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ctrlProps/ctrlProp1.xml" ContentType="application/vnd.ms-excel.controlproperties+xml"/>
  <Override PartName="/xl/tables/table2.xml" ContentType="application/vnd.openxmlformats-officedocument.spreadsheetml.table+xml"/>
  <Override PartName="/xl/comments1.xml" ContentType="application/vnd.openxmlformats-officedocument.spreadsheetml.comments+xml"/>
  <Override PartName="/xl/tables/table3.xml" ContentType="application/vnd.openxmlformats-officedocument.spreadsheetml.table+xml"/>
  <Override PartName="/xl/comments2.xml" ContentType="application/vnd.openxmlformats-officedocument.spreadsheetml.comment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hidePivotFieldList="1" defaultThemeVersion="124226"/>
  <mc:AlternateContent xmlns:mc="http://schemas.openxmlformats.org/markup-compatibility/2006">
    <mc:Choice Requires="x15">
      <x15ac:absPath xmlns:x15ac="http://schemas.microsoft.com/office/spreadsheetml/2010/11/ac" url="\\MAYCHUDELL\PKT - Copy 2\06 VU\CHỊ HUỆ HÀ NỘI\2026\"/>
    </mc:Choice>
  </mc:AlternateContent>
  <xr:revisionPtr revIDLastSave="0" documentId="13_ncr:80000009_{21AAC096-CF2A-4FC0-B4E0-71AD877C625B}" xr6:coauthVersionLast="47" xr6:coauthVersionMax="47" xr10:uidLastSave="{00000000-0000-0000-0000-000000000000}"/>
  <bookViews>
    <workbookView xWindow="-120" yWindow="-120" windowWidth="20730" windowHeight="11040" tabRatio="886" firstSheet="1" activeTab="3" xr2:uid="{77C7A6FB-F5A1-4184-A9B6-17B06F5A3188}"/>
  </bookViews>
  <sheets>
    <sheet name="Detail1" sheetId="21" state="hidden" r:id="rId1"/>
    <sheet name="BC TONG SL" sheetId="16" r:id="rId2"/>
    <sheet name="VIN -MEGA" sheetId="1" r:id="rId3"/>
    <sheet name="PXK-HÓA ĐƠN" sheetId="19" r:id="rId4"/>
    <sheet name="Hàng bán trả lại ST_Khac" sheetId="15" r:id="rId5"/>
    <sheet name="Xuat_Tra_Doi" sheetId="7" r:id="rId6"/>
    <sheet name="Gia_MB" sheetId="2" r:id="rId7"/>
    <sheet name="MA_NVBH" sheetId="8" r:id="rId8"/>
    <sheet name="TONG_SL" sheetId="4" r:id="rId9"/>
    <sheet name="Ma_KH" sheetId="5" r:id="rId10"/>
    <sheet name="Chuyển Mã" sheetId="13" r:id="rId11"/>
    <sheet name="Gia_HD_XI_SPL" sheetId="17" r:id="rId12"/>
    <sheet name="Ma_Cu-Moi" sheetId="20" r:id="rId13"/>
  </sheets>
  <externalReferences>
    <externalReference r:id="rId14"/>
    <externalReference r:id="rId15"/>
  </externalReferences>
  <definedNames>
    <definedName name="_xlnm._FilterDatabase" localSheetId="6" hidden="1">Gia_MB!$G$4:$G$1192</definedName>
    <definedName name="_xlnm._FilterDatabase" localSheetId="4" hidden="1">'Hàng bán trả lại ST_Khac'!$A$1:$AU$166</definedName>
    <definedName name="_xlnm._FilterDatabase" localSheetId="12" hidden="1">'Ma_Cu-Moi'!$A$1:$B$5040</definedName>
    <definedName name="_xlnm._FilterDatabase" localSheetId="3" hidden="1">'PXK-HÓA ĐƠN'!$A$2:$Z$513</definedName>
    <definedName name="_xlnm._FilterDatabase" localSheetId="2" hidden="1">'VIN -MEGA'!$A$2:$Z$2395</definedName>
    <definedName name="_xlnm._FilterDatabase" localSheetId="5" hidden="1">Xuat_Tra_Doi!$A$2:$AY$2</definedName>
    <definedName name="Ma_HH">TONG_SL!$A$2:$A$85</definedName>
    <definedName name="Ma_KH">Ma_KH!$A$2:$A$2564</definedName>
    <definedName name="Ma_NV">MA_NVBH!$A$2:$A$14</definedName>
    <definedName name="MA_VTHH">TONG_SL!$A:$A</definedName>
  </definedNames>
  <calcPr calcId="191029" fullCalcOnLoad="1"/>
  <pivotCaches>
    <pivotCache cacheId="0" r:id="rId1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5" i="13" l="1"/>
  <c r="N21" i="13"/>
  <c r="N24" i="13"/>
  <c r="N13" i="13"/>
  <c r="N11" i="13"/>
  <c r="N7" i="13"/>
  <c r="N20" i="13"/>
  <c r="N23" i="13"/>
  <c r="N28" i="13"/>
  <c r="N32" i="13"/>
  <c r="N14" i="13"/>
  <c r="N30" i="13"/>
  <c r="N15" i="13"/>
  <c r="N3" i="13"/>
  <c r="N4" i="13"/>
  <c r="N29" i="13"/>
  <c r="N36" i="13"/>
  <c r="N33" i="13"/>
  <c r="N5" i="13"/>
  <c r="N31" i="13"/>
  <c r="N19" i="13"/>
  <c r="N27" i="13"/>
  <c r="N26" i="13"/>
  <c r="N17" i="13"/>
  <c r="N34" i="13"/>
  <c r="N9" i="13"/>
  <c r="N10" i="13"/>
  <c r="N12" i="13"/>
  <c r="N16" i="13"/>
  <c r="N6" i="13"/>
  <c r="N22" i="13"/>
  <c r="N18" i="13"/>
  <c r="N8" i="13"/>
  <c r="N37" i="13"/>
  <c r="N35" i="13"/>
  <c r="O42" i="13"/>
  <c r="O41" i="13"/>
  <c r="O38" i="13"/>
  <c r="O39" i="13"/>
  <c r="O40" i="13"/>
  <c r="N42" i="13"/>
  <c r="M42" i="13"/>
  <c r="L42" i="13"/>
  <c r="N41" i="13"/>
  <c r="M41" i="13"/>
  <c r="L41" i="13"/>
  <c r="N40" i="13"/>
  <c r="M40" i="13"/>
  <c r="L40" i="13"/>
  <c r="N39" i="13"/>
  <c r="M39" i="13"/>
  <c r="L39" i="13"/>
  <c r="N38" i="13"/>
  <c r="M38" i="13"/>
  <c r="L38" i="13"/>
  <c r="AC42" i="7"/>
  <c r="AC43" i="7"/>
  <c r="AC44" i="7"/>
  <c r="AC45" i="7"/>
  <c r="AC46" i="7"/>
  <c r="AC47" i="7"/>
  <c r="AE42" i="7"/>
  <c r="AE43" i="7"/>
  <c r="AE44" i="7"/>
  <c r="AE45" i="7"/>
  <c r="AE46" i="7"/>
  <c r="AE47" i="7"/>
  <c r="AG42" i="7"/>
  <c r="AG43" i="7"/>
  <c r="AG44" i="7"/>
  <c r="AG45" i="7"/>
  <c r="AG46" i="7"/>
  <c r="AG47" i="7"/>
  <c r="AH42" i="7"/>
  <c r="AH43" i="7"/>
  <c r="AH44" i="7"/>
  <c r="AH45" i="7"/>
  <c r="AH46" i="7"/>
  <c r="AH47" i="7"/>
  <c r="AI42" i="7"/>
  <c r="AI43" i="7"/>
  <c r="AI44" i="7"/>
  <c r="AI45" i="7"/>
  <c r="AI46" i="7"/>
  <c r="AI47" i="7"/>
  <c r="AK42" i="7"/>
  <c r="AK43" i="7"/>
  <c r="AK44" i="7"/>
  <c r="AK45" i="7"/>
  <c r="AK46" i="7"/>
  <c r="AK47" i="7"/>
  <c r="U47" i="7"/>
  <c r="U46" i="7"/>
  <c r="U45" i="7"/>
  <c r="U44" i="7"/>
  <c r="U43" i="7"/>
  <c r="U42" i="7"/>
  <c r="Y146" i="15"/>
  <c r="Y147" i="15"/>
  <c r="Y148" i="15"/>
  <c r="Y149" i="15"/>
  <c r="Y150" i="15"/>
  <c r="Y151" i="15"/>
  <c r="Y152" i="15"/>
  <c r="Y153" i="15"/>
  <c r="Y154" i="15"/>
  <c r="Y155" i="15"/>
  <c r="Y156" i="15"/>
  <c r="Y157" i="15"/>
  <c r="Y158" i="15"/>
  <c r="Y159" i="15"/>
  <c r="Y160" i="15"/>
  <c r="Y161" i="15"/>
  <c r="Y162" i="15"/>
  <c r="Y163" i="15"/>
  <c r="Y164" i="15"/>
  <c r="Y165" i="15"/>
  <c r="Y166" i="15"/>
  <c r="AA146" i="15"/>
  <c r="AA147" i="15"/>
  <c r="AA148" i="15"/>
  <c r="AA149" i="15"/>
  <c r="AA150" i="15"/>
  <c r="AA151" i="15"/>
  <c r="AA152" i="15"/>
  <c r="AA153" i="15"/>
  <c r="AA154" i="15"/>
  <c r="AA155" i="15"/>
  <c r="AA156" i="15"/>
  <c r="AA157" i="15"/>
  <c r="AA158" i="15"/>
  <c r="AA159" i="15"/>
  <c r="AA160" i="15"/>
  <c r="AA161" i="15"/>
  <c r="AA162" i="15"/>
  <c r="AA163" i="15"/>
  <c r="AA164" i="15"/>
  <c r="AA165" i="15"/>
  <c r="AA166" i="15"/>
  <c r="AB146" i="15"/>
  <c r="AB147" i="15"/>
  <c r="AB148" i="15"/>
  <c r="AB149" i="15"/>
  <c r="AB150" i="15"/>
  <c r="AB151" i="15"/>
  <c r="AB152" i="15"/>
  <c r="AB153" i="15"/>
  <c r="AB154" i="15"/>
  <c r="AB155" i="15"/>
  <c r="AB156" i="15"/>
  <c r="AB157" i="15"/>
  <c r="AB158" i="15"/>
  <c r="AB159" i="15"/>
  <c r="AB160" i="15"/>
  <c r="AB161" i="15"/>
  <c r="AB162" i="15"/>
  <c r="AB163" i="15"/>
  <c r="AB164" i="15"/>
  <c r="AB165" i="15"/>
  <c r="AB166" i="15"/>
  <c r="AC146" i="15"/>
  <c r="AC147" i="15"/>
  <c r="AC148" i="15"/>
  <c r="AC149" i="15"/>
  <c r="AC150" i="15"/>
  <c r="AC151" i="15"/>
  <c r="AC152" i="15"/>
  <c r="AC153" i="15"/>
  <c r="AC154" i="15"/>
  <c r="AC155" i="15"/>
  <c r="AC156" i="15"/>
  <c r="AC157" i="15"/>
  <c r="AC158" i="15"/>
  <c r="AC159" i="15"/>
  <c r="AC160" i="15"/>
  <c r="AC161" i="15"/>
  <c r="AC162" i="15"/>
  <c r="AC163" i="15"/>
  <c r="AC164" i="15"/>
  <c r="AC165" i="15"/>
  <c r="AC166" i="15"/>
  <c r="O166" i="15"/>
  <c r="R166" i="15" s="1"/>
  <c r="U166" i="15" s="1"/>
  <c r="I166" i="15"/>
  <c r="H166" i="15"/>
  <c r="O165" i="15"/>
  <c r="R165" i="15" s="1"/>
  <c r="U165" i="15" s="1"/>
  <c r="I165" i="15"/>
  <c r="H165" i="15"/>
  <c r="O164" i="15"/>
  <c r="R164" i="15" s="1"/>
  <c r="U164" i="15" s="1"/>
  <c r="I164" i="15"/>
  <c r="H164" i="15"/>
  <c r="O163" i="15"/>
  <c r="R163" i="15" s="1"/>
  <c r="U163" i="15" s="1"/>
  <c r="I163" i="15"/>
  <c r="H163" i="15"/>
  <c r="O162" i="15"/>
  <c r="R162" i="15" s="1"/>
  <c r="U162" i="15" s="1"/>
  <c r="I162" i="15"/>
  <c r="H162" i="15"/>
  <c r="O161" i="15"/>
  <c r="R161" i="15" s="1"/>
  <c r="U161" i="15" s="1"/>
  <c r="I161" i="15"/>
  <c r="H161" i="15"/>
  <c r="O160" i="15"/>
  <c r="R160" i="15" s="1"/>
  <c r="U160" i="15" s="1"/>
  <c r="I160" i="15"/>
  <c r="H160" i="15"/>
  <c r="O159" i="15"/>
  <c r="R159" i="15" s="1"/>
  <c r="U159" i="15" s="1"/>
  <c r="I159" i="15"/>
  <c r="H159" i="15"/>
  <c r="O158" i="15"/>
  <c r="R158" i="15" s="1"/>
  <c r="U158" i="15" s="1"/>
  <c r="I158" i="15"/>
  <c r="H158" i="15"/>
  <c r="O157" i="15"/>
  <c r="R157" i="15" s="1"/>
  <c r="U157" i="15" s="1"/>
  <c r="I157" i="15"/>
  <c r="H157" i="15"/>
  <c r="O156" i="15"/>
  <c r="R156" i="15" s="1"/>
  <c r="U156" i="15" s="1"/>
  <c r="I156" i="15"/>
  <c r="H156" i="15"/>
  <c r="O155" i="15"/>
  <c r="R155" i="15" s="1"/>
  <c r="U155" i="15" s="1"/>
  <c r="I155" i="15"/>
  <c r="H155" i="15"/>
  <c r="O154" i="15"/>
  <c r="R154" i="15" s="1"/>
  <c r="U154" i="15" s="1"/>
  <c r="I154" i="15"/>
  <c r="H154" i="15"/>
  <c r="O153" i="15"/>
  <c r="R153" i="15" s="1"/>
  <c r="U153" i="15" s="1"/>
  <c r="I153" i="15"/>
  <c r="H153" i="15"/>
  <c r="O152" i="15"/>
  <c r="R152" i="15" s="1"/>
  <c r="U152" i="15" s="1"/>
  <c r="I152" i="15"/>
  <c r="H152" i="15"/>
  <c r="O151" i="15"/>
  <c r="R151" i="15" s="1"/>
  <c r="U151" i="15" s="1"/>
  <c r="I151" i="15"/>
  <c r="H151" i="15"/>
  <c r="O150" i="15"/>
  <c r="R150" i="15" s="1"/>
  <c r="U150" i="15" s="1"/>
  <c r="I150" i="15"/>
  <c r="H150" i="15"/>
  <c r="O149" i="15"/>
  <c r="R149" i="15" s="1"/>
  <c r="U149" i="15" s="1"/>
  <c r="I149" i="15"/>
  <c r="H149" i="15"/>
  <c r="O148" i="15"/>
  <c r="R148" i="15" s="1"/>
  <c r="U148" i="15" s="1"/>
  <c r="I148" i="15"/>
  <c r="H148" i="15"/>
  <c r="O147" i="15"/>
  <c r="R147" i="15" s="1"/>
  <c r="U147" i="15" s="1"/>
  <c r="I147" i="15"/>
  <c r="H147" i="15"/>
  <c r="O146" i="15"/>
  <c r="R146" i="15" s="1"/>
  <c r="U146" i="15" s="1"/>
  <c r="I146" i="15"/>
  <c r="H146" i="15"/>
  <c r="L437" i="19"/>
  <c r="L438" i="19"/>
  <c r="L439" i="19"/>
  <c r="L440" i="19"/>
  <c r="L441" i="19"/>
  <c r="L442" i="19"/>
  <c r="L443" i="19"/>
  <c r="L444" i="19"/>
  <c r="L445" i="19"/>
  <c r="L446" i="19"/>
  <c r="L447" i="19"/>
  <c r="L448" i="19"/>
  <c r="L449" i="19"/>
  <c r="L450" i="19"/>
  <c r="L451" i="19"/>
  <c r="L452" i="19"/>
  <c r="L453" i="19"/>
  <c r="L454" i="19"/>
  <c r="L455" i="19"/>
  <c r="L456" i="19"/>
  <c r="L457" i="19"/>
  <c r="L458" i="19"/>
  <c r="L459" i="19"/>
  <c r="L460" i="19"/>
  <c r="L461" i="19"/>
  <c r="L462" i="19"/>
  <c r="L463" i="19"/>
  <c r="L464" i="19"/>
  <c r="L465" i="19"/>
  <c r="L466" i="19"/>
  <c r="L467" i="19"/>
  <c r="L468" i="19"/>
  <c r="L469" i="19"/>
  <c r="L470" i="19"/>
  <c r="L471" i="19"/>
  <c r="L472" i="19"/>
  <c r="L473" i="19"/>
  <c r="L474" i="19"/>
  <c r="L475" i="19"/>
  <c r="L476" i="19"/>
  <c r="L477" i="19"/>
  <c r="L478" i="19"/>
  <c r="L479" i="19"/>
  <c r="L480" i="19"/>
  <c r="L481" i="19"/>
  <c r="L482" i="19"/>
  <c r="L483" i="19"/>
  <c r="L484" i="19"/>
  <c r="L485" i="19"/>
  <c r="L486" i="19"/>
  <c r="L487" i="19"/>
  <c r="L488" i="19"/>
  <c r="L489" i="19"/>
  <c r="L490" i="19"/>
  <c r="L491" i="19"/>
  <c r="L492" i="19"/>
  <c r="L493" i="19"/>
  <c r="L494" i="19"/>
  <c r="L495" i="19"/>
  <c r="L496" i="19"/>
  <c r="L497" i="19"/>
  <c r="L498" i="19"/>
  <c r="L499" i="19"/>
  <c r="L500" i="19"/>
  <c r="L501" i="19"/>
  <c r="L502" i="19"/>
  <c r="L503" i="19"/>
  <c r="L504" i="19"/>
  <c r="L505" i="19"/>
  <c r="L506" i="19"/>
  <c r="L507" i="19"/>
  <c r="L508" i="19"/>
  <c r="L509" i="19"/>
  <c r="L510" i="19"/>
  <c r="L511" i="19"/>
  <c r="L512" i="19"/>
  <c r="L513" i="19"/>
  <c r="N437" i="19"/>
  <c r="N438" i="19"/>
  <c r="N439" i="19"/>
  <c r="N440" i="19"/>
  <c r="N441" i="19"/>
  <c r="N442" i="19"/>
  <c r="N443" i="19"/>
  <c r="N444" i="19"/>
  <c r="N445" i="19"/>
  <c r="N446" i="19"/>
  <c r="N447" i="19"/>
  <c r="N448" i="19"/>
  <c r="N449" i="19"/>
  <c r="N450" i="19"/>
  <c r="N451" i="19"/>
  <c r="N452" i="19"/>
  <c r="N453" i="19"/>
  <c r="N454" i="19"/>
  <c r="N455" i="19"/>
  <c r="N456" i="19"/>
  <c r="N457" i="19"/>
  <c r="N458" i="19"/>
  <c r="N459" i="19"/>
  <c r="N460" i="19"/>
  <c r="N461" i="19"/>
  <c r="N462" i="19"/>
  <c r="N463" i="19"/>
  <c r="N464" i="19"/>
  <c r="N465" i="19"/>
  <c r="N466" i="19"/>
  <c r="N467" i="19"/>
  <c r="N468" i="19"/>
  <c r="N469" i="19"/>
  <c r="N470" i="19"/>
  <c r="N471" i="19"/>
  <c r="N472" i="19"/>
  <c r="N473" i="19"/>
  <c r="N474" i="19"/>
  <c r="N475" i="19"/>
  <c r="N476" i="19"/>
  <c r="N477" i="19"/>
  <c r="N478" i="19"/>
  <c r="N479" i="19"/>
  <c r="N480" i="19"/>
  <c r="N481" i="19"/>
  <c r="N482" i="19"/>
  <c r="N483" i="19"/>
  <c r="N484" i="19"/>
  <c r="N485" i="19"/>
  <c r="N486" i="19"/>
  <c r="N487" i="19"/>
  <c r="N488" i="19"/>
  <c r="N489" i="19"/>
  <c r="N490" i="19"/>
  <c r="N491" i="19"/>
  <c r="N492" i="19"/>
  <c r="N493" i="19"/>
  <c r="N494" i="19"/>
  <c r="N495" i="19"/>
  <c r="N496" i="19"/>
  <c r="N497" i="19"/>
  <c r="N498" i="19"/>
  <c r="N499" i="19"/>
  <c r="N500" i="19"/>
  <c r="N501" i="19"/>
  <c r="N502" i="19"/>
  <c r="N503" i="19"/>
  <c r="N504" i="19"/>
  <c r="N505" i="19"/>
  <c r="N506" i="19"/>
  <c r="N507" i="19"/>
  <c r="N508" i="19"/>
  <c r="N509" i="19"/>
  <c r="N510" i="19"/>
  <c r="N511" i="19"/>
  <c r="N512" i="19"/>
  <c r="N513" i="19"/>
  <c r="Q437" i="19"/>
  <c r="Q438" i="19"/>
  <c r="Q439" i="19"/>
  <c r="Q440" i="19"/>
  <c r="Q441" i="19"/>
  <c r="Q442" i="19"/>
  <c r="Q443" i="19"/>
  <c r="Q444" i="19"/>
  <c r="Q445" i="19"/>
  <c r="Q446" i="19"/>
  <c r="Q447" i="19"/>
  <c r="Q448" i="19"/>
  <c r="Q449" i="19"/>
  <c r="Q450" i="19"/>
  <c r="Q451" i="19"/>
  <c r="Q452" i="19"/>
  <c r="Q453" i="19"/>
  <c r="Q454" i="19"/>
  <c r="Q455" i="19"/>
  <c r="Q456" i="19"/>
  <c r="Q457" i="19"/>
  <c r="Q458" i="19"/>
  <c r="Q459" i="19"/>
  <c r="Q460" i="19"/>
  <c r="Q461" i="19"/>
  <c r="Q462" i="19"/>
  <c r="Q463" i="19"/>
  <c r="Q464" i="19"/>
  <c r="Q465" i="19"/>
  <c r="Q466" i="19"/>
  <c r="Q467" i="19"/>
  <c r="Q468" i="19"/>
  <c r="Q469" i="19"/>
  <c r="Q470" i="19"/>
  <c r="Q471" i="19"/>
  <c r="Q472" i="19"/>
  <c r="Q473" i="19"/>
  <c r="Q474" i="19"/>
  <c r="Q475" i="19"/>
  <c r="Q476" i="19"/>
  <c r="Q477" i="19"/>
  <c r="Q478" i="19"/>
  <c r="Q479" i="19"/>
  <c r="Q480" i="19"/>
  <c r="Q481" i="19"/>
  <c r="Q482" i="19"/>
  <c r="Q483" i="19"/>
  <c r="Q484" i="19"/>
  <c r="Q485" i="19"/>
  <c r="Q486" i="19"/>
  <c r="Q487" i="19"/>
  <c r="Q488" i="19"/>
  <c r="Q489" i="19"/>
  <c r="Q490" i="19"/>
  <c r="Q491" i="19"/>
  <c r="Q492" i="19"/>
  <c r="Q493" i="19"/>
  <c r="Q494" i="19"/>
  <c r="Q495" i="19"/>
  <c r="Q496" i="19"/>
  <c r="Q497" i="19"/>
  <c r="Q498" i="19"/>
  <c r="Q499" i="19"/>
  <c r="Q500" i="19"/>
  <c r="Q501" i="19"/>
  <c r="Q502" i="19"/>
  <c r="Q503" i="19"/>
  <c r="Q504" i="19"/>
  <c r="Q505" i="19"/>
  <c r="Q506" i="19"/>
  <c r="Q507" i="19"/>
  <c r="Q508" i="19"/>
  <c r="Q509" i="19"/>
  <c r="Q510" i="19"/>
  <c r="Q511" i="19"/>
  <c r="Q512" i="19"/>
  <c r="Q513" i="19"/>
  <c r="X437" i="19"/>
  <c r="X438" i="19"/>
  <c r="X439" i="19"/>
  <c r="X440" i="19"/>
  <c r="X441" i="19"/>
  <c r="X442" i="19"/>
  <c r="X443" i="19"/>
  <c r="X444" i="19"/>
  <c r="X445" i="19"/>
  <c r="X446" i="19"/>
  <c r="X447" i="19"/>
  <c r="X448" i="19"/>
  <c r="X449" i="19"/>
  <c r="X450" i="19"/>
  <c r="X451" i="19"/>
  <c r="X452" i="19"/>
  <c r="X453" i="19"/>
  <c r="X454" i="19"/>
  <c r="X455" i="19"/>
  <c r="X456" i="19"/>
  <c r="X457" i="19"/>
  <c r="X458" i="19"/>
  <c r="X459" i="19"/>
  <c r="X460" i="19"/>
  <c r="X461" i="19"/>
  <c r="X462" i="19"/>
  <c r="X463" i="19"/>
  <c r="X464" i="19"/>
  <c r="X465" i="19"/>
  <c r="X466" i="19"/>
  <c r="X467" i="19"/>
  <c r="X468" i="19"/>
  <c r="X469" i="19"/>
  <c r="X470" i="19"/>
  <c r="X471" i="19"/>
  <c r="X472" i="19"/>
  <c r="X473" i="19"/>
  <c r="X474" i="19"/>
  <c r="X475" i="19"/>
  <c r="X476" i="19"/>
  <c r="X477" i="19"/>
  <c r="X478" i="19"/>
  <c r="X479" i="19"/>
  <c r="X480" i="19"/>
  <c r="X481" i="19"/>
  <c r="X482" i="19"/>
  <c r="X483" i="19"/>
  <c r="X484" i="19"/>
  <c r="X485" i="19"/>
  <c r="X486" i="19"/>
  <c r="X487" i="19"/>
  <c r="X488" i="19"/>
  <c r="X489" i="19"/>
  <c r="X490" i="19"/>
  <c r="X491" i="19"/>
  <c r="X492" i="19"/>
  <c r="X493" i="19"/>
  <c r="X494" i="19"/>
  <c r="X495" i="19"/>
  <c r="X496" i="19"/>
  <c r="X497" i="19"/>
  <c r="X498" i="19"/>
  <c r="X499" i="19"/>
  <c r="X500" i="19"/>
  <c r="X501" i="19"/>
  <c r="X502" i="19"/>
  <c r="X503" i="19"/>
  <c r="X504" i="19"/>
  <c r="X505" i="19"/>
  <c r="X506" i="19"/>
  <c r="X507" i="19"/>
  <c r="X508" i="19"/>
  <c r="X509" i="19"/>
  <c r="X510" i="19"/>
  <c r="X511" i="19"/>
  <c r="X512" i="19"/>
  <c r="X513" i="19"/>
  <c r="AA437" i="19"/>
  <c r="AA438" i="19"/>
  <c r="AA439" i="19"/>
  <c r="AA440" i="19"/>
  <c r="AA441" i="19"/>
  <c r="AA442" i="19"/>
  <c r="AA443" i="19"/>
  <c r="AA444" i="19"/>
  <c r="AA445" i="19"/>
  <c r="AA446" i="19"/>
  <c r="AA447" i="19"/>
  <c r="AA448" i="19"/>
  <c r="AA449" i="19"/>
  <c r="AA450" i="19"/>
  <c r="AA451" i="19"/>
  <c r="AA452" i="19"/>
  <c r="AA453" i="19"/>
  <c r="AA454" i="19"/>
  <c r="AA455" i="19"/>
  <c r="AA456" i="19"/>
  <c r="AA457" i="19"/>
  <c r="AA458" i="19"/>
  <c r="AA459" i="19"/>
  <c r="AA460" i="19"/>
  <c r="AA461" i="19"/>
  <c r="AA462" i="19"/>
  <c r="AA463" i="19"/>
  <c r="AA464" i="19"/>
  <c r="AA465" i="19"/>
  <c r="AA466" i="19"/>
  <c r="AA467" i="19"/>
  <c r="AA468" i="19"/>
  <c r="AA469" i="19"/>
  <c r="AA470" i="19"/>
  <c r="AA471" i="19"/>
  <c r="AA472" i="19"/>
  <c r="AA473" i="19"/>
  <c r="AA474" i="19"/>
  <c r="AA475" i="19"/>
  <c r="AA476" i="19"/>
  <c r="AA477" i="19"/>
  <c r="AA478" i="19"/>
  <c r="AA479" i="19"/>
  <c r="AA480" i="19"/>
  <c r="AA481" i="19"/>
  <c r="AA482" i="19"/>
  <c r="AA483" i="19"/>
  <c r="AA484" i="19"/>
  <c r="AA485" i="19"/>
  <c r="AA486" i="19"/>
  <c r="AA487" i="19"/>
  <c r="AA488" i="19"/>
  <c r="AA489" i="19"/>
  <c r="AA490" i="19"/>
  <c r="AA491" i="19"/>
  <c r="AA492" i="19"/>
  <c r="AA493" i="19"/>
  <c r="AA494" i="19"/>
  <c r="AA495" i="19"/>
  <c r="AA496" i="19"/>
  <c r="AA497" i="19"/>
  <c r="AA498" i="19"/>
  <c r="AA499" i="19"/>
  <c r="AA500" i="19"/>
  <c r="AA501" i="19"/>
  <c r="AA502" i="19"/>
  <c r="AA503" i="19"/>
  <c r="AA504" i="19"/>
  <c r="AA505" i="19"/>
  <c r="AA506" i="19"/>
  <c r="AA507" i="19"/>
  <c r="AA508" i="19"/>
  <c r="AA509" i="19"/>
  <c r="AA510" i="19"/>
  <c r="AA511" i="19"/>
  <c r="AA512" i="19"/>
  <c r="AA513" i="19"/>
  <c r="L2133" i="1"/>
  <c r="N2133" i="1"/>
  <c r="Q2133" i="1"/>
  <c r="L2134" i="1"/>
  <c r="N2134" i="1"/>
  <c r="Q2134" i="1"/>
  <c r="L2135" i="1"/>
  <c r="N2135" i="1"/>
  <c r="Q2135" i="1"/>
  <c r="L2136" i="1"/>
  <c r="N2136" i="1"/>
  <c r="Q2136" i="1"/>
  <c r="L2137" i="1"/>
  <c r="N2137" i="1"/>
  <c r="Q2137" i="1"/>
  <c r="L2138" i="1"/>
  <c r="N2138" i="1"/>
  <c r="Q2138" i="1"/>
  <c r="L2139" i="1"/>
  <c r="N2139" i="1"/>
  <c r="Q2139" i="1"/>
  <c r="L2140" i="1"/>
  <c r="N2140" i="1"/>
  <c r="Q2140" i="1"/>
  <c r="L2141" i="1"/>
  <c r="N2141" i="1"/>
  <c r="Q2141" i="1"/>
  <c r="L2142" i="1"/>
  <c r="N2142" i="1"/>
  <c r="Q2142" i="1"/>
  <c r="L2143" i="1"/>
  <c r="N2143" i="1"/>
  <c r="Q2143" i="1"/>
  <c r="L2144" i="1"/>
  <c r="N2144" i="1"/>
  <c r="Q2144" i="1"/>
  <c r="L2145" i="1"/>
  <c r="N2145" i="1"/>
  <c r="Q2145" i="1"/>
  <c r="L2146" i="1"/>
  <c r="N2146" i="1"/>
  <c r="Q2146" i="1"/>
  <c r="L2147" i="1"/>
  <c r="N2147" i="1"/>
  <c r="Q2147" i="1"/>
  <c r="L2148" i="1"/>
  <c r="N2148" i="1"/>
  <c r="Q2148" i="1"/>
  <c r="L2149" i="1"/>
  <c r="N2149" i="1"/>
  <c r="Q2149" i="1"/>
  <c r="L2150" i="1"/>
  <c r="N2150" i="1"/>
  <c r="Q2150" i="1"/>
  <c r="L2151" i="1"/>
  <c r="N2151" i="1"/>
  <c r="Q2151" i="1"/>
  <c r="L2152" i="1"/>
  <c r="N2152" i="1"/>
  <c r="Q2152" i="1"/>
  <c r="L2153" i="1"/>
  <c r="N2153" i="1"/>
  <c r="Q2153" i="1"/>
  <c r="L2154" i="1"/>
  <c r="N2154" i="1"/>
  <c r="Q2154" i="1"/>
  <c r="L2155" i="1"/>
  <c r="N2155" i="1"/>
  <c r="Q2155" i="1"/>
  <c r="L2156" i="1"/>
  <c r="N2156" i="1"/>
  <c r="Q2156" i="1"/>
  <c r="L2157" i="1"/>
  <c r="N2157" i="1"/>
  <c r="Q2157" i="1"/>
  <c r="L2158" i="1"/>
  <c r="N2158" i="1"/>
  <c r="Q2158" i="1"/>
  <c r="L2159" i="1"/>
  <c r="N2159" i="1"/>
  <c r="Q2159" i="1"/>
  <c r="L2160" i="1"/>
  <c r="N2160" i="1"/>
  <c r="Q2160" i="1"/>
  <c r="L2161" i="1"/>
  <c r="N2161" i="1"/>
  <c r="Q2161" i="1"/>
  <c r="L2162" i="1"/>
  <c r="N2162" i="1"/>
  <c r="Q2162" i="1"/>
  <c r="L2163" i="1"/>
  <c r="N2163" i="1"/>
  <c r="Q2163" i="1"/>
  <c r="L2164" i="1"/>
  <c r="N2164" i="1"/>
  <c r="Q2164" i="1"/>
  <c r="L2165" i="1"/>
  <c r="N2165" i="1"/>
  <c r="Q2165" i="1"/>
  <c r="L2166" i="1"/>
  <c r="N2166" i="1"/>
  <c r="Q2166" i="1"/>
  <c r="L2167" i="1"/>
  <c r="N2167" i="1"/>
  <c r="Q2167" i="1"/>
  <c r="L2168" i="1"/>
  <c r="N2168" i="1"/>
  <c r="Q2168" i="1"/>
  <c r="L2169" i="1"/>
  <c r="N2169" i="1"/>
  <c r="Q2169" i="1"/>
  <c r="L2170" i="1"/>
  <c r="N2170" i="1"/>
  <c r="Q2170" i="1"/>
  <c r="L2171" i="1"/>
  <c r="N2171" i="1"/>
  <c r="Q2171" i="1"/>
  <c r="L2172" i="1"/>
  <c r="N2172" i="1"/>
  <c r="Q2172" i="1"/>
  <c r="L2173" i="1"/>
  <c r="N2173" i="1"/>
  <c r="Q2173" i="1"/>
  <c r="L2174" i="1"/>
  <c r="N2174" i="1"/>
  <c r="Q2174" i="1"/>
  <c r="L2175" i="1"/>
  <c r="N2175" i="1"/>
  <c r="Q2175" i="1"/>
  <c r="L2176" i="1"/>
  <c r="N2176" i="1"/>
  <c r="Q2176" i="1"/>
  <c r="L2177" i="1"/>
  <c r="N2177" i="1"/>
  <c r="Q2177" i="1"/>
  <c r="L2178" i="1"/>
  <c r="N2178" i="1"/>
  <c r="Q2178" i="1"/>
  <c r="L2179" i="1"/>
  <c r="N2179" i="1"/>
  <c r="Q2179" i="1"/>
  <c r="L2180" i="1"/>
  <c r="N2180" i="1"/>
  <c r="Q2180" i="1"/>
  <c r="L2181" i="1"/>
  <c r="N2181" i="1"/>
  <c r="Q2181" i="1"/>
  <c r="L2182" i="1"/>
  <c r="N2182" i="1"/>
  <c r="Q2182" i="1"/>
  <c r="L2183" i="1"/>
  <c r="N2183" i="1"/>
  <c r="Q2183" i="1"/>
  <c r="L2184" i="1"/>
  <c r="N2184" i="1"/>
  <c r="Q2184" i="1"/>
  <c r="L2185" i="1"/>
  <c r="N2185" i="1"/>
  <c r="Q2185" i="1"/>
  <c r="L2186" i="1"/>
  <c r="N2186" i="1"/>
  <c r="Q2186" i="1"/>
  <c r="L2187" i="1"/>
  <c r="N2187" i="1"/>
  <c r="Q2187" i="1"/>
  <c r="L2188" i="1"/>
  <c r="N2188" i="1"/>
  <c r="Q2188" i="1"/>
  <c r="L2189" i="1"/>
  <c r="N2189" i="1"/>
  <c r="Q2189" i="1"/>
  <c r="L2190" i="1"/>
  <c r="N2190" i="1"/>
  <c r="Q2190" i="1"/>
  <c r="L2191" i="1"/>
  <c r="N2191" i="1"/>
  <c r="Q2191" i="1"/>
  <c r="L2192" i="1"/>
  <c r="N2192" i="1"/>
  <c r="Q2192" i="1"/>
  <c r="L2193" i="1"/>
  <c r="N2193" i="1"/>
  <c r="Q2193" i="1"/>
  <c r="L2194" i="1"/>
  <c r="N2194" i="1"/>
  <c r="Q2194" i="1"/>
  <c r="L2195" i="1"/>
  <c r="N2195" i="1"/>
  <c r="Q2195" i="1"/>
  <c r="L2196" i="1"/>
  <c r="N2196" i="1"/>
  <c r="Q2196" i="1"/>
  <c r="L2197" i="1"/>
  <c r="N2197" i="1"/>
  <c r="Q2197" i="1"/>
  <c r="L2198" i="1"/>
  <c r="N2198" i="1"/>
  <c r="Q2198" i="1"/>
  <c r="L2199" i="1"/>
  <c r="N2199" i="1"/>
  <c r="Q2199" i="1"/>
  <c r="L2200" i="1"/>
  <c r="N2200" i="1"/>
  <c r="Q2200" i="1"/>
  <c r="L2201" i="1"/>
  <c r="N2201" i="1"/>
  <c r="Q2201" i="1"/>
  <c r="L2202" i="1"/>
  <c r="N2202" i="1"/>
  <c r="Q2202" i="1"/>
  <c r="L2203" i="1"/>
  <c r="N2203" i="1"/>
  <c r="Q2203" i="1"/>
  <c r="L2204" i="1"/>
  <c r="N2204" i="1"/>
  <c r="Q2204" i="1"/>
  <c r="L2205" i="1"/>
  <c r="N2205" i="1"/>
  <c r="Q2205" i="1"/>
  <c r="L2206" i="1"/>
  <c r="N2206" i="1"/>
  <c r="Q2206" i="1"/>
  <c r="L2207" i="1"/>
  <c r="N2207" i="1"/>
  <c r="Q2207" i="1"/>
  <c r="L2208" i="1"/>
  <c r="N2208" i="1"/>
  <c r="Q2208" i="1"/>
  <c r="L2209" i="1"/>
  <c r="N2209" i="1"/>
  <c r="Q2209" i="1"/>
  <c r="L2210" i="1"/>
  <c r="N2210" i="1"/>
  <c r="Q2210" i="1"/>
  <c r="L2211" i="1"/>
  <c r="N2211" i="1"/>
  <c r="Q2211" i="1"/>
  <c r="L2212" i="1"/>
  <c r="N2212" i="1"/>
  <c r="Q2212" i="1"/>
  <c r="L2213" i="1"/>
  <c r="N2213" i="1"/>
  <c r="Q2213" i="1"/>
  <c r="L2214" i="1"/>
  <c r="N2214" i="1"/>
  <c r="Q2214" i="1"/>
  <c r="L2215" i="1"/>
  <c r="N2215" i="1"/>
  <c r="Q2215" i="1"/>
  <c r="L2216" i="1"/>
  <c r="N2216" i="1"/>
  <c r="Q2216" i="1"/>
  <c r="L2217" i="1"/>
  <c r="N2217" i="1"/>
  <c r="Q2217" i="1"/>
  <c r="L2218" i="1"/>
  <c r="N2218" i="1"/>
  <c r="Q2218" i="1"/>
  <c r="L2219" i="1"/>
  <c r="N2219" i="1"/>
  <c r="Q2219" i="1"/>
  <c r="L2220" i="1"/>
  <c r="N2220" i="1"/>
  <c r="Q2220" i="1"/>
  <c r="L2221" i="1"/>
  <c r="N2221" i="1"/>
  <c r="Q2221" i="1"/>
  <c r="L2222" i="1"/>
  <c r="N2222" i="1"/>
  <c r="Q2222" i="1"/>
  <c r="L2223" i="1"/>
  <c r="N2223" i="1"/>
  <c r="Q2223" i="1"/>
  <c r="L2224" i="1"/>
  <c r="N2224" i="1"/>
  <c r="Q2224" i="1"/>
  <c r="L2225" i="1"/>
  <c r="N2225" i="1"/>
  <c r="Q2225" i="1"/>
  <c r="L2226" i="1"/>
  <c r="N2226" i="1"/>
  <c r="Q2226" i="1"/>
  <c r="L2227" i="1"/>
  <c r="N2227" i="1"/>
  <c r="Q2227" i="1"/>
  <c r="L2228" i="1"/>
  <c r="N2228" i="1"/>
  <c r="Q2228" i="1"/>
  <c r="L2229" i="1"/>
  <c r="N2229" i="1"/>
  <c r="Q2229" i="1"/>
  <c r="L2230" i="1"/>
  <c r="N2230" i="1"/>
  <c r="Q2230" i="1"/>
  <c r="L2231" i="1"/>
  <c r="N2231" i="1"/>
  <c r="Q2231" i="1"/>
  <c r="L2232" i="1"/>
  <c r="N2232" i="1"/>
  <c r="Q2232" i="1"/>
  <c r="L2233" i="1"/>
  <c r="N2233" i="1"/>
  <c r="Q2233" i="1"/>
  <c r="L2234" i="1"/>
  <c r="N2234" i="1"/>
  <c r="Q2234" i="1"/>
  <c r="L2235" i="1"/>
  <c r="N2235" i="1"/>
  <c r="Q2235" i="1"/>
  <c r="L2236" i="1"/>
  <c r="N2236" i="1"/>
  <c r="Q2236" i="1"/>
  <c r="L2237" i="1"/>
  <c r="N2237" i="1"/>
  <c r="Q2237" i="1"/>
  <c r="L2238" i="1"/>
  <c r="N2238" i="1"/>
  <c r="Q2238" i="1"/>
  <c r="L2239" i="1"/>
  <c r="N2239" i="1"/>
  <c r="Q2239" i="1"/>
  <c r="L2240" i="1"/>
  <c r="N2240" i="1"/>
  <c r="Q2240" i="1"/>
  <c r="L2241" i="1"/>
  <c r="N2241" i="1"/>
  <c r="Q2241" i="1"/>
  <c r="L2242" i="1"/>
  <c r="N2242" i="1"/>
  <c r="Q2242" i="1"/>
  <c r="L2243" i="1"/>
  <c r="N2243" i="1"/>
  <c r="Q2243" i="1"/>
  <c r="L2244" i="1"/>
  <c r="N2244" i="1"/>
  <c r="Q2244" i="1"/>
  <c r="L2245" i="1"/>
  <c r="N2245" i="1"/>
  <c r="Q2245" i="1"/>
  <c r="L2246" i="1"/>
  <c r="N2246" i="1"/>
  <c r="Q2246" i="1"/>
  <c r="L2247" i="1"/>
  <c r="N2247" i="1"/>
  <c r="Q2247" i="1"/>
  <c r="L2248" i="1"/>
  <c r="N2248" i="1"/>
  <c r="Q2248" i="1"/>
  <c r="L2249" i="1"/>
  <c r="N2249" i="1"/>
  <c r="Q2249" i="1"/>
  <c r="L2250" i="1"/>
  <c r="N2250" i="1"/>
  <c r="Q2250" i="1"/>
  <c r="L2251" i="1"/>
  <c r="N2251" i="1"/>
  <c r="Q2251" i="1"/>
  <c r="L2252" i="1"/>
  <c r="N2252" i="1"/>
  <c r="Q2252" i="1"/>
  <c r="L2253" i="1"/>
  <c r="N2253" i="1"/>
  <c r="Q2253" i="1"/>
  <c r="L2254" i="1"/>
  <c r="N2254" i="1"/>
  <c r="Q2254" i="1"/>
  <c r="L2255" i="1"/>
  <c r="N2255" i="1"/>
  <c r="Q2255" i="1"/>
  <c r="L2256" i="1"/>
  <c r="N2256" i="1"/>
  <c r="Q2256" i="1"/>
  <c r="L2257" i="1"/>
  <c r="N2257" i="1"/>
  <c r="Q2257" i="1"/>
  <c r="L2258" i="1"/>
  <c r="N2258" i="1"/>
  <c r="Q2258" i="1"/>
  <c r="L2259" i="1"/>
  <c r="N2259" i="1"/>
  <c r="Q2259" i="1"/>
  <c r="L2260" i="1"/>
  <c r="N2260" i="1"/>
  <c r="Q2260" i="1"/>
  <c r="L2261" i="1"/>
  <c r="N2261" i="1"/>
  <c r="Q2261" i="1"/>
  <c r="L2262" i="1"/>
  <c r="N2262" i="1"/>
  <c r="Q2262" i="1"/>
  <c r="L2263" i="1"/>
  <c r="N2263" i="1"/>
  <c r="Q2263" i="1"/>
  <c r="L2264" i="1"/>
  <c r="N2264" i="1"/>
  <c r="Q2264" i="1"/>
  <c r="L2265" i="1"/>
  <c r="N2265" i="1"/>
  <c r="Q2265" i="1"/>
  <c r="L2266" i="1"/>
  <c r="N2266" i="1"/>
  <c r="Q2266" i="1"/>
  <c r="L2267" i="1"/>
  <c r="N2267" i="1"/>
  <c r="Q2267" i="1"/>
  <c r="L2268" i="1"/>
  <c r="N2268" i="1"/>
  <c r="Q2268" i="1"/>
  <c r="L2269" i="1"/>
  <c r="N2269" i="1"/>
  <c r="Q2269" i="1"/>
  <c r="L2270" i="1"/>
  <c r="N2270" i="1"/>
  <c r="Q2270" i="1"/>
  <c r="L2271" i="1"/>
  <c r="N2271" i="1"/>
  <c r="Q2271" i="1"/>
  <c r="L2272" i="1"/>
  <c r="N2272" i="1"/>
  <c r="Q2272" i="1"/>
  <c r="L2273" i="1"/>
  <c r="N2273" i="1"/>
  <c r="Q2273" i="1"/>
  <c r="L2274" i="1"/>
  <c r="N2274" i="1"/>
  <c r="Q2274" i="1"/>
  <c r="L2275" i="1"/>
  <c r="N2275" i="1"/>
  <c r="Q2275" i="1"/>
  <c r="L2276" i="1"/>
  <c r="N2276" i="1"/>
  <c r="Q2276" i="1"/>
  <c r="L2277" i="1"/>
  <c r="N2277" i="1"/>
  <c r="Q2277" i="1"/>
  <c r="L2278" i="1"/>
  <c r="N2278" i="1"/>
  <c r="Q2278" i="1"/>
  <c r="L2279" i="1"/>
  <c r="N2279" i="1"/>
  <c r="Q2279" i="1"/>
  <c r="L2280" i="1"/>
  <c r="N2280" i="1"/>
  <c r="Q2280" i="1"/>
  <c r="L2281" i="1"/>
  <c r="N2281" i="1"/>
  <c r="Q2281" i="1"/>
  <c r="L2282" i="1"/>
  <c r="N2282" i="1"/>
  <c r="Q2282" i="1"/>
  <c r="L2283" i="1"/>
  <c r="N2283" i="1"/>
  <c r="Q2283" i="1"/>
  <c r="L2284" i="1"/>
  <c r="N2284" i="1"/>
  <c r="Q2284" i="1"/>
  <c r="L2285" i="1"/>
  <c r="N2285" i="1"/>
  <c r="Q2285" i="1"/>
  <c r="L2286" i="1"/>
  <c r="N2286" i="1"/>
  <c r="Q2286" i="1"/>
  <c r="L2287" i="1"/>
  <c r="N2287" i="1"/>
  <c r="Q2287" i="1"/>
  <c r="L2288" i="1"/>
  <c r="N2288" i="1"/>
  <c r="Q2288" i="1"/>
  <c r="L2289" i="1"/>
  <c r="N2289" i="1"/>
  <c r="Q2289" i="1"/>
  <c r="L2290" i="1"/>
  <c r="N2290" i="1"/>
  <c r="Q2290" i="1"/>
  <c r="L2291" i="1"/>
  <c r="N2291" i="1"/>
  <c r="Q2291" i="1"/>
  <c r="L2292" i="1"/>
  <c r="N2292" i="1"/>
  <c r="Q2292" i="1"/>
  <c r="L2293" i="1"/>
  <c r="N2293" i="1"/>
  <c r="Q2293" i="1"/>
  <c r="L2294" i="1"/>
  <c r="N2294" i="1"/>
  <c r="Q2294" i="1"/>
  <c r="L2295" i="1"/>
  <c r="N2295" i="1"/>
  <c r="Q2295" i="1"/>
  <c r="L2296" i="1"/>
  <c r="N2296" i="1"/>
  <c r="Q2296" i="1"/>
  <c r="L2297" i="1"/>
  <c r="N2297" i="1"/>
  <c r="Q2297" i="1"/>
  <c r="L2298" i="1"/>
  <c r="N2298" i="1"/>
  <c r="Q2298" i="1"/>
  <c r="L2299" i="1"/>
  <c r="N2299" i="1"/>
  <c r="Q2299" i="1"/>
  <c r="L2300" i="1"/>
  <c r="N2300" i="1"/>
  <c r="Q2300" i="1"/>
  <c r="L2301" i="1"/>
  <c r="N2301" i="1"/>
  <c r="Q2301" i="1"/>
  <c r="L2302" i="1"/>
  <c r="N2302" i="1"/>
  <c r="Q2302" i="1"/>
  <c r="L2303" i="1"/>
  <c r="N2303" i="1"/>
  <c r="Q2303" i="1"/>
  <c r="L2304" i="1"/>
  <c r="N2304" i="1"/>
  <c r="Q2304" i="1"/>
  <c r="L2305" i="1"/>
  <c r="N2305" i="1"/>
  <c r="Q2305" i="1"/>
  <c r="L2306" i="1"/>
  <c r="N2306" i="1"/>
  <c r="Q2306" i="1"/>
  <c r="L2307" i="1"/>
  <c r="N2307" i="1"/>
  <c r="Q2307" i="1"/>
  <c r="L2308" i="1"/>
  <c r="N2308" i="1"/>
  <c r="Q2308" i="1"/>
  <c r="L2309" i="1"/>
  <c r="N2309" i="1"/>
  <c r="Q2309" i="1"/>
  <c r="L2310" i="1"/>
  <c r="N2310" i="1"/>
  <c r="Q2310" i="1"/>
  <c r="L2311" i="1"/>
  <c r="N2311" i="1"/>
  <c r="Q2311" i="1"/>
  <c r="L2312" i="1"/>
  <c r="N2312" i="1"/>
  <c r="Q2312" i="1"/>
  <c r="L2313" i="1"/>
  <c r="N2313" i="1"/>
  <c r="Q2313" i="1"/>
  <c r="L2314" i="1"/>
  <c r="N2314" i="1"/>
  <c r="Q2314" i="1"/>
  <c r="L2315" i="1"/>
  <c r="N2315" i="1"/>
  <c r="Q2315" i="1"/>
  <c r="L2316" i="1"/>
  <c r="N2316" i="1"/>
  <c r="Q2316" i="1"/>
  <c r="L2317" i="1"/>
  <c r="N2317" i="1"/>
  <c r="Q2317" i="1"/>
  <c r="L2318" i="1"/>
  <c r="N2318" i="1"/>
  <c r="Q2318" i="1"/>
  <c r="L2319" i="1"/>
  <c r="N2319" i="1"/>
  <c r="Q2319" i="1"/>
  <c r="L2320" i="1"/>
  <c r="N2320" i="1"/>
  <c r="Q2320" i="1"/>
  <c r="L2321" i="1"/>
  <c r="N2321" i="1"/>
  <c r="Q2321" i="1"/>
  <c r="L2322" i="1"/>
  <c r="N2322" i="1"/>
  <c r="Q2322" i="1"/>
  <c r="L2323" i="1"/>
  <c r="N2323" i="1"/>
  <c r="Q2323" i="1"/>
  <c r="L2324" i="1"/>
  <c r="N2324" i="1"/>
  <c r="Q2324" i="1"/>
  <c r="L2325" i="1"/>
  <c r="N2325" i="1"/>
  <c r="Q2325" i="1"/>
  <c r="L2326" i="1"/>
  <c r="N2326" i="1"/>
  <c r="Q2326" i="1"/>
  <c r="L2327" i="1"/>
  <c r="N2327" i="1"/>
  <c r="Q2327" i="1"/>
  <c r="L2328" i="1"/>
  <c r="N2328" i="1"/>
  <c r="Q2328" i="1"/>
  <c r="L2329" i="1"/>
  <c r="N2329" i="1"/>
  <c r="Q2329" i="1"/>
  <c r="L2330" i="1"/>
  <c r="N2330" i="1"/>
  <c r="Q2330" i="1"/>
  <c r="L2331" i="1"/>
  <c r="N2331" i="1"/>
  <c r="Q2331" i="1"/>
  <c r="L2332" i="1"/>
  <c r="N2332" i="1"/>
  <c r="Q2332" i="1"/>
  <c r="L2333" i="1"/>
  <c r="N2333" i="1"/>
  <c r="Q2333" i="1"/>
  <c r="L2334" i="1"/>
  <c r="N2334" i="1"/>
  <c r="Q2334" i="1"/>
  <c r="L2335" i="1"/>
  <c r="N2335" i="1"/>
  <c r="Q2335" i="1"/>
  <c r="L2336" i="1"/>
  <c r="N2336" i="1"/>
  <c r="Q2336" i="1"/>
  <c r="L2337" i="1"/>
  <c r="N2337" i="1"/>
  <c r="Q2337" i="1"/>
  <c r="L2338" i="1"/>
  <c r="N2338" i="1"/>
  <c r="Q2338" i="1"/>
  <c r="L2339" i="1"/>
  <c r="N2339" i="1"/>
  <c r="Q2339" i="1"/>
  <c r="L2340" i="1"/>
  <c r="N2340" i="1"/>
  <c r="Q2340" i="1"/>
  <c r="L2341" i="1"/>
  <c r="N2341" i="1"/>
  <c r="Q2341" i="1"/>
  <c r="L2342" i="1"/>
  <c r="N2342" i="1"/>
  <c r="Q2342" i="1"/>
  <c r="L2343" i="1"/>
  <c r="N2343" i="1"/>
  <c r="Q2343" i="1"/>
  <c r="L2344" i="1"/>
  <c r="N2344" i="1"/>
  <c r="Q2344" i="1"/>
  <c r="L2345" i="1"/>
  <c r="N2345" i="1"/>
  <c r="Q2345" i="1"/>
  <c r="L2346" i="1"/>
  <c r="N2346" i="1"/>
  <c r="Q2346" i="1"/>
  <c r="L2347" i="1"/>
  <c r="N2347" i="1"/>
  <c r="Q2347" i="1"/>
  <c r="L2348" i="1"/>
  <c r="N2348" i="1"/>
  <c r="Q2348" i="1"/>
  <c r="L2349" i="1"/>
  <c r="N2349" i="1"/>
  <c r="Q2349" i="1"/>
  <c r="L2350" i="1"/>
  <c r="N2350" i="1"/>
  <c r="Q2350" i="1"/>
  <c r="L2351" i="1"/>
  <c r="N2351" i="1"/>
  <c r="Q2351" i="1"/>
  <c r="L2352" i="1"/>
  <c r="N2352" i="1"/>
  <c r="Q2352" i="1"/>
  <c r="L2353" i="1"/>
  <c r="N2353" i="1"/>
  <c r="Q2353" i="1"/>
  <c r="L2354" i="1"/>
  <c r="N2354" i="1"/>
  <c r="Q2354" i="1"/>
  <c r="L2355" i="1"/>
  <c r="N2355" i="1"/>
  <c r="Q2355" i="1"/>
  <c r="L2356" i="1"/>
  <c r="N2356" i="1"/>
  <c r="Q2356" i="1"/>
  <c r="L2357" i="1"/>
  <c r="N2357" i="1"/>
  <c r="Q2357" i="1"/>
  <c r="L2358" i="1"/>
  <c r="N2358" i="1"/>
  <c r="Q2358" i="1"/>
  <c r="L2359" i="1"/>
  <c r="N2359" i="1"/>
  <c r="Q2359" i="1"/>
  <c r="L2360" i="1"/>
  <c r="N2360" i="1"/>
  <c r="Q2360" i="1"/>
  <c r="L2361" i="1"/>
  <c r="N2361" i="1"/>
  <c r="Q2361" i="1"/>
  <c r="L2362" i="1"/>
  <c r="N2362" i="1"/>
  <c r="Q2362" i="1"/>
  <c r="L2363" i="1"/>
  <c r="N2363" i="1"/>
  <c r="Q2363" i="1"/>
  <c r="L2364" i="1"/>
  <c r="N2364" i="1"/>
  <c r="Q2364" i="1"/>
  <c r="L2365" i="1"/>
  <c r="N2365" i="1"/>
  <c r="Q2365" i="1"/>
  <c r="L2366" i="1"/>
  <c r="N2366" i="1"/>
  <c r="Q2366" i="1"/>
  <c r="L2367" i="1"/>
  <c r="N2367" i="1"/>
  <c r="Q2367" i="1"/>
  <c r="L2368" i="1"/>
  <c r="N2368" i="1"/>
  <c r="Q2368" i="1"/>
  <c r="L2369" i="1"/>
  <c r="N2369" i="1"/>
  <c r="Q2369" i="1"/>
  <c r="L2370" i="1"/>
  <c r="N2370" i="1"/>
  <c r="Q2370" i="1"/>
  <c r="L2371" i="1"/>
  <c r="N2371" i="1"/>
  <c r="Q2371" i="1"/>
  <c r="L2372" i="1"/>
  <c r="N2372" i="1"/>
  <c r="Q2372" i="1"/>
  <c r="L2373" i="1"/>
  <c r="N2373" i="1"/>
  <c r="Q2373" i="1"/>
  <c r="L2374" i="1"/>
  <c r="N2374" i="1"/>
  <c r="Q2374" i="1"/>
  <c r="L2375" i="1"/>
  <c r="N2375" i="1"/>
  <c r="Q2375" i="1"/>
  <c r="L2376" i="1"/>
  <c r="N2376" i="1"/>
  <c r="Q2376" i="1"/>
  <c r="L2377" i="1"/>
  <c r="N2377" i="1"/>
  <c r="Q2377" i="1"/>
  <c r="L2378" i="1"/>
  <c r="N2378" i="1"/>
  <c r="Q2378" i="1"/>
  <c r="L2379" i="1"/>
  <c r="N2379" i="1"/>
  <c r="Q2379" i="1"/>
  <c r="L2380" i="1"/>
  <c r="N2380" i="1"/>
  <c r="Q2380" i="1"/>
  <c r="L2381" i="1"/>
  <c r="N2381" i="1"/>
  <c r="Q2381" i="1"/>
  <c r="L2382" i="1"/>
  <c r="N2382" i="1"/>
  <c r="Q2382" i="1"/>
  <c r="L2383" i="1"/>
  <c r="N2383" i="1"/>
  <c r="Q2383" i="1"/>
  <c r="L2384" i="1"/>
  <c r="N2384" i="1"/>
  <c r="Q2384" i="1"/>
  <c r="L2385" i="1"/>
  <c r="N2385" i="1"/>
  <c r="Q2385" i="1"/>
  <c r="L2386" i="1"/>
  <c r="N2386" i="1"/>
  <c r="Q2386" i="1"/>
  <c r="L2387" i="1"/>
  <c r="N2387" i="1"/>
  <c r="Q2387" i="1"/>
  <c r="L2388" i="1"/>
  <c r="N2388" i="1"/>
  <c r="Q2388" i="1"/>
  <c r="L2389" i="1"/>
  <c r="N2389" i="1"/>
  <c r="Q2389" i="1"/>
  <c r="L2390" i="1"/>
  <c r="N2390" i="1"/>
  <c r="Q2390" i="1"/>
  <c r="L2391" i="1"/>
  <c r="N2391" i="1"/>
  <c r="Q2391" i="1"/>
  <c r="L2392" i="1"/>
  <c r="N2392" i="1"/>
  <c r="Q2392" i="1"/>
  <c r="L2393" i="1"/>
  <c r="N2393" i="1"/>
  <c r="Q2393" i="1"/>
  <c r="L2394" i="1"/>
  <c r="N2394" i="1"/>
  <c r="Q2394" i="1"/>
  <c r="L2395" i="1"/>
  <c r="N2395" i="1"/>
  <c r="Q2395" i="1"/>
  <c r="T2148" i="1"/>
  <c r="U2148" i="1" s="1"/>
  <c r="W2148" i="1" s="1"/>
  <c r="T2149" i="1"/>
  <c r="T2195" i="1"/>
  <c r="U2195" i="1" s="1"/>
  <c r="W2195" i="1" s="1"/>
  <c r="T2196" i="1"/>
  <c r="U2196" i="1" s="1"/>
  <c r="W2196" i="1" s="1"/>
  <c r="T2197" i="1"/>
  <c r="U2197" i="1" s="1"/>
  <c r="T2220" i="1"/>
  <c r="U2220" i="1" s="1"/>
  <c r="W2220" i="1" s="1"/>
  <c r="T2221" i="1"/>
  <c r="T2222" i="1"/>
  <c r="U2222" i="1" s="1"/>
  <c r="W2222" i="1" s="1"/>
  <c r="T2286" i="1"/>
  <c r="U2286" i="1" s="1"/>
  <c r="T2287" i="1"/>
  <c r="U2287" i="1" s="1"/>
  <c r="W2287" i="1" s="1"/>
  <c r="T2343" i="1"/>
  <c r="U2343" i="1" s="1"/>
  <c r="T2344" i="1"/>
  <c r="U2344" i="1" s="1"/>
  <c r="T2345" i="1"/>
  <c r="U2345" i="1" s="1"/>
  <c r="T2346" i="1"/>
  <c r="U2346" i="1" s="1"/>
  <c r="T2347" i="1"/>
  <c r="U2347" i="1" s="1"/>
  <c r="W2347" i="1" s="1"/>
  <c r="T2354" i="1"/>
  <c r="U2354" i="1" s="1"/>
  <c r="W2354" i="1" s="1"/>
  <c r="T2355" i="1"/>
  <c r="U2355" i="1" s="1"/>
  <c r="T2372" i="1"/>
  <c r="U2372" i="1" s="1"/>
  <c r="T2373" i="1"/>
  <c r="U2373" i="1" s="1"/>
  <c r="T2374" i="1"/>
  <c r="U2374" i="1" s="1"/>
  <c r="T2375" i="1"/>
  <c r="U2375" i="1" s="1"/>
  <c r="W2375" i="1" s="1"/>
  <c r="T2376" i="1"/>
  <c r="U2376" i="1" s="1"/>
  <c r="T2377" i="1"/>
  <c r="U2377" i="1" s="1"/>
  <c r="T2378" i="1"/>
  <c r="U2378" i="1" s="1"/>
  <c r="U2149" i="1"/>
  <c r="W2149" i="1" s="1"/>
  <c r="U2221" i="1"/>
  <c r="W2221" i="1" s="1"/>
  <c r="X2133" i="1"/>
  <c r="X2134" i="1"/>
  <c r="X2135" i="1"/>
  <c r="X2136" i="1"/>
  <c r="X2137" i="1"/>
  <c r="X2138" i="1"/>
  <c r="X2139" i="1"/>
  <c r="X2140" i="1"/>
  <c r="X2141" i="1"/>
  <c r="X2142" i="1"/>
  <c r="X2143" i="1"/>
  <c r="X2144" i="1"/>
  <c r="X2145" i="1"/>
  <c r="X2146" i="1"/>
  <c r="X2147" i="1"/>
  <c r="X2148" i="1"/>
  <c r="X2149" i="1"/>
  <c r="X2150" i="1"/>
  <c r="X2151" i="1"/>
  <c r="X2152" i="1"/>
  <c r="X2153" i="1"/>
  <c r="X2154" i="1"/>
  <c r="X2155" i="1"/>
  <c r="X2156" i="1"/>
  <c r="X2157" i="1"/>
  <c r="X2158" i="1"/>
  <c r="X2159" i="1"/>
  <c r="X2160" i="1"/>
  <c r="X2161" i="1"/>
  <c r="X2162" i="1"/>
  <c r="X2163" i="1"/>
  <c r="X2164" i="1"/>
  <c r="X2165" i="1"/>
  <c r="X2166" i="1"/>
  <c r="X2167" i="1"/>
  <c r="X2168" i="1"/>
  <c r="X2169" i="1"/>
  <c r="X2170" i="1"/>
  <c r="X2171" i="1"/>
  <c r="X2172" i="1"/>
  <c r="X2173" i="1"/>
  <c r="X2174" i="1"/>
  <c r="X2175" i="1"/>
  <c r="X2176" i="1"/>
  <c r="X2177" i="1"/>
  <c r="X2178" i="1"/>
  <c r="X2179" i="1"/>
  <c r="X2180" i="1"/>
  <c r="X2181" i="1"/>
  <c r="X2182" i="1"/>
  <c r="X2183" i="1"/>
  <c r="X2184" i="1"/>
  <c r="X2185" i="1"/>
  <c r="X2186" i="1"/>
  <c r="X2187" i="1"/>
  <c r="X2188" i="1"/>
  <c r="X2189" i="1"/>
  <c r="X2190" i="1"/>
  <c r="X2191" i="1"/>
  <c r="X2192" i="1"/>
  <c r="X2193" i="1"/>
  <c r="X2194" i="1"/>
  <c r="X2195" i="1"/>
  <c r="X2196" i="1"/>
  <c r="X2197" i="1"/>
  <c r="X2198" i="1"/>
  <c r="X2199" i="1"/>
  <c r="X2200" i="1"/>
  <c r="X2201" i="1"/>
  <c r="X2202" i="1"/>
  <c r="X2203" i="1"/>
  <c r="X2204" i="1"/>
  <c r="X2205" i="1"/>
  <c r="X2206" i="1"/>
  <c r="X2207" i="1"/>
  <c r="X2208" i="1"/>
  <c r="X2209" i="1"/>
  <c r="X2210" i="1"/>
  <c r="X2211" i="1"/>
  <c r="X2212" i="1"/>
  <c r="X2213" i="1"/>
  <c r="X2214" i="1"/>
  <c r="X2215" i="1"/>
  <c r="X2216" i="1"/>
  <c r="X2217" i="1"/>
  <c r="X2218" i="1"/>
  <c r="X2219" i="1"/>
  <c r="X2220" i="1"/>
  <c r="X2221" i="1"/>
  <c r="X2222" i="1"/>
  <c r="Z2222" i="1" s="1"/>
  <c r="X2223" i="1"/>
  <c r="X2224" i="1"/>
  <c r="X2225" i="1"/>
  <c r="X2226" i="1"/>
  <c r="X2227" i="1"/>
  <c r="X2228" i="1"/>
  <c r="X2229" i="1"/>
  <c r="X2230" i="1"/>
  <c r="X2231" i="1"/>
  <c r="X2232" i="1"/>
  <c r="X2233" i="1"/>
  <c r="X2234" i="1"/>
  <c r="X2235" i="1"/>
  <c r="X2236" i="1"/>
  <c r="X2237" i="1"/>
  <c r="X2238" i="1"/>
  <c r="X2239" i="1"/>
  <c r="X2240" i="1"/>
  <c r="X2241" i="1"/>
  <c r="X2242" i="1"/>
  <c r="X2243" i="1"/>
  <c r="X2244" i="1"/>
  <c r="X2245" i="1"/>
  <c r="X2246" i="1"/>
  <c r="X2247" i="1"/>
  <c r="X2248" i="1"/>
  <c r="X2249" i="1"/>
  <c r="X2250" i="1"/>
  <c r="X2251" i="1"/>
  <c r="X2252" i="1"/>
  <c r="X2253" i="1"/>
  <c r="X2254" i="1"/>
  <c r="X2255" i="1"/>
  <c r="X2256" i="1"/>
  <c r="X2257" i="1"/>
  <c r="X2258" i="1"/>
  <c r="X2259" i="1"/>
  <c r="X2260" i="1"/>
  <c r="X2261" i="1"/>
  <c r="X2262" i="1"/>
  <c r="X2263" i="1"/>
  <c r="X2264" i="1"/>
  <c r="X2265" i="1"/>
  <c r="X2266" i="1"/>
  <c r="X2267" i="1"/>
  <c r="X2268" i="1"/>
  <c r="X2269" i="1"/>
  <c r="X2270" i="1"/>
  <c r="X2271" i="1"/>
  <c r="X2272" i="1"/>
  <c r="X2273" i="1"/>
  <c r="X2274" i="1"/>
  <c r="X2275" i="1"/>
  <c r="X2276" i="1"/>
  <c r="X2277" i="1"/>
  <c r="X2278" i="1"/>
  <c r="X2279" i="1"/>
  <c r="X2280" i="1"/>
  <c r="X2281" i="1"/>
  <c r="X2282" i="1"/>
  <c r="X2283" i="1"/>
  <c r="X2284" i="1"/>
  <c r="X2285" i="1"/>
  <c r="X2286" i="1"/>
  <c r="X2287" i="1"/>
  <c r="X2288" i="1"/>
  <c r="X2289" i="1"/>
  <c r="X2290" i="1"/>
  <c r="X2291" i="1"/>
  <c r="X2292" i="1"/>
  <c r="X2293" i="1"/>
  <c r="X2294" i="1"/>
  <c r="X2295" i="1"/>
  <c r="X2296" i="1"/>
  <c r="X2297" i="1"/>
  <c r="X2298" i="1"/>
  <c r="X2299" i="1"/>
  <c r="X2300" i="1"/>
  <c r="X2301" i="1"/>
  <c r="X2302" i="1"/>
  <c r="X2303" i="1"/>
  <c r="X2304" i="1"/>
  <c r="X2305" i="1"/>
  <c r="X2306" i="1"/>
  <c r="X2307" i="1"/>
  <c r="X2308" i="1"/>
  <c r="X2309" i="1"/>
  <c r="X2310" i="1"/>
  <c r="X2311" i="1"/>
  <c r="X2312" i="1"/>
  <c r="X2313" i="1"/>
  <c r="X2314" i="1"/>
  <c r="X2315" i="1"/>
  <c r="X2316" i="1"/>
  <c r="X2317" i="1"/>
  <c r="X2318" i="1"/>
  <c r="X2319" i="1"/>
  <c r="X2320" i="1"/>
  <c r="X2321" i="1"/>
  <c r="X2322" i="1"/>
  <c r="X2323" i="1"/>
  <c r="X2324" i="1"/>
  <c r="X2325" i="1"/>
  <c r="X2326" i="1"/>
  <c r="X2327" i="1"/>
  <c r="X2328" i="1"/>
  <c r="X2329" i="1"/>
  <c r="X2330" i="1"/>
  <c r="X2331" i="1"/>
  <c r="X2332" i="1"/>
  <c r="X2333" i="1"/>
  <c r="X2334" i="1"/>
  <c r="X2335" i="1"/>
  <c r="X2336" i="1"/>
  <c r="X2337" i="1"/>
  <c r="X2338" i="1"/>
  <c r="X2339" i="1"/>
  <c r="X2340" i="1"/>
  <c r="X2341" i="1"/>
  <c r="X2342" i="1"/>
  <c r="X2343" i="1"/>
  <c r="X2344" i="1"/>
  <c r="X2345" i="1"/>
  <c r="X2346" i="1"/>
  <c r="X2347" i="1"/>
  <c r="X2348" i="1"/>
  <c r="X2349" i="1"/>
  <c r="X2350" i="1"/>
  <c r="X2351" i="1"/>
  <c r="X2352" i="1"/>
  <c r="X2353" i="1"/>
  <c r="X2354" i="1"/>
  <c r="Z2354" i="1" s="1"/>
  <c r="X2355" i="1"/>
  <c r="X2356" i="1"/>
  <c r="X2357" i="1"/>
  <c r="X2358" i="1"/>
  <c r="X2359" i="1"/>
  <c r="X2360" i="1"/>
  <c r="X2361" i="1"/>
  <c r="X2362" i="1"/>
  <c r="X2363" i="1"/>
  <c r="X2364" i="1"/>
  <c r="X2365" i="1"/>
  <c r="X2366" i="1"/>
  <c r="X2367" i="1"/>
  <c r="X2368" i="1"/>
  <c r="X2369" i="1"/>
  <c r="X2370" i="1"/>
  <c r="X2371" i="1"/>
  <c r="X2372" i="1"/>
  <c r="X2373" i="1"/>
  <c r="X2374" i="1"/>
  <c r="X2375" i="1"/>
  <c r="X2376" i="1"/>
  <c r="X2377" i="1"/>
  <c r="X2378" i="1"/>
  <c r="X2379" i="1"/>
  <c r="X2380" i="1"/>
  <c r="X2381" i="1"/>
  <c r="X2382" i="1"/>
  <c r="X2383" i="1"/>
  <c r="X2384" i="1"/>
  <c r="X2385" i="1"/>
  <c r="X2386" i="1"/>
  <c r="X2387" i="1"/>
  <c r="X2388" i="1"/>
  <c r="X2389" i="1"/>
  <c r="X2390" i="1"/>
  <c r="X2391" i="1"/>
  <c r="X2392" i="1"/>
  <c r="X2393" i="1"/>
  <c r="X2394" i="1"/>
  <c r="X2395" i="1"/>
  <c r="AA2133" i="1"/>
  <c r="AA2134" i="1"/>
  <c r="AA2135" i="1"/>
  <c r="AA2136" i="1"/>
  <c r="AA2137" i="1"/>
  <c r="AA2138" i="1"/>
  <c r="AA2139" i="1"/>
  <c r="AA2140" i="1"/>
  <c r="AA2141" i="1"/>
  <c r="AA2142" i="1"/>
  <c r="AA2143" i="1"/>
  <c r="AA2144" i="1"/>
  <c r="AA2145" i="1"/>
  <c r="AA2146" i="1"/>
  <c r="AA2147" i="1"/>
  <c r="AA2148" i="1"/>
  <c r="AA2149" i="1"/>
  <c r="AA2150" i="1"/>
  <c r="AA2151" i="1"/>
  <c r="AA2152" i="1"/>
  <c r="AA2153" i="1"/>
  <c r="AA2154" i="1"/>
  <c r="AA2155" i="1"/>
  <c r="AA2156" i="1"/>
  <c r="AA2157" i="1"/>
  <c r="AA2158" i="1"/>
  <c r="AA2159" i="1"/>
  <c r="AA2160" i="1"/>
  <c r="AA2161" i="1"/>
  <c r="AA2162" i="1"/>
  <c r="AA2163" i="1"/>
  <c r="AA2164" i="1"/>
  <c r="AA2165" i="1"/>
  <c r="AA2166" i="1"/>
  <c r="AA2167" i="1"/>
  <c r="AA2168" i="1"/>
  <c r="AA2169" i="1"/>
  <c r="AA2170" i="1"/>
  <c r="AA2171" i="1"/>
  <c r="AA2172" i="1"/>
  <c r="AA2173" i="1"/>
  <c r="AA2174" i="1"/>
  <c r="AA2175" i="1"/>
  <c r="AA2176" i="1"/>
  <c r="AA2177" i="1"/>
  <c r="AA2178" i="1"/>
  <c r="AA2179" i="1"/>
  <c r="AA2180" i="1"/>
  <c r="AA2181" i="1"/>
  <c r="AA2182" i="1"/>
  <c r="AA2183" i="1"/>
  <c r="AA2184" i="1"/>
  <c r="AA2185" i="1"/>
  <c r="AA2186" i="1"/>
  <c r="AA2187" i="1"/>
  <c r="AA2188" i="1"/>
  <c r="AA2189" i="1"/>
  <c r="AA2190" i="1"/>
  <c r="AA2191" i="1"/>
  <c r="AA2192" i="1"/>
  <c r="AA2193" i="1"/>
  <c r="AA2194" i="1"/>
  <c r="AA2195" i="1"/>
  <c r="AA2196" i="1"/>
  <c r="AA2197" i="1"/>
  <c r="AA2198" i="1"/>
  <c r="AA2199" i="1"/>
  <c r="AA2200" i="1"/>
  <c r="AA2201" i="1"/>
  <c r="AA2202" i="1"/>
  <c r="AA2203" i="1"/>
  <c r="AA2204" i="1"/>
  <c r="AA2205" i="1"/>
  <c r="AA2206" i="1"/>
  <c r="AA2207" i="1"/>
  <c r="AA2208" i="1"/>
  <c r="AA2209" i="1"/>
  <c r="AA2210" i="1"/>
  <c r="AA2211" i="1"/>
  <c r="AA2212" i="1"/>
  <c r="AA2213" i="1"/>
  <c r="AA2214" i="1"/>
  <c r="AA2215" i="1"/>
  <c r="AA2216" i="1"/>
  <c r="AA2217" i="1"/>
  <c r="AA2218" i="1"/>
  <c r="AA2219" i="1"/>
  <c r="AA2220" i="1"/>
  <c r="AA2221" i="1"/>
  <c r="AA2222" i="1"/>
  <c r="AA2223" i="1"/>
  <c r="AA2224" i="1"/>
  <c r="AA2225" i="1"/>
  <c r="AA2226" i="1"/>
  <c r="AA2227" i="1"/>
  <c r="AA2228" i="1"/>
  <c r="AA2229" i="1"/>
  <c r="AA2230" i="1"/>
  <c r="AA2231" i="1"/>
  <c r="AA2232" i="1"/>
  <c r="AA2233" i="1"/>
  <c r="AA2234" i="1"/>
  <c r="AA2235" i="1"/>
  <c r="AA2236" i="1"/>
  <c r="AA2237" i="1"/>
  <c r="AA2238" i="1"/>
  <c r="AA2239" i="1"/>
  <c r="AA2240" i="1"/>
  <c r="AA2241" i="1"/>
  <c r="AA2242" i="1"/>
  <c r="AA2243" i="1"/>
  <c r="AA2244" i="1"/>
  <c r="AA2245" i="1"/>
  <c r="AA2246" i="1"/>
  <c r="AA2247" i="1"/>
  <c r="AA2248" i="1"/>
  <c r="AA2249" i="1"/>
  <c r="AA2250" i="1"/>
  <c r="AA2251" i="1"/>
  <c r="AA2252" i="1"/>
  <c r="AA2253" i="1"/>
  <c r="AA2254" i="1"/>
  <c r="AA2255" i="1"/>
  <c r="AA2256" i="1"/>
  <c r="AA2257" i="1"/>
  <c r="AA2258" i="1"/>
  <c r="AA2259" i="1"/>
  <c r="AA2260" i="1"/>
  <c r="AA2261" i="1"/>
  <c r="AA2262" i="1"/>
  <c r="AA2263" i="1"/>
  <c r="AA2264" i="1"/>
  <c r="AA2265" i="1"/>
  <c r="AA2266" i="1"/>
  <c r="AA2267" i="1"/>
  <c r="AA2268" i="1"/>
  <c r="AA2269" i="1"/>
  <c r="AA2270" i="1"/>
  <c r="AA2271" i="1"/>
  <c r="AA2272" i="1"/>
  <c r="AA2273" i="1"/>
  <c r="AA2274" i="1"/>
  <c r="AA2275" i="1"/>
  <c r="AA2276" i="1"/>
  <c r="AA2277" i="1"/>
  <c r="AA2278" i="1"/>
  <c r="AA2279" i="1"/>
  <c r="AA2280" i="1"/>
  <c r="AA2281" i="1"/>
  <c r="AA2282" i="1"/>
  <c r="AA2283" i="1"/>
  <c r="AA2284" i="1"/>
  <c r="AA2285" i="1"/>
  <c r="AA2286" i="1"/>
  <c r="AA2287" i="1"/>
  <c r="AA2288" i="1"/>
  <c r="AA2289" i="1"/>
  <c r="AA2290" i="1"/>
  <c r="AA2291" i="1"/>
  <c r="AA2292" i="1"/>
  <c r="AA2293" i="1"/>
  <c r="AA2294" i="1"/>
  <c r="AA2295" i="1"/>
  <c r="AA2296" i="1"/>
  <c r="AA2297" i="1"/>
  <c r="AA2298" i="1"/>
  <c r="AA2299" i="1"/>
  <c r="AA2300" i="1"/>
  <c r="AA2301" i="1"/>
  <c r="AA2302" i="1"/>
  <c r="AA2303" i="1"/>
  <c r="AA2304" i="1"/>
  <c r="AA2305" i="1"/>
  <c r="AA2306" i="1"/>
  <c r="AA2307" i="1"/>
  <c r="AA2308" i="1"/>
  <c r="AA2309" i="1"/>
  <c r="AA2310" i="1"/>
  <c r="AA2311" i="1"/>
  <c r="AA2312" i="1"/>
  <c r="AA2313" i="1"/>
  <c r="AA2314" i="1"/>
  <c r="AA2315" i="1"/>
  <c r="AA2316" i="1"/>
  <c r="AA2317" i="1"/>
  <c r="AA2318" i="1"/>
  <c r="AA2319" i="1"/>
  <c r="AA2320" i="1"/>
  <c r="AA2321" i="1"/>
  <c r="AA2322" i="1"/>
  <c r="AA2323" i="1"/>
  <c r="AA2324" i="1"/>
  <c r="AA2325" i="1"/>
  <c r="AA2326" i="1"/>
  <c r="AA2327" i="1"/>
  <c r="AA2328" i="1"/>
  <c r="AA2329" i="1"/>
  <c r="AA2330" i="1"/>
  <c r="AA2331" i="1"/>
  <c r="AA2332" i="1"/>
  <c r="AA2333" i="1"/>
  <c r="AA2334" i="1"/>
  <c r="AA2335" i="1"/>
  <c r="AA2336" i="1"/>
  <c r="AA2337" i="1"/>
  <c r="AA2338" i="1"/>
  <c r="AA2339" i="1"/>
  <c r="AA2340" i="1"/>
  <c r="AA2341" i="1"/>
  <c r="AA2342" i="1"/>
  <c r="AA2343" i="1"/>
  <c r="AA2344" i="1"/>
  <c r="AA2345" i="1"/>
  <c r="AA2346" i="1"/>
  <c r="AA2347" i="1"/>
  <c r="AA2348" i="1"/>
  <c r="AA2349" i="1"/>
  <c r="AA2350" i="1"/>
  <c r="AA2351" i="1"/>
  <c r="AA2352" i="1"/>
  <c r="AA2353" i="1"/>
  <c r="AA2354" i="1"/>
  <c r="AA2355" i="1"/>
  <c r="AA2356" i="1"/>
  <c r="AA2357" i="1"/>
  <c r="AA2358" i="1"/>
  <c r="AA2359" i="1"/>
  <c r="AA2360" i="1"/>
  <c r="AA2361" i="1"/>
  <c r="AA2362" i="1"/>
  <c r="AA2363" i="1"/>
  <c r="AA2364" i="1"/>
  <c r="AA2365" i="1"/>
  <c r="AA2366" i="1"/>
  <c r="AA2367" i="1"/>
  <c r="AA2368" i="1"/>
  <c r="AA2369" i="1"/>
  <c r="AA2370" i="1"/>
  <c r="AA2371" i="1"/>
  <c r="AA2372" i="1"/>
  <c r="AA2373" i="1"/>
  <c r="AA2374" i="1"/>
  <c r="AA2375" i="1"/>
  <c r="AA2376" i="1"/>
  <c r="AA2377" i="1"/>
  <c r="AA2378" i="1"/>
  <c r="AA2379" i="1"/>
  <c r="AA2380" i="1"/>
  <c r="AA2381" i="1"/>
  <c r="AA2382" i="1"/>
  <c r="AA2383" i="1"/>
  <c r="AA2384" i="1"/>
  <c r="AA2385" i="1"/>
  <c r="AA2386" i="1"/>
  <c r="AA2387" i="1"/>
  <c r="AA2388" i="1"/>
  <c r="AA2389" i="1"/>
  <c r="AA2390" i="1"/>
  <c r="AA2391" i="1"/>
  <c r="AA2392" i="1"/>
  <c r="AA2393" i="1"/>
  <c r="AA2394" i="1"/>
  <c r="AA2395" i="1"/>
  <c r="Z2220" i="1"/>
  <c r="Z2221" i="1"/>
  <c r="Z2149" i="1"/>
  <c r="Z2196" i="1"/>
  <c r="Z2148" i="1"/>
  <c r="Z2343" i="1"/>
  <c r="W2343" i="1"/>
  <c r="Z2195" i="1"/>
  <c r="P41" i="13"/>
  <c r="P39" i="13"/>
  <c r="AC19" i="7"/>
  <c r="AC20" i="7"/>
  <c r="AC21" i="7"/>
  <c r="AC22" i="7"/>
  <c r="AC23" i="7"/>
  <c r="AC24" i="7"/>
  <c r="AC25" i="7"/>
  <c r="AC26" i="7"/>
  <c r="AC27" i="7"/>
  <c r="L34" i="13" s="1"/>
  <c r="AC28" i="7"/>
  <c r="AC29" i="7"/>
  <c r="AC30" i="7"/>
  <c r="AC31" i="7"/>
  <c r="AC32" i="7"/>
  <c r="AC33" i="7"/>
  <c r="AC34" i="7"/>
  <c r="AC35" i="7"/>
  <c r="AC36" i="7"/>
  <c r="AC37" i="7"/>
  <c r="AC38" i="7"/>
  <c r="AC39" i="7"/>
  <c r="AC40" i="7"/>
  <c r="AC41" i="7"/>
  <c r="AE19" i="7"/>
  <c r="AE20" i="7"/>
  <c r="AE21" i="7"/>
  <c r="AE22" i="7"/>
  <c r="AE23" i="7"/>
  <c r="AE24" i="7"/>
  <c r="AE25" i="7"/>
  <c r="AE26" i="7"/>
  <c r="AE27" i="7"/>
  <c r="AE28" i="7"/>
  <c r="AE29" i="7"/>
  <c r="AE30" i="7"/>
  <c r="AE31" i="7"/>
  <c r="AE32" i="7"/>
  <c r="AE33" i="7"/>
  <c r="AE34" i="7"/>
  <c r="AE35" i="7"/>
  <c r="AE36" i="7"/>
  <c r="AE37" i="7"/>
  <c r="AE38" i="7"/>
  <c r="AE39" i="7"/>
  <c r="AE40" i="7"/>
  <c r="AE41" i="7"/>
  <c r="AG19" i="7"/>
  <c r="AG20" i="7"/>
  <c r="AG21" i="7"/>
  <c r="AG22" i="7"/>
  <c r="AG23" i="7"/>
  <c r="AG24" i="7"/>
  <c r="AG25" i="7"/>
  <c r="AG26" i="7"/>
  <c r="AG27" i="7"/>
  <c r="AG28" i="7"/>
  <c r="AG29" i="7"/>
  <c r="AG30" i="7"/>
  <c r="AG31" i="7"/>
  <c r="AG32" i="7"/>
  <c r="AG33" i="7"/>
  <c r="AG34" i="7"/>
  <c r="AG35" i="7"/>
  <c r="AG36" i="7"/>
  <c r="AG37" i="7"/>
  <c r="AG38" i="7"/>
  <c r="AG39" i="7"/>
  <c r="AG40" i="7"/>
  <c r="AG41" i="7"/>
  <c r="AH19" i="7"/>
  <c r="AH20" i="7"/>
  <c r="AH21" i="7"/>
  <c r="AH22" i="7"/>
  <c r="AH23" i="7"/>
  <c r="AH24" i="7"/>
  <c r="AH25" i="7"/>
  <c r="AH26" i="7"/>
  <c r="AH27" i="7"/>
  <c r="AH28" i="7"/>
  <c r="AH29" i="7"/>
  <c r="AH30" i="7"/>
  <c r="AH31" i="7"/>
  <c r="AH32" i="7"/>
  <c r="AH33" i="7"/>
  <c r="AH34" i="7"/>
  <c r="AH35" i="7"/>
  <c r="AH36" i="7"/>
  <c r="AH37" i="7"/>
  <c r="AH38" i="7"/>
  <c r="AH39" i="7"/>
  <c r="AH40" i="7"/>
  <c r="AH41" i="7"/>
  <c r="AI19" i="7"/>
  <c r="AI20" i="7"/>
  <c r="AI21" i="7"/>
  <c r="AI22" i="7"/>
  <c r="AI23" i="7"/>
  <c r="AI24" i="7"/>
  <c r="AI25" i="7"/>
  <c r="AI26" i="7"/>
  <c r="AI27" i="7"/>
  <c r="AI28" i="7"/>
  <c r="AI29" i="7"/>
  <c r="AI30" i="7"/>
  <c r="AI31" i="7"/>
  <c r="AI32" i="7"/>
  <c r="AI33" i="7"/>
  <c r="AI34" i="7"/>
  <c r="AI35" i="7"/>
  <c r="AI36" i="7"/>
  <c r="AI37" i="7"/>
  <c r="AI38" i="7"/>
  <c r="AI39" i="7"/>
  <c r="AI40" i="7"/>
  <c r="AI41" i="7"/>
  <c r="AK19" i="7"/>
  <c r="AK20" i="7"/>
  <c r="AK21" i="7"/>
  <c r="AK22" i="7"/>
  <c r="AK23" i="7"/>
  <c r="AK24" i="7"/>
  <c r="AK25" i="7"/>
  <c r="AK26" i="7"/>
  <c r="AK27" i="7"/>
  <c r="AK28" i="7"/>
  <c r="AK29" i="7"/>
  <c r="AK30" i="7"/>
  <c r="AK31" i="7"/>
  <c r="AK32" i="7"/>
  <c r="AK33" i="7"/>
  <c r="AK34" i="7"/>
  <c r="AK35" i="7"/>
  <c r="AK36" i="7"/>
  <c r="AK37" i="7"/>
  <c r="AK38" i="7"/>
  <c r="AK39" i="7"/>
  <c r="AK40" i="7"/>
  <c r="AK41" i="7"/>
  <c r="U41" i="7"/>
  <c r="U40" i="7"/>
  <c r="U39" i="7"/>
  <c r="U38" i="7"/>
  <c r="U37" i="7"/>
  <c r="U36" i="7"/>
  <c r="U35" i="7"/>
  <c r="U34" i="7"/>
  <c r="U33" i="7"/>
  <c r="U32" i="7"/>
  <c r="U31" i="7"/>
  <c r="U30" i="7"/>
  <c r="U29" i="7"/>
  <c r="U28" i="7"/>
  <c r="U27" i="7"/>
  <c r="U26" i="7"/>
  <c r="U25" i="7"/>
  <c r="U24" i="7"/>
  <c r="U23" i="7"/>
  <c r="U22" i="7"/>
  <c r="U21" i="7"/>
  <c r="U20" i="7"/>
  <c r="U19" i="7"/>
  <c r="Y96" i="15"/>
  <c r="Y97" i="15"/>
  <c r="Y98" i="15"/>
  <c r="Y99" i="15"/>
  <c r="Y100" i="15"/>
  <c r="Y101" i="15"/>
  <c r="Y102" i="15"/>
  <c r="Y103" i="15"/>
  <c r="Y104" i="15"/>
  <c r="Y105" i="15"/>
  <c r="Y106" i="15"/>
  <c r="Y107" i="15"/>
  <c r="Y108" i="15"/>
  <c r="Y109" i="15"/>
  <c r="Y110" i="15"/>
  <c r="Y111" i="15"/>
  <c r="Y112" i="15"/>
  <c r="Y113" i="15"/>
  <c r="Y114" i="15"/>
  <c r="Y115" i="15"/>
  <c r="Y116" i="15"/>
  <c r="Y117" i="15"/>
  <c r="Y118" i="15"/>
  <c r="Y119" i="15"/>
  <c r="Y120" i="15"/>
  <c r="Y121" i="15"/>
  <c r="Y122" i="15"/>
  <c r="Y123" i="15"/>
  <c r="Y124" i="15"/>
  <c r="Y125" i="15"/>
  <c r="Y126" i="15"/>
  <c r="Y127" i="15"/>
  <c r="Y128" i="15"/>
  <c r="Y129" i="15"/>
  <c r="Y130" i="15"/>
  <c r="Y131" i="15"/>
  <c r="Y132" i="15"/>
  <c r="Y133" i="15"/>
  <c r="Y134" i="15"/>
  <c r="Y135" i="15"/>
  <c r="Y136" i="15"/>
  <c r="Y137" i="15"/>
  <c r="Y138" i="15"/>
  <c r="Y139" i="15"/>
  <c r="Y140" i="15"/>
  <c r="Y141" i="15"/>
  <c r="Y142" i="15"/>
  <c r="Y143" i="15"/>
  <c r="Y144" i="15"/>
  <c r="Y145" i="15"/>
  <c r="AA96" i="15"/>
  <c r="AA97" i="15"/>
  <c r="AA98" i="15"/>
  <c r="AA99" i="15"/>
  <c r="AA100" i="15"/>
  <c r="AA101" i="15"/>
  <c r="AA102" i="15"/>
  <c r="AA103" i="15"/>
  <c r="AA104" i="15"/>
  <c r="AA105" i="15"/>
  <c r="AA106" i="15"/>
  <c r="AA107" i="15"/>
  <c r="AA108" i="15"/>
  <c r="AA109" i="15"/>
  <c r="AA110" i="15"/>
  <c r="AA111" i="15"/>
  <c r="AA112" i="15"/>
  <c r="AA113" i="15"/>
  <c r="AA114" i="15"/>
  <c r="AA115" i="15"/>
  <c r="AA116" i="15"/>
  <c r="AA117" i="15"/>
  <c r="AA118" i="15"/>
  <c r="AA119" i="15"/>
  <c r="AA120" i="15"/>
  <c r="AA121" i="15"/>
  <c r="AA122" i="15"/>
  <c r="AA123" i="15"/>
  <c r="AA124" i="15"/>
  <c r="AA125" i="15"/>
  <c r="AA126" i="15"/>
  <c r="AA127" i="15"/>
  <c r="AA128" i="15"/>
  <c r="AA129" i="15"/>
  <c r="AA130" i="15"/>
  <c r="AA131" i="15"/>
  <c r="AA132" i="15"/>
  <c r="AA133" i="15"/>
  <c r="AA134" i="15"/>
  <c r="AA135" i="15"/>
  <c r="AA136" i="15"/>
  <c r="AA137" i="15"/>
  <c r="AA138" i="15"/>
  <c r="AA139" i="15"/>
  <c r="AA140" i="15"/>
  <c r="AA141" i="15"/>
  <c r="AA142" i="15"/>
  <c r="AA143" i="15"/>
  <c r="AA144" i="15"/>
  <c r="AA145" i="15"/>
  <c r="AB96" i="15"/>
  <c r="AB97" i="15"/>
  <c r="AB98" i="15"/>
  <c r="AB99" i="15"/>
  <c r="AB100" i="15"/>
  <c r="AB101" i="15"/>
  <c r="AB102" i="15"/>
  <c r="AB103" i="15"/>
  <c r="AB104" i="15"/>
  <c r="AB105" i="15"/>
  <c r="AB106" i="15"/>
  <c r="AB107" i="15"/>
  <c r="AB108" i="15"/>
  <c r="AB109" i="15"/>
  <c r="AB110" i="15"/>
  <c r="AB111" i="15"/>
  <c r="AB112" i="15"/>
  <c r="AB113" i="15"/>
  <c r="AB114" i="15"/>
  <c r="AB115" i="15"/>
  <c r="AB116" i="15"/>
  <c r="AB117" i="15"/>
  <c r="AB118" i="15"/>
  <c r="AB119" i="15"/>
  <c r="AB120" i="15"/>
  <c r="AB121" i="15"/>
  <c r="AB122" i="15"/>
  <c r="AB123" i="15"/>
  <c r="AB124" i="15"/>
  <c r="AB125" i="15"/>
  <c r="AB126" i="15"/>
  <c r="AB127" i="15"/>
  <c r="AB128" i="15"/>
  <c r="AB129" i="15"/>
  <c r="AB130" i="15"/>
  <c r="AB131" i="15"/>
  <c r="AB132" i="15"/>
  <c r="AB133" i="15"/>
  <c r="AB134" i="15"/>
  <c r="AB135" i="15"/>
  <c r="AB136" i="15"/>
  <c r="AB137" i="15"/>
  <c r="AB138" i="15"/>
  <c r="AB139" i="15"/>
  <c r="AB140" i="15"/>
  <c r="AB141" i="15"/>
  <c r="AB142" i="15"/>
  <c r="AB143" i="15"/>
  <c r="AB144" i="15"/>
  <c r="AB145" i="15"/>
  <c r="AC96" i="15"/>
  <c r="AC97" i="15"/>
  <c r="AC98" i="15"/>
  <c r="AC99" i="15"/>
  <c r="AC100" i="15"/>
  <c r="AC101" i="15"/>
  <c r="AC102" i="15"/>
  <c r="AC103" i="15"/>
  <c r="AC104" i="15"/>
  <c r="AC105" i="15"/>
  <c r="AC106" i="15"/>
  <c r="AC107" i="15"/>
  <c r="AC108" i="15"/>
  <c r="AC109" i="15"/>
  <c r="AC110" i="15"/>
  <c r="AC111" i="15"/>
  <c r="AC112" i="15"/>
  <c r="AC113" i="15"/>
  <c r="AC114" i="15"/>
  <c r="AC115" i="15"/>
  <c r="AC116" i="15"/>
  <c r="AC117" i="15"/>
  <c r="AC118" i="15"/>
  <c r="AC119" i="15"/>
  <c r="AC120" i="15"/>
  <c r="AC121" i="15"/>
  <c r="AC122" i="15"/>
  <c r="AC123" i="15"/>
  <c r="AC124" i="15"/>
  <c r="AC125" i="15"/>
  <c r="AC126" i="15"/>
  <c r="AC127" i="15"/>
  <c r="AC128" i="15"/>
  <c r="AC129" i="15"/>
  <c r="AC130" i="15"/>
  <c r="AC131" i="15"/>
  <c r="AC132" i="15"/>
  <c r="AC133" i="15"/>
  <c r="AC134" i="15"/>
  <c r="AC135" i="15"/>
  <c r="AC136" i="15"/>
  <c r="AC137" i="15"/>
  <c r="AC138" i="15"/>
  <c r="AC139" i="15"/>
  <c r="AC140" i="15"/>
  <c r="AC141" i="15"/>
  <c r="AC142" i="15"/>
  <c r="AC143" i="15"/>
  <c r="AC144" i="15"/>
  <c r="AC145" i="15"/>
  <c r="O2" i="15"/>
  <c r="O3" i="15"/>
  <c r="O4" i="15"/>
  <c r="O5" i="15"/>
  <c r="R5" i="15" s="1"/>
  <c r="U5" i="15" s="1"/>
  <c r="O6" i="15"/>
  <c r="O7" i="15"/>
  <c r="O8" i="15"/>
  <c r="O9" i="15"/>
  <c r="R9" i="15" s="1"/>
  <c r="U9" i="15" s="1"/>
  <c r="O10" i="15"/>
  <c r="O11" i="15"/>
  <c r="O12" i="15"/>
  <c r="O13" i="15"/>
  <c r="O14" i="15"/>
  <c r="O15" i="15"/>
  <c r="O16" i="15"/>
  <c r="O17" i="15"/>
  <c r="R17" i="15"/>
  <c r="U17" i="15" s="1"/>
  <c r="O18" i="15"/>
  <c r="O19" i="15"/>
  <c r="R19" i="15" s="1"/>
  <c r="U19" i="15" s="1"/>
  <c r="O20" i="15"/>
  <c r="O21" i="15"/>
  <c r="R21" i="15" s="1"/>
  <c r="U21" i="15" s="1"/>
  <c r="O22" i="15"/>
  <c r="O23" i="15"/>
  <c r="O24" i="15"/>
  <c r="O25" i="15"/>
  <c r="O26" i="15"/>
  <c r="O27" i="15"/>
  <c r="O28" i="15"/>
  <c r="O29" i="15"/>
  <c r="R29" i="15" s="1"/>
  <c r="U29" i="15" s="1"/>
  <c r="O30" i="15"/>
  <c r="O31" i="15"/>
  <c r="O32" i="15"/>
  <c r="O33" i="15"/>
  <c r="R33" i="15" s="1"/>
  <c r="U33" i="15" s="1"/>
  <c r="O34" i="15"/>
  <c r="O35" i="15"/>
  <c r="O36" i="15"/>
  <c r="R36" i="15" s="1"/>
  <c r="U36" i="15" s="1"/>
  <c r="O37" i="15"/>
  <c r="O38" i="15"/>
  <c r="O39" i="15"/>
  <c r="O40" i="15"/>
  <c r="O41" i="15"/>
  <c r="R41" i="15" s="1"/>
  <c r="U41" i="15" s="1"/>
  <c r="O42" i="15"/>
  <c r="O43" i="15"/>
  <c r="O44" i="15"/>
  <c r="O45" i="15"/>
  <c r="R45" i="15" s="1"/>
  <c r="U45" i="15" s="1"/>
  <c r="O46" i="15"/>
  <c r="O47" i="15"/>
  <c r="O48" i="15"/>
  <c r="O49" i="15"/>
  <c r="R49" i="15" s="1"/>
  <c r="U49" i="15" s="1"/>
  <c r="O50" i="15"/>
  <c r="O51" i="15"/>
  <c r="O52" i="15"/>
  <c r="O53" i="15"/>
  <c r="O54" i="15"/>
  <c r="O55" i="15"/>
  <c r="O56" i="15"/>
  <c r="O57" i="15"/>
  <c r="R57" i="15" s="1"/>
  <c r="U57" i="15" s="1"/>
  <c r="O58" i="15"/>
  <c r="O59" i="15"/>
  <c r="O60" i="15"/>
  <c r="R60" i="15" s="1"/>
  <c r="U60" i="15" s="1"/>
  <c r="O61" i="15"/>
  <c r="O62" i="15"/>
  <c r="O63" i="15"/>
  <c r="O64" i="15"/>
  <c r="R64" i="15" s="1"/>
  <c r="U64" i="15" s="1"/>
  <c r="O65" i="15"/>
  <c r="R65" i="15" s="1"/>
  <c r="U65" i="15" s="1"/>
  <c r="O66" i="15"/>
  <c r="O67" i="15"/>
  <c r="O68" i="15"/>
  <c r="R68" i="15" s="1"/>
  <c r="U68" i="15" s="1"/>
  <c r="O69" i="15"/>
  <c r="R69" i="15" s="1"/>
  <c r="U69" i="15" s="1"/>
  <c r="O70" i="15"/>
  <c r="O71" i="15"/>
  <c r="R71" i="15" s="1"/>
  <c r="U71" i="15" s="1"/>
  <c r="O72" i="15"/>
  <c r="R72" i="15" s="1"/>
  <c r="U72" i="15" s="1"/>
  <c r="O73" i="15"/>
  <c r="R73" i="15" s="1"/>
  <c r="U73" i="15"/>
  <c r="O74" i="15"/>
  <c r="R74" i="15" s="1"/>
  <c r="U74" i="15" s="1"/>
  <c r="O75" i="15"/>
  <c r="O76" i="15"/>
  <c r="R76" i="15" s="1"/>
  <c r="U76" i="15" s="1"/>
  <c r="O77" i="15"/>
  <c r="R77" i="15" s="1"/>
  <c r="U77" i="15" s="1"/>
  <c r="O78" i="15"/>
  <c r="O79" i="15"/>
  <c r="O80" i="15"/>
  <c r="R80" i="15" s="1"/>
  <c r="U80" i="15" s="1"/>
  <c r="O81" i="15"/>
  <c r="R81" i="15" s="1"/>
  <c r="U81" i="15" s="1"/>
  <c r="O82" i="15"/>
  <c r="R82" i="15" s="1"/>
  <c r="U82" i="15" s="1"/>
  <c r="O83" i="15"/>
  <c r="R83" i="15" s="1"/>
  <c r="U83" i="15" s="1"/>
  <c r="O84" i="15"/>
  <c r="R84" i="15" s="1"/>
  <c r="U84" i="15" s="1"/>
  <c r="O85" i="15"/>
  <c r="R85" i="15" s="1"/>
  <c r="U85" i="15" s="1"/>
  <c r="O86" i="15"/>
  <c r="O87" i="15"/>
  <c r="R87" i="15" s="1"/>
  <c r="U87" i="15" s="1"/>
  <c r="O88" i="15"/>
  <c r="O89" i="15"/>
  <c r="R89" i="15"/>
  <c r="U89" i="15" s="1"/>
  <c r="O90" i="15"/>
  <c r="R90" i="15" s="1"/>
  <c r="U90" i="15" s="1"/>
  <c r="O91" i="15"/>
  <c r="R91" i="15" s="1"/>
  <c r="U91" i="15" s="1"/>
  <c r="O92" i="15"/>
  <c r="R92" i="15" s="1"/>
  <c r="U92" i="15" s="1"/>
  <c r="O93" i="15"/>
  <c r="R93" i="15" s="1"/>
  <c r="U93" i="15" s="1"/>
  <c r="O94" i="15"/>
  <c r="O95" i="15"/>
  <c r="O96" i="15"/>
  <c r="O97" i="15"/>
  <c r="R97" i="15" s="1"/>
  <c r="U97" i="15" s="1"/>
  <c r="O98" i="15"/>
  <c r="R98" i="15" s="1"/>
  <c r="U98" i="15" s="1"/>
  <c r="O99" i="15"/>
  <c r="O100" i="15"/>
  <c r="R100" i="15" s="1"/>
  <c r="U100" i="15" s="1"/>
  <c r="O101" i="15"/>
  <c r="R101" i="15"/>
  <c r="U101" i="15" s="1"/>
  <c r="O102" i="15"/>
  <c r="R102" i="15" s="1"/>
  <c r="U102" i="15" s="1"/>
  <c r="O103" i="15"/>
  <c r="R103" i="15" s="1"/>
  <c r="U103" i="15" s="1"/>
  <c r="O104" i="15"/>
  <c r="R104" i="15" s="1"/>
  <c r="U104" i="15" s="1"/>
  <c r="O105" i="15"/>
  <c r="R105" i="15" s="1"/>
  <c r="U105" i="15" s="1"/>
  <c r="O106" i="15"/>
  <c r="R106" i="15" s="1"/>
  <c r="U106" i="15" s="1"/>
  <c r="O107" i="15"/>
  <c r="R107" i="15" s="1"/>
  <c r="U107" i="15" s="1"/>
  <c r="O108" i="15"/>
  <c r="R108" i="15" s="1"/>
  <c r="U108" i="15" s="1"/>
  <c r="O109" i="15"/>
  <c r="O110" i="15"/>
  <c r="R110" i="15" s="1"/>
  <c r="U110" i="15" s="1"/>
  <c r="O111" i="15"/>
  <c r="R111" i="15" s="1"/>
  <c r="U111" i="15" s="1"/>
  <c r="O112" i="15"/>
  <c r="O113" i="15"/>
  <c r="R113" i="15" s="1"/>
  <c r="U113" i="15" s="1"/>
  <c r="O114" i="15"/>
  <c r="R114" i="15" s="1"/>
  <c r="U114" i="15" s="1"/>
  <c r="O115" i="15"/>
  <c r="R115" i="15" s="1"/>
  <c r="U115" i="15" s="1"/>
  <c r="O116" i="15"/>
  <c r="R116" i="15" s="1"/>
  <c r="U116" i="15" s="1"/>
  <c r="O117" i="15"/>
  <c r="R117" i="15" s="1"/>
  <c r="U117" i="15" s="1"/>
  <c r="O118" i="15"/>
  <c r="R118" i="15" s="1"/>
  <c r="U118" i="15" s="1"/>
  <c r="O119" i="15"/>
  <c r="R119" i="15" s="1"/>
  <c r="U119" i="15" s="1"/>
  <c r="O120" i="15"/>
  <c r="R120" i="15"/>
  <c r="U120" i="15" s="1"/>
  <c r="O121" i="15"/>
  <c r="R121" i="15" s="1"/>
  <c r="U121" i="15" s="1"/>
  <c r="O122" i="15"/>
  <c r="R122" i="15" s="1"/>
  <c r="U122" i="15" s="1"/>
  <c r="O123" i="15"/>
  <c r="R123" i="15" s="1"/>
  <c r="U123" i="15" s="1"/>
  <c r="O124" i="15"/>
  <c r="R124" i="15" s="1"/>
  <c r="U124" i="15" s="1"/>
  <c r="O125" i="15"/>
  <c r="R125" i="15" s="1"/>
  <c r="U125" i="15" s="1"/>
  <c r="O126" i="15"/>
  <c r="R126" i="15" s="1"/>
  <c r="U126" i="15" s="1"/>
  <c r="O127" i="15"/>
  <c r="R127" i="15" s="1"/>
  <c r="U127" i="15" s="1"/>
  <c r="O128" i="15"/>
  <c r="R128" i="15"/>
  <c r="U128" i="15" s="1"/>
  <c r="O129" i="15"/>
  <c r="R129" i="15" s="1"/>
  <c r="U129" i="15" s="1"/>
  <c r="O130" i="15"/>
  <c r="R130" i="15" s="1"/>
  <c r="U130" i="15" s="1"/>
  <c r="O131" i="15"/>
  <c r="R131" i="15" s="1"/>
  <c r="U131" i="15" s="1"/>
  <c r="O132" i="15"/>
  <c r="R132" i="15" s="1"/>
  <c r="U132" i="15" s="1"/>
  <c r="O133" i="15"/>
  <c r="R133" i="15" s="1"/>
  <c r="U133" i="15" s="1"/>
  <c r="O134" i="15"/>
  <c r="R134" i="15" s="1"/>
  <c r="U134" i="15" s="1"/>
  <c r="O135" i="15"/>
  <c r="R135" i="15" s="1"/>
  <c r="U135" i="15" s="1"/>
  <c r="O136" i="15"/>
  <c r="R136" i="15" s="1"/>
  <c r="U136" i="15" s="1"/>
  <c r="O137" i="15"/>
  <c r="R137" i="15" s="1"/>
  <c r="U137" i="15" s="1"/>
  <c r="O138" i="15"/>
  <c r="R138" i="15" s="1"/>
  <c r="U138" i="15" s="1"/>
  <c r="O139" i="15"/>
  <c r="R139" i="15" s="1"/>
  <c r="U139" i="15" s="1"/>
  <c r="O140" i="15"/>
  <c r="R140" i="15" s="1"/>
  <c r="U140" i="15" s="1"/>
  <c r="O141" i="15"/>
  <c r="R141" i="15" s="1"/>
  <c r="U141" i="15" s="1"/>
  <c r="O142" i="15"/>
  <c r="R142" i="15" s="1"/>
  <c r="U142" i="15" s="1"/>
  <c r="O143" i="15"/>
  <c r="R143" i="15" s="1"/>
  <c r="U143" i="15" s="1"/>
  <c r="O144" i="15"/>
  <c r="R144" i="15" s="1"/>
  <c r="U144" i="15" s="1"/>
  <c r="O145" i="15"/>
  <c r="R145" i="15" s="1"/>
  <c r="U145" i="15" s="1"/>
  <c r="I145" i="15"/>
  <c r="H145" i="15"/>
  <c r="I144" i="15"/>
  <c r="H144" i="15"/>
  <c r="I143" i="15"/>
  <c r="H143" i="15"/>
  <c r="I142" i="15"/>
  <c r="H142" i="15"/>
  <c r="I141" i="15"/>
  <c r="H141" i="15"/>
  <c r="I140" i="15"/>
  <c r="H140" i="15"/>
  <c r="I139" i="15"/>
  <c r="H139" i="15"/>
  <c r="I138" i="15"/>
  <c r="H138" i="15"/>
  <c r="I137" i="15"/>
  <c r="H137" i="15"/>
  <c r="I136" i="15"/>
  <c r="H136" i="15"/>
  <c r="I135" i="15"/>
  <c r="H135" i="15"/>
  <c r="I134" i="15"/>
  <c r="H134" i="15"/>
  <c r="I133" i="15"/>
  <c r="H133" i="15"/>
  <c r="I132" i="15"/>
  <c r="H132" i="15"/>
  <c r="I131" i="15"/>
  <c r="H131" i="15"/>
  <c r="I130" i="15"/>
  <c r="H130" i="15"/>
  <c r="I129" i="15"/>
  <c r="H129" i="15"/>
  <c r="I128" i="15"/>
  <c r="H128" i="15"/>
  <c r="I127" i="15"/>
  <c r="H127" i="15"/>
  <c r="I126" i="15"/>
  <c r="H126" i="15"/>
  <c r="I125" i="15"/>
  <c r="H125" i="15"/>
  <c r="I124" i="15"/>
  <c r="H124" i="15"/>
  <c r="I123" i="15"/>
  <c r="H123" i="15"/>
  <c r="I122" i="15"/>
  <c r="H122" i="15"/>
  <c r="I121" i="15"/>
  <c r="H121" i="15"/>
  <c r="I120" i="15"/>
  <c r="H120" i="15"/>
  <c r="I119" i="15"/>
  <c r="H119" i="15"/>
  <c r="I118" i="15"/>
  <c r="H118" i="15"/>
  <c r="I117" i="15"/>
  <c r="H117" i="15"/>
  <c r="I116" i="15"/>
  <c r="H116" i="15"/>
  <c r="I115" i="15"/>
  <c r="H115" i="15"/>
  <c r="I114" i="15"/>
  <c r="H114" i="15"/>
  <c r="I113" i="15"/>
  <c r="H113" i="15"/>
  <c r="R112" i="15"/>
  <c r="U112" i="15" s="1"/>
  <c r="I112" i="15"/>
  <c r="H112" i="15"/>
  <c r="I111" i="15"/>
  <c r="H111" i="15"/>
  <c r="I110" i="15"/>
  <c r="H110" i="15"/>
  <c r="R109" i="15"/>
  <c r="U109" i="15" s="1"/>
  <c r="I109" i="15"/>
  <c r="H109" i="15"/>
  <c r="I108" i="15"/>
  <c r="H108" i="15"/>
  <c r="I107" i="15"/>
  <c r="H107" i="15"/>
  <c r="I106" i="15"/>
  <c r="H106" i="15"/>
  <c r="I105" i="15"/>
  <c r="H105" i="15"/>
  <c r="I104" i="15"/>
  <c r="H104" i="15"/>
  <c r="I103" i="15"/>
  <c r="H103" i="15"/>
  <c r="I102" i="15"/>
  <c r="H102" i="15"/>
  <c r="I101" i="15"/>
  <c r="H101" i="15"/>
  <c r="I100" i="15"/>
  <c r="H100" i="15"/>
  <c r="R99" i="15"/>
  <c r="U99" i="15" s="1"/>
  <c r="I99" i="15"/>
  <c r="H99" i="15"/>
  <c r="I98" i="15"/>
  <c r="H98" i="15"/>
  <c r="I97" i="15"/>
  <c r="H97" i="15"/>
  <c r="R96" i="15"/>
  <c r="U96" i="15" s="1"/>
  <c r="I96" i="15"/>
  <c r="H96" i="15"/>
  <c r="L364" i="19"/>
  <c r="L365" i="19"/>
  <c r="L366" i="19"/>
  <c r="L367" i="19"/>
  <c r="L368" i="19"/>
  <c r="L369" i="19"/>
  <c r="L370" i="19"/>
  <c r="L371" i="19"/>
  <c r="L372" i="19"/>
  <c r="L373" i="19"/>
  <c r="L374" i="19"/>
  <c r="L375" i="19"/>
  <c r="L376" i="19"/>
  <c r="L377" i="19"/>
  <c r="L378" i="19"/>
  <c r="L379" i="19"/>
  <c r="L380" i="19"/>
  <c r="L381" i="19"/>
  <c r="L382" i="19"/>
  <c r="L383" i="19"/>
  <c r="L384" i="19"/>
  <c r="L385" i="19"/>
  <c r="L386" i="19"/>
  <c r="L387" i="19"/>
  <c r="L388" i="19"/>
  <c r="L389" i="19"/>
  <c r="L390" i="19"/>
  <c r="L391" i="19"/>
  <c r="L392" i="19"/>
  <c r="L393" i="19"/>
  <c r="L394" i="19"/>
  <c r="L395" i="19"/>
  <c r="L396" i="19"/>
  <c r="L397" i="19"/>
  <c r="L398" i="19"/>
  <c r="L399" i="19"/>
  <c r="L400" i="19"/>
  <c r="L401" i="19"/>
  <c r="L402" i="19"/>
  <c r="L403" i="19"/>
  <c r="L404" i="19"/>
  <c r="L405" i="19"/>
  <c r="L406" i="19"/>
  <c r="L407" i="19"/>
  <c r="L408" i="19"/>
  <c r="L409" i="19"/>
  <c r="L410" i="19"/>
  <c r="L411" i="19"/>
  <c r="L412" i="19"/>
  <c r="L413" i="19"/>
  <c r="L414" i="19"/>
  <c r="L415" i="19"/>
  <c r="L416" i="19"/>
  <c r="L417" i="19"/>
  <c r="L418" i="19"/>
  <c r="L419" i="19"/>
  <c r="L420" i="19"/>
  <c r="L421" i="19"/>
  <c r="L422" i="19"/>
  <c r="L423" i="19"/>
  <c r="L424" i="19"/>
  <c r="L425" i="19"/>
  <c r="L426" i="19"/>
  <c r="L427" i="19"/>
  <c r="L428" i="19"/>
  <c r="L429" i="19"/>
  <c r="L430" i="19"/>
  <c r="L431" i="19"/>
  <c r="L432" i="19"/>
  <c r="L433" i="19"/>
  <c r="L434" i="19"/>
  <c r="L435" i="19"/>
  <c r="L436" i="19"/>
  <c r="N364" i="19"/>
  <c r="N365" i="19"/>
  <c r="N366" i="19"/>
  <c r="N367" i="19"/>
  <c r="N368" i="19"/>
  <c r="N369" i="19"/>
  <c r="N370" i="19"/>
  <c r="N371" i="19"/>
  <c r="N372" i="19"/>
  <c r="N373" i="19"/>
  <c r="N374" i="19"/>
  <c r="N375" i="19"/>
  <c r="N376" i="19"/>
  <c r="N377" i="19"/>
  <c r="N378" i="19"/>
  <c r="N379" i="19"/>
  <c r="N380" i="19"/>
  <c r="N381" i="19"/>
  <c r="N382" i="19"/>
  <c r="N383" i="19"/>
  <c r="N384" i="19"/>
  <c r="N385" i="19"/>
  <c r="N386" i="19"/>
  <c r="N387" i="19"/>
  <c r="N388" i="19"/>
  <c r="N389" i="19"/>
  <c r="N390" i="19"/>
  <c r="N391" i="19"/>
  <c r="N392" i="19"/>
  <c r="N393" i="19"/>
  <c r="N394" i="19"/>
  <c r="N395" i="19"/>
  <c r="N396" i="19"/>
  <c r="N397" i="19"/>
  <c r="N398" i="19"/>
  <c r="N399" i="19"/>
  <c r="N400" i="19"/>
  <c r="N401" i="19"/>
  <c r="N402" i="19"/>
  <c r="N403" i="19"/>
  <c r="N404" i="19"/>
  <c r="N405" i="19"/>
  <c r="N406" i="19"/>
  <c r="N407" i="19"/>
  <c r="N408" i="19"/>
  <c r="N409" i="19"/>
  <c r="N410" i="19"/>
  <c r="N411" i="19"/>
  <c r="N412" i="19"/>
  <c r="N413" i="19"/>
  <c r="N414" i="19"/>
  <c r="N415" i="19"/>
  <c r="N416" i="19"/>
  <c r="N417" i="19"/>
  <c r="N418" i="19"/>
  <c r="N419" i="19"/>
  <c r="N420" i="19"/>
  <c r="N421" i="19"/>
  <c r="N422" i="19"/>
  <c r="N423" i="19"/>
  <c r="N424" i="19"/>
  <c r="N425" i="19"/>
  <c r="N426" i="19"/>
  <c r="N427" i="19"/>
  <c r="N428" i="19"/>
  <c r="N429" i="19"/>
  <c r="N430" i="19"/>
  <c r="N431" i="19"/>
  <c r="N432" i="19"/>
  <c r="N433" i="19"/>
  <c r="N434" i="19"/>
  <c r="N435" i="19"/>
  <c r="N436" i="19"/>
  <c r="Q364" i="19"/>
  <c r="Q365" i="19"/>
  <c r="Q366" i="19"/>
  <c r="Q367" i="19"/>
  <c r="Q368" i="19"/>
  <c r="Q369" i="19"/>
  <c r="Q370" i="19"/>
  <c r="Q371" i="19"/>
  <c r="Q372" i="19"/>
  <c r="Q373" i="19"/>
  <c r="Q374" i="19"/>
  <c r="Q375" i="19"/>
  <c r="Q376" i="19"/>
  <c r="Q377" i="19"/>
  <c r="Q378" i="19"/>
  <c r="Q379" i="19"/>
  <c r="Q380" i="19"/>
  <c r="Q381" i="19"/>
  <c r="Q382" i="19"/>
  <c r="Q383" i="19"/>
  <c r="Q384" i="19"/>
  <c r="Q385" i="19"/>
  <c r="Q386" i="19"/>
  <c r="Q387" i="19"/>
  <c r="Q388" i="19"/>
  <c r="Q389" i="19"/>
  <c r="Q390" i="19"/>
  <c r="Q391" i="19"/>
  <c r="Q392" i="19"/>
  <c r="Q393" i="19"/>
  <c r="Q394" i="19"/>
  <c r="Q395" i="19"/>
  <c r="Q396" i="19"/>
  <c r="Q397" i="19"/>
  <c r="Q398" i="19"/>
  <c r="Q399" i="19"/>
  <c r="Q400" i="19"/>
  <c r="Q401" i="19"/>
  <c r="Q402" i="19"/>
  <c r="Q403" i="19"/>
  <c r="Q404" i="19"/>
  <c r="Q405" i="19"/>
  <c r="Q406" i="19"/>
  <c r="Q407" i="19"/>
  <c r="Q408" i="19"/>
  <c r="Q409" i="19"/>
  <c r="Q410" i="19"/>
  <c r="Q411" i="19"/>
  <c r="Q412" i="19"/>
  <c r="Q413" i="19"/>
  <c r="Q414" i="19"/>
  <c r="Q415" i="19"/>
  <c r="Q416" i="19"/>
  <c r="Q417" i="19"/>
  <c r="Q418" i="19"/>
  <c r="Q419" i="19"/>
  <c r="Q420" i="19"/>
  <c r="Q421" i="19"/>
  <c r="Q422" i="19"/>
  <c r="Q423" i="19"/>
  <c r="Q424" i="19"/>
  <c r="Q425" i="19"/>
  <c r="Q426" i="19"/>
  <c r="Q427" i="19"/>
  <c r="Q428" i="19"/>
  <c r="Q429" i="19"/>
  <c r="Q430" i="19"/>
  <c r="Q431" i="19"/>
  <c r="Q432" i="19"/>
  <c r="Q433" i="19"/>
  <c r="Q434" i="19"/>
  <c r="Q435" i="19"/>
  <c r="Q436" i="19"/>
  <c r="X364" i="19"/>
  <c r="X365" i="19"/>
  <c r="X366" i="19"/>
  <c r="X367" i="19"/>
  <c r="X368" i="19"/>
  <c r="X369" i="19"/>
  <c r="X370" i="19"/>
  <c r="X371" i="19"/>
  <c r="X372" i="19"/>
  <c r="X373" i="19"/>
  <c r="X374" i="19"/>
  <c r="X375" i="19"/>
  <c r="X376" i="19"/>
  <c r="X377" i="19"/>
  <c r="X378" i="19"/>
  <c r="X379" i="19"/>
  <c r="X380" i="19"/>
  <c r="X381" i="19"/>
  <c r="X382" i="19"/>
  <c r="X383" i="19"/>
  <c r="X384" i="19"/>
  <c r="X385" i="19"/>
  <c r="X386" i="19"/>
  <c r="X387" i="19"/>
  <c r="X388" i="19"/>
  <c r="X389" i="19"/>
  <c r="X390" i="19"/>
  <c r="X391" i="19"/>
  <c r="X392" i="19"/>
  <c r="X393" i="19"/>
  <c r="X394" i="19"/>
  <c r="X395" i="19"/>
  <c r="X396" i="19"/>
  <c r="X397" i="19"/>
  <c r="X398" i="19"/>
  <c r="X399" i="19"/>
  <c r="X400" i="19"/>
  <c r="X401" i="19"/>
  <c r="X402" i="19"/>
  <c r="X403" i="19"/>
  <c r="X404" i="19"/>
  <c r="X405" i="19"/>
  <c r="X406" i="19"/>
  <c r="X407" i="19"/>
  <c r="X408" i="19"/>
  <c r="X409" i="19"/>
  <c r="X410" i="19"/>
  <c r="X411" i="19"/>
  <c r="X412" i="19"/>
  <c r="X413" i="19"/>
  <c r="X414" i="19"/>
  <c r="X415" i="19"/>
  <c r="X416" i="19"/>
  <c r="X417" i="19"/>
  <c r="X418" i="19"/>
  <c r="X419" i="19"/>
  <c r="X420" i="19"/>
  <c r="X421" i="19"/>
  <c r="X422" i="19"/>
  <c r="X423" i="19"/>
  <c r="X424" i="19"/>
  <c r="X425" i="19"/>
  <c r="X426" i="19"/>
  <c r="X427" i="19"/>
  <c r="X428" i="19"/>
  <c r="X429" i="19"/>
  <c r="X430" i="19"/>
  <c r="X431" i="19"/>
  <c r="X432" i="19"/>
  <c r="X433" i="19"/>
  <c r="X434" i="19"/>
  <c r="X435" i="19"/>
  <c r="X436" i="19"/>
  <c r="AA364" i="19"/>
  <c r="AA365" i="19"/>
  <c r="AA366" i="19"/>
  <c r="AA367" i="19"/>
  <c r="AA368" i="19"/>
  <c r="AA369" i="19"/>
  <c r="AA370" i="19"/>
  <c r="AA371" i="19"/>
  <c r="AA372" i="19"/>
  <c r="AA373" i="19"/>
  <c r="AA374" i="19"/>
  <c r="AA375" i="19"/>
  <c r="AA376" i="19"/>
  <c r="AA377" i="19"/>
  <c r="AA378" i="19"/>
  <c r="AA379" i="19"/>
  <c r="AA380" i="19"/>
  <c r="AA381" i="19"/>
  <c r="AA382" i="19"/>
  <c r="AA383" i="19"/>
  <c r="AA384" i="19"/>
  <c r="AA385" i="19"/>
  <c r="AA386" i="19"/>
  <c r="AA387" i="19"/>
  <c r="AA388" i="19"/>
  <c r="AA389" i="19"/>
  <c r="AA390" i="19"/>
  <c r="AA391" i="19"/>
  <c r="AA392" i="19"/>
  <c r="AA393" i="19"/>
  <c r="AA394" i="19"/>
  <c r="AA395" i="19"/>
  <c r="AA396" i="19"/>
  <c r="AA397" i="19"/>
  <c r="AA398" i="19"/>
  <c r="AA399" i="19"/>
  <c r="AA400" i="19"/>
  <c r="AA401" i="19"/>
  <c r="AA402" i="19"/>
  <c r="AA403" i="19"/>
  <c r="AA404" i="19"/>
  <c r="AA405" i="19"/>
  <c r="AA406" i="19"/>
  <c r="AA407" i="19"/>
  <c r="AA408" i="19"/>
  <c r="AA409" i="19"/>
  <c r="AA410" i="19"/>
  <c r="AA411" i="19"/>
  <c r="AA412" i="19"/>
  <c r="AA413" i="19"/>
  <c r="AA414" i="19"/>
  <c r="AA415" i="19"/>
  <c r="AA416" i="19"/>
  <c r="AA417" i="19"/>
  <c r="AA418" i="19"/>
  <c r="AA419" i="19"/>
  <c r="AA420" i="19"/>
  <c r="AA421" i="19"/>
  <c r="AA422" i="19"/>
  <c r="AA423" i="19"/>
  <c r="AA424" i="19"/>
  <c r="AA425" i="19"/>
  <c r="AA426" i="19"/>
  <c r="AA427" i="19"/>
  <c r="AA428" i="19"/>
  <c r="AA429" i="19"/>
  <c r="AA430" i="19"/>
  <c r="AA431" i="19"/>
  <c r="AA432" i="19"/>
  <c r="AA433" i="19"/>
  <c r="AA434" i="19"/>
  <c r="AA435" i="19"/>
  <c r="AA436" i="19"/>
  <c r="L1721" i="1"/>
  <c r="N1721" i="1"/>
  <c r="Q1721" i="1"/>
  <c r="L1722" i="1"/>
  <c r="N1722" i="1"/>
  <c r="Q1722" i="1"/>
  <c r="L1723" i="1"/>
  <c r="N1723" i="1"/>
  <c r="Q1723" i="1"/>
  <c r="L1724" i="1"/>
  <c r="N1724" i="1"/>
  <c r="Q1724" i="1"/>
  <c r="L1725" i="1"/>
  <c r="N1725" i="1"/>
  <c r="Q1725" i="1"/>
  <c r="L1726" i="1"/>
  <c r="N1726" i="1"/>
  <c r="Q1726" i="1"/>
  <c r="L1727" i="1"/>
  <c r="N1727" i="1"/>
  <c r="Q1727" i="1"/>
  <c r="L1728" i="1"/>
  <c r="N1728" i="1"/>
  <c r="Q1728" i="1"/>
  <c r="L1729" i="1"/>
  <c r="N1729" i="1"/>
  <c r="Q1729" i="1"/>
  <c r="L1730" i="1"/>
  <c r="N1730" i="1"/>
  <c r="Q1730" i="1"/>
  <c r="L1731" i="1"/>
  <c r="N1731" i="1"/>
  <c r="Q1731" i="1"/>
  <c r="L1732" i="1"/>
  <c r="N1732" i="1"/>
  <c r="Q1732" i="1"/>
  <c r="L1733" i="1"/>
  <c r="N1733" i="1"/>
  <c r="Q1733" i="1"/>
  <c r="L1734" i="1"/>
  <c r="N1734" i="1"/>
  <c r="Q1734" i="1"/>
  <c r="L1735" i="1"/>
  <c r="N1735" i="1"/>
  <c r="Q1735" i="1"/>
  <c r="L1736" i="1"/>
  <c r="N1736" i="1"/>
  <c r="Q1736" i="1"/>
  <c r="L1737" i="1"/>
  <c r="N1737" i="1"/>
  <c r="Q1737" i="1"/>
  <c r="L1738" i="1"/>
  <c r="N1738" i="1"/>
  <c r="Q1738" i="1"/>
  <c r="L1739" i="1"/>
  <c r="N1739" i="1"/>
  <c r="Q1739" i="1"/>
  <c r="L1740" i="1"/>
  <c r="N1740" i="1"/>
  <c r="Q1740" i="1"/>
  <c r="L1741" i="1"/>
  <c r="N1741" i="1"/>
  <c r="Q1741" i="1"/>
  <c r="L1742" i="1"/>
  <c r="N1742" i="1"/>
  <c r="Q1742" i="1"/>
  <c r="L1743" i="1"/>
  <c r="N1743" i="1"/>
  <c r="Q1743" i="1"/>
  <c r="L1744" i="1"/>
  <c r="N1744" i="1"/>
  <c r="Q1744" i="1"/>
  <c r="L1745" i="1"/>
  <c r="N1745" i="1"/>
  <c r="Q1745" i="1"/>
  <c r="L1746" i="1"/>
  <c r="N1746" i="1"/>
  <c r="Q1746" i="1"/>
  <c r="L1747" i="1"/>
  <c r="N1747" i="1"/>
  <c r="Q1747" i="1"/>
  <c r="L1748" i="1"/>
  <c r="N1748" i="1"/>
  <c r="Q1748" i="1"/>
  <c r="L1749" i="1"/>
  <c r="N1749" i="1"/>
  <c r="Q1749" i="1"/>
  <c r="L1750" i="1"/>
  <c r="N1750" i="1"/>
  <c r="Q1750" i="1"/>
  <c r="L1751" i="1"/>
  <c r="N1751" i="1"/>
  <c r="Q1751" i="1"/>
  <c r="L1752" i="1"/>
  <c r="N1752" i="1"/>
  <c r="Q1752" i="1"/>
  <c r="L1753" i="1"/>
  <c r="N1753" i="1"/>
  <c r="Q1753" i="1"/>
  <c r="L1754" i="1"/>
  <c r="N1754" i="1"/>
  <c r="Q1754" i="1"/>
  <c r="L1755" i="1"/>
  <c r="N1755" i="1"/>
  <c r="Q1755" i="1"/>
  <c r="L1756" i="1"/>
  <c r="N1756" i="1"/>
  <c r="Q1756" i="1"/>
  <c r="L1757" i="1"/>
  <c r="N1757" i="1"/>
  <c r="Q1757" i="1"/>
  <c r="L1758" i="1"/>
  <c r="N1758" i="1"/>
  <c r="Q1758" i="1"/>
  <c r="L1759" i="1"/>
  <c r="N1759" i="1"/>
  <c r="Q1759" i="1"/>
  <c r="L1760" i="1"/>
  <c r="N1760" i="1"/>
  <c r="Q1760" i="1"/>
  <c r="L1761" i="1"/>
  <c r="N1761" i="1"/>
  <c r="Q1761" i="1"/>
  <c r="L1762" i="1"/>
  <c r="N1762" i="1"/>
  <c r="Q1762" i="1"/>
  <c r="L1763" i="1"/>
  <c r="N1763" i="1"/>
  <c r="Q1763" i="1"/>
  <c r="L1764" i="1"/>
  <c r="N1764" i="1"/>
  <c r="Q1764" i="1"/>
  <c r="L1765" i="1"/>
  <c r="N1765" i="1"/>
  <c r="Q1765" i="1"/>
  <c r="L1766" i="1"/>
  <c r="N1766" i="1"/>
  <c r="Q1766" i="1"/>
  <c r="L1767" i="1"/>
  <c r="N1767" i="1"/>
  <c r="Q1767" i="1"/>
  <c r="L1768" i="1"/>
  <c r="N1768" i="1"/>
  <c r="Q1768" i="1"/>
  <c r="L1769" i="1"/>
  <c r="N1769" i="1"/>
  <c r="Q1769" i="1"/>
  <c r="L1770" i="1"/>
  <c r="N1770" i="1"/>
  <c r="Q1770" i="1"/>
  <c r="L1771" i="1"/>
  <c r="N1771" i="1"/>
  <c r="Q1771" i="1"/>
  <c r="L1772" i="1"/>
  <c r="N1772" i="1"/>
  <c r="Q1772" i="1"/>
  <c r="L1773" i="1"/>
  <c r="N1773" i="1"/>
  <c r="Q1773" i="1"/>
  <c r="L1774" i="1"/>
  <c r="N1774" i="1"/>
  <c r="Q1774" i="1"/>
  <c r="L1775" i="1"/>
  <c r="N1775" i="1"/>
  <c r="Q1775" i="1"/>
  <c r="L1776" i="1"/>
  <c r="N1776" i="1"/>
  <c r="Q1776" i="1"/>
  <c r="L1777" i="1"/>
  <c r="N1777" i="1"/>
  <c r="Q1777" i="1"/>
  <c r="L1778" i="1"/>
  <c r="N1778" i="1"/>
  <c r="Q1778" i="1"/>
  <c r="L1779" i="1"/>
  <c r="N1779" i="1"/>
  <c r="Q1779" i="1"/>
  <c r="L1780" i="1"/>
  <c r="N1780" i="1"/>
  <c r="Q1780" i="1"/>
  <c r="L1781" i="1"/>
  <c r="N1781" i="1"/>
  <c r="Q1781" i="1"/>
  <c r="L1782" i="1"/>
  <c r="N1782" i="1"/>
  <c r="Q1782" i="1"/>
  <c r="L1783" i="1"/>
  <c r="N1783" i="1"/>
  <c r="Q1783" i="1"/>
  <c r="L1784" i="1"/>
  <c r="N1784" i="1"/>
  <c r="Q1784" i="1"/>
  <c r="L1785" i="1"/>
  <c r="N1785" i="1"/>
  <c r="Q1785" i="1"/>
  <c r="L1786" i="1"/>
  <c r="N1786" i="1"/>
  <c r="Q1786" i="1"/>
  <c r="L1787" i="1"/>
  <c r="N1787" i="1"/>
  <c r="Q1787" i="1"/>
  <c r="L1788" i="1"/>
  <c r="N1788" i="1"/>
  <c r="Q1788" i="1"/>
  <c r="L1789" i="1"/>
  <c r="N1789" i="1"/>
  <c r="Q1789" i="1"/>
  <c r="L1790" i="1"/>
  <c r="N1790" i="1"/>
  <c r="Q1790" i="1"/>
  <c r="L1791" i="1"/>
  <c r="N1791" i="1"/>
  <c r="Q1791" i="1"/>
  <c r="L1792" i="1"/>
  <c r="N1792" i="1"/>
  <c r="Q1792" i="1"/>
  <c r="L1793" i="1"/>
  <c r="N1793" i="1"/>
  <c r="Q1793" i="1"/>
  <c r="L1794" i="1"/>
  <c r="N1794" i="1"/>
  <c r="Q1794" i="1"/>
  <c r="L1795" i="1"/>
  <c r="N1795" i="1"/>
  <c r="Q1795" i="1"/>
  <c r="L1796" i="1"/>
  <c r="N1796" i="1"/>
  <c r="Q1796" i="1"/>
  <c r="L1797" i="1"/>
  <c r="N1797" i="1"/>
  <c r="Q1797" i="1"/>
  <c r="L1798" i="1"/>
  <c r="N1798" i="1"/>
  <c r="Q1798" i="1"/>
  <c r="L1799" i="1"/>
  <c r="N1799" i="1"/>
  <c r="Q1799" i="1"/>
  <c r="L1800" i="1"/>
  <c r="N1800" i="1"/>
  <c r="Q1800" i="1"/>
  <c r="L1801" i="1"/>
  <c r="N1801" i="1"/>
  <c r="Q1801" i="1"/>
  <c r="L1802" i="1"/>
  <c r="N1802" i="1"/>
  <c r="Q1802" i="1"/>
  <c r="L1803" i="1"/>
  <c r="N1803" i="1"/>
  <c r="Q1803" i="1"/>
  <c r="L1804" i="1"/>
  <c r="N1804" i="1"/>
  <c r="Q1804" i="1"/>
  <c r="L1805" i="1"/>
  <c r="N1805" i="1"/>
  <c r="Q1805" i="1"/>
  <c r="L1806" i="1"/>
  <c r="N1806" i="1"/>
  <c r="Q1806" i="1"/>
  <c r="L1807" i="1"/>
  <c r="N1807" i="1"/>
  <c r="Q1807" i="1"/>
  <c r="L1808" i="1"/>
  <c r="N1808" i="1"/>
  <c r="Q1808" i="1"/>
  <c r="L1809" i="1"/>
  <c r="N1809" i="1"/>
  <c r="Q1809" i="1"/>
  <c r="L1810" i="1"/>
  <c r="N1810" i="1"/>
  <c r="Q1810" i="1"/>
  <c r="L1811" i="1"/>
  <c r="N1811" i="1"/>
  <c r="Q1811" i="1"/>
  <c r="L1812" i="1"/>
  <c r="N1812" i="1"/>
  <c r="Q1812" i="1"/>
  <c r="L1813" i="1"/>
  <c r="N1813" i="1"/>
  <c r="Q1813" i="1"/>
  <c r="L1814" i="1"/>
  <c r="N1814" i="1"/>
  <c r="Q1814" i="1"/>
  <c r="L1815" i="1"/>
  <c r="N1815" i="1"/>
  <c r="Q1815" i="1"/>
  <c r="L1816" i="1"/>
  <c r="N1816" i="1"/>
  <c r="Q1816" i="1"/>
  <c r="L1817" i="1"/>
  <c r="N1817" i="1"/>
  <c r="Q1817" i="1"/>
  <c r="L1818" i="1"/>
  <c r="N1818" i="1"/>
  <c r="Q1818" i="1"/>
  <c r="L1819" i="1"/>
  <c r="N1819" i="1"/>
  <c r="Q1819" i="1"/>
  <c r="L1820" i="1"/>
  <c r="N1820" i="1"/>
  <c r="Q1820" i="1"/>
  <c r="L1821" i="1"/>
  <c r="N1821" i="1"/>
  <c r="Q1821" i="1"/>
  <c r="L1822" i="1"/>
  <c r="N1822" i="1"/>
  <c r="Q1822" i="1"/>
  <c r="L1823" i="1"/>
  <c r="N1823" i="1"/>
  <c r="Q1823" i="1"/>
  <c r="L1824" i="1"/>
  <c r="N1824" i="1"/>
  <c r="Q1824" i="1"/>
  <c r="L1825" i="1"/>
  <c r="N1825" i="1"/>
  <c r="Q1825" i="1"/>
  <c r="L1826" i="1"/>
  <c r="N1826" i="1"/>
  <c r="Q1826" i="1"/>
  <c r="L1827" i="1"/>
  <c r="N1827" i="1"/>
  <c r="Q1827" i="1"/>
  <c r="L1828" i="1"/>
  <c r="N1828" i="1"/>
  <c r="Q1828" i="1"/>
  <c r="L1829" i="1"/>
  <c r="N1829" i="1"/>
  <c r="Q1829" i="1"/>
  <c r="L1830" i="1"/>
  <c r="N1830" i="1"/>
  <c r="Q1830" i="1"/>
  <c r="L1831" i="1"/>
  <c r="N1831" i="1"/>
  <c r="Q1831" i="1"/>
  <c r="L1832" i="1"/>
  <c r="N1832" i="1"/>
  <c r="Q1832" i="1"/>
  <c r="L1833" i="1"/>
  <c r="N1833" i="1"/>
  <c r="Q1833" i="1"/>
  <c r="L1834" i="1"/>
  <c r="N1834" i="1"/>
  <c r="Q1834" i="1"/>
  <c r="L1835" i="1"/>
  <c r="N1835" i="1"/>
  <c r="Q1835" i="1"/>
  <c r="L1836" i="1"/>
  <c r="N1836" i="1"/>
  <c r="Q1836" i="1"/>
  <c r="L1837" i="1"/>
  <c r="N1837" i="1"/>
  <c r="Q1837" i="1"/>
  <c r="L1838" i="1"/>
  <c r="N1838" i="1"/>
  <c r="Q1838" i="1"/>
  <c r="L1839" i="1"/>
  <c r="N1839" i="1"/>
  <c r="Q1839" i="1"/>
  <c r="L1840" i="1"/>
  <c r="N1840" i="1"/>
  <c r="Q1840" i="1"/>
  <c r="L1841" i="1"/>
  <c r="N1841" i="1"/>
  <c r="Q1841" i="1"/>
  <c r="L1842" i="1"/>
  <c r="N1842" i="1"/>
  <c r="Q1842" i="1"/>
  <c r="L1843" i="1"/>
  <c r="N1843" i="1"/>
  <c r="Q1843" i="1"/>
  <c r="L1844" i="1"/>
  <c r="N1844" i="1"/>
  <c r="Q1844" i="1"/>
  <c r="L1845" i="1"/>
  <c r="N1845" i="1"/>
  <c r="Q1845" i="1"/>
  <c r="L1846" i="1"/>
  <c r="N1846" i="1"/>
  <c r="Q1846" i="1"/>
  <c r="L1847" i="1"/>
  <c r="N1847" i="1"/>
  <c r="Q1847" i="1"/>
  <c r="L1848" i="1"/>
  <c r="N1848" i="1"/>
  <c r="Q1848" i="1"/>
  <c r="L1849" i="1"/>
  <c r="N1849" i="1"/>
  <c r="Q1849" i="1"/>
  <c r="L1850" i="1"/>
  <c r="N1850" i="1"/>
  <c r="Q1850" i="1"/>
  <c r="L1851" i="1"/>
  <c r="N1851" i="1"/>
  <c r="Q1851" i="1"/>
  <c r="L1852" i="1"/>
  <c r="N1852" i="1"/>
  <c r="Q1852" i="1"/>
  <c r="L1853" i="1"/>
  <c r="N1853" i="1"/>
  <c r="Q1853" i="1"/>
  <c r="L1854" i="1"/>
  <c r="N1854" i="1"/>
  <c r="Q1854" i="1"/>
  <c r="L1855" i="1"/>
  <c r="N1855" i="1"/>
  <c r="Q1855" i="1"/>
  <c r="L1856" i="1"/>
  <c r="N1856" i="1"/>
  <c r="Q1856" i="1"/>
  <c r="L1857" i="1"/>
  <c r="N1857" i="1"/>
  <c r="Q1857" i="1"/>
  <c r="L1858" i="1"/>
  <c r="N1858" i="1"/>
  <c r="Q1858" i="1"/>
  <c r="L1859" i="1"/>
  <c r="N1859" i="1"/>
  <c r="Q1859" i="1"/>
  <c r="L1860" i="1"/>
  <c r="N1860" i="1"/>
  <c r="Q1860" i="1"/>
  <c r="L1861" i="1"/>
  <c r="N1861" i="1"/>
  <c r="Q1861" i="1"/>
  <c r="L1862" i="1"/>
  <c r="N1862" i="1"/>
  <c r="Q1862" i="1"/>
  <c r="L1863" i="1"/>
  <c r="N1863" i="1"/>
  <c r="Q1863" i="1"/>
  <c r="L1864" i="1"/>
  <c r="N1864" i="1"/>
  <c r="Q1864" i="1"/>
  <c r="L1865" i="1"/>
  <c r="N1865" i="1"/>
  <c r="Q1865" i="1"/>
  <c r="L1866" i="1"/>
  <c r="N1866" i="1"/>
  <c r="Q1866" i="1"/>
  <c r="L1867" i="1"/>
  <c r="N1867" i="1"/>
  <c r="Q1867" i="1"/>
  <c r="L1868" i="1"/>
  <c r="N1868" i="1"/>
  <c r="Q1868" i="1"/>
  <c r="L1869" i="1"/>
  <c r="N1869" i="1"/>
  <c r="Q1869" i="1"/>
  <c r="L1870" i="1"/>
  <c r="N1870" i="1"/>
  <c r="Q1870" i="1"/>
  <c r="L1871" i="1"/>
  <c r="N1871" i="1"/>
  <c r="Q1871" i="1"/>
  <c r="L1872" i="1"/>
  <c r="N1872" i="1"/>
  <c r="Q1872" i="1"/>
  <c r="L1873" i="1"/>
  <c r="N1873" i="1"/>
  <c r="Q1873" i="1"/>
  <c r="L1874" i="1"/>
  <c r="N1874" i="1"/>
  <c r="Q1874" i="1"/>
  <c r="L1875" i="1"/>
  <c r="N1875" i="1"/>
  <c r="Q1875" i="1"/>
  <c r="L1876" i="1"/>
  <c r="N1876" i="1"/>
  <c r="Q1876" i="1"/>
  <c r="L1877" i="1"/>
  <c r="N1877" i="1"/>
  <c r="Q1877" i="1"/>
  <c r="L1878" i="1"/>
  <c r="N1878" i="1"/>
  <c r="Q1878" i="1"/>
  <c r="L1879" i="1"/>
  <c r="N1879" i="1"/>
  <c r="Q1879" i="1"/>
  <c r="L1880" i="1"/>
  <c r="N1880" i="1"/>
  <c r="Q1880" i="1"/>
  <c r="L1881" i="1"/>
  <c r="N1881" i="1"/>
  <c r="Q1881" i="1"/>
  <c r="L1882" i="1"/>
  <c r="N1882" i="1"/>
  <c r="Q1882" i="1"/>
  <c r="L1883" i="1"/>
  <c r="N1883" i="1"/>
  <c r="Q1883" i="1"/>
  <c r="L1884" i="1"/>
  <c r="N1884" i="1"/>
  <c r="Q1884" i="1"/>
  <c r="L1885" i="1"/>
  <c r="N1885" i="1"/>
  <c r="Q1885" i="1"/>
  <c r="L1886" i="1"/>
  <c r="N1886" i="1"/>
  <c r="Q1886" i="1"/>
  <c r="L1887" i="1"/>
  <c r="N1887" i="1"/>
  <c r="Q1887" i="1"/>
  <c r="L1888" i="1"/>
  <c r="N1888" i="1"/>
  <c r="Q1888" i="1"/>
  <c r="L1889" i="1"/>
  <c r="N1889" i="1"/>
  <c r="Q1889" i="1"/>
  <c r="L1890" i="1"/>
  <c r="N1890" i="1"/>
  <c r="Q1890" i="1"/>
  <c r="L1891" i="1"/>
  <c r="N1891" i="1"/>
  <c r="Q1891" i="1"/>
  <c r="L1892" i="1"/>
  <c r="N1892" i="1"/>
  <c r="Q1892" i="1"/>
  <c r="L1893" i="1"/>
  <c r="N1893" i="1"/>
  <c r="Q1893" i="1"/>
  <c r="L1894" i="1"/>
  <c r="N1894" i="1"/>
  <c r="Q1894" i="1"/>
  <c r="L1895" i="1"/>
  <c r="N1895" i="1"/>
  <c r="Q1895" i="1"/>
  <c r="L1896" i="1"/>
  <c r="N1896" i="1"/>
  <c r="Q1896" i="1"/>
  <c r="L1897" i="1"/>
  <c r="N1897" i="1"/>
  <c r="Q1897" i="1"/>
  <c r="L1898" i="1"/>
  <c r="N1898" i="1"/>
  <c r="Q1898" i="1"/>
  <c r="L1899" i="1"/>
  <c r="N1899" i="1"/>
  <c r="Q1899" i="1"/>
  <c r="L1900" i="1"/>
  <c r="N1900" i="1"/>
  <c r="Q1900" i="1"/>
  <c r="L1901" i="1"/>
  <c r="N1901" i="1"/>
  <c r="Q1901" i="1"/>
  <c r="L1902" i="1"/>
  <c r="N1902" i="1"/>
  <c r="Q1902" i="1"/>
  <c r="L1903" i="1"/>
  <c r="N1903" i="1"/>
  <c r="Q1903" i="1"/>
  <c r="L1904" i="1"/>
  <c r="N1904" i="1"/>
  <c r="Q1904" i="1"/>
  <c r="L1905" i="1"/>
  <c r="N1905" i="1"/>
  <c r="Q1905" i="1"/>
  <c r="L1906" i="1"/>
  <c r="N1906" i="1"/>
  <c r="Q1906" i="1"/>
  <c r="L1907" i="1"/>
  <c r="N1907" i="1"/>
  <c r="Q1907" i="1"/>
  <c r="L1908" i="1"/>
  <c r="N1908" i="1"/>
  <c r="Q1908" i="1"/>
  <c r="L1909" i="1"/>
  <c r="N1909" i="1"/>
  <c r="Q1909" i="1"/>
  <c r="L1910" i="1"/>
  <c r="N1910" i="1"/>
  <c r="Q1910" i="1"/>
  <c r="L1911" i="1"/>
  <c r="N1911" i="1"/>
  <c r="Q1911" i="1"/>
  <c r="L1912" i="1"/>
  <c r="N1912" i="1"/>
  <c r="Q1912" i="1"/>
  <c r="L1913" i="1"/>
  <c r="N1913" i="1"/>
  <c r="Q1913" i="1"/>
  <c r="L1914" i="1"/>
  <c r="N1914" i="1"/>
  <c r="Q1914" i="1"/>
  <c r="L1915" i="1"/>
  <c r="N1915" i="1"/>
  <c r="Q1915" i="1"/>
  <c r="L1916" i="1"/>
  <c r="N1916" i="1"/>
  <c r="Q1916" i="1"/>
  <c r="L1917" i="1"/>
  <c r="N1917" i="1"/>
  <c r="Q1917" i="1"/>
  <c r="L1918" i="1"/>
  <c r="N1918" i="1"/>
  <c r="Q1918" i="1"/>
  <c r="L1919" i="1"/>
  <c r="N1919" i="1"/>
  <c r="Q1919" i="1"/>
  <c r="L1920" i="1"/>
  <c r="N1920" i="1"/>
  <c r="Q1920" i="1"/>
  <c r="L1921" i="1"/>
  <c r="N1921" i="1"/>
  <c r="Q1921" i="1"/>
  <c r="L1922" i="1"/>
  <c r="N1922" i="1"/>
  <c r="Q1922" i="1"/>
  <c r="L1923" i="1"/>
  <c r="N1923" i="1"/>
  <c r="Q1923" i="1"/>
  <c r="L1924" i="1"/>
  <c r="N1924" i="1"/>
  <c r="Q1924" i="1"/>
  <c r="L1925" i="1"/>
  <c r="N1925" i="1"/>
  <c r="Q1925" i="1"/>
  <c r="L1926" i="1"/>
  <c r="N1926" i="1"/>
  <c r="Q1926" i="1"/>
  <c r="L1927" i="1"/>
  <c r="N1927" i="1"/>
  <c r="Q1927" i="1"/>
  <c r="L1928" i="1"/>
  <c r="N1928" i="1"/>
  <c r="Q1928" i="1"/>
  <c r="L1929" i="1"/>
  <c r="N1929" i="1"/>
  <c r="Q1929" i="1"/>
  <c r="L1930" i="1"/>
  <c r="N1930" i="1"/>
  <c r="Q1930" i="1"/>
  <c r="L1931" i="1"/>
  <c r="N1931" i="1"/>
  <c r="Q1931" i="1"/>
  <c r="L1932" i="1"/>
  <c r="N1932" i="1"/>
  <c r="Q1932" i="1"/>
  <c r="L1933" i="1"/>
  <c r="N1933" i="1"/>
  <c r="Q1933" i="1"/>
  <c r="L1934" i="1"/>
  <c r="N1934" i="1"/>
  <c r="Q1934" i="1"/>
  <c r="L1935" i="1"/>
  <c r="N1935" i="1"/>
  <c r="Q1935" i="1"/>
  <c r="L1936" i="1"/>
  <c r="N1936" i="1"/>
  <c r="Q1936" i="1"/>
  <c r="L1937" i="1"/>
  <c r="N1937" i="1"/>
  <c r="Q1937" i="1"/>
  <c r="L1938" i="1"/>
  <c r="N1938" i="1"/>
  <c r="Q1938" i="1"/>
  <c r="L1939" i="1"/>
  <c r="N1939" i="1"/>
  <c r="Q1939" i="1"/>
  <c r="L1940" i="1"/>
  <c r="N1940" i="1"/>
  <c r="Q1940" i="1"/>
  <c r="L1941" i="1"/>
  <c r="N1941" i="1"/>
  <c r="Q1941" i="1"/>
  <c r="L1942" i="1"/>
  <c r="N1942" i="1"/>
  <c r="Q1942" i="1"/>
  <c r="L1943" i="1"/>
  <c r="N1943" i="1"/>
  <c r="Q1943" i="1"/>
  <c r="L1944" i="1"/>
  <c r="N1944" i="1"/>
  <c r="Q1944" i="1"/>
  <c r="L1945" i="1"/>
  <c r="N1945" i="1"/>
  <c r="Q1945" i="1"/>
  <c r="L1946" i="1"/>
  <c r="N1946" i="1"/>
  <c r="Q1946" i="1"/>
  <c r="L1947" i="1"/>
  <c r="N1947" i="1"/>
  <c r="Q1947" i="1"/>
  <c r="L1948" i="1"/>
  <c r="N1948" i="1"/>
  <c r="Q1948" i="1"/>
  <c r="L1949" i="1"/>
  <c r="N1949" i="1"/>
  <c r="Q1949" i="1"/>
  <c r="L1950" i="1"/>
  <c r="N1950" i="1"/>
  <c r="Q1950" i="1"/>
  <c r="L1951" i="1"/>
  <c r="N1951" i="1"/>
  <c r="Q1951" i="1"/>
  <c r="L1952" i="1"/>
  <c r="N1952" i="1"/>
  <c r="Q1952" i="1"/>
  <c r="L1953" i="1"/>
  <c r="N1953" i="1"/>
  <c r="Q1953" i="1"/>
  <c r="L1954" i="1"/>
  <c r="N1954" i="1"/>
  <c r="Q1954" i="1"/>
  <c r="L1955" i="1"/>
  <c r="N1955" i="1"/>
  <c r="Q1955" i="1"/>
  <c r="L1956" i="1"/>
  <c r="N1956" i="1"/>
  <c r="Q1956" i="1"/>
  <c r="L1957" i="1"/>
  <c r="N1957" i="1"/>
  <c r="Q1957" i="1"/>
  <c r="L1958" i="1"/>
  <c r="N1958" i="1"/>
  <c r="Q1958" i="1"/>
  <c r="L1959" i="1"/>
  <c r="N1959" i="1"/>
  <c r="Q1959" i="1"/>
  <c r="L1960" i="1"/>
  <c r="N1960" i="1"/>
  <c r="Q1960" i="1"/>
  <c r="L1961" i="1"/>
  <c r="N1961" i="1"/>
  <c r="Q1961" i="1"/>
  <c r="L1962" i="1"/>
  <c r="N1962" i="1"/>
  <c r="Q1962" i="1"/>
  <c r="L1963" i="1"/>
  <c r="N1963" i="1"/>
  <c r="Q1963" i="1"/>
  <c r="L1964" i="1"/>
  <c r="N1964" i="1"/>
  <c r="Q1964" i="1"/>
  <c r="L1965" i="1"/>
  <c r="N1965" i="1"/>
  <c r="Q1965" i="1"/>
  <c r="L1966" i="1"/>
  <c r="N1966" i="1"/>
  <c r="Q1966" i="1"/>
  <c r="L1967" i="1"/>
  <c r="N1967" i="1"/>
  <c r="Q1967" i="1"/>
  <c r="L1968" i="1"/>
  <c r="N1968" i="1"/>
  <c r="Q1968" i="1"/>
  <c r="L1969" i="1"/>
  <c r="N1969" i="1"/>
  <c r="Q1969" i="1"/>
  <c r="L1970" i="1"/>
  <c r="N1970" i="1"/>
  <c r="Q1970" i="1"/>
  <c r="L1971" i="1"/>
  <c r="N1971" i="1"/>
  <c r="Q1971" i="1"/>
  <c r="L1972" i="1"/>
  <c r="N1972" i="1"/>
  <c r="Q1972" i="1"/>
  <c r="L1973" i="1"/>
  <c r="N1973" i="1"/>
  <c r="Q1973" i="1"/>
  <c r="L1974" i="1"/>
  <c r="N1974" i="1"/>
  <c r="Q1974" i="1"/>
  <c r="L1975" i="1"/>
  <c r="N1975" i="1"/>
  <c r="Q1975" i="1"/>
  <c r="L1976" i="1"/>
  <c r="N1976" i="1"/>
  <c r="Q1976" i="1"/>
  <c r="L1977" i="1"/>
  <c r="N1977" i="1"/>
  <c r="Q1977" i="1"/>
  <c r="L1978" i="1"/>
  <c r="N1978" i="1"/>
  <c r="Q1978" i="1"/>
  <c r="L1979" i="1"/>
  <c r="N1979" i="1"/>
  <c r="Q1979" i="1"/>
  <c r="L1980" i="1"/>
  <c r="N1980" i="1"/>
  <c r="Q1980" i="1"/>
  <c r="L1981" i="1"/>
  <c r="N1981" i="1"/>
  <c r="Q1981" i="1"/>
  <c r="L1982" i="1"/>
  <c r="N1982" i="1"/>
  <c r="Q1982" i="1"/>
  <c r="L1983" i="1"/>
  <c r="N1983" i="1"/>
  <c r="Q1983" i="1"/>
  <c r="L1984" i="1"/>
  <c r="N1984" i="1"/>
  <c r="Q1984" i="1"/>
  <c r="L1985" i="1"/>
  <c r="N1985" i="1"/>
  <c r="Q1985" i="1"/>
  <c r="L1986" i="1"/>
  <c r="N1986" i="1"/>
  <c r="Q1986" i="1"/>
  <c r="L1987" i="1"/>
  <c r="N1987" i="1"/>
  <c r="Q1987" i="1"/>
  <c r="L1988" i="1"/>
  <c r="N1988" i="1"/>
  <c r="Q1988" i="1"/>
  <c r="L1989" i="1"/>
  <c r="N1989" i="1"/>
  <c r="Q1989" i="1"/>
  <c r="L1990" i="1"/>
  <c r="N1990" i="1"/>
  <c r="Q1990" i="1"/>
  <c r="L1991" i="1"/>
  <c r="N1991" i="1"/>
  <c r="Q1991" i="1"/>
  <c r="L1992" i="1"/>
  <c r="N1992" i="1"/>
  <c r="Q1992" i="1"/>
  <c r="L1993" i="1"/>
  <c r="N1993" i="1"/>
  <c r="Q1993" i="1"/>
  <c r="L1994" i="1"/>
  <c r="N1994" i="1"/>
  <c r="Q1994" i="1"/>
  <c r="L1995" i="1"/>
  <c r="N1995" i="1"/>
  <c r="Q1995" i="1"/>
  <c r="L1996" i="1"/>
  <c r="N1996" i="1"/>
  <c r="Q1996" i="1"/>
  <c r="L1997" i="1"/>
  <c r="N1997" i="1"/>
  <c r="Q1997" i="1"/>
  <c r="L1998" i="1"/>
  <c r="N1998" i="1"/>
  <c r="Q1998" i="1"/>
  <c r="L1999" i="1"/>
  <c r="N1999" i="1"/>
  <c r="Q1999" i="1"/>
  <c r="L2000" i="1"/>
  <c r="N2000" i="1"/>
  <c r="Q2000" i="1"/>
  <c r="L2001" i="1"/>
  <c r="N2001" i="1"/>
  <c r="Q2001" i="1"/>
  <c r="L2002" i="1"/>
  <c r="N2002" i="1"/>
  <c r="Q2002" i="1"/>
  <c r="L2003" i="1"/>
  <c r="N2003" i="1"/>
  <c r="Q2003" i="1"/>
  <c r="L2004" i="1"/>
  <c r="N2004" i="1"/>
  <c r="Q2004" i="1"/>
  <c r="L2005" i="1"/>
  <c r="N2005" i="1"/>
  <c r="Q2005" i="1"/>
  <c r="L2006" i="1"/>
  <c r="N2006" i="1"/>
  <c r="Q2006" i="1"/>
  <c r="L2007" i="1"/>
  <c r="N2007" i="1"/>
  <c r="Q2007" i="1"/>
  <c r="L2008" i="1"/>
  <c r="N2008" i="1"/>
  <c r="Q2008" i="1"/>
  <c r="L2009" i="1"/>
  <c r="N2009" i="1"/>
  <c r="Q2009" i="1"/>
  <c r="L2010" i="1"/>
  <c r="N2010" i="1"/>
  <c r="Q2010" i="1"/>
  <c r="L2011" i="1"/>
  <c r="N2011" i="1"/>
  <c r="Q2011" i="1"/>
  <c r="L2012" i="1"/>
  <c r="N2012" i="1"/>
  <c r="Q2012" i="1"/>
  <c r="L2013" i="1"/>
  <c r="N2013" i="1"/>
  <c r="Q2013" i="1"/>
  <c r="L2014" i="1"/>
  <c r="N2014" i="1"/>
  <c r="Q2014" i="1"/>
  <c r="L2015" i="1"/>
  <c r="N2015" i="1"/>
  <c r="Q2015" i="1"/>
  <c r="L2016" i="1"/>
  <c r="N2016" i="1"/>
  <c r="Q2016" i="1"/>
  <c r="L2017" i="1"/>
  <c r="N2017" i="1"/>
  <c r="Q2017" i="1"/>
  <c r="L2018" i="1"/>
  <c r="N2018" i="1"/>
  <c r="Q2018" i="1"/>
  <c r="L2019" i="1"/>
  <c r="N2019" i="1"/>
  <c r="Q2019" i="1"/>
  <c r="L2020" i="1"/>
  <c r="N2020" i="1"/>
  <c r="Q2020" i="1"/>
  <c r="L2021" i="1"/>
  <c r="N2021" i="1"/>
  <c r="Q2021" i="1"/>
  <c r="L2022" i="1"/>
  <c r="N2022" i="1"/>
  <c r="Q2022" i="1"/>
  <c r="L2023" i="1"/>
  <c r="N2023" i="1"/>
  <c r="Q2023" i="1"/>
  <c r="L2024" i="1"/>
  <c r="N2024" i="1"/>
  <c r="Q2024" i="1"/>
  <c r="L2025" i="1"/>
  <c r="N2025" i="1"/>
  <c r="Q2025" i="1"/>
  <c r="L2026" i="1"/>
  <c r="N2026" i="1"/>
  <c r="Q2026" i="1"/>
  <c r="L2027" i="1"/>
  <c r="N2027" i="1"/>
  <c r="Q2027" i="1"/>
  <c r="L2028" i="1"/>
  <c r="N2028" i="1"/>
  <c r="Q2028" i="1"/>
  <c r="L2029" i="1"/>
  <c r="N2029" i="1"/>
  <c r="Q2029" i="1"/>
  <c r="L2030" i="1"/>
  <c r="N2030" i="1"/>
  <c r="Q2030" i="1"/>
  <c r="L2031" i="1"/>
  <c r="N2031" i="1"/>
  <c r="Q2031" i="1"/>
  <c r="L2032" i="1"/>
  <c r="N2032" i="1"/>
  <c r="Q2032" i="1"/>
  <c r="L2033" i="1"/>
  <c r="N2033" i="1"/>
  <c r="Q2033" i="1"/>
  <c r="L2034" i="1"/>
  <c r="N2034" i="1"/>
  <c r="Q2034" i="1"/>
  <c r="L2035" i="1"/>
  <c r="N2035" i="1"/>
  <c r="Q2035" i="1"/>
  <c r="L2036" i="1"/>
  <c r="N2036" i="1"/>
  <c r="Q2036" i="1"/>
  <c r="L2037" i="1"/>
  <c r="N2037" i="1"/>
  <c r="Q2037" i="1"/>
  <c r="L2038" i="1"/>
  <c r="N2038" i="1"/>
  <c r="Q2038" i="1"/>
  <c r="L2039" i="1"/>
  <c r="N2039" i="1"/>
  <c r="Q2039" i="1"/>
  <c r="L2040" i="1"/>
  <c r="N2040" i="1"/>
  <c r="Q2040" i="1"/>
  <c r="L2041" i="1"/>
  <c r="N2041" i="1"/>
  <c r="Q2041" i="1"/>
  <c r="L2042" i="1"/>
  <c r="N2042" i="1"/>
  <c r="Q2042" i="1"/>
  <c r="L2043" i="1"/>
  <c r="N2043" i="1"/>
  <c r="Q2043" i="1"/>
  <c r="L2044" i="1"/>
  <c r="N2044" i="1"/>
  <c r="Q2044" i="1"/>
  <c r="L2045" i="1"/>
  <c r="N2045" i="1"/>
  <c r="Q2045" i="1"/>
  <c r="L2046" i="1"/>
  <c r="N2046" i="1"/>
  <c r="Q2046" i="1"/>
  <c r="L2047" i="1"/>
  <c r="N2047" i="1"/>
  <c r="Q2047" i="1"/>
  <c r="L2048" i="1"/>
  <c r="N2048" i="1"/>
  <c r="Q2048" i="1"/>
  <c r="L2049" i="1"/>
  <c r="N2049" i="1"/>
  <c r="Q2049" i="1"/>
  <c r="L2050" i="1"/>
  <c r="N2050" i="1"/>
  <c r="Q2050" i="1"/>
  <c r="L2051" i="1"/>
  <c r="N2051" i="1"/>
  <c r="Q2051" i="1"/>
  <c r="L2052" i="1"/>
  <c r="N2052" i="1"/>
  <c r="Q2052" i="1"/>
  <c r="L2053" i="1"/>
  <c r="N2053" i="1"/>
  <c r="Q2053" i="1"/>
  <c r="L2054" i="1"/>
  <c r="N2054" i="1"/>
  <c r="Q2054" i="1"/>
  <c r="L2055" i="1"/>
  <c r="N2055" i="1"/>
  <c r="Q2055" i="1"/>
  <c r="L2056" i="1"/>
  <c r="N2056" i="1"/>
  <c r="Q2056" i="1"/>
  <c r="L2057" i="1"/>
  <c r="N2057" i="1"/>
  <c r="Q2057" i="1"/>
  <c r="L2058" i="1"/>
  <c r="N2058" i="1"/>
  <c r="Q2058" i="1"/>
  <c r="L2059" i="1"/>
  <c r="N2059" i="1"/>
  <c r="Q2059" i="1"/>
  <c r="L2060" i="1"/>
  <c r="N2060" i="1"/>
  <c r="Q2060" i="1"/>
  <c r="L2061" i="1"/>
  <c r="N2061" i="1"/>
  <c r="Q2061" i="1"/>
  <c r="L2062" i="1"/>
  <c r="N2062" i="1"/>
  <c r="Q2062" i="1"/>
  <c r="L2063" i="1"/>
  <c r="N2063" i="1"/>
  <c r="Q2063" i="1"/>
  <c r="L2064" i="1"/>
  <c r="N2064" i="1"/>
  <c r="Q2064" i="1"/>
  <c r="L2065" i="1"/>
  <c r="N2065" i="1"/>
  <c r="Q2065" i="1"/>
  <c r="L2066" i="1"/>
  <c r="N2066" i="1"/>
  <c r="Q2066" i="1"/>
  <c r="L2067" i="1"/>
  <c r="N2067" i="1"/>
  <c r="Q2067" i="1"/>
  <c r="L2068" i="1"/>
  <c r="N2068" i="1"/>
  <c r="Q2068" i="1"/>
  <c r="L2069" i="1"/>
  <c r="N2069" i="1"/>
  <c r="Q2069" i="1"/>
  <c r="L2070" i="1"/>
  <c r="N2070" i="1"/>
  <c r="Q2070" i="1"/>
  <c r="L2071" i="1"/>
  <c r="N2071" i="1"/>
  <c r="Q2071" i="1"/>
  <c r="L2072" i="1"/>
  <c r="N2072" i="1"/>
  <c r="Q2072" i="1"/>
  <c r="L2073" i="1"/>
  <c r="N2073" i="1"/>
  <c r="Q2073" i="1"/>
  <c r="L2074" i="1"/>
  <c r="N2074" i="1"/>
  <c r="Q2074" i="1"/>
  <c r="L2075" i="1"/>
  <c r="N2075" i="1"/>
  <c r="Q2075" i="1"/>
  <c r="L2076" i="1"/>
  <c r="N2076" i="1"/>
  <c r="Q2076" i="1"/>
  <c r="L2077" i="1"/>
  <c r="N2077" i="1"/>
  <c r="Q2077" i="1"/>
  <c r="L2078" i="1"/>
  <c r="N2078" i="1"/>
  <c r="Q2078" i="1"/>
  <c r="L2079" i="1"/>
  <c r="N2079" i="1"/>
  <c r="Q2079" i="1"/>
  <c r="L2080" i="1"/>
  <c r="N2080" i="1"/>
  <c r="Q2080" i="1"/>
  <c r="L2081" i="1"/>
  <c r="N2081" i="1"/>
  <c r="Q2081" i="1"/>
  <c r="L2082" i="1"/>
  <c r="N2082" i="1"/>
  <c r="Q2082" i="1"/>
  <c r="L2083" i="1"/>
  <c r="N2083" i="1"/>
  <c r="Q2083" i="1"/>
  <c r="L2084" i="1"/>
  <c r="N2084" i="1"/>
  <c r="Q2084" i="1"/>
  <c r="L2085" i="1"/>
  <c r="N2085" i="1"/>
  <c r="Q2085" i="1"/>
  <c r="L2086" i="1"/>
  <c r="N2086" i="1"/>
  <c r="Q2086" i="1"/>
  <c r="L2087" i="1"/>
  <c r="N2087" i="1"/>
  <c r="Q2087" i="1"/>
  <c r="L2088" i="1"/>
  <c r="N2088" i="1"/>
  <c r="Q2088" i="1"/>
  <c r="L2089" i="1"/>
  <c r="N2089" i="1"/>
  <c r="Q2089" i="1"/>
  <c r="L2090" i="1"/>
  <c r="N2090" i="1"/>
  <c r="Q2090" i="1"/>
  <c r="L2091" i="1"/>
  <c r="N2091" i="1"/>
  <c r="Q2091" i="1"/>
  <c r="L2092" i="1"/>
  <c r="N2092" i="1"/>
  <c r="Q2092" i="1"/>
  <c r="L2093" i="1"/>
  <c r="N2093" i="1"/>
  <c r="Q2093" i="1"/>
  <c r="L2094" i="1"/>
  <c r="N2094" i="1"/>
  <c r="Q2094" i="1"/>
  <c r="L2095" i="1"/>
  <c r="N2095" i="1"/>
  <c r="Q2095" i="1"/>
  <c r="L2096" i="1"/>
  <c r="N2096" i="1"/>
  <c r="Q2096" i="1"/>
  <c r="L2097" i="1"/>
  <c r="N2097" i="1"/>
  <c r="Q2097" i="1"/>
  <c r="L2098" i="1"/>
  <c r="N2098" i="1"/>
  <c r="Q2098" i="1"/>
  <c r="L2099" i="1"/>
  <c r="N2099" i="1"/>
  <c r="Q2099" i="1"/>
  <c r="L2100" i="1"/>
  <c r="N2100" i="1"/>
  <c r="Q2100" i="1"/>
  <c r="L2101" i="1"/>
  <c r="N2101" i="1"/>
  <c r="Q2101" i="1"/>
  <c r="L2102" i="1"/>
  <c r="N2102" i="1"/>
  <c r="Q2102" i="1"/>
  <c r="L2103" i="1"/>
  <c r="N2103" i="1"/>
  <c r="Q2103" i="1"/>
  <c r="L2104" i="1"/>
  <c r="N2104" i="1"/>
  <c r="Q2104" i="1"/>
  <c r="L2105" i="1"/>
  <c r="N2105" i="1"/>
  <c r="Q2105" i="1"/>
  <c r="L2106" i="1"/>
  <c r="N2106" i="1"/>
  <c r="Q2106" i="1"/>
  <c r="L2107" i="1"/>
  <c r="N2107" i="1"/>
  <c r="Q2107" i="1"/>
  <c r="L2108" i="1"/>
  <c r="N2108" i="1"/>
  <c r="Q2108" i="1"/>
  <c r="L2109" i="1"/>
  <c r="N2109" i="1"/>
  <c r="Q2109" i="1"/>
  <c r="L2110" i="1"/>
  <c r="N2110" i="1"/>
  <c r="Q2110" i="1"/>
  <c r="L2111" i="1"/>
  <c r="N2111" i="1"/>
  <c r="Q2111" i="1"/>
  <c r="L2112" i="1"/>
  <c r="N2112" i="1"/>
  <c r="Q2112" i="1"/>
  <c r="L2113" i="1"/>
  <c r="N2113" i="1"/>
  <c r="Q2113" i="1"/>
  <c r="L2114" i="1"/>
  <c r="N2114" i="1"/>
  <c r="Q2114" i="1"/>
  <c r="L2115" i="1"/>
  <c r="N2115" i="1"/>
  <c r="Q2115" i="1"/>
  <c r="L2116" i="1"/>
  <c r="N2116" i="1"/>
  <c r="Q2116" i="1"/>
  <c r="L2117" i="1"/>
  <c r="N2117" i="1"/>
  <c r="Q2117" i="1"/>
  <c r="L2118" i="1"/>
  <c r="N2118" i="1"/>
  <c r="Q2118" i="1"/>
  <c r="L2119" i="1"/>
  <c r="N2119" i="1"/>
  <c r="Q2119" i="1"/>
  <c r="L2120" i="1"/>
  <c r="N2120" i="1"/>
  <c r="Q2120" i="1"/>
  <c r="L2121" i="1"/>
  <c r="N2121" i="1"/>
  <c r="Q2121" i="1"/>
  <c r="L2122" i="1"/>
  <c r="N2122" i="1"/>
  <c r="Q2122" i="1"/>
  <c r="L2123" i="1"/>
  <c r="N2123" i="1"/>
  <c r="Q2123" i="1"/>
  <c r="L2124" i="1"/>
  <c r="N2124" i="1"/>
  <c r="Q2124" i="1"/>
  <c r="L2125" i="1"/>
  <c r="N2125" i="1"/>
  <c r="Q2125" i="1"/>
  <c r="L2126" i="1"/>
  <c r="N2126" i="1"/>
  <c r="Q2126" i="1"/>
  <c r="L2127" i="1"/>
  <c r="N2127" i="1"/>
  <c r="Q2127" i="1"/>
  <c r="L2128" i="1"/>
  <c r="N2128" i="1"/>
  <c r="Q2128" i="1"/>
  <c r="L2129" i="1"/>
  <c r="N2129" i="1"/>
  <c r="Q2129" i="1"/>
  <c r="L2130" i="1"/>
  <c r="N2130" i="1"/>
  <c r="Q2130" i="1"/>
  <c r="L2131" i="1"/>
  <c r="N2131" i="1"/>
  <c r="Q2131" i="1"/>
  <c r="L2132" i="1"/>
  <c r="N2132" i="1"/>
  <c r="Q2132" i="1"/>
  <c r="X1721" i="1"/>
  <c r="X1722" i="1"/>
  <c r="X1723" i="1"/>
  <c r="X1724" i="1"/>
  <c r="X1725" i="1"/>
  <c r="X1726" i="1"/>
  <c r="X1727" i="1"/>
  <c r="X1728" i="1"/>
  <c r="X1729" i="1"/>
  <c r="X1730" i="1"/>
  <c r="X1731" i="1"/>
  <c r="X1732" i="1"/>
  <c r="X1733" i="1"/>
  <c r="X1734" i="1"/>
  <c r="X1735" i="1"/>
  <c r="X1736" i="1"/>
  <c r="X1737" i="1"/>
  <c r="X1738" i="1"/>
  <c r="X1739" i="1"/>
  <c r="X1740" i="1"/>
  <c r="X1741" i="1"/>
  <c r="X1742" i="1"/>
  <c r="X1743" i="1"/>
  <c r="X1744" i="1"/>
  <c r="X1745" i="1"/>
  <c r="X1746" i="1"/>
  <c r="X1747" i="1"/>
  <c r="X1748" i="1"/>
  <c r="X1749" i="1"/>
  <c r="X1750" i="1"/>
  <c r="X1751" i="1"/>
  <c r="X1752" i="1"/>
  <c r="X1753" i="1"/>
  <c r="X1754" i="1"/>
  <c r="X1755" i="1"/>
  <c r="X1756" i="1"/>
  <c r="X1757" i="1"/>
  <c r="X1758" i="1"/>
  <c r="X1759" i="1"/>
  <c r="X1760" i="1"/>
  <c r="X1761" i="1"/>
  <c r="X1762" i="1"/>
  <c r="X1763" i="1"/>
  <c r="X1764" i="1"/>
  <c r="X1765" i="1"/>
  <c r="X1766" i="1"/>
  <c r="X1767" i="1"/>
  <c r="X1768" i="1"/>
  <c r="X1769" i="1"/>
  <c r="X1770" i="1"/>
  <c r="X1771" i="1"/>
  <c r="X1772" i="1"/>
  <c r="X1773" i="1"/>
  <c r="X1774" i="1"/>
  <c r="X1775" i="1"/>
  <c r="X1776" i="1"/>
  <c r="X1777" i="1"/>
  <c r="X1778" i="1"/>
  <c r="X1779" i="1"/>
  <c r="X1780" i="1"/>
  <c r="X1781" i="1"/>
  <c r="X1782" i="1"/>
  <c r="X1783" i="1"/>
  <c r="X1784" i="1"/>
  <c r="X1785" i="1"/>
  <c r="X1786" i="1"/>
  <c r="X1787" i="1"/>
  <c r="X1788" i="1"/>
  <c r="X1789" i="1"/>
  <c r="X1790" i="1"/>
  <c r="X1791" i="1"/>
  <c r="X1792" i="1"/>
  <c r="X1793" i="1"/>
  <c r="X1794" i="1"/>
  <c r="X1795" i="1"/>
  <c r="X1796" i="1"/>
  <c r="X1797" i="1"/>
  <c r="X1798" i="1"/>
  <c r="X1799" i="1"/>
  <c r="X1800" i="1"/>
  <c r="X1801" i="1"/>
  <c r="X1802" i="1"/>
  <c r="X1803" i="1"/>
  <c r="X1804" i="1"/>
  <c r="X1805" i="1"/>
  <c r="X1806" i="1"/>
  <c r="X1807" i="1"/>
  <c r="X1808" i="1"/>
  <c r="X1809" i="1"/>
  <c r="X1810" i="1"/>
  <c r="X1811" i="1"/>
  <c r="X1812" i="1"/>
  <c r="X1813" i="1"/>
  <c r="X1814" i="1"/>
  <c r="X1815" i="1"/>
  <c r="X1816" i="1"/>
  <c r="X1817" i="1"/>
  <c r="X1818" i="1"/>
  <c r="X1819" i="1"/>
  <c r="X1820" i="1"/>
  <c r="X1821" i="1"/>
  <c r="X1822" i="1"/>
  <c r="X1823" i="1"/>
  <c r="X1824" i="1"/>
  <c r="X1825" i="1"/>
  <c r="X1826" i="1"/>
  <c r="X1827" i="1"/>
  <c r="X1828" i="1"/>
  <c r="X1829" i="1"/>
  <c r="X1830" i="1"/>
  <c r="X1831" i="1"/>
  <c r="X1832" i="1"/>
  <c r="X1833" i="1"/>
  <c r="X1834" i="1"/>
  <c r="X1835" i="1"/>
  <c r="X1836" i="1"/>
  <c r="X1837" i="1"/>
  <c r="X1838" i="1"/>
  <c r="X1839" i="1"/>
  <c r="X1840" i="1"/>
  <c r="X1841" i="1"/>
  <c r="X1842" i="1"/>
  <c r="X1843" i="1"/>
  <c r="X1844" i="1"/>
  <c r="X1845" i="1"/>
  <c r="X1846" i="1"/>
  <c r="X1847" i="1"/>
  <c r="X1848" i="1"/>
  <c r="X1849" i="1"/>
  <c r="X1850" i="1"/>
  <c r="X1851" i="1"/>
  <c r="X1852" i="1"/>
  <c r="X1853" i="1"/>
  <c r="X1854" i="1"/>
  <c r="X1855" i="1"/>
  <c r="X1856" i="1"/>
  <c r="X1857" i="1"/>
  <c r="X1858" i="1"/>
  <c r="X1859" i="1"/>
  <c r="X1860" i="1"/>
  <c r="X1861" i="1"/>
  <c r="X1862" i="1"/>
  <c r="X1863" i="1"/>
  <c r="X1864" i="1"/>
  <c r="X1865" i="1"/>
  <c r="X1866" i="1"/>
  <c r="X1867" i="1"/>
  <c r="X1868" i="1"/>
  <c r="X1869" i="1"/>
  <c r="X1870" i="1"/>
  <c r="X1871" i="1"/>
  <c r="X1872" i="1"/>
  <c r="X1873" i="1"/>
  <c r="X1874" i="1"/>
  <c r="X1875" i="1"/>
  <c r="X1876" i="1"/>
  <c r="X1877" i="1"/>
  <c r="X1878" i="1"/>
  <c r="X1879" i="1"/>
  <c r="X1880" i="1"/>
  <c r="X1881" i="1"/>
  <c r="X1882" i="1"/>
  <c r="X1883" i="1"/>
  <c r="X1884" i="1"/>
  <c r="X1885" i="1"/>
  <c r="X1886" i="1"/>
  <c r="X1887" i="1"/>
  <c r="X1888" i="1"/>
  <c r="X1889" i="1"/>
  <c r="X1890" i="1"/>
  <c r="X1891" i="1"/>
  <c r="X1892" i="1"/>
  <c r="X1893" i="1"/>
  <c r="X1894" i="1"/>
  <c r="X1895" i="1"/>
  <c r="X1896" i="1"/>
  <c r="X1897" i="1"/>
  <c r="X1898" i="1"/>
  <c r="X1899" i="1"/>
  <c r="X1900" i="1"/>
  <c r="X1901" i="1"/>
  <c r="X1902" i="1"/>
  <c r="X1903" i="1"/>
  <c r="X1904" i="1"/>
  <c r="X1905" i="1"/>
  <c r="X1906" i="1"/>
  <c r="X1907" i="1"/>
  <c r="X1908" i="1"/>
  <c r="X1909" i="1"/>
  <c r="X1910" i="1"/>
  <c r="X1911" i="1"/>
  <c r="X1912" i="1"/>
  <c r="X1913" i="1"/>
  <c r="X1914" i="1"/>
  <c r="X1915" i="1"/>
  <c r="X1916" i="1"/>
  <c r="X1917" i="1"/>
  <c r="X1918" i="1"/>
  <c r="X1919" i="1"/>
  <c r="X1920" i="1"/>
  <c r="X1921" i="1"/>
  <c r="X1922" i="1"/>
  <c r="X1923" i="1"/>
  <c r="X1924" i="1"/>
  <c r="X1925" i="1"/>
  <c r="X1926" i="1"/>
  <c r="X1927" i="1"/>
  <c r="X1928" i="1"/>
  <c r="X1929" i="1"/>
  <c r="X1930" i="1"/>
  <c r="X1931" i="1"/>
  <c r="X1932" i="1"/>
  <c r="X1933" i="1"/>
  <c r="X1934" i="1"/>
  <c r="X1935" i="1"/>
  <c r="X1936" i="1"/>
  <c r="X1937" i="1"/>
  <c r="X1938" i="1"/>
  <c r="X1939" i="1"/>
  <c r="X1940" i="1"/>
  <c r="X1941" i="1"/>
  <c r="X1942" i="1"/>
  <c r="X1943" i="1"/>
  <c r="X1944" i="1"/>
  <c r="X1945" i="1"/>
  <c r="X1946" i="1"/>
  <c r="X1947" i="1"/>
  <c r="X1948" i="1"/>
  <c r="X1949" i="1"/>
  <c r="X1950" i="1"/>
  <c r="X1951" i="1"/>
  <c r="X1952" i="1"/>
  <c r="X1953" i="1"/>
  <c r="X1954" i="1"/>
  <c r="X1955" i="1"/>
  <c r="X1956" i="1"/>
  <c r="X1957" i="1"/>
  <c r="X1958" i="1"/>
  <c r="X1959" i="1"/>
  <c r="X1960" i="1"/>
  <c r="X1961" i="1"/>
  <c r="X1962" i="1"/>
  <c r="X1963" i="1"/>
  <c r="X1964" i="1"/>
  <c r="X1965" i="1"/>
  <c r="X1966" i="1"/>
  <c r="X1967" i="1"/>
  <c r="X1968" i="1"/>
  <c r="X1969" i="1"/>
  <c r="X1970" i="1"/>
  <c r="X1971" i="1"/>
  <c r="X1972" i="1"/>
  <c r="X1973" i="1"/>
  <c r="X1974" i="1"/>
  <c r="X1975" i="1"/>
  <c r="X1976" i="1"/>
  <c r="X1977" i="1"/>
  <c r="X1978" i="1"/>
  <c r="X1979" i="1"/>
  <c r="X1980" i="1"/>
  <c r="X1981" i="1"/>
  <c r="X1982" i="1"/>
  <c r="X1983" i="1"/>
  <c r="X1984" i="1"/>
  <c r="X1985" i="1"/>
  <c r="X1986" i="1"/>
  <c r="X1987" i="1"/>
  <c r="X1988" i="1"/>
  <c r="X1989" i="1"/>
  <c r="X1990" i="1"/>
  <c r="X1991" i="1"/>
  <c r="X1992" i="1"/>
  <c r="X1993" i="1"/>
  <c r="X1994" i="1"/>
  <c r="X1995" i="1"/>
  <c r="X1996" i="1"/>
  <c r="X1997" i="1"/>
  <c r="X1998" i="1"/>
  <c r="X1999" i="1"/>
  <c r="X2000" i="1"/>
  <c r="X2001" i="1"/>
  <c r="X2002" i="1"/>
  <c r="X2003" i="1"/>
  <c r="X2004" i="1"/>
  <c r="X2005" i="1"/>
  <c r="X2006" i="1"/>
  <c r="X2007" i="1"/>
  <c r="X2008" i="1"/>
  <c r="X2009" i="1"/>
  <c r="X2010" i="1"/>
  <c r="X2011" i="1"/>
  <c r="X2012" i="1"/>
  <c r="X2013" i="1"/>
  <c r="X2014" i="1"/>
  <c r="X2015" i="1"/>
  <c r="X2016" i="1"/>
  <c r="X2017" i="1"/>
  <c r="X2018" i="1"/>
  <c r="X2019" i="1"/>
  <c r="X2020" i="1"/>
  <c r="X2021" i="1"/>
  <c r="X2022" i="1"/>
  <c r="X2023" i="1"/>
  <c r="X2024" i="1"/>
  <c r="X2025" i="1"/>
  <c r="X2026" i="1"/>
  <c r="X2027" i="1"/>
  <c r="X2028" i="1"/>
  <c r="X2029" i="1"/>
  <c r="X2030" i="1"/>
  <c r="X2031" i="1"/>
  <c r="X2032" i="1"/>
  <c r="X2033" i="1"/>
  <c r="X2034" i="1"/>
  <c r="X2035" i="1"/>
  <c r="X2036" i="1"/>
  <c r="X2037" i="1"/>
  <c r="X2038" i="1"/>
  <c r="X2039" i="1"/>
  <c r="X2040" i="1"/>
  <c r="X2041" i="1"/>
  <c r="X2042" i="1"/>
  <c r="X2043" i="1"/>
  <c r="X2044" i="1"/>
  <c r="X2045" i="1"/>
  <c r="X2046" i="1"/>
  <c r="X2047" i="1"/>
  <c r="X2048" i="1"/>
  <c r="X2049" i="1"/>
  <c r="X2050" i="1"/>
  <c r="X2051" i="1"/>
  <c r="X2052" i="1"/>
  <c r="X2053" i="1"/>
  <c r="X2054" i="1"/>
  <c r="X2055" i="1"/>
  <c r="X2056" i="1"/>
  <c r="X2057" i="1"/>
  <c r="X2058" i="1"/>
  <c r="X2059" i="1"/>
  <c r="X2060" i="1"/>
  <c r="X2061" i="1"/>
  <c r="X2062" i="1"/>
  <c r="X2063" i="1"/>
  <c r="X2064" i="1"/>
  <c r="X2065" i="1"/>
  <c r="X2066" i="1"/>
  <c r="X2067" i="1"/>
  <c r="X2068" i="1"/>
  <c r="X2069" i="1"/>
  <c r="X2070" i="1"/>
  <c r="X2071" i="1"/>
  <c r="X2072" i="1"/>
  <c r="X2073" i="1"/>
  <c r="X2074" i="1"/>
  <c r="X2075" i="1"/>
  <c r="X2076" i="1"/>
  <c r="X2077" i="1"/>
  <c r="X2078" i="1"/>
  <c r="X2079" i="1"/>
  <c r="X2080" i="1"/>
  <c r="X2081" i="1"/>
  <c r="X2082" i="1"/>
  <c r="X2083" i="1"/>
  <c r="X2084" i="1"/>
  <c r="X2085" i="1"/>
  <c r="X2086" i="1"/>
  <c r="X2087" i="1"/>
  <c r="X2088" i="1"/>
  <c r="X2089" i="1"/>
  <c r="X2090" i="1"/>
  <c r="X2091" i="1"/>
  <c r="X2092" i="1"/>
  <c r="X2093" i="1"/>
  <c r="X2094" i="1"/>
  <c r="X2095" i="1"/>
  <c r="X2096" i="1"/>
  <c r="X2097" i="1"/>
  <c r="X2098" i="1"/>
  <c r="X2099" i="1"/>
  <c r="X2100" i="1"/>
  <c r="X2101" i="1"/>
  <c r="X2102" i="1"/>
  <c r="X2103" i="1"/>
  <c r="X2104" i="1"/>
  <c r="X2105" i="1"/>
  <c r="X2106" i="1"/>
  <c r="X2107" i="1"/>
  <c r="X2108" i="1"/>
  <c r="X2109" i="1"/>
  <c r="X2110" i="1"/>
  <c r="X2111" i="1"/>
  <c r="X2112" i="1"/>
  <c r="X2113" i="1"/>
  <c r="X2114" i="1"/>
  <c r="X2115" i="1"/>
  <c r="X2116" i="1"/>
  <c r="X2117" i="1"/>
  <c r="X2118" i="1"/>
  <c r="X2119" i="1"/>
  <c r="X2120" i="1"/>
  <c r="X2121" i="1"/>
  <c r="X2122" i="1"/>
  <c r="X2123" i="1"/>
  <c r="X2124" i="1"/>
  <c r="X2125" i="1"/>
  <c r="X2126" i="1"/>
  <c r="X2127" i="1"/>
  <c r="X2128" i="1"/>
  <c r="X2129" i="1"/>
  <c r="X2130" i="1"/>
  <c r="X2131" i="1"/>
  <c r="X2132" i="1"/>
  <c r="AA1721" i="1"/>
  <c r="AA1722" i="1"/>
  <c r="AA1723" i="1"/>
  <c r="AA1724" i="1"/>
  <c r="AA1725" i="1"/>
  <c r="AA1726" i="1"/>
  <c r="AA1727" i="1"/>
  <c r="AA1728" i="1"/>
  <c r="AA1729" i="1"/>
  <c r="AA1730" i="1"/>
  <c r="AA1731" i="1"/>
  <c r="AA1732" i="1"/>
  <c r="AA1733" i="1"/>
  <c r="AA1734" i="1"/>
  <c r="AA1735" i="1"/>
  <c r="AA1736" i="1"/>
  <c r="AA1737" i="1"/>
  <c r="AA1738" i="1"/>
  <c r="AA1739" i="1"/>
  <c r="AA1740" i="1"/>
  <c r="AA1741" i="1"/>
  <c r="AA1742" i="1"/>
  <c r="AA1743" i="1"/>
  <c r="AA1744" i="1"/>
  <c r="AA1745" i="1"/>
  <c r="AA1746" i="1"/>
  <c r="AA1747" i="1"/>
  <c r="AA1748" i="1"/>
  <c r="AA1749" i="1"/>
  <c r="AA1750" i="1"/>
  <c r="AA1751" i="1"/>
  <c r="AA1752" i="1"/>
  <c r="AA1753" i="1"/>
  <c r="AA1754" i="1"/>
  <c r="AA1755" i="1"/>
  <c r="AA1756" i="1"/>
  <c r="AA1757" i="1"/>
  <c r="AA1758" i="1"/>
  <c r="AA1759" i="1"/>
  <c r="AA1760" i="1"/>
  <c r="AA1761" i="1"/>
  <c r="AA1762" i="1"/>
  <c r="AA1763" i="1"/>
  <c r="AA1764" i="1"/>
  <c r="AA1765" i="1"/>
  <c r="AA1766" i="1"/>
  <c r="AA1767" i="1"/>
  <c r="AA1768" i="1"/>
  <c r="AA1769" i="1"/>
  <c r="AA1770" i="1"/>
  <c r="AA1771" i="1"/>
  <c r="AA1772" i="1"/>
  <c r="AA1773" i="1"/>
  <c r="AA1774" i="1"/>
  <c r="AA1775" i="1"/>
  <c r="AA1776" i="1"/>
  <c r="AA1777" i="1"/>
  <c r="AA1778" i="1"/>
  <c r="AA1779" i="1"/>
  <c r="AA1780" i="1"/>
  <c r="AA1781" i="1"/>
  <c r="AA1782" i="1"/>
  <c r="AA1783" i="1"/>
  <c r="AA1784" i="1"/>
  <c r="AA1785" i="1"/>
  <c r="AA1786" i="1"/>
  <c r="AA1787" i="1"/>
  <c r="AA1788" i="1"/>
  <c r="AA1789" i="1"/>
  <c r="AA1790" i="1"/>
  <c r="AA1791" i="1"/>
  <c r="AA1792" i="1"/>
  <c r="AA1793" i="1"/>
  <c r="AA1794" i="1"/>
  <c r="AA1795" i="1"/>
  <c r="AA1796" i="1"/>
  <c r="AA1797" i="1"/>
  <c r="AA1798" i="1"/>
  <c r="AA1799" i="1"/>
  <c r="AA1800" i="1"/>
  <c r="AA1801" i="1"/>
  <c r="AA1802" i="1"/>
  <c r="AA1803" i="1"/>
  <c r="AA1804" i="1"/>
  <c r="AA1805" i="1"/>
  <c r="AA1806" i="1"/>
  <c r="AA1807" i="1"/>
  <c r="AA1808" i="1"/>
  <c r="AA1809" i="1"/>
  <c r="AA1810" i="1"/>
  <c r="AA1811" i="1"/>
  <c r="AA1812" i="1"/>
  <c r="AA1813" i="1"/>
  <c r="AA1814" i="1"/>
  <c r="AA1815" i="1"/>
  <c r="AA1816" i="1"/>
  <c r="AA1817" i="1"/>
  <c r="AA1818" i="1"/>
  <c r="AA1819" i="1"/>
  <c r="AA1820" i="1"/>
  <c r="AA1821" i="1"/>
  <c r="AA1822" i="1"/>
  <c r="AA1823" i="1"/>
  <c r="AA1824" i="1"/>
  <c r="AA1825" i="1"/>
  <c r="AA1826" i="1"/>
  <c r="AA1827" i="1"/>
  <c r="AA1828" i="1"/>
  <c r="AA1829" i="1"/>
  <c r="AA1830" i="1"/>
  <c r="AA1831" i="1"/>
  <c r="AA1832" i="1"/>
  <c r="AA1833" i="1"/>
  <c r="AA1834" i="1"/>
  <c r="AA1835" i="1"/>
  <c r="AA1836" i="1"/>
  <c r="AA1837" i="1"/>
  <c r="AA1838" i="1"/>
  <c r="AA1839" i="1"/>
  <c r="AA1840" i="1"/>
  <c r="AA1841" i="1"/>
  <c r="AA1842" i="1"/>
  <c r="AA1843" i="1"/>
  <c r="AA1844" i="1"/>
  <c r="AA1845" i="1"/>
  <c r="AA1846" i="1"/>
  <c r="AA1847" i="1"/>
  <c r="AA1848" i="1"/>
  <c r="AA1849" i="1"/>
  <c r="AA1850" i="1"/>
  <c r="AA1851" i="1"/>
  <c r="AA1852" i="1"/>
  <c r="AA1853" i="1"/>
  <c r="AA1854" i="1"/>
  <c r="AA1855" i="1"/>
  <c r="AA1856" i="1"/>
  <c r="AA1857" i="1"/>
  <c r="AA1858" i="1"/>
  <c r="AA1859" i="1"/>
  <c r="AA1860" i="1"/>
  <c r="AA1861" i="1"/>
  <c r="AA1862" i="1"/>
  <c r="AA1863" i="1"/>
  <c r="AA1864" i="1"/>
  <c r="AA1865" i="1"/>
  <c r="AA1866" i="1"/>
  <c r="AA1867" i="1"/>
  <c r="AA1868" i="1"/>
  <c r="AA1869" i="1"/>
  <c r="AA1870" i="1"/>
  <c r="AA1871" i="1"/>
  <c r="AA1872" i="1"/>
  <c r="AA1873" i="1"/>
  <c r="AA1874" i="1"/>
  <c r="AA1875" i="1"/>
  <c r="AA1876" i="1"/>
  <c r="AA1877" i="1"/>
  <c r="AA1878" i="1"/>
  <c r="AA1879" i="1"/>
  <c r="AA1880" i="1"/>
  <c r="AA1881" i="1"/>
  <c r="AA1882" i="1"/>
  <c r="AA1883" i="1"/>
  <c r="AA1884" i="1"/>
  <c r="AA1885" i="1"/>
  <c r="AA1886" i="1"/>
  <c r="AA1887" i="1"/>
  <c r="AA1888" i="1"/>
  <c r="AA1889" i="1"/>
  <c r="AA1890" i="1"/>
  <c r="AA1891" i="1"/>
  <c r="AA1892" i="1"/>
  <c r="AA1893" i="1"/>
  <c r="AA1894" i="1"/>
  <c r="AA1895" i="1"/>
  <c r="AA1896" i="1"/>
  <c r="AA1897" i="1"/>
  <c r="AA1898" i="1"/>
  <c r="AA1899" i="1"/>
  <c r="AA1900" i="1"/>
  <c r="AA1901" i="1"/>
  <c r="AA1902" i="1"/>
  <c r="AA1903" i="1"/>
  <c r="AA1904" i="1"/>
  <c r="AA1905" i="1"/>
  <c r="AA1906" i="1"/>
  <c r="AA1907" i="1"/>
  <c r="AA1908" i="1"/>
  <c r="AA1909" i="1"/>
  <c r="AA1910" i="1"/>
  <c r="AA1911" i="1"/>
  <c r="AA1912" i="1"/>
  <c r="AA1913" i="1"/>
  <c r="AA1914" i="1"/>
  <c r="AA1915" i="1"/>
  <c r="AA1916" i="1"/>
  <c r="AA1917" i="1"/>
  <c r="AA1918" i="1"/>
  <c r="AA1919" i="1"/>
  <c r="AA1920" i="1"/>
  <c r="AA1921" i="1"/>
  <c r="AA1922" i="1"/>
  <c r="AA1923" i="1"/>
  <c r="AA1924" i="1"/>
  <c r="AA1925" i="1"/>
  <c r="AA1926" i="1"/>
  <c r="AA1927" i="1"/>
  <c r="AA1928" i="1"/>
  <c r="AA1929" i="1"/>
  <c r="AA1930" i="1"/>
  <c r="AA1931" i="1"/>
  <c r="AA1932" i="1"/>
  <c r="AA1933" i="1"/>
  <c r="AA1934" i="1"/>
  <c r="AA1935" i="1"/>
  <c r="AA1936" i="1"/>
  <c r="AA1937" i="1"/>
  <c r="AA1938" i="1"/>
  <c r="AA1939" i="1"/>
  <c r="AA1940" i="1"/>
  <c r="AA1941" i="1"/>
  <c r="AA1942" i="1"/>
  <c r="AA1943" i="1"/>
  <c r="AA1944" i="1"/>
  <c r="AA1945" i="1"/>
  <c r="AA1946" i="1"/>
  <c r="AA1947" i="1"/>
  <c r="AA1948" i="1"/>
  <c r="AA1949" i="1"/>
  <c r="AA1950" i="1"/>
  <c r="AA1951" i="1"/>
  <c r="AA1952" i="1"/>
  <c r="AA1953" i="1"/>
  <c r="AA1954" i="1"/>
  <c r="AA1955" i="1"/>
  <c r="AA1956" i="1"/>
  <c r="AA1957" i="1"/>
  <c r="AA1958" i="1"/>
  <c r="AA1959" i="1"/>
  <c r="AA1960" i="1"/>
  <c r="AA1961" i="1"/>
  <c r="AA1962" i="1"/>
  <c r="AA1963" i="1"/>
  <c r="AA1964" i="1"/>
  <c r="AA1965" i="1"/>
  <c r="AA1966" i="1"/>
  <c r="AA1967" i="1"/>
  <c r="AA1968" i="1"/>
  <c r="AA1969" i="1"/>
  <c r="AA1970" i="1"/>
  <c r="AA1971" i="1"/>
  <c r="AA1972" i="1"/>
  <c r="AA1973" i="1"/>
  <c r="AA1974" i="1"/>
  <c r="AA1975" i="1"/>
  <c r="AA1976" i="1"/>
  <c r="AA1977" i="1"/>
  <c r="AA1978" i="1"/>
  <c r="AA1979" i="1"/>
  <c r="AA1980" i="1"/>
  <c r="AA1981" i="1"/>
  <c r="AA1982" i="1"/>
  <c r="AA1983" i="1"/>
  <c r="AA1984" i="1"/>
  <c r="AA1985" i="1"/>
  <c r="AA1986" i="1"/>
  <c r="AA1987" i="1"/>
  <c r="AA1988" i="1"/>
  <c r="AA1989" i="1"/>
  <c r="AA1990" i="1"/>
  <c r="AA1991" i="1"/>
  <c r="AA1992" i="1"/>
  <c r="AA1993" i="1"/>
  <c r="AA1994" i="1"/>
  <c r="AA1995" i="1"/>
  <c r="AA1996" i="1"/>
  <c r="AA1997" i="1"/>
  <c r="AA1998" i="1"/>
  <c r="AA1999" i="1"/>
  <c r="AA2000" i="1"/>
  <c r="AA2001" i="1"/>
  <c r="AA2002" i="1"/>
  <c r="AA2003" i="1"/>
  <c r="AA2004" i="1"/>
  <c r="AA2005" i="1"/>
  <c r="AA2006" i="1"/>
  <c r="AA2007" i="1"/>
  <c r="AA2008" i="1"/>
  <c r="AA2009" i="1"/>
  <c r="AA2010" i="1"/>
  <c r="AA2011" i="1"/>
  <c r="AA2012" i="1"/>
  <c r="AA2013" i="1"/>
  <c r="AA2014" i="1"/>
  <c r="AA2015" i="1"/>
  <c r="AA2016" i="1"/>
  <c r="AA2017" i="1"/>
  <c r="AA2018" i="1"/>
  <c r="AA2019" i="1"/>
  <c r="AA2020" i="1"/>
  <c r="AA2021" i="1"/>
  <c r="AA2022" i="1"/>
  <c r="AA2023" i="1"/>
  <c r="AA2024" i="1"/>
  <c r="AA2025" i="1"/>
  <c r="AA2026" i="1"/>
  <c r="AA2027" i="1"/>
  <c r="AA2028" i="1"/>
  <c r="AA2029" i="1"/>
  <c r="AA2030" i="1"/>
  <c r="AA2031" i="1"/>
  <c r="AA2032" i="1"/>
  <c r="AA2033" i="1"/>
  <c r="AA2034" i="1"/>
  <c r="AA2035" i="1"/>
  <c r="AA2036" i="1"/>
  <c r="AA2037" i="1"/>
  <c r="AA2038" i="1"/>
  <c r="AA2039" i="1"/>
  <c r="AA2040" i="1"/>
  <c r="AA2041" i="1"/>
  <c r="AA2042" i="1"/>
  <c r="AA2043" i="1"/>
  <c r="AA2044" i="1"/>
  <c r="AA2045" i="1"/>
  <c r="AA2046" i="1"/>
  <c r="AA2047" i="1"/>
  <c r="AA2048" i="1"/>
  <c r="AA2049" i="1"/>
  <c r="AA2050" i="1"/>
  <c r="AA2051" i="1"/>
  <c r="AA2052" i="1"/>
  <c r="AA2053" i="1"/>
  <c r="AA2054" i="1"/>
  <c r="AA2055" i="1"/>
  <c r="AA2056" i="1"/>
  <c r="AA2057" i="1"/>
  <c r="AA2058" i="1"/>
  <c r="AA2059" i="1"/>
  <c r="AA2060" i="1"/>
  <c r="AA2061" i="1"/>
  <c r="AA2062" i="1"/>
  <c r="AA2063" i="1"/>
  <c r="AA2064" i="1"/>
  <c r="AA2065" i="1"/>
  <c r="AA2066" i="1"/>
  <c r="AA2067" i="1"/>
  <c r="AA2068" i="1"/>
  <c r="AA2069" i="1"/>
  <c r="AA2070" i="1"/>
  <c r="AA2071" i="1"/>
  <c r="AA2072" i="1"/>
  <c r="AA2073" i="1"/>
  <c r="AA2074" i="1"/>
  <c r="AA2075" i="1"/>
  <c r="AA2076" i="1"/>
  <c r="AA2077" i="1"/>
  <c r="AA2078" i="1"/>
  <c r="AA2079" i="1"/>
  <c r="AA2080" i="1"/>
  <c r="AA2081" i="1"/>
  <c r="AA2082" i="1"/>
  <c r="AA2083" i="1"/>
  <c r="AA2084" i="1"/>
  <c r="AA2085" i="1"/>
  <c r="AA2086" i="1"/>
  <c r="AA2087" i="1"/>
  <c r="AA2088" i="1"/>
  <c r="AA2089" i="1"/>
  <c r="AA2090" i="1"/>
  <c r="AA2091" i="1"/>
  <c r="AA2092" i="1"/>
  <c r="AA2093" i="1"/>
  <c r="AA2094" i="1"/>
  <c r="AA2095" i="1"/>
  <c r="AA2096" i="1"/>
  <c r="AA2097" i="1"/>
  <c r="AA2098" i="1"/>
  <c r="AA2099" i="1"/>
  <c r="AA2100" i="1"/>
  <c r="AA2101" i="1"/>
  <c r="AA2102" i="1"/>
  <c r="AA2103" i="1"/>
  <c r="AA2104" i="1"/>
  <c r="AA2105" i="1"/>
  <c r="AA2106" i="1"/>
  <c r="AA2107" i="1"/>
  <c r="AA2108" i="1"/>
  <c r="AA2109" i="1"/>
  <c r="AA2110" i="1"/>
  <c r="AA2111" i="1"/>
  <c r="AA2112" i="1"/>
  <c r="AA2113" i="1"/>
  <c r="AA2114" i="1"/>
  <c r="AA2115" i="1"/>
  <c r="AA2116" i="1"/>
  <c r="AA2117" i="1"/>
  <c r="AA2118" i="1"/>
  <c r="AA2119" i="1"/>
  <c r="AA2120" i="1"/>
  <c r="AA2121" i="1"/>
  <c r="AA2122" i="1"/>
  <c r="AA2123" i="1"/>
  <c r="AA2124" i="1"/>
  <c r="AA2125" i="1"/>
  <c r="AA2126" i="1"/>
  <c r="AA2127" i="1"/>
  <c r="AA2128" i="1"/>
  <c r="AA2129" i="1"/>
  <c r="AA2130" i="1"/>
  <c r="AA2131" i="1"/>
  <c r="AA2132" i="1"/>
  <c r="L360" i="19"/>
  <c r="L361" i="19"/>
  <c r="L362" i="19"/>
  <c r="L363" i="19"/>
  <c r="N360" i="19"/>
  <c r="N361" i="19"/>
  <c r="N362" i="19"/>
  <c r="N363" i="19"/>
  <c r="Q360" i="19"/>
  <c r="Q361" i="19"/>
  <c r="Q362" i="19"/>
  <c r="Q363" i="19"/>
  <c r="X360" i="19"/>
  <c r="X361" i="19"/>
  <c r="X362" i="19"/>
  <c r="X363" i="19"/>
  <c r="AA360" i="19"/>
  <c r="AA361" i="19"/>
  <c r="AA362" i="19"/>
  <c r="AA363" i="19"/>
  <c r="L1643" i="1"/>
  <c r="N1643" i="1"/>
  <c r="Q1643" i="1"/>
  <c r="L1644" i="1"/>
  <c r="N1644" i="1"/>
  <c r="Q1644" i="1"/>
  <c r="L1645" i="1"/>
  <c r="N1645" i="1"/>
  <c r="Q1645" i="1"/>
  <c r="L1646" i="1"/>
  <c r="N1646" i="1"/>
  <c r="Q1646" i="1"/>
  <c r="L1647" i="1"/>
  <c r="N1647" i="1"/>
  <c r="Q1647" i="1"/>
  <c r="L1648" i="1"/>
  <c r="N1648" i="1"/>
  <c r="Q1648" i="1"/>
  <c r="L1649" i="1"/>
  <c r="N1649" i="1"/>
  <c r="Q1649" i="1"/>
  <c r="L1650" i="1"/>
  <c r="N1650" i="1"/>
  <c r="Q1650" i="1"/>
  <c r="L1651" i="1"/>
  <c r="N1651" i="1"/>
  <c r="Q1651" i="1"/>
  <c r="L1652" i="1"/>
  <c r="N1652" i="1"/>
  <c r="Q1652" i="1"/>
  <c r="L1653" i="1"/>
  <c r="N1653" i="1"/>
  <c r="Q1653" i="1"/>
  <c r="L1654" i="1"/>
  <c r="N1654" i="1"/>
  <c r="Q1654" i="1"/>
  <c r="L1655" i="1"/>
  <c r="N1655" i="1"/>
  <c r="Q1655" i="1"/>
  <c r="L1656" i="1"/>
  <c r="N1656" i="1"/>
  <c r="Q1656" i="1"/>
  <c r="L1657" i="1"/>
  <c r="N1657" i="1"/>
  <c r="Q1657" i="1"/>
  <c r="L1658" i="1"/>
  <c r="N1658" i="1"/>
  <c r="Q1658" i="1"/>
  <c r="L1659" i="1"/>
  <c r="N1659" i="1"/>
  <c r="Q1659" i="1"/>
  <c r="L1660" i="1"/>
  <c r="N1660" i="1"/>
  <c r="Q1660" i="1"/>
  <c r="L1661" i="1"/>
  <c r="N1661" i="1"/>
  <c r="Q1661" i="1"/>
  <c r="L1662" i="1"/>
  <c r="N1662" i="1"/>
  <c r="Q1662" i="1"/>
  <c r="L1663" i="1"/>
  <c r="N1663" i="1"/>
  <c r="Q1663" i="1"/>
  <c r="L1664" i="1"/>
  <c r="N1664" i="1"/>
  <c r="Q1664" i="1"/>
  <c r="L1665" i="1"/>
  <c r="N1665" i="1"/>
  <c r="Q1665" i="1"/>
  <c r="L1666" i="1"/>
  <c r="N1666" i="1"/>
  <c r="Q1666" i="1"/>
  <c r="L1667" i="1"/>
  <c r="N1667" i="1"/>
  <c r="Q1667" i="1"/>
  <c r="L1668" i="1"/>
  <c r="N1668" i="1"/>
  <c r="Q1668" i="1"/>
  <c r="L1669" i="1"/>
  <c r="N1669" i="1"/>
  <c r="Q1669" i="1"/>
  <c r="L1670" i="1"/>
  <c r="N1670" i="1"/>
  <c r="Q1670" i="1"/>
  <c r="L1671" i="1"/>
  <c r="N1671" i="1"/>
  <c r="Q1671" i="1"/>
  <c r="L1672" i="1"/>
  <c r="N1672" i="1"/>
  <c r="Q1672" i="1"/>
  <c r="L1673" i="1"/>
  <c r="N1673" i="1"/>
  <c r="Q1673" i="1"/>
  <c r="L1674" i="1"/>
  <c r="N1674" i="1"/>
  <c r="Q1674" i="1"/>
  <c r="L1675" i="1"/>
  <c r="N1675" i="1"/>
  <c r="Q1675" i="1"/>
  <c r="L1676" i="1"/>
  <c r="N1676" i="1"/>
  <c r="Q1676" i="1"/>
  <c r="L1677" i="1"/>
  <c r="N1677" i="1"/>
  <c r="Q1677" i="1"/>
  <c r="L1678" i="1"/>
  <c r="N1678" i="1"/>
  <c r="Q1678" i="1"/>
  <c r="L1679" i="1"/>
  <c r="N1679" i="1"/>
  <c r="Q1679" i="1"/>
  <c r="L1680" i="1"/>
  <c r="N1680" i="1"/>
  <c r="Q1680" i="1"/>
  <c r="L1681" i="1"/>
  <c r="N1681" i="1"/>
  <c r="Q1681" i="1"/>
  <c r="L1682" i="1"/>
  <c r="N1682" i="1"/>
  <c r="Q1682" i="1"/>
  <c r="L1683" i="1"/>
  <c r="N1683" i="1"/>
  <c r="Q1683" i="1"/>
  <c r="L1684" i="1"/>
  <c r="N1684" i="1"/>
  <c r="Q1684" i="1"/>
  <c r="L1685" i="1"/>
  <c r="N1685" i="1"/>
  <c r="Q1685" i="1"/>
  <c r="L1686" i="1"/>
  <c r="N1686" i="1"/>
  <c r="Q1686" i="1"/>
  <c r="L1687" i="1"/>
  <c r="N1687" i="1"/>
  <c r="Q1687" i="1"/>
  <c r="L1688" i="1"/>
  <c r="N1688" i="1"/>
  <c r="Q1688" i="1"/>
  <c r="L1689" i="1"/>
  <c r="N1689" i="1"/>
  <c r="Q1689" i="1"/>
  <c r="L1690" i="1"/>
  <c r="N1690" i="1"/>
  <c r="Q1690" i="1"/>
  <c r="L1691" i="1"/>
  <c r="N1691" i="1"/>
  <c r="Q1691" i="1"/>
  <c r="L1692" i="1"/>
  <c r="N1692" i="1"/>
  <c r="Q1692" i="1"/>
  <c r="L1693" i="1"/>
  <c r="N1693" i="1"/>
  <c r="Q1693" i="1"/>
  <c r="L1694" i="1"/>
  <c r="N1694" i="1"/>
  <c r="Q1694" i="1"/>
  <c r="L1695" i="1"/>
  <c r="N1695" i="1"/>
  <c r="Q1695" i="1"/>
  <c r="L1696" i="1"/>
  <c r="N1696" i="1"/>
  <c r="Q1696" i="1"/>
  <c r="L1697" i="1"/>
  <c r="N1697" i="1"/>
  <c r="Q1697" i="1"/>
  <c r="L1698" i="1"/>
  <c r="N1698" i="1"/>
  <c r="Q1698" i="1"/>
  <c r="L1699" i="1"/>
  <c r="N1699" i="1"/>
  <c r="Q1699" i="1"/>
  <c r="L1700" i="1"/>
  <c r="N1700" i="1"/>
  <c r="Q1700" i="1"/>
  <c r="L1701" i="1"/>
  <c r="N1701" i="1"/>
  <c r="Q1701" i="1"/>
  <c r="L1702" i="1"/>
  <c r="N1702" i="1"/>
  <c r="Q1702" i="1"/>
  <c r="L1703" i="1"/>
  <c r="N1703" i="1"/>
  <c r="Q1703" i="1"/>
  <c r="L1704" i="1"/>
  <c r="N1704" i="1"/>
  <c r="Q1704" i="1"/>
  <c r="L1705" i="1"/>
  <c r="N1705" i="1"/>
  <c r="Q1705" i="1"/>
  <c r="L1706" i="1"/>
  <c r="N1706" i="1"/>
  <c r="Q1706" i="1"/>
  <c r="L1707" i="1"/>
  <c r="N1707" i="1"/>
  <c r="Q1707" i="1"/>
  <c r="L1708" i="1"/>
  <c r="N1708" i="1"/>
  <c r="Q1708" i="1"/>
  <c r="L1709" i="1"/>
  <c r="N1709" i="1"/>
  <c r="Q1709" i="1"/>
  <c r="L1710" i="1"/>
  <c r="N1710" i="1"/>
  <c r="Q1710" i="1"/>
  <c r="L1711" i="1"/>
  <c r="N1711" i="1"/>
  <c r="Q1711" i="1"/>
  <c r="L1712" i="1"/>
  <c r="N1712" i="1"/>
  <c r="Q1712" i="1"/>
  <c r="L1713" i="1"/>
  <c r="N1713" i="1"/>
  <c r="Q1713" i="1"/>
  <c r="L1714" i="1"/>
  <c r="N1714" i="1"/>
  <c r="Q1714" i="1"/>
  <c r="L1715" i="1"/>
  <c r="N1715" i="1"/>
  <c r="Q1715" i="1"/>
  <c r="L1716" i="1"/>
  <c r="N1716" i="1"/>
  <c r="Q1716" i="1"/>
  <c r="L1717" i="1"/>
  <c r="N1717" i="1"/>
  <c r="Q1717" i="1"/>
  <c r="L1718" i="1"/>
  <c r="N1718" i="1"/>
  <c r="Q1718" i="1"/>
  <c r="L1719" i="1"/>
  <c r="N1719" i="1"/>
  <c r="Q1719" i="1"/>
  <c r="L1720" i="1"/>
  <c r="N1720" i="1"/>
  <c r="Q1720" i="1"/>
  <c r="X1643" i="1"/>
  <c r="X1644" i="1"/>
  <c r="X1645" i="1"/>
  <c r="X1646" i="1"/>
  <c r="X1647" i="1"/>
  <c r="X1648" i="1"/>
  <c r="X1649" i="1"/>
  <c r="X1650" i="1"/>
  <c r="X1651" i="1"/>
  <c r="X1652" i="1"/>
  <c r="X1653" i="1"/>
  <c r="X1654" i="1"/>
  <c r="X1655" i="1"/>
  <c r="X1656" i="1"/>
  <c r="X1657" i="1"/>
  <c r="X1658" i="1"/>
  <c r="X1659" i="1"/>
  <c r="X1660" i="1"/>
  <c r="X1661" i="1"/>
  <c r="X1662" i="1"/>
  <c r="X1663" i="1"/>
  <c r="X1664" i="1"/>
  <c r="X1665" i="1"/>
  <c r="X1666" i="1"/>
  <c r="X1667" i="1"/>
  <c r="X1668" i="1"/>
  <c r="X1669" i="1"/>
  <c r="X1670" i="1"/>
  <c r="X1671" i="1"/>
  <c r="X1672" i="1"/>
  <c r="X1673" i="1"/>
  <c r="X1674" i="1"/>
  <c r="X1675" i="1"/>
  <c r="X1676" i="1"/>
  <c r="X1677" i="1"/>
  <c r="X1678" i="1"/>
  <c r="X1679" i="1"/>
  <c r="X1680" i="1"/>
  <c r="X1681" i="1"/>
  <c r="X1682" i="1"/>
  <c r="X1683" i="1"/>
  <c r="X1684" i="1"/>
  <c r="X1685" i="1"/>
  <c r="X1686" i="1"/>
  <c r="X1687" i="1"/>
  <c r="X1688" i="1"/>
  <c r="X1689" i="1"/>
  <c r="X1690" i="1"/>
  <c r="X1691" i="1"/>
  <c r="X1692" i="1"/>
  <c r="X1693" i="1"/>
  <c r="X1694" i="1"/>
  <c r="X1695" i="1"/>
  <c r="X1696" i="1"/>
  <c r="X1697" i="1"/>
  <c r="X1698" i="1"/>
  <c r="X1699" i="1"/>
  <c r="X1700" i="1"/>
  <c r="X1701" i="1"/>
  <c r="X1702" i="1"/>
  <c r="X1703" i="1"/>
  <c r="X1704" i="1"/>
  <c r="X1705" i="1"/>
  <c r="X1706" i="1"/>
  <c r="X1707" i="1"/>
  <c r="X1708" i="1"/>
  <c r="X1709" i="1"/>
  <c r="X1710" i="1"/>
  <c r="X1711" i="1"/>
  <c r="X1712" i="1"/>
  <c r="X1713" i="1"/>
  <c r="X1714" i="1"/>
  <c r="X1715" i="1"/>
  <c r="X1716" i="1"/>
  <c r="X1717" i="1"/>
  <c r="X1718" i="1"/>
  <c r="X1719" i="1"/>
  <c r="X1720" i="1"/>
  <c r="AA1643" i="1"/>
  <c r="AA1644" i="1"/>
  <c r="AA1645" i="1"/>
  <c r="AA1646" i="1"/>
  <c r="AA1647" i="1"/>
  <c r="AA1648" i="1"/>
  <c r="AA1649" i="1"/>
  <c r="AA1650" i="1"/>
  <c r="AA1651" i="1"/>
  <c r="AA1652" i="1"/>
  <c r="AA1653" i="1"/>
  <c r="AA1654" i="1"/>
  <c r="AA1655" i="1"/>
  <c r="AA1656" i="1"/>
  <c r="AA1657" i="1"/>
  <c r="AA1658" i="1"/>
  <c r="AA1659" i="1"/>
  <c r="AA1660" i="1"/>
  <c r="AA1661" i="1"/>
  <c r="AA1662" i="1"/>
  <c r="AA1663" i="1"/>
  <c r="AA1664" i="1"/>
  <c r="AA1665" i="1"/>
  <c r="AA1666" i="1"/>
  <c r="AA1667" i="1"/>
  <c r="AA1668" i="1"/>
  <c r="AA1669" i="1"/>
  <c r="AA1670" i="1"/>
  <c r="AA1671" i="1"/>
  <c r="AA1672" i="1"/>
  <c r="AA1673" i="1"/>
  <c r="AA1674" i="1"/>
  <c r="AA1675" i="1"/>
  <c r="AA1676" i="1"/>
  <c r="AA1677" i="1"/>
  <c r="AA1678" i="1"/>
  <c r="AA1679" i="1"/>
  <c r="AA1680" i="1"/>
  <c r="AA1681" i="1"/>
  <c r="AA1682" i="1"/>
  <c r="AA1683" i="1"/>
  <c r="AA1684" i="1"/>
  <c r="AA1685" i="1"/>
  <c r="AA1686" i="1"/>
  <c r="AA1687" i="1"/>
  <c r="AA1688" i="1"/>
  <c r="AA1689" i="1"/>
  <c r="AA1690" i="1"/>
  <c r="AA1691" i="1"/>
  <c r="AA1692" i="1"/>
  <c r="AA1693" i="1"/>
  <c r="AA1694" i="1"/>
  <c r="AA1695" i="1"/>
  <c r="AA1696" i="1"/>
  <c r="AA1697" i="1"/>
  <c r="AA1698" i="1"/>
  <c r="AA1699" i="1"/>
  <c r="AA1700" i="1"/>
  <c r="AA1701" i="1"/>
  <c r="AA1702" i="1"/>
  <c r="AA1703" i="1"/>
  <c r="AA1704" i="1"/>
  <c r="AA1705" i="1"/>
  <c r="AA1706" i="1"/>
  <c r="AA1707" i="1"/>
  <c r="AA1708" i="1"/>
  <c r="AA1709" i="1"/>
  <c r="AA1710" i="1"/>
  <c r="AA1711" i="1"/>
  <c r="AA1712" i="1"/>
  <c r="AA1713" i="1"/>
  <c r="AA1714" i="1"/>
  <c r="AA1715" i="1"/>
  <c r="AA1716" i="1"/>
  <c r="AA1717" i="1"/>
  <c r="AA1718" i="1"/>
  <c r="AA1719" i="1"/>
  <c r="AA1720" i="1"/>
  <c r="AC15" i="7"/>
  <c r="AC16" i="7"/>
  <c r="AC17" i="7"/>
  <c r="AC18" i="7"/>
  <c r="AE15" i="7"/>
  <c r="AE16" i="7"/>
  <c r="AE17" i="7"/>
  <c r="AE18" i="7"/>
  <c r="AG15" i="7"/>
  <c r="AG16" i="7"/>
  <c r="AG17" i="7"/>
  <c r="AG18" i="7"/>
  <c r="AH15" i="7"/>
  <c r="AH16" i="7"/>
  <c r="AH17" i="7"/>
  <c r="AH18" i="7"/>
  <c r="AI15" i="7"/>
  <c r="AI16" i="7"/>
  <c r="AI17" i="7"/>
  <c r="AI18" i="7"/>
  <c r="AK15" i="7"/>
  <c r="AK16" i="7"/>
  <c r="AK17" i="7"/>
  <c r="AK18" i="7"/>
  <c r="U18" i="7"/>
  <c r="U17" i="7"/>
  <c r="U16" i="7"/>
  <c r="U15" i="7"/>
  <c r="Y85" i="15"/>
  <c r="Y86" i="15"/>
  <c r="Y87" i="15"/>
  <c r="Y88" i="15"/>
  <c r="Y89" i="15"/>
  <c r="Y90" i="15"/>
  <c r="Y91" i="15"/>
  <c r="Y92" i="15"/>
  <c r="Y93" i="15"/>
  <c r="Y94" i="15"/>
  <c r="Y95" i="15"/>
  <c r="AA85" i="15"/>
  <c r="AA86" i="15"/>
  <c r="AA87" i="15"/>
  <c r="AA88" i="15"/>
  <c r="AA89" i="15"/>
  <c r="AA90" i="15"/>
  <c r="AA91" i="15"/>
  <c r="AA92" i="15"/>
  <c r="AA93" i="15"/>
  <c r="AA94" i="15"/>
  <c r="AA95" i="15"/>
  <c r="AB85" i="15"/>
  <c r="AB86" i="15"/>
  <c r="AB87" i="15"/>
  <c r="AB88" i="15"/>
  <c r="AB89" i="15"/>
  <c r="AB90" i="15"/>
  <c r="AB91" i="15"/>
  <c r="AB92" i="15"/>
  <c r="AB93" i="15"/>
  <c r="AB94" i="15"/>
  <c r="AB95" i="15"/>
  <c r="AC85" i="15"/>
  <c r="AC86" i="15"/>
  <c r="AC87" i="15"/>
  <c r="AC88" i="15"/>
  <c r="AC89" i="15"/>
  <c r="AC90" i="15"/>
  <c r="AC91" i="15"/>
  <c r="AC92" i="15"/>
  <c r="AC93" i="15"/>
  <c r="AC94" i="15"/>
  <c r="AC95" i="15"/>
  <c r="R4" i="15"/>
  <c r="U4" i="15" s="1"/>
  <c r="R16" i="15"/>
  <c r="U16" i="15" s="1"/>
  <c r="R28" i="15"/>
  <c r="U28" i="15" s="1"/>
  <c r="R40" i="15"/>
  <c r="U40" i="15" s="1"/>
  <c r="R52" i="15"/>
  <c r="U52" i="15" s="1"/>
  <c r="R53" i="15"/>
  <c r="U53" i="15" s="1"/>
  <c r="R67" i="15"/>
  <c r="U67" i="15" s="1"/>
  <c r="R95" i="15"/>
  <c r="U95" i="15" s="1"/>
  <c r="I95" i="15"/>
  <c r="H95" i="15"/>
  <c r="R94" i="15"/>
  <c r="U94" i="15" s="1"/>
  <c r="I94" i="15"/>
  <c r="H94" i="15"/>
  <c r="I93" i="15"/>
  <c r="H93" i="15"/>
  <c r="I92" i="15"/>
  <c r="H92" i="15"/>
  <c r="I91" i="15"/>
  <c r="H91" i="15"/>
  <c r="I90" i="15"/>
  <c r="H90" i="15"/>
  <c r="I89" i="15"/>
  <c r="H89" i="15"/>
  <c r="R88" i="15"/>
  <c r="U88" i="15" s="1"/>
  <c r="I88" i="15"/>
  <c r="H88" i="15"/>
  <c r="I87" i="15"/>
  <c r="H87" i="15"/>
  <c r="R86" i="15"/>
  <c r="U86" i="15" s="1"/>
  <c r="I86" i="15"/>
  <c r="H86" i="15"/>
  <c r="I85" i="15"/>
  <c r="H85" i="15"/>
  <c r="L277" i="19"/>
  <c r="L278" i="19"/>
  <c r="L279" i="19"/>
  <c r="L280" i="19"/>
  <c r="L281" i="19"/>
  <c r="L282" i="19"/>
  <c r="L283" i="19"/>
  <c r="L284" i="19"/>
  <c r="L285" i="19"/>
  <c r="L286" i="19"/>
  <c r="L287" i="19"/>
  <c r="L288" i="19"/>
  <c r="L289" i="19"/>
  <c r="L290" i="19"/>
  <c r="L291" i="19"/>
  <c r="L292" i="19"/>
  <c r="L293" i="19"/>
  <c r="L294" i="19"/>
  <c r="L295" i="19"/>
  <c r="L296" i="19"/>
  <c r="L297" i="19"/>
  <c r="L298" i="19"/>
  <c r="L299" i="19"/>
  <c r="L300" i="19"/>
  <c r="L301" i="19"/>
  <c r="L302" i="19"/>
  <c r="L303" i="19"/>
  <c r="L304" i="19"/>
  <c r="L305" i="19"/>
  <c r="L306" i="19"/>
  <c r="L307" i="19"/>
  <c r="L308" i="19"/>
  <c r="L309" i="19"/>
  <c r="L310" i="19"/>
  <c r="L311" i="19"/>
  <c r="L312" i="19"/>
  <c r="L313" i="19"/>
  <c r="L314" i="19"/>
  <c r="L315" i="19"/>
  <c r="L316" i="19"/>
  <c r="L317" i="19"/>
  <c r="L318" i="19"/>
  <c r="L319" i="19"/>
  <c r="L320" i="19"/>
  <c r="L321" i="19"/>
  <c r="L322" i="19"/>
  <c r="L323" i="19"/>
  <c r="L324" i="19"/>
  <c r="L325" i="19"/>
  <c r="L326" i="19"/>
  <c r="L327" i="19"/>
  <c r="L328" i="19"/>
  <c r="L329" i="19"/>
  <c r="L330" i="19"/>
  <c r="L331" i="19"/>
  <c r="L332" i="19"/>
  <c r="L333" i="19"/>
  <c r="L334" i="19"/>
  <c r="L335" i="19"/>
  <c r="L336" i="19"/>
  <c r="L337" i="19"/>
  <c r="L338" i="19"/>
  <c r="L339" i="19"/>
  <c r="L340" i="19"/>
  <c r="L341" i="19"/>
  <c r="L342" i="19"/>
  <c r="L343" i="19"/>
  <c r="L344" i="19"/>
  <c r="L345" i="19"/>
  <c r="L346" i="19"/>
  <c r="L347" i="19"/>
  <c r="L348" i="19"/>
  <c r="L349" i="19"/>
  <c r="L350" i="19"/>
  <c r="L351" i="19"/>
  <c r="L352" i="19"/>
  <c r="L353" i="19"/>
  <c r="L354" i="19"/>
  <c r="L355" i="19"/>
  <c r="L356" i="19"/>
  <c r="L357" i="19"/>
  <c r="L358" i="19"/>
  <c r="L359" i="19"/>
  <c r="N277" i="19"/>
  <c r="N278" i="19"/>
  <c r="N279" i="19"/>
  <c r="N280" i="19"/>
  <c r="N281" i="19"/>
  <c r="N282" i="19"/>
  <c r="N283" i="19"/>
  <c r="N284" i="19"/>
  <c r="N285" i="19"/>
  <c r="N286" i="19"/>
  <c r="N287" i="19"/>
  <c r="N288" i="19"/>
  <c r="N289" i="19"/>
  <c r="N290" i="19"/>
  <c r="N291" i="19"/>
  <c r="N292" i="19"/>
  <c r="N293" i="19"/>
  <c r="N294" i="19"/>
  <c r="N295" i="19"/>
  <c r="N296" i="19"/>
  <c r="N297" i="19"/>
  <c r="N298" i="19"/>
  <c r="N299" i="19"/>
  <c r="N300" i="19"/>
  <c r="N301" i="19"/>
  <c r="N302" i="19"/>
  <c r="N303" i="19"/>
  <c r="N304" i="19"/>
  <c r="N305" i="19"/>
  <c r="N306" i="19"/>
  <c r="N307" i="19"/>
  <c r="N308" i="19"/>
  <c r="N309" i="19"/>
  <c r="N310" i="19"/>
  <c r="N311" i="19"/>
  <c r="N312" i="19"/>
  <c r="N313" i="19"/>
  <c r="N314" i="19"/>
  <c r="N315" i="19"/>
  <c r="N316" i="19"/>
  <c r="N317" i="19"/>
  <c r="N318" i="19"/>
  <c r="N319" i="19"/>
  <c r="N320" i="19"/>
  <c r="N321" i="19"/>
  <c r="N322" i="19"/>
  <c r="N323" i="19"/>
  <c r="N324" i="19"/>
  <c r="N325" i="19"/>
  <c r="N326" i="19"/>
  <c r="N327" i="19"/>
  <c r="N328" i="19"/>
  <c r="N329" i="19"/>
  <c r="N330" i="19"/>
  <c r="N331" i="19"/>
  <c r="N332" i="19"/>
  <c r="N333" i="19"/>
  <c r="N334" i="19"/>
  <c r="N335" i="19"/>
  <c r="N336" i="19"/>
  <c r="N337" i="19"/>
  <c r="N338" i="19"/>
  <c r="N339" i="19"/>
  <c r="N340" i="19"/>
  <c r="N341" i="19"/>
  <c r="N342" i="19"/>
  <c r="N343" i="19"/>
  <c r="N344" i="19"/>
  <c r="N345" i="19"/>
  <c r="N346" i="19"/>
  <c r="N347" i="19"/>
  <c r="N348" i="19"/>
  <c r="N349" i="19"/>
  <c r="N350" i="19"/>
  <c r="N351" i="19"/>
  <c r="N352" i="19"/>
  <c r="N353" i="19"/>
  <c r="N354" i="19"/>
  <c r="N355" i="19"/>
  <c r="N356" i="19"/>
  <c r="N357" i="19"/>
  <c r="N358" i="19"/>
  <c r="N359" i="19"/>
  <c r="Q277" i="19"/>
  <c r="Q278" i="19"/>
  <c r="Q279" i="19"/>
  <c r="Q280" i="19"/>
  <c r="Q281" i="19"/>
  <c r="Q282" i="19"/>
  <c r="Q283" i="19"/>
  <c r="Q284" i="19"/>
  <c r="Q285" i="19"/>
  <c r="Q286" i="19"/>
  <c r="Q287" i="19"/>
  <c r="Q288" i="19"/>
  <c r="Q289" i="19"/>
  <c r="Q290" i="19"/>
  <c r="Q291" i="19"/>
  <c r="Q292" i="19"/>
  <c r="Q293" i="19"/>
  <c r="Q294" i="19"/>
  <c r="Q295" i="19"/>
  <c r="Q296" i="19"/>
  <c r="Q297" i="19"/>
  <c r="Q298" i="19"/>
  <c r="Q299" i="19"/>
  <c r="Q300" i="19"/>
  <c r="Q301" i="19"/>
  <c r="Q302" i="19"/>
  <c r="Q303" i="19"/>
  <c r="Q304" i="19"/>
  <c r="Q305" i="19"/>
  <c r="Q306" i="19"/>
  <c r="Q307" i="19"/>
  <c r="Q308" i="19"/>
  <c r="Q309" i="19"/>
  <c r="Q310" i="19"/>
  <c r="Q311" i="19"/>
  <c r="Q312" i="19"/>
  <c r="Q313" i="19"/>
  <c r="Q314" i="19"/>
  <c r="Q315" i="19"/>
  <c r="Q316" i="19"/>
  <c r="Q317" i="19"/>
  <c r="Q318" i="19"/>
  <c r="Q319" i="19"/>
  <c r="Q320" i="19"/>
  <c r="Q321" i="19"/>
  <c r="Q322" i="19"/>
  <c r="Q323" i="19"/>
  <c r="Q324" i="19"/>
  <c r="Q325" i="19"/>
  <c r="Q326" i="19"/>
  <c r="Q327" i="19"/>
  <c r="Q328" i="19"/>
  <c r="Q329" i="19"/>
  <c r="Q330" i="19"/>
  <c r="Q331" i="19"/>
  <c r="Q332" i="19"/>
  <c r="Q333" i="19"/>
  <c r="Q334" i="19"/>
  <c r="Q335" i="19"/>
  <c r="Q336" i="19"/>
  <c r="Q337" i="19"/>
  <c r="Q338" i="19"/>
  <c r="Q339" i="19"/>
  <c r="Q340" i="19"/>
  <c r="Q341" i="19"/>
  <c r="Q342" i="19"/>
  <c r="Q343" i="19"/>
  <c r="Q344" i="19"/>
  <c r="Q345" i="19"/>
  <c r="Q346" i="19"/>
  <c r="Q347" i="19"/>
  <c r="Q348" i="19"/>
  <c r="Q349" i="19"/>
  <c r="Q350" i="19"/>
  <c r="Q351" i="19"/>
  <c r="Q352" i="19"/>
  <c r="Q353" i="19"/>
  <c r="Q354" i="19"/>
  <c r="Q355" i="19"/>
  <c r="Q356" i="19"/>
  <c r="Q357" i="19"/>
  <c r="Q358" i="19"/>
  <c r="Q359" i="19"/>
  <c r="T356" i="19"/>
  <c r="U356" i="19" s="1"/>
  <c r="W356" i="19" s="1"/>
  <c r="T357" i="19"/>
  <c r="U357" i="19" s="1"/>
  <c r="T358" i="19"/>
  <c r="U358" i="19" s="1"/>
  <c r="T359" i="19"/>
  <c r="U359" i="19" s="1"/>
  <c r="X277" i="19"/>
  <c r="X278" i="19"/>
  <c r="X279" i="19"/>
  <c r="X280" i="19"/>
  <c r="X281" i="19"/>
  <c r="X282" i="19"/>
  <c r="X283" i="19"/>
  <c r="X284" i="19"/>
  <c r="X285" i="19"/>
  <c r="X286" i="19"/>
  <c r="X287" i="19"/>
  <c r="X288" i="19"/>
  <c r="X289" i="19"/>
  <c r="X290" i="19"/>
  <c r="X291" i="19"/>
  <c r="X292" i="19"/>
  <c r="X293" i="19"/>
  <c r="X294" i="19"/>
  <c r="X295" i="19"/>
  <c r="X296" i="19"/>
  <c r="X297" i="19"/>
  <c r="X298" i="19"/>
  <c r="X299" i="19"/>
  <c r="X300" i="19"/>
  <c r="X301" i="19"/>
  <c r="X302" i="19"/>
  <c r="X303" i="19"/>
  <c r="X304" i="19"/>
  <c r="X305" i="19"/>
  <c r="X306" i="19"/>
  <c r="X307" i="19"/>
  <c r="X308" i="19"/>
  <c r="X309" i="19"/>
  <c r="X310" i="19"/>
  <c r="X311" i="19"/>
  <c r="X312" i="19"/>
  <c r="X313" i="19"/>
  <c r="X314" i="19"/>
  <c r="X315" i="19"/>
  <c r="X316" i="19"/>
  <c r="X317" i="19"/>
  <c r="X318" i="19"/>
  <c r="X319" i="19"/>
  <c r="X320" i="19"/>
  <c r="X321" i="19"/>
  <c r="X322" i="19"/>
  <c r="X323" i="19"/>
  <c r="X324" i="19"/>
  <c r="X325" i="19"/>
  <c r="X326" i="19"/>
  <c r="X327" i="19"/>
  <c r="X328" i="19"/>
  <c r="X329" i="19"/>
  <c r="X330" i="19"/>
  <c r="X331" i="19"/>
  <c r="X332" i="19"/>
  <c r="X333" i="19"/>
  <c r="X334" i="19"/>
  <c r="X335" i="19"/>
  <c r="X336" i="19"/>
  <c r="X337" i="19"/>
  <c r="X338" i="19"/>
  <c r="X339" i="19"/>
  <c r="X340" i="19"/>
  <c r="X341" i="19"/>
  <c r="X342" i="19"/>
  <c r="X343" i="19"/>
  <c r="X344" i="19"/>
  <c r="X345" i="19"/>
  <c r="X346" i="19"/>
  <c r="X347" i="19"/>
  <c r="X348" i="19"/>
  <c r="X349" i="19"/>
  <c r="X350" i="19"/>
  <c r="X351" i="19"/>
  <c r="X352" i="19"/>
  <c r="X353" i="19"/>
  <c r="X354" i="19"/>
  <c r="X355" i="19"/>
  <c r="X356" i="19"/>
  <c r="X357" i="19"/>
  <c r="X358" i="19"/>
  <c r="X359" i="19"/>
  <c r="AA277" i="19"/>
  <c r="AA278" i="19"/>
  <c r="AA279" i="19"/>
  <c r="AA280" i="19"/>
  <c r="AA281" i="19"/>
  <c r="AA282" i="19"/>
  <c r="AA283" i="19"/>
  <c r="AA284" i="19"/>
  <c r="AA285" i="19"/>
  <c r="AA286" i="19"/>
  <c r="AA287" i="19"/>
  <c r="AA288" i="19"/>
  <c r="AA289" i="19"/>
  <c r="AA290" i="19"/>
  <c r="AA291" i="19"/>
  <c r="AA292" i="19"/>
  <c r="AA293" i="19"/>
  <c r="AA294" i="19"/>
  <c r="AA295" i="19"/>
  <c r="AA296" i="19"/>
  <c r="AA297" i="19"/>
  <c r="AA298" i="19"/>
  <c r="AA299" i="19"/>
  <c r="AA300" i="19"/>
  <c r="AA301" i="19"/>
  <c r="AA302" i="19"/>
  <c r="AA303" i="19"/>
  <c r="AA304" i="19"/>
  <c r="AA305" i="19"/>
  <c r="AA306" i="19"/>
  <c r="AA307" i="19"/>
  <c r="AA308" i="19"/>
  <c r="AA309" i="19"/>
  <c r="AA310" i="19"/>
  <c r="AA311" i="19"/>
  <c r="AA312" i="19"/>
  <c r="AA313" i="19"/>
  <c r="AA314" i="19"/>
  <c r="AA315" i="19"/>
  <c r="AA316" i="19"/>
  <c r="AA317" i="19"/>
  <c r="AA318" i="19"/>
  <c r="AA319" i="19"/>
  <c r="AA320" i="19"/>
  <c r="AA321" i="19"/>
  <c r="AA322" i="19"/>
  <c r="AA323" i="19"/>
  <c r="AA324" i="19"/>
  <c r="AA325" i="19"/>
  <c r="AA326" i="19"/>
  <c r="AA327" i="19"/>
  <c r="AA328" i="19"/>
  <c r="AA329" i="19"/>
  <c r="AA330" i="19"/>
  <c r="AA331" i="19"/>
  <c r="AA332" i="19"/>
  <c r="AA333" i="19"/>
  <c r="AA334" i="19"/>
  <c r="AA335" i="19"/>
  <c r="AA336" i="19"/>
  <c r="AA337" i="19"/>
  <c r="AA338" i="19"/>
  <c r="AA339" i="19"/>
  <c r="AA340" i="19"/>
  <c r="AA341" i="19"/>
  <c r="AA342" i="19"/>
  <c r="AA343" i="19"/>
  <c r="AA344" i="19"/>
  <c r="AA345" i="19"/>
  <c r="AA346" i="19"/>
  <c r="AA347" i="19"/>
  <c r="AA348" i="19"/>
  <c r="AA349" i="19"/>
  <c r="AA350" i="19"/>
  <c r="AA351" i="19"/>
  <c r="AA352" i="19"/>
  <c r="AA353" i="19"/>
  <c r="AA354" i="19"/>
  <c r="AA355" i="19"/>
  <c r="AA356" i="19"/>
  <c r="AA357" i="19"/>
  <c r="AA358" i="19"/>
  <c r="AA359" i="19"/>
  <c r="L1642" i="1"/>
  <c r="N1642" i="1"/>
  <c r="Q1642" i="1"/>
  <c r="L1147" i="1"/>
  <c r="N1147" i="1"/>
  <c r="Q1147" i="1"/>
  <c r="L1148" i="1"/>
  <c r="N1148" i="1"/>
  <c r="Q1148" i="1"/>
  <c r="L1149" i="1"/>
  <c r="N1149" i="1"/>
  <c r="Q1149" i="1"/>
  <c r="L1150" i="1"/>
  <c r="N1150" i="1"/>
  <c r="Q1150" i="1"/>
  <c r="L1151" i="1"/>
  <c r="N1151" i="1"/>
  <c r="Q1151" i="1"/>
  <c r="L1152" i="1"/>
  <c r="N1152" i="1"/>
  <c r="Q1152" i="1"/>
  <c r="L1153" i="1"/>
  <c r="N1153" i="1"/>
  <c r="Q1153" i="1"/>
  <c r="L1154" i="1"/>
  <c r="N1154" i="1"/>
  <c r="Q1154" i="1"/>
  <c r="L1155" i="1"/>
  <c r="N1155" i="1"/>
  <c r="Q1155" i="1"/>
  <c r="L1156" i="1"/>
  <c r="N1156" i="1"/>
  <c r="Q1156" i="1"/>
  <c r="L1157" i="1"/>
  <c r="N1157" i="1"/>
  <c r="Q1157" i="1"/>
  <c r="L1158" i="1"/>
  <c r="N1158" i="1"/>
  <c r="Q1158" i="1"/>
  <c r="L1159" i="1"/>
  <c r="N1159" i="1"/>
  <c r="Q1159" i="1"/>
  <c r="L1160" i="1"/>
  <c r="N1160" i="1"/>
  <c r="Q1160" i="1"/>
  <c r="L1161" i="1"/>
  <c r="N1161" i="1"/>
  <c r="Q1161" i="1"/>
  <c r="L1162" i="1"/>
  <c r="N1162" i="1"/>
  <c r="Q1162" i="1"/>
  <c r="L1163" i="1"/>
  <c r="N1163" i="1"/>
  <c r="Q1163" i="1"/>
  <c r="L1164" i="1"/>
  <c r="N1164" i="1"/>
  <c r="Q1164" i="1"/>
  <c r="L1165" i="1"/>
  <c r="N1165" i="1"/>
  <c r="Q1165" i="1"/>
  <c r="L1166" i="1"/>
  <c r="N1166" i="1"/>
  <c r="Q1166" i="1"/>
  <c r="L1167" i="1"/>
  <c r="N1167" i="1"/>
  <c r="Q1167" i="1"/>
  <c r="L1168" i="1"/>
  <c r="N1168" i="1"/>
  <c r="Q1168" i="1"/>
  <c r="L1169" i="1"/>
  <c r="N1169" i="1"/>
  <c r="Q1169" i="1"/>
  <c r="L1170" i="1"/>
  <c r="N1170" i="1"/>
  <c r="Q1170" i="1"/>
  <c r="L1171" i="1"/>
  <c r="N1171" i="1"/>
  <c r="Q1171" i="1"/>
  <c r="L1172" i="1"/>
  <c r="N1172" i="1"/>
  <c r="Q1172" i="1"/>
  <c r="L1173" i="1"/>
  <c r="N1173" i="1"/>
  <c r="Q1173" i="1"/>
  <c r="L1174" i="1"/>
  <c r="N1174" i="1"/>
  <c r="Q1174" i="1"/>
  <c r="L1175" i="1"/>
  <c r="N1175" i="1"/>
  <c r="Q1175" i="1"/>
  <c r="L1176" i="1"/>
  <c r="N1176" i="1"/>
  <c r="Q1176" i="1"/>
  <c r="L1177" i="1"/>
  <c r="N1177" i="1"/>
  <c r="Q1177" i="1"/>
  <c r="L1178" i="1"/>
  <c r="N1178" i="1"/>
  <c r="Q1178" i="1"/>
  <c r="L1179" i="1"/>
  <c r="N1179" i="1"/>
  <c r="Q1179" i="1"/>
  <c r="L1180" i="1"/>
  <c r="N1180" i="1"/>
  <c r="Q1180" i="1"/>
  <c r="L1181" i="1"/>
  <c r="N1181" i="1"/>
  <c r="Q1181" i="1"/>
  <c r="L1182" i="1"/>
  <c r="N1182" i="1"/>
  <c r="Q1182" i="1"/>
  <c r="L1183" i="1"/>
  <c r="N1183" i="1"/>
  <c r="Q1183" i="1"/>
  <c r="L1184" i="1"/>
  <c r="N1184" i="1"/>
  <c r="Q1184" i="1"/>
  <c r="L1185" i="1"/>
  <c r="N1185" i="1"/>
  <c r="Q1185" i="1"/>
  <c r="L1186" i="1"/>
  <c r="N1186" i="1"/>
  <c r="Q1186" i="1"/>
  <c r="L1187" i="1"/>
  <c r="N1187" i="1"/>
  <c r="Q1187" i="1"/>
  <c r="L1188" i="1"/>
  <c r="N1188" i="1"/>
  <c r="Q1188" i="1"/>
  <c r="L1189" i="1"/>
  <c r="N1189" i="1"/>
  <c r="Q1189" i="1"/>
  <c r="L1190" i="1"/>
  <c r="N1190" i="1"/>
  <c r="Q1190" i="1"/>
  <c r="L1191" i="1"/>
  <c r="N1191" i="1"/>
  <c r="Q1191" i="1"/>
  <c r="L1192" i="1"/>
  <c r="N1192" i="1"/>
  <c r="Q1192" i="1"/>
  <c r="L1193" i="1"/>
  <c r="N1193" i="1"/>
  <c r="Q1193" i="1"/>
  <c r="L1194" i="1"/>
  <c r="N1194" i="1"/>
  <c r="Q1194" i="1"/>
  <c r="L1195" i="1"/>
  <c r="N1195" i="1"/>
  <c r="Q1195" i="1"/>
  <c r="L1196" i="1"/>
  <c r="N1196" i="1"/>
  <c r="Q1196" i="1"/>
  <c r="L1197" i="1"/>
  <c r="N1197" i="1"/>
  <c r="Q1197" i="1"/>
  <c r="L1198" i="1"/>
  <c r="N1198" i="1"/>
  <c r="Q1198" i="1"/>
  <c r="L1199" i="1"/>
  <c r="N1199" i="1"/>
  <c r="Q1199" i="1"/>
  <c r="L1200" i="1"/>
  <c r="N1200" i="1"/>
  <c r="Q1200" i="1"/>
  <c r="L1201" i="1"/>
  <c r="N1201" i="1"/>
  <c r="Q1201" i="1"/>
  <c r="L1202" i="1"/>
  <c r="N1202" i="1"/>
  <c r="Q1202" i="1"/>
  <c r="L1203" i="1"/>
  <c r="N1203" i="1"/>
  <c r="Q1203" i="1"/>
  <c r="L1204" i="1"/>
  <c r="N1204" i="1"/>
  <c r="Q1204" i="1"/>
  <c r="L1205" i="1"/>
  <c r="N1205" i="1"/>
  <c r="Q1205" i="1"/>
  <c r="L1206" i="1"/>
  <c r="N1206" i="1"/>
  <c r="Q1206" i="1"/>
  <c r="L1207" i="1"/>
  <c r="N1207" i="1"/>
  <c r="Q1207" i="1"/>
  <c r="L1208" i="1"/>
  <c r="N1208" i="1"/>
  <c r="Q1208" i="1"/>
  <c r="L1209" i="1"/>
  <c r="N1209" i="1"/>
  <c r="Q1209" i="1"/>
  <c r="L1210" i="1"/>
  <c r="N1210" i="1"/>
  <c r="Q1210" i="1"/>
  <c r="L1211" i="1"/>
  <c r="N1211" i="1"/>
  <c r="Q1211" i="1"/>
  <c r="L1212" i="1"/>
  <c r="N1212" i="1"/>
  <c r="Q1212" i="1"/>
  <c r="L1213" i="1"/>
  <c r="N1213" i="1"/>
  <c r="Q1213" i="1"/>
  <c r="L1214" i="1"/>
  <c r="N1214" i="1"/>
  <c r="Q1214" i="1"/>
  <c r="L1215" i="1"/>
  <c r="N1215" i="1"/>
  <c r="Q1215" i="1"/>
  <c r="L1216" i="1"/>
  <c r="N1216" i="1"/>
  <c r="Q1216" i="1"/>
  <c r="L1217" i="1"/>
  <c r="N1217" i="1"/>
  <c r="Q1217" i="1"/>
  <c r="L1218" i="1"/>
  <c r="N1218" i="1"/>
  <c r="Q1218" i="1"/>
  <c r="L1219" i="1"/>
  <c r="N1219" i="1"/>
  <c r="Q1219" i="1"/>
  <c r="L1220" i="1"/>
  <c r="N1220" i="1"/>
  <c r="Q1220" i="1"/>
  <c r="L1221" i="1"/>
  <c r="N1221" i="1"/>
  <c r="Q1221" i="1"/>
  <c r="L1222" i="1"/>
  <c r="N1222" i="1"/>
  <c r="Q1222" i="1"/>
  <c r="L1223" i="1"/>
  <c r="N1223" i="1"/>
  <c r="Q1223" i="1"/>
  <c r="L1224" i="1"/>
  <c r="N1224" i="1"/>
  <c r="Q1224" i="1"/>
  <c r="L1225" i="1"/>
  <c r="N1225" i="1"/>
  <c r="Q1225" i="1"/>
  <c r="L1226" i="1"/>
  <c r="N1226" i="1"/>
  <c r="Q1226" i="1"/>
  <c r="L1227" i="1"/>
  <c r="N1227" i="1"/>
  <c r="Q1227" i="1"/>
  <c r="L1228" i="1"/>
  <c r="N1228" i="1"/>
  <c r="Q1228" i="1"/>
  <c r="L1229" i="1"/>
  <c r="N1229" i="1"/>
  <c r="Q1229" i="1"/>
  <c r="L1230" i="1"/>
  <c r="N1230" i="1"/>
  <c r="Q1230" i="1"/>
  <c r="L1231" i="1"/>
  <c r="N1231" i="1"/>
  <c r="Q1231" i="1"/>
  <c r="L1232" i="1"/>
  <c r="N1232" i="1"/>
  <c r="Q1232" i="1"/>
  <c r="L1233" i="1"/>
  <c r="N1233" i="1"/>
  <c r="Q1233" i="1"/>
  <c r="L1234" i="1"/>
  <c r="N1234" i="1"/>
  <c r="Q1234" i="1"/>
  <c r="L1235" i="1"/>
  <c r="N1235" i="1"/>
  <c r="Q1235" i="1"/>
  <c r="L1236" i="1"/>
  <c r="N1236" i="1"/>
  <c r="Q1236" i="1"/>
  <c r="L1237" i="1"/>
  <c r="N1237" i="1"/>
  <c r="Q1237" i="1"/>
  <c r="L1238" i="1"/>
  <c r="N1238" i="1"/>
  <c r="Q1238" i="1"/>
  <c r="L1239" i="1"/>
  <c r="N1239" i="1"/>
  <c r="Q1239" i="1"/>
  <c r="L1240" i="1"/>
  <c r="N1240" i="1"/>
  <c r="Q1240" i="1"/>
  <c r="L1241" i="1"/>
  <c r="N1241" i="1"/>
  <c r="Q1241" i="1"/>
  <c r="L1242" i="1"/>
  <c r="N1242" i="1"/>
  <c r="Q1242" i="1"/>
  <c r="L1243" i="1"/>
  <c r="N1243" i="1"/>
  <c r="Q1243" i="1"/>
  <c r="L1244" i="1"/>
  <c r="N1244" i="1"/>
  <c r="Q1244" i="1"/>
  <c r="L1245" i="1"/>
  <c r="N1245" i="1"/>
  <c r="Q1245" i="1"/>
  <c r="L1246" i="1"/>
  <c r="N1246" i="1"/>
  <c r="Q1246" i="1"/>
  <c r="L1247" i="1"/>
  <c r="N1247" i="1"/>
  <c r="Q1247" i="1"/>
  <c r="L1248" i="1"/>
  <c r="N1248" i="1"/>
  <c r="Q1248" i="1"/>
  <c r="L1249" i="1"/>
  <c r="N1249" i="1"/>
  <c r="Q1249" i="1"/>
  <c r="L1250" i="1"/>
  <c r="N1250" i="1"/>
  <c r="Q1250" i="1"/>
  <c r="L1251" i="1"/>
  <c r="N1251" i="1"/>
  <c r="Q1251" i="1"/>
  <c r="L1252" i="1"/>
  <c r="N1252" i="1"/>
  <c r="Q1252" i="1"/>
  <c r="L1253" i="1"/>
  <c r="N1253" i="1"/>
  <c r="Q1253" i="1"/>
  <c r="L1254" i="1"/>
  <c r="N1254" i="1"/>
  <c r="Q1254" i="1"/>
  <c r="L1255" i="1"/>
  <c r="N1255" i="1"/>
  <c r="Q1255" i="1"/>
  <c r="L1256" i="1"/>
  <c r="N1256" i="1"/>
  <c r="Q1256" i="1"/>
  <c r="L1257" i="1"/>
  <c r="N1257" i="1"/>
  <c r="Q1257" i="1"/>
  <c r="L1258" i="1"/>
  <c r="N1258" i="1"/>
  <c r="Q1258" i="1"/>
  <c r="L1259" i="1"/>
  <c r="N1259" i="1"/>
  <c r="Q1259" i="1"/>
  <c r="L1260" i="1"/>
  <c r="N1260" i="1"/>
  <c r="Q1260" i="1"/>
  <c r="L1261" i="1"/>
  <c r="N1261" i="1"/>
  <c r="Q1261" i="1"/>
  <c r="L1262" i="1"/>
  <c r="N1262" i="1"/>
  <c r="Q1262" i="1"/>
  <c r="L1263" i="1"/>
  <c r="N1263" i="1"/>
  <c r="Q1263" i="1"/>
  <c r="L1264" i="1"/>
  <c r="N1264" i="1"/>
  <c r="Q1264" i="1"/>
  <c r="L1265" i="1"/>
  <c r="N1265" i="1"/>
  <c r="Q1265" i="1"/>
  <c r="L1266" i="1"/>
  <c r="N1266" i="1"/>
  <c r="Q1266" i="1"/>
  <c r="L1267" i="1"/>
  <c r="N1267" i="1"/>
  <c r="Q1267" i="1"/>
  <c r="L1268" i="1"/>
  <c r="N1268" i="1"/>
  <c r="Q1268" i="1"/>
  <c r="L1269" i="1"/>
  <c r="N1269" i="1"/>
  <c r="Q1269" i="1"/>
  <c r="L1270" i="1"/>
  <c r="N1270" i="1"/>
  <c r="Q1270" i="1"/>
  <c r="L1271" i="1"/>
  <c r="N1271" i="1"/>
  <c r="Q1271" i="1"/>
  <c r="L1272" i="1"/>
  <c r="N1272" i="1"/>
  <c r="Q1272" i="1"/>
  <c r="L1273" i="1"/>
  <c r="N1273" i="1"/>
  <c r="Q1273" i="1"/>
  <c r="L1274" i="1"/>
  <c r="N1274" i="1"/>
  <c r="Q1274" i="1"/>
  <c r="L1275" i="1"/>
  <c r="N1275" i="1"/>
  <c r="Q1275" i="1"/>
  <c r="L1276" i="1"/>
  <c r="N1276" i="1"/>
  <c r="Q1276" i="1"/>
  <c r="L1277" i="1"/>
  <c r="N1277" i="1"/>
  <c r="Q1277" i="1"/>
  <c r="L1278" i="1"/>
  <c r="N1278" i="1"/>
  <c r="Q1278" i="1"/>
  <c r="L1279" i="1"/>
  <c r="N1279" i="1"/>
  <c r="Q1279" i="1"/>
  <c r="L1280" i="1"/>
  <c r="N1280" i="1"/>
  <c r="Q1280" i="1"/>
  <c r="L1281" i="1"/>
  <c r="N1281" i="1"/>
  <c r="Q1281" i="1"/>
  <c r="L1282" i="1"/>
  <c r="N1282" i="1"/>
  <c r="Q1282" i="1"/>
  <c r="L1283" i="1"/>
  <c r="N1283" i="1"/>
  <c r="Q1283" i="1"/>
  <c r="L1284" i="1"/>
  <c r="N1284" i="1"/>
  <c r="Q1284" i="1"/>
  <c r="L1285" i="1"/>
  <c r="N1285" i="1"/>
  <c r="Q1285" i="1"/>
  <c r="L1286" i="1"/>
  <c r="N1286" i="1"/>
  <c r="Q1286" i="1"/>
  <c r="L1287" i="1"/>
  <c r="N1287" i="1"/>
  <c r="Q1287" i="1"/>
  <c r="L1288" i="1"/>
  <c r="N1288" i="1"/>
  <c r="Q1288" i="1"/>
  <c r="L1289" i="1"/>
  <c r="N1289" i="1"/>
  <c r="Q1289" i="1"/>
  <c r="L1290" i="1"/>
  <c r="N1290" i="1"/>
  <c r="Q1290" i="1"/>
  <c r="L1291" i="1"/>
  <c r="N1291" i="1"/>
  <c r="Q1291" i="1"/>
  <c r="L1292" i="1"/>
  <c r="N1292" i="1"/>
  <c r="Q1292" i="1"/>
  <c r="L1293" i="1"/>
  <c r="N1293" i="1"/>
  <c r="Q1293" i="1"/>
  <c r="L1294" i="1"/>
  <c r="N1294" i="1"/>
  <c r="Q1294" i="1"/>
  <c r="L1295" i="1"/>
  <c r="N1295" i="1"/>
  <c r="Q1295" i="1"/>
  <c r="L1296" i="1"/>
  <c r="N1296" i="1"/>
  <c r="Q1296" i="1"/>
  <c r="L1297" i="1"/>
  <c r="N1297" i="1"/>
  <c r="Q1297" i="1"/>
  <c r="L1298" i="1"/>
  <c r="N1298" i="1"/>
  <c r="Q1298" i="1"/>
  <c r="L1299" i="1"/>
  <c r="N1299" i="1"/>
  <c r="Q1299" i="1"/>
  <c r="L1300" i="1"/>
  <c r="N1300" i="1"/>
  <c r="Q1300" i="1"/>
  <c r="L1301" i="1"/>
  <c r="N1301" i="1"/>
  <c r="Q1301" i="1"/>
  <c r="L1302" i="1"/>
  <c r="N1302" i="1"/>
  <c r="Q1302" i="1"/>
  <c r="L1303" i="1"/>
  <c r="N1303" i="1"/>
  <c r="Q1303" i="1"/>
  <c r="L1304" i="1"/>
  <c r="N1304" i="1"/>
  <c r="Q1304" i="1"/>
  <c r="L1305" i="1"/>
  <c r="N1305" i="1"/>
  <c r="Q1305" i="1"/>
  <c r="L1306" i="1"/>
  <c r="N1306" i="1"/>
  <c r="Q1306" i="1"/>
  <c r="L1307" i="1"/>
  <c r="N1307" i="1"/>
  <c r="Q1307" i="1"/>
  <c r="L1308" i="1"/>
  <c r="N1308" i="1"/>
  <c r="Q1308" i="1"/>
  <c r="L1309" i="1"/>
  <c r="N1309" i="1"/>
  <c r="Q1309" i="1"/>
  <c r="L1310" i="1"/>
  <c r="N1310" i="1"/>
  <c r="Q1310" i="1"/>
  <c r="L1311" i="1"/>
  <c r="N1311" i="1"/>
  <c r="Q1311" i="1"/>
  <c r="L1312" i="1"/>
  <c r="N1312" i="1"/>
  <c r="Q1312" i="1"/>
  <c r="L1313" i="1"/>
  <c r="N1313" i="1"/>
  <c r="Q1313" i="1"/>
  <c r="L1314" i="1"/>
  <c r="N1314" i="1"/>
  <c r="Q1314" i="1"/>
  <c r="L1315" i="1"/>
  <c r="N1315" i="1"/>
  <c r="Q1315" i="1"/>
  <c r="L1316" i="1"/>
  <c r="N1316" i="1"/>
  <c r="Q1316" i="1"/>
  <c r="L1317" i="1"/>
  <c r="N1317" i="1"/>
  <c r="Q1317" i="1"/>
  <c r="L1318" i="1"/>
  <c r="N1318" i="1"/>
  <c r="Q1318" i="1"/>
  <c r="L1319" i="1"/>
  <c r="N1319" i="1"/>
  <c r="Q1319" i="1"/>
  <c r="L1320" i="1"/>
  <c r="N1320" i="1"/>
  <c r="Q1320" i="1"/>
  <c r="L1321" i="1"/>
  <c r="N1321" i="1"/>
  <c r="Q1321" i="1"/>
  <c r="L1322" i="1"/>
  <c r="N1322" i="1"/>
  <c r="Q1322" i="1"/>
  <c r="L1323" i="1"/>
  <c r="N1323" i="1"/>
  <c r="Q1323" i="1"/>
  <c r="L1324" i="1"/>
  <c r="N1324" i="1"/>
  <c r="Q1324" i="1"/>
  <c r="L1325" i="1"/>
  <c r="N1325" i="1"/>
  <c r="Q1325" i="1"/>
  <c r="L1326" i="1"/>
  <c r="N1326" i="1"/>
  <c r="Q1326" i="1"/>
  <c r="L1327" i="1"/>
  <c r="N1327" i="1"/>
  <c r="Q1327" i="1"/>
  <c r="L1328" i="1"/>
  <c r="N1328" i="1"/>
  <c r="Q1328" i="1"/>
  <c r="L1329" i="1"/>
  <c r="N1329" i="1"/>
  <c r="Q1329" i="1"/>
  <c r="L1330" i="1"/>
  <c r="N1330" i="1"/>
  <c r="Q1330" i="1"/>
  <c r="L1331" i="1"/>
  <c r="N1331" i="1"/>
  <c r="Q1331" i="1"/>
  <c r="L1332" i="1"/>
  <c r="N1332" i="1"/>
  <c r="Q1332" i="1"/>
  <c r="L1333" i="1"/>
  <c r="N1333" i="1"/>
  <c r="Q1333" i="1"/>
  <c r="L1334" i="1"/>
  <c r="N1334" i="1"/>
  <c r="Q1334" i="1"/>
  <c r="L1335" i="1"/>
  <c r="N1335" i="1"/>
  <c r="Q1335" i="1"/>
  <c r="L1336" i="1"/>
  <c r="N1336" i="1"/>
  <c r="Q1336" i="1"/>
  <c r="L1337" i="1"/>
  <c r="N1337" i="1"/>
  <c r="Q1337" i="1"/>
  <c r="L1338" i="1"/>
  <c r="N1338" i="1"/>
  <c r="Q1338" i="1"/>
  <c r="L1339" i="1"/>
  <c r="N1339" i="1"/>
  <c r="Q1339" i="1"/>
  <c r="L1340" i="1"/>
  <c r="N1340" i="1"/>
  <c r="Q1340" i="1"/>
  <c r="L1341" i="1"/>
  <c r="N1341" i="1"/>
  <c r="Q1341" i="1"/>
  <c r="L1342" i="1"/>
  <c r="N1342" i="1"/>
  <c r="Q1342" i="1"/>
  <c r="L1343" i="1"/>
  <c r="N1343" i="1"/>
  <c r="Q1343" i="1"/>
  <c r="L1344" i="1"/>
  <c r="N1344" i="1"/>
  <c r="Q1344" i="1"/>
  <c r="L1345" i="1"/>
  <c r="N1345" i="1"/>
  <c r="Q1345" i="1"/>
  <c r="L1346" i="1"/>
  <c r="N1346" i="1"/>
  <c r="Q1346" i="1"/>
  <c r="L1347" i="1"/>
  <c r="N1347" i="1"/>
  <c r="Q1347" i="1"/>
  <c r="L1348" i="1"/>
  <c r="N1348" i="1"/>
  <c r="Q1348" i="1"/>
  <c r="L1349" i="1"/>
  <c r="N1349" i="1"/>
  <c r="Q1349" i="1"/>
  <c r="L1350" i="1"/>
  <c r="N1350" i="1"/>
  <c r="Q1350" i="1"/>
  <c r="L1351" i="1"/>
  <c r="N1351" i="1"/>
  <c r="Q1351" i="1"/>
  <c r="L1352" i="1"/>
  <c r="N1352" i="1"/>
  <c r="Q1352" i="1"/>
  <c r="L1353" i="1"/>
  <c r="N1353" i="1"/>
  <c r="Q1353" i="1"/>
  <c r="L1354" i="1"/>
  <c r="N1354" i="1"/>
  <c r="Q1354" i="1"/>
  <c r="L1355" i="1"/>
  <c r="N1355" i="1"/>
  <c r="Q1355" i="1"/>
  <c r="L1356" i="1"/>
  <c r="N1356" i="1"/>
  <c r="Q1356" i="1"/>
  <c r="L1357" i="1"/>
  <c r="N1357" i="1"/>
  <c r="Q1357" i="1"/>
  <c r="L1358" i="1"/>
  <c r="N1358" i="1"/>
  <c r="Q1358" i="1"/>
  <c r="L1359" i="1"/>
  <c r="N1359" i="1"/>
  <c r="Q1359" i="1"/>
  <c r="L1360" i="1"/>
  <c r="N1360" i="1"/>
  <c r="Q1360" i="1"/>
  <c r="L1361" i="1"/>
  <c r="N1361" i="1"/>
  <c r="Q1361" i="1"/>
  <c r="L1362" i="1"/>
  <c r="N1362" i="1"/>
  <c r="Q1362" i="1"/>
  <c r="L1363" i="1"/>
  <c r="N1363" i="1"/>
  <c r="Q1363" i="1"/>
  <c r="L1364" i="1"/>
  <c r="N1364" i="1"/>
  <c r="Q1364" i="1"/>
  <c r="L1365" i="1"/>
  <c r="N1365" i="1"/>
  <c r="Q1365" i="1"/>
  <c r="L1366" i="1"/>
  <c r="N1366" i="1"/>
  <c r="Q1366" i="1"/>
  <c r="L1367" i="1"/>
  <c r="N1367" i="1"/>
  <c r="Q1367" i="1"/>
  <c r="L1368" i="1"/>
  <c r="N1368" i="1"/>
  <c r="Q1368" i="1"/>
  <c r="L1369" i="1"/>
  <c r="N1369" i="1"/>
  <c r="Q1369" i="1"/>
  <c r="L1370" i="1"/>
  <c r="N1370" i="1"/>
  <c r="Q1370" i="1"/>
  <c r="L1371" i="1"/>
  <c r="N1371" i="1"/>
  <c r="Q1371" i="1"/>
  <c r="L1372" i="1"/>
  <c r="N1372" i="1"/>
  <c r="Q1372" i="1"/>
  <c r="L1373" i="1"/>
  <c r="N1373" i="1"/>
  <c r="Q1373" i="1"/>
  <c r="L1374" i="1"/>
  <c r="N1374" i="1"/>
  <c r="Q1374" i="1"/>
  <c r="L1375" i="1"/>
  <c r="N1375" i="1"/>
  <c r="Q1375" i="1"/>
  <c r="L1376" i="1"/>
  <c r="N1376" i="1"/>
  <c r="Q1376" i="1"/>
  <c r="L1377" i="1"/>
  <c r="N1377" i="1"/>
  <c r="Q1377" i="1"/>
  <c r="L1378" i="1"/>
  <c r="N1378" i="1"/>
  <c r="Q1378" i="1"/>
  <c r="L1379" i="1"/>
  <c r="N1379" i="1"/>
  <c r="Q1379" i="1"/>
  <c r="L1380" i="1"/>
  <c r="N1380" i="1"/>
  <c r="Q1380" i="1"/>
  <c r="L1381" i="1"/>
  <c r="N1381" i="1"/>
  <c r="Q1381" i="1"/>
  <c r="L1382" i="1"/>
  <c r="N1382" i="1"/>
  <c r="Q1382" i="1"/>
  <c r="L1383" i="1"/>
  <c r="N1383" i="1"/>
  <c r="Q1383" i="1"/>
  <c r="L1384" i="1"/>
  <c r="N1384" i="1"/>
  <c r="Q1384" i="1"/>
  <c r="L1385" i="1"/>
  <c r="N1385" i="1"/>
  <c r="Q1385" i="1"/>
  <c r="L1386" i="1"/>
  <c r="N1386" i="1"/>
  <c r="Q1386" i="1"/>
  <c r="L1387" i="1"/>
  <c r="N1387" i="1"/>
  <c r="Q1387" i="1"/>
  <c r="L1388" i="1"/>
  <c r="N1388" i="1"/>
  <c r="Q1388" i="1"/>
  <c r="L1389" i="1"/>
  <c r="N1389" i="1"/>
  <c r="Q1389" i="1"/>
  <c r="L1390" i="1"/>
  <c r="N1390" i="1"/>
  <c r="Q1390" i="1"/>
  <c r="L1391" i="1"/>
  <c r="N1391" i="1"/>
  <c r="Q1391" i="1"/>
  <c r="L1392" i="1"/>
  <c r="N1392" i="1"/>
  <c r="Q1392" i="1"/>
  <c r="L1393" i="1"/>
  <c r="N1393" i="1"/>
  <c r="Q1393" i="1"/>
  <c r="L1394" i="1"/>
  <c r="N1394" i="1"/>
  <c r="Q1394" i="1"/>
  <c r="L1395" i="1"/>
  <c r="N1395" i="1"/>
  <c r="Q1395" i="1"/>
  <c r="L1396" i="1"/>
  <c r="N1396" i="1"/>
  <c r="Q1396" i="1"/>
  <c r="L1397" i="1"/>
  <c r="N1397" i="1"/>
  <c r="Q1397" i="1"/>
  <c r="L1398" i="1"/>
  <c r="N1398" i="1"/>
  <c r="Q1398" i="1"/>
  <c r="L1399" i="1"/>
  <c r="N1399" i="1"/>
  <c r="Q1399" i="1"/>
  <c r="L1400" i="1"/>
  <c r="N1400" i="1"/>
  <c r="Q1400" i="1"/>
  <c r="L1401" i="1"/>
  <c r="N1401" i="1"/>
  <c r="Q1401" i="1"/>
  <c r="L1402" i="1"/>
  <c r="N1402" i="1"/>
  <c r="Q1402" i="1"/>
  <c r="L1403" i="1"/>
  <c r="N1403" i="1"/>
  <c r="Q1403" i="1"/>
  <c r="L1404" i="1"/>
  <c r="N1404" i="1"/>
  <c r="Q1404" i="1"/>
  <c r="L1405" i="1"/>
  <c r="N1405" i="1"/>
  <c r="Q1405" i="1"/>
  <c r="L1406" i="1"/>
  <c r="N1406" i="1"/>
  <c r="Q1406" i="1"/>
  <c r="L1407" i="1"/>
  <c r="N1407" i="1"/>
  <c r="Q1407" i="1"/>
  <c r="L1408" i="1"/>
  <c r="N1408" i="1"/>
  <c r="Q1408" i="1"/>
  <c r="L1409" i="1"/>
  <c r="N1409" i="1"/>
  <c r="Q1409" i="1"/>
  <c r="L1410" i="1"/>
  <c r="N1410" i="1"/>
  <c r="Q1410" i="1"/>
  <c r="L1411" i="1"/>
  <c r="N1411" i="1"/>
  <c r="Q1411" i="1"/>
  <c r="L1412" i="1"/>
  <c r="N1412" i="1"/>
  <c r="Q1412" i="1"/>
  <c r="L1413" i="1"/>
  <c r="N1413" i="1"/>
  <c r="Q1413" i="1"/>
  <c r="L1414" i="1"/>
  <c r="N1414" i="1"/>
  <c r="Q1414" i="1"/>
  <c r="L1415" i="1"/>
  <c r="N1415" i="1"/>
  <c r="Q1415" i="1"/>
  <c r="L1416" i="1"/>
  <c r="N1416" i="1"/>
  <c r="Q1416" i="1"/>
  <c r="L1417" i="1"/>
  <c r="N1417" i="1"/>
  <c r="Q1417" i="1"/>
  <c r="L1418" i="1"/>
  <c r="N1418" i="1"/>
  <c r="Q1418" i="1"/>
  <c r="L1419" i="1"/>
  <c r="N1419" i="1"/>
  <c r="Q1419" i="1"/>
  <c r="L1420" i="1"/>
  <c r="N1420" i="1"/>
  <c r="Q1420" i="1"/>
  <c r="L1421" i="1"/>
  <c r="N1421" i="1"/>
  <c r="Q1421" i="1"/>
  <c r="L1422" i="1"/>
  <c r="N1422" i="1"/>
  <c r="Q1422" i="1"/>
  <c r="L1423" i="1"/>
  <c r="N1423" i="1"/>
  <c r="Q1423" i="1"/>
  <c r="L1424" i="1"/>
  <c r="N1424" i="1"/>
  <c r="Q1424" i="1"/>
  <c r="L1425" i="1"/>
  <c r="N1425" i="1"/>
  <c r="Q1425" i="1"/>
  <c r="L1426" i="1"/>
  <c r="N1426" i="1"/>
  <c r="Q1426" i="1"/>
  <c r="L1427" i="1"/>
  <c r="N1427" i="1"/>
  <c r="Q1427" i="1"/>
  <c r="L1428" i="1"/>
  <c r="N1428" i="1"/>
  <c r="Q1428" i="1"/>
  <c r="L1429" i="1"/>
  <c r="N1429" i="1"/>
  <c r="Q1429" i="1"/>
  <c r="L1430" i="1"/>
  <c r="N1430" i="1"/>
  <c r="Q1430" i="1"/>
  <c r="L1431" i="1"/>
  <c r="N1431" i="1"/>
  <c r="Q1431" i="1"/>
  <c r="L1432" i="1"/>
  <c r="N1432" i="1"/>
  <c r="Q1432" i="1"/>
  <c r="L1433" i="1"/>
  <c r="N1433" i="1"/>
  <c r="Q1433" i="1"/>
  <c r="L1434" i="1"/>
  <c r="N1434" i="1"/>
  <c r="Q1434" i="1"/>
  <c r="L1435" i="1"/>
  <c r="N1435" i="1"/>
  <c r="Q1435" i="1"/>
  <c r="L1436" i="1"/>
  <c r="N1436" i="1"/>
  <c r="Q1436" i="1"/>
  <c r="L1437" i="1"/>
  <c r="N1437" i="1"/>
  <c r="Q1437" i="1"/>
  <c r="L1438" i="1"/>
  <c r="N1438" i="1"/>
  <c r="Q1438" i="1"/>
  <c r="L1439" i="1"/>
  <c r="N1439" i="1"/>
  <c r="Q1439" i="1"/>
  <c r="L1440" i="1"/>
  <c r="N1440" i="1"/>
  <c r="Q1440" i="1"/>
  <c r="L1441" i="1"/>
  <c r="N1441" i="1"/>
  <c r="Q1441" i="1"/>
  <c r="L1442" i="1"/>
  <c r="N1442" i="1"/>
  <c r="Q1442" i="1"/>
  <c r="L1443" i="1"/>
  <c r="N1443" i="1"/>
  <c r="Q1443" i="1"/>
  <c r="L1444" i="1"/>
  <c r="N1444" i="1"/>
  <c r="Q1444" i="1"/>
  <c r="L1445" i="1"/>
  <c r="N1445" i="1"/>
  <c r="Q1445" i="1"/>
  <c r="L1446" i="1"/>
  <c r="N1446" i="1"/>
  <c r="Q1446" i="1"/>
  <c r="L1447" i="1"/>
  <c r="N1447" i="1"/>
  <c r="Q1447" i="1"/>
  <c r="L1448" i="1"/>
  <c r="N1448" i="1"/>
  <c r="Q1448" i="1"/>
  <c r="L1449" i="1"/>
  <c r="N1449" i="1"/>
  <c r="Q1449" i="1"/>
  <c r="L1450" i="1"/>
  <c r="N1450" i="1"/>
  <c r="Q1450" i="1"/>
  <c r="L1451" i="1"/>
  <c r="N1451" i="1"/>
  <c r="Q1451" i="1"/>
  <c r="L1452" i="1"/>
  <c r="N1452" i="1"/>
  <c r="Q1452" i="1"/>
  <c r="L1453" i="1"/>
  <c r="N1453" i="1"/>
  <c r="Q1453" i="1"/>
  <c r="L1454" i="1"/>
  <c r="N1454" i="1"/>
  <c r="Q1454" i="1"/>
  <c r="L1455" i="1"/>
  <c r="N1455" i="1"/>
  <c r="Q1455" i="1"/>
  <c r="L1456" i="1"/>
  <c r="N1456" i="1"/>
  <c r="Q1456" i="1"/>
  <c r="L1457" i="1"/>
  <c r="N1457" i="1"/>
  <c r="Q1457" i="1"/>
  <c r="L1458" i="1"/>
  <c r="N1458" i="1"/>
  <c r="Q1458" i="1"/>
  <c r="L1459" i="1"/>
  <c r="N1459" i="1"/>
  <c r="Q1459" i="1"/>
  <c r="L1460" i="1"/>
  <c r="N1460" i="1"/>
  <c r="Q1460" i="1"/>
  <c r="L1461" i="1"/>
  <c r="N1461" i="1"/>
  <c r="Q1461" i="1"/>
  <c r="L1462" i="1"/>
  <c r="N1462" i="1"/>
  <c r="Q1462" i="1"/>
  <c r="L1463" i="1"/>
  <c r="N1463" i="1"/>
  <c r="Q1463" i="1"/>
  <c r="L1464" i="1"/>
  <c r="N1464" i="1"/>
  <c r="Q1464" i="1"/>
  <c r="L1465" i="1"/>
  <c r="N1465" i="1"/>
  <c r="Q1465" i="1"/>
  <c r="L1466" i="1"/>
  <c r="N1466" i="1"/>
  <c r="Q1466" i="1"/>
  <c r="L1467" i="1"/>
  <c r="N1467" i="1"/>
  <c r="Q1467" i="1"/>
  <c r="L1468" i="1"/>
  <c r="N1468" i="1"/>
  <c r="Q1468" i="1"/>
  <c r="L1469" i="1"/>
  <c r="N1469" i="1"/>
  <c r="Q1469" i="1"/>
  <c r="L1470" i="1"/>
  <c r="N1470" i="1"/>
  <c r="Q1470" i="1"/>
  <c r="L1471" i="1"/>
  <c r="N1471" i="1"/>
  <c r="Q1471" i="1"/>
  <c r="L1472" i="1"/>
  <c r="N1472" i="1"/>
  <c r="Q1472" i="1"/>
  <c r="L1473" i="1"/>
  <c r="N1473" i="1"/>
  <c r="Q1473" i="1"/>
  <c r="L1474" i="1"/>
  <c r="N1474" i="1"/>
  <c r="Q1474" i="1"/>
  <c r="L1475" i="1"/>
  <c r="N1475" i="1"/>
  <c r="Q1475" i="1"/>
  <c r="L1476" i="1"/>
  <c r="N1476" i="1"/>
  <c r="Q1476" i="1"/>
  <c r="L1477" i="1"/>
  <c r="N1477" i="1"/>
  <c r="Q1477" i="1"/>
  <c r="L1478" i="1"/>
  <c r="N1478" i="1"/>
  <c r="Q1478" i="1"/>
  <c r="L1479" i="1"/>
  <c r="N1479" i="1"/>
  <c r="Q1479" i="1"/>
  <c r="L1480" i="1"/>
  <c r="N1480" i="1"/>
  <c r="Q1480" i="1"/>
  <c r="L1481" i="1"/>
  <c r="N1481" i="1"/>
  <c r="Q1481" i="1"/>
  <c r="L1482" i="1"/>
  <c r="N1482" i="1"/>
  <c r="Q1482" i="1"/>
  <c r="L1483" i="1"/>
  <c r="N1483" i="1"/>
  <c r="Q1483" i="1"/>
  <c r="L1484" i="1"/>
  <c r="N1484" i="1"/>
  <c r="Q1484" i="1"/>
  <c r="L1485" i="1"/>
  <c r="N1485" i="1"/>
  <c r="Q1485" i="1"/>
  <c r="L1486" i="1"/>
  <c r="N1486" i="1"/>
  <c r="Q1486" i="1"/>
  <c r="L1487" i="1"/>
  <c r="N1487" i="1"/>
  <c r="Q1487" i="1"/>
  <c r="L1488" i="1"/>
  <c r="N1488" i="1"/>
  <c r="Q1488" i="1"/>
  <c r="L1489" i="1"/>
  <c r="N1489" i="1"/>
  <c r="Q1489" i="1"/>
  <c r="L1490" i="1"/>
  <c r="N1490" i="1"/>
  <c r="Q1490" i="1"/>
  <c r="L1491" i="1"/>
  <c r="N1491" i="1"/>
  <c r="Q1491" i="1"/>
  <c r="L1492" i="1"/>
  <c r="N1492" i="1"/>
  <c r="Q1492" i="1"/>
  <c r="L1493" i="1"/>
  <c r="N1493" i="1"/>
  <c r="Q1493" i="1"/>
  <c r="L1494" i="1"/>
  <c r="N1494" i="1"/>
  <c r="Q1494" i="1"/>
  <c r="L1495" i="1"/>
  <c r="N1495" i="1"/>
  <c r="Q1495" i="1"/>
  <c r="L1496" i="1"/>
  <c r="N1496" i="1"/>
  <c r="Q1496" i="1"/>
  <c r="L1497" i="1"/>
  <c r="N1497" i="1"/>
  <c r="Q1497" i="1"/>
  <c r="L1498" i="1"/>
  <c r="N1498" i="1"/>
  <c r="Q1498" i="1"/>
  <c r="L1499" i="1"/>
  <c r="N1499" i="1"/>
  <c r="Q1499" i="1"/>
  <c r="L1500" i="1"/>
  <c r="N1500" i="1"/>
  <c r="Q1500" i="1"/>
  <c r="L1501" i="1"/>
  <c r="N1501" i="1"/>
  <c r="Q1501" i="1"/>
  <c r="L1502" i="1"/>
  <c r="N1502" i="1"/>
  <c r="Q1502" i="1"/>
  <c r="L1503" i="1"/>
  <c r="N1503" i="1"/>
  <c r="Q1503" i="1"/>
  <c r="L1504" i="1"/>
  <c r="N1504" i="1"/>
  <c r="Q1504" i="1"/>
  <c r="L1505" i="1"/>
  <c r="N1505" i="1"/>
  <c r="Q1505" i="1"/>
  <c r="L1506" i="1"/>
  <c r="N1506" i="1"/>
  <c r="Q1506" i="1"/>
  <c r="L1507" i="1"/>
  <c r="N1507" i="1"/>
  <c r="Q1507" i="1"/>
  <c r="L1508" i="1"/>
  <c r="N1508" i="1"/>
  <c r="Q1508" i="1"/>
  <c r="L1509" i="1"/>
  <c r="N1509" i="1"/>
  <c r="Q1509" i="1"/>
  <c r="L1510" i="1"/>
  <c r="N1510" i="1"/>
  <c r="Q1510" i="1"/>
  <c r="L1511" i="1"/>
  <c r="N1511" i="1"/>
  <c r="Q1511" i="1"/>
  <c r="L1512" i="1"/>
  <c r="N1512" i="1"/>
  <c r="Q1512" i="1"/>
  <c r="L1513" i="1"/>
  <c r="N1513" i="1"/>
  <c r="Q1513" i="1"/>
  <c r="L1514" i="1"/>
  <c r="N1514" i="1"/>
  <c r="Q1514" i="1"/>
  <c r="L1515" i="1"/>
  <c r="N1515" i="1"/>
  <c r="Q1515" i="1"/>
  <c r="L1516" i="1"/>
  <c r="N1516" i="1"/>
  <c r="Q1516" i="1"/>
  <c r="L1517" i="1"/>
  <c r="N1517" i="1"/>
  <c r="Q1517" i="1"/>
  <c r="L1518" i="1"/>
  <c r="N1518" i="1"/>
  <c r="Q1518" i="1"/>
  <c r="L1519" i="1"/>
  <c r="N1519" i="1"/>
  <c r="Q1519" i="1"/>
  <c r="L1520" i="1"/>
  <c r="N1520" i="1"/>
  <c r="Q1520" i="1"/>
  <c r="L1521" i="1"/>
  <c r="N1521" i="1"/>
  <c r="Q1521" i="1"/>
  <c r="L1522" i="1"/>
  <c r="N1522" i="1"/>
  <c r="Q1522" i="1"/>
  <c r="L1523" i="1"/>
  <c r="N1523" i="1"/>
  <c r="Q1523" i="1"/>
  <c r="L1524" i="1"/>
  <c r="N1524" i="1"/>
  <c r="Q1524" i="1"/>
  <c r="L1525" i="1"/>
  <c r="N1525" i="1"/>
  <c r="Q1525" i="1"/>
  <c r="L1526" i="1"/>
  <c r="N1526" i="1"/>
  <c r="Q1526" i="1"/>
  <c r="L1527" i="1"/>
  <c r="N1527" i="1"/>
  <c r="Q1527" i="1"/>
  <c r="L1528" i="1"/>
  <c r="N1528" i="1"/>
  <c r="Q1528" i="1"/>
  <c r="L1529" i="1"/>
  <c r="N1529" i="1"/>
  <c r="Q1529" i="1"/>
  <c r="L1530" i="1"/>
  <c r="N1530" i="1"/>
  <c r="Q1530" i="1"/>
  <c r="L1531" i="1"/>
  <c r="N1531" i="1"/>
  <c r="Q1531" i="1"/>
  <c r="L1532" i="1"/>
  <c r="N1532" i="1"/>
  <c r="Q1532" i="1"/>
  <c r="L1533" i="1"/>
  <c r="N1533" i="1"/>
  <c r="Q1533" i="1"/>
  <c r="L1534" i="1"/>
  <c r="N1534" i="1"/>
  <c r="Q1534" i="1"/>
  <c r="L1535" i="1"/>
  <c r="N1535" i="1"/>
  <c r="Q1535" i="1"/>
  <c r="L1536" i="1"/>
  <c r="N1536" i="1"/>
  <c r="Q1536" i="1"/>
  <c r="L1537" i="1"/>
  <c r="N1537" i="1"/>
  <c r="Q1537" i="1"/>
  <c r="L1538" i="1"/>
  <c r="N1538" i="1"/>
  <c r="Q1538" i="1"/>
  <c r="L1539" i="1"/>
  <c r="N1539" i="1"/>
  <c r="Q1539" i="1"/>
  <c r="L1540" i="1"/>
  <c r="N1540" i="1"/>
  <c r="Q1540" i="1"/>
  <c r="L1541" i="1"/>
  <c r="N1541" i="1"/>
  <c r="Q1541" i="1"/>
  <c r="L1542" i="1"/>
  <c r="N1542" i="1"/>
  <c r="Q1542" i="1"/>
  <c r="L1543" i="1"/>
  <c r="N1543" i="1"/>
  <c r="Q1543" i="1"/>
  <c r="L1544" i="1"/>
  <c r="N1544" i="1"/>
  <c r="Q1544" i="1"/>
  <c r="L1545" i="1"/>
  <c r="N1545" i="1"/>
  <c r="Q1545" i="1"/>
  <c r="L1546" i="1"/>
  <c r="N1546" i="1"/>
  <c r="Q1546" i="1"/>
  <c r="L1547" i="1"/>
  <c r="N1547" i="1"/>
  <c r="Q1547" i="1"/>
  <c r="L1548" i="1"/>
  <c r="N1548" i="1"/>
  <c r="Q1548" i="1"/>
  <c r="L1549" i="1"/>
  <c r="N1549" i="1"/>
  <c r="Q1549" i="1"/>
  <c r="L1550" i="1"/>
  <c r="N1550" i="1"/>
  <c r="Q1550" i="1"/>
  <c r="L1551" i="1"/>
  <c r="N1551" i="1"/>
  <c r="Q1551" i="1"/>
  <c r="L1552" i="1"/>
  <c r="N1552" i="1"/>
  <c r="Q1552" i="1"/>
  <c r="L1553" i="1"/>
  <c r="N1553" i="1"/>
  <c r="Q1553" i="1"/>
  <c r="L1554" i="1"/>
  <c r="N1554" i="1"/>
  <c r="Q1554" i="1"/>
  <c r="L1555" i="1"/>
  <c r="N1555" i="1"/>
  <c r="Q1555" i="1"/>
  <c r="L1556" i="1"/>
  <c r="N1556" i="1"/>
  <c r="Q1556" i="1"/>
  <c r="L1557" i="1"/>
  <c r="N1557" i="1"/>
  <c r="Q1557" i="1"/>
  <c r="L1558" i="1"/>
  <c r="N1558" i="1"/>
  <c r="Q1558" i="1"/>
  <c r="L1559" i="1"/>
  <c r="N1559" i="1"/>
  <c r="Q1559" i="1"/>
  <c r="L1560" i="1"/>
  <c r="N1560" i="1"/>
  <c r="Q1560" i="1"/>
  <c r="L1561" i="1"/>
  <c r="N1561" i="1"/>
  <c r="Q1561" i="1"/>
  <c r="L1562" i="1"/>
  <c r="N1562" i="1"/>
  <c r="Q1562" i="1"/>
  <c r="L1563" i="1"/>
  <c r="N1563" i="1"/>
  <c r="Q1563" i="1"/>
  <c r="L1564" i="1"/>
  <c r="N1564" i="1"/>
  <c r="Q1564" i="1"/>
  <c r="L1565" i="1"/>
  <c r="N1565" i="1"/>
  <c r="Q1565" i="1"/>
  <c r="L1566" i="1"/>
  <c r="N1566" i="1"/>
  <c r="Q1566" i="1"/>
  <c r="L1567" i="1"/>
  <c r="N1567" i="1"/>
  <c r="Q1567" i="1"/>
  <c r="L1568" i="1"/>
  <c r="N1568" i="1"/>
  <c r="Q1568" i="1"/>
  <c r="L1569" i="1"/>
  <c r="N1569" i="1"/>
  <c r="Q1569" i="1"/>
  <c r="L1570" i="1"/>
  <c r="N1570" i="1"/>
  <c r="Q1570" i="1"/>
  <c r="L1571" i="1"/>
  <c r="N1571" i="1"/>
  <c r="Q1571" i="1"/>
  <c r="L1572" i="1"/>
  <c r="N1572" i="1"/>
  <c r="Q1572" i="1"/>
  <c r="L1573" i="1"/>
  <c r="N1573" i="1"/>
  <c r="Q1573" i="1"/>
  <c r="L1574" i="1"/>
  <c r="N1574" i="1"/>
  <c r="Q1574" i="1"/>
  <c r="L1575" i="1"/>
  <c r="N1575" i="1"/>
  <c r="Q1575" i="1"/>
  <c r="L1576" i="1"/>
  <c r="N1576" i="1"/>
  <c r="Q1576" i="1"/>
  <c r="L1577" i="1"/>
  <c r="N1577" i="1"/>
  <c r="Q1577" i="1"/>
  <c r="L1578" i="1"/>
  <c r="N1578" i="1"/>
  <c r="Q1578" i="1"/>
  <c r="L1579" i="1"/>
  <c r="N1579" i="1"/>
  <c r="Q1579" i="1"/>
  <c r="L1580" i="1"/>
  <c r="N1580" i="1"/>
  <c r="Q1580" i="1"/>
  <c r="L1581" i="1"/>
  <c r="N1581" i="1"/>
  <c r="Q1581" i="1"/>
  <c r="L1582" i="1"/>
  <c r="N1582" i="1"/>
  <c r="Q1582" i="1"/>
  <c r="L1583" i="1"/>
  <c r="N1583" i="1"/>
  <c r="Q1583" i="1"/>
  <c r="L1584" i="1"/>
  <c r="N1584" i="1"/>
  <c r="Q1584" i="1"/>
  <c r="L1585" i="1"/>
  <c r="N1585" i="1"/>
  <c r="Q1585" i="1"/>
  <c r="L1586" i="1"/>
  <c r="N1586" i="1"/>
  <c r="Q1586" i="1"/>
  <c r="L1587" i="1"/>
  <c r="N1587" i="1"/>
  <c r="Q1587" i="1"/>
  <c r="L1588" i="1"/>
  <c r="N1588" i="1"/>
  <c r="Q1588" i="1"/>
  <c r="L1589" i="1"/>
  <c r="N1589" i="1"/>
  <c r="Q1589" i="1"/>
  <c r="L1590" i="1"/>
  <c r="N1590" i="1"/>
  <c r="Q1590" i="1"/>
  <c r="L1591" i="1"/>
  <c r="N1591" i="1"/>
  <c r="Q1591" i="1"/>
  <c r="L1592" i="1"/>
  <c r="N1592" i="1"/>
  <c r="Q1592" i="1"/>
  <c r="L1593" i="1"/>
  <c r="N1593" i="1"/>
  <c r="Q1593" i="1"/>
  <c r="L1594" i="1"/>
  <c r="N1594" i="1"/>
  <c r="Q1594" i="1"/>
  <c r="L1595" i="1"/>
  <c r="N1595" i="1"/>
  <c r="Q1595" i="1"/>
  <c r="L1596" i="1"/>
  <c r="N1596" i="1"/>
  <c r="Q1596" i="1"/>
  <c r="L1597" i="1"/>
  <c r="N1597" i="1"/>
  <c r="Q1597" i="1"/>
  <c r="L1598" i="1"/>
  <c r="N1598" i="1"/>
  <c r="Q1598" i="1"/>
  <c r="L1599" i="1"/>
  <c r="N1599" i="1"/>
  <c r="Q1599" i="1"/>
  <c r="L1600" i="1"/>
  <c r="N1600" i="1"/>
  <c r="Q1600" i="1"/>
  <c r="L1601" i="1"/>
  <c r="N1601" i="1"/>
  <c r="Q1601" i="1"/>
  <c r="L1602" i="1"/>
  <c r="N1602" i="1"/>
  <c r="Q1602" i="1"/>
  <c r="L1603" i="1"/>
  <c r="N1603" i="1"/>
  <c r="Q1603" i="1"/>
  <c r="L1604" i="1"/>
  <c r="N1604" i="1"/>
  <c r="Q1604" i="1"/>
  <c r="L1605" i="1"/>
  <c r="N1605" i="1"/>
  <c r="Q1605" i="1"/>
  <c r="L1606" i="1"/>
  <c r="N1606" i="1"/>
  <c r="Q1606" i="1"/>
  <c r="L1607" i="1"/>
  <c r="N1607" i="1"/>
  <c r="Q1607" i="1"/>
  <c r="L1608" i="1"/>
  <c r="N1608" i="1"/>
  <c r="Q1608" i="1"/>
  <c r="L1609" i="1"/>
  <c r="N1609" i="1"/>
  <c r="Q1609" i="1"/>
  <c r="L1610" i="1"/>
  <c r="N1610" i="1"/>
  <c r="Q1610" i="1"/>
  <c r="L1611" i="1"/>
  <c r="N1611" i="1"/>
  <c r="Q1611" i="1"/>
  <c r="L1612" i="1"/>
  <c r="N1612" i="1"/>
  <c r="Q1612" i="1"/>
  <c r="L1613" i="1"/>
  <c r="N1613" i="1"/>
  <c r="Q1613" i="1"/>
  <c r="L1614" i="1"/>
  <c r="N1614" i="1"/>
  <c r="Q1614" i="1"/>
  <c r="L1615" i="1"/>
  <c r="N1615" i="1"/>
  <c r="Q1615" i="1"/>
  <c r="L1616" i="1"/>
  <c r="N1616" i="1"/>
  <c r="Q1616" i="1"/>
  <c r="L1617" i="1"/>
  <c r="N1617" i="1"/>
  <c r="Q1617" i="1"/>
  <c r="L1618" i="1"/>
  <c r="N1618" i="1"/>
  <c r="Q1618" i="1"/>
  <c r="L1619" i="1"/>
  <c r="N1619" i="1"/>
  <c r="Q1619" i="1"/>
  <c r="L1620" i="1"/>
  <c r="N1620" i="1"/>
  <c r="Q1620" i="1"/>
  <c r="L1621" i="1"/>
  <c r="N1621" i="1"/>
  <c r="Q1621" i="1"/>
  <c r="L1622" i="1"/>
  <c r="N1622" i="1"/>
  <c r="Q1622" i="1"/>
  <c r="L1623" i="1"/>
  <c r="N1623" i="1"/>
  <c r="Q1623" i="1"/>
  <c r="L1624" i="1"/>
  <c r="N1624" i="1"/>
  <c r="Q1624" i="1"/>
  <c r="L1625" i="1"/>
  <c r="N1625" i="1"/>
  <c r="Q1625" i="1"/>
  <c r="L1626" i="1"/>
  <c r="N1626" i="1"/>
  <c r="Q1626" i="1"/>
  <c r="L1627" i="1"/>
  <c r="N1627" i="1"/>
  <c r="Q1627" i="1"/>
  <c r="L1628" i="1"/>
  <c r="N1628" i="1"/>
  <c r="Q1628" i="1"/>
  <c r="L1629" i="1"/>
  <c r="N1629" i="1"/>
  <c r="Q1629" i="1"/>
  <c r="L1630" i="1"/>
  <c r="N1630" i="1"/>
  <c r="Q1630" i="1"/>
  <c r="L1631" i="1"/>
  <c r="N1631" i="1"/>
  <c r="Q1631" i="1"/>
  <c r="L1632" i="1"/>
  <c r="N1632" i="1"/>
  <c r="Q1632" i="1"/>
  <c r="L1633" i="1"/>
  <c r="N1633" i="1"/>
  <c r="Q1633" i="1"/>
  <c r="L1634" i="1"/>
  <c r="N1634" i="1"/>
  <c r="Q1634" i="1"/>
  <c r="L1635" i="1"/>
  <c r="N1635" i="1"/>
  <c r="Q1635" i="1"/>
  <c r="L1636" i="1"/>
  <c r="N1636" i="1"/>
  <c r="Q1636" i="1"/>
  <c r="L1637" i="1"/>
  <c r="N1637" i="1"/>
  <c r="Q1637" i="1"/>
  <c r="L1638" i="1"/>
  <c r="N1638" i="1"/>
  <c r="Q1638" i="1"/>
  <c r="L1639" i="1"/>
  <c r="N1639" i="1"/>
  <c r="Q1639" i="1"/>
  <c r="L1640" i="1"/>
  <c r="N1640" i="1"/>
  <c r="Q1640" i="1"/>
  <c r="L1641" i="1"/>
  <c r="N1641" i="1"/>
  <c r="Q1641" i="1"/>
  <c r="T1171" i="1"/>
  <c r="U1171" i="1" s="1"/>
  <c r="T1172" i="1"/>
  <c r="U1172" i="1" s="1"/>
  <c r="T1173" i="1"/>
  <c r="U1173" i="1"/>
  <c r="W1173" i="1" s="1"/>
  <c r="T1174" i="1"/>
  <c r="U1174" i="1" s="1"/>
  <c r="W1174" i="1" s="1"/>
  <c r="T1175" i="1"/>
  <c r="U1175" i="1"/>
  <c r="W1175" i="1" s="1"/>
  <c r="T1197" i="1"/>
  <c r="U1197" i="1" s="1"/>
  <c r="W1197" i="1" s="1"/>
  <c r="T1198" i="1"/>
  <c r="U1198" i="1" s="1"/>
  <c r="W1198" i="1" s="1"/>
  <c r="T1199" i="1"/>
  <c r="U1199" i="1" s="1"/>
  <c r="W1199" i="1" s="1"/>
  <c r="T1298" i="1"/>
  <c r="U1298" i="1" s="1"/>
  <c r="T1299" i="1"/>
  <c r="U1299" i="1" s="1"/>
  <c r="T1355" i="1"/>
  <c r="U1355" i="1" s="1"/>
  <c r="W1355" i="1" s="1"/>
  <c r="T1356" i="1"/>
  <c r="U1356" i="1" s="1"/>
  <c r="X1147" i="1"/>
  <c r="X1148" i="1"/>
  <c r="X1149" i="1"/>
  <c r="X1150" i="1"/>
  <c r="X1151" i="1"/>
  <c r="X1152" i="1"/>
  <c r="X1153" i="1"/>
  <c r="X1154" i="1"/>
  <c r="X1155" i="1"/>
  <c r="X1156" i="1"/>
  <c r="X1157" i="1"/>
  <c r="X1158" i="1"/>
  <c r="X1159" i="1"/>
  <c r="X1160" i="1"/>
  <c r="X1161" i="1"/>
  <c r="X1162" i="1"/>
  <c r="X1163" i="1"/>
  <c r="X1164" i="1"/>
  <c r="X1165" i="1"/>
  <c r="X1166" i="1"/>
  <c r="X1167" i="1"/>
  <c r="X1168" i="1"/>
  <c r="X1169" i="1"/>
  <c r="X1170" i="1"/>
  <c r="X1171" i="1"/>
  <c r="X1172" i="1"/>
  <c r="Z1172" i="1" s="1"/>
  <c r="X1173" i="1"/>
  <c r="Z1173" i="1" s="1"/>
  <c r="X1174" i="1"/>
  <c r="X1175" i="1"/>
  <c r="X1176" i="1"/>
  <c r="X1177" i="1"/>
  <c r="X1178" i="1"/>
  <c r="X1179" i="1"/>
  <c r="X1180" i="1"/>
  <c r="X1181" i="1"/>
  <c r="X1182" i="1"/>
  <c r="X1183" i="1"/>
  <c r="X1184" i="1"/>
  <c r="X1185" i="1"/>
  <c r="X1186" i="1"/>
  <c r="X1187" i="1"/>
  <c r="X1188" i="1"/>
  <c r="X1189" i="1"/>
  <c r="X1190" i="1"/>
  <c r="X1191" i="1"/>
  <c r="X1192" i="1"/>
  <c r="X1193" i="1"/>
  <c r="X1194" i="1"/>
  <c r="X1195" i="1"/>
  <c r="X1196" i="1"/>
  <c r="X1197" i="1"/>
  <c r="Z1197" i="1" s="1"/>
  <c r="X1198" i="1"/>
  <c r="X1199" i="1"/>
  <c r="X1200" i="1"/>
  <c r="X1201" i="1"/>
  <c r="X1202" i="1"/>
  <c r="X1203" i="1"/>
  <c r="X1204" i="1"/>
  <c r="X1205" i="1"/>
  <c r="X1206" i="1"/>
  <c r="X1207" i="1"/>
  <c r="X1208" i="1"/>
  <c r="X1209" i="1"/>
  <c r="X1210" i="1"/>
  <c r="X1211" i="1"/>
  <c r="X1212" i="1"/>
  <c r="X1213" i="1"/>
  <c r="X1214" i="1"/>
  <c r="X1215" i="1"/>
  <c r="X1216" i="1"/>
  <c r="X1217" i="1"/>
  <c r="X1218" i="1"/>
  <c r="X1219" i="1"/>
  <c r="X1220" i="1"/>
  <c r="X1221" i="1"/>
  <c r="X1222" i="1"/>
  <c r="X1223" i="1"/>
  <c r="X1224" i="1"/>
  <c r="X1225" i="1"/>
  <c r="X1226" i="1"/>
  <c r="X1227" i="1"/>
  <c r="X1228" i="1"/>
  <c r="X1229" i="1"/>
  <c r="X1230" i="1"/>
  <c r="X1231" i="1"/>
  <c r="X1232" i="1"/>
  <c r="X1233" i="1"/>
  <c r="X1234" i="1"/>
  <c r="X1235" i="1"/>
  <c r="X1236" i="1"/>
  <c r="X1237" i="1"/>
  <c r="X1238" i="1"/>
  <c r="X1239" i="1"/>
  <c r="X1240" i="1"/>
  <c r="X1241" i="1"/>
  <c r="X1242" i="1"/>
  <c r="X1243" i="1"/>
  <c r="X1244" i="1"/>
  <c r="X1245" i="1"/>
  <c r="X1246" i="1"/>
  <c r="X1247" i="1"/>
  <c r="X1248" i="1"/>
  <c r="X1249" i="1"/>
  <c r="X1250" i="1"/>
  <c r="X1251" i="1"/>
  <c r="X1252" i="1"/>
  <c r="X1253" i="1"/>
  <c r="X1254" i="1"/>
  <c r="X1255" i="1"/>
  <c r="X1256" i="1"/>
  <c r="X1257" i="1"/>
  <c r="X1258" i="1"/>
  <c r="X1259" i="1"/>
  <c r="X1260" i="1"/>
  <c r="X1261" i="1"/>
  <c r="X1262" i="1"/>
  <c r="X1263" i="1"/>
  <c r="X1264" i="1"/>
  <c r="X1265" i="1"/>
  <c r="X1266" i="1"/>
  <c r="X1267" i="1"/>
  <c r="X1268" i="1"/>
  <c r="X1269" i="1"/>
  <c r="X1270" i="1"/>
  <c r="X1271" i="1"/>
  <c r="X1272" i="1"/>
  <c r="X1273" i="1"/>
  <c r="X1274" i="1"/>
  <c r="X1275" i="1"/>
  <c r="X1276" i="1"/>
  <c r="X1277" i="1"/>
  <c r="X1278" i="1"/>
  <c r="X1279" i="1"/>
  <c r="X1280" i="1"/>
  <c r="X1281" i="1"/>
  <c r="X1282" i="1"/>
  <c r="X1283" i="1"/>
  <c r="X1284" i="1"/>
  <c r="X1285" i="1"/>
  <c r="X1286" i="1"/>
  <c r="X1287" i="1"/>
  <c r="X1288" i="1"/>
  <c r="X1289" i="1"/>
  <c r="X1290" i="1"/>
  <c r="X1291" i="1"/>
  <c r="X1292" i="1"/>
  <c r="X1293" i="1"/>
  <c r="X1294" i="1"/>
  <c r="X1295" i="1"/>
  <c r="X1296" i="1"/>
  <c r="X1297" i="1"/>
  <c r="X1298" i="1"/>
  <c r="X1299" i="1"/>
  <c r="X1300" i="1"/>
  <c r="X1301" i="1"/>
  <c r="X1302" i="1"/>
  <c r="X1303" i="1"/>
  <c r="X1304" i="1"/>
  <c r="X1305" i="1"/>
  <c r="X1306" i="1"/>
  <c r="X1307" i="1"/>
  <c r="X1308" i="1"/>
  <c r="X1309" i="1"/>
  <c r="X1310" i="1"/>
  <c r="X1311" i="1"/>
  <c r="X1312" i="1"/>
  <c r="X1313" i="1"/>
  <c r="X1314" i="1"/>
  <c r="X1315" i="1"/>
  <c r="X1316" i="1"/>
  <c r="X1317" i="1"/>
  <c r="X1318" i="1"/>
  <c r="X1319" i="1"/>
  <c r="X1320" i="1"/>
  <c r="X1321" i="1"/>
  <c r="X1322" i="1"/>
  <c r="X1323" i="1"/>
  <c r="X1324" i="1"/>
  <c r="X1325" i="1"/>
  <c r="X1326" i="1"/>
  <c r="X1327" i="1"/>
  <c r="X1328" i="1"/>
  <c r="X1329" i="1"/>
  <c r="X1330" i="1"/>
  <c r="X1331" i="1"/>
  <c r="X1332" i="1"/>
  <c r="X1333" i="1"/>
  <c r="X1334" i="1"/>
  <c r="X1335" i="1"/>
  <c r="X1336" i="1"/>
  <c r="X1337" i="1"/>
  <c r="X1338" i="1"/>
  <c r="X1339" i="1"/>
  <c r="X1340" i="1"/>
  <c r="X1341" i="1"/>
  <c r="X1342" i="1"/>
  <c r="X1343" i="1"/>
  <c r="X1344" i="1"/>
  <c r="X1345" i="1"/>
  <c r="X1346" i="1"/>
  <c r="X1347" i="1"/>
  <c r="X1348" i="1"/>
  <c r="X1349" i="1"/>
  <c r="X1350" i="1"/>
  <c r="X1351" i="1"/>
  <c r="X1352" i="1"/>
  <c r="X1353" i="1"/>
  <c r="X1354" i="1"/>
  <c r="X1355" i="1"/>
  <c r="X1356" i="1"/>
  <c r="X1357" i="1"/>
  <c r="X1358" i="1"/>
  <c r="X1359" i="1"/>
  <c r="X1360" i="1"/>
  <c r="X1361" i="1"/>
  <c r="X1362" i="1"/>
  <c r="X1363" i="1"/>
  <c r="X1364" i="1"/>
  <c r="X1365" i="1"/>
  <c r="X1366" i="1"/>
  <c r="X1367" i="1"/>
  <c r="X1368" i="1"/>
  <c r="X1369" i="1"/>
  <c r="X1370" i="1"/>
  <c r="X1371" i="1"/>
  <c r="X1372" i="1"/>
  <c r="X1373" i="1"/>
  <c r="X1374" i="1"/>
  <c r="X1375" i="1"/>
  <c r="X1376" i="1"/>
  <c r="X1377" i="1"/>
  <c r="X1378" i="1"/>
  <c r="X1379" i="1"/>
  <c r="X1380" i="1"/>
  <c r="X1381" i="1"/>
  <c r="X1382" i="1"/>
  <c r="X1383" i="1"/>
  <c r="X1384" i="1"/>
  <c r="X1385" i="1"/>
  <c r="X1386" i="1"/>
  <c r="X1387" i="1"/>
  <c r="X1388" i="1"/>
  <c r="X1389" i="1"/>
  <c r="X1390" i="1"/>
  <c r="X1391" i="1"/>
  <c r="X1392" i="1"/>
  <c r="X1393" i="1"/>
  <c r="X1394" i="1"/>
  <c r="X1395" i="1"/>
  <c r="X1396" i="1"/>
  <c r="X1397" i="1"/>
  <c r="X1398" i="1"/>
  <c r="X1399" i="1"/>
  <c r="X1400" i="1"/>
  <c r="X1401" i="1"/>
  <c r="X1402" i="1"/>
  <c r="X1403" i="1"/>
  <c r="X1404" i="1"/>
  <c r="X1405" i="1"/>
  <c r="X1406" i="1"/>
  <c r="X1407" i="1"/>
  <c r="X1408" i="1"/>
  <c r="X1409" i="1"/>
  <c r="X1410" i="1"/>
  <c r="X1411" i="1"/>
  <c r="X1412" i="1"/>
  <c r="X1413" i="1"/>
  <c r="X1414" i="1"/>
  <c r="X1415" i="1"/>
  <c r="X1416" i="1"/>
  <c r="X1417" i="1"/>
  <c r="X1418" i="1"/>
  <c r="X1419" i="1"/>
  <c r="X1420" i="1"/>
  <c r="X1421" i="1"/>
  <c r="X1422" i="1"/>
  <c r="X1423" i="1"/>
  <c r="X1424" i="1"/>
  <c r="X1425" i="1"/>
  <c r="X1426" i="1"/>
  <c r="X1427" i="1"/>
  <c r="X1428" i="1"/>
  <c r="X1429" i="1"/>
  <c r="X1430" i="1"/>
  <c r="X1431" i="1"/>
  <c r="X1432" i="1"/>
  <c r="X1433" i="1"/>
  <c r="X1434" i="1"/>
  <c r="X1435" i="1"/>
  <c r="X1436" i="1"/>
  <c r="X1437" i="1"/>
  <c r="X1438" i="1"/>
  <c r="X1439" i="1"/>
  <c r="X1440" i="1"/>
  <c r="X1441" i="1"/>
  <c r="X1442" i="1"/>
  <c r="X1443" i="1"/>
  <c r="X1444" i="1"/>
  <c r="X1445" i="1"/>
  <c r="X1446" i="1"/>
  <c r="X1447" i="1"/>
  <c r="X1448" i="1"/>
  <c r="X1449" i="1"/>
  <c r="X1450" i="1"/>
  <c r="X1451" i="1"/>
  <c r="X1452" i="1"/>
  <c r="X1453" i="1"/>
  <c r="X1454" i="1"/>
  <c r="X1455" i="1"/>
  <c r="X1456" i="1"/>
  <c r="X1457" i="1"/>
  <c r="X1458" i="1"/>
  <c r="X1459" i="1"/>
  <c r="X1460" i="1"/>
  <c r="X1461" i="1"/>
  <c r="X1462" i="1"/>
  <c r="X1463" i="1"/>
  <c r="X1464" i="1"/>
  <c r="X1465" i="1"/>
  <c r="X1466" i="1"/>
  <c r="X1467" i="1"/>
  <c r="X1468" i="1"/>
  <c r="X1469" i="1"/>
  <c r="X1470" i="1"/>
  <c r="X1471" i="1"/>
  <c r="X1472" i="1"/>
  <c r="X1473" i="1"/>
  <c r="X1474" i="1"/>
  <c r="X1475" i="1"/>
  <c r="X1476" i="1"/>
  <c r="X1477" i="1"/>
  <c r="X1478" i="1"/>
  <c r="X1479" i="1"/>
  <c r="X1480" i="1"/>
  <c r="X1481" i="1"/>
  <c r="X1482" i="1"/>
  <c r="X1483" i="1"/>
  <c r="X1484" i="1"/>
  <c r="X1485" i="1"/>
  <c r="X1486" i="1"/>
  <c r="X1487" i="1"/>
  <c r="X1488" i="1"/>
  <c r="X1489" i="1"/>
  <c r="X1490" i="1"/>
  <c r="X1491" i="1"/>
  <c r="X1492" i="1"/>
  <c r="X1493" i="1"/>
  <c r="X1494" i="1"/>
  <c r="X1495" i="1"/>
  <c r="X1496" i="1"/>
  <c r="X1497" i="1"/>
  <c r="X1498" i="1"/>
  <c r="X1499" i="1"/>
  <c r="X1500" i="1"/>
  <c r="X1501" i="1"/>
  <c r="X1502" i="1"/>
  <c r="X1503" i="1"/>
  <c r="X1504" i="1"/>
  <c r="X1505" i="1"/>
  <c r="X1506" i="1"/>
  <c r="X1507" i="1"/>
  <c r="X1508" i="1"/>
  <c r="X1509" i="1"/>
  <c r="X1510" i="1"/>
  <c r="X1511" i="1"/>
  <c r="X1512" i="1"/>
  <c r="X1513" i="1"/>
  <c r="X1514" i="1"/>
  <c r="X1515" i="1"/>
  <c r="X1516" i="1"/>
  <c r="X1517" i="1"/>
  <c r="X1518" i="1"/>
  <c r="X1519" i="1"/>
  <c r="X1520" i="1"/>
  <c r="X1521" i="1"/>
  <c r="X1522" i="1"/>
  <c r="X1523" i="1"/>
  <c r="X1524" i="1"/>
  <c r="X1525" i="1"/>
  <c r="X1526" i="1"/>
  <c r="X1527" i="1"/>
  <c r="X1528" i="1"/>
  <c r="X1529" i="1"/>
  <c r="X1530" i="1"/>
  <c r="X1531" i="1"/>
  <c r="X1532" i="1"/>
  <c r="X1533" i="1"/>
  <c r="X1534" i="1"/>
  <c r="X1535" i="1"/>
  <c r="X1536" i="1"/>
  <c r="X1537" i="1"/>
  <c r="X1538" i="1"/>
  <c r="X1539" i="1"/>
  <c r="X1540" i="1"/>
  <c r="X1541" i="1"/>
  <c r="X1542" i="1"/>
  <c r="X1543" i="1"/>
  <c r="X1544" i="1"/>
  <c r="X1545" i="1"/>
  <c r="X1546" i="1"/>
  <c r="X1547" i="1"/>
  <c r="X1548" i="1"/>
  <c r="X1549" i="1"/>
  <c r="X1550" i="1"/>
  <c r="X1551" i="1"/>
  <c r="X1552" i="1"/>
  <c r="X1553" i="1"/>
  <c r="X1554" i="1"/>
  <c r="X1555" i="1"/>
  <c r="X1556" i="1"/>
  <c r="X1557" i="1"/>
  <c r="X1558" i="1"/>
  <c r="X1559" i="1"/>
  <c r="X1560" i="1"/>
  <c r="X1561" i="1"/>
  <c r="X1562" i="1"/>
  <c r="X1563" i="1"/>
  <c r="X1564" i="1"/>
  <c r="X1565" i="1"/>
  <c r="X1566" i="1"/>
  <c r="X1567" i="1"/>
  <c r="X1568" i="1"/>
  <c r="X1569" i="1"/>
  <c r="X1570" i="1"/>
  <c r="X1571" i="1"/>
  <c r="X1572" i="1"/>
  <c r="X1573" i="1"/>
  <c r="X1574" i="1"/>
  <c r="X1575" i="1"/>
  <c r="X1576" i="1"/>
  <c r="X1577" i="1"/>
  <c r="X1578" i="1"/>
  <c r="X1579" i="1"/>
  <c r="X1580" i="1"/>
  <c r="X1581" i="1"/>
  <c r="X1582" i="1"/>
  <c r="X1583" i="1"/>
  <c r="X1584" i="1"/>
  <c r="X1585" i="1"/>
  <c r="X1586" i="1"/>
  <c r="X1587" i="1"/>
  <c r="X1588" i="1"/>
  <c r="X1589" i="1"/>
  <c r="X1590" i="1"/>
  <c r="X1591" i="1"/>
  <c r="X1592" i="1"/>
  <c r="X1593" i="1"/>
  <c r="X1594" i="1"/>
  <c r="X1595" i="1"/>
  <c r="X1596" i="1"/>
  <c r="X1597" i="1"/>
  <c r="X1598" i="1"/>
  <c r="X1599" i="1"/>
  <c r="X1600" i="1"/>
  <c r="X1601" i="1"/>
  <c r="X1602" i="1"/>
  <c r="X1603" i="1"/>
  <c r="X1604" i="1"/>
  <c r="X1605" i="1"/>
  <c r="X1606" i="1"/>
  <c r="X1607" i="1"/>
  <c r="X1608" i="1"/>
  <c r="X1609" i="1"/>
  <c r="X1610" i="1"/>
  <c r="X1611" i="1"/>
  <c r="X1612" i="1"/>
  <c r="X1613" i="1"/>
  <c r="X1614" i="1"/>
  <c r="X1615" i="1"/>
  <c r="X1616" i="1"/>
  <c r="X1617" i="1"/>
  <c r="X1618" i="1"/>
  <c r="X1619" i="1"/>
  <c r="X1620" i="1"/>
  <c r="X1621" i="1"/>
  <c r="X1622" i="1"/>
  <c r="X1623" i="1"/>
  <c r="X1624" i="1"/>
  <c r="X1625" i="1"/>
  <c r="X1626" i="1"/>
  <c r="X1627" i="1"/>
  <c r="X1628" i="1"/>
  <c r="X1629" i="1"/>
  <c r="X1630" i="1"/>
  <c r="X1631" i="1"/>
  <c r="X1632" i="1"/>
  <c r="X1633" i="1"/>
  <c r="X1634" i="1"/>
  <c r="X1635" i="1"/>
  <c r="X1636" i="1"/>
  <c r="X1637" i="1"/>
  <c r="X1638" i="1"/>
  <c r="X1639" i="1"/>
  <c r="X1640" i="1"/>
  <c r="X1641" i="1"/>
  <c r="X1642" i="1"/>
  <c r="AA1147" i="1"/>
  <c r="AA1148" i="1"/>
  <c r="AA1149" i="1"/>
  <c r="AA1150" i="1"/>
  <c r="AA1151" i="1"/>
  <c r="AA1152" i="1"/>
  <c r="AA1153" i="1"/>
  <c r="AA1154" i="1"/>
  <c r="AA1155" i="1"/>
  <c r="AA1156" i="1"/>
  <c r="AA1157" i="1"/>
  <c r="AA1158" i="1"/>
  <c r="AA1159" i="1"/>
  <c r="AA1160" i="1"/>
  <c r="AA1161" i="1"/>
  <c r="AA1162" i="1"/>
  <c r="AA1163" i="1"/>
  <c r="AA1164" i="1"/>
  <c r="AA1165" i="1"/>
  <c r="AA1166" i="1"/>
  <c r="AA1167" i="1"/>
  <c r="AA1168" i="1"/>
  <c r="AA1169" i="1"/>
  <c r="AA1170" i="1"/>
  <c r="AA1171" i="1"/>
  <c r="AA1172" i="1"/>
  <c r="AA1173" i="1"/>
  <c r="AA1174" i="1"/>
  <c r="AA1175" i="1"/>
  <c r="AA1176" i="1"/>
  <c r="AA1177" i="1"/>
  <c r="AA1178" i="1"/>
  <c r="AA1179" i="1"/>
  <c r="AA1180" i="1"/>
  <c r="AA1181" i="1"/>
  <c r="AA1182" i="1"/>
  <c r="AA1183" i="1"/>
  <c r="AA1184" i="1"/>
  <c r="AA1185" i="1"/>
  <c r="AA1186" i="1"/>
  <c r="AA1187" i="1"/>
  <c r="AA1188" i="1"/>
  <c r="AA1189" i="1"/>
  <c r="AA1190" i="1"/>
  <c r="AA1191" i="1"/>
  <c r="AA1192" i="1"/>
  <c r="AA1193" i="1"/>
  <c r="AA1194" i="1"/>
  <c r="AA1195" i="1"/>
  <c r="AA1196" i="1"/>
  <c r="AA1197" i="1"/>
  <c r="AA1198" i="1"/>
  <c r="AA1199" i="1"/>
  <c r="AA1200" i="1"/>
  <c r="AA1201" i="1"/>
  <c r="AA1202" i="1"/>
  <c r="AA1203" i="1"/>
  <c r="AA1204" i="1"/>
  <c r="AA1205" i="1"/>
  <c r="AA1206" i="1"/>
  <c r="AA1207" i="1"/>
  <c r="AA1208" i="1"/>
  <c r="AA1209" i="1"/>
  <c r="AA1210" i="1"/>
  <c r="AA1211" i="1"/>
  <c r="AA1212" i="1"/>
  <c r="AA1213" i="1"/>
  <c r="AA1214" i="1"/>
  <c r="AA1215" i="1"/>
  <c r="AA1216" i="1"/>
  <c r="AA1217" i="1"/>
  <c r="AA1218" i="1"/>
  <c r="AA1219" i="1"/>
  <c r="AA1220" i="1"/>
  <c r="AA1221" i="1"/>
  <c r="AA1222" i="1"/>
  <c r="AA1223" i="1"/>
  <c r="AA1224" i="1"/>
  <c r="AA1225" i="1"/>
  <c r="AA1226" i="1"/>
  <c r="AA1227" i="1"/>
  <c r="AA1228" i="1"/>
  <c r="AA1229" i="1"/>
  <c r="AA1230" i="1"/>
  <c r="AA1231" i="1"/>
  <c r="AA1232" i="1"/>
  <c r="AA1233" i="1"/>
  <c r="AA1234" i="1"/>
  <c r="AA1235" i="1"/>
  <c r="AA1236" i="1"/>
  <c r="AA1237" i="1"/>
  <c r="AA1238" i="1"/>
  <c r="AA1239" i="1"/>
  <c r="AA1240" i="1"/>
  <c r="AA1241" i="1"/>
  <c r="AA1242" i="1"/>
  <c r="AA1243" i="1"/>
  <c r="AA1244" i="1"/>
  <c r="AA1245" i="1"/>
  <c r="AA1246" i="1"/>
  <c r="AA1247" i="1"/>
  <c r="AA1248" i="1"/>
  <c r="AA1249" i="1"/>
  <c r="AA1250" i="1"/>
  <c r="AA1251" i="1"/>
  <c r="AA1252" i="1"/>
  <c r="AA1253" i="1"/>
  <c r="AA1254" i="1"/>
  <c r="AA1255" i="1"/>
  <c r="AA1256" i="1"/>
  <c r="AA1257" i="1"/>
  <c r="AA1258" i="1"/>
  <c r="AA1259" i="1"/>
  <c r="AA1260" i="1"/>
  <c r="AA1261" i="1"/>
  <c r="AA1262" i="1"/>
  <c r="AA1263" i="1"/>
  <c r="AA1264" i="1"/>
  <c r="AA1265" i="1"/>
  <c r="AA1266" i="1"/>
  <c r="AA1267" i="1"/>
  <c r="AA1268" i="1"/>
  <c r="AA1269" i="1"/>
  <c r="AA1270" i="1"/>
  <c r="AA1271" i="1"/>
  <c r="AA1272" i="1"/>
  <c r="AA1273" i="1"/>
  <c r="AA1274" i="1"/>
  <c r="AA1275" i="1"/>
  <c r="AA1276" i="1"/>
  <c r="AA1277" i="1"/>
  <c r="AA1278" i="1"/>
  <c r="AA1279" i="1"/>
  <c r="AA1280" i="1"/>
  <c r="AA1281" i="1"/>
  <c r="AA1282" i="1"/>
  <c r="AA1283" i="1"/>
  <c r="AA1284" i="1"/>
  <c r="AA1285" i="1"/>
  <c r="AA1286" i="1"/>
  <c r="AA1287" i="1"/>
  <c r="AA1288" i="1"/>
  <c r="AA1289" i="1"/>
  <c r="AA1290" i="1"/>
  <c r="AA1291" i="1"/>
  <c r="AA1292" i="1"/>
  <c r="AA1293" i="1"/>
  <c r="AA1294" i="1"/>
  <c r="AA1295" i="1"/>
  <c r="AA1296" i="1"/>
  <c r="AA1297" i="1"/>
  <c r="AA1298" i="1"/>
  <c r="AA1299" i="1"/>
  <c r="AA1300" i="1"/>
  <c r="AA1301" i="1"/>
  <c r="AA1302" i="1"/>
  <c r="AA1303" i="1"/>
  <c r="AA1304" i="1"/>
  <c r="AA1305" i="1"/>
  <c r="AA1306" i="1"/>
  <c r="AA1307" i="1"/>
  <c r="AA1308" i="1"/>
  <c r="AA1309" i="1"/>
  <c r="AA1310" i="1"/>
  <c r="AA1311" i="1"/>
  <c r="AA1312" i="1"/>
  <c r="AA1313" i="1"/>
  <c r="AA1314" i="1"/>
  <c r="AA1315" i="1"/>
  <c r="AA1316" i="1"/>
  <c r="AA1317" i="1"/>
  <c r="AA1318" i="1"/>
  <c r="AA1319" i="1"/>
  <c r="AA1320" i="1"/>
  <c r="AA1321" i="1"/>
  <c r="AA1322" i="1"/>
  <c r="AA1323" i="1"/>
  <c r="AA1324" i="1"/>
  <c r="AA1325" i="1"/>
  <c r="AA1326" i="1"/>
  <c r="AA1327" i="1"/>
  <c r="AA1328" i="1"/>
  <c r="AA1329" i="1"/>
  <c r="AA1330" i="1"/>
  <c r="AA1331" i="1"/>
  <c r="AA1332" i="1"/>
  <c r="AA1333" i="1"/>
  <c r="AA1334" i="1"/>
  <c r="AA1335" i="1"/>
  <c r="AA1336" i="1"/>
  <c r="AA1337" i="1"/>
  <c r="AA1338" i="1"/>
  <c r="AA1339" i="1"/>
  <c r="AA1340" i="1"/>
  <c r="AA1341" i="1"/>
  <c r="AA1342" i="1"/>
  <c r="AA1343" i="1"/>
  <c r="AA1344" i="1"/>
  <c r="AA1345" i="1"/>
  <c r="AA1346" i="1"/>
  <c r="AA1347" i="1"/>
  <c r="AA1348" i="1"/>
  <c r="AA1349" i="1"/>
  <c r="AA1350" i="1"/>
  <c r="AA1351" i="1"/>
  <c r="AA1352" i="1"/>
  <c r="AA1353" i="1"/>
  <c r="AA1354" i="1"/>
  <c r="AA1355" i="1"/>
  <c r="AA1356" i="1"/>
  <c r="AA1357" i="1"/>
  <c r="AA1358" i="1"/>
  <c r="AA1359" i="1"/>
  <c r="AA1360" i="1"/>
  <c r="AA1361" i="1"/>
  <c r="AA1362" i="1"/>
  <c r="AA1363" i="1"/>
  <c r="AA1364" i="1"/>
  <c r="AA1365" i="1"/>
  <c r="AA1366" i="1"/>
  <c r="AA1367" i="1"/>
  <c r="AA1368" i="1"/>
  <c r="AA1369" i="1"/>
  <c r="AA1370" i="1"/>
  <c r="AA1371" i="1"/>
  <c r="AA1372" i="1"/>
  <c r="AA1373" i="1"/>
  <c r="AA1374" i="1"/>
  <c r="AA1375" i="1"/>
  <c r="AA1376" i="1"/>
  <c r="AA1377" i="1"/>
  <c r="AA1378" i="1"/>
  <c r="AA1379" i="1"/>
  <c r="AA1380" i="1"/>
  <c r="AA1381" i="1"/>
  <c r="AA1382" i="1"/>
  <c r="AA1383" i="1"/>
  <c r="AA1384" i="1"/>
  <c r="AA1385" i="1"/>
  <c r="AA1386" i="1"/>
  <c r="AA1387" i="1"/>
  <c r="AA1388" i="1"/>
  <c r="AA1389" i="1"/>
  <c r="AA1390" i="1"/>
  <c r="AA1391" i="1"/>
  <c r="AA1392" i="1"/>
  <c r="AA1393" i="1"/>
  <c r="AA1394" i="1"/>
  <c r="AA1395" i="1"/>
  <c r="AA1396" i="1"/>
  <c r="AA1397" i="1"/>
  <c r="AA1398" i="1"/>
  <c r="AA1399" i="1"/>
  <c r="AA1400" i="1"/>
  <c r="AA1401" i="1"/>
  <c r="AA1402" i="1"/>
  <c r="AA1403" i="1"/>
  <c r="AA1404" i="1"/>
  <c r="AA1405" i="1"/>
  <c r="AA1406" i="1"/>
  <c r="AA1407" i="1"/>
  <c r="AA1408" i="1"/>
  <c r="AA1409" i="1"/>
  <c r="AA1410" i="1"/>
  <c r="AA1411" i="1"/>
  <c r="AA1412" i="1"/>
  <c r="AA1413" i="1"/>
  <c r="AA1414" i="1"/>
  <c r="AA1415" i="1"/>
  <c r="AA1416" i="1"/>
  <c r="AA1417" i="1"/>
  <c r="AA1418" i="1"/>
  <c r="AA1419" i="1"/>
  <c r="AA1420" i="1"/>
  <c r="AA1421" i="1"/>
  <c r="AA1422" i="1"/>
  <c r="AA1423" i="1"/>
  <c r="AA1424" i="1"/>
  <c r="AA1425" i="1"/>
  <c r="AA1426" i="1"/>
  <c r="AA1427" i="1"/>
  <c r="AA1428" i="1"/>
  <c r="AA1429" i="1"/>
  <c r="AA1430" i="1"/>
  <c r="AA1431" i="1"/>
  <c r="AA1432" i="1"/>
  <c r="AA1433" i="1"/>
  <c r="AA1434" i="1"/>
  <c r="AA1435" i="1"/>
  <c r="AA1436" i="1"/>
  <c r="AA1437" i="1"/>
  <c r="AA1438" i="1"/>
  <c r="AA1439" i="1"/>
  <c r="AA1440" i="1"/>
  <c r="AA1441" i="1"/>
  <c r="AA1442" i="1"/>
  <c r="AA1443" i="1"/>
  <c r="AA1444" i="1"/>
  <c r="AA1445" i="1"/>
  <c r="AA1446" i="1"/>
  <c r="AA1447" i="1"/>
  <c r="AA1448" i="1"/>
  <c r="AA1449" i="1"/>
  <c r="AA1450" i="1"/>
  <c r="AA1451" i="1"/>
  <c r="AA1452" i="1"/>
  <c r="AA1453" i="1"/>
  <c r="AA1454" i="1"/>
  <c r="AA1455" i="1"/>
  <c r="AA1456" i="1"/>
  <c r="AA1457" i="1"/>
  <c r="AA1458" i="1"/>
  <c r="AA1459" i="1"/>
  <c r="AA1460" i="1"/>
  <c r="AA1461" i="1"/>
  <c r="AA1462" i="1"/>
  <c r="AA1463" i="1"/>
  <c r="AA1464" i="1"/>
  <c r="AA1465" i="1"/>
  <c r="AA1466" i="1"/>
  <c r="AA1467" i="1"/>
  <c r="AA1468" i="1"/>
  <c r="AA1469" i="1"/>
  <c r="AA1470" i="1"/>
  <c r="AA1471" i="1"/>
  <c r="AA1472" i="1"/>
  <c r="AA1473" i="1"/>
  <c r="AA1474" i="1"/>
  <c r="AA1475" i="1"/>
  <c r="AA1476" i="1"/>
  <c r="AA1477" i="1"/>
  <c r="AA1478" i="1"/>
  <c r="AA1479" i="1"/>
  <c r="AA1480" i="1"/>
  <c r="AA1481" i="1"/>
  <c r="AA1482" i="1"/>
  <c r="AA1483" i="1"/>
  <c r="AA1484" i="1"/>
  <c r="AA1485" i="1"/>
  <c r="AA1486" i="1"/>
  <c r="AA1487" i="1"/>
  <c r="AA1488" i="1"/>
  <c r="AA1489" i="1"/>
  <c r="AA1490" i="1"/>
  <c r="AA1491" i="1"/>
  <c r="AA1492" i="1"/>
  <c r="AA1493" i="1"/>
  <c r="AA1494" i="1"/>
  <c r="AA1495" i="1"/>
  <c r="AA1496" i="1"/>
  <c r="AA1497" i="1"/>
  <c r="AA1498" i="1"/>
  <c r="AA1499" i="1"/>
  <c r="AA1500" i="1"/>
  <c r="AA1501" i="1"/>
  <c r="AA1502" i="1"/>
  <c r="AA1503" i="1"/>
  <c r="AA1504" i="1"/>
  <c r="AA1505" i="1"/>
  <c r="AA1506" i="1"/>
  <c r="AA1507" i="1"/>
  <c r="AA1508" i="1"/>
  <c r="AA1509" i="1"/>
  <c r="AA1510" i="1"/>
  <c r="AA1511" i="1"/>
  <c r="AA1512" i="1"/>
  <c r="AA1513" i="1"/>
  <c r="AA1514" i="1"/>
  <c r="AA1515" i="1"/>
  <c r="AA1516" i="1"/>
  <c r="AA1517" i="1"/>
  <c r="AA1518" i="1"/>
  <c r="AA1519" i="1"/>
  <c r="AA1520" i="1"/>
  <c r="AA1521" i="1"/>
  <c r="AA1522" i="1"/>
  <c r="AA1523" i="1"/>
  <c r="AA1524" i="1"/>
  <c r="AA1525" i="1"/>
  <c r="AA1526" i="1"/>
  <c r="AA1527" i="1"/>
  <c r="AA1528" i="1"/>
  <c r="AA1529" i="1"/>
  <c r="AA1530" i="1"/>
  <c r="AA1531" i="1"/>
  <c r="AA1532" i="1"/>
  <c r="AA1533" i="1"/>
  <c r="AA1534" i="1"/>
  <c r="AA1535" i="1"/>
  <c r="AA1536" i="1"/>
  <c r="AA1537" i="1"/>
  <c r="AA1538" i="1"/>
  <c r="AA1539" i="1"/>
  <c r="AA1540" i="1"/>
  <c r="AA1541" i="1"/>
  <c r="AA1542" i="1"/>
  <c r="AA1543" i="1"/>
  <c r="AA1544" i="1"/>
  <c r="AA1545" i="1"/>
  <c r="AA1546" i="1"/>
  <c r="AA1547" i="1"/>
  <c r="AA1548" i="1"/>
  <c r="AA1549" i="1"/>
  <c r="AA1550" i="1"/>
  <c r="AA1551" i="1"/>
  <c r="AA1552" i="1"/>
  <c r="AA1553" i="1"/>
  <c r="AA1554" i="1"/>
  <c r="AA1555" i="1"/>
  <c r="AA1556" i="1"/>
  <c r="AA1557" i="1"/>
  <c r="AA1558" i="1"/>
  <c r="AA1559" i="1"/>
  <c r="AA1560" i="1"/>
  <c r="AA1561" i="1"/>
  <c r="AA1562" i="1"/>
  <c r="AA1563" i="1"/>
  <c r="AA1564" i="1"/>
  <c r="AA1565" i="1"/>
  <c r="AA1566" i="1"/>
  <c r="AA1567" i="1"/>
  <c r="AA1568" i="1"/>
  <c r="AA1569" i="1"/>
  <c r="AA1570" i="1"/>
  <c r="AA1571" i="1"/>
  <c r="AA1572" i="1"/>
  <c r="AA1573" i="1"/>
  <c r="AA1574" i="1"/>
  <c r="AA1575" i="1"/>
  <c r="AA1576" i="1"/>
  <c r="AA1577" i="1"/>
  <c r="AA1578" i="1"/>
  <c r="AA1579" i="1"/>
  <c r="AA1580" i="1"/>
  <c r="AA1581" i="1"/>
  <c r="AA1582" i="1"/>
  <c r="AA1583" i="1"/>
  <c r="AA1584" i="1"/>
  <c r="AA1585" i="1"/>
  <c r="AA1586" i="1"/>
  <c r="AA1587" i="1"/>
  <c r="AA1588" i="1"/>
  <c r="AA1589" i="1"/>
  <c r="AA1590" i="1"/>
  <c r="AA1591" i="1"/>
  <c r="AA1592" i="1"/>
  <c r="AA1593" i="1"/>
  <c r="AA1594" i="1"/>
  <c r="AA1595" i="1"/>
  <c r="AA1596" i="1"/>
  <c r="AA1597" i="1"/>
  <c r="AA1598" i="1"/>
  <c r="AA1599" i="1"/>
  <c r="AA1600" i="1"/>
  <c r="AA1601" i="1"/>
  <c r="AA1602" i="1"/>
  <c r="AA1603" i="1"/>
  <c r="AA1604" i="1"/>
  <c r="AA1605" i="1"/>
  <c r="AA1606" i="1"/>
  <c r="AA1607" i="1"/>
  <c r="AA1608" i="1"/>
  <c r="AA1609" i="1"/>
  <c r="AA1610" i="1"/>
  <c r="AA1611" i="1"/>
  <c r="AA1612" i="1"/>
  <c r="AA1613" i="1"/>
  <c r="AA1614" i="1"/>
  <c r="AA1615" i="1"/>
  <c r="AA1616" i="1"/>
  <c r="AA1617" i="1"/>
  <c r="AA1618" i="1"/>
  <c r="AA1619" i="1"/>
  <c r="AA1620" i="1"/>
  <c r="AA1621" i="1"/>
  <c r="AA1622" i="1"/>
  <c r="AA1623" i="1"/>
  <c r="AA1624" i="1"/>
  <c r="AA1625" i="1"/>
  <c r="AA1626" i="1"/>
  <c r="AA1627" i="1"/>
  <c r="AA1628" i="1"/>
  <c r="AA1629" i="1"/>
  <c r="AA1630" i="1"/>
  <c r="AA1631" i="1"/>
  <c r="AA1632" i="1"/>
  <c r="AA1633" i="1"/>
  <c r="AA1634" i="1"/>
  <c r="AA1635" i="1"/>
  <c r="AA1636" i="1"/>
  <c r="AA1637" i="1"/>
  <c r="AA1638" i="1"/>
  <c r="AA1639" i="1"/>
  <c r="AA1640" i="1"/>
  <c r="AA1641" i="1"/>
  <c r="AA1642" i="1"/>
  <c r="AC12" i="7"/>
  <c r="AC13" i="7"/>
  <c r="AC14" i="7"/>
  <c r="AE12" i="7"/>
  <c r="AE13" i="7"/>
  <c r="AE14" i="7"/>
  <c r="AG12" i="7"/>
  <c r="AG13" i="7"/>
  <c r="AG14" i="7"/>
  <c r="AH12" i="7"/>
  <c r="AH13" i="7"/>
  <c r="AH14" i="7"/>
  <c r="AI12" i="7"/>
  <c r="AI13" i="7"/>
  <c r="AI14" i="7"/>
  <c r="AK12" i="7"/>
  <c r="AK13" i="7"/>
  <c r="AK14" i="7"/>
  <c r="U14" i="7"/>
  <c r="U13" i="7"/>
  <c r="U12" i="7"/>
  <c r="Y64" i="15"/>
  <c r="Y65" i="15"/>
  <c r="Y66" i="15"/>
  <c r="Y67" i="15"/>
  <c r="Y68" i="15"/>
  <c r="Y69" i="15"/>
  <c r="Y70" i="15"/>
  <c r="Y71" i="15"/>
  <c r="Y72" i="15"/>
  <c r="Y73" i="15"/>
  <c r="Y74" i="15"/>
  <c r="Y75" i="15"/>
  <c r="Y76" i="15"/>
  <c r="Y77" i="15"/>
  <c r="Y78" i="15"/>
  <c r="Y79" i="15"/>
  <c r="Y80" i="15"/>
  <c r="Y81" i="15"/>
  <c r="Y82" i="15"/>
  <c r="Y83" i="15"/>
  <c r="Y84" i="15"/>
  <c r="AA64" i="15"/>
  <c r="AA65" i="15"/>
  <c r="AA66" i="15"/>
  <c r="AA67" i="15"/>
  <c r="AA68" i="15"/>
  <c r="AA69" i="15"/>
  <c r="AA70" i="15"/>
  <c r="AA71" i="15"/>
  <c r="AA72" i="15"/>
  <c r="AA73" i="15"/>
  <c r="AA74" i="15"/>
  <c r="AA75" i="15"/>
  <c r="AA76" i="15"/>
  <c r="AA77" i="15"/>
  <c r="AA78" i="15"/>
  <c r="AA79" i="15"/>
  <c r="AA80" i="15"/>
  <c r="AA81" i="15"/>
  <c r="AA82" i="15"/>
  <c r="AA83" i="15"/>
  <c r="AA84" i="15"/>
  <c r="AB64" i="15"/>
  <c r="AB65" i="15"/>
  <c r="AB66" i="15"/>
  <c r="AB67" i="15"/>
  <c r="AB68" i="15"/>
  <c r="AB69" i="15"/>
  <c r="AB70" i="15"/>
  <c r="AB71" i="15"/>
  <c r="AB72" i="15"/>
  <c r="AB73" i="15"/>
  <c r="AB74" i="15"/>
  <c r="AB75" i="15"/>
  <c r="AB76" i="15"/>
  <c r="AB77" i="15"/>
  <c r="AB78" i="15"/>
  <c r="AB79" i="15"/>
  <c r="AB80" i="15"/>
  <c r="AB81" i="15"/>
  <c r="AB82" i="15"/>
  <c r="AB83" i="15"/>
  <c r="AB84" i="15"/>
  <c r="AC64" i="15"/>
  <c r="AC65" i="15"/>
  <c r="AC66" i="15"/>
  <c r="AC67" i="15"/>
  <c r="AC68" i="15"/>
  <c r="AC69" i="15"/>
  <c r="AC70" i="15"/>
  <c r="AC71" i="15"/>
  <c r="AC72" i="15"/>
  <c r="AC73" i="15"/>
  <c r="AC74" i="15"/>
  <c r="AC75" i="15"/>
  <c r="AC76" i="15"/>
  <c r="AC77" i="15"/>
  <c r="AC78" i="15"/>
  <c r="AC79" i="15"/>
  <c r="AC80" i="15"/>
  <c r="AC81" i="15"/>
  <c r="AC82" i="15"/>
  <c r="AC83" i="15"/>
  <c r="AC84" i="15"/>
  <c r="I84" i="15"/>
  <c r="H84" i="15"/>
  <c r="I83" i="15"/>
  <c r="H83" i="15"/>
  <c r="I82" i="15"/>
  <c r="H82" i="15"/>
  <c r="I81" i="15"/>
  <c r="H81" i="15"/>
  <c r="I80" i="15"/>
  <c r="H80" i="15"/>
  <c r="R79" i="15"/>
  <c r="U79" i="15" s="1"/>
  <c r="I79" i="15"/>
  <c r="H79" i="15"/>
  <c r="R78" i="15"/>
  <c r="U78" i="15" s="1"/>
  <c r="I78" i="15"/>
  <c r="H78" i="15"/>
  <c r="I77" i="15"/>
  <c r="H77" i="15"/>
  <c r="I76" i="15"/>
  <c r="H76" i="15"/>
  <c r="R75" i="15"/>
  <c r="U75" i="15" s="1"/>
  <c r="I75" i="15"/>
  <c r="H75" i="15"/>
  <c r="I74" i="15"/>
  <c r="H74" i="15"/>
  <c r="I73" i="15"/>
  <c r="H73" i="15"/>
  <c r="I72" i="15"/>
  <c r="H72" i="15"/>
  <c r="I71" i="15"/>
  <c r="H71" i="15"/>
  <c r="R70" i="15"/>
  <c r="U70" i="15" s="1"/>
  <c r="I70" i="15"/>
  <c r="H70" i="15"/>
  <c r="I69" i="15"/>
  <c r="H69" i="15"/>
  <c r="I68" i="15"/>
  <c r="H68" i="15"/>
  <c r="I67" i="15"/>
  <c r="H67" i="15"/>
  <c r="R66" i="15"/>
  <c r="U66" i="15" s="1"/>
  <c r="I66" i="15"/>
  <c r="H66" i="15"/>
  <c r="I65" i="15"/>
  <c r="H65" i="15"/>
  <c r="I64" i="15"/>
  <c r="H64" i="15"/>
  <c r="Q249" i="19"/>
  <c r="Q248" i="19"/>
  <c r="L250" i="19"/>
  <c r="L251" i="19"/>
  <c r="L252" i="19"/>
  <c r="L253" i="19"/>
  <c r="L254" i="19"/>
  <c r="L255" i="19"/>
  <c r="L256" i="19"/>
  <c r="L257" i="19"/>
  <c r="L258" i="19"/>
  <c r="L259" i="19"/>
  <c r="L260" i="19"/>
  <c r="L261" i="19"/>
  <c r="L262" i="19"/>
  <c r="L263" i="19"/>
  <c r="L264" i="19"/>
  <c r="L265" i="19"/>
  <c r="L266" i="19"/>
  <c r="L267" i="19"/>
  <c r="L268" i="19"/>
  <c r="L269" i="19"/>
  <c r="L270" i="19"/>
  <c r="L271" i="19"/>
  <c r="L272" i="19"/>
  <c r="L273" i="19"/>
  <c r="L274" i="19"/>
  <c r="L275" i="19"/>
  <c r="L276" i="19"/>
  <c r="N250" i="19"/>
  <c r="N251" i="19"/>
  <c r="N252" i="19"/>
  <c r="N253" i="19"/>
  <c r="N254" i="19"/>
  <c r="N255" i="19"/>
  <c r="N256" i="19"/>
  <c r="N257" i="19"/>
  <c r="N258" i="19"/>
  <c r="N259" i="19"/>
  <c r="N260" i="19"/>
  <c r="N261" i="19"/>
  <c r="N262" i="19"/>
  <c r="N263" i="19"/>
  <c r="N264" i="19"/>
  <c r="N265" i="19"/>
  <c r="N266" i="19"/>
  <c r="N267" i="19"/>
  <c r="N268" i="19"/>
  <c r="N269" i="19"/>
  <c r="N270" i="19"/>
  <c r="N271" i="19"/>
  <c r="N272" i="19"/>
  <c r="N273" i="19"/>
  <c r="N274" i="19"/>
  <c r="N275" i="19"/>
  <c r="N276" i="19"/>
  <c r="Q250" i="19"/>
  <c r="Q251" i="19"/>
  <c r="Q252" i="19"/>
  <c r="Q253" i="19"/>
  <c r="Q254" i="19"/>
  <c r="Q255" i="19"/>
  <c r="Q256" i="19"/>
  <c r="Q257" i="19"/>
  <c r="Q258" i="19"/>
  <c r="Q259" i="19"/>
  <c r="Q260" i="19"/>
  <c r="Q261" i="19"/>
  <c r="Q262" i="19"/>
  <c r="Q263" i="19"/>
  <c r="Q264" i="19"/>
  <c r="Q265" i="19"/>
  <c r="Q266" i="19"/>
  <c r="Q267" i="19"/>
  <c r="Q268" i="19"/>
  <c r="Q269" i="19"/>
  <c r="Q270" i="19"/>
  <c r="Q271" i="19"/>
  <c r="Q272" i="19"/>
  <c r="Q273" i="19"/>
  <c r="Q274" i="19"/>
  <c r="Q275" i="19"/>
  <c r="Q276" i="19"/>
  <c r="X250" i="19"/>
  <c r="X251" i="19"/>
  <c r="X252" i="19"/>
  <c r="X253" i="19"/>
  <c r="X254" i="19"/>
  <c r="X255" i="19"/>
  <c r="X256" i="19"/>
  <c r="X257" i="19"/>
  <c r="X258" i="19"/>
  <c r="X259" i="19"/>
  <c r="X260" i="19"/>
  <c r="X261" i="19"/>
  <c r="X262" i="19"/>
  <c r="X263" i="19"/>
  <c r="X264" i="19"/>
  <c r="X265" i="19"/>
  <c r="X266" i="19"/>
  <c r="X267" i="19"/>
  <c r="X268" i="19"/>
  <c r="X269" i="19"/>
  <c r="X270" i="19"/>
  <c r="X271" i="19"/>
  <c r="X272" i="19"/>
  <c r="X273" i="19"/>
  <c r="X274" i="19"/>
  <c r="X275" i="19"/>
  <c r="X276" i="19"/>
  <c r="AA250" i="19"/>
  <c r="AA251" i="19"/>
  <c r="AA252" i="19"/>
  <c r="AA253" i="19"/>
  <c r="AA254" i="19"/>
  <c r="AA255" i="19"/>
  <c r="AA256" i="19"/>
  <c r="AA257" i="19"/>
  <c r="AA258" i="19"/>
  <c r="AA259" i="19"/>
  <c r="AA260" i="19"/>
  <c r="AA261" i="19"/>
  <c r="AA262" i="19"/>
  <c r="AA263" i="19"/>
  <c r="AA264" i="19"/>
  <c r="AA265" i="19"/>
  <c r="AA266" i="19"/>
  <c r="AA267" i="19"/>
  <c r="AA268" i="19"/>
  <c r="AA269" i="19"/>
  <c r="AA270" i="19"/>
  <c r="AA271" i="19"/>
  <c r="AA272" i="19"/>
  <c r="AA273" i="19"/>
  <c r="AA274" i="19"/>
  <c r="AA275" i="19"/>
  <c r="AA276" i="19"/>
  <c r="Q1146" i="1"/>
  <c r="Q1145" i="1"/>
  <c r="Q1144" i="1"/>
  <c r="Q1143" i="1"/>
  <c r="Q1142" i="1"/>
  <c r="Q1141" i="1"/>
  <c r="Q1140" i="1"/>
  <c r="Q1139" i="1"/>
  <c r="Q1138" i="1"/>
  <c r="Q1137" i="1"/>
  <c r="Q1136" i="1"/>
  <c r="Q1135" i="1"/>
  <c r="Q1134" i="1"/>
  <c r="Q1133" i="1"/>
  <c r="Q1132" i="1"/>
  <c r="Q1131" i="1"/>
  <c r="Q1130" i="1"/>
  <c r="Q1129" i="1"/>
  <c r="Q1128" i="1"/>
  <c r="Q1127" i="1"/>
  <c r="Q1126" i="1"/>
  <c r="Q1125" i="1"/>
  <c r="Q1124" i="1"/>
  <c r="Q1123" i="1"/>
  <c r="Q1122" i="1"/>
  <c r="Q1121" i="1"/>
  <c r="Q1120" i="1"/>
  <c r="Q1119" i="1"/>
  <c r="Q1118" i="1"/>
  <c r="Q1117" i="1"/>
  <c r="Q1116" i="1"/>
  <c r="Q1115" i="1"/>
  <c r="Q1114" i="1"/>
  <c r="Q1113" i="1"/>
  <c r="Q1112" i="1"/>
  <c r="Q1111" i="1"/>
  <c r="Q1110" i="1"/>
  <c r="Q1109" i="1"/>
  <c r="Q1108" i="1"/>
  <c r="Q1107" i="1"/>
  <c r="Q1106" i="1"/>
  <c r="Q1105" i="1"/>
  <c r="Q1104" i="1"/>
  <c r="Q1103" i="1"/>
  <c r="Q1102" i="1"/>
  <c r="Q1101" i="1"/>
  <c r="Q1100" i="1"/>
  <c r="Q1099" i="1"/>
  <c r="Q1098" i="1"/>
  <c r="Q1097" i="1"/>
  <c r="Q1096" i="1"/>
  <c r="Q1095" i="1"/>
  <c r="Q1094" i="1"/>
  <c r="Q1093" i="1"/>
  <c r="Q1092" i="1"/>
  <c r="Q1091" i="1"/>
  <c r="Q1090" i="1"/>
  <c r="Q1089" i="1"/>
  <c r="Q1088" i="1"/>
  <c r="Q1087" i="1"/>
  <c r="Q1086" i="1"/>
  <c r="Q1085" i="1"/>
  <c r="Q1084" i="1"/>
  <c r="Q1083" i="1"/>
  <c r="Q1082" i="1"/>
  <c r="Q1081" i="1"/>
  <c r="Q1080" i="1"/>
  <c r="Q1079" i="1"/>
  <c r="Q1078" i="1"/>
  <c r="Q1077" i="1"/>
  <c r="Q1076" i="1"/>
  <c r="Q1075" i="1"/>
  <c r="Q1074" i="1"/>
  <c r="Q1073" i="1"/>
  <c r="Q1072" i="1"/>
  <c r="Q1071" i="1"/>
  <c r="Q1070" i="1"/>
  <c r="Q1069" i="1"/>
  <c r="Q1068" i="1"/>
  <c r="Q1067" i="1"/>
  <c r="Q1066" i="1"/>
  <c r="Q1065" i="1"/>
  <c r="Q1064" i="1"/>
  <c r="Q1063" i="1"/>
  <c r="Q1062" i="1"/>
  <c r="Q1061" i="1"/>
  <c r="Q1060" i="1"/>
  <c r="Q1059" i="1"/>
  <c r="Q1058" i="1"/>
  <c r="Q1057" i="1"/>
  <c r="Q1056" i="1"/>
  <c r="Q1055" i="1"/>
  <c r="Q1054" i="1"/>
  <c r="Q1053" i="1"/>
  <c r="Q1052" i="1"/>
  <c r="Q1051" i="1"/>
  <c r="Q1050" i="1"/>
  <c r="Q1049" i="1"/>
  <c r="Q1048" i="1"/>
  <c r="Q1047" i="1"/>
  <c r="Q1046" i="1"/>
  <c r="Q1045" i="1"/>
  <c r="Q1044" i="1"/>
  <c r="Q1043" i="1"/>
  <c r="Q1042" i="1"/>
  <c r="Q1041" i="1"/>
  <c r="Q1040" i="1"/>
  <c r="Q1039" i="1"/>
  <c r="Q1038" i="1"/>
  <c r="Q1037" i="1"/>
  <c r="Q1036" i="1"/>
  <c r="Q1035" i="1"/>
  <c r="Q1034" i="1"/>
  <c r="Q1033" i="1"/>
  <c r="Q1032" i="1"/>
  <c r="Q1031" i="1"/>
  <c r="Q1030" i="1"/>
  <c r="Q1029" i="1"/>
  <c r="Q1028" i="1"/>
  <c r="Q1027" i="1"/>
  <c r="Q1026" i="1"/>
  <c r="Q1025" i="1"/>
  <c r="Q1024" i="1"/>
  <c r="Q1023" i="1"/>
  <c r="Q1022" i="1"/>
  <c r="Q1021" i="1"/>
  <c r="Q1020" i="1"/>
  <c r="Q1019" i="1"/>
  <c r="Q1018" i="1"/>
  <c r="Q1017" i="1"/>
  <c r="Q1016" i="1"/>
  <c r="Q1015" i="1"/>
  <c r="Q1014" i="1"/>
  <c r="Q1013" i="1"/>
  <c r="Q1012" i="1"/>
  <c r="Q1011" i="1"/>
  <c r="Q1010" i="1"/>
  <c r="Q1009" i="1"/>
  <c r="Q1008" i="1"/>
  <c r="Q1007" i="1"/>
  <c r="Q1006" i="1"/>
  <c r="Q1005" i="1"/>
  <c r="Q1004" i="1"/>
  <c r="Q1003" i="1"/>
  <c r="Q1002" i="1"/>
  <c r="Q1001" i="1"/>
  <c r="Q1000" i="1"/>
  <c r="Q999" i="1"/>
  <c r="Q998" i="1"/>
  <c r="Q997" i="1"/>
  <c r="Q996" i="1"/>
  <c r="Q995" i="1"/>
  <c r="Q994" i="1"/>
  <c r="Q993" i="1"/>
  <c r="Q992" i="1"/>
  <c r="Q991" i="1"/>
  <c r="Q990" i="1"/>
  <c r="Q989" i="1"/>
  <c r="Q988" i="1"/>
  <c r="Q987" i="1"/>
  <c r="Q986" i="1"/>
  <c r="Q985" i="1"/>
  <c r="Q984" i="1"/>
  <c r="Q983" i="1"/>
  <c r="Q982" i="1"/>
  <c r="Q981" i="1"/>
  <c r="Q980" i="1"/>
  <c r="Q979" i="1"/>
  <c r="Q978" i="1"/>
  <c r="Q977" i="1"/>
  <c r="Q976" i="1"/>
  <c r="Q975" i="1"/>
  <c r="Q974" i="1"/>
  <c r="Q973" i="1"/>
  <c r="Q972" i="1"/>
  <c r="Q971" i="1"/>
  <c r="Q970" i="1"/>
  <c r="Q969" i="1"/>
  <c r="Q968" i="1"/>
  <c r="Q967" i="1"/>
  <c r="Q966" i="1"/>
  <c r="Q965" i="1"/>
  <c r="Q964" i="1"/>
  <c r="Q963" i="1"/>
  <c r="Q962" i="1"/>
  <c r="Q961" i="1"/>
  <c r="Q960" i="1"/>
  <c r="Q959" i="1"/>
  <c r="Q958" i="1"/>
  <c r="Q957" i="1"/>
  <c r="Q956" i="1"/>
  <c r="Q955" i="1"/>
  <c r="Q954" i="1"/>
  <c r="Q953" i="1"/>
  <c r="Q952" i="1"/>
  <c r="Q951" i="1"/>
  <c r="Q950" i="1"/>
  <c r="Q949" i="1"/>
  <c r="Q948" i="1"/>
  <c r="Q947" i="1"/>
  <c r="Q946" i="1"/>
  <c r="Q945" i="1"/>
  <c r="Q944" i="1"/>
  <c r="Q943" i="1"/>
  <c r="Q942" i="1"/>
  <c r="Q941" i="1"/>
  <c r="Q940" i="1"/>
  <c r="Q939" i="1"/>
  <c r="Q938" i="1"/>
  <c r="Q937" i="1"/>
  <c r="Q936" i="1"/>
  <c r="Q935" i="1"/>
  <c r="Q934" i="1"/>
  <c r="Q933" i="1"/>
  <c r="Q932" i="1"/>
  <c r="Q931" i="1"/>
  <c r="Q930" i="1"/>
  <c r="Q929" i="1"/>
  <c r="Q928" i="1"/>
  <c r="Q927" i="1"/>
  <c r="Q926" i="1"/>
  <c r="Q925" i="1"/>
  <c r="Q924" i="1"/>
  <c r="Q923" i="1"/>
  <c r="Q922" i="1"/>
  <c r="Q921" i="1"/>
  <c r="Q920" i="1"/>
  <c r="Q919" i="1"/>
  <c r="Q918" i="1"/>
  <c r="Q917" i="1"/>
  <c r="Q916" i="1"/>
  <c r="Q915" i="1"/>
  <c r="Q914" i="1"/>
  <c r="Q913" i="1"/>
  <c r="Q912" i="1"/>
  <c r="Q911" i="1"/>
  <c r="Q910" i="1"/>
  <c r="Q909" i="1"/>
  <c r="Q908" i="1"/>
  <c r="Q907" i="1"/>
  <c r="Q906" i="1"/>
  <c r="Q905" i="1"/>
  <c r="Q904" i="1"/>
  <c r="Q903" i="1"/>
  <c r="Q902" i="1"/>
  <c r="Q901" i="1"/>
  <c r="Q900" i="1"/>
  <c r="Q899" i="1"/>
  <c r="Q898" i="1"/>
  <c r="Q897" i="1"/>
  <c r="Q896" i="1"/>
  <c r="Q895" i="1"/>
  <c r="Q894" i="1"/>
  <c r="Q893" i="1"/>
  <c r="Q892" i="1"/>
  <c r="Q891" i="1"/>
  <c r="Q890" i="1"/>
  <c r="Q889" i="1"/>
  <c r="Q888" i="1"/>
  <c r="Q887" i="1"/>
  <c r="Q886" i="1"/>
  <c r="Q885" i="1"/>
  <c r="Q884" i="1"/>
  <c r="Q883" i="1"/>
  <c r="Q882" i="1"/>
  <c r="Q881" i="1"/>
  <c r="Q880" i="1"/>
  <c r="Q879" i="1"/>
  <c r="Q878" i="1"/>
  <c r="Q877" i="1"/>
  <c r="Q876" i="1"/>
  <c r="Q875" i="1"/>
  <c r="Q874" i="1"/>
  <c r="Q873" i="1"/>
  <c r="Q872" i="1"/>
  <c r="Q871" i="1"/>
  <c r="Q870" i="1"/>
  <c r="Q869" i="1"/>
  <c r="Q868" i="1"/>
  <c r="Q867" i="1"/>
  <c r="Q866" i="1"/>
  <c r="Q865" i="1"/>
  <c r="Q864" i="1"/>
  <c r="Q863" i="1"/>
  <c r="Q862" i="1"/>
  <c r="Q861" i="1"/>
  <c r="Q860" i="1"/>
  <c r="Q859" i="1"/>
  <c r="Q858" i="1"/>
  <c r="Q857" i="1"/>
  <c r="Q856" i="1"/>
  <c r="Q855" i="1"/>
  <c r="Q854" i="1"/>
  <c r="Q853" i="1"/>
  <c r="Q852" i="1"/>
  <c r="Q851" i="1"/>
  <c r="Q850" i="1"/>
  <c r="Q849" i="1"/>
  <c r="Q848" i="1"/>
  <c r="Q847" i="1"/>
  <c r="Q846" i="1"/>
  <c r="Q845" i="1"/>
  <c r="Q844" i="1"/>
  <c r="Q843" i="1"/>
  <c r="Q842" i="1"/>
  <c r="Q841" i="1"/>
  <c r="Q840" i="1"/>
  <c r="Q839" i="1"/>
  <c r="Q838" i="1"/>
  <c r="Q837" i="1"/>
  <c r="Q836" i="1"/>
  <c r="Q835" i="1"/>
  <c r="Q834" i="1"/>
  <c r="Q833" i="1"/>
  <c r="Q832" i="1"/>
  <c r="Q831" i="1"/>
  <c r="Q830" i="1"/>
  <c r="Q829" i="1"/>
  <c r="Q828" i="1"/>
  <c r="Q827" i="1"/>
  <c r="Q826" i="1"/>
  <c r="Q825" i="1"/>
  <c r="Q824" i="1"/>
  <c r="Q823" i="1"/>
  <c r="Q822" i="1"/>
  <c r="Q821" i="1"/>
  <c r="Q820" i="1"/>
  <c r="Q819" i="1"/>
  <c r="Q818" i="1"/>
  <c r="Q817" i="1"/>
  <c r="Q816" i="1"/>
  <c r="Q815" i="1"/>
  <c r="Q814" i="1"/>
  <c r="Q813" i="1"/>
  <c r="Q812" i="1"/>
  <c r="Q811" i="1"/>
  <c r="Q810" i="1"/>
  <c r="Q809" i="1"/>
  <c r="Q808" i="1"/>
  <c r="Q807" i="1"/>
  <c r="Q806" i="1"/>
  <c r="Q805" i="1"/>
  <c r="Q804" i="1"/>
  <c r="Q803" i="1"/>
  <c r="Q802" i="1"/>
  <c r="Q801" i="1"/>
  <c r="Q800" i="1"/>
  <c r="Q799" i="1"/>
  <c r="Q798" i="1"/>
  <c r="Q797" i="1"/>
  <c r="Q796" i="1"/>
  <c r="Q795" i="1"/>
  <c r="Q794" i="1"/>
  <c r="Q793" i="1"/>
  <c r="Q792" i="1"/>
  <c r="Q791" i="1"/>
  <c r="Q790" i="1"/>
  <c r="Q789" i="1"/>
  <c r="Q788" i="1"/>
  <c r="Q787" i="1"/>
  <c r="Q786" i="1"/>
  <c r="Q785" i="1"/>
  <c r="Q784" i="1"/>
  <c r="Q783" i="1"/>
  <c r="Q782" i="1"/>
  <c r="Q781" i="1"/>
  <c r="Q780" i="1"/>
  <c r="Q779" i="1"/>
  <c r="Q778" i="1"/>
  <c r="Q777" i="1"/>
  <c r="Q776" i="1"/>
  <c r="Q775" i="1"/>
  <c r="Q774" i="1"/>
  <c r="Q773" i="1"/>
  <c r="Q772" i="1"/>
  <c r="Q771" i="1"/>
  <c r="Q770" i="1"/>
  <c r="Q769" i="1"/>
  <c r="Q768" i="1"/>
  <c r="Q767" i="1"/>
  <c r="Q766" i="1"/>
  <c r="Q765" i="1"/>
  <c r="Q764" i="1"/>
  <c r="Q763" i="1"/>
  <c r="Q762" i="1"/>
  <c r="Q761" i="1"/>
  <c r="Q760" i="1"/>
  <c r="Q759" i="1"/>
  <c r="Q758" i="1"/>
  <c r="Q757" i="1"/>
  <c r="Q756" i="1"/>
  <c r="Q755" i="1"/>
  <c r="Q754" i="1"/>
  <c r="Q753" i="1"/>
  <c r="Q752" i="1"/>
  <c r="Q751" i="1"/>
  <c r="Q750" i="1"/>
  <c r="Q749" i="1"/>
  <c r="Q748" i="1"/>
  <c r="Q747" i="1"/>
  <c r="Q746" i="1"/>
  <c r="Q745" i="1"/>
  <c r="Q744" i="1"/>
  <c r="Q743" i="1"/>
  <c r="Q742" i="1"/>
  <c r="Q741" i="1"/>
  <c r="Q740" i="1"/>
  <c r="Q739" i="1"/>
  <c r="Q738" i="1"/>
  <c r="Q737" i="1"/>
  <c r="Q736" i="1"/>
  <c r="Q735" i="1"/>
  <c r="Q734" i="1"/>
  <c r="Q733" i="1"/>
  <c r="Q732" i="1"/>
  <c r="Q731" i="1"/>
  <c r="Q730" i="1"/>
  <c r="Q729" i="1"/>
  <c r="Q728" i="1"/>
  <c r="Q727" i="1"/>
  <c r="Q726" i="1"/>
  <c r="Q725" i="1"/>
  <c r="Q724" i="1"/>
  <c r="Q723" i="1"/>
  <c r="Q722" i="1"/>
  <c r="Q721" i="1"/>
  <c r="Q720" i="1"/>
  <c r="Q719" i="1"/>
  <c r="Q718" i="1"/>
  <c r="Q717" i="1"/>
  <c r="Q716" i="1"/>
  <c r="Q715" i="1"/>
  <c r="Q714" i="1"/>
  <c r="Q713" i="1"/>
  <c r="Q712" i="1"/>
  <c r="Q711" i="1"/>
  <c r="Q710" i="1"/>
  <c r="Q709" i="1"/>
  <c r="Q708" i="1"/>
  <c r="Q707" i="1"/>
  <c r="Q706" i="1"/>
  <c r="Q705" i="1"/>
  <c r="Q704" i="1"/>
  <c r="Q703" i="1"/>
  <c r="Q702" i="1"/>
  <c r="Q701" i="1"/>
  <c r="Q700" i="1"/>
  <c r="Q699" i="1"/>
  <c r="Q698" i="1"/>
  <c r="Q697" i="1"/>
  <c r="Q696" i="1"/>
  <c r="Q695" i="1"/>
  <c r="Q694" i="1"/>
  <c r="Q693" i="1"/>
  <c r="Q692" i="1"/>
  <c r="Q691" i="1"/>
  <c r="Q690" i="1"/>
  <c r="Q689" i="1"/>
  <c r="Q688" i="1"/>
  <c r="Q687" i="1"/>
  <c r="Q686" i="1"/>
  <c r="Q685" i="1"/>
  <c r="Q684" i="1"/>
  <c r="Q683" i="1"/>
  <c r="Q682" i="1"/>
  <c r="Q681" i="1"/>
  <c r="Q680" i="1"/>
  <c r="Q679" i="1"/>
  <c r="Q678" i="1"/>
  <c r="N1146" i="1"/>
  <c r="N1145" i="1"/>
  <c r="N1144" i="1"/>
  <c r="N1143" i="1"/>
  <c r="N1142" i="1"/>
  <c r="N1141" i="1"/>
  <c r="N1140" i="1"/>
  <c r="N1139" i="1"/>
  <c r="N1138" i="1"/>
  <c r="N1137" i="1"/>
  <c r="N1136" i="1"/>
  <c r="N1135" i="1"/>
  <c r="N1134" i="1"/>
  <c r="N1133" i="1"/>
  <c r="N1132" i="1"/>
  <c r="N1131" i="1"/>
  <c r="N1130" i="1"/>
  <c r="N1129" i="1"/>
  <c r="N1128" i="1"/>
  <c r="N1127" i="1"/>
  <c r="N1126" i="1"/>
  <c r="N1125" i="1"/>
  <c r="N1124" i="1"/>
  <c r="N1123" i="1"/>
  <c r="N1122" i="1"/>
  <c r="N1121" i="1"/>
  <c r="N1120" i="1"/>
  <c r="N1119" i="1"/>
  <c r="N1118" i="1"/>
  <c r="N1117" i="1"/>
  <c r="N1116" i="1"/>
  <c r="N1115" i="1"/>
  <c r="N1114" i="1"/>
  <c r="N1113" i="1"/>
  <c r="N1112" i="1"/>
  <c r="N1111" i="1"/>
  <c r="N1110" i="1"/>
  <c r="N1109" i="1"/>
  <c r="N1108" i="1"/>
  <c r="N1107" i="1"/>
  <c r="N1106" i="1"/>
  <c r="N1105" i="1"/>
  <c r="N1104" i="1"/>
  <c r="N1103" i="1"/>
  <c r="N1102" i="1"/>
  <c r="N1101" i="1"/>
  <c r="N1100" i="1"/>
  <c r="N1099" i="1"/>
  <c r="N1098" i="1"/>
  <c r="N1097" i="1"/>
  <c r="N1096" i="1"/>
  <c r="N1095" i="1"/>
  <c r="N1094" i="1"/>
  <c r="N1093" i="1"/>
  <c r="N1092" i="1"/>
  <c r="N1091" i="1"/>
  <c r="N1090" i="1"/>
  <c r="N1089" i="1"/>
  <c r="N1088" i="1"/>
  <c r="N1087" i="1"/>
  <c r="N1086" i="1"/>
  <c r="N1085" i="1"/>
  <c r="N1084" i="1"/>
  <c r="N1083" i="1"/>
  <c r="N1082" i="1"/>
  <c r="N1081" i="1"/>
  <c r="N1080" i="1"/>
  <c r="N1079" i="1"/>
  <c r="N1078" i="1"/>
  <c r="N1077" i="1"/>
  <c r="N1076" i="1"/>
  <c r="N1075" i="1"/>
  <c r="N1074" i="1"/>
  <c r="N1073" i="1"/>
  <c r="N1072" i="1"/>
  <c r="N1071" i="1"/>
  <c r="N1070" i="1"/>
  <c r="N1069" i="1"/>
  <c r="N1068" i="1"/>
  <c r="N1067" i="1"/>
  <c r="N1066" i="1"/>
  <c r="N1065" i="1"/>
  <c r="N1064" i="1"/>
  <c r="N1063" i="1"/>
  <c r="N1062" i="1"/>
  <c r="N1061" i="1"/>
  <c r="N1060" i="1"/>
  <c r="N1059" i="1"/>
  <c r="N1058" i="1"/>
  <c r="N1057" i="1"/>
  <c r="N1056" i="1"/>
  <c r="N1055" i="1"/>
  <c r="N1054" i="1"/>
  <c r="N1053" i="1"/>
  <c r="N1052" i="1"/>
  <c r="N1051" i="1"/>
  <c r="N1050" i="1"/>
  <c r="N1049" i="1"/>
  <c r="N1048" i="1"/>
  <c r="N1047" i="1"/>
  <c r="N1046" i="1"/>
  <c r="N1045" i="1"/>
  <c r="N1044" i="1"/>
  <c r="N1043" i="1"/>
  <c r="N1042" i="1"/>
  <c r="N1041" i="1"/>
  <c r="N1040" i="1"/>
  <c r="N1039" i="1"/>
  <c r="N1038" i="1"/>
  <c r="N1037" i="1"/>
  <c r="N1036" i="1"/>
  <c r="N1035" i="1"/>
  <c r="N1034" i="1"/>
  <c r="N1033" i="1"/>
  <c r="N1032" i="1"/>
  <c r="N1031" i="1"/>
  <c r="N1030" i="1"/>
  <c r="N1029" i="1"/>
  <c r="N1028" i="1"/>
  <c r="N1027" i="1"/>
  <c r="N1026" i="1"/>
  <c r="N1025" i="1"/>
  <c r="N1024" i="1"/>
  <c r="N1023" i="1"/>
  <c r="N1022" i="1"/>
  <c r="N1021" i="1"/>
  <c r="N1020" i="1"/>
  <c r="N1019" i="1"/>
  <c r="N1018" i="1"/>
  <c r="N1017" i="1"/>
  <c r="N1016" i="1"/>
  <c r="N1015" i="1"/>
  <c r="N1014" i="1"/>
  <c r="N1013" i="1"/>
  <c r="N1012" i="1"/>
  <c r="N1011" i="1"/>
  <c r="N1010" i="1"/>
  <c r="N1009" i="1"/>
  <c r="N1008" i="1"/>
  <c r="N1007" i="1"/>
  <c r="N1006" i="1"/>
  <c r="N1005" i="1"/>
  <c r="N1004" i="1"/>
  <c r="N1003" i="1"/>
  <c r="N1002" i="1"/>
  <c r="N1001" i="1"/>
  <c r="N1000" i="1"/>
  <c r="N999" i="1"/>
  <c r="N998" i="1"/>
  <c r="N997" i="1"/>
  <c r="N996" i="1"/>
  <c r="N995" i="1"/>
  <c r="N994" i="1"/>
  <c r="N993" i="1"/>
  <c r="N992" i="1"/>
  <c r="N991" i="1"/>
  <c r="N990" i="1"/>
  <c r="N989" i="1"/>
  <c r="N988" i="1"/>
  <c r="N987" i="1"/>
  <c r="N986" i="1"/>
  <c r="N985" i="1"/>
  <c r="N984" i="1"/>
  <c r="N983" i="1"/>
  <c r="N982" i="1"/>
  <c r="N981" i="1"/>
  <c r="N980" i="1"/>
  <c r="N979" i="1"/>
  <c r="N978" i="1"/>
  <c r="N977" i="1"/>
  <c r="N976" i="1"/>
  <c r="N975" i="1"/>
  <c r="N974" i="1"/>
  <c r="N973" i="1"/>
  <c r="N972" i="1"/>
  <c r="N971" i="1"/>
  <c r="N970" i="1"/>
  <c r="N969" i="1"/>
  <c r="N968" i="1"/>
  <c r="N967" i="1"/>
  <c r="N966" i="1"/>
  <c r="N965" i="1"/>
  <c r="N964" i="1"/>
  <c r="N963" i="1"/>
  <c r="N962" i="1"/>
  <c r="N961" i="1"/>
  <c r="N960" i="1"/>
  <c r="N959" i="1"/>
  <c r="N958" i="1"/>
  <c r="N957" i="1"/>
  <c r="N956" i="1"/>
  <c r="N955" i="1"/>
  <c r="N954" i="1"/>
  <c r="N953" i="1"/>
  <c r="N952" i="1"/>
  <c r="N951" i="1"/>
  <c r="N950" i="1"/>
  <c r="N949" i="1"/>
  <c r="N948" i="1"/>
  <c r="N947" i="1"/>
  <c r="N946" i="1"/>
  <c r="N945" i="1"/>
  <c r="N944" i="1"/>
  <c r="N943" i="1"/>
  <c r="N942" i="1"/>
  <c r="N941" i="1"/>
  <c r="N940" i="1"/>
  <c r="N939" i="1"/>
  <c r="N938" i="1"/>
  <c r="N937" i="1"/>
  <c r="N936" i="1"/>
  <c r="N935" i="1"/>
  <c r="N934" i="1"/>
  <c r="N933" i="1"/>
  <c r="N932" i="1"/>
  <c r="N931" i="1"/>
  <c r="N930" i="1"/>
  <c r="N929" i="1"/>
  <c r="N928" i="1"/>
  <c r="N927" i="1"/>
  <c r="N926" i="1"/>
  <c r="N925" i="1"/>
  <c r="N924" i="1"/>
  <c r="N923" i="1"/>
  <c r="N922" i="1"/>
  <c r="N921" i="1"/>
  <c r="N920" i="1"/>
  <c r="N919" i="1"/>
  <c r="N918" i="1"/>
  <c r="N917" i="1"/>
  <c r="N916" i="1"/>
  <c r="N915" i="1"/>
  <c r="N914" i="1"/>
  <c r="N913" i="1"/>
  <c r="N912" i="1"/>
  <c r="N911" i="1"/>
  <c r="N910" i="1"/>
  <c r="N909" i="1"/>
  <c r="N908" i="1"/>
  <c r="N907" i="1"/>
  <c r="N906" i="1"/>
  <c r="N905" i="1"/>
  <c r="N904" i="1"/>
  <c r="N903" i="1"/>
  <c r="N902" i="1"/>
  <c r="N901" i="1"/>
  <c r="N900" i="1"/>
  <c r="N899" i="1"/>
  <c r="N898" i="1"/>
  <c r="N897" i="1"/>
  <c r="N896" i="1"/>
  <c r="N895" i="1"/>
  <c r="N894" i="1"/>
  <c r="N893" i="1"/>
  <c r="N892" i="1"/>
  <c r="N891" i="1"/>
  <c r="N890" i="1"/>
  <c r="N889" i="1"/>
  <c r="N888" i="1"/>
  <c r="N887" i="1"/>
  <c r="N886" i="1"/>
  <c r="N885" i="1"/>
  <c r="N884" i="1"/>
  <c r="N883" i="1"/>
  <c r="N882" i="1"/>
  <c r="N881" i="1"/>
  <c r="N880" i="1"/>
  <c r="N879" i="1"/>
  <c r="N878" i="1"/>
  <c r="N877" i="1"/>
  <c r="N876" i="1"/>
  <c r="N875" i="1"/>
  <c r="N874" i="1"/>
  <c r="N873" i="1"/>
  <c r="N872" i="1"/>
  <c r="N871" i="1"/>
  <c r="N870" i="1"/>
  <c r="N869" i="1"/>
  <c r="N868" i="1"/>
  <c r="N867" i="1"/>
  <c r="N866" i="1"/>
  <c r="N865" i="1"/>
  <c r="N864" i="1"/>
  <c r="N863" i="1"/>
  <c r="N862" i="1"/>
  <c r="N861" i="1"/>
  <c r="N860" i="1"/>
  <c r="N859" i="1"/>
  <c r="N858" i="1"/>
  <c r="N857" i="1"/>
  <c r="N856" i="1"/>
  <c r="N855" i="1"/>
  <c r="N854" i="1"/>
  <c r="N853" i="1"/>
  <c r="N852" i="1"/>
  <c r="N851" i="1"/>
  <c r="N850" i="1"/>
  <c r="N849" i="1"/>
  <c r="N848" i="1"/>
  <c r="N847" i="1"/>
  <c r="N846" i="1"/>
  <c r="N845" i="1"/>
  <c r="N844" i="1"/>
  <c r="N843" i="1"/>
  <c r="N842" i="1"/>
  <c r="N841" i="1"/>
  <c r="N840" i="1"/>
  <c r="N839" i="1"/>
  <c r="N838" i="1"/>
  <c r="N837" i="1"/>
  <c r="N836" i="1"/>
  <c r="N835" i="1"/>
  <c r="N834" i="1"/>
  <c r="N833" i="1"/>
  <c r="N832" i="1"/>
  <c r="N831" i="1"/>
  <c r="N830" i="1"/>
  <c r="N829" i="1"/>
  <c r="N828" i="1"/>
  <c r="N827" i="1"/>
  <c r="N826" i="1"/>
  <c r="N825" i="1"/>
  <c r="N824" i="1"/>
  <c r="N823" i="1"/>
  <c r="N822" i="1"/>
  <c r="N821" i="1"/>
  <c r="N820" i="1"/>
  <c r="N819" i="1"/>
  <c r="N818" i="1"/>
  <c r="N817" i="1"/>
  <c r="N816" i="1"/>
  <c r="N815" i="1"/>
  <c r="N814" i="1"/>
  <c r="N813" i="1"/>
  <c r="N812" i="1"/>
  <c r="N811" i="1"/>
  <c r="N810" i="1"/>
  <c r="N809" i="1"/>
  <c r="N808" i="1"/>
  <c r="N807" i="1"/>
  <c r="N806" i="1"/>
  <c r="N805" i="1"/>
  <c r="N804" i="1"/>
  <c r="N803" i="1"/>
  <c r="N802" i="1"/>
  <c r="N801" i="1"/>
  <c r="N800" i="1"/>
  <c r="N799" i="1"/>
  <c r="N798" i="1"/>
  <c r="N797" i="1"/>
  <c r="N796" i="1"/>
  <c r="N795" i="1"/>
  <c r="N794" i="1"/>
  <c r="N793" i="1"/>
  <c r="N792" i="1"/>
  <c r="N791" i="1"/>
  <c r="N790" i="1"/>
  <c r="N789" i="1"/>
  <c r="N788" i="1"/>
  <c r="N787" i="1"/>
  <c r="N786" i="1"/>
  <c r="N785" i="1"/>
  <c r="N784" i="1"/>
  <c r="N783" i="1"/>
  <c r="N782" i="1"/>
  <c r="N781" i="1"/>
  <c r="N780" i="1"/>
  <c r="N779" i="1"/>
  <c r="N778" i="1"/>
  <c r="N777" i="1"/>
  <c r="N776" i="1"/>
  <c r="N775" i="1"/>
  <c r="N774" i="1"/>
  <c r="N773" i="1"/>
  <c r="N772" i="1"/>
  <c r="N771" i="1"/>
  <c r="N770" i="1"/>
  <c r="N769" i="1"/>
  <c r="N768" i="1"/>
  <c r="N767" i="1"/>
  <c r="N766" i="1"/>
  <c r="N765" i="1"/>
  <c r="N764" i="1"/>
  <c r="N763" i="1"/>
  <c r="N762" i="1"/>
  <c r="N761" i="1"/>
  <c r="N760" i="1"/>
  <c r="N759" i="1"/>
  <c r="N758" i="1"/>
  <c r="N757" i="1"/>
  <c r="N756" i="1"/>
  <c r="N755" i="1"/>
  <c r="N754" i="1"/>
  <c r="N753" i="1"/>
  <c r="N752" i="1"/>
  <c r="N751" i="1"/>
  <c r="N750" i="1"/>
  <c r="N749" i="1"/>
  <c r="N748" i="1"/>
  <c r="N747" i="1"/>
  <c r="N746" i="1"/>
  <c r="N745" i="1"/>
  <c r="N744" i="1"/>
  <c r="N743" i="1"/>
  <c r="N742" i="1"/>
  <c r="N741" i="1"/>
  <c r="N740" i="1"/>
  <c r="N739" i="1"/>
  <c r="N738" i="1"/>
  <c r="N737" i="1"/>
  <c r="N736" i="1"/>
  <c r="N735" i="1"/>
  <c r="N734" i="1"/>
  <c r="N733" i="1"/>
  <c r="N732" i="1"/>
  <c r="N731" i="1"/>
  <c r="N730" i="1"/>
  <c r="N729" i="1"/>
  <c r="N728" i="1"/>
  <c r="N727" i="1"/>
  <c r="N726" i="1"/>
  <c r="N725" i="1"/>
  <c r="N724" i="1"/>
  <c r="N723" i="1"/>
  <c r="N722" i="1"/>
  <c r="N721" i="1"/>
  <c r="N720" i="1"/>
  <c r="N719" i="1"/>
  <c r="N718" i="1"/>
  <c r="N717" i="1"/>
  <c r="N716" i="1"/>
  <c r="N715" i="1"/>
  <c r="N714" i="1"/>
  <c r="N713" i="1"/>
  <c r="N712" i="1"/>
  <c r="N711" i="1"/>
  <c r="N710" i="1"/>
  <c r="N709" i="1"/>
  <c r="N708" i="1"/>
  <c r="N707" i="1"/>
  <c r="N706" i="1"/>
  <c r="N705" i="1"/>
  <c r="N704" i="1"/>
  <c r="N703" i="1"/>
  <c r="N702" i="1"/>
  <c r="N701" i="1"/>
  <c r="N700" i="1"/>
  <c r="N699" i="1"/>
  <c r="N698" i="1"/>
  <c r="N697" i="1"/>
  <c r="N696" i="1"/>
  <c r="N695" i="1"/>
  <c r="N694" i="1"/>
  <c r="N693" i="1"/>
  <c r="N692" i="1"/>
  <c r="N691" i="1"/>
  <c r="N690" i="1"/>
  <c r="N689" i="1"/>
  <c r="N688" i="1"/>
  <c r="N687" i="1"/>
  <c r="N686" i="1"/>
  <c r="N685" i="1"/>
  <c r="N684" i="1"/>
  <c r="N683" i="1"/>
  <c r="N682" i="1"/>
  <c r="N681" i="1"/>
  <c r="N680" i="1"/>
  <c r="N679" i="1"/>
  <c r="N678" i="1"/>
  <c r="L1146" i="1"/>
  <c r="L1145" i="1"/>
  <c r="L1144" i="1"/>
  <c r="L1143" i="1"/>
  <c r="L1142" i="1"/>
  <c r="L1141" i="1"/>
  <c r="L1140" i="1"/>
  <c r="L1139" i="1"/>
  <c r="L1138" i="1"/>
  <c r="L1137" i="1"/>
  <c r="L1136" i="1"/>
  <c r="L1135" i="1"/>
  <c r="L1134" i="1"/>
  <c r="L1133" i="1"/>
  <c r="L1132" i="1"/>
  <c r="L1131" i="1"/>
  <c r="L1130" i="1"/>
  <c r="L1129" i="1"/>
  <c r="L1128" i="1"/>
  <c r="L1127" i="1"/>
  <c r="L1126" i="1"/>
  <c r="L1125" i="1"/>
  <c r="L1124" i="1"/>
  <c r="L1123" i="1"/>
  <c r="L1122" i="1"/>
  <c r="L1121" i="1"/>
  <c r="L1120" i="1"/>
  <c r="L1119" i="1"/>
  <c r="L1118" i="1"/>
  <c r="L1117" i="1"/>
  <c r="L1116" i="1"/>
  <c r="L1115" i="1"/>
  <c r="L1114" i="1"/>
  <c r="L1113" i="1"/>
  <c r="L1112" i="1"/>
  <c r="L1111" i="1"/>
  <c r="L1110" i="1"/>
  <c r="L1109" i="1"/>
  <c r="L1108" i="1"/>
  <c r="L1107" i="1"/>
  <c r="L1106" i="1"/>
  <c r="L1105" i="1"/>
  <c r="L1104" i="1"/>
  <c r="L1103" i="1"/>
  <c r="L1102" i="1"/>
  <c r="L1101" i="1"/>
  <c r="L1100" i="1"/>
  <c r="L1099" i="1"/>
  <c r="L1098" i="1"/>
  <c r="L1097" i="1"/>
  <c r="L1096" i="1"/>
  <c r="L1095" i="1"/>
  <c r="L1094" i="1"/>
  <c r="L1093" i="1"/>
  <c r="L1092" i="1"/>
  <c r="L1091" i="1"/>
  <c r="L1090" i="1"/>
  <c r="L1089" i="1"/>
  <c r="L1088" i="1"/>
  <c r="L1087" i="1"/>
  <c r="L1086" i="1"/>
  <c r="L1085" i="1"/>
  <c r="L1084" i="1"/>
  <c r="L1083" i="1"/>
  <c r="L1082" i="1"/>
  <c r="L1081" i="1"/>
  <c r="L1080" i="1"/>
  <c r="L1079" i="1"/>
  <c r="L1078" i="1"/>
  <c r="L1077" i="1"/>
  <c r="L1076" i="1"/>
  <c r="L1075" i="1"/>
  <c r="L1074" i="1"/>
  <c r="L1073" i="1"/>
  <c r="L1072" i="1"/>
  <c r="L1071" i="1"/>
  <c r="L1070" i="1"/>
  <c r="L1069" i="1"/>
  <c r="L1068" i="1"/>
  <c r="L1067" i="1"/>
  <c r="L1066" i="1"/>
  <c r="L1065" i="1"/>
  <c r="L1064" i="1"/>
  <c r="L1063" i="1"/>
  <c r="L1062" i="1"/>
  <c r="L1061" i="1"/>
  <c r="L1060" i="1"/>
  <c r="L1059" i="1"/>
  <c r="L1058" i="1"/>
  <c r="L1057" i="1"/>
  <c r="L1056" i="1"/>
  <c r="L1055" i="1"/>
  <c r="L1054" i="1"/>
  <c r="L1053" i="1"/>
  <c r="L1052" i="1"/>
  <c r="L1051" i="1"/>
  <c r="L1050" i="1"/>
  <c r="L1049" i="1"/>
  <c r="L1048" i="1"/>
  <c r="L1047" i="1"/>
  <c r="L1046" i="1"/>
  <c r="L1045" i="1"/>
  <c r="L1044" i="1"/>
  <c r="L1043" i="1"/>
  <c r="L1042" i="1"/>
  <c r="L1041" i="1"/>
  <c r="L1040" i="1"/>
  <c r="L1039" i="1"/>
  <c r="L1038" i="1"/>
  <c r="L1037" i="1"/>
  <c r="L1036" i="1"/>
  <c r="L1035" i="1"/>
  <c r="L1034" i="1"/>
  <c r="L1033" i="1"/>
  <c r="L1032" i="1"/>
  <c r="L1031" i="1"/>
  <c r="L1030" i="1"/>
  <c r="L1029" i="1"/>
  <c r="L1028" i="1"/>
  <c r="L1027" i="1"/>
  <c r="L1026" i="1"/>
  <c r="L1025" i="1"/>
  <c r="L1024" i="1"/>
  <c r="L1023" i="1"/>
  <c r="L1022" i="1"/>
  <c r="L1021" i="1"/>
  <c r="L1020" i="1"/>
  <c r="L1019" i="1"/>
  <c r="L1018" i="1"/>
  <c r="L1017" i="1"/>
  <c r="L1016" i="1"/>
  <c r="L1015" i="1"/>
  <c r="L1014" i="1"/>
  <c r="L1013" i="1"/>
  <c r="L1012" i="1"/>
  <c r="L1011" i="1"/>
  <c r="L1010" i="1"/>
  <c r="L1009" i="1"/>
  <c r="L1008" i="1"/>
  <c r="L1007" i="1"/>
  <c r="L1006" i="1"/>
  <c r="L1005" i="1"/>
  <c r="L1004" i="1"/>
  <c r="L1003" i="1"/>
  <c r="L1002" i="1"/>
  <c r="L1001" i="1"/>
  <c r="L1000" i="1"/>
  <c r="L999" i="1"/>
  <c r="L998" i="1"/>
  <c r="L997" i="1"/>
  <c r="L996" i="1"/>
  <c r="L995" i="1"/>
  <c r="L994" i="1"/>
  <c r="L993" i="1"/>
  <c r="L992" i="1"/>
  <c r="L991" i="1"/>
  <c r="L990" i="1"/>
  <c r="L989" i="1"/>
  <c r="L988" i="1"/>
  <c r="L987" i="1"/>
  <c r="L986" i="1"/>
  <c r="L985" i="1"/>
  <c r="L984" i="1"/>
  <c r="L983" i="1"/>
  <c r="L982" i="1"/>
  <c r="L981" i="1"/>
  <c r="L980" i="1"/>
  <c r="L979" i="1"/>
  <c r="L978" i="1"/>
  <c r="L977" i="1"/>
  <c r="L976" i="1"/>
  <c r="L975" i="1"/>
  <c r="L974" i="1"/>
  <c r="L973" i="1"/>
  <c r="L972" i="1"/>
  <c r="L971" i="1"/>
  <c r="L970" i="1"/>
  <c r="L969" i="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L926" i="1"/>
  <c r="L925" i="1"/>
  <c r="L924" i="1"/>
  <c r="L923" i="1"/>
  <c r="L922" i="1"/>
  <c r="L921" i="1"/>
  <c r="L920" i="1"/>
  <c r="L919" i="1"/>
  <c r="L918" i="1"/>
  <c r="L917" i="1"/>
  <c r="L916" i="1"/>
  <c r="L915" i="1"/>
  <c r="L914" i="1"/>
  <c r="L913" i="1"/>
  <c r="L912" i="1"/>
  <c r="L911" i="1"/>
  <c r="L910" i="1"/>
  <c r="L909" i="1"/>
  <c r="L908" i="1"/>
  <c r="L907" i="1"/>
  <c r="L906" i="1"/>
  <c r="L905" i="1"/>
  <c r="L904" i="1"/>
  <c r="L903" i="1"/>
  <c r="L902" i="1"/>
  <c r="L901" i="1"/>
  <c r="L900" i="1"/>
  <c r="L899" i="1"/>
  <c r="L898" i="1"/>
  <c r="L897" i="1"/>
  <c r="L896" i="1"/>
  <c r="L895" i="1"/>
  <c r="L894" i="1"/>
  <c r="L893" i="1"/>
  <c r="L892" i="1"/>
  <c r="L891" i="1"/>
  <c r="L890" i="1"/>
  <c r="L889" i="1"/>
  <c r="L888" i="1"/>
  <c r="L887" i="1"/>
  <c r="L886" i="1"/>
  <c r="L885" i="1"/>
  <c r="L884" i="1"/>
  <c r="L883" i="1"/>
  <c r="L882" i="1"/>
  <c r="L881" i="1"/>
  <c r="L880" i="1"/>
  <c r="L879" i="1"/>
  <c r="L878" i="1"/>
  <c r="L877" i="1"/>
  <c r="L876" i="1"/>
  <c r="L875" i="1"/>
  <c r="L874" i="1"/>
  <c r="L873" i="1"/>
  <c r="L872" i="1"/>
  <c r="L871" i="1"/>
  <c r="L870" i="1"/>
  <c r="L869" i="1"/>
  <c r="L868" i="1"/>
  <c r="L867" i="1"/>
  <c r="L866" i="1"/>
  <c r="L865" i="1"/>
  <c r="L864" i="1"/>
  <c r="L863" i="1"/>
  <c r="L862" i="1"/>
  <c r="L861" i="1"/>
  <c r="L860" i="1"/>
  <c r="L859" i="1"/>
  <c r="L858" i="1"/>
  <c r="L857" i="1"/>
  <c r="L856" i="1"/>
  <c r="L855" i="1"/>
  <c r="L854" i="1"/>
  <c r="L853" i="1"/>
  <c r="L852" i="1"/>
  <c r="L851" i="1"/>
  <c r="L850" i="1"/>
  <c r="L849" i="1"/>
  <c r="L848" i="1"/>
  <c r="L847" i="1"/>
  <c r="L846" i="1"/>
  <c r="L845" i="1"/>
  <c r="L844" i="1"/>
  <c r="L843" i="1"/>
  <c r="L842" i="1"/>
  <c r="L841" i="1"/>
  <c r="L840" i="1"/>
  <c r="L839" i="1"/>
  <c r="L838" i="1"/>
  <c r="L837" i="1"/>
  <c r="L836" i="1"/>
  <c r="L835" i="1"/>
  <c r="L834" i="1"/>
  <c r="L833" i="1"/>
  <c r="L832" i="1"/>
  <c r="L831" i="1"/>
  <c r="L830" i="1"/>
  <c r="L829" i="1"/>
  <c r="L828" i="1"/>
  <c r="L827" i="1"/>
  <c r="L826" i="1"/>
  <c r="L825" i="1"/>
  <c r="L824" i="1"/>
  <c r="L823" i="1"/>
  <c r="L822" i="1"/>
  <c r="L821" i="1"/>
  <c r="L820" i="1"/>
  <c r="L819" i="1"/>
  <c r="L818" i="1"/>
  <c r="L817" i="1"/>
  <c r="L816" i="1"/>
  <c r="L815" i="1"/>
  <c r="L814" i="1"/>
  <c r="L813" i="1"/>
  <c r="L812" i="1"/>
  <c r="L811" i="1"/>
  <c r="L810" i="1"/>
  <c r="L809" i="1"/>
  <c r="L808" i="1"/>
  <c r="L807" i="1"/>
  <c r="L806" i="1"/>
  <c r="L805" i="1"/>
  <c r="L804" i="1"/>
  <c r="L803" i="1"/>
  <c r="L802" i="1"/>
  <c r="L801" i="1"/>
  <c r="L800" i="1"/>
  <c r="L799" i="1"/>
  <c r="L798" i="1"/>
  <c r="L797" i="1"/>
  <c r="L796" i="1"/>
  <c r="L795" i="1"/>
  <c r="L794" i="1"/>
  <c r="L793" i="1"/>
  <c r="L792" i="1"/>
  <c r="L791" i="1"/>
  <c r="L790" i="1"/>
  <c r="L789" i="1"/>
  <c r="L788" i="1"/>
  <c r="L787" i="1"/>
  <c r="L786" i="1"/>
  <c r="L785" i="1"/>
  <c r="L784" i="1"/>
  <c r="L783" i="1"/>
  <c r="L782" i="1"/>
  <c r="L781" i="1"/>
  <c r="L780" i="1"/>
  <c r="L779" i="1"/>
  <c r="L778" i="1"/>
  <c r="L777" i="1"/>
  <c r="L776" i="1"/>
  <c r="L775" i="1"/>
  <c r="L774" i="1"/>
  <c r="L773" i="1"/>
  <c r="L772" i="1"/>
  <c r="L771" i="1"/>
  <c r="L770" i="1"/>
  <c r="L769" i="1"/>
  <c r="L768" i="1"/>
  <c r="L767" i="1"/>
  <c r="L766" i="1"/>
  <c r="L765" i="1"/>
  <c r="L764" i="1"/>
  <c r="L763" i="1"/>
  <c r="L762" i="1"/>
  <c r="L761" i="1"/>
  <c r="L760" i="1"/>
  <c r="L759" i="1"/>
  <c r="L758" i="1"/>
  <c r="L757" i="1"/>
  <c r="L756" i="1"/>
  <c r="L755" i="1"/>
  <c r="L754" i="1"/>
  <c r="L753" i="1"/>
  <c r="L752" i="1"/>
  <c r="L751" i="1"/>
  <c r="L750" i="1"/>
  <c r="L749" i="1"/>
  <c r="L748" i="1"/>
  <c r="L747" i="1"/>
  <c r="L746" i="1"/>
  <c r="L745" i="1"/>
  <c r="L744" i="1"/>
  <c r="L743" i="1"/>
  <c r="L742" i="1"/>
  <c r="L741" i="1"/>
  <c r="L740" i="1"/>
  <c r="L739" i="1"/>
  <c r="L738" i="1"/>
  <c r="L737" i="1"/>
  <c r="L736" i="1"/>
  <c r="L735" i="1"/>
  <c r="L734" i="1"/>
  <c r="L733" i="1"/>
  <c r="L732" i="1"/>
  <c r="L731" i="1"/>
  <c r="L730" i="1"/>
  <c r="L729" i="1"/>
  <c r="L728" i="1"/>
  <c r="L727" i="1"/>
  <c r="L726" i="1"/>
  <c r="L725" i="1"/>
  <c r="L724" i="1"/>
  <c r="L723" i="1"/>
  <c r="L722" i="1"/>
  <c r="L721" i="1"/>
  <c r="L720" i="1"/>
  <c r="L719" i="1"/>
  <c r="L718" i="1"/>
  <c r="L717" i="1"/>
  <c r="L716" i="1"/>
  <c r="L715" i="1"/>
  <c r="L714" i="1"/>
  <c r="L713" i="1"/>
  <c r="L712" i="1"/>
  <c r="L711" i="1"/>
  <c r="L710" i="1"/>
  <c r="L709" i="1"/>
  <c r="L708" i="1"/>
  <c r="L707" i="1"/>
  <c r="L706" i="1"/>
  <c r="L705" i="1"/>
  <c r="L704" i="1"/>
  <c r="L703" i="1"/>
  <c r="L702" i="1"/>
  <c r="L701" i="1"/>
  <c r="L700" i="1"/>
  <c r="L699" i="1"/>
  <c r="L698" i="1"/>
  <c r="L697" i="1"/>
  <c r="L696" i="1"/>
  <c r="L695" i="1"/>
  <c r="L694" i="1"/>
  <c r="L693" i="1"/>
  <c r="L692" i="1"/>
  <c r="L691" i="1"/>
  <c r="L690" i="1"/>
  <c r="L689" i="1"/>
  <c r="L688" i="1"/>
  <c r="L687" i="1"/>
  <c r="L686" i="1"/>
  <c r="L685" i="1"/>
  <c r="L684" i="1"/>
  <c r="L683" i="1"/>
  <c r="L682" i="1"/>
  <c r="L681" i="1"/>
  <c r="L680" i="1"/>
  <c r="L679" i="1"/>
  <c r="L678" i="1"/>
  <c r="AA1146" i="1"/>
  <c r="AA1145" i="1"/>
  <c r="AA1144" i="1"/>
  <c r="AA1143" i="1"/>
  <c r="AA1142" i="1"/>
  <c r="AA1141" i="1"/>
  <c r="AA1140" i="1"/>
  <c r="AA1139" i="1"/>
  <c r="AA1138" i="1"/>
  <c r="AA1137" i="1"/>
  <c r="AA1136" i="1"/>
  <c r="AA1135" i="1"/>
  <c r="AA1134" i="1"/>
  <c r="AA1133" i="1"/>
  <c r="AA1132" i="1"/>
  <c r="AA1131" i="1"/>
  <c r="AA1130" i="1"/>
  <c r="AA1129" i="1"/>
  <c r="AA1128" i="1"/>
  <c r="AA1127" i="1"/>
  <c r="AA1126" i="1"/>
  <c r="AA1125" i="1"/>
  <c r="AA1124" i="1"/>
  <c r="AA1123" i="1"/>
  <c r="AA1122" i="1"/>
  <c r="AA1121" i="1"/>
  <c r="AA1120" i="1"/>
  <c r="AA1119" i="1"/>
  <c r="AA1118" i="1"/>
  <c r="AA1117" i="1"/>
  <c r="AA1116" i="1"/>
  <c r="AA1115" i="1"/>
  <c r="AA1114" i="1"/>
  <c r="AA1113" i="1"/>
  <c r="AA1112" i="1"/>
  <c r="AA1111" i="1"/>
  <c r="AA1110" i="1"/>
  <c r="AA1109" i="1"/>
  <c r="AA1108" i="1"/>
  <c r="AA1107" i="1"/>
  <c r="AA1106" i="1"/>
  <c r="AA1105" i="1"/>
  <c r="AA1104" i="1"/>
  <c r="AA1103" i="1"/>
  <c r="AA1102" i="1"/>
  <c r="AA1101" i="1"/>
  <c r="AA1100" i="1"/>
  <c r="AA1099" i="1"/>
  <c r="AA1098" i="1"/>
  <c r="AA1097" i="1"/>
  <c r="AA1096" i="1"/>
  <c r="AA1095" i="1"/>
  <c r="AA1094" i="1"/>
  <c r="AA1093" i="1"/>
  <c r="AA1092" i="1"/>
  <c r="AA1091" i="1"/>
  <c r="AA1090" i="1"/>
  <c r="AA1089" i="1"/>
  <c r="AA1088" i="1"/>
  <c r="AA1087" i="1"/>
  <c r="AA1086" i="1"/>
  <c r="AA1085" i="1"/>
  <c r="AA1084" i="1"/>
  <c r="AA1083" i="1"/>
  <c r="AA1082" i="1"/>
  <c r="AA1081" i="1"/>
  <c r="AA1080" i="1"/>
  <c r="AA1079" i="1"/>
  <c r="AA1078" i="1"/>
  <c r="AA1077" i="1"/>
  <c r="AA1076" i="1"/>
  <c r="AA1075" i="1"/>
  <c r="AA1074" i="1"/>
  <c r="AA1073" i="1"/>
  <c r="AA1072" i="1"/>
  <c r="AA1071" i="1"/>
  <c r="AA1070" i="1"/>
  <c r="AA1069" i="1"/>
  <c r="AA1068" i="1"/>
  <c r="AA1067" i="1"/>
  <c r="AA1066" i="1"/>
  <c r="AA1065" i="1"/>
  <c r="AA1064" i="1"/>
  <c r="AA1063" i="1"/>
  <c r="AA1062" i="1"/>
  <c r="AA1061" i="1"/>
  <c r="AA1060" i="1"/>
  <c r="AA1059" i="1"/>
  <c r="AA1058" i="1"/>
  <c r="AA1057" i="1"/>
  <c r="AA1056" i="1"/>
  <c r="AA1055" i="1"/>
  <c r="AA1054" i="1"/>
  <c r="AA1053" i="1"/>
  <c r="AA1052" i="1"/>
  <c r="AA1051" i="1"/>
  <c r="AA1050" i="1"/>
  <c r="AA1049" i="1"/>
  <c r="AA1048" i="1"/>
  <c r="AA1047" i="1"/>
  <c r="AA1046" i="1"/>
  <c r="AA1045" i="1"/>
  <c r="AA1044" i="1"/>
  <c r="AA1043" i="1"/>
  <c r="AA1042" i="1"/>
  <c r="AA1041" i="1"/>
  <c r="AA1040" i="1"/>
  <c r="AA1039" i="1"/>
  <c r="AA1038" i="1"/>
  <c r="AA1037" i="1"/>
  <c r="AA1036" i="1"/>
  <c r="AA1035" i="1"/>
  <c r="AA1034" i="1"/>
  <c r="AA1033" i="1"/>
  <c r="AA1032" i="1"/>
  <c r="AA1031" i="1"/>
  <c r="AA1030" i="1"/>
  <c r="AA1029" i="1"/>
  <c r="AA1028" i="1"/>
  <c r="AA1027" i="1"/>
  <c r="AA1026" i="1"/>
  <c r="AA1025" i="1"/>
  <c r="AA1024" i="1"/>
  <c r="AA1023" i="1"/>
  <c r="AA1022" i="1"/>
  <c r="AA1021" i="1"/>
  <c r="AA1020" i="1"/>
  <c r="AA1019" i="1"/>
  <c r="AA1018" i="1"/>
  <c r="AA1017" i="1"/>
  <c r="AA1016" i="1"/>
  <c r="AA1015" i="1"/>
  <c r="AA1014" i="1"/>
  <c r="AA1013" i="1"/>
  <c r="AA1012" i="1"/>
  <c r="AA1011" i="1"/>
  <c r="AA1010" i="1"/>
  <c r="AA1009" i="1"/>
  <c r="AA1008" i="1"/>
  <c r="AA1007" i="1"/>
  <c r="AA1006" i="1"/>
  <c r="AA1005" i="1"/>
  <c r="AA1004" i="1"/>
  <c r="AA1003" i="1"/>
  <c r="AA1002" i="1"/>
  <c r="AA1001" i="1"/>
  <c r="AA1000" i="1"/>
  <c r="AA999" i="1"/>
  <c r="AA998" i="1"/>
  <c r="AA997" i="1"/>
  <c r="AA996" i="1"/>
  <c r="AA995" i="1"/>
  <c r="AA994" i="1"/>
  <c r="AA993" i="1"/>
  <c r="AA992" i="1"/>
  <c r="AA991" i="1"/>
  <c r="AA990" i="1"/>
  <c r="AA989" i="1"/>
  <c r="AA988" i="1"/>
  <c r="AA987" i="1"/>
  <c r="AA986" i="1"/>
  <c r="AA985" i="1"/>
  <c r="AA984" i="1"/>
  <c r="AA983" i="1"/>
  <c r="AA982" i="1"/>
  <c r="AA981" i="1"/>
  <c r="AA980" i="1"/>
  <c r="AA979" i="1"/>
  <c r="AA978" i="1"/>
  <c r="AA977" i="1"/>
  <c r="AA976" i="1"/>
  <c r="AA975" i="1"/>
  <c r="AA974" i="1"/>
  <c r="AA973" i="1"/>
  <c r="AA972" i="1"/>
  <c r="AA971" i="1"/>
  <c r="AA970" i="1"/>
  <c r="AA969" i="1"/>
  <c r="AA968" i="1"/>
  <c r="AA967" i="1"/>
  <c r="AA966" i="1"/>
  <c r="AA965" i="1"/>
  <c r="AA964" i="1"/>
  <c r="AA963" i="1"/>
  <c r="AA962" i="1"/>
  <c r="AA961" i="1"/>
  <c r="AA960" i="1"/>
  <c r="AA959" i="1"/>
  <c r="AA958" i="1"/>
  <c r="AA957" i="1"/>
  <c r="AA956" i="1"/>
  <c r="AA955" i="1"/>
  <c r="AA954" i="1"/>
  <c r="AA953" i="1"/>
  <c r="AA952" i="1"/>
  <c r="AA951" i="1"/>
  <c r="AA950" i="1"/>
  <c r="AA949" i="1"/>
  <c r="AA948" i="1"/>
  <c r="AA947" i="1"/>
  <c r="AA946" i="1"/>
  <c r="AA945" i="1"/>
  <c r="AA944" i="1"/>
  <c r="AA943" i="1"/>
  <c r="AA942" i="1"/>
  <c r="AA941" i="1"/>
  <c r="AA940" i="1"/>
  <c r="AA939" i="1"/>
  <c r="AA938" i="1"/>
  <c r="AA937" i="1"/>
  <c r="AA936" i="1"/>
  <c r="AA935" i="1"/>
  <c r="AA934" i="1"/>
  <c r="AA933" i="1"/>
  <c r="AA932" i="1"/>
  <c r="AA931" i="1"/>
  <c r="AA930" i="1"/>
  <c r="AA929" i="1"/>
  <c r="AA928" i="1"/>
  <c r="AA927" i="1"/>
  <c r="AA926" i="1"/>
  <c r="AA925" i="1"/>
  <c r="AA924" i="1"/>
  <c r="AA923" i="1"/>
  <c r="AA922" i="1"/>
  <c r="AA921" i="1"/>
  <c r="AA920" i="1"/>
  <c r="AA919" i="1"/>
  <c r="AA918" i="1"/>
  <c r="AA917" i="1"/>
  <c r="AA916" i="1"/>
  <c r="AA915" i="1"/>
  <c r="AA914" i="1"/>
  <c r="AA913" i="1"/>
  <c r="AA912" i="1"/>
  <c r="AA911" i="1"/>
  <c r="AA910" i="1"/>
  <c r="AA909" i="1"/>
  <c r="AA908" i="1"/>
  <c r="AA907" i="1"/>
  <c r="AA906" i="1"/>
  <c r="AA905" i="1"/>
  <c r="AA904" i="1"/>
  <c r="AA903" i="1"/>
  <c r="AA902" i="1"/>
  <c r="AA901" i="1"/>
  <c r="AA900" i="1"/>
  <c r="AA899" i="1"/>
  <c r="AA898" i="1"/>
  <c r="AA897" i="1"/>
  <c r="AA896" i="1"/>
  <c r="AA895" i="1"/>
  <c r="AA894" i="1"/>
  <c r="AA893" i="1"/>
  <c r="AA892" i="1"/>
  <c r="AA891" i="1"/>
  <c r="AA890" i="1"/>
  <c r="AA889" i="1"/>
  <c r="AA888" i="1"/>
  <c r="AA887" i="1"/>
  <c r="AA886" i="1"/>
  <c r="AA885" i="1"/>
  <c r="AA884" i="1"/>
  <c r="AA883" i="1"/>
  <c r="AA882" i="1"/>
  <c r="AA881" i="1"/>
  <c r="AA880" i="1"/>
  <c r="AA879" i="1"/>
  <c r="AA878" i="1"/>
  <c r="AA877" i="1"/>
  <c r="AA876" i="1"/>
  <c r="AA875" i="1"/>
  <c r="AA874" i="1"/>
  <c r="AA873" i="1"/>
  <c r="AA872" i="1"/>
  <c r="AA871" i="1"/>
  <c r="AA870" i="1"/>
  <c r="AA869" i="1"/>
  <c r="AA868" i="1"/>
  <c r="AA867" i="1"/>
  <c r="AA866" i="1"/>
  <c r="AA865" i="1"/>
  <c r="AA864" i="1"/>
  <c r="AA863" i="1"/>
  <c r="AA862" i="1"/>
  <c r="AA861" i="1"/>
  <c r="AA860" i="1"/>
  <c r="AA859" i="1"/>
  <c r="AA858" i="1"/>
  <c r="AA857" i="1"/>
  <c r="AA856" i="1"/>
  <c r="AA855" i="1"/>
  <c r="AA854" i="1"/>
  <c r="AA853" i="1"/>
  <c r="AA852" i="1"/>
  <c r="AA851" i="1"/>
  <c r="AA850" i="1"/>
  <c r="AA849" i="1"/>
  <c r="AA848" i="1"/>
  <c r="AA847" i="1"/>
  <c r="AA846" i="1"/>
  <c r="AA845" i="1"/>
  <c r="AA844" i="1"/>
  <c r="AA843" i="1"/>
  <c r="AA842" i="1"/>
  <c r="AA841" i="1"/>
  <c r="AA840" i="1"/>
  <c r="AA839" i="1"/>
  <c r="AA838" i="1"/>
  <c r="AA837" i="1"/>
  <c r="AA836" i="1"/>
  <c r="AA835" i="1"/>
  <c r="AA834" i="1"/>
  <c r="AA833" i="1"/>
  <c r="AA832" i="1"/>
  <c r="AA831" i="1"/>
  <c r="AA830" i="1"/>
  <c r="AA829" i="1"/>
  <c r="AA828" i="1"/>
  <c r="AA827" i="1"/>
  <c r="AA826" i="1"/>
  <c r="AA825" i="1"/>
  <c r="AA824" i="1"/>
  <c r="AA823" i="1"/>
  <c r="AA822" i="1"/>
  <c r="AA821" i="1"/>
  <c r="AA820" i="1"/>
  <c r="AA819" i="1"/>
  <c r="AA818" i="1"/>
  <c r="AA817" i="1"/>
  <c r="AA816" i="1"/>
  <c r="AA815" i="1"/>
  <c r="AA814" i="1"/>
  <c r="AA813" i="1"/>
  <c r="AA812" i="1"/>
  <c r="AA811" i="1"/>
  <c r="AA810" i="1"/>
  <c r="AA809" i="1"/>
  <c r="AA808" i="1"/>
  <c r="AA807" i="1"/>
  <c r="AA806" i="1"/>
  <c r="AA805" i="1"/>
  <c r="AA804" i="1"/>
  <c r="AA803" i="1"/>
  <c r="AA802" i="1"/>
  <c r="AA801" i="1"/>
  <c r="AA800" i="1"/>
  <c r="AA799" i="1"/>
  <c r="AA798" i="1"/>
  <c r="AA797" i="1"/>
  <c r="AA796" i="1"/>
  <c r="AA795" i="1"/>
  <c r="AA794" i="1"/>
  <c r="AA793" i="1"/>
  <c r="AA792" i="1"/>
  <c r="AA791" i="1"/>
  <c r="AA790" i="1"/>
  <c r="AA789" i="1"/>
  <c r="AA788" i="1"/>
  <c r="AA787" i="1"/>
  <c r="AA786" i="1"/>
  <c r="AA785" i="1"/>
  <c r="AA784" i="1"/>
  <c r="AA783" i="1"/>
  <c r="AA782" i="1"/>
  <c r="AA781" i="1"/>
  <c r="AA780" i="1"/>
  <c r="AA779" i="1"/>
  <c r="AA778" i="1"/>
  <c r="AA777" i="1"/>
  <c r="AA776" i="1"/>
  <c r="AA775" i="1"/>
  <c r="AA774" i="1"/>
  <c r="AA773" i="1"/>
  <c r="AA772" i="1"/>
  <c r="AA771" i="1"/>
  <c r="AA770" i="1"/>
  <c r="AA769" i="1"/>
  <c r="AA768" i="1"/>
  <c r="AA767" i="1"/>
  <c r="AA766" i="1"/>
  <c r="AA765" i="1"/>
  <c r="AA764" i="1"/>
  <c r="AA763" i="1"/>
  <c r="AA762" i="1"/>
  <c r="AA761" i="1"/>
  <c r="AA760" i="1"/>
  <c r="AA759" i="1"/>
  <c r="AA758" i="1"/>
  <c r="AA757" i="1"/>
  <c r="AA756" i="1"/>
  <c r="AA755" i="1"/>
  <c r="AA754" i="1"/>
  <c r="AA753" i="1"/>
  <c r="AA752" i="1"/>
  <c r="AA751" i="1"/>
  <c r="AA750" i="1"/>
  <c r="AA749" i="1"/>
  <c r="AA748" i="1"/>
  <c r="AA747" i="1"/>
  <c r="AA746" i="1"/>
  <c r="AA745" i="1"/>
  <c r="AA744" i="1"/>
  <c r="AA743" i="1"/>
  <c r="AA742" i="1"/>
  <c r="AA741" i="1"/>
  <c r="AA740" i="1"/>
  <c r="AA739" i="1"/>
  <c r="AA738" i="1"/>
  <c r="AA737" i="1"/>
  <c r="AA736" i="1"/>
  <c r="AA735" i="1"/>
  <c r="AA734" i="1"/>
  <c r="AA733" i="1"/>
  <c r="AA732" i="1"/>
  <c r="AA731" i="1"/>
  <c r="AA730" i="1"/>
  <c r="AA729" i="1"/>
  <c r="AA728" i="1"/>
  <c r="AA727" i="1"/>
  <c r="AA726" i="1"/>
  <c r="AA725" i="1"/>
  <c r="AA724" i="1"/>
  <c r="AA723" i="1"/>
  <c r="AA722" i="1"/>
  <c r="AA721" i="1"/>
  <c r="AA720" i="1"/>
  <c r="AA719" i="1"/>
  <c r="AA718" i="1"/>
  <c r="AA717" i="1"/>
  <c r="AA716" i="1"/>
  <c r="AA715" i="1"/>
  <c r="AA714" i="1"/>
  <c r="AA713" i="1"/>
  <c r="AA712" i="1"/>
  <c r="AA711" i="1"/>
  <c r="AA710" i="1"/>
  <c r="AA709" i="1"/>
  <c r="AA708" i="1"/>
  <c r="AA707" i="1"/>
  <c r="AA706" i="1"/>
  <c r="AA705" i="1"/>
  <c r="AA704" i="1"/>
  <c r="AA703" i="1"/>
  <c r="AA702" i="1"/>
  <c r="AA701" i="1"/>
  <c r="AA700" i="1"/>
  <c r="AA699" i="1"/>
  <c r="AA698" i="1"/>
  <c r="AA697" i="1"/>
  <c r="AA696" i="1"/>
  <c r="AA695" i="1"/>
  <c r="AA694" i="1"/>
  <c r="AA693" i="1"/>
  <c r="AA692" i="1"/>
  <c r="AA691" i="1"/>
  <c r="AA690" i="1"/>
  <c r="AA689" i="1"/>
  <c r="AA688" i="1"/>
  <c r="AA687" i="1"/>
  <c r="AA686" i="1"/>
  <c r="AA685" i="1"/>
  <c r="AA684" i="1"/>
  <c r="AA683" i="1"/>
  <c r="AA682" i="1"/>
  <c r="AA681" i="1"/>
  <c r="AA680" i="1"/>
  <c r="AA679" i="1"/>
  <c r="AA678" i="1"/>
  <c r="X1146" i="1"/>
  <c r="X1145" i="1"/>
  <c r="X1144" i="1"/>
  <c r="X1143" i="1"/>
  <c r="X1142" i="1"/>
  <c r="X1141" i="1"/>
  <c r="X1140" i="1"/>
  <c r="X1139" i="1"/>
  <c r="X1138" i="1"/>
  <c r="X1137" i="1"/>
  <c r="X1136" i="1"/>
  <c r="X1135" i="1"/>
  <c r="X1134" i="1"/>
  <c r="X1133" i="1"/>
  <c r="X1132" i="1"/>
  <c r="X1131" i="1"/>
  <c r="X1130" i="1"/>
  <c r="X1129" i="1"/>
  <c r="X1128" i="1"/>
  <c r="X1127" i="1"/>
  <c r="X1126" i="1"/>
  <c r="X1125" i="1"/>
  <c r="X1124" i="1"/>
  <c r="X1123" i="1"/>
  <c r="X1122" i="1"/>
  <c r="X1121" i="1"/>
  <c r="X1120" i="1"/>
  <c r="X1119" i="1"/>
  <c r="X1118" i="1"/>
  <c r="X1117" i="1"/>
  <c r="X1116" i="1"/>
  <c r="X1115" i="1"/>
  <c r="X1114" i="1"/>
  <c r="X1113" i="1"/>
  <c r="X1112" i="1"/>
  <c r="X1111" i="1"/>
  <c r="X1110" i="1"/>
  <c r="X1109" i="1"/>
  <c r="X1108" i="1"/>
  <c r="X1107" i="1"/>
  <c r="X1106" i="1"/>
  <c r="X1105" i="1"/>
  <c r="X1104" i="1"/>
  <c r="X1103" i="1"/>
  <c r="X1102" i="1"/>
  <c r="X1101" i="1"/>
  <c r="X1100" i="1"/>
  <c r="X1099" i="1"/>
  <c r="X1098" i="1"/>
  <c r="X1097" i="1"/>
  <c r="X1096" i="1"/>
  <c r="X1095" i="1"/>
  <c r="X1094" i="1"/>
  <c r="X1093" i="1"/>
  <c r="X1092" i="1"/>
  <c r="X1091" i="1"/>
  <c r="X1090" i="1"/>
  <c r="X1089" i="1"/>
  <c r="X1088" i="1"/>
  <c r="X1087" i="1"/>
  <c r="X1086" i="1"/>
  <c r="X1085" i="1"/>
  <c r="X1084" i="1"/>
  <c r="X1083" i="1"/>
  <c r="X1082" i="1"/>
  <c r="X1081" i="1"/>
  <c r="X1080" i="1"/>
  <c r="X1079" i="1"/>
  <c r="X1078" i="1"/>
  <c r="X1077" i="1"/>
  <c r="X1076" i="1"/>
  <c r="X1075" i="1"/>
  <c r="X1074" i="1"/>
  <c r="X1073" i="1"/>
  <c r="X1072" i="1"/>
  <c r="X1071" i="1"/>
  <c r="X1070" i="1"/>
  <c r="X1069" i="1"/>
  <c r="X1068" i="1"/>
  <c r="X1067" i="1"/>
  <c r="X1066" i="1"/>
  <c r="X1065" i="1"/>
  <c r="X1064" i="1"/>
  <c r="X1063" i="1"/>
  <c r="X1062" i="1"/>
  <c r="X1061" i="1"/>
  <c r="X1060" i="1"/>
  <c r="X1059" i="1"/>
  <c r="X1058" i="1"/>
  <c r="X1057" i="1"/>
  <c r="X1056" i="1"/>
  <c r="X1055" i="1"/>
  <c r="X1054" i="1"/>
  <c r="X1053" i="1"/>
  <c r="X1052" i="1"/>
  <c r="X1051" i="1"/>
  <c r="X1050" i="1"/>
  <c r="X1049" i="1"/>
  <c r="X1048" i="1"/>
  <c r="X1047" i="1"/>
  <c r="X1046" i="1"/>
  <c r="X1045" i="1"/>
  <c r="X1044" i="1"/>
  <c r="X1043" i="1"/>
  <c r="X1042" i="1"/>
  <c r="X1041" i="1"/>
  <c r="X1040" i="1"/>
  <c r="X1039" i="1"/>
  <c r="X1038" i="1"/>
  <c r="X1037" i="1"/>
  <c r="X1036" i="1"/>
  <c r="X1035" i="1"/>
  <c r="X1034" i="1"/>
  <c r="X1033" i="1"/>
  <c r="X1032" i="1"/>
  <c r="X1031" i="1"/>
  <c r="X1030" i="1"/>
  <c r="X1029" i="1"/>
  <c r="X1028" i="1"/>
  <c r="X1027" i="1"/>
  <c r="X1026" i="1"/>
  <c r="X1025" i="1"/>
  <c r="X1024" i="1"/>
  <c r="X1023" i="1"/>
  <c r="X1022" i="1"/>
  <c r="X1021" i="1"/>
  <c r="X1020" i="1"/>
  <c r="X1019" i="1"/>
  <c r="X1018" i="1"/>
  <c r="X1017" i="1"/>
  <c r="X1016" i="1"/>
  <c r="X1015" i="1"/>
  <c r="X1014" i="1"/>
  <c r="X1013" i="1"/>
  <c r="X1012" i="1"/>
  <c r="X1011" i="1"/>
  <c r="X1010" i="1"/>
  <c r="X1009" i="1"/>
  <c r="X1008" i="1"/>
  <c r="X1007" i="1"/>
  <c r="X1006" i="1"/>
  <c r="X1005" i="1"/>
  <c r="X1004" i="1"/>
  <c r="X1003" i="1"/>
  <c r="X1002" i="1"/>
  <c r="X1001" i="1"/>
  <c r="X1000" i="1"/>
  <c r="X999" i="1"/>
  <c r="X998" i="1"/>
  <c r="X997" i="1"/>
  <c r="X996" i="1"/>
  <c r="X995" i="1"/>
  <c r="X994" i="1"/>
  <c r="X993" i="1"/>
  <c r="X992" i="1"/>
  <c r="X991" i="1"/>
  <c r="X990" i="1"/>
  <c r="X989" i="1"/>
  <c r="X988" i="1"/>
  <c r="X987" i="1"/>
  <c r="X986" i="1"/>
  <c r="X985" i="1"/>
  <c r="X984" i="1"/>
  <c r="X983" i="1"/>
  <c r="X982" i="1"/>
  <c r="X981" i="1"/>
  <c r="X980" i="1"/>
  <c r="X979" i="1"/>
  <c r="X978" i="1"/>
  <c r="X977" i="1"/>
  <c r="X976" i="1"/>
  <c r="X975" i="1"/>
  <c r="X974" i="1"/>
  <c r="X973" i="1"/>
  <c r="X972" i="1"/>
  <c r="X971" i="1"/>
  <c r="X970" i="1"/>
  <c r="X969" i="1"/>
  <c r="X968" i="1"/>
  <c r="X967" i="1"/>
  <c r="X966" i="1"/>
  <c r="X965" i="1"/>
  <c r="X964" i="1"/>
  <c r="X963" i="1"/>
  <c r="X962" i="1"/>
  <c r="X961" i="1"/>
  <c r="X960" i="1"/>
  <c r="X959" i="1"/>
  <c r="X958" i="1"/>
  <c r="X957" i="1"/>
  <c r="X956" i="1"/>
  <c r="X955" i="1"/>
  <c r="X954" i="1"/>
  <c r="X953" i="1"/>
  <c r="X952" i="1"/>
  <c r="X951" i="1"/>
  <c r="X950" i="1"/>
  <c r="X949" i="1"/>
  <c r="X948" i="1"/>
  <c r="X947" i="1"/>
  <c r="X946" i="1"/>
  <c r="X945" i="1"/>
  <c r="X944" i="1"/>
  <c r="X943" i="1"/>
  <c r="X942" i="1"/>
  <c r="X941" i="1"/>
  <c r="X940" i="1"/>
  <c r="X939" i="1"/>
  <c r="X938" i="1"/>
  <c r="X937" i="1"/>
  <c r="X936" i="1"/>
  <c r="X935" i="1"/>
  <c r="X934" i="1"/>
  <c r="X933" i="1"/>
  <c r="X932" i="1"/>
  <c r="X931" i="1"/>
  <c r="X930" i="1"/>
  <c r="X929" i="1"/>
  <c r="X928" i="1"/>
  <c r="X927" i="1"/>
  <c r="X926" i="1"/>
  <c r="X925" i="1"/>
  <c r="X924" i="1"/>
  <c r="X923" i="1"/>
  <c r="X922" i="1"/>
  <c r="X921" i="1"/>
  <c r="X920" i="1"/>
  <c r="X919" i="1"/>
  <c r="X918" i="1"/>
  <c r="X917" i="1"/>
  <c r="X916" i="1"/>
  <c r="X915" i="1"/>
  <c r="X914" i="1"/>
  <c r="X913" i="1"/>
  <c r="X912" i="1"/>
  <c r="X911" i="1"/>
  <c r="X910" i="1"/>
  <c r="X909" i="1"/>
  <c r="X908" i="1"/>
  <c r="X907" i="1"/>
  <c r="X906" i="1"/>
  <c r="X905" i="1"/>
  <c r="X904" i="1"/>
  <c r="X903" i="1"/>
  <c r="X902" i="1"/>
  <c r="X901" i="1"/>
  <c r="X900" i="1"/>
  <c r="X899" i="1"/>
  <c r="X898" i="1"/>
  <c r="X897" i="1"/>
  <c r="X896" i="1"/>
  <c r="X895" i="1"/>
  <c r="X894" i="1"/>
  <c r="X893" i="1"/>
  <c r="X892" i="1"/>
  <c r="X891" i="1"/>
  <c r="X890" i="1"/>
  <c r="X889" i="1"/>
  <c r="X888" i="1"/>
  <c r="X887" i="1"/>
  <c r="X886" i="1"/>
  <c r="X885" i="1"/>
  <c r="X884" i="1"/>
  <c r="X883" i="1"/>
  <c r="X882" i="1"/>
  <c r="X881" i="1"/>
  <c r="X880" i="1"/>
  <c r="X879" i="1"/>
  <c r="X878" i="1"/>
  <c r="X877" i="1"/>
  <c r="X876" i="1"/>
  <c r="X875" i="1"/>
  <c r="X874" i="1"/>
  <c r="X873" i="1"/>
  <c r="X872" i="1"/>
  <c r="X871" i="1"/>
  <c r="X870" i="1"/>
  <c r="X869" i="1"/>
  <c r="X868" i="1"/>
  <c r="X867" i="1"/>
  <c r="X866" i="1"/>
  <c r="X865" i="1"/>
  <c r="X864" i="1"/>
  <c r="X863" i="1"/>
  <c r="X862" i="1"/>
  <c r="X861" i="1"/>
  <c r="X860" i="1"/>
  <c r="X859" i="1"/>
  <c r="X858" i="1"/>
  <c r="X857" i="1"/>
  <c r="X856" i="1"/>
  <c r="X855" i="1"/>
  <c r="X854" i="1"/>
  <c r="X853" i="1"/>
  <c r="X852" i="1"/>
  <c r="X851" i="1"/>
  <c r="X850" i="1"/>
  <c r="X849" i="1"/>
  <c r="X848" i="1"/>
  <c r="X847" i="1"/>
  <c r="X846" i="1"/>
  <c r="X845" i="1"/>
  <c r="X844" i="1"/>
  <c r="X843" i="1"/>
  <c r="X842" i="1"/>
  <c r="X841" i="1"/>
  <c r="X840" i="1"/>
  <c r="X839" i="1"/>
  <c r="X838" i="1"/>
  <c r="X837" i="1"/>
  <c r="X836" i="1"/>
  <c r="X835" i="1"/>
  <c r="X834" i="1"/>
  <c r="X833" i="1"/>
  <c r="X832" i="1"/>
  <c r="X831" i="1"/>
  <c r="X830" i="1"/>
  <c r="X829" i="1"/>
  <c r="X828" i="1"/>
  <c r="X827" i="1"/>
  <c r="X826" i="1"/>
  <c r="X825" i="1"/>
  <c r="X824" i="1"/>
  <c r="X823" i="1"/>
  <c r="X822" i="1"/>
  <c r="X821" i="1"/>
  <c r="X820" i="1"/>
  <c r="X819" i="1"/>
  <c r="X818" i="1"/>
  <c r="X817" i="1"/>
  <c r="X816" i="1"/>
  <c r="X815" i="1"/>
  <c r="X814" i="1"/>
  <c r="X813" i="1"/>
  <c r="X812" i="1"/>
  <c r="X811" i="1"/>
  <c r="X810" i="1"/>
  <c r="X809" i="1"/>
  <c r="X808" i="1"/>
  <c r="X807" i="1"/>
  <c r="X806" i="1"/>
  <c r="X805" i="1"/>
  <c r="X804" i="1"/>
  <c r="X803" i="1"/>
  <c r="X802" i="1"/>
  <c r="X801" i="1"/>
  <c r="X800" i="1"/>
  <c r="X799" i="1"/>
  <c r="X798" i="1"/>
  <c r="X797" i="1"/>
  <c r="X796" i="1"/>
  <c r="X795" i="1"/>
  <c r="X794" i="1"/>
  <c r="X793" i="1"/>
  <c r="X792" i="1"/>
  <c r="X791" i="1"/>
  <c r="X790" i="1"/>
  <c r="X789" i="1"/>
  <c r="X788" i="1"/>
  <c r="X787" i="1"/>
  <c r="X786" i="1"/>
  <c r="X785" i="1"/>
  <c r="X784" i="1"/>
  <c r="X783" i="1"/>
  <c r="X782" i="1"/>
  <c r="X781" i="1"/>
  <c r="X780" i="1"/>
  <c r="X779" i="1"/>
  <c r="X778" i="1"/>
  <c r="X777" i="1"/>
  <c r="X776" i="1"/>
  <c r="X775" i="1"/>
  <c r="X774" i="1"/>
  <c r="X773" i="1"/>
  <c r="X772" i="1"/>
  <c r="X771" i="1"/>
  <c r="X770" i="1"/>
  <c r="X769" i="1"/>
  <c r="X768" i="1"/>
  <c r="X767" i="1"/>
  <c r="X766" i="1"/>
  <c r="X765" i="1"/>
  <c r="X764" i="1"/>
  <c r="X763" i="1"/>
  <c r="X762" i="1"/>
  <c r="X761" i="1"/>
  <c r="X760" i="1"/>
  <c r="X759" i="1"/>
  <c r="X758" i="1"/>
  <c r="X757" i="1"/>
  <c r="X756" i="1"/>
  <c r="X755" i="1"/>
  <c r="X754" i="1"/>
  <c r="X753" i="1"/>
  <c r="X752" i="1"/>
  <c r="X751" i="1"/>
  <c r="X750" i="1"/>
  <c r="X749" i="1"/>
  <c r="X748" i="1"/>
  <c r="X747" i="1"/>
  <c r="X746" i="1"/>
  <c r="X745" i="1"/>
  <c r="X744" i="1"/>
  <c r="X743" i="1"/>
  <c r="X742" i="1"/>
  <c r="X741" i="1"/>
  <c r="X740" i="1"/>
  <c r="X739" i="1"/>
  <c r="X738" i="1"/>
  <c r="X737" i="1"/>
  <c r="X736" i="1"/>
  <c r="X735" i="1"/>
  <c r="X734" i="1"/>
  <c r="X733" i="1"/>
  <c r="X732" i="1"/>
  <c r="X731" i="1"/>
  <c r="X730" i="1"/>
  <c r="X729" i="1"/>
  <c r="X728" i="1"/>
  <c r="X727" i="1"/>
  <c r="X726" i="1"/>
  <c r="X725" i="1"/>
  <c r="X724" i="1"/>
  <c r="X723" i="1"/>
  <c r="X722" i="1"/>
  <c r="X721" i="1"/>
  <c r="X720" i="1"/>
  <c r="X719" i="1"/>
  <c r="X718" i="1"/>
  <c r="X717" i="1"/>
  <c r="X716" i="1"/>
  <c r="X715" i="1"/>
  <c r="X714" i="1"/>
  <c r="X713" i="1"/>
  <c r="X712" i="1"/>
  <c r="X711" i="1"/>
  <c r="X710" i="1"/>
  <c r="X709" i="1"/>
  <c r="X708" i="1"/>
  <c r="X707" i="1"/>
  <c r="X706" i="1"/>
  <c r="X705" i="1"/>
  <c r="X704" i="1"/>
  <c r="X703" i="1"/>
  <c r="X702" i="1"/>
  <c r="X701" i="1"/>
  <c r="X700" i="1"/>
  <c r="X699" i="1"/>
  <c r="X698" i="1"/>
  <c r="X697" i="1"/>
  <c r="X696" i="1"/>
  <c r="X695" i="1"/>
  <c r="X694" i="1"/>
  <c r="X693" i="1"/>
  <c r="X692" i="1"/>
  <c r="X691" i="1"/>
  <c r="X690" i="1"/>
  <c r="X689" i="1"/>
  <c r="X688" i="1"/>
  <c r="X687" i="1"/>
  <c r="X686" i="1"/>
  <c r="X685" i="1"/>
  <c r="X684" i="1"/>
  <c r="X683" i="1"/>
  <c r="X682" i="1"/>
  <c r="X681" i="1"/>
  <c r="X680" i="1"/>
  <c r="X679" i="1"/>
  <c r="X678" i="1"/>
  <c r="T830" i="1"/>
  <c r="U830" i="1" s="1"/>
  <c r="Z830" i="1" s="1"/>
  <c r="T829" i="1"/>
  <c r="U829" i="1" s="1"/>
  <c r="T828" i="1"/>
  <c r="U828" i="1" s="1"/>
  <c r="T827" i="1"/>
  <c r="U827" i="1" s="1"/>
  <c r="T826" i="1"/>
  <c r="U826" i="1" s="1"/>
  <c r="W826" i="1" s="1"/>
  <c r="T825" i="1"/>
  <c r="U825" i="1" s="1"/>
  <c r="W825" i="1" s="1"/>
  <c r="T824" i="1"/>
  <c r="U824" i="1" s="1"/>
  <c r="T823" i="1"/>
  <c r="U823" i="1" s="1"/>
  <c r="T798" i="1"/>
  <c r="U798" i="1" s="1"/>
  <c r="T797" i="1"/>
  <c r="U797" i="1" s="1"/>
  <c r="W797" i="1" s="1"/>
  <c r="T796" i="1"/>
  <c r="U796" i="1" s="1"/>
  <c r="W796" i="1" s="1"/>
  <c r="T795" i="1"/>
  <c r="U795" i="1" s="1"/>
  <c r="Z795" i="1" s="1"/>
  <c r="T742" i="1"/>
  <c r="U742" i="1" s="1"/>
  <c r="T741" i="1"/>
  <c r="U741" i="1" s="1"/>
  <c r="W741" i="1" s="1"/>
  <c r="T740" i="1"/>
  <c r="U740" i="1" s="1"/>
  <c r="T739" i="1"/>
  <c r="U739" i="1" s="1"/>
  <c r="L248" i="19"/>
  <c r="N248" i="19"/>
  <c r="L249" i="19"/>
  <c r="N249" i="19"/>
  <c r="X248" i="19"/>
  <c r="AA248" i="19"/>
  <c r="G19" i="4"/>
  <c r="G18" i="4"/>
  <c r="G17" i="4"/>
  <c r="G16" i="4"/>
  <c r="E16" i="4" s="1"/>
  <c r="D16" i="4" s="1"/>
  <c r="G15" i="4"/>
  <c r="E15" i="4" s="1"/>
  <c r="D15" i="4" s="1"/>
  <c r="G14" i="4"/>
  <c r="E14" i="4" s="1"/>
  <c r="D14" i="4" s="1"/>
  <c r="G13" i="4"/>
  <c r="E13" i="4" s="1"/>
  <c r="D13" i="4" s="1"/>
  <c r="G12" i="4"/>
  <c r="G11" i="4"/>
  <c r="E11" i="4" s="1"/>
  <c r="D11" i="4" s="1"/>
  <c r="G10" i="4"/>
  <c r="E10" i="4" s="1"/>
  <c r="D10" i="4" s="1"/>
  <c r="G9" i="4"/>
  <c r="G8" i="4"/>
  <c r="G7" i="4"/>
  <c r="G6" i="4"/>
  <c r="G5" i="4"/>
  <c r="E5" i="4" s="1"/>
  <c r="D5" i="4" s="1"/>
  <c r="G80" i="4"/>
  <c r="G81" i="4"/>
  <c r="G82" i="4"/>
  <c r="G83" i="4"/>
  <c r="G84" i="4"/>
  <c r="AC9" i="7"/>
  <c r="AC10" i="7"/>
  <c r="AC11" i="7"/>
  <c r="AE9" i="7"/>
  <c r="AE10" i="7"/>
  <c r="AE11" i="7"/>
  <c r="AG9" i="7"/>
  <c r="AG10" i="7"/>
  <c r="AG11" i="7"/>
  <c r="AH9" i="7"/>
  <c r="AH10" i="7"/>
  <c r="AH11" i="7"/>
  <c r="AI9" i="7"/>
  <c r="AI10" i="7"/>
  <c r="AI11" i="7"/>
  <c r="AK9" i="7"/>
  <c r="AK10" i="7"/>
  <c r="AK11" i="7"/>
  <c r="U11" i="7"/>
  <c r="U10" i="7"/>
  <c r="U9" i="7"/>
  <c r="Y15" i="15"/>
  <c r="Y16" i="15"/>
  <c r="Y17" i="15"/>
  <c r="Y18" i="15"/>
  <c r="Y19" i="15"/>
  <c r="Y20" i="15"/>
  <c r="Y21" i="15"/>
  <c r="Y22" i="15"/>
  <c r="Y23" i="15"/>
  <c r="Y24" i="15"/>
  <c r="Y25" i="15"/>
  <c r="Y26" i="15"/>
  <c r="Y27" i="15"/>
  <c r="Y28" i="15"/>
  <c r="Y29" i="15"/>
  <c r="Y30" i="15"/>
  <c r="Y31" i="15"/>
  <c r="Y32" i="15"/>
  <c r="Y33" i="15"/>
  <c r="Y34" i="15"/>
  <c r="Y35" i="15"/>
  <c r="Y36" i="15"/>
  <c r="Y37" i="15"/>
  <c r="Y38" i="15"/>
  <c r="Y39" i="15"/>
  <c r="Y40" i="15"/>
  <c r="Y41" i="15"/>
  <c r="Y42" i="15"/>
  <c r="Y43" i="15"/>
  <c r="Y44" i="15"/>
  <c r="Y45" i="15"/>
  <c r="Y46" i="15"/>
  <c r="Y47" i="15"/>
  <c r="Y48" i="15"/>
  <c r="Y49" i="15"/>
  <c r="Y50" i="15"/>
  <c r="Y51" i="15"/>
  <c r="Y52" i="15"/>
  <c r="Y53" i="15"/>
  <c r="Y54" i="15"/>
  <c r="Y55" i="15"/>
  <c r="Y56" i="15"/>
  <c r="Y57" i="15"/>
  <c r="Y58" i="15"/>
  <c r="Y59" i="15"/>
  <c r="Y60" i="15"/>
  <c r="Y61" i="15"/>
  <c r="Y62" i="15"/>
  <c r="Y63" i="15"/>
  <c r="AA15" i="15"/>
  <c r="AA16" i="15"/>
  <c r="AA17" i="15"/>
  <c r="AA18" i="15"/>
  <c r="AA19" i="15"/>
  <c r="AA20" i="15"/>
  <c r="AA21" i="15"/>
  <c r="AA22" i="15"/>
  <c r="AA23" i="15"/>
  <c r="AA24" i="15"/>
  <c r="AA25" i="15"/>
  <c r="AA26" i="15"/>
  <c r="AA27" i="15"/>
  <c r="AA28" i="15"/>
  <c r="AA29" i="15"/>
  <c r="AA30" i="15"/>
  <c r="AA31" i="15"/>
  <c r="AA32" i="15"/>
  <c r="AA33" i="15"/>
  <c r="AA34" i="15"/>
  <c r="AA35" i="15"/>
  <c r="AA36" i="15"/>
  <c r="AA37" i="15"/>
  <c r="AA38" i="15"/>
  <c r="AA39" i="15"/>
  <c r="AA40" i="15"/>
  <c r="AA41" i="15"/>
  <c r="AA42" i="15"/>
  <c r="AA43" i="15"/>
  <c r="AA44" i="15"/>
  <c r="AA45" i="15"/>
  <c r="AA46" i="15"/>
  <c r="AA47" i="15"/>
  <c r="AA48" i="15"/>
  <c r="AA49" i="15"/>
  <c r="AA50" i="15"/>
  <c r="AA51" i="15"/>
  <c r="AA52" i="15"/>
  <c r="AA53" i="15"/>
  <c r="AA54" i="15"/>
  <c r="AA55" i="15"/>
  <c r="AA56" i="15"/>
  <c r="AA57" i="15"/>
  <c r="AA58" i="15"/>
  <c r="AA59" i="15"/>
  <c r="AA60" i="15"/>
  <c r="AA61" i="15"/>
  <c r="AA62" i="15"/>
  <c r="AA63" i="15"/>
  <c r="AB15" i="15"/>
  <c r="AB16" i="15"/>
  <c r="AB17" i="15"/>
  <c r="AB18" i="15"/>
  <c r="AB19" i="15"/>
  <c r="AB20" i="15"/>
  <c r="AB21" i="15"/>
  <c r="AB22" i="15"/>
  <c r="AB23" i="15"/>
  <c r="AB24" i="15"/>
  <c r="AB25" i="15"/>
  <c r="AB26" i="15"/>
  <c r="AB27" i="15"/>
  <c r="AB28" i="15"/>
  <c r="AB29" i="15"/>
  <c r="AB30" i="15"/>
  <c r="AB31" i="15"/>
  <c r="AB32" i="15"/>
  <c r="AB33" i="15"/>
  <c r="AB34" i="15"/>
  <c r="AB35" i="15"/>
  <c r="AB36" i="15"/>
  <c r="AB37" i="15"/>
  <c r="AB38" i="15"/>
  <c r="AB39" i="15"/>
  <c r="AB40" i="15"/>
  <c r="AB41" i="15"/>
  <c r="AB42" i="15"/>
  <c r="AB43" i="15"/>
  <c r="AB44" i="15"/>
  <c r="AB45" i="15"/>
  <c r="AB46" i="15"/>
  <c r="AB47" i="15"/>
  <c r="AB48" i="15"/>
  <c r="AB49" i="15"/>
  <c r="AB50" i="15"/>
  <c r="AB51" i="15"/>
  <c r="AB52" i="15"/>
  <c r="AB53" i="15"/>
  <c r="AB54" i="15"/>
  <c r="AB55" i="15"/>
  <c r="AB56" i="15"/>
  <c r="AB57" i="15"/>
  <c r="AB58" i="15"/>
  <c r="AB59" i="15"/>
  <c r="AB60" i="15"/>
  <c r="AB61" i="15"/>
  <c r="AB62" i="15"/>
  <c r="AB63" i="15"/>
  <c r="AC15" i="15"/>
  <c r="AC16" i="15"/>
  <c r="AC17" i="15"/>
  <c r="AC18" i="15"/>
  <c r="AC19" i="15"/>
  <c r="AC20" i="15"/>
  <c r="AC21" i="15"/>
  <c r="AC22" i="15"/>
  <c r="AC23" i="15"/>
  <c r="AC24" i="15"/>
  <c r="AC25" i="15"/>
  <c r="AC26" i="15"/>
  <c r="AC27" i="15"/>
  <c r="AC28" i="15"/>
  <c r="AC29" i="15"/>
  <c r="AC30" i="15"/>
  <c r="AC31" i="15"/>
  <c r="AC32" i="15"/>
  <c r="AC33" i="15"/>
  <c r="AC34" i="15"/>
  <c r="AC35" i="15"/>
  <c r="AC36" i="15"/>
  <c r="AC37" i="15"/>
  <c r="AC38" i="15"/>
  <c r="AC39" i="15"/>
  <c r="AC40" i="15"/>
  <c r="AC41" i="15"/>
  <c r="AC42" i="15"/>
  <c r="AC43" i="15"/>
  <c r="AC44" i="15"/>
  <c r="AC45" i="15"/>
  <c r="AC46" i="15"/>
  <c r="AC47" i="15"/>
  <c r="AC48" i="15"/>
  <c r="AC49" i="15"/>
  <c r="AC50" i="15"/>
  <c r="AC51" i="15"/>
  <c r="AC52" i="15"/>
  <c r="AC53" i="15"/>
  <c r="AC54" i="15"/>
  <c r="AC55" i="15"/>
  <c r="AC56" i="15"/>
  <c r="AC57" i="15"/>
  <c r="AC58" i="15"/>
  <c r="AC59" i="15"/>
  <c r="AC60" i="15"/>
  <c r="AC61" i="15"/>
  <c r="AC62" i="15"/>
  <c r="AC63" i="15"/>
  <c r="R63" i="15"/>
  <c r="U63" i="15" s="1"/>
  <c r="I63" i="15"/>
  <c r="H63" i="15"/>
  <c r="R62" i="15"/>
  <c r="U62" i="15" s="1"/>
  <c r="I62" i="15"/>
  <c r="H62" i="15"/>
  <c r="R61" i="15"/>
  <c r="U61" i="15" s="1"/>
  <c r="I61" i="15"/>
  <c r="H61" i="15"/>
  <c r="I60" i="15"/>
  <c r="H60" i="15"/>
  <c r="R59" i="15"/>
  <c r="U59" i="15" s="1"/>
  <c r="I59" i="15"/>
  <c r="H59" i="15"/>
  <c r="R58" i="15"/>
  <c r="U58" i="15" s="1"/>
  <c r="I58" i="15"/>
  <c r="H58" i="15"/>
  <c r="I57" i="15"/>
  <c r="H57" i="15"/>
  <c r="R56" i="15"/>
  <c r="U56" i="15" s="1"/>
  <c r="I56" i="15"/>
  <c r="H56" i="15"/>
  <c r="R55" i="15"/>
  <c r="U55" i="15" s="1"/>
  <c r="I55" i="15"/>
  <c r="H55" i="15"/>
  <c r="R54" i="15"/>
  <c r="U54" i="15" s="1"/>
  <c r="I54" i="15"/>
  <c r="H54" i="15"/>
  <c r="I53" i="15"/>
  <c r="H53" i="15"/>
  <c r="I52" i="15"/>
  <c r="H52" i="15"/>
  <c r="R51" i="15"/>
  <c r="U51" i="15" s="1"/>
  <c r="I51" i="15"/>
  <c r="H51" i="15"/>
  <c r="R50" i="15"/>
  <c r="U50" i="15" s="1"/>
  <c r="I50" i="15"/>
  <c r="H50" i="15"/>
  <c r="I49" i="15"/>
  <c r="H49" i="15"/>
  <c r="R48" i="15"/>
  <c r="U48" i="15" s="1"/>
  <c r="I48" i="15"/>
  <c r="H48" i="15"/>
  <c r="R47" i="15"/>
  <c r="U47" i="15" s="1"/>
  <c r="I47" i="15"/>
  <c r="H47" i="15"/>
  <c r="R46" i="15"/>
  <c r="U46" i="15" s="1"/>
  <c r="I46" i="15"/>
  <c r="H46" i="15"/>
  <c r="I45" i="15"/>
  <c r="H45" i="15"/>
  <c r="R44" i="15"/>
  <c r="U44" i="15" s="1"/>
  <c r="I44" i="15"/>
  <c r="H44" i="15"/>
  <c r="R43" i="15"/>
  <c r="U43" i="15" s="1"/>
  <c r="I43" i="15"/>
  <c r="H43" i="15"/>
  <c r="R42" i="15"/>
  <c r="U42" i="15"/>
  <c r="I42" i="15"/>
  <c r="H42" i="15"/>
  <c r="I41" i="15"/>
  <c r="H41" i="15"/>
  <c r="I40" i="15"/>
  <c r="H40" i="15"/>
  <c r="R39" i="15"/>
  <c r="U39" i="15" s="1"/>
  <c r="I39" i="15"/>
  <c r="H39" i="15"/>
  <c r="R38" i="15"/>
  <c r="U38" i="15" s="1"/>
  <c r="I38" i="15"/>
  <c r="H38" i="15"/>
  <c r="R37" i="15"/>
  <c r="U37" i="15" s="1"/>
  <c r="I37" i="15"/>
  <c r="H37" i="15"/>
  <c r="I36" i="15"/>
  <c r="H36" i="15"/>
  <c r="R35" i="15"/>
  <c r="U35" i="15" s="1"/>
  <c r="I35" i="15"/>
  <c r="H35" i="15"/>
  <c r="R34" i="15"/>
  <c r="U34" i="15" s="1"/>
  <c r="I34" i="15"/>
  <c r="H34" i="15"/>
  <c r="I33" i="15"/>
  <c r="H33" i="15"/>
  <c r="R32" i="15"/>
  <c r="U32" i="15" s="1"/>
  <c r="I32" i="15"/>
  <c r="H32" i="15"/>
  <c r="R31" i="15"/>
  <c r="U31" i="15" s="1"/>
  <c r="I31" i="15"/>
  <c r="H31" i="15"/>
  <c r="R30" i="15"/>
  <c r="U30" i="15" s="1"/>
  <c r="I30" i="15"/>
  <c r="H30" i="15"/>
  <c r="I29" i="15"/>
  <c r="H29" i="15"/>
  <c r="I28" i="15"/>
  <c r="H28" i="15"/>
  <c r="R27" i="15"/>
  <c r="U27" i="15" s="1"/>
  <c r="I27" i="15"/>
  <c r="H27" i="15"/>
  <c r="R26" i="15"/>
  <c r="U26" i="15" s="1"/>
  <c r="I26" i="15"/>
  <c r="H26" i="15"/>
  <c r="R25" i="15"/>
  <c r="U25" i="15" s="1"/>
  <c r="I25" i="15"/>
  <c r="H25" i="15"/>
  <c r="R24" i="15"/>
  <c r="U24" i="15" s="1"/>
  <c r="I24" i="15"/>
  <c r="H24" i="15"/>
  <c r="R23" i="15"/>
  <c r="U23" i="15" s="1"/>
  <c r="I23" i="15"/>
  <c r="H23" i="15"/>
  <c r="R22" i="15"/>
  <c r="U22" i="15" s="1"/>
  <c r="I22" i="15"/>
  <c r="H22" i="15"/>
  <c r="I21" i="15"/>
  <c r="H21" i="15"/>
  <c r="R20" i="15"/>
  <c r="U20" i="15" s="1"/>
  <c r="I20" i="15"/>
  <c r="H20" i="15"/>
  <c r="I19" i="15"/>
  <c r="H19" i="15"/>
  <c r="R18" i="15"/>
  <c r="U18" i="15" s="1"/>
  <c r="I18" i="15"/>
  <c r="H18" i="15"/>
  <c r="I17" i="15"/>
  <c r="H17" i="15"/>
  <c r="I16" i="15"/>
  <c r="H16" i="15"/>
  <c r="R15" i="15"/>
  <c r="U15" i="15" s="1"/>
  <c r="I15" i="15"/>
  <c r="H15" i="15"/>
  <c r="L55" i="19"/>
  <c r="L56" i="19"/>
  <c r="L57" i="19"/>
  <c r="L58" i="19"/>
  <c r="L59" i="19"/>
  <c r="L60" i="19"/>
  <c r="L61" i="19"/>
  <c r="L62" i="19"/>
  <c r="L63" i="19"/>
  <c r="L64" i="19"/>
  <c r="L65" i="19"/>
  <c r="L66" i="19"/>
  <c r="L67" i="19"/>
  <c r="L68" i="19"/>
  <c r="L69" i="19"/>
  <c r="L70" i="19"/>
  <c r="L71" i="19"/>
  <c r="L72" i="19"/>
  <c r="L73" i="19"/>
  <c r="L74" i="19"/>
  <c r="L75" i="19"/>
  <c r="L76" i="19"/>
  <c r="L77" i="19"/>
  <c r="L78" i="19"/>
  <c r="L79" i="19"/>
  <c r="L80" i="19"/>
  <c r="L81" i="19"/>
  <c r="L82" i="19"/>
  <c r="L83" i="19"/>
  <c r="L84" i="19"/>
  <c r="L85" i="19"/>
  <c r="L86" i="19"/>
  <c r="L87" i="19"/>
  <c r="L88" i="19"/>
  <c r="L89" i="19"/>
  <c r="L90" i="19"/>
  <c r="L91" i="19"/>
  <c r="L92" i="19"/>
  <c r="L93" i="19"/>
  <c r="L94" i="19"/>
  <c r="L95" i="19"/>
  <c r="L96" i="19"/>
  <c r="L97" i="19"/>
  <c r="L98" i="19"/>
  <c r="L99" i="19"/>
  <c r="L100" i="19"/>
  <c r="L101" i="19"/>
  <c r="L102" i="19"/>
  <c r="L103" i="19"/>
  <c r="L104" i="19"/>
  <c r="L105" i="19"/>
  <c r="L106" i="19"/>
  <c r="L107" i="19"/>
  <c r="L108" i="19"/>
  <c r="L109" i="19"/>
  <c r="L110" i="19"/>
  <c r="L111" i="19"/>
  <c r="L112" i="19"/>
  <c r="L113" i="19"/>
  <c r="L114" i="19"/>
  <c r="L115" i="19"/>
  <c r="L116" i="19"/>
  <c r="L117" i="19"/>
  <c r="L118" i="19"/>
  <c r="L119" i="19"/>
  <c r="L120" i="19"/>
  <c r="L121" i="19"/>
  <c r="L122" i="19"/>
  <c r="L123" i="19"/>
  <c r="L124" i="19"/>
  <c r="L125" i="19"/>
  <c r="L126" i="19"/>
  <c r="L127" i="19"/>
  <c r="L128" i="19"/>
  <c r="L129" i="19"/>
  <c r="L130" i="19"/>
  <c r="L131" i="19"/>
  <c r="L132" i="19"/>
  <c r="L133" i="19"/>
  <c r="L134" i="19"/>
  <c r="L135" i="19"/>
  <c r="L136" i="19"/>
  <c r="L137" i="19"/>
  <c r="L138" i="19"/>
  <c r="L139" i="19"/>
  <c r="L140" i="19"/>
  <c r="L141" i="19"/>
  <c r="L142" i="19"/>
  <c r="L143" i="19"/>
  <c r="L144" i="19"/>
  <c r="L145" i="19"/>
  <c r="L146" i="19"/>
  <c r="L147" i="19"/>
  <c r="L148" i="19"/>
  <c r="L149" i="19"/>
  <c r="L150" i="19"/>
  <c r="L151" i="19"/>
  <c r="L152" i="19"/>
  <c r="L153" i="19"/>
  <c r="L154" i="19"/>
  <c r="L155" i="19"/>
  <c r="L156" i="19"/>
  <c r="L157" i="19"/>
  <c r="L158" i="19"/>
  <c r="L159" i="19"/>
  <c r="L160" i="19"/>
  <c r="L161" i="19"/>
  <c r="L162" i="19"/>
  <c r="L163" i="19"/>
  <c r="L164" i="19"/>
  <c r="L165" i="19"/>
  <c r="L166" i="19"/>
  <c r="L167" i="19"/>
  <c r="L168" i="19"/>
  <c r="L169" i="19"/>
  <c r="L170" i="19"/>
  <c r="L171" i="19"/>
  <c r="L172" i="19"/>
  <c r="L173" i="19"/>
  <c r="L174" i="19"/>
  <c r="L175" i="19"/>
  <c r="L176" i="19"/>
  <c r="L177" i="19"/>
  <c r="L178" i="19"/>
  <c r="L179" i="19"/>
  <c r="L180" i="19"/>
  <c r="L181" i="19"/>
  <c r="L182" i="19"/>
  <c r="L183" i="19"/>
  <c r="L184" i="19"/>
  <c r="L185" i="19"/>
  <c r="L186" i="19"/>
  <c r="L187" i="19"/>
  <c r="L188" i="19"/>
  <c r="L189" i="19"/>
  <c r="L190" i="19"/>
  <c r="L191" i="19"/>
  <c r="L192" i="19"/>
  <c r="L193" i="19"/>
  <c r="L194" i="19"/>
  <c r="L195" i="19"/>
  <c r="L196" i="19"/>
  <c r="L197" i="19"/>
  <c r="L198" i="19"/>
  <c r="L199" i="19"/>
  <c r="L200" i="19"/>
  <c r="L201" i="19"/>
  <c r="L202" i="19"/>
  <c r="L203" i="19"/>
  <c r="L204" i="19"/>
  <c r="L205" i="19"/>
  <c r="L206" i="19"/>
  <c r="L207" i="19"/>
  <c r="L208" i="19"/>
  <c r="L209" i="19"/>
  <c r="L210" i="19"/>
  <c r="L211" i="19"/>
  <c r="L212" i="19"/>
  <c r="L213" i="19"/>
  <c r="L214" i="19"/>
  <c r="L215" i="19"/>
  <c r="L216" i="19"/>
  <c r="L217" i="19"/>
  <c r="L218" i="19"/>
  <c r="L219" i="19"/>
  <c r="L220" i="19"/>
  <c r="L221" i="19"/>
  <c r="L222" i="19"/>
  <c r="L223" i="19"/>
  <c r="L224" i="19"/>
  <c r="L225" i="19"/>
  <c r="L226" i="19"/>
  <c r="L227" i="19"/>
  <c r="L228" i="19"/>
  <c r="L229" i="19"/>
  <c r="L230" i="19"/>
  <c r="L231" i="19"/>
  <c r="L232" i="19"/>
  <c r="L233" i="19"/>
  <c r="L234" i="19"/>
  <c r="L235" i="19"/>
  <c r="L236" i="19"/>
  <c r="L237" i="19"/>
  <c r="L238" i="19"/>
  <c r="L239" i="19"/>
  <c r="L240" i="19"/>
  <c r="L241" i="19"/>
  <c r="L242" i="19"/>
  <c r="L243" i="19"/>
  <c r="L244" i="19"/>
  <c r="L245" i="19"/>
  <c r="L246" i="19"/>
  <c r="L247" i="19"/>
  <c r="N55" i="19"/>
  <c r="N56" i="19"/>
  <c r="N57" i="19"/>
  <c r="N58" i="19"/>
  <c r="N59" i="19"/>
  <c r="N60" i="19"/>
  <c r="N61" i="19"/>
  <c r="N62" i="19"/>
  <c r="N63" i="19"/>
  <c r="N64" i="19"/>
  <c r="N65" i="19"/>
  <c r="N66" i="19"/>
  <c r="N67" i="19"/>
  <c r="N68" i="19"/>
  <c r="N69" i="19"/>
  <c r="N70" i="19"/>
  <c r="N71" i="19"/>
  <c r="N72" i="19"/>
  <c r="N73" i="19"/>
  <c r="N74" i="19"/>
  <c r="N75" i="19"/>
  <c r="N76" i="19"/>
  <c r="N77" i="19"/>
  <c r="N78" i="19"/>
  <c r="N79" i="19"/>
  <c r="N80" i="19"/>
  <c r="N81" i="19"/>
  <c r="N82" i="19"/>
  <c r="N83" i="19"/>
  <c r="N84" i="19"/>
  <c r="N85" i="19"/>
  <c r="N86" i="19"/>
  <c r="N87" i="19"/>
  <c r="N88" i="19"/>
  <c r="N89" i="19"/>
  <c r="N90" i="19"/>
  <c r="N91" i="19"/>
  <c r="N92" i="19"/>
  <c r="N93" i="19"/>
  <c r="N94" i="19"/>
  <c r="N95" i="19"/>
  <c r="N96" i="19"/>
  <c r="N97" i="19"/>
  <c r="N98" i="19"/>
  <c r="N99" i="19"/>
  <c r="N100" i="19"/>
  <c r="N101" i="19"/>
  <c r="N102" i="19"/>
  <c r="N103" i="19"/>
  <c r="N104" i="19"/>
  <c r="N105" i="19"/>
  <c r="N106" i="19"/>
  <c r="N107" i="19"/>
  <c r="N108" i="19"/>
  <c r="N109" i="19"/>
  <c r="N110" i="19"/>
  <c r="N111" i="19"/>
  <c r="N112" i="19"/>
  <c r="N113" i="19"/>
  <c r="N114" i="19"/>
  <c r="N115" i="19"/>
  <c r="N116" i="19"/>
  <c r="N117" i="19"/>
  <c r="N118" i="19"/>
  <c r="N119" i="19"/>
  <c r="N120" i="19"/>
  <c r="N121" i="19"/>
  <c r="N122" i="19"/>
  <c r="N123" i="19"/>
  <c r="N124" i="19"/>
  <c r="N125" i="19"/>
  <c r="N126" i="19"/>
  <c r="N127" i="19"/>
  <c r="N128" i="19"/>
  <c r="N129" i="19"/>
  <c r="N130" i="19"/>
  <c r="N131" i="19"/>
  <c r="N132" i="19"/>
  <c r="N133" i="19"/>
  <c r="N134" i="19"/>
  <c r="N135" i="19"/>
  <c r="N136" i="19"/>
  <c r="N137" i="19"/>
  <c r="N138" i="19"/>
  <c r="N139" i="19"/>
  <c r="N140" i="19"/>
  <c r="N141" i="19"/>
  <c r="N142" i="19"/>
  <c r="N143" i="19"/>
  <c r="N144" i="19"/>
  <c r="N145" i="19"/>
  <c r="N146" i="19"/>
  <c r="N147" i="19"/>
  <c r="N148" i="19"/>
  <c r="N149" i="19"/>
  <c r="N150" i="19"/>
  <c r="N151" i="19"/>
  <c r="N152" i="19"/>
  <c r="N153" i="19"/>
  <c r="N154" i="19"/>
  <c r="N155" i="19"/>
  <c r="N156" i="19"/>
  <c r="N157" i="19"/>
  <c r="N158" i="19"/>
  <c r="N159" i="19"/>
  <c r="N160" i="19"/>
  <c r="N161" i="19"/>
  <c r="N162" i="19"/>
  <c r="N163" i="19"/>
  <c r="N164" i="19"/>
  <c r="N165" i="19"/>
  <c r="N166" i="19"/>
  <c r="N167" i="19"/>
  <c r="N168" i="19"/>
  <c r="N169" i="19"/>
  <c r="N170" i="19"/>
  <c r="N171" i="19"/>
  <c r="N172" i="19"/>
  <c r="N173" i="19"/>
  <c r="N174" i="19"/>
  <c r="N175" i="19"/>
  <c r="N176" i="19"/>
  <c r="N177" i="19"/>
  <c r="N178" i="19"/>
  <c r="N179" i="19"/>
  <c r="N180" i="19"/>
  <c r="N181" i="19"/>
  <c r="N182" i="19"/>
  <c r="N183" i="19"/>
  <c r="N184" i="19"/>
  <c r="N185" i="19"/>
  <c r="N186" i="19"/>
  <c r="N187" i="19"/>
  <c r="N188" i="19"/>
  <c r="N189" i="19"/>
  <c r="N190" i="19"/>
  <c r="N191" i="19"/>
  <c r="N192" i="19"/>
  <c r="N193" i="19"/>
  <c r="N194" i="19"/>
  <c r="N195" i="19"/>
  <c r="N196" i="19"/>
  <c r="N197" i="19"/>
  <c r="N198" i="19"/>
  <c r="N199" i="19"/>
  <c r="N200" i="19"/>
  <c r="N201" i="19"/>
  <c r="N202" i="19"/>
  <c r="N203" i="19"/>
  <c r="N204" i="19"/>
  <c r="N205" i="19"/>
  <c r="N206" i="19"/>
  <c r="N207" i="19"/>
  <c r="N208" i="19"/>
  <c r="N209" i="19"/>
  <c r="N210" i="19"/>
  <c r="N211" i="19"/>
  <c r="N212" i="19"/>
  <c r="N213" i="19"/>
  <c r="N214" i="19"/>
  <c r="N215" i="19"/>
  <c r="N216" i="19"/>
  <c r="N217" i="19"/>
  <c r="N218" i="19"/>
  <c r="N219" i="19"/>
  <c r="N220" i="19"/>
  <c r="N221" i="19"/>
  <c r="N222" i="19"/>
  <c r="N223" i="19"/>
  <c r="N224" i="19"/>
  <c r="N225" i="19"/>
  <c r="N226" i="19"/>
  <c r="N227" i="19"/>
  <c r="N228" i="19"/>
  <c r="N229" i="19"/>
  <c r="N230" i="19"/>
  <c r="N231" i="19"/>
  <c r="N232" i="19"/>
  <c r="N233" i="19"/>
  <c r="N234" i="19"/>
  <c r="N235" i="19"/>
  <c r="N236" i="19"/>
  <c r="N237" i="19"/>
  <c r="N238" i="19"/>
  <c r="N239" i="19"/>
  <c r="N240" i="19"/>
  <c r="N241" i="19"/>
  <c r="N242" i="19"/>
  <c r="N243" i="19"/>
  <c r="N244" i="19"/>
  <c r="N245" i="19"/>
  <c r="N246" i="19"/>
  <c r="N247" i="19"/>
  <c r="Q55" i="19"/>
  <c r="Q56" i="19"/>
  <c r="Q57" i="19"/>
  <c r="Q58" i="19"/>
  <c r="Q59" i="19"/>
  <c r="Q60" i="19"/>
  <c r="Q61" i="19"/>
  <c r="Q62" i="19"/>
  <c r="Q63" i="19"/>
  <c r="Q64" i="19"/>
  <c r="Q65" i="19"/>
  <c r="Q66" i="19"/>
  <c r="Q67" i="19"/>
  <c r="Q68" i="19"/>
  <c r="Q69" i="19"/>
  <c r="Q70" i="19"/>
  <c r="Q71" i="19"/>
  <c r="Q72" i="19"/>
  <c r="Q73" i="19"/>
  <c r="Q74" i="19"/>
  <c r="Q75" i="19"/>
  <c r="Q76" i="19"/>
  <c r="Q77" i="19"/>
  <c r="Q78" i="19"/>
  <c r="Q79" i="19"/>
  <c r="Q80" i="19"/>
  <c r="Q81" i="19"/>
  <c r="Q82" i="19"/>
  <c r="Q83" i="19"/>
  <c r="Q84" i="19"/>
  <c r="Q85" i="19"/>
  <c r="Q86" i="19"/>
  <c r="Q87" i="19"/>
  <c r="Q88" i="19"/>
  <c r="Q89" i="19"/>
  <c r="Q90" i="19"/>
  <c r="Q91" i="19"/>
  <c r="Q92" i="19"/>
  <c r="Q93" i="19"/>
  <c r="Q94" i="19"/>
  <c r="Q95" i="19"/>
  <c r="Q96" i="19"/>
  <c r="Q97" i="19"/>
  <c r="Q98" i="19"/>
  <c r="Q99" i="19"/>
  <c r="Q100" i="19"/>
  <c r="Q101" i="19"/>
  <c r="Q102" i="19"/>
  <c r="Q103" i="19"/>
  <c r="Q104" i="19"/>
  <c r="Q105" i="19"/>
  <c r="Q106" i="19"/>
  <c r="Q107" i="19"/>
  <c r="Q108" i="19"/>
  <c r="Q109" i="19"/>
  <c r="Q110" i="19"/>
  <c r="Q111" i="19"/>
  <c r="Q112" i="19"/>
  <c r="Q113" i="19"/>
  <c r="Q114" i="19"/>
  <c r="Q115" i="19"/>
  <c r="Q116" i="19"/>
  <c r="Q117" i="19"/>
  <c r="Q118" i="19"/>
  <c r="Q119" i="19"/>
  <c r="Q120" i="19"/>
  <c r="Q121" i="19"/>
  <c r="Q122" i="19"/>
  <c r="Q123" i="19"/>
  <c r="Q124" i="19"/>
  <c r="Q125" i="19"/>
  <c r="Q126" i="19"/>
  <c r="Q127" i="19"/>
  <c r="Q128" i="19"/>
  <c r="Q129" i="19"/>
  <c r="Q130" i="19"/>
  <c r="Q131" i="19"/>
  <c r="Q132" i="19"/>
  <c r="Q133" i="19"/>
  <c r="Q134" i="19"/>
  <c r="Q135" i="19"/>
  <c r="Q136" i="19"/>
  <c r="Q137" i="19"/>
  <c r="Q138" i="19"/>
  <c r="Q139" i="19"/>
  <c r="Q140" i="19"/>
  <c r="Q141" i="19"/>
  <c r="Q142" i="19"/>
  <c r="Q143" i="19"/>
  <c r="Q144" i="19"/>
  <c r="Q145" i="19"/>
  <c r="Q146" i="19"/>
  <c r="Q147" i="19"/>
  <c r="Q148" i="19"/>
  <c r="Q149" i="19"/>
  <c r="Q150" i="19"/>
  <c r="Q151" i="19"/>
  <c r="Q152" i="19"/>
  <c r="Q153" i="19"/>
  <c r="Q154" i="19"/>
  <c r="Q155" i="19"/>
  <c r="Q156" i="19"/>
  <c r="Q157" i="19"/>
  <c r="Q158" i="19"/>
  <c r="Q159" i="19"/>
  <c r="Q160" i="19"/>
  <c r="Q161" i="19"/>
  <c r="Q162" i="19"/>
  <c r="Q163" i="19"/>
  <c r="Q164" i="19"/>
  <c r="Q165" i="19"/>
  <c r="Q166" i="19"/>
  <c r="Q167" i="19"/>
  <c r="Q168" i="19"/>
  <c r="Q169" i="19"/>
  <c r="Q170" i="19"/>
  <c r="Q171" i="19"/>
  <c r="Q172" i="19"/>
  <c r="Q173" i="19"/>
  <c r="Q174" i="19"/>
  <c r="Q175" i="19"/>
  <c r="Q176" i="19"/>
  <c r="Q177" i="19"/>
  <c r="Q178" i="19"/>
  <c r="Q179" i="19"/>
  <c r="Q180" i="19"/>
  <c r="Q181" i="19"/>
  <c r="Q182" i="19"/>
  <c r="Q183" i="19"/>
  <c r="Q184" i="19"/>
  <c r="Q185" i="19"/>
  <c r="Q186" i="19"/>
  <c r="Q187" i="19"/>
  <c r="Q188" i="19"/>
  <c r="Q189" i="19"/>
  <c r="Q190" i="19"/>
  <c r="Q191" i="19"/>
  <c r="Q192" i="19"/>
  <c r="Q193" i="19"/>
  <c r="Q194" i="19"/>
  <c r="Q195" i="19"/>
  <c r="Q196" i="19"/>
  <c r="Q197" i="19"/>
  <c r="Q198" i="19"/>
  <c r="Q199" i="19"/>
  <c r="Q200" i="19"/>
  <c r="Q201" i="19"/>
  <c r="Q202" i="19"/>
  <c r="Q203" i="19"/>
  <c r="Q204" i="19"/>
  <c r="Q205" i="19"/>
  <c r="Q206" i="19"/>
  <c r="Q207" i="19"/>
  <c r="Q208" i="19"/>
  <c r="Q209" i="19"/>
  <c r="Q210" i="19"/>
  <c r="Q211" i="19"/>
  <c r="Q212" i="19"/>
  <c r="Q213" i="19"/>
  <c r="Q214" i="19"/>
  <c r="Q215" i="19"/>
  <c r="Q216" i="19"/>
  <c r="Q217" i="19"/>
  <c r="Q218" i="19"/>
  <c r="Q219" i="19"/>
  <c r="Q220" i="19"/>
  <c r="Q221" i="19"/>
  <c r="Q222" i="19"/>
  <c r="Q223" i="19"/>
  <c r="Q224" i="19"/>
  <c r="Q225" i="19"/>
  <c r="Q226" i="19"/>
  <c r="Q227" i="19"/>
  <c r="Q228" i="19"/>
  <c r="Q229" i="19"/>
  <c r="Q230" i="19"/>
  <c r="Q231" i="19"/>
  <c r="Q232" i="19"/>
  <c r="Q233" i="19"/>
  <c r="Q234" i="19"/>
  <c r="Q235" i="19"/>
  <c r="Q236" i="19"/>
  <c r="Q237" i="19"/>
  <c r="Q238" i="19"/>
  <c r="Q239" i="19"/>
  <c r="Q240" i="19"/>
  <c r="Q241" i="19"/>
  <c r="Q242" i="19"/>
  <c r="Q243" i="19"/>
  <c r="Q244" i="19"/>
  <c r="Q245" i="19"/>
  <c r="Q246" i="19"/>
  <c r="Q247" i="19"/>
  <c r="T55" i="19"/>
  <c r="U55" i="19" s="1"/>
  <c r="W55" i="19" s="1"/>
  <c r="T56" i="19"/>
  <c r="U56" i="19" s="1"/>
  <c r="T57" i="19"/>
  <c r="U57" i="19" s="1"/>
  <c r="W57" i="19" s="1"/>
  <c r="T58" i="19"/>
  <c r="U58" i="19" s="1"/>
  <c r="T59" i="19"/>
  <c r="U59" i="19" s="1"/>
  <c r="T109" i="19"/>
  <c r="U109" i="19" s="1"/>
  <c r="T110" i="19"/>
  <c r="U110" i="19" s="1"/>
  <c r="T111" i="19"/>
  <c r="U111" i="19" s="1"/>
  <c r="T112" i="19"/>
  <c r="U112" i="19" s="1"/>
  <c r="W112" i="19" s="1"/>
  <c r="X55" i="19"/>
  <c r="X56" i="19"/>
  <c r="X57" i="19"/>
  <c r="X58" i="19"/>
  <c r="X59" i="19"/>
  <c r="X60" i="19"/>
  <c r="X61" i="19"/>
  <c r="X62" i="19"/>
  <c r="X63" i="19"/>
  <c r="X64" i="19"/>
  <c r="X65" i="19"/>
  <c r="X66" i="19"/>
  <c r="X67" i="19"/>
  <c r="X68" i="19"/>
  <c r="X69" i="19"/>
  <c r="X70" i="19"/>
  <c r="X71" i="19"/>
  <c r="X72" i="19"/>
  <c r="X73" i="19"/>
  <c r="X74" i="19"/>
  <c r="X75" i="19"/>
  <c r="X76" i="19"/>
  <c r="X77" i="19"/>
  <c r="X78" i="19"/>
  <c r="X79" i="19"/>
  <c r="X80" i="19"/>
  <c r="X81" i="19"/>
  <c r="X82" i="19"/>
  <c r="X83" i="19"/>
  <c r="X84" i="19"/>
  <c r="X85" i="19"/>
  <c r="X86" i="19"/>
  <c r="X87" i="19"/>
  <c r="X88" i="19"/>
  <c r="X89" i="19"/>
  <c r="X90" i="19"/>
  <c r="X91" i="19"/>
  <c r="X92" i="19"/>
  <c r="X93" i="19"/>
  <c r="X94" i="19"/>
  <c r="X95" i="19"/>
  <c r="X96" i="19"/>
  <c r="X97" i="19"/>
  <c r="X98" i="19"/>
  <c r="X99" i="19"/>
  <c r="X100" i="19"/>
  <c r="X101" i="19"/>
  <c r="X102" i="19"/>
  <c r="X103" i="19"/>
  <c r="X104" i="19"/>
  <c r="X105" i="19"/>
  <c r="X106" i="19"/>
  <c r="X107" i="19"/>
  <c r="X108" i="19"/>
  <c r="X109" i="19"/>
  <c r="X110" i="19"/>
  <c r="X111" i="19"/>
  <c r="X112" i="19"/>
  <c r="Z112" i="19" s="1"/>
  <c r="X113" i="19"/>
  <c r="X114" i="19"/>
  <c r="X115" i="19"/>
  <c r="X116" i="19"/>
  <c r="X117" i="19"/>
  <c r="X118" i="19"/>
  <c r="X119" i="19"/>
  <c r="X120" i="19"/>
  <c r="X121" i="19"/>
  <c r="X122" i="19"/>
  <c r="X123" i="19"/>
  <c r="X124" i="19"/>
  <c r="X125" i="19"/>
  <c r="X126" i="19"/>
  <c r="X127" i="19"/>
  <c r="X128" i="19"/>
  <c r="X129" i="19"/>
  <c r="X130" i="19"/>
  <c r="X131" i="19"/>
  <c r="X132" i="19"/>
  <c r="X133" i="19"/>
  <c r="X134" i="19"/>
  <c r="X135" i="19"/>
  <c r="X136" i="19"/>
  <c r="X137" i="19"/>
  <c r="X138" i="19"/>
  <c r="X139" i="19"/>
  <c r="X140" i="19"/>
  <c r="X141" i="19"/>
  <c r="X142" i="19"/>
  <c r="X143" i="19"/>
  <c r="X144" i="19"/>
  <c r="X145" i="19"/>
  <c r="X146" i="19"/>
  <c r="X147" i="19"/>
  <c r="X148" i="19"/>
  <c r="X149" i="19"/>
  <c r="X150" i="19"/>
  <c r="X151" i="19"/>
  <c r="X152" i="19"/>
  <c r="X153" i="19"/>
  <c r="X154" i="19"/>
  <c r="X155" i="19"/>
  <c r="X156" i="19"/>
  <c r="X157" i="19"/>
  <c r="X158" i="19"/>
  <c r="X159" i="19"/>
  <c r="X160" i="19"/>
  <c r="X161" i="19"/>
  <c r="X162" i="19"/>
  <c r="X163" i="19"/>
  <c r="X164" i="19"/>
  <c r="X165" i="19"/>
  <c r="X166" i="19"/>
  <c r="X167" i="19"/>
  <c r="X168" i="19"/>
  <c r="X169" i="19"/>
  <c r="X170" i="19"/>
  <c r="X171" i="19"/>
  <c r="X172" i="19"/>
  <c r="X173" i="19"/>
  <c r="X174" i="19"/>
  <c r="X175" i="19"/>
  <c r="X176" i="19"/>
  <c r="X177" i="19"/>
  <c r="X178" i="19"/>
  <c r="X179" i="19"/>
  <c r="X180" i="19"/>
  <c r="X181" i="19"/>
  <c r="X182" i="19"/>
  <c r="X183" i="19"/>
  <c r="X184" i="19"/>
  <c r="X185" i="19"/>
  <c r="X186" i="19"/>
  <c r="X187" i="19"/>
  <c r="X188" i="19"/>
  <c r="X189" i="19"/>
  <c r="X190" i="19"/>
  <c r="X191" i="19"/>
  <c r="X192" i="19"/>
  <c r="X193" i="19"/>
  <c r="X194" i="19"/>
  <c r="X195" i="19"/>
  <c r="X196" i="19"/>
  <c r="X197" i="19"/>
  <c r="X198" i="19"/>
  <c r="X199" i="19"/>
  <c r="X200" i="19"/>
  <c r="X201" i="19"/>
  <c r="X202" i="19"/>
  <c r="X203" i="19"/>
  <c r="X204" i="19"/>
  <c r="X205" i="19"/>
  <c r="X206" i="19"/>
  <c r="X207" i="19"/>
  <c r="X208" i="19"/>
  <c r="X209" i="19"/>
  <c r="X210" i="19"/>
  <c r="X211" i="19"/>
  <c r="X212" i="19"/>
  <c r="X213" i="19"/>
  <c r="X214" i="19"/>
  <c r="X215" i="19"/>
  <c r="X216" i="19"/>
  <c r="X217" i="19"/>
  <c r="X218" i="19"/>
  <c r="X219" i="19"/>
  <c r="X220" i="19"/>
  <c r="X221" i="19"/>
  <c r="X222" i="19"/>
  <c r="X223" i="19"/>
  <c r="X224" i="19"/>
  <c r="X225" i="19"/>
  <c r="X226" i="19"/>
  <c r="X227" i="19"/>
  <c r="X228" i="19"/>
  <c r="X229" i="19"/>
  <c r="X230" i="19"/>
  <c r="X231" i="19"/>
  <c r="X232" i="19"/>
  <c r="X233" i="19"/>
  <c r="X234" i="19"/>
  <c r="X235" i="19"/>
  <c r="X236" i="19"/>
  <c r="X237" i="19"/>
  <c r="X238" i="19"/>
  <c r="X239" i="19"/>
  <c r="X240" i="19"/>
  <c r="X241" i="19"/>
  <c r="X242" i="19"/>
  <c r="X243" i="19"/>
  <c r="X244" i="19"/>
  <c r="X245" i="19"/>
  <c r="X246" i="19"/>
  <c r="X247" i="19"/>
  <c r="X249" i="19"/>
  <c r="AA55" i="19"/>
  <c r="AA56" i="19"/>
  <c r="AA57" i="19"/>
  <c r="AA58" i="19"/>
  <c r="AA59" i="19"/>
  <c r="AA60" i="19"/>
  <c r="AA61" i="19"/>
  <c r="AA62" i="19"/>
  <c r="AA63" i="19"/>
  <c r="AA64" i="19"/>
  <c r="AA65" i="19"/>
  <c r="AA66" i="19"/>
  <c r="AA67" i="19"/>
  <c r="AA68" i="19"/>
  <c r="AA69" i="19"/>
  <c r="AA70" i="19"/>
  <c r="AA71" i="19"/>
  <c r="AA72" i="19"/>
  <c r="AA73" i="19"/>
  <c r="AA74" i="19"/>
  <c r="AA75" i="19"/>
  <c r="AA76" i="19"/>
  <c r="AA77" i="19"/>
  <c r="AA78" i="19"/>
  <c r="AA79" i="19"/>
  <c r="AA80" i="19"/>
  <c r="AA81" i="19"/>
  <c r="AA82" i="19"/>
  <c r="AA83" i="19"/>
  <c r="AA84" i="19"/>
  <c r="AA85" i="19"/>
  <c r="AA86" i="19"/>
  <c r="AA87" i="19"/>
  <c r="AA88" i="19"/>
  <c r="AA89" i="19"/>
  <c r="AA90" i="19"/>
  <c r="AA91" i="19"/>
  <c r="AA92" i="19"/>
  <c r="AA93" i="19"/>
  <c r="AA94" i="19"/>
  <c r="AA95" i="19"/>
  <c r="AA96" i="19"/>
  <c r="AA97" i="19"/>
  <c r="AA98" i="19"/>
  <c r="AA99" i="19"/>
  <c r="AA100" i="19"/>
  <c r="AA101" i="19"/>
  <c r="AA102" i="19"/>
  <c r="AA103" i="19"/>
  <c r="AA104" i="19"/>
  <c r="AA105" i="19"/>
  <c r="AA106" i="19"/>
  <c r="AA107" i="19"/>
  <c r="AA108" i="19"/>
  <c r="AA109" i="19"/>
  <c r="AA110" i="19"/>
  <c r="AA111" i="19"/>
  <c r="AA112" i="19"/>
  <c r="AA113" i="19"/>
  <c r="AA114" i="19"/>
  <c r="AA115" i="19"/>
  <c r="AA116" i="19"/>
  <c r="AA117" i="19"/>
  <c r="AA118" i="19"/>
  <c r="AA119" i="19"/>
  <c r="AA120" i="19"/>
  <c r="AA121" i="19"/>
  <c r="AA122" i="19"/>
  <c r="AA123" i="19"/>
  <c r="AA124" i="19"/>
  <c r="AA125" i="19"/>
  <c r="AA126" i="19"/>
  <c r="AA127" i="19"/>
  <c r="AA128" i="19"/>
  <c r="AA129" i="19"/>
  <c r="AA130" i="19"/>
  <c r="AA131" i="19"/>
  <c r="AA132" i="19"/>
  <c r="AA133" i="19"/>
  <c r="AA134" i="19"/>
  <c r="AA135" i="19"/>
  <c r="AA136" i="19"/>
  <c r="AA137" i="19"/>
  <c r="AA138" i="19"/>
  <c r="AA139" i="19"/>
  <c r="AA140" i="19"/>
  <c r="AA141" i="19"/>
  <c r="AA142" i="19"/>
  <c r="AA143" i="19"/>
  <c r="AA144" i="19"/>
  <c r="AA145" i="19"/>
  <c r="AA146" i="19"/>
  <c r="AA147" i="19"/>
  <c r="AA148" i="19"/>
  <c r="AA149" i="19"/>
  <c r="AA150" i="19"/>
  <c r="AA151" i="19"/>
  <c r="AA152" i="19"/>
  <c r="AA153" i="19"/>
  <c r="AA154" i="19"/>
  <c r="AA155" i="19"/>
  <c r="AA156" i="19"/>
  <c r="AA157" i="19"/>
  <c r="AA158" i="19"/>
  <c r="AA159" i="19"/>
  <c r="AA160" i="19"/>
  <c r="AA161" i="19"/>
  <c r="AA162" i="19"/>
  <c r="AA163" i="19"/>
  <c r="AA164" i="19"/>
  <c r="AA165" i="19"/>
  <c r="AA166" i="19"/>
  <c r="AA167" i="19"/>
  <c r="AA168" i="19"/>
  <c r="AA169" i="19"/>
  <c r="AA170" i="19"/>
  <c r="AA171" i="19"/>
  <c r="AA172" i="19"/>
  <c r="AA173" i="19"/>
  <c r="AA174" i="19"/>
  <c r="AA175" i="19"/>
  <c r="AA176" i="19"/>
  <c r="AA177" i="19"/>
  <c r="AA178" i="19"/>
  <c r="AA179" i="19"/>
  <c r="AA180" i="19"/>
  <c r="AA181" i="19"/>
  <c r="AA182" i="19"/>
  <c r="AA183" i="19"/>
  <c r="AA184" i="19"/>
  <c r="AA185" i="19"/>
  <c r="AA186" i="19"/>
  <c r="AA187" i="19"/>
  <c r="AA188" i="19"/>
  <c r="AA189" i="19"/>
  <c r="AA190" i="19"/>
  <c r="AA191" i="19"/>
  <c r="AA192" i="19"/>
  <c r="AA193" i="19"/>
  <c r="AA194" i="19"/>
  <c r="AA195" i="19"/>
  <c r="AA196" i="19"/>
  <c r="AA197" i="19"/>
  <c r="AA198" i="19"/>
  <c r="AA199" i="19"/>
  <c r="AA200" i="19"/>
  <c r="AA201" i="19"/>
  <c r="AA202" i="19"/>
  <c r="AA203" i="19"/>
  <c r="AA204" i="19"/>
  <c r="AA205" i="19"/>
  <c r="AA206" i="19"/>
  <c r="AA207" i="19"/>
  <c r="AA208" i="19"/>
  <c r="AA209" i="19"/>
  <c r="AA210" i="19"/>
  <c r="AA211" i="19"/>
  <c r="AA212" i="19"/>
  <c r="AA213" i="19"/>
  <c r="AA214" i="19"/>
  <c r="AA215" i="19"/>
  <c r="AA216" i="19"/>
  <c r="AA217" i="19"/>
  <c r="AA218" i="19"/>
  <c r="AA219" i="19"/>
  <c r="AA220" i="19"/>
  <c r="AA221" i="19"/>
  <c r="AA222" i="19"/>
  <c r="AA223" i="19"/>
  <c r="AA224" i="19"/>
  <c r="AA225" i="19"/>
  <c r="AA226" i="19"/>
  <c r="AA227" i="19"/>
  <c r="AA228" i="19"/>
  <c r="AA229" i="19"/>
  <c r="AA230" i="19"/>
  <c r="AA231" i="19"/>
  <c r="AA232" i="19"/>
  <c r="AA233" i="19"/>
  <c r="AA234" i="19"/>
  <c r="AA235" i="19"/>
  <c r="AA236" i="19"/>
  <c r="AA237" i="19"/>
  <c r="AA238" i="19"/>
  <c r="AA239" i="19"/>
  <c r="AA240" i="19"/>
  <c r="AA241" i="19"/>
  <c r="AA242" i="19"/>
  <c r="AA243" i="19"/>
  <c r="AA244" i="19"/>
  <c r="AA245" i="19"/>
  <c r="AA246" i="19"/>
  <c r="AA247" i="19"/>
  <c r="AA249" i="19"/>
  <c r="L475" i="1"/>
  <c r="N475" i="1"/>
  <c r="Q475" i="1"/>
  <c r="L476" i="1"/>
  <c r="N476" i="1"/>
  <c r="Q476" i="1"/>
  <c r="L477" i="1"/>
  <c r="N477" i="1"/>
  <c r="Q477" i="1"/>
  <c r="L478" i="1"/>
  <c r="N478" i="1"/>
  <c r="Q478" i="1"/>
  <c r="L479" i="1"/>
  <c r="N479" i="1"/>
  <c r="Q479" i="1"/>
  <c r="L480" i="1"/>
  <c r="N480" i="1"/>
  <c r="Q480" i="1"/>
  <c r="L481" i="1"/>
  <c r="N481" i="1"/>
  <c r="Q481" i="1"/>
  <c r="L482" i="1"/>
  <c r="N482" i="1"/>
  <c r="Q482" i="1"/>
  <c r="L483" i="1"/>
  <c r="N483" i="1"/>
  <c r="Q483" i="1"/>
  <c r="L484" i="1"/>
  <c r="N484" i="1"/>
  <c r="Q484" i="1"/>
  <c r="L485" i="1"/>
  <c r="N485" i="1"/>
  <c r="Q485" i="1"/>
  <c r="L486" i="1"/>
  <c r="N486" i="1"/>
  <c r="Q486" i="1"/>
  <c r="L487" i="1"/>
  <c r="N487" i="1"/>
  <c r="Q487" i="1"/>
  <c r="L488" i="1"/>
  <c r="N488" i="1"/>
  <c r="Q488" i="1"/>
  <c r="L489" i="1"/>
  <c r="N489" i="1"/>
  <c r="Q489" i="1"/>
  <c r="L490" i="1"/>
  <c r="N490" i="1"/>
  <c r="Q490" i="1"/>
  <c r="L491" i="1"/>
  <c r="N491" i="1"/>
  <c r="Q491" i="1"/>
  <c r="L492" i="1"/>
  <c r="N492" i="1"/>
  <c r="Q492" i="1"/>
  <c r="L493" i="1"/>
  <c r="N493" i="1"/>
  <c r="Q493" i="1"/>
  <c r="L494" i="1"/>
  <c r="N494" i="1"/>
  <c r="Q494" i="1"/>
  <c r="L495" i="1"/>
  <c r="N495" i="1"/>
  <c r="Q495" i="1"/>
  <c r="L496" i="1"/>
  <c r="N496" i="1"/>
  <c r="Q496" i="1"/>
  <c r="L497" i="1"/>
  <c r="N497" i="1"/>
  <c r="Q497" i="1"/>
  <c r="L498" i="1"/>
  <c r="N498" i="1"/>
  <c r="Q498" i="1"/>
  <c r="L499" i="1"/>
  <c r="N499" i="1"/>
  <c r="Q499" i="1"/>
  <c r="L500" i="1"/>
  <c r="N500" i="1"/>
  <c r="Q500" i="1"/>
  <c r="L501" i="1"/>
  <c r="N501" i="1"/>
  <c r="Q501" i="1"/>
  <c r="L502" i="1"/>
  <c r="N502" i="1"/>
  <c r="Q502" i="1"/>
  <c r="L503" i="1"/>
  <c r="N503" i="1"/>
  <c r="Q503" i="1"/>
  <c r="L504" i="1"/>
  <c r="N504" i="1"/>
  <c r="Q504" i="1"/>
  <c r="L505" i="1"/>
  <c r="N505" i="1"/>
  <c r="Q505" i="1"/>
  <c r="L506" i="1"/>
  <c r="N506" i="1"/>
  <c r="Q506" i="1"/>
  <c r="L507" i="1"/>
  <c r="N507" i="1"/>
  <c r="Q507" i="1"/>
  <c r="L508" i="1"/>
  <c r="N508" i="1"/>
  <c r="Q508" i="1"/>
  <c r="L509" i="1"/>
  <c r="N509" i="1"/>
  <c r="Q509" i="1"/>
  <c r="L510" i="1"/>
  <c r="N510" i="1"/>
  <c r="Q510" i="1"/>
  <c r="L511" i="1"/>
  <c r="N511" i="1"/>
  <c r="Q511" i="1"/>
  <c r="L512" i="1"/>
  <c r="N512" i="1"/>
  <c r="Q512" i="1"/>
  <c r="L513" i="1"/>
  <c r="N513" i="1"/>
  <c r="Q513" i="1"/>
  <c r="L514" i="1"/>
  <c r="N514" i="1"/>
  <c r="Q514" i="1"/>
  <c r="L515" i="1"/>
  <c r="N515" i="1"/>
  <c r="Q515" i="1"/>
  <c r="L516" i="1"/>
  <c r="N516" i="1"/>
  <c r="Q516" i="1"/>
  <c r="L517" i="1"/>
  <c r="N517" i="1"/>
  <c r="Q517" i="1"/>
  <c r="L518" i="1"/>
  <c r="N518" i="1"/>
  <c r="Q518" i="1"/>
  <c r="L519" i="1"/>
  <c r="N519" i="1"/>
  <c r="Q519" i="1"/>
  <c r="L520" i="1"/>
  <c r="N520" i="1"/>
  <c r="Q520" i="1"/>
  <c r="L521" i="1"/>
  <c r="N521" i="1"/>
  <c r="Q521" i="1"/>
  <c r="L522" i="1"/>
  <c r="N522" i="1"/>
  <c r="Q522" i="1"/>
  <c r="L523" i="1"/>
  <c r="N523" i="1"/>
  <c r="Q523" i="1"/>
  <c r="L524" i="1"/>
  <c r="N524" i="1"/>
  <c r="Q524" i="1"/>
  <c r="L525" i="1"/>
  <c r="N525" i="1"/>
  <c r="Q525" i="1"/>
  <c r="L526" i="1"/>
  <c r="N526" i="1"/>
  <c r="Q526" i="1"/>
  <c r="L527" i="1"/>
  <c r="N527" i="1"/>
  <c r="Q527" i="1"/>
  <c r="L528" i="1"/>
  <c r="N528" i="1"/>
  <c r="Q528" i="1"/>
  <c r="L529" i="1"/>
  <c r="N529" i="1"/>
  <c r="Q529" i="1"/>
  <c r="L530" i="1"/>
  <c r="N530" i="1"/>
  <c r="Q530" i="1"/>
  <c r="L531" i="1"/>
  <c r="N531" i="1"/>
  <c r="Q531" i="1"/>
  <c r="L532" i="1"/>
  <c r="N532" i="1"/>
  <c r="Q532" i="1"/>
  <c r="L533" i="1"/>
  <c r="N533" i="1"/>
  <c r="Q533" i="1"/>
  <c r="L534" i="1"/>
  <c r="N534" i="1"/>
  <c r="Q534" i="1"/>
  <c r="L535" i="1"/>
  <c r="N535" i="1"/>
  <c r="Q535" i="1"/>
  <c r="L536" i="1"/>
  <c r="N536" i="1"/>
  <c r="Q536" i="1"/>
  <c r="L537" i="1"/>
  <c r="N537" i="1"/>
  <c r="Q537" i="1"/>
  <c r="L538" i="1"/>
  <c r="N538" i="1"/>
  <c r="Q538" i="1"/>
  <c r="L539" i="1"/>
  <c r="N539" i="1"/>
  <c r="Q539" i="1"/>
  <c r="L540" i="1"/>
  <c r="N540" i="1"/>
  <c r="Q540" i="1"/>
  <c r="L541" i="1"/>
  <c r="N541" i="1"/>
  <c r="Q541" i="1"/>
  <c r="L542" i="1"/>
  <c r="N542" i="1"/>
  <c r="Q542" i="1"/>
  <c r="L543" i="1"/>
  <c r="N543" i="1"/>
  <c r="Q543" i="1"/>
  <c r="L544" i="1"/>
  <c r="N544" i="1"/>
  <c r="Q544" i="1"/>
  <c r="L545" i="1"/>
  <c r="N545" i="1"/>
  <c r="Q545" i="1"/>
  <c r="L546" i="1"/>
  <c r="N546" i="1"/>
  <c r="Q546" i="1"/>
  <c r="L547" i="1"/>
  <c r="N547" i="1"/>
  <c r="Q547" i="1"/>
  <c r="L548" i="1"/>
  <c r="N548" i="1"/>
  <c r="Q548" i="1"/>
  <c r="L549" i="1"/>
  <c r="N549" i="1"/>
  <c r="Q549" i="1"/>
  <c r="L550" i="1"/>
  <c r="N550" i="1"/>
  <c r="Q550" i="1"/>
  <c r="L551" i="1"/>
  <c r="N551" i="1"/>
  <c r="Q551" i="1"/>
  <c r="L552" i="1"/>
  <c r="N552" i="1"/>
  <c r="Q552" i="1"/>
  <c r="L553" i="1"/>
  <c r="N553" i="1"/>
  <c r="Q553" i="1"/>
  <c r="L554" i="1"/>
  <c r="N554" i="1"/>
  <c r="Q554" i="1"/>
  <c r="L555" i="1"/>
  <c r="N555" i="1"/>
  <c r="Q555" i="1"/>
  <c r="L556" i="1"/>
  <c r="N556" i="1"/>
  <c r="Q556" i="1"/>
  <c r="L557" i="1"/>
  <c r="N557" i="1"/>
  <c r="Q557" i="1"/>
  <c r="L558" i="1"/>
  <c r="N558" i="1"/>
  <c r="Q558" i="1"/>
  <c r="L559" i="1"/>
  <c r="N559" i="1"/>
  <c r="Q559" i="1"/>
  <c r="L560" i="1"/>
  <c r="N560" i="1"/>
  <c r="Q560" i="1"/>
  <c r="L561" i="1"/>
  <c r="N561" i="1"/>
  <c r="Q561" i="1"/>
  <c r="L562" i="1"/>
  <c r="N562" i="1"/>
  <c r="Q562" i="1"/>
  <c r="L563" i="1"/>
  <c r="N563" i="1"/>
  <c r="Q563" i="1"/>
  <c r="L564" i="1"/>
  <c r="N564" i="1"/>
  <c r="Q564" i="1"/>
  <c r="L565" i="1"/>
  <c r="N565" i="1"/>
  <c r="Q565" i="1"/>
  <c r="L566" i="1"/>
  <c r="N566" i="1"/>
  <c r="Q566" i="1"/>
  <c r="L567" i="1"/>
  <c r="N567" i="1"/>
  <c r="Q567" i="1"/>
  <c r="L568" i="1"/>
  <c r="N568" i="1"/>
  <c r="Q568" i="1"/>
  <c r="L569" i="1"/>
  <c r="N569" i="1"/>
  <c r="Q569" i="1"/>
  <c r="L570" i="1"/>
  <c r="N570" i="1"/>
  <c r="Q570" i="1"/>
  <c r="L571" i="1"/>
  <c r="N571" i="1"/>
  <c r="Q571" i="1"/>
  <c r="L572" i="1"/>
  <c r="N572" i="1"/>
  <c r="Q572" i="1"/>
  <c r="L573" i="1"/>
  <c r="N573" i="1"/>
  <c r="Q573" i="1"/>
  <c r="L574" i="1"/>
  <c r="N574" i="1"/>
  <c r="Q574" i="1"/>
  <c r="L575" i="1"/>
  <c r="N575" i="1"/>
  <c r="Q575" i="1"/>
  <c r="L576" i="1"/>
  <c r="N576" i="1"/>
  <c r="Q576" i="1"/>
  <c r="L577" i="1"/>
  <c r="N577" i="1"/>
  <c r="Q577" i="1"/>
  <c r="L578" i="1"/>
  <c r="N578" i="1"/>
  <c r="Q578" i="1"/>
  <c r="L579" i="1"/>
  <c r="N579" i="1"/>
  <c r="Q579" i="1"/>
  <c r="L580" i="1"/>
  <c r="N580" i="1"/>
  <c r="Q580" i="1"/>
  <c r="L581" i="1"/>
  <c r="N581" i="1"/>
  <c r="Q581" i="1"/>
  <c r="L582" i="1"/>
  <c r="N582" i="1"/>
  <c r="Q582" i="1"/>
  <c r="L583" i="1"/>
  <c r="N583" i="1"/>
  <c r="Q583" i="1"/>
  <c r="L584" i="1"/>
  <c r="N584" i="1"/>
  <c r="Q584" i="1"/>
  <c r="L585" i="1"/>
  <c r="N585" i="1"/>
  <c r="Q585" i="1"/>
  <c r="L586" i="1"/>
  <c r="N586" i="1"/>
  <c r="Q586" i="1"/>
  <c r="L587" i="1"/>
  <c r="N587" i="1"/>
  <c r="Q587" i="1"/>
  <c r="L588" i="1"/>
  <c r="N588" i="1"/>
  <c r="Q588" i="1"/>
  <c r="L589" i="1"/>
  <c r="N589" i="1"/>
  <c r="Q589" i="1"/>
  <c r="L590" i="1"/>
  <c r="N590" i="1"/>
  <c r="Q590" i="1"/>
  <c r="L591" i="1"/>
  <c r="N591" i="1"/>
  <c r="Q591" i="1"/>
  <c r="L592" i="1"/>
  <c r="N592" i="1"/>
  <c r="Q592" i="1"/>
  <c r="L593" i="1"/>
  <c r="N593" i="1"/>
  <c r="Q593" i="1"/>
  <c r="L594" i="1"/>
  <c r="N594" i="1"/>
  <c r="Q594" i="1"/>
  <c r="L595" i="1"/>
  <c r="N595" i="1"/>
  <c r="Q595" i="1"/>
  <c r="L596" i="1"/>
  <c r="N596" i="1"/>
  <c r="Q596" i="1"/>
  <c r="L597" i="1"/>
  <c r="N597" i="1"/>
  <c r="Q597" i="1"/>
  <c r="L598" i="1"/>
  <c r="N598" i="1"/>
  <c r="Q598" i="1"/>
  <c r="L599" i="1"/>
  <c r="N599" i="1"/>
  <c r="Q599" i="1"/>
  <c r="L600" i="1"/>
  <c r="N600" i="1"/>
  <c r="Q600" i="1"/>
  <c r="L601" i="1"/>
  <c r="N601" i="1"/>
  <c r="Q601" i="1"/>
  <c r="L602" i="1"/>
  <c r="N602" i="1"/>
  <c r="Q602" i="1"/>
  <c r="L603" i="1"/>
  <c r="N603" i="1"/>
  <c r="Q603" i="1"/>
  <c r="L604" i="1"/>
  <c r="N604" i="1"/>
  <c r="Q604" i="1"/>
  <c r="L605" i="1"/>
  <c r="N605" i="1"/>
  <c r="Q605" i="1"/>
  <c r="L606" i="1"/>
  <c r="N606" i="1"/>
  <c r="Q606" i="1"/>
  <c r="L607" i="1"/>
  <c r="N607" i="1"/>
  <c r="Q607" i="1"/>
  <c r="L608" i="1"/>
  <c r="N608" i="1"/>
  <c r="Q608" i="1"/>
  <c r="L609" i="1"/>
  <c r="N609" i="1"/>
  <c r="Q609" i="1"/>
  <c r="L610" i="1"/>
  <c r="N610" i="1"/>
  <c r="Q610" i="1"/>
  <c r="L611" i="1"/>
  <c r="N611" i="1"/>
  <c r="Q611" i="1"/>
  <c r="L612" i="1"/>
  <c r="N612" i="1"/>
  <c r="Q612" i="1"/>
  <c r="L613" i="1"/>
  <c r="N613" i="1"/>
  <c r="Q613" i="1"/>
  <c r="L614" i="1"/>
  <c r="N614" i="1"/>
  <c r="Q614" i="1"/>
  <c r="L615" i="1"/>
  <c r="N615" i="1"/>
  <c r="Q615" i="1"/>
  <c r="L616" i="1"/>
  <c r="N616" i="1"/>
  <c r="Q616" i="1"/>
  <c r="L617" i="1"/>
  <c r="N617" i="1"/>
  <c r="Q617" i="1"/>
  <c r="L618" i="1"/>
  <c r="N618" i="1"/>
  <c r="Q618" i="1"/>
  <c r="L619" i="1"/>
  <c r="N619" i="1"/>
  <c r="Q619" i="1"/>
  <c r="L620" i="1"/>
  <c r="N620" i="1"/>
  <c r="Q620" i="1"/>
  <c r="L621" i="1"/>
  <c r="N621" i="1"/>
  <c r="Q621" i="1"/>
  <c r="L622" i="1"/>
  <c r="N622" i="1"/>
  <c r="Q622" i="1"/>
  <c r="L623" i="1"/>
  <c r="N623" i="1"/>
  <c r="Q623" i="1"/>
  <c r="L624" i="1"/>
  <c r="N624" i="1"/>
  <c r="Q624" i="1"/>
  <c r="L625" i="1"/>
  <c r="N625" i="1"/>
  <c r="Q625" i="1"/>
  <c r="L626" i="1"/>
  <c r="N626" i="1"/>
  <c r="Q626" i="1"/>
  <c r="L627" i="1"/>
  <c r="N627" i="1"/>
  <c r="Q627" i="1"/>
  <c r="L628" i="1"/>
  <c r="N628" i="1"/>
  <c r="Q628" i="1"/>
  <c r="L629" i="1"/>
  <c r="N629" i="1"/>
  <c r="Q629" i="1"/>
  <c r="L630" i="1"/>
  <c r="N630" i="1"/>
  <c r="Q630" i="1"/>
  <c r="L631" i="1"/>
  <c r="N631" i="1"/>
  <c r="Q631" i="1"/>
  <c r="L632" i="1"/>
  <c r="N632" i="1"/>
  <c r="Q632" i="1"/>
  <c r="L633" i="1"/>
  <c r="N633" i="1"/>
  <c r="Q633" i="1"/>
  <c r="L634" i="1"/>
  <c r="N634" i="1"/>
  <c r="Q634" i="1"/>
  <c r="L635" i="1"/>
  <c r="N635" i="1"/>
  <c r="Q635" i="1"/>
  <c r="L636" i="1"/>
  <c r="N636" i="1"/>
  <c r="Q636" i="1"/>
  <c r="L637" i="1"/>
  <c r="N637" i="1"/>
  <c r="Q637" i="1"/>
  <c r="L638" i="1"/>
  <c r="N638" i="1"/>
  <c r="Q638" i="1"/>
  <c r="L639" i="1"/>
  <c r="N639" i="1"/>
  <c r="Q639" i="1"/>
  <c r="L640" i="1"/>
  <c r="N640" i="1"/>
  <c r="Q640" i="1"/>
  <c r="L641" i="1"/>
  <c r="N641" i="1"/>
  <c r="Q641" i="1"/>
  <c r="L642" i="1"/>
  <c r="N642" i="1"/>
  <c r="Q642" i="1"/>
  <c r="L643" i="1"/>
  <c r="N643" i="1"/>
  <c r="Q643" i="1"/>
  <c r="L644" i="1"/>
  <c r="N644" i="1"/>
  <c r="Q644" i="1"/>
  <c r="L645" i="1"/>
  <c r="N645" i="1"/>
  <c r="Q645" i="1"/>
  <c r="L646" i="1"/>
  <c r="N646" i="1"/>
  <c r="Q646" i="1"/>
  <c r="L647" i="1"/>
  <c r="N647" i="1"/>
  <c r="Q647" i="1"/>
  <c r="L648" i="1"/>
  <c r="N648" i="1"/>
  <c r="Q648" i="1"/>
  <c r="L649" i="1"/>
  <c r="N649" i="1"/>
  <c r="Q649" i="1"/>
  <c r="L650" i="1"/>
  <c r="N650" i="1"/>
  <c r="Q650" i="1"/>
  <c r="L651" i="1"/>
  <c r="N651" i="1"/>
  <c r="Q651" i="1"/>
  <c r="L652" i="1"/>
  <c r="N652" i="1"/>
  <c r="Q652" i="1"/>
  <c r="L653" i="1"/>
  <c r="N653" i="1"/>
  <c r="Q653" i="1"/>
  <c r="L654" i="1"/>
  <c r="N654" i="1"/>
  <c r="Q654" i="1"/>
  <c r="L655" i="1"/>
  <c r="N655" i="1"/>
  <c r="Q655" i="1"/>
  <c r="L656" i="1"/>
  <c r="N656" i="1"/>
  <c r="Q656" i="1"/>
  <c r="L657" i="1"/>
  <c r="N657" i="1"/>
  <c r="Q657" i="1"/>
  <c r="L658" i="1"/>
  <c r="N658" i="1"/>
  <c r="Q658" i="1"/>
  <c r="L659" i="1"/>
  <c r="N659" i="1"/>
  <c r="Q659" i="1"/>
  <c r="L660" i="1"/>
  <c r="N660" i="1"/>
  <c r="Q660" i="1"/>
  <c r="L661" i="1"/>
  <c r="N661" i="1"/>
  <c r="Q661" i="1"/>
  <c r="L662" i="1"/>
  <c r="N662" i="1"/>
  <c r="Q662" i="1"/>
  <c r="L663" i="1"/>
  <c r="N663" i="1"/>
  <c r="Q663" i="1"/>
  <c r="L664" i="1"/>
  <c r="N664" i="1"/>
  <c r="Q664" i="1"/>
  <c r="L665" i="1"/>
  <c r="N665" i="1"/>
  <c r="Q665" i="1"/>
  <c r="L666" i="1"/>
  <c r="N666" i="1"/>
  <c r="Q666" i="1"/>
  <c r="L667" i="1"/>
  <c r="N667" i="1"/>
  <c r="Q667" i="1"/>
  <c r="L668" i="1"/>
  <c r="N668" i="1"/>
  <c r="Q668" i="1"/>
  <c r="L669" i="1"/>
  <c r="N669" i="1"/>
  <c r="Q669" i="1"/>
  <c r="L670" i="1"/>
  <c r="N670" i="1"/>
  <c r="Q670" i="1"/>
  <c r="L671" i="1"/>
  <c r="N671" i="1"/>
  <c r="Q671" i="1"/>
  <c r="L672" i="1"/>
  <c r="N672" i="1"/>
  <c r="Q672" i="1"/>
  <c r="L673" i="1"/>
  <c r="N673" i="1"/>
  <c r="Q673" i="1"/>
  <c r="L674" i="1"/>
  <c r="N674" i="1"/>
  <c r="Q674" i="1"/>
  <c r="L675" i="1"/>
  <c r="N675" i="1"/>
  <c r="Q675" i="1"/>
  <c r="L676" i="1"/>
  <c r="N676" i="1"/>
  <c r="Q676" i="1"/>
  <c r="L677" i="1"/>
  <c r="N677" i="1"/>
  <c r="Q677" i="1"/>
  <c r="X475" i="1"/>
  <c r="X476" i="1"/>
  <c r="X477" i="1"/>
  <c r="X478" i="1"/>
  <c r="X479" i="1"/>
  <c r="X480" i="1"/>
  <c r="X481" i="1"/>
  <c r="X482" i="1"/>
  <c r="X483" i="1"/>
  <c r="X484" i="1"/>
  <c r="X485" i="1"/>
  <c r="X486" i="1"/>
  <c r="X487" i="1"/>
  <c r="X488" i="1"/>
  <c r="X489" i="1"/>
  <c r="X490" i="1"/>
  <c r="X491" i="1"/>
  <c r="X492" i="1"/>
  <c r="X493" i="1"/>
  <c r="X494" i="1"/>
  <c r="X495" i="1"/>
  <c r="X496" i="1"/>
  <c r="X497" i="1"/>
  <c r="X498" i="1"/>
  <c r="X499" i="1"/>
  <c r="X500" i="1"/>
  <c r="X501" i="1"/>
  <c r="X502" i="1"/>
  <c r="X503" i="1"/>
  <c r="X504" i="1"/>
  <c r="X505" i="1"/>
  <c r="X506" i="1"/>
  <c r="X507" i="1"/>
  <c r="X508" i="1"/>
  <c r="X509" i="1"/>
  <c r="X510" i="1"/>
  <c r="X511" i="1"/>
  <c r="X512" i="1"/>
  <c r="X513" i="1"/>
  <c r="X514" i="1"/>
  <c r="X515" i="1"/>
  <c r="X516" i="1"/>
  <c r="X517" i="1"/>
  <c r="X518" i="1"/>
  <c r="X519" i="1"/>
  <c r="X520" i="1"/>
  <c r="X521" i="1"/>
  <c r="X522" i="1"/>
  <c r="X523" i="1"/>
  <c r="X524" i="1"/>
  <c r="X525" i="1"/>
  <c r="X526" i="1"/>
  <c r="X527" i="1"/>
  <c r="X528" i="1"/>
  <c r="X529" i="1"/>
  <c r="X530" i="1"/>
  <c r="X531" i="1"/>
  <c r="X532" i="1"/>
  <c r="X533" i="1"/>
  <c r="X534" i="1"/>
  <c r="X535" i="1"/>
  <c r="X536" i="1"/>
  <c r="X537" i="1"/>
  <c r="X538" i="1"/>
  <c r="X539" i="1"/>
  <c r="X540" i="1"/>
  <c r="X541" i="1"/>
  <c r="X542" i="1"/>
  <c r="X543" i="1"/>
  <c r="X544" i="1"/>
  <c r="X545" i="1"/>
  <c r="X546" i="1"/>
  <c r="X547" i="1"/>
  <c r="X548" i="1"/>
  <c r="X549" i="1"/>
  <c r="X550" i="1"/>
  <c r="X551" i="1"/>
  <c r="X552" i="1"/>
  <c r="X553" i="1"/>
  <c r="X554" i="1"/>
  <c r="X555" i="1"/>
  <c r="X556" i="1"/>
  <c r="X557" i="1"/>
  <c r="X558" i="1"/>
  <c r="X559" i="1"/>
  <c r="X560" i="1"/>
  <c r="X561" i="1"/>
  <c r="X562" i="1"/>
  <c r="X563" i="1"/>
  <c r="X564" i="1"/>
  <c r="X565" i="1"/>
  <c r="X566" i="1"/>
  <c r="X567" i="1"/>
  <c r="X568" i="1"/>
  <c r="X569" i="1"/>
  <c r="X570" i="1"/>
  <c r="X571" i="1"/>
  <c r="X572" i="1"/>
  <c r="X573" i="1"/>
  <c r="X574" i="1"/>
  <c r="X575" i="1"/>
  <c r="X576" i="1"/>
  <c r="X577" i="1"/>
  <c r="X578" i="1"/>
  <c r="X579" i="1"/>
  <c r="X580" i="1"/>
  <c r="X581" i="1"/>
  <c r="X582" i="1"/>
  <c r="X583" i="1"/>
  <c r="X584" i="1"/>
  <c r="X585" i="1"/>
  <c r="X586" i="1"/>
  <c r="X587" i="1"/>
  <c r="X588" i="1"/>
  <c r="X589" i="1"/>
  <c r="X590" i="1"/>
  <c r="X591" i="1"/>
  <c r="X592" i="1"/>
  <c r="X593" i="1"/>
  <c r="X594" i="1"/>
  <c r="X595" i="1"/>
  <c r="X596" i="1"/>
  <c r="X597" i="1"/>
  <c r="X598" i="1"/>
  <c r="X599" i="1"/>
  <c r="X600" i="1"/>
  <c r="X601" i="1"/>
  <c r="X602" i="1"/>
  <c r="X603" i="1"/>
  <c r="X604" i="1"/>
  <c r="X605" i="1"/>
  <c r="X606" i="1"/>
  <c r="X607" i="1"/>
  <c r="X608" i="1"/>
  <c r="X609" i="1"/>
  <c r="X610" i="1"/>
  <c r="X611" i="1"/>
  <c r="X612" i="1"/>
  <c r="X613" i="1"/>
  <c r="X614" i="1"/>
  <c r="X615" i="1"/>
  <c r="X616" i="1"/>
  <c r="X617" i="1"/>
  <c r="X618" i="1"/>
  <c r="X619" i="1"/>
  <c r="X620" i="1"/>
  <c r="X621" i="1"/>
  <c r="X622" i="1"/>
  <c r="X623" i="1"/>
  <c r="X624" i="1"/>
  <c r="X625" i="1"/>
  <c r="X626" i="1"/>
  <c r="X627" i="1"/>
  <c r="X628" i="1"/>
  <c r="X629" i="1"/>
  <c r="X630" i="1"/>
  <c r="X631" i="1"/>
  <c r="X632" i="1"/>
  <c r="X633" i="1"/>
  <c r="X634" i="1"/>
  <c r="X635" i="1"/>
  <c r="X636" i="1"/>
  <c r="X637" i="1"/>
  <c r="X638" i="1"/>
  <c r="X639" i="1"/>
  <c r="X640" i="1"/>
  <c r="X641" i="1"/>
  <c r="X642" i="1"/>
  <c r="X643" i="1"/>
  <c r="X644" i="1"/>
  <c r="X645" i="1"/>
  <c r="X646" i="1"/>
  <c r="X647" i="1"/>
  <c r="X648" i="1"/>
  <c r="X649" i="1"/>
  <c r="X650" i="1"/>
  <c r="X651" i="1"/>
  <c r="X652" i="1"/>
  <c r="X653" i="1"/>
  <c r="X654" i="1"/>
  <c r="X655" i="1"/>
  <c r="X656" i="1"/>
  <c r="X657" i="1"/>
  <c r="X658" i="1"/>
  <c r="X659" i="1"/>
  <c r="X660" i="1"/>
  <c r="X661" i="1"/>
  <c r="X662" i="1"/>
  <c r="X663" i="1"/>
  <c r="X664" i="1"/>
  <c r="X665" i="1"/>
  <c r="X666" i="1"/>
  <c r="X667" i="1"/>
  <c r="X668" i="1"/>
  <c r="X669" i="1"/>
  <c r="X670" i="1"/>
  <c r="X671" i="1"/>
  <c r="X672" i="1"/>
  <c r="X673" i="1"/>
  <c r="X674" i="1"/>
  <c r="X675" i="1"/>
  <c r="X676" i="1"/>
  <c r="X677" i="1"/>
  <c r="AA475" i="1"/>
  <c r="AA476" i="1"/>
  <c r="AA477" i="1"/>
  <c r="AA478" i="1"/>
  <c r="AA479" i="1"/>
  <c r="AA480" i="1"/>
  <c r="AA481" i="1"/>
  <c r="AA482" i="1"/>
  <c r="AA483" i="1"/>
  <c r="AA484" i="1"/>
  <c r="AA485" i="1"/>
  <c r="AA486" i="1"/>
  <c r="AA487" i="1"/>
  <c r="AA488" i="1"/>
  <c r="AA489" i="1"/>
  <c r="AA490" i="1"/>
  <c r="AA491" i="1"/>
  <c r="AA492" i="1"/>
  <c r="AA493" i="1"/>
  <c r="AA494" i="1"/>
  <c r="AA495" i="1"/>
  <c r="AA496" i="1"/>
  <c r="AA497" i="1"/>
  <c r="AA498" i="1"/>
  <c r="AA499" i="1"/>
  <c r="AA500" i="1"/>
  <c r="AA501" i="1"/>
  <c r="AA502" i="1"/>
  <c r="AA503" i="1"/>
  <c r="AA504" i="1"/>
  <c r="AA505" i="1"/>
  <c r="AA506" i="1"/>
  <c r="AA507" i="1"/>
  <c r="AA508" i="1"/>
  <c r="AA509" i="1"/>
  <c r="AA510" i="1"/>
  <c r="AA511" i="1"/>
  <c r="AA512" i="1"/>
  <c r="AA513" i="1"/>
  <c r="AA514" i="1"/>
  <c r="AA515" i="1"/>
  <c r="AA516" i="1"/>
  <c r="AA517" i="1"/>
  <c r="AA518" i="1"/>
  <c r="AA519" i="1"/>
  <c r="AA520" i="1"/>
  <c r="AA521" i="1"/>
  <c r="AA522" i="1"/>
  <c r="AA523" i="1"/>
  <c r="AA524" i="1"/>
  <c r="AA525" i="1"/>
  <c r="AA526" i="1"/>
  <c r="AA527" i="1"/>
  <c r="AA528" i="1"/>
  <c r="AA529" i="1"/>
  <c r="AA530" i="1"/>
  <c r="AA531" i="1"/>
  <c r="AA532" i="1"/>
  <c r="AA533" i="1"/>
  <c r="AA534" i="1"/>
  <c r="AA535" i="1"/>
  <c r="AA536" i="1"/>
  <c r="AA537" i="1"/>
  <c r="AA538" i="1"/>
  <c r="AA539" i="1"/>
  <c r="AA540" i="1"/>
  <c r="AA541" i="1"/>
  <c r="AA542" i="1"/>
  <c r="AA543" i="1"/>
  <c r="AA544" i="1"/>
  <c r="AA545" i="1"/>
  <c r="AA546" i="1"/>
  <c r="AA547" i="1"/>
  <c r="AA548" i="1"/>
  <c r="AA549" i="1"/>
  <c r="AA550" i="1"/>
  <c r="AA551" i="1"/>
  <c r="AA552" i="1"/>
  <c r="AA553" i="1"/>
  <c r="AA554" i="1"/>
  <c r="AA555" i="1"/>
  <c r="AA556" i="1"/>
  <c r="AA557" i="1"/>
  <c r="AA558" i="1"/>
  <c r="AA559" i="1"/>
  <c r="AA560" i="1"/>
  <c r="AA561" i="1"/>
  <c r="AA562" i="1"/>
  <c r="AA563" i="1"/>
  <c r="AA564" i="1"/>
  <c r="AA565" i="1"/>
  <c r="AA566" i="1"/>
  <c r="AA567" i="1"/>
  <c r="AA568" i="1"/>
  <c r="AA569" i="1"/>
  <c r="AA570" i="1"/>
  <c r="AA571" i="1"/>
  <c r="AA572" i="1"/>
  <c r="AA573" i="1"/>
  <c r="AA574" i="1"/>
  <c r="AA575" i="1"/>
  <c r="AA576" i="1"/>
  <c r="AA577" i="1"/>
  <c r="AA578" i="1"/>
  <c r="AA579" i="1"/>
  <c r="AA580" i="1"/>
  <c r="AA581" i="1"/>
  <c r="AA582" i="1"/>
  <c r="AA583" i="1"/>
  <c r="AA584" i="1"/>
  <c r="AA585" i="1"/>
  <c r="AA586" i="1"/>
  <c r="AA587" i="1"/>
  <c r="AA588" i="1"/>
  <c r="AA589" i="1"/>
  <c r="AA590" i="1"/>
  <c r="AA591" i="1"/>
  <c r="AA592" i="1"/>
  <c r="AA593" i="1"/>
  <c r="AA594" i="1"/>
  <c r="AA595" i="1"/>
  <c r="AA596" i="1"/>
  <c r="AA597" i="1"/>
  <c r="AA598" i="1"/>
  <c r="AA599" i="1"/>
  <c r="AA600" i="1"/>
  <c r="AA601" i="1"/>
  <c r="AA602" i="1"/>
  <c r="AA603" i="1"/>
  <c r="AA604" i="1"/>
  <c r="AA605" i="1"/>
  <c r="AA606" i="1"/>
  <c r="AA607" i="1"/>
  <c r="AA608" i="1"/>
  <c r="AA609" i="1"/>
  <c r="AA610" i="1"/>
  <c r="AA611" i="1"/>
  <c r="AA612" i="1"/>
  <c r="AA613" i="1"/>
  <c r="AA614" i="1"/>
  <c r="AA615" i="1"/>
  <c r="AA616" i="1"/>
  <c r="AA617" i="1"/>
  <c r="AA618" i="1"/>
  <c r="AA619" i="1"/>
  <c r="AA620" i="1"/>
  <c r="AA621" i="1"/>
  <c r="AA622" i="1"/>
  <c r="AA623" i="1"/>
  <c r="AA624" i="1"/>
  <c r="AA625" i="1"/>
  <c r="AA626" i="1"/>
  <c r="AA627" i="1"/>
  <c r="AA628" i="1"/>
  <c r="AA629" i="1"/>
  <c r="AA630" i="1"/>
  <c r="AA631" i="1"/>
  <c r="AA632" i="1"/>
  <c r="AA633" i="1"/>
  <c r="AA634" i="1"/>
  <c r="AA635" i="1"/>
  <c r="AA636" i="1"/>
  <c r="AA637" i="1"/>
  <c r="AA638" i="1"/>
  <c r="AA639" i="1"/>
  <c r="AA640" i="1"/>
  <c r="AA641" i="1"/>
  <c r="AA642" i="1"/>
  <c r="AA643" i="1"/>
  <c r="AA644" i="1"/>
  <c r="AA645" i="1"/>
  <c r="AA646" i="1"/>
  <c r="AA647" i="1"/>
  <c r="AA648" i="1"/>
  <c r="AA649" i="1"/>
  <c r="AA650" i="1"/>
  <c r="AA651" i="1"/>
  <c r="AA652" i="1"/>
  <c r="AA653" i="1"/>
  <c r="AA654" i="1"/>
  <c r="AA655" i="1"/>
  <c r="AA656" i="1"/>
  <c r="AA657" i="1"/>
  <c r="AA658" i="1"/>
  <c r="AA659" i="1"/>
  <c r="AA660" i="1"/>
  <c r="AA661" i="1"/>
  <c r="AA662" i="1"/>
  <c r="AA663" i="1"/>
  <c r="AA664" i="1"/>
  <c r="AA665" i="1"/>
  <c r="AA666" i="1"/>
  <c r="AA667" i="1"/>
  <c r="AA668" i="1"/>
  <c r="AA669" i="1"/>
  <c r="AA670" i="1"/>
  <c r="AA671" i="1"/>
  <c r="AA672" i="1"/>
  <c r="AA673" i="1"/>
  <c r="AA674" i="1"/>
  <c r="AA675" i="1"/>
  <c r="AA676" i="1"/>
  <c r="AA677" i="1"/>
  <c r="AC4" i="7"/>
  <c r="AC5" i="7"/>
  <c r="AC6" i="7"/>
  <c r="AC7" i="7"/>
  <c r="O17" i="13" s="1"/>
  <c r="AC8" i="7"/>
  <c r="AE4" i="7"/>
  <c r="AE5" i="7"/>
  <c r="AE6" i="7"/>
  <c r="AE7" i="7"/>
  <c r="AE8" i="7"/>
  <c r="AG4" i="7"/>
  <c r="AG5" i="7"/>
  <c r="AG6" i="7"/>
  <c r="AG7" i="7"/>
  <c r="AG8" i="7"/>
  <c r="AH4" i="7"/>
  <c r="AH5" i="7"/>
  <c r="AH6" i="7"/>
  <c r="AH7" i="7"/>
  <c r="AH8" i="7"/>
  <c r="AI4" i="7"/>
  <c r="AI5" i="7"/>
  <c r="AI6" i="7"/>
  <c r="AI7" i="7"/>
  <c r="AI8" i="7"/>
  <c r="AK4" i="7"/>
  <c r="AK5" i="7"/>
  <c r="AK6" i="7"/>
  <c r="AK7" i="7"/>
  <c r="AK8" i="7"/>
  <c r="U8" i="7"/>
  <c r="U7" i="7"/>
  <c r="U6" i="7"/>
  <c r="U5" i="7"/>
  <c r="U4" i="7"/>
  <c r="U3" i="7"/>
  <c r="Y5" i="15"/>
  <c r="Y6" i="15"/>
  <c r="Y7" i="15"/>
  <c r="Y8" i="15"/>
  <c r="Y9" i="15"/>
  <c r="Y10" i="15"/>
  <c r="Y11" i="15"/>
  <c r="Y12" i="15"/>
  <c r="Y13" i="15"/>
  <c r="Y14" i="15"/>
  <c r="AA5" i="15"/>
  <c r="AA6" i="15"/>
  <c r="AA7" i="15"/>
  <c r="AA8" i="15"/>
  <c r="AA9" i="15"/>
  <c r="AA10" i="15"/>
  <c r="AA11" i="15"/>
  <c r="AA12" i="15"/>
  <c r="AA13" i="15"/>
  <c r="AA14" i="15"/>
  <c r="AB5" i="15"/>
  <c r="AB6" i="15"/>
  <c r="AB7" i="15"/>
  <c r="AB8" i="15"/>
  <c r="AB9" i="15"/>
  <c r="AB10" i="15"/>
  <c r="AB11" i="15"/>
  <c r="AB12" i="15"/>
  <c r="AB13" i="15"/>
  <c r="AB14" i="15"/>
  <c r="AC5" i="15"/>
  <c r="AC6" i="15"/>
  <c r="AC7" i="15"/>
  <c r="AC8" i="15"/>
  <c r="AC9" i="15"/>
  <c r="AC10" i="15"/>
  <c r="AC11" i="15"/>
  <c r="AC12" i="15"/>
  <c r="AC13" i="15"/>
  <c r="AC14" i="15"/>
  <c r="R14" i="15"/>
  <c r="U14" i="15" s="1"/>
  <c r="I14" i="15"/>
  <c r="H14" i="15"/>
  <c r="R13" i="15"/>
  <c r="U13" i="15" s="1"/>
  <c r="I13" i="15"/>
  <c r="H13" i="15"/>
  <c r="R12" i="15"/>
  <c r="U12" i="15" s="1"/>
  <c r="I12" i="15"/>
  <c r="H12" i="15"/>
  <c r="R11" i="15"/>
  <c r="U11" i="15" s="1"/>
  <c r="I11" i="15"/>
  <c r="H11" i="15"/>
  <c r="R10" i="15"/>
  <c r="U10" i="15" s="1"/>
  <c r="I10" i="15"/>
  <c r="H10" i="15"/>
  <c r="I9" i="15"/>
  <c r="H9" i="15"/>
  <c r="R8" i="15"/>
  <c r="U8" i="15" s="1"/>
  <c r="I8" i="15"/>
  <c r="H8" i="15"/>
  <c r="R7" i="15"/>
  <c r="U7" i="15" s="1"/>
  <c r="I7" i="15"/>
  <c r="H7" i="15"/>
  <c r="R6" i="15"/>
  <c r="U6" i="15" s="1"/>
  <c r="I6" i="15"/>
  <c r="H6" i="15"/>
  <c r="I5" i="15"/>
  <c r="H5" i="15"/>
  <c r="I4" i="15"/>
  <c r="H4" i="15"/>
  <c r="R3" i="15"/>
  <c r="U3" i="15" s="1"/>
  <c r="I3" i="15"/>
  <c r="H3" i="15"/>
  <c r="R2" i="15"/>
  <c r="U2" i="15" s="1"/>
  <c r="I2" i="15"/>
  <c r="H2" i="15"/>
  <c r="L13" i="19"/>
  <c r="L14" i="19"/>
  <c r="L15" i="19"/>
  <c r="L16" i="19"/>
  <c r="L17" i="19"/>
  <c r="L18" i="19"/>
  <c r="L19" i="19"/>
  <c r="L20" i="19"/>
  <c r="L21" i="19"/>
  <c r="L22" i="19"/>
  <c r="L23" i="19"/>
  <c r="L24" i="19"/>
  <c r="L25" i="19"/>
  <c r="L26" i="19"/>
  <c r="L27" i="19"/>
  <c r="L28" i="19"/>
  <c r="L29" i="19"/>
  <c r="L30" i="19"/>
  <c r="L31" i="19"/>
  <c r="L32" i="19"/>
  <c r="L33" i="19"/>
  <c r="L34" i="19"/>
  <c r="L35" i="19"/>
  <c r="L36" i="19"/>
  <c r="L37" i="19"/>
  <c r="L38" i="19"/>
  <c r="L39" i="19"/>
  <c r="L40" i="19"/>
  <c r="L41" i="19"/>
  <c r="L42" i="19"/>
  <c r="L43" i="19"/>
  <c r="L44" i="19"/>
  <c r="L45" i="19"/>
  <c r="L46" i="19"/>
  <c r="L47" i="19"/>
  <c r="L48" i="19"/>
  <c r="L49" i="19"/>
  <c r="L50" i="19"/>
  <c r="L51" i="19"/>
  <c r="L52" i="19"/>
  <c r="L53" i="19"/>
  <c r="L54" i="19"/>
  <c r="N13" i="19"/>
  <c r="N14" i="19"/>
  <c r="N15" i="19"/>
  <c r="N16" i="19"/>
  <c r="N17" i="19"/>
  <c r="N18" i="19"/>
  <c r="N19" i="19"/>
  <c r="N20" i="19"/>
  <c r="N21" i="19"/>
  <c r="N22" i="19"/>
  <c r="N23" i="19"/>
  <c r="N24" i="19"/>
  <c r="N25" i="19"/>
  <c r="N26" i="19"/>
  <c r="N27" i="19"/>
  <c r="N28" i="19"/>
  <c r="N29" i="19"/>
  <c r="N30" i="19"/>
  <c r="N31" i="19"/>
  <c r="N32" i="19"/>
  <c r="N33" i="19"/>
  <c r="N34" i="19"/>
  <c r="N35" i="19"/>
  <c r="N36" i="19"/>
  <c r="N37" i="19"/>
  <c r="N38" i="19"/>
  <c r="N39" i="19"/>
  <c r="N40" i="19"/>
  <c r="N41" i="19"/>
  <c r="N42" i="19"/>
  <c r="N43" i="19"/>
  <c r="N44" i="19"/>
  <c r="N45" i="19"/>
  <c r="N46" i="19"/>
  <c r="N47" i="19"/>
  <c r="N48" i="19"/>
  <c r="N49" i="19"/>
  <c r="N50" i="19"/>
  <c r="N51" i="19"/>
  <c r="N52" i="19"/>
  <c r="N53" i="19"/>
  <c r="N54" i="19"/>
  <c r="Q13" i="19"/>
  <c r="Q14" i="19"/>
  <c r="Q15" i="19"/>
  <c r="Q16" i="19"/>
  <c r="Q17" i="19"/>
  <c r="Q18" i="19"/>
  <c r="Q19" i="19"/>
  <c r="Q20" i="19"/>
  <c r="Q21" i="19"/>
  <c r="Q22" i="19"/>
  <c r="Q23" i="19"/>
  <c r="Q24" i="19"/>
  <c r="Q25" i="19"/>
  <c r="Q26" i="19"/>
  <c r="Q27" i="19"/>
  <c r="Q28" i="19"/>
  <c r="Q29" i="19"/>
  <c r="Q30" i="19"/>
  <c r="Q31" i="19"/>
  <c r="Q32" i="19"/>
  <c r="Q33" i="19"/>
  <c r="Q34" i="19"/>
  <c r="Q35" i="19"/>
  <c r="Q36" i="19"/>
  <c r="Q37" i="19"/>
  <c r="Q38" i="19"/>
  <c r="Q39" i="19"/>
  <c r="Q40" i="19"/>
  <c r="Q41" i="19"/>
  <c r="Q42" i="19"/>
  <c r="Q43" i="19"/>
  <c r="Q44" i="19"/>
  <c r="Q45" i="19"/>
  <c r="Q46" i="19"/>
  <c r="Q47" i="19"/>
  <c r="Q48" i="19"/>
  <c r="Q49" i="19"/>
  <c r="Q50" i="19"/>
  <c r="Q51" i="19"/>
  <c r="Q52" i="19"/>
  <c r="Q53" i="19"/>
  <c r="Q54" i="19"/>
  <c r="T24" i="19"/>
  <c r="U24" i="19" s="1"/>
  <c r="T25" i="19"/>
  <c r="U25" i="19" s="1"/>
  <c r="T26" i="19"/>
  <c r="U26" i="19" s="1"/>
  <c r="W26" i="19" s="1"/>
  <c r="T27" i="19"/>
  <c r="U27" i="19" s="1"/>
  <c r="T28" i="19"/>
  <c r="U28" i="19" s="1"/>
  <c r="T29" i="19"/>
  <c r="U29" i="19" s="1"/>
  <c r="W29" i="19" s="1"/>
  <c r="T41" i="19"/>
  <c r="U41" i="19" s="1"/>
  <c r="W41" i="19" s="1"/>
  <c r="T42" i="19"/>
  <c r="U42" i="19" s="1"/>
  <c r="X13" i="19"/>
  <c r="X14" i="19"/>
  <c r="X15" i="19"/>
  <c r="X16" i="19"/>
  <c r="X17" i="19"/>
  <c r="X18" i="19"/>
  <c r="X19" i="19"/>
  <c r="X20" i="19"/>
  <c r="X21" i="19"/>
  <c r="X22" i="19"/>
  <c r="X23" i="19"/>
  <c r="X24" i="19"/>
  <c r="X25" i="19"/>
  <c r="X26" i="19"/>
  <c r="X27" i="19"/>
  <c r="X28" i="19"/>
  <c r="X29" i="19"/>
  <c r="X30" i="19"/>
  <c r="X31" i="19"/>
  <c r="X32" i="19"/>
  <c r="X33" i="19"/>
  <c r="X34" i="19"/>
  <c r="X35" i="19"/>
  <c r="X36" i="19"/>
  <c r="X37" i="19"/>
  <c r="X38" i="19"/>
  <c r="X39" i="19"/>
  <c r="X40" i="19"/>
  <c r="X41" i="19"/>
  <c r="X42" i="19"/>
  <c r="X43" i="19"/>
  <c r="X44" i="19"/>
  <c r="X45" i="19"/>
  <c r="X46" i="19"/>
  <c r="X47" i="19"/>
  <c r="X48" i="19"/>
  <c r="X49" i="19"/>
  <c r="X50" i="19"/>
  <c r="X51" i="19"/>
  <c r="X52" i="19"/>
  <c r="X53" i="19"/>
  <c r="X54" i="19"/>
  <c r="AA13" i="19"/>
  <c r="AA14" i="19"/>
  <c r="AA15" i="19"/>
  <c r="AA16" i="19"/>
  <c r="AA17" i="19"/>
  <c r="AA18" i="19"/>
  <c r="AA19" i="19"/>
  <c r="AA20" i="19"/>
  <c r="AA21" i="19"/>
  <c r="AA22" i="19"/>
  <c r="AA23" i="19"/>
  <c r="AA24" i="19"/>
  <c r="AA25" i="19"/>
  <c r="AA26" i="19"/>
  <c r="AA27" i="19"/>
  <c r="AA28" i="19"/>
  <c r="AA29" i="19"/>
  <c r="AA30" i="19"/>
  <c r="AA31" i="19"/>
  <c r="AA32" i="19"/>
  <c r="AA33" i="19"/>
  <c r="AA34" i="19"/>
  <c r="AA35" i="19"/>
  <c r="AA36" i="19"/>
  <c r="AA37" i="19"/>
  <c r="AA38" i="19"/>
  <c r="AA39" i="19"/>
  <c r="AA40" i="19"/>
  <c r="AA41" i="19"/>
  <c r="AA42" i="19"/>
  <c r="AA43" i="19"/>
  <c r="AA44" i="19"/>
  <c r="AA45" i="19"/>
  <c r="AA46" i="19"/>
  <c r="AA47" i="19"/>
  <c r="AA48" i="19"/>
  <c r="AA49" i="19"/>
  <c r="AA50" i="19"/>
  <c r="AA51" i="19"/>
  <c r="AA52" i="19"/>
  <c r="AA53" i="19"/>
  <c r="AA54" i="19"/>
  <c r="L137" i="1"/>
  <c r="N137" i="1"/>
  <c r="Q137" i="1"/>
  <c r="L138" i="1"/>
  <c r="N138" i="1"/>
  <c r="Q138" i="1"/>
  <c r="L139" i="1"/>
  <c r="N139" i="1"/>
  <c r="Q139" i="1"/>
  <c r="L140" i="1"/>
  <c r="N140" i="1"/>
  <c r="Q140" i="1"/>
  <c r="L141" i="1"/>
  <c r="N141" i="1"/>
  <c r="Q141" i="1"/>
  <c r="L142" i="1"/>
  <c r="N142" i="1"/>
  <c r="Q142" i="1"/>
  <c r="L143" i="1"/>
  <c r="N143" i="1"/>
  <c r="Q143" i="1"/>
  <c r="L144" i="1"/>
  <c r="N144" i="1"/>
  <c r="Q144" i="1"/>
  <c r="L145" i="1"/>
  <c r="N145" i="1"/>
  <c r="Q145" i="1"/>
  <c r="L146" i="1"/>
  <c r="N146" i="1"/>
  <c r="Q146" i="1"/>
  <c r="L147" i="1"/>
  <c r="N147" i="1"/>
  <c r="Q147" i="1"/>
  <c r="L148" i="1"/>
  <c r="N148" i="1"/>
  <c r="Q148" i="1"/>
  <c r="L149" i="1"/>
  <c r="N149" i="1"/>
  <c r="Q149" i="1"/>
  <c r="L150" i="1"/>
  <c r="N150" i="1"/>
  <c r="Q150" i="1"/>
  <c r="L151" i="1"/>
  <c r="N151" i="1"/>
  <c r="Q151" i="1"/>
  <c r="L152" i="1"/>
  <c r="N152" i="1"/>
  <c r="Q152" i="1"/>
  <c r="L153" i="1"/>
  <c r="N153" i="1"/>
  <c r="Q153" i="1"/>
  <c r="L154" i="1"/>
  <c r="N154" i="1"/>
  <c r="Q154" i="1"/>
  <c r="L155" i="1"/>
  <c r="N155" i="1"/>
  <c r="Q155" i="1"/>
  <c r="L156" i="1"/>
  <c r="N156" i="1"/>
  <c r="Q156" i="1"/>
  <c r="L157" i="1"/>
  <c r="N157" i="1"/>
  <c r="Q157" i="1"/>
  <c r="L158" i="1"/>
  <c r="N158" i="1"/>
  <c r="Q158" i="1"/>
  <c r="L159" i="1"/>
  <c r="N159" i="1"/>
  <c r="Q159" i="1"/>
  <c r="L160" i="1"/>
  <c r="N160" i="1"/>
  <c r="Q160" i="1"/>
  <c r="L161" i="1"/>
  <c r="N161" i="1"/>
  <c r="Q161" i="1"/>
  <c r="L162" i="1"/>
  <c r="N162" i="1"/>
  <c r="Q162" i="1"/>
  <c r="L163" i="1"/>
  <c r="N163" i="1"/>
  <c r="Q163" i="1"/>
  <c r="L164" i="1"/>
  <c r="N164" i="1"/>
  <c r="Q164" i="1"/>
  <c r="L165" i="1"/>
  <c r="N165" i="1"/>
  <c r="Q165" i="1"/>
  <c r="L166" i="1"/>
  <c r="N166" i="1"/>
  <c r="Q166" i="1"/>
  <c r="L167" i="1"/>
  <c r="N167" i="1"/>
  <c r="Q167" i="1"/>
  <c r="L168" i="1"/>
  <c r="N168" i="1"/>
  <c r="Q168" i="1"/>
  <c r="L169" i="1"/>
  <c r="N169" i="1"/>
  <c r="Q169" i="1"/>
  <c r="L170" i="1"/>
  <c r="N170" i="1"/>
  <c r="Q170" i="1"/>
  <c r="L171" i="1"/>
  <c r="N171" i="1"/>
  <c r="Q171" i="1"/>
  <c r="L172" i="1"/>
  <c r="N172" i="1"/>
  <c r="Q172" i="1"/>
  <c r="L173" i="1"/>
  <c r="N173" i="1"/>
  <c r="Q173" i="1"/>
  <c r="L174" i="1"/>
  <c r="N174" i="1"/>
  <c r="Q174" i="1"/>
  <c r="L175" i="1"/>
  <c r="N175" i="1"/>
  <c r="Q175" i="1"/>
  <c r="L176" i="1"/>
  <c r="N176" i="1"/>
  <c r="Q176" i="1"/>
  <c r="L177" i="1"/>
  <c r="N177" i="1"/>
  <c r="Q177" i="1"/>
  <c r="L178" i="1"/>
  <c r="N178" i="1"/>
  <c r="Q178" i="1"/>
  <c r="L179" i="1"/>
  <c r="N179" i="1"/>
  <c r="Q179" i="1"/>
  <c r="L180" i="1"/>
  <c r="N180" i="1"/>
  <c r="Q180" i="1"/>
  <c r="L181" i="1"/>
  <c r="N181" i="1"/>
  <c r="Q181" i="1"/>
  <c r="L182" i="1"/>
  <c r="N182" i="1"/>
  <c r="Q182" i="1"/>
  <c r="L183" i="1"/>
  <c r="N183" i="1"/>
  <c r="Q183" i="1"/>
  <c r="L184" i="1"/>
  <c r="N184" i="1"/>
  <c r="Q184" i="1"/>
  <c r="L185" i="1"/>
  <c r="N185" i="1"/>
  <c r="Q185" i="1"/>
  <c r="L186" i="1"/>
  <c r="N186" i="1"/>
  <c r="Q186" i="1"/>
  <c r="L187" i="1"/>
  <c r="N187" i="1"/>
  <c r="Q187" i="1"/>
  <c r="L188" i="1"/>
  <c r="N188" i="1"/>
  <c r="Q188" i="1"/>
  <c r="L189" i="1"/>
  <c r="N189" i="1"/>
  <c r="Q189" i="1"/>
  <c r="L190" i="1"/>
  <c r="N190" i="1"/>
  <c r="Q190" i="1"/>
  <c r="L191" i="1"/>
  <c r="N191" i="1"/>
  <c r="Q191" i="1"/>
  <c r="L192" i="1"/>
  <c r="N192" i="1"/>
  <c r="Q192" i="1"/>
  <c r="L193" i="1"/>
  <c r="N193" i="1"/>
  <c r="Q193" i="1"/>
  <c r="L194" i="1"/>
  <c r="N194" i="1"/>
  <c r="Q194" i="1"/>
  <c r="L195" i="1"/>
  <c r="N195" i="1"/>
  <c r="Q195" i="1"/>
  <c r="L196" i="1"/>
  <c r="N196" i="1"/>
  <c r="Q196" i="1"/>
  <c r="L197" i="1"/>
  <c r="N197" i="1"/>
  <c r="Q197" i="1"/>
  <c r="L198" i="1"/>
  <c r="N198" i="1"/>
  <c r="Q198" i="1"/>
  <c r="L199" i="1"/>
  <c r="N199" i="1"/>
  <c r="Q199" i="1"/>
  <c r="L200" i="1"/>
  <c r="N200" i="1"/>
  <c r="Q200" i="1"/>
  <c r="L201" i="1"/>
  <c r="N201" i="1"/>
  <c r="Q201" i="1"/>
  <c r="L202" i="1"/>
  <c r="N202" i="1"/>
  <c r="Q202" i="1"/>
  <c r="L203" i="1"/>
  <c r="N203" i="1"/>
  <c r="Q203" i="1"/>
  <c r="L204" i="1"/>
  <c r="N204" i="1"/>
  <c r="Q204" i="1"/>
  <c r="L205" i="1"/>
  <c r="N205" i="1"/>
  <c r="Q205" i="1"/>
  <c r="L206" i="1"/>
  <c r="N206" i="1"/>
  <c r="Q206" i="1"/>
  <c r="L207" i="1"/>
  <c r="N207" i="1"/>
  <c r="Q207" i="1"/>
  <c r="L208" i="1"/>
  <c r="N208" i="1"/>
  <c r="Q208" i="1"/>
  <c r="L209" i="1"/>
  <c r="N209" i="1"/>
  <c r="Q209" i="1"/>
  <c r="L210" i="1"/>
  <c r="N210" i="1"/>
  <c r="Q210" i="1"/>
  <c r="L211" i="1"/>
  <c r="N211" i="1"/>
  <c r="Q211" i="1"/>
  <c r="L212" i="1"/>
  <c r="N212" i="1"/>
  <c r="Q212" i="1"/>
  <c r="L213" i="1"/>
  <c r="N213" i="1"/>
  <c r="Q213" i="1"/>
  <c r="L214" i="1"/>
  <c r="N214" i="1"/>
  <c r="Q214" i="1"/>
  <c r="L215" i="1"/>
  <c r="N215" i="1"/>
  <c r="Q215" i="1"/>
  <c r="L216" i="1"/>
  <c r="N216" i="1"/>
  <c r="Q216" i="1"/>
  <c r="L217" i="1"/>
  <c r="N217" i="1"/>
  <c r="Q217" i="1"/>
  <c r="L218" i="1"/>
  <c r="N218" i="1"/>
  <c r="Q218" i="1"/>
  <c r="L219" i="1"/>
  <c r="N219" i="1"/>
  <c r="Q219" i="1"/>
  <c r="L220" i="1"/>
  <c r="N220" i="1"/>
  <c r="Q220" i="1"/>
  <c r="L221" i="1"/>
  <c r="N221" i="1"/>
  <c r="Q221" i="1"/>
  <c r="L222" i="1"/>
  <c r="N222" i="1"/>
  <c r="Q222" i="1"/>
  <c r="L223" i="1"/>
  <c r="N223" i="1"/>
  <c r="Q223" i="1"/>
  <c r="L224" i="1"/>
  <c r="N224" i="1"/>
  <c r="Q224" i="1"/>
  <c r="L225" i="1"/>
  <c r="N225" i="1"/>
  <c r="Q225" i="1"/>
  <c r="L226" i="1"/>
  <c r="N226" i="1"/>
  <c r="Q226" i="1"/>
  <c r="L227" i="1"/>
  <c r="N227" i="1"/>
  <c r="Q227" i="1"/>
  <c r="L228" i="1"/>
  <c r="N228" i="1"/>
  <c r="Q228" i="1"/>
  <c r="L229" i="1"/>
  <c r="N229" i="1"/>
  <c r="Q229" i="1"/>
  <c r="L230" i="1"/>
  <c r="N230" i="1"/>
  <c r="Q230" i="1"/>
  <c r="L231" i="1"/>
  <c r="N231" i="1"/>
  <c r="Q231" i="1"/>
  <c r="L232" i="1"/>
  <c r="N232" i="1"/>
  <c r="Q232" i="1"/>
  <c r="L233" i="1"/>
  <c r="N233" i="1"/>
  <c r="Q233" i="1"/>
  <c r="L234" i="1"/>
  <c r="N234" i="1"/>
  <c r="Q234" i="1"/>
  <c r="L235" i="1"/>
  <c r="N235" i="1"/>
  <c r="Q235" i="1"/>
  <c r="L236" i="1"/>
  <c r="N236" i="1"/>
  <c r="Q236" i="1"/>
  <c r="L237" i="1"/>
  <c r="N237" i="1"/>
  <c r="Q237" i="1"/>
  <c r="L238" i="1"/>
  <c r="N238" i="1"/>
  <c r="Q238" i="1"/>
  <c r="L239" i="1"/>
  <c r="N239" i="1"/>
  <c r="Q239" i="1"/>
  <c r="L240" i="1"/>
  <c r="N240" i="1"/>
  <c r="Q240" i="1"/>
  <c r="L241" i="1"/>
  <c r="N241" i="1"/>
  <c r="Q241" i="1"/>
  <c r="L242" i="1"/>
  <c r="N242" i="1"/>
  <c r="Q242" i="1"/>
  <c r="L243" i="1"/>
  <c r="N243" i="1"/>
  <c r="Q243" i="1"/>
  <c r="L244" i="1"/>
  <c r="N244" i="1"/>
  <c r="Q244" i="1"/>
  <c r="L245" i="1"/>
  <c r="N245" i="1"/>
  <c r="Q245" i="1"/>
  <c r="L246" i="1"/>
  <c r="N246" i="1"/>
  <c r="Q246" i="1"/>
  <c r="L247" i="1"/>
  <c r="N247" i="1"/>
  <c r="Q247" i="1"/>
  <c r="L248" i="1"/>
  <c r="N248" i="1"/>
  <c r="Q248" i="1"/>
  <c r="L249" i="1"/>
  <c r="N249" i="1"/>
  <c r="Q249" i="1"/>
  <c r="L250" i="1"/>
  <c r="N250" i="1"/>
  <c r="Q250" i="1"/>
  <c r="L251" i="1"/>
  <c r="N251" i="1"/>
  <c r="Q251" i="1"/>
  <c r="L252" i="1"/>
  <c r="N252" i="1"/>
  <c r="Q252" i="1"/>
  <c r="L253" i="1"/>
  <c r="N253" i="1"/>
  <c r="Q253" i="1"/>
  <c r="L254" i="1"/>
  <c r="N254" i="1"/>
  <c r="Q254" i="1"/>
  <c r="L255" i="1"/>
  <c r="N255" i="1"/>
  <c r="Q255" i="1"/>
  <c r="L256" i="1"/>
  <c r="N256" i="1"/>
  <c r="Q256" i="1"/>
  <c r="L257" i="1"/>
  <c r="N257" i="1"/>
  <c r="Q257" i="1"/>
  <c r="L258" i="1"/>
  <c r="N258" i="1"/>
  <c r="Q258" i="1"/>
  <c r="L259" i="1"/>
  <c r="N259" i="1"/>
  <c r="Q259" i="1"/>
  <c r="L260" i="1"/>
  <c r="N260" i="1"/>
  <c r="Q260" i="1"/>
  <c r="L261" i="1"/>
  <c r="N261" i="1"/>
  <c r="Q261" i="1"/>
  <c r="L262" i="1"/>
  <c r="N262" i="1"/>
  <c r="Q262" i="1"/>
  <c r="L263" i="1"/>
  <c r="N263" i="1"/>
  <c r="Q263" i="1"/>
  <c r="L264" i="1"/>
  <c r="N264" i="1"/>
  <c r="Q264" i="1"/>
  <c r="L265" i="1"/>
  <c r="N265" i="1"/>
  <c r="Q265" i="1"/>
  <c r="L266" i="1"/>
  <c r="N266" i="1"/>
  <c r="Q266" i="1"/>
  <c r="L267" i="1"/>
  <c r="N267" i="1"/>
  <c r="Q267" i="1"/>
  <c r="L268" i="1"/>
  <c r="N268" i="1"/>
  <c r="Q268" i="1"/>
  <c r="L269" i="1"/>
  <c r="N269" i="1"/>
  <c r="Q269" i="1"/>
  <c r="L270" i="1"/>
  <c r="N270" i="1"/>
  <c r="Q270" i="1"/>
  <c r="L271" i="1"/>
  <c r="N271" i="1"/>
  <c r="Q271" i="1"/>
  <c r="L272" i="1"/>
  <c r="N272" i="1"/>
  <c r="Q272" i="1"/>
  <c r="L273" i="1"/>
  <c r="N273" i="1"/>
  <c r="Q273" i="1"/>
  <c r="L274" i="1"/>
  <c r="N274" i="1"/>
  <c r="Q274" i="1"/>
  <c r="L275" i="1"/>
  <c r="N275" i="1"/>
  <c r="Q275" i="1"/>
  <c r="L276" i="1"/>
  <c r="N276" i="1"/>
  <c r="Q276" i="1"/>
  <c r="L277" i="1"/>
  <c r="N277" i="1"/>
  <c r="Q277" i="1"/>
  <c r="L278" i="1"/>
  <c r="N278" i="1"/>
  <c r="Q278" i="1"/>
  <c r="L279" i="1"/>
  <c r="N279" i="1"/>
  <c r="Q279" i="1"/>
  <c r="L280" i="1"/>
  <c r="N280" i="1"/>
  <c r="Q280" i="1"/>
  <c r="L281" i="1"/>
  <c r="N281" i="1"/>
  <c r="Q281" i="1"/>
  <c r="L282" i="1"/>
  <c r="N282" i="1"/>
  <c r="Q282" i="1"/>
  <c r="L283" i="1"/>
  <c r="N283" i="1"/>
  <c r="Q283" i="1"/>
  <c r="L284" i="1"/>
  <c r="N284" i="1"/>
  <c r="Q284" i="1"/>
  <c r="L285" i="1"/>
  <c r="N285" i="1"/>
  <c r="Q285" i="1"/>
  <c r="L286" i="1"/>
  <c r="N286" i="1"/>
  <c r="Q286" i="1"/>
  <c r="L287" i="1"/>
  <c r="N287" i="1"/>
  <c r="Q287" i="1"/>
  <c r="L288" i="1"/>
  <c r="N288" i="1"/>
  <c r="Q288" i="1"/>
  <c r="L289" i="1"/>
  <c r="N289" i="1"/>
  <c r="Q289" i="1"/>
  <c r="L290" i="1"/>
  <c r="N290" i="1"/>
  <c r="Q290" i="1"/>
  <c r="L291" i="1"/>
  <c r="N291" i="1"/>
  <c r="Q291" i="1"/>
  <c r="L292" i="1"/>
  <c r="N292" i="1"/>
  <c r="Q292" i="1"/>
  <c r="L293" i="1"/>
  <c r="N293" i="1"/>
  <c r="Q293" i="1"/>
  <c r="L294" i="1"/>
  <c r="N294" i="1"/>
  <c r="Q294" i="1"/>
  <c r="L295" i="1"/>
  <c r="N295" i="1"/>
  <c r="Q295" i="1"/>
  <c r="L296" i="1"/>
  <c r="N296" i="1"/>
  <c r="Q296" i="1"/>
  <c r="L297" i="1"/>
  <c r="N297" i="1"/>
  <c r="Q297" i="1"/>
  <c r="L298" i="1"/>
  <c r="N298" i="1"/>
  <c r="Q298" i="1"/>
  <c r="L299" i="1"/>
  <c r="N299" i="1"/>
  <c r="Q299" i="1"/>
  <c r="L300" i="1"/>
  <c r="N300" i="1"/>
  <c r="Q300" i="1"/>
  <c r="L301" i="1"/>
  <c r="N301" i="1"/>
  <c r="Q301" i="1"/>
  <c r="L302" i="1"/>
  <c r="N302" i="1"/>
  <c r="Q302" i="1"/>
  <c r="L303" i="1"/>
  <c r="N303" i="1"/>
  <c r="Q303" i="1"/>
  <c r="L304" i="1"/>
  <c r="N304" i="1"/>
  <c r="Q304" i="1"/>
  <c r="L305" i="1"/>
  <c r="N305" i="1"/>
  <c r="Q305" i="1"/>
  <c r="L306" i="1"/>
  <c r="N306" i="1"/>
  <c r="Q306" i="1"/>
  <c r="L307" i="1"/>
  <c r="N307" i="1"/>
  <c r="Q307" i="1"/>
  <c r="L308" i="1"/>
  <c r="N308" i="1"/>
  <c r="Q308" i="1"/>
  <c r="L309" i="1"/>
  <c r="N309" i="1"/>
  <c r="Q309" i="1"/>
  <c r="L310" i="1"/>
  <c r="N310" i="1"/>
  <c r="Q310" i="1"/>
  <c r="L311" i="1"/>
  <c r="N311" i="1"/>
  <c r="Q311" i="1"/>
  <c r="L312" i="1"/>
  <c r="N312" i="1"/>
  <c r="Q312" i="1"/>
  <c r="L313" i="1"/>
  <c r="N313" i="1"/>
  <c r="Q313" i="1"/>
  <c r="L314" i="1"/>
  <c r="N314" i="1"/>
  <c r="Q314" i="1"/>
  <c r="L315" i="1"/>
  <c r="N315" i="1"/>
  <c r="Q315" i="1"/>
  <c r="L316" i="1"/>
  <c r="N316" i="1"/>
  <c r="Q316" i="1"/>
  <c r="L317" i="1"/>
  <c r="N317" i="1"/>
  <c r="Q317" i="1"/>
  <c r="L318" i="1"/>
  <c r="N318" i="1"/>
  <c r="Q318" i="1"/>
  <c r="L319" i="1"/>
  <c r="N319" i="1"/>
  <c r="Q319" i="1"/>
  <c r="L320" i="1"/>
  <c r="N320" i="1"/>
  <c r="Q320" i="1"/>
  <c r="L321" i="1"/>
  <c r="N321" i="1"/>
  <c r="Q321" i="1"/>
  <c r="L322" i="1"/>
  <c r="N322" i="1"/>
  <c r="Q322" i="1"/>
  <c r="L323" i="1"/>
  <c r="N323" i="1"/>
  <c r="Q323" i="1"/>
  <c r="L324" i="1"/>
  <c r="N324" i="1"/>
  <c r="Q324" i="1"/>
  <c r="L325" i="1"/>
  <c r="N325" i="1"/>
  <c r="Q325" i="1"/>
  <c r="L326" i="1"/>
  <c r="N326" i="1"/>
  <c r="Q326" i="1"/>
  <c r="L327" i="1"/>
  <c r="N327" i="1"/>
  <c r="Q327" i="1"/>
  <c r="L328" i="1"/>
  <c r="N328" i="1"/>
  <c r="Q328" i="1"/>
  <c r="L329" i="1"/>
  <c r="N329" i="1"/>
  <c r="Q329" i="1"/>
  <c r="L330" i="1"/>
  <c r="N330" i="1"/>
  <c r="Q330" i="1"/>
  <c r="L331" i="1"/>
  <c r="N331" i="1"/>
  <c r="Q331" i="1"/>
  <c r="L332" i="1"/>
  <c r="N332" i="1"/>
  <c r="Q332" i="1"/>
  <c r="L333" i="1"/>
  <c r="N333" i="1"/>
  <c r="Q333" i="1"/>
  <c r="L334" i="1"/>
  <c r="N334" i="1"/>
  <c r="Q334" i="1"/>
  <c r="L335" i="1"/>
  <c r="N335" i="1"/>
  <c r="Q335" i="1"/>
  <c r="L336" i="1"/>
  <c r="N336" i="1"/>
  <c r="Q336" i="1"/>
  <c r="L337" i="1"/>
  <c r="N337" i="1"/>
  <c r="Q337" i="1"/>
  <c r="L338" i="1"/>
  <c r="N338" i="1"/>
  <c r="Q338" i="1"/>
  <c r="L339" i="1"/>
  <c r="N339" i="1"/>
  <c r="Q339" i="1"/>
  <c r="L340" i="1"/>
  <c r="N340" i="1"/>
  <c r="Q340" i="1"/>
  <c r="L341" i="1"/>
  <c r="N341" i="1"/>
  <c r="Q341" i="1"/>
  <c r="L342" i="1"/>
  <c r="N342" i="1"/>
  <c r="Q342" i="1"/>
  <c r="L343" i="1"/>
  <c r="N343" i="1"/>
  <c r="Q343" i="1"/>
  <c r="L344" i="1"/>
  <c r="N344" i="1"/>
  <c r="Q344" i="1"/>
  <c r="L345" i="1"/>
  <c r="N345" i="1"/>
  <c r="Q345" i="1"/>
  <c r="L346" i="1"/>
  <c r="N346" i="1"/>
  <c r="Q346" i="1"/>
  <c r="L347" i="1"/>
  <c r="N347" i="1"/>
  <c r="Q347" i="1"/>
  <c r="L348" i="1"/>
  <c r="N348" i="1"/>
  <c r="Q348" i="1"/>
  <c r="L349" i="1"/>
  <c r="N349" i="1"/>
  <c r="Q349" i="1"/>
  <c r="L350" i="1"/>
  <c r="N350" i="1"/>
  <c r="Q350" i="1"/>
  <c r="L351" i="1"/>
  <c r="N351" i="1"/>
  <c r="Q351" i="1"/>
  <c r="L352" i="1"/>
  <c r="N352" i="1"/>
  <c r="Q352" i="1"/>
  <c r="L353" i="1"/>
  <c r="N353" i="1"/>
  <c r="Q353" i="1"/>
  <c r="L354" i="1"/>
  <c r="N354" i="1"/>
  <c r="Q354" i="1"/>
  <c r="L355" i="1"/>
  <c r="N355" i="1"/>
  <c r="Q355" i="1"/>
  <c r="L356" i="1"/>
  <c r="N356" i="1"/>
  <c r="Q356" i="1"/>
  <c r="L357" i="1"/>
  <c r="N357" i="1"/>
  <c r="Q357" i="1"/>
  <c r="L358" i="1"/>
  <c r="N358" i="1"/>
  <c r="Q358" i="1"/>
  <c r="L359" i="1"/>
  <c r="N359" i="1"/>
  <c r="Q359" i="1"/>
  <c r="L360" i="1"/>
  <c r="N360" i="1"/>
  <c r="Q360" i="1"/>
  <c r="L361" i="1"/>
  <c r="N361" i="1"/>
  <c r="Q361" i="1"/>
  <c r="L362" i="1"/>
  <c r="N362" i="1"/>
  <c r="Q362" i="1"/>
  <c r="L363" i="1"/>
  <c r="N363" i="1"/>
  <c r="Q363" i="1"/>
  <c r="L364" i="1"/>
  <c r="N364" i="1"/>
  <c r="Q364" i="1"/>
  <c r="L365" i="1"/>
  <c r="N365" i="1"/>
  <c r="Q365" i="1"/>
  <c r="L366" i="1"/>
  <c r="N366" i="1"/>
  <c r="Q366" i="1"/>
  <c r="L367" i="1"/>
  <c r="N367" i="1"/>
  <c r="Q367" i="1"/>
  <c r="L368" i="1"/>
  <c r="N368" i="1"/>
  <c r="Q368" i="1"/>
  <c r="L369" i="1"/>
  <c r="N369" i="1"/>
  <c r="Q369" i="1"/>
  <c r="L370" i="1"/>
  <c r="N370" i="1"/>
  <c r="Q370" i="1"/>
  <c r="L371" i="1"/>
  <c r="N371" i="1"/>
  <c r="Q371" i="1"/>
  <c r="L372" i="1"/>
  <c r="N372" i="1"/>
  <c r="Q372" i="1"/>
  <c r="L373" i="1"/>
  <c r="N373" i="1"/>
  <c r="Q373" i="1"/>
  <c r="L374" i="1"/>
  <c r="N374" i="1"/>
  <c r="Q374" i="1"/>
  <c r="L375" i="1"/>
  <c r="N375" i="1"/>
  <c r="Q375" i="1"/>
  <c r="L376" i="1"/>
  <c r="N376" i="1"/>
  <c r="Q376" i="1"/>
  <c r="L377" i="1"/>
  <c r="N377" i="1"/>
  <c r="Q377" i="1"/>
  <c r="L378" i="1"/>
  <c r="N378" i="1"/>
  <c r="Q378" i="1"/>
  <c r="L379" i="1"/>
  <c r="N379" i="1"/>
  <c r="Q379" i="1"/>
  <c r="L380" i="1"/>
  <c r="N380" i="1"/>
  <c r="Q380" i="1"/>
  <c r="L381" i="1"/>
  <c r="N381" i="1"/>
  <c r="Q381" i="1"/>
  <c r="L382" i="1"/>
  <c r="N382" i="1"/>
  <c r="Q382" i="1"/>
  <c r="L383" i="1"/>
  <c r="N383" i="1"/>
  <c r="Q383" i="1"/>
  <c r="L384" i="1"/>
  <c r="N384" i="1"/>
  <c r="Q384" i="1"/>
  <c r="L385" i="1"/>
  <c r="N385" i="1"/>
  <c r="Q385" i="1"/>
  <c r="L386" i="1"/>
  <c r="N386" i="1"/>
  <c r="Q386" i="1"/>
  <c r="L387" i="1"/>
  <c r="N387" i="1"/>
  <c r="Q387" i="1"/>
  <c r="L388" i="1"/>
  <c r="N388" i="1"/>
  <c r="Q388" i="1"/>
  <c r="L389" i="1"/>
  <c r="N389" i="1"/>
  <c r="Q389" i="1"/>
  <c r="L390" i="1"/>
  <c r="N390" i="1"/>
  <c r="Q390" i="1"/>
  <c r="L391" i="1"/>
  <c r="N391" i="1"/>
  <c r="Q391" i="1"/>
  <c r="L392" i="1"/>
  <c r="N392" i="1"/>
  <c r="Q392" i="1"/>
  <c r="L393" i="1"/>
  <c r="N393" i="1"/>
  <c r="Q393" i="1"/>
  <c r="L394" i="1"/>
  <c r="N394" i="1"/>
  <c r="Q394" i="1"/>
  <c r="L395" i="1"/>
  <c r="N395" i="1"/>
  <c r="Q395" i="1"/>
  <c r="L396" i="1"/>
  <c r="N396" i="1"/>
  <c r="Q396" i="1"/>
  <c r="L397" i="1"/>
  <c r="N397" i="1"/>
  <c r="Q397" i="1"/>
  <c r="L398" i="1"/>
  <c r="N398" i="1"/>
  <c r="Q398" i="1"/>
  <c r="L399" i="1"/>
  <c r="N399" i="1"/>
  <c r="Q399" i="1"/>
  <c r="L400" i="1"/>
  <c r="N400" i="1"/>
  <c r="Q400" i="1"/>
  <c r="L401" i="1"/>
  <c r="N401" i="1"/>
  <c r="Q401" i="1"/>
  <c r="L402" i="1"/>
  <c r="N402" i="1"/>
  <c r="Q402" i="1"/>
  <c r="L403" i="1"/>
  <c r="N403" i="1"/>
  <c r="Q403" i="1"/>
  <c r="L404" i="1"/>
  <c r="N404" i="1"/>
  <c r="Q404" i="1"/>
  <c r="L405" i="1"/>
  <c r="N405" i="1"/>
  <c r="Q405" i="1"/>
  <c r="L406" i="1"/>
  <c r="N406" i="1"/>
  <c r="Q406" i="1"/>
  <c r="L407" i="1"/>
  <c r="N407" i="1"/>
  <c r="Q407" i="1"/>
  <c r="L408" i="1"/>
  <c r="N408" i="1"/>
  <c r="Q408" i="1"/>
  <c r="L409" i="1"/>
  <c r="N409" i="1"/>
  <c r="Q409" i="1"/>
  <c r="L410" i="1"/>
  <c r="N410" i="1"/>
  <c r="Q410" i="1"/>
  <c r="L411" i="1"/>
  <c r="N411" i="1"/>
  <c r="Q411" i="1"/>
  <c r="L412" i="1"/>
  <c r="N412" i="1"/>
  <c r="Q412" i="1"/>
  <c r="L413" i="1"/>
  <c r="N413" i="1"/>
  <c r="Q413" i="1"/>
  <c r="L414" i="1"/>
  <c r="N414" i="1"/>
  <c r="Q414" i="1"/>
  <c r="L415" i="1"/>
  <c r="N415" i="1"/>
  <c r="Q415" i="1"/>
  <c r="L416" i="1"/>
  <c r="N416" i="1"/>
  <c r="Q416" i="1"/>
  <c r="L417" i="1"/>
  <c r="N417" i="1"/>
  <c r="Q417" i="1"/>
  <c r="L418" i="1"/>
  <c r="N418" i="1"/>
  <c r="Q418" i="1"/>
  <c r="L419" i="1"/>
  <c r="N419" i="1"/>
  <c r="Q419" i="1"/>
  <c r="L420" i="1"/>
  <c r="N420" i="1"/>
  <c r="Q420" i="1"/>
  <c r="L421" i="1"/>
  <c r="N421" i="1"/>
  <c r="Q421" i="1"/>
  <c r="L422" i="1"/>
  <c r="N422" i="1"/>
  <c r="Q422" i="1"/>
  <c r="L423" i="1"/>
  <c r="N423" i="1"/>
  <c r="Q423" i="1"/>
  <c r="L424" i="1"/>
  <c r="N424" i="1"/>
  <c r="Q424" i="1"/>
  <c r="L425" i="1"/>
  <c r="N425" i="1"/>
  <c r="Q425" i="1"/>
  <c r="L426" i="1"/>
  <c r="N426" i="1"/>
  <c r="Q426" i="1"/>
  <c r="L427" i="1"/>
  <c r="N427" i="1"/>
  <c r="Q427" i="1"/>
  <c r="L428" i="1"/>
  <c r="N428" i="1"/>
  <c r="Q428" i="1"/>
  <c r="L429" i="1"/>
  <c r="N429" i="1"/>
  <c r="Q429" i="1"/>
  <c r="L430" i="1"/>
  <c r="N430" i="1"/>
  <c r="Q430" i="1"/>
  <c r="L431" i="1"/>
  <c r="N431" i="1"/>
  <c r="Q431" i="1"/>
  <c r="L432" i="1"/>
  <c r="N432" i="1"/>
  <c r="Q432" i="1"/>
  <c r="L433" i="1"/>
  <c r="N433" i="1"/>
  <c r="Q433" i="1"/>
  <c r="L434" i="1"/>
  <c r="N434" i="1"/>
  <c r="Q434" i="1"/>
  <c r="L435" i="1"/>
  <c r="N435" i="1"/>
  <c r="Q435" i="1"/>
  <c r="L436" i="1"/>
  <c r="N436" i="1"/>
  <c r="Q436" i="1"/>
  <c r="L437" i="1"/>
  <c r="N437" i="1"/>
  <c r="Q437" i="1"/>
  <c r="L438" i="1"/>
  <c r="N438" i="1"/>
  <c r="Q438" i="1"/>
  <c r="L439" i="1"/>
  <c r="N439" i="1"/>
  <c r="Q439" i="1"/>
  <c r="L440" i="1"/>
  <c r="N440" i="1"/>
  <c r="Q440" i="1"/>
  <c r="L441" i="1"/>
  <c r="N441" i="1"/>
  <c r="Q441" i="1"/>
  <c r="L442" i="1"/>
  <c r="N442" i="1"/>
  <c r="Q442" i="1"/>
  <c r="L443" i="1"/>
  <c r="N443" i="1"/>
  <c r="Q443" i="1"/>
  <c r="L444" i="1"/>
  <c r="N444" i="1"/>
  <c r="Q444" i="1"/>
  <c r="L445" i="1"/>
  <c r="N445" i="1"/>
  <c r="Q445" i="1"/>
  <c r="L446" i="1"/>
  <c r="N446" i="1"/>
  <c r="Q446" i="1"/>
  <c r="L447" i="1"/>
  <c r="N447" i="1"/>
  <c r="Q447" i="1"/>
  <c r="L448" i="1"/>
  <c r="N448" i="1"/>
  <c r="Q448" i="1"/>
  <c r="L449" i="1"/>
  <c r="N449" i="1"/>
  <c r="Q449" i="1"/>
  <c r="L450" i="1"/>
  <c r="N450" i="1"/>
  <c r="Q450" i="1"/>
  <c r="L451" i="1"/>
  <c r="N451" i="1"/>
  <c r="Q451" i="1"/>
  <c r="L452" i="1"/>
  <c r="N452" i="1"/>
  <c r="Q452" i="1"/>
  <c r="L453" i="1"/>
  <c r="N453" i="1"/>
  <c r="Q453" i="1"/>
  <c r="L454" i="1"/>
  <c r="N454" i="1"/>
  <c r="Q454" i="1"/>
  <c r="L455" i="1"/>
  <c r="N455" i="1"/>
  <c r="Q455" i="1"/>
  <c r="L456" i="1"/>
  <c r="N456" i="1"/>
  <c r="Q456" i="1"/>
  <c r="L457" i="1"/>
  <c r="N457" i="1"/>
  <c r="Q457" i="1"/>
  <c r="L458" i="1"/>
  <c r="N458" i="1"/>
  <c r="Q458" i="1"/>
  <c r="L459" i="1"/>
  <c r="N459" i="1"/>
  <c r="Q459" i="1"/>
  <c r="L460" i="1"/>
  <c r="N460" i="1"/>
  <c r="Q460" i="1"/>
  <c r="L461" i="1"/>
  <c r="N461" i="1"/>
  <c r="Q461" i="1"/>
  <c r="L462" i="1"/>
  <c r="N462" i="1"/>
  <c r="Q462" i="1"/>
  <c r="L463" i="1"/>
  <c r="N463" i="1"/>
  <c r="Q463" i="1"/>
  <c r="L464" i="1"/>
  <c r="N464" i="1"/>
  <c r="Q464" i="1"/>
  <c r="L465" i="1"/>
  <c r="N465" i="1"/>
  <c r="Q465" i="1"/>
  <c r="L466" i="1"/>
  <c r="N466" i="1"/>
  <c r="Q466" i="1"/>
  <c r="L467" i="1"/>
  <c r="N467" i="1"/>
  <c r="Q467" i="1"/>
  <c r="L468" i="1"/>
  <c r="N468" i="1"/>
  <c r="Q468" i="1"/>
  <c r="L469" i="1"/>
  <c r="N469" i="1"/>
  <c r="Q469" i="1"/>
  <c r="L470" i="1"/>
  <c r="N470" i="1"/>
  <c r="Q470" i="1"/>
  <c r="L471" i="1"/>
  <c r="N471" i="1"/>
  <c r="Q471" i="1"/>
  <c r="L472" i="1"/>
  <c r="N472" i="1"/>
  <c r="Q472" i="1"/>
  <c r="L473" i="1"/>
  <c r="N473" i="1"/>
  <c r="Q473" i="1"/>
  <c r="L474" i="1"/>
  <c r="N474" i="1"/>
  <c r="Q474" i="1"/>
  <c r="X137" i="1"/>
  <c r="X138" i="1"/>
  <c r="X139" i="1"/>
  <c r="X140" i="1"/>
  <c r="X141"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X202" i="1"/>
  <c r="X203" i="1"/>
  <c r="X204" i="1"/>
  <c r="X205" i="1"/>
  <c r="X206" i="1"/>
  <c r="X207" i="1"/>
  <c r="X208" i="1"/>
  <c r="X209" i="1"/>
  <c r="X210" i="1"/>
  <c r="X211" i="1"/>
  <c r="X212" i="1"/>
  <c r="X213"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X285" i="1"/>
  <c r="X286" i="1"/>
  <c r="X287" i="1"/>
  <c r="X288" i="1"/>
  <c r="X289" i="1"/>
  <c r="X290" i="1"/>
  <c r="X291" i="1"/>
  <c r="X292" i="1"/>
  <c r="X293" i="1"/>
  <c r="X294" i="1"/>
  <c r="X295" i="1"/>
  <c r="X296" i="1"/>
  <c r="X297" i="1"/>
  <c r="X298" i="1"/>
  <c r="X299" i="1"/>
  <c r="X300" i="1"/>
  <c r="X301" i="1"/>
  <c r="X302" i="1"/>
  <c r="X303" i="1"/>
  <c r="X304" i="1"/>
  <c r="X305" i="1"/>
  <c r="X306" i="1"/>
  <c r="X307" i="1"/>
  <c r="X308" i="1"/>
  <c r="X309" i="1"/>
  <c r="X310" i="1"/>
  <c r="X311" i="1"/>
  <c r="X312" i="1"/>
  <c r="X313" i="1"/>
  <c r="X314" i="1"/>
  <c r="X315" i="1"/>
  <c r="X316" i="1"/>
  <c r="X317" i="1"/>
  <c r="X318" i="1"/>
  <c r="X319" i="1"/>
  <c r="X320" i="1"/>
  <c r="X321" i="1"/>
  <c r="X322" i="1"/>
  <c r="X323" i="1"/>
  <c r="X324" i="1"/>
  <c r="X325" i="1"/>
  <c r="X326" i="1"/>
  <c r="X327" i="1"/>
  <c r="X328" i="1"/>
  <c r="X329" i="1"/>
  <c r="X330" i="1"/>
  <c r="X331" i="1"/>
  <c r="X332" i="1"/>
  <c r="X333" i="1"/>
  <c r="X334" i="1"/>
  <c r="X335" i="1"/>
  <c r="X336" i="1"/>
  <c r="X337" i="1"/>
  <c r="X338" i="1"/>
  <c r="X339" i="1"/>
  <c r="X340" i="1"/>
  <c r="X341" i="1"/>
  <c r="X342" i="1"/>
  <c r="X343" i="1"/>
  <c r="X344" i="1"/>
  <c r="X345" i="1"/>
  <c r="X346" i="1"/>
  <c r="X347" i="1"/>
  <c r="X348" i="1"/>
  <c r="X349" i="1"/>
  <c r="X350" i="1"/>
  <c r="X351" i="1"/>
  <c r="X352" i="1"/>
  <c r="X353" i="1"/>
  <c r="X354" i="1"/>
  <c r="X355" i="1"/>
  <c r="X356" i="1"/>
  <c r="X357" i="1"/>
  <c r="X358" i="1"/>
  <c r="X359" i="1"/>
  <c r="X360" i="1"/>
  <c r="X361" i="1"/>
  <c r="X362" i="1"/>
  <c r="X363" i="1"/>
  <c r="X364" i="1"/>
  <c r="X365" i="1"/>
  <c r="X366" i="1"/>
  <c r="X367" i="1"/>
  <c r="X368" i="1"/>
  <c r="X369" i="1"/>
  <c r="X370" i="1"/>
  <c r="X371" i="1"/>
  <c r="X372" i="1"/>
  <c r="X373" i="1"/>
  <c r="X374" i="1"/>
  <c r="X375" i="1"/>
  <c r="X376" i="1"/>
  <c r="X377" i="1"/>
  <c r="X378" i="1"/>
  <c r="X379" i="1"/>
  <c r="X380" i="1"/>
  <c r="X381" i="1"/>
  <c r="X382" i="1"/>
  <c r="X383" i="1"/>
  <c r="X384" i="1"/>
  <c r="X385" i="1"/>
  <c r="X386" i="1"/>
  <c r="X387" i="1"/>
  <c r="X388" i="1"/>
  <c r="X389" i="1"/>
  <c r="X390" i="1"/>
  <c r="X391" i="1"/>
  <c r="X392" i="1"/>
  <c r="X393" i="1"/>
  <c r="X394" i="1"/>
  <c r="X395" i="1"/>
  <c r="X396" i="1"/>
  <c r="X397" i="1"/>
  <c r="X398" i="1"/>
  <c r="X399" i="1"/>
  <c r="X400" i="1"/>
  <c r="X401" i="1"/>
  <c r="X402" i="1"/>
  <c r="X403" i="1"/>
  <c r="X404" i="1"/>
  <c r="X405" i="1"/>
  <c r="X406" i="1"/>
  <c r="X407" i="1"/>
  <c r="X408" i="1"/>
  <c r="X409" i="1"/>
  <c r="X410" i="1"/>
  <c r="X411" i="1"/>
  <c r="X412" i="1"/>
  <c r="X413" i="1"/>
  <c r="X414" i="1"/>
  <c r="X415" i="1"/>
  <c r="X416" i="1"/>
  <c r="X417" i="1"/>
  <c r="X418" i="1"/>
  <c r="X419" i="1"/>
  <c r="X420" i="1"/>
  <c r="X421" i="1"/>
  <c r="X422" i="1"/>
  <c r="X423" i="1"/>
  <c r="X424" i="1"/>
  <c r="X425" i="1"/>
  <c r="X426" i="1"/>
  <c r="X427" i="1"/>
  <c r="X428" i="1"/>
  <c r="X429" i="1"/>
  <c r="X430" i="1"/>
  <c r="X431" i="1"/>
  <c r="X432" i="1"/>
  <c r="X433" i="1"/>
  <c r="X434" i="1"/>
  <c r="X435" i="1"/>
  <c r="X436" i="1"/>
  <c r="X437" i="1"/>
  <c r="X438" i="1"/>
  <c r="X439" i="1"/>
  <c r="X440" i="1"/>
  <c r="X441" i="1"/>
  <c r="X442" i="1"/>
  <c r="X443" i="1"/>
  <c r="X444" i="1"/>
  <c r="X445" i="1"/>
  <c r="X446" i="1"/>
  <c r="X447" i="1"/>
  <c r="X448" i="1"/>
  <c r="X449" i="1"/>
  <c r="X450" i="1"/>
  <c r="X451" i="1"/>
  <c r="X452" i="1"/>
  <c r="X453" i="1"/>
  <c r="X454" i="1"/>
  <c r="X455" i="1"/>
  <c r="X456" i="1"/>
  <c r="X457" i="1"/>
  <c r="X458" i="1"/>
  <c r="X459" i="1"/>
  <c r="X460" i="1"/>
  <c r="X461" i="1"/>
  <c r="X462" i="1"/>
  <c r="X463" i="1"/>
  <c r="X464" i="1"/>
  <c r="X465" i="1"/>
  <c r="X466" i="1"/>
  <c r="X467" i="1"/>
  <c r="X468" i="1"/>
  <c r="X469" i="1"/>
  <c r="X470" i="1"/>
  <c r="X471" i="1"/>
  <c r="X472" i="1"/>
  <c r="X473" i="1"/>
  <c r="X474"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315" i="1"/>
  <c r="AA316" i="1"/>
  <c r="AA317" i="1"/>
  <c r="AA318" i="1"/>
  <c r="AA319" i="1"/>
  <c r="AA320" i="1"/>
  <c r="AA321" i="1"/>
  <c r="AA322" i="1"/>
  <c r="AA323" i="1"/>
  <c r="AA324" i="1"/>
  <c r="AA325" i="1"/>
  <c r="AA326" i="1"/>
  <c r="AA327" i="1"/>
  <c r="AA328" i="1"/>
  <c r="AA329" i="1"/>
  <c r="AA330" i="1"/>
  <c r="AA331" i="1"/>
  <c r="AA332" i="1"/>
  <c r="AA333" i="1"/>
  <c r="AA334" i="1"/>
  <c r="AA335" i="1"/>
  <c r="AA336" i="1"/>
  <c r="AA337" i="1"/>
  <c r="AA338" i="1"/>
  <c r="AA339" i="1"/>
  <c r="AA340" i="1"/>
  <c r="AA341" i="1"/>
  <c r="AA342" i="1"/>
  <c r="AA343" i="1"/>
  <c r="AA344" i="1"/>
  <c r="AA345" i="1"/>
  <c r="AA346" i="1"/>
  <c r="AA347" i="1"/>
  <c r="AA348" i="1"/>
  <c r="AA349" i="1"/>
  <c r="AA350" i="1"/>
  <c r="AA351" i="1"/>
  <c r="AA352" i="1"/>
  <c r="AA353" i="1"/>
  <c r="AA354" i="1"/>
  <c r="AA355" i="1"/>
  <c r="AA356" i="1"/>
  <c r="AA357" i="1"/>
  <c r="AA358" i="1"/>
  <c r="AA359" i="1"/>
  <c r="AA360" i="1"/>
  <c r="AA361" i="1"/>
  <c r="AA362" i="1"/>
  <c r="AA363" i="1"/>
  <c r="AA364" i="1"/>
  <c r="AA365" i="1"/>
  <c r="AA366" i="1"/>
  <c r="AA367" i="1"/>
  <c r="AA368" i="1"/>
  <c r="AA369" i="1"/>
  <c r="AA370" i="1"/>
  <c r="AA371" i="1"/>
  <c r="AA372" i="1"/>
  <c r="AA373" i="1"/>
  <c r="AA374" i="1"/>
  <c r="AA375" i="1"/>
  <c r="AA376" i="1"/>
  <c r="AA377" i="1"/>
  <c r="AA378" i="1"/>
  <c r="AA379" i="1"/>
  <c r="AA380" i="1"/>
  <c r="AA381" i="1"/>
  <c r="AA382" i="1"/>
  <c r="AA383" i="1"/>
  <c r="AA384" i="1"/>
  <c r="AA385" i="1"/>
  <c r="AA386" i="1"/>
  <c r="AA387" i="1"/>
  <c r="AA388" i="1"/>
  <c r="AA389" i="1"/>
  <c r="AA390" i="1"/>
  <c r="AA391" i="1"/>
  <c r="AA392" i="1"/>
  <c r="AA393" i="1"/>
  <c r="AA394" i="1"/>
  <c r="AA395" i="1"/>
  <c r="AA396" i="1"/>
  <c r="AA397" i="1"/>
  <c r="AA398" i="1"/>
  <c r="AA399" i="1"/>
  <c r="AA400" i="1"/>
  <c r="AA401" i="1"/>
  <c r="AA402" i="1"/>
  <c r="AA403" i="1"/>
  <c r="AA404" i="1"/>
  <c r="AA405" i="1"/>
  <c r="AA406" i="1"/>
  <c r="AA407" i="1"/>
  <c r="AA408" i="1"/>
  <c r="AA409" i="1"/>
  <c r="AA410" i="1"/>
  <c r="AA411" i="1"/>
  <c r="AA412" i="1"/>
  <c r="AA413" i="1"/>
  <c r="AA414" i="1"/>
  <c r="AA415" i="1"/>
  <c r="AA416" i="1"/>
  <c r="AA417" i="1"/>
  <c r="AA418" i="1"/>
  <c r="AA419" i="1"/>
  <c r="AA420" i="1"/>
  <c r="AA421" i="1"/>
  <c r="AA422" i="1"/>
  <c r="AA423" i="1"/>
  <c r="AA424" i="1"/>
  <c r="AA425" i="1"/>
  <c r="AA426" i="1"/>
  <c r="AA427" i="1"/>
  <c r="AA428" i="1"/>
  <c r="AA429" i="1"/>
  <c r="AA430" i="1"/>
  <c r="AA431" i="1"/>
  <c r="AA432" i="1"/>
  <c r="AA433" i="1"/>
  <c r="AA434" i="1"/>
  <c r="AA435" i="1"/>
  <c r="AA436" i="1"/>
  <c r="AA437" i="1"/>
  <c r="AA438" i="1"/>
  <c r="AA439" i="1"/>
  <c r="AA440" i="1"/>
  <c r="AA441" i="1"/>
  <c r="AA442" i="1"/>
  <c r="AA443" i="1"/>
  <c r="AA444" i="1"/>
  <c r="AA445" i="1"/>
  <c r="AA446" i="1"/>
  <c r="AA447" i="1"/>
  <c r="AA448" i="1"/>
  <c r="AA449" i="1"/>
  <c r="AA450" i="1"/>
  <c r="AA451" i="1"/>
  <c r="AA452" i="1"/>
  <c r="AA453" i="1"/>
  <c r="AA454" i="1"/>
  <c r="AA455" i="1"/>
  <c r="AA456" i="1"/>
  <c r="AA457" i="1"/>
  <c r="AA458" i="1"/>
  <c r="AA459" i="1"/>
  <c r="AA460" i="1"/>
  <c r="AA461" i="1"/>
  <c r="AA462" i="1"/>
  <c r="AA463" i="1"/>
  <c r="AA464" i="1"/>
  <c r="AA465" i="1"/>
  <c r="AA466" i="1"/>
  <c r="AA467" i="1"/>
  <c r="AA468" i="1"/>
  <c r="AA469" i="1"/>
  <c r="AA470" i="1"/>
  <c r="AA471" i="1"/>
  <c r="AA472" i="1"/>
  <c r="AA473" i="1"/>
  <c r="AA474" i="1"/>
  <c r="L16" i="1"/>
  <c r="N16" i="1"/>
  <c r="Q16" i="1"/>
  <c r="L17" i="1"/>
  <c r="N17" i="1"/>
  <c r="Q17" i="1"/>
  <c r="L18" i="1"/>
  <c r="N18" i="1"/>
  <c r="Q18" i="1"/>
  <c r="L19" i="1"/>
  <c r="N19" i="1"/>
  <c r="Q19" i="1"/>
  <c r="L20" i="1"/>
  <c r="N20" i="1"/>
  <c r="Q20" i="1"/>
  <c r="L21" i="1"/>
  <c r="N21" i="1"/>
  <c r="Q21" i="1"/>
  <c r="L22" i="1"/>
  <c r="N22" i="1"/>
  <c r="Q22" i="1"/>
  <c r="L23" i="1"/>
  <c r="N23" i="1"/>
  <c r="Q23" i="1"/>
  <c r="L24" i="1"/>
  <c r="N24" i="1"/>
  <c r="Q24" i="1"/>
  <c r="L25" i="1"/>
  <c r="N25" i="1"/>
  <c r="Q25" i="1"/>
  <c r="L26" i="1"/>
  <c r="N26" i="1"/>
  <c r="Q26" i="1"/>
  <c r="L27" i="1"/>
  <c r="N27" i="1"/>
  <c r="Q27" i="1"/>
  <c r="L28" i="1"/>
  <c r="N28" i="1"/>
  <c r="Q28" i="1"/>
  <c r="L29" i="1"/>
  <c r="N29" i="1"/>
  <c r="Q29" i="1"/>
  <c r="L30" i="1"/>
  <c r="N30" i="1"/>
  <c r="Q30" i="1"/>
  <c r="L31" i="1"/>
  <c r="N31" i="1"/>
  <c r="Q31" i="1"/>
  <c r="L32" i="1"/>
  <c r="N32" i="1"/>
  <c r="Q32" i="1"/>
  <c r="L33" i="1"/>
  <c r="N33" i="1"/>
  <c r="Q33" i="1"/>
  <c r="L34" i="1"/>
  <c r="N34" i="1"/>
  <c r="Q34" i="1"/>
  <c r="L35" i="1"/>
  <c r="N35" i="1"/>
  <c r="Q35" i="1"/>
  <c r="L36" i="1"/>
  <c r="N36" i="1"/>
  <c r="Q36" i="1"/>
  <c r="L37" i="1"/>
  <c r="N37" i="1"/>
  <c r="Q37" i="1"/>
  <c r="L38" i="1"/>
  <c r="N38" i="1"/>
  <c r="Q38" i="1"/>
  <c r="L39" i="1"/>
  <c r="N39" i="1"/>
  <c r="Q39" i="1"/>
  <c r="L40" i="1"/>
  <c r="N40" i="1"/>
  <c r="Q40" i="1"/>
  <c r="L41" i="1"/>
  <c r="N41" i="1"/>
  <c r="Q41" i="1"/>
  <c r="L42" i="1"/>
  <c r="N42" i="1"/>
  <c r="Q42" i="1"/>
  <c r="L43" i="1"/>
  <c r="N43" i="1"/>
  <c r="Q43" i="1"/>
  <c r="L44" i="1"/>
  <c r="N44" i="1"/>
  <c r="Q44" i="1"/>
  <c r="L45" i="1"/>
  <c r="N45" i="1"/>
  <c r="Q45" i="1"/>
  <c r="L46" i="1"/>
  <c r="N46" i="1"/>
  <c r="Q46" i="1"/>
  <c r="L47" i="1"/>
  <c r="N47" i="1"/>
  <c r="Q47" i="1"/>
  <c r="L48" i="1"/>
  <c r="N48" i="1"/>
  <c r="Q48" i="1"/>
  <c r="L49" i="1"/>
  <c r="N49" i="1"/>
  <c r="Q49" i="1"/>
  <c r="L50" i="1"/>
  <c r="N50" i="1"/>
  <c r="Q50" i="1"/>
  <c r="L51" i="1"/>
  <c r="N51" i="1"/>
  <c r="Q51" i="1"/>
  <c r="L52" i="1"/>
  <c r="N52" i="1"/>
  <c r="Q52" i="1"/>
  <c r="L53" i="1"/>
  <c r="N53" i="1"/>
  <c r="Q53" i="1"/>
  <c r="L54" i="1"/>
  <c r="N54" i="1"/>
  <c r="Q54" i="1"/>
  <c r="L55" i="1"/>
  <c r="N55" i="1"/>
  <c r="Q55" i="1"/>
  <c r="L56" i="1"/>
  <c r="N56" i="1"/>
  <c r="Q56" i="1"/>
  <c r="L57" i="1"/>
  <c r="N57" i="1"/>
  <c r="Q57" i="1"/>
  <c r="L58" i="1"/>
  <c r="N58" i="1"/>
  <c r="Q58" i="1"/>
  <c r="L59" i="1"/>
  <c r="N59" i="1"/>
  <c r="Q59" i="1"/>
  <c r="L60" i="1"/>
  <c r="N60" i="1"/>
  <c r="Q60" i="1"/>
  <c r="L61" i="1"/>
  <c r="N61" i="1"/>
  <c r="Q61" i="1"/>
  <c r="L62" i="1"/>
  <c r="N62" i="1"/>
  <c r="Q62" i="1"/>
  <c r="L63" i="1"/>
  <c r="N63" i="1"/>
  <c r="Q63" i="1"/>
  <c r="L64" i="1"/>
  <c r="N64" i="1"/>
  <c r="Q64" i="1"/>
  <c r="L65" i="1"/>
  <c r="N65" i="1"/>
  <c r="Q65" i="1"/>
  <c r="L66" i="1"/>
  <c r="N66" i="1"/>
  <c r="Q66" i="1"/>
  <c r="L67" i="1"/>
  <c r="N67" i="1"/>
  <c r="Q67" i="1"/>
  <c r="L68" i="1"/>
  <c r="N68" i="1"/>
  <c r="Q68" i="1"/>
  <c r="L69" i="1"/>
  <c r="N69" i="1"/>
  <c r="Q69" i="1"/>
  <c r="L70" i="1"/>
  <c r="N70" i="1"/>
  <c r="Q70" i="1"/>
  <c r="L71" i="1"/>
  <c r="N71" i="1"/>
  <c r="Q71" i="1"/>
  <c r="L72" i="1"/>
  <c r="N72" i="1"/>
  <c r="Q72" i="1"/>
  <c r="L73" i="1"/>
  <c r="N73" i="1"/>
  <c r="Q73" i="1"/>
  <c r="L74" i="1"/>
  <c r="N74" i="1"/>
  <c r="Q74" i="1"/>
  <c r="L75" i="1"/>
  <c r="N75" i="1"/>
  <c r="Q75" i="1"/>
  <c r="L76" i="1"/>
  <c r="N76" i="1"/>
  <c r="Q76" i="1"/>
  <c r="L77" i="1"/>
  <c r="N77" i="1"/>
  <c r="Q77" i="1"/>
  <c r="L78" i="1"/>
  <c r="N78" i="1"/>
  <c r="Q78" i="1"/>
  <c r="L79" i="1"/>
  <c r="N79" i="1"/>
  <c r="Q79" i="1"/>
  <c r="L80" i="1"/>
  <c r="N80" i="1"/>
  <c r="Q80" i="1"/>
  <c r="L81" i="1"/>
  <c r="N81" i="1"/>
  <c r="Q81" i="1"/>
  <c r="L82" i="1"/>
  <c r="N82" i="1"/>
  <c r="Q82" i="1"/>
  <c r="L83" i="1"/>
  <c r="N83" i="1"/>
  <c r="Q83" i="1"/>
  <c r="L84" i="1"/>
  <c r="N84" i="1"/>
  <c r="Q84" i="1"/>
  <c r="L85" i="1"/>
  <c r="N85" i="1"/>
  <c r="Q85" i="1"/>
  <c r="L86" i="1"/>
  <c r="N86" i="1"/>
  <c r="Q86" i="1"/>
  <c r="L87" i="1"/>
  <c r="N87" i="1"/>
  <c r="Q87" i="1"/>
  <c r="L88" i="1"/>
  <c r="N88" i="1"/>
  <c r="Q88" i="1"/>
  <c r="L89" i="1"/>
  <c r="N89" i="1"/>
  <c r="Q89" i="1"/>
  <c r="L90" i="1"/>
  <c r="N90" i="1"/>
  <c r="Q90" i="1"/>
  <c r="L91" i="1"/>
  <c r="N91" i="1"/>
  <c r="Q91" i="1"/>
  <c r="L92" i="1"/>
  <c r="N92" i="1"/>
  <c r="Q92" i="1"/>
  <c r="L93" i="1"/>
  <c r="N93" i="1"/>
  <c r="Q93" i="1"/>
  <c r="L94" i="1"/>
  <c r="N94" i="1"/>
  <c r="Q94" i="1"/>
  <c r="L95" i="1"/>
  <c r="N95" i="1"/>
  <c r="Q95" i="1"/>
  <c r="L96" i="1"/>
  <c r="N96" i="1"/>
  <c r="Q96" i="1"/>
  <c r="L97" i="1"/>
  <c r="N97" i="1"/>
  <c r="Q97" i="1"/>
  <c r="L98" i="1"/>
  <c r="N98" i="1"/>
  <c r="Q98" i="1"/>
  <c r="L99" i="1"/>
  <c r="N99" i="1"/>
  <c r="Q99" i="1"/>
  <c r="L100" i="1"/>
  <c r="N100" i="1"/>
  <c r="Q100" i="1"/>
  <c r="L101" i="1"/>
  <c r="N101" i="1"/>
  <c r="Q101" i="1"/>
  <c r="L102" i="1"/>
  <c r="N102" i="1"/>
  <c r="Q102" i="1"/>
  <c r="L103" i="1"/>
  <c r="N103" i="1"/>
  <c r="Q103" i="1"/>
  <c r="L104" i="1"/>
  <c r="N104" i="1"/>
  <c r="Q104" i="1"/>
  <c r="L105" i="1"/>
  <c r="N105" i="1"/>
  <c r="Q105" i="1"/>
  <c r="L106" i="1"/>
  <c r="N106" i="1"/>
  <c r="Q106" i="1"/>
  <c r="L107" i="1"/>
  <c r="N107" i="1"/>
  <c r="Q107" i="1"/>
  <c r="L108" i="1"/>
  <c r="N108" i="1"/>
  <c r="Q108" i="1"/>
  <c r="L109" i="1"/>
  <c r="N109" i="1"/>
  <c r="Q109" i="1"/>
  <c r="L110" i="1"/>
  <c r="N110" i="1"/>
  <c r="Q110" i="1"/>
  <c r="L111" i="1"/>
  <c r="N111" i="1"/>
  <c r="Q111" i="1"/>
  <c r="L112" i="1"/>
  <c r="N112" i="1"/>
  <c r="Q112" i="1"/>
  <c r="L113" i="1"/>
  <c r="N113" i="1"/>
  <c r="Q113" i="1"/>
  <c r="L114" i="1"/>
  <c r="N114" i="1"/>
  <c r="Q114" i="1"/>
  <c r="L115" i="1"/>
  <c r="N115" i="1"/>
  <c r="Q115" i="1"/>
  <c r="L116" i="1"/>
  <c r="N116" i="1"/>
  <c r="Q116" i="1"/>
  <c r="L117" i="1"/>
  <c r="N117" i="1"/>
  <c r="Q117" i="1"/>
  <c r="L118" i="1"/>
  <c r="N118" i="1"/>
  <c r="Q118" i="1"/>
  <c r="L119" i="1"/>
  <c r="N119" i="1"/>
  <c r="Q119" i="1"/>
  <c r="L120" i="1"/>
  <c r="N120" i="1"/>
  <c r="Q120" i="1"/>
  <c r="L121" i="1"/>
  <c r="N121" i="1"/>
  <c r="Q121" i="1"/>
  <c r="L122" i="1"/>
  <c r="N122" i="1"/>
  <c r="Q122" i="1"/>
  <c r="L123" i="1"/>
  <c r="N123" i="1"/>
  <c r="Q123" i="1"/>
  <c r="L124" i="1"/>
  <c r="N124" i="1"/>
  <c r="Q124" i="1"/>
  <c r="L125" i="1"/>
  <c r="N125" i="1"/>
  <c r="Q125" i="1"/>
  <c r="L126" i="1"/>
  <c r="N126" i="1"/>
  <c r="Q126" i="1"/>
  <c r="L127" i="1"/>
  <c r="N127" i="1"/>
  <c r="Q127" i="1"/>
  <c r="L128" i="1"/>
  <c r="N128" i="1"/>
  <c r="Q128" i="1"/>
  <c r="L129" i="1"/>
  <c r="N129" i="1"/>
  <c r="Q129" i="1"/>
  <c r="L130" i="1"/>
  <c r="N130" i="1"/>
  <c r="Q130" i="1"/>
  <c r="L131" i="1"/>
  <c r="N131" i="1"/>
  <c r="Q131" i="1"/>
  <c r="L132" i="1"/>
  <c r="N132" i="1"/>
  <c r="Q132" i="1"/>
  <c r="L133" i="1"/>
  <c r="N133" i="1"/>
  <c r="Q133" i="1"/>
  <c r="L134" i="1"/>
  <c r="N134" i="1"/>
  <c r="Q134" i="1"/>
  <c r="L135" i="1"/>
  <c r="N135" i="1"/>
  <c r="Q135" i="1"/>
  <c r="L136" i="1"/>
  <c r="N136" i="1"/>
  <c r="Q136" i="1"/>
  <c r="X16" i="1"/>
  <c r="X17" i="1"/>
  <c r="X18" i="1"/>
  <c r="X19" i="1"/>
  <c r="X20" i="1"/>
  <c r="X21" i="1"/>
  <c r="X22" i="1"/>
  <c r="X23" i="1"/>
  <c r="X24" i="1"/>
  <c r="X25" i="1"/>
  <c r="X26" i="1"/>
  <c r="X27" i="1"/>
  <c r="X28" i="1"/>
  <c r="X29" i="1"/>
  <c r="X30" i="1"/>
  <c r="X31" i="1"/>
  <c r="X32" i="1"/>
  <c r="X33" i="1"/>
  <c r="X34" i="1"/>
  <c r="X35" i="1"/>
  <c r="X36" i="1"/>
  <c r="X37" i="1"/>
  <c r="X38" i="1"/>
  <c r="X39" i="1"/>
  <c r="X40" i="1"/>
  <c r="X41" i="1"/>
  <c r="X42" i="1"/>
  <c r="X43" i="1"/>
  <c r="X44" i="1"/>
  <c r="X45" i="1"/>
  <c r="X46" i="1"/>
  <c r="X47" i="1"/>
  <c r="X48" i="1"/>
  <c r="X49" i="1"/>
  <c r="X50" i="1"/>
  <c r="X51" i="1"/>
  <c r="X52" i="1"/>
  <c r="X53" i="1"/>
  <c r="X54" i="1"/>
  <c r="X55" i="1"/>
  <c r="X56" i="1"/>
  <c r="X57" i="1"/>
  <c r="X58" i="1"/>
  <c r="X59" i="1"/>
  <c r="X60" i="1"/>
  <c r="X61" i="1"/>
  <c r="X62" i="1"/>
  <c r="X63" i="1"/>
  <c r="X64" i="1"/>
  <c r="X65" i="1"/>
  <c r="X66" i="1"/>
  <c r="X67" i="1"/>
  <c r="X68" i="1"/>
  <c r="X69" i="1"/>
  <c r="X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15" i="1"/>
  <c r="X116" i="1"/>
  <c r="X117" i="1"/>
  <c r="X118" i="1"/>
  <c r="X119" i="1"/>
  <c r="X120" i="1"/>
  <c r="X121" i="1"/>
  <c r="X122" i="1"/>
  <c r="X123" i="1"/>
  <c r="X124" i="1"/>
  <c r="X125" i="1"/>
  <c r="X126" i="1"/>
  <c r="X127" i="1"/>
  <c r="X128" i="1"/>
  <c r="X129" i="1"/>
  <c r="X130" i="1"/>
  <c r="X131" i="1"/>
  <c r="X132" i="1"/>
  <c r="X133" i="1"/>
  <c r="X134" i="1"/>
  <c r="X135" i="1"/>
  <c r="X136" i="1"/>
  <c r="AA16" i="1"/>
  <c r="AA17" i="1"/>
  <c r="AA18" i="1"/>
  <c r="AA19" i="1"/>
  <c r="AA20" i="1"/>
  <c r="AA21" i="1"/>
  <c r="AA22" i="1"/>
  <c r="AA23" i="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AA50" i="1"/>
  <c r="AA51" i="1"/>
  <c r="AA52" i="1"/>
  <c r="AA53" i="1"/>
  <c r="AA54" i="1"/>
  <c r="AA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L10" i="19"/>
  <c r="L11" i="19"/>
  <c r="L12" i="19"/>
  <c r="N10" i="19"/>
  <c r="N11" i="19"/>
  <c r="N12" i="19"/>
  <c r="Q10" i="19"/>
  <c r="Q11" i="19"/>
  <c r="Q12" i="19"/>
  <c r="X10" i="19"/>
  <c r="X11" i="19"/>
  <c r="X12" i="19"/>
  <c r="AA10" i="19"/>
  <c r="AA11" i="19"/>
  <c r="AA12" i="19"/>
  <c r="L3" i="1"/>
  <c r="N3" i="1"/>
  <c r="Q3" i="1"/>
  <c r="X3" i="1"/>
  <c r="AA3" i="1"/>
  <c r="L4" i="1"/>
  <c r="N4" i="1"/>
  <c r="Q4" i="1"/>
  <c r="X4" i="1"/>
  <c r="AA4" i="1"/>
  <c r="L5" i="1"/>
  <c r="N5" i="1"/>
  <c r="Q5" i="1"/>
  <c r="X5" i="1"/>
  <c r="AA5" i="1"/>
  <c r="L6" i="1"/>
  <c r="N6" i="1"/>
  <c r="Q6" i="1"/>
  <c r="X6" i="1"/>
  <c r="AA6" i="1"/>
  <c r="L7" i="1"/>
  <c r="N7" i="1"/>
  <c r="Q7" i="1"/>
  <c r="X7" i="1"/>
  <c r="AA7" i="1"/>
  <c r="L8" i="1"/>
  <c r="N8" i="1"/>
  <c r="Q8" i="1"/>
  <c r="X8" i="1"/>
  <c r="AA8" i="1"/>
  <c r="L9" i="1"/>
  <c r="N9" i="1"/>
  <c r="Q9" i="1"/>
  <c r="X9" i="1"/>
  <c r="AA9" i="1"/>
  <c r="L10" i="1"/>
  <c r="N10" i="1"/>
  <c r="Q10" i="1"/>
  <c r="X10" i="1"/>
  <c r="AA10" i="1"/>
  <c r="L11" i="1"/>
  <c r="N11" i="1"/>
  <c r="Q11" i="1"/>
  <c r="X11" i="1"/>
  <c r="AA11" i="1"/>
  <c r="L12" i="1"/>
  <c r="N12" i="1"/>
  <c r="Q12" i="1"/>
  <c r="X12" i="1"/>
  <c r="AA12" i="1"/>
  <c r="L13" i="1"/>
  <c r="N13" i="1"/>
  <c r="Q13" i="1"/>
  <c r="X13" i="1"/>
  <c r="AA13" i="1"/>
  <c r="L14" i="1"/>
  <c r="N14" i="1"/>
  <c r="Q14" i="1"/>
  <c r="X14" i="1"/>
  <c r="AA14" i="1"/>
  <c r="L15" i="1"/>
  <c r="N15" i="1"/>
  <c r="Q15" i="1"/>
  <c r="X15" i="1"/>
  <c r="AA15" i="1"/>
  <c r="Y3" i="15"/>
  <c r="Y4" i="15"/>
  <c r="AA3" i="15"/>
  <c r="AA4" i="15"/>
  <c r="AB3" i="15"/>
  <c r="AB4" i="15"/>
  <c r="AC3" i="15"/>
  <c r="AC4" i="15"/>
  <c r="L3" i="19"/>
  <c r="L4" i="19"/>
  <c r="L5" i="19"/>
  <c r="L6" i="19"/>
  <c r="L7" i="19"/>
  <c r="L8" i="19"/>
  <c r="L9" i="19"/>
  <c r="N3" i="19"/>
  <c r="N4" i="19"/>
  <c r="N5" i="19"/>
  <c r="N6" i="19"/>
  <c r="N7" i="19"/>
  <c r="N8" i="19"/>
  <c r="N9" i="19"/>
  <c r="Q3" i="19"/>
  <c r="Q4" i="19"/>
  <c r="Q5" i="19"/>
  <c r="Q6" i="19"/>
  <c r="Q7" i="19"/>
  <c r="Q8" i="19"/>
  <c r="Q9" i="19"/>
  <c r="X3" i="19"/>
  <c r="X4" i="19"/>
  <c r="X5" i="19"/>
  <c r="X6" i="19"/>
  <c r="X7" i="19"/>
  <c r="X8" i="19"/>
  <c r="X9" i="19"/>
  <c r="AA3" i="19"/>
  <c r="AA4" i="19"/>
  <c r="AA5" i="19"/>
  <c r="AA6" i="19"/>
  <c r="AA7" i="19"/>
  <c r="AA8" i="19"/>
  <c r="AA9" i="19"/>
  <c r="AI3" i="7"/>
  <c r="AC3" i="7"/>
  <c r="R1" i="1"/>
  <c r="F123" i="4"/>
  <c r="E123" i="4" s="1"/>
  <c r="F122" i="4"/>
  <c r="E122" i="4"/>
  <c r="S31" i="13" s="1"/>
  <c r="T31" i="13" s="1"/>
  <c r="F121" i="4"/>
  <c r="F120" i="4"/>
  <c r="E120" i="4" s="1"/>
  <c r="E117" i="4"/>
  <c r="S34" i="13" s="1"/>
  <c r="E99" i="4"/>
  <c r="S9" i="13"/>
  <c r="AE3" i="7"/>
  <c r="AG3" i="7"/>
  <c r="AH3" i="7"/>
  <c r="AK3" i="7"/>
  <c r="AC2" i="15"/>
  <c r="AB2" i="15"/>
  <c r="AA2" i="15"/>
  <c r="Y2" i="15"/>
  <c r="E93" i="4"/>
  <c r="S37" i="13" s="1"/>
  <c r="T37" i="13" s="1"/>
  <c r="E112" i="4"/>
  <c r="S26" i="13"/>
  <c r="W38" i="13"/>
  <c r="E98" i="4"/>
  <c r="E124" i="4"/>
  <c r="E125" i="4"/>
  <c r="S23" i="13"/>
  <c r="S30" i="13"/>
  <c r="I36" i="13"/>
  <c r="T39" i="13"/>
  <c r="D78" i="13"/>
  <c r="D114" i="13"/>
  <c r="D150" i="13"/>
  <c r="D186" i="13"/>
  <c r="D222" i="13"/>
  <c r="H1" i="4"/>
  <c r="G2" i="4"/>
  <c r="G3" i="4"/>
  <c r="G4" i="4"/>
  <c r="G85" i="4"/>
  <c r="A5" i="2"/>
  <c r="H5" i="2"/>
  <c r="J5" i="2"/>
  <c r="A6" i="2"/>
  <c r="T109" i="1" s="1"/>
  <c r="U109" i="1" s="1"/>
  <c r="W109" i="1" s="1"/>
  <c r="H6" i="2"/>
  <c r="A7" i="2"/>
  <c r="T8" i="19" s="1"/>
  <c r="U8" i="19" s="1"/>
  <c r="H7" i="2"/>
  <c r="A8" i="2"/>
  <c r="H8" i="2"/>
  <c r="A9" i="2"/>
  <c r="H9" i="2"/>
  <c r="A10" i="2"/>
  <c r="H10" i="2"/>
  <c r="A11" i="2"/>
  <c r="H11" i="2"/>
  <c r="A12" i="2"/>
  <c r="H12" i="2"/>
  <c r="A13" i="2"/>
  <c r="H13" i="2"/>
  <c r="A14" i="2"/>
  <c r="H14" i="2"/>
  <c r="A15" i="2"/>
  <c r="H15" i="2"/>
  <c r="A16" i="2"/>
  <c r="H16" i="2"/>
  <c r="A17" i="2"/>
  <c r="H17" i="2"/>
  <c r="A18" i="2"/>
  <c r="H18" i="2"/>
  <c r="A19" i="2"/>
  <c r="H19" i="2"/>
  <c r="A20" i="2"/>
  <c r="H20" i="2"/>
  <c r="A21" i="2"/>
  <c r="H21" i="2"/>
  <c r="A22" i="2"/>
  <c r="H22" i="2"/>
  <c r="A23" i="2"/>
  <c r="H23" i="2"/>
  <c r="A24" i="2"/>
  <c r="H24" i="2"/>
  <c r="A25" i="2"/>
  <c r="H25" i="2"/>
  <c r="A26" i="2"/>
  <c r="H26" i="2"/>
  <c r="A27" i="2"/>
  <c r="H27" i="2"/>
  <c r="A28" i="2"/>
  <c r="H28" i="2"/>
  <c r="A29" i="2"/>
  <c r="H29" i="2"/>
  <c r="A30" i="2"/>
  <c r="H30" i="2"/>
  <c r="A31" i="2"/>
  <c r="H31" i="2"/>
  <c r="A32" i="2"/>
  <c r="H32" i="2"/>
  <c r="A33" i="2"/>
  <c r="H33" i="2"/>
  <c r="A34" i="2"/>
  <c r="H34" i="2"/>
  <c r="A35" i="2"/>
  <c r="H35" i="2"/>
  <c r="A36" i="2"/>
  <c r="H36" i="2"/>
  <c r="A37" i="2"/>
  <c r="H37" i="2"/>
  <c r="A38" i="2"/>
  <c r="H38" i="2"/>
  <c r="A39" i="2"/>
  <c r="H39" i="2"/>
  <c r="A40" i="2"/>
  <c r="H40" i="2"/>
  <c r="A41" i="2"/>
  <c r="H41" i="2"/>
  <c r="A42" i="2"/>
  <c r="H42" i="2"/>
  <c r="A43" i="2"/>
  <c r="H43" i="2"/>
  <c r="A44" i="2"/>
  <c r="H44" i="2"/>
  <c r="A45" i="2"/>
  <c r="H45" i="2"/>
  <c r="A46" i="2"/>
  <c r="H46" i="2"/>
  <c r="A47" i="2"/>
  <c r="H47" i="2"/>
  <c r="A48" i="2"/>
  <c r="H48" i="2"/>
  <c r="A49" i="2"/>
  <c r="H49" i="2"/>
  <c r="A50" i="2"/>
  <c r="H50" i="2"/>
  <c r="A51" i="2"/>
  <c r="H51" i="2"/>
  <c r="A52" i="2"/>
  <c r="H52" i="2"/>
  <c r="A53" i="2"/>
  <c r="H53" i="2"/>
  <c r="A54" i="2"/>
  <c r="H54" i="2"/>
  <c r="A55" i="2"/>
  <c r="H55" i="2"/>
  <c r="A56" i="2"/>
  <c r="H56" i="2"/>
  <c r="A57" i="2"/>
  <c r="H57" i="2"/>
  <c r="A58" i="2"/>
  <c r="H58" i="2"/>
  <c r="A59" i="2"/>
  <c r="H59" i="2"/>
  <c r="A60" i="2"/>
  <c r="H60" i="2"/>
  <c r="A61" i="2"/>
  <c r="A62" i="2"/>
  <c r="A63" i="2"/>
  <c r="A64" i="2"/>
  <c r="H64" i="2"/>
  <c r="A65" i="2"/>
  <c r="T12" i="19" s="1"/>
  <c r="U12" i="19" s="1"/>
  <c r="H65" i="2"/>
  <c r="A66" i="2"/>
  <c r="H66" i="2"/>
  <c r="A67" i="2"/>
  <c r="H67" i="2"/>
  <c r="A68" i="2"/>
  <c r="H68" i="2"/>
  <c r="A69" i="2"/>
  <c r="H69" i="2"/>
  <c r="A70" i="2"/>
  <c r="H70" i="2"/>
  <c r="A71" i="2"/>
  <c r="H71" i="2"/>
  <c r="A72" i="2"/>
  <c r="H72" i="2"/>
  <c r="A73" i="2"/>
  <c r="H73" i="2"/>
  <c r="A74" i="2"/>
  <c r="H74" i="2"/>
  <c r="A75" i="2"/>
  <c r="H75" i="2"/>
  <c r="A76" i="2"/>
  <c r="H76" i="2"/>
  <c r="A77" i="2"/>
  <c r="H77" i="2"/>
  <c r="A78" i="2"/>
  <c r="H78" i="2"/>
  <c r="A79" i="2"/>
  <c r="H79" i="2"/>
  <c r="A80" i="2"/>
  <c r="H80" i="2"/>
  <c r="A81" i="2"/>
  <c r="H81" i="2"/>
  <c r="A82" i="2"/>
  <c r="H82" i="2"/>
  <c r="A83" i="2"/>
  <c r="H83" i="2"/>
  <c r="A84" i="2"/>
  <c r="H84" i="2"/>
  <c r="A85" i="2"/>
  <c r="H85" i="2"/>
  <c r="A86" i="2"/>
  <c r="H86" i="2"/>
  <c r="A87" i="2"/>
  <c r="H87" i="2"/>
  <c r="A88" i="2"/>
  <c r="H88" i="2"/>
  <c r="A89" i="2"/>
  <c r="H89" i="2"/>
  <c r="A90" i="2"/>
  <c r="H90" i="2"/>
  <c r="A91" i="2"/>
  <c r="H91" i="2"/>
  <c r="A92" i="2"/>
  <c r="H92" i="2"/>
  <c r="A93" i="2"/>
  <c r="H93" i="2"/>
  <c r="A94" i="2"/>
  <c r="H94" i="2"/>
  <c r="A95" i="2"/>
  <c r="H95" i="2"/>
  <c r="A96" i="2"/>
  <c r="H96" i="2"/>
  <c r="A97" i="2"/>
  <c r="H97" i="2"/>
  <c r="A98" i="2"/>
  <c r="H98" i="2"/>
  <c r="A99" i="2"/>
  <c r="H99" i="2"/>
  <c r="A100" i="2"/>
  <c r="H100" i="2"/>
  <c r="A101" i="2"/>
  <c r="H101" i="2"/>
  <c r="A102" i="2"/>
  <c r="H102" i="2"/>
  <c r="A103" i="2"/>
  <c r="H103" i="2"/>
  <c r="A104" i="2"/>
  <c r="H104" i="2"/>
  <c r="A105" i="2"/>
  <c r="H105" i="2"/>
  <c r="A106" i="2"/>
  <c r="H106" i="2"/>
  <c r="A107" i="2"/>
  <c r="H107" i="2"/>
  <c r="A108" i="2"/>
  <c r="H108" i="2"/>
  <c r="A109" i="2"/>
  <c r="H109" i="2"/>
  <c r="A110" i="2"/>
  <c r="H110" i="2"/>
  <c r="A111" i="2"/>
  <c r="H111" i="2"/>
  <c r="A112" i="2"/>
  <c r="H112" i="2"/>
  <c r="A113" i="2"/>
  <c r="H113" i="2"/>
  <c r="A114" i="2"/>
  <c r="H114" i="2"/>
  <c r="A115" i="2"/>
  <c r="H115" i="2"/>
  <c r="A116" i="2"/>
  <c r="H116" i="2"/>
  <c r="A117" i="2"/>
  <c r="H117" i="2"/>
  <c r="A118" i="2"/>
  <c r="H118" i="2"/>
  <c r="A119" i="2"/>
  <c r="H119" i="2"/>
  <c r="A120" i="2"/>
  <c r="H120" i="2"/>
  <c r="A121" i="2"/>
  <c r="H121" i="2"/>
  <c r="A122" i="2"/>
  <c r="H122" i="2"/>
  <c r="A123" i="2"/>
  <c r="H123" i="2"/>
  <c r="A124" i="2"/>
  <c r="H124" i="2"/>
  <c r="A125" i="2"/>
  <c r="H125" i="2"/>
  <c r="A126" i="2"/>
  <c r="H126" i="2"/>
  <c r="A127" i="2"/>
  <c r="H127" i="2"/>
  <c r="A128" i="2"/>
  <c r="H128" i="2"/>
  <c r="A129" i="2"/>
  <c r="H129" i="2"/>
  <c r="A130" i="2"/>
  <c r="H130" i="2"/>
  <c r="A131" i="2"/>
  <c r="H131" i="2"/>
  <c r="A132" i="2"/>
  <c r="H132" i="2"/>
  <c r="A133" i="2"/>
  <c r="H133" i="2"/>
  <c r="A134" i="2"/>
  <c r="H134" i="2"/>
  <c r="A135" i="2"/>
  <c r="H135" i="2"/>
  <c r="A136" i="2"/>
  <c r="H136" i="2"/>
  <c r="A137" i="2"/>
  <c r="H137" i="2"/>
  <c r="A138" i="2"/>
  <c r="H138" i="2"/>
  <c r="A139" i="2"/>
  <c r="H139" i="2"/>
  <c r="A140" i="2"/>
  <c r="H140" i="2"/>
  <c r="A141" i="2"/>
  <c r="H141" i="2"/>
  <c r="A142" i="2"/>
  <c r="H142" i="2"/>
  <c r="A143" i="2"/>
  <c r="H143" i="2"/>
  <c r="A144" i="2"/>
  <c r="H144" i="2"/>
  <c r="A145" i="2"/>
  <c r="H145" i="2"/>
  <c r="A146" i="2"/>
  <c r="H146" i="2"/>
  <c r="A147" i="2"/>
  <c r="H147" i="2"/>
  <c r="A148" i="2"/>
  <c r="H148" i="2"/>
  <c r="A149" i="2"/>
  <c r="H149" i="2"/>
  <c r="A150" i="2"/>
  <c r="H150" i="2"/>
  <c r="A151" i="2"/>
  <c r="H151" i="2"/>
  <c r="A152" i="2"/>
  <c r="H152" i="2"/>
  <c r="A153" i="2"/>
  <c r="H153" i="2"/>
  <c r="A154" i="2"/>
  <c r="H154" i="2"/>
  <c r="A155" i="2"/>
  <c r="H155" i="2"/>
  <c r="A156" i="2"/>
  <c r="H156" i="2"/>
  <c r="A157" i="2"/>
  <c r="H157" i="2"/>
  <c r="A158" i="2"/>
  <c r="H158" i="2"/>
  <c r="A159" i="2"/>
  <c r="H159" i="2"/>
  <c r="A160" i="2"/>
  <c r="H160" i="2"/>
  <c r="A161" i="2"/>
  <c r="H161" i="2"/>
  <c r="A162" i="2"/>
  <c r="H162" i="2"/>
  <c r="A163" i="2"/>
  <c r="H163" i="2"/>
  <c r="A164" i="2"/>
  <c r="H164" i="2"/>
  <c r="A165" i="2"/>
  <c r="H165" i="2"/>
  <c r="A166" i="2"/>
  <c r="H166" i="2"/>
  <c r="A167" i="2"/>
  <c r="H167" i="2"/>
  <c r="A168" i="2"/>
  <c r="H168" i="2"/>
  <c r="A169" i="2"/>
  <c r="H169" i="2"/>
  <c r="A170" i="2"/>
  <c r="H170" i="2"/>
  <c r="A171" i="2"/>
  <c r="H171" i="2"/>
  <c r="A172" i="2"/>
  <c r="H172" i="2"/>
  <c r="A173" i="2"/>
  <c r="H173" i="2"/>
  <c r="A174" i="2"/>
  <c r="H174" i="2"/>
  <c r="A175" i="2"/>
  <c r="H175" i="2"/>
  <c r="A176" i="2"/>
  <c r="H176" i="2"/>
  <c r="A177" i="2"/>
  <c r="H177" i="2"/>
  <c r="A178" i="2"/>
  <c r="H178" i="2"/>
  <c r="A179" i="2"/>
  <c r="H179" i="2"/>
  <c r="A180" i="2"/>
  <c r="H180" i="2"/>
  <c r="A181" i="2"/>
  <c r="H181" i="2"/>
  <c r="A182" i="2"/>
  <c r="H182" i="2"/>
  <c r="A183" i="2"/>
  <c r="H183" i="2"/>
  <c r="A184" i="2"/>
  <c r="H184" i="2"/>
  <c r="A185" i="2"/>
  <c r="H185" i="2"/>
  <c r="A186" i="2"/>
  <c r="H186" i="2"/>
  <c r="A187" i="2"/>
  <c r="H187" i="2"/>
  <c r="A188" i="2"/>
  <c r="H188" i="2"/>
  <c r="A189" i="2"/>
  <c r="H189" i="2"/>
  <c r="A190" i="2"/>
  <c r="H190" i="2"/>
  <c r="A191" i="2"/>
  <c r="H191" i="2"/>
  <c r="A192" i="2"/>
  <c r="H192" i="2"/>
  <c r="A193" i="2"/>
  <c r="H193" i="2"/>
  <c r="A194" i="2"/>
  <c r="H194" i="2"/>
  <c r="A195" i="2"/>
  <c r="H195" i="2"/>
  <c r="A196" i="2"/>
  <c r="H196" i="2"/>
  <c r="A197" i="2"/>
  <c r="H197" i="2"/>
  <c r="A198" i="2"/>
  <c r="H198" i="2"/>
  <c r="A199" i="2"/>
  <c r="H199" i="2"/>
  <c r="A200" i="2"/>
  <c r="H200" i="2"/>
  <c r="A201" i="2"/>
  <c r="H201" i="2"/>
  <c r="A202" i="2"/>
  <c r="H202" i="2"/>
  <c r="A203" i="2"/>
  <c r="H203" i="2"/>
  <c r="A204" i="2"/>
  <c r="H204" i="2"/>
  <c r="A205" i="2"/>
  <c r="H205" i="2"/>
  <c r="A206" i="2"/>
  <c r="H206" i="2"/>
  <c r="A207" i="2"/>
  <c r="H207" i="2"/>
  <c r="A208" i="2"/>
  <c r="H208" i="2"/>
  <c r="A209" i="2"/>
  <c r="H209" i="2"/>
  <c r="A210" i="2"/>
  <c r="H210" i="2"/>
  <c r="A211" i="2"/>
  <c r="H211" i="2"/>
  <c r="A212" i="2"/>
  <c r="H212" i="2"/>
  <c r="A213" i="2"/>
  <c r="H213" i="2"/>
  <c r="A214" i="2"/>
  <c r="H214" i="2"/>
  <c r="A215" i="2"/>
  <c r="H215" i="2"/>
  <c r="A216" i="2"/>
  <c r="H216" i="2"/>
  <c r="A217" i="2"/>
  <c r="H217" i="2"/>
  <c r="A218" i="2"/>
  <c r="H218" i="2"/>
  <c r="A219" i="2"/>
  <c r="H219" i="2"/>
  <c r="A220" i="2"/>
  <c r="H220" i="2"/>
  <c r="A221" i="2"/>
  <c r="H221" i="2"/>
  <c r="A222" i="2"/>
  <c r="H222" i="2"/>
  <c r="A223" i="2"/>
  <c r="H223" i="2"/>
  <c r="A224" i="2"/>
  <c r="H224" i="2"/>
  <c r="A225" i="2"/>
  <c r="H225" i="2"/>
  <c r="A226" i="2"/>
  <c r="H226" i="2"/>
  <c r="A227" i="2"/>
  <c r="H227" i="2"/>
  <c r="A228" i="2"/>
  <c r="H228" i="2"/>
  <c r="A229" i="2"/>
  <c r="H229" i="2"/>
  <c r="A230" i="2"/>
  <c r="H230" i="2"/>
  <c r="A231" i="2"/>
  <c r="H231" i="2"/>
  <c r="A232" i="2"/>
  <c r="H232" i="2"/>
  <c r="A233" i="2"/>
  <c r="H233" i="2"/>
  <c r="A234" i="2"/>
  <c r="H234" i="2"/>
  <c r="A235" i="2"/>
  <c r="H235" i="2"/>
  <c r="A236" i="2"/>
  <c r="H236" i="2"/>
  <c r="A237" i="2"/>
  <c r="H237" i="2"/>
  <c r="A238" i="2"/>
  <c r="H238" i="2"/>
  <c r="A239" i="2"/>
  <c r="H239" i="2"/>
  <c r="A240" i="2"/>
  <c r="H240" i="2"/>
  <c r="A241" i="2"/>
  <c r="H241" i="2"/>
  <c r="A242" i="2"/>
  <c r="H242" i="2"/>
  <c r="A243" i="2"/>
  <c r="H243" i="2"/>
  <c r="A244" i="2"/>
  <c r="H244" i="2"/>
  <c r="A245" i="2"/>
  <c r="H245" i="2"/>
  <c r="A246" i="2"/>
  <c r="H246" i="2"/>
  <c r="A247" i="2"/>
  <c r="H247" i="2"/>
  <c r="A248" i="2"/>
  <c r="H248" i="2"/>
  <c r="A249" i="2"/>
  <c r="H249" i="2"/>
  <c r="A250" i="2"/>
  <c r="H250" i="2"/>
  <c r="A251" i="2"/>
  <c r="H251" i="2"/>
  <c r="A252" i="2"/>
  <c r="H252" i="2"/>
  <c r="A253" i="2"/>
  <c r="H253" i="2"/>
  <c r="A254" i="2"/>
  <c r="H254" i="2"/>
  <c r="A255" i="2"/>
  <c r="H255" i="2"/>
  <c r="A256" i="2"/>
  <c r="H256" i="2"/>
  <c r="A257" i="2"/>
  <c r="H257" i="2"/>
  <c r="A258" i="2"/>
  <c r="H258" i="2"/>
  <c r="A259" i="2"/>
  <c r="H259" i="2"/>
  <c r="A260" i="2"/>
  <c r="H260" i="2"/>
  <c r="A261" i="2"/>
  <c r="H261" i="2"/>
  <c r="A262" i="2"/>
  <c r="H262" i="2"/>
  <c r="A263" i="2"/>
  <c r="H263" i="2"/>
  <c r="A264" i="2"/>
  <c r="H264" i="2"/>
  <c r="A265" i="2"/>
  <c r="H265" i="2"/>
  <c r="A266" i="2"/>
  <c r="H266" i="2"/>
  <c r="A267" i="2"/>
  <c r="H267" i="2"/>
  <c r="A268" i="2"/>
  <c r="H268" i="2"/>
  <c r="A269" i="2"/>
  <c r="H269" i="2"/>
  <c r="A270" i="2"/>
  <c r="H270" i="2"/>
  <c r="A271" i="2"/>
  <c r="H271" i="2"/>
  <c r="A272" i="2"/>
  <c r="H272" i="2"/>
  <c r="A273" i="2"/>
  <c r="H273" i="2"/>
  <c r="A274" i="2"/>
  <c r="H274" i="2"/>
  <c r="A275" i="2"/>
  <c r="H275" i="2"/>
  <c r="A276" i="2"/>
  <c r="H276" i="2"/>
  <c r="A277" i="2"/>
  <c r="H277" i="2"/>
  <c r="A278" i="2"/>
  <c r="H278" i="2"/>
  <c r="A279" i="2"/>
  <c r="H279" i="2"/>
  <c r="A280" i="2"/>
  <c r="H280" i="2"/>
  <c r="A281" i="2"/>
  <c r="H281" i="2"/>
  <c r="A282" i="2"/>
  <c r="H282" i="2"/>
  <c r="A283" i="2"/>
  <c r="H283" i="2"/>
  <c r="A284" i="2"/>
  <c r="H284" i="2"/>
  <c r="A285" i="2"/>
  <c r="H285" i="2"/>
  <c r="A286" i="2"/>
  <c r="H286" i="2"/>
  <c r="A287" i="2"/>
  <c r="H287" i="2"/>
  <c r="A288" i="2"/>
  <c r="H288" i="2"/>
  <c r="A289" i="2"/>
  <c r="H289" i="2"/>
  <c r="A290" i="2"/>
  <c r="H290" i="2"/>
  <c r="A291" i="2"/>
  <c r="H291" i="2"/>
  <c r="A292" i="2"/>
  <c r="H292" i="2"/>
  <c r="A293" i="2"/>
  <c r="H293" i="2"/>
  <c r="A294" i="2"/>
  <c r="H294" i="2"/>
  <c r="A295" i="2"/>
  <c r="H295" i="2"/>
  <c r="A296" i="2"/>
  <c r="H296" i="2"/>
  <c r="A297" i="2"/>
  <c r="H297" i="2"/>
  <c r="A298" i="2"/>
  <c r="H298" i="2"/>
  <c r="A299" i="2"/>
  <c r="H299" i="2"/>
  <c r="A300" i="2"/>
  <c r="H300" i="2"/>
  <c r="A301" i="2"/>
  <c r="H301" i="2"/>
  <c r="A302" i="2"/>
  <c r="H302" i="2"/>
  <c r="A303" i="2"/>
  <c r="H303" i="2"/>
  <c r="A304" i="2"/>
  <c r="H304" i="2"/>
  <c r="A305" i="2"/>
  <c r="H305" i="2"/>
  <c r="A306" i="2"/>
  <c r="H306" i="2"/>
  <c r="A307" i="2"/>
  <c r="H307" i="2"/>
  <c r="A308" i="2"/>
  <c r="H308" i="2"/>
  <c r="A309" i="2"/>
  <c r="H309" i="2"/>
  <c r="A310" i="2"/>
  <c r="H310" i="2"/>
  <c r="A311" i="2"/>
  <c r="H311" i="2"/>
  <c r="A312" i="2"/>
  <c r="H312" i="2"/>
  <c r="A313" i="2"/>
  <c r="H313" i="2"/>
  <c r="A314" i="2"/>
  <c r="H314" i="2"/>
  <c r="A315" i="2"/>
  <c r="H315" i="2"/>
  <c r="A316" i="2"/>
  <c r="H316" i="2"/>
  <c r="A317" i="2"/>
  <c r="H317" i="2"/>
  <c r="A318" i="2"/>
  <c r="H318" i="2"/>
  <c r="A319" i="2"/>
  <c r="H319" i="2"/>
  <c r="A320" i="2"/>
  <c r="H320" i="2"/>
  <c r="A321" i="2"/>
  <c r="H321" i="2"/>
  <c r="A322" i="2"/>
  <c r="H322" i="2"/>
  <c r="A323" i="2"/>
  <c r="H323" i="2"/>
  <c r="A324" i="2"/>
  <c r="H324" i="2"/>
  <c r="A325" i="2"/>
  <c r="H325" i="2"/>
  <c r="A326" i="2"/>
  <c r="H326" i="2"/>
  <c r="A327" i="2"/>
  <c r="H327" i="2"/>
  <c r="A328" i="2"/>
  <c r="H328" i="2"/>
  <c r="A329" i="2"/>
  <c r="H329" i="2"/>
  <c r="A330" i="2"/>
  <c r="H330" i="2"/>
  <c r="A331" i="2"/>
  <c r="H331" i="2"/>
  <c r="A332" i="2"/>
  <c r="H332" i="2"/>
  <c r="A333" i="2"/>
  <c r="H333" i="2"/>
  <c r="A334" i="2"/>
  <c r="H334" i="2"/>
  <c r="A335" i="2"/>
  <c r="H335" i="2"/>
  <c r="A336" i="2"/>
  <c r="H336" i="2"/>
  <c r="A337" i="2"/>
  <c r="H337" i="2"/>
  <c r="A338" i="2"/>
  <c r="H338" i="2"/>
  <c r="A339" i="2"/>
  <c r="H339" i="2"/>
  <c r="A340" i="2"/>
  <c r="H340" i="2"/>
  <c r="A341" i="2"/>
  <c r="H341" i="2"/>
  <c r="A342" i="2"/>
  <c r="H342" i="2"/>
  <c r="A343" i="2"/>
  <c r="H343" i="2"/>
  <c r="A344" i="2"/>
  <c r="H344" i="2"/>
  <c r="A345" i="2"/>
  <c r="H345" i="2"/>
  <c r="A346" i="2"/>
  <c r="H346" i="2"/>
  <c r="A347" i="2"/>
  <c r="H347" i="2"/>
  <c r="A348" i="2"/>
  <c r="H348" i="2"/>
  <c r="A349" i="2"/>
  <c r="H349" i="2"/>
  <c r="A350" i="2"/>
  <c r="H350" i="2"/>
  <c r="A351" i="2"/>
  <c r="H351" i="2"/>
  <c r="A352" i="2"/>
  <c r="H352" i="2"/>
  <c r="A353" i="2"/>
  <c r="H353" i="2"/>
  <c r="A354" i="2"/>
  <c r="H354" i="2"/>
  <c r="A355" i="2"/>
  <c r="H355" i="2"/>
  <c r="A356" i="2"/>
  <c r="H356" i="2"/>
  <c r="A357" i="2"/>
  <c r="H357" i="2"/>
  <c r="A358" i="2"/>
  <c r="H358" i="2"/>
  <c r="A359" i="2"/>
  <c r="H359" i="2"/>
  <c r="A360" i="2"/>
  <c r="H360" i="2"/>
  <c r="A361" i="2"/>
  <c r="A362" i="2"/>
  <c r="A363" i="2"/>
  <c r="H363" i="2"/>
  <c r="A364" i="2"/>
  <c r="H364" i="2"/>
  <c r="A365" i="2"/>
  <c r="H365" i="2"/>
  <c r="A366" i="2"/>
  <c r="H366" i="2"/>
  <c r="A367" i="2"/>
  <c r="H367" i="2"/>
  <c r="A368" i="2"/>
  <c r="H368" i="2"/>
  <c r="A369" i="2"/>
  <c r="H369" i="2"/>
  <c r="A370" i="2"/>
  <c r="H370" i="2"/>
  <c r="A371" i="2"/>
  <c r="H371" i="2"/>
  <c r="A372" i="2"/>
  <c r="H372" i="2"/>
  <c r="A373" i="2"/>
  <c r="H373" i="2"/>
  <c r="A374" i="2"/>
  <c r="H374" i="2"/>
  <c r="A375" i="2"/>
  <c r="H375" i="2"/>
  <c r="A376" i="2"/>
  <c r="H376" i="2"/>
  <c r="A377" i="2"/>
  <c r="H377" i="2"/>
  <c r="A378" i="2"/>
  <c r="H378" i="2"/>
  <c r="A379" i="2"/>
  <c r="H379" i="2"/>
  <c r="A380" i="2"/>
  <c r="H380" i="2"/>
  <c r="A381" i="2"/>
  <c r="H381" i="2"/>
  <c r="A382" i="2"/>
  <c r="H382" i="2"/>
  <c r="A383" i="2"/>
  <c r="H383" i="2"/>
  <c r="A384" i="2"/>
  <c r="H384" i="2"/>
  <c r="A385" i="2"/>
  <c r="H385" i="2"/>
  <c r="A386" i="2"/>
  <c r="H386" i="2"/>
  <c r="A387" i="2"/>
  <c r="H387" i="2"/>
  <c r="A388" i="2"/>
  <c r="H388" i="2"/>
  <c r="A389" i="2"/>
  <c r="H389" i="2"/>
  <c r="A390" i="2"/>
  <c r="H390" i="2"/>
  <c r="A391" i="2"/>
  <c r="H391" i="2"/>
  <c r="A392" i="2"/>
  <c r="H392" i="2"/>
  <c r="A393" i="2"/>
  <c r="H393" i="2"/>
  <c r="A394" i="2"/>
  <c r="H394" i="2"/>
  <c r="A395" i="2"/>
  <c r="H395" i="2"/>
  <c r="A396" i="2"/>
  <c r="A397" i="2"/>
  <c r="H397" i="2"/>
  <c r="A398" i="2"/>
  <c r="H398" i="2"/>
  <c r="A399" i="2"/>
  <c r="H399" i="2"/>
  <c r="A400" i="2"/>
  <c r="H400" i="2"/>
  <c r="A401" i="2"/>
  <c r="H401" i="2"/>
  <c r="A402" i="2"/>
  <c r="A403" i="2"/>
  <c r="A404" i="2"/>
  <c r="H404" i="2"/>
  <c r="A405" i="2"/>
  <c r="H405" i="2"/>
  <c r="A406" i="2"/>
  <c r="H406" i="2"/>
  <c r="A407" i="2"/>
  <c r="H407" i="2"/>
  <c r="A408" i="2"/>
  <c r="H408" i="2"/>
  <c r="A409" i="2"/>
  <c r="H409" i="2"/>
  <c r="A410" i="2"/>
  <c r="H410" i="2"/>
  <c r="A411" i="2"/>
  <c r="H411" i="2"/>
  <c r="A412" i="2"/>
  <c r="H412" i="2"/>
  <c r="A413" i="2"/>
  <c r="H413" i="2"/>
  <c r="A414" i="2"/>
  <c r="H414" i="2"/>
  <c r="A415" i="2"/>
  <c r="H415" i="2"/>
  <c r="A416" i="2"/>
  <c r="H416" i="2"/>
  <c r="A417" i="2"/>
  <c r="H417" i="2"/>
  <c r="A418" i="2"/>
  <c r="H418" i="2"/>
  <c r="A419" i="2"/>
  <c r="H419" i="2"/>
  <c r="A420" i="2"/>
  <c r="H420" i="2"/>
  <c r="A421" i="2"/>
  <c r="H421" i="2"/>
  <c r="A422" i="2"/>
  <c r="H422" i="2"/>
  <c r="A423" i="2"/>
  <c r="H423" i="2"/>
  <c r="A424" i="2"/>
  <c r="H424" i="2"/>
  <c r="A425" i="2"/>
  <c r="H425" i="2"/>
  <c r="A426" i="2"/>
  <c r="H426" i="2"/>
  <c r="A427" i="2"/>
  <c r="H427" i="2"/>
  <c r="A428" i="2"/>
  <c r="H428" i="2"/>
  <c r="A429" i="2"/>
  <c r="H429" i="2"/>
  <c r="A430" i="2"/>
  <c r="H430" i="2"/>
  <c r="A431" i="2"/>
  <c r="H431" i="2"/>
  <c r="A432" i="2"/>
  <c r="H432" i="2"/>
  <c r="A433" i="2"/>
  <c r="H433" i="2"/>
  <c r="A434" i="2"/>
  <c r="H434" i="2"/>
  <c r="A435" i="2"/>
  <c r="H435" i="2"/>
  <c r="A436" i="2"/>
  <c r="H436" i="2"/>
  <c r="A437" i="2"/>
  <c r="H437" i="2"/>
  <c r="A438" i="2"/>
  <c r="H438" i="2"/>
  <c r="A439" i="2"/>
  <c r="H439" i="2"/>
  <c r="A440" i="2"/>
  <c r="H440" i="2"/>
  <c r="A441" i="2"/>
  <c r="H441" i="2"/>
  <c r="A442" i="2"/>
  <c r="H442" i="2"/>
  <c r="A443" i="2"/>
  <c r="H443" i="2"/>
  <c r="A444" i="2"/>
  <c r="H444" i="2"/>
  <c r="A445" i="2"/>
  <c r="H445" i="2"/>
  <c r="A446" i="2"/>
  <c r="H446" i="2"/>
  <c r="A447" i="2"/>
  <c r="H447" i="2"/>
  <c r="A448" i="2"/>
  <c r="H448" i="2"/>
  <c r="A449" i="2"/>
  <c r="H449" i="2"/>
  <c r="A450" i="2"/>
  <c r="H450" i="2"/>
  <c r="A451" i="2"/>
  <c r="H451" i="2"/>
  <c r="A452" i="2"/>
  <c r="H452" i="2"/>
  <c r="A453" i="2"/>
  <c r="H453" i="2"/>
  <c r="A454" i="2"/>
  <c r="H454" i="2"/>
  <c r="A455" i="2"/>
  <c r="H455" i="2"/>
  <c r="A456" i="2"/>
  <c r="H456" i="2"/>
  <c r="A457" i="2"/>
  <c r="H457" i="2"/>
  <c r="A458" i="2"/>
  <c r="H458" i="2"/>
  <c r="A459" i="2"/>
  <c r="H459" i="2"/>
  <c r="A460" i="2"/>
  <c r="H460" i="2"/>
  <c r="A461" i="2"/>
  <c r="H461" i="2"/>
  <c r="A462" i="2"/>
  <c r="H462" i="2"/>
  <c r="A463" i="2"/>
  <c r="H463" i="2"/>
  <c r="A464" i="2"/>
  <c r="H464" i="2"/>
  <c r="A465" i="2"/>
  <c r="H465" i="2"/>
  <c r="A466" i="2"/>
  <c r="H466" i="2"/>
  <c r="A467" i="2"/>
  <c r="H467" i="2"/>
  <c r="A468" i="2"/>
  <c r="H468" i="2"/>
  <c r="A469" i="2"/>
  <c r="H469" i="2"/>
  <c r="A470" i="2"/>
  <c r="H470" i="2"/>
  <c r="A471" i="2"/>
  <c r="H471" i="2"/>
  <c r="A472" i="2"/>
  <c r="H472" i="2"/>
  <c r="A473" i="2"/>
  <c r="H473" i="2"/>
  <c r="A474" i="2"/>
  <c r="H474" i="2"/>
  <c r="A475" i="2"/>
  <c r="H475" i="2"/>
  <c r="A476" i="2"/>
  <c r="H476" i="2"/>
  <c r="A477" i="2"/>
  <c r="H477" i="2"/>
  <c r="A478" i="2"/>
  <c r="H478" i="2"/>
  <c r="A479" i="2"/>
  <c r="H479" i="2"/>
  <c r="A480" i="2"/>
  <c r="H480" i="2"/>
  <c r="A481" i="2"/>
  <c r="H481" i="2"/>
  <c r="A482" i="2"/>
  <c r="H482" i="2"/>
  <c r="A483" i="2"/>
  <c r="H483" i="2"/>
  <c r="A484" i="2"/>
  <c r="H484" i="2"/>
  <c r="A485" i="2"/>
  <c r="H485" i="2"/>
  <c r="A486" i="2"/>
  <c r="H486" i="2"/>
  <c r="A487" i="2"/>
  <c r="H487" i="2"/>
  <c r="A488" i="2"/>
  <c r="H488" i="2"/>
  <c r="A489" i="2"/>
  <c r="H489" i="2"/>
  <c r="A490" i="2"/>
  <c r="H490" i="2"/>
  <c r="A491" i="2"/>
  <c r="H491" i="2"/>
  <c r="A492" i="2"/>
  <c r="H492" i="2"/>
  <c r="A493" i="2"/>
  <c r="H493" i="2"/>
  <c r="A494" i="2"/>
  <c r="H494" i="2"/>
  <c r="A495" i="2"/>
  <c r="H495" i="2"/>
  <c r="A496" i="2"/>
  <c r="H496" i="2"/>
  <c r="A497" i="2"/>
  <c r="H497" i="2"/>
  <c r="A498" i="2"/>
  <c r="H498" i="2"/>
  <c r="A499" i="2"/>
  <c r="H499" i="2"/>
  <c r="A500" i="2"/>
  <c r="H500" i="2"/>
  <c r="A501" i="2"/>
  <c r="H501" i="2"/>
  <c r="A502" i="2"/>
  <c r="H502" i="2"/>
  <c r="A503" i="2"/>
  <c r="H503" i="2"/>
  <c r="A504" i="2"/>
  <c r="H504" i="2"/>
  <c r="A505" i="2"/>
  <c r="H505" i="2"/>
  <c r="A506" i="2"/>
  <c r="H506" i="2"/>
  <c r="A507" i="2"/>
  <c r="H507" i="2"/>
  <c r="A508" i="2"/>
  <c r="H508" i="2"/>
  <c r="A509" i="2"/>
  <c r="H509" i="2"/>
  <c r="A510" i="2"/>
  <c r="H510" i="2"/>
  <c r="A511" i="2"/>
  <c r="H511" i="2"/>
  <c r="A512" i="2"/>
  <c r="H512" i="2"/>
  <c r="A513" i="2"/>
  <c r="H513" i="2"/>
  <c r="A514" i="2"/>
  <c r="H514" i="2"/>
  <c r="A515" i="2"/>
  <c r="H515" i="2"/>
  <c r="A516" i="2"/>
  <c r="H516" i="2"/>
  <c r="A517" i="2"/>
  <c r="H517" i="2"/>
  <c r="A518" i="2"/>
  <c r="H518" i="2"/>
  <c r="A519" i="2"/>
  <c r="H519" i="2"/>
  <c r="A520" i="2"/>
  <c r="H520" i="2"/>
  <c r="A521" i="2"/>
  <c r="H521" i="2"/>
  <c r="A522" i="2"/>
  <c r="H522" i="2"/>
  <c r="A523" i="2"/>
  <c r="H523" i="2"/>
  <c r="A524" i="2"/>
  <c r="H524" i="2"/>
  <c r="A525" i="2"/>
  <c r="H525" i="2"/>
  <c r="A526" i="2"/>
  <c r="H526" i="2"/>
  <c r="A527" i="2"/>
  <c r="H527" i="2"/>
  <c r="A528" i="2"/>
  <c r="H528" i="2"/>
  <c r="A529" i="2"/>
  <c r="H529" i="2"/>
  <c r="A530" i="2"/>
  <c r="H530" i="2"/>
  <c r="A531" i="2"/>
  <c r="H531" i="2"/>
  <c r="A532" i="2"/>
  <c r="H532" i="2"/>
  <c r="A533" i="2"/>
  <c r="A534" i="2"/>
  <c r="H534" i="2"/>
  <c r="A535" i="2"/>
  <c r="H535" i="2"/>
  <c r="A536" i="2"/>
  <c r="H536" i="2"/>
  <c r="A537" i="2"/>
  <c r="H537" i="2"/>
  <c r="A538" i="2"/>
  <c r="H538" i="2"/>
  <c r="A539" i="2"/>
  <c r="H539" i="2"/>
  <c r="A540" i="2"/>
  <c r="H540" i="2"/>
  <c r="A541" i="2"/>
  <c r="H541" i="2"/>
  <c r="A542" i="2"/>
  <c r="H542" i="2"/>
  <c r="A543" i="2"/>
  <c r="A544" i="2"/>
  <c r="H544" i="2"/>
  <c r="A545" i="2"/>
  <c r="H545" i="2"/>
  <c r="A546" i="2"/>
  <c r="H546" i="2"/>
  <c r="A547" i="2"/>
  <c r="H547" i="2"/>
  <c r="A548" i="2"/>
  <c r="H548" i="2"/>
  <c r="A549" i="2"/>
  <c r="H549" i="2"/>
  <c r="A550" i="2"/>
  <c r="H550" i="2"/>
  <c r="A551" i="2"/>
  <c r="H551" i="2"/>
  <c r="A552" i="2"/>
  <c r="H552" i="2"/>
  <c r="A553" i="2"/>
  <c r="H553" i="2"/>
  <c r="A554" i="2"/>
  <c r="H554" i="2"/>
  <c r="A555" i="2"/>
  <c r="H555" i="2"/>
  <c r="A556" i="2"/>
  <c r="H556" i="2"/>
  <c r="A557" i="2"/>
  <c r="H557" i="2"/>
  <c r="A558" i="2"/>
  <c r="H558" i="2"/>
  <c r="A559" i="2"/>
  <c r="H559" i="2"/>
  <c r="A560" i="2"/>
  <c r="H560" i="2"/>
  <c r="A561" i="2"/>
  <c r="H561" i="2"/>
  <c r="A562" i="2"/>
  <c r="H562" i="2"/>
  <c r="A563" i="2"/>
  <c r="H563" i="2"/>
  <c r="A564" i="2"/>
  <c r="H564" i="2"/>
  <c r="A565" i="2"/>
  <c r="H565" i="2"/>
  <c r="A566" i="2"/>
  <c r="H566" i="2"/>
  <c r="A567" i="2"/>
  <c r="H567" i="2"/>
  <c r="A568" i="2"/>
  <c r="H568" i="2"/>
  <c r="A569" i="2"/>
  <c r="H569" i="2"/>
  <c r="A570" i="2"/>
  <c r="H570" i="2"/>
  <c r="A571" i="2"/>
  <c r="H571" i="2"/>
  <c r="A572" i="2"/>
  <c r="H572" i="2"/>
  <c r="A573" i="2"/>
  <c r="H573" i="2"/>
  <c r="A574" i="2"/>
  <c r="H574" i="2"/>
  <c r="A575" i="2"/>
  <c r="H575" i="2"/>
  <c r="A576" i="2"/>
  <c r="H576" i="2"/>
  <c r="A577" i="2"/>
  <c r="H577" i="2"/>
  <c r="A578" i="2"/>
  <c r="H578" i="2"/>
  <c r="A579" i="2"/>
  <c r="H579" i="2"/>
  <c r="A580" i="2"/>
  <c r="H580" i="2"/>
  <c r="A581" i="2"/>
  <c r="H581" i="2"/>
  <c r="A582" i="2"/>
  <c r="H582" i="2"/>
  <c r="A583" i="2"/>
  <c r="H583" i="2"/>
  <c r="A584" i="2"/>
  <c r="H584" i="2"/>
  <c r="A585" i="2"/>
  <c r="H585" i="2"/>
  <c r="A586" i="2"/>
  <c r="H586" i="2"/>
  <c r="A587" i="2"/>
  <c r="H587" i="2"/>
  <c r="A588" i="2"/>
  <c r="H588" i="2"/>
  <c r="A589" i="2"/>
  <c r="H589" i="2"/>
  <c r="A590" i="2"/>
  <c r="H590" i="2"/>
  <c r="A591" i="2"/>
  <c r="H591" i="2"/>
  <c r="A592" i="2"/>
  <c r="H592" i="2"/>
  <c r="A593" i="2"/>
  <c r="H593" i="2"/>
  <c r="A594" i="2"/>
  <c r="H594" i="2"/>
  <c r="A595" i="2"/>
  <c r="H595" i="2"/>
  <c r="A596" i="2"/>
  <c r="H596" i="2"/>
  <c r="A597" i="2"/>
  <c r="H597" i="2"/>
  <c r="A598" i="2"/>
  <c r="H598" i="2"/>
  <c r="A599" i="2"/>
  <c r="H599" i="2"/>
  <c r="A600" i="2"/>
  <c r="H600" i="2"/>
  <c r="A601" i="2"/>
  <c r="H601" i="2"/>
  <c r="A602" i="2"/>
  <c r="H602" i="2"/>
  <c r="A603" i="2"/>
  <c r="H603" i="2"/>
  <c r="A604" i="2"/>
  <c r="H604" i="2"/>
  <c r="A605" i="2"/>
  <c r="H605" i="2"/>
  <c r="A606" i="2"/>
  <c r="H606" i="2"/>
  <c r="A607" i="2"/>
  <c r="H607" i="2"/>
  <c r="A608" i="2"/>
  <c r="H608" i="2"/>
  <c r="A609" i="2"/>
  <c r="H609" i="2"/>
  <c r="A610" i="2"/>
  <c r="H610" i="2"/>
  <c r="A611" i="2"/>
  <c r="H611" i="2"/>
  <c r="A612" i="2"/>
  <c r="H612" i="2"/>
  <c r="A613" i="2"/>
  <c r="H613" i="2"/>
  <c r="A614" i="2"/>
  <c r="H614" i="2"/>
  <c r="A615" i="2"/>
  <c r="H615" i="2"/>
  <c r="A616" i="2"/>
  <c r="H616" i="2"/>
  <c r="A617" i="2"/>
  <c r="H617" i="2"/>
  <c r="A618" i="2"/>
  <c r="H618" i="2"/>
  <c r="A619" i="2"/>
  <c r="H619" i="2"/>
  <c r="A620" i="2"/>
  <c r="H620" i="2"/>
  <c r="A621" i="2"/>
  <c r="H621" i="2"/>
  <c r="A622" i="2"/>
  <c r="H622" i="2"/>
  <c r="A623" i="2"/>
  <c r="A624" i="2"/>
  <c r="A625" i="2"/>
  <c r="H625" i="2"/>
  <c r="A626" i="2"/>
  <c r="H626" i="2"/>
  <c r="A627" i="2"/>
  <c r="H627" i="2"/>
  <c r="A628" i="2"/>
  <c r="H628" i="2"/>
  <c r="A629" i="2"/>
  <c r="H629" i="2"/>
  <c r="A630" i="2"/>
  <c r="H630" i="2"/>
  <c r="A631" i="2"/>
  <c r="H631" i="2"/>
  <c r="A632" i="2"/>
  <c r="H632" i="2"/>
  <c r="A633" i="2"/>
  <c r="H633" i="2"/>
  <c r="A634" i="2"/>
  <c r="H634" i="2"/>
  <c r="A635" i="2"/>
  <c r="H635" i="2"/>
  <c r="A636" i="2"/>
  <c r="H636" i="2"/>
  <c r="A637" i="2"/>
  <c r="H637" i="2"/>
  <c r="A638" i="2"/>
  <c r="H638" i="2"/>
  <c r="A639" i="2"/>
  <c r="H639" i="2"/>
  <c r="A640" i="2"/>
  <c r="H640" i="2"/>
  <c r="A641" i="2"/>
  <c r="H641" i="2"/>
  <c r="A642" i="2"/>
  <c r="H642" i="2"/>
  <c r="A643" i="2"/>
  <c r="H643" i="2"/>
  <c r="A644" i="2"/>
  <c r="H644" i="2"/>
  <c r="A645" i="2"/>
  <c r="H645" i="2"/>
  <c r="A646" i="2"/>
  <c r="H646" i="2"/>
  <c r="A647" i="2"/>
  <c r="H647" i="2"/>
  <c r="A648" i="2"/>
  <c r="H648" i="2"/>
  <c r="A649" i="2"/>
  <c r="H649" i="2"/>
  <c r="A650" i="2"/>
  <c r="H650" i="2"/>
  <c r="A651" i="2"/>
  <c r="H651" i="2"/>
  <c r="A652" i="2"/>
  <c r="H652" i="2"/>
  <c r="A653" i="2"/>
  <c r="H653" i="2"/>
  <c r="A654" i="2"/>
  <c r="H654" i="2"/>
  <c r="A655" i="2"/>
  <c r="H655" i="2"/>
  <c r="A656" i="2"/>
  <c r="A657" i="2"/>
  <c r="H657" i="2"/>
  <c r="A658" i="2"/>
  <c r="H658" i="2"/>
  <c r="A659" i="2"/>
  <c r="H659" i="2"/>
  <c r="A660" i="2"/>
  <c r="H660" i="2"/>
  <c r="A661" i="2"/>
  <c r="H661" i="2"/>
  <c r="A662" i="2"/>
  <c r="H662" i="2"/>
  <c r="A663" i="2"/>
  <c r="H663" i="2"/>
  <c r="A664" i="2"/>
  <c r="H664" i="2"/>
  <c r="A665" i="2"/>
  <c r="H665" i="2"/>
  <c r="A666" i="2"/>
  <c r="H666" i="2"/>
  <c r="A667" i="2"/>
  <c r="H667" i="2"/>
  <c r="A668" i="2"/>
  <c r="H668" i="2"/>
  <c r="A669" i="2"/>
  <c r="H669" i="2"/>
  <c r="A670" i="2"/>
  <c r="H670" i="2"/>
  <c r="A671" i="2"/>
  <c r="H671" i="2"/>
  <c r="A672" i="2"/>
  <c r="H672" i="2"/>
  <c r="A673" i="2"/>
  <c r="H673" i="2"/>
  <c r="A674" i="2"/>
  <c r="H674" i="2"/>
  <c r="A675" i="2"/>
  <c r="H675" i="2"/>
  <c r="A676" i="2"/>
  <c r="H676" i="2"/>
  <c r="A677" i="2"/>
  <c r="H677" i="2"/>
  <c r="A678" i="2"/>
  <c r="H678" i="2"/>
  <c r="A679" i="2"/>
  <c r="H679" i="2"/>
  <c r="A680" i="2"/>
  <c r="H680" i="2"/>
  <c r="A681" i="2"/>
  <c r="H681" i="2"/>
  <c r="A682" i="2"/>
  <c r="H682" i="2"/>
  <c r="A683" i="2"/>
  <c r="H683" i="2"/>
  <c r="A684" i="2"/>
  <c r="H684" i="2"/>
  <c r="A685" i="2"/>
  <c r="H685" i="2"/>
  <c r="A686" i="2"/>
  <c r="H686" i="2"/>
  <c r="A687" i="2"/>
  <c r="H687" i="2"/>
  <c r="A688" i="2"/>
  <c r="H688" i="2"/>
  <c r="A689" i="2"/>
  <c r="H689" i="2"/>
  <c r="A690" i="2"/>
  <c r="H690" i="2"/>
  <c r="A691" i="2"/>
  <c r="H691" i="2"/>
  <c r="A692" i="2"/>
  <c r="H692" i="2"/>
  <c r="A693" i="2"/>
  <c r="H693" i="2"/>
  <c r="A694" i="2"/>
  <c r="H694" i="2"/>
  <c r="A695" i="2"/>
  <c r="H695" i="2"/>
  <c r="A696" i="2"/>
  <c r="H696" i="2"/>
  <c r="A697" i="2"/>
  <c r="H697" i="2"/>
  <c r="A698" i="2"/>
  <c r="H698" i="2"/>
  <c r="A699" i="2"/>
  <c r="H699" i="2"/>
  <c r="A700" i="2"/>
  <c r="H700" i="2"/>
  <c r="A701" i="2"/>
  <c r="H701" i="2"/>
  <c r="A702" i="2"/>
  <c r="H702" i="2"/>
  <c r="A703" i="2"/>
  <c r="H703" i="2"/>
  <c r="A704" i="2"/>
  <c r="H704" i="2"/>
  <c r="A705" i="2"/>
  <c r="A706" i="2"/>
  <c r="A707" i="2"/>
  <c r="A708" i="2"/>
  <c r="H708" i="2"/>
  <c r="A709" i="2"/>
  <c r="H709" i="2"/>
  <c r="A710" i="2"/>
  <c r="H710" i="2"/>
  <c r="A711" i="2"/>
  <c r="H711" i="2"/>
  <c r="A712" i="2"/>
  <c r="H712" i="2"/>
  <c r="A713" i="2"/>
  <c r="H713" i="2"/>
  <c r="A714" i="2"/>
  <c r="H714" i="2"/>
  <c r="A715" i="2"/>
  <c r="H715" i="2"/>
  <c r="A716" i="2"/>
  <c r="H716" i="2"/>
  <c r="A717" i="2"/>
  <c r="H717" i="2"/>
  <c r="A718" i="2"/>
  <c r="H718" i="2"/>
  <c r="A719" i="2"/>
  <c r="H719" i="2"/>
  <c r="A720" i="2"/>
  <c r="H720" i="2"/>
  <c r="A721" i="2"/>
  <c r="H721" i="2"/>
  <c r="A722" i="2"/>
  <c r="H722" i="2"/>
  <c r="A723" i="2"/>
  <c r="H723" i="2"/>
  <c r="A724" i="2"/>
  <c r="H724" i="2"/>
  <c r="A725" i="2"/>
  <c r="H725" i="2"/>
  <c r="A726" i="2"/>
  <c r="H726" i="2"/>
  <c r="A727" i="2"/>
  <c r="H727" i="2"/>
  <c r="A728" i="2"/>
  <c r="H728" i="2"/>
  <c r="A729" i="2"/>
  <c r="H729" i="2"/>
  <c r="A730" i="2"/>
  <c r="H730" i="2"/>
  <c r="A731" i="2"/>
  <c r="H731" i="2"/>
  <c r="A732" i="2"/>
  <c r="H732" i="2"/>
  <c r="A733" i="2"/>
  <c r="H733" i="2"/>
  <c r="A734" i="2"/>
  <c r="H734" i="2"/>
  <c r="A735" i="2"/>
  <c r="H735" i="2"/>
  <c r="A736" i="2"/>
  <c r="A737" i="2"/>
  <c r="H737" i="2"/>
  <c r="A738" i="2"/>
  <c r="H738" i="2"/>
  <c r="A739" i="2"/>
  <c r="H739" i="2"/>
  <c r="A740" i="2"/>
  <c r="H740" i="2"/>
  <c r="A741" i="2"/>
  <c r="H741" i="2"/>
  <c r="A742" i="2"/>
  <c r="H742" i="2"/>
  <c r="A743" i="2"/>
  <c r="H743" i="2"/>
  <c r="A744" i="2"/>
  <c r="H744" i="2"/>
  <c r="A745" i="2"/>
  <c r="H745" i="2"/>
  <c r="A746" i="2"/>
  <c r="H746" i="2"/>
  <c r="A747" i="2"/>
  <c r="H747" i="2"/>
  <c r="A748" i="2"/>
  <c r="H748" i="2"/>
  <c r="A749" i="2"/>
  <c r="H749" i="2"/>
  <c r="A750" i="2"/>
  <c r="H750" i="2"/>
  <c r="A751" i="2"/>
  <c r="H751" i="2"/>
  <c r="A752" i="2"/>
  <c r="H752" i="2"/>
  <c r="A753" i="2"/>
  <c r="A754" i="2"/>
  <c r="H754" i="2"/>
  <c r="A755" i="2"/>
  <c r="H755" i="2"/>
  <c r="A756" i="2"/>
  <c r="H756" i="2"/>
  <c r="A757" i="2"/>
  <c r="H757" i="2"/>
  <c r="A758" i="2"/>
  <c r="H758" i="2"/>
  <c r="A759" i="2"/>
  <c r="H759" i="2"/>
  <c r="A760" i="2"/>
  <c r="H760" i="2"/>
  <c r="A761" i="2"/>
  <c r="H761" i="2"/>
  <c r="A762" i="2"/>
  <c r="A763" i="2"/>
  <c r="H763" i="2"/>
  <c r="A764" i="2"/>
  <c r="H764" i="2"/>
  <c r="A765" i="2"/>
  <c r="H765" i="2"/>
  <c r="A766" i="2"/>
  <c r="H766" i="2"/>
  <c r="A767" i="2"/>
  <c r="H767" i="2"/>
  <c r="A768" i="2"/>
  <c r="H768" i="2"/>
  <c r="A769" i="2"/>
  <c r="H769" i="2"/>
  <c r="A770" i="2"/>
  <c r="H770" i="2"/>
  <c r="A771" i="2"/>
  <c r="H771" i="2"/>
  <c r="A772" i="2"/>
  <c r="H772" i="2"/>
  <c r="A773" i="2"/>
  <c r="H773" i="2"/>
  <c r="A774" i="2"/>
  <c r="H774" i="2"/>
  <c r="A775" i="2"/>
  <c r="H775" i="2"/>
  <c r="A776" i="2"/>
  <c r="H776" i="2"/>
  <c r="A777" i="2"/>
  <c r="H777" i="2"/>
  <c r="A778" i="2"/>
  <c r="H778" i="2"/>
  <c r="A779" i="2"/>
  <c r="H779" i="2"/>
  <c r="A780" i="2"/>
  <c r="H780" i="2"/>
  <c r="A781" i="2"/>
  <c r="H781" i="2"/>
  <c r="A782" i="2"/>
  <c r="H782" i="2"/>
  <c r="A783" i="2"/>
  <c r="H783" i="2"/>
  <c r="A784" i="2"/>
  <c r="H784" i="2"/>
  <c r="A785" i="2"/>
  <c r="A786" i="2"/>
  <c r="A787" i="2"/>
  <c r="A788" i="2"/>
  <c r="A789" i="2"/>
  <c r="A790" i="2"/>
  <c r="A791" i="2"/>
  <c r="A792" i="2"/>
  <c r="A793" i="2"/>
  <c r="A794" i="2"/>
  <c r="A795" i="2"/>
  <c r="H795" i="2"/>
  <c r="A796" i="2"/>
  <c r="H796" i="2"/>
  <c r="A797" i="2"/>
  <c r="H797" i="2"/>
  <c r="A798" i="2"/>
  <c r="H798" i="2"/>
  <c r="A799" i="2"/>
  <c r="H799" i="2"/>
  <c r="A800" i="2"/>
  <c r="H800" i="2"/>
  <c r="A801" i="2"/>
  <c r="H801" i="2"/>
  <c r="A802" i="2"/>
  <c r="H802" i="2"/>
  <c r="A803" i="2"/>
  <c r="A804" i="2"/>
  <c r="A805" i="2"/>
  <c r="H805" i="2"/>
  <c r="A806" i="2"/>
  <c r="H806" i="2"/>
  <c r="A807" i="2"/>
  <c r="H807" i="2"/>
  <c r="A808" i="2"/>
  <c r="H808" i="2"/>
  <c r="A809" i="2"/>
  <c r="H809" i="2"/>
  <c r="A810" i="2"/>
  <c r="H810" i="2"/>
  <c r="A811" i="2"/>
  <c r="H811" i="2"/>
  <c r="A812" i="2"/>
  <c r="H812" i="2"/>
  <c r="A813" i="2"/>
  <c r="H813" i="2"/>
  <c r="A814" i="2"/>
  <c r="H814" i="2"/>
  <c r="A815" i="2"/>
  <c r="H815" i="2"/>
  <c r="A816" i="2"/>
  <c r="H816" i="2"/>
  <c r="A817" i="2"/>
  <c r="H817" i="2"/>
  <c r="A818" i="2"/>
  <c r="H818" i="2"/>
  <c r="A819" i="2"/>
  <c r="H819" i="2"/>
  <c r="A820" i="2"/>
  <c r="H820" i="2"/>
  <c r="A821" i="2"/>
  <c r="H821" i="2"/>
  <c r="A822" i="2"/>
  <c r="H822" i="2"/>
  <c r="A823" i="2"/>
  <c r="H823" i="2"/>
  <c r="A824" i="2"/>
  <c r="H824" i="2"/>
  <c r="A825" i="2"/>
  <c r="H825" i="2"/>
  <c r="A826" i="2"/>
  <c r="H826" i="2"/>
  <c r="A827" i="2"/>
  <c r="H827" i="2"/>
  <c r="A828" i="2"/>
  <c r="H828" i="2"/>
  <c r="A829" i="2"/>
  <c r="H829" i="2"/>
  <c r="A830" i="2"/>
  <c r="H830" i="2"/>
  <c r="A831" i="2"/>
  <c r="H831" i="2"/>
  <c r="A832" i="2"/>
  <c r="H832" i="2"/>
  <c r="A833" i="2"/>
  <c r="H833" i="2"/>
  <c r="A834" i="2"/>
  <c r="H834" i="2"/>
  <c r="A835" i="2"/>
  <c r="H835" i="2"/>
  <c r="A836" i="2"/>
  <c r="H836" i="2"/>
  <c r="A837" i="2"/>
  <c r="H837" i="2"/>
  <c r="A838" i="2"/>
  <c r="H838" i="2"/>
  <c r="A839" i="2"/>
  <c r="H839" i="2"/>
  <c r="A840" i="2"/>
  <c r="H840" i="2"/>
  <c r="A841" i="2"/>
  <c r="H841" i="2"/>
  <c r="A842" i="2"/>
  <c r="H842" i="2"/>
  <c r="A843" i="2"/>
  <c r="H843" i="2"/>
  <c r="A844" i="2"/>
  <c r="H844" i="2"/>
  <c r="A845" i="2"/>
  <c r="A846" i="2"/>
  <c r="H846" i="2"/>
  <c r="A847" i="2"/>
  <c r="H847" i="2"/>
  <c r="A848" i="2"/>
  <c r="H848" i="2"/>
  <c r="A849" i="2"/>
  <c r="H849" i="2"/>
  <c r="A850" i="2"/>
  <c r="H850" i="2"/>
  <c r="A851" i="2"/>
  <c r="H851" i="2"/>
  <c r="A852" i="2"/>
  <c r="H852" i="2"/>
  <c r="A853" i="2"/>
  <c r="H853" i="2"/>
  <c r="A854" i="2"/>
  <c r="A855" i="2"/>
  <c r="A856" i="2"/>
  <c r="H856" i="2"/>
  <c r="A857" i="2"/>
  <c r="H857" i="2"/>
  <c r="A858" i="2"/>
  <c r="H858" i="2"/>
  <c r="A859" i="2"/>
  <c r="H859" i="2"/>
  <c r="A860" i="2"/>
  <c r="H860" i="2"/>
  <c r="A861" i="2"/>
  <c r="H861" i="2"/>
  <c r="A862" i="2"/>
  <c r="H862" i="2"/>
  <c r="A863" i="2"/>
  <c r="H863" i="2"/>
  <c r="A864" i="2"/>
  <c r="H864" i="2"/>
  <c r="A865" i="2"/>
  <c r="H865" i="2"/>
  <c r="A866" i="2"/>
  <c r="H866" i="2"/>
  <c r="A867" i="2"/>
  <c r="H867" i="2"/>
  <c r="A868" i="2"/>
  <c r="H868" i="2"/>
  <c r="A869" i="2"/>
  <c r="H869" i="2"/>
  <c r="A870" i="2"/>
  <c r="H870" i="2"/>
  <c r="A871" i="2"/>
  <c r="H871" i="2"/>
  <c r="A872" i="2"/>
  <c r="H872" i="2"/>
  <c r="A873" i="2"/>
  <c r="H873" i="2"/>
  <c r="A874" i="2"/>
  <c r="H874" i="2"/>
  <c r="A875" i="2"/>
  <c r="H875" i="2"/>
  <c r="A876" i="2"/>
  <c r="H876" i="2"/>
  <c r="A877" i="2"/>
  <c r="H877" i="2"/>
  <c r="A878" i="2"/>
  <c r="H878" i="2"/>
  <c r="A879" i="2"/>
  <c r="H879" i="2"/>
  <c r="A880" i="2"/>
  <c r="H880" i="2"/>
  <c r="A881" i="2"/>
  <c r="H881" i="2"/>
  <c r="A882" i="2"/>
  <c r="H882" i="2"/>
  <c r="A883" i="2"/>
  <c r="H883" i="2"/>
  <c r="A884" i="2"/>
  <c r="H884" i="2"/>
  <c r="A885" i="2"/>
  <c r="H885" i="2"/>
  <c r="A886" i="2"/>
  <c r="H886" i="2"/>
  <c r="A887" i="2"/>
  <c r="H887" i="2"/>
  <c r="A888" i="2"/>
  <c r="H888" i="2"/>
  <c r="A889" i="2"/>
  <c r="H889" i="2"/>
  <c r="A890" i="2"/>
  <c r="H890" i="2"/>
  <c r="A891" i="2"/>
  <c r="H891" i="2"/>
  <c r="A892" i="2"/>
  <c r="H892" i="2"/>
  <c r="A893" i="2"/>
  <c r="H893" i="2"/>
  <c r="A894" i="2"/>
  <c r="H894" i="2"/>
  <c r="A895" i="2"/>
  <c r="H895" i="2"/>
  <c r="A896" i="2"/>
  <c r="H896" i="2"/>
  <c r="A897" i="2"/>
  <c r="H897" i="2"/>
  <c r="A898" i="2"/>
  <c r="H898" i="2"/>
  <c r="A899" i="2"/>
  <c r="H899" i="2"/>
  <c r="A900" i="2"/>
  <c r="H900" i="2"/>
  <c r="A901" i="2"/>
  <c r="H901" i="2"/>
  <c r="A902" i="2"/>
  <c r="H902" i="2"/>
  <c r="A903" i="2"/>
  <c r="H903" i="2"/>
  <c r="A904" i="2"/>
  <c r="H904" i="2"/>
  <c r="A905" i="2"/>
  <c r="H905" i="2"/>
  <c r="A906" i="2"/>
  <c r="H906" i="2"/>
  <c r="A907" i="2"/>
  <c r="H907" i="2"/>
  <c r="A908" i="2"/>
  <c r="H908" i="2"/>
  <c r="A909" i="2"/>
  <c r="H909" i="2"/>
  <c r="A910" i="2"/>
  <c r="H910" i="2"/>
  <c r="A911" i="2"/>
  <c r="H911" i="2"/>
  <c r="A912" i="2"/>
  <c r="H912" i="2"/>
  <c r="A913" i="2"/>
  <c r="H913" i="2"/>
  <c r="A914" i="2"/>
  <c r="H914" i="2"/>
  <c r="A915" i="2"/>
  <c r="H915" i="2"/>
  <c r="A916" i="2"/>
  <c r="H916" i="2"/>
  <c r="A917" i="2"/>
  <c r="H917" i="2"/>
  <c r="A918" i="2"/>
  <c r="H918" i="2"/>
  <c r="A919" i="2"/>
  <c r="H919" i="2"/>
  <c r="A920" i="2"/>
  <c r="H920" i="2"/>
  <c r="A921" i="2"/>
  <c r="H921" i="2"/>
  <c r="A922" i="2"/>
  <c r="H922" i="2"/>
  <c r="A923" i="2"/>
  <c r="H923" i="2"/>
  <c r="A924" i="2"/>
  <c r="H924" i="2"/>
  <c r="A925" i="2"/>
  <c r="H925" i="2"/>
  <c r="A926" i="2"/>
  <c r="H926" i="2"/>
  <c r="A927" i="2"/>
  <c r="H927" i="2"/>
  <c r="A928" i="2"/>
  <c r="H928" i="2"/>
  <c r="A929" i="2"/>
  <c r="H929" i="2"/>
  <c r="A930" i="2"/>
  <c r="H930" i="2"/>
  <c r="A931" i="2"/>
  <c r="H931" i="2"/>
  <c r="A932" i="2"/>
  <c r="H932" i="2"/>
  <c r="A933" i="2"/>
  <c r="H933" i="2"/>
  <c r="A934" i="2"/>
  <c r="H934" i="2"/>
  <c r="A935" i="2"/>
  <c r="H935" i="2"/>
  <c r="A936" i="2"/>
  <c r="H936" i="2"/>
  <c r="A937" i="2"/>
  <c r="H937" i="2"/>
  <c r="A938" i="2"/>
  <c r="H938" i="2"/>
  <c r="A939" i="2"/>
  <c r="H939" i="2"/>
  <c r="A940" i="2"/>
  <c r="H940" i="2"/>
  <c r="A941" i="2"/>
  <c r="H941" i="2"/>
  <c r="A942" i="2"/>
  <c r="H942" i="2"/>
  <c r="A943" i="2"/>
  <c r="H943" i="2"/>
  <c r="A944" i="2"/>
  <c r="H944" i="2"/>
  <c r="A945" i="2"/>
  <c r="H945" i="2"/>
  <c r="A946" i="2"/>
  <c r="H946" i="2"/>
  <c r="A947" i="2"/>
  <c r="H947" i="2"/>
  <c r="A948" i="2"/>
  <c r="H948" i="2"/>
  <c r="A949" i="2"/>
  <c r="H949" i="2"/>
  <c r="A950" i="2"/>
  <c r="H950" i="2"/>
  <c r="A951" i="2"/>
  <c r="H951" i="2"/>
  <c r="A952" i="2"/>
  <c r="H952" i="2"/>
  <c r="A953" i="2"/>
  <c r="H953" i="2"/>
  <c r="A954" i="2"/>
  <c r="H954" i="2"/>
  <c r="A955" i="2"/>
  <c r="H955" i="2"/>
  <c r="A956" i="2"/>
  <c r="H956" i="2"/>
  <c r="A957" i="2"/>
  <c r="H957" i="2"/>
  <c r="A958" i="2"/>
  <c r="H958" i="2"/>
  <c r="A959" i="2"/>
  <c r="H959" i="2"/>
  <c r="A960" i="2"/>
  <c r="H960" i="2"/>
  <c r="A961" i="2"/>
  <c r="H961" i="2"/>
  <c r="A962" i="2"/>
  <c r="H962" i="2"/>
  <c r="A963" i="2"/>
  <c r="H963" i="2"/>
  <c r="A964" i="2"/>
  <c r="H964" i="2"/>
  <c r="A965" i="2"/>
  <c r="A966" i="2"/>
  <c r="A967" i="2"/>
  <c r="A968" i="2"/>
  <c r="H968" i="2"/>
  <c r="A969" i="2"/>
  <c r="H969" i="2"/>
  <c r="A970" i="2"/>
  <c r="H970" i="2"/>
  <c r="A971" i="2"/>
  <c r="H971" i="2"/>
  <c r="A972" i="2"/>
  <c r="H972" i="2"/>
  <c r="A973" i="2"/>
  <c r="H973" i="2"/>
  <c r="A974" i="2"/>
  <c r="H974" i="2"/>
  <c r="A975" i="2"/>
  <c r="A976" i="2"/>
  <c r="A977" i="2"/>
  <c r="A978" i="2"/>
  <c r="A979" i="2"/>
  <c r="A980" i="2"/>
  <c r="A981" i="2"/>
  <c r="A982" i="2"/>
  <c r="A983" i="2"/>
  <c r="A984" i="2"/>
  <c r="A985" i="2"/>
  <c r="A986" i="2"/>
  <c r="A987" i="2"/>
  <c r="A988" i="2"/>
  <c r="A989" i="2"/>
  <c r="A990" i="2"/>
  <c r="A991" i="2"/>
  <c r="A992" i="2"/>
  <c r="A993" i="2"/>
  <c r="A994" i="2"/>
  <c r="A995" i="2"/>
  <c r="A996" i="2"/>
  <c r="A997" i="2"/>
  <c r="A998" i="2"/>
  <c r="A999" i="2"/>
  <c r="A1000" i="2"/>
  <c r="A1001" i="2"/>
  <c r="H1001" i="2"/>
  <c r="A1002" i="2"/>
  <c r="H1002" i="2"/>
  <c r="A1003" i="2"/>
  <c r="H1003" i="2"/>
  <c r="A1004" i="2"/>
  <c r="H1004" i="2"/>
  <c r="A1005" i="2"/>
  <c r="H1005" i="2"/>
  <c r="A1006" i="2"/>
  <c r="H1006" i="2"/>
  <c r="A1007" i="2"/>
  <c r="A1008" i="2"/>
  <c r="A1009" i="2"/>
  <c r="A1010" i="2"/>
  <c r="A1011" i="2"/>
  <c r="A1012" i="2"/>
  <c r="H1012" i="2"/>
  <c r="A1013" i="2"/>
  <c r="H1013" i="2"/>
  <c r="A1014" i="2"/>
  <c r="H1014" i="2"/>
  <c r="A1015" i="2"/>
  <c r="H1015" i="2"/>
  <c r="A1016" i="2"/>
  <c r="H1016" i="2"/>
  <c r="A1017" i="2"/>
  <c r="H1017" i="2"/>
  <c r="A1018" i="2"/>
  <c r="H1018" i="2"/>
  <c r="A1019" i="2"/>
  <c r="H1019" i="2"/>
  <c r="A1020" i="2"/>
  <c r="H1020" i="2"/>
  <c r="A1021" i="2"/>
  <c r="H1021" i="2"/>
  <c r="A1022" i="2"/>
  <c r="H1022" i="2"/>
  <c r="A1023" i="2"/>
  <c r="H1023" i="2"/>
  <c r="A1024" i="2"/>
  <c r="H1024" i="2"/>
  <c r="A1025" i="2"/>
  <c r="H1025" i="2"/>
  <c r="A1026" i="2"/>
  <c r="H1026" i="2"/>
  <c r="A1027" i="2"/>
  <c r="H1027" i="2"/>
  <c r="A1028" i="2"/>
  <c r="H1028" i="2"/>
  <c r="A1029" i="2"/>
  <c r="H1029" i="2"/>
  <c r="A1030" i="2"/>
  <c r="H1030" i="2"/>
  <c r="A1031" i="2"/>
  <c r="H1031" i="2"/>
  <c r="A1032" i="2"/>
  <c r="H1032" i="2"/>
  <c r="A1033" i="2"/>
  <c r="H1033" i="2"/>
  <c r="A1034" i="2"/>
  <c r="H1034" i="2"/>
  <c r="A1035" i="2"/>
  <c r="H1035" i="2"/>
  <c r="A1036" i="2"/>
  <c r="H1036" i="2"/>
  <c r="A1037" i="2"/>
  <c r="H1037" i="2"/>
  <c r="A1038" i="2"/>
  <c r="H1038" i="2"/>
  <c r="A1039" i="2"/>
  <c r="H1039" i="2"/>
  <c r="A1040" i="2"/>
  <c r="H1040" i="2"/>
  <c r="A1041" i="2"/>
  <c r="H1041" i="2"/>
  <c r="A1042" i="2"/>
  <c r="H1042" i="2"/>
  <c r="A1043" i="2"/>
  <c r="H1043" i="2"/>
  <c r="A1044" i="2"/>
  <c r="H1044" i="2"/>
  <c r="A1045" i="2"/>
  <c r="H1045" i="2"/>
  <c r="A1046" i="2"/>
  <c r="H1046" i="2"/>
  <c r="A1047" i="2"/>
  <c r="H1047" i="2"/>
  <c r="A1048" i="2"/>
  <c r="H1048" i="2"/>
  <c r="A1049" i="2"/>
  <c r="H1049" i="2"/>
  <c r="A1050" i="2"/>
  <c r="H1050" i="2"/>
  <c r="A1051" i="2"/>
  <c r="H1051" i="2"/>
  <c r="A1052" i="2"/>
  <c r="H1052" i="2"/>
  <c r="A1053" i="2"/>
  <c r="H1053" i="2"/>
  <c r="A1054" i="2"/>
  <c r="H1054" i="2"/>
  <c r="A1055" i="2"/>
  <c r="H1055" i="2"/>
  <c r="A1056" i="2"/>
  <c r="H1056" i="2"/>
  <c r="A1057" i="2"/>
  <c r="H1057" i="2"/>
  <c r="A1058" i="2"/>
  <c r="H1058" i="2"/>
  <c r="A1059" i="2"/>
  <c r="H1059" i="2"/>
  <c r="A1060" i="2"/>
  <c r="H1060" i="2"/>
  <c r="A1061" i="2"/>
  <c r="H1061" i="2"/>
  <c r="A1062" i="2"/>
  <c r="H1062" i="2"/>
  <c r="A1063" i="2"/>
  <c r="H1063" i="2"/>
  <c r="A1064" i="2"/>
  <c r="H1064" i="2"/>
  <c r="A1065" i="2"/>
  <c r="H1065" i="2"/>
  <c r="A1066" i="2"/>
  <c r="H1066" i="2"/>
  <c r="A1067" i="2"/>
  <c r="H1067" i="2"/>
  <c r="A1068" i="2"/>
  <c r="H1068" i="2"/>
  <c r="A1069" i="2"/>
  <c r="H1069" i="2"/>
  <c r="A1070" i="2"/>
  <c r="H1070" i="2"/>
  <c r="A1071" i="2"/>
  <c r="H1071" i="2"/>
  <c r="A1072" i="2"/>
  <c r="H1072" i="2"/>
  <c r="A1073" i="2"/>
  <c r="H1073" i="2"/>
  <c r="A1074" i="2"/>
  <c r="H1074" i="2"/>
  <c r="A1075" i="2"/>
  <c r="H1075" i="2"/>
  <c r="A1076" i="2"/>
  <c r="H1076" i="2"/>
  <c r="A1077" i="2"/>
  <c r="H1077" i="2"/>
  <c r="A1078" i="2"/>
  <c r="H1078" i="2"/>
  <c r="A1079" i="2"/>
  <c r="H1079" i="2"/>
  <c r="A1080" i="2"/>
  <c r="H1080" i="2"/>
  <c r="A1081" i="2"/>
  <c r="H1081" i="2"/>
  <c r="A1082" i="2"/>
  <c r="H1082" i="2"/>
  <c r="A1083" i="2"/>
  <c r="H1083" i="2"/>
  <c r="A1084" i="2"/>
  <c r="H1084" i="2"/>
  <c r="A1085" i="2"/>
  <c r="H1085" i="2"/>
  <c r="A1086" i="2"/>
  <c r="H1086" i="2"/>
  <c r="A1087" i="2"/>
  <c r="H1087" i="2"/>
  <c r="A1088" i="2"/>
  <c r="H1088" i="2"/>
  <c r="A1089" i="2"/>
  <c r="H1089" i="2"/>
  <c r="A1090" i="2"/>
  <c r="H1090" i="2"/>
  <c r="A1091" i="2"/>
  <c r="H1091" i="2"/>
  <c r="A1092" i="2"/>
  <c r="H1092" i="2"/>
  <c r="A1093" i="2"/>
  <c r="H1093" i="2"/>
  <c r="A1094" i="2"/>
  <c r="H1094" i="2"/>
  <c r="A1095" i="2"/>
  <c r="H1095" i="2"/>
  <c r="A1096" i="2"/>
  <c r="H1096" i="2"/>
  <c r="A1097" i="2"/>
  <c r="H1097" i="2"/>
  <c r="A1098" i="2"/>
  <c r="H1098" i="2"/>
  <c r="A1099" i="2"/>
  <c r="H1099" i="2"/>
  <c r="A1100" i="2"/>
  <c r="H1100" i="2"/>
  <c r="A1101" i="2"/>
  <c r="H1101" i="2"/>
  <c r="A1102" i="2"/>
  <c r="H1102" i="2"/>
  <c r="A1103" i="2"/>
  <c r="H1103" i="2"/>
  <c r="A1104" i="2"/>
  <c r="H1104" i="2"/>
  <c r="A1105" i="2"/>
  <c r="H1105" i="2"/>
  <c r="A1106" i="2"/>
  <c r="H1106" i="2"/>
  <c r="A1107" i="2"/>
  <c r="H1107" i="2"/>
  <c r="A1108" i="2"/>
  <c r="H1108" i="2"/>
  <c r="A1109" i="2"/>
  <c r="H1109" i="2"/>
  <c r="A1110" i="2"/>
  <c r="H1110" i="2"/>
  <c r="A1111" i="2"/>
  <c r="H1111" i="2"/>
  <c r="A1112" i="2"/>
  <c r="H1112" i="2"/>
  <c r="A1113" i="2"/>
  <c r="H1113" i="2"/>
  <c r="A1114" i="2"/>
  <c r="H1114" i="2"/>
  <c r="A1115" i="2"/>
  <c r="H1115" i="2"/>
  <c r="A1116" i="2"/>
  <c r="H1116" i="2"/>
  <c r="A1117" i="2"/>
  <c r="H1117" i="2"/>
  <c r="A1118" i="2"/>
  <c r="H1118" i="2"/>
  <c r="A1119" i="2"/>
  <c r="H1119" i="2"/>
  <c r="A1120" i="2"/>
  <c r="H1120" i="2"/>
  <c r="A1121" i="2"/>
  <c r="H1121" i="2"/>
  <c r="A1122" i="2"/>
  <c r="H1122" i="2"/>
  <c r="A1123" i="2"/>
  <c r="H1123" i="2"/>
  <c r="A1124" i="2"/>
  <c r="H1124" i="2"/>
  <c r="A1125" i="2"/>
  <c r="H1125" i="2"/>
  <c r="A1126" i="2"/>
  <c r="H1126" i="2"/>
  <c r="A1127" i="2"/>
  <c r="H1127" i="2"/>
  <c r="A1128" i="2"/>
  <c r="H1128" i="2"/>
  <c r="A1129" i="2"/>
  <c r="H1129" i="2"/>
  <c r="A1130" i="2"/>
  <c r="H1130" i="2"/>
  <c r="A1131" i="2"/>
  <c r="H1131" i="2"/>
  <c r="A1132" i="2"/>
  <c r="H1132" i="2"/>
  <c r="A1133" i="2"/>
  <c r="H1133" i="2"/>
  <c r="A1134" i="2"/>
  <c r="H1134" i="2"/>
  <c r="A1135" i="2"/>
  <c r="H1135" i="2"/>
  <c r="A1136" i="2"/>
  <c r="H1136" i="2"/>
  <c r="A1137" i="2"/>
  <c r="H1137" i="2"/>
  <c r="A1138" i="2"/>
  <c r="H1138" i="2"/>
  <c r="A1139" i="2"/>
  <c r="H1139" i="2"/>
  <c r="A1140" i="2"/>
  <c r="H1140" i="2"/>
  <c r="A1141" i="2"/>
  <c r="H1141" i="2"/>
  <c r="A1142" i="2"/>
  <c r="H1142" i="2"/>
  <c r="A1143" i="2"/>
  <c r="H1143" i="2"/>
  <c r="A1144" i="2"/>
  <c r="H1144" i="2"/>
  <c r="A1145" i="2"/>
  <c r="H1145" i="2"/>
  <c r="A1146" i="2"/>
  <c r="H1146" i="2"/>
  <c r="A1147" i="2"/>
  <c r="H1147" i="2"/>
  <c r="A1148" i="2"/>
  <c r="H1148" i="2"/>
  <c r="A1149" i="2"/>
  <c r="H1149" i="2"/>
  <c r="A1150" i="2"/>
  <c r="H1150" i="2"/>
  <c r="A1151" i="2"/>
  <c r="H1151" i="2"/>
  <c r="A1152" i="2"/>
  <c r="H1152" i="2"/>
  <c r="A1153" i="2"/>
  <c r="H1153" i="2"/>
  <c r="A1154" i="2"/>
  <c r="H1154" i="2"/>
  <c r="A1155" i="2"/>
  <c r="H1155" i="2"/>
  <c r="A1156" i="2"/>
  <c r="H1156" i="2"/>
  <c r="A1157" i="2"/>
  <c r="H1157" i="2"/>
  <c r="A1158" i="2"/>
  <c r="H1158" i="2"/>
  <c r="A1159" i="2"/>
  <c r="H1159" i="2"/>
  <c r="A1160" i="2"/>
  <c r="H1160" i="2"/>
  <c r="A1161" i="2"/>
  <c r="H1161" i="2"/>
  <c r="A1162" i="2"/>
  <c r="H1162" i="2"/>
  <c r="A1163" i="2"/>
  <c r="H1163" i="2"/>
  <c r="A1164" i="2"/>
  <c r="H1164" i="2"/>
  <c r="A1165" i="2"/>
  <c r="H1165" i="2"/>
  <c r="A1166" i="2"/>
  <c r="H1166" i="2"/>
  <c r="A1167" i="2"/>
  <c r="H1167" i="2"/>
  <c r="A1168" i="2"/>
  <c r="H1168" i="2"/>
  <c r="A1169" i="2"/>
  <c r="H1169" i="2"/>
  <c r="A1170" i="2"/>
  <c r="H1170" i="2"/>
  <c r="A1171" i="2"/>
  <c r="H1171" i="2"/>
  <c r="A1172" i="2"/>
  <c r="H1172" i="2"/>
  <c r="A1173" i="2"/>
  <c r="H1173" i="2"/>
  <c r="A1174" i="2"/>
  <c r="H1174" i="2"/>
  <c r="A1175" i="2"/>
  <c r="H1175" i="2"/>
  <c r="A1176" i="2"/>
  <c r="H1176" i="2"/>
  <c r="A1177" i="2"/>
  <c r="H1177" i="2"/>
  <c r="A1178" i="2"/>
  <c r="H1178" i="2"/>
  <c r="A1179" i="2"/>
  <c r="H1179" i="2"/>
  <c r="A1180" i="2"/>
  <c r="H1180" i="2"/>
  <c r="A1181" i="2"/>
  <c r="H1181" i="2"/>
  <c r="A1182" i="2"/>
  <c r="H1182" i="2"/>
  <c r="A1183" i="2"/>
  <c r="H1183" i="2"/>
  <c r="A1184" i="2"/>
  <c r="H1184" i="2"/>
  <c r="A1185" i="2"/>
  <c r="H1185" i="2"/>
  <c r="A1186" i="2"/>
  <c r="H1186" i="2"/>
  <c r="A1187" i="2"/>
  <c r="H1187" i="2"/>
  <c r="A1188" i="2"/>
  <c r="H1188" i="2"/>
  <c r="A1189" i="2"/>
  <c r="A1190" i="2"/>
  <c r="A1191" i="2"/>
  <c r="A1192" i="2"/>
  <c r="A1193" i="2"/>
  <c r="F1193" i="2"/>
  <c r="A1194" i="2"/>
  <c r="F1194" i="2"/>
  <c r="A1195" i="2"/>
  <c r="F1195" i="2"/>
  <c r="A1196" i="2"/>
  <c r="F1196" i="2"/>
  <c r="A1197" i="2"/>
  <c r="F1197" i="2"/>
  <c r="A1198" i="2"/>
  <c r="F1198" i="2"/>
  <c r="A1199" i="2"/>
  <c r="F1199" i="2"/>
  <c r="A1200" i="2"/>
  <c r="F1200" i="2"/>
  <c r="AJ1" i="7"/>
  <c r="R1" i="19"/>
  <c r="S1" i="19"/>
  <c r="T1" i="19"/>
  <c r="U1" i="19"/>
  <c r="S1" i="1"/>
  <c r="T1" i="1"/>
  <c r="U1" i="1"/>
  <c r="D72" i="13"/>
  <c r="D76" i="13"/>
  <c r="D69" i="13"/>
  <c r="D65" i="13"/>
  <c r="D61" i="13"/>
  <c r="D57" i="13"/>
  <c r="D53" i="13"/>
  <c r="D49" i="13"/>
  <c r="D45" i="13"/>
  <c r="D74" i="13"/>
  <c r="D75" i="13"/>
  <c r="D68" i="13"/>
  <c r="D64" i="13"/>
  <c r="D60" i="13"/>
  <c r="D56" i="13"/>
  <c r="D52" i="13"/>
  <c r="D48" i="13"/>
  <c r="D44" i="13"/>
  <c r="D71" i="13"/>
  <c r="D67" i="13"/>
  <c r="D63" i="13"/>
  <c r="D59" i="13"/>
  <c r="D55" i="13"/>
  <c r="D51" i="13"/>
  <c r="D47" i="13"/>
  <c r="D43" i="13"/>
  <c r="D54" i="13"/>
  <c r="D77" i="13"/>
  <c r="D58" i="13"/>
  <c r="D70" i="13"/>
  <c r="D50" i="13"/>
  <c r="D62" i="13"/>
  <c r="D73" i="13"/>
  <c r="D46" i="13"/>
  <c r="D66" i="13"/>
  <c r="E110" i="4"/>
  <c r="S20" i="13"/>
  <c r="T20" i="13"/>
  <c r="E102" i="4"/>
  <c r="S8" i="13" s="1"/>
  <c r="T8" i="13" s="1"/>
  <c r="E119" i="4"/>
  <c r="S36" i="13"/>
  <c r="E92" i="4"/>
  <c r="S12" i="13"/>
  <c r="T12" i="13"/>
  <c r="E107" i="4"/>
  <c r="S5" i="13" s="1"/>
  <c r="T5" i="13"/>
  <c r="E91" i="4"/>
  <c r="S4" i="13"/>
  <c r="T4" i="13" s="1"/>
  <c r="E94" i="4"/>
  <c r="S17" i="13"/>
  <c r="T17" i="13"/>
  <c r="E113" i="4"/>
  <c r="S27" i="13" s="1"/>
  <c r="T27" i="13" s="1"/>
  <c r="E111" i="4"/>
  <c r="S14" i="13" s="1"/>
  <c r="T14" i="13" s="1"/>
  <c r="E100" i="4"/>
  <c r="S6" i="13" s="1"/>
  <c r="T6" i="13" s="1"/>
  <c r="E108" i="4"/>
  <c r="S21" i="13" s="1"/>
  <c r="T21" i="13" s="1"/>
  <c r="E109" i="4"/>
  <c r="S19" i="13"/>
  <c r="T19" i="13" s="1"/>
  <c r="E96" i="4"/>
  <c r="S15" i="13" s="1"/>
  <c r="T15" i="13"/>
  <c r="E105" i="4"/>
  <c r="S3" i="13"/>
  <c r="T3" i="13" s="1"/>
  <c r="E115" i="4"/>
  <c r="S29" i="13"/>
  <c r="T29" i="13" s="1"/>
  <c r="E118" i="4"/>
  <c r="S35" i="13"/>
  <c r="E114" i="4"/>
  <c r="S28" i="13" s="1"/>
  <c r="E95" i="4"/>
  <c r="S24" i="13"/>
  <c r="T24" i="13" s="1"/>
  <c r="E101" i="4"/>
  <c r="E90" i="4"/>
  <c r="S16" i="13"/>
  <c r="T16" i="13" s="1"/>
  <c r="E89" i="4"/>
  <c r="S7" i="13"/>
  <c r="T7" i="13" s="1"/>
  <c r="E97" i="4"/>
  <c r="S11" i="13" s="1"/>
  <c r="T11" i="13" s="1"/>
  <c r="E116" i="4"/>
  <c r="S33" i="13"/>
  <c r="E103" i="4"/>
  <c r="S10" i="13"/>
  <c r="T10" i="13" s="1"/>
  <c r="E104" i="4"/>
  <c r="S13" i="13" s="1"/>
  <c r="T13" i="13" s="1"/>
  <c r="E106" i="4"/>
  <c r="S22" i="13" s="1"/>
  <c r="T22" i="13"/>
  <c r="E88" i="4"/>
  <c r="S25" i="13"/>
  <c r="T25" i="13"/>
  <c r="T9" i="13"/>
  <c r="F126" i="4"/>
  <c r="H3" i="4"/>
  <c r="I1" i="4"/>
  <c r="H85" i="4"/>
  <c r="E121" i="4"/>
  <c r="S32" i="13" s="1"/>
  <c r="T32" i="13" s="1"/>
  <c r="H2" i="4"/>
  <c r="H4" i="4"/>
  <c r="I18" i="4"/>
  <c r="I52" i="4"/>
  <c r="I41" i="4"/>
  <c r="I69" i="4"/>
  <c r="I55" i="4"/>
  <c r="I68" i="4"/>
  <c r="Z55" i="19"/>
  <c r="Z57" i="19"/>
  <c r="Z827" i="1"/>
  <c r="W827" i="1"/>
  <c r="Z359" i="19"/>
  <c r="W359" i="19"/>
  <c r="Z358" i="19"/>
  <c r="W358" i="19"/>
  <c r="W739" i="1"/>
  <c r="Z109" i="1"/>
  <c r="W823" i="1"/>
  <c r="P42" i="13"/>
  <c r="P40" i="13"/>
  <c r="Z741" i="1"/>
  <c r="Z1171" i="1"/>
  <c r="W1171" i="1"/>
  <c r="Z1356" i="1"/>
  <c r="W1356" i="1"/>
  <c r="Z1355" i="1"/>
  <c r="Z1299" i="1"/>
  <c r="W1299" i="1"/>
  <c r="Z1198" i="1"/>
  <c r="W1172" i="1"/>
  <c r="L7" i="13"/>
  <c r="L9" i="13"/>
  <c r="L33" i="13"/>
  <c r="L31" i="13"/>
  <c r="L17" i="13"/>
  <c r="L30" i="13"/>
  <c r="L37" i="13"/>
  <c r="L22" i="13"/>
  <c r="L14" i="13"/>
  <c r="L19" i="13"/>
  <c r="L16" i="13"/>
  <c r="L20" i="13"/>
  <c r="L12" i="13"/>
  <c r="L23" i="13"/>
  <c r="L10" i="13"/>
  <c r="L18" i="13"/>
  <c r="L11" i="13"/>
  <c r="L24" i="13"/>
  <c r="L36" i="13"/>
  <c r="L29" i="13"/>
  <c r="L8" i="13"/>
  <c r="L4" i="13"/>
  <c r="L28" i="13"/>
  <c r="L13" i="13"/>
  <c r="O9" i="13"/>
  <c r="O31" i="13"/>
  <c r="O16" i="13"/>
  <c r="L25" i="13"/>
  <c r="L3" i="13"/>
  <c r="L21" i="13"/>
  <c r="L35" i="13"/>
  <c r="L26" i="13"/>
  <c r="L27" i="13"/>
  <c r="L6" i="13"/>
  <c r="E17" i="4"/>
  <c r="D17" i="4" s="1"/>
  <c r="E18" i="4"/>
  <c r="D18" i="4" s="1"/>
  <c r="E6" i="4"/>
  <c r="D6" i="4" s="1"/>
  <c r="E19" i="4"/>
  <c r="D19" i="4" s="1"/>
  <c r="E12" i="4"/>
  <c r="D12" i="4" s="1"/>
  <c r="E8" i="4"/>
  <c r="D8" i="4" s="1"/>
  <c r="E7" i="4"/>
  <c r="D7" i="4" s="1"/>
  <c r="E9" i="4"/>
  <c r="D9" i="4" s="1"/>
  <c r="C2" i="16"/>
  <c r="D243" i="13" l="1"/>
  <c r="Z26" i="19"/>
  <c r="Z42" i="19"/>
  <c r="W42" i="19"/>
  <c r="D232" i="13"/>
  <c r="D154" i="13"/>
  <c r="Z12" i="19"/>
  <c r="W110" i="19"/>
  <c r="Z110" i="19"/>
  <c r="W58" i="19"/>
  <c r="Z58" i="19"/>
  <c r="Z28" i="19"/>
  <c r="W28" i="19"/>
  <c r="Z41" i="19"/>
  <c r="D231" i="13"/>
  <c r="D170" i="13"/>
  <c r="W109" i="19"/>
  <c r="Z109" i="19"/>
  <c r="W59" i="19"/>
  <c r="Z59" i="19"/>
  <c r="W56" i="19"/>
  <c r="Z56" i="19"/>
  <c r="Z27" i="19"/>
  <c r="W27" i="19"/>
  <c r="W25" i="19"/>
  <c r="Z25" i="19"/>
  <c r="W24" i="19"/>
  <c r="Z24" i="19"/>
  <c r="Z357" i="19"/>
  <c r="W357" i="19"/>
  <c r="W111" i="19"/>
  <c r="Z111" i="19"/>
  <c r="D250" i="13"/>
  <c r="D174" i="13"/>
  <c r="D223" i="13"/>
  <c r="D180" i="13"/>
  <c r="Z29" i="19"/>
  <c r="Z356" i="19"/>
  <c r="W795" i="1"/>
  <c r="Z796" i="1"/>
  <c r="Z823" i="1"/>
  <c r="Z826" i="1"/>
  <c r="Z1174" i="1"/>
  <c r="Z1199" i="1"/>
  <c r="L5" i="13"/>
  <c r="O15" i="13"/>
  <c r="D244" i="13"/>
  <c r="D158" i="13"/>
  <c r="D221" i="13"/>
  <c r="D183" i="13"/>
  <c r="D249" i="13"/>
  <c r="O28" i="13"/>
  <c r="D253" i="13"/>
  <c r="D185" i="13"/>
  <c r="D155" i="13"/>
  <c r="D184" i="13"/>
  <c r="M35" i="13"/>
  <c r="D151" i="13"/>
  <c r="D230" i="13"/>
  <c r="D182" i="13"/>
  <c r="P38" i="13"/>
  <c r="H3" i="13"/>
  <c r="I3" i="13" s="1"/>
  <c r="Z739" i="1"/>
  <c r="D119" i="13"/>
  <c r="W830" i="1"/>
  <c r="Z1175" i="1"/>
  <c r="Z797" i="1"/>
  <c r="H29" i="13"/>
  <c r="I29" i="13" s="1"/>
  <c r="D188" i="13"/>
  <c r="Z2375" i="1"/>
  <c r="W798" i="1"/>
  <c r="Z798" i="1"/>
  <c r="Z829" i="1"/>
  <c r="W829" i="1"/>
  <c r="Z742" i="1"/>
  <c r="W742" i="1"/>
  <c r="D205" i="13"/>
  <c r="D85" i="13"/>
  <c r="H19" i="13"/>
  <c r="I19" i="13" s="1"/>
  <c r="D219" i="13"/>
  <c r="D139" i="13"/>
  <c r="D110" i="13"/>
  <c r="Z2286" i="1"/>
  <c r="W2286" i="1"/>
  <c r="Z824" i="1"/>
  <c r="W824" i="1"/>
  <c r="W2374" i="1"/>
  <c r="Z2374" i="1"/>
  <c r="Z740" i="1"/>
  <c r="W740" i="1"/>
  <c r="W2197" i="1"/>
  <c r="Z2197" i="1"/>
  <c r="W1298" i="1"/>
  <c r="Z1298" i="1"/>
  <c r="W828" i="1"/>
  <c r="Z828" i="1"/>
  <c r="W2346" i="1"/>
  <c r="Z2346" i="1"/>
  <c r="Z2344" i="1"/>
  <c r="W2344" i="1"/>
  <c r="W2376" i="1"/>
  <c r="Z2376" i="1"/>
  <c r="D194" i="13"/>
  <c r="H21" i="13"/>
  <c r="I21" i="13" s="1"/>
  <c r="D214" i="13"/>
  <c r="D88" i="13"/>
  <c r="H13" i="13"/>
  <c r="I13" i="13" s="1"/>
  <c r="D109" i="13"/>
  <c r="D112" i="13"/>
  <c r="D100" i="13"/>
  <c r="D134" i="13"/>
  <c r="D108" i="13"/>
  <c r="D121" i="13"/>
  <c r="D217" i="13"/>
  <c r="D125" i="13"/>
  <c r="D123" i="13"/>
  <c r="Z825" i="1"/>
  <c r="D190" i="13"/>
  <c r="D192" i="13"/>
  <c r="Z2347" i="1"/>
  <c r="Z2287" i="1"/>
  <c r="H30" i="13"/>
  <c r="D208" i="13"/>
  <c r="D103" i="13"/>
  <c r="H25" i="13"/>
  <c r="I25" i="13" s="1"/>
  <c r="M33" i="13"/>
  <c r="M4" i="13"/>
  <c r="M37" i="13"/>
  <c r="M23" i="13"/>
  <c r="M9" i="13"/>
  <c r="H8" i="13"/>
  <c r="I8" i="13" s="1"/>
  <c r="M8" i="13"/>
  <c r="M28" i="13"/>
  <c r="P28" i="13" s="1"/>
  <c r="O7" i="13"/>
  <c r="O36" i="13"/>
  <c r="O6" i="13"/>
  <c r="O34" i="13"/>
  <c r="O4" i="13"/>
  <c r="O32" i="13"/>
  <c r="O30" i="13"/>
  <c r="O35" i="13"/>
  <c r="P35" i="13" s="1"/>
  <c r="O29" i="13"/>
  <c r="O23" i="13"/>
  <c r="O25" i="13"/>
  <c r="O19" i="13"/>
  <c r="O14" i="13"/>
  <c r="O33" i="13"/>
  <c r="O20" i="13"/>
  <c r="O21" i="13"/>
  <c r="O27" i="13"/>
  <c r="O24" i="13"/>
  <c r="O26" i="13"/>
  <c r="O37" i="13"/>
  <c r="O13" i="13"/>
  <c r="O5" i="13"/>
  <c r="O12" i="13"/>
  <c r="O3" i="13"/>
  <c r="O18" i="13"/>
  <c r="O22" i="13"/>
  <c r="O11" i="13"/>
  <c r="D117" i="13"/>
  <c r="O8" i="13"/>
  <c r="M10" i="13"/>
  <c r="P9" i="13"/>
  <c r="D229" i="13"/>
  <c r="D257" i="13"/>
  <c r="D242" i="13"/>
  <c r="D252" i="13"/>
  <c r="D239" i="13"/>
  <c r="D236" i="13"/>
  <c r="D226" i="13"/>
  <c r="D165" i="13"/>
  <c r="D156" i="13"/>
  <c r="D161" i="13"/>
  <c r="D167" i="13"/>
  <c r="D152" i="13"/>
  <c r="D160" i="13"/>
  <c r="D169" i="13"/>
  <c r="D178" i="13"/>
  <c r="M32" i="13"/>
  <c r="D209" i="13"/>
  <c r="D193" i="13"/>
  <c r="D204" i="13"/>
  <c r="D201" i="13"/>
  <c r="D215" i="13"/>
  <c r="D195" i="13"/>
  <c r="D137" i="13"/>
  <c r="D115" i="13"/>
  <c r="D146" i="13"/>
  <c r="D120" i="13"/>
  <c r="D148" i="13"/>
  <c r="D126" i="13"/>
  <c r="D132" i="13"/>
  <c r="D149" i="13"/>
  <c r="D135" i="13"/>
  <c r="D95" i="13"/>
  <c r="D102" i="13"/>
  <c r="D80" i="13"/>
  <c r="D111" i="13"/>
  <c r="M21" i="13"/>
  <c r="P21" i="13" s="1"/>
  <c r="M14" i="13"/>
  <c r="H4" i="13"/>
  <c r="I4" i="13" s="1"/>
  <c r="H16" i="13"/>
  <c r="I16" i="13" s="1"/>
  <c r="H24" i="13"/>
  <c r="I24" i="13" s="1"/>
  <c r="H33" i="13"/>
  <c r="I33" i="13" s="1"/>
  <c r="H27" i="13"/>
  <c r="I27" i="13" s="1"/>
  <c r="H32" i="13"/>
  <c r="I32" i="13" s="1"/>
  <c r="D136" i="13"/>
  <c r="D99" i="13"/>
  <c r="M18" i="13"/>
  <c r="D107" i="13"/>
  <c r="H26" i="13"/>
  <c r="I26" i="13" s="1"/>
  <c r="M15" i="13"/>
  <c r="M3" i="13"/>
  <c r="M16" i="13"/>
  <c r="P16" i="13" s="1"/>
  <c r="O10" i="13"/>
  <c r="P10" i="13" s="1"/>
  <c r="H22" i="13"/>
  <c r="I22" i="13" s="1"/>
  <c r="H6" i="13"/>
  <c r="I6" i="13" s="1"/>
  <c r="H11" i="13"/>
  <c r="I11" i="13" s="1"/>
  <c r="D177" i="13"/>
  <c r="D144" i="13"/>
  <c r="D213" i="13"/>
  <c r="D212" i="13"/>
  <c r="H37" i="13"/>
  <c r="I37" i="13" s="1"/>
  <c r="D90" i="13"/>
  <c r="D118" i="13"/>
  <c r="D143" i="13"/>
  <c r="M34" i="13"/>
  <c r="P34" i="13" s="1"/>
  <c r="M29" i="13"/>
  <c r="P29" i="13" s="1"/>
  <c r="D233" i="13"/>
  <c r="D225" i="13"/>
  <c r="D181" i="13"/>
  <c r="D173" i="13"/>
  <c r="D175" i="13"/>
  <c r="D248" i="13"/>
  <c r="H15" i="13"/>
  <c r="I15" i="13" s="1"/>
  <c r="D237" i="13"/>
  <c r="H31" i="13"/>
  <c r="I31" i="13" s="1"/>
  <c r="H12" i="13"/>
  <c r="I12" i="13" s="1"/>
  <c r="D92" i="13"/>
  <c r="D202" i="13"/>
  <c r="D187" i="13"/>
  <c r="D140" i="13"/>
  <c r="H18" i="13"/>
  <c r="I18" i="13" s="1"/>
  <c r="D79" i="13"/>
  <c r="D203" i="13"/>
  <c r="D124" i="13"/>
  <c r="H20" i="13"/>
  <c r="I20" i="13" s="1"/>
  <c r="D218" i="13"/>
  <c r="M25" i="13"/>
  <c r="P25" i="13" s="1"/>
  <c r="M24" i="13"/>
  <c r="P24" i="13" s="1"/>
  <c r="D240" i="13"/>
  <c r="D251" i="13"/>
  <c r="M5" i="13"/>
  <c r="P5" i="13" s="1"/>
  <c r="M22" i="13"/>
  <c r="P22" i="13" s="1"/>
  <c r="M36" i="13"/>
  <c r="P36" i="13" s="1"/>
  <c r="D238" i="13"/>
  <c r="H9" i="13"/>
  <c r="I9" i="13" s="1"/>
  <c r="D164" i="13"/>
  <c r="D171" i="13"/>
  <c r="D254" i="13"/>
  <c r="H17" i="13"/>
  <c r="I17" i="13" s="1"/>
  <c r="H34" i="13"/>
  <c r="I34" i="13" s="1"/>
  <c r="D157" i="13"/>
  <c r="D113" i="13"/>
  <c r="D105" i="13"/>
  <c r="D207" i="13"/>
  <c r="D210" i="13"/>
  <c r="D93" i="13"/>
  <c r="D141" i="13"/>
  <c r="D206" i="13"/>
  <c r="D106" i="13"/>
  <c r="D94" i="13"/>
  <c r="D147" i="13"/>
  <c r="D235" i="13"/>
  <c r="M11" i="13"/>
  <c r="P11" i="13" s="1"/>
  <c r="M30" i="13"/>
  <c r="P30" i="13" s="1"/>
  <c r="D228" i="13"/>
  <c r="H10" i="13"/>
  <c r="I10" i="13" s="1"/>
  <c r="D166" i="13"/>
  <c r="D234" i="13"/>
  <c r="D116" i="13"/>
  <c r="D82" i="13"/>
  <c r="D122" i="13"/>
  <c r="D220" i="13"/>
  <c r="D198" i="13"/>
  <c r="D196" i="13"/>
  <c r="D130" i="13"/>
  <c r="D97" i="13"/>
  <c r="D191" i="13"/>
  <c r="D138" i="13"/>
  <c r="D241" i="13"/>
  <c r="D162" i="13"/>
  <c r="M12" i="13"/>
  <c r="P12" i="13" s="1"/>
  <c r="M13" i="13"/>
  <c r="P13" i="13" s="1"/>
  <c r="D227" i="13"/>
  <c r="M6" i="13"/>
  <c r="P6" i="13" s="1"/>
  <c r="D179" i="13"/>
  <c r="D176" i="13"/>
  <c r="D189" i="13"/>
  <c r="D96" i="13"/>
  <c r="D91" i="13"/>
  <c r="D133" i="13"/>
  <c r="D86" i="13"/>
  <c r="D131" i="13"/>
  <c r="H14" i="13"/>
  <c r="I14" i="13" s="1"/>
  <c r="D104" i="13"/>
  <c r="D145" i="13"/>
  <c r="D211" i="13"/>
  <c r="D255" i="13"/>
  <c r="M7" i="13"/>
  <c r="P7" i="13" s="1"/>
  <c r="M19" i="13"/>
  <c r="M31" i="13"/>
  <c r="P31" i="13" s="1"/>
  <c r="D172" i="13"/>
  <c r="D245" i="13"/>
  <c r="H35" i="13"/>
  <c r="I35" i="13" s="1"/>
  <c r="H7" i="13"/>
  <c r="I7" i="13" s="1"/>
  <c r="H5" i="13"/>
  <c r="I5" i="13" s="1"/>
  <c r="H23" i="13"/>
  <c r="I23" i="13" s="1"/>
  <c r="D89" i="13"/>
  <c r="D197" i="13"/>
  <c r="D101" i="13"/>
  <c r="D87" i="13"/>
  <c r="D127" i="13"/>
  <c r="D199" i="13"/>
  <c r="D128" i="13"/>
  <c r="D142" i="13"/>
  <c r="D98" i="13"/>
  <c r="D168" i="13"/>
  <c r="D224" i="13"/>
  <c r="M17" i="13"/>
  <c r="P17" i="13" s="1"/>
  <c r="D159" i="13"/>
  <c r="M27" i="13"/>
  <c r="P27" i="13" s="1"/>
  <c r="D246" i="13"/>
  <c r="D256" i="13"/>
  <c r="H28" i="13"/>
  <c r="I28" i="13" s="1"/>
  <c r="D247" i="13"/>
  <c r="H36" i="13"/>
  <c r="D129" i="13"/>
  <c r="D84" i="13"/>
  <c r="D81" i="13"/>
  <c r="D200" i="13"/>
  <c r="D83" i="13"/>
  <c r="D216" i="13"/>
  <c r="D163" i="13"/>
  <c r="M26" i="13"/>
  <c r="M20" i="13"/>
  <c r="P20" i="13" s="1"/>
  <c r="L15" i="13"/>
  <c r="P15" i="13" s="1"/>
  <c r="Z8" i="19"/>
  <c r="W8" i="19"/>
  <c r="I26" i="4"/>
  <c r="I12" i="4"/>
  <c r="I32" i="4"/>
  <c r="I62" i="4"/>
  <c r="I59" i="4"/>
  <c r="I73" i="4"/>
  <c r="I84" i="4"/>
  <c r="I34" i="4"/>
  <c r="I24" i="4"/>
  <c r="I42" i="4"/>
  <c r="I45" i="4"/>
  <c r="I36" i="4"/>
  <c r="I65" i="4"/>
  <c r="I13" i="4"/>
  <c r="I11" i="4"/>
  <c r="I40" i="4"/>
  <c r="I75" i="4"/>
  <c r="I67" i="4"/>
  <c r="I82" i="4"/>
  <c r="I81" i="4"/>
  <c r="I21" i="4"/>
  <c r="I19" i="4"/>
  <c r="I48" i="4"/>
  <c r="I72" i="4"/>
  <c r="I64" i="4"/>
  <c r="I3" i="4"/>
  <c r="I14" i="4"/>
  <c r="I20" i="4"/>
  <c r="I44" i="4"/>
  <c r="I56" i="4"/>
  <c r="I37" i="4"/>
  <c r="I22" i="4"/>
  <c r="I7" i="4"/>
  <c r="I58" i="4"/>
  <c r="I53" i="4"/>
  <c r="I80" i="4"/>
  <c r="I30" i="4"/>
  <c r="I15" i="4"/>
  <c r="I66" i="4"/>
  <c r="I63" i="4"/>
  <c r="I85" i="4"/>
  <c r="I25" i="4"/>
  <c r="I39" i="4"/>
  <c r="I35" i="4"/>
  <c r="I49" i="4"/>
  <c r="I2" i="4"/>
  <c r="I33" i="4"/>
  <c r="I70" i="4"/>
  <c r="I71" i="4"/>
  <c r="I16" i="4"/>
  <c r="I47" i="4"/>
  <c r="I76" i="4"/>
  <c r="I6" i="4"/>
  <c r="I27" i="4"/>
  <c r="I54" i="4"/>
  <c r="I4" i="4"/>
  <c r="I10" i="4"/>
  <c r="I31" i="4"/>
  <c r="I51" i="4"/>
  <c r="I83" i="4"/>
  <c r="I5" i="4"/>
  <c r="I38" i="4"/>
  <c r="I60" i="4"/>
  <c r="I9" i="4"/>
  <c r="I46" i="4"/>
  <c r="I57" i="4"/>
  <c r="I17" i="4"/>
  <c r="I50" i="4"/>
  <c r="I77" i="4"/>
  <c r="I43" i="4"/>
  <c r="I23" i="4"/>
  <c r="I78" i="4"/>
  <c r="I28" i="4"/>
  <c r="I79" i="4"/>
  <c r="I8" i="4"/>
  <c r="J1" i="4"/>
  <c r="I29" i="4"/>
  <c r="I61" i="4"/>
  <c r="I74" i="4"/>
  <c r="W12" i="19"/>
  <c r="T25" i="1"/>
  <c r="U25" i="1" s="1"/>
  <c r="T119" i="1"/>
  <c r="U119" i="1" s="1"/>
  <c r="T101" i="1"/>
  <c r="U101" i="1" s="1"/>
  <c r="T92" i="1"/>
  <c r="U92" i="1" s="1"/>
  <c r="T214" i="1"/>
  <c r="U214" i="1" s="1"/>
  <c r="T220" i="1"/>
  <c r="U220" i="1" s="1"/>
  <c r="T226" i="1"/>
  <c r="U226" i="1" s="1"/>
  <c r="T231" i="1"/>
  <c r="U231" i="1" s="1"/>
  <c r="T236" i="1"/>
  <c r="U236" i="1" s="1"/>
  <c r="T253" i="1"/>
  <c r="U253" i="1" s="1"/>
  <c r="T258" i="1"/>
  <c r="U258" i="1" s="1"/>
  <c r="T273" i="1"/>
  <c r="U273" i="1" s="1"/>
  <c r="T278" i="1"/>
  <c r="U278" i="1" s="1"/>
  <c r="T288" i="1"/>
  <c r="U288" i="1" s="1"/>
  <c r="T293" i="1"/>
  <c r="U293" i="1" s="1"/>
  <c r="T304" i="1"/>
  <c r="U304" i="1" s="1"/>
  <c r="T310" i="1"/>
  <c r="U310" i="1" s="1"/>
  <c r="T315" i="1"/>
  <c r="U315" i="1" s="1"/>
  <c r="T341" i="1"/>
  <c r="U341" i="1" s="1"/>
  <c r="T142" i="1"/>
  <c r="U142" i="1" s="1"/>
  <c r="T153" i="1"/>
  <c r="U153" i="1" s="1"/>
  <c r="T158" i="1"/>
  <c r="U158" i="1" s="1"/>
  <c r="T163" i="1"/>
  <c r="U163" i="1" s="1"/>
  <c r="T168" i="1"/>
  <c r="U168" i="1" s="1"/>
  <c r="T178" i="1"/>
  <c r="U178" i="1" s="1"/>
  <c r="T199" i="1"/>
  <c r="U199" i="1" s="1"/>
  <c r="T204" i="1"/>
  <c r="U204" i="1" s="1"/>
  <c r="T215" i="1"/>
  <c r="U215" i="1" s="1"/>
  <c r="T221" i="1"/>
  <c r="U221" i="1" s="1"/>
  <c r="T227" i="1"/>
  <c r="U227" i="1" s="1"/>
  <c r="T442" i="1"/>
  <c r="U442" i="1" s="1"/>
  <c r="T447" i="1"/>
  <c r="U447" i="1" s="1"/>
  <c r="T452" i="1"/>
  <c r="U452" i="1" s="1"/>
  <c r="T458" i="1"/>
  <c r="U458" i="1" s="1"/>
  <c r="T463" i="1"/>
  <c r="U463" i="1" s="1"/>
  <c r="T121" i="1"/>
  <c r="U121" i="1" s="1"/>
  <c r="T3" i="1"/>
  <c r="U3" i="1" s="1"/>
  <c r="T8" i="1"/>
  <c r="U8" i="1" s="1"/>
  <c r="T197" i="1"/>
  <c r="U197" i="1" s="1"/>
  <c r="T269" i="1"/>
  <c r="U269" i="1" s="1"/>
  <c r="T284" i="1"/>
  <c r="U284" i="1" s="1"/>
  <c r="T299" i="1"/>
  <c r="U299" i="1" s="1"/>
  <c r="T330" i="1"/>
  <c r="U330" i="1" s="1"/>
  <c r="T347" i="1"/>
  <c r="U347" i="1" s="1"/>
  <c r="T373" i="1"/>
  <c r="U373" i="1" s="1"/>
  <c r="T398" i="1"/>
  <c r="U398" i="1" s="1"/>
  <c r="T20" i="1"/>
  <c r="U20" i="1" s="1"/>
  <c r="T29" i="1"/>
  <c r="U29" i="1" s="1"/>
  <c r="T113" i="1"/>
  <c r="U113" i="1" s="1"/>
  <c r="T123" i="1"/>
  <c r="U123" i="1" s="1"/>
  <c r="T133" i="1"/>
  <c r="U133" i="1" s="1"/>
  <c r="T13" i="1"/>
  <c r="U13" i="1" s="1"/>
  <c r="T4" i="19"/>
  <c r="U4" i="19" s="1"/>
  <c r="T219" i="1"/>
  <c r="U219" i="1" s="1"/>
  <c r="T237" i="1"/>
  <c r="U237" i="1" s="1"/>
  <c r="T254" i="1"/>
  <c r="U254" i="1" s="1"/>
  <c r="T387" i="1"/>
  <c r="U387" i="1" s="1"/>
  <c r="T424" i="1"/>
  <c r="U424" i="1" s="1"/>
  <c r="T436" i="1"/>
  <c r="U436" i="1" s="1"/>
  <c r="T462" i="1"/>
  <c r="U462" i="1" s="1"/>
  <c r="T39" i="1"/>
  <c r="U39" i="1" s="1"/>
  <c r="T48" i="1"/>
  <c r="U48" i="1" s="1"/>
  <c r="T87" i="1"/>
  <c r="U87" i="1" s="1"/>
  <c r="T124" i="1"/>
  <c r="U124" i="1" s="1"/>
  <c r="T134" i="1"/>
  <c r="U134" i="1" s="1"/>
  <c r="T6" i="1"/>
  <c r="U6" i="1" s="1"/>
  <c r="T15" i="1"/>
  <c r="U15" i="1" s="1"/>
  <c r="T5" i="19"/>
  <c r="U5" i="19" s="1"/>
  <c r="T137" i="1"/>
  <c r="U137" i="1" s="1"/>
  <c r="T257" i="1"/>
  <c r="U257" i="1" s="1"/>
  <c r="T272" i="1"/>
  <c r="U272" i="1" s="1"/>
  <c r="T287" i="1"/>
  <c r="U287" i="1" s="1"/>
  <c r="T334" i="1"/>
  <c r="U334" i="1" s="1"/>
  <c r="T351" i="1"/>
  <c r="U351" i="1" s="1"/>
  <c r="T363" i="1"/>
  <c r="U363" i="1" s="1"/>
  <c r="T388" i="1"/>
  <c r="U388" i="1" s="1"/>
  <c r="T399" i="1"/>
  <c r="U399" i="1" s="1"/>
  <c r="T413" i="1"/>
  <c r="U413" i="1" s="1"/>
  <c r="T439" i="1"/>
  <c r="U439" i="1" s="1"/>
  <c r="T21" i="1"/>
  <c r="U21" i="1" s="1"/>
  <c r="T40" i="1"/>
  <c r="U40" i="1" s="1"/>
  <c r="T49" i="1"/>
  <c r="U49" i="1" s="1"/>
  <c r="T68" i="1"/>
  <c r="U68" i="1" s="1"/>
  <c r="T78" i="1"/>
  <c r="U78" i="1" s="1"/>
  <c r="T140" i="1"/>
  <c r="U140" i="1" s="1"/>
  <c r="T161" i="1"/>
  <c r="U161" i="1" s="1"/>
  <c r="T181" i="1"/>
  <c r="U181" i="1" s="1"/>
  <c r="T202" i="1"/>
  <c r="U202" i="1" s="1"/>
  <c r="T241" i="1"/>
  <c r="U241" i="1" s="1"/>
  <c r="T303" i="1"/>
  <c r="U303" i="1" s="1"/>
  <c r="T376" i="1"/>
  <c r="U376" i="1" s="1"/>
  <c r="T402" i="1"/>
  <c r="U402" i="1" s="1"/>
  <c r="T414" i="1"/>
  <c r="U414" i="1" s="1"/>
  <c r="T425" i="1"/>
  <c r="U425" i="1" s="1"/>
  <c r="T59" i="1"/>
  <c r="U59" i="1" s="1"/>
  <c r="T69" i="1"/>
  <c r="U69" i="1" s="1"/>
  <c r="T79" i="1"/>
  <c r="U79" i="1" s="1"/>
  <c r="T116" i="1"/>
  <c r="U116" i="1" s="1"/>
  <c r="T125" i="1"/>
  <c r="U125" i="1" s="1"/>
  <c r="T6" i="19"/>
  <c r="U6" i="19" s="1"/>
  <c r="T225" i="1"/>
  <c r="U225" i="1" s="1"/>
  <c r="T242" i="1"/>
  <c r="U242" i="1" s="1"/>
  <c r="T320" i="1"/>
  <c r="U320" i="1" s="1"/>
  <c r="T336" i="1"/>
  <c r="U336" i="1" s="1"/>
  <c r="T451" i="1"/>
  <c r="U451" i="1" s="1"/>
  <c r="T23" i="1"/>
  <c r="U23" i="1" s="1"/>
  <c r="T31" i="1"/>
  <c r="U31" i="1" s="1"/>
  <c r="T60" i="1"/>
  <c r="U60" i="1" s="1"/>
  <c r="T98" i="1"/>
  <c r="U98" i="1" s="1"/>
  <c r="T117" i="1"/>
  <c r="U117" i="1" s="1"/>
  <c r="T136" i="1"/>
  <c r="U136" i="1" s="1"/>
  <c r="T10" i="1"/>
  <c r="U10" i="1" s="1"/>
  <c r="T259" i="1"/>
  <c r="U259" i="1" s="1"/>
  <c r="T289" i="1"/>
  <c r="U289" i="1" s="1"/>
  <c r="T305" i="1"/>
  <c r="U305" i="1" s="1"/>
  <c r="T353" i="1"/>
  <c r="U353" i="1" s="1"/>
  <c r="T367" i="1"/>
  <c r="U367" i="1" s="1"/>
  <c r="T377" i="1"/>
  <c r="U377" i="1" s="1"/>
  <c r="T415" i="1"/>
  <c r="U415" i="1" s="1"/>
  <c r="T429" i="1"/>
  <c r="U429" i="1" s="1"/>
  <c r="T441" i="1"/>
  <c r="U441" i="1" s="1"/>
  <c r="T24" i="1"/>
  <c r="U24" i="1" s="1"/>
  <c r="T32" i="1"/>
  <c r="U32" i="1" s="1"/>
  <c r="T42" i="1"/>
  <c r="U42" i="1" s="1"/>
  <c r="T52" i="1"/>
  <c r="U52" i="1" s="1"/>
  <c r="T70" i="1"/>
  <c r="U70" i="1" s="1"/>
  <c r="T99" i="1"/>
  <c r="U99" i="1" s="1"/>
  <c r="T127" i="1"/>
  <c r="U127" i="1" s="1"/>
  <c r="T10" i="19"/>
  <c r="U10" i="19" s="1"/>
  <c r="T12" i="1"/>
  <c r="U12" i="1" s="1"/>
  <c r="T145" i="1"/>
  <c r="U145" i="1" s="1"/>
  <c r="T246" i="1"/>
  <c r="U246" i="1" s="1"/>
  <c r="T323" i="1"/>
  <c r="U323" i="1" s="1"/>
  <c r="T356" i="1"/>
  <c r="U356" i="1" s="1"/>
  <c r="T392" i="1"/>
  <c r="U392" i="1" s="1"/>
  <c r="T404" i="1"/>
  <c r="U404" i="1" s="1"/>
  <c r="T418" i="1"/>
  <c r="U418" i="1" s="1"/>
  <c r="T430" i="1"/>
  <c r="U430" i="1" s="1"/>
  <c r="T455" i="1"/>
  <c r="U455" i="1" s="1"/>
  <c r="T467" i="1"/>
  <c r="U467" i="1" s="1"/>
  <c r="T53" i="1"/>
  <c r="U53" i="1" s="1"/>
  <c r="T71" i="1"/>
  <c r="U71" i="1" s="1"/>
  <c r="T81" i="1"/>
  <c r="U81" i="1" s="1"/>
  <c r="T91" i="1"/>
  <c r="U91" i="1" s="1"/>
  <c r="T100" i="1"/>
  <c r="U100" i="1" s="1"/>
  <c r="T108" i="1"/>
  <c r="U108" i="1" s="1"/>
  <c r="T128" i="1"/>
  <c r="U128" i="1" s="1"/>
  <c r="T5" i="1"/>
  <c r="U5" i="1" s="1"/>
  <c r="T186" i="1"/>
  <c r="U186" i="1" s="1"/>
  <c r="T208" i="1"/>
  <c r="U208" i="1" s="1"/>
  <c r="T230" i="1"/>
  <c r="U230" i="1" s="1"/>
  <c r="T277" i="1"/>
  <c r="U277" i="1" s="1"/>
  <c r="T292" i="1"/>
  <c r="U292" i="1" s="1"/>
  <c r="T309" i="1"/>
  <c r="U309" i="1" s="1"/>
  <c r="T340" i="1"/>
  <c r="U340" i="1" s="1"/>
  <c r="T368" i="1"/>
  <c r="U368" i="1" s="1"/>
  <c r="T393" i="1"/>
  <c r="U393" i="1" s="1"/>
  <c r="T444" i="1"/>
  <c r="U444" i="1" s="1"/>
  <c r="T456" i="1"/>
  <c r="U456" i="1" s="1"/>
  <c r="T147" i="1"/>
  <c r="U147" i="1" s="1"/>
  <c r="T187" i="1"/>
  <c r="U187" i="1" s="1"/>
  <c r="T209" i="1"/>
  <c r="U209" i="1" s="1"/>
  <c r="T248" i="1"/>
  <c r="U248" i="1" s="1"/>
  <c r="T264" i="1"/>
  <c r="U264" i="1" s="1"/>
  <c r="T325" i="1"/>
  <c r="U325" i="1" s="1"/>
  <c r="T381" i="1"/>
  <c r="U381" i="1" s="1"/>
  <c r="T408" i="1"/>
  <c r="U408" i="1" s="1"/>
  <c r="T419" i="1"/>
  <c r="U419" i="1" s="1"/>
  <c r="T431" i="1"/>
  <c r="U431" i="1" s="1"/>
  <c r="T54" i="1"/>
  <c r="U54" i="1" s="1"/>
  <c r="T64" i="1"/>
  <c r="U64" i="1" s="1"/>
  <c r="T110" i="1"/>
  <c r="U110" i="1" s="1"/>
  <c r="T7" i="1"/>
  <c r="U7" i="1" s="1"/>
  <c r="T171" i="1"/>
  <c r="U171" i="1" s="1"/>
  <c r="T191" i="1"/>
  <c r="U191" i="1" s="1"/>
  <c r="T279" i="1"/>
  <c r="U279" i="1" s="1"/>
  <c r="T294" i="1"/>
  <c r="U294" i="1" s="1"/>
  <c r="T311" i="1"/>
  <c r="U311" i="1" s="1"/>
  <c r="T342" i="1"/>
  <c r="U342" i="1" s="1"/>
  <c r="T358" i="1"/>
  <c r="U358" i="1" s="1"/>
  <c r="T382" i="1"/>
  <c r="U382" i="1" s="1"/>
  <c r="T394" i="1"/>
  <c r="U394" i="1" s="1"/>
  <c r="T434" i="1"/>
  <c r="U434" i="1" s="1"/>
  <c r="T457" i="1"/>
  <c r="U457" i="1" s="1"/>
  <c r="T471" i="1"/>
  <c r="U471" i="1" s="1"/>
  <c r="T18" i="1"/>
  <c r="U18" i="1" s="1"/>
  <c r="T26" i="1"/>
  <c r="U26" i="1" s="1"/>
  <c r="T55" i="1"/>
  <c r="U55" i="1" s="1"/>
  <c r="T74" i="1"/>
  <c r="U74" i="1" s="1"/>
  <c r="T84" i="1"/>
  <c r="U84" i="1" s="1"/>
  <c r="T93" i="1"/>
  <c r="U93" i="1" s="1"/>
  <c r="T111" i="1"/>
  <c r="U111" i="1" s="1"/>
  <c r="T130" i="1"/>
  <c r="U130" i="1" s="1"/>
  <c r="T151" i="1"/>
  <c r="U151" i="1" s="1"/>
  <c r="T213" i="1"/>
  <c r="U213" i="1" s="1"/>
  <c r="T267" i="1"/>
  <c r="U267" i="1" s="1"/>
  <c r="T282" i="1"/>
  <c r="U282" i="1" s="1"/>
  <c r="T297" i="1"/>
  <c r="U297" i="1" s="1"/>
  <c r="T345" i="1"/>
  <c r="U345" i="1" s="1"/>
  <c r="T397" i="1"/>
  <c r="U397" i="1" s="1"/>
  <c r="T409" i="1"/>
  <c r="U409" i="1" s="1"/>
  <c r="T27" i="1"/>
  <c r="U27" i="1" s="1"/>
  <c r="T36" i="1"/>
  <c r="U36" i="1" s="1"/>
  <c r="T46" i="1"/>
  <c r="U46" i="1" s="1"/>
  <c r="T65" i="1"/>
  <c r="U65" i="1" s="1"/>
  <c r="T85" i="1"/>
  <c r="U85" i="1" s="1"/>
  <c r="T94" i="1"/>
  <c r="U94" i="1" s="1"/>
  <c r="T103" i="1"/>
  <c r="U103" i="1" s="1"/>
  <c r="T3" i="19"/>
  <c r="U3" i="19" s="1"/>
  <c r="T173" i="1"/>
  <c r="U173" i="1" s="1"/>
  <c r="T193" i="1"/>
  <c r="U193" i="1" s="1"/>
  <c r="T235" i="1"/>
  <c r="U235" i="1" s="1"/>
  <c r="T252" i="1"/>
  <c r="U252" i="1" s="1"/>
  <c r="T314" i="1"/>
  <c r="U314" i="1" s="1"/>
  <c r="T361" i="1"/>
  <c r="U361" i="1" s="1"/>
  <c r="T383" i="1"/>
  <c r="U383" i="1" s="1"/>
  <c r="T423" i="1"/>
  <c r="U423" i="1" s="1"/>
  <c r="T446" i="1"/>
  <c r="U446" i="1" s="1"/>
  <c r="T472" i="1"/>
  <c r="U472" i="1" s="1"/>
  <c r="T19" i="1"/>
  <c r="U19" i="1" s="1"/>
  <c r="T47" i="1"/>
  <c r="U47" i="1" s="1"/>
  <c r="T57" i="1"/>
  <c r="U57" i="1" s="1"/>
  <c r="T75" i="1"/>
  <c r="U75" i="1" s="1"/>
  <c r="T4" i="1"/>
  <c r="U4" i="1" s="1"/>
  <c r="T63" i="1"/>
  <c r="U63" i="1" s="1"/>
  <c r="T78" i="19"/>
  <c r="U78" i="19" s="1"/>
  <c r="H84" i="4"/>
  <c r="H16" i="4"/>
  <c r="H10" i="4"/>
  <c r="H80" i="4"/>
  <c r="H15" i="4"/>
  <c r="H9" i="4"/>
  <c r="H81" i="4"/>
  <c r="H14" i="4"/>
  <c r="H8" i="4"/>
  <c r="H82" i="4"/>
  <c r="H19" i="4"/>
  <c r="H13" i="4"/>
  <c r="H7" i="4"/>
  <c r="H18" i="4"/>
  <c r="H12" i="4"/>
  <c r="H6" i="4"/>
  <c r="H83" i="4"/>
  <c r="H17" i="4"/>
  <c r="H5" i="4"/>
  <c r="H11" i="4"/>
  <c r="S18" i="13"/>
  <c r="T50" i="19"/>
  <c r="U50" i="19" s="1"/>
  <c r="T38" i="19"/>
  <c r="U38" i="19" s="1"/>
  <c r="T32" i="19"/>
  <c r="U32" i="19" s="1"/>
  <c r="D153" i="13"/>
  <c r="T671" i="1"/>
  <c r="U671" i="1" s="1"/>
  <c r="T659" i="1"/>
  <c r="U659" i="1" s="1"/>
  <c r="T648" i="1"/>
  <c r="U648" i="1" s="1"/>
  <c r="T642" i="1"/>
  <c r="U642" i="1" s="1"/>
  <c r="T636" i="1"/>
  <c r="U636" i="1" s="1"/>
  <c r="T623" i="1"/>
  <c r="U623" i="1" s="1"/>
  <c r="T605" i="1"/>
  <c r="U605" i="1" s="1"/>
  <c r="T592" i="1"/>
  <c r="U592" i="1" s="1"/>
  <c r="T580" i="1"/>
  <c r="U580" i="1" s="1"/>
  <c r="T567" i="1"/>
  <c r="U567" i="1" s="1"/>
  <c r="T555" i="1"/>
  <c r="U555" i="1" s="1"/>
  <c r="T535" i="1"/>
  <c r="U535" i="1" s="1"/>
  <c r="T522" i="1"/>
  <c r="U522" i="1" s="1"/>
  <c r="T504" i="1"/>
  <c r="U504" i="1" s="1"/>
  <c r="T497" i="1"/>
  <c r="U497" i="1" s="1"/>
  <c r="T491" i="1"/>
  <c r="U491" i="1" s="1"/>
  <c r="T247" i="19"/>
  <c r="U247" i="19" s="1"/>
  <c r="T220" i="19"/>
  <c r="U220" i="19" s="1"/>
  <c r="T206" i="19"/>
  <c r="U206" i="19" s="1"/>
  <c r="T190" i="19"/>
  <c r="U190" i="19" s="1"/>
  <c r="T174" i="19"/>
  <c r="U174" i="19" s="1"/>
  <c r="T157" i="19"/>
  <c r="U157" i="19" s="1"/>
  <c r="T135" i="19"/>
  <c r="U135" i="19" s="1"/>
  <c r="T89" i="19"/>
  <c r="U89" i="19" s="1"/>
  <c r="T44" i="19"/>
  <c r="U44" i="19" s="1"/>
  <c r="T31" i="19"/>
  <c r="U31" i="19" s="1"/>
  <c r="T664" i="1"/>
  <c r="U664" i="1" s="1"/>
  <c r="T653" i="1"/>
  <c r="U653" i="1" s="1"/>
  <c r="T586" i="1"/>
  <c r="U586" i="1" s="1"/>
  <c r="T573" i="1"/>
  <c r="U573" i="1" s="1"/>
  <c r="T566" i="1"/>
  <c r="U566" i="1" s="1"/>
  <c r="T561" i="1"/>
  <c r="U561" i="1" s="1"/>
  <c r="T548" i="1"/>
  <c r="U548" i="1" s="1"/>
  <c r="T541" i="1"/>
  <c r="U541" i="1" s="1"/>
  <c r="T534" i="1"/>
  <c r="U534" i="1" s="1"/>
  <c r="T528" i="1"/>
  <c r="U528" i="1" s="1"/>
  <c r="T509" i="1"/>
  <c r="U509" i="1" s="1"/>
  <c r="T503" i="1"/>
  <c r="U503" i="1" s="1"/>
  <c r="T485" i="1"/>
  <c r="U485" i="1" s="1"/>
  <c r="T479" i="1"/>
  <c r="U479" i="1" s="1"/>
  <c r="T246" i="19"/>
  <c r="U246" i="19" s="1"/>
  <c r="T232" i="19"/>
  <c r="U232" i="19" s="1"/>
  <c r="T219" i="19"/>
  <c r="U219" i="19" s="1"/>
  <c r="T189" i="19"/>
  <c r="U189" i="19" s="1"/>
  <c r="T173" i="19"/>
  <c r="U173" i="19" s="1"/>
  <c r="T156" i="19"/>
  <c r="U156" i="19" s="1"/>
  <c r="T84" i="19"/>
  <c r="U84" i="19" s="1"/>
  <c r="T122" i="1"/>
  <c r="U122" i="1" s="1"/>
  <c r="T106" i="1"/>
  <c r="U106" i="1" s="1"/>
  <c r="T96" i="1"/>
  <c r="U96" i="1" s="1"/>
  <c r="T90" i="1"/>
  <c r="U90" i="1" s="1"/>
  <c r="T73" i="1"/>
  <c r="U73" i="1" s="1"/>
  <c r="T67" i="1"/>
  <c r="U67" i="1" s="1"/>
  <c r="T62" i="1"/>
  <c r="U62" i="1" s="1"/>
  <c r="T51" i="1"/>
  <c r="U51" i="1" s="1"/>
  <c r="T45" i="1"/>
  <c r="U45" i="1" s="1"/>
  <c r="T34" i="1"/>
  <c r="U34" i="1" s="1"/>
  <c r="T465" i="1"/>
  <c r="U465" i="1" s="1"/>
  <c r="T460" i="1"/>
  <c r="U460" i="1" s="1"/>
  <c r="T454" i="1"/>
  <c r="U454" i="1" s="1"/>
  <c r="T449" i="1"/>
  <c r="U449" i="1" s="1"/>
  <c r="T428" i="1"/>
  <c r="U428" i="1" s="1"/>
  <c r="T412" i="1"/>
  <c r="U412" i="1" s="1"/>
  <c r="T386" i="1"/>
  <c r="U386" i="1" s="1"/>
  <c r="T380" i="1"/>
  <c r="U380" i="1" s="1"/>
  <c r="T371" i="1"/>
  <c r="U371" i="1" s="1"/>
  <c r="T328" i="1"/>
  <c r="U328" i="1" s="1"/>
  <c r="T318" i="1"/>
  <c r="U318" i="1" s="1"/>
  <c r="T308" i="1"/>
  <c r="U308" i="1" s="1"/>
  <c r="T302" i="1"/>
  <c r="U302" i="1" s="1"/>
  <c r="T276" i="1"/>
  <c r="U276" i="1" s="1"/>
  <c r="T262" i="1"/>
  <c r="U262" i="1" s="1"/>
  <c r="T240" i="1"/>
  <c r="U240" i="1" s="1"/>
  <c r="T234" i="1"/>
  <c r="U234" i="1" s="1"/>
  <c r="T229" i="1"/>
  <c r="U229" i="1" s="1"/>
  <c r="T224" i="1"/>
  <c r="U224" i="1" s="1"/>
  <c r="T218" i="1"/>
  <c r="U218" i="1" s="1"/>
  <c r="T212" i="1"/>
  <c r="U212" i="1" s="1"/>
  <c r="T207" i="1"/>
  <c r="U207" i="1" s="1"/>
  <c r="T176" i="1"/>
  <c r="U176" i="1" s="1"/>
  <c r="T166" i="1"/>
  <c r="U166" i="1" s="1"/>
  <c r="T156" i="1"/>
  <c r="U156" i="1" s="1"/>
  <c r="T150" i="1"/>
  <c r="U150" i="1" s="1"/>
  <c r="T54" i="19"/>
  <c r="U54" i="19" s="1"/>
  <c r="T49" i="19"/>
  <c r="U49" i="19" s="1"/>
  <c r="T43" i="19"/>
  <c r="U43" i="19" s="1"/>
  <c r="T37" i="19"/>
  <c r="U37" i="19" s="1"/>
  <c r="T18" i="19"/>
  <c r="U18" i="19" s="1"/>
  <c r="T676" i="1"/>
  <c r="U676" i="1" s="1"/>
  <c r="T670" i="1"/>
  <c r="U670" i="1" s="1"/>
  <c r="T658" i="1"/>
  <c r="U658" i="1" s="1"/>
  <c r="T641" i="1"/>
  <c r="U641" i="1" s="1"/>
  <c r="T635" i="1"/>
  <c r="U635" i="1" s="1"/>
  <c r="T628" i="1"/>
  <c r="U628" i="1" s="1"/>
  <c r="T622" i="1"/>
  <c r="U622" i="1" s="1"/>
  <c r="T610" i="1"/>
  <c r="U610" i="1" s="1"/>
  <c r="T604" i="1"/>
  <c r="U604" i="1" s="1"/>
  <c r="T591" i="1"/>
  <c r="U591" i="1" s="1"/>
  <c r="T579" i="1"/>
  <c r="U579" i="1" s="1"/>
  <c r="T554" i="1"/>
  <c r="U554" i="1" s="1"/>
  <c r="T521" i="1"/>
  <c r="U521" i="1" s="1"/>
  <c r="T515" i="1"/>
  <c r="U515" i="1" s="1"/>
  <c r="T490" i="1"/>
  <c r="U490" i="1" s="1"/>
  <c r="T244" i="19"/>
  <c r="U244" i="19" s="1"/>
  <c r="T231" i="19"/>
  <c r="U231" i="19" s="1"/>
  <c r="T188" i="19"/>
  <c r="U188" i="19" s="1"/>
  <c r="T170" i="19"/>
  <c r="U170" i="19" s="1"/>
  <c r="T134" i="19"/>
  <c r="U134" i="19" s="1"/>
  <c r="T81" i="19"/>
  <c r="U81" i="19" s="1"/>
  <c r="T470" i="1"/>
  <c r="U470" i="1" s="1"/>
  <c r="T443" i="1"/>
  <c r="U443" i="1" s="1"/>
  <c r="T438" i="1"/>
  <c r="U438" i="1" s="1"/>
  <c r="T433" i="1"/>
  <c r="U433" i="1" s="1"/>
  <c r="T422" i="1"/>
  <c r="U422" i="1" s="1"/>
  <c r="T417" i="1"/>
  <c r="U417" i="1" s="1"/>
  <c r="T407" i="1"/>
  <c r="U407" i="1" s="1"/>
  <c r="T401" i="1"/>
  <c r="U401" i="1" s="1"/>
  <c r="T396" i="1"/>
  <c r="U396" i="1" s="1"/>
  <c r="T391" i="1"/>
  <c r="U391" i="1" s="1"/>
  <c r="T375" i="1"/>
  <c r="U375" i="1" s="1"/>
  <c r="T366" i="1"/>
  <c r="U366" i="1" s="1"/>
  <c r="T355" i="1"/>
  <c r="U355" i="1" s="1"/>
  <c r="T350" i="1"/>
  <c r="U350" i="1" s="1"/>
  <c r="T339" i="1"/>
  <c r="U339" i="1" s="1"/>
  <c r="T333" i="1"/>
  <c r="U333" i="1" s="1"/>
  <c r="T322" i="1"/>
  <c r="U322" i="1" s="1"/>
  <c r="T313" i="1"/>
  <c r="U313" i="1" s="1"/>
  <c r="T296" i="1"/>
  <c r="U296" i="1" s="1"/>
  <c r="T291" i="1"/>
  <c r="U291" i="1" s="1"/>
  <c r="T271" i="1"/>
  <c r="U271" i="1" s="1"/>
  <c r="T266" i="1"/>
  <c r="U266" i="1" s="1"/>
  <c r="T256" i="1"/>
  <c r="U256" i="1" s="1"/>
  <c r="T251" i="1"/>
  <c r="U251" i="1" s="1"/>
  <c r="T245" i="1"/>
  <c r="U245" i="1" s="1"/>
  <c r="T196" i="1"/>
  <c r="U196" i="1" s="1"/>
  <c r="T190" i="1"/>
  <c r="U190" i="1" s="1"/>
  <c r="T185" i="1"/>
  <c r="U185" i="1" s="1"/>
  <c r="T180" i="1"/>
  <c r="U180" i="1" s="1"/>
  <c r="T170" i="1"/>
  <c r="U170" i="1" s="1"/>
  <c r="T30" i="19"/>
  <c r="U30" i="19" s="1"/>
  <c r="T634" i="1"/>
  <c r="U634" i="1" s="1"/>
  <c r="T615" i="1"/>
  <c r="U615" i="1" s="1"/>
  <c r="T603" i="1"/>
  <c r="U603" i="1" s="1"/>
  <c r="T597" i="1"/>
  <c r="U597" i="1" s="1"/>
  <c r="T585" i="1"/>
  <c r="U585" i="1" s="1"/>
  <c r="T560" i="1"/>
  <c r="U560" i="1" s="1"/>
  <c r="T547" i="1"/>
  <c r="U547" i="1" s="1"/>
  <c r="T533" i="1"/>
  <c r="U533" i="1" s="1"/>
  <c r="T527" i="1"/>
  <c r="U527" i="1" s="1"/>
  <c r="T502" i="1"/>
  <c r="U502" i="1" s="1"/>
  <c r="T496" i="1"/>
  <c r="U496" i="1" s="1"/>
  <c r="T484" i="1"/>
  <c r="U484" i="1" s="1"/>
  <c r="T478" i="1"/>
  <c r="U478" i="1" s="1"/>
  <c r="T243" i="19"/>
  <c r="U243" i="19" s="1"/>
  <c r="T203" i="19"/>
  <c r="U203" i="19" s="1"/>
  <c r="T186" i="19"/>
  <c r="U186" i="19" s="1"/>
  <c r="T169" i="19"/>
  <c r="U169" i="19" s="1"/>
  <c r="T155" i="19"/>
  <c r="U155" i="19" s="1"/>
  <c r="T131" i="19"/>
  <c r="U131" i="19" s="1"/>
  <c r="T79" i="19"/>
  <c r="U79" i="19" s="1"/>
  <c r="T105" i="1"/>
  <c r="U105" i="1" s="1"/>
  <c r="T95" i="1"/>
  <c r="U95" i="1" s="1"/>
  <c r="T72" i="1"/>
  <c r="U72" i="1" s="1"/>
  <c r="T61" i="1"/>
  <c r="U61" i="1" s="1"/>
  <c r="T56" i="1"/>
  <c r="U56" i="1" s="1"/>
  <c r="T50" i="1"/>
  <c r="U50" i="1" s="1"/>
  <c r="T33" i="1"/>
  <c r="U33" i="1" s="1"/>
  <c r="T28" i="1"/>
  <c r="U28" i="1" s="1"/>
  <c r="T474" i="1"/>
  <c r="U474" i="1" s="1"/>
  <c r="T464" i="1"/>
  <c r="U464" i="1" s="1"/>
  <c r="T459" i="1"/>
  <c r="U459" i="1" s="1"/>
  <c r="T453" i="1"/>
  <c r="U453" i="1" s="1"/>
  <c r="T448" i="1"/>
  <c r="U448" i="1" s="1"/>
  <c r="T427" i="1"/>
  <c r="U427" i="1" s="1"/>
  <c r="T411" i="1"/>
  <c r="U411" i="1" s="1"/>
  <c r="T385" i="1"/>
  <c r="U385" i="1" s="1"/>
  <c r="T379" i="1"/>
  <c r="U379" i="1" s="1"/>
  <c r="T370" i="1"/>
  <c r="U370" i="1" s="1"/>
  <c r="T360" i="1"/>
  <c r="U360" i="1" s="1"/>
  <c r="T344" i="1"/>
  <c r="U344" i="1" s="1"/>
  <c r="T307" i="1"/>
  <c r="U307" i="1" s="1"/>
  <c r="T301" i="1"/>
  <c r="U301" i="1" s="1"/>
  <c r="T286" i="1"/>
  <c r="U286" i="1" s="1"/>
  <c r="T281" i="1"/>
  <c r="U281" i="1" s="1"/>
  <c r="T275" i="1"/>
  <c r="U275" i="1" s="1"/>
  <c r="T261" i="1"/>
  <c r="U261" i="1" s="1"/>
  <c r="T239" i="1"/>
  <c r="U239" i="1" s="1"/>
  <c r="T223" i="1"/>
  <c r="U223" i="1" s="1"/>
  <c r="T217" i="1"/>
  <c r="U217" i="1" s="1"/>
  <c r="T211" i="1"/>
  <c r="U211" i="1" s="1"/>
  <c r="T206" i="1"/>
  <c r="U206" i="1" s="1"/>
  <c r="T201" i="1"/>
  <c r="U201" i="1" s="1"/>
  <c r="T165" i="1"/>
  <c r="U165" i="1" s="1"/>
  <c r="T160" i="1"/>
  <c r="U160" i="1" s="1"/>
  <c r="T155" i="1"/>
  <c r="U155" i="1" s="1"/>
  <c r="T149" i="1"/>
  <c r="U149" i="1" s="1"/>
  <c r="T144" i="1"/>
  <c r="U144" i="1" s="1"/>
  <c r="T139" i="1"/>
  <c r="U139" i="1" s="1"/>
  <c r="T36" i="19"/>
  <c r="U36" i="19" s="1"/>
  <c r="T17" i="19"/>
  <c r="U17" i="19" s="1"/>
  <c r="T669" i="1"/>
  <c r="U669" i="1" s="1"/>
  <c r="T663" i="1"/>
  <c r="U663" i="1" s="1"/>
  <c r="T657" i="1"/>
  <c r="U657" i="1" s="1"/>
  <c r="T646" i="1"/>
  <c r="U646" i="1" s="1"/>
  <c r="T640" i="1"/>
  <c r="U640" i="1" s="1"/>
  <c r="T627" i="1"/>
  <c r="U627" i="1" s="1"/>
  <c r="T609" i="1"/>
  <c r="U609" i="1" s="1"/>
  <c r="T590" i="1"/>
  <c r="U590" i="1" s="1"/>
  <c r="T578" i="1"/>
  <c r="U578" i="1" s="1"/>
  <c r="T571" i="1"/>
  <c r="U571" i="1" s="1"/>
  <c r="T565" i="1"/>
  <c r="U565" i="1" s="1"/>
  <c r="T553" i="1"/>
  <c r="U553" i="1" s="1"/>
  <c r="T539" i="1"/>
  <c r="U539" i="1" s="1"/>
  <c r="T526" i="1"/>
  <c r="U526" i="1" s="1"/>
  <c r="T520" i="1"/>
  <c r="U520" i="1" s="1"/>
  <c r="T514" i="1"/>
  <c r="U514" i="1" s="1"/>
  <c r="T495" i="1"/>
  <c r="U495" i="1" s="1"/>
  <c r="T230" i="19"/>
  <c r="U230" i="19" s="1"/>
  <c r="T216" i="19"/>
  <c r="U216" i="19" s="1"/>
  <c r="T202" i="19"/>
  <c r="U202" i="19" s="1"/>
  <c r="T184" i="19"/>
  <c r="U184" i="19" s="1"/>
  <c r="T150" i="19"/>
  <c r="U150" i="19" s="1"/>
  <c r="T128" i="19"/>
  <c r="U128" i="19" s="1"/>
  <c r="T104" i="19"/>
  <c r="U104" i="19" s="1"/>
  <c r="T446" i="19"/>
  <c r="U446" i="19" s="1"/>
  <c r="T456" i="19"/>
  <c r="U456" i="19" s="1"/>
  <c r="T465" i="19"/>
  <c r="U465" i="19" s="1"/>
  <c r="T475" i="19"/>
  <c r="U475" i="19" s="1"/>
  <c r="T484" i="19"/>
  <c r="U484" i="19" s="1"/>
  <c r="T500" i="19"/>
  <c r="U500" i="19" s="1"/>
  <c r="T508" i="19"/>
  <c r="U508" i="19" s="1"/>
  <c r="T2146" i="1"/>
  <c r="U2146" i="1" s="1"/>
  <c r="T2152" i="1"/>
  <c r="U2152" i="1" s="1"/>
  <c r="T2175" i="1"/>
  <c r="U2175" i="1" s="1"/>
  <c r="T2192" i="1"/>
  <c r="U2192" i="1" s="1"/>
  <c r="T2200" i="1"/>
  <c r="U2200" i="1" s="1"/>
  <c r="T2230" i="1"/>
  <c r="U2230" i="1" s="1"/>
  <c r="T2239" i="1"/>
  <c r="U2239" i="1" s="1"/>
  <c r="T2246" i="1"/>
  <c r="U2246" i="1" s="1"/>
  <c r="T2262" i="1"/>
  <c r="U2262" i="1" s="1"/>
  <c r="T2278" i="1"/>
  <c r="U2278" i="1" s="1"/>
  <c r="T437" i="19"/>
  <c r="U437" i="19" s="1"/>
  <c r="T447" i="19"/>
  <c r="U447" i="19" s="1"/>
  <c r="T457" i="19"/>
  <c r="U457" i="19" s="1"/>
  <c r="T466" i="19"/>
  <c r="U466" i="19" s="1"/>
  <c r="T485" i="19"/>
  <c r="U485" i="19" s="1"/>
  <c r="T492" i="19"/>
  <c r="U492" i="19" s="1"/>
  <c r="T501" i="19"/>
  <c r="U501" i="19" s="1"/>
  <c r="T509" i="19"/>
  <c r="U509" i="19" s="1"/>
  <c r="T2137" i="1"/>
  <c r="U2137" i="1" s="1"/>
  <c r="T2153" i="1"/>
  <c r="U2153" i="1" s="1"/>
  <c r="T2168" i="1"/>
  <c r="U2168" i="1" s="1"/>
  <c r="T2176" i="1"/>
  <c r="U2176" i="1" s="1"/>
  <c r="T2184" i="1"/>
  <c r="U2184" i="1" s="1"/>
  <c r="T2193" i="1"/>
  <c r="U2193" i="1" s="1"/>
  <c r="T2201" i="1"/>
  <c r="U2201" i="1" s="1"/>
  <c r="T438" i="19"/>
  <c r="U438" i="19" s="1"/>
  <c r="T448" i="19"/>
  <c r="U448" i="19" s="1"/>
  <c r="T458" i="19"/>
  <c r="U458" i="19" s="1"/>
  <c r="T467" i="19"/>
  <c r="U467" i="19" s="1"/>
  <c r="T476" i="19"/>
  <c r="U476" i="19" s="1"/>
  <c r="T493" i="19"/>
  <c r="U493" i="19" s="1"/>
  <c r="T2138" i="1"/>
  <c r="U2138" i="1" s="1"/>
  <c r="T2154" i="1"/>
  <c r="U2154" i="1" s="1"/>
  <c r="T2160" i="1"/>
  <c r="U2160" i="1" s="1"/>
  <c r="T449" i="19"/>
  <c r="U449" i="19" s="1"/>
  <c r="T459" i="19"/>
  <c r="U459" i="19" s="1"/>
  <c r="T468" i="19"/>
  <c r="U468" i="19" s="1"/>
  <c r="T477" i="19"/>
  <c r="U477" i="19" s="1"/>
  <c r="T486" i="19"/>
  <c r="U486" i="19" s="1"/>
  <c r="T494" i="19"/>
  <c r="U494" i="19" s="1"/>
  <c r="T502" i="19"/>
  <c r="U502" i="19" s="1"/>
  <c r="T510" i="19"/>
  <c r="U510" i="19" s="1"/>
  <c r="T2133" i="1"/>
  <c r="U2133" i="1" s="1"/>
  <c r="T2139" i="1"/>
  <c r="U2139" i="1" s="1"/>
  <c r="T2147" i="1"/>
  <c r="U2147" i="1" s="1"/>
  <c r="T2155" i="1"/>
  <c r="U2155" i="1" s="1"/>
  <c r="T2170" i="1"/>
  <c r="U2170" i="1" s="1"/>
  <c r="T2178" i="1"/>
  <c r="U2178" i="1" s="1"/>
  <c r="T2185" i="1"/>
  <c r="U2185" i="1" s="1"/>
  <c r="T439" i="19"/>
  <c r="U439" i="19" s="1"/>
  <c r="T450" i="19"/>
  <c r="U450" i="19" s="1"/>
  <c r="T460" i="19"/>
  <c r="U460" i="19" s="1"/>
  <c r="T469" i="19"/>
  <c r="U469" i="19" s="1"/>
  <c r="T495" i="19"/>
  <c r="U495" i="19" s="1"/>
  <c r="T2134" i="1"/>
  <c r="U2134" i="1" s="1"/>
  <c r="T2140" i="1"/>
  <c r="U2140" i="1" s="1"/>
  <c r="T2161" i="1"/>
  <c r="U2161" i="1" s="1"/>
  <c r="T2179" i="1"/>
  <c r="U2179" i="1" s="1"/>
  <c r="T2186" i="1"/>
  <c r="U2186" i="1" s="1"/>
  <c r="T2218" i="1"/>
  <c r="U2218" i="1" s="1"/>
  <c r="T2224" i="1"/>
  <c r="U2224" i="1" s="1"/>
  <c r="T2232" i="1"/>
  <c r="U2232" i="1" s="1"/>
  <c r="T2241" i="1"/>
  <c r="U2241" i="1" s="1"/>
  <c r="T2250" i="1"/>
  <c r="U2250" i="1" s="1"/>
  <c r="T2256" i="1"/>
  <c r="U2256" i="1" s="1"/>
  <c r="T2264" i="1"/>
  <c r="U2264" i="1" s="1"/>
  <c r="T2272" i="1"/>
  <c r="U2272" i="1" s="1"/>
  <c r="T2288" i="1"/>
  <c r="U2288" i="1" s="1"/>
  <c r="T2294" i="1"/>
  <c r="U2294" i="1" s="1"/>
  <c r="T2311" i="1"/>
  <c r="U2311" i="1" s="1"/>
  <c r="T2321" i="1"/>
  <c r="U2321" i="1" s="1"/>
  <c r="T2331" i="1"/>
  <c r="U2331" i="1" s="1"/>
  <c r="T2341" i="1"/>
  <c r="U2341" i="1" s="1"/>
  <c r="T461" i="19"/>
  <c r="U461" i="19" s="1"/>
  <c r="T470" i="19"/>
  <c r="U470" i="19" s="1"/>
  <c r="T478" i="19"/>
  <c r="U478" i="19" s="1"/>
  <c r="T487" i="19"/>
  <c r="U487" i="19" s="1"/>
  <c r="T496" i="19"/>
  <c r="U496" i="19" s="1"/>
  <c r="T503" i="19"/>
  <c r="U503" i="19" s="1"/>
  <c r="T511" i="19"/>
  <c r="U511" i="19" s="1"/>
  <c r="T2141" i="1"/>
  <c r="U2141" i="1" s="1"/>
  <c r="T2162" i="1"/>
  <c r="U2162" i="1" s="1"/>
  <c r="T440" i="19"/>
  <c r="U440" i="19" s="1"/>
  <c r="T451" i="19"/>
  <c r="U451" i="19" s="1"/>
  <c r="T471" i="19"/>
  <c r="U471" i="19" s="1"/>
  <c r="T479" i="19"/>
  <c r="U479" i="19" s="1"/>
  <c r="T497" i="19"/>
  <c r="U497" i="19" s="1"/>
  <c r="T2142" i="1"/>
  <c r="U2142" i="1" s="1"/>
  <c r="T2156" i="1"/>
  <c r="U2156" i="1" s="1"/>
  <c r="T2163" i="1"/>
  <c r="U2163" i="1" s="1"/>
  <c r="T2171" i="1"/>
  <c r="U2171" i="1" s="1"/>
  <c r="T441" i="19"/>
  <c r="U441" i="19" s="1"/>
  <c r="T462" i="19"/>
  <c r="U462" i="19" s="1"/>
  <c r="T472" i="19"/>
  <c r="U472" i="19" s="1"/>
  <c r="T488" i="19"/>
  <c r="U488" i="19" s="1"/>
  <c r="T504" i="19"/>
  <c r="U504" i="19" s="1"/>
  <c r="T512" i="19"/>
  <c r="U512" i="19" s="1"/>
  <c r="T2135" i="1"/>
  <c r="U2135" i="1" s="1"/>
  <c r="T2143" i="1"/>
  <c r="U2143" i="1" s="1"/>
  <c r="T2157" i="1"/>
  <c r="U2157" i="1" s="1"/>
  <c r="T2164" i="1"/>
  <c r="U2164" i="1" s="1"/>
  <c r="T2172" i="1"/>
  <c r="U2172" i="1" s="1"/>
  <c r="T2180" i="1"/>
  <c r="U2180" i="1" s="1"/>
  <c r="T2189" i="1"/>
  <c r="U2189" i="1" s="1"/>
  <c r="T2205" i="1"/>
  <c r="U2205" i="1" s="1"/>
  <c r="T2211" i="1"/>
  <c r="U2211" i="1" s="1"/>
  <c r="T2219" i="1"/>
  <c r="U2219" i="1" s="1"/>
  <c r="T2227" i="1"/>
  <c r="U2227" i="1" s="1"/>
  <c r="T2234" i="1"/>
  <c r="U2234" i="1" s="1"/>
  <c r="T2257" i="1"/>
  <c r="U2257" i="1" s="1"/>
  <c r="T2275" i="1"/>
  <c r="U2275" i="1" s="1"/>
  <c r="T2281" i="1"/>
  <c r="U2281" i="1" s="1"/>
  <c r="T2297" i="1"/>
  <c r="U2297" i="1" s="1"/>
  <c r="T2312" i="1"/>
  <c r="U2312" i="1" s="1"/>
  <c r="T2332" i="1"/>
  <c r="U2332" i="1" s="1"/>
  <c r="T2337" i="1"/>
  <c r="U2337" i="1" s="1"/>
  <c r="T2342" i="1"/>
  <c r="U2342" i="1" s="1"/>
  <c r="T442" i="19"/>
  <c r="U442" i="19" s="1"/>
  <c r="T452" i="19"/>
  <c r="U452" i="19" s="1"/>
  <c r="T473" i="19"/>
  <c r="U473" i="19" s="1"/>
  <c r="T480" i="19"/>
  <c r="U480" i="19" s="1"/>
  <c r="T489" i="19"/>
  <c r="U489" i="19" s="1"/>
  <c r="T498" i="19"/>
  <c r="U498" i="19" s="1"/>
  <c r="T505" i="19"/>
  <c r="U505" i="19" s="1"/>
  <c r="T513" i="19"/>
  <c r="U513" i="19" s="1"/>
  <c r="T2158" i="1"/>
  <c r="U2158" i="1" s="1"/>
  <c r="T2165" i="1"/>
  <c r="U2165" i="1" s="1"/>
  <c r="T2181" i="1"/>
  <c r="U2181" i="1" s="1"/>
  <c r="T2190" i="1"/>
  <c r="U2190" i="1" s="1"/>
  <c r="T2206" i="1"/>
  <c r="U2206" i="1" s="1"/>
  <c r="T2212" i="1"/>
  <c r="U2212" i="1" s="1"/>
  <c r="T2235" i="1"/>
  <c r="U2235" i="1" s="1"/>
  <c r="T2252" i="1"/>
  <c r="U2252" i="1" s="1"/>
  <c r="T2258" i="1"/>
  <c r="U2258" i="1" s="1"/>
  <c r="T2282" i="1"/>
  <c r="U2282" i="1" s="1"/>
  <c r="T2298" i="1"/>
  <c r="U2298" i="1" s="1"/>
  <c r="T2304" i="1"/>
  <c r="U2304" i="1" s="1"/>
  <c r="T2313" i="1"/>
  <c r="U2313" i="1" s="1"/>
  <c r="T2318" i="1"/>
  <c r="U2318" i="1" s="1"/>
  <c r="T2328" i="1"/>
  <c r="U2328" i="1" s="1"/>
  <c r="T2338" i="1"/>
  <c r="U2338" i="1" s="1"/>
  <c r="T2359" i="1"/>
  <c r="U2359" i="1" s="1"/>
  <c r="T2369" i="1"/>
  <c r="U2369" i="1" s="1"/>
  <c r="T443" i="19"/>
  <c r="U443" i="19" s="1"/>
  <c r="T453" i="19"/>
  <c r="U453" i="19" s="1"/>
  <c r="T463" i="19"/>
  <c r="U463" i="19" s="1"/>
  <c r="T481" i="19"/>
  <c r="U481" i="19" s="1"/>
  <c r="T2166" i="1"/>
  <c r="U2166" i="1" s="1"/>
  <c r="T2182" i="1"/>
  <c r="U2182" i="1" s="1"/>
  <c r="T2191" i="1"/>
  <c r="U2191" i="1" s="1"/>
  <c r="T2213" i="1"/>
  <c r="U2213" i="1" s="1"/>
  <c r="T444" i="19"/>
  <c r="U444" i="19" s="1"/>
  <c r="T454" i="19"/>
  <c r="U454" i="19" s="1"/>
  <c r="T474" i="19"/>
  <c r="U474" i="19" s="1"/>
  <c r="T482" i="19"/>
  <c r="U482" i="19" s="1"/>
  <c r="T490" i="19"/>
  <c r="U490" i="19" s="1"/>
  <c r="T499" i="19"/>
  <c r="U499" i="19" s="1"/>
  <c r="T506" i="19"/>
  <c r="U506" i="19" s="1"/>
  <c r="T2136" i="1"/>
  <c r="U2136" i="1" s="1"/>
  <c r="T2144" i="1"/>
  <c r="U2144" i="1" s="1"/>
  <c r="T2150" i="1"/>
  <c r="U2150" i="1" s="1"/>
  <c r="T2167" i="1"/>
  <c r="U2167" i="1" s="1"/>
  <c r="T2173" i="1"/>
  <c r="U2173" i="1" s="1"/>
  <c r="T2183" i="1"/>
  <c r="U2183" i="1" s="1"/>
  <c r="T2198" i="1"/>
  <c r="U2198" i="1" s="1"/>
  <c r="T2214" i="1"/>
  <c r="U2214" i="1" s="1"/>
  <c r="T2228" i="1"/>
  <c r="U2228" i="1" s="1"/>
  <c r="T2237" i="1"/>
  <c r="U2237" i="1" s="1"/>
  <c r="T2254" i="1"/>
  <c r="U2254" i="1" s="1"/>
  <c r="T2260" i="1"/>
  <c r="U2260" i="1" s="1"/>
  <c r="T2268" i="1"/>
  <c r="U2268" i="1" s="1"/>
  <c r="T2276" i="1"/>
  <c r="U2276" i="1" s="1"/>
  <c r="T2284" i="1"/>
  <c r="U2284" i="1" s="1"/>
  <c r="T2305" i="1"/>
  <c r="U2305" i="1" s="1"/>
  <c r="T2329" i="1"/>
  <c r="U2329" i="1" s="1"/>
  <c r="T2339" i="1"/>
  <c r="U2339" i="1" s="1"/>
  <c r="T2348" i="1"/>
  <c r="U2348" i="1" s="1"/>
  <c r="T2370" i="1"/>
  <c r="U2370" i="1" s="1"/>
  <c r="T2380" i="1"/>
  <c r="U2380" i="1" s="1"/>
  <c r="T2385" i="1"/>
  <c r="U2385" i="1" s="1"/>
  <c r="T2391" i="1"/>
  <c r="U2391" i="1" s="1"/>
  <c r="T445" i="19"/>
  <c r="U445" i="19" s="1"/>
  <c r="T455" i="19"/>
  <c r="U455" i="19" s="1"/>
  <c r="T464" i="19"/>
  <c r="U464" i="19" s="1"/>
  <c r="T483" i="19"/>
  <c r="U483" i="19" s="1"/>
  <c r="T491" i="19"/>
  <c r="U491" i="19" s="1"/>
  <c r="T507" i="19"/>
  <c r="U507" i="19" s="1"/>
  <c r="T2145" i="1"/>
  <c r="U2145" i="1" s="1"/>
  <c r="T2151" i="1"/>
  <c r="U2151" i="1" s="1"/>
  <c r="T2159" i="1"/>
  <c r="U2159" i="1" s="1"/>
  <c r="T2174" i="1"/>
  <c r="U2174" i="1" s="1"/>
  <c r="T2199" i="1"/>
  <c r="U2199" i="1" s="1"/>
  <c r="T2207" i="1"/>
  <c r="U2207" i="1" s="1"/>
  <c r="T2215" i="1"/>
  <c r="U2215" i="1" s="1"/>
  <c r="T2229" i="1"/>
  <c r="U2229" i="1" s="1"/>
  <c r="T2238" i="1"/>
  <c r="U2238" i="1" s="1"/>
  <c r="T2245" i="1"/>
  <c r="U2245" i="1" s="1"/>
  <c r="T2261" i="1"/>
  <c r="U2261" i="1" s="1"/>
  <c r="T2277" i="1"/>
  <c r="U2277" i="1" s="1"/>
  <c r="T2285" i="1"/>
  <c r="U2285" i="1" s="1"/>
  <c r="T2306" i="1"/>
  <c r="U2306" i="1" s="1"/>
  <c r="T2319" i="1"/>
  <c r="U2319" i="1" s="1"/>
  <c r="T2334" i="1"/>
  <c r="U2334" i="1" s="1"/>
  <c r="T2360" i="1"/>
  <c r="U2360" i="1" s="1"/>
  <c r="T2365" i="1"/>
  <c r="U2365" i="1" s="1"/>
  <c r="T2204" i="1"/>
  <c r="U2204" i="1" s="1"/>
  <c r="T2270" i="1"/>
  <c r="U2270" i="1" s="1"/>
  <c r="T2299" i="1"/>
  <c r="U2299" i="1" s="1"/>
  <c r="T2320" i="1"/>
  <c r="U2320" i="1" s="1"/>
  <c r="T2352" i="1"/>
  <c r="U2352" i="1" s="1"/>
  <c r="T2358" i="1"/>
  <c r="U2358" i="1" s="1"/>
  <c r="T2366" i="1"/>
  <c r="U2366" i="1" s="1"/>
  <c r="T2390" i="1"/>
  <c r="U2390" i="1" s="1"/>
  <c r="T2208" i="1"/>
  <c r="U2208" i="1" s="1"/>
  <c r="T2223" i="1"/>
  <c r="U2223" i="1" s="1"/>
  <c r="T2240" i="1"/>
  <c r="U2240" i="1" s="1"/>
  <c r="T2271" i="1"/>
  <c r="U2271" i="1" s="1"/>
  <c r="T2300" i="1"/>
  <c r="U2300" i="1" s="1"/>
  <c r="T2330" i="1"/>
  <c r="U2330" i="1" s="1"/>
  <c r="T2384" i="1"/>
  <c r="U2384" i="1" s="1"/>
  <c r="T2392" i="1"/>
  <c r="U2392" i="1" s="1"/>
  <c r="T2187" i="1"/>
  <c r="U2187" i="1" s="1"/>
  <c r="T2225" i="1"/>
  <c r="U2225" i="1" s="1"/>
  <c r="T2242" i="1"/>
  <c r="U2242" i="1" s="1"/>
  <c r="T2273" i="1"/>
  <c r="U2273" i="1" s="1"/>
  <c r="T2301" i="1"/>
  <c r="U2301" i="1" s="1"/>
  <c r="T2314" i="1"/>
  <c r="U2314" i="1" s="1"/>
  <c r="T2353" i="1"/>
  <c r="U2353" i="1" s="1"/>
  <c r="T2188" i="1"/>
  <c r="U2188" i="1" s="1"/>
  <c r="T2209" i="1"/>
  <c r="U2209" i="1" s="1"/>
  <c r="T2226" i="1"/>
  <c r="U2226" i="1" s="1"/>
  <c r="T2243" i="1"/>
  <c r="U2243" i="1" s="1"/>
  <c r="T2274" i="1"/>
  <c r="U2274" i="1" s="1"/>
  <c r="T2289" i="1"/>
  <c r="U2289" i="1" s="1"/>
  <c r="T2302" i="1"/>
  <c r="U2302" i="1" s="1"/>
  <c r="T2315" i="1"/>
  <c r="U2315" i="1" s="1"/>
  <c r="T2322" i="1"/>
  <c r="U2322" i="1" s="1"/>
  <c r="T2340" i="1"/>
  <c r="U2340" i="1" s="1"/>
  <c r="T2361" i="1"/>
  <c r="U2361" i="1" s="1"/>
  <c r="T2367" i="1"/>
  <c r="U2367" i="1" s="1"/>
  <c r="T2379" i="1"/>
  <c r="U2379" i="1" s="1"/>
  <c r="T2386" i="1"/>
  <c r="U2386" i="1" s="1"/>
  <c r="T2393" i="1"/>
  <c r="U2393" i="1" s="1"/>
  <c r="T2194" i="1"/>
  <c r="U2194" i="1" s="1"/>
  <c r="T2210" i="1"/>
  <c r="U2210" i="1" s="1"/>
  <c r="T2244" i="1"/>
  <c r="U2244" i="1" s="1"/>
  <c r="T2259" i="1"/>
  <c r="U2259" i="1" s="1"/>
  <c r="T2290" i="1"/>
  <c r="U2290" i="1" s="1"/>
  <c r="T2323" i="1"/>
  <c r="U2323" i="1" s="1"/>
  <c r="T374" i="19"/>
  <c r="U374" i="19" s="1"/>
  <c r="T385" i="19"/>
  <c r="U385" i="19" s="1"/>
  <c r="T2216" i="1"/>
  <c r="U2216" i="1" s="1"/>
  <c r="T2231" i="1"/>
  <c r="U2231" i="1" s="1"/>
  <c r="T2247" i="1"/>
  <c r="U2247" i="1" s="1"/>
  <c r="T2263" i="1"/>
  <c r="U2263" i="1" s="1"/>
  <c r="T2291" i="1"/>
  <c r="U2291" i="1" s="1"/>
  <c r="T2303" i="1"/>
  <c r="U2303" i="1" s="1"/>
  <c r="T2324" i="1"/>
  <c r="U2324" i="1" s="1"/>
  <c r="T2362" i="1"/>
  <c r="U2362" i="1" s="1"/>
  <c r="T2368" i="1"/>
  <c r="U2368" i="1" s="1"/>
  <c r="T2381" i="1"/>
  <c r="U2381" i="1" s="1"/>
  <c r="T2387" i="1"/>
  <c r="U2387" i="1" s="1"/>
  <c r="T2394" i="1"/>
  <c r="U2394" i="1" s="1"/>
  <c r="T2217" i="1"/>
  <c r="U2217" i="1" s="1"/>
  <c r="T2248" i="1"/>
  <c r="U2248" i="1" s="1"/>
  <c r="T2292" i="1"/>
  <c r="U2292" i="1" s="1"/>
  <c r="T2316" i="1"/>
  <c r="U2316" i="1" s="1"/>
  <c r="T2333" i="1"/>
  <c r="U2333" i="1" s="1"/>
  <c r="T2249" i="1"/>
  <c r="U2249" i="1" s="1"/>
  <c r="T2279" i="1"/>
  <c r="U2279" i="1" s="1"/>
  <c r="T2317" i="1"/>
  <c r="U2317" i="1" s="1"/>
  <c r="T2325" i="1"/>
  <c r="U2325" i="1" s="1"/>
  <c r="T2349" i="1"/>
  <c r="U2349" i="1" s="1"/>
  <c r="T2382" i="1"/>
  <c r="U2382" i="1" s="1"/>
  <c r="T2169" i="1"/>
  <c r="U2169" i="1" s="1"/>
  <c r="T2251" i="1"/>
  <c r="U2251" i="1" s="1"/>
  <c r="T2265" i="1"/>
  <c r="U2265" i="1" s="1"/>
  <c r="T2307" i="1"/>
  <c r="U2307" i="1" s="1"/>
  <c r="T2326" i="1"/>
  <c r="U2326" i="1" s="1"/>
  <c r="T2350" i="1"/>
  <c r="U2350" i="1" s="1"/>
  <c r="T2356" i="1"/>
  <c r="U2356" i="1" s="1"/>
  <c r="T2363" i="1"/>
  <c r="U2363" i="1" s="1"/>
  <c r="T2388" i="1"/>
  <c r="U2388" i="1" s="1"/>
  <c r="T2395" i="1"/>
  <c r="U2395" i="1" s="1"/>
  <c r="T2202" i="1"/>
  <c r="U2202" i="1" s="1"/>
  <c r="T2233" i="1"/>
  <c r="U2233" i="1" s="1"/>
  <c r="T2266" i="1"/>
  <c r="U2266" i="1" s="1"/>
  <c r="T2280" i="1"/>
  <c r="U2280" i="1" s="1"/>
  <c r="T2293" i="1"/>
  <c r="U2293" i="1" s="1"/>
  <c r="T2308" i="1"/>
  <c r="U2308" i="1" s="1"/>
  <c r="T2327" i="1"/>
  <c r="U2327" i="1" s="1"/>
  <c r="T2335" i="1"/>
  <c r="U2335" i="1" s="1"/>
  <c r="T2351" i="1"/>
  <c r="U2351" i="1" s="1"/>
  <c r="T2371" i="1"/>
  <c r="U2371" i="1" s="1"/>
  <c r="T2177" i="1"/>
  <c r="U2177" i="1" s="1"/>
  <c r="T2203" i="1"/>
  <c r="U2203" i="1" s="1"/>
  <c r="T2236" i="1"/>
  <c r="U2236" i="1" s="1"/>
  <c r="T2253" i="1"/>
  <c r="U2253" i="1" s="1"/>
  <c r="T2267" i="1"/>
  <c r="U2267" i="1" s="1"/>
  <c r="T2283" i="1"/>
  <c r="U2283" i="1" s="1"/>
  <c r="T2295" i="1"/>
  <c r="U2295" i="1" s="1"/>
  <c r="T2309" i="1"/>
  <c r="U2309" i="1" s="1"/>
  <c r="T2357" i="1"/>
  <c r="U2357" i="1" s="1"/>
  <c r="T2364" i="1"/>
  <c r="U2364" i="1" s="1"/>
  <c r="T2383" i="1"/>
  <c r="U2383" i="1" s="1"/>
  <c r="T2389" i="1"/>
  <c r="U2389" i="1" s="1"/>
  <c r="T2255" i="1"/>
  <c r="U2255" i="1" s="1"/>
  <c r="T2269" i="1"/>
  <c r="U2269" i="1" s="1"/>
  <c r="T2296" i="1"/>
  <c r="U2296" i="1" s="1"/>
  <c r="T2310" i="1"/>
  <c r="U2310" i="1" s="1"/>
  <c r="T2336" i="1"/>
  <c r="U2336" i="1" s="1"/>
  <c r="T370" i="19"/>
  <c r="U370" i="19" s="1"/>
  <c r="T382" i="19"/>
  <c r="U382" i="19" s="1"/>
  <c r="T394" i="19"/>
  <c r="U394" i="19" s="1"/>
  <c r="T405" i="19"/>
  <c r="U405" i="19" s="1"/>
  <c r="T415" i="19"/>
  <c r="U415" i="19" s="1"/>
  <c r="T434" i="19"/>
  <c r="U434" i="19" s="1"/>
  <c r="T365" i="19"/>
  <c r="U365" i="19" s="1"/>
  <c r="T377" i="19"/>
  <c r="U377" i="19" s="1"/>
  <c r="T389" i="19"/>
  <c r="U389" i="19" s="1"/>
  <c r="T411" i="19"/>
  <c r="U411" i="19" s="1"/>
  <c r="T421" i="19"/>
  <c r="U421" i="19" s="1"/>
  <c r="T431" i="19"/>
  <c r="U431" i="19" s="1"/>
  <c r="T1742" i="1"/>
  <c r="U1742" i="1" s="1"/>
  <c r="T1752" i="1"/>
  <c r="U1752" i="1" s="1"/>
  <c r="T1762" i="1"/>
  <c r="U1762" i="1" s="1"/>
  <c r="T1778" i="1"/>
  <c r="U1778" i="1" s="1"/>
  <c r="T1788" i="1"/>
  <c r="U1788" i="1" s="1"/>
  <c r="T1803" i="1"/>
  <c r="U1803" i="1" s="1"/>
  <c r="T1808" i="1"/>
  <c r="U1808" i="1" s="1"/>
  <c r="T1814" i="1"/>
  <c r="U1814" i="1" s="1"/>
  <c r="T1840" i="1"/>
  <c r="U1840" i="1" s="1"/>
  <c r="T1850" i="1"/>
  <c r="U1850" i="1" s="1"/>
  <c r="T1861" i="1"/>
  <c r="U1861" i="1" s="1"/>
  <c r="T1884" i="1"/>
  <c r="U1884" i="1" s="1"/>
  <c r="T1897" i="1"/>
  <c r="U1897" i="1" s="1"/>
  <c r="T1927" i="1"/>
  <c r="U1927" i="1" s="1"/>
  <c r="T1943" i="1"/>
  <c r="U1943" i="1" s="1"/>
  <c r="T1953" i="1"/>
  <c r="U1953" i="1" s="1"/>
  <c r="T1969" i="1"/>
  <c r="U1969" i="1" s="1"/>
  <c r="T1974" i="1"/>
  <c r="U1974" i="1" s="1"/>
  <c r="T1984" i="1"/>
  <c r="U1984" i="1" s="1"/>
  <c r="T1989" i="1"/>
  <c r="U1989" i="1" s="1"/>
  <c r="T2004" i="1"/>
  <c r="U2004" i="1" s="1"/>
  <c r="T371" i="19"/>
  <c r="U371" i="19" s="1"/>
  <c r="T399" i="19"/>
  <c r="U399" i="19" s="1"/>
  <c r="T412" i="19"/>
  <c r="U412" i="19" s="1"/>
  <c r="T423" i="19"/>
  <c r="U423" i="19" s="1"/>
  <c r="T372" i="19"/>
  <c r="U372" i="19" s="1"/>
  <c r="T386" i="19"/>
  <c r="U386" i="19" s="1"/>
  <c r="T400" i="19"/>
  <c r="U400" i="19" s="1"/>
  <c r="T424" i="19"/>
  <c r="U424" i="19" s="1"/>
  <c r="T435" i="19"/>
  <c r="U435" i="19" s="1"/>
  <c r="T1731" i="1"/>
  <c r="U1731" i="1" s="1"/>
  <c r="T1737" i="1"/>
  <c r="U1737" i="1" s="1"/>
  <c r="T1776" i="1"/>
  <c r="U1776" i="1" s="1"/>
  <c r="T1792" i="1"/>
  <c r="U1792" i="1" s="1"/>
  <c r="T1798" i="1"/>
  <c r="U1798" i="1" s="1"/>
  <c r="T1804" i="1"/>
  <c r="U1804" i="1" s="1"/>
  <c r="T1810" i="1"/>
  <c r="U1810" i="1" s="1"/>
  <c r="T1816" i="1"/>
  <c r="U1816" i="1" s="1"/>
  <c r="T1833" i="1"/>
  <c r="U1833" i="1" s="1"/>
  <c r="T1838" i="1"/>
  <c r="U1838" i="1" s="1"/>
  <c r="T1844" i="1"/>
  <c r="U1844" i="1" s="1"/>
  <c r="T1849" i="1"/>
  <c r="U1849" i="1" s="1"/>
  <c r="T1855" i="1"/>
  <c r="U1855" i="1" s="1"/>
  <c r="T1876" i="1"/>
  <c r="U1876" i="1" s="1"/>
  <c r="T1891" i="1"/>
  <c r="U1891" i="1" s="1"/>
  <c r="T1911" i="1"/>
  <c r="U1911" i="1" s="1"/>
  <c r="T1922" i="1"/>
  <c r="U1922" i="1" s="1"/>
  <c r="T1940" i="1"/>
  <c r="U1940" i="1" s="1"/>
  <c r="T1951" i="1"/>
  <c r="U1951" i="1" s="1"/>
  <c r="T1963" i="1"/>
  <c r="U1963" i="1" s="1"/>
  <c r="T1968" i="1"/>
  <c r="U1968" i="1" s="1"/>
  <c r="T1979" i="1"/>
  <c r="U1979" i="1" s="1"/>
  <c r="T1985" i="1"/>
  <c r="U1985" i="1" s="1"/>
  <c r="T1990" i="1"/>
  <c r="U1990" i="1" s="1"/>
  <c r="T2001" i="1"/>
  <c r="U2001" i="1" s="1"/>
  <c r="T2007" i="1"/>
  <c r="U2007" i="1" s="1"/>
  <c r="T2012" i="1"/>
  <c r="U2012" i="1" s="1"/>
  <c r="T2017" i="1"/>
  <c r="U2017" i="1" s="1"/>
  <c r="T2038" i="1"/>
  <c r="U2038" i="1" s="1"/>
  <c r="T2043" i="1"/>
  <c r="U2043" i="1" s="1"/>
  <c r="T2080" i="1"/>
  <c r="U2080" i="1" s="1"/>
  <c r="T2090" i="1"/>
  <c r="U2090" i="1" s="1"/>
  <c r="T387" i="19"/>
  <c r="U387" i="19" s="1"/>
  <c r="T401" i="19"/>
  <c r="U401" i="19" s="1"/>
  <c r="T413" i="19"/>
  <c r="U413" i="19" s="1"/>
  <c r="T425" i="19"/>
  <c r="U425" i="19" s="1"/>
  <c r="T436" i="19"/>
  <c r="U436" i="19" s="1"/>
  <c r="T373" i="19"/>
  <c r="U373" i="19" s="1"/>
  <c r="T388" i="19"/>
  <c r="U388" i="19" s="1"/>
  <c r="T402" i="19"/>
  <c r="U402" i="19" s="1"/>
  <c r="T414" i="19"/>
  <c r="U414" i="19" s="1"/>
  <c r="T426" i="19"/>
  <c r="U426" i="19" s="1"/>
  <c r="T375" i="19"/>
  <c r="U375" i="19" s="1"/>
  <c r="T390" i="19"/>
  <c r="U390" i="19" s="1"/>
  <c r="T403" i="19"/>
  <c r="U403" i="19" s="1"/>
  <c r="T416" i="19"/>
  <c r="U416" i="19" s="1"/>
  <c r="T427" i="19"/>
  <c r="U427" i="19" s="1"/>
  <c r="T1727" i="1"/>
  <c r="U1727" i="1" s="1"/>
  <c r="T1733" i="1"/>
  <c r="U1733" i="1" s="1"/>
  <c r="T1738" i="1"/>
  <c r="U1738" i="1" s="1"/>
  <c r="T1744" i="1"/>
  <c r="U1744" i="1" s="1"/>
  <c r="T1766" i="1"/>
  <c r="U1766" i="1" s="1"/>
  <c r="T1784" i="1"/>
  <c r="U1784" i="1" s="1"/>
  <c r="T1789" i="1"/>
  <c r="U1789" i="1" s="1"/>
  <c r="T1799" i="1"/>
  <c r="U1799" i="1" s="1"/>
  <c r="T1829" i="1"/>
  <c r="U1829" i="1" s="1"/>
  <c r="T1834" i="1"/>
  <c r="U1834" i="1" s="1"/>
  <c r="T1839" i="1"/>
  <c r="U1839" i="1" s="1"/>
  <c r="T1851" i="1"/>
  <c r="U1851" i="1" s="1"/>
  <c r="T1892" i="1"/>
  <c r="U1892" i="1" s="1"/>
  <c r="T1902" i="1"/>
  <c r="U1902" i="1" s="1"/>
  <c r="T1907" i="1"/>
  <c r="U1907" i="1" s="1"/>
  <c r="T1930" i="1"/>
  <c r="U1930" i="1" s="1"/>
  <c r="T1941" i="1"/>
  <c r="U1941" i="1" s="1"/>
  <c r="T1947" i="1"/>
  <c r="U1947" i="1" s="1"/>
  <c r="T1958" i="1"/>
  <c r="U1958" i="1" s="1"/>
  <c r="T1986" i="1"/>
  <c r="U1986" i="1" s="1"/>
  <c r="T1997" i="1"/>
  <c r="U1997" i="1" s="1"/>
  <c r="T2013" i="1"/>
  <c r="U2013" i="1" s="1"/>
  <c r="T2024" i="1"/>
  <c r="U2024" i="1" s="1"/>
  <c r="T2029" i="1"/>
  <c r="U2029" i="1" s="1"/>
  <c r="T2034" i="1"/>
  <c r="U2034" i="1" s="1"/>
  <c r="T2044" i="1"/>
  <c r="U2044" i="1" s="1"/>
  <c r="T2050" i="1"/>
  <c r="U2050" i="1" s="1"/>
  <c r="T2056" i="1"/>
  <c r="U2056" i="1" s="1"/>
  <c r="T2071" i="1"/>
  <c r="U2071" i="1" s="1"/>
  <c r="T376" i="19"/>
  <c r="U376" i="19" s="1"/>
  <c r="T391" i="19"/>
  <c r="U391" i="19" s="1"/>
  <c r="T404" i="19"/>
  <c r="U404" i="19" s="1"/>
  <c r="T417" i="19"/>
  <c r="U417" i="19" s="1"/>
  <c r="T428" i="19"/>
  <c r="U428" i="19" s="1"/>
  <c r="T378" i="19"/>
  <c r="U378" i="19" s="1"/>
  <c r="T392" i="19"/>
  <c r="U392" i="19" s="1"/>
  <c r="T406" i="19"/>
  <c r="U406" i="19" s="1"/>
  <c r="T418" i="19"/>
  <c r="U418" i="19" s="1"/>
  <c r="T429" i="19"/>
  <c r="U429" i="19" s="1"/>
  <c r="T366" i="19"/>
  <c r="U366" i="19" s="1"/>
  <c r="T380" i="19"/>
  <c r="U380" i="19" s="1"/>
  <c r="T395" i="19"/>
  <c r="U395" i="19" s="1"/>
  <c r="T408" i="19"/>
  <c r="U408" i="19" s="1"/>
  <c r="T420" i="19"/>
  <c r="U420" i="19" s="1"/>
  <c r="T432" i="19"/>
  <c r="U432" i="19" s="1"/>
  <c r="T367" i="19"/>
  <c r="U367" i="19" s="1"/>
  <c r="T381" i="19"/>
  <c r="U381" i="19" s="1"/>
  <c r="T396" i="19"/>
  <c r="U396" i="19" s="1"/>
  <c r="T1735" i="1"/>
  <c r="U1735" i="1" s="1"/>
  <c r="T1740" i="1"/>
  <c r="U1740" i="1" s="1"/>
  <c r="T1747" i="1"/>
  <c r="U1747" i="1" s="1"/>
  <c r="T1758" i="1"/>
  <c r="U1758" i="1" s="1"/>
  <c r="T1763" i="1"/>
  <c r="U1763" i="1" s="1"/>
  <c r="T1786" i="1"/>
  <c r="U1786" i="1" s="1"/>
  <c r="T1796" i="1"/>
  <c r="U1796" i="1" s="1"/>
  <c r="T1807" i="1"/>
  <c r="U1807" i="1" s="1"/>
  <c r="T1820" i="1"/>
  <c r="U1820" i="1" s="1"/>
  <c r="T1826" i="1"/>
  <c r="U1826" i="1" s="1"/>
  <c r="T1836" i="1"/>
  <c r="U1836" i="1" s="1"/>
  <c r="T1842" i="1"/>
  <c r="U1842" i="1" s="1"/>
  <c r="T1859" i="1"/>
  <c r="U1859" i="1" s="1"/>
  <c r="T1874" i="1"/>
  <c r="U1874" i="1" s="1"/>
  <c r="T1880" i="1"/>
  <c r="U1880" i="1" s="1"/>
  <c r="T1885" i="1"/>
  <c r="U1885" i="1" s="1"/>
  <c r="T1894" i="1"/>
  <c r="U1894" i="1" s="1"/>
  <c r="T1899" i="1"/>
  <c r="U1899" i="1" s="1"/>
  <c r="T1920" i="1"/>
  <c r="U1920" i="1" s="1"/>
  <c r="T1926" i="1"/>
  <c r="U1926" i="1" s="1"/>
  <c r="T1932" i="1"/>
  <c r="U1932" i="1" s="1"/>
  <c r="T1938" i="1"/>
  <c r="U1938" i="1" s="1"/>
  <c r="T1955" i="1"/>
  <c r="U1955" i="1" s="1"/>
  <c r="T383" i="19"/>
  <c r="U383" i="19" s="1"/>
  <c r="T433" i="19"/>
  <c r="U433" i="19" s="1"/>
  <c r="T1728" i="1"/>
  <c r="U1728" i="1" s="1"/>
  <c r="T1743" i="1"/>
  <c r="U1743" i="1" s="1"/>
  <c r="T1765" i="1"/>
  <c r="U1765" i="1" s="1"/>
  <c r="T1773" i="1"/>
  <c r="U1773" i="1" s="1"/>
  <c r="T1780" i="1"/>
  <c r="U1780" i="1" s="1"/>
  <c r="T1795" i="1"/>
  <c r="U1795" i="1" s="1"/>
  <c r="T1802" i="1"/>
  <c r="U1802" i="1" s="1"/>
  <c r="T1818" i="1"/>
  <c r="U1818" i="1" s="1"/>
  <c r="T1841" i="1"/>
  <c r="U1841" i="1" s="1"/>
  <c r="T1856" i="1"/>
  <c r="U1856" i="1" s="1"/>
  <c r="T1870" i="1"/>
  <c r="U1870" i="1" s="1"/>
  <c r="T1890" i="1"/>
  <c r="U1890" i="1" s="1"/>
  <c r="T1903" i="1"/>
  <c r="U1903" i="1" s="1"/>
  <c r="T1910" i="1"/>
  <c r="U1910" i="1" s="1"/>
  <c r="T1917" i="1"/>
  <c r="U1917" i="1" s="1"/>
  <c r="T1933" i="1"/>
  <c r="U1933" i="1" s="1"/>
  <c r="T1948" i="1"/>
  <c r="U1948" i="1" s="1"/>
  <c r="T2002" i="1"/>
  <c r="U2002" i="1" s="1"/>
  <c r="T2015" i="1"/>
  <c r="U2015" i="1" s="1"/>
  <c r="T2021" i="1"/>
  <c r="U2021" i="1" s="1"/>
  <c r="T2027" i="1"/>
  <c r="U2027" i="1" s="1"/>
  <c r="T2046" i="1"/>
  <c r="U2046" i="1" s="1"/>
  <c r="T2053" i="1"/>
  <c r="U2053" i="1" s="1"/>
  <c r="T2060" i="1"/>
  <c r="U2060" i="1" s="1"/>
  <c r="T2066" i="1"/>
  <c r="U2066" i="1" s="1"/>
  <c r="T2072" i="1"/>
  <c r="U2072" i="1" s="1"/>
  <c r="T2094" i="1"/>
  <c r="U2094" i="1" s="1"/>
  <c r="T2099" i="1"/>
  <c r="U2099" i="1" s="1"/>
  <c r="T2110" i="1"/>
  <c r="U2110" i="1" s="1"/>
  <c r="T2125" i="1"/>
  <c r="U2125" i="1" s="1"/>
  <c r="T384" i="19"/>
  <c r="U384" i="19" s="1"/>
  <c r="T1721" i="1"/>
  <c r="U1721" i="1" s="1"/>
  <c r="T1759" i="1"/>
  <c r="U1759" i="1" s="1"/>
  <c r="T1774" i="1"/>
  <c r="U1774" i="1" s="1"/>
  <c r="T1811" i="1"/>
  <c r="U1811" i="1" s="1"/>
  <c r="T1827" i="1"/>
  <c r="U1827" i="1" s="1"/>
  <c r="T1848" i="1"/>
  <c r="U1848" i="1" s="1"/>
  <c r="T1877" i="1"/>
  <c r="U1877" i="1" s="1"/>
  <c r="T1896" i="1"/>
  <c r="U1896" i="1" s="1"/>
  <c r="T1925" i="1"/>
  <c r="U1925" i="1" s="1"/>
  <c r="T1956" i="1"/>
  <c r="U1956" i="1" s="1"/>
  <c r="T1970" i="1"/>
  <c r="U1970" i="1" s="1"/>
  <c r="T1996" i="1"/>
  <c r="U1996" i="1" s="1"/>
  <c r="T2003" i="1"/>
  <c r="U2003" i="1" s="1"/>
  <c r="T2010" i="1"/>
  <c r="U2010" i="1" s="1"/>
  <c r="T2028" i="1"/>
  <c r="U2028" i="1" s="1"/>
  <c r="T2084" i="1"/>
  <c r="U2084" i="1" s="1"/>
  <c r="T2089" i="1"/>
  <c r="U2089" i="1" s="1"/>
  <c r="T2105" i="1"/>
  <c r="U2105" i="1" s="1"/>
  <c r="T2116" i="1"/>
  <c r="U2116" i="1" s="1"/>
  <c r="T2131" i="1"/>
  <c r="U2131" i="1" s="1"/>
  <c r="T393" i="19"/>
  <c r="U393" i="19" s="1"/>
  <c r="T1722" i="1"/>
  <c r="U1722" i="1" s="1"/>
  <c r="T1729" i="1"/>
  <c r="U1729" i="1" s="1"/>
  <c r="T1736" i="1"/>
  <c r="U1736" i="1" s="1"/>
  <c r="T1751" i="1"/>
  <c r="U1751" i="1" s="1"/>
  <c r="T1781" i="1"/>
  <c r="U1781" i="1" s="1"/>
  <c r="T1819" i="1"/>
  <c r="U1819" i="1" s="1"/>
  <c r="T1857" i="1"/>
  <c r="U1857" i="1" s="1"/>
  <c r="T1864" i="1"/>
  <c r="U1864" i="1" s="1"/>
  <c r="T1871" i="1"/>
  <c r="U1871" i="1" s="1"/>
  <c r="T1878" i="1"/>
  <c r="U1878" i="1" s="1"/>
  <c r="T1904" i="1"/>
  <c r="U1904" i="1" s="1"/>
  <c r="T1918" i="1"/>
  <c r="U1918" i="1" s="1"/>
  <c r="T1934" i="1"/>
  <c r="U1934" i="1" s="1"/>
  <c r="T1949" i="1"/>
  <c r="U1949" i="1" s="1"/>
  <c r="T1964" i="1"/>
  <c r="U1964" i="1" s="1"/>
  <c r="T1977" i="1"/>
  <c r="U1977" i="1" s="1"/>
  <c r="T1983" i="1"/>
  <c r="U1983" i="1" s="1"/>
  <c r="T2016" i="1"/>
  <c r="U2016" i="1" s="1"/>
  <c r="T2022" i="1"/>
  <c r="U2022" i="1" s="1"/>
  <c r="T2035" i="1"/>
  <c r="U2035" i="1" s="1"/>
  <c r="T2041" i="1"/>
  <c r="U2041" i="1" s="1"/>
  <c r="T2047" i="1"/>
  <c r="U2047" i="1" s="1"/>
  <c r="T2054" i="1"/>
  <c r="U2054" i="1" s="1"/>
  <c r="T2061" i="1"/>
  <c r="U2061" i="1" s="1"/>
  <c r="T2067" i="1"/>
  <c r="U2067" i="1" s="1"/>
  <c r="T2078" i="1"/>
  <c r="U2078" i="1" s="1"/>
  <c r="T2095" i="1"/>
  <c r="U2095" i="1" s="1"/>
  <c r="T2100" i="1"/>
  <c r="U2100" i="1" s="1"/>
  <c r="T2111" i="1"/>
  <c r="U2111" i="1" s="1"/>
  <c r="T2121" i="1"/>
  <c r="U2121" i="1" s="1"/>
  <c r="T2126" i="1"/>
  <c r="U2126" i="1" s="1"/>
  <c r="T361" i="19"/>
  <c r="U361" i="19" s="1"/>
  <c r="T1645" i="1"/>
  <c r="U1645" i="1" s="1"/>
  <c r="T1649" i="1"/>
  <c r="U1649" i="1" s="1"/>
  <c r="T1654" i="1"/>
  <c r="U1654" i="1" s="1"/>
  <c r="T1659" i="1"/>
  <c r="U1659" i="1" s="1"/>
  <c r="T1683" i="1"/>
  <c r="U1683" i="1" s="1"/>
  <c r="T1688" i="1"/>
  <c r="U1688" i="1" s="1"/>
  <c r="T1698" i="1"/>
  <c r="U1698" i="1" s="1"/>
  <c r="T1708" i="1"/>
  <c r="U1708" i="1" s="1"/>
  <c r="T397" i="19"/>
  <c r="U397" i="19" s="1"/>
  <c r="T1723" i="1"/>
  <c r="U1723" i="1" s="1"/>
  <c r="T1745" i="1"/>
  <c r="U1745" i="1" s="1"/>
  <c r="T1760" i="1"/>
  <c r="U1760" i="1" s="1"/>
  <c r="T1767" i="1"/>
  <c r="U1767" i="1" s="1"/>
  <c r="T1775" i="1"/>
  <c r="U1775" i="1" s="1"/>
  <c r="T1782" i="1"/>
  <c r="U1782" i="1" s="1"/>
  <c r="T1812" i="1"/>
  <c r="U1812" i="1" s="1"/>
  <c r="T1828" i="1"/>
  <c r="U1828" i="1" s="1"/>
  <c r="T1835" i="1"/>
  <c r="U1835" i="1" s="1"/>
  <c r="T1858" i="1"/>
  <c r="U1858" i="1" s="1"/>
  <c r="T1865" i="1"/>
  <c r="U1865" i="1" s="1"/>
  <c r="T1898" i="1"/>
  <c r="U1898" i="1" s="1"/>
  <c r="T1942" i="1"/>
  <c r="U1942" i="1" s="1"/>
  <c r="T1950" i="1"/>
  <c r="U1950" i="1" s="1"/>
  <c r="T1957" i="1"/>
  <c r="U1957" i="1" s="1"/>
  <c r="T1965" i="1"/>
  <c r="U1965" i="1" s="1"/>
  <c r="T1971" i="1"/>
  <c r="U1971" i="1" s="1"/>
  <c r="T2023" i="1"/>
  <c r="U2023" i="1" s="1"/>
  <c r="T2055" i="1"/>
  <c r="U2055" i="1" s="1"/>
  <c r="T2073" i="1"/>
  <c r="U2073" i="1" s="1"/>
  <c r="T2106" i="1"/>
  <c r="U2106" i="1" s="1"/>
  <c r="T2117" i="1"/>
  <c r="U2117" i="1" s="1"/>
  <c r="T398" i="19"/>
  <c r="U398" i="19" s="1"/>
  <c r="T1730" i="1"/>
  <c r="U1730" i="1" s="1"/>
  <c r="T1753" i="1"/>
  <c r="U1753" i="1" s="1"/>
  <c r="T1783" i="1"/>
  <c r="U1783" i="1" s="1"/>
  <c r="T1790" i="1"/>
  <c r="U1790" i="1" s="1"/>
  <c r="T1805" i="1"/>
  <c r="U1805" i="1" s="1"/>
  <c r="T1821" i="1"/>
  <c r="U1821" i="1" s="1"/>
  <c r="T1843" i="1"/>
  <c r="U1843" i="1" s="1"/>
  <c r="T1872" i="1"/>
  <c r="U1872" i="1" s="1"/>
  <c r="T1905" i="1"/>
  <c r="U1905" i="1" s="1"/>
  <c r="T1912" i="1"/>
  <c r="U1912" i="1" s="1"/>
  <c r="T1919" i="1"/>
  <c r="U1919" i="1" s="1"/>
  <c r="T1935" i="1"/>
  <c r="U1935" i="1" s="1"/>
  <c r="T1991" i="1"/>
  <c r="U1991" i="1" s="1"/>
  <c r="T1998" i="1"/>
  <c r="U1998" i="1" s="1"/>
  <c r="T2011" i="1"/>
  <c r="U2011" i="1" s="1"/>
  <c r="T2036" i="1"/>
  <c r="U2036" i="1" s="1"/>
  <c r="T2042" i="1"/>
  <c r="U2042" i="1" s="1"/>
  <c r="T2048" i="1"/>
  <c r="U2048" i="1" s="1"/>
  <c r="T2062" i="1"/>
  <c r="U2062" i="1" s="1"/>
  <c r="T2068" i="1"/>
  <c r="U2068" i="1" s="1"/>
  <c r="T2079" i="1"/>
  <c r="U2079" i="1" s="1"/>
  <c r="T2085" i="1"/>
  <c r="U2085" i="1" s="1"/>
  <c r="T2112" i="1"/>
  <c r="U2112" i="1" s="1"/>
  <c r="T2132" i="1"/>
  <c r="U2132" i="1" s="1"/>
  <c r="T362" i="19"/>
  <c r="U362" i="19" s="1"/>
  <c r="T407" i="19"/>
  <c r="U407" i="19" s="1"/>
  <c r="T1724" i="1"/>
  <c r="U1724" i="1" s="1"/>
  <c r="T1746" i="1"/>
  <c r="U1746" i="1" s="1"/>
  <c r="T1761" i="1"/>
  <c r="U1761" i="1" s="1"/>
  <c r="T1768" i="1"/>
  <c r="U1768" i="1" s="1"/>
  <c r="T1797" i="1"/>
  <c r="U1797" i="1" s="1"/>
  <c r="T1813" i="1"/>
  <c r="U1813" i="1" s="1"/>
  <c r="T1866" i="1"/>
  <c r="U1866" i="1" s="1"/>
  <c r="T1879" i="1"/>
  <c r="U1879" i="1" s="1"/>
  <c r="T1886" i="1"/>
  <c r="U1886" i="1" s="1"/>
  <c r="T1913" i="1"/>
  <c r="U1913" i="1" s="1"/>
  <c r="T1928" i="1"/>
  <c r="U1928" i="1" s="1"/>
  <c r="T1936" i="1"/>
  <c r="U1936" i="1" s="1"/>
  <c r="T1959" i="1"/>
  <c r="U1959" i="1" s="1"/>
  <c r="T1972" i="1"/>
  <c r="U1972" i="1" s="1"/>
  <c r="T1978" i="1"/>
  <c r="U1978" i="1" s="1"/>
  <c r="T1992" i="1"/>
  <c r="U1992" i="1" s="1"/>
  <c r="T2005" i="1"/>
  <c r="U2005" i="1" s="1"/>
  <c r="T2030" i="1"/>
  <c r="U2030" i="1" s="1"/>
  <c r="T2049" i="1"/>
  <c r="U2049" i="1" s="1"/>
  <c r="T2074" i="1"/>
  <c r="U2074" i="1" s="1"/>
  <c r="T2086" i="1"/>
  <c r="U2086" i="1" s="1"/>
  <c r="T2091" i="1"/>
  <c r="U2091" i="1" s="1"/>
  <c r="T2096" i="1"/>
  <c r="U2096" i="1" s="1"/>
  <c r="T2101" i="1"/>
  <c r="U2101" i="1" s="1"/>
  <c r="T2107" i="1"/>
  <c r="U2107" i="1" s="1"/>
  <c r="T2118" i="1"/>
  <c r="U2118" i="1" s="1"/>
  <c r="T2122" i="1"/>
  <c r="U2122" i="1" s="1"/>
  <c r="T2127" i="1"/>
  <c r="U2127" i="1" s="1"/>
  <c r="T1646" i="1"/>
  <c r="U1646" i="1" s="1"/>
  <c r="T1650" i="1"/>
  <c r="U1650" i="1" s="1"/>
  <c r="T1660" i="1"/>
  <c r="U1660" i="1" s="1"/>
  <c r="T1670" i="1"/>
  <c r="U1670" i="1" s="1"/>
  <c r="T1684" i="1"/>
  <c r="U1684" i="1" s="1"/>
  <c r="T1699" i="1"/>
  <c r="U1699" i="1" s="1"/>
  <c r="T1709" i="1"/>
  <c r="U1709" i="1" s="1"/>
  <c r="T1719" i="1"/>
  <c r="U1719" i="1" s="1"/>
  <c r="T409" i="19"/>
  <c r="U409" i="19" s="1"/>
  <c r="T1732" i="1"/>
  <c r="U1732" i="1" s="1"/>
  <c r="T1754" i="1"/>
  <c r="U1754" i="1" s="1"/>
  <c r="T1769" i="1"/>
  <c r="U1769" i="1" s="1"/>
  <c r="T1785" i="1"/>
  <c r="U1785" i="1" s="1"/>
  <c r="T1791" i="1"/>
  <c r="U1791" i="1" s="1"/>
  <c r="T1806" i="1"/>
  <c r="U1806" i="1" s="1"/>
  <c r="T1822" i="1"/>
  <c r="U1822" i="1" s="1"/>
  <c r="T1830" i="1"/>
  <c r="U1830" i="1" s="1"/>
  <c r="T1837" i="1"/>
  <c r="U1837" i="1" s="1"/>
  <c r="T1852" i="1"/>
  <c r="U1852" i="1" s="1"/>
  <c r="T1873" i="1"/>
  <c r="U1873" i="1" s="1"/>
  <c r="T1893" i="1"/>
  <c r="U1893" i="1" s="1"/>
  <c r="T1906" i="1"/>
  <c r="U1906" i="1" s="1"/>
  <c r="T1929" i="1"/>
  <c r="U1929" i="1" s="1"/>
  <c r="T1944" i="1"/>
  <c r="U1944" i="1" s="1"/>
  <c r="T1966" i="1"/>
  <c r="U1966" i="1" s="1"/>
  <c r="T1999" i="1"/>
  <c r="U1999" i="1" s="1"/>
  <c r="T2018" i="1"/>
  <c r="U2018" i="1" s="1"/>
  <c r="T2057" i="1"/>
  <c r="U2057" i="1" s="1"/>
  <c r="T2063" i="1"/>
  <c r="U2063" i="1" s="1"/>
  <c r="T2113" i="1"/>
  <c r="U2113" i="1" s="1"/>
  <c r="T363" i="19"/>
  <c r="U363" i="19" s="1"/>
  <c r="T1656" i="1"/>
  <c r="U1656" i="1" s="1"/>
  <c r="T1665" i="1"/>
  <c r="U1665" i="1" s="1"/>
  <c r="T1675" i="1"/>
  <c r="U1675" i="1" s="1"/>
  <c r="T1680" i="1"/>
  <c r="U1680" i="1" s="1"/>
  <c r="T1695" i="1"/>
  <c r="U1695" i="1" s="1"/>
  <c r="T410" i="19"/>
  <c r="U410" i="19" s="1"/>
  <c r="T1725" i="1"/>
  <c r="U1725" i="1" s="1"/>
  <c r="T1739" i="1"/>
  <c r="U1739" i="1" s="1"/>
  <c r="T1748" i="1"/>
  <c r="U1748" i="1" s="1"/>
  <c r="T1777" i="1"/>
  <c r="U1777" i="1" s="1"/>
  <c r="T1815" i="1"/>
  <c r="U1815" i="1" s="1"/>
  <c r="T1831" i="1"/>
  <c r="U1831" i="1" s="1"/>
  <c r="T1845" i="1"/>
  <c r="U1845" i="1" s="1"/>
  <c r="T1860" i="1"/>
  <c r="U1860" i="1" s="1"/>
  <c r="T1867" i="1"/>
  <c r="U1867" i="1" s="1"/>
  <c r="T1887" i="1"/>
  <c r="U1887" i="1" s="1"/>
  <c r="T1921" i="1"/>
  <c r="U1921" i="1" s="1"/>
  <c r="T1937" i="1"/>
  <c r="U1937" i="1" s="1"/>
  <c r="T1952" i="1"/>
  <c r="U1952" i="1" s="1"/>
  <c r="T1960" i="1"/>
  <c r="U1960" i="1" s="1"/>
  <c r="T1973" i="1"/>
  <c r="U1973" i="1" s="1"/>
  <c r="T1993" i="1"/>
  <c r="U1993" i="1" s="1"/>
  <c r="T2006" i="1"/>
  <c r="U2006" i="1" s="1"/>
  <c r="T2019" i="1"/>
  <c r="U2019" i="1" s="1"/>
  <c r="T2025" i="1"/>
  <c r="U2025" i="1" s="1"/>
  <c r="T2037" i="1"/>
  <c r="U2037" i="1" s="1"/>
  <c r="T2069" i="1"/>
  <c r="U2069" i="1" s="1"/>
  <c r="T2075" i="1"/>
  <c r="U2075" i="1" s="1"/>
  <c r="T2081" i="1"/>
  <c r="U2081" i="1" s="1"/>
  <c r="T2087" i="1"/>
  <c r="U2087" i="1" s="1"/>
  <c r="T2092" i="1"/>
  <c r="U2092" i="1" s="1"/>
  <c r="T2102" i="1"/>
  <c r="U2102" i="1" s="1"/>
  <c r="T2108" i="1"/>
  <c r="U2108" i="1" s="1"/>
  <c r="T2123" i="1"/>
  <c r="U2123" i="1" s="1"/>
  <c r="T2128" i="1"/>
  <c r="U2128" i="1" s="1"/>
  <c r="T1661" i="1"/>
  <c r="U1661" i="1" s="1"/>
  <c r="T1671" i="1"/>
  <c r="U1671" i="1" s="1"/>
  <c r="T1690" i="1"/>
  <c r="U1690" i="1" s="1"/>
  <c r="T1700" i="1"/>
  <c r="U1700" i="1" s="1"/>
  <c r="T1720" i="1"/>
  <c r="U1720" i="1" s="1"/>
  <c r="T364" i="19"/>
  <c r="U364" i="19" s="1"/>
  <c r="T419" i="19"/>
  <c r="U419" i="19" s="1"/>
  <c r="T1755" i="1"/>
  <c r="U1755" i="1" s="1"/>
  <c r="T1770" i="1"/>
  <c r="U1770" i="1" s="1"/>
  <c r="T1823" i="1"/>
  <c r="U1823" i="1" s="1"/>
  <c r="T1846" i="1"/>
  <c r="U1846" i="1" s="1"/>
  <c r="T1853" i="1"/>
  <c r="U1853" i="1" s="1"/>
  <c r="T1868" i="1"/>
  <c r="U1868" i="1" s="1"/>
  <c r="T1881" i="1"/>
  <c r="U1881" i="1" s="1"/>
  <c r="T1900" i="1"/>
  <c r="U1900" i="1" s="1"/>
  <c r="T1914" i="1"/>
  <c r="U1914" i="1" s="1"/>
  <c r="T1945" i="1"/>
  <c r="U1945" i="1" s="1"/>
  <c r="T1980" i="1"/>
  <c r="U1980" i="1" s="1"/>
  <c r="T1987" i="1"/>
  <c r="U1987" i="1" s="1"/>
  <c r="T2000" i="1"/>
  <c r="U2000" i="1" s="1"/>
  <c r="T2031" i="1"/>
  <c r="U2031" i="1" s="1"/>
  <c r="T2051" i="1"/>
  <c r="U2051" i="1" s="1"/>
  <c r="T2058" i="1"/>
  <c r="U2058" i="1" s="1"/>
  <c r="T2064" i="1"/>
  <c r="U2064" i="1" s="1"/>
  <c r="T2097" i="1"/>
  <c r="U2097" i="1" s="1"/>
  <c r="T2119" i="1"/>
  <c r="U2119" i="1" s="1"/>
  <c r="T1647" i="1"/>
  <c r="U1647" i="1" s="1"/>
  <c r="T1651" i="1"/>
  <c r="U1651" i="1" s="1"/>
  <c r="T1657" i="1"/>
  <c r="U1657" i="1" s="1"/>
  <c r="T1666" i="1"/>
  <c r="U1666" i="1" s="1"/>
  <c r="T1676" i="1"/>
  <c r="U1676" i="1" s="1"/>
  <c r="T1685" i="1"/>
  <c r="U1685" i="1" s="1"/>
  <c r="T1705" i="1"/>
  <c r="U1705" i="1" s="1"/>
  <c r="T1710" i="1"/>
  <c r="U1710" i="1" s="1"/>
  <c r="T1715" i="1"/>
  <c r="U1715" i="1" s="1"/>
  <c r="T277" i="19"/>
  <c r="U277" i="19" s="1"/>
  <c r="T368" i="19"/>
  <c r="U368" i="19" s="1"/>
  <c r="T369" i="19"/>
  <c r="U369" i="19" s="1"/>
  <c r="T422" i="19"/>
  <c r="U422" i="19" s="1"/>
  <c r="T1779" i="1"/>
  <c r="U1779" i="1" s="1"/>
  <c r="T1817" i="1"/>
  <c r="U1817" i="1" s="1"/>
  <c r="T1824" i="1"/>
  <c r="U1824" i="1" s="1"/>
  <c r="T1854" i="1"/>
  <c r="U1854" i="1" s="1"/>
  <c r="T1862" i="1"/>
  <c r="U1862" i="1" s="1"/>
  <c r="T1869" i="1"/>
  <c r="U1869" i="1" s="1"/>
  <c r="T1875" i="1"/>
  <c r="U1875" i="1" s="1"/>
  <c r="T1882" i="1"/>
  <c r="U1882" i="1" s="1"/>
  <c r="T1889" i="1"/>
  <c r="U1889" i="1" s="1"/>
  <c r="T1923" i="1"/>
  <c r="U1923" i="1" s="1"/>
  <c r="T1931" i="1"/>
  <c r="U1931" i="1" s="1"/>
  <c r="T1939" i="1"/>
  <c r="U1939" i="1" s="1"/>
  <c r="T1954" i="1"/>
  <c r="U1954" i="1" s="1"/>
  <c r="T1975" i="1"/>
  <c r="U1975" i="1" s="1"/>
  <c r="T1988" i="1"/>
  <c r="U1988" i="1" s="1"/>
  <c r="T2008" i="1"/>
  <c r="U2008" i="1" s="1"/>
  <c r="T2014" i="1"/>
  <c r="U2014" i="1" s="1"/>
  <c r="T2020" i="1"/>
  <c r="U2020" i="1" s="1"/>
  <c r="T2026" i="1"/>
  <c r="U2026" i="1" s="1"/>
  <c r="T2032" i="1"/>
  <c r="U2032" i="1" s="1"/>
  <c r="T2039" i="1"/>
  <c r="U2039" i="1" s="1"/>
  <c r="T2045" i="1"/>
  <c r="U2045" i="1" s="1"/>
  <c r="T2052" i="1"/>
  <c r="U2052" i="1" s="1"/>
  <c r="T2059" i="1"/>
  <c r="U2059" i="1" s="1"/>
  <c r="T2065" i="1"/>
  <c r="U2065" i="1" s="1"/>
  <c r="T2088" i="1"/>
  <c r="U2088" i="1" s="1"/>
  <c r="T2093" i="1"/>
  <c r="U2093" i="1" s="1"/>
  <c r="T2098" i="1"/>
  <c r="U2098" i="1" s="1"/>
  <c r="T2109" i="1"/>
  <c r="U2109" i="1" s="1"/>
  <c r="T379" i="19"/>
  <c r="U379" i="19" s="1"/>
  <c r="T430" i="19"/>
  <c r="U430" i="19" s="1"/>
  <c r="T1750" i="1"/>
  <c r="U1750" i="1" s="1"/>
  <c r="T1757" i="1"/>
  <c r="U1757" i="1" s="1"/>
  <c r="T1764" i="1"/>
  <c r="U1764" i="1" s="1"/>
  <c r="T1772" i="1"/>
  <c r="U1772" i="1" s="1"/>
  <c r="T1787" i="1"/>
  <c r="U1787" i="1" s="1"/>
  <c r="T1794" i="1"/>
  <c r="U1794" i="1" s="1"/>
  <c r="T1801" i="1"/>
  <c r="U1801" i="1" s="1"/>
  <c r="T1809" i="1"/>
  <c r="U1809" i="1" s="1"/>
  <c r="T1825" i="1"/>
  <c r="U1825" i="1" s="1"/>
  <c r="T1847" i="1"/>
  <c r="U1847" i="1" s="1"/>
  <c r="T1863" i="1"/>
  <c r="U1863" i="1" s="1"/>
  <c r="T1883" i="1"/>
  <c r="U1883" i="1" s="1"/>
  <c r="T1895" i="1"/>
  <c r="U1895" i="1" s="1"/>
  <c r="T1909" i="1"/>
  <c r="U1909" i="1" s="1"/>
  <c r="T1916" i="1"/>
  <c r="U1916" i="1" s="1"/>
  <c r="T1924" i="1"/>
  <c r="U1924" i="1" s="1"/>
  <c r="T1962" i="1"/>
  <c r="U1962" i="1" s="1"/>
  <c r="T1976" i="1"/>
  <c r="U1976" i="1" s="1"/>
  <c r="T1982" i="1"/>
  <c r="U1982" i="1" s="1"/>
  <c r="T1995" i="1"/>
  <c r="U1995" i="1" s="1"/>
  <c r="T2009" i="1"/>
  <c r="U2009" i="1" s="1"/>
  <c r="T2033" i="1"/>
  <c r="U2033" i="1" s="1"/>
  <c r="T2040" i="1"/>
  <c r="U2040" i="1" s="1"/>
  <c r="T2077" i="1"/>
  <c r="U2077" i="1" s="1"/>
  <c r="T2083" i="1"/>
  <c r="U2083" i="1" s="1"/>
  <c r="T2104" i="1"/>
  <c r="U2104" i="1" s="1"/>
  <c r="T2115" i="1"/>
  <c r="U2115" i="1" s="1"/>
  <c r="T2120" i="1"/>
  <c r="U2120" i="1" s="1"/>
  <c r="T2130" i="1"/>
  <c r="U2130" i="1" s="1"/>
  <c r="T1648" i="1"/>
  <c r="U1648" i="1" s="1"/>
  <c r="T1658" i="1"/>
  <c r="U1658" i="1" s="1"/>
  <c r="T1682" i="1"/>
  <c r="U1682" i="1" s="1"/>
  <c r="T1692" i="1"/>
  <c r="U1692" i="1" s="1"/>
  <c r="T1749" i="1"/>
  <c r="U1749" i="1" s="1"/>
  <c r="T2082" i="1"/>
  <c r="U2082" i="1" s="1"/>
  <c r="T1662" i="1"/>
  <c r="U1662" i="1" s="1"/>
  <c r="T1681" i="1"/>
  <c r="U1681" i="1" s="1"/>
  <c r="T1691" i="1"/>
  <c r="U1691" i="1" s="1"/>
  <c r="T278" i="19"/>
  <c r="U278" i="19" s="1"/>
  <c r="T290" i="19"/>
  <c r="U290" i="19" s="1"/>
  <c r="T301" i="19"/>
  <c r="U301" i="19" s="1"/>
  <c r="T312" i="19"/>
  <c r="U312" i="19" s="1"/>
  <c r="T322" i="19"/>
  <c r="U322" i="19" s="1"/>
  <c r="T341" i="19"/>
  <c r="U341" i="19" s="1"/>
  <c r="T350" i="19"/>
  <c r="U350" i="19" s="1"/>
  <c r="T1160" i="1"/>
  <c r="U1160" i="1" s="1"/>
  <c r="T1170" i="1"/>
  <c r="U1170" i="1" s="1"/>
  <c r="T1180" i="1"/>
  <c r="U1180" i="1" s="1"/>
  <c r="T1208" i="1"/>
  <c r="U1208" i="1" s="1"/>
  <c r="T1226" i="1"/>
  <c r="U1226" i="1" s="1"/>
  <c r="T1236" i="1"/>
  <c r="U1236" i="1" s="1"/>
  <c r="T1250" i="1"/>
  <c r="U1250" i="1" s="1"/>
  <c r="T1266" i="1"/>
  <c r="U1266" i="1" s="1"/>
  <c r="T1292" i="1"/>
  <c r="U1292" i="1" s="1"/>
  <c r="T1310" i="1"/>
  <c r="U1310" i="1" s="1"/>
  <c r="T1319" i="1"/>
  <c r="U1319" i="1" s="1"/>
  <c r="T1323" i="1"/>
  <c r="U1323" i="1" s="1"/>
  <c r="T1333" i="1"/>
  <c r="U1333" i="1" s="1"/>
  <c r="T1384" i="1"/>
  <c r="U1384" i="1" s="1"/>
  <c r="T1389" i="1"/>
  <c r="U1389" i="1" s="1"/>
  <c r="T1756" i="1"/>
  <c r="U1756" i="1" s="1"/>
  <c r="T1643" i="1"/>
  <c r="U1643" i="1" s="1"/>
  <c r="T1652" i="1"/>
  <c r="U1652" i="1" s="1"/>
  <c r="T1672" i="1"/>
  <c r="U1672" i="1" s="1"/>
  <c r="T1701" i="1"/>
  <c r="U1701" i="1" s="1"/>
  <c r="T1718" i="1"/>
  <c r="U1718" i="1" s="1"/>
  <c r="T279" i="19"/>
  <c r="U279" i="19" s="1"/>
  <c r="T291" i="19"/>
  <c r="U291" i="19" s="1"/>
  <c r="T302" i="19"/>
  <c r="U302" i="19" s="1"/>
  <c r="T313" i="19"/>
  <c r="U313" i="19" s="1"/>
  <c r="T323" i="19"/>
  <c r="U323" i="19" s="1"/>
  <c r="T332" i="19"/>
  <c r="U332" i="19" s="1"/>
  <c r="T351" i="19"/>
  <c r="U351" i="19" s="1"/>
  <c r="T1644" i="1"/>
  <c r="U1644" i="1" s="1"/>
  <c r="T1653" i="1"/>
  <c r="U1653" i="1" s="1"/>
  <c r="T1663" i="1"/>
  <c r="U1663" i="1" s="1"/>
  <c r="T280" i="19"/>
  <c r="U280" i="19" s="1"/>
  <c r="T303" i="19"/>
  <c r="U303" i="19" s="1"/>
  <c r="T314" i="19"/>
  <c r="U314" i="19" s="1"/>
  <c r="T324" i="19"/>
  <c r="U324" i="19" s="1"/>
  <c r="T333" i="19"/>
  <c r="U333" i="19" s="1"/>
  <c r="T342" i="19"/>
  <c r="U342" i="19" s="1"/>
  <c r="T1771" i="1"/>
  <c r="U1771" i="1" s="1"/>
  <c r="T1946" i="1"/>
  <c r="U1946" i="1" s="1"/>
  <c r="T1673" i="1"/>
  <c r="U1673" i="1" s="1"/>
  <c r="T1693" i="1"/>
  <c r="U1693" i="1" s="1"/>
  <c r="T1702" i="1"/>
  <c r="U1702" i="1" s="1"/>
  <c r="T1711" i="1"/>
  <c r="U1711" i="1" s="1"/>
  <c r="T281" i="19"/>
  <c r="U281" i="19" s="1"/>
  <c r="T292" i="19"/>
  <c r="U292" i="19" s="1"/>
  <c r="T315" i="19"/>
  <c r="U315" i="19" s="1"/>
  <c r="T325" i="19"/>
  <c r="U325" i="19" s="1"/>
  <c r="T334" i="19"/>
  <c r="U334" i="19" s="1"/>
  <c r="T343" i="19"/>
  <c r="U343" i="19" s="1"/>
  <c r="T352" i="19"/>
  <c r="U352" i="19" s="1"/>
  <c r="T1181" i="1"/>
  <c r="U1181" i="1" s="1"/>
  <c r="T1186" i="1"/>
  <c r="U1186" i="1" s="1"/>
  <c r="T1196" i="1"/>
  <c r="U1196" i="1" s="1"/>
  <c r="T1218" i="1"/>
  <c r="U1218" i="1" s="1"/>
  <c r="T1227" i="1"/>
  <c r="U1227" i="1" s="1"/>
  <c r="T1233" i="1"/>
  <c r="U1233" i="1" s="1"/>
  <c r="T1237" i="1"/>
  <c r="U1237" i="1" s="1"/>
  <c r="T1242" i="1"/>
  <c r="U1242" i="1" s="1"/>
  <c r="T2103" i="1"/>
  <c r="U2103" i="1" s="1"/>
  <c r="T1664" i="1"/>
  <c r="U1664" i="1" s="1"/>
  <c r="T1674" i="1"/>
  <c r="U1674" i="1" s="1"/>
  <c r="T1703" i="1"/>
  <c r="U1703" i="1" s="1"/>
  <c r="T1712" i="1"/>
  <c r="U1712" i="1" s="1"/>
  <c r="T282" i="19"/>
  <c r="U282" i="19" s="1"/>
  <c r="T293" i="19"/>
  <c r="U293" i="19" s="1"/>
  <c r="T304" i="19"/>
  <c r="U304" i="19" s="1"/>
  <c r="T335" i="19"/>
  <c r="U335" i="19" s="1"/>
  <c r="T353" i="19"/>
  <c r="U353" i="19" s="1"/>
  <c r="T1961" i="1"/>
  <c r="U1961" i="1" s="1"/>
  <c r="T1655" i="1"/>
  <c r="U1655" i="1" s="1"/>
  <c r="T1694" i="1"/>
  <c r="U1694" i="1" s="1"/>
  <c r="T1793" i="1"/>
  <c r="U1793" i="1" s="1"/>
  <c r="T1967" i="1"/>
  <c r="U1967" i="1" s="1"/>
  <c r="T2114" i="1"/>
  <c r="U2114" i="1" s="1"/>
  <c r="T1696" i="1"/>
  <c r="U1696" i="1" s="1"/>
  <c r="T1704" i="1"/>
  <c r="U1704" i="1" s="1"/>
  <c r="T1713" i="1"/>
  <c r="U1713" i="1" s="1"/>
  <c r="T284" i="19"/>
  <c r="U284" i="19" s="1"/>
  <c r="T295" i="19"/>
  <c r="U295" i="19" s="1"/>
  <c r="T306" i="19"/>
  <c r="U306" i="19" s="1"/>
  <c r="T317" i="19"/>
  <c r="U317" i="19" s="1"/>
  <c r="T327" i="19"/>
  <c r="U327" i="19" s="1"/>
  <c r="T337" i="19"/>
  <c r="U337" i="19" s="1"/>
  <c r="T345" i="19"/>
  <c r="U345" i="19" s="1"/>
  <c r="T354" i="19"/>
  <c r="U354" i="19" s="1"/>
  <c r="T1800" i="1"/>
  <c r="U1800" i="1" s="1"/>
  <c r="T1888" i="1"/>
  <c r="U1888" i="1" s="1"/>
  <c r="T1667" i="1"/>
  <c r="U1667" i="1" s="1"/>
  <c r="T1677" i="1"/>
  <c r="U1677" i="1" s="1"/>
  <c r="T1686" i="1"/>
  <c r="U1686" i="1" s="1"/>
  <c r="T285" i="19"/>
  <c r="U285" i="19" s="1"/>
  <c r="T296" i="19"/>
  <c r="U296" i="19" s="1"/>
  <c r="T307" i="19"/>
  <c r="U307" i="19" s="1"/>
  <c r="T318" i="19"/>
  <c r="U318" i="19" s="1"/>
  <c r="T346" i="19"/>
  <c r="U346" i="19" s="1"/>
  <c r="T355" i="19"/>
  <c r="U355" i="19" s="1"/>
  <c r="T1981" i="1"/>
  <c r="U1981" i="1" s="1"/>
  <c r="T2124" i="1"/>
  <c r="U2124" i="1" s="1"/>
  <c r="T360" i="19"/>
  <c r="U360" i="19" s="1"/>
  <c r="T1678" i="1"/>
  <c r="U1678" i="1" s="1"/>
  <c r="T1687" i="1"/>
  <c r="U1687" i="1" s="1"/>
  <c r="T1697" i="1"/>
  <c r="U1697" i="1" s="1"/>
  <c r="T1706" i="1"/>
  <c r="U1706" i="1" s="1"/>
  <c r="T1714" i="1"/>
  <c r="U1714" i="1" s="1"/>
  <c r="T286" i="19"/>
  <c r="U286" i="19" s="1"/>
  <c r="T297" i="19"/>
  <c r="U297" i="19" s="1"/>
  <c r="T308" i="19"/>
  <c r="U308" i="19" s="1"/>
  <c r="T319" i="19"/>
  <c r="U319" i="19" s="1"/>
  <c r="T328" i="19"/>
  <c r="U328" i="19" s="1"/>
  <c r="T338" i="19"/>
  <c r="U338" i="19" s="1"/>
  <c r="T347" i="19"/>
  <c r="U347" i="19" s="1"/>
  <c r="T1726" i="1"/>
  <c r="U1726" i="1" s="1"/>
  <c r="T1901" i="1"/>
  <c r="U1901" i="1" s="1"/>
  <c r="T2129" i="1"/>
  <c r="U2129" i="1" s="1"/>
  <c r="T1668" i="1"/>
  <c r="U1668" i="1" s="1"/>
  <c r="T1707" i="1"/>
  <c r="U1707" i="1" s="1"/>
  <c r="T287" i="19"/>
  <c r="U287" i="19" s="1"/>
  <c r="T298" i="19"/>
  <c r="U298" i="19" s="1"/>
  <c r="T309" i="19"/>
  <c r="U309" i="19" s="1"/>
  <c r="T329" i="19"/>
  <c r="U329" i="19" s="1"/>
  <c r="T339" i="19"/>
  <c r="U339" i="19" s="1"/>
  <c r="T348" i="19"/>
  <c r="U348" i="19" s="1"/>
  <c r="T1149" i="1"/>
  <c r="U1149" i="1" s="1"/>
  <c r="T1164" i="1"/>
  <c r="U1164" i="1" s="1"/>
  <c r="T1169" i="1"/>
  <c r="U1169" i="1" s="1"/>
  <c r="T1179" i="1"/>
  <c r="U1179" i="1" s="1"/>
  <c r="T1193" i="1"/>
  <c r="U1193" i="1" s="1"/>
  <c r="T1207" i="1"/>
  <c r="U1207" i="1" s="1"/>
  <c r="T1230" i="1"/>
  <c r="U1230" i="1" s="1"/>
  <c r="T1235" i="1"/>
  <c r="U1235" i="1" s="1"/>
  <c r="T1254" i="1"/>
  <c r="U1254" i="1" s="1"/>
  <c r="T1259" i="1"/>
  <c r="U1259" i="1" s="1"/>
  <c r="T1270" i="1"/>
  <c r="U1270" i="1" s="1"/>
  <c r="T1275" i="1"/>
  <c r="U1275" i="1" s="1"/>
  <c r="T1309" i="1"/>
  <c r="U1309" i="1" s="1"/>
  <c r="T1313" i="1"/>
  <c r="U1313" i="1" s="1"/>
  <c r="T1322" i="1"/>
  <c r="U1322" i="1" s="1"/>
  <c r="T1341" i="1"/>
  <c r="U1341" i="1" s="1"/>
  <c r="T1352" i="1"/>
  <c r="U1352" i="1" s="1"/>
  <c r="T1362" i="1"/>
  <c r="U1362" i="1" s="1"/>
  <c r="T1367" i="1"/>
  <c r="U1367" i="1" s="1"/>
  <c r="T1377" i="1"/>
  <c r="U1377" i="1" s="1"/>
  <c r="T1734" i="1"/>
  <c r="U1734" i="1" s="1"/>
  <c r="T1908" i="1"/>
  <c r="U1908" i="1" s="1"/>
  <c r="T1994" i="1"/>
  <c r="U1994" i="1" s="1"/>
  <c r="T2070" i="1"/>
  <c r="U2070" i="1" s="1"/>
  <c r="T1669" i="1"/>
  <c r="U1669" i="1" s="1"/>
  <c r="T1679" i="1"/>
  <c r="U1679" i="1" s="1"/>
  <c r="T1716" i="1"/>
  <c r="U1716" i="1" s="1"/>
  <c r="T288" i="19"/>
  <c r="U288" i="19" s="1"/>
  <c r="T299" i="19"/>
  <c r="U299" i="19" s="1"/>
  <c r="T310" i="19"/>
  <c r="U310" i="19" s="1"/>
  <c r="T320" i="19"/>
  <c r="U320" i="19" s="1"/>
  <c r="T330" i="19"/>
  <c r="U330" i="19" s="1"/>
  <c r="T349" i="19"/>
  <c r="U349" i="19" s="1"/>
  <c r="T1741" i="1"/>
  <c r="U1741" i="1" s="1"/>
  <c r="T1832" i="1"/>
  <c r="U1832" i="1" s="1"/>
  <c r="T1915" i="1"/>
  <c r="U1915" i="1" s="1"/>
  <c r="T2076" i="1"/>
  <c r="U2076" i="1" s="1"/>
  <c r="T1689" i="1"/>
  <c r="U1689" i="1" s="1"/>
  <c r="T1717" i="1"/>
  <c r="U1717" i="1" s="1"/>
  <c r="T289" i="19"/>
  <c r="U289" i="19" s="1"/>
  <c r="T300" i="19"/>
  <c r="U300" i="19" s="1"/>
  <c r="T311" i="19"/>
  <c r="U311" i="19" s="1"/>
  <c r="T321" i="19"/>
  <c r="U321" i="19" s="1"/>
  <c r="T331" i="19"/>
  <c r="U331" i="19" s="1"/>
  <c r="T340" i="19"/>
  <c r="U340" i="19" s="1"/>
  <c r="T1163" i="1"/>
  <c r="U1163" i="1" s="1"/>
  <c r="T1189" i="1"/>
  <c r="U1189" i="1" s="1"/>
  <c r="T1219" i="1"/>
  <c r="U1219" i="1" s="1"/>
  <c r="T1225" i="1"/>
  <c r="U1225" i="1" s="1"/>
  <c r="T1282" i="1"/>
  <c r="U1282" i="1" s="1"/>
  <c r="T1288" i="1"/>
  <c r="U1288" i="1" s="1"/>
  <c r="T1294" i="1"/>
  <c r="U1294" i="1" s="1"/>
  <c r="T1332" i="1"/>
  <c r="U1332" i="1" s="1"/>
  <c r="T1338" i="1"/>
  <c r="U1338" i="1" s="1"/>
  <c r="T1350" i="1"/>
  <c r="U1350" i="1" s="1"/>
  <c r="T1369" i="1"/>
  <c r="U1369" i="1" s="1"/>
  <c r="T1375" i="1"/>
  <c r="U1375" i="1" s="1"/>
  <c r="T1403" i="1"/>
  <c r="U1403" i="1" s="1"/>
  <c r="T1408" i="1"/>
  <c r="U1408" i="1" s="1"/>
  <c r="T1412" i="1"/>
  <c r="U1412" i="1" s="1"/>
  <c r="T1428" i="1"/>
  <c r="U1428" i="1" s="1"/>
  <c r="T1434" i="1"/>
  <c r="U1434" i="1" s="1"/>
  <c r="T1454" i="1"/>
  <c r="U1454" i="1" s="1"/>
  <c r="T1459" i="1"/>
  <c r="U1459" i="1" s="1"/>
  <c r="T1474" i="1"/>
  <c r="U1474" i="1" s="1"/>
  <c r="T1489" i="1"/>
  <c r="U1489" i="1" s="1"/>
  <c r="T1494" i="1"/>
  <c r="U1494" i="1" s="1"/>
  <c r="T1499" i="1"/>
  <c r="U1499" i="1" s="1"/>
  <c r="T1504" i="1"/>
  <c r="U1504" i="1" s="1"/>
  <c r="T1514" i="1"/>
  <c r="U1514" i="1" s="1"/>
  <c r="T1523" i="1"/>
  <c r="U1523" i="1" s="1"/>
  <c r="T1542" i="1"/>
  <c r="U1542" i="1" s="1"/>
  <c r="T1556" i="1"/>
  <c r="U1556" i="1" s="1"/>
  <c r="T283" i="19"/>
  <c r="U283" i="19" s="1"/>
  <c r="T294" i="19"/>
  <c r="U294" i="19" s="1"/>
  <c r="T1151" i="1"/>
  <c r="U1151" i="1" s="1"/>
  <c r="T1157" i="1"/>
  <c r="U1157" i="1" s="1"/>
  <c r="T1184" i="1"/>
  <c r="U1184" i="1" s="1"/>
  <c r="T1209" i="1"/>
  <c r="U1209" i="1" s="1"/>
  <c r="T1234" i="1"/>
  <c r="U1234" i="1" s="1"/>
  <c r="T1240" i="1"/>
  <c r="U1240" i="1" s="1"/>
  <c r="T1246" i="1"/>
  <c r="U1246" i="1" s="1"/>
  <c r="T1264" i="1"/>
  <c r="U1264" i="1" s="1"/>
  <c r="T1271" i="1"/>
  <c r="U1271" i="1" s="1"/>
  <c r="T1295" i="1"/>
  <c r="U1295" i="1" s="1"/>
  <c r="T1345" i="1"/>
  <c r="U1345" i="1" s="1"/>
  <c r="T1358" i="1"/>
  <c r="U1358" i="1" s="1"/>
  <c r="T1370" i="1"/>
  <c r="U1370" i="1" s="1"/>
  <c r="T1376" i="1"/>
  <c r="U1376" i="1" s="1"/>
  <c r="T1382" i="1"/>
  <c r="U1382" i="1" s="1"/>
  <c r="T1409" i="1"/>
  <c r="U1409" i="1" s="1"/>
  <c r="T1424" i="1"/>
  <c r="U1424" i="1" s="1"/>
  <c r="T1441" i="1"/>
  <c r="U1441" i="1" s="1"/>
  <c r="T1455" i="1"/>
  <c r="U1455" i="1" s="1"/>
  <c r="T1460" i="1"/>
  <c r="U1460" i="1" s="1"/>
  <c r="T1465" i="1"/>
  <c r="U1465" i="1" s="1"/>
  <c r="T1471" i="1"/>
  <c r="U1471" i="1" s="1"/>
  <c r="T1480" i="1"/>
  <c r="U1480" i="1" s="1"/>
  <c r="T1485" i="1"/>
  <c r="U1485" i="1" s="1"/>
  <c r="T1505" i="1"/>
  <c r="U1505" i="1" s="1"/>
  <c r="T1510" i="1"/>
  <c r="U1510" i="1" s="1"/>
  <c r="T1533" i="1"/>
  <c r="U1533" i="1" s="1"/>
  <c r="T1538" i="1"/>
  <c r="U1538" i="1" s="1"/>
  <c r="T1563" i="1"/>
  <c r="U1563" i="1" s="1"/>
  <c r="T1569" i="1"/>
  <c r="U1569" i="1" s="1"/>
  <c r="T305" i="19"/>
  <c r="U305" i="19" s="1"/>
  <c r="T316" i="19"/>
  <c r="U316" i="19" s="1"/>
  <c r="T326" i="19"/>
  <c r="U326" i="19" s="1"/>
  <c r="T1159" i="1"/>
  <c r="U1159" i="1" s="1"/>
  <c r="T1192" i="1"/>
  <c r="U1192" i="1" s="1"/>
  <c r="T1204" i="1"/>
  <c r="U1204" i="1" s="1"/>
  <c r="T1216" i="1"/>
  <c r="U1216" i="1" s="1"/>
  <c r="T1222" i="1"/>
  <c r="U1222" i="1" s="1"/>
  <c r="T1253" i="1"/>
  <c r="U1253" i="1" s="1"/>
  <c r="T1291" i="1"/>
  <c r="U1291" i="1" s="1"/>
  <c r="T1318" i="1"/>
  <c r="U1318" i="1" s="1"/>
  <c r="T1329" i="1"/>
  <c r="U1329" i="1" s="1"/>
  <c r="T1335" i="1"/>
  <c r="U1335" i="1" s="1"/>
  <c r="T1354" i="1"/>
  <c r="U1354" i="1" s="1"/>
  <c r="T1396" i="1"/>
  <c r="U1396" i="1" s="1"/>
  <c r="T1410" i="1"/>
  <c r="U1410" i="1" s="1"/>
  <c r="T1415" i="1"/>
  <c r="U1415" i="1" s="1"/>
  <c r="T1425" i="1"/>
  <c r="U1425" i="1" s="1"/>
  <c r="T1431" i="1"/>
  <c r="U1431" i="1" s="1"/>
  <c r="T1442" i="1"/>
  <c r="U1442" i="1" s="1"/>
  <c r="T1447" i="1"/>
  <c r="U1447" i="1" s="1"/>
  <c r="T1472" i="1"/>
  <c r="U1472" i="1" s="1"/>
  <c r="T1506" i="1"/>
  <c r="U1506" i="1" s="1"/>
  <c r="T1534" i="1"/>
  <c r="U1534" i="1" s="1"/>
  <c r="T1559" i="1"/>
  <c r="U1559" i="1" s="1"/>
  <c r="T1570" i="1"/>
  <c r="U1570" i="1" s="1"/>
  <c r="T1580" i="1"/>
  <c r="U1580" i="1" s="1"/>
  <c r="T1585" i="1"/>
  <c r="U1585" i="1" s="1"/>
  <c r="T336" i="19"/>
  <c r="U336" i="19" s="1"/>
  <c r="T344" i="19"/>
  <c r="U344" i="19" s="1"/>
  <c r="T1154" i="1"/>
  <c r="U1154" i="1" s="1"/>
  <c r="T1161" i="1"/>
  <c r="U1161" i="1" s="1"/>
  <c r="T1168" i="1"/>
  <c r="U1168" i="1" s="1"/>
  <c r="T1187" i="1"/>
  <c r="U1187" i="1" s="1"/>
  <c r="T1200" i="1"/>
  <c r="U1200" i="1" s="1"/>
  <c r="T1212" i="1"/>
  <c r="U1212" i="1" s="1"/>
  <c r="T1255" i="1"/>
  <c r="U1255" i="1" s="1"/>
  <c r="T1268" i="1"/>
  <c r="U1268" i="1" s="1"/>
  <c r="T1280" i="1"/>
  <c r="U1280" i="1" s="1"/>
  <c r="T1303" i="1"/>
  <c r="U1303" i="1" s="1"/>
  <c r="T1314" i="1"/>
  <c r="U1314" i="1" s="1"/>
  <c r="T1336" i="1"/>
  <c r="U1336" i="1" s="1"/>
  <c r="T1342" i="1"/>
  <c r="U1342" i="1" s="1"/>
  <c r="T1392" i="1"/>
  <c r="U1392" i="1" s="1"/>
  <c r="T1402" i="1"/>
  <c r="U1402" i="1" s="1"/>
  <c r="T1407" i="1"/>
  <c r="U1407" i="1" s="1"/>
  <c r="T1411" i="1"/>
  <c r="U1411" i="1" s="1"/>
  <c r="T1416" i="1"/>
  <c r="U1416" i="1" s="1"/>
  <c r="T1421" i="1"/>
  <c r="U1421" i="1" s="1"/>
  <c r="T1438" i="1"/>
  <c r="U1438" i="1" s="1"/>
  <c r="T1443" i="1"/>
  <c r="U1443" i="1" s="1"/>
  <c r="T1468" i="1"/>
  <c r="U1468" i="1" s="1"/>
  <c r="T1473" i="1"/>
  <c r="U1473" i="1" s="1"/>
  <c r="T1498" i="1"/>
  <c r="U1498" i="1" s="1"/>
  <c r="T1503" i="1"/>
  <c r="U1503" i="1" s="1"/>
  <c r="T1162" i="1"/>
  <c r="U1162" i="1" s="1"/>
  <c r="T1188" i="1"/>
  <c r="U1188" i="1" s="1"/>
  <c r="T1244" i="1"/>
  <c r="U1244" i="1" s="1"/>
  <c r="T1272" i="1"/>
  <c r="U1272" i="1" s="1"/>
  <c r="T1290" i="1"/>
  <c r="U1290" i="1" s="1"/>
  <c r="T1307" i="1"/>
  <c r="U1307" i="1" s="1"/>
  <c r="T1331" i="1"/>
  <c r="U1331" i="1" s="1"/>
  <c r="T1340" i="1"/>
  <c r="U1340" i="1" s="1"/>
  <c r="T1359" i="1"/>
  <c r="U1359" i="1" s="1"/>
  <c r="T1368" i="1"/>
  <c r="U1368" i="1" s="1"/>
  <c r="T1417" i="1"/>
  <c r="U1417" i="1" s="1"/>
  <c r="T1449" i="1"/>
  <c r="U1449" i="1" s="1"/>
  <c r="T1456" i="1"/>
  <c r="U1456" i="1" s="1"/>
  <c r="T1486" i="1"/>
  <c r="U1486" i="1" s="1"/>
  <c r="T1501" i="1"/>
  <c r="U1501" i="1" s="1"/>
  <c r="T1540" i="1"/>
  <c r="U1540" i="1" s="1"/>
  <c r="T1547" i="1"/>
  <c r="U1547" i="1" s="1"/>
  <c r="T1553" i="1"/>
  <c r="U1553" i="1" s="1"/>
  <c r="T1560" i="1"/>
  <c r="U1560" i="1" s="1"/>
  <c r="T1573" i="1"/>
  <c r="U1573" i="1" s="1"/>
  <c r="T1608" i="1"/>
  <c r="U1608" i="1" s="1"/>
  <c r="T1628" i="1"/>
  <c r="U1628" i="1" s="1"/>
  <c r="T1637" i="1"/>
  <c r="U1637" i="1" s="1"/>
  <c r="T1642" i="1"/>
  <c r="U1642" i="1" s="1"/>
  <c r="T251" i="19"/>
  <c r="U251" i="19" s="1"/>
  <c r="T260" i="19"/>
  <c r="U260" i="19" s="1"/>
  <c r="T1152" i="1"/>
  <c r="U1152" i="1" s="1"/>
  <c r="T1245" i="1"/>
  <c r="U1245" i="1" s="1"/>
  <c r="T1263" i="1"/>
  <c r="U1263" i="1" s="1"/>
  <c r="T1273" i="1"/>
  <c r="U1273" i="1" s="1"/>
  <c r="T1308" i="1"/>
  <c r="U1308" i="1" s="1"/>
  <c r="T1316" i="1"/>
  <c r="U1316" i="1" s="1"/>
  <c r="T1324" i="1"/>
  <c r="U1324" i="1" s="1"/>
  <c r="T1360" i="1"/>
  <c r="U1360" i="1" s="1"/>
  <c r="T1378" i="1"/>
  <c r="U1378" i="1" s="1"/>
  <c r="T1387" i="1"/>
  <c r="U1387" i="1" s="1"/>
  <c r="T1457" i="1"/>
  <c r="U1457" i="1" s="1"/>
  <c r="T1464" i="1"/>
  <c r="U1464" i="1" s="1"/>
  <c r="T1479" i="1"/>
  <c r="U1479" i="1" s="1"/>
  <c r="T1487" i="1"/>
  <c r="U1487" i="1" s="1"/>
  <c r="T1502" i="1"/>
  <c r="U1502" i="1" s="1"/>
  <c r="T1509" i="1"/>
  <c r="U1509" i="1" s="1"/>
  <c r="T1516" i="1"/>
  <c r="U1516" i="1" s="1"/>
  <c r="T1522" i="1"/>
  <c r="U1522" i="1" s="1"/>
  <c r="T1528" i="1"/>
  <c r="U1528" i="1" s="1"/>
  <c r="T1567" i="1"/>
  <c r="U1567" i="1" s="1"/>
  <c r="T1584" i="1"/>
  <c r="U1584" i="1" s="1"/>
  <c r="T1589" i="1"/>
  <c r="U1589" i="1" s="1"/>
  <c r="T1604" i="1"/>
  <c r="U1604" i="1" s="1"/>
  <c r="T1614" i="1"/>
  <c r="U1614" i="1" s="1"/>
  <c r="T1619" i="1"/>
  <c r="U1619" i="1" s="1"/>
  <c r="T1624" i="1"/>
  <c r="U1624" i="1" s="1"/>
  <c r="T1633" i="1"/>
  <c r="U1633" i="1" s="1"/>
  <c r="T252" i="19"/>
  <c r="U252" i="19" s="1"/>
  <c r="T261" i="19"/>
  <c r="U261" i="19" s="1"/>
  <c r="T269" i="19"/>
  <c r="U269" i="19" s="1"/>
  <c r="T1153" i="1"/>
  <c r="U1153" i="1" s="1"/>
  <c r="T1190" i="1"/>
  <c r="U1190" i="1" s="1"/>
  <c r="T1217" i="1"/>
  <c r="U1217" i="1" s="1"/>
  <c r="T1283" i="1"/>
  <c r="U1283" i="1" s="1"/>
  <c r="T1300" i="1"/>
  <c r="U1300" i="1" s="1"/>
  <c r="T1351" i="1"/>
  <c r="U1351" i="1" s="1"/>
  <c r="T1379" i="1"/>
  <c r="U1379" i="1" s="1"/>
  <c r="T1388" i="1"/>
  <c r="U1388" i="1" s="1"/>
  <c r="T1397" i="1"/>
  <c r="U1397" i="1" s="1"/>
  <c r="T1404" i="1"/>
  <c r="U1404" i="1" s="1"/>
  <c r="T1418" i="1"/>
  <c r="U1418" i="1" s="1"/>
  <c r="T1426" i="1"/>
  <c r="U1426" i="1" s="1"/>
  <c r="T1435" i="1"/>
  <c r="U1435" i="1" s="1"/>
  <c r="T1450" i="1"/>
  <c r="U1450" i="1" s="1"/>
  <c r="T1495" i="1"/>
  <c r="U1495" i="1" s="1"/>
  <c r="T1517" i="1"/>
  <c r="U1517" i="1" s="1"/>
  <c r="T1541" i="1"/>
  <c r="U1541" i="1" s="1"/>
  <c r="T1191" i="1"/>
  <c r="U1191" i="1" s="1"/>
  <c r="T1265" i="1"/>
  <c r="U1265" i="1" s="1"/>
  <c r="T1274" i="1"/>
  <c r="U1274" i="1" s="1"/>
  <c r="T1284" i="1"/>
  <c r="U1284" i="1" s="1"/>
  <c r="T1293" i="1"/>
  <c r="U1293" i="1" s="1"/>
  <c r="T1301" i="1"/>
  <c r="U1301" i="1" s="1"/>
  <c r="T1317" i="1"/>
  <c r="U1317" i="1" s="1"/>
  <c r="T1325" i="1"/>
  <c r="U1325" i="1" s="1"/>
  <c r="T1334" i="1"/>
  <c r="U1334" i="1" s="1"/>
  <c r="T1343" i="1"/>
  <c r="U1343" i="1" s="1"/>
  <c r="T1361" i="1"/>
  <c r="U1361" i="1" s="1"/>
  <c r="T1398" i="1"/>
  <c r="U1398" i="1" s="1"/>
  <c r="T1405" i="1"/>
  <c r="U1405" i="1" s="1"/>
  <c r="T1419" i="1"/>
  <c r="U1419" i="1" s="1"/>
  <c r="T1427" i="1"/>
  <c r="U1427" i="1" s="1"/>
  <c r="T1436" i="1"/>
  <c r="U1436" i="1" s="1"/>
  <c r="T1458" i="1"/>
  <c r="U1458" i="1" s="1"/>
  <c r="T1488" i="1"/>
  <c r="U1488" i="1" s="1"/>
  <c r="T1529" i="1"/>
  <c r="U1529" i="1" s="1"/>
  <c r="T1535" i="1"/>
  <c r="U1535" i="1" s="1"/>
  <c r="T1568" i="1"/>
  <c r="U1568" i="1" s="1"/>
  <c r="T1590" i="1"/>
  <c r="U1590" i="1" s="1"/>
  <c r="T1620" i="1"/>
  <c r="U1620" i="1" s="1"/>
  <c r="T1629" i="1"/>
  <c r="U1629" i="1" s="1"/>
  <c r="T253" i="19"/>
  <c r="U253" i="19" s="1"/>
  <c r="T263" i="19"/>
  <c r="U263" i="19" s="1"/>
  <c r="T1165" i="1"/>
  <c r="U1165" i="1" s="1"/>
  <c r="T1182" i="1"/>
  <c r="U1182" i="1" s="1"/>
  <c r="T1201" i="1"/>
  <c r="U1201" i="1" s="1"/>
  <c r="T1210" i="1"/>
  <c r="U1210" i="1" s="1"/>
  <c r="T1228" i="1"/>
  <c r="U1228" i="1" s="1"/>
  <c r="T1238" i="1"/>
  <c r="U1238" i="1" s="1"/>
  <c r="T1247" i="1"/>
  <c r="U1247" i="1" s="1"/>
  <c r="T1256" i="1"/>
  <c r="U1256" i="1" s="1"/>
  <c r="T1353" i="1"/>
  <c r="U1353" i="1" s="1"/>
  <c r="T1371" i="1"/>
  <c r="U1371" i="1" s="1"/>
  <c r="T1380" i="1"/>
  <c r="U1380" i="1" s="1"/>
  <c r="T1390" i="1"/>
  <c r="U1390" i="1" s="1"/>
  <c r="T1444" i="1"/>
  <c r="U1444" i="1" s="1"/>
  <c r="T1451" i="1"/>
  <c r="U1451" i="1" s="1"/>
  <c r="T1466" i="1"/>
  <c r="U1466" i="1" s="1"/>
  <c r="T1481" i="1"/>
  <c r="U1481" i="1" s="1"/>
  <c r="T1496" i="1"/>
  <c r="U1496" i="1" s="1"/>
  <c r="T1511" i="1"/>
  <c r="U1511" i="1" s="1"/>
  <c r="T1549" i="1"/>
  <c r="U1549" i="1" s="1"/>
  <c r="T1555" i="1"/>
  <c r="U1555" i="1" s="1"/>
  <c r="T1562" i="1"/>
  <c r="U1562" i="1" s="1"/>
  <c r="T1600" i="1"/>
  <c r="U1600" i="1" s="1"/>
  <c r="T1605" i="1"/>
  <c r="U1605" i="1" s="1"/>
  <c r="T1615" i="1"/>
  <c r="U1615" i="1" s="1"/>
  <c r="T1625" i="1"/>
  <c r="U1625" i="1" s="1"/>
  <c r="T1634" i="1"/>
  <c r="U1634" i="1" s="1"/>
  <c r="T1639" i="1"/>
  <c r="U1639" i="1" s="1"/>
  <c r="T254" i="19"/>
  <c r="U254" i="19" s="1"/>
  <c r="T271" i="19"/>
  <c r="U271" i="19" s="1"/>
  <c r="T1155" i="1"/>
  <c r="U1155" i="1" s="1"/>
  <c r="T1166" i="1"/>
  <c r="U1166" i="1" s="1"/>
  <c r="T1183" i="1"/>
  <c r="U1183" i="1" s="1"/>
  <c r="T1229" i="1"/>
  <c r="U1229" i="1" s="1"/>
  <c r="T1239" i="1"/>
  <c r="U1239" i="1" s="1"/>
  <c r="T1257" i="1"/>
  <c r="U1257" i="1" s="1"/>
  <c r="T1267" i="1"/>
  <c r="U1267" i="1" s="1"/>
  <c r="T1276" i="1"/>
  <c r="U1276" i="1" s="1"/>
  <c r="T1285" i="1"/>
  <c r="U1285" i="1" s="1"/>
  <c r="T1302" i="1"/>
  <c r="U1302" i="1" s="1"/>
  <c r="T1326" i="1"/>
  <c r="U1326" i="1" s="1"/>
  <c r="T1344" i="1"/>
  <c r="U1344" i="1" s="1"/>
  <c r="T1363" i="1"/>
  <c r="U1363" i="1" s="1"/>
  <c r="T1372" i="1"/>
  <c r="U1372" i="1" s="1"/>
  <c r="T1381" i="1"/>
  <c r="U1381" i="1" s="1"/>
  <c r="T1391" i="1"/>
  <c r="U1391" i="1" s="1"/>
  <c r="T1399" i="1"/>
  <c r="U1399" i="1" s="1"/>
  <c r="T1406" i="1"/>
  <c r="U1406" i="1" s="1"/>
  <c r="T1420" i="1"/>
  <c r="U1420" i="1" s="1"/>
  <c r="T1437" i="1"/>
  <c r="U1437" i="1" s="1"/>
  <c r="T1445" i="1"/>
  <c r="U1445" i="1" s="1"/>
  <c r="T1452" i="1"/>
  <c r="U1452" i="1" s="1"/>
  <c r="T1467" i="1"/>
  <c r="U1467" i="1" s="1"/>
  <c r="T1497" i="1"/>
  <c r="U1497" i="1" s="1"/>
  <c r="T1518" i="1"/>
  <c r="U1518" i="1" s="1"/>
  <c r="T1524" i="1"/>
  <c r="U1524" i="1" s="1"/>
  <c r="T1530" i="1"/>
  <c r="U1530" i="1" s="1"/>
  <c r="T1536" i="1"/>
  <c r="U1536" i="1" s="1"/>
  <c r="T1543" i="1"/>
  <c r="U1543" i="1" s="1"/>
  <c r="T1550" i="1"/>
  <c r="U1550" i="1" s="1"/>
  <c r="T1575" i="1"/>
  <c r="U1575" i="1" s="1"/>
  <c r="T1586" i="1"/>
  <c r="U1586" i="1" s="1"/>
  <c r="T1591" i="1"/>
  <c r="U1591" i="1" s="1"/>
  <c r="T1595" i="1"/>
  <c r="U1595" i="1" s="1"/>
  <c r="T1610" i="1"/>
  <c r="U1610" i="1" s="1"/>
  <c r="T1630" i="1"/>
  <c r="U1630" i="1" s="1"/>
  <c r="T255" i="19"/>
  <c r="U255" i="19" s="1"/>
  <c r="T264" i="19"/>
  <c r="U264" i="19" s="1"/>
  <c r="T272" i="19"/>
  <c r="U272" i="19" s="1"/>
  <c r="T1139" i="1"/>
  <c r="U1139" i="1" s="1"/>
  <c r="T1134" i="1"/>
  <c r="U1134" i="1" s="1"/>
  <c r="T1128" i="1"/>
  <c r="U1128" i="1" s="1"/>
  <c r="T1122" i="1"/>
  <c r="U1122" i="1" s="1"/>
  <c r="T1117" i="1"/>
  <c r="U1117" i="1" s="1"/>
  <c r="T1096" i="1"/>
  <c r="U1096" i="1" s="1"/>
  <c r="T1090" i="1"/>
  <c r="U1090" i="1" s="1"/>
  <c r="T1156" i="1"/>
  <c r="U1156" i="1" s="1"/>
  <c r="T1167" i="1"/>
  <c r="U1167" i="1" s="1"/>
  <c r="T1202" i="1"/>
  <c r="U1202" i="1" s="1"/>
  <c r="T1211" i="1"/>
  <c r="U1211" i="1" s="1"/>
  <c r="T1220" i="1"/>
  <c r="U1220" i="1" s="1"/>
  <c r="T1248" i="1"/>
  <c r="U1248" i="1" s="1"/>
  <c r="T1277" i="1"/>
  <c r="U1277" i="1" s="1"/>
  <c r="T1286" i="1"/>
  <c r="U1286" i="1" s="1"/>
  <c r="T1311" i="1"/>
  <c r="U1311" i="1" s="1"/>
  <c r="T1327" i="1"/>
  <c r="U1327" i="1" s="1"/>
  <c r="T1364" i="1"/>
  <c r="U1364" i="1" s="1"/>
  <c r="T1373" i="1"/>
  <c r="U1373" i="1" s="1"/>
  <c r="T1413" i="1"/>
  <c r="U1413" i="1" s="1"/>
  <c r="T1429" i="1"/>
  <c r="U1429" i="1" s="1"/>
  <c r="T1475" i="1"/>
  <c r="U1475" i="1" s="1"/>
  <c r="T1482" i="1"/>
  <c r="U1482" i="1" s="1"/>
  <c r="T1490" i="1"/>
  <c r="U1490" i="1" s="1"/>
  <c r="T1512" i="1"/>
  <c r="U1512" i="1" s="1"/>
  <c r="T1544" i="1"/>
  <c r="U1544" i="1" s="1"/>
  <c r="T1576" i="1"/>
  <c r="U1576" i="1" s="1"/>
  <c r="T1601" i="1"/>
  <c r="U1601" i="1" s="1"/>
  <c r="T1616" i="1"/>
  <c r="U1616" i="1" s="1"/>
  <c r="T1621" i="1"/>
  <c r="U1621" i="1" s="1"/>
  <c r="T1635" i="1"/>
  <c r="U1635" i="1" s="1"/>
  <c r="T273" i="19"/>
  <c r="U273" i="19" s="1"/>
  <c r="T1147" i="1"/>
  <c r="U1147" i="1" s="1"/>
  <c r="T1194" i="1"/>
  <c r="U1194" i="1" s="1"/>
  <c r="T1203" i="1"/>
  <c r="U1203" i="1" s="1"/>
  <c r="T1221" i="1"/>
  <c r="U1221" i="1" s="1"/>
  <c r="T1231" i="1"/>
  <c r="U1231" i="1" s="1"/>
  <c r="T1249" i="1"/>
  <c r="U1249" i="1" s="1"/>
  <c r="T1258" i="1"/>
  <c r="U1258" i="1" s="1"/>
  <c r="T1287" i="1"/>
  <c r="U1287" i="1" s="1"/>
  <c r="T1320" i="1"/>
  <c r="U1320" i="1" s="1"/>
  <c r="T1328" i="1"/>
  <c r="U1328" i="1" s="1"/>
  <c r="T1337" i="1"/>
  <c r="U1337" i="1" s="1"/>
  <c r="T1374" i="1"/>
  <c r="U1374" i="1" s="1"/>
  <c r="T1383" i="1"/>
  <c r="U1383" i="1" s="1"/>
  <c r="T1400" i="1"/>
  <c r="U1400" i="1" s="1"/>
  <c r="T1414" i="1"/>
  <c r="U1414" i="1" s="1"/>
  <c r="T1430" i="1"/>
  <c r="U1430" i="1" s="1"/>
  <c r="T1446" i="1"/>
  <c r="U1446" i="1" s="1"/>
  <c r="T1453" i="1"/>
  <c r="U1453" i="1" s="1"/>
  <c r="T1483" i="1"/>
  <c r="U1483" i="1" s="1"/>
  <c r="T1519" i="1"/>
  <c r="U1519" i="1" s="1"/>
  <c r="T1525" i="1"/>
  <c r="U1525" i="1" s="1"/>
  <c r="T1537" i="1"/>
  <c r="U1537" i="1" s="1"/>
  <c r="T1581" i="1"/>
  <c r="U1581" i="1" s="1"/>
  <c r="T1596" i="1"/>
  <c r="U1596" i="1" s="1"/>
  <c r="T1606" i="1"/>
  <c r="U1606" i="1" s="1"/>
  <c r="T1611" i="1"/>
  <c r="U1611" i="1" s="1"/>
  <c r="T1626" i="1"/>
  <c r="U1626" i="1" s="1"/>
  <c r="T1640" i="1"/>
  <c r="U1640" i="1" s="1"/>
  <c r="T256" i="19"/>
  <c r="U256" i="19" s="1"/>
  <c r="T265" i="19"/>
  <c r="U265" i="19" s="1"/>
  <c r="T274" i="19"/>
  <c r="U274" i="19" s="1"/>
  <c r="T1148" i="1"/>
  <c r="U1148" i="1" s="1"/>
  <c r="T1176" i="1"/>
  <c r="U1176" i="1" s="1"/>
  <c r="T1185" i="1"/>
  <c r="U1185" i="1" s="1"/>
  <c r="T1195" i="1"/>
  <c r="U1195" i="1" s="1"/>
  <c r="T1213" i="1"/>
  <c r="U1213" i="1" s="1"/>
  <c r="T1232" i="1"/>
  <c r="U1232" i="1" s="1"/>
  <c r="T1241" i="1"/>
  <c r="U1241" i="1" s="1"/>
  <c r="T1269" i="1"/>
  <c r="U1269" i="1" s="1"/>
  <c r="T1278" i="1"/>
  <c r="U1278" i="1" s="1"/>
  <c r="T1296" i="1"/>
  <c r="U1296" i="1" s="1"/>
  <c r="T1304" i="1"/>
  <c r="U1304" i="1" s="1"/>
  <c r="T1312" i="1"/>
  <c r="U1312" i="1" s="1"/>
  <c r="T1346" i="1"/>
  <c r="U1346" i="1" s="1"/>
  <c r="T1365" i="1"/>
  <c r="U1365" i="1" s="1"/>
  <c r="T1393" i="1"/>
  <c r="U1393" i="1" s="1"/>
  <c r="T1422" i="1"/>
  <c r="U1422" i="1" s="1"/>
  <c r="T1439" i="1"/>
  <c r="U1439" i="1" s="1"/>
  <c r="T1461" i="1"/>
  <c r="U1461" i="1" s="1"/>
  <c r="T1469" i="1"/>
  <c r="U1469" i="1" s="1"/>
  <c r="T1476" i="1"/>
  <c r="U1476" i="1" s="1"/>
  <c r="T1491" i="1"/>
  <c r="U1491" i="1" s="1"/>
  <c r="T1513" i="1"/>
  <c r="U1513" i="1" s="1"/>
  <c r="T1526" i="1"/>
  <c r="U1526" i="1" s="1"/>
  <c r="T1531" i="1"/>
  <c r="U1531" i="1" s="1"/>
  <c r="T1545" i="1"/>
  <c r="U1545" i="1" s="1"/>
  <c r="T1551" i="1"/>
  <c r="U1551" i="1" s="1"/>
  <c r="T1557" i="1"/>
  <c r="U1557" i="1" s="1"/>
  <c r="T1564" i="1"/>
  <c r="U1564" i="1" s="1"/>
  <c r="T1571" i="1"/>
  <c r="U1571" i="1" s="1"/>
  <c r="T1577" i="1"/>
  <c r="U1577" i="1" s="1"/>
  <c r="T1587" i="1"/>
  <c r="U1587" i="1" s="1"/>
  <c r="T1592" i="1"/>
  <c r="U1592" i="1" s="1"/>
  <c r="T1602" i="1"/>
  <c r="U1602" i="1" s="1"/>
  <c r="T1622" i="1"/>
  <c r="U1622" i="1" s="1"/>
  <c r="T1631" i="1"/>
  <c r="U1631" i="1" s="1"/>
  <c r="T257" i="19"/>
  <c r="U257" i="19" s="1"/>
  <c r="T266" i="19"/>
  <c r="U266" i="19" s="1"/>
  <c r="T1158" i="1"/>
  <c r="U1158" i="1" s="1"/>
  <c r="T1177" i="1"/>
  <c r="U1177" i="1" s="1"/>
  <c r="T1214" i="1"/>
  <c r="U1214" i="1" s="1"/>
  <c r="T1223" i="1"/>
  <c r="U1223" i="1" s="1"/>
  <c r="T1251" i="1"/>
  <c r="U1251" i="1" s="1"/>
  <c r="T1260" i="1"/>
  <c r="U1260" i="1" s="1"/>
  <c r="T1279" i="1"/>
  <c r="U1279" i="1" s="1"/>
  <c r="T1297" i="1"/>
  <c r="U1297" i="1" s="1"/>
  <c r="T1305" i="1"/>
  <c r="U1305" i="1" s="1"/>
  <c r="T1321" i="1"/>
  <c r="U1321" i="1" s="1"/>
  <c r="T1347" i="1"/>
  <c r="U1347" i="1" s="1"/>
  <c r="T1357" i="1"/>
  <c r="U1357" i="1" s="1"/>
  <c r="T1385" i="1"/>
  <c r="U1385" i="1" s="1"/>
  <c r="T1401" i="1"/>
  <c r="U1401" i="1" s="1"/>
  <c r="T1423" i="1"/>
  <c r="U1423" i="1" s="1"/>
  <c r="T1440" i="1"/>
  <c r="U1440" i="1" s="1"/>
  <c r="T1470" i="1"/>
  <c r="U1470" i="1" s="1"/>
  <c r="T1477" i="1"/>
  <c r="U1477" i="1" s="1"/>
  <c r="T1484" i="1"/>
  <c r="U1484" i="1" s="1"/>
  <c r="T1520" i="1"/>
  <c r="U1520" i="1" s="1"/>
  <c r="T1558" i="1"/>
  <c r="U1558" i="1" s="1"/>
  <c r="T1565" i="1"/>
  <c r="U1565" i="1" s="1"/>
  <c r="T1582" i="1"/>
  <c r="U1582" i="1" s="1"/>
  <c r="T1597" i="1"/>
  <c r="U1597" i="1" s="1"/>
  <c r="T1607" i="1"/>
  <c r="U1607" i="1" s="1"/>
  <c r="T1612" i="1"/>
  <c r="U1612" i="1" s="1"/>
  <c r="T1617" i="1"/>
  <c r="U1617" i="1" s="1"/>
  <c r="T1627" i="1"/>
  <c r="U1627" i="1" s="1"/>
  <c r="T1636" i="1"/>
  <c r="U1636" i="1" s="1"/>
  <c r="T1641" i="1"/>
  <c r="U1641" i="1" s="1"/>
  <c r="T258" i="19"/>
  <c r="U258" i="19" s="1"/>
  <c r="T267" i="19"/>
  <c r="U267" i="19" s="1"/>
  <c r="T275" i="19"/>
  <c r="U275" i="19" s="1"/>
  <c r="T1150" i="1"/>
  <c r="U1150" i="1" s="1"/>
  <c r="T1205" i="1"/>
  <c r="U1205" i="1" s="1"/>
  <c r="T1243" i="1"/>
  <c r="U1243" i="1" s="1"/>
  <c r="T1261" i="1"/>
  <c r="U1261" i="1" s="1"/>
  <c r="T1289" i="1"/>
  <c r="U1289" i="1" s="1"/>
  <c r="T1306" i="1"/>
  <c r="U1306" i="1" s="1"/>
  <c r="T1330" i="1"/>
  <c r="U1330" i="1" s="1"/>
  <c r="T1339" i="1"/>
  <c r="U1339" i="1" s="1"/>
  <c r="T1348" i="1"/>
  <c r="U1348" i="1" s="1"/>
  <c r="T1366" i="1"/>
  <c r="U1366" i="1" s="1"/>
  <c r="T1394" i="1"/>
  <c r="U1394" i="1" s="1"/>
  <c r="T1432" i="1"/>
  <c r="U1432" i="1" s="1"/>
  <c r="T1448" i="1"/>
  <c r="U1448" i="1" s="1"/>
  <c r="T1462" i="1"/>
  <c r="U1462" i="1" s="1"/>
  <c r="T1492" i="1"/>
  <c r="U1492" i="1" s="1"/>
  <c r="T1500" i="1"/>
  <c r="U1500" i="1" s="1"/>
  <c r="T1507" i="1"/>
  <c r="U1507" i="1" s="1"/>
  <c r="T1532" i="1"/>
  <c r="U1532" i="1" s="1"/>
  <c r="T1539" i="1"/>
  <c r="U1539" i="1" s="1"/>
  <c r="T1546" i="1"/>
  <c r="U1546" i="1" s="1"/>
  <c r="T1552" i="1"/>
  <c r="U1552" i="1" s="1"/>
  <c r="T1572" i="1"/>
  <c r="U1572" i="1" s="1"/>
  <c r="T1588" i="1"/>
  <c r="U1588" i="1" s="1"/>
  <c r="T1623" i="1"/>
  <c r="U1623" i="1" s="1"/>
  <c r="T1632" i="1"/>
  <c r="U1632" i="1" s="1"/>
  <c r="T1178" i="1"/>
  <c r="U1178" i="1" s="1"/>
  <c r="T1206" i="1"/>
  <c r="U1206" i="1" s="1"/>
  <c r="T1215" i="1"/>
  <c r="U1215" i="1" s="1"/>
  <c r="T1224" i="1"/>
  <c r="U1224" i="1" s="1"/>
  <c r="T1252" i="1"/>
  <c r="U1252" i="1" s="1"/>
  <c r="T1262" i="1"/>
  <c r="U1262" i="1" s="1"/>
  <c r="T1281" i="1"/>
  <c r="U1281" i="1" s="1"/>
  <c r="T1315" i="1"/>
  <c r="U1315" i="1" s="1"/>
  <c r="T1349" i="1"/>
  <c r="U1349" i="1" s="1"/>
  <c r="T1386" i="1"/>
  <c r="U1386" i="1" s="1"/>
  <c r="T1395" i="1"/>
  <c r="U1395" i="1" s="1"/>
  <c r="T1433" i="1"/>
  <c r="U1433" i="1" s="1"/>
  <c r="T1463" i="1"/>
  <c r="U1463" i="1" s="1"/>
  <c r="T1478" i="1"/>
  <c r="U1478" i="1" s="1"/>
  <c r="T1493" i="1"/>
  <c r="U1493" i="1" s="1"/>
  <c r="T1508" i="1"/>
  <c r="U1508" i="1" s="1"/>
  <c r="T1515" i="1"/>
  <c r="U1515" i="1" s="1"/>
  <c r="T1521" i="1"/>
  <c r="U1521" i="1" s="1"/>
  <c r="T1527" i="1"/>
  <c r="U1527" i="1" s="1"/>
  <c r="T1566" i="1"/>
  <c r="U1566" i="1" s="1"/>
  <c r="T1578" i="1"/>
  <c r="U1578" i="1" s="1"/>
  <c r="T1583" i="1"/>
  <c r="U1583" i="1" s="1"/>
  <c r="T1593" i="1"/>
  <c r="U1593" i="1" s="1"/>
  <c r="T1598" i="1"/>
  <c r="U1598" i="1" s="1"/>
  <c r="T1603" i="1"/>
  <c r="U1603" i="1" s="1"/>
  <c r="T1613" i="1"/>
  <c r="U1613" i="1" s="1"/>
  <c r="T1618" i="1"/>
  <c r="U1618" i="1" s="1"/>
  <c r="T250" i="19"/>
  <c r="U250" i="19" s="1"/>
  <c r="T259" i="19"/>
  <c r="U259" i="19" s="1"/>
  <c r="T268" i="19"/>
  <c r="U268" i="19" s="1"/>
  <c r="T276" i="19"/>
  <c r="U276" i="19" s="1"/>
  <c r="T1561" i="1"/>
  <c r="U1561" i="1" s="1"/>
  <c r="T1126" i="1"/>
  <c r="U1126" i="1" s="1"/>
  <c r="T1114" i="1"/>
  <c r="U1114" i="1" s="1"/>
  <c r="T1103" i="1"/>
  <c r="U1103" i="1" s="1"/>
  <c r="T1091" i="1"/>
  <c r="U1091" i="1" s="1"/>
  <c r="T1085" i="1"/>
  <c r="U1085" i="1" s="1"/>
  <c r="T1069" i="1"/>
  <c r="U1069" i="1" s="1"/>
  <c r="T1063" i="1"/>
  <c r="U1063" i="1" s="1"/>
  <c r="T1047" i="1"/>
  <c r="U1047" i="1" s="1"/>
  <c r="T1041" i="1"/>
  <c r="U1041" i="1" s="1"/>
  <c r="T1030" i="1"/>
  <c r="U1030" i="1" s="1"/>
  <c r="T1013" i="1"/>
  <c r="U1013" i="1" s="1"/>
  <c r="T1007" i="1"/>
  <c r="U1007" i="1" s="1"/>
  <c r="T991" i="1"/>
  <c r="U991" i="1" s="1"/>
  <c r="T986" i="1"/>
  <c r="U986" i="1" s="1"/>
  <c r="T975" i="1"/>
  <c r="U975" i="1" s="1"/>
  <c r="T969" i="1"/>
  <c r="U969" i="1" s="1"/>
  <c r="T932" i="1"/>
  <c r="U932" i="1" s="1"/>
  <c r="T915" i="1"/>
  <c r="U915" i="1" s="1"/>
  <c r="T910" i="1"/>
  <c r="U910" i="1" s="1"/>
  <c r="T905" i="1"/>
  <c r="U905" i="1" s="1"/>
  <c r="T894" i="1"/>
  <c r="U894" i="1" s="1"/>
  <c r="T877" i="1"/>
  <c r="U877" i="1" s="1"/>
  <c r="T849" i="1"/>
  <c r="U849" i="1" s="1"/>
  <c r="T832" i="1"/>
  <c r="U832" i="1" s="1"/>
  <c r="T816" i="1"/>
  <c r="U816" i="1" s="1"/>
  <c r="T805" i="1"/>
  <c r="U805" i="1" s="1"/>
  <c r="T800" i="1"/>
  <c r="U800" i="1" s="1"/>
  <c r="T789" i="1"/>
  <c r="U789" i="1" s="1"/>
  <c r="T784" i="1"/>
  <c r="U784" i="1" s="1"/>
  <c r="T778" i="1"/>
  <c r="U778" i="1" s="1"/>
  <c r="T762" i="1"/>
  <c r="U762" i="1" s="1"/>
  <c r="T756" i="1"/>
  <c r="U756" i="1" s="1"/>
  <c r="T734" i="1"/>
  <c r="U734" i="1" s="1"/>
  <c r="T724" i="1"/>
  <c r="U724" i="1" s="1"/>
  <c r="T702" i="1"/>
  <c r="U702" i="1" s="1"/>
  <c r="T1574" i="1"/>
  <c r="U1574" i="1" s="1"/>
  <c r="T1579" i="1"/>
  <c r="U1579" i="1" s="1"/>
  <c r="T1638" i="1"/>
  <c r="U1638" i="1" s="1"/>
  <c r="T1143" i="1"/>
  <c r="U1143" i="1" s="1"/>
  <c r="T1137" i="1"/>
  <c r="U1137" i="1" s="1"/>
  <c r="T1131" i="1"/>
  <c r="U1131" i="1" s="1"/>
  <c r="T1594" i="1"/>
  <c r="U1594" i="1" s="1"/>
  <c r="T262" i="19"/>
  <c r="U262" i="19" s="1"/>
  <c r="T1599" i="1"/>
  <c r="U1599" i="1" s="1"/>
  <c r="T270" i="19"/>
  <c r="U270" i="19" s="1"/>
  <c r="T1136" i="1"/>
  <c r="U1136" i="1" s="1"/>
  <c r="T1123" i="1"/>
  <c r="U1123" i="1" s="1"/>
  <c r="T1111" i="1"/>
  <c r="U1111" i="1" s="1"/>
  <c r="T1100" i="1"/>
  <c r="U1100" i="1" s="1"/>
  <c r="T1094" i="1"/>
  <c r="U1094" i="1" s="1"/>
  <c r="T1077" i="1"/>
  <c r="U1077" i="1" s="1"/>
  <c r="T1066" i="1"/>
  <c r="U1066" i="1" s="1"/>
  <c r="T1050" i="1"/>
  <c r="U1050" i="1" s="1"/>
  <c r="T1044" i="1"/>
  <c r="U1044" i="1" s="1"/>
  <c r="T1016" i="1"/>
  <c r="U1016" i="1" s="1"/>
  <c r="T1010" i="1"/>
  <c r="U1010" i="1" s="1"/>
  <c r="T994" i="1"/>
  <c r="U994" i="1" s="1"/>
  <c r="T989" i="1"/>
  <c r="U989" i="1" s="1"/>
  <c r="T983" i="1"/>
  <c r="U983" i="1" s="1"/>
  <c r="T978" i="1"/>
  <c r="U978" i="1" s="1"/>
  <c r="T972" i="1"/>
  <c r="U972" i="1" s="1"/>
  <c r="T945" i="1"/>
  <c r="U945" i="1" s="1"/>
  <c r="T940" i="1"/>
  <c r="U940" i="1" s="1"/>
  <c r="T918" i="1"/>
  <c r="U918" i="1" s="1"/>
  <c r="T908" i="1"/>
  <c r="U908" i="1" s="1"/>
  <c r="T897" i="1"/>
  <c r="U897" i="1" s="1"/>
  <c r="T891" i="1"/>
  <c r="U891" i="1" s="1"/>
  <c r="T880" i="1"/>
  <c r="U880" i="1" s="1"/>
  <c r="T874" i="1"/>
  <c r="U874" i="1" s="1"/>
  <c r="T863" i="1"/>
  <c r="U863" i="1" s="1"/>
  <c r="T852" i="1"/>
  <c r="U852" i="1" s="1"/>
  <c r="T835" i="1"/>
  <c r="U835" i="1" s="1"/>
  <c r="T781" i="1"/>
  <c r="U781" i="1" s="1"/>
  <c r="T775" i="1"/>
  <c r="U775" i="1" s="1"/>
  <c r="T770" i="1"/>
  <c r="U770" i="1" s="1"/>
  <c r="T759" i="1"/>
  <c r="U759" i="1" s="1"/>
  <c r="T737" i="1"/>
  <c r="U737" i="1" s="1"/>
  <c r="T732" i="1"/>
  <c r="U732" i="1" s="1"/>
  <c r="T721" i="1"/>
  <c r="U721" i="1" s="1"/>
  <c r="T1609" i="1"/>
  <c r="U1609" i="1" s="1"/>
  <c r="T1548" i="1"/>
  <c r="U1548" i="1" s="1"/>
  <c r="T1554" i="1"/>
  <c r="U1554" i="1" s="1"/>
  <c r="T1144" i="1"/>
  <c r="U1144" i="1" s="1"/>
  <c r="T1113" i="1"/>
  <c r="U1113" i="1" s="1"/>
  <c r="T1107" i="1"/>
  <c r="U1107" i="1" s="1"/>
  <c r="T1059" i="1"/>
  <c r="U1059" i="1" s="1"/>
  <c r="T1046" i="1"/>
  <c r="U1046" i="1" s="1"/>
  <c r="T1039" i="1"/>
  <c r="U1039" i="1" s="1"/>
  <c r="T1032" i="1"/>
  <c r="U1032" i="1" s="1"/>
  <c r="T1026" i="1"/>
  <c r="U1026" i="1" s="1"/>
  <c r="T1019" i="1"/>
  <c r="U1019" i="1" s="1"/>
  <c r="T1012" i="1"/>
  <c r="U1012" i="1" s="1"/>
  <c r="T1005" i="1"/>
  <c r="U1005" i="1" s="1"/>
  <c r="T998" i="1"/>
  <c r="U998" i="1" s="1"/>
  <c r="T973" i="1"/>
  <c r="U973" i="1" s="1"/>
  <c r="T960" i="1"/>
  <c r="U960" i="1" s="1"/>
  <c r="T954" i="1"/>
  <c r="U954" i="1" s="1"/>
  <c r="T934" i="1"/>
  <c r="U934" i="1" s="1"/>
  <c r="T928" i="1"/>
  <c r="U928" i="1" s="1"/>
  <c r="T921" i="1"/>
  <c r="U921" i="1" s="1"/>
  <c r="T902" i="1"/>
  <c r="U902" i="1" s="1"/>
  <c r="T882" i="1"/>
  <c r="U882" i="1" s="1"/>
  <c r="T875" i="1"/>
  <c r="U875" i="1" s="1"/>
  <c r="T868" i="1"/>
  <c r="U868" i="1" s="1"/>
  <c r="T855" i="1"/>
  <c r="U855" i="1" s="1"/>
  <c r="T809" i="1"/>
  <c r="U809" i="1" s="1"/>
  <c r="T803" i="1"/>
  <c r="U803" i="1" s="1"/>
  <c r="T764" i="1"/>
  <c r="U764" i="1" s="1"/>
  <c r="T757" i="1"/>
  <c r="U757" i="1" s="1"/>
  <c r="T750" i="1"/>
  <c r="U750" i="1" s="1"/>
  <c r="T738" i="1"/>
  <c r="U738" i="1" s="1"/>
  <c r="T713" i="1"/>
  <c r="U713" i="1" s="1"/>
  <c r="T707" i="1"/>
  <c r="U707" i="1" s="1"/>
  <c r="T701" i="1"/>
  <c r="U701" i="1" s="1"/>
  <c r="T689" i="1"/>
  <c r="U689" i="1" s="1"/>
  <c r="T683" i="1"/>
  <c r="U683" i="1" s="1"/>
  <c r="T61" i="19"/>
  <c r="U61" i="19" s="1"/>
  <c r="T72" i="19"/>
  <c r="U72" i="19" s="1"/>
  <c r="T95" i="19"/>
  <c r="U95" i="19" s="1"/>
  <c r="T105" i="19"/>
  <c r="U105" i="19" s="1"/>
  <c r="T115" i="19"/>
  <c r="U115" i="19" s="1"/>
  <c r="T126" i="19"/>
  <c r="U126" i="19" s="1"/>
  <c r="T154" i="19"/>
  <c r="U154" i="19" s="1"/>
  <c r="T162" i="19"/>
  <c r="U162" i="19" s="1"/>
  <c r="T1127" i="1"/>
  <c r="U1127" i="1" s="1"/>
  <c r="T1120" i="1"/>
  <c r="U1120" i="1" s="1"/>
  <c r="T1106" i="1"/>
  <c r="U1106" i="1" s="1"/>
  <c r="T1099" i="1"/>
  <c r="U1099" i="1" s="1"/>
  <c r="T1092" i="1"/>
  <c r="U1092" i="1" s="1"/>
  <c r="T1072" i="1"/>
  <c r="U1072" i="1" s="1"/>
  <c r="T1065" i="1"/>
  <c r="U1065" i="1" s="1"/>
  <c r="T1052" i="1"/>
  <c r="U1052" i="1" s="1"/>
  <c r="T1135" i="1"/>
  <c r="U1135" i="1" s="1"/>
  <c r="T1084" i="1"/>
  <c r="U1084" i="1" s="1"/>
  <c r="T1078" i="1"/>
  <c r="U1078" i="1" s="1"/>
  <c r="T1058" i="1"/>
  <c r="U1058" i="1" s="1"/>
  <c r="T1045" i="1"/>
  <c r="U1045" i="1" s="1"/>
  <c r="T1038" i="1"/>
  <c r="U1038" i="1" s="1"/>
  <c r="T1031" i="1"/>
  <c r="U1031" i="1" s="1"/>
  <c r="T1025" i="1"/>
  <c r="U1025" i="1" s="1"/>
  <c r="T1011" i="1"/>
  <c r="U1011" i="1" s="1"/>
  <c r="T1004" i="1"/>
  <c r="U1004" i="1" s="1"/>
  <c r="T985" i="1"/>
  <c r="U985" i="1" s="1"/>
  <c r="T959" i="1"/>
  <c r="U959" i="1" s="1"/>
  <c r="T933" i="1"/>
  <c r="U933" i="1" s="1"/>
  <c r="T927" i="1"/>
  <c r="U927" i="1" s="1"/>
  <c r="T901" i="1"/>
  <c r="U901" i="1" s="1"/>
  <c r="T881" i="1"/>
  <c r="U881" i="1" s="1"/>
  <c r="T867" i="1"/>
  <c r="U867" i="1" s="1"/>
  <c r="T854" i="1"/>
  <c r="U854" i="1" s="1"/>
  <c r="T840" i="1"/>
  <c r="U840" i="1" s="1"/>
  <c r="T821" i="1"/>
  <c r="U821" i="1" s="1"/>
  <c r="T808" i="1"/>
  <c r="U808" i="1" s="1"/>
  <c r="T769" i="1"/>
  <c r="U769" i="1" s="1"/>
  <c r="T763" i="1"/>
  <c r="U763" i="1" s="1"/>
  <c r="T749" i="1"/>
  <c r="U749" i="1" s="1"/>
  <c r="T731" i="1"/>
  <c r="U731" i="1" s="1"/>
  <c r="T712" i="1"/>
  <c r="U712" i="1" s="1"/>
  <c r="T706" i="1"/>
  <c r="U706" i="1" s="1"/>
  <c r="T700" i="1"/>
  <c r="U700" i="1" s="1"/>
  <c r="T694" i="1"/>
  <c r="U694" i="1" s="1"/>
  <c r="T688" i="1"/>
  <c r="U688" i="1" s="1"/>
  <c r="T1142" i="1"/>
  <c r="U1142" i="1" s="1"/>
  <c r="T1119" i="1"/>
  <c r="U1119" i="1" s="1"/>
  <c r="T1112" i="1"/>
  <c r="U1112" i="1" s="1"/>
  <c r="T1105" i="1"/>
  <c r="U1105" i="1" s="1"/>
  <c r="T1071" i="1"/>
  <c r="U1071" i="1" s="1"/>
  <c r="T1064" i="1"/>
  <c r="U1064" i="1" s="1"/>
  <c r="T1057" i="1"/>
  <c r="U1057" i="1" s="1"/>
  <c r="T1051" i="1"/>
  <c r="U1051" i="1" s="1"/>
  <c r="T1024" i="1"/>
  <c r="U1024" i="1" s="1"/>
  <c r="T1017" i="1"/>
  <c r="U1017" i="1" s="1"/>
  <c r="T997" i="1"/>
  <c r="U997" i="1" s="1"/>
  <c r="T971" i="1"/>
  <c r="U971" i="1" s="1"/>
  <c r="T952" i="1"/>
  <c r="U952" i="1" s="1"/>
  <c r="T939" i="1"/>
  <c r="U939" i="1" s="1"/>
  <c r="T926" i="1"/>
  <c r="U926" i="1" s="1"/>
  <c r="T919" i="1"/>
  <c r="U919" i="1" s="1"/>
  <c r="T913" i="1"/>
  <c r="U913" i="1" s="1"/>
  <c r="T907" i="1"/>
  <c r="U907" i="1" s="1"/>
  <c r="T887" i="1"/>
  <c r="U887" i="1" s="1"/>
  <c r="T860" i="1"/>
  <c r="U860" i="1" s="1"/>
  <c r="T847" i="1"/>
  <c r="U847" i="1" s="1"/>
  <c r="T833" i="1"/>
  <c r="U833" i="1" s="1"/>
  <c r="T814" i="1"/>
  <c r="U814" i="1" s="1"/>
  <c r="T807" i="1"/>
  <c r="U807" i="1" s="1"/>
  <c r="T782" i="1"/>
  <c r="U782" i="1" s="1"/>
  <c r="T755" i="1"/>
  <c r="U755" i="1" s="1"/>
  <c r="T736" i="1"/>
  <c r="U736" i="1" s="1"/>
  <c r="T682" i="1"/>
  <c r="U682" i="1" s="1"/>
  <c r="T1141" i="1"/>
  <c r="U1141" i="1" s="1"/>
  <c r="T1125" i="1"/>
  <c r="U1125" i="1" s="1"/>
  <c r="T1098" i="1"/>
  <c r="U1098" i="1" s="1"/>
  <c r="T1083" i="1"/>
  <c r="U1083" i="1" s="1"/>
  <c r="T1037" i="1"/>
  <c r="U1037" i="1" s="1"/>
  <c r="T1003" i="1"/>
  <c r="U1003" i="1" s="1"/>
  <c r="T984" i="1"/>
  <c r="U984" i="1" s="1"/>
  <c r="T965" i="1"/>
  <c r="U965" i="1" s="1"/>
  <c r="T958" i="1"/>
  <c r="U958" i="1" s="1"/>
  <c r="T912" i="1"/>
  <c r="U912" i="1" s="1"/>
  <c r="T900" i="1"/>
  <c r="U900" i="1" s="1"/>
  <c r="T893" i="1"/>
  <c r="U893" i="1" s="1"/>
  <c r="T873" i="1"/>
  <c r="U873" i="1" s="1"/>
  <c r="T866" i="1"/>
  <c r="U866" i="1" s="1"/>
  <c r="T853" i="1"/>
  <c r="U853" i="1" s="1"/>
  <c r="T846" i="1"/>
  <c r="U846" i="1" s="1"/>
  <c r="T839" i="1"/>
  <c r="U839" i="1" s="1"/>
  <c r="T820" i="1"/>
  <c r="U820" i="1" s="1"/>
  <c r="T801" i="1"/>
  <c r="U801" i="1" s="1"/>
  <c r="T794" i="1"/>
  <c r="U794" i="1" s="1"/>
  <c r="T788" i="1"/>
  <c r="U788" i="1" s="1"/>
  <c r="T774" i="1"/>
  <c r="U774" i="1" s="1"/>
  <c r="T768" i="1"/>
  <c r="U768" i="1" s="1"/>
  <c r="T748" i="1"/>
  <c r="U748" i="1" s="1"/>
  <c r="T730" i="1"/>
  <c r="U730" i="1" s="1"/>
  <c r="T723" i="1"/>
  <c r="U723" i="1" s="1"/>
  <c r="T717" i="1"/>
  <c r="U717" i="1" s="1"/>
  <c r="T711" i="1"/>
  <c r="U711" i="1" s="1"/>
  <c r="T705" i="1"/>
  <c r="U705" i="1" s="1"/>
  <c r="T699" i="1"/>
  <c r="U699" i="1" s="1"/>
  <c r="T693" i="1"/>
  <c r="U693" i="1" s="1"/>
  <c r="T687" i="1"/>
  <c r="U687" i="1" s="1"/>
  <c r="T1133" i="1"/>
  <c r="U1133" i="1" s="1"/>
  <c r="T1118" i="1"/>
  <c r="U1118" i="1" s="1"/>
  <c r="T1104" i="1"/>
  <c r="U1104" i="1" s="1"/>
  <c r="T1097" i="1"/>
  <c r="U1097" i="1" s="1"/>
  <c r="T1089" i="1"/>
  <c r="U1089" i="1" s="1"/>
  <c r="T1076" i="1"/>
  <c r="U1076" i="1" s="1"/>
  <c r="T1070" i="1"/>
  <c r="U1070" i="1" s="1"/>
  <c r="T1056" i="1"/>
  <c r="U1056" i="1" s="1"/>
  <c r="T1043" i="1"/>
  <c r="U1043" i="1" s="1"/>
  <c r="T1023" i="1"/>
  <c r="U1023" i="1" s="1"/>
  <c r="T1009" i="1"/>
  <c r="U1009" i="1" s="1"/>
  <c r="T996" i="1"/>
  <c r="U996" i="1" s="1"/>
  <c r="T990" i="1"/>
  <c r="U990" i="1" s="1"/>
  <c r="T977" i="1"/>
  <c r="U977" i="1" s="1"/>
  <c r="T970" i="1"/>
  <c r="U970" i="1" s="1"/>
  <c r="T964" i="1"/>
  <c r="U964" i="1" s="1"/>
  <c r="T951" i="1"/>
  <c r="U951" i="1" s="1"/>
  <c r="T944" i="1"/>
  <c r="U944" i="1" s="1"/>
  <c r="T925" i="1"/>
  <c r="U925" i="1" s="1"/>
  <c r="T906" i="1"/>
  <c r="U906" i="1" s="1"/>
  <c r="T886" i="1"/>
  <c r="U886" i="1" s="1"/>
  <c r="T879" i="1"/>
  <c r="U879" i="1" s="1"/>
  <c r="T865" i="1"/>
  <c r="U865" i="1" s="1"/>
  <c r="T859" i="1"/>
  <c r="U859" i="1" s="1"/>
  <c r="T813" i="1"/>
  <c r="U813" i="1" s="1"/>
  <c r="T806" i="1"/>
  <c r="U806" i="1" s="1"/>
  <c r="T761" i="1"/>
  <c r="U761" i="1" s="1"/>
  <c r="T747" i="1"/>
  <c r="U747" i="1" s="1"/>
  <c r="T735" i="1"/>
  <c r="U735" i="1" s="1"/>
  <c r="T729" i="1"/>
  <c r="U729" i="1" s="1"/>
  <c r="T681" i="1"/>
  <c r="U681" i="1" s="1"/>
  <c r="T248" i="19"/>
  <c r="U248" i="19" s="1"/>
  <c r="T1140" i="1"/>
  <c r="U1140" i="1" s="1"/>
  <c r="T1132" i="1"/>
  <c r="U1132" i="1" s="1"/>
  <c r="T1124" i="1"/>
  <c r="U1124" i="1" s="1"/>
  <c r="T1110" i="1"/>
  <c r="U1110" i="1" s="1"/>
  <c r="T1082" i="1"/>
  <c r="U1082" i="1" s="1"/>
  <c r="T1036" i="1"/>
  <c r="U1036" i="1" s="1"/>
  <c r="T1029" i="1"/>
  <c r="U1029" i="1" s="1"/>
  <c r="T1002" i="1"/>
  <c r="U1002" i="1" s="1"/>
  <c r="T957" i="1"/>
  <c r="U957" i="1" s="1"/>
  <c r="T950" i="1"/>
  <c r="U950" i="1" s="1"/>
  <c r="T938" i="1"/>
  <c r="U938" i="1" s="1"/>
  <c r="T911" i="1"/>
  <c r="U911" i="1" s="1"/>
  <c r="T899" i="1"/>
  <c r="U899" i="1" s="1"/>
  <c r="T892" i="1"/>
  <c r="U892" i="1" s="1"/>
  <c r="T885" i="1"/>
  <c r="U885" i="1" s="1"/>
  <c r="T872" i="1"/>
  <c r="U872" i="1" s="1"/>
  <c r="T845" i="1"/>
  <c r="U845" i="1" s="1"/>
  <c r="T838" i="1"/>
  <c r="U838" i="1" s="1"/>
  <c r="T831" i="1"/>
  <c r="U831" i="1" s="1"/>
  <c r="T819" i="1"/>
  <c r="U819" i="1" s="1"/>
  <c r="T793" i="1"/>
  <c r="U793" i="1" s="1"/>
  <c r="T787" i="1"/>
  <c r="U787" i="1" s="1"/>
  <c r="T780" i="1"/>
  <c r="U780" i="1" s="1"/>
  <c r="T767" i="1"/>
  <c r="U767" i="1" s="1"/>
  <c r="T754" i="1"/>
  <c r="U754" i="1" s="1"/>
  <c r="T722" i="1"/>
  <c r="U722" i="1" s="1"/>
  <c r="T710" i="1"/>
  <c r="U710" i="1" s="1"/>
  <c r="T704" i="1"/>
  <c r="U704" i="1" s="1"/>
  <c r="T698" i="1"/>
  <c r="U698" i="1" s="1"/>
  <c r="T686" i="1"/>
  <c r="U686" i="1" s="1"/>
  <c r="T1116" i="1"/>
  <c r="U1116" i="1" s="1"/>
  <c r="T1088" i="1"/>
  <c r="U1088" i="1" s="1"/>
  <c r="T1075" i="1"/>
  <c r="U1075" i="1" s="1"/>
  <c r="T1062" i="1"/>
  <c r="U1062" i="1" s="1"/>
  <c r="T1055" i="1"/>
  <c r="U1055" i="1" s="1"/>
  <c r="T1049" i="1"/>
  <c r="U1049" i="1" s="1"/>
  <c r="T1042" i="1"/>
  <c r="U1042" i="1" s="1"/>
  <c r="T1035" i="1"/>
  <c r="U1035" i="1" s="1"/>
  <c r="T1022" i="1"/>
  <c r="U1022" i="1" s="1"/>
  <c r="T1015" i="1"/>
  <c r="U1015" i="1" s="1"/>
  <c r="T1008" i="1"/>
  <c r="U1008" i="1" s="1"/>
  <c r="T1001" i="1"/>
  <c r="U1001" i="1" s="1"/>
  <c r="T995" i="1"/>
  <c r="U995" i="1" s="1"/>
  <c r="T976" i="1"/>
  <c r="U976" i="1" s="1"/>
  <c r="T963" i="1"/>
  <c r="U963" i="1" s="1"/>
  <c r="T937" i="1"/>
  <c r="U937" i="1" s="1"/>
  <c r="T931" i="1"/>
  <c r="U931" i="1" s="1"/>
  <c r="T924" i="1"/>
  <c r="U924" i="1" s="1"/>
  <c r="T917" i="1"/>
  <c r="U917" i="1" s="1"/>
  <c r="T878" i="1"/>
  <c r="U878" i="1" s="1"/>
  <c r="T871" i="1"/>
  <c r="U871" i="1" s="1"/>
  <c r="T864" i="1"/>
  <c r="U864" i="1" s="1"/>
  <c r="T858" i="1"/>
  <c r="U858" i="1" s="1"/>
  <c r="T851" i="1"/>
  <c r="U851" i="1" s="1"/>
  <c r="T812" i="1"/>
  <c r="U812" i="1" s="1"/>
  <c r="T799" i="1"/>
  <c r="U799" i="1" s="1"/>
  <c r="T786" i="1"/>
  <c r="U786" i="1" s="1"/>
  <c r="T773" i="1"/>
  <c r="U773" i="1" s="1"/>
  <c r="T760" i="1"/>
  <c r="U760" i="1" s="1"/>
  <c r="T753" i="1"/>
  <c r="U753" i="1" s="1"/>
  <c r="T746" i="1"/>
  <c r="U746" i="1" s="1"/>
  <c r="T728" i="1"/>
  <c r="U728" i="1" s="1"/>
  <c r="T716" i="1"/>
  <c r="U716" i="1" s="1"/>
  <c r="T692" i="1"/>
  <c r="U692" i="1" s="1"/>
  <c r="T685" i="1"/>
  <c r="U685" i="1" s="1"/>
  <c r="T680" i="1"/>
  <c r="U680" i="1" s="1"/>
  <c r="T1109" i="1"/>
  <c r="U1109" i="1" s="1"/>
  <c r="T1095" i="1"/>
  <c r="U1095" i="1" s="1"/>
  <c r="T1087" i="1"/>
  <c r="U1087" i="1" s="1"/>
  <c r="T1081" i="1"/>
  <c r="U1081" i="1" s="1"/>
  <c r="T1068" i="1"/>
  <c r="U1068" i="1" s="1"/>
  <c r="T1021" i="1"/>
  <c r="U1021" i="1" s="1"/>
  <c r="T982" i="1"/>
  <c r="U982" i="1" s="1"/>
  <c r="T956" i="1"/>
  <c r="U956" i="1" s="1"/>
  <c r="T949" i="1"/>
  <c r="U949" i="1" s="1"/>
  <c r="T943" i="1"/>
  <c r="U943" i="1" s="1"/>
  <c r="T923" i="1"/>
  <c r="U923" i="1" s="1"/>
  <c r="T904" i="1"/>
  <c r="U904" i="1" s="1"/>
  <c r="T898" i="1"/>
  <c r="U898" i="1" s="1"/>
  <c r="T884" i="1"/>
  <c r="U884" i="1" s="1"/>
  <c r="T857" i="1"/>
  <c r="U857" i="1" s="1"/>
  <c r="T844" i="1"/>
  <c r="U844" i="1" s="1"/>
  <c r="T837" i="1"/>
  <c r="U837" i="1" s="1"/>
  <c r="T818" i="1"/>
  <c r="U818" i="1" s="1"/>
  <c r="T792" i="1"/>
  <c r="U792" i="1" s="1"/>
  <c r="T779" i="1"/>
  <c r="U779" i="1" s="1"/>
  <c r="T766" i="1"/>
  <c r="U766" i="1" s="1"/>
  <c r="T709" i="1"/>
  <c r="U709" i="1" s="1"/>
  <c r="T703" i="1"/>
  <c r="U703" i="1" s="1"/>
  <c r="T697" i="1"/>
  <c r="U697" i="1" s="1"/>
  <c r="T691" i="1"/>
  <c r="U691" i="1" s="1"/>
  <c r="T1146" i="1"/>
  <c r="U1146" i="1" s="1"/>
  <c r="T1138" i="1"/>
  <c r="U1138" i="1" s="1"/>
  <c r="T1130" i="1"/>
  <c r="U1130" i="1" s="1"/>
  <c r="T1115" i="1"/>
  <c r="U1115" i="1" s="1"/>
  <c r="T1108" i="1"/>
  <c r="U1108" i="1" s="1"/>
  <c r="T1102" i="1"/>
  <c r="U1102" i="1" s="1"/>
  <c r="T1074" i="1"/>
  <c r="U1074" i="1" s="1"/>
  <c r="T1061" i="1"/>
  <c r="U1061" i="1" s="1"/>
  <c r="T1054" i="1"/>
  <c r="U1054" i="1" s="1"/>
  <c r="T1048" i="1"/>
  <c r="U1048" i="1" s="1"/>
  <c r="T1034" i="1"/>
  <c r="U1034" i="1" s="1"/>
  <c r="T1028" i="1"/>
  <c r="U1028" i="1" s="1"/>
  <c r="T1014" i="1"/>
  <c r="U1014" i="1" s="1"/>
  <c r="T1000" i="1"/>
  <c r="U1000" i="1" s="1"/>
  <c r="T988" i="1"/>
  <c r="U988" i="1" s="1"/>
  <c r="T968" i="1"/>
  <c r="U968" i="1" s="1"/>
  <c r="T962" i="1"/>
  <c r="U962" i="1" s="1"/>
  <c r="T942" i="1"/>
  <c r="U942" i="1" s="1"/>
  <c r="T936" i="1"/>
  <c r="U936" i="1" s="1"/>
  <c r="T930" i="1"/>
  <c r="U930" i="1" s="1"/>
  <c r="T916" i="1"/>
  <c r="U916" i="1" s="1"/>
  <c r="T890" i="1"/>
  <c r="U890" i="1" s="1"/>
  <c r="T870" i="1"/>
  <c r="U870" i="1" s="1"/>
  <c r="T850" i="1"/>
  <c r="U850" i="1" s="1"/>
  <c r="T843" i="1"/>
  <c r="U843" i="1" s="1"/>
  <c r="T811" i="1"/>
  <c r="U811" i="1" s="1"/>
  <c r="T791" i="1"/>
  <c r="U791" i="1" s="1"/>
  <c r="T772" i="1"/>
  <c r="U772" i="1" s="1"/>
  <c r="T752" i="1"/>
  <c r="U752" i="1" s="1"/>
  <c r="T745" i="1"/>
  <c r="U745" i="1" s="1"/>
  <c r="T733" i="1"/>
  <c r="U733" i="1" s="1"/>
  <c r="T727" i="1"/>
  <c r="U727" i="1" s="1"/>
  <c r="T720" i="1"/>
  <c r="U720" i="1" s="1"/>
  <c r="T715" i="1"/>
  <c r="U715" i="1" s="1"/>
  <c r="T696" i="1"/>
  <c r="U696" i="1" s="1"/>
  <c r="T684" i="1"/>
  <c r="U684" i="1" s="1"/>
  <c r="T679" i="1"/>
  <c r="U679" i="1" s="1"/>
  <c r="T1129" i="1"/>
  <c r="U1129" i="1" s="1"/>
  <c r="T1101" i="1"/>
  <c r="U1101" i="1" s="1"/>
  <c r="T1080" i="1"/>
  <c r="U1080" i="1" s="1"/>
  <c r="T1067" i="1"/>
  <c r="U1067" i="1" s="1"/>
  <c r="T1060" i="1"/>
  <c r="U1060" i="1" s="1"/>
  <c r="T1040" i="1"/>
  <c r="U1040" i="1" s="1"/>
  <c r="T1027" i="1"/>
  <c r="U1027" i="1" s="1"/>
  <c r="T1020" i="1"/>
  <c r="U1020" i="1" s="1"/>
  <c r="T1006" i="1"/>
  <c r="U1006" i="1" s="1"/>
  <c r="T981" i="1"/>
  <c r="U981" i="1" s="1"/>
  <c r="T974" i="1"/>
  <c r="U974" i="1" s="1"/>
  <c r="T961" i="1"/>
  <c r="U961" i="1" s="1"/>
  <c r="T1145" i="1"/>
  <c r="U1145" i="1" s="1"/>
  <c r="T1121" i="1"/>
  <c r="U1121" i="1" s="1"/>
  <c r="T1093" i="1"/>
  <c r="U1093" i="1" s="1"/>
  <c r="T1086" i="1"/>
  <c r="U1086" i="1" s="1"/>
  <c r="T1079" i="1"/>
  <c r="U1079" i="1" s="1"/>
  <c r="T1073" i="1"/>
  <c r="U1073" i="1" s="1"/>
  <c r="T1053" i="1"/>
  <c r="U1053" i="1" s="1"/>
  <c r="T1033" i="1"/>
  <c r="U1033" i="1" s="1"/>
  <c r="T999" i="1"/>
  <c r="U999" i="1" s="1"/>
  <c r="T993" i="1"/>
  <c r="U993" i="1" s="1"/>
  <c r="T987" i="1"/>
  <c r="U987" i="1" s="1"/>
  <c r="T980" i="1"/>
  <c r="U980" i="1" s="1"/>
  <c r="T967" i="1"/>
  <c r="U967" i="1" s="1"/>
  <c r="T947" i="1"/>
  <c r="U947" i="1" s="1"/>
  <c r="T941" i="1"/>
  <c r="U941" i="1" s="1"/>
  <c r="T935" i="1"/>
  <c r="U935" i="1" s="1"/>
  <c r="T909" i="1"/>
  <c r="U909" i="1" s="1"/>
  <c r="T903" i="1"/>
  <c r="U903" i="1" s="1"/>
  <c r="T896" i="1"/>
  <c r="U896" i="1" s="1"/>
  <c r="T889" i="1"/>
  <c r="U889" i="1" s="1"/>
  <c r="T869" i="1"/>
  <c r="U869" i="1" s="1"/>
  <c r="T862" i="1"/>
  <c r="U862" i="1" s="1"/>
  <c r="T842" i="1"/>
  <c r="U842" i="1" s="1"/>
  <c r="T790" i="1"/>
  <c r="U790" i="1" s="1"/>
  <c r="T777" i="1"/>
  <c r="U777" i="1" s="1"/>
  <c r="T771" i="1"/>
  <c r="U771" i="1" s="1"/>
  <c r="T751" i="1"/>
  <c r="U751" i="1" s="1"/>
  <c r="T744" i="1"/>
  <c r="U744" i="1" s="1"/>
  <c r="T726" i="1"/>
  <c r="U726" i="1" s="1"/>
  <c r="T719" i="1"/>
  <c r="U719" i="1" s="1"/>
  <c r="T714" i="1"/>
  <c r="U714" i="1" s="1"/>
  <c r="T695" i="1"/>
  <c r="U695" i="1" s="1"/>
  <c r="T678" i="1"/>
  <c r="U678" i="1" s="1"/>
  <c r="T953" i="1"/>
  <c r="U953" i="1" s="1"/>
  <c r="T914" i="1"/>
  <c r="U914" i="1" s="1"/>
  <c r="T834" i="1"/>
  <c r="U834" i="1" s="1"/>
  <c r="T758" i="1"/>
  <c r="U758" i="1" s="1"/>
  <c r="T60" i="19"/>
  <c r="U60" i="19" s="1"/>
  <c r="T73" i="19"/>
  <c r="U73" i="19" s="1"/>
  <c r="T85" i="19"/>
  <c r="U85" i="19" s="1"/>
  <c r="T108" i="19"/>
  <c r="U108" i="19" s="1"/>
  <c r="T120" i="19"/>
  <c r="U120" i="19" s="1"/>
  <c r="T141" i="19"/>
  <c r="U141" i="19" s="1"/>
  <c r="T1018" i="1"/>
  <c r="U1018" i="1" s="1"/>
  <c r="T948" i="1"/>
  <c r="U948" i="1" s="1"/>
  <c r="T62" i="19"/>
  <c r="U62" i="19" s="1"/>
  <c r="T74" i="19"/>
  <c r="U74" i="19" s="1"/>
  <c r="T86" i="19"/>
  <c r="U86" i="19" s="1"/>
  <c r="T97" i="19"/>
  <c r="U97" i="19" s="1"/>
  <c r="T132" i="19"/>
  <c r="U132" i="19" s="1"/>
  <c r="T142" i="19"/>
  <c r="U142" i="19" s="1"/>
  <c r="T151" i="19"/>
  <c r="U151" i="19" s="1"/>
  <c r="T160" i="19"/>
  <c r="U160" i="19" s="1"/>
  <c r="T181" i="19"/>
  <c r="U181" i="19" s="1"/>
  <c r="T191" i="19"/>
  <c r="U191" i="19" s="1"/>
  <c r="T199" i="19"/>
  <c r="U199" i="19" s="1"/>
  <c r="T207" i="19"/>
  <c r="U207" i="19" s="1"/>
  <c r="T217" i="19"/>
  <c r="U217" i="19" s="1"/>
  <c r="T233" i="19"/>
  <c r="U233" i="19" s="1"/>
  <c r="T240" i="19"/>
  <c r="U240" i="19" s="1"/>
  <c r="T249" i="19"/>
  <c r="U249" i="19" s="1"/>
  <c r="T506" i="1"/>
  <c r="U506" i="1" s="1"/>
  <c r="T516" i="1"/>
  <c r="U516" i="1" s="1"/>
  <c r="T543" i="1"/>
  <c r="U543" i="1" s="1"/>
  <c r="T549" i="1"/>
  <c r="U549" i="1" s="1"/>
  <c r="T569" i="1"/>
  <c r="U569" i="1" s="1"/>
  <c r="T575" i="1"/>
  <c r="U575" i="1" s="1"/>
  <c r="T601" i="1"/>
  <c r="U601" i="1" s="1"/>
  <c r="T606" i="1"/>
  <c r="U606" i="1" s="1"/>
  <c r="T611" i="1"/>
  <c r="U611" i="1" s="1"/>
  <c r="T616" i="1"/>
  <c r="U616" i="1" s="1"/>
  <c r="T621" i="1"/>
  <c r="U621" i="1" s="1"/>
  <c r="T632" i="1"/>
  <c r="U632" i="1" s="1"/>
  <c r="T647" i="1"/>
  <c r="U647" i="1" s="1"/>
  <c r="T652" i="1"/>
  <c r="U652" i="1" s="1"/>
  <c r="T946" i="1"/>
  <c r="U946" i="1" s="1"/>
  <c r="T822" i="1"/>
  <c r="U822" i="1" s="1"/>
  <c r="T63" i="19"/>
  <c r="U63" i="19" s="1"/>
  <c r="T75" i="19"/>
  <c r="U75" i="19" s="1"/>
  <c r="T87" i="19"/>
  <c r="U87" i="19" s="1"/>
  <c r="T98" i="19"/>
  <c r="U98" i="19" s="1"/>
  <c r="T121" i="19"/>
  <c r="U121" i="19" s="1"/>
  <c r="T143" i="19"/>
  <c r="U143" i="19" s="1"/>
  <c r="T152" i="19"/>
  <c r="U152" i="19" s="1"/>
  <c r="T161" i="19"/>
  <c r="U161" i="19" s="1"/>
  <c r="T171" i="19"/>
  <c r="U171" i="19" s="1"/>
  <c r="T182" i="19"/>
  <c r="U182" i="19" s="1"/>
  <c r="T200" i="19"/>
  <c r="U200" i="19" s="1"/>
  <c r="T208" i="19"/>
  <c r="U208" i="19" s="1"/>
  <c r="T218" i="19"/>
  <c r="U218" i="19" s="1"/>
  <c r="T226" i="19"/>
  <c r="U226" i="19" s="1"/>
  <c r="T234" i="19"/>
  <c r="U234" i="19" s="1"/>
  <c r="T817" i="1"/>
  <c r="U817" i="1" s="1"/>
  <c r="T690" i="1"/>
  <c r="U690" i="1" s="1"/>
  <c r="T64" i="19"/>
  <c r="U64" i="19" s="1"/>
  <c r="T76" i="19"/>
  <c r="U76" i="19" s="1"/>
  <c r="T88" i="19"/>
  <c r="U88" i="19" s="1"/>
  <c r="T99" i="19"/>
  <c r="U99" i="19" s="1"/>
  <c r="T122" i="19"/>
  <c r="U122" i="19" s="1"/>
  <c r="T133" i="19"/>
  <c r="U133" i="19" s="1"/>
  <c r="T153" i="19"/>
  <c r="U153" i="19" s="1"/>
  <c r="T163" i="19"/>
  <c r="U163" i="19" s="1"/>
  <c r="T172" i="19"/>
  <c r="U172" i="19" s="1"/>
  <c r="T192" i="19"/>
  <c r="U192" i="19" s="1"/>
  <c r="T201" i="19"/>
  <c r="U201" i="19" s="1"/>
  <c r="T209" i="19"/>
  <c r="U209" i="19" s="1"/>
  <c r="T227" i="19"/>
  <c r="U227" i="19" s="1"/>
  <c r="T235" i="19"/>
  <c r="U235" i="19" s="1"/>
  <c r="T241" i="19"/>
  <c r="U241" i="19" s="1"/>
  <c r="T861" i="1"/>
  <c r="U861" i="1" s="1"/>
  <c r="T815" i="1"/>
  <c r="U815" i="1" s="1"/>
  <c r="T785" i="1"/>
  <c r="U785" i="1" s="1"/>
  <c r="T725" i="1"/>
  <c r="U725" i="1" s="1"/>
  <c r="T992" i="1"/>
  <c r="U992" i="1" s="1"/>
  <c r="T856" i="1"/>
  <c r="U856" i="1" s="1"/>
  <c r="T810" i="1"/>
  <c r="U810" i="1" s="1"/>
  <c r="T783" i="1"/>
  <c r="U783" i="1" s="1"/>
  <c r="T743" i="1"/>
  <c r="U743" i="1" s="1"/>
  <c r="T895" i="1"/>
  <c r="U895" i="1" s="1"/>
  <c r="T718" i="1"/>
  <c r="U718" i="1" s="1"/>
  <c r="T979" i="1"/>
  <c r="U979" i="1" s="1"/>
  <c r="T929" i="1"/>
  <c r="U929" i="1" s="1"/>
  <c r="T804" i="1"/>
  <c r="U804" i="1" s="1"/>
  <c r="T776" i="1"/>
  <c r="U776" i="1" s="1"/>
  <c r="T68" i="19"/>
  <c r="U68" i="19" s="1"/>
  <c r="T80" i="19"/>
  <c r="U80" i="19" s="1"/>
  <c r="T92" i="19"/>
  <c r="U92" i="19" s="1"/>
  <c r="T103" i="19"/>
  <c r="U103" i="19" s="1"/>
  <c r="T114" i="19"/>
  <c r="U114" i="19" s="1"/>
  <c r="T127" i="19"/>
  <c r="U127" i="19" s="1"/>
  <c r="T136" i="19"/>
  <c r="U136" i="19" s="1"/>
  <c r="T167" i="19"/>
  <c r="U167" i="19" s="1"/>
  <c r="T176" i="19"/>
  <c r="U176" i="19" s="1"/>
  <c r="T185" i="19"/>
  <c r="U185" i="19" s="1"/>
  <c r="T204" i="19"/>
  <c r="U204" i="19" s="1"/>
  <c r="T213" i="19"/>
  <c r="U213" i="19" s="1"/>
  <c r="T221" i="19"/>
  <c r="U221" i="19" s="1"/>
  <c r="T229" i="19"/>
  <c r="U229" i="19" s="1"/>
  <c r="T483" i="1"/>
  <c r="U483" i="1" s="1"/>
  <c r="T488" i="1"/>
  <c r="U488" i="1" s="1"/>
  <c r="T493" i="1"/>
  <c r="U493" i="1" s="1"/>
  <c r="T498" i="1"/>
  <c r="U498" i="1" s="1"/>
  <c r="T508" i="1"/>
  <c r="U508" i="1" s="1"/>
  <c r="T540" i="1"/>
  <c r="U540" i="1" s="1"/>
  <c r="T546" i="1"/>
  <c r="U546" i="1" s="1"/>
  <c r="T557" i="1"/>
  <c r="U557" i="1" s="1"/>
  <c r="T572" i="1"/>
  <c r="U572" i="1" s="1"/>
  <c r="T583" i="1"/>
  <c r="U583" i="1" s="1"/>
  <c r="T593" i="1"/>
  <c r="U593" i="1" s="1"/>
  <c r="T598" i="1"/>
  <c r="U598" i="1" s="1"/>
  <c r="T618" i="1"/>
  <c r="U618" i="1" s="1"/>
  <c r="T624" i="1"/>
  <c r="U624" i="1" s="1"/>
  <c r="T629" i="1"/>
  <c r="U629" i="1" s="1"/>
  <c r="T888" i="1"/>
  <c r="U888" i="1" s="1"/>
  <c r="T848" i="1"/>
  <c r="U848" i="1" s="1"/>
  <c r="T802" i="1"/>
  <c r="U802" i="1" s="1"/>
  <c r="T966" i="1"/>
  <c r="U966" i="1" s="1"/>
  <c r="T922" i="1"/>
  <c r="U922" i="1" s="1"/>
  <c r="T883" i="1"/>
  <c r="U883" i="1" s="1"/>
  <c r="T708" i="1"/>
  <c r="U708" i="1" s="1"/>
  <c r="T70" i="19"/>
  <c r="U70" i="19" s="1"/>
  <c r="T82" i="19"/>
  <c r="U82" i="19" s="1"/>
  <c r="T94" i="19"/>
  <c r="U94" i="19" s="1"/>
  <c r="T106" i="19"/>
  <c r="U106" i="19" s="1"/>
  <c r="T117" i="19"/>
  <c r="U117" i="19" s="1"/>
  <c r="T129" i="19"/>
  <c r="U129" i="19" s="1"/>
  <c r="T138" i="19"/>
  <c r="U138" i="19" s="1"/>
  <c r="T147" i="19"/>
  <c r="U147" i="19" s="1"/>
  <c r="T158" i="19"/>
  <c r="U158" i="19" s="1"/>
  <c r="T168" i="19"/>
  <c r="U168" i="19" s="1"/>
  <c r="T178" i="19"/>
  <c r="U178" i="19" s="1"/>
  <c r="T187" i="19"/>
  <c r="U187" i="19" s="1"/>
  <c r="T195" i="19"/>
  <c r="U195" i="19" s="1"/>
  <c r="T205" i="19"/>
  <c r="U205" i="19" s="1"/>
  <c r="T215" i="19"/>
  <c r="U215" i="19" s="1"/>
  <c r="T223" i="19"/>
  <c r="U223" i="19" s="1"/>
  <c r="T245" i="19"/>
  <c r="U245" i="19" s="1"/>
  <c r="T920" i="1"/>
  <c r="U920" i="1" s="1"/>
  <c r="T841" i="1"/>
  <c r="U841" i="1" s="1"/>
  <c r="T765" i="1"/>
  <c r="U765" i="1" s="1"/>
  <c r="T71" i="19"/>
  <c r="U71" i="19" s="1"/>
  <c r="T83" i="19"/>
  <c r="U83" i="19" s="1"/>
  <c r="T107" i="19"/>
  <c r="U107" i="19" s="1"/>
  <c r="T118" i="19"/>
  <c r="U118" i="19" s="1"/>
  <c r="T130" i="19"/>
  <c r="U130" i="19" s="1"/>
  <c r="T139" i="19"/>
  <c r="U139" i="19" s="1"/>
  <c r="T148" i="19"/>
  <c r="U148" i="19" s="1"/>
  <c r="T955" i="1"/>
  <c r="U955" i="1" s="1"/>
  <c r="T876" i="1"/>
  <c r="U876" i="1" s="1"/>
  <c r="T836" i="1"/>
  <c r="U836" i="1" s="1"/>
  <c r="T7" i="19"/>
  <c r="U7" i="19" s="1"/>
  <c r="T11" i="1"/>
  <c r="U11" i="1" s="1"/>
  <c r="T11" i="19"/>
  <c r="U11" i="19" s="1"/>
  <c r="T132" i="1"/>
  <c r="U132" i="1" s="1"/>
  <c r="T126" i="1"/>
  <c r="U126" i="1" s="1"/>
  <c r="T115" i="1"/>
  <c r="U115" i="1" s="1"/>
  <c r="T89" i="1"/>
  <c r="U89" i="1" s="1"/>
  <c r="T83" i="1"/>
  <c r="U83" i="1" s="1"/>
  <c r="T77" i="1"/>
  <c r="U77" i="1" s="1"/>
  <c r="T66" i="1"/>
  <c r="U66" i="1" s="1"/>
  <c r="T44" i="1"/>
  <c r="U44" i="1" s="1"/>
  <c r="T38" i="1"/>
  <c r="U38" i="1" s="1"/>
  <c r="T22" i="1"/>
  <c r="U22" i="1" s="1"/>
  <c r="T17" i="1"/>
  <c r="U17" i="1" s="1"/>
  <c r="T469" i="1"/>
  <c r="U469" i="1" s="1"/>
  <c r="T421" i="1"/>
  <c r="U421" i="1" s="1"/>
  <c r="T416" i="1"/>
  <c r="U416" i="1" s="1"/>
  <c r="T406" i="1"/>
  <c r="U406" i="1" s="1"/>
  <c r="T390" i="1"/>
  <c r="U390" i="1" s="1"/>
  <c r="T365" i="1"/>
  <c r="U365" i="1" s="1"/>
  <c r="T349" i="1"/>
  <c r="U349" i="1" s="1"/>
  <c r="T338" i="1"/>
  <c r="U338" i="1" s="1"/>
  <c r="T332" i="1"/>
  <c r="U332" i="1" s="1"/>
  <c r="T327" i="1"/>
  <c r="U327" i="1" s="1"/>
  <c r="T317" i="1"/>
  <c r="U317" i="1" s="1"/>
  <c r="T312" i="1"/>
  <c r="U312" i="1" s="1"/>
  <c r="T295" i="1"/>
  <c r="U295" i="1" s="1"/>
  <c r="T290" i="1"/>
  <c r="U290" i="1" s="1"/>
  <c r="T255" i="1"/>
  <c r="U255" i="1" s="1"/>
  <c r="T250" i="1"/>
  <c r="U250" i="1" s="1"/>
  <c r="T244" i="1"/>
  <c r="U244" i="1" s="1"/>
  <c r="T233" i="1"/>
  <c r="U233" i="1" s="1"/>
  <c r="T228" i="1"/>
  <c r="U228" i="1" s="1"/>
  <c r="T195" i="1"/>
  <c r="U195" i="1" s="1"/>
  <c r="T189" i="1"/>
  <c r="U189" i="1" s="1"/>
  <c r="T184" i="1"/>
  <c r="U184" i="1" s="1"/>
  <c r="T175" i="1"/>
  <c r="U175" i="1" s="1"/>
  <c r="T169" i="1"/>
  <c r="U169" i="1" s="1"/>
  <c r="T53" i="19"/>
  <c r="U53" i="19" s="1"/>
  <c r="T48" i="19"/>
  <c r="U48" i="19" s="1"/>
  <c r="T23" i="19"/>
  <c r="U23" i="19" s="1"/>
  <c r="T16" i="19"/>
  <c r="U16" i="19" s="1"/>
  <c r="T675" i="1"/>
  <c r="U675" i="1" s="1"/>
  <c r="T656" i="1"/>
  <c r="U656" i="1" s="1"/>
  <c r="T651" i="1"/>
  <c r="U651" i="1" s="1"/>
  <c r="T620" i="1"/>
  <c r="U620" i="1" s="1"/>
  <c r="T608" i="1"/>
  <c r="U608" i="1" s="1"/>
  <c r="T596" i="1"/>
  <c r="U596" i="1" s="1"/>
  <c r="T584" i="1"/>
  <c r="U584" i="1" s="1"/>
  <c r="T577" i="1"/>
  <c r="U577" i="1" s="1"/>
  <c r="T559" i="1"/>
  <c r="U559" i="1" s="1"/>
  <c r="T532" i="1"/>
  <c r="U532" i="1" s="1"/>
  <c r="T513" i="1"/>
  <c r="U513" i="1" s="1"/>
  <c r="T507" i="1"/>
  <c r="U507" i="1" s="1"/>
  <c r="T501" i="1"/>
  <c r="U501" i="1" s="1"/>
  <c r="T489" i="1"/>
  <c r="U489" i="1" s="1"/>
  <c r="T477" i="1"/>
  <c r="U477" i="1" s="1"/>
  <c r="T242" i="19"/>
  <c r="U242" i="19" s="1"/>
  <c r="T198" i="19"/>
  <c r="U198" i="19" s="1"/>
  <c r="T183" i="19"/>
  <c r="U183" i="19" s="1"/>
  <c r="T149" i="19"/>
  <c r="U149" i="19" s="1"/>
  <c r="T125" i="19"/>
  <c r="U125" i="19" s="1"/>
  <c r="T102" i="19"/>
  <c r="U102" i="19" s="1"/>
  <c r="T77" i="19"/>
  <c r="U77" i="19" s="1"/>
  <c r="T437" i="1"/>
  <c r="U437" i="1" s="1"/>
  <c r="T432" i="1"/>
  <c r="U432" i="1" s="1"/>
  <c r="T426" i="1"/>
  <c r="U426" i="1" s="1"/>
  <c r="T400" i="1"/>
  <c r="U400" i="1" s="1"/>
  <c r="T395" i="1"/>
  <c r="U395" i="1" s="1"/>
  <c r="T384" i="1"/>
  <c r="U384" i="1" s="1"/>
  <c r="T374" i="1"/>
  <c r="U374" i="1" s="1"/>
  <c r="T369" i="1"/>
  <c r="U369" i="1" s="1"/>
  <c r="T359" i="1"/>
  <c r="U359" i="1" s="1"/>
  <c r="T354" i="1"/>
  <c r="U354" i="1" s="1"/>
  <c r="T343" i="1"/>
  <c r="U343" i="1" s="1"/>
  <c r="T321" i="1"/>
  <c r="U321" i="1" s="1"/>
  <c r="T306" i="1"/>
  <c r="U306" i="1" s="1"/>
  <c r="T285" i="1"/>
  <c r="U285" i="1" s="1"/>
  <c r="T280" i="1"/>
  <c r="U280" i="1" s="1"/>
  <c r="T270" i="1"/>
  <c r="U270" i="1" s="1"/>
  <c r="T265" i="1"/>
  <c r="U265" i="1" s="1"/>
  <c r="T260" i="1"/>
  <c r="U260" i="1" s="1"/>
  <c r="T238" i="1"/>
  <c r="U238" i="1" s="1"/>
  <c r="T222" i="1"/>
  <c r="U222" i="1" s="1"/>
  <c r="T216" i="1"/>
  <c r="U216" i="1" s="1"/>
  <c r="T210" i="1"/>
  <c r="U210" i="1" s="1"/>
  <c r="T205" i="1"/>
  <c r="U205" i="1" s="1"/>
  <c r="T200" i="1"/>
  <c r="U200" i="1" s="1"/>
  <c r="T179" i="1"/>
  <c r="U179" i="1" s="1"/>
  <c r="T164" i="1"/>
  <c r="U164" i="1" s="1"/>
  <c r="T159" i="1"/>
  <c r="U159" i="1" s="1"/>
  <c r="T154" i="1"/>
  <c r="U154" i="1" s="1"/>
  <c r="T148" i="1"/>
  <c r="U148" i="1" s="1"/>
  <c r="T143" i="1"/>
  <c r="U143" i="1" s="1"/>
  <c r="T35" i="19"/>
  <c r="U35" i="19" s="1"/>
  <c r="T22" i="19"/>
  <c r="U22" i="19" s="1"/>
  <c r="T15" i="19"/>
  <c r="U15" i="19" s="1"/>
  <c r="T668" i="1"/>
  <c r="U668" i="1" s="1"/>
  <c r="T662" i="1"/>
  <c r="U662" i="1" s="1"/>
  <c r="T645" i="1"/>
  <c r="U645" i="1" s="1"/>
  <c r="T639" i="1"/>
  <c r="U639" i="1" s="1"/>
  <c r="T633" i="1"/>
  <c r="U633" i="1" s="1"/>
  <c r="T626" i="1"/>
  <c r="U626" i="1" s="1"/>
  <c r="T614" i="1"/>
  <c r="U614" i="1" s="1"/>
  <c r="T602" i="1"/>
  <c r="U602" i="1" s="1"/>
  <c r="T589" i="1"/>
  <c r="U589" i="1" s="1"/>
  <c r="T570" i="1"/>
  <c r="U570" i="1" s="1"/>
  <c r="T564" i="1"/>
  <c r="U564" i="1" s="1"/>
  <c r="T552" i="1"/>
  <c r="U552" i="1" s="1"/>
  <c r="T545" i="1"/>
  <c r="U545" i="1" s="1"/>
  <c r="T538" i="1"/>
  <c r="U538" i="1" s="1"/>
  <c r="T525" i="1"/>
  <c r="U525" i="1" s="1"/>
  <c r="T519" i="1"/>
  <c r="U519" i="1" s="1"/>
  <c r="T494" i="1"/>
  <c r="U494" i="1" s="1"/>
  <c r="T228" i="19"/>
  <c r="U228" i="19" s="1"/>
  <c r="T214" i="19"/>
  <c r="U214" i="19" s="1"/>
  <c r="T197" i="19"/>
  <c r="U197" i="19" s="1"/>
  <c r="T166" i="19"/>
  <c r="U166" i="19" s="1"/>
  <c r="T124" i="19"/>
  <c r="U124" i="19" s="1"/>
  <c r="T101" i="19"/>
  <c r="U101" i="19" s="1"/>
  <c r="T14" i="1"/>
  <c r="U14" i="1" s="1"/>
  <c r="T9" i="1"/>
  <c r="U9" i="1" s="1"/>
  <c r="T131" i="1"/>
  <c r="U131" i="1" s="1"/>
  <c r="T120" i="1"/>
  <c r="U120" i="1" s="1"/>
  <c r="T114" i="1"/>
  <c r="U114" i="1" s="1"/>
  <c r="T104" i="1"/>
  <c r="U104" i="1" s="1"/>
  <c r="T88" i="1"/>
  <c r="U88" i="1" s="1"/>
  <c r="T82" i="1"/>
  <c r="U82" i="1" s="1"/>
  <c r="T76" i="1"/>
  <c r="U76" i="1" s="1"/>
  <c r="T43" i="1"/>
  <c r="U43" i="1" s="1"/>
  <c r="T37" i="1"/>
  <c r="U37" i="1" s="1"/>
  <c r="T16" i="1"/>
  <c r="U16" i="1" s="1"/>
  <c r="T473" i="1"/>
  <c r="U473" i="1" s="1"/>
  <c r="T468" i="1"/>
  <c r="U468" i="1" s="1"/>
  <c r="T420" i="1"/>
  <c r="U420" i="1" s="1"/>
  <c r="T410" i="1"/>
  <c r="U410" i="1" s="1"/>
  <c r="T405" i="1"/>
  <c r="U405" i="1" s="1"/>
  <c r="T389" i="1"/>
  <c r="U389" i="1" s="1"/>
  <c r="T378" i="1"/>
  <c r="U378" i="1" s="1"/>
  <c r="T364" i="1"/>
  <c r="U364" i="1" s="1"/>
  <c r="T348" i="1"/>
  <c r="U348" i="1" s="1"/>
  <c r="T337" i="1"/>
  <c r="U337" i="1" s="1"/>
  <c r="T331" i="1"/>
  <c r="U331" i="1" s="1"/>
  <c r="T326" i="1"/>
  <c r="U326" i="1" s="1"/>
  <c r="T316" i="1"/>
  <c r="U316" i="1" s="1"/>
  <c r="T300" i="1"/>
  <c r="U300" i="1" s="1"/>
  <c r="T274" i="1"/>
  <c r="U274" i="1" s="1"/>
  <c r="T249" i="1"/>
  <c r="U249" i="1" s="1"/>
  <c r="T243" i="1"/>
  <c r="U243" i="1" s="1"/>
  <c r="T232" i="1"/>
  <c r="U232" i="1" s="1"/>
  <c r="T194" i="1"/>
  <c r="U194" i="1" s="1"/>
  <c r="T188" i="1"/>
  <c r="U188" i="1" s="1"/>
  <c r="T183" i="1"/>
  <c r="U183" i="1" s="1"/>
  <c r="T174" i="1"/>
  <c r="U174" i="1" s="1"/>
  <c r="T138" i="1"/>
  <c r="U138" i="1" s="1"/>
  <c r="T47" i="19"/>
  <c r="U47" i="19" s="1"/>
  <c r="T14" i="19"/>
  <c r="U14" i="19" s="1"/>
  <c r="T674" i="1"/>
  <c r="U674" i="1" s="1"/>
  <c r="T667" i="1"/>
  <c r="U667" i="1" s="1"/>
  <c r="T655" i="1"/>
  <c r="U655" i="1" s="1"/>
  <c r="T619" i="1"/>
  <c r="U619" i="1" s="1"/>
  <c r="T613" i="1"/>
  <c r="U613" i="1" s="1"/>
  <c r="T607" i="1"/>
  <c r="U607" i="1" s="1"/>
  <c r="T595" i="1"/>
  <c r="U595" i="1" s="1"/>
  <c r="T558" i="1"/>
  <c r="U558" i="1" s="1"/>
  <c r="T551" i="1"/>
  <c r="U551" i="1" s="1"/>
  <c r="T531" i="1"/>
  <c r="U531" i="1" s="1"/>
  <c r="T518" i="1"/>
  <c r="U518" i="1" s="1"/>
  <c r="T512" i="1"/>
  <c r="U512" i="1" s="1"/>
  <c r="T500" i="1"/>
  <c r="U500" i="1" s="1"/>
  <c r="T482" i="1"/>
  <c r="U482" i="1" s="1"/>
  <c r="T476" i="1"/>
  <c r="U476" i="1" s="1"/>
  <c r="T239" i="19"/>
  <c r="U239" i="19" s="1"/>
  <c r="T212" i="19"/>
  <c r="U212" i="19" s="1"/>
  <c r="T196" i="19"/>
  <c r="U196" i="19" s="1"/>
  <c r="T180" i="19"/>
  <c r="U180" i="19" s="1"/>
  <c r="T165" i="19"/>
  <c r="U165" i="19" s="1"/>
  <c r="T146" i="19"/>
  <c r="U146" i="19" s="1"/>
  <c r="T123" i="19"/>
  <c r="U123" i="19" s="1"/>
  <c r="T100" i="19"/>
  <c r="U100" i="19" s="1"/>
  <c r="T69" i="19"/>
  <c r="U69" i="19" s="1"/>
  <c r="T52" i="19"/>
  <c r="U52" i="19" s="1"/>
  <c r="T40" i="19"/>
  <c r="U40" i="19" s="1"/>
  <c r="T34" i="19"/>
  <c r="U34" i="19" s="1"/>
  <c r="T21" i="19"/>
  <c r="U21" i="19" s="1"/>
  <c r="T673" i="1"/>
  <c r="U673" i="1" s="1"/>
  <c r="T661" i="1"/>
  <c r="U661" i="1" s="1"/>
  <c r="T650" i="1"/>
  <c r="U650" i="1" s="1"/>
  <c r="T644" i="1"/>
  <c r="U644" i="1" s="1"/>
  <c r="T638" i="1"/>
  <c r="U638" i="1" s="1"/>
  <c r="T625" i="1"/>
  <c r="U625" i="1" s="1"/>
  <c r="T588" i="1"/>
  <c r="U588" i="1" s="1"/>
  <c r="T582" i="1"/>
  <c r="U582" i="1" s="1"/>
  <c r="T576" i="1"/>
  <c r="U576" i="1" s="1"/>
  <c r="T544" i="1"/>
  <c r="U544" i="1" s="1"/>
  <c r="T537" i="1"/>
  <c r="U537" i="1" s="1"/>
  <c r="T524" i="1"/>
  <c r="U524" i="1" s="1"/>
  <c r="T487" i="1"/>
  <c r="U487" i="1" s="1"/>
  <c r="T475" i="1"/>
  <c r="U475" i="1" s="1"/>
  <c r="T238" i="19"/>
  <c r="U238" i="19" s="1"/>
  <c r="T211" i="19"/>
  <c r="U211" i="19" s="1"/>
  <c r="T164" i="19"/>
  <c r="U164" i="19" s="1"/>
  <c r="T145" i="19"/>
  <c r="U145" i="19" s="1"/>
  <c r="T119" i="19"/>
  <c r="U119" i="19" s="1"/>
  <c r="T96" i="19"/>
  <c r="U96" i="19" s="1"/>
  <c r="T67" i="19"/>
  <c r="U67" i="19" s="1"/>
  <c r="T46" i="19"/>
  <c r="U46" i="19" s="1"/>
  <c r="T33" i="19"/>
  <c r="U33" i="19" s="1"/>
  <c r="T666" i="1"/>
  <c r="U666" i="1" s="1"/>
  <c r="T649" i="1"/>
  <c r="U649" i="1" s="1"/>
  <c r="T631" i="1"/>
  <c r="U631" i="1" s="1"/>
  <c r="T612" i="1"/>
  <c r="U612" i="1" s="1"/>
  <c r="T600" i="1"/>
  <c r="U600" i="1" s="1"/>
  <c r="T594" i="1"/>
  <c r="U594" i="1" s="1"/>
  <c r="T563" i="1"/>
  <c r="U563" i="1" s="1"/>
  <c r="T523" i="1"/>
  <c r="U523" i="1" s="1"/>
  <c r="T511" i="1"/>
  <c r="U511" i="1" s="1"/>
  <c r="T505" i="1"/>
  <c r="U505" i="1" s="1"/>
  <c r="T499" i="1"/>
  <c r="U499" i="1" s="1"/>
  <c r="T481" i="1"/>
  <c r="U481" i="1" s="1"/>
  <c r="T237" i="19"/>
  <c r="U237" i="19" s="1"/>
  <c r="T225" i="19"/>
  <c r="U225" i="19" s="1"/>
  <c r="T210" i="19"/>
  <c r="U210" i="19" s="1"/>
  <c r="T194" i="19"/>
  <c r="U194" i="19" s="1"/>
  <c r="T179" i="19"/>
  <c r="U179" i="19" s="1"/>
  <c r="T159" i="19"/>
  <c r="U159" i="19" s="1"/>
  <c r="T144" i="19"/>
  <c r="U144" i="19" s="1"/>
  <c r="T116" i="19"/>
  <c r="U116" i="19" s="1"/>
  <c r="T93" i="19"/>
  <c r="U93" i="19" s="1"/>
  <c r="T66" i="19"/>
  <c r="U66" i="19" s="1"/>
  <c r="T198" i="1"/>
  <c r="U198" i="1" s="1"/>
  <c r="T182" i="1"/>
  <c r="U182" i="1" s="1"/>
  <c r="T152" i="1"/>
  <c r="U152" i="1" s="1"/>
  <c r="T51" i="19"/>
  <c r="U51" i="19" s="1"/>
  <c r="T39" i="19"/>
  <c r="U39" i="19" s="1"/>
  <c r="T20" i="19"/>
  <c r="U20" i="19" s="1"/>
  <c r="T13" i="19"/>
  <c r="U13" i="19" s="1"/>
  <c r="T672" i="1"/>
  <c r="U672" i="1" s="1"/>
  <c r="T660" i="1"/>
  <c r="U660" i="1" s="1"/>
  <c r="T654" i="1"/>
  <c r="U654" i="1" s="1"/>
  <c r="T643" i="1"/>
  <c r="U643" i="1" s="1"/>
  <c r="T637" i="1"/>
  <c r="U637" i="1" s="1"/>
  <c r="T587" i="1"/>
  <c r="U587" i="1" s="1"/>
  <c r="T581" i="1"/>
  <c r="U581" i="1" s="1"/>
  <c r="T568" i="1"/>
  <c r="U568" i="1" s="1"/>
  <c r="T556" i="1"/>
  <c r="U556" i="1" s="1"/>
  <c r="T550" i="1"/>
  <c r="U550" i="1" s="1"/>
  <c r="T536" i="1"/>
  <c r="U536" i="1" s="1"/>
  <c r="T530" i="1"/>
  <c r="U530" i="1" s="1"/>
  <c r="T517" i="1"/>
  <c r="U517" i="1" s="1"/>
  <c r="T492" i="1"/>
  <c r="U492" i="1" s="1"/>
  <c r="T224" i="19"/>
  <c r="U224" i="19" s="1"/>
  <c r="T193" i="19"/>
  <c r="U193" i="19" s="1"/>
  <c r="T177" i="19"/>
  <c r="U177" i="19" s="1"/>
  <c r="T140" i="19"/>
  <c r="U140" i="19" s="1"/>
  <c r="T113" i="19"/>
  <c r="U113" i="19" s="1"/>
  <c r="T91" i="19"/>
  <c r="U91" i="19" s="1"/>
  <c r="T65" i="19"/>
  <c r="U65" i="19" s="1"/>
  <c r="T9" i="19"/>
  <c r="U9" i="19" s="1"/>
  <c r="T135" i="1"/>
  <c r="U135" i="1" s="1"/>
  <c r="T129" i="1"/>
  <c r="U129" i="1" s="1"/>
  <c r="T118" i="1"/>
  <c r="U118" i="1" s="1"/>
  <c r="T112" i="1"/>
  <c r="U112" i="1" s="1"/>
  <c r="T107" i="1"/>
  <c r="U107" i="1" s="1"/>
  <c r="T102" i="1"/>
  <c r="U102" i="1" s="1"/>
  <c r="T97" i="1"/>
  <c r="U97" i="1" s="1"/>
  <c r="T86" i="1"/>
  <c r="U86" i="1" s="1"/>
  <c r="T80" i="1"/>
  <c r="U80" i="1" s="1"/>
  <c r="T58" i="1"/>
  <c r="U58" i="1" s="1"/>
  <c r="T41" i="1"/>
  <c r="U41" i="1" s="1"/>
  <c r="T35" i="1"/>
  <c r="U35" i="1" s="1"/>
  <c r="T30" i="1"/>
  <c r="U30" i="1" s="1"/>
  <c r="T466" i="1"/>
  <c r="U466" i="1" s="1"/>
  <c r="T461" i="1"/>
  <c r="U461" i="1" s="1"/>
  <c r="T450" i="1"/>
  <c r="U450" i="1" s="1"/>
  <c r="T445" i="1"/>
  <c r="U445" i="1" s="1"/>
  <c r="T440" i="1"/>
  <c r="U440" i="1" s="1"/>
  <c r="T435" i="1"/>
  <c r="U435" i="1" s="1"/>
  <c r="T403" i="1"/>
  <c r="U403" i="1" s="1"/>
  <c r="T372" i="1"/>
  <c r="U372" i="1" s="1"/>
  <c r="T362" i="1"/>
  <c r="U362" i="1" s="1"/>
  <c r="T357" i="1"/>
  <c r="U357" i="1" s="1"/>
  <c r="T352" i="1"/>
  <c r="U352" i="1" s="1"/>
  <c r="T346" i="1"/>
  <c r="U346" i="1" s="1"/>
  <c r="T335" i="1"/>
  <c r="U335" i="1" s="1"/>
  <c r="T329" i="1"/>
  <c r="U329" i="1" s="1"/>
  <c r="T324" i="1"/>
  <c r="U324" i="1" s="1"/>
  <c r="T319" i="1"/>
  <c r="U319" i="1" s="1"/>
  <c r="T298" i="1"/>
  <c r="U298" i="1" s="1"/>
  <c r="T283" i="1"/>
  <c r="U283" i="1" s="1"/>
  <c r="T268" i="1"/>
  <c r="U268" i="1" s="1"/>
  <c r="T263" i="1"/>
  <c r="U263" i="1" s="1"/>
  <c r="T247" i="1"/>
  <c r="U247" i="1" s="1"/>
  <c r="T203" i="1"/>
  <c r="U203" i="1" s="1"/>
  <c r="T192" i="1"/>
  <c r="U192" i="1" s="1"/>
  <c r="T177" i="1"/>
  <c r="U177" i="1" s="1"/>
  <c r="T172" i="1"/>
  <c r="U172" i="1" s="1"/>
  <c r="T167" i="1"/>
  <c r="U167" i="1" s="1"/>
  <c r="T162" i="1"/>
  <c r="U162" i="1" s="1"/>
  <c r="T157" i="1"/>
  <c r="U157" i="1" s="1"/>
  <c r="T146" i="1"/>
  <c r="U146" i="1" s="1"/>
  <c r="T141" i="1"/>
  <c r="U141" i="1" s="1"/>
  <c r="T45" i="19"/>
  <c r="U45" i="19" s="1"/>
  <c r="T19" i="19"/>
  <c r="U19" i="19" s="1"/>
  <c r="T677" i="1"/>
  <c r="U677" i="1" s="1"/>
  <c r="T665" i="1"/>
  <c r="U665" i="1" s="1"/>
  <c r="T630" i="1"/>
  <c r="U630" i="1" s="1"/>
  <c r="T617" i="1"/>
  <c r="U617" i="1" s="1"/>
  <c r="T599" i="1"/>
  <c r="U599" i="1" s="1"/>
  <c r="T574" i="1"/>
  <c r="U574" i="1" s="1"/>
  <c r="T562" i="1"/>
  <c r="U562" i="1" s="1"/>
  <c r="T542" i="1"/>
  <c r="U542" i="1" s="1"/>
  <c r="T529" i="1"/>
  <c r="U529" i="1" s="1"/>
  <c r="T510" i="1"/>
  <c r="U510" i="1" s="1"/>
  <c r="T486" i="1"/>
  <c r="U486" i="1" s="1"/>
  <c r="T480" i="1"/>
  <c r="U480" i="1" s="1"/>
  <c r="T236" i="19"/>
  <c r="U236" i="19" s="1"/>
  <c r="T222" i="19"/>
  <c r="U222" i="19" s="1"/>
  <c r="T175" i="19"/>
  <c r="U175" i="19" s="1"/>
  <c r="T137" i="19"/>
  <c r="U137" i="19" s="1"/>
  <c r="T90" i="19"/>
  <c r="U90" i="19" s="1"/>
  <c r="Z2377" i="1"/>
  <c r="W2377" i="1"/>
  <c r="Z2345" i="1"/>
  <c r="W2345" i="1"/>
  <c r="W2373" i="1"/>
  <c r="Z2373" i="1"/>
  <c r="Z2372" i="1"/>
  <c r="W2372" i="1"/>
  <c r="Z2355" i="1"/>
  <c r="W2355" i="1"/>
  <c r="Z2378" i="1"/>
  <c r="W2378" i="1"/>
  <c r="L32" i="13"/>
  <c r="P32" i="13" s="1"/>
  <c r="D33" i="13" l="1"/>
  <c r="E33" i="13" s="1"/>
  <c r="D34" i="13"/>
  <c r="E34" i="13" s="1"/>
  <c r="D23" i="13"/>
  <c r="E23" i="13" s="1"/>
  <c r="D22" i="13"/>
  <c r="E22" i="13" s="1"/>
  <c r="D6" i="13"/>
  <c r="E6" i="13" s="1"/>
  <c r="D9" i="13"/>
  <c r="D13" i="13"/>
  <c r="V13" i="13" s="1"/>
  <c r="W13" i="13" s="1"/>
  <c r="D8" i="13"/>
  <c r="E8" i="13" s="1"/>
  <c r="D5" i="13"/>
  <c r="E5" i="13" s="1"/>
  <c r="D36" i="13"/>
  <c r="E36" i="13" s="1"/>
  <c r="D7" i="13"/>
  <c r="E7" i="13" s="1"/>
  <c r="P18" i="13"/>
  <c r="D19" i="13"/>
  <c r="E19" i="13" s="1"/>
  <c r="P19" i="13"/>
  <c r="P8" i="13"/>
  <c r="D37" i="13"/>
  <c r="E37" i="13" s="1"/>
  <c r="P26" i="13"/>
  <c r="P3" i="13"/>
  <c r="P14" i="13"/>
  <c r="P23" i="13"/>
  <c r="D27" i="13"/>
  <c r="E27" i="13" s="1"/>
  <c r="D10" i="13"/>
  <c r="E10" i="13" s="1"/>
  <c r="D25" i="13"/>
  <c r="E25" i="13" s="1"/>
  <c r="D32" i="13"/>
  <c r="E32" i="13" s="1"/>
  <c r="D24" i="13"/>
  <c r="E24" i="13" s="1"/>
  <c r="D26" i="13"/>
  <c r="E26" i="13" s="1"/>
  <c r="D16" i="13"/>
  <c r="E16" i="13" s="1"/>
  <c r="V34" i="13"/>
  <c r="W34" i="13" s="1"/>
  <c r="D11" i="13"/>
  <c r="E11" i="13" s="1"/>
  <c r="P37" i="13"/>
  <c r="I38" i="13"/>
  <c r="D30" i="13"/>
  <c r="V30" i="13" s="1"/>
  <c r="P4" i="13"/>
  <c r="D29" i="13"/>
  <c r="E29" i="13" s="1"/>
  <c r="D3" i="13"/>
  <c r="E3" i="13" s="1"/>
  <c r="H1" i="13"/>
  <c r="P33" i="13"/>
  <c r="V33" i="13" s="1"/>
  <c r="W33" i="13" s="1"/>
  <c r="D20" i="13"/>
  <c r="E20" i="13" s="1"/>
  <c r="D21" i="13"/>
  <c r="E21" i="13" s="1"/>
  <c r="V22" i="13"/>
  <c r="W22" i="13" s="1"/>
  <c r="D15" i="13"/>
  <c r="D35" i="13"/>
  <c r="E35" i="13" s="1"/>
  <c r="D31" i="13"/>
  <c r="E31" i="13" s="1"/>
  <c r="D4" i="13"/>
  <c r="E4" i="13" s="1"/>
  <c r="D18" i="13"/>
  <c r="E18" i="13" s="1"/>
  <c r="D14" i="13"/>
  <c r="D17" i="13"/>
  <c r="D28" i="13"/>
  <c r="D12" i="13"/>
  <c r="E12" i="13" s="1"/>
  <c r="W112" i="1"/>
  <c r="Z112" i="1"/>
  <c r="W331" i="1"/>
  <c r="Z331" i="1"/>
  <c r="W876" i="1"/>
  <c r="Z876" i="1"/>
  <c r="W678" i="1"/>
  <c r="Z678" i="1"/>
  <c r="Z698" i="1"/>
  <c r="W698" i="1"/>
  <c r="W1031" i="1"/>
  <c r="Z1031" i="1"/>
  <c r="W1215" i="1"/>
  <c r="Z1215" i="1"/>
  <c r="W1616" i="1"/>
  <c r="Z1616" i="1"/>
  <c r="W1245" i="1"/>
  <c r="Z1245" i="1"/>
  <c r="W1499" i="1"/>
  <c r="Z1499" i="1"/>
  <c r="Z315" i="19"/>
  <c r="W315" i="19"/>
  <c r="W1945" i="1"/>
  <c r="Z1945" i="1"/>
  <c r="W1805" i="1"/>
  <c r="Z1805" i="1"/>
  <c r="W1728" i="1"/>
  <c r="Z1728" i="1"/>
  <c r="W2187" i="1"/>
  <c r="Z2187" i="1"/>
  <c r="Z179" i="19"/>
  <c r="W179" i="19"/>
  <c r="W148" i="1"/>
  <c r="Z148" i="1"/>
  <c r="W94" i="19"/>
  <c r="Z94" i="19"/>
  <c r="W575" i="1"/>
  <c r="Z575" i="1"/>
  <c r="Z1061" i="1"/>
  <c r="W1061" i="1"/>
  <c r="Z871" i="1"/>
  <c r="W871" i="1"/>
  <c r="W1045" i="1"/>
  <c r="Z1045" i="1"/>
  <c r="W135" i="1"/>
  <c r="Z135" i="1"/>
  <c r="W188" i="1"/>
  <c r="Z188" i="1"/>
  <c r="Z205" i="19"/>
  <c r="W205" i="19"/>
  <c r="W357" i="1"/>
  <c r="Z357" i="1"/>
  <c r="Z649" i="1"/>
  <c r="W649" i="1"/>
  <c r="W232" i="1"/>
  <c r="Z232" i="1"/>
  <c r="W389" i="1"/>
  <c r="Z389" i="1"/>
  <c r="W104" i="1"/>
  <c r="Z104" i="1"/>
  <c r="W494" i="1"/>
  <c r="Z494" i="1"/>
  <c r="W633" i="1"/>
  <c r="Z633" i="1"/>
  <c r="W164" i="1"/>
  <c r="Z164" i="1"/>
  <c r="Z285" i="1"/>
  <c r="W285" i="1"/>
  <c r="W432" i="1"/>
  <c r="Z432" i="1"/>
  <c r="W507" i="1"/>
  <c r="Z507" i="1"/>
  <c r="Z16" i="19"/>
  <c r="W16" i="19"/>
  <c r="Z250" i="1"/>
  <c r="W250" i="1"/>
  <c r="W406" i="1"/>
  <c r="Z406" i="1"/>
  <c r="Z115" i="1"/>
  <c r="W115" i="1"/>
  <c r="W118" i="19"/>
  <c r="Z118" i="19"/>
  <c r="Z187" i="19"/>
  <c r="W187" i="19"/>
  <c r="W708" i="1"/>
  <c r="Z708" i="1"/>
  <c r="W583" i="1"/>
  <c r="Z583" i="1"/>
  <c r="W213" i="19"/>
  <c r="Z213" i="19"/>
  <c r="W776" i="1"/>
  <c r="Z776" i="1"/>
  <c r="W785" i="1"/>
  <c r="Z785" i="1"/>
  <c r="W133" i="19"/>
  <c r="Z133" i="19"/>
  <c r="W200" i="19"/>
  <c r="Z200" i="19"/>
  <c r="W946" i="1"/>
  <c r="Z946" i="1"/>
  <c r="W543" i="1"/>
  <c r="Z543" i="1"/>
  <c r="W151" i="19"/>
  <c r="Z151" i="19"/>
  <c r="Z85" i="19"/>
  <c r="W85" i="19"/>
  <c r="W744" i="1"/>
  <c r="Z744" i="1"/>
  <c r="W935" i="1"/>
  <c r="Z935" i="1"/>
  <c r="Z1086" i="1"/>
  <c r="W1086" i="1"/>
  <c r="W1067" i="1"/>
  <c r="Z1067" i="1"/>
  <c r="W752" i="1"/>
  <c r="Z752" i="1"/>
  <c r="Z962" i="1"/>
  <c r="W962" i="1"/>
  <c r="W1108" i="1"/>
  <c r="Z1108" i="1"/>
  <c r="W818" i="1"/>
  <c r="Z818" i="1"/>
  <c r="W1021" i="1"/>
  <c r="Z1021" i="1"/>
  <c r="Z753" i="1"/>
  <c r="W753" i="1"/>
  <c r="Z924" i="1"/>
  <c r="W924" i="1"/>
  <c r="Z1049" i="1"/>
  <c r="W1049" i="1"/>
  <c r="W767" i="1"/>
  <c r="Z767" i="1"/>
  <c r="W911" i="1"/>
  <c r="Z911" i="1"/>
  <c r="W248" i="19"/>
  <c r="Z248" i="19"/>
  <c r="W906" i="1"/>
  <c r="Z906" i="1"/>
  <c r="Z1056" i="1"/>
  <c r="W1056" i="1"/>
  <c r="W711" i="1"/>
  <c r="Z711" i="1"/>
  <c r="W846" i="1"/>
  <c r="Z846" i="1"/>
  <c r="W1083" i="1"/>
  <c r="Z1083" i="1"/>
  <c r="Z860" i="1"/>
  <c r="W860" i="1"/>
  <c r="W1051" i="1"/>
  <c r="Z1051" i="1"/>
  <c r="Z712" i="1"/>
  <c r="W712" i="1"/>
  <c r="Z927" i="1"/>
  <c r="W927" i="1"/>
  <c r="Z1084" i="1"/>
  <c r="W1084" i="1"/>
  <c r="W126" i="19"/>
  <c r="Z126" i="19"/>
  <c r="W750" i="1"/>
  <c r="Z750" i="1"/>
  <c r="W934" i="1"/>
  <c r="Z934" i="1"/>
  <c r="Z1059" i="1"/>
  <c r="W1059" i="1"/>
  <c r="W775" i="1"/>
  <c r="Z775" i="1"/>
  <c r="W945" i="1"/>
  <c r="Z945" i="1"/>
  <c r="W1094" i="1"/>
  <c r="Z1094" i="1"/>
  <c r="W1638" i="1"/>
  <c r="Z1638" i="1"/>
  <c r="W805" i="1"/>
  <c r="Z805" i="1"/>
  <c r="W986" i="1"/>
  <c r="Z986" i="1"/>
  <c r="W1114" i="1"/>
  <c r="Z1114" i="1"/>
  <c r="W1583" i="1"/>
  <c r="Z1583" i="1"/>
  <c r="W1386" i="1"/>
  <c r="Z1386" i="1"/>
  <c r="W1588" i="1"/>
  <c r="Z1588" i="1"/>
  <c r="W1394" i="1"/>
  <c r="Z1394" i="1"/>
  <c r="W267" i="19"/>
  <c r="Z267" i="19"/>
  <c r="W1520" i="1"/>
  <c r="Z1520" i="1"/>
  <c r="W1297" i="1"/>
  <c r="Z1297" i="1"/>
  <c r="W1602" i="1"/>
  <c r="Z1602" i="1"/>
  <c r="W1491" i="1"/>
  <c r="Z1491" i="1"/>
  <c r="Z1278" i="1"/>
  <c r="W1278" i="1"/>
  <c r="W1640" i="1"/>
  <c r="Z1640" i="1"/>
  <c r="W1430" i="1"/>
  <c r="Z1430" i="1"/>
  <c r="W1221" i="1"/>
  <c r="Z1221" i="1"/>
  <c r="W1490" i="1"/>
  <c r="Z1490" i="1"/>
  <c r="W1220" i="1"/>
  <c r="Z1220" i="1"/>
  <c r="W272" i="19"/>
  <c r="Z272" i="19"/>
  <c r="W1530" i="1"/>
  <c r="Z1530" i="1"/>
  <c r="Z1381" i="1"/>
  <c r="W1381" i="1"/>
  <c r="W1183" i="1"/>
  <c r="Z1183" i="1"/>
  <c r="W1555" i="1"/>
  <c r="Z1555" i="1"/>
  <c r="W1256" i="1"/>
  <c r="Z1256" i="1"/>
  <c r="W1590" i="1"/>
  <c r="Z1590" i="1"/>
  <c r="W1343" i="1"/>
  <c r="Z1343" i="1"/>
  <c r="W1495" i="1"/>
  <c r="Z1495" i="1"/>
  <c r="W1217" i="1"/>
  <c r="Z1217" i="1"/>
  <c r="W1584" i="1"/>
  <c r="Z1584" i="1"/>
  <c r="W1378" i="1"/>
  <c r="Z1378" i="1"/>
  <c r="W1637" i="1"/>
  <c r="Z1637" i="1"/>
  <c r="W1417" i="1"/>
  <c r="Z1417" i="1"/>
  <c r="W1498" i="1"/>
  <c r="Z1498" i="1"/>
  <c r="W1336" i="1"/>
  <c r="Z1336" i="1"/>
  <c r="Z344" i="19"/>
  <c r="W344" i="19"/>
  <c r="Z1425" i="1"/>
  <c r="W1425" i="1"/>
  <c r="W1204" i="1"/>
  <c r="Z1204" i="1"/>
  <c r="Z1485" i="1"/>
  <c r="W1485" i="1"/>
  <c r="W1358" i="1"/>
  <c r="Z1358" i="1"/>
  <c r="W294" i="19"/>
  <c r="Z294" i="19"/>
  <c r="W1454" i="1"/>
  <c r="Z1454" i="1"/>
  <c r="W1288" i="1"/>
  <c r="Z1288" i="1"/>
  <c r="W1717" i="1"/>
  <c r="Z1717" i="1"/>
  <c r="W1716" i="1"/>
  <c r="Z1716" i="1"/>
  <c r="W1322" i="1"/>
  <c r="Z1322" i="1"/>
  <c r="W1169" i="1"/>
  <c r="Z1169" i="1"/>
  <c r="W1901" i="1"/>
  <c r="Z1901" i="1"/>
  <c r="Z1687" i="1"/>
  <c r="W1687" i="1"/>
  <c r="W1677" i="1"/>
  <c r="Z1677" i="1"/>
  <c r="W1713" i="1"/>
  <c r="Z1713" i="1"/>
  <c r="Z293" i="19"/>
  <c r="W293" i="19"/>
  <c r="Z1196" i="1"/>
  <c r="W1196" i="1"/>
  <c r="W1693" i="1"/>
  <c r="Z1693" i="1"/>
  <c r="W1644" i="1"/>
  <c r="Z1644" i="1"/>
  <c r="W1643" i="1"/>
  <c r="Z1643" i="1"/>
  <c r="W1226" i="1"/>
  <c r="Z1226" i="1"/>
  <c r="Z1691" i="1"/>
  <c r="W1691" i="1"/>
  <c r="W2104" i="1"/>
  <c r="Z2104" i="1"/>
  <c r="Z1909" i="1"/>
  <c r="W1909" i="1"/>
  <c r="W1757" i="1"/>
  <c r="Z1757" i="1"/>
  <c r="Z2039" i="1"/>
  <c r="W2039" i="1"/>
  <c r="W1889" i="1"/>
  <c r="Z1889" i="1"/>
  <c r="Z277" i="19"/>
  <c r="W277" i="19"/>
  <c r="Z2064" i="1"/>
  <c r="W2064" i="1"/>
  <c r="W1853" i="1"/>
  <c r="Z1853" i="1"/>
  <c r="W2128" i="1"/>
  <c r="Z2128" i="1"/>
  <c r="Z2006" i="1"/>
  <c r="W2006" i="1"/>
  <c r="W1815" i="1"/>
  <c r="Z1815" i="1"/>
  <c r="W2113" i="1"/>
  <c r="Z2113" i="1"/>
  <c r="W1837" i="1"/>
  <c r="Z1837" i="1"/>
  <c r="W1699" i="1"/>
  <c r="Z1699" i="1"/>
  <c r="Z2091" i="1"/>
  <c r="W2091" i="1"/>
  <c r="W1913" i="1"/>
  <c r="Z1913" i="1"/>
  <c r="W2132" i="1"/>
  <c r="Z2132" i="1"/>
  <c r="W1935" i="1"/>
  <c r="Z1935" i="1"/>
  <c r="W398" i="19"/>
  <c r="Z398" i="19"/>
  <c r="W1865" i="1"/>
  <c r="Z1865" i="1"/>
  <c r="W1708" i="1"/>
  <c r="Z1708" i="1"/>
  <c r="W2100" i="1"/>
  <c r="Z2100" i="1"/>
  <c r="W1977" i="1"/>
  <c r="Z1977" i="1"/>
  <c r="W1751" i="1"/>
  <c r="Z1751" i="1"/>
  <c r="W2003" i="1"/>
  <c r="Z2003" i="1"/>
  <c r="W1721" i="1"/>
  <c r="Z1721" i="1"/>
  <c r="W2021" i="1"/>
  <c r="Z2021" i="1"/>
  <c r="W1818" i="1"/>
  <c r="Z1818" i="1"/>
  <c r="W1932" i="1"/>
  <c r="Z1932" i="1"/>
  <c r="W1820" i="1"/>
  <c r="Z1820" i="1"/>
  <c r="W432" i="19"/>
  <c r="Z432" i="19"/>
  <c r="Z417" i="19"/>
  <c r="W417" i="19"/>
  <c r="Z1997" i="1"/>
  <c r="W1997" i="1"/>
  <c r="W1829" i="1"/>
  <c r="Z1829" i="1"/>
  <c r="Z390" i="19"/>
  <c r="W390" i="19"/>
  <c r="Z2090" i="1"/>
  <c r="W2090" i="1"/>
  <c r="W1963" i="1"/>
  <c r="Z1963" i="1"/>
  <c r="Z1816" i="1"/>
  <c r="W1816" i="1"/>
  <c r="W372" i="19"/>
  <c r="Z372" i="19"/>
  <c r="Z1927" i="1"/>
  <c r="W1927" i="1"/>
  <c r="W1752" i="1"/>
  <c r="Z1752" i="1"/>
  <c r="Z382" i="19"/>
  <c r="W382" i="19"/>
  <c r="W2295" i="1"/>
  <c r="Z2295" i="1"/>
  <c r="Z2293" i="1"/>
  <c r="W2293" i="1"/>
  <c r="W2265" i="1"/>
  <c r="Z2265" i="1"/>
  <c r="W2248" i="1"/>
  <c r="Z2248" i="1"/>
  <c r="Z2231" i="1"/>
  <c r="W2231" i="1"/>
  <c r="W2379" i="1"/>
  <c r="Z2379" i="1"/>
  <c r="Z2188" i="1"/>
  <c r="W2188" i="1"/>
  <c r="W2271" i="1"/>
  <c r="Z2271" i="1"/>
  <c r="W2365" i="1"/>
  <c r="Z2365" i="1"/>
  <c r="W2207" i="1"/>
  <c r="Z2207" i="1"/>
  <c r="Z2391" i="1"/>
  <c r="W2391" i="1"/>
  <c r="W2254" i="1"/>
  <c r="Z2254" i="1"/>
  <c r="Z499" i="19"/>
  <c r="W499" i="19"/>
  <c r="W453" i="19"/>
  <c r="Z453" i="19"/>
  <c r="Z2252" i="1"/>
  <c r="W2252" i="1"/>
  <c r="Z480" i="19"/>
  <c r="W480" i="19"/>
  <c r="Z2234" i="1"/>
  <c r="W2234" i="1"/>
  <c r="Z512" i="19"/>
  <c r="W512" i="19"/>
  <c r="Z471" i="19"/>
  <c r="W471" i="19"/>
  <c r="Z2341" i="1"/>
  <c r="W2341" i="1"/>
  <c r="W2224" i="1"/>
  <c r="Z2224" i="1"/>
  <c r="W2185" i="1"/>
  <c r="Z2185" i="1"/>
  <c r="Z468" i="19"/>
  <c r="W468" i="19"/>
  <c r="W2201" i="1"/>
  <c r="Z2201" i="1"/>
  <c r="Z457" i="19"/>
  <c r="W457" i="19"/>
  <c r="W2146" i="1"/>
  <c r="Z2146" i="1"/>
  <c r="Z202" i="19"/>
  <c r="W202" i="19"/>
  <c r="W590" i="1"/>
  <c r="Z590" i="1"/>
  <c r="W149" i="1"/>
  <c r="Z149" i="1"/>
  <c r="W281" i="1"/>
  <c r="Z281" i="1"/>
  <c r="Z453" i="1"/>
  <c r="W453" i="1"/>
  <c r="W79" i="19"/>
  <c r="Z79" i="19"/>
  <c r="Z533" i="1"/>
  <c r="W533" i="1"/>
  <c r="W190" i="1"/>
  <c r="Z190" i="1"/>
  <c r="W339" i="1"/>
  <c r="Z339" i="1"/>
  <c r="W438" i="1"/>
  <c r="Z438" i="1"/>
  <c r="W554" i="1"/>
  <c r="Z554" i="1"/>
  <c r="W18" i="19"/>
  <c r="Z18" i="19"/>
  <c r="W224" i="1"/>
  <c r="Z224" i="1"/>
  <c r="W386" i="1"/>
  <c r="Z386" i="1"/>
  <c r="W73" i="1"/>
  <c r="Z73" i="1"/>
  <c r="Z479" i="1"/>
  <c r="W479" i="1"/>
  <c r="W653" i="1"/>
  <c r="Z653" i="1"/>
  <c r="Z491" i="1"/>
  <c r="W491" i="1"/>
  <c r="W642" i="1"/>
  <c r="Z642" i="1"/>
  <c r="Z472" i="1"/>
  <c r="W472" i="1"/>
  <c r="Z94" i="1"/>
  <c r="W94" i="1"/>
  <c r="W213" i="1"/>
  <c r="Z213" i="1"/>
  <c r="Z434" i="1"/>
  <c r="W434" i="1"/>
  <c r="Z64" i="1"/>
  <c r="W64" i="1"/>
  <c r="Z456" i="1"/>
  <c r="W456" i="1"/>
  <c r="Z128" i="1"/>
  <c r="W128" i="1"/>
  <c r="W392" i="1"/>
  <c r="Z392" i="1"/>
  <c r="W32" i="1"/>
  <c r="Z32" i="1"/>
  <c r="Z136" i="1"/>
  <c r="W136" i="1"/>
  <c r="W125" i="1"/>
  <c r="Z125" i="1"/>
  <c r="W181" i="1"/>
  <c r="Z181" i="1"/>
  <c r="W363" i="1"/>
  <c r="Z363" i="1"/>
  <c r="W87" i="1"/>
  <c r="Z87" i="1"/>
  <c r="W133" i="1"/>
  <c r="Z133" i="1"/>
  <c r="W197" i="1"/>
  <c r="Z197" i="1"/>
  <c r="Z204" i="1"/>
  <c r="W204" i="1"/>
  <c r="Z293" i="1"/>
  <c r="W293" i="1"/>
  <c r="Z101" i="1"/>
  <c r="W101" i="1"/>
  <c r="W562" i="1"/>
  <c r="Z562" i="1"/>
  <c r="W138" i="1"/>
  <c r="Z138" i="1"/>
  <c r="W332" i="1"/>
  <c r="Z332" i="1"/>
  <c r="W207" i="19"/>
  <c r="Z207" i="19"/>
  <c r="Z858" i="1"/>
  <c r="W858" i="1"/>
  <c r="W952" i="1"/>
  <c r="Z952" i="1"/>
  <c r="W762" i="1"/>
  <c r="Z762" i="1"/>
  <c r="W1551" i="1"/>
  <c r="Z1551" i="1"/>
  <c r="W1444" i="1"/>
  <c r="Z1444" i="1"/>
  <c r="W1411" i="1"/>
  <c r="Z1411" i="1"/>
  <c r="W1235" i="1"/>
  <c r="Z1235" i="1"/>
  <c r="W1658" i="1"/>
  <c r="Z1658" i="1"/>
  <c r="Z2075" i="1"/>
  <c r="W2075" i="1"/>
  <c r="W1645" i="1"/>
  <c r="Z1645" i="1"/>
  <c r="W1874" i="1"/>
  <c r="Z1874" i="1"/>
  <c r="W365" i="19"/>
  <c r="Z365" i="19"/>
  <c r="Z491" i="19"/>
  <c r="W491" i="19"/>
  <c r="W211" i="19"/>
  <c r="Z211" i="19"/>
  <c r="W602" i="1"/>
  <c r="Z602" i="1"/>
  <c r="W77" i="1"/>
  <c r="Z77" i="1"/>
  <c r="Z856" i="1"/>
  <c r="W856" i="1"/>
  <c r="W1027" i="1"/>
  <c r="Z1027" i="1"/>
  <c r="W885" i="1"/>
  <c r="Z885" i="1"/>
  <c r="W997" i="1"/>
  <c r="Z997" i="1"/>
  <c r="W346" i="1"/>
  <c r="Z346" i="1"/>
  <c r="Z214" i="19"/>
  <c r="W214" i="19"/>
  <c r="W139" i="19"/>
  <c r="Z139" i="19"/>
  <c r="W51" i="19"/>
  <c r="Z51" i="19"/>
  <c r="W236" i="19"/>
  <c r="Z236" i="19"/>
  <c r="W568" i="1"/>
  <c r="Z568" i="1"/>
  <c r="W239" i="19"/>
  <c r="Z239" i="19"/>
  <c r="W179" i="1"/>
  <c r="Z179" i="1"/>
  <c r="W437" i="1"/>
  <c r="Z437" i="1"/>
  <c r="Z513" i="1"/>
  <c r="W513" i="1"/>
  <c r="W23" i="19"/>
  <c r="Z23" i="19"/>
  <c r="W255" i="1"/>
  <c r="Z255" i="1"/>
  <c r="W416" i="1"/>
  <c r="Z416" i="1"/>
  <c r="Z126" i="1"/>
  <c r="W126" i="1"/>
  <c r="W107" i="19"/>
  <c r="Z107" i="19"/>
  <c r="Z178" i="19"/>
  <c r="W178" i="19"/>
  <c r="W883" i="1"/>
  <c r="Z883" i="1"/>
  <c r="Z572" i="1"/>
  <c r="W572" i="1"/>
  <c r="Z204" i="19"/>
  <c r="W204" i="19"/>
  <c r="W804" i="1"/>
  <c r="Z804" i="1"/>
  <c r="W815" i="1"/>
  <c r="Z815" i="1"/>
  <c r="W122" i="19"/>
  <c r="Z122" i="19"/>
  <c r="W182" i="19"/>
  <c r="Z182" i="19"/>
  <c r="W652" i="1"/>
  <c r="Z652" i="1"/>
  <c r="W516" i="1"/>
  <c r="Z516" i="1"/>
  <c r="Z142" i="19"/>
  <c r="W142" i="19"/>
  <c r="Z73" i="19"/>
  <c r="W73" i="19"/>
  <c r="W751" i="1"/>
  <c r="Z751" i="1"/>
  <c r="W941" i="1"/>
  <c r="Z941" i="1"/>
  <c r="W1093" i="1"/>
  <c r="Z1093" i="1"/>
  <c r="Z1080" i="1"/>
  <c r="W1080" i="1"/>
  <c r="W772" i="1"/>
  <c r="Z772" i="1"/>
  <c r="Z968" i="1"/>
  <c r="W968" i="1"/>
  <c r="W1115" i="1"/>
  <c r="Z1115" i="1"/>
  <c r="Z837" i="1"/>
  <c r="W837" i="1"/>
  <c r="Z1068" i="1"/>
  <c r="W1068" i="1"/>
  <c r="Z760" i="1"/>
  <c r="W760" i="1"/>
  <c r="W931" i="1"/>
  <c r="Z931" i="1"/>
  <c r="W1055" i="1"/>
  <c r="Z1055" i="1"/>
  <c r="Z780" i="1"/>
  <c r="W780" i="1"/>
  <c r="Z938" i="1"/>
  <c r="W938" i="1"/>
  <c r="W681" i="1"/>
  <c r="Z681" i="1"/>
  <c r="W925" i="1"/>
  <c r="Z925" i="1"/>
  <c r="W1070" i="1"/>
  <c r="Z1070" i="1"/>
  <c r="W717" i="1"/>
  <c r="Z717" i="1"/>
  <c r="W853" i="1"/>
  <c r="Z853" i="1"/>
  <c r="W1098" i="1"/>
  <c r="Z1098" i="1"/>
  <c r="W887" i="1"/>
  <c r="Z887" i="1"/>
  <c r="Z1057" i="1"/>
  <c r="W1057" i="1"/>
  <c r="Z731" i="1"/>
  <c r="W731" i="1"/>
  <c r="W933" i="1"/>
  <c r="Z933" i="1"/>
  <c r="W1135" i="1"/>
  <c r="Z1135" i="1"/>
  <c r="Z115" i="19"/>
  <c r="W115" i="19"/>
  <c r="W757" i="1"/>
  <c r="Z757" i="1"/>
  <c r="W954" i="1"/>
  <c r="Z954" i="1"/>
  <c r="W1107" i="1"/>
  <c r="Z1107" i="1"/>
  <c r="W781" i="1"/>
  <c r="Z781" i="1"/>
  <c r="W972" i="1"/>
  <c r="Z972" i="1"/>
  <c r="Z1100" i="1"/>
  <c r="W1100" i="1"/>
  <c r="W1579" i="1"/>
  <c r="Z1579" i="1"/>
  <c r="Z816" i="1"/>
  <c r="W816" i="1"/>
  <c r="W991" i="1"/>
  <c r="Z991" i="1"/>
  <c r="W1126" i="1"/>
  <c r="Z1126" i="1"/>
  <c r="W1578" i="1"/>
  <c r="Z1578" i="1"/>
  <c r="Z1349" i="1"/>
  <c r="W1349" i="1"/>
  <c r="W1572" i="1"/>
  <c r="Z1572" i="1"/>
  <c r="Z1366" i="1"/>
  <c r="W1366" i="1"/>
  <c r="Z258" i="19"/>
  <c r="W258" i="19"/>
  <c r="Z1484" i="1"/>
  <c r="W1484" i="1"/>
  <c r="W1279" i="1"/>
  <c r="Z1279" i="1"/>
  <c r="W1592" i="1"/>
  <c r="Z1592" i="1"/>
  <c r="W1476" i="1"/>
  <c r="Z1476" i="1"/>
  <c r="W1269" i="1"/>
  <c r="Z1269" i="1"/>
  <c r="W1626" i="1"/>
  <c r="Z1626" i="1"/>
  <c r="W1414" i="1"/>
  <c r="Z1414" i="1"/>
  <c r="W1203" i="1"/>
  <c r="Z1203" i="1"/>
  <c r="W1482" i="1"/>
  <c r="Z1482" i="1"/>
  <c r="W1211" i="1"/>
  <c r="Z1211" i="1"/>
  <c r="W264" i="19"/>
  <c r="Z264" i="19"/>
  <c r="W1524" i="1"/>
  <c r="Z1524" i="1"/>
  <c r="Z1372" i="1"/>
  <c r="W1372" i="1"/>
  <c r="W1166" i="1"/>
  <c r="Z1166" i="1"/>
  <c r="Z1549" i="1"/>
  <c r="W1549" i="1"/>
  <c r="W1247" i="1"/>
  <c r="Z1247" i="1"/>
  <c r="W1568" i="1"/>
  <c r="Z1568" i="1"/>
  <c r="W1334" i="1"/>
  <c r="Z1334" i="1"/>
  <c r="W1450" i="1"/>
  <c r="Z1450" i="1"/>
  <c r="W1190" i="1"/>
  <c r="Z1190" i="1"/>
  <c r="W1567" i="1"/>
  <c r="Z1567" i="1"/>
  <c r="W1360" i="1"/>
  <c r="Z1360" i="1"/>
  <c r="W1628" i="1"/>
  <c r="Z1628" i="1"/>
  <c r="W1368" i="1"/>
  <c r="Z1368" i="1"/>
  <c r="W1473" i="1"/>
  <c r="Z1473" i="1"/>
  <c r="W1314" i="1"/>
  <c r="Z1314" i="1"/>
  <c r="W336" i="19"/>
  <c r="Z336" i="19"/>
  <c r="W1415" i="1"/>
  <c r="Z1415" i="1"/>
  <c r="W1192" i="1"/>
  <c r="Z1192" i="1"/>
  <c r="Z1480" i="1"/>
  <c r="W1480" i="1"/>
  <c r="W1345" i="1"/>
  <c r="Z1345" i="1"/>
  <c r="W283" i="19"/>
  <c r="Z283" i="19"/>
  <c r="W1434" i="1"/>
  <c r="Z1434" i="1"/>
  <c r="Z1282" i="1"/>
  <c r="W1282" i="1"/>
  <c r="W1689" i="1"/>
  <c r="Z1689" i="1"/>
  <c r="W1679" i="1"/>
  <c r="Z1679" i="1"/>
  <c r="W1313" i="1"/>
  <c r="Z1313" i="1"/>
  <c r="W1164" i="1"/>
  <c r="Z1164" i="1"/>
  <c r="W1726" i="1"/>
  <c r="Z1726" i="1"/>
  <c r="W1678" i="1"/>
  <c r="Z1678" i="1"/>
  <c r="W1667" i="1"/>
  <c r="Z1667" i="1"/>
  <c r="W1704" i="1"/>
  <c r="Z1704" i="1"/>
  <c r="W282" i="19"/>
  <c r="Z282" i="19"/>
  <c r="W1186" i="1"/>
  <c r="Z1186" i="1"/>
  <c r="W1673" i="1"/>
  <c r="Z1673" i="1"/>
  <c r="W351" i="19"/>
  <c r="Z351" i="19"/>
  <c r="W1756" i="1"/>
  <c r="Z1756" i="1"/>
  <c r="W1208" i="1"/>
  <c r="Z1208" i="1"/>
  <c r="Z1681" i="1"/>
  <c r="W1681" i="1"/>
  <c r="W2083" i="1"/>
  <c r="Z2083" i="1"/>
  <c r="W1895" i="1"/>
  <c r="Z1895" i="1"/>
  <c r="W1750" i="1"/>
  <c r="Z1750" i="1"/>
  <c r="W2032" i="1"/>
  <c r="Z2032" i="1"/>
  <c r="W1882" i="1"/>
  <c r="Z1882" i="1"/>
  <c r="W1715" i="1"/>
  <c r="Z1715" i="1"/>
  <c r="Z2058" i="1"/>
  <c r="W2058" i="1"/>
  <c r="W1846" i="1"/>
  <c r="Z1846" i="1"/>
  <c r="Z2123" i="1"/>
  <c r="W2123" i="1"/>
  <c r="W1993" i="1"/>
  <c r="Z1993" i="1"/>
  <c r="Z1777" i="1"/>
  <c r="W1777" i="1"/>
  <c r="W2063" i="1"/>
  <c r="Z2063" i="1"/>
  <c r="Z1830" i="1"/>
  <c r="W1830" i="1"/>
  <c r="W1684" i="1"/>
  <c r="Z1684" i="1"/>
  <c r="W2086" i="1"/>
  <c r="Z2086" i="1"/>
  <c r="W1886" i="1"/>
  <c r="Z1886" i="1"/>
  <c r="Z2112" i="1"/>
  <c r="W2112" i="1"/>
  <c r="Z1919" i="1"/>
  <c r="W1919" i="1"/>
  <c r="Z2117" i="1"/>
  <c r="W2117" i="1"/>
  <c r="W1858" i="1"/>
  <c r="Z1858" i="1"/>
  <c r="W1698" i="1"/>
  <c r="Z1698" i="1"/>
  <c r="W2095" i="1"/>
  <c r="Z2095" i="1"/>
  <c r="W1964" i="1"/>
  <c r="Z1964" i="1"/>
  <c r="W1736" i="1"/>
  <c r="Z1736" i="1"/>
  <c r="Z1996" i="1"/>
  <c r="W1996" i="1"/>
  <c r="W384" i="19"/>
  <c r="Z384" i="19"/>
  <c r="Z2015" i="1"/>
  <c r="W2015" i="1"/>
  <c r="Z1802" i="1"/>
  <c r="W1802" i="1"/>
  <c r="Z1926" i="1"/>
  <c r="W1926" i="1"/>
  <c r="Z1807" i="1"/>
  <c r="W1807" i="1"/>
  <c r="Z420" i="19"/>
  <c r="W420" i="19"/>
  <c r="Z404" i="19"/>
  <c r="W404" i="19"/>
  <c r="W1986" i="1"/>
  <c r="Z1986" i="1"/>
  <c r="Z1799" i="1"/>
  <c r="W1799" i="1"/>
  <c r="W375" i="19"/>
  <c r="Z375" i="19"/>
  <c r="Z2080" i="1"/>
  <c r="W2080" i="1"/>
  <c r="W1951" i="1"/>
  <c r="Z1951" i="1"/>
  <c r="W1810" i="1"/>
  <c r="Z1810" i="1"/>
  <c r="W423" i="19"/>
  <c r="Z423" i="19"/>
  <c r="Z1897" i="1"/>
  <c r="W1897" i="1"/>
  <c r="W1742" i="1"/>
  <c r="Z1742" i="1"/>
  <c r="Z370" i="19"/>
  <c r="W370" i="19"/>
  <c r="W2283" i="1"/>
  <c r="Z2283" i="1"/>
  <c r="Z2280" i="1"/>
  <c r="W2280" i="1"/>
  <c r="W2251" i="1"/>
  <c r="Z2251" i="1"/>
  <c r="W2217" i="1"/>
  <c r="Z2217" i="1"/>
  <c r="W2216" i="1"/>
  <c r="Z2216" i="1"/>
  <c r="Z2367" i="1"/>
  <c r="W2367" i="1"/>
  <c r="Z2353" i="1"/>
  <c r="W2353" i="1"/>
  <c r="Z2240" i="1"/>
  <c r="W2240" i="1"/>
  <c r="Z2360" i="1"/>
  <c r="W2360" i="1"/>
  <c r="Z2199" i="1"/>
  <c r="W2199" i="1"/>
  <c r="Z2385" i="1"/>
  <c r="W2385" i="1"/>
  <c r="Z2237" i="1"/>
  <c r="W2237" i="1"/>
  <c r="Z490" i="19"/>
  <c r="W490" i="19"/>
  <c r="Z443" i="19"/>
  <c r="W443" i="19"/>
  <c r="Z2235" i="1"/>
  <c r="W2235" i="1"/>
  <c r="W473" i="19"/>
  <c r="Z473" i="19"/>
  <c r="Z2227" i="1"/>
  <c r="W2227" i="1"/>
  <c r="Z504" i="19"/>
  <c r="W504" i="19"/>
  <c r="Z451" i="19"/>
  <c r="W451" i="19"/>
  <c r="W2331" i="1"/>
  <c r="Z2331" i="1"/>
  <c r="Z2218" i="1"/>
  <c r="W2218" i="1"/>
  <c r="W2178" i="1"/>
  <c r="Z2178" i="1"/>
  <c r="W459" i="19"/>
  <c r="Z459" i="19"/>
  <c r="W2193" i="1"/>
  <c r="Z2193" i="1"/>
  <c r="Z447" i="19"/>
  <c r="W447" i="19"/>
  <c r="W508" i="19"/>
  <c r="Z508" i="19"/>
  <c r="W216" i="19"/>
  <c r="Z216" i="19"/>
  <c r="Z609" i="1"/>
  <c r="W609" i="1"/>
  <c r="W155" i="1"/>
  <c r="Z155" i="1"/>
  <c r="W286" i="1"/>
  <c r="Z286" i="1"/>
  <c r="W459" i="1"/>
  <c r="Z459" i="1"/>
  <c r="W131" i="19"/>
  <c r="Z131" i="19"/>
  <c r="W547" i="1"/>
  <c r="Z547" i="1"/>
  <c r="Z196" i="1"/>
  <c r="W196" i="1"/>
  <c r="Z350" i="1"/>
  <c r="W350" i="1"/>
  <c r="W443" i="1"/>
  <c r="Z443" i="1"/>
  <c r="Z579" i="1"/>
  <c r="W579" i="1"/>
  <c r="Z37" i="19"/>
  <c r="W37" i="19"/>
  <c r="Z229" i="1"/>
  <c r="W229" i="1"/>
  <c r="W412" i="1"/>
  <c r="Z412" i="1"/>
  <c r="Z90" i="1"/>
  <c r="W90" i="1"/>
  <c r="W485" i="1"/>
  <c r="Z485" i="1"/>
  <c r="W664" i="1"/>
  <c r="Z664" i="1"/>
  <c r="W497" i="1"/>
  <c r="Z497" i="1"/>
  <c r="W648" i="1"/>
  <c r="Z648" i="1"/>
  <c r="W446" i="1"/>
  <c r="Z446" i="1"/>
  <c r="W85" i="1"/>
  <c r="Z85" i="1"/>
  <c r="Z151" i="1"/>
  <c r="W151" i="1"/>
  <c r="W394" i="1"/>
  <c r="Z394" i="1"/>
  <c r="W54" i="1"/>
  <c r="Z54" i="1"/>
  <c r="W444" i="1"/>
  <c r="Z444" i="1"/>
  <c r="W108" i="1"/>
  <c r="Z108" i="1"/>
  <c r="W356" i="1"/>
  <c r="Z356" i="1"/>
  <c r="W24" i="1"/>
  <c r="Z24" i="1"/>
  <c r="Z117" i="1"/>
  <c r="W117" i="1"/>
  <c r="W116" i="1"/>
  <c r="Z116" i="1"/>
  <c r="W161" i="1"/>
  <c r="Z161" i="1"/>
  <c r="W351" i="1"/>
  <c r="Z351" i="1"/>
  <c r="W48" i="1"/>
  <c r="Z48" i="1"/>
  <c r="W123" i="1"/>
  <c r="Z123" i="1"/>
  <c r="W8" i="1"/>
  <c r="Z8" i="1"/>
  <c r="W199" i="1"/>
  <c r="Z199" i="1"/>
  <c r="W288" i="1"/>
  <c r="Z288" i="1"/>
  <c r="Z119" i="1"/>
  <c r="W119" i="1"/>
  <c r="W123" i="19"/>
  <c r="Z123" i="19"/>
  <c r="W608" i="1"/>
  <c r="Z608" i="1"/>
  <c r="Z201" i="19"/>
  <c r="W201" i="19"/>
  <c r="W715" i="1"/>
  <c r="Z715" i="1"/>
  <c r="W813" i="1"/>
  <c r="Z813" i="1"/>
  <c r="W875" i="1"/>
  <c r="Z875" i="1"/>
  <c r="W1385" i="1"/>
  <c r="Z1385" i="1"/>
  <c r="Z1276" i="1"/>
  <c r="W1276" i="1"/>
  <c r="W1272" i="1"/>
  <c r="Z1272" i="1"/>
  <c r="Z1377" i="1"/>
  <c r="W1377" i="1"/>
  <c r="W1310" i="1"/>
  <c r="Z1310" i="1"/>
  <c r="W1680" i="1"/>
  <c r="Z1680" i="1"/>
  <c r="Z2041" i="1"/>
  <c r="W2041" i="1"/>
  <c r="W1902" i="1"/>
  <c r="Z1902" i="1"/>
  <c r="Z2324" i="1"/>
  <c r="W2324" i="1"/>
  <c r="W466" i="1"/>
  <c r="Z466" i="1"/>
  <c r="Z197" i="19"/>
  <c r="W197" i="19"/>
  <c r="W228" i="1"/>
  <c r="Z228" i="1"/>
  <c r="Z618" i="1"/>
  <c r="W618" i="1"/>
  <c r="W1053" i="1"/>
  <c r="Z1053" i="1"/>
  <c r="Z1009" i="1"/>
  <c r="W1009" i="1"/>
  <c r="Z137" i="19"/>
  <c r="W137" i="19"/>
  <c r="Z238" i="19"/>
  <c r="W238" i="19"/>
  <c r="Z154" i="1"/>
  <c r="W154" i="1"/>
  <c r="W365" i="1"/>
  <c r="Z365" i="1"/>
  <c r="W41" i="1"/>
  <c r="Z41" i="1"/>
  <c r="W487" i="1"/>
  <c r="Z487" i="1"/>
  <c r="W247" i="1"/>
  <c r="Z247" i="1"/>
  <c r="W152" i="1"/>
  <c r="Z152" i="1"/>
  <c r="Z619" i="1"/>
  <c r="W619" i="1"/>
  <c r="W306" i="1"/>
  <c r="Z306" i="1"/>
  <c r="W480" i="1"/>
  <c r="Z480" i="1"/>
  <c r="W19" i="19"/>
  <c r="Z19" i="19"/>
  <c r="W263" i="1"/>
  <c r="Z263" i="1"/>
  <c r="W372" i="1"/>
  <c r="Z372" i="1"/>
  <c r="Z80" i="1"/>
  <c r="W80" i="1"/>
  <c r="Z113" i="19"/>
  <c r="W113" i="19"/>
  <c r="Z581" i="1"/>
  <c r="W581" i="1"/>
  <c r="W182" i="1"/>
  <c r="Z182" i="1"/>
  <c r="W481" i="1"/>
  <c r="Z481" i="1"/>
  <c r="W33" i="19"/>
  <c r="Z33" i="19"/>
  <c r="W537" i="1"/>
  <c r="Z537" i="1"/>
  <c r="W34" i="19"/>
  <c r="Z34" i="19"/>
  <c r="Z476" i="1"/>
  <c r="W476" i="1"/>
  <c r="Z655" i="1"/>
  <c r="W655" i="1"/>
  <c r="W249" i="1"/>
  <c r="Z249" i="1"/>
  <c r="W410" i="1"/>
  <c r="Z410" i="1"/>
  <c r="W120" i="1"/>
  <c r="Z120" i="1"/>
  <c r="W525" i="1"/>
  <c r="Z525" i="1"/>
  <c r="Z645" i="1"/>
  <c r="W645" i="1"/>
  <c r="Z200" i="1"/>
  <c r="W200" i="1"/>
  <c r="W321" i="1"/>
  <c r="Z321" i="1"/>
  <c r="Z77" i="19"/>
  <c r="W77" i="19"/>
  <c r="W532" i="1"/>
  <c r="Z532" i="1"/>
  <c r="W48" i="19"/>
  <c r="Z48" i="19"/>
  <c r="W290" i="1"/>
  <c r="Z290" i="1"/>
  <c r="W421" i="1"/>
  <c r="Z421" i="1"/>
  <c r="W132" i="1"/>
  <c r="Z132" i="1"/>
  <c r="Z83" i="19"/>
  <c r="W83" i="19"/>
  <c r="W168" i="19"/>
  <c r="Z168" i="19"/>
  <c r="W922" i="1"/>
  <c r="Z922" i="1"/>
  <c r="W557" i="1"/>
  <c r="Z557" i="1"/>
  <c r="Z185" i="19"/>
  <c r="W185" i="19"/>
  <c r="Z929" i="1"/>
  <c r="W929" i="1"/>
  <c r="W861" i="1"/>
  <c r="Z861" i="1"/>
  <c r="W99" i="19"/>
  <c r="Z99" i="19"/>
  <c r="W171" i="19"/>
  <c r="Z171" i="19"/>
  <c r="W647" i="1"/>
  <c r="Z647" i="1"/>
  <c r="W506" i="1"/>
  <c r="Z506" i="1"/>
  <c r="Z132" i="19"/>
  <c r="W132" i="19"/>
  <c r="W60" i="19"/>
  <c r="Z60" i="19"/>
  <c r="W771" i="1"/>
  <c r="Z771" i="1"/>
  <c r="W947" i="1"/>
  <c r="Z947" i="1"/>
  <c r="W1121" i="1"/>
  <c r="Z1121" i="1"/>
  <c r="Z1101" i="1"/>
  <c r="W1101" i="1"/>
  <c r="Z791" i="1"/>
  <c r="W791" i="1"/>
  <c r="Z988" i="1"/>
  <c r="W988" i="1"/>
  <c r="W1130" i="1"/>
  <c r="Z1130" i="1"/>
  <c r="W844" i="1"/>
  <c r="Z844" i="1"/>
  <c r="W1081" i="1"/>
  <c r="Z1081" i="1"/>
  <c r="W773" i="1"/>
  <c r="Z773" i="1"/>
  <c r="W937" i="1"/>
  <c r="Z937" i="1"/>
  <c r="Z1062" i="1"/>
  <c r="W1062" i="1"/>
  <c r="Z787" i="1"/>
  <c r="W787" i="1"/>
  <c r="W950" i="1"/>
  <c r="Z950" i="1"/>
  <c r="W729" i="1"/>
  <c r="Z729" i="1"/>
  <c r="W944" i="1"/>
  <c r="Z944" i="1"/>
  <c r="Z1076" i="1"/>
  <c r="W1076" i="1"/>
  <c r="W723" i="1"/>
  <c r="Z723" i="1"/>
  <c r="W866" i="1"/>
  <c r="Z866" i="1"/>
  <c r="W1125" i="1"/>
  <c r="Z1125" i="1"/>
  <c r="Z907" i="1"/>
  <c r="W907" i="1"/>
  <c r="Z1064" i="1"/>
  <c r="W1064" i="1"/>
  <c r="W749" i="1"/>
  <c r="Z749" i="1"/>
  <c r="W959" i="1"/>
  <c r="Z959" i="1"/>
  <c r="W1052" i="1"/>
  <c r="Z1052" i="1"/>
  <c r="W105" i="19"/>
  <c r="Z105" i="19"/>
  <c r="Z764" i="1"/>
  <c r="W764" i="1"/>
  <c r="W960" i="1"/>
  <c r="Z960" i="1"/>
  <c r="W1113" i="1"/>
  <c r="Z1113" i="1"/>
  <c r="W835" i="1"/>
  <c r="Z835" i="1"/>
  <c r="W978" i="1"/>
  <c r="Z978" i="1"/>
  <c r="W1111" i="1"/>
  <c r="Z1111" i="1"/>
  <c r="W1574" i="1"/>
  <c r="Z1574" i="1"/>
  <c r="W832" i="1"/>
  <c r="Z832" i="1"/>
  <c r="W1007" i="1"/>
  <c r="Z1007" i="1"/>
  <c r="W1561" i="1"/>
  <c r="Z1561" i="1"/>
  <c r="Z1566" i="1"/>
  <c r="W1566" i="1"/>
  <c r="W1315" i="1"/>
  <c r="Z1315" i="1"/>
  <c r="W1552" i="1"/>
  <c r="Z1552" i="1"/>
  <c r="Z1348" i="1"/>
  <c r="W1348" i="1"/>
  <c r="W1641" i="1"/>
  <c r="Z1641" i="1"/>
  <c r="W1477" i="1"/>
  <c r="Z1477" i="1"/>
  <c r="W1260" i="1"/>
  <c r="Z1260" i="1"/>
  <c r="W1587" i="1"/>
  <c r="Z1587" i="1"/>
  <c r="W1469" i="1"/>
  <c r="Z1469" i="1"/>
  <c r="Z1241" i="1"/>
  <c r="W1241" i="1"/>
  <c r="W1611" i="1"/>
  <c r="Z1611" i="1"/>
  <c r="W1400" i="1"/>
  <c r="Z1400" i="1"/>
  <c r="W1194" i="1"/>
  <c r="Z1194" i="1"/>
  <c r="W1475" i="1"/>
  <c r="Z1475" i="1"/>
  <c r="W1202" i="1"/>
  <c r="Z1202" i="1"/>
  <c r="Z255" i="19"/>
  <c r="W255" i="19"/>
  <c r="W1518" i="1"/>
  <c r="Z1518" i="1"/>
  <c r="W1363" i="1"/>
  <c r="Z1363" i="1"/>
  <c r="W1155" i="1"/>
  <c r="Z1155" i="1"/>
  <c r="W1511" i="1"/>
  <c r="Z1511" i="1"/>
  <c r="Z1238" i="1"/>
  <c r="W1238" i="1"/>
  <c r="Z1535" i="1"/>
  <c r="W1535" i="1"/>
  <c r="W1325" i="1"/>
  <c r="Z1325" i="1"/>
  <c r="W1435" i="1"/>
  <c r="Z1435" i="1"/>
  <c r="W1153" i="1"/>
  <c r="Z1153" i="1"/>
  <c r="W1528" i="1"/>
  <c r="Z1528" i="1"/>
  <c r="W1324" i="1"/>
  <c r="Z1324" i="1"/>
  <c r="W1608" i="1"/>
  <c r="Z1608" i="1"/>
  <c r="W1359" i="1"/>
  <c r="Z1359" i="1"/>
  <c r="W1468" i="1"/>
  <c r="Z1468" i="1"/>
  <c r="W1303" i="1"/>
  <c r="Z1303" i="1"/>
  <c r="W1585" i="1"/>
  <c r="Z1585" i="1"/>
  <c r="W1410" i="1"/>
  <c r="Z1410" i="1"/>
  <c r="W1159" i="1"/>
  <c r="Z1159" i="1"/>
  <c r="W1471" i="1"/>
  <c r="Z1471" i="1"/>
  <c r="W1295" i="1"/>
  <c r="Z1295" i="1"/>
  <c r="W1556" i="1"/>
  <c r="Z1556" i="1"/>
  <c r="Z1428" i="1"/>
  <c r="W1428" i="1"/>
  <c r="Z1225" i="1"/>
  <c r="W1225" i="1"/>
  <c r="Z2076" i="1"/>
  <c r="W2076" i="1"/>
  <c r="W1669" i="1"/>
  <c r="Z1669" i="1"/>
  <c r="W1309" i="1"/>
  <c r="Z1309" i="1"/>
  <c r="W1149" i="1"/>
  <c r="Z1149" i="1"/>
  <c r="W347" i="19"/>
  <c r="Z347" i="19"/>
  <c r="Z360" i="19"/>
  <c r="W360" i="19"/>
  <c r="W1888" i="1"/>
  <c r="Z1888" i="1"/>
  <c r="W1696" i="1"/>
  <c r="Z1696" i="1"/>
  <c r="W1712" i="1"/>
  <c r="Z1712" i="1"/>
  <c r="W1181" i="1"/>
  <c r="Z1181" i="1"/>
  <c r="W1946" i="1"/>
  <c r="Z1946" i="1"/>
  <c r="Z332" i="19"/>
  <c r="W332" i="19"/>
  <c r="W1389" i="1"/>
  <c r="Z1389" i="1"/>
  <c r="W1180" i="1"/>
  <c r="Z1180" i="1"/>
  <c r="W1662" i="1"/>
  <c r="Z1662" i="1"/>
  <c r="W2077" i="1"/>
  <c r="Z2077" i="1"/>
  <c r="W1883" i="1"/>
  <c r="Z1883" i="1"/>
  <c r="Z430" i="19"/>
  <c r="W430" i="19"/>
  <c r="Z2026" i="1"/>
  <c r="W2026" i="1"/>
  <c r="Z1875" i="1"/>
  <c r="W1875" i="1"/>
  <c r="W1710" i="1"/>
  <c r="Z1710" i="1"/>
  <c r="Z2051" i="1"/>
  <c r="W2051" i="1"/>
  <c r="Z1823" i="1"/>
  <c r="W1823" i="1"/>
  <c r="W2108" i="1"/>
  <c r="Z2108" i="1"/>
  <c r="W1973" i="1"/>
  <c r="Z1973" i="1"/>
  <c r="W1748" i="1"/>
  <c r="Z1748" i="1"/>
  <c r="W2057" i="1"/>
  <c r="Z2057" i="1"/>
  <c r="W1822" i="1"/>
  <c r="Z1822" i="1"/>
  <c r="W1670" i="1"/>
  <c r="Z1670" i="1"/>
  <c r="W2074" i="1"/>
  <c r="Z2074" i="1"/>
  <c r="W1879" i="1"/>
  <c r="Z1879" i="1"/>
  <c r="Z2085" i="1"/>
  <c r="W2085" i="1"/>
  <c r="W1912" i="1"/>
  <c r="Z1912" i="1"/>
  <c r="W2106" i="1"/>
  <c r="Z2106" i="1"/>
  <c r="W1835" i="1"/>
  <c r="Z1835" i="1"/>
  <c r="W1688" i="1"/>
  <c r="Z1688" i="1"/>
  <c r="W2078" i="1"/>
  <c r="Z2078" i="1"/>
  <c r="Z1949" i="1"/>
  <c r="W1949" i="1"/>
  <c r="W1729" i="1"/>
  <c r="Z1729" i="1"/>
  <c r="W1970" i="1"/>
  <c r="Z1970" i="1"/>
  <c r="W2125" i="1"/>
  <c r="Z2125" i="1"/>
  <c r="W2002" i="1"/>
  <c r="Z2002" i="1"/>
  <c r="W1795" i="1"/>
  <c r="Z1795" i="1"/>
  <c r="Z1920" i="1"/>
  <c r="W1920" i="1"/>
  <c r="W1796" i="1"/>
  <c r="Z1796" i="1"/>
  <c r="Z408" i="19"/>
  <c r="W408" i="19"/>
  <c r="W391" i="19"/>
  <c r="Z391" i="19"/>
  <c r="W1958" i="1"/>
  <c r="Z1958" i="1"/>
  <c r="W1789" i="1"/>
  <c r="Z1789" i="1"/>
  <c r="Z426" i="19"/>
  <c r="W426" i="19"/>
  <c r="W2043" i="1"/>
  <c r="Z2043" i="1"/>
  <c r="W1940" i="1"/>
  <c r="Z1940" i="1"/>
  <c r="W1804" i="1"/>
  <c r="Z1804" i="1"/>
  <c r="Z412" i="19"/>
  <c r="W412" i="19"/>
  <c r="W1884" i="1"/>
  <c r="Z1884" i="1"/>
  <c r="W431" i="19"/>
  <c r="Z431" i="19"/>
  <c r="Z2336" i="1"/>
  <c r="W2336" i="1"/>
  <c r="W2267" i="1"/>
  <c r="Z2267" i="1"/>
  <c r="W2266" i="1"/>
  <c r="Z2266" i="1"/>
  <c r="W2169" i="1"/>
  <c r="Z2169" i="1"/>
  <c r="W2394" i="1"/>
  <c r="Z2394" i="1"/>
  <c r="W385" i="19"/>
  <c r="Z385" i="19"/>
  <c r="Z2361" i="1"/>
  <c r="W2361" i="1"/>
  <c r="W2314" i="1"/>
  <c r="Z2314" i="1"/>
  <c r="Z2223" i="1"/>
  <c r="W2223" i="1"/>
  <c r="Z2334" i="1"/>
  <c r="W2334" i="1"/>
  <c r="Z2174" i="1"/>
  <c r="W2174" i="1"/>
  <c r="Z2380" i="1"/>
  <c r="W2380" i="1"/>
  <c r="W2228" i="1"/>
  <c r="Z2228" i="1"/>
  <c r="Z482" i="19"/>
  <c r="W482" i="19"/>
  <c r="Z2369" i="1"/>
  <c r="W2369" i="1"/>
  <c r="W2212" i="1"/>
  <c r="Z2212" i="1"/>
  <c r="Z452" i="19"/>
  <c r="W452" i="19"/>
  <c r="Z2219" i="1"/>
  <c r="W2219" i="1"/>
  <c r="Z488" i="19"/>
  <c r="W488" i="19"/>
  <c r="Z440" i="19"/>
  <c r="W440" i="19"/>
  <c r="Z2321" i="1"/>
  <c r="W2321" i="1"/>
  <c r="W2186" i="1"/>
  <c r="Z2186" i="1"/>
  <c r="Z2170" i="1"/>
  <c r="W2170" i="1"/>
  <c r="W449" i="19"/>
  <c r="Z449" i="19"/>
  <c r="W2184" i="1"/>
  <c r="Z2184" i="1"/>
  <c r="Z437" i="19"/>
  <c r="W437" i="19"/>
  <c r="Z500" i="19"/>
  <c r="W500" i="19"/>
  <c r="W230" i="19"/>
  <c r="Z230" i="19"/>
  <c r="W627" i="1"/>
  <c r="Z627" i="1"/>
  <c r="W160" i="1"/>
  <c r="Z160" i="1"/>
  <c r="Z301" i="1"/>
  <c r="W301" i="1"/>
  <c r="Z464" i="1"/>
  <c r="W464" i="1"/>
  <c r="Z155" i="19"/>
  <c r="W155" i="19"/>
  <c r="W560" i="1"/>
  <c r="Z560" i="1"/>
  <c r="W245" i="1"/>
  <c r="Z245" i="1"/>
  <c r="W355" i="1"/>
  <c r="Z355" i="1"/>
  <c r="W470" i="1"/>
  <c r="Z470" i="1"/>
  <c r="W591" i="1"/>
  <c r="Z591" i="1"/>
  <c r="Z43" i="19"/>
  <c r="W43" i="19"/>
  <c r="W234" i="1"/>
  <c r="Z234" i="1"/>
  <c r="W428" i="1"/>
  <c r="Z428" i="1"/>
  <c r="W96" i="1"/>
  <c r="Z96" i="1"/>
  <c r="W503" i="1"/>
  <c r="Z503" i="1"/>
  <c r="W31" i="19"/>
  <c r="Z31" i="19"/>
  <c r="W504" i="1"/>
  <c r="Z504" i="1"/>
  <c r="W659" i="1"/>
  <c r="Z659" i="1"/>
  <c r="W423" i="1"/>
  <c r="Z423" i="1"/>
  <c r="W65" i="1"/>
  <c r="Z65" i="1"/>
  <c r="W130" i="1"/>
  <c r="Z130" i="1"/>
  <c r="Z382" i="1"/>
  <c r="W382" i="1"/>
  <c r="W431" i="1"/>
  <c r="Z431" i="1"/>
  <c r="Z393" i="1"/>
  <c r="W393" i="1"/>
  <c r="W100" i="1"/>
  <c r="Z100" i="1"/>
  <c r="Z323" i="1"/>
  <c r="W323" i="1"/>
  <c r="W441" i="1"/>
  <c r="Z441" i="1"/>
  <c r="Z98" i="1"/>
  <c r="W98" i="1"/>
  <c r="W79" i="1"/>
  <c r="Z79" i="1"/>
  <c r="W140" i="1"/>
  <c r="Z140" i="1"/>
  <c r="Z334" i="1"/>
  <c r="W334" i="1"/>
  <c r="Z39" i="1"/>
  <c r="W39" i="1"/>
  <c r="W113" i="1"/>
  <c r="Z113" i="1"/>
  <c r="W3" i="1"/>
  <c r="Z3" i="1"/>
  <c r="Z178" i="1"/>
  <c r="W178" i="1"/>
  <c r="W278" i="1"/>
  <c r="Z278" i="1"/>
  <c r="Z25" i="1"/>
  <c r="W25" i="1"/>
  <c r="Z144" i="19"/>
  <c r="W144" i="19"/>
  <c r="W570" i="1"/>
  <c r="Z570" i="1"/>
  <c r="W783" i="1"/>
  <c r="Z783" i="1"/>
  <c r="Z1048" i="1"/>
  <c r="W1048" i="1"/>
  <c r="W990" i="1"/>
  <c r="Z990" i="1"/>
  <c r="Z721" i="1"/>
  <c r="W721" i="1"/>
  <c r="W1607" i="1"/>
  <c r="Z1607" i="1"/>
  <c r="Z1437" i="1"/>
  <c r="W1437" i="1"/>
  <c r="W1200" i="1"/>
  <c r="Z1200" i="1"/>
  <c r="Z327" i="19"/>
  <c r="W327" i="19"/>
  <c r="W1817" i="1"/>
  <c r="Z1817" i="1"/>
  <c r="W2042" i="1"/>
  <c r="Z2042" i="1"/>
  <c r="W1733" i="1"/>
  <c r="Z1733" i="1"/>
  <c r="Z2305" i="1"/>
  <c r="W2305" i="1"/>
  <c r="W530" i="1"/>
  <c r="Z530" i="1"/>
  <c r="W76" i="1"/>
  <c r="Z76" i="1"/>
  <c r="Z349" i="1"/>
  <c r="W349" i="1"/>
  <c r="W75" i="19"/>
  <c r="Z75" i="19"/>
  <c r="W930" i="1"/>
  <c r="Z930" i="1"/>
  <c r="W865" i="1"/>
  <c r="Z865" i="1"/>
  <c r="W814" i="1"/>
  <c r="Z814" i="1"/>
  <c r="Z20" i="19"/>
  <c r="W20" i="19"/>
  <c r="W82" i="1"/>
  <c r="Z82" i="1"/>
  <c r="Z656" i="1"/>
  <c r="W656" i="1"/>
  <c r="Z665" i="1"/>
  <c r="W665" i="1"/>
  <c r="W212" i="19"/>
  <c r="Z212" i="19"/>
  <c r="Z362" i="1"/>
  <c r="W362" i="1"/>
  <c r="Z666" i="1"/>
  <c r="W666" i="1"/>
  <c r="Z243" i="1"/>
  <c r="W243" i="1"/>
  <c r="W639" i="1"/>
  <c r="Z639" i="1"/>
  <c r="W140" i="19"/>
  <c r="Z140" i="19"/>
  <c r="W46" i="19"/>
  <c r="Z46" i="19"/>
  <c r="W667" i="1"/>
  <c r="Z667" i="1"/>
  <c r="Z538" i="1"/>
  <c r="W538" i="1"/>
  <c r="Z343" i="1"/>
  <c r="W343" i="1"/>
  <c r="W559" i="1"/>
  <c r="Z559" i="1"/>
  <c r="W53" i="19"/>
  <c r="Z53" i="19"/>
  <c r="Z295" i="1"/>
  <c r="W295" i="1"/>
  <c r="W469" i="1"/>
  <c r="Z469" i="1"/>
  <c r="Z11" i="19"/>
  <c r="W11" i="19"/>
  <c r="W71" i="19"/>
  <c r="Z71" i="19"/>
  <c r="W158" i="19"/>
  <c r="Z158" i="19"/>
  <c r="W966" i="1"/>
  <c r="Z966" i="1"/>
  <c r="Z546" i="1"/>
  <c r="W546" i="1"/>
  <c r="W176" i="19"/>
  <c r="Z176" i="19"/>
  <c r="W979" i="1"/>
  <c r="Z979" i="1"/>
  <c r="Z241" i="19"/>
  <c r="W241" i="19"/>
  <c r="W88" i="19"/>
  <c r="Z88" i="19"/>
  <c r="Z161" i="19"/>
  <c r="W161" i="19"/>
  <c r="W632" i="1"/>
  <c r="Z632" i="1"/>
  <c r="W249" i="19"/>
  <c r="Z249" i="19"/>
  <c r="W97" i="19"/>
  <c r="Z97" i="19"/>
  <c r="Z758" i="1"/>
  <c r="W758" i="1"/>
  <c r="W777" i="1"/>
  <c r="Z777" i="1"/>
  <c r="W967" i="1"/>
  <c r="Z967" i="1"/>
  <c r="W1145" i="1"/>
  <c r="Z1145" i="1"/>
  <c r="W1129" i="1"/>
  <c r="Z1129" i="1"/>
  <c r="Z811" i="1"/>
  <c r="W811" i="1"/>
  <c r="Z1000" i="1"/>
  <c r="W1000" i="1"/>
  <c r="W1138" i="1"/>
  <c r="Z1138" i="1"/>
  <c r="W857" i="1"/>
  <c r="Z857" i="1"/>
  <c r="W1087" i="1"/>
  <c r="Z1087" i="1"/>
  <c r="W786" i="1"/>
  <c r="Z786" i="1"/>
  <c r="Z963" i="1"/>
  <c r="W963" i="1"/>
  <c r="W1075" i="1"/>
  <c r="Z1075" i="1"/>
  <c r="W793" i="1"/>
  <c r="Z793" i="1"/>
  <c r="W957" i="1"/>
  <c r="Z957" i="1"/>
  <c r="Z735" i="1"/>
  <c r="W735" i="1"/>
  <c r="Z951" i="1"/>
  <c r="W951" i="1"/>
  <c r="W1089" i="1"/>
  <c r="Z1089" i="1"/>
  <c r="W730" i="1"/>
  <c r="Z730" i="1"/>
  <c r="W873" i="1"/>
  <c r="Z873" i="1"/>
  <c r="W1141" i="1"/>
  <c r="Z1141" i="1"/>
  <c r="Z913" i="1"/>
  <c r="W913" i="1"/>
  <c r="Z1071" i="1"/>
  <c r="W1071" i="1"/>
  <c r="Z763" i="1"/>
  <c r="W763" i="1"/>
  <c r="Z985" i="1"/>
  <c r="W985" i="1"/>
  <c r="Z1065" i="1"/>
  <c r="W1065" i="1"/>
  <c r="W95" i="19"/>
  <c r="Z95" i="19"/>
  <c r="Z803" i="1"/>
  <c r="W803" i="1"/>
  <c r="Z973" i="1"/>
  <c r="W973" i="1"/>
  <c r="W1144" i="1"/>
  <c r="Z1144" i="1"/>
  <c r="Z852" i="1"/>
  <c r="W852" i="1"/>
  <c r="W983" i="1"/>
  <c r="Z983" i="1"/>
  <c r="W1123" i="1"/>
  <c r="Z1123" i="1"/>
  <c r="W702" i="1"/>
  <c r="Z702" i="1"/>
  <c r="W849" i="1"/>
  <c r="Z849" i="1"/>
  <c r="Z1013" i="1"/>
  <c r="W1013" i="1"/>
  <c r="Z276" i="19"/>
  <c r="W276" i="19"/>
  <c r="W1527" i="1"/>
  <c r="Z1527" i="1"/>
  <c r="W1281" i="1"/>
  <c r="Z1281" i="1"/>
  <c r="W1546" i="1"/>
  <c r="Z1546" i="1"/>
  <c r="W1339" i="1"/>
  <c r="Z1339" i="1"/>
  <c r="W1636" i="1"/>
  <c r="Z1636" i="1"/>
  <c r="W1470" i="1"/>
  <c r="Z1470" i="1"/>
  <c r="W1251" i="1"/>
  <c r="Z1251" i="1"/>
  <c r="W1577" i="1"/>
  <c r="Z1577" i="1"/>
  <c r="W1461" i="1"/>
  <c r="Z1461" i="1"/>
  <c r="W1232" i="1"/>
  <c r="Z1232" i="1"/>
  <c r="Z1606" i="1"/>
  <c r="W1606" i="1"/>
  <c r="Z1383" i="1"/>
  <c r="W1383" i="1"/>
  <c r="Z1147" i="1"/>
  <c r="W1147" i="1"/>
  <c r="W1429" i="1"/>
  <c r="Z1429" i="1"/>
  <c r="Z1167" i="1"/>
  <c r="W1167" i="1"/>
  <c r="W1630" i="1"/>
  <c r="Z1630" i="1"/>
  <c r="Z1497" i="1"/>
  <c r="W1497" i="1"/>
  <c r="W1344" i="1"/>
  <c r="Z1344" i="1"/>
  <c r="W271" i="19"/>
  <c r="Z271" i="19"/>
  <c r="W1496" i="1"/>
  <c r="Z1496" i="1"/>
  <c r="W1228" i="1"/>
  <c r="Z1228" i="1"/>
  <c r="W1529" i="1"/>
  <c r="Z1529" i="1"/>
  <c r="W1317" i="1"/>
  <c r="Z1317" i="1"/>
  <c r="W1426" i="1"/>
  <c r="Z1426" i="1"/>
  <c r="Z269" i="19"/>
  <c r="W269" i="19"/>
  <c r="W1522" i="1"/>
  <c r="Z1522" i="1"/>
  <c r="W1316" i="1"/>
  <c r="Z1316" i="1"/>
  <c r="W1573" i="1"/>
  <c r="Z1573" i="1"/>
  <c r="W1340" i="1"/>
  <c r="Z1340" i="1"/>
  <c r="Z1443" i="1"/>
  <c r="W1443" i="1"/>
  <c r="W1280" i="1"/>
  <c r="Z1280" i="1"/>
  <c r="W1580" i="1"/>
  <c r="Z1580" i="1"/>
  <c r="W1396" i="1"/>
  <c r="Z1396" i="1"/>
  <c r="Z326" i="19"/>
  <c r="W326" i="19"/>
  <c r="W1465" i="1"/>
  <c r="Z1465" i="1"/>
  <c r="W1271" i="1"/>
  <c r="Z1271" i="1"/>
  <c r="Z1542" i="1"/>
  <c r="W1542" i="1"/>
  <c r="W1412" i="1"/>
  <c r="Z1412" i="1"/>
  <c r="W1219" i="1"/>
  <c r="Z1219" i="1"/>
  <c r="W1915" i="1"/>
  <c r="Z1915" i="1"/>
  <c r="Z2070" i="1"/>
  <c r="W2070" i="1"/>
  <c r="W1275" i="1"/>
  <c r="Z1275" i="1"/>
  <c r="W348" i="19"/>
  <c r="Z348" i="19"/>
  <c r="W338" i="19"/>
  <c r="Z338" i="19"/>
  <c r="W2124" i="1"/>
  <c r="Z2124" i="1"/>
  <c r="W1800" i="1"/>
  <c r="Z1800" i="1"/>
  <c r="Z2114" i="1"/>
  <c r="W2114" i="1"/>
  <c r="W1703" i="1"/>
  <c r="Z1703" i="1"/>
  <c r="Z352" i="19"/>
  <c r="W352" i="19"/>
  <c r="W1771" i="1"/>
  <c r="Z1771" i="1"/>
  <c r="Z323" i="19"/>
  <c r="W323" i="19"/>
  <c r="Z1384" i="1"/>
  <c r="W1384" i="1"/>
  <c r="Z1170" i="1"/>
  <c r="W1170" i="1"/>
  <c r="W2082" i="1"/>
  <c r="Z2082" i="1"/>
  <c r="W2040" i="1"/>
  <c r="Z2040" i="1"/>
  <c r="W1863" i="1"/>
  <c r="Z1863" i="1"/>
  <c r="W379" i="19"/>
  <c r="Z379" i="19"/>
  <c r="W2020" i="1"/>
  <c r="Z2020" i="1"/>
  <c r="W1869" i="1"/>
  <c r="Z1869" i="1"/>
  <c r="Z1705" i="1"/>
  <c r="W1705" i="1"/>
  <c r="W2031" i="1"/>
  <c r="Z2031" i="1"/>
  <c r="Z1770" i="1"/>
  <c r="W1770" i="1"/>
  <c r="Z2102" i="1"/>
  <c r="W2102" i="1"/>
  <c r="W1960" i="1"/>
  <c r="Z1960" i="1"/>
  <c r="W1739" i="1"/>
  <c r="Z1739" i="1"/>
  <c r="W2018" i="1"/>
  <c r="Z2018" i="1"/>
  <c r="W1806" i="1"/>
  <c r="Z1806" i="1"/>
  <c r="Z1660" i="1"/>
  <c r="W1660" i="1"/>
  <c r="Z2049" i="1"/>
  <c r="W2049" i="1"/>
  <c r="W1866" i="1"/>
  <c r="Z1866" i="1"/>
  <c r="Z2079" i="1"/>
  <c r="W2079" i="1"/>
  <c r="W1905" i="1"/>
  <c r="Z1905" i="1"/>
  <c r="W2073" i="1"/>
  <c r="Z2073" i="1"/>
  <c r="W1828" i="1"/>
  <c r="Z1828" i="1"/>
  <c r="W1683" i="1"/>
  <c r="Z1683" i="1"/>
  <c r="Z2067" i="1"/>
  <c r="W2067" i="1"/>
  <c r="W1934" i="1"/>
  <c r="Z1934" i="1"/>
  <c r="W1722" i="1"/>
  <c r="Z1722" i="1"/>
  <c r="W1956" i="1"/>
  <c r="Z1956" i="1"/>
  <c r="Z2110" i="1"/>
  <c r="W2110" i="1"/>
  <c r="W1948" i="1"/>
  <c r="Z1948" i="1"/>
  <c r="Z1780" i="1"/>
  <c r="W1780" i="1"/>
  <c r="W1899" i="1"/>
  <c r="Z1899" i="1"/>
  <c r="W1786" i="1"/>
  <c r="Z1786" i="1"/>
  <c r="W395" i="19"/>
  <c r="Z395" i="19"/>
  <c r="Z376" i="19"/>
  <c r="W376" i="19"/>
  <c r="W1947" i="1"/>
  <c r="Z1947" i="1"/>
  <c r="Z1784" i="1"/>
  <c r="W1784" i="1"/>
  <c r="W414" i="19"/>
  <c r="Z414" i="19"/>
  <c r="Z2038" i="1"/>
  <c r="W2038" i="1"/>
  <c r="Z1922" i="1"/>
  <c r="W1922" i="1"/>
  <c r="W1798" i="1"/>
  <c r="Z1798" i="1"/>
  <c r="W399" i="19"/>
  <c r="Z399" i="19"/>
  <c r="W1861" i="1"/>
  <c r="Z1861" i="1"/>
  <c r="W421" i="19"/>
  <c r="Z421" i="19"/>
  <c r="Z2310" i="1"/>
  <c r="W2310" i="1"/>
  <c r="Z2253" i="1"/>
  <c r="W2253" i="1"/>
  <c r="W2233" i="1"/>
  <c r="Z2233" i="1"/>
  <c r="Z2382" i="1"/>
  <c r="W2382" i="1"/>
  <c r="Z2387" i="1"/>
  <c r="W2387" i="1"/>
  <c r="W374" i="19"/>
  <c r="Z374" i="19"/>
  <c r="Z2340" i="1"/>
  <c r="W2340" i="1"/>
  <c r="W2301" i="1"/>
  <c r="Z2301" i="1"/>
  <c r="W2208" i="1"/>
  <c r="Z2208" i="1"/>
  <c r="Z2319" i="1"/>
  <c r="W2319" i="1"/>
  <c r="W2159" i="1"/>
  <c r="Z2159" i="1"/>
  <c r="W2370" i="1"/>
  <c r="Z2370" i="1"/>
  <c r="W2214" i="1"/>
  <c r="Z2214" i="1"/>
  <c r="Z474" i="19"/>
  <c r="W474" i="19"/>
  <c r="W2359" i="1"/>
  <c r="Z2359" i="1"/>
  <c r="W2206" i="1"/>
  <c r="Z2206" i="1"/>
  <c r="Z442" i="19"/>
  <c r="W442" i="19"/>
  <c r="Z2211" i="1"/>
  <c r="W2211" i="1"/>
  <c r="W472" i="19"/>
  <c r="Z472" i="19"/>
  <c r="Z2162" i="1"/>
  <c r="W2162" i="1"/>
  <c r="W2311" i="1"/>
  <c r="Z2311" i="1"/>
  <c r="W2179" i="1"/>
  <c r="Z2179" i="1"/>
  <c r="W2155" i="1"/>
  <c r="Z2155" i="1"/>
  <c r="Z2160" i="1"/>
  <c r="W2160" i="1"/>
  <c r="Z2176" i="1"/>
  <c r="W2176" i="1"/>
  <c r="W2278" i="1"/>
  <c r="Z2278" i="1"/>
  <c r="W484" i="19"/>
  <c r="Z484" i="19"/>
  <c r="Z495" i="1"/>
  <c r="W495" i="1"/>
  <c r="Z640" i="1"/>
  <c r="W640" i="1"/>
  <c r="W165" i="1"/>
  <c r="Z165" i="1"/>
  <c r="W307" i="1"/>
  <c r="Z307" i="1"/>
  <c r="W474" i="1"/>
  <c r="Z474" i="1"/>
  <c r="Z169" i="19"/>
  <c r="W169" i="19"/>
  <c r="W585" i="1"/>
  <c r="Z585" i="1"/>
  <c r="W251" i="1"/>
  <c r="Z251" i="1"/>
  <c r="W366" i="1"/>
  <c r="Z366" i="1"/>
  <c r="W81" i="19"/>
  <c r="Z81" i="19"/>
  <c r="W604" i="1"/>
  <c r="Z604" i="1"/>
  <c r="Z49" i="19"/>
  <c r="W49" i="19"/>
  <c r="Z240" i="1"/>
  <c r="W240" i="1"/>
  <c r="W449" i="1"/>
  <c r="Z449" i="1"/>
  <c r="W106" i="1"/>
  <c r="Z106" i="1"/>
  <c r="Z509" i="1"/>
  <c r="W509" i="1"/>
  <c r="W44" i="19"/>
  <c r="Z44" i="19"/>
  <c r="W522" i="1"/>
  <c r="Z522" i="1"/>
  <c r="W671" i="1"/>
  <c r="Z671" i="1"/>
  <c r="W383" i="1"/>
  <c r="Z383" i="1"/>
  <c r="W46" i="1"/>
  <c r="Z46" i="1"/>
  <c r="Z111" i="1"/>
  <c r="W111" i="1"/>
  <c r="W358" i="1"/>
  <c r="Z358" i="1"/>
  <c r="W419" i="1"/>
  <c r="Z419" i="1"/>
  <c r="W368" i="1"/>
  <c r="Z368" i="1"/>
  <c r="W91" i="1"/>
  <c r="Z91" i="1"/>
  <c r="W246" i="1"/>
  <c r="Z246" i="1"/>
  <c r="W429" i="1"/>
  <c r="Z429" i="1"/>
  <c r="W60" i="1"/>
  <c r="Z60" i="1"/>
  <c r="W69" i="1"/>
  <c r="Z69" i="1"/>
  <c r="W78" i="1"/>
  <c r="Z78" i="1"/>
  <c r="W287" i="1"/>
  <c r="Z287" i="1"/>
  <c r="W462" i="1"/>
  <c r="Z462" i="1"/>
  <c r="W29" i="1"/>
  <c r="Z29" i="1"/>
  <c r="W121" i="1"/>
  <c r="Z121" i="1"/>
  <c r="W168" i="1"/>
  <c r="Z168" i="1"/>
  <c r="W273" i="1"/>
  <c r="Z273" i="1"/>
  <c r="W660" i="1"/>
  <c r="Z660" i="1"/>
  <c r="W198" i="19"/>
  <c r="Z198" i="19"/>
  <c r="Z629" i="1"/>
  <c r="W629" i="1"/>
  <c r="W869" i="1"/>
  <c r="Z869" i="1"/>
  <c r="Z1008" i="1"/>
  <c r="W1008" i="1"/>
  <c r="W840" i="1"/>
  <c r="Z840" i="1"/>
  <c r="W1063" i="1"/>
  <c r="Z1063" i="1"/>
  <c r="W1176" i="1"/>
  <c r="Z1176" i="1"/>
  <c r="Z1427" i="1"/>
  <c r="W1427" i="1"/>
  <c r="W1424" i="1"/>
  <c r="Z1424" i="1"/>
  <c r="W1242" i="1"/>
  <c r="Z1242" i="1"/>
  <c r="W1657" i="1"/>
  <c r="Z1657" i="1"/>
  <c r="W1767" i="1"/>
  <c r="Z1767" i="1"/>
  <c r="W2044" i="1"/>
  <c r="Z2044" i="1"/>
  <c r="Z2371" i="1"/>
  <c r="W2371" i="1"/>
  <c r="W90" i="19"/>
  <c r="Z90" i="19"/>
  <c r="W165" i="19"/>
  <c r="Z165" i="19"/>
  <c r="W651" i="1"/>
  <c r="Z651" i="1"/>
  <c r="W92" i="19"/>
  <c r="Z92" i="19"/>
  <c r="W714" i="1"/>
  <c r="Z714" i="1"/>
  <c r="Z1022" i="1"/>
  <c r="W1022" i="1"/>
  <c r="W1127" i="1"/>
  <c r="Z1127" i="1"/>
  <c r="W194" i="19"/>
  <c r="Z194" i="19"/>
  <c r="W364" i="1"/>
  <c r="Z364" i="1"/>
  <c r="W233" i="1"/>
  <c r="Z233" i="1"/>
  <c r="Z65" i="19"/>
  <c r="W65" i="19"/>
  <c r="W673" i="1"/>
  <c r="Z673" i="1"/>
  <c r="W91" i="19"/>
  <c r="Z91" i="19"/>
  <c r="W524" i="1"/>
  <c r="Z524" i="1"/>
  <c r="W405" i="1"/>
  <c r="Z405" i="1"/>
  <c r="W486" i="1"/>
  <c r="Z486" i="1"/>
  <c r="Z268" i="1"/>
  <c r="W268" i="1"/>
  <c r="W198" i="1"/>
  <c r="Z198" i="1"/>
  <c r="W482" i="1"/>
  <c r="Z482" i="1"/>
  <c r="W131" i="1"/>
  <c r="Z131" i="1"/>
  <c r="W102" i="19"/>
  <c r="Z102" i="19"/>
  <c r="W435" i="1"/>
  <c r="Z435" i="1"/>
  <c r="W637" i="1"/>
  <c r="Z637" i="1"/>
  <c r="Z67" i="19"/>
  <c r="W67" i="19"/>
  <c r="W500" i="1"/>
  <c r="Z500" i="1"/>
  <c r="Z9" i="1"/>
  <c r="W9" i="1"/>
  <c r="Z210" i="1"/>
  <c r="W210" i="1"/>
  <c r="W577" i="1"/>
  <c r="Z577" i="1"/>
  <c r="W17" i="1"/>
  <c r="Z17" i="1"/>
  <c r="W147" i="19"/>
  <c r="Z147" i="19"/>
  <c r="W167" i="19"/>
  <c r="Z167" i="19"/>
  <c r="W718" i="1"/>
  <c r="Z718" i="1"/>
  <c r="W235" i="19"/>
  <c r="Z235" i="19"/>
  <c r="W76" i="19"/>
  <c r="Z76" i="19"/>
  <c r="W152" i="19"/>
  <c r="Z152" i="19"/>
  <c r="W621" i="1"/>
  <c r="Z621" i="1"/>
  <c r="W240" i="19"/>
  <c r="Z240" i="19"/>
  <c r="W86" i="19"/>
  <c r="Z86" i="19"/>
  <c r="Z834" i="1"/>
  <c r="W834" i="1"/>
  <c r="W790" i="1"/>
  <c r="Z790" i="1"/>
  <c r="W980" i="1"/>
  <c r="Z980" i="1"/>
  <c r="W961" i="1"/>
  <c r="Z961" i="1"/>
  <c r="W679" i="1"/>
  <c r="Z679" i="1"/>
  <c r="W843" i="1"/>
  <c r="Z843" i="1"/>
  <c r="W1014" i="1"/>
  <c r="Z1014" i="1"/>
  <c r="W1146" i="1"/>
  <c r="Z1146" i="1"/>
  <c r="Z884" i="1"/>
  <c r="W884" i="1"/>
  <c r="Z1095" i="1"/>
  <c r="W1095" i="1"/>
  <c r="Z799" i="1"/>
  <c r="W799" i="1"/>
  <c r="W976" i="1"/>
  <c r="Z976" i="1"/>
  <c r="Z1088" i="1"/>
  <c r="W1088" i="1"/>
  <c r="W819" i="1"/>
  <c r="Z819" i="1"/>
  <c r="Z1002" i="1"/>
  <c r="W1002" i="1"/>
  <c r="Z747" i="1"/>
  <c r="W747" i="1"/>
  <c r="W964" i="1"/>
  <c r="Z964" i="1"/>
  <c r="W1097" i="1"/>
  <c r="Z1097" i="1"/>
  <c r="W748" i="1"/>
  <c r="Z748" i="1"/>
  <c r="W893" i="1"/>
  <c r="Z893" i="1"/>
  <c r="Z682" i="1"/>
  <c r="W682" i="1"/>
  <c r="W919" i="1"/>
  <c r="Z919" i="1"/>
  <c r="W1105" i="1"/>
  <c r="Z1105" i="1"/>
  <c r="Z769" i="1"/>
  <c r="W769" i="1"/>
  <c r="W1004" i="1"/>
  <c r="Z1004" i="1"/>
  <c r="W1072" i="1"/>
  <c r="Z1072" i="1"/>
  <c r="Z72" i="19"/>
  <c r="W72" i="19"/>
  <c r="Z809" i="1"/>
  <c r="W809" i="1"/>
  <c r="W998" i="1"/>
  <c r="Z998" i="1"/>
  <c r="Z1554" i="1"/>
  <c r="W1554" i="1"/>
  <c r="Z863" i="1"/>
  <c r="W863" i="1"/>
  <c r="Z989" i="1"/>
  <c r="W989" i="1"/>
  <c r="Z1136" i="1"/>
  <c r="W1136" i="1"/>
  <c r="W724" i="1"/>
  <c r="Z724" i="1"/>
  <c r="W877" i="1"/>
  <c r="Z877" i="1"/>
  <c r="W1030" i="1"/>
  <c r="Z1030" i="1"/>
  <c r="W268" i="19"/>
  <c r="Z268" i="19"/>
  <c r="W1521" i="1"/>
  <c r="Z1521" i="1"/>
  <c r="W1262" i="1"/>
  <c r="Z1262" i="1"/>
  <c r="W1539" i="1"/>
  <c r="Z1539" i="1"/>
  <c r="W1330" i="1"/>
  <c r="Z1330" i="1"/>
  <c r="W1627" i="1"/>
  <c r="Z1627" i="1"/>
  <c r="Z1440" i="1"/>
  <c r="W1440" i="1"/>
  <c r="W1223" i="1"/>
  <c r="Z1223" i="1"/>
  <c r="W1571" i="1"/>
  <c r="Z1571" i="1"/>
  <c r="W1439" i="1"/>
  <c r="Z1439" i="1"/>
  <c r="W1213" i="1"/>
  <c r="Z1213" i="1"/>
  <c r="W1596" i="1"/>
  <c r="Z1596" i="1"/>
  <c r="Z1374" i="1"/>
  <c r="W1374" i="1"/>
  <c r="W273" i="19"/>
  <c r="Z273" i="19"/>
  <c r="W1413" i="1"/>
  <c r="Z1413" i="1"/>
  <c r="Z1156" i="1"/>
  <c r="W1156" i="1"/>
  <c r="W1610" i="1"/>
  <c r="Z1610" i="1"/>
  <c r="W1467" i="1"/>
  <c r="Z1467" i="1"/>
  <c r="W1326" i="1"/>
  <c r="Z1326" i="1"/>
  <c r="Z254" i="19"/>
  <c r="W254" i="19"/>
  <c r="W1481" i="1"/>
  <c r="Z1481" i="1"/>
  <c r="W1210" i="1"/>
  <c r="Z1210" i="1"/>
  <c r="W1488" i="1"/>
  <c r="Z1488" i="1"/>
  <c r="W1301" i="1"/>
  <c r="Z1301" i="1"/>
  <c r="W1418" i="1"/>
  <c r="Z1418" i="1"/>
  <c r="W261" i="19"/>
  <c r="Z261" i="19"/>
  <c r="W1516" i="1"/>
  <c r="Z1516" i="1"/>
  <c r="W1308" i="1"/>
  <c r="Z1308" i="1"/>
  <c r="W1560" i="1"/>
  <c r="Z1560" i="1"/>
  <c r="Z1331" i="1"/>
  <c r="W1331" i="1"/>
  <c r="Z1438" i="1"/>
  <c r="W1438" i="1"/>
  <c r="Z1268" i="1"/>
  <c r="W1268" i="1"/>
  <c r="W1570" i="1"/>
  <c r="Z1570" i="1"/>
  <c r="W1354" i="1"/>
  <c r="Z1354" i="1"/>
  <c r="Z316" i="19"/>
  <c r="W316" i="19"/>
  <c r="Z1460" i="1"/>
  <c r="W1460" i="1"/>
  <c r="Z1264" i="1"/>
  <c r="W1264" i="1"/>
  <c r="Z1523" i="1"/>
  <c r="W1523" i="1"/>
  <c r="W1408" i="1"/>
  <c r="Z1408" i="1"/>
  <c r="W1189" i="1"/>
  <c r="Z1189" i="1"/>
  <c r="W1832" i="1"/>
  <c r="Z1832" i="1"/>
  <c r="W1994" i="1"/>
  <c r="Z1994" i="1"/>
  <c r="W1270" i="1"/>
  <c r="Z1270" i="1"/>
  <c r="W339" i="19"/>
  <c r="Z339" i="19"/>
  <c r="Z328" i="19"/>
  <c r="W328" i="19"/>
  <c r="Z1981" i="1"/>
  <c r="W1981" i="1"/>
  <c r="W354" i="19"/>
  <c r="Z354" i="19"/>
  <c r="Z1967" i="1"/>
  <c r="W1967" i="1"/>
  <c r="W1674" i="1"/>
  <c r="Z1674" i="1"/>
  <c r="W343" i="19"/>
  <c r="Z343" i="19"/>
  <c r="W342" i="19"/>
  <c r="Z342" i="19"/>
  <c r="W313" i="19"/>
  <c r="Z313" i="19"/>
  <c r="W1333" i="1"/>
  <c r="Z1333" i="1"/>
  <c r="Z1160" i="1"/>
  <c r="W1160" i="1"/>
  <c r="W1749" i="1"/>
  <c r="Z1749" i="1"/>
  <c r="Z2033" i="1"/>
  <c r="W2033" i="1"/>
  <c r="W1847" i="1"/>
  <c r="Z1847" i="1"/>
  <c r="Z2109" i="1"/>
  <c r="W2109" i="1"/>
  <c r="W2014" i="1"/>
  <c r="Z2014" i="1"/>
  <c r="Z1862" i="1"/>
  <c r="W1862" i="1"/>
  <c r="Z1685" i="1"/>
  <c r="W1685" i="1"/>
  <c r="W2000" i="1"/>
  <c r="Z2000" i="1"/>
  <c r="W1755" i="1"/>
  <c r="Z1755" i="1"/>
  <c r="W2092" i="1"/>
  <c r="Z2092" i="1"/>
  <c r="W1952" i="1"/>
  <c r="Z1952" i="1"/>
  <c r="W1725" i="1"/>
  <c r="Z1725" i="1"/>
  <c r="W1999" i="1"/>
  <c r="Z1999" i="1"/>
  <c r="W1791" i="1"/>
  <c r="Z1791" i="1"/>
  <c r="W1650" i="1"/>
  <c r="Z1650" i="1"/>
  <c r="W2030" i="1"/>
  <c r="Z2030" i="1"/>
  <c r="W1813" i="1"/>
  <c r="Z1813" i="1"/>
  <c r="W2068" i="1"/>
  <c r="Z2068" i="1"/>
  <c r="W1872" i="1"/>
  <c r="Z1872" i="1"/>
  <c r="Z2055" i="1"/>
  <c r="W2055" i="1"/>
  <c r="W1812" i="1"/>
  <c r="Z1812" i="1"/>
  <c r="W1659" i="1"/>
  <c r="Z1659" i="1"/>
  <c r="W2061" i="1"/>
  <c r="Z2061" i="1"/>
  <c r="W1918" i="1"/>
  <c r="Z1918" i="1"/>
  <c r="Z393" i="19"/>
  <c r="W393" i="19"/>
  <c r="W1925" i="1"/>
  <c r="Z1925" i="1"/>
  <c r="Z2099" i="1"/>
  <c r="W2099" i="1"/>
  <c r="W1933" i="1"/>
  <c r="Z1933" i="1"/>
  <c r="W1773" i="1"/>
  <c r="Z1773" i="1"/>
  <c r="W1894" i="1"/>
  <c r="Z1894" i="1"/>
  <c r="W1763" i="1"/>
  <c r="Z1763" i="1"/>
  <c r="W380" i="19"/>
  <c r="Z380" i="19"/>
  <c r="Z2071" i="1"/>
  <c r="W2071" i="1"/>
  <c r="Z1941" i="1"/>
  <c r="W1941" i="1"/>
  <c r="Z1766" i="1"/>
  <c r="W1766" i="1"/>
  <c r="W402" i="19"/>
  <c r="Z402" i="19"/>
  <c r="W2017" i="1"/>
  <c r="Z2017" i="1"/>
  <c r="W1911" i="1"/>
  <c r="Z1911" i="1"/>
  <c r="W1792" i="1"/>
  <c r="Z1792" i="1"/>
  <c r="W371" i="19"/>
  <c r="Z371" i="19"/>
  <c r="W1850" i="1"/>
  <c r="Z1850" i="1"/>
  <c r="W411" i="19"/>
  <c r="Z411" i="19"/>
  <c r="Z2296" i="1"/>
  <c r="W2296" i="1"/>
  <c r="W2236" i="1"/>
  <c r="Z2236" i="1"/>
  <c r="W2202" i="1"/>
  <c r="Z2202" i="1"/>
  <c r="W2349" i="1"/>
  <c r="Z2349" i="1"/>
  <c r="Z2381" i="1"/>
  <c r="W2381" i="1"/>
  <c r="W2323" i="1"/>
  <c r="Z2323" i="1"/>
  <c r="W2322" i="1"/>
  <c r="Z2322" i="1"/>
  <c r="Z2273" i="1"/>
  <c r="W2273" i="1"/>
  <c r="W2390" i="1"/>
  <c r="Z2390" i="1"/>
  <c r="W2306" i="1"/>
  <c r="Z2306" i="1"/>
  <c r="W2151" i="1"/>
  <c r="Z2151" i="1"/>
  <c r="Z2348" i="1"/>
  <c r="W2348" i="1"/>
  <c r="W2198" i="1"/>
  <c r="Z2198" i="1"/>
  <c r="W454" i="19"/>
  <c r="Z454" i="19"/>
  <c r="W2338" i="1"/>
  <c r="Z2338" i="1"/>
  <c r="W2190" i="1"/>
  <c r="Z2190" i="1"/>
  <c r="Z2342" i="1"/>
  <c r="W2342" i="1"/>
  <c r="W2205" i="1"/>
  <c r="Z2205" i="1"/>
  <c r="Z462" i="19"/>
  <c r="W462" i="19"/>
  <c r="W2141" i="1"/>
  <c r="Z2141" i="1"/>
  <c r="W2294" i="1"/>
  <c r="Z2294" i="1"/>
  <c r="Z2161" i="1"/>
  <c r="W2161" i="1"/>
  <c r="W2147" i="1"/>
  <c r="Z2147" i="1"/>
  <c r="Z2154" i="1"/>
  <c r="W2154" i="1"/>
  <c r="W2168" i="1"/>
  <c r="Z2168" i="1"/>
  <c r="Z2262" i="1"/>
  <c r="W2262" i="1"/>
  <c r="Z475" i="19"/>
  <c r="W475" i="19"/>
  <c r="Z514" i="1"/>
  <c r="W514" i="1"/>
  <c r="W646" i="1"/>
  <c r="Z646" i="1"/>
  <c r="W201" i="1"/>
  <c r="Z201" i="1"/>
  <c r="W344" i="1"/>
  <c r="Z344" i="1"/>
  <c r="W28" i="1"/>
  <c r="Z28" i="1"/>
  <c r="W186" i="19"/>
  <c r="Z186" i="19"/>
  <c r="W597" i="1"/>
  <c r="Z597" i="1"/>
  <c r="W256" i="1"/>
  <c r="Z256" i="1"/>
  <c r="W375" i="1"/>
  <c r="Z375" i="1"/>
  <c r="W134" i="19"/>
  <c r="Z134" i="19"/>
  <c r="W610" i="1"/>
  <c r="Z610" i="1"/>
  <c r="Z54" i="19"/>
  <c r="W54" i="19"/>
  <c r="W262" i="1"/>
  <c r="Z262" i="1"/>
  <c r="W454" i="1"/>
  <c r="Z454" i="1"/>
  <c r="W122" i="1"/>
  <c r="Z122" i="1"/>
  <c r="W528" i="1"/>
  <c r="Z528" i="1"/>
  <c r="Z89" i="19"/>
  <c r="W89" i="19"/>
  <c r="W535" i="1"/>
  <c r="Z535" i="1"/>
  <c r="Z361" i="1"/>
  <c r="W361" i="1"/>
  <c r="W36" i="1"/>
  <c r="Z36" i="1"/>
  <c r="Z93" i="1"/>
  <c r="W93" i="1"/>
  <c r="W342" i="1"/>
  <c r="Z342" i="1"/>
  <c r="W408" i="1"/>
  <c r="Z408" i="1"/>
  <c r="W340" i="1"/>
  <c r="Z340" i="1"/>
  <c r="W81" i="1"/>
  <c r="Z81" i="1"/>
  <c r="W145" i="1"/>
  <c r="Z145" i="1"/>
  <c r="W415" i="1"/>
  <c r="Z415" i="1"/>
  <c r="W31" i="1"/>
  <c r="Z31" i="1"/>
  <c r="Z59" i="1"/>
  <c r="W59" i="1"/>
  <c r="W68" i="1"/>
  <c r="Z68" i="1"/>
  <c r="W272" i="1"/>
  <c r="Z272" i="1"/>
  <c r="W436" i="1"/>
  <c r="Z436" i="1"/>
  <c r="W20" i="1"/>
  <c r="Z20" i="1"/>
  <c r="W463" i="1"/>
  <c r="Z463" i="1"/>
  <c r="W163" i="1"/>
  <c r="Z163" i="1"/>
  <c r="W258" i="1"/>
  <c r="Z258" i="1"/>
  <c r="W492" i="1"/>
  <c r="Z492" i="1"/>
  <c r="W37" i="1"/>
  <c r="Z37" i="1"/>
  <c r="W44" i="1"/>
  <c r="Z44" i="1"/>
  <c r="W606" i="1"/>
  <c r="Z606" i="1"/>
  <c r="Z923" i="1"/>
  <c r="W923" i="1"/>
  <c r="W958" i="1"/>
  <c r="Z958" i="1"/>
  <c r="Z891" i="1"/>
  <c r="W891" i="1"/>
  <c r="W1500" i="1"/>
  <c r="Z1500" i="1"/>
  <c r="W1625" i="1"/>
  <c r="Z1625" i="1"/>
  <c r="W1318" i="1"/>
  <c r="Z1318" i="1"/>
  <c r="Z298" i="19"/>
  <c r="W298" i="19"/>
  <c r="W1801" i="1"/>
  <c r="Z1801" i="1"/>
  <c r="W1978" i="1"/>
  <c r="Z1978" i="1"/>
  <c r="W418" i="19"/>
  <c r="Z418" i="19"/>
  <c r="Z2261" i="1"/>
  <c r="W2261" i="1"/>
  <c r="W335" i="1"/>
  <c r="Z335" i="1"/>
  <c r="W600" i="1"/>
  <c r="Z600" i="1"/>
  <c r="W265" i="1"/>
  <c r="Z265" i="1"/>
  <c r="W226" i="19"/>
  <c r="Z226" i="19"/>
  <c r="W766" i="1"/>
  <c r="Z766" i="1"/>
  <c r="Z801" i="1"/>
  <c r="W801" i="1"/>
  <c r="W177" i="1"/>
  <c r="Z177" i="1"/>
  <c r="W180" i="19"/>
  <c r="Z180" i="19"/>
  <c r="W270" i="1"/>
  <c r="Z270" i="1"/>
  <c r="W222" i="19"/>
  <c r="Z222" i="19"/>
  <c r="W225" i="19"/>
  <c r="Z225" i="19"/>
  <c r="W677" i="1"/>
  <c r="Z677" i="1"/>
  <c r="W237" i="19"/>
  <c r="Z237" i="19"/>
  <c r="W114" i="1"/>
  <c r="Z114" i="1"/>
  <c r="W45" i="19"/>
  <c r="Z45" i="19"/>
  <c r="W86" i="1"/>
  <c r="Z86" i="1"/>
  <c r="W499" i="1"/>
  <c r="Z499" i="1"/>
  <c r="W544" i="1"/>
  <c r="Z544" i="1"/>
  <c r="W420" i="1"/>
  <c r="Z420" i="1"/>
  <c r="W205" i="1"/>
  <c r="Z205" i="1"/>
  <c r="W141" i="1"/>
  <c r="Z141" i="1"/>
  <c r="W177" i="19"/>
  <c r="Z177" i="19"/>
  <c r="Z505" i="1"/>
  <c r="W505" i="1"/>
  <c r="W52" i="19"/>
  <c r="Z52" i="19"/>
  <c r="W300" i="1"/>
  <c r="Z300" i="1"/>
  <c r="Z545" i="1"/>
  <c r="W545" i="1"/>
  <c r="W354" i="1"/>
  <c r="Z354" i="1"/>
  <c r="W169" i="1"/>
  <c r="Z169" i="1"/>
  <c r="W11" i="1"/>
  <c r="Z11" i="1"/>
  <c r="W802" i="1"/>
  <c r="Z802" i="1"/>
  <c r="W146" i="1"/>
  <c r="Z146" i="1"/>
  <c r="Z440" i="1"/>
  <c r="W440" i="1"/>
  <c r="Z102" i="1"/>
  <c r="W102" i="1"/>
  <c r="Z643" i="1"/>
  <c r="W643" i="1"/>
  <c r="Z96" i="19"/>
  <c r="W96" i="19"/>
  <c r="Z582" i="1"/>
  <c r="W582" i="1"/>
  <c r="Z14" i="19"/>
  <c r="W14" i="19"/>
  <c r="W473" i="1"/>
  <c r="Z473" i="1"/>
  <c r="W552" i="1"/>
  <c r="Z552" i="1"/>
  <c r="W216" i="1"/>
  <c r="Z216" i="1"/>
  <c r="W359" i="1"/>
  <c r="Z359" i="1"/>
  <c r="W175" i="1"/>
  <c r="Z175" i="1"/>
  <c r="W7" i="19"/>
  <c r="Z7" i="19"/>
  <c r="W138" i="19"/>
  <c r="Z138" i="19"/>
  <c r="W136" i="19"/>
  <c r="Z136" i="19"/>
  <c r="Z227" i="19"/>
  <c r="W227" i="19"/>
  <c r="Z143" i="19"/>
  <c r="W143" i="19"/>
  <c r="W616" i="1"/>
  <c r="Z616" i="1"/>
  <c r="Z233" i="19"/>
  <c r="W233" i="19"/>
  <c r="W74" i="19"/>
  <c r="Z74" i="19"/>
  <c r="Z914" i="1"/>
  <c r="W914" i="1"/>
  <c r="Z842" i="1"/>
  <c r="W842" i="1"/>
  <c r="Z987" i="1"/>
  <c r="W987" i="1"/>
  <c r="W974" i="1"/>
  <c r="Z974" i="1"/>
  <c r="W684" i="1"/>
  <c r="Z684" i="1"/>
  <c r="Z850" i="1"/>
  <c r="W850" i="1"/>
  <c r="W1028" i="1"/>
  <c r="Z1028" i="1"/>
  <c r="W691" i="1"/>
  <c r="Z691" i="1"/>
  <c r="W898" i="1"/>
  <c r="Z898" i="1"/>
  <c r="Z1109" i="1"/>
  <c r="W1109" i="1"/>
  <c r="Z812" i="1"/>
  <c r="W812" i="1"/>
  <c r="W995" i="1"/>
  <c r="Z995" i="1"/>
  <c r="W1116" i="1"/>
  <c r="Z1116" i="1"/>
  <c r="Z831" i="1"/>
  <c r="W831" i="1"/>
  <c r="W1029" i="1"/>
  <c r="Z1029" i="1"/>
  <c r="Z761" i="1"/>
  <c r="W761" i="1"/>
  <c r="Z970" i="1"/>
  <c r="W970" i="1"/>
  <c r="W1104" i="1"/>
  <c r="Z1104" i="1"/>
  <c r="W768" i="1"/>
  <c r="Z768" i="1"/>
  <c r="W900" i="1"/>
  <c r="Z900" i="1"/>
  <c r="W736" i="1"/>
  <c r="Z736" i="1"/>
  <c r="W926" i="1"/>
  <c r="Z926" i="1"/>
  <c r="W1112" i="1"/>
  <c r="Z1112" i="1"/>
  <c r="Z808" i="1"/>
  <c r="W808" i="1"/>
  <c r="Z1011" i="1"/>
  <c r="W1011" i="1"/>
  <c r="Z1092" i="1"/>
  <c r="W1092" i="1"/>
  <c r="Z61" i="19"/>
  <c r="W61" i="19"/>
  <c r="W855" i="1"/>
  <c r="Z855" i="1"/>
  <c r="W1005" i="1"/>
  <c r="Z1005" i="1"/>
  <c r="W1548" i="1"/>
  <c r="Z1548" i="1"/>
  <c r="W874" i="1"/>
  <c r="Z874" i="1"/>
  <c r="W994" i="1"/>
  <c r="Z994" i="1"/>
  <c r="W270" i="19"/>
  <c r="Z270" i="19"/>
  <c r="W734" i="1"/>
  <c r="Z734" i="1"/>
  <c r="Z894" i="1"/>
  <c r="W894" i="1"/>
  <c r="W1041" i="1"/>
  <c r="Z1041" i="1"/>
  <c r="W259" i="19"/>
  <c r="Z259" i="19"/>
  <c r="W1515" i="1"/>
  <c r="Z1515" i="1"/>
  <c r="W1252" i="1"/>
  <c r="Z1252" i="1"/>
  <c r="W1532" i="1"/>
  <c r="Z1532" i="1"/>
  <c r="W1306" i="1"/>
  <c r="Z1306" i="1"/>
  <c r="Z1617" i="1"/>
  <c r="W1617" i="1"/>
  <c r="W1423" i="1"/>
  <c r="Z1423" i="1"/>
  <c r="W1214" i="1"/>
  <c r="Z1214" i="1"/>
  <c r="W1564" i="1"/>
  <c r="Z1564" i="1"/>
  <c r="W1422" i="1"/>
  <c r="Z1422" i="1"/>
  <c r="W1195" i="1"/>
  <c r="Z1195" i="1"/>
  <c r="W1581" i="1"/>
  <c r="Z1581" i="1"/>
  <c r="W1337" i="1"/>
  <c r="Z1337" i="1"/>
  <c r="W1635" i="1"/>
  <c r="Z1635" i="1"/>
  <c r="W1373" i="1"/>
  <c r="Z1373" i="1"/>
  <c r="W1090" i="1"/>
  <c r="Z1090" i="1"/>
  <c r="Z1595" i="1"/>
  <c r="W1595" i="1"/>
  <c r="W1452" i="1"/>
  <c r="Z1452" i="1"/>
  <c r="Z1302" i="1"/>
  <c r="W1302" i="1"/>
  <c r="W1639" i="1"/>
  <c r="Z1639" i="1"/>
  <c r="W1466" i="1"/>
  <c r="Z1466" i="1"/>
  <c r="W1201" i="1"/>
  <c r="Z1201" i="1"/>
  <c r="W1458" i="1"/>
  <c r="Z1458" i="1"/>
  <c r="W1293" i="1"/>
  <c r="Z1293" i="1"/>
  <c r="W1404" i="1"/>
  <c r="Z1404" i="1"/>
  <c r="W252" i="19"/>
  <c r="Z252" i="19"/>
  <c r="W1509" i="1"/>
  <c r="Z1509" i="1"/>
  <c r="W1273" i="1"/>
  <c r="Z1273" i="1"/>
  <c r="W1553" i="1"/>
  <c r="Z1553" i="1"/>
  <c r="Z1307" i="1"/>
  <c r="W1307" i="1"/>
  <c r="W1421" i="1"/>
  <c r="Z1421" i="1"/>
  <c r="W1255" i="1"/>
  <c r="Z1255" i="1"/>
  <c r="W1559" i="1"/>
  <c r="Z1559" i="1"/>
  <c r="W1335" i="1"/>
  <c r="Z1335" i="1"/>
  <c r="Z305" i="19"/>
  <c r="W305" i="19"/>
  <c r="W1455" i="1"/>
  <c r="Z1455" i="1"/>
  <c r="W1246" i="1"/>
  <c r="Z1246" i="1"/>
  <c r="Z1514" i="1"/>
  <c r="W1514" i="1"/>
  <c r="W1403" i="1"/>
  <c r="Z1403" i="1"/>
  <c r="W1163" i="1"/>
  <c r="Z1163" i="1"/>
  <c r="Z1741" i="1"/>
  <c r="W1741" i="1"/>
  <c r="W1908" i="1"/>
  <c r="Z1908" i="1"/>
  <c r="Z1259" i="1"/>
  <c r="W1259" i="1"/>
  <c r="W329" i="19"/>
  <c r="Z329" i="19"/>
  <c r="W319" i="19"/>
  <c r="Z319" i="19"/>
  <c r="W355" i="19"/>
  <c r="Z355" i="19"/>
  <c r="Z345" i="19"/>
  <c r="W345" i="19"/>
  <c r="W1793" i="1"/>
  <c r="Z1793" i="1"/>
  <c r="W1664" i="1"/>
  <c r="Z1664" i="1"/>
  <c r="Z334" i="19"/>
  <c r="W334" i="19"/>
  <c r="W333" i="19"/>
  <c r="Z333" i="19"/>
  <c r="W302" i="19"/>
  <c r="Z302" i="19"/>
  <c r="W1323" i="1"/>
  <c r="Z1323" i="1"/>
  <c r="W350" i="19"/>
  <c r="Z350" i="19"/>
  <c r="W1692" i="1"/>
  <c r="Z1692" i="1"/>
  <c r="W2009" i="1"/>
  <c r="Z2009" i="1"/>
  <c r="W1825" i="1"/>
  <c r="Z1825" i="1"/>
  <c r="Z2098" i="1"/>
  <c r="W2098" i="1"/>
  <c r="Z2008" i="1"/>
  <c r="W2008" i="1"/>
  <c r="Z1854" i="1"/>
  <c r="W1854" i="1"/>
  <c r="W1676" i="1"/>
  <c r="Z1676" i="1"/>
  <c r="Z1987" i="1"/>
  <c r="W1987" i="1"/>
  <c r="W419" i="19"/>
  <c r="Z419" i="19"/>
  <c r="W2087" i="1"/>
  <c r="Z2087" i="1"/>
  <c r="W1937" i="1"/>
  <c r="Z1937" i="1"/>
  <c r="W410" i="19"/>
  <c r="Z410" i="19"/>
  <c r="W1966" i="1"/>
  <c r="Z1966" i="1"/>
  <c r="W1785" i="1"/>
  <c r="Z1785" i="1"/>
  <c r="W1646" i="1"/>
  <c r="Z1646" i="1"/>
  <c r="Z2005" i="1"/>
  <c r="W2005" i="1"/>
  <c r="Z1797" i="1"/>
  <c r="W1797" i="1"/>
  <c r="W2062" i="1"/>
  <c r="Z2062" i="1"/>
  <c r="Z1843" i="1"/>
  <c r="W1843" i="1"/>
  <c r="W2023" i="1"/>
  <c r="Z2023" i="1"/>
  <c r="W1782" i="1"/>
  <c r="Z1782" i="1"/>
  <c r="W1654" i="1"/>
  <c r="Z1654" i="1"/>
  <c r="W2054" i="1"/>
  <c r="Z2054" i="1"/>
  <c r="W1904" i="1"/>
  <c r="Z1904" i="1"/>
  <c r="W2131" i="1"/>
  <c r="Z2131" i="1"/>
  <c r="W1896" i="1"/>
  <c r="Z1896" i="1"/>
  <c r="Z2094" i="1"/>
  <c r="W2094" i="1"/>
  <c r="W1917" i="1"/>
  <c r="Z1917" i="1"/>
  <c r="Z1765" i="1"/>
  <c r="W1765" i="1"/>
  <c r="W1885" i="1"/>
  <c r="Z1885" i="1"/>
  <c r="W1758" i="1"/>
  <c r="Z1758" i="1"/>
  <c r="Z366" i="19"/>
  <c r="W366" i="19"/>
  <c r="W2056" i="1"/>
  <c r="Z2056" i="1"/>
  <c r="W1930" i="1"/>
  <c r="Z1930" i="1"/>
  <c r="W1744" i="1"/>
  <c r="Z1744" i="1"/>
  <c r="W388" i="19"/>
  <c r="Z388" i="19"/>
  <c r="W2012" i="1"/>
  <c r="Z2012" i="1"/>
  <c r="W1891" i="1"/>
  <c r="Z1891" i="1"/>
  <c r="W1776" i="1"/>
  <c r="Z1776" i="1"/>
  <c r="W2004" i="1"/>
  <c r="Z2004" i="1"/>
  <c r="Z1840" i="1"/>
  <c r="W1840" i="1"/>
  <c r="Z389" i="19"/>
  <c r="W389" i="19"/>
  <c r="Z2269" i="1"/>
  <c r="W2269" i="1"/>
  <c r="Z2203" i="1"/>
  <c r="W2203" i="1"/>
  <c r="Z2395" i="1"/>
  <c r="W2395" i="1"/>
  <c r="W2325" i="1"/>
  <c r="Z2325" i="1"/>
  <c r="Z2368" i="1"/>
  <c r="W2368" i="1"/>
  <c r="W2290" i="1"/>
  <c r="Z2290" i="1"/>
  <c r="W2315" i="1"/>
  <c r="Z2315" i="1"/>
  <c r="Z2242" i="1"/>
  <c r="W2242" i="1"/>
  <c r="W2366" i="1"/>
  <c r="Z2366" i="1"/>
  <c r="Z2285" i="1"/>
  <c r="W2285" i="1"/>
  <c r="W2145" i="1"/>
  <c r="Z2145" i="1"/>
  <c r="W2339" i="1"/>
  <c r="Z2339" i="1"/>
  <c r="W2183" i="1"/>
  <c r="Z2183" i="1"/>
  <c r="Z444" i="19"/>
  <c r="W444" i="19"/>
  <c r="Z2328" i="1"/>
  <c r="W2328" i="1"/>
  <c r="W2181" i="1"/>
  <c r="Z2181" i="1"/>
  <c r="W2337" i="1"/>
  <c r="Z2337" i="1"/>
  <c r="W2189" i="1"/>
  <c r="Z2189" i="1"/>
  <c r="Z441" i="19"/>
  <c r="W441" i="19"/>
  <c r="W511" i="19"/>
  <c r="Z511" i="19"/>
  <c r="Z2288" i="1"/>
  <c r="W2288" i="1"/>
  <c r="Z2140" i="1"/>
  <c r="W2140" i="1"/>
  <c r="W2139" i="1"/>
  <c r="Z2139" i="1"/>
  <c r="W2138" i="1"/>
  <c r="Z2138" i="1"/>
  <c r="Z2153" i="1"/>
  <c r="W2153" i="1"/>
  <c r="Z2246" i="1"/>
  <c r="W2246" i="1"/>
  <c r="W465" i="19"/>
  <c r="Z465" i="19"/>
  <c r="W520" i="1"/>
  <c r="Z520" i="1"/>
  <c r="Z657" i="1"/>
  <c r="W657" i="1"/>
  <c r="W206" i="1"/>
  <c r="Z206" i="1"/>
  <c r="W360" i="1"/>
  <c r="Z360" i="1"/>
  <c r="Z33" i="1"/>
  <c r="W33" i="1"/>
  <c r="Z203" i="19"/>
  <c r="W203" i="19"/>
  <c r="W603" i="1"/>
  <c r="Z603" i="1"/>
  <c r="W266" i="1"/>
  <c r="Z266" i="1"/>
  <c r="W391" i="1"/>
  <c r="Z391" i="1"/>
  <c r="W170" i="19"/>
  <c r="Z170" i="19"/>
  <c r="W622" i="1"/>
  <c r="Z622" i="1"/>
  <c r="W150" i="1"/>
  <c r="Z150" i="1"/>
  <c r="W276" i="1"/>
  <c r="Z276" i="1"/>
  <c r="W460" i="1"/>
  <c r="Z460" i="1"/>
  <c r="W84" i="19"/>
  <c r="Z84" i="19"/>
  <c r="W534" i="1"/>
  <c r="Z534" i="1"/>
  <c r="W135" i="19"/>
  <c r="Z135" i="19"/>
  <c r="Z555" i="1"/>
  <c r="W555" i="1"/>
  <c r="W32" i="19"/>
  <c r="Z32" i="19"/>
  <c r="W78" i="19"/>
  <c r="Z78" i="19"/>
  <c r="W314" i="1"/>
  <c r="Z314" i="1"/>
  <c r="W27" i="1"/>
  <c r="Z27" i="1"/>
  <c r="Z84" i="1"/>
  <c r="W84" i="1"/>
  <c r="W311" i="1"/>
  <c r="Z311" i="1"/>
  <c r="W381" i="1"/>
  <c r="Z381" i="1"/>
  <c r="W309" i="1"/>
  <c r="Z309" i="1"/>
  <c r="W71" i="1"/>
  <c r="Z71" i="1"/>
  <c r="Z12" i="1"/>
  <c r="W12" i="1"/>
  <c r="Z377" i="1"/>
  <c r="W377" i="1"/>
  <c r="W23" i="1"/>
  <c r="Z23" i="1"/>
  <c r="Z425" i="1"/>
  <c r="W425" i="1"/>
  <c r="W49" i="1"/>
  <c r="Z49" i="1"/>
  <c r="W257" i="1"/>
  <c r="Z257" i="1"/>
  <c r="W424" i="1"/>
  <c r="Z424" i="1"/>
  <c r="W398" i="1"/>
  <c r="Z398" i="1"/>
  <c r="W458" i="1"/>
  <c r="Z458" i="1"/>
  <c r="Z158" i="1"/>
  <c r="W158" i="1"/>
  <c r="W253" i="1"/>
  <c r="Z253" i="1"/>
  <c r="W324" i="1"/>
  <c r="Z324" i="1"/>
  <c r="W124" i="19"/>
  <c r="Z124" i="19"/>
  <c r="W114" i="19"/>
  <c r="Z114" i="19"/>
  <c r="W890" i="1"/>
  <c r="Z890" i="1"/>
  <c r="Z1133" i="1"/>
  <c r="W1133" i="1"/>
  <c r="Z1019" i="1"/>
  <c r="W1019" i="1"/>
  <c r="W1493" i="1"/>
  <c r="Z1493" i="1"/>
  <c r="W1327" i="1"/>
  <c r="Z1327" i="1"/>
  <c r="W1540" i="1"/>
  <c r="Z1540" i="1"/>
  <c r="W330" i="19"/>
  <c r="Z330" i="19"/>
  <c r="Z322" i="19"/>
  <c r="W322" i="19"/>
  <c r="W1887" i="1"/>
  <c r="Z1887" i="1"/>
  <c r="W1871" i="1"/>
  <c r="Z1871" i="1"/>
  <c r="W436" i="19"/>
  <c r="Z436" i="19"/>
  <c r="W2289" i="1"/>
  <c r="Z2289" i="1"/>
  <c r="Z129" i="1"/>
  <c r="W129" i="1"/>
  <c r="W558" i="1"/>
  <c r="Z558" i="1"/>
  <c r="W395" i="1"/>
  <c r="Z395" i="1"/>
  <c r="W172" i="19"/>
  <c r="Z172" i="19"/>
  <c r="Z896" i="1"/>
  <c r="W896" i="1"/>
  <c r="W1124" i="1"/>
  <c r="Z1124" i="1"/>
  <c r="Z707" i="1"/>
  <c r="W707" i="1"/>
  <c r="Z536" i="1"/>
  <c r="W536" i="1"/>
  <c r="W595" i="1"/>
  <c r="Z595" i="1"/>
  <c r="W400" i="1"/>
  <c r="Z400" i="1"/>
  <c r="W203" i="1"/>
  <c r="Z203" i="1"/>
  <c r="W556" i="1"/>
  <c r="Z556" i="1"/>
  <c r="Z613" i="1"/>
  <c r="W613" i="1"/>
  <c r="W58" i="1"/>
  <c r="Z58" i="1"/>
  <c r="Z21" i="19"/>
  <c r="W21" i="19"/>
  <c r="W519" i="1"/>
  <c r="Z519" i="1"/>
  <c r="W403" i="1"/>
  <c r="Z403" i="1"/>
  <c r="W587" i="1"/>
  <c r="Z587" i="1"/>
  <c r="W40" i="19"/>
  <c r="Z40" i="19"/>
  <c r="W274" i="1"/>
  <c r="Z274" i="1"/>
  <c r="W662" i="1"/>
  <c r="Z662" i="1"/>
  <c r="W510" i="1"/>
  <c r="Z510" i="1"/>
  <c r="W283" i="1"/>
  <c r="Z283" i="1"/>
  <c r="W97" i="1"/>
  <c r="Z97" i="1"/>
  <c r="W66" i="19"/>
  <c r="Z66" i="19"/>
  <c r="W576" i="1"/>
  <c r="Z576" i="1"/>
  <c r="Z674" i="1"/>
  <c r="W674" i="1"/>
  <c r="W468" i="1"/>
  <c r="Z468" i="1"/>
  <c r="Z668" i="1"/>
  <c r="W668" i="1"/>
  <c r="W125" i="19"/>
  <c r="Z125" i="19"/>
  <c r="W312" i="1"/>
  <c r="Z312" i="1"/>
  <c r="W765" i="1"/>
  <c r="Z765" i="1"/>
  <c r="Z540" i="1"/>
  <c r="W540" i="1"/>
  <c r="Z529" i="1"/>
  <c r="W529" i="1"/>
  <c r="W298" i="1"/>
  <c r="Z298" i="1"/>
  <c r="Z193" i="19"/>
  <c r="W193" i="19"/>
  <c r="W93" i="19"/>
  <c r="Z93" i="19"/>
  <c r="W511" i="1"/>
  <c r="Z511" i="1"/>
  <c r="W69" i="19"/>
  <c r="Z69" i="19"/>
  <c r="Z512" i="1"/>
  <c r="W512" i="1"/>
  <c r="W316" i="1"/>
  <c r="Z316" i="1"/>
  <c r="Z14" i="1"/>
  <c r="W14" i="1"/>
  <c r="W15" i="19"/>
  <c r="Z15" i="19"/>
  <c r="W149" i="19"/>
  <c r="Z149" i="19"/>
  <c r="Z584" i="1"/>
  <c r="W584" i="1"/>
  <c r="W317" i="1"/>
  <c r="Z317" i="1"/>
  <c r="W22" i="1"/>
  <c r="Z22" i="1"/>
  <c r="W841" i="1"/>
  <c r="Z841" i="1"/>
  <c r="W848" i="1"/>
  <c r="Z848" i="1"/>
  <c r="W508" i="1"/>
  <c r="Z508" i="1"/>
  <c r="Z895" i="1"/>
  <c r="W895" i="1"/>
  <c r="W64" i="19"/>
  <c r="Z64" i="19"/>
  <c r="Z542" i="1"/>
  <c r="W542" i="1"/>
  <c r="W157" i="1"/>
  <c r="Z157" i="1"/>
  <c r="W319" i="1"/>
  <c r="Z319" i="1"/>
  <c r="W445" i="1"/>
  <c r="Z445" i="1"/>
  <c r="W107" i="1"/>
  <c r="Z107" i="1"/>
  <c r="W224" i="19"/>
  <c r="Z224" i="19"/>
  <c r="W654" i="1"/>
  <c r="Z654" i="1"/>
  <c r="W116" i="19"/>
  <c r="Z116" i="19"/>
  <c r="W523" i="1"/>
  <c r="Z523" i="1"/>
  <c r="W119" i="19"/>
  <c r="Z119" i="19"/>
  <c r="W588" i="1"/>
  <c r="Z588" i="1"/>
  <c r="W100" i="19"/>
  <c r="Z100" i="19"/>
  <c r="Z518" i="1"/>
  <c r="W518" i="1"/>
  <c r="W47" i="19"/>
  <c r="Z47" i="19"/>
  <c r="Z326" i="1"/>
  <c r="W326" i="1"/>
  <c r="Z16" i="1"/>
  <c r="W16" i="1"/>
  <c r="W101" i="19"/>
  <c r="Z101" i="19"/>
  <c r="W564" i="1"/>
  <c r="Z564" i="1"/>
  <c r="Z22" i="19"/>
  <c r="W22" i="19"/>
  <c r="W222" i="1"/>
  <c r="Z222" i="1"/>
  <c r="W369" i="1"/>
  <c r="Z369" i="1"/>
  <c r="W183" i="19"/>
  <c r="Z183" i="19"/>
  <c r="Z596" i="1"/>
  <c r="W596" i="1"/>
  <c r="W184" i="1"/>
  <c r="Z184" i="1"/>
  <c r="W327" i="1"/>
  <c r="Z327" i="1"/>
  <c r="W38" i="1"/>
  <c r="Z38" i="1"/>
  <c r="W836" i="1"/>
  <c r="Z836" i="1"/>
  <c r="W920" i="1"/>
  <c r="Z920" i="1"/>
  <c r="W129" i="19"/>
  <c r="Z129" i="19"/>
  <c r="Z888" i="1"/>
  <c r="W888" i="1"/>
  <c r="W498" i="1"/>
  <c r="Z498" i="1"/>
  <c r="W127" i="19"/>
  <c r="Z127" i="19"/>
  <c r="W743" i="1"/>
  <c r="Z743" i="1"/>
  <c r="Z209" i="19"/>
  <c r="W209" i="19"/>
  <c r="W690" i="1"/>
  <c r="Z690" i="1"/>
  <c r="W121" i="19"/>
  <c r="Z121" i="19"/>
  <c r="W611" i="1"/>
  <c r="Z611" i="1"/>
  <c r="Z217" i="19"/>
  <c r="W217" i="19"/>
  <c r="W62" i="19"/>
  <c r="Z62" i="19"/>
  <c r="Z953" i="1"/>
  <c r="W953" i="1"/>
  <c r="W862" i="1"/>
  <c r="Z862" i="1"/>
  <c r="W993" i="1"/>
  <c r="Z993" i="1"/>
  <c r="W981" i="1"/>
  <c r="Z981" i="1"/>
  <c r="Z696" i="1"/>
  <c r="W696" i="1"/>
  <c r="Z870" i="1"/>
  <c r="W870" i="1"/>
  <c r="W1034" i="1"/>
  <c r="Z1034" i="1"/>
  <c r="W697" i="1"/>
  <c r="Z697" i="1"/>
  <c r="W904" i="1"/>
  <c r="Z904" i="1"/>
  <c r="Z680" i="1"/>
  <c r="W680" i="1"/>
  <c r="W851" i="1"/>
  <c r="Z851" i="1"/>
  <c r="Z1001" i="1"/>
  <c r="W1001" i="1"/>
  <c r="Z686" i="1"/>
  <c r="W686" i="1"/>
  <c r="W838" i="1"/>
  <c r="Z838" i="1"/>
  <c r="Z1036" i="1"/>
  <c r="W1036" i="1"/>
  <c r="W806" i="1"/>
  <c r="Z806" i="1"/>
  <c r="W977" i="1"/>
  <c r="Z977" i="1"/>
  <c r="Z1118" i="1"/>
  <c r="W1118" i="1"/>
  <c r="W774" i="1"/>
  <c r="Z774" i="1"/>
  <c r="Z912" i="1"/>
  <c r="W912" i="1"/>
  <c r="W755" i="1"/>
  <c r="Z755" i="1"/>
  <c r="W939" i="1"/>
  <c r="Z939" i="1"/>
  <c r="W1119" i="1"/>
  <c r="Z1119" i="1"/>
  <c r="Z821" i="1"/>
  <c r="W821" i="1"/>
  <c r="W1025" i="1"/>
  <c r="Z1025" i="1"/>
  <c r="W1099" i="1"/>
  <c r="Z1099" i="1"/>
  <c r="W683" i="1"/>
  <c r="Z683" i="1"/>
  <c r="W868" i="1"/>
  <c r="Z868" i="1"/>
  <c r="Z1012" i="1"/>
  <c r="W1012" i="1"/>
  <c r="W1609" i="1"/>
  <c r="Z1609" i="1"/>
  <c r="W880" i="1"/>
  <c r="Z880" i="1"/>
  <c r="Z1010" i="1"/>
  <c r="W1010" i="1"/>
  <c r="W1599" i="1"/>
  <c r="Z1599" i="1"/>
  <c r="W756" i="1"/>
  <c r="Z756" i="1"/>
  <c r="Z905" i="1"/>
  <c r="W905" i="1"/>
  <c r="Z1047" i="1"/>
  <c r="W1047" i="1"/>
  <c r="Z250" i="19"/>
  <c r="W250" i="19"/>
  <c r="W1508" i="1"/>
  <c r="Z1508" i="1"/>
  <c r="W1224" i="1"/>
  <c r="Z1224" i="1"/>
  <c r="Z1507" i="1"/>
  <c r="W1507" i="1"/>
  <c r="W1289" i="1"/>
  <c r="Z1289" i="1"/>
  <c r="W1612" i="1"/>
  <c r="Z1612" i="1"/>
  <c r="Z1401" i="1"/>
  <c r="W1401" i="1"/>
  <c r="W1177" i="1"/>
  <c r="Z1177" i="1"/>
  <c r="W1557" i="1"/>
  <c r="Z1557" i="1"/>
  <c r="W1393" i="1"/>
  <c r="Z1393" i="1"/>
  <c r="W1185" i="1"/>
  <c r="Z1185" i="1"/>
  <c r="Z1537" i="1"/>
  <c r="W1537" i="1"/>
  <c r="Z1328" i="1"/>
  <c r="W1328" i="1"/>
  <c r="W1621" i="1"/>
  <c r="Z1621" i="1"/>
  <c r="W1364" i="1"/>
  <c r="Z1364" i="1"/>
  <c r="W1096" i="1"/>
  <c r="Z1096" i="1"/>
  <c r="W1591" i="1"/>
  <c r="Z1591" i="1"/>
  <c r="W1445" i="1"/>
  <c r="Z1445" i="1"/>
  <c r="Z1285" i="1"/>
  <c r="W1285" i="1"/>
  <c r="W1634" i="1"/>
  <c r="Z1634" i="1"/>
  <c r="W1451" i="1"/>
  <c r="Z1451" i="1"/>
  <c r="W1182" i="1"/>
  <c r="Z1182" i="1"/>
  <c r="W1436" i="1"/>
  <c r="Z1436" i="1"/>
  <c r="W1284" i="1"/>
  <c r="Z1284" i="1"/>
  <c r="W1397" i="1"/>
  <c r="Z1397" i="1"/>
  <c r="W1633" i="1"/>
  <c r="Z1633" i="1"/>
  <c r="W1502" i="1"/>
  <c r="Z1502" i="1"/>
  <c r="Z1263" i="1"/>
  <c r="W1263" i="1"/>
  <c r="W1547" i="1"/>
  <c r="Z1547" i="1"/>
  <c r="W1290" i="1"/>
  <c r="Z1290" i="1"/>
  <c r="W1416" i="1"/>
  <c r="Z1416" i="1"/>
  <c r="W1212" i="1"/>
  <c r="Z1212" i="1"/>
  <c r="Z1534" i="1"/>
  <c r="W1534" i="1"/>
  <c r="W1329" i="1"/>
  <c r="Z1329" i="1"/>
  <c r="W1569" i="1"/>
  <c r="Z1569" i="1"/>
  <c r="W1441" i="1"/>
  <c r="Z1441" i="1"/>
  <c r="W1240" i="1"/>
  <c r="Z1240" i="1"/>
  <c r="W1504" i="1"/>
  <c r="Z1504" i="1"/>
  <c r="W1375" i="1"/>
  <c r="Z1375" i="1"/>
  <c r="Z340" i="19"/>
  <c r="W340" i="19"/>
  <c r="Z349" i="19"/>
  <c r="W349" i="19"/>
  <c r="W1734" i="1"/>
  <c r="Z1734" i="1"/>
  <c r="Z1254" i="1"/>
  <c r="W1254" i="1"/>
  <c r="W309" i="19"/>
  <c r="Z309" i="19"/>
  <c r="Z308" i="19"/>
  <c r="W308" i="19"/>
  <c r="Z346" i="19"/>
  <c r="W346" i="19"/>
  <c r="Z337" i="19"/>
  <c r="W337" i="19"/>
  <c r="W1694" i="1"/>
  <c r="Z1694" i="1"/>
  <c r="W2103" i="1"/>
  <c r="Z2103" i="1"/>
  <c r="W325" i="19"/>
  <c r="Z325" i="19"/>
  <c r="Z324" i="19"/>
  <c r="W324" i="19"/>
  <c r="Z291" i="19"/>
  <c r="W291" i="19"/>
  <c r="W1319" i="1"/>
  <c r="Z1319" i="1"/>
  <c r="Z341" i="19"/>
  <c r="W341" i="19"/>
  <c r="W1682" i="1"/>
  <c r="Z1682" i="1"/>
  <c r="W1995" i="1"/>
  <c r="Z1995" i="1"/>
  <c r="W1809" i="1"/>
  <c r="Z1809" i="1"/>
  <c r="W2093" i="1"/>
  <c r="Z2093" i="1"/>
  <c r="W1988" i="1"/>
  <c r="Z1988" i="1"/>
  <c r="W1824" i="1"/>
  <c r="Z1824" i="1"/>
  <c r="Z1666" i="1"/>
  <c r="W1666" i="1"/>
  <c r="Z1980" i="1"/>
  <c r="W1980" i="1"/>
  <c r="W364" i="19"/>
  <c r="Z364" i="19"/>
  <c r="Z2081" i="1"/>
  <c r="W2081" i="1"/>
  <c r="W1921" i="1"/>
  <c r="Z1921" i="1"/>
  <c r="W1695" i="1"/>
  <c r="Z1695" i="1"/>
  <c r="W1944" i="1"/>
  <c r="Z1944" i="1"/>
  <c r="Z1769" i="1"/>
  <c r="W1769" i="1"/>
  <c r="W2127" i="1"/>
  <c r="Z2127" i="1"/>
  <c r="W1992" i="1"/>
  <c r="Z1992" i="1"/>
  <c r="W1768" i="1"/>
  <c r="Z1768" i="1"/>
  <c r="W2048" i="1"/>
  <c r="Z2048" i="1"/>
  <c r="W1821" i="1"/>
  <c r="Z1821" i="1"/>
  <c r="W1971" i="1"/>
  <c r="Z1971" i="1"/>
  <c r="W1775" i="1"/>
  <c r="Z1775" i="1"/>
  <c r="W1649" i="1"/>
  <c r="Z1649" i="1"/>
  <c r="Z2047" i="1"/>
  <c r="W2047" i="1"/>
  <c r="W1878" i="1"/>
  <c r="Z1878" i="1"/>
  <c r="Z2116" i="1"/>
  <c r="W2116" i="1"/>
  <c r="W1877" i="1"/>
  <c r="Z1877" i="1"/>
  <c r="W2072" i="1"/>
  <c r="Z2072" i="1"/>
  <c r="W1910" i="1"/>
  <c r="Z1910" i="1"/>
  <c r="W1743" i="1"/>
  <c r="Z1743" i="1"/>
  <c r="W1880" i="1"/>
  <c r="Z1880" i="1"/>
  <c r="W1747" i="1"/>
  <c r="Z1747" i="1"/>
  <c r="Z429" i="19"/>
  <c r="W429" i="19"/>
  <c r="W2050" i="1"/>
  <c r="Z2050" i="1"/>
  <c r="W1907" i="1"/>
  <c r="Z1907" i="1"/>
  <c r="W1738" i="1"/>
  <c r="Z1738" i="1"/>
  <c r="W373" i="19"/>
  <c r="Z373" i="19"/>
  <c r="W2007" i="1"/>
  <c r="Z2007" i="1"/>
  <c r="W1876" i="1"/>
  <c r="Z1876" i="1"/>
  <c r="W1737" i="1"/>
  <c r="Z1737" i="1"/>
  <c r="W1989" i="1"/>
  <c r="Z1989" i="1"/>
  <c r="Z1814" i="1"/>
  <c r="W1814" i="1"/>
  <c r="W377" i="19"/>
  <c r="Z377" i="19"/>
  <c r="Z2255" i="1"/>
  <c r="W2255" i="1"/>
  <c r="Z2177" i="1"/>
  <c r="W2177" i="1"/>
  <c r="W2388" i="1"/>
  <c r="Z2388" i="1"/>
  <c r="W2317" i="1"/>
  <c r="Z2317" i="1"/>
  <c r="Z2362" i="1"/>
  <c r="W2362" i="1"/>
  <c r="W2259" i="1"/>
  <c r="Z2259" i="1"/>
  <c r="W2302" i="1"/>
  <c r="Z2302" i="1"/>
  <c r="Z2225" i="1"/>
  <c r="W2225" i="1"/>
  <c r="W2358" i="1"/>
  <c r="Z2358" i="1"/>
  <c r="W2277" i="1"/>
  <c r="Z2277" i="1"/>
  <c r="Z507" i="19"/>
  <c r="W507" i="19"/>
  <c r="W2329" i="1"/>
  <c r="Z2329" i="1"/>
  <c r="W2173" i="1"/>
  <c r="Z2173" i="1"/>
  <c r="W2213" i="1"/>
  <c r="Z2213" i="1"/>
  <c r="W2318" i="1"/>
  <c r="Z2318" i="1"/>
  <c r="W2165" i="1"/>
  <c r="Z2165" i="1"/>
  <c r="W2332" i="1"/>
  <c r="Z2332" i="1"/>
  <c r="Z2180" i="1"/>
  <c r="W2180" i="1"/>
  <c r="W2171" i="1"/>
  <c r="Z2171" i="1"/>
  <c r="Z503" i="19"/>
  <c r="W503" i="19"/>
  <c r="W2272" i="1"/>
  <c r="Z2272" i="1"/>
  <c r="W2134" i="1"/>
  <c r="Z2134" i="1"/>
  <c r="W2133" i="1"/>
  <c r="Z2133" i="1"/>
  <c r="Z493" i="19"/>
  <c r="W493" i="19"/>
  <c r="Z2137" i="1"/>
  <c r="W2137" i="1"/>
  <c r="W2239" i="1"/>
  <c r="Z2239" i="1"/>
  <c r="Z456" i="19"/>
  <c r="W456" i="19"/>
  <c r="Z526" i="1"/>
  <c r="W526" i="1"/>
  <c r="W663" i="1"/>
  <c r="Z663" i="1"/>
  <c r="W211" i="1"/>
  <c r="Z211" i="1"/>
  <c r="W370" i="1"/>
  <c r="Z370" i="1"/>
  <c r="W50" i="1"/>
  <c r="Z50" i="1"/>
  <c r="Z243" i="19"/>
  <c r="W243" i="19"/>
  <c r="W615" i="1"/>
  <c r="Z615" i="1"/>
  <c r="W271" i="1"/>
  <c r="Z271" i="1"/>
  <c r="Z396" i="1"/>
  <c r="W396" i="1"/>
  <c r="W188" i="19"/>
  <c r="Z188" i="19"/>
  <c r="Z628" i="1"/>
  <c r="W628" i="1"/>
  <c r="W156" i="1"/>
  <c r="Z156" i="1"/>
  <c r="W302" i="1"/>
  <c r="Z302" i="1"/>
  <c r="W465" i="1"/>
  <c r="Z465" i="1"/>
  <c r="W156" i="19"/>
  <c r="Z156" i="19"/>
  <c r="Z541" i="1"/>
  <c r="W541" i="1"/>
  <c r="W157" i="19"/>
  <c r="Z157" i="19"/>
  <c r="W567" i="1"/>
  <c r="Z567" i="1"/>
  <c r="Z38" i="19"/>
  <c r="W38" i="19"/>
  <c r="Z63" i="1"/>
  <c r="W63" i="1"/>
  <c r="W252" i="1"/>
  <c r="Z252" i="1"/>
  <c r="W409" i="1"/>
  <c r="Z409" i="1"/>
  <c r="W74" i="1"/>
  <c r="Z74" i="1"/>
  <c r="W294" i="1"/>
  <c r="Z294" i="1"/>
  <c r="Z325" i="1"/>
  <c r="W325" i="1"/>
  <c r="W292" i="1"/>
  <c r="Z292" i="1"/>
  <c r="W53" i="1"/>
  <c r="Z53" i="1"/>
  <c r="Z10" i="19"/>
  <c r="W10" i="19"/>
  <c r="W367" i="1"/>
  <c r="Z367" i="1"/>
  <c r="Z451" i="1"/>
  <c r="W451" i="1"/>
  <c r="Z414" i="1"/>
  <c r="W414" i="1"/>
  <c r="Z40" i="1"/>
  <c r="W40" i="1"/>
  <c r="W137" i="1"/>
  <c r="Z137" i="1"/>
  <c r="Z387" i="1"/>
  <c r="W387" i="1"/>
  <c r="W373" i="1"/>
  <c r="Z373" i="1"/>
  <c r="W452" i="1"/>
  <c r="Z452" i="1"/>
  <c r="Z153" i="1"/>
  <c r="W153" i="1"/>
  <c r="Z236" i="1"/>
  <c r="W236" i="1"/>
  <c r="Z145" i="19"/>
  <c r="W145" i="19"/>
  <c r="W238" i="1"/>
  <c r="Z238" i="1"/>
  <c r="W98" i="19"/>
  <c r="Z98" i="19"/>
  <c r="W703" i="1"/>
  <c r="Z703" i="1"/>
  <c r="W1082" i="1"/>
  <c r="Z1082" i="1"/>
  <c r="W689" i="1"/>
  <c r="Z689" i="1"/>
  <c r="W1261" i="1"/>
  <c r="Z1261" i="1"/>
  <c r="W1117" i="1"/>
  <c r="Z1117" i="1"/>
  <c r="W1624" i="1"/>
  <c r="Z1624" i="1"/>
  <c r="W1369" i="1"/>
  <c r="Z1369" i="1"/>
  <c r="W314" i="19"/>
  <c r="Z314" i="19"/>
  <c r="W1720" i="1"/>
  <c r="Z1720" i="1"/>
  <c r="W1965" i="1"/>
  <c r="Z1965" i="1"/>
  <c r="Z1903" i="1"/>
  <c r="W1903" i="1"/>
  <c r="W1984" i="1"/>
  <c r="Z1984" i="1"/>
  <c r="Z2389" i="1"/>
  <c r="W2389" i="1"/>
  <c r="W2244" i="1"/>
  <c r="Z2244" i="1"/>
  <c r="W2167" i="1"/>
  <c r="Z2167" i="1"/>
  <c r="W2313" i="1"/>
  <c r="Z2313" i="1"/>
  <c r="W2158" i="1"/>
  <c r="Z2158" i="1"/>
  <c r="Z2312" i="1"/>
  <c r="W2312" i="1"/>
  <c r="W2172" i="1"/>
  <c r="Z2172" i="1"/>
  <c r="W2163" i="1"/>
  <c r="Z2163" i="1"/>
  <c r="W496" i="19"/>
  <c r="Z496" i="19"/>
  <c r="W2264" i="1"/>
  <c r="Z2264" i="1"/>
  <c r="Z495" i="19"/>
  <c r="W495" i="19"/>
  <c r="Z510" i="19"/>
  <c r="W510" i="19"/>
  <c r="Z476" i="19"/>
  <c r="W476" i="19"/>
  <c r="W509" i="19"/>
  <c r="Z509" i="19"/>
  <c r="W2230" i="1"/>
  <c r="Z2230" i="1"/>
  <c r="Z446" i="19"/>
  <c r="W446" i="19"/>
  <c r="W539" i="1"/>
  <c r="Z539" i="1"/>
  <c r="W669" i="1"/>
  <c r="Z669" i="1"/>
  <c r="W217" i="1"/>
  <c r="Z217" i="1"/>
  <c r="W379" i="1"/>
  <c r="Z379" i="1"/>
  <c r="W56" i="1"/>
  <c r="Z56" i="1"/>
  <c r="W478" i="1"/>
  <c r="Z478" i="1"/>
  <c r="Z634" i="1"/>
  <c r="W634" i="1"/>
  <c r="W291" i="1"/>
  <c r="Z291" i="1"/>
  <c r="W401" i="1"/>
  <c r="Z401" i="1"/>
  <c r="W231" i="19"/>
  <c r="Z231" i="19"/>
  <c r="Z635" i="1"/>
  <c r="W635" i="1"/>
  <c r="W166" i="1"/>
  <c r="Z166" i="1"/>
  <c r="Z308" i="1"/>
  <c r="W308" i="1"/>
  <c r="W34" i="1"/>
  <c r="Z34" i="1"/>
  <c r="W173" i="19"/>
  <c r="Z173" i="19"/>
  <c r="Z548" i="1"/>
  <c r="W548" i="1"/>
  <c r="W174" i="19"/>
  <c r="Z174" i="19"/>
  <c r="W580" i="1"/>
  <c r="Z580" i="1"/>
  <c r="W50" i="19"/>
  <c r="Z50" i="19"/>
  <c r="W4" i="1"/>
  <c r="Z4" i="1"/>
  <c r="W235" i="1"/>
  <c r="Z235" i="1"/>
  <c r="W397" i="1"/>
  <c r="Z397" i="1"/>
  <c r="W55" i="1"/>
  <c r="Z55" i="1"/>
  <c r="W279" i="1"/>
  <c r="Z279" i="1"/>
  <c r="W264" i="1"/>
  <c r="Z264" i="1"/>
  <c r="Z277" i="1"/>
  <c r="W277" i="1"/>
  <c r="W467" i="1"/>
  <c r="Z467" i="1"/>
  <c r="Z127" i="1"/>
  <c r="W127" i="1"/>
  <c r="W353" i="1"/>
  <c r="Z353" i="1"/>
  <c r="W336" i="1"/>
  <c r="Z336" i="1"/>
  <c r="W402" i="1"/>
  <c r="Z402" i="1"/>
  <c r="W21" i="1"/>
  <c r="Z21" i="1"/>
  <c r="Z5" i="19"/>
  <c r="W5" i="19"/>
  <c r="W254" i="1"/>
  <c r="Z254" i="1"/>
  <c r="Z347" i="1"/>
  <c r="W347" i="1"/>
  <c r="Z447" i="1"/>
  <c r="W447" i="1"/>
  <c r="W142" i="1"/>
  <c r="Z142" i="1"/>
  <c r="W231" i="1"/>
  <c r="Z231" i="1"/>
  <c r="J2" i="4"/>
  <c r="J15" i="4"/>
  <c r="J10" i="4"/>
  <c r="J30" i="4"/>
  <c r="J43" i="4"/>
  <c r="J47" i="4"/>
  <c r="J50" i="4"/>
  <c r="J84" i="4"/>
  <c r="J16" i="4"/>
  <c r="J23" i="4"/>
  <c r="J42" i="4"/>
  <c r="J66" i="4"/>
  <c r="J57" i="4"/>
  <c r="J68" i="4"/>
  <c r="J85" i="4"/>
  <c r="J27" i="4"/>
  <c r="J32" i="4"/>
  <c r="J44" i="4"/>
  <c r="J59" i="4"/>
  <c r="J46" i="4"/>
  <c r="J79" i="4"/>
  <c r="J83" i="4"/>
  <c r="J14" i="4"/>
  <c r="J21" i="4"/>
  <c r="J41" i="4"/>
  <c r="J56" i="4"/>
  <c r="J73" i="4"/>
  <c r="J81" i="4"/>
  <c r="J25" i="4"/>
  <c r="J37" i="4"/>
  <c r="J51" i="4"/>
  <c r="J61" i="4"/>
  <c r="J4" i="4"/>
  <c r="J6" i="4"/>
  <c r="J40" i="4"/>
  <c r="J74" i="4"/>
  <c r="J52" i="4"/>
  <c r="J5" i="4"/>
  <c r="J11" i="4"/>
  <c r="J38" i="4"/>
  <c r="J53" i="4"/>
  <c r="J58" i="4"/>
  <c r="J28" i="4"/>
  <c r="J39" i="4"/>
  <c r="J62" i="4"/>
  <c r="J67" i="4"/>
  <c r="J7" i="4"/>
  <c r="J20" i="4"/>
  <c r="J63" i="4"/>
  <c r="J29" i="4"/>
  <c r="J34" i="4"/>
  <c r="J48" i="4"/>
  <c r="J26" i="4"/>
  <c r="J18" i="4"/>
  <c r="J45" i="4"/>
  <c r="J13" i="4"/>
  <c r="J24" i="4"/>
  <c r="J49" i="4"/>
  <c r="J80" i="4"/>
  <c r="J35" i="4"/>
  <c r="J75" i="4"/>
  <c r="J76" i="4"/>
  <c r="J82" i="4"/>
  <c r="J22" i="4"/>
  <c r="J72" i="4"/>
  <c r="J65" i="4"/>
  <c r="J3" i="4"/>
  <c r="J9" i="4"/>
  <c r="J54" i="4"/>
  <c r="K1" i="4"/>
  <c r="J19" i="4"/>
  <c r="J55" i="4"/>
  <c r="J69" i="4"/>
  <c r="J70" i="4"/>
  <c r="J60" i="4"/>
  <c r="J78" i="4"/>
  <c r="J77" i="4"/>
  <c r="J17" i="4"/>
  <c r="J64" i="4"/>
  <c r="J8" i="4"/>
  <c r="J36" i="4"/>
  <c r="J71" i="4"/>
  <c r="J31" i="4"/>
  <c r="J33" i="4"/>
  <c r="J12" i="4"/>
  <c r="Z625" i="1"/>
  <c r="W625" i="1"/>
  <c r="W189" i="1"/>
  <c r="Z189" i="1"/>
  <c r="W817" i="1"/>
  <c r="Z817" i="1"/>
  <c r="W685" i="1"/>
  <c r="Z685" i="1"/>
  <c r="W1142" i="1"/>
  <c r="Z1142" i="1"/>
  <c r="W910" i="1"/>
  <c r="Z910" i="1"/>
  <c r="W1320" i="1"/>
  <c r="Z1320" i="1"/>
  <c r="W1274" i="1"/>
  <c r="Z1274" i="1"/>
  <c r="W1234" i="1"/>
  <c r="Z1234" i="1"/>
  <c r="Z1655" i="1"/>
  <c r="W1655" i="1"/>
  <c r="W1975" i="1"/>
  <c r="Z1975" i="1"/>
  <c r="W1761" i="1"/>
  <c r="Z1761" i="1"/>
  <c r="Z1740" i="1"/>
  <c r="W1740" i="1"/>
  <c r="W1808" i="1"/>
  <c r="Z1808" i="1"/>
  <c r="W2191" i="1"/>
  <c r="Z2191" i="1"/>
  <c r="W574" i="1"/>
  <c r="Z574" i="1"/>
  <c r="W167" i="1"/>
  <c r="Z167" i="1"/>
  <c r="W329" i="1"/>
  <c r="Z329" i="1"/>
  <c r="W461" i="1"/>
  <c r="Z461" i="1"/>
  <c r="Z118" i="1"/>
  <c r="W118" i="1"/>
  <c r="W517" i="1"/>
  <c r="Z517" i="1"/>
  <c r="W672" i="1"/>
  <c r="Z672" i="1"/>
  <c r="W159" i="19"/>
  <c r="Z159" i="19"/>
  <c r="Z594" i="1"/>
  <c r="W594" i="1"/>
  <c r="W164" i="19"/>
  <c r="Z164" i="19"/>
  <c r="W638" i="1"/>
  <c r="Z638" i="1"/>
  <c r="W146" i="19"/>
  <c r="Z146" i="19"/>
  <c r="W551" i="1"/>
  <c r="Z551" i="1"/>
  <c r="W174" i="1"/>
  <c r="Z174" i="1"/>
  <c r="W337" i="1"/>
  <c r="Z337" i="1"/>
  <c r="W43" i="1"/>
  <c r="Z43" i="1"/>
  <c r="Z166" i="19"/>
  <c r="W166" i="19"/>
  <c r="W589" i="1"/>
  <c r="Z589" i="1"/>
  <c r="Z143" i="1"/>
  <c r="W143" i="1"/>
  <c r="W260" i="1"/>
  <c r="Z260" i="1"/>
  <c r="Z384" i="1"/>
  <c r="W384" i="1"/>
  <c r="Z242" i="19"/>
  <c r="W242" i="19"/>
  <c r="Z620" i="1"/>
  <c r="W620" i="1"/>
  <c r="Z195" i="1"/>
  <c r="W195" i="1"/>
  <c r="Z338" i="1"/>
  <c r="W338" i="1"/>
  <c r="W66" i="1"/>
  <c r="Z66" i="1"/>
  <c r="Z955" i="1"/>
  <c r="W955" i="1"/>
  <c r="W223" i="19"/>
  <c r="Z223" i="19"/>
  <c r="Z106" i="19"/>
  <c r="W106" i="19"/>
  <c r="W624" i="1"/>
  <c r="Z624" i="1"/>
  <c r="W488" i="1"/>
  <c r="Z488" i="1"/>
  <c r="W103" i="19"/>
  <c r="Z103" i="19"/>
  <c r="Z810" i="1"/>
  <c r="W810" i="1"/>
  <c r="W192" i="19"/>
  <c r="Z192" i="19"/>
  <c r="W234" i="19"/>
  <c r="Z234" i="19"/>
  <c r="W87" i="19"/>
  <c r="Z87" i="19"/>
  <c r="W601" i="1"/>
  <c r="Z601" i="1"/>
  <c r="Z199" i="19"/>
  <c r="W199" i="19"/>
  <c r="Z1018" i="1"/>
  <c r="W1018" i="1"/>
  <c r="W695" i="1"/>
  <c r="Z695" i="1"/>
  <c r="W889" i="1"/>
  <c r="Z889" i="1"/>
  <c r="W1033" i="1"/>
  <c r="Z1033" i="1"/>
  <c r="Z1020" i="1"/>
  <c r="W1020" i="1"/>
  <c r="W720" i="1"/>
  <c r="Z720" i="1"/>
  <c r="W916" i="1"/>
  <c r="Z916" i="1"/>
  <c r="W1054" i="1"/>
  <c r="Z1054" i="1"/>
  <c r="Z709" i="1"/>
  <c r="W709" i="1"/>
  <c r="W943" i="1"/>
  <c r="Z943" i="1"/>
  <c r="W692" i="1"/>
  <c r="Z692" i="1"/>
  <c r="W864" i="1"/>
  <c r="Z864" i="1"/>
  <c r="W1015" i="1"/>
  <c r="Z1015" i="1"/>
  <c r="W704" i="1"/>
  <c r="Z704" i="1"/>
  <c r="W872" i="1"/>
  <c r="Z872" i="1"/>
  <c r="Z1110" i="1"/>
  <c r="W1110" i="1"/>
  <c r="Z859" i="1"/>
  <c r="W859" i="1"/>
  <c r="W996" i="1"/>
  <c r="Z996" i="1"/>
  <c r="W687" i="1"/>
  <c r="Z687" i="1"/>
  <c r="Z794" i="1"/>
  <c r="W794" i="1"/>
  <c r="Z965" i="1"/>
  <c r="W965" i="1"/>
  <c r="Z807" i="1"/>
  <c r="W807" i="1"/>
  <c r="Z971" i="1"/>
  <c r="W971" i="1"/>
  <c r="W688" i="1"/>
  <c r="Z688" i="1"/>
  <c r="W854" i="1"/>
  <c r="Z854" i="1"/>
  <c r="W1038" i="1"/>
  <c r="Z1038" i="1"/>
  <c r="W1120" i="1"/>
  <c r="Z1120" i="1"/>
  <c r="W701" i="1"/>
  <c r="Z701" i="1"/>
  <c r="W882" i="1"/>
  <c r="Z882" i="1"/>
  <c r="W1026" i="1"/>
  <c r="Z1026" i="1"/>
  <c r="W732" i="1"/>
  <c r="Z732" i="1"/>
  <c r="Z897" i="1"/>
  <c r="W897" i="1"/>
  <c r="W1044" i="1"/>
  <c r="Z1044" i="1"/>
  <c r="W1594" i="1"/>
  <c r="Z1594" i="1"/>
  <c r="Z778" i="1"/>
  <c r="W778" i="1"/>
  <c r="W915" i="1"/>
  <c r="Z915" i="1"/>
  <c r="W1069" i="1"/>
  <c r="Z1069" i="1"/>
  <c r="Z1613" i="1"/>
  <c r="W1613" i="1"/>
  <c r="W1478" i="1"/>
  <c r="Z1478" i="1"/>
  <c r="W1206" i="1"/>
  <c r="Z1206" i="1"/>
  <c r="Z1492" i="1"/>
  <c r="W1492" i="1"/>
  <c r="W1243" i="1"/>
  <c r="Z1243" i="1"/>
  <c r="W1597" i="1"/>
  <c r="Z1597" i="1"/>
  <c r="W1357" i="1"/>
  <c r="Z1357" i="1"/>
  <c r="Z266" i="19"/>
  <c r="W266" i="19"/>
  <c r="W1545" i="1"/>
  <c r="Z1545" i="1"/>
  <c r="W1346" i="1"/>
  <c r="Z1346" i="1"/>
  <c r="W1148" i="1"/>
  <c r="Z1148" i="1"/>
  <c r="W1519" i="1"/>
  <c r="Z1519" i="1"/>
  <c r="W1287" i="1"/>
  <c r="Z1287" i="1"/>
  <c r="W1601" i="1"/>
  <c r="Z1601" i="1"/>
  <c r="W1311" i="1"/>
  <c r="Z1311" i="1"/>
  <c r="W1122" i="1"/>
  <c r="Z1122" i="1"/>
  <c r="Z1575" i="1"/>
  <c r="W1575" i="1"/>
  <c r="W1420" i="1"/>
  <c r="Z1420" i="1"/>
  <c r="W1267" i="1"/>
  <c r="Z1267" i="1"/>
  <c r="W1615" i="1"/>
  <c r="Z1615" i="1"/>
  <c r="W1390" i="1"/>
  <c r="Z1390" i="1"/>
  <c r="W263" i="19"/>
  <c r="Z263" i="19"/>
  <c r="W1419" i="1"/>
  <c r="Z1419" i="1"/>
  <c r="W1265" i="1"/>
  <c r="Z1265" i="1"/>
  <c r="W1379" i="1"/>
  <c r="Z1379" i="1"/>
  <c r="W1619" i="1"/>
  <c r="Z1619" i="1"/>
  <c r="W1479" i="1"/>
  <c r="Z1479" i="1"/>
  <c r="W1152" i="1"/>
  <c r="Z1152" i="1"/>
  <c r="W1501" i="1"/>
  <c r="Z1501" i="1"/>
  <c r="W1244" i="1"/>
  <c r="Z1244" i="1"/>
  <c r="W1407" i="1"/>
  <c r="Z1407" i="1"/>
  <c r="W1187" i="1"/>
  <c r="Z1187" i="1"/>
  <c r="W1472" i="1"/>
  <c r="Z1472" i="1"/>
  <c r="W1291" i="1"/>
  <c r="Z1291" i="1"/>
  <c r="W1538" i="1"/>
  <c r="Z1538" i="1"/>
  <c r="W1409" i="1"/>
  <c r="Z1409" i="1"/>
  <c r="W1209" i="1"/>
  <c r="Z1209" i="1"/>
  <c r="W1494" i="1"/>
  <c r="Z1494" i="1"/>
  <c r="W1350" i="1"/>
  <c r="Z1350" i="1"/>
  <c r="Z321" i="19"/>
  <c r="W321" i="19"/>
  <c r="Z320" i="19"/>
  <c r="W320" i="19"/>
  <c r="W1367" i="1"/>
  <c r="Z1367" i="1"/>
  <c r="W1230" i="1"/>
  <c r="Z1230" i="1"/>
  <c r="Z287" i="19"/>
  <c r="W287" i="19"/>
  <c r="Z286" i="19"/>
  <c r="W286" i="19"/>
  <c r="W307" i="19"/>
  <c r="Z307" i="19"/>
  <c r="Z317" i="19"/>
  <c r="W317" i="19"/>
  <c r="W1961" i="1"/>
  <c r="Z1961" i="1"/>
  <c r="W1237" i="1"/>
  <c r="Z1237" i="1"/>
  <c r="Z292" i="19"/>
  <c r="W292" i="19"/>
  <c r="W303" i="19"/>
  <c r="Z303" i="19"/>
  <c r="W1718" i="1"/>
  <c r="Z1718" i="1"/>
  <c r="W1292" i="1"/>
  <c r="Z1292" i="1"/>
  <c r="W312" i="19"/>
  <c r="Z312" i="19"/>
  <c r="W1648" i="1"/>
  <c r="Z1648" i="1"/>
  <c r="W1976" i="1"/>
  <c r="Z1976" i="1"/>
  <c r="W1794" i="1"/>
  <c r="Z1794" i="1"/>
  <c r="W2065" i="1"/>
  <c r="Z2065" i="1"/>
  <c r="Z1954" i="1"/>
  <c r="W1954" i="1"/>
  <c r="W1779" i="1"/>
  <c r="Z1779" i="1"/>
  <c r="W1651" i="1"/>
  <c r="Z1651" i="1"/>
  <c r="Z1914" i="1"/>
  <c r="W1914" i="1"/>
  <c r="W1700" i="1"/>
  <c r="Z1700" i="1"/>
  <c r="W2069" i="1"/>
  <c r="Z2069" i="1"/>
  <c r="W1867" i="1"/>
  <c r="Z1867" i="1"/>
  <c r="Z1675" i="1"/>
  <c r="W1675" i="1"/>
  <c r="W1906" i="1"/>
  <c r="Z1906" i="1"/>
  <c r="Z1732" i="1"/>
  <c r="W1732" i="1"/>
  <c r="W2118" i="1"/>
  <c r="Z2118" i="1"/>
  <c r="W1972" i="1"/>
  <c r="Z1972" i="1"/>
  <c r="W1746" i="1"/>
  <c r="Z1746" i="1"/>
  <c r="W2036" i="1"/>
  <c r="Z2036" i="1"/>
  <c r="W1790" i="1"/>
  <c r="Z1790" i="1"/>
  <c r="W1957" i="1"/>
  <c r="Z1957" i="1"/>
  <c r="W1760" i="1"/>
  <c r="Z1760" i="1"/>
  <c r="Z361" i="19"/>
  <c r="W361" i="19"/>
  <c r="W2035" i="1"/>
  <c r="Z2035" i="1"/>
  <c r="W1864" i="1"/>
  <c r="Z1864" i="1"/>
  <c r="W2089" i="1"/>
  <c r="Z2089" i="1"/>
  <c r="W1827" i="1"/>
  <c r="Z1827" i="1"/>
  <c r="W2060" i="1"/>
  <c r="Z2060" i="1"/>
  <c r="W1890" i="1"/>
  <c r="Z1890" i="1"/>
  <c r="W433" i="19"/>
  <c r="Z433" i="19"/>
  <c r="Z1859" i="1"/>
  <c r="W1859" i="1"/>
  <c r="W1735" i="1"/>
  <c r="Z1735" i="1"/>
  <c r="W406" i="19"/>
  <c r="Z406" i="19"/>
  <c r="Z2034" i="1"/>
  <c r="W2034" i="1"/>
  <c r="W1892" i="1"/>
  <c r="Z1892" i="1"/>
  <c r="W1727" i="1"/>
  <c r="Z1727" i="1"/>
  <c r="Z425" i="19"/>
  <c r="W425" i="19"/>
  <c r="W1990" i="1"/>
  <c r="Z1990" i="1"/>
  <c r="W1849" i="1"/>
  <c r="Z1849" i="1"/>
  <c r="W435" i="19"/>
  <c r="Z435" i="19"/>
  <c r="Z1974" i="1"/>
  <c r="W1974" i="1"/>
  <c r="W1803" i="1"/>
  <c r="Z1803" i="1"/>
  <c r="Z434" i="19"/>
  <c r="W434" i="19"/>
  <c r="W2383" i="1"/>
  <c r="Z2383" i="1"/>
  <c r="Z2351" i="1"/>
  <c r="W2351" i="1"/>
  <c r="Z2356" i="1"/>
  <c r="W2356" i="1"/>
  <c r="Z2249" i="1"/>
  <c r="W2249" i="1"/>
  <c r="W2303" i="1"/>
  <c r="Z2303" i="1"/>
  <c r="W2210" i="1"/>
  <c r="Z2210" i="1"/>
  <c r="Z2274" i="1"/>
  <c r="W2274" i="1"/>
  <c r="W2392" i="1"/>
  <c r="Z2392" i="1"/>
  <c r="Z2320" i="1"/>
  <c r="W2320" i="1"/>
  <c r="Z2245" i="1"/>
  <c r="W2245" i="1"/>
  <c r="Z483" i="19"/>
  <c r="W483" i="19"/>
  <c r="Z2284" i="1"/>
  <c r="W2284" i="1"/>
  <c r="W2150" i="1"/>
  <c r="Z2150" i="1"/>
  <c r="Z2182" i="1"/>
  <c r="W2182" i="1"/>
  <c r="W2304" i="1"/>
  <c r="Z2304" i="1"/>
  <c r="Z513" i="19"/>
  <c r="W513" i="19"/>
  <c r="W2297" i="1"/>
  <c r="Z2297" i="1"/>
  <c r="Z2164" i="1"/>
  <c r="W2164" i="1"/>
  <c r="W2156" i="1"/>
  <c r="Z2156" i="1"/>
  <c r="Z487" i="19"/>
  <c r="W487" i="19"/>
  <c r="Z2256" i="1"/>
  <c r="W2256" i="1"/>
  <c r="Z469" i="19"/>
  <c r="W469" i="19"/>
  <c r="Z502" i="19"/>
  <c r="W502" i="19"/>
  <c r="W467" i="19"/>
  <c r="Z467" i="19"/>
  <c r="Z501" i="19"/>
  <c r="W501" i="19"/>
  <c r="W2200" i="1"/>
  <c r="Z2200" i="1"/>
  <c r="W104" i="19"/>
  <c r="Z104" i="19"/>
  <c r="W553" i="1"/>
  <c r="Z553" i="1"/>
  <c r="Z17" i="19"/>
  <c r="W17" i="19"/>
  <c r="W223" i="1"/>
  <c r="Z223" i="1"/>
  <c r="W385" i="1"/>
  <c r="Z385" i="1"/>
  <c r="W61" i="1"/>
  <c r="Z61" i="1"/>
  <c r="W484" i="1"/>
  <c r="Z484" i="1"/>
  <c r="W30" i="19"/>
  <c r="Z30" i="19"/>
  <c r="W296" i="1"/>
  <c r="Z296" i="1"/>
  <c r="W407" i="1"/>
  <c r="Z407" i="1"/>
  <c r="W244" i="19"/>
  <c r="Z244" i="19"/>
  <c r="W641" i="1"/>
  <c r="Z641" i="1"/>
  <c r="W176" i="1"/>
  <c r="Z176" i="1"/>
  <c r="W318" i="1"/>
  <c r="Z318" i="1"/>
  <c r="Z45" i="1"/>
  <c r="W45" i="1"/>
  <c r="W189" i="19"/>
  <c r="Z189" i="19"/>
  <c r="W561" i="1"/>
  <c r="Z561" i="1"/>
  <c r="W190" i="19"/>
  <c r="Z190" i="19"/>
  <c r="W592" i="1"/>
  <c r="Z592" i="1"/>
  <c r="T18" i="13"/>
  <c r="T38" i="13" s="1"/>
  <c r="V18" i="13"/>
  <c r="W18" i="13" s="1"/>
  <c r="W75" i="1"/>
  <c r="Z75" i="1"/>
  <c r="W193" i="1"/>
  <c r="Z193" i="1"/>
  <c r="Z345" i="1"/>
  <c r="W345" i="1"/>
  <c r="W26" i="1"/>
  <c r="Z26" i="1"/>
  <c r="W191" i="1"/>
  <c r="Z191" i="1"/>
  <c r="Z248" i="1"/>
  <c r="W248" i="1"/>
  <c r="Z230" i="1"/>
  <c r="W230" i="1"/>
  <c r="W455" i="1"/>
  <c r="Z455" i="1"/>
  <c r="W99" i="1"/>
  <c r="Z99" i="1"/>
  <c r="W305" i="1"/>
  <c r="Z305" i="1"/>
  <c r="W320" i="1"/>
  <c r="Z320" i="1"/>
  <c r="W376" i="1"/>
  <c r="Z376" i="1"/>
  <c r="W439" i="1"/>
  <c r="Z439" i="1"/>
  <c r="W15" i="1"/>
  <c r="Z15" i="1"/>
  <c r="W237" i="1"/>
  <c r="Z237" i="1"/>
  <c r="W330" i="1"/>
  <c r="Z330" i="1"/>
  <c r="W442" i="1"/>
  <c r="Z442" i="1"/>
  <c r="W341" i="1"/>
  <c r="Z341" i="1"/>
  <c r="W226" i="1"/>
  <c r="Z226" i="1"/>
  <c r="W162" i="1"/>
  <c r="Z162" i="1"/>
  <c r="W531" i="1"/>
  <c r="Z531" i="1"/>
  <c r="W245" i="19"/>
  <c r="Z245" i="19"/>
  <c r="W948" i="1"/>
  <c r="Z948" i="1"/>
  <c r="Z845" i="1"/>
  <c r="W845" i="1"/>
  <c r="W1106" i="1"/>
  <c r="Z1106" i="1"/>
  <c r="W1618" i="1"/>
  <c r="Z1618" i="1"/>
  <c r="W1525" i="1"/>
  <c r="Z1525" i="1"/>
  <c r="W1388" i="1"/>
  <c r="Z1388" i="1"/>
  <c r="W1563" i="1"/>
  <c r="Z1563" i="1"/>
  <c r="W297" i="19"/>
  <c r="Z297" i="19"/>
  <c r="W1982" i="1"/>
  <c r="Z1982" i="1"/>
  <c r="Z1929" i="1"/>
  <c r="W1929" i="1"/>
  <c r="Z1848" i="1"/>
  <c r="W1848" i="1"/>
  <c r="W2001" i="1"/>
  <c r="Z2001" i="1"/>
  <c r="W2279" i="1"/>
  <c r="Z2279" i="1"/>
  <c r="W599" i="1"/>
  <c r="Z599" i="1"/>
  <c r="W183" i="1"/>
  <c r="Z183" i="1"/>
  <c r="W148" i="19"/>
  <c r="Z148" i="19"/>
  <c r="Z191" i="19"/>
  <c r="W191" i="19"/>
  <c r="W949" i="1"/>
  <c r="Z949" i="1"/>
  <c r="W693" i="1"/>
  <c r="Z693" i="1"/>
  <c r="Z867" i="1"/>
  <c r="W867" i="1"/>
  <c r="W902" i="1"/>
  <c r="Z902" i="1"/>
  <c r="Z1032" i="1"/>
  <c r="W1032" i="1"/>
  <c r="Z737" i="1"/>
  <c r="W737" i="1"/>
  <c r="Z908" i="1"/>
  <c r="W908" i="1"/>
  <c r="Z1050" i="1"/>
  <c r="W1050" i="1"/>
  <c r="Z1131" i="1"/>
  <c r="W1131" i="1"/>
  <c r="Z784" i="1"/>
  <c r="W784" i="1"/>
  <c r="W932" i="1"/>
  <c r="Z932" i="1"/>
  <c r="Z1085" i="1"/>
  <c r="W1085" i="1"/>
  <c r="W1603" i="1"/>
  <c r="Z1603" i="1"/>
  <c r="W1463" i="1"/>
  <c r="Z1463" i="1"/>
  <c r="W1178" i="1"/>
  <c r="Z1178" i="1"/>
  <c r="Z1462" i="1"/>
  <c r="W1462" i="1"/>
  <c r="W1205" i="1"/>
  <c r="Z1205" i="1"/>
  <c r="W1582" i="1"/>
  <c r="Z1582" i="1"/>
  <c r="Z1347" i="1"/>
  <c r="W1347" i="1"/>
  <c r="W257" i="19"/>
  <c r="Z257" i="19"/>
  <c r="W1531" i="1"/>
  <c r="Z1531" i="1"/>
  <c r="W1312" i="1"/>
  <c r="Z1312" i="1"/>
  <c r="Z274" i="19"/>
  <c r="W274" i="19"/>
  <c r="W1483" i="1"/>
  <c r="Z1483" i="1"/>
  <c r="Z1258" i="1"/>
  <c r="W1258" i="1"/>
  <c r="W1576" i="1"/>
  <c r="Z1576" i="1"/>
  <c r="W1286" i="1"/>
  <c r="Z1286" i="1"/>
  <c r="W1128" i="1"/>
  <c r="Z1128" i="1"/>
  <c r="W1550" i="1"/>
  <c r="Z1550" i="1"/>
  <c r="W1406" i="1"/>
  <c r="Z1406" i="1"/>
  <c r="W1257" i="1"/>
  <c r="Z1257" i="1"/>
  <c r="W1605" i="1"/>
  <c r="Z1605" i="1"/>
  <c r="W1380" i="1"/>
  <c r="Z1380" i="1"/>
  <c r="Z253" i="19"/>
  <c r="W253" i="19"/>
  <c r="W1405" i="1"/>
  <c r="Z1405" i="1"/>
  <c r="Z1191" i="1"/>
  <c r="W1191" i="1"/>
  <c r="W1351" i="1"/>
  <c r="Z1351" i="1"/>
  <c r="W1614" i="1"/>
  <c r="Z1614" i="1"/>
  <c r="W1464" i="1"/>
  <c r="Z1464" i="1"/>
  <c r="W260" i="19"/>
  <c r="Z260" i="19"/>
  <c r="W1486" i="1"/>
  <c r="Z1486" i="1"/>
  <c r="W1188" i="1"/>
  <c r="Z1188" i="1"/>
  <c r="W1402" i="1"/>
  <c r="Z1402" i="1"/>
  <c r="W1168" i="1"/>
  <c r="Z1168" i="1"/>
  <c r="Z1447" i="1"/>
  <c r="W1447" i="1"/>
  <c r="W1253" i="1"/>
  <c r="Z1253" i="1"/>
  <c r="W1533" i="1"/>
  <c r="Z1533" i="1"/>
  <c r="Z1382" i="1"/>
  <c r="W1382" i="1"/>
  <c r="W1184" i="1"/>
  <c r="Z1184" i="1"/>
  <c r="W1489" i="1"/>
  <c r="Z1489" i="1"/>
  <c r="W1338" i="1"/>
  <c r="Z1338" i="1"/>
  <c r="Z311" i="19"/>
  <c r="W311" i="19"/>
  <c r="W310" i="19"/>
  <c r="Z310" i="19"/>
  <c r="Z1362" i="1"/>
  <c r="W1362" i="1"/>
  <c r="W1207" i="1"/>
  <c r="Z1207" i="1"/>
  <c r="Z1707" i="1"/>
  <c r="W1707" i="1"/>
  <c r="W1714" i="1"/>
  <c r="Z1714" i="1"/>
  <c r="Z296" i="19"/>
  <c r="W296" i="19"/>
  <c r="W306" i="19"/>
  <c r="Z306" i="19"/>
  <c r="Z353" i="19"/>
  <c r="W353" i="19"/>
  <c r="W1233" i="1"/>
  <c r="Z1233" i="1"/>
  <c r="Z281" i="19"/>
  <c r="W281" i="19"/>
  <c r="Z280" i="19"/>
  <c r="W280" i="19"/>
  <c r="W1701" i="1"/>
  <c r="Z1701" i="1"/>
  <c r="W1266" i="1"/>
  <c r="Z1266" i="1"/>
  <c r="W301" i="19"/>
  <c r="Z301" i="19"/>
  <c r="W2130" i="1"/>
  <c r="Z2130" i="1"/>
  <c r="Z1962" i="1"/>
  <c r="W1962" i="1"/>
  <c r="W1787" i="1"/>
  <c r="Z1787" i="1"/>
  <c r="Z2059" i="1"/>
  <c r="W2059" i="1"/>
  <c r="W1939" i="1"/>
  <c r="Z1939" i="1"/>
  <c r="Z422" i="19"/>
  <c r="W422" i="19"/>
  <c r="W1647" i="1"/>
  <c r="Z1647" i="1"/>
  <c r="Z1900" i="1"/>
  <c r="W1900" i="1"/>
  <c r="W1690" i="1"/>
  <c r="Z1690" i="1"/>
  <c r="W2037" i="1"/>
  <c r="Z2037" i="1"/>
  <c r="Z1860" i="1"/>
  <c r="W1860" i="1"/>
  <c r="Z1665" i="1"/>
  <c r="W1665" i="1"/>
  <c r="W1893" i="1"/>
  <c r="Z1893" i="1"/>
  <c r="W409" i="19"/>
  <c r="Z409" i="19"/>
  <c r="Z2107" i="1"/>
  <c r="W2107" i="1"/>
  <c r="Z1959" i="1"/>
  <c r="W1959" i="1"/>
  <c r="W1724" i="1"/>
  <c r="Z1724" i="1"/>
  <c r="W2011" i="1"/>
  <c r="Z2011" i="1"/>
  <c r="Z1783" i="1"/>
  <c r="W1783" i="1"/>
  <c r="W1950" i="1"/>
  <c r="Z1950" i="1"/>
  <c r="W1745" i="1"/>
  <c r="Z1745" i="1"/>
  <c r="W2126" i="1"/>
  <c r="Z2126" i="1"/>
  <c r="W2022" i="1"/>
  <c r="Z2022" i="1"/>
  <c r="W1857" i="1"/>
  <c r="Z1857" i="1"/>
  <c r="W2084" i="1"/>
  <c r="Z2084" i="1"/>
  <c r="W1811" i="1"/>
  <c r="Z1811" i="1"/>
  <c r="Z2053" i="1"/>
  <c r="W2053" i="1"/>
  <c r="W1870" i="1"/>
  <c r="Z1870" i="1"/>
  <c r="W383" i="19"/>
  <c r="Z383" i="19"/>
  <c r="Z1842" i="1"/>
  <c r="W1842" i="1"/>
  <c r="Z396" i="19"/>
  <c r="W396" i="19"/>
  <c r="Z392" i="19"/>
  <c r="W392" i="19"/>
  <c r="W2029" i="1"/>
  <c r="Z2029" i="1"/>
  <c r="Z1851" i="1"/>
  <c r="W1851" i="1"/>
  <c r="W427" i="19"/>
  <c r="Z427" i="19"/>
  <c r="W413" i="19"/>
  <c r="Z413" i="19"/>
  <c r="W1985" i="1"/>
  <c r="Z1985" i="1"/>
  <c r="W1844" i="1"/>
  <c r="Z1844" i="1"/>
  <c r="W424" i="19"/>
  <c r="Z424" i="19"/>
  <c r="W1969" i="1"/>
  <c r="Z1969" i="1"/>
  <c r="W1788" i="1"/>
  <c r="Z1788" i="1"/>
  <c r="W415" i="19"/>
  <c r="Z415" i="19"/>
  <c r="W2364" i="1"/>
  <c r="Z2364" i="1"/>
  <c r="W2335" i="1"/>
  <c r="Z2335" i="1"/>
  <c r="Z2350" i="1"/>
  <c r="W2350" i="1"/>
  <c r="W2333" i="1"/>
  <c r="Z2333" i="1"/>
  <c r="W2291" i="1"/>
  <c r="Z2291" i="1"/>
  <c r="Z2194" i="1"/>
  <c r="W2194" i="1"/>
  <c r="W2243" i="1"/>
  <c r="Z2243" i="1"/>
  <c r="W2384" i="1"/>
  <c r="Z2384" i="1"/>
  <c r="W2299" i="1"/>
  <c r="Z2299" i="1"/>
  <c r="W2238" i="1"/>
  <c r="Z2238" i="1"/>
  <c r="Z464" i="19"/>
  <c r="W464" i="19"/>
  <c r="Z2276" i="1"/>
  <c r="W2276" i="1"/>
  <c r="W2144" i="1"/>
  <c r="Z2144" i="1"/>
  <c r="W2166" i="1"/>
  <c r="Z2166" i="1"/>
  <c r="Z2298" i="1"/>
  <c r="W2298" i="1"/>
  <c r="Z505" i="19"/>
  <c r="W505" i="19"/>
  <c r="Z2281" i="1"/>
  <c r="W2281" i="1"/>
  <c r="W2157" i="1"/>
  <c r="Z2157" i="1"/>
  <c r="Z2142" i="1"/>
  <c r="W2142" i="1"/>
  <c r="Z478" i="19"/>
  <c r="W478" i="19"/>
  <c r="W2250" i="1"/>
  <c r="Z2250" i="1"/>
  <c r="W460" i="19"/>
  <c r="Z460" i="19"/>
  <c r="Z494" i="19"/>
  <c r="W494" i="19"/>
  <c r="Z458" i="19"/>
  <c r="W458" i="19"/>
  <c r="Z492" i="19"/>
  <c r="W492" i="19"/>
  <c r="W2192" i="1"/>
  <c r="Z2192" i="1"/>
  <c r="W128" i="19"/>
  <c r="Z128" i="19"/>
  <c r="W565" i="1"/>
  <c r="Z565" i="1"/>
  <c r="W36" i="19"/>
  <c r="Z36" i="19"/>
  <c r="W239" i="1"/>
  <c r="Z239" i="1"/>
  <c r="Z411" i="1"/>
  <c r="W411" i="1"/>
  <c r="W72" i="1"/>
  <c r="Z72" i="1"/>
  <c r="W496" i="1"/>
  <c r="Z496" i="1"/>
  <c r="Z170" i="1"/>
  <c r="W170" i="1"/>
  <c r="W313" i="1"/>
  <c r="Z313" i="1"/>
  <c r="W417" i="1"/>
  <c r="Z417" i="1"/>
  <c r="W490" i="1"/>
  <c r="Z490" i="1"/>
  <c r="Z658" i="1"/>
  <c r="W658" i="1"/>
  <c r="Z207" i="1"/>
  <c r="W207" i="1"/>
  <c r="W328" i="1"/>
  <c r="Z328" i="1"/>
  <c r="W51" i="1"/>
  <c r="Z51" i="1"/>
  <c r="W219" i="19"/>
  <c r="Z219" i="19"/>
  <c r="W566" i="1"/>
  <c r="Z566" i="1"/>
  <c r="W206" i="19"/>
  <c r="Z206" i="19"/>
  <c r="W605" i="1"/>
  <c r="Z605" i="1"/>
  <c r="Z57" i="1"/>
  <c r="W57" i="1"/>
  <c r="W173" i="1"/>
  <c r="Z173" i="1"/>
  <c r="Z297" i="1"/>
  <c r="W297" i="1"/>
  <c r="W18" i="1"/>
  <c r="Z18" i="1"/>
  <c r="Z171" i="1"/>
  <c r="W171" i="1"/>
  <c r="W209" i="1"/>
  <c r="Z209" i="1"/>
  <c r="W208" i="1"/>
  <c r="Z208" i="1"/>
  <c r="W430" i="1"/>
  <c r="Z430" i="1"/>
  <c r="W70" i="1"/>
  <c r="Z70" i="1"/>
  <c r="W289" i="1"/>
  <c r="Z289" i="1"/>
  <c r="W242" i="1"/>
  <c r="Z242" i="1"/>
  <c r="W303" i="1"/>
  <c r="Z303" i="1"/>
  <c r="Z413" i="1"/>
  <c r="W413" i="1"/>
  <c r="W6" i="1"/>
  <c r="Z6" i="1"/>
  <c r="W219" i="1"/>
  <c r="Z219" i="1"/>
  <c r="W299" i="1"/>
  <c r="Z299" i="1"/>
  <c r="W227" i="1"/>
  <c r="Z227" i="1"/>
  <c r="W315" i="1"/>
  <c r="Z315" i="1"/>
  <c r="W220" i="1"/>
  <c r="Z220" i="1"/>
  <c r="V5" i="13"/>
  <c r="W5" i="13" s="1"/>
  <c r="W563" i="1"/>
  <c r="Z563" i="1"/>
  <c r="W374" i="1"/>
  <c r="Z374" i="1"/>
  <c r="W493" i="1"/>
  <c r="Z493" i="1"/>
  <c r="Z1006" i="1"/>
  <c r="W1006" i="1"/>
  <c r="W782" i="1"/>
  <c r="Z782" i="1"/>
  <c r="W1016" i="1"/>
  <c r="Z1016" i="1"/>
  <c r="W1158" i="1"/>
  <c r="Z1158" i="1"/>
  <c r="W1165" i="1"/>
  <c r="Z1165" i="1"/>
  <c r="W1506" i="1"/>
  <c r="Z1506" i="1"/>
  <c r="W318" i="19"/>
  <c r="Z318" i="19"/>
  <c r="W2088" i="1"/>
  <c r="Z2088" i="1"/>
  <c r="Z2122" i="1"/>
  <c r="W2122" i="1"/>
  <c r="W2066" i="1"/>
  <c r="Z2066" i="1"/>
  <c r="Z1855" i="1"/>
  <c r="W1855" i="1"/>
  <c r="W2352" i="1"/>
  <c r="Z2352" i="1"/>
  <c r="W13" i="19"/>
  <c r="Z13" i="19"/>
  <c r="W348" i="1"/>
  <c r="Z348" i="1"/>
  <c r="Z215" i="19"/>
  <c r="W215" i="19"/>
  <c r="W141" i="19"/>
  <c r="Z141" i="19"/>
  <c r="W710" i="1"/>
  <c r="Z710" i="1"/>
  <c r="Z694" i="1"/>
  <c r="W694" i="1"/>
  <c r="W30" i="1"/>
  <c r="Z30" i="1"/>
  <c r="W650" i="1"/>
  <c r="Z650" i="1"/>
  <c r="W489" i="1"/>
  <c r="Z489" i="1"/>
  <c r="W82" i="19"/>
  <c r="Z82" i="19"/>
  <c r="W598" i="1"/>
  <c r="Z598" i="1"/>
  <c r="W80" i="19"/>
  <c r="Z80" i="19"/>
  <c r="W992" i="1"/>
  <c r="Z992" i="1"/>
  <c r="Z163" i="19"/>
  <c r="W163" i="19"/>
  <c r="W218" i="19"/>
  <c r="Z218" i="19"/>
  <c r="W63" i="19"/>
  <c r="Z63" i="19"/>
  <c r="W569" i="1"/>
  <c r="Z569" i="1"/>
  <c r="Z181" i="19"/>
  <c r="W181" i="19"/>
  <c r="Z120" i="19"/>
  <c r="W120" i="19"/>
  <c r="W719" i="1"/>
  <c r="Z719" i="1"/>
  <c r="W903" i="1"/>
  <c r="Z903" i="1"/>
  <c r="Z1073" i="1"/>
  <c r="W1073" i="1"/>
  <c r="W1040" i="1"/>
  <c r="Z1040" i="1"/>
  <c r="W733" i="1"/>
  <c r="Z733" i="1"/>
  <c r="W936" i="1"/>
  <c r="Z936" i="1"/>
  <c r="W1074" i="1"/>
  <c r="Z1074" i="1"/>
  <c r="Z779" i="1"/>
  <c r="W779" i="1"/>
  <c r="W956" i="1"/>
  <c r="Z956" i="1"/>
  <c r="Z728" i="1"/>
  <c r="W728" i="1"/>
  <c r="W878" i="1"/>
  <c r="Z878" i="1"/>
  <c r="Z1035" i="1"/>
  <c r="W1035" i="1"/>
  <c r="W722" i="1"/>
  <c r="Z722" i="1"/>
  <c r="Z892" i="1"/>
  <c r="W892" i="1"/>
  <c r="W1132" i="1"/>
  <c r="Z1132" i="1"/>
  <c r="Z879" i="1"/>
  <c r="W879" i="1"/>
  <c r="Z1023" i="1"/>
  <c r="W1023" i="1"/>
  <c r="Z699" i="1"/>
  <c r="W699" i="1"/>
  <c r="W820" i="1"/>
  <c r="Z820" i="1"/>
  <c r="W1003" i="1"/>
  <c r="Z1003" i="1"/>
  <c r="Z833" i="1"/>
  <c r="W833" i="1"/>
  <c r="W1017" i="1"/>
  <c r="Z1017" i="1"/>
  <c r="Z700" i="1"/>
  <c r="W700" i="1"/>
  <c r="W881" i="1"/>
  <c r="Z881" i="1"/>
  <c r="Z1058" i="1"/>
  <c r="W1058" i="1"/>
  <c r="W162" i="19"/>
  <c r="Z162" i="19"/>
  <c r="W713" i="1"/>
  <c r="Z713" i="1"/>
  <c r="W921" i="1"/>
  <c r="Z921" i="1"/>
  <c r="W1039" i="1"/>
  <c r="Z1039" i="1"/>
  <c r="W759" i="1"/>
  <c r="Z759" i="1"/>
  <c r="W918" i="1"/>
  <c r="Z918" i="1"/>
  <c r="W1066" i="1"/>
  <c r="Z1066" i="1"/>
  <c r="W1137" i="1"/>
  <c r="Z1137" i="1"/>
  <c r="W789" i="1"/>
  <c r="Z789" i="1"/>
  <c r="W969" i="1"/>
  <c r="Z969" i="1"/>
  <c r="Z1091" i="1"/>
  <c r="W1091" i="1"/>
  <c r="W1598" i="1"/>
  <c r="Z1598" i="1"/>
  <c r="W1433" i="1"/>
  <c r="Z1433" i="1"/>
  <c r="W1632" i="1"/>
  <c r="Z1632" i="1"/>
  <c r="W1448" i="1"/>
  <c r="Z1448" i="1"/>
  <c r="W1150" i="1"/>
  <c r="Z1150" i="1"/>
  <c r="W1565" i="1"/>
  <c r="Z1565" i="1"/>
  <c r="W1321" i="1"/>
  <c r="Z1321" i="1"/>
  <c r="W1631" i="1"/>
  <c r="Z1631" i="1"/>
  <c r="W1526" i="1"/>
  <c r="Z1526" i="1"/>
  <c r="W1304" i="1"/>
  <c r="Z1304" i="1"/>
  <c r="Z265" i="19"/>
  <c r="W265" i="19"/>
  <c r="W1453" i="1"/>
  <c r="Z1453" i="1"/>
  <c r="W1249" i="1"/>
  <c r="Z1249" i="1"/>
  <c r="W1544" i="1"/>
  <c r="Z1544" i="1"/>
  <c r="W1277" i="1"/>
  <c r="Z1277" i="1"/>
  <c r="W1134" i="1"/>
  <c r="Z1134" i="1"/>
  <c r="Z1543" i="1"/>
  <c r="W1543" i="1"/>
  <c r="W1399" i="1"/>
  <c r="Z1399" i="1"/>
  <c r="W1239" i="1"/>
  <c r="Z1239" i="1"/>
  <c r="W1600" i="1"/>
  <c r="Z1600" i="1"/>
  <c r="W1371" i="1"/>
  <c r="Z1371" i="1"/>
  <c r="W1629" i="1"/>
  <c r="Z1629" i="1"/>
  <c r="W1398" i="1"/>
  <c r="Z1398" i="1"/>
  <c r="Z1541" i="1"/>
  <c r="W1541" i="1"/>
  <c r="W1300" i="1"/>
  <c r="Z1300" i="1"/>
  <c r="W1604" i="1"/>
  <c r="Z1604" i="1"/>
  <c r="W1457" i="1"/>
  <c r="Z1457" i="1"/>
  <c r="Z251" i="19"/>
  <c r="W251" i="19"/>
  <c r="W1456" i="1"/>
  <c r="Z1456" i="1"/>
  <c r="W1162" i="1"/>
  <c r="Z1162" i="1"/>
  <c r="W1392" i="1"/>
  <c r="Z1392" i="1"/>
  <c r="W1161" i="1"/>
  <c r="Z1161" i="1"/>
  <c r="W1442" i="1"/>
  <c r="Z1442" i="1"/>
  <c r="W1222" i="1"/>
  <c r="Z1222" i="1"/>
  <c r="Z1510" i="1"/>
  <c r="W1510" i="1"/>
  <c r="W1376" i="1"/>
  <c r="Z1376" i="1"/>
  <c r="Z1157" i="1"/>
  <c r="W1157" i="1"/>
  <c r="W1474" i="1"/>
  <c r="Z1474" i="1"/>
  <c r="Z1332" i="1"/>
  <c r="W1332" i="1"/>
  <c r="W300" i="19"/>
  <c r="Z300" i="19"/>
  <c r="Z299" i="19"/>
  <c r="W299" i="19"/>
  <c r="Z1352" i="1"/>
  <c r="W1352" i="1"/>
  <c r="Z1193" i="1"/>
  <c r="W1193" i="1"/>
  <c r="Z1668" i="1"/>
  <c r="W1668" i="1"/>
  <c r="W1706" i="1"/>
  <c r="Z1706" i="1"/>
  <c r="Z285" i="19"/>
  <c r="W285" i="19"/>
  <c r="W295" i="19"/>
  <c r="Z295" i="19"/>
  <c r="W335" i="19"/>
  <c r="Z335" i="19"/>
  <c r="W1227" i="1"/>
  <c r="Z1227" i="1"/>
  <c r="W1711" i="1"/>
  <c r="Z1711" i="1"/>
  <c r="W1663" i="1"/>
  <c r="Z1663" i="1"/>
  <c r="W1672" i="1"/>
  <c r="Z1672" i="1"/>
  <c r="W1250" i="1"/>
  <c r="Z1250" i="1"/>
  <c r="Z290" i="19"/>
  <c r="W290" i="19"/>
  <c r="W2120" i="1"/>
  <c r="Z2120" i="1"/>
  <c r="Z1924" i="1"/>
  <c r="W1924" i="1"/>
  <c r="W1772" i="1"/>
  <c r="Z1772" i="1"/>
  <c r="W2052" i="1"/>
  <c r="Z2052" i="1"/>
  <c r="W1931" i="1"/>
  <c r="Z1931" i="1"/>
  <c r="W369" i="19"/>
  <c r="Z369" i="19"/>
  <c r="W2119" i="1"/>
  <c r="Z2119" i="1"/>
  <c r="W1881" i="1"/>
  <c r="Z1881" i="1"/>
  <c r="W1671" i="1"/>
  <c r="Z1671" i="1"/>
  <c r="W2025" i="1"/>
  <c r="Z2025" i="1"/>
  <c r="W1845" i="1"/>
  <c r="Z1845" i="1"/>
  <c r="W1656" i="1"/>
  <c r="Z1656" i="1"/>
  <c r="W1873" i="1"/>
  <c r="Z1873" i="1"/>
  <c r="W1719" i="1"/>
  <c r="Z1719" i="1"/>
  <c r="W2101" i="1"/>
  <c r="Z2101" i="1"/>
  <c r="W1936" i="1"/>
  <c r="Z1936" i="1"/>
  <c r="W407" i="19"/>
  <c r="Z407" i="19"/>
  <c r="Z1998" i="1"/>
  <c r="W1998" i="1"/>
  <c r="W1753" i="1"/>
  <c r="Z1753" i="1"/>
  <c r="W1942" i="1"/>
  <c r="Z1942" i="1"/>
  <c r="W1723" i="1"/>
  <c r="Z1723" i="1"/>
  <c r="W2121" i="1"/>
  <c r="Z2121" i="1"/>
  <c r="W2016" i="1"/>
  <c r="Z2016" i="1"/>
  <c r="W1819" i="1"/>
  <c r="Z1819" i="1"/>
  <c r="Z2028" i="1"/>
  <c r="W2028" i="1"/>
  <c r="W1774" i="1"/>
  <c r="Z1774" i="1"/>
  <c r="W2046" i="1"/>
  <c r="Z2046" i="1"/>
  <c r="W1856" i="1"/>
  <c r="Z1856" i="1"/>
  <c r="W1955" i="1"/>
  <c r="Z1955" i="1"/>
  <c r="Z1836" i="1"/>
  <c r="W1836" i="1"/>
  <c r="Z381" i="19"/>
  <c r="W381" i="19"/>
  <c r="W378" i="19"/>
  <c r="Z378" i="19"/>
  <c r="W2024" i="1"/>
  <c r="Z2024" i="1"/>
  <c r="W1839" i="1"/>
  <c r="Z1839" i="1"/>
  <c r="Z416" i="19"/>
  <c r="W416" i="19"/>
  <c r="W401" i="19"/>
  <c r="Z401" i="19"/>
  <c r="W1979" i="1"/>
  <c r="Z1979" i="1"/>
  <c r="W1838" i="1"/>
  <c r="Z1838" i="1"/>
  <c r="W400" i="19"/>
  <c r="Z400" i="19"/>
  <c r="W1953" i="1"/>
  <c r="Z1953" i="1"/>
  <c r="W1778" i="1"/>
  <c r="Z1778" i="1"/>
  <c r="W405" i="19"/>
  <c r="Z405" i="19"/>
  <c r="W2357" i="1"/>
  <c r="Z2357" i="1"/>
  <c r="W2327" i="1"/>
  <c r="Z2327" i="1"/>
  <c r="W2326" i="1"/>
  <c r="Z2326" i="1"/>
  <c r="Z2316" i="1"/>
  <c r="W2316" i="1"/>
  <c r="W2263" i="1"/>
  <c r="Z2263" i="1"/>
  <c r="Z2393" i="1"/>
  <c r="W2393" i="1"/>
  <c r="W2226" i="1"/>
  <c r="Z2226" i="1"/>
  <c r="W2330" i="1"/>
  <c r="Z2330" i="1"/>
  <c r="Z2270" i="1"/>
  <c r="W2270" i="1"/>
  <c r="W2229" i="1"/>
  <c r="Z2229" i="1"/>
  <c r="W455" i="19"/>
  <c r="Z455" i="19"/>
  <c r="W2268" i="1"/>
  <c r="Z2268" i="1"/>
  <c r="W2136" i="1"/>
  <c r="Z2136" i="1"/>
  <c r="Z481" i="19"/>
  <c r="W481" i="19"/>
  <c r="W2282" i="1"/>
  <c r="Z2282" i="1"/>
  <c r="Z498" i="19"/>
  <c r="W498" i="19"/>
  <c r="W2275" i="1"/>
  <c r="Z2275" i="1"/>
  <c r="W2143" i="1"/>
  <c r="Z2143" i="1"/>
  <c r="W497" i="19"/>
  <c r="Z497" i="19"/>
  <c r="Z470" i="19"/>
  <c r="W470" i="19"/>
  <c r="Z2241" i="1"/>
  <c r="W2241" i="1"/>
  <c r="W450" i="19"/>
  <c r="Z450" i="19"/>
  <c r="Z486" i="19"/>
  <c r="W486" i="19"/>
  <c r="W448" i="19"/>
  <c r="Z448" i="19"/>
  <c r="W485" i="19"/>
  <c r="Z485" i="19"/>
  <c r="W2175" i="1"/>
  <c r="Z2175" i="1"/>
  <c r="W150" i="19"/>
  <c r="Z150" i="19"/>
  <c r="Z571" i="1"/>
  <c r="W571" i="1"/>
  <c r="W139" i="1"/>
  <c r="Z139" i="1"/>
  <c r="W261" i="1"/>
  <c r="Z261" i="1"/>
  <c r="Z427" i="1"/>
  <c r="W427" i="1"/>
  <c r="Z95" i="1"/>
  <c r="W95" i="1"/>
  <c r="W502" i="1"/>
  <c r="Z502" i="1"/>
  <c r="W180" i="1"/>
  <c r="Z180" i="1"/>
  <c r="Z322" i="1"/>
  <c r="W322" i="1"/>
  <c r="W422" i="1"/>
  <c r="Z422" i="1"/>
  <c r="W515" i="1"/>
  <c r="Z515" i="1"/>
  <c r="W670" i="1"/>
  <c r="Z670" i="1"/>
  <c r="W212" i="1"/>
  <c r="Z212" i="1"/>
  <c r="W371" i="1"/>
  <c r="Z371" i="1"/>
  <c r="Z62" i="1"/>
  <c r="W62" i="1"/>
  <c r="W232" i="19"/>
  <c r="Z232" i="19"/>
  <c r="Z573" i="1"/>
  <c r="W573" i="1"/>
  <c r="W220" i="19"/>
  <c r="Z220" i="19"/>
  <c r="Z623" i="1"/>
  <c r="W623" i="1"/>
  <c r="W47" i="1"/>
  <c r="Z47" i="1"/>
  <c r="W3" i="19"/>
  <c r="Z3" i="19"/>
  <c r="W282" i="1"/>
  <c r="Z282" i="1"/>
  <c r="W471" i="1"/>
  <c r="Z471" i="1"/>
  <c r="W7" i="1"/>
  <c r="Z7" i="1"/>
  <c r="W187" i="1"/>
  <c r="Z187" i="1"/>
  <c r="W186" i="1"/>
  <c r="Z186" i="1"/>
  <c r="W418" i="1"/>
  <c r="Z418" i="1"/>
  <c r="W52" i="1"/>
  <c r="Z52" i="1"/>
  <c r="Z259" i="1"/>
  <c r="W259" i="1"/>
  <c r="W225" i="1"/>
  <c r="Z225" i="1"/>
  <c r="W241" i="1"/>
  <c r="Z241" i="1"/>
  <c r="W399" i="1"/>
  <c r="Z399" i="1"/>
  <c r="W134" i="1"/>
  <c r="Z134" i="1"/>
  <c r="Z4" i="19"/>
  <c r="W4" i="19"/>
  <c r="W284" i="1"/>
  <c r="Z284" i="1"/>
  <c r="W221" i="1"/>
  <c r="Z221" i="1"/>
  <c r="W310" i="1"/>
  <c r="Z310" i="1"/>
  <c r="W214" i="1"/>
  <c r="Z214" i="1"/>
  <c r="W450" i="1"/>
  <c r="Z450" i="1"/>
  <c r="Z35" i="19"/>
  <c r="W35" i="19"/>
  <c r="W117" i="19"/>
  <c r="Z117" i="19"/>
  <c r="W999" i="1"/>
  <c r="Z999" i="1"/>
  <c r="W788" i="1"/>
  <c r="Z788" i="1"/>
  <c r="Z262" i="19"/>
  <c r="W262" i="19"/>
  <c r="W1365" i="1"/>
  <c r="Z1365" i="1"/>
  <c r="W1586" i="1"/>
  <c r="Z1586" i="1"/>
  <c r="W1487" i="1"/>
  <c r="Z1487" i="1"/>
  <c r="Z331" i="19"/>
  <c r="W331" i="19"/>
  <c r="Z279" i="19"/>
  <c r="W279" i="19"/>
  <c r="W1754" i="1"/>
  <c r="Z1754" i="1"/>
  <c r="Z2105" i="1"/>
  <c r="W2105" i="1"/>
  <c r="W1731" i="1"/>
  <c r="Z1731" i="1"/>
  <c r="W2363" i="1"/>
  <c r="Z2363" i="1"/>
  <c r="Z172" i="1"/>
  <c r="W172" i="1"/>
  <c r="W644" i="1"/>
  <c r="Z644" i="1"/>
  <c r="W477" i="1"/>
  <c r="Z477" i="1"/>
  <c r="Z483" i="1"/>
  <c r="W483" i="1"/>
  <c r="W727" i="1"/>
  <c r="Z727" i="1"/>
  <c r="W716" i="1"/>
  <c r="Z716" i="1"/>
  <c r="W984" i="1"/>
  <c r="Z984" i="1"/>
  <c r="W617" i="1"/>
  <c r="Z617" i="1"/>
  <c r="Z612" i="1"/>
  <c r="W612" i="1"/>
  <c r="W614" i="1"/>
  <c r="Z614" i="1"/>
  <c r="W83" i="1"/>
  <c r="Z83" i="1"/>
  <c r="Z229" i="19"/>
  <c r="W229" i="19"/>
  <c r="W175" i="19"/>
  <c r="Z175" i="19"/>
  <c r="Z630" i="1"/>
  <c r="W630" i="1"/>
  <c r="W192" i="1"/>
  <c r="Z192" i="1"/>
  <c r="W352" i="1"/>
  <c r="Z352" i="1"/>
  <c r="W35" i="1"/>
  <c r="Z35" i="1"/>
  <c r="Z9" i="19"/>
  <c r="W9" i="19"/>
  <c r="W550" i="1"/>
  <c r="Z550" i="1"/>
  <c r="W39" i="19"/>
  <c r="Z39" i="19"/>
  <c r="W210" i="19"/>
  <c r="Z210" i="19"/>
  <c r="Z631" i="1"/>
  <c r="W631" i="1"/>
  <c r="Z475" i="1"/>
  <c r="W475" i="1"/>
  <c r="W661" i="1"/>
  <c r="Z661" i="1"/>
  <c r="W196" i="19"/>
  <c r="Z196" i="19"/>
  <c r="W607" i="1"/>
  <c r="Z607" i="1"/>
  <c r="Z194" i="1"/>
  <c r="W194" i="1"/>
  <c r="W378" i="1"/>
  <c r="Z378" i="1"/>
  <c r="Z88" i="1"/>
  <c r="W88" i="1"/>
  <c r="Z228" i="19"/>
  <c r="W228" i="19"/>
  <c r="W626" i="1"/>
  <c r="Z626" i="1"/>
  <c r="W159" i="1"/>
  <c r="Z159" i="1"/>
  <c r="Z280" i="1"/>
  <c r="W280" i="1"/>
  <c r="W426" i="1"/>
  <c r="Z426" i="1"/>
  <c r="W501" i="1"/>
  <c r="Z501" i="1"/>
  <c r="W675" i="1"/>
  <c r="Z675" i="1"/>
  <c r="Z244" i="1"/>
  <c r="W244" i="1"/>
  <c r="W390" i="1"/>
  <c r="Z390" i="1"/>
  <c r="W89" i="1"/>
  <c r="Z89" i="1"/>
  <c r="W130" i="19"/>
  <c r="Z130" i="19"/>
  <c r="W195" i="19"/>
  <c r="Z195" i="19"/>
  <c r="W70" i="19"/>
  <c r="Z70" i="19"/>
  <c r="Z593" i="1"/>
  <c r="W593" i="1"/>
  <c r="W221" i="19"/>
  <c r="Z221" i="19"/>
  <c r="W68" i="19"/>
  <c r="Z68" i="19"/>
  <c r="W725" i="1"/>
  <c r="Z725" i="1"/>
  <c r="W153" i="19"/>
  <c r="Z153" i="19"/>
  <c r="W208" i="19"/>
  <c r="Z208" i="19"/>
  <c r="Z822" i="1"/>
  <c r="W822" i="1"/>
  <c r="W549" i="1"/>
  <c r="Z549" i="1"/>
  <c r="W160" i="19"/>
  <c r="Z160" i="19"/>
  <c r="Z108" i="19"/>
  <c r="W108" i="19"/>
  <c r="W726" i="1"/>
  <c r="Z726" i="1"/>
  <c r="W909" i="1"/>
  <c r="Z909" i="1"/>
  <c r="W1079" i="1"/>
  <c r="Z1079" i="1"/>
  <c r="Z1060" i="1"/>
  <c r="W1060" i="1"/>
  <c r="W745" i="1"/>
  <c r="Z745" i="1"/>
  <c r="Z942" i="1"/>
  <c r="W942" i="1"/>
  <c r="W1102" i="1"/>
  <c r="Z1102" i="1"/>
  <c r="W792" i="1"/>
  <c r="Z792" i="1"/>
  <c r="W982" i="1"/>
  <c r="Z982" i="1"/>
  <c r="Z746" i="1"/>
  <c r="W746" i="1"/>
  <c r="Z917" i="1"/>
  <c r="W917" i="1"/>
  <c r="Z1042" i="1"/>
  <c r="W1042" i="1"/>
  <c r="W754" i="1"/>
  <c r="Z754" i="1"/>
  <c r="W899" i="1"/>
  <c r="Z899" i="1"/>
  <c r="Z1140" i="1"/>
  <c r="W1140" i="1"/>
  <c r="Z886" i="1"/>
  <c r="W886" i="1"/>
  <c r="W1043" i="1"/>
  <c r="Z1043" i="1"/>
  <c r="W705" i="1"/>
  <c r="Z705" i="1"/>
  <c r="W839" i="1"/>
  <c r="Z839" i="1"/>
  <c r="W1037" i="1"/>
  <c r="Z1037" i="1"/>
  <c r="W847" i="1"/>
  <c r="Z847" i="1"/>
  <c r="Z1024" i="1"/>
  <c r="W1024" i="1"/>
  <c r="W706" i="1"/>
  <c r="Z706" i="1"/>
  <c r="Z901" i="1"/>
  <c r="W901" i="1"/>
  <c r="Z1078" i="1"/>
  <c r="W1078" i="1"/>
  <c r="W154" i="19"/>
  <c r="Z154" i="19"/>
  <c r="Z738" i="1"/>
  <c r="W738" i="1"/>
  <c r="Z928" i="1"/>
  <c r="W928" i="1"/>
  <c r="Z1046" i="1"/>
  <c r="W1046" i="1"/>
  <c r="W770" i="1"/>
  <c r="Z770" i="1"/>
  <c r="Z940" i="1"/>
  <c r="W940" i="1"/>
  <c r="W1077" i="1"/>
  <c r="Z1077" i="1"/>
  <c r="W1143" i="1"/>
  <c r="Z1143" i="1"/>
  <c r="Z800" i="1"/>
  <c r="W800" i="1"/>
  <c r="W975" i="1"/>
  <c r="Z975" i="1"/>
  <c r="W1103" i="1"/>
  <c r="Z1103" i="1"/>
  <c r="W1593" i="1"/>
  <c r="Z1593" i="1"/>
  <c r="Z1395" i="1"/>
  <c r="W1395" i="1"/>
  <c r="W1623" i="1"/>
  <c r="Z1623" i="1"/>
  <c r="Z1432" i="1"/>
  <c r="W1432" i="1"/>
  <c r="W275" i="19"/>
  <c r="Z275" i="19"/>
  <c r="Z1558" i="1"/>
  <c r="W1558" i="1"/>
  <c r="W1305" i="1"/>
  <c r="Z1305" i="1"/>
  <c r="W1622" i="1"/>
  <c r="Z1622" i="1"/>
  <c r="W1513" i="1"/>
  <c r="Z1513" i="1"/>
  <c r="W1296" i="1"/>
  <c r="Z1296" i="1"/>
  <c r="Z256" i="19"/>
  <c r="W256" i="19"/>
  <c r="Z1446" i="1"/>
  <c r="W1446" i="1"/>
  <c r="W1231" i="1"/>
  <c r="Z1231" i="1"/>
  <c r="W1512" i="1"/>
  <c r="Z1512" i="1"/>
  <c r="W1248" i="1"/>
  <c r="Z1248" i="1"/>
  <c r="W1139" i="1"/>
  <c r="Z1139" i="1"/>
  <c r="W1536" i="1"/>
  <c r="Z1536" i="1"/>
  <c r="W1391" i="1"/>
  <c r="Z1391" i="1"/>
  <c r="W1229" i="1"/>
  <c r="Z1229" i="1"/>
  <c r="W1562" i="1"/>
  <c r="Z1562" i="1"/>
  <c r="Z1353" i="1"/>
  <c r="W1353" i="1"/>
  <c r="W1620" i="1"/>
  <c r="Z1620" i="1"/>
  <c r="Z1361" i="1"/>
  <c r="W1361" i="1"/>
  <c r="W1517" i="1"/>
  <c r="Z1517" i="1"/>
  <c r="W1283" i="1"/>
  <c r="Z1283" i="1"/>
  <c r="Z1589" i="1"/>
  <c r="W1589" i="1"/>
  <c r="W1387" i="1"/>
  <c r="Z1387" i="1"/>
  <c r="W1642" i="1"/>
  <c r="Z1642" i="1"/>
  <c r="W1449" i="1"/>
  <c r="Z1449" i="1"/>
  <c r="W1503" i="1"/>
  <c r="Z1503" i="1"/>
  <c r="W1342" i="1"/>
  <c r="Z1342" i="1"/>
  <c r="W1154" i="1"/>
  <c r="Z1154" i="1"/>
  <c r="W1431" i="1"/>
  <c r="Z1431" i="1"/>
  <c r="W1216" i="1"/>
  <c r="Z1216" i="1"/>
  <c r="W1505" i="1"/>
  <c r="Z1505" i="1"/>
  <c r="Z1370" i="1"/>
  <c r="W1370" i="1"/>
  <c r="W1151" i="1"/>
  <c r="Z1151" i="1"/>
  <c r="W1459" i="1"/>
  <c r="Z1459" i="1"/>
  <c r="W1294" i="1"/>
  <c r="Z1294" i="1"/>
  <c r="Z289" i="19"/>
  <c r="W289" i="19"/>
  <c r="W288" i="19"/>
  <c r="Z288" i="19"/>
  <c r="Z1341" i="1"/>
  <c r="W1341" i="1"/>
  <c r="W1179" i="1"/>
  <c r="Z1179" i="1"/>
  <c r="W2129" i="1"/>
  <c r="Z2129" i="1"/>
  <c r="W1697" i="1"/>
  <c r="Z1697" i="1"/>
  <c r="W1686" i="1"/>
  <c r="Z1686" i="1"/>
  <c r="Z284" i="19"/>
  <c r="W284" i="19"/>
  <c r="Z304" i="19"/>
  <c r="W304" i="19"/>
  <c r="W1218" i="1"/>
  <c r="Z1218" i="1"/>
  <c r="W1702" i="1"/>
  <c r="Z1702" i="1"/>
  <c r="Z1653" i="1"/>
  <c r="W1653" i="1"/>
  <c r="Z1652" i="1"/>
  <c r="W1652" i="1"/>
  <c r="W1236" i="1"/>
  <c r="Z1236" i="1"/>
  <c r="Z278" i="19"/>
  <c r="W278" i="19"/>
  <c r="W2115" i="1"/>
  <c r="Z2115" i="1"/>
  <c r="W1916" i="1"/>
  <c r="Z1916" i="1"/>
  <c r="W1764" i="1"/>
  <c r="Z1764" i="1"/>
  <c r="Z2045" i="1"/>
  <c r="W2045" i="1"/>
  <c r="W1923" i="1"/>
  <c r="Z1923" i="1"/>
  <c r="Z368" i="19"/>
  <c r="W368" i="19"/>
  <c r="Z2097" i="1"/>
  <c r="W2097" i="1"/>
  <c r="W1868" i="1"/>
  <c r="Z1868" i="1"/>
  <c r="W1661" i="1"/>
  <c r="Z1661" i="1"/>
  <c r="W2019" i="1"/>
  <c r="Z2019" i="1"/>
  <c r="W1831" i="1"/>
  <c r="Z1831" i="1"/>
  <c r="Z363" i="19"/>
  <c r="W363" i="19"/>
  <c r="W1852" i="1"/>
  <c r="Z1852" i="1"/>
  <c r="W1709" i="1"/>
  <c r="Z1709" i="1"/>
  <c r="W2096" i="1"/>
  <c r="Z2096" i="1"/>
  <c r="W1928" i="1"/>
  <c r="Z1928" i="1"/>
  <c r="W362" i="19"/>
  <c r="Z362" i="19"/>
  <c r="Z1991" i="1"/>
  <c r="W1991" i="1"/>
  <c r="Z1730" i="1"/>
  <c r="W1730" i="1"/>
  <c r="W1898" i="1"/>
  <c r="Z1898" i="1"/>
  <c r="W397" i="19"/>
  <c r="Z397" i="19"/>
  <c r="W2111" i="1"/>
  <c r="Z2111" i="1"/>
  <c r="W1983" i="1"/>
  <c r="Z1983" i="1"/>
  <c r="W1781" i="1"/>
  <c r="Z1781" i="1"/>
  <c r="W2010" i="1"/>
  <c r="Z2010" i="1"/>
  <c r="W1759" i="1"/>
  <c r="Z1759" i="1"/>
  <c r="W2027" i="1"/>
  <c r="Z2027" i="1"/>
  <c r="W1841" i="1"/>
  <c r="Z1841" i="1"/>
  <c r="W1938" i="1"/>
  <c r="Z1938" i="1"/>
  <c r="W1826" i="1"/>
  <c r="Z1826" i="1"/>
  <c r="Z367" i="19"/>
  <c r="W367" i="19"/>
  <c r="Z428" i="19"/>
  <c r="W428" i="19"/>
  <c r="W2013" i="1"/>
  <c r="Z2013" i="1"/>
  <c r="W1834" i="1"/>
  <c r="Z1834" i="1"/>
  <c r="Z403" i="19"/>
  <c r="W403" i="19"/>
  <c r="W387" i="19"/>
  <c r="Z387" i="19"/>
  <c r="W1968" i="1"/>
  <c r="Z1968" i="1"/>
  <c r="W1833" i="1"/>
  <c r="Z1833" i="1"/>
  <c r="Z386" i="19"/>
  <c r="W386" i="19"/>
  <c r="W1943" i="1"/>
  <c r="Z1943" i="1"/>
  <c r="W1762" i="1"/>
  <c r="Z1762" i="1"/>
  <c r="Z394" i="19"/>
  <c r="W394" i="19"/>
  <c r="Z2309" i="1"/>
  <c r="W2309" i="1"/>
  <c r="Z2308" i="1"/>
  <c r="W2308" i="1"/>
  <c r="W2307" i="1"/>
  <c r="Z2307" i="1"/>
  <c r="W2292" i="1"/>
  <c r="Z2292" i="1"/>
  <c r="Z2247" i="1"/>
  <c r="W2247" i="1"/>
  <c r="Z2386" i="1"/>
  <c r="W2386" i="1"/>
  <c r="W2209" i="1"/>
  <c r="Z2209" i="1"/>
  <c r="Z2300" i="1"/>
  <c r="W2300" i="1"/>
  <c r="W2204" i="1"/>
  <c r="Z2204" i="1"/>
  <c r="W2215" i="1"/>
  <c r="Z2215" i="1"/>
  <c r="Z445" i="19"/>
  <c r="W445" i="19"/>
  <c r="W2260" i="1"/>
  <c r="Z2260" i="1"/>
  <c r="Z506" i="19"/>
  <c r="W506" i="19"/>
  <c r="Z463" i="19"/>
  <c r="W463" i="19"/>
  <c r="Z2258" i="1"/>
  <c r="W2258" i="1"/>
  <c r="Z489" i="19"/>
  <c r="W489" i="19"/>
  <c r="W2257" i="1"/>
  <c r="Z2257" i="1"/>
  <c r="W2135" i="1"/>
  <c r="Z2135" i="1"/>
  <c r="W479" i="19"/>
  <c r="Z479" i="19"/>
  <c r="Z461" i="19"/>
  <c r="W461" i="19"/>
  <c r="Z2232" i="1"/>
  <c r="W2232" i="1"/>
  <c r="W439" i="19"/>
  <c r="Z439" i="19"/>
  <c r="Z477" i="19"/>
  <c r="W477" i="19"/>
  <c r="Z438" i="19"/>
  <c r="W438" i="19"/>
  <c r="Z466" i="19"/>
  <c r="W466" i="19"/>
  <c r="W2152" i="1"/>
  <c r="Z2152" i="1"/>
  <c r="W184" i="19"/>
  <c r="Z184" i="19"/>
  <c r="W578" i="1"/>
  <c r="Z578" i="1"/>
  <c r="W144" i="1"/>
  <c r="Z144" i="1"/>
  <c r="Z275" i="1"/>
  <c r="W275" i="1"/>
  <c r="W448" i="1"/>
  <c r="Z448" i="1"/>
  <c r="W105" i="1"/>
  <c r="Z105" i="1"/>
  <c r="Z527" i="1"/>
  <c r="W527" i="1"/>
  <c r="W185" i="1"/>
  <c r="Z185" i="1"/>
  <c r="Z333" i="1"/>
  <c r="W333" i="1"/>
  <c r="W433" i="1"/>
  <c r="Z433" i="1"/>
  <c r="W521" i="1"/>
  <c r="Z521" i="1"/>
  <c r="W676" i="1"/>
  <c r="Z676" i="1"/>
  <c r="W218" i="1"/>
  <c r="Z218" i="1"/>
  <c r="W380" i="1"/>
  <c r="Z380" i="1"/>
  <c r="W67" i="1"/>
  <c r="Z67" i="1"/>
  <c r="W246" i="19"/>
  <c r="Z246" i="19"/>
  <c r="W586" i="1"/>
  <c r="Z586" i="1"/>
  <c r="W247" i="19"/>
  <c r="Z247" i="19"/>
  <c r="W636" i="1"/>
  <c r="Z636" i="1"/>
  <c r="W19" i="1"/>
  <c r="Z19" i="1"/>
  <c r="W103" i="1"/>
  <c r="Z103" i="1"/>
  <c r="W267" i="1"/>
  <c r="Z267" i="1"/>
  <c r="Z457" i="1"/>
  <c r="W457" i="1"/>
  <c r="Z110" i="1"/>
  <c r="W110" i="1"/>
  <c r="W147" i="1"/>
  <c r="Z147" i="1"/>
  <c r="Z5" i="1"/>
  <c r="W5" i="1"/>
  <c r="Z404" i="1"/>
  <c r="W404" i="1"/>
  <c r="W42" i="1"/>
  <c r="Z42" i="1"/>
  <c r="W10" i="1"/>
  <c r="Z10" i="1"/>
  <c r="Z6" i="19"/>
  <c r="W6" i="19"/>
  <c r="Z202" i="1"/>
  <c r="W202" i="1"/>
  <c r="W388" i="1"/>
  <c r="Z388" i="1"/>
  <c r="W124" i="1"/>
  <c r="Z124" i="1"/>
  <c r="W13" i="1"/>
  <c r="Z13" i="1"/>
  <c r="W269" i="1"/>
  <c r="Z269" i="1"/>
  <c r="Z215" i="1"/>
  <c r="W215" i="1"/>
  <c r="Z304" i="1"/>
  <c r="W304" i="1"/>
  <c r="W92" i="1"/>
  <c r="Z92" i="1"/>
  <c r="V23" i="13" l="1"/>
  <c r="W23" i="13" s="1"/>
  <c r="V8" i="13"/>
  <c r="W8" i="13" s="1"/>
  <c r="V6" i="13"/>
  <c r="W6" i="13" s="1"/>
  <c r="V37" i="13"/>
  <c r="W37" i="13" s="1"/>
  <c r="E13" i="13"/>
  <c r="V9" i="13"/>
  <c r="W9" i="13" s="1"/>
  <c r="E9" i="13"/>
  <c r="V36" i="13"/>
  <c r="W36" i="13" s="1"/>
  <c r="V19" i="13"/>
  <c r="W19" i="13" s="1"/>
  <c r="V7" i="13"/>
  <c r="W7" i="13" s="1"/>
  <c r="V27" i="13"/>
  <c r="W27" i="13" s="1"/>
  <c r="V10" i="13"/>
  <c r="W10" i="13" s="1"/>
  <c r="V24" i="13"/>
  <c r="W24" i="13" s="1"/>
  <c r="V32" i="13"/>
  <c r="W32" i="13" s="1"/>
  <c r="V11" i="13"/>
  <c r="W11" i="13" s="1"/>
  <c r="V16" i="13"/>
  <c r="W16" i="13" s="1"/>
  <c r="V26" i="13"/>
  <c r="W26" i="13" s="1"/>
  <c r="V25" i="13"/>
  <c r="W25" i="13" s="1"/>
  <c r="E28" i="13"/>
  <c r="V28" i="13"/>
  <c r="W28" i="13" s="1"/>
  <c r="E17" i="13"/>
  <c r="V17" i="13"/>
  <c r="W17" i="13" s="1"/>
  <c r="V14" i="13"/>
  <c r="W14" i="13" s="1"/>
  <c r="E14" i="13"/>
  <c r="V12" i="13"/>
  <c r="W12" i="13" s="1"/>
  <c r="D1" i="13"/>
  <c r="I1" i="13" s="1"/>
  <c r="V31" i="13"/>
  <c r="W31" i="13" s="1"/>
  <c r="V35" i="13"/>
  <c r="W35" i="13" s="1"/>
  <c r="V20" i="13"/>
  <c r="W20" i="13" s="1"/>
  <c r="V3" i="13"/>
  <c r="W3" i="13" s="1"/>
  <c r="E15" i="13"/>
  <c r="V15" i="13"/>
  <c r="W15" i="13" s="1"/>
  <c r="V4" i="13"/>
  <c r="W4" i="13" s="1"/>
  <c r="V21" i="13"/>
  <c r="W21" i="13" s="1"/>
  <c r="V29" i="13"/>
  <c r="W29" i="13" s="1"/>
  <c r="K82" i="4"/>
  <c r="K31" i="4"/>
  <c r="K13" i="4"/>
  <c r="K38" i="4"/>
  <c r="K43" i="4"/>
  <c r="K75" i="4"/>
  <c r="K41" i="4"/>
  <c r="K23" i="4"/>
  <c r="K9" i="4"/>
  <c r="K42" i="4"/>
  <c r="K49" i="4"/>
  <c r="K51" i="4"/>
  <c r="K76" i="4"/>
  <c r="K79" i="4"/>
  <c r="K6" i="4"/>
  <c r="K25" i="4"/>
  <c r="K54" i="4"/>
  <c r="K67" i="4"/>
  <c r="K74" i="4"/>
  <c r="K2" i="4"/>
  <c r="K85" i="4"/>
  <c r="K80" i="4"/>
  <c r="K14" i="4"/>
  <c r="K33" i="4"/>
  <c r="K40" i="4"/>
  <c r="K55" i="4"/>
  <c r="K57" i="4"/>
  <c r="K4" i="4"/>
  <c r="K78" i="4"/>
  <c r="K26" i="4"/>
  <c r="K28" i="4"/>
  <c r="K71" i="4"/>
  <c r="K73" i="4"/>
  <c r="K83" i="4"/>
  <c r="K34" i="4"/>
  <c r="K50" i="4"/>
  <c r="K65" i="4"/>
  <c r="K61" i="4"/>
  <c r="K7" i="4"/>
  <c r="K5" i="4"/>
  <c r="K36" i="4"/>
  <c r="K62" i="4"/>
  <c r="K68" i="4"/>
  <c r="L1" i="4"/>
  <c r="K27" i="4"/>
  <c r="K8" i="4"/>
  <c r="K32" i="4"/>
  <c r="K56" i="4"/>
  <c r="K11" i="4"/>
  <c r="K16" i="4"/>
  <c r="K69" i="4"/>
  <c r="K19" i="4"/>
  <c r="K24" i="4"/>
  <c r="K72" i="4"/>
  <c r="K18" i="4"/>
  <c r="K48" i="4"/>
  <c r="K77" i="4"/>
  <c r="K22" i="4"/>
  <c r="K52" i="4"/>
  <c r="K64" i="4"/>
  <c r="K17" i="4"/>
  <c r="K47" i="4"/>
  <c r="K58" i="4"/>
  <c r="K21" i="4"/>
  <c r="K59" i="4"/>
  <c r="K37" i="4"/>
  <c r="K29" i="4"/>
  <c r="K63" i="4"/>
  <c r="K3" i="4"/>
  <c r="K81" i="4"/>
  <c r="K70" i="4"/>
  <c r="K15" i="4"/>
  <c r="K60" i="4"/>
  <c r="K10" i="4"/>
  <c r="K30" i="4"/>
  <c r="K12" i="4"/>
  <c r="K20" i="4"/>
  <c r="K46" i="4"/>
  <c r="K44" i="4"/>
  <c r="K39" i="4"/>
  <c r="K53" i="4"/>
  <c r="K84" i="4"/>
  <c r="K66" i="4"/>
  <c r="K45" i="4"/>
  <c r="K35" i="4"/>
  <c r="E38" i="13" l="1"/>
  <c r="I40" i="13" s="1"/>
  <c r="W39" i="13"/>
  <c r="L11" i="4"/>
  <c r="L26" i="4"/>
  <c r="L16" i="4"/>
  <c r="L45" i="4"/>
  <c r="L46" i="4"/>
  <c r="L72" i="4"/>
  <c r="L83" i="4"/>
  <c r="L27" i="4"/>
  <c r="L13" i="4"/>
  <c r="L40" i="4"/>
  <c r="L71" i="4"/>
  <c r="L69" i="4"/>
  <c r="L64" i="4"/>
  <c r="L4" i="4"/>
  <c r="L6" i="4"/>
  <c r="L25" i="4"/>
  <c r="L39" i="4"/>
  <c r="L52" i="4"/>
  <c r="L66" i="4"/>
  <c r="L80" i="4"/>
  <c r="L14" i="4"/>
  <c r="L8" i="4"/>
  <c r="L47" i="4"/>
  <c r="L50" i="4"/>
  <c r="L53" i="4"/>
  <c r="L23" i="4"/>
  <c r="L29" i="4"/>
  <c r="L49" i="4"/>
  <c r="L62" i="4"/>
  <c r="L85" i="4"/>
  <c r="L35" i="4"/>
  <c r="L20" i="4"/>
  <c r="L63" i="4"/>
  <c r="L54" i="4"/>
  <c r="M1" i="4"/>
  <c r="L10" i="4"/>
  <c r="L24" i="4"/>
  <c r="L67" i="4"/>
  <c r="L42" i="4"/>
  <c r="L79" i="4"/>
  <c r="L34" i="4"/>
  <c r="L44" i="4"/>
  <c r="L58" i="4"/>
  <c r="L60" i="4"/>
  <c r="L81" i="4"/>
  <c r="L7" i="4"/>
  <c r="L28" i="4"/>
  <c r="L76" i="4"/>
  <c r="L78" i="4"/>
  <c r="L19" i="4"/>
  <c r="L36" i="4"/>
  <c r="L55" i="4"/>
  <c r="L82" i="4"/>
  <c r="L22" i="4"/>
  <c r="L37" i="4"/>
  <c r="L70" i="4"/>
  <c r="L30" i="4"/>
  <c r="L51" i="4"/>
  <c r="L74" i="4"/>
  <c r="L9" i="4"/>
  <c r="L38" i="4"/>
  <c r="L77" i="4"/>
  <c r="L17" i="4"/>
  <c r="L48" i="4"/>
  <c r="L73" i="4"/>
  <c r="L21" i="4"/>
  <c r="L41" i="4"/>
  <c r="L61" i="4"/>
  <c r="L18" i="4"/>
  <c r="L5" i="4"/>
  <c r="L33" i="4"/>
  <c r="L3" i="4"/>
  <c r="L32" i="4"/>
  <c r="L2" i="4"/>
  <c r="L43" i="4"/>
  <c r="L84" i="4"/>
  <c r="L59" i="4"/>
  <c r="L68" i="4"/>
  <c r="L15" i="4"/>
  <c r="L12" i="4"/>
  <c r="L65" i="4"/>
  <c r="L56" i="4"/>
  <c r="L57" i="4"/>
  <c r="L31" i="4"/>
  <c r="L75" i="4"/>
  <c r="M18" i="4" l="1"/>
  <c r="M12" i="4"/>
  <c r="M8" i="4"/>
  <c r="M44" i="4"/>
  <c r="M54" i="4"/>
  <c r="M60" i="4"/>
  <c r="M2" i="4"/>
  <c r="M31" i="4"/>
  <c r="M22" i="4"/>
  <c r="M51" i="4"/>
  <c r="M59" i="4"/>
  <c r="M67" i="4"/>
  <c r="N1" i="4"/>
  <c r="M14" i="4"/>
  <c r="M9" i="4"/>
  <c r="M43" i="4"/>
  <c r="M66" i="4"/>
  <c r="M52" i="4"/>
  <c r="M4" i="4"/>
  <c r="M6" i="4"/>
  <c r="M13" i="4"/>
  <c r="M20" i="4"/>
  <c r="M50" i="4"/>
  <c r="M63" i="4"/>
  <c r="M57" i="4"/>
  <c r="M85" i="4"/>
  <c r="M26" i="4"/>
  <c r="M25" i="4"/>
  <c r="M62" i="4"/>
  <c r="M30" i="4"/>
  <c r="M42" i="4"/>
  <c r="M75" i="4"/>
  <c r="M77" i="4"/>
  <c r="M81" i="4"/>
  <c r="M11" i="4"/>
  <c r="M37" i="4"/>
  <c r="M72" i="4"/>
  <c r="M39" i="4"/>
  <c r="M29" i="4"/>
  <c r="M36" i="4"/>
  <c r="M58" i="4"/>
  <c r="M74" i="4"/>
  <c r="M78" i="4"/>
  <c r="M23" i="4"/>
  <c r="M76" i="4"/>
  <c r="M71" i="4"/>
  <c r="M10" i="4"/>
  <c r="M55" i="4"/>
  <c r="M41" i="4"/>
  <c r="M7" i="4"/>
  <c r="M32" i="4"/>
  <c r="M56" i="4"/>
  <c r="M79" i="4"/>
  <c r="M17" i="4"/>
  <c r="M19" i="4"/>
  <c r="M70" i="4"/>
  <c r="M83" i="4"/>
  <c r="M28" i="4"/>
  <c r="M33" i="4"/>
  <c r="M48" i="4"/>
  <c r="M84" i="4"/>
  <c r="M15" i="4"/>
  <c r="M38" i="4"/>
  <c r="M46" i="4"/>
  <c r="M3" i="4"/>
  <c r="M27" i="4"/>
  <c r="M61" i="4"/>
  <c r="M45" i="4"/>
  <c r="M34" i="4"/>
  <c r="M68" i="4"/>
  <c r="M69" i="4"/>
  <c r="M53" i="4"/>
  <c r="M47" i="4"/>
  <c r="M5" i="4"/>
  <c r="M49" i="4"/>
  <c r="M16" i="4"/>
  <c r="M64" i="4"/>
  <c r="M82" i="4"/>
  <c r="M35" i="4"/>
  <c r="M40" i="4"/>
  <c r="M65" i="4"/>
  <c r="M73" i="4"/>
  <c r="M24" i="4"/>
  <c r="M21" i="4"/>
  <c r="M80" i="4"/>
  <c r="N12" i="4" l="1"/>
  <c r="N31" i="4"/>
  <c r="N13" i="4"/>
  <c r="N45" i="4"/>
  <c r="N64" i="4"/>
  <c r="N69" i="4"/>
  <c r="N78" i="4"/>
  <c r="N16" i="4"/>
  <c r="N6" i="4"/>
  <c r="N25" i="4"/>
  <c r="N40" i="4"/>
  <c r="N61" i="4"/>
  <c r="N67" i="4"/>
  <c r="N85" i="4"/>
  <c r="N28" i="4"/>
  <c r="N18" i="4"/>
  <c r="N43" i="4"/>
  <c r="N42" i="4"/>
  <c r="N65" i="4"/>
  <c r="N71" i="4"/>
  <c r="N79" i="4"/>
  <c r="N7" i="4"/>
  <c r="N26" i="4"/>
  <c r="N51" i="4"/>
  <c r="N54" i="4"/>
  <c r="N38" i="4"/>
  <c r="N77" i="4"/>
  <c r="N14" i="4"/>
  <c r="N37" i="4"/>
  <c r="N52" i="4"/>
  <c r="N46" i="4"/>
  <c r="N8" i="4"/>
  <c r="N22" i="4"/>
  <c r="N41" i="4"/>
  <c r="N73" i="4"/>
  <c r="N57" i="4"/>
  <c r="N11" i="4"/>
  <c r="N9" i="4"/>
  <c r="N44" i="4"/>
  <c r="N59" i="4"/>
  <c r="N3" i="4"/>
  <c r="N32" i="4"/>
  <c r="N29" i="4"/>
  <c r="N72" i="4"/>
  <c r="N81" i="4"/>
  <c r="N19" i="4"/>
  <c r="N47" i="4"/>
  <c r="N76" i="4"/>
  <c r="N4" i="4"/>
  <c r="N35" i="4"/>
  <c r="N53" i="4"/>
  <c r="N66" i="4"/>
  <c r="N83" i="4"/>
  <c r="N10" i="4"/>
  <c r="N36" i="4"/>
  <c r="N63" i="4"/>
  <c r="N34" i="4"/>
  <c r="N50" i="4"/>
  <c r="N74" i="4"/>
  <c r="N5" i="4"/>
  <c r="N56" i="4"/>
  <c r="N33" i="4"/>
  <c r="N20" i="4"/>
  <c r="N17" i="4"/>
  <c r="N60" i="4"/>
  <c r="N84" i="4"/>
  <c r="N15" i="4"/>
  <c r="N75" i="4"/>
  <c r="N23" i="4"/>
  <c r="N70" i="4"/>
  <c r="N30" i="4"/>
  <c r="N80" i="4"/>
  <c r="N21" i="4"/>
  <c r="O1" i="4"/>
  <c r="N39" i="4"/>
  <c r="N82" i="4"/>
  <c r="N55" i="4"/>
  <c r="N49" i="4"/>
  <c r="N24" i="4"/>
  <c r="N27" i="4"/>
  <c r="N48" i="4"/>
  <c r="N68" i="4"/>
  <c r="N62" i="4"/>
  <c r="N2" i="4"/>
  <c r="N58" i="4"/>
  <c r="O8" i="4" l="1"/>
  <c r="O27" i="4"/>
  <c r="O17" i="4"/>
  <c r="O48" i="4"/>
  <c r="O38" i="4"/>
  <c r="O65" i="4"/>
  <c r="O67" i="4"/>
  <c r="O82" i="4"/>
  <c r="O11" i="4"/>
  <c r="O5" i="4"/>
  <c r="O40" i="4"/>
  <c r="O49" i="4"/>
  <c r="O62" i="4"/>
  <c r="P1" i="4"/>
  <c r="O23" i="4"/>
  <c r="O21" i="4"/>
  <c r="O46" i="4"/>
  <c r="O57" i="4"/>
  <c r="O69" i="4"/>
  <c r="O3" i="4"/>
  <c r="O12" i="4"/>
  <c r="O35" i="4"/>
  <c r="O29" i="4"/>
  <c r="O42" i="4"/>
  <c r="O77" i="4"/>
  <c r="O75" i="4"/>
  <c r="O85" i="4"/>
  <c r="O20" i="4"/>
  <c r="O22" i="4"/>
  <c r="O39" i="4"/>
  <c r="O61" i="4"/>
  <c r="O74" i="4"/>
  <c r="O24" i="4"/>
  <c r="O26" i="4"/>
  <c r="O45" i="4"/>
  <c r="O43" i="4"/>
  <c r="O79" i="4"/>
  <c r="O15" i="4"/>
  <c r="O34" i="4"/>
  <c r="O60" i="4"/>
  <c r="O51" i="4"/>
  <c r="O83" i="4"/>
  <c r="O6" i="4"/>
  <c r="O44" i="4"/>
  <c r="O55" i="4"/>
  <c r="O78" i="4"/>
  <c r="O14" i="4"/>
  <c r="O54" i="4"/>
  <c r="O72" i="4"/>
  <c r="O13" i="4"/>
  <c r="O68" i="4"/>
  <c r="O63" i="4"/>
  <c r="O16" i="4"/>
  <c r="O25" i="4"/>
  <c r="O47" i="4"/>
  <c r="O70" i="4"/>
  <c r="O32" i="4"/>
  <c r="O30" i="4"/>
  <c r="O71" i="4"/>
  <c r="O84" i="4"/>
  <c r="O7" i="4"/>
  <c r="O37" i="4"/>
  <c r="O73" i="4"/>
  <c r="O80" i="4"/>
  <c r="O19" i="4"/>
  <c r="O41" i="4"/>
  <c r="O58" i="4"/>
  <c r="O81" i="4"/>
  <c r="O36" i="4"/>
  <c r="O50" i="4"/>
  <c r="O64" i="4"/>
  <c r="O52" i="4"/>
  <c r="O76" i="4"/>
  <c r="O28" i="4"/>
  <c r="O59" i="4"/>
  <c r="O31" i="4"/>
  <c r="O66" i="4"/>
  <c r="O56" i="4"/>
  <c r="O53" i="4"/>
  <c r="O2" i="4"/>
  <c r="O4" i="4"/>
  <c r="O18" i="4"/>
  <c r="O9" i="4"/>
  <c r="O10" i="4"/>
  <c r="O33" i="4"/>
  <c r="P27" i="4" l="1"/>
  <c r="P41" i="4"/>
  <c r="P44" i="4"/>
  <c r="P61" i="4"/>
  <c r="P72" i="4"/>
  <c r="P74" i="4"/>
  <c r="P84" i="4"/>
  <c r="P19" i="4"/>
  <c r="P12" i="4"/>
  <c r="P20" i="4"/>
  <c r="P57" i="4"/>
  <c r="P54" i="4"/>
  <c r="P46" i="4"/>
  <c r="P79" i="4"/>
  <c r="P17" i="4"/>
  <c r="P11" i="4"/>
  <c r="P45" i="4"/>
  <c r="P50" i="4"/>
  <c r="P59" i="4"/>
  <c r="P70" i="4"/>
  <c r="P3" i="4"/>
  <c r="P16" i="4"/>
  <c r="P30" i="4"/>
  <c r="P26" i="4"/>
  <c r="P73" i="4"/>
  <c r="P75" i="4"/>
  <c r="P82" i="4"/>
  <c r="P18" i="4"/>
  <c r="P37" i="4"/>
  <c r="P64" i="4"/>
  <c r="P42" i="4"/>
  <c r="P78" i="4"/>
  <c r="P29" i="4"/>
  <c r="P14" i="4"/>
  <c r="P32" i="4"/>
  <c r="P43" i="4"/>
  <c r="P48" i="4"/>
  <c r="Q1" i="4"/>
  <c r="P35" i="4"/>
  <c r="P71" i="4"/>
  <c r="P47" i="4"/>
  <c r="P6" i="4"/>
  <c r="P22" i="4"/>
  <c r="P68" i="4"/>
  <c r="P63" i="4"/>
  <c r="P31" i="4"/>
  <c r="P34" i="4"/>
  <c r="P55" i="4"/>
  <c r="P67" i="4"/>
  <c r="P15" i="4"/>
  <c r="P8" i="4"/>
  <c r="P65" i="4"/>
  <c r="P4" i="4"/>
  <c r="P25" i="4"/>
  <c r="P51" i="4"/>
  <c r="P62" i="4"/>
  <c r="P2" i="4"/>
  <c r="P24" i="4"/>
  <c r="P36" i="4"/>
  <c r="P69" i="4"/>
  <c r="P80" i="4"/>
  <c r="P33" i="4"/>
  <c r="P39" i="4"/>
  <c r="P56" i="4"/>
  <c r="P81" i="4"/>
  <c r="P5" i="4"/>
  <c r="P38" i="4"/>
  <c r="P28" i="4"/>
  <c r="P66" i="4"/>
  <c r="P23" i="4"/>
  <c r="P49" i="4"/>
  <c r="P10" i="4"/>
  <c r="P60" i="4"/>
  <c r="P9" i="4"/>
  <c r="P83" i="4"/>
  <c r="P21" i="4"/>
  <c r="P85" i="4"/>
  <c r="P40" i="4"/>
  <c r="P7" i="4"/>
  <c r="P52" i="4"/>
  <c r="P77" i="4"/>
  <c r="P76" i="4"/>
  <c r="P53" i="4"/>
  <c r="P13" i="4"/>
  <c r="P58" i="4"/>
  <c r="Q16" i="4" l="1"/>
  <c r="Q35" i="4"/>
  <c r="Q34" i="4"/>
  <c r="Q39" i="4"/>
  <c r="Q76" i="4"/>
  <c r="Q60" i="4"/>
  <c r="Q4" i="4"/>
  <c r="Q8" i="4"/>
  <c r="Q31" i="4"/>
  <c r="Q38" i="4"/>
  <c r="Q61" i="4"/>
  <c r="Q62" i="4"/>
  <c r="Q83" i="4"/>
  <c r="Q24" i="4"/>
  <c r="Q14" i="4"/>
  <c r="Q50" i="4"/>
  <c r="Q73" i="4"/>
  <c r="Q75" i="4"/>
  <c r="Q2" i="4"/>
  <c r="Q9" i="4"/>
  <c r="Q32" i="4"/>
  <c r="Q22" i="4"/>
  <c r="Q30" i="4"/>
  <c r="Q64" i="4"/>
  <c r="Q66" i="4"/>
  <c r="Q80" i="4"/>
  <c r="Q29" i="4"/>
  <c r="Q10" i="4"/>
  <c r="Q41" i="4"/>
  <c r="Q55" i="4"/>
  <c r="Q3" i="4"/>
  <c r="Q7" i="4"/>
  <c r="Q44" i="4"/>
  <c r="Q65" i="4"/>
  <c r="Q47" i="4"/>
  <c r="Q84" i="4"/>
  <c r="Q5" i="4"/>
  <c r="Q23" i="4"/>
  <c r="Q37" i="4"/>
  <c r="Q59" i="4"/>
  <c r="Q81" i="4"/>
  <c r="Q17" i="4"/>
  <c r="Q6" i="4"/>
  <c r="Q49" i="4"/>
  <c r="Q56" i="4"/>
  <c r="Q33" i="4"/>
  <c r="Q36" i="4"/>
  <c r="Q69" i="4"/>
  <c r="Q70" i="4"/>
  <c r="Q12" i="4"/>
  <c r="Q40" i="4"/>
  <c r="Q67" i="4"/>
  <c r="Q74" i="4"/>
  <c r="Q28" i="4"/>
  <c r="Q52" i="4"/>
  <c r="Q77" i="4"/>
  <c r="Q79" i="4"/>
  <c r="Q11" i="4"/>
  <c r="Q42" i="4"/>
  <c r="Q68" i="4"/>
  <c r="Q82" i="4"/>
  <c r="Q15" i="4"/>
  <c r="Q46" i="4"/>
  <c r="Q58" i="4"/>
  <c r="Q85" i="4"/>
  <c r="Q27" i="4"/>
  <c r="Q63" i="4"/>
  <c r="Q18" i="4"/>
  <c r="Q78" i="4"/>
  <c r="Q48" i="4"/>
  <c r="Q54" i="4"/>
  <c r="Q45" i="4"/>
  <c r="Q43" i="4"/>
  <c r="Q13" i="4"/>
  <c r="Q57" i="4"/>
  <c r="Q25" i="4"/>
  <c r="Q20" i="4"/>
  <c r="Q19" i="4"/>
  <c r="Q26" i="4"/>
  <c r="Q71" i="4"/>
  <c r="Q72" i="4"/>
  <c r="Q53" i="4"/>
  <c r="Q21" i="4"/>
  <c r="Q51" i="4"/>
  <c r="R1" i="4"/>
  <c r="R12" i="4" l="1"/>
  <c r="R6" i="4"/>
  <c r="R41" i="4"/>
  <c r="R50" i="4"/>
  <c r="R77" i="4"/>
  <c r="R75" i="4"/>
  <c r="R79" i="4"/>
  <c r="R13" i="4"/>
  <c r="R7" i="4"/>
  <c r="R38" i="4"/>
  <c r="R61" i="4"/>
  <c r="R64" i="4"/>
  <c r="R59" i="4"/>
  <c r="R85" i="4"/>
  <c r="R25" i="4"/>
  <c r="R19" i="4"/>
  <c r="R30" i="4"/>
  <c r="R40" i="4"/>
  <c r="R68" i="4"/>
  <c r="R66" i="4"/>
  <c r="R80" i="4"/>
  <c r="R33" i="4"/>
  <c r="R27" i="4"/>
  <c r="R45" i="4"/>
  <c r="R48" i="4"/>
  <c r="R36" i="4"/>
  <c r="R4" i="4"/>
  <c r="R16" i="4"/>
  <c r="R26" i="4"/>
  <c r="R69" i="4"/>
  <c r="R76" i="4"/>
  <c r="R83" i="4"/>
  <c r="R11" i="4"/>
  <c r="R49" i="4"/>
  <c r="R44" i="4"/>
  <c r="R72" i="4"/>
  <c r="R23" i="4"/>
  <c r="R53" i="4"/>
  <c r="R58" i="4"/>
  <c r="R82" i="4"/>
  <c r="R9" i="4"/>
  <c r="R14" i="4"/>
  <c r="R65" i="4"/>
  <c r="R55" i="4"/>
  <c r="R29" i="4"/>
  <c r="R34" i="4"/>
  <c r="R70" i="4"/>
  <c r="R56" i="4"/>
  <c r="R8" i="4"/>
  <c r="R42" i="4"/>
  <c r="R74" i="4"/>
  <c r="R63" i="4"/>
  <c r="R24" i="4"/>
  <c r="R37" i="4"/>
  <c r="R52" i="4"/>
  <c r="R3" i="4"/>
  <c r="R28" i="4"/>
  <c r="R47" i="4"/>
  <c r="R71" i="4"/>
  <c r="R81" i="4"/>
  <c r="R32" i="4"/>
  <c r="R46" i="4"/>
  <c r="R73" i="4"/>
  <c r="R2" i="4"/>
  <c r="R39" i="4"/>
  <c r="R57" i="4"/>
  <c r="R5" i="4"/>
  <c r="R60" i="4"/>
  <c r="R17" i="4"/>
  <c r="R67" i="4"/>
  <c r="R21" i="4"/>
  <c r="R43" i="4"/>
  <c r="R20" i="4"/>
  <c r="R54" i="4"/>
  <c r="R15" i="4"/>
  <c r="R51" i="4"/>
  <c r="R35" i="4"/>
  <c r="R31" i="4"/>
  <c r="R62" i="4"/>
  <c r="R78" i="4"/>
  <c r="R84" i="4"/>
  <c r="R10" i="4"/>
  <c r="R18" i="4"/>
  <c r="R22" i="4"/>
  <c r="S1" i="4"/>
  <c r="S29" i="4" l="1"/>
  <c r="S38" i="4"/>
  <c r="S37" i="4"/>
  <c r="S63" i="4"/>
  <c r="S73" i="4"/>
  <c r="S59" i="4"/>
  <c r="S80" i="4"/>
  <c r="S16" i="4"/>
  <c r="S23" i="4"/>
  <c r="S53" i="4"/>
  <c r="S44" i="4"/>
  <c r="S76" i="4"/>
  <c r="S81" i="4"/>
  <c r="S14" i="4"/>
  <c r="S35" i="4"/>
  <c r="S27" i="4"/>
  <c r="S50" i="4"/>
  <c r="S69" i="4"/>
  <c r="S82" i="4"/>
  <c r="S20" i="4"/>
  <c r="S6" i="4"/>
  <c r="S43" i="4"/>
  <c r="S51" i="4"/>
  <c r="S64" i="4"/>
  <c r="S47" i="4"/>
  <c r="S84" i="4"/>
  <c r="S15" i="4"/>
  <c r="S21" i="4"/>
  <c r="S70" i="4"/>
  <c r="S55" i="4"/>
  <c r="S3" i="4"/>
  <c r="S32" i="4"/>
  <c r="S24" i="4"/>
  <c r="S9" i="4"/>
  <c r="S61" i="4"/>
  <c r="S56" i="4"/>
  <c r="S12" i="4"/>
  <c r="S40" i="4"/>
  <c r="S65" i="4"/>
  <c r="T1" i="4"/>
  <c r="S8" i="4"/>
  <c r="S11" i="4"/>
  <c r="S41" i="4"/>
  <c r="S54" i="4"/>
  <c r="S78" i="4"/>
  <c r="S7" i="4"/>
  <c r="S36" i="4"/>
  <c r="S74" i="4"/>
  <c r="S72" i="4"/>
  <c r="S18" i="4"/>
  <c r="S46" i="4"/>
  <c r="S57" i="4"/>
  <c r="S75" i="4"/>
  <c r="S28" i="4"/>
  <c r="S34" i="4"/>
  <c r="S52" i="4"/>
  <c r="S85" i="4"/>
  <c r="S26" i="4"/>
  <c r="S39" i="4"/>
  <c r="S71" i="4"/>
  <c r="S83" i="4"/>
  <c r="S13" i="4"/>
  <c r="S45" i="4"/>
  <c r="S77" i="4"/>
  <c r="S4" i="4"/>
  <c r="S19" i="4"/>
  <c r="S67" i="4"/>
  <c r="S5" i="4"/>
  <c r="S68" i="4"/>
  <c r="S25" i="4"/>
  <c r="S62" i="4"/>
  <c r="S33" i="4"/>
  <c r="S48" i="4"/>
  <c r="S10" i="4"/>
  <c r="S66" i="4"/>
  <c r="S22" i="4"/>
  <c r="S2" i="4"/>
  <c r="S30" i="4"/>
  <c r="S79" i="4"/>
  <c r="S17" i="4"/>
  <c r="S42" i="4"/>
  <c r="S49" i="4"/>
  <c r="S60" i="4"/>
  <c r="S31" i="4"/>
  <c r="S58" i="4"/>
  <c r="T34" i="4" l="1"/>
  <c r="T20" i="4"/>
  <c r="T45" i="4"/>
  <c r="T58" i="4"/>
  <c r="T52" i="4"/>
  <c r="T55" i="4"/>
  <c r="T82" i="4"/>
  <c r="T14" i="4"/>
  <c r="T33" i="4"/>
  <c r="T27" i="4"/>
  <c r="T46" i="4"/>
  <c r="T67" i="4"/>
  <c r="T69" i="4"/>
  <c r="T79" i="4"/>
  <c r="T26" i="4"/>
  <c r="T16" i="4"/>
  <c r="T49" i="4"/>
  <c r="T66" i="4"/>
  <c r="T61" i="4"/>
  <c r="T75" i="4"/>
  <c r="T4" i="4"/>
  <c r="T5" i="4"/>
  <c r="T28" i="4"/>
  <c r="T31" i="4"/>
  <c r="T44" i="4"/>
  <c r="T73" i="4"/>
  <c r="T80" i="4"/>
  <c r="T25" i="4"/>
  <c r="T41" i="4"/>
  <c r="T63" i="4"/>
  <c r="T76" i="4"/>
  <c r="T84" i="4"/>
  <c r="T18" i="4"/>
  <c r="T32" i="4"/>
  <c r="T51" i="4"/>
  <c r="T64" i="4"/>
  <c r="T83" i="4"/>
  <c r="T8" i="4"/>
  <c r="T47" i="4"/>
  <c r="T71" i="4"/>
  <c r="T78" i="4"/>
  <c r="T24" i="4"/>
  <c r="T42" i="4"/>
  <c r="T68" i="4"/>
  <c r="T85" i="4"/>
  <c r="T22" i="4"/>
  <c r="T15" i="4"/>
  <c r="T70" i="4"/>
  <c r="T54" i="4"/>
  <c r="T30" i="4"/>
  <c r="T19" i="4"/>
  <c r="T56" i="4"/>
  <c r="T48" i="4"/>
  <c r="T13" i="4"/>
  <c r="T37" i="4"/>
  <c r="T60" i="4"/>
  <c r="T72" i="4"/>
  <c r="T17" i="4"/>
  <c r="T53" i="4"/>
  <c r="T74" i="4"/>
  <c r="T81" i="4"/>
  <c r="T21" i="4"/>
  <c r="T39" i="4"/>
  <c r="T57" i="4"/>
  <c r="T2" i="4"/>
  <c r="T12" i="4"/>
  <c r="T65" i="4"/>
  <c r="T7" i="4"/>
  <c r="T59" i="4"/>
  <c r="T23" i="4"/>
  <c r="U1" i="4"/>
  <c r="T43" i="4"/>
  <c r="T38" i="4"/>
  <c r="T50" i="4"/>
  <c r="T62" i="4"/>
  <c r="T6" i="4"/>
  <c r="T10" i="4"/>
  <c r="T9" i="4"/>
  <c r="T29" i="4"/>
  <c r="T11" i="4"/>
  <c r="T40" i="4"/>
  <c r="T77" i="4"/>
  <c r="T3" i="4"/>
  <c r="T35" i="4"/>
  <c r="T36" i="4"/>
  <c r="U30" i="4" l="1"/>
  <c r="U16" i="4"/>
  <c r="U31" i="4"/>
  <c r="U62" i="4"/>
  <c r="U44" i="4"/>
  <c r="U65" i="4"/>
  <c r="V1" i="4"/>
  <c r="U9" i="4"/>
  <c r="U7" i="4"/>
  <c r="U46" i="4"/>
  <c r="U45" i="4"/>
  <c r="U61" i="4"/>
  <c r="U82" i="4"/>
  <c r="U21" i="4"/>
  <c r="U19" i="4"/>
  <c r="U48" i="4"/>
  <c r="U75" i="4"/>
  <c r="U77" i="4"/>
  <c r="U3" i="4"/>
  <c r="U10" i="4"/>
  <c r="U29" i="4"/>
  <c r="U27" i="4"/>
  <c r="U47" i="4"/>
  <c r="U63" i="4"/>
  <c r="U51" i="4"/>
  <c r="U4" i="4"/>
  <c r="U8" i="4"/>
  <c r="U38" i="4"/>
  <c r="U72" i="4"/>
  <c r="U53" i="4"/>
  <c r="U26" i="4"/>
  <c r="U11" i="4"/>
  <c r="U58" i="4"/>
  <c r="U67" i="4"/>
  <c r="U83" i="4"/>
  <c r="U33" i="4"/>
  <c r="U50" i="4"/>
  <c r="U57" i="4"/>
  <c r="U80" i="4"/>
  <c r="U20" i="4"/>
  <c r="U36" i="4"/>
  <c r="U64" i="4"/>
  <c r="U79" i="4"/>
  <c r="U18" i="4"/>
  <c r="U15" i="4"/>
  <c r="U37" i="4"/>
  <c r="U68" i="4"/>
  <c r="U22" i="4"/>
  <c r="U23" i="4"/>
  <c r="U40" i="4"/>
  <c r="U76" i="4"/>
  <c r="U5" i="4"/>
  <c r="U32" i="4"/>
  <c r="U59" i="4"/>
  <c r="U55" i="4"/>
  <c r="U13" i="4"/>
  <c r="U39" i="4"/>
  <c r="U56" i="4"/>
  <c r="U69" i="4"/>
  <c r="U17" i="4"/>
  <c r="U43" i="4"/>
  <c r="U60" i="4"/>
  <c r="U85" i="4"/>
  <c r="U42" i="4"/>
  <c r="U81" i="4"/>
  <c r="U41" i="4"/>
  <c r="U84" i="4"/>
  <c r="U70" i="4"/>
  <c r="U6" i="4"/>
  <c r="U49" i="4"/>
  <c r="U14" i="4"/>
  <c r="U74" i="4"/>
  <c r="U34" i="4"/>
  <c r="U52" i="4"/>
  <c r="U25" i="4"/>
  <c r="U71" i="4"/>
  <c r="U28" i="4"/>
  <c r="U35" i="4"/>
  <c r="U66" i="4"/>
  <c r="U73" i="4"/>
  <c r="U54" i="4"/>
  <c r="U78" i="4"/>
  <c r="U12" i="4"/>
  <c r="U24" i="4"/>
  <c r="U2" i="4"/>
  <c r="V20" i="4" l="1"/>
  <c r="V6" i="4"/>
  <c r="V43" i="4"/>
  <c r="V53" i="4"/>
  <c r="V60" i="4"/>
  <c r="V68" i="4"/>
  <c r="V3" i="4"/>
  <c r="V21" i="4"/>
  <c r="V14" i="4"/>
  <c r="V36" i="4"/>
  <c r="V66" i="4"/>
  <c r="V57" i="4"/>
  <c r="V62" i="4"/>
  <c r="V85" i="4"/>
  <c r="V19" i="4"/>
  <c r="V25" i="4"/>
  <c r="V46" i="4"/>
  <c r="V59" i="4"/>
  <c r="V64" i="4"/>
  <c r="V69" i="4"/>
  <c r="V81" i="4"/>
  <c r="V7" i="4"/>
  <c r="V39" i="4"/>
  <c r="V22" i="4"/>
  <c r="V75" i="4"/>
  <c r="V61" i="4"/>
  <c r="V4" i="4"/>
  <c r="V5" i="4"/>
  <c r="V13" i="4"/>
  <c r="V45" i="4"/>
  <c r="V50" i="4"/>
  <c r="V54" i="4"/>
  <c r="V18" i="4"/>
  <c r="V11" i="4"/>
  <c r="V41" i="4"/>
  <c r="V71" i="4"/>
  <c r="V84" i="4"/>
  <c r="V15" i="4"/>
  <c r="V37" i="4"/>
  <c r="V67" i="4"/>
  <c r="W1" i="4"/>
  <c r="V26" i="4"/>
  <c r="V10" i="4"/>
  <c r="V38" i="4"/>
  <c r="V80" i="4"/>
  <c r="V9" i="4"/>
  <c r="V24" i="4"/>
  <c r="V49" i="4"/>
  <c r="V58" i="4"/>
  <c r="V30" i="4"/>
  <c r="V33" i="4"/>
  <c r="V72" i="4"/>
  <c r="V65" i="4"/>
  <c r="V32" i="4"/>
  <c r="V35" i="4"/>
  <c r="V70" i="4"/>
  <c r="V76" i="4"/>
  <c r="V17" i="4"/>
  <c r="V47" i="4"/>
  <c r="V63" i="4"/>
  <c r="V55" i="4"/>
  <c r="V29" i="4"/>
  <c r="V52" i="4"/>
  <c r="V44" i="4"/>
  <c r="V2" i="4"/>
  <c r="V56" i="4"/>
  <c r="V74" i="4"/>
  <c r="V16" i="4"/>
  <c r="V73" i="4"/>
  <c r="V27" i="4"/>
  <c r="V77" i="4"/>
  <c r="V31" i="4"/>
  <c r="V51" i="4"/>
  <c r="V12" i="4"/>
  <c r="V83" i="4"/>
  <c r="V23" i="4"/>
  <c r="V78" i="4"/>
  <c r="V40" i="4"/>
  <c r="V82" i="4"/>
  <c r="V79" i="4"/>
  <c r="V8" i="4"/>
  <c r="V42" i="4"/>
  <c r="V28" i="4"/>
  <c r="V34" i="4"/>
  <c r="V48" i="4"/>
  <c r="W23" i="4" l="1"/>
  <c r="W5" i="4"/>
  <c r="W24" i="4"/>
  <c r="W52" i="4"/>
  <c r="W45" i="4"/>
  <c r="W61" i="4"/>
  <c r="W3" i="4"/>
  <c r="W10" i="4"/>
  <c r="W29" i="4"/>
  <c r="W32" i="4"/>
  <c r="W67" i="4"/>
  <c r="W74" i="4"/>
  <c r="W80" i="4"/>
  <c r="W22" i="4"/>
  <c r="W12" i="4"/>
  <c r="W44" i="4"/>
  <c r="W69" i="4"/>
  <c r="W73" i="4"/>
  <c r="W79" i="4"/>
  <c r="W11" i="4"/>
  <c r="W30" i="4"/>
  <c r="W20" i="4"/>
  <c r="W39" i="4"/>
  <c r="W66" i="4"/>
  <c r="W58" i="4"/>
  <c r="W82" i="4"/>
  <c r="W19" i="4"/>
  <c r="W21" i="4"/>
  <c r="W40" i="4"/>
  <c r="W72" i="4"/>
  <c r="W62" i="4"/>
  <c r="W14" i="4"/>
  <c r="W28" i="4"/>
  <c r="W55" i="4"/>
  <c r="W57" i="4"/>
  <c r="W81" i="4"/>
  <c r="W26" i="4"/>
  <c r="W50" i="4"/>
  <c r="W49" i="4"/>
  <c r="W4" i="4"/>
  <c r="W9" i="4"/>
  <c r="W36" i="4"/>
  <c r="W56" i="4"/>
  <c r="X1" i="4"/>
  <c r="W7" i="4"/>
  <c r="W25" i="4"/>
  <c r="W47" i="4"/>
  <c r="W64" i="4"/>
  <c r="W78" i="4"/>
  <c r="W15" i="4"/>
  <c r="W33" i="4"/>
  <c r="W41" i="4"/>
  <c r="W77" i="4"/>
  <c r="W31" i="4"/>
  <c r="W16" i="4"/>
  <c r="W63" i="4"/>
  <c r="W51" i="4"/>
  <c r="W35" i="4"/>
  <c r="W38" i="4"/>
  <c r="W71" i="4"/>
  <c r="W65" i="4"/>
  <c r="W6" i="4"/>
  <c r="W42" i="4"/>
  <c r="W37" i="4"/>
  <c r="W76" i="4"/>
  <c r="W34" i="4"/>
  <c r="W60" i="4"/>
  <c r="W13" i="4"/>
  <c r="W68" i="4"/>
  <c r="W8" i="4"/>
  <c r="W84" i="4"/>
  <c r="W46" i="4"/>
  <c r="W2" i="4"/>
  <c r="W54" i="4"/>
  <c r="W83" i="4"/>
  <c r="W48" i="4"/>
  <c r="W43" i="4"/>
  <c r="W27" i="4"/>
  <c r="W18" i="4"/>
  <c r="W59" i="4"/>
  <c r="W53" i="4"/>
  <c r="W70" i="4"/>
  <c r="W85" i="4"/>
  <c r="W17" i="4"/>
  <c r="W75" i="4"/>
  <c r="X19" i="4" l="1"/>
  <c r="X34" i="4"/>
  <c r="X28" i="4"/>
  <c r="X52" i="4"/>
  <c r="X48" i="4"/>
  <c r="X57" i="4"/>
  <c r="X2" i="4"/>
  <c r="X15" i="4"/>
  <c r="X5" i="4"/>
  <c r="X40" i="4"/>
  <c r="X63" i="4"/>
  <c r="X66" i="4"/>
  <c r="X73" i="4"/>
  <c r="X3" i="4"/>
  <c r="X31" i="4"/>
  <c r="X17" i="4"/>
  <c r="X39" i="4"/>
  <c r="X37" i="4"/>
  <c r="X75" i="4"/>
  <c r="X68" i="4"/>
  <c r="X83" i="4"/>
  <c r="X6" i="4"/>
  <c r="X25" i="4"/>
  <c r="X47" i="4"/>
  <c r="X51" i="4"/>
  <c r="X70" i="4"/>
  <c r="X84" i="4"/>
  <c r="X27" i="4"/>
  <c r="X12" i="4"/>
  <c r="X55" i="4"/>
  <c r="X72" i="4"/>
  <c r="X78" i="4"/>
  <c r="X22" i="4"/>
  <c r="X18" i="4"/>
  <c r="X33" i="4"/>
  <c r="X76" i="4"/>
  <c r="X77" i="4"/>
  <c r="X30" i="4"/>
  <c r="X29" i="4"/>
  <c r="X45" i="4"/>
  <c r="X65" i="4"/>
  <c r="X21" i="4"/>
  <c r="X41" i="4"/>
  <c r="X56" i="4"/>
  <c r="Y1" i="4"/>
  <c r="X7" i="4"/>
  <c r="X8" i="4"/>
  <c r="X59" i="4"/>
  <c r="X60" i="4"/>
  <c r="X81" i="4"/>
  <c r="X23" i="4"/>
  <c r="X20" i="4"/>
  <c r="X50" i="4"/>
  <c r="X42" i="4"/>
  <c r="X79" i="4"/>
  <c r="X35" i="4"/>
  <c r="X24" i="4"/>
  <c r="X46" i="4"/>
  <c r="X64" i="4"/>
  <c r="X85" i="4"/>
  <c r="X10" i="4"/>
  <c r="X36" i="4"/>
  <c r="X54" i="4"/>
  <c r="X71" i="4"/>
  <c r="X44" i="4"/>
  <c r="X80" i="4"/>
  <c r="X43" i="4"/>
  <c r="X4" i="4"/>
  <c r="X32" i="4"/>
  <c r="X67" i="4"/>
  <c r="X62" i="4"/>
  <c r="X11" i="4"/>
  <c r="X69" i="4"/>
  <c r="X14" i="4"/>
  <c r="X53" i="4"/>
  <c r="X9" i="4"/>
  <c r="X13" i="4"/>
  <c r="X16" i="4"/>
  <c r="X38" i="4"/>
  <c r="X49" i="4"/>
  <c r="X61" i="4"/>
  <c r="X58" i="4"/>
  <c r="X26" i="4"/>
  <c r="X74" i="4"/>
  <c r="X82" i="4"/>
  <c r="Y10" i="4" l="1"/>
  <c r="Y16" i="4"/>
  <c r="Y31" i="4"/>
  <c r="Y37" i="4"/>
  <c r="Y69" i="4"/>
  <c r="Y60" i="4"/>
  <c r="Y79" i="4"/>
  <c r="Y35" i="4"/>
  <c r="Y36" i="4"/>
  <c r="Y39" i="4"/>
  <c r="Y76" i="4"/>
  <c r="Y23" i="4"/>
  <c r="Y83" i="4"/>
  <c r="Y18" i="4"/>
  <c r="Y25" i="4"/>
  <c r="Y42" i="4"/>
  <c r="Y49" i="4"/>
  <c r="Y57" i="4"/>
  <c r="Z1" i="4"/>
  <c r="Y5" i="4"/>
  <c r="Y28" i="4"/>
  <c r="Y24" i="4"/>
  <c r="Y53" i="4"/>
  <c r="Y72" i="4"/>
  <c r="Y71" i="4"/>
  <c r="Y81" i="4"/>
  <c r="Y8" i="4"/>
  <c r="Y13" i="4"/>
  <c r="Y55" i="4"/>
  <c r="Y52" i="4"/>
  <c r="Y85" i="4"/>
  <c r="Y9" i="4"/>
  <c r="Y26" i="4"/>
  <c r="Y11" i="4"/>
  <c r="Y67" i="4"/>
  <c r="Y4" i="4"/>
  <c r="Y30" i="4"/>
  <c r="Y12" i="4"/>
  <c r="Y51" i="4"/>
  <c r="Y38" i="4"/>
  <c r="Y82" i="4"/>
  <c r="Y7" i="4"/>
  <c r="Y32" i="4"/>
  <c r="Y59" i="4"/>
  <c r="Y73" i="4"/>
  <c r="Y17" i="4"/>
  <c r="Y41" i="4"/>
  <c r="Y66" i="4"/>
  <c r="Y77" i="4"/>
  <c r="Y34" i="4"/>
  <c r="Y47" i="4"/>
  <c r="Y75" i="4"/>
  <c r="Y58" i="4"/>
  <c r="Y15" i="4"/>
  <c r="Y46" i="4"/>
  <c r="Y50" i="4"/>
  <c r="Y2" i="4"/>
  <c r="Y6" i="4"/>
  <c r="Y27" i="4"/>
  <c r="Y33" i="4"/>
  <c r="Y56" i="4"/>
  <c r="Y3" i="4"/>
  <c r="Y43" i="4"/>
  <c r="Y80" i="4"/>
  <c r="Y45" i="4"/>
  <c r="Y84" i="4"/>
  <c r="Y22" i="4"/>
  <c r="Y54" i="4"/>
  <c r="Y21" i="4"/>
  <c r="Y62" i="4"/>
  <c r="Y20" i="4"/>
  <c r="Y63" i="4"/>
  <c r="Y19" i="4"/>
  <c r="Y70" i="4"/>
  <c r="Y29" i="4"/>
  <c r="Y74" i="4"/>
  <c r="Y48" i="4"/>
  <c r="Y65" i="4"/>
  <c r="Y64" i="4"/>
  <c r="Y61" i="4"/>
  <c r="Y68" i="4"/>
  <c r="Y14" i="4"/>
  <c r="Y40" i="4"/>
  <c r="Y44" i="4"/>
  <c r="Y78" i="4"/>
  <c r="Z12" i="4" l="1"/>
  <c r="Z31" i="4"/>
  <c r="Z13" i="4"/>
  <c r="Z49" i="4"/>
  <c r="Z72" i="4"/>
  <c r="Z63" i="4"/>
  <c r="Z78" i="4"/>
  <c r="Z20" i="4"/>
  <c r="Z10" i="4"/>
  <c r="Z33" i="4"/>
  <c r="Z44" i="4"/>
  <c r="Z54" i="4"/>
  <c r="Z57" i="4"/>
  <c r="Z3" i="4"/>
  <c r="Z32" i="4"/>
  <c r="Z22" i="4"/>
  <c r="Z47" i="4"/>
  <c r="Z56" i="4"/>
  <c r="Z59" i="4"/>
  <c r="Z73" i="4"/>
  <c r="Z82" i="4"/>
  <c r="Z11" i="4"/>
  <c r="Z30" i="4"/>
  <c r="Z37" i="4"/>
  <c r="Z64" i="4"/>
  <c r="Z66" i="4"/>
  <c r="Z83" i="4"/>
  <c r="Z19" i="4"/>
  <c r="Z21" i="4"/>
  <c r="Z38" i="4"/>
  <c r="Z50" i="4"/>
  <c r="Z85" i="4"/>
  <c r="Z35" i="4"/>
  <c r="Z51" i="4"/>
  <c r="Z46" i="4"/>
  <c r="Z61" i="4"/>
  <c r="Z14" i="4"/>
  <c r="Z45" i="4"/>
  <c r="Z65" i="4"/>
  <c r="Z81" i="4"/>
  <c r="Z16" i="4"/>
  <c r="Z34" i="4"/>
  <c r="Z36" i="4"/>
  <c r="Z69" i="4"/>
  <c r="Z4" i="4"/>
  <c r="Z24" i="4"/>
  <c r="Z5" i="4"/>
  <c r="Z40" i="4"/>
  <c r="Z75" i="4"/>
  <c r="Z84" i="4"/>
  <c r="Z7" i="4"/>
  <c r="Z17" i="4"/>
  <c r="Z60" i="4"/>
  <c r="Z67" i="4"/>
  <c r="AA1" i="4"/>
  <c r="Z15" i="4"/>
  <c r="Z25" i="4"/>
  <c r="Z68" i="4"/>
  <c r="Z74" i="4"/>
  <c r="Z23" i="4"/>
  <c r="Z39" i="4"/>
  <c r="Z52" i="4"/>
  <c r="Z42" i="4"/>
  <c r="Z29" i="4"/>
  <c r="Z48" i="4"/>
  <c r="Z28" i="4"/>
  <c r="Z55" i="4"/>
  <c r="Z27" i="4"/>
  <c r="Z62" i="4"/>
  <c r="Z6" i="4"/>
  <c r="Z76" i="4"/>
  <c r="Z18" i="4"/>
  <c r="Z70" i="4"/>
  <c r="Z26" i="4"/>
  <c r="Z71" i="4"/>
  <c r="Z77" i="4"/>
  <c r="Z79" i="4"/>
  <c r="Z80" i="4"/>
  <c r="Z2" i="4"/>
  <c r="Z8" i="4"/>
  <c r="Z9" i="4"/>
  <c r="Z41" i="4"/>
  <c r="Z53" i="4"/>
  <c r="Z43" i="4"/>
  <c r="Z58" i="4"/>
  <c r="AA11" i="4" l="1"/>
  <c r="AA26" i="4"/>
  <c r="AA36" i="4"/>
  <c r="AA47" i="4"/>
  <c r="AA76" i="4"/>
  <c r="AA67" i="4"/>
  <c r="AA85" i="4"/>
  <c r="AA23" i="4"/>
  <c r="AA13" i="4"/>
  <c r="AA48" i="4"/>
  <c r="AA77" i="4"/>
  <c r="AA49" i="4"/>
  <c r="AA57" i="4"/>
  <c r="AA4" i="4"/>
  <c r="AA12" i="4"/>
  <c r="AA31" i="4"/>
  <c r="AA21" i="4"/>
  <c r="AA51" i="4"/>
  <c r="AA46" i="4"/>
  <c r="AA72" i="4"/>
  <c r="AA79" i="4"/>
  <c r="AA19" i="4"/>
  <c r="AA30" i="4"/>
  <c r="AA39" i="4"/>
  <c r="AA69" i="4"/>
  <c r="AA78" i="4"/>
  <c r="AA24" i="4"/>
  <c r="AA5" i="4"/>
  <c r="AA60" i="4"/>
  <c r="AA62" i="4"/>
  <c r="AB1" i="4"/>
  <c r="AA32" i="4"/>
  <c r="AA17" i="4"/>
  <c r="AA68" i="4"/>
  <c r="AA66" i="4"/>
  <c r="AA2" i="4"/>
  <c r="AA27" i="4"/>
  <c r="AA37" i="4"/>
  <c r="AA73" i="4"/>
  <c r="AA75" i="4"/>
  <c r="AA83" i="4"/>
  <c r="AA35" i="4"/>
  <c r="AA41" i="4"/>
  <c r="AA58" i="4"/>
  <c r="AA50" i="4"/>
  <c r="AA3" i="4"/>
  <c r="AA10" i="4"/>
  <c r="AA40" i="4"/>
  <c r="AA65" i="4"/>
  <c r="AA70" i="4"/>
  <c r="AA8" i="4"/>
  <c r="AA14" i="4"/>
  <c r="AA44" i="4"/>
  <c r="AA45" i="4"/>
  <c r="AA74" i="4"/>
  <c r="AA16" i="4"/>
  <c r="AA18" i="4"/>
  <c r="AA38" i="4"/>
  <c r="AA53" i="4"/>
  <c r="AA42" i="4"/>
  <c r="AA20" i="4"/>
  <c r="AA33" i="4"/>
  <c r="AA81" i="4"/>
  <c r="AA28" i="4"/>
  <c r="AA61" i="4"/>
  <c r="AA15" i="4"/>
  <c r="AA54" i="4"/>
  <c r="AA6" i="4"/>
  <c r="AA59" i="4"/>
  <c r="AA22" i="4"/>
  <c r="AA43" i="4"/>
  <c r="AA9" i="4"/>
  <c r="AA63" i="4"/>
  <c r="AA25" i="4"/>
  <c r="AA52" i="4"/>
  <c r="AA82" i="4"/>
  <c r="AA80" i="4"/>
  <c r="AA7" i="4"/>
  <c r="AA29" i="4"/>
  <c r="AA56" i="4"/>
  <c r="AA55" i="4"/>
  <c r="AA71" i="4"/>
  <c r="AA34" i="4"/>
  <c r="AA64" i="4"/>
  <c r="AA84" i="4"/>
  <c r="AB21" i="4" l="1"/>
  <c r="AB15" i="4"/>
  <c r="AB42" i="4"/>
  <c r="AB71" i="4"/>
  <c r="AB44" i="4"/>
  <c r="AB70" i="4"/>
  <c r="AB85" i="4"/>
  <c r="AB8" i="4"/>
  <c r="AB37" i="4"/>
  <c r="AB36" i="4"/>
  <c r="AB77" i="4"/>
  <c r="AB56" i="4"/>
  <c r="AB64" i="4"/>
  <c r="AB79" i="4"/>
  <c r="AB7" i="4"/>
  <c r="AB30" i="4"/>
  <c r="AB14" i="4"/>
  <c r="AB48" i="4"/>
  <c r="AB35" i="4"/>
  <c r="AB72" i="4"/>
  <c r="AB57" i="4"/>
  <c r="AB83" i="4"/>
  <c r="AB22" i="4"/>
  <c r="AB34" i="4"/>
  <c r="AB43" i="4"/>
  <c r="AB62" i="4"/>
  <c r="AB67" i="4"/>
  <c r="AB9" i="4"/>
  <c r="AB26" i="4"/>
  <c r="AB46" i="4"/>
  <c r="AB66" i="4"/>
  <c r="AB2" i="4"/>
  <c r="AB5" i="4"/>
  <c r="AB13" i="4"/>
  <c r="AB18" i="4"/>
  <c r="AB12" i="4"/>
  <c r="AB55" i="4"/>
  <c r="AB52" i="4"/>
  <c r="AC1" i="4"/>
  <c r="AB17" i="4"/>
  <c r="AB49" i="4"/>
  <c r="AB65" i="4"/>
  <c r="AB60" i="4"/>
  <c r="AB6" i="4"/>
  <c r="AB16" i="4"/>
  <c r="AB38" i="4"/>
  <c r="AB53" i="4"/>
  <c r="AB74" i="4"/>
  <c r="AB11" i="4"/>
  <c r="AB28" i="4"/>
  <c r="AB51" i="4"/>
  <c r="AB76" i="4"/>
  <c r="AB78" i="4"/>
  <c r="AB23" i="4"/>
  <c r="AB27" i="4"/>
  <c r="AB47" i="4"/>
  <c r="AB59" i="4"/>
  <c r="AB3" i="4"/>
  <c r="AB68" i="4"/>
  <c r="AB81" i="4"/>
  <c r="AB10" i="4"/>
  <c r="AB61" i="4"/>
  <c r="AB84" i="4"/>
  <c r="AB20" i="4"/>
  <c r="AB58" i="4"/>
  <c r="AB80" i="4"/>
  <c r="AB19" i="4"/>
  <c r="AB45" i="4"/>
  <c r="AB32" i="4"/>
  <c r="AB69" i="4"/>
  <c r="AB41" i="4"/>
  <c r="AB40" i="4"/>
  <c r="AB29" i="4"/>
  <c r="AB63" i="4"/>
  <c r="AB4" i="4"/>
  <c r="AB33" i="4"/>
  <c r="AB25" i="4"/>
  <c r="AB31" i="4"/>
  <c r="AB39" i="4"/>
  <c r="AB73" i="4"/>
  <c r="AB50" i="4"/>
  <c r="AB24" i="4"/>
  <c r="AB82" i="4"/>
  <c r="AB54" i="4"/>
  <c r="AB75" i="4"/>
  <c r="AC29" i="4" l="1"/>
  <c r="AC19" i="4"/>
  <c r="AC40" i="4"/>
  <c r="AC45" i="4"/>
  <c r="AC73" i="4"/>
  <c r="AC63" i="4"/>
  <c r="AC82" i="4"/>
  <c r="AC12" i="4"/>
  <c r="AC31" i="4"/>
  <c r="AC52" i="4"/>
  <c r="AC61" i="4"/>
  <c r="AC55" i="4"/>
  <c r="AC70" i="4"/>
  <c r="AC3" i="4"/>
  <c r="AC20" i="4"/>
  <c r="AC6" i="4"/>
  <c r="AC42" i="4"/>
  <c r="AC69" i="4"/>
  <c r="AC62" i="4"/>
  <c r="AC74" i="4"/>
  <c r="AC2" i="4"/>
  <c r="AC9" i="4"/>
  <c r="AC11" i="4"/>
  <c r="AC48" i="4"/>
  <c r="AC39" i="4"/>
  <c r="AC66" i="4"/>
  <c r="AD1" i="4"/>
  <c r="AC8" i="4"/>
  <c r="AC18" i="4"/>
  <c r="AC49" i="4"/>
  <c r="AC59" i="4"/>
  <c r="AC83" i="4"/>
  <c r="AC7" i="4"/>
  <c r="AC38" i="4"/>
  <c r="AC68" i="4"/>
  <c r="AC60" i="4"/>
  <c r="AC5" i="4"/>
  <c r="AC15" i="4"/>
  <c r="AC46" i="4"/>
  <c r="AC71" i="4"/>
  <c r="AC67" i="4"/>
  <c r="AC17" i="4"/>
  <c r="AC27" i="4"/>
  <c r="AC54" i="4"/>
  <c r="AC77" i="4"/>
  <c r="AC81" i="4"/>
  <c r="AC21" i="4"/>
  <c r="AC35" i="4"/>
  <c r="AC34" i="4"/>
  <c r="AC58" i="4"/>
  <c r="AC4" i="4"/>
  <c r="AC25" i="4"/>
  <c r="AC10" i="4"/>
  <c r="AC37" i="4"/>
  <c r="AC53" i="4"/>
  <c r="AC78" i="4"/>
  <c r="AC22" i="4"/>
  <c r="AC43" i="4"/>
  <c r="AC26" i="4"/>
  <c r="AC56" i="4"/>
  <c r="AC44" i="4"/>
  <c r="AC75" i="4"/>
  <c r="AC13" i="4"/>
  <c r="AC50" i="4"/>
  <c r="AC64" i="4"/>
  <c r="AC33" i="4"/>
  <c r="AC41" i="4"/>
  <c r="AC85" i="4"/>
  <c r="AC16" i="4"/>
  <c r="AC57" i="4"/>
  <c r="AC84" i="4"/>
  <c r="AC24" i="4"/>
  <c r="AC65" i="4"/>
  <c r="AC79" i="4"/>
  <c r="AC28" i="4"/>
  <c r="AC32" i="4"/>
  <c r="AC23" i="4"/>
  <c r="AC14" i="4"/>
  <c r="AC30" i="4"/>
  <c r="AC47" i="4"/>
  <c r="AC76" i="4"/>
  <c r="AC72" i="4"/>
  <c r="AC36" i="4"/>
  <c r="AC51" i="4"/>
  <c r="AC80" i="4"/>
  <c r="AD25" i="4" l="1"/>
  <c r="AD15" i="4"/>
  <c r="AD34" i="4"/>
  <c r="AD69" i="4"/>
  <c r="AD46" i="4"/>
  <c r="AD66" i="4"/>
  <c r="AD83" i="4"/>
  <c r="AD8" i="4"/>
  <c r="AD27" i="4"/>
  <c r="AD45" i="4"/>
  <c r="AD51" i="4"/>
  <c r="AD58" i="4"/>
  <c r="AD63" i="4"/>
  <c r="AD84" i="4"/>
  <c r="AD16" i="4"/>
  <c r="AD10" i="4"/>
  <c r="AD40" i="4"/>
  <c r="AD52" i="4"/>
  <c r="AD53" i="4"/>
  <c r="AD60" i="4"/>
  <c r="AD4" i="4"/>
  <c r="AD24" i="4"/>
  <c r="AD38" i="4"/>
  <c r="AD30" i="4"/>
  <c r="AD76" i="4"/>
  <c r="AD85" i="4"/>
  <c r="AD20" i="4"/>
  <c r="AD42" i="4"/>
  <c r="AD64" i="4"/>
  <c r="AD43" i="4"/>
  <c r="AD82" i="4"/>
  <c r="AD9" i="4"/>
  <c r="AD19" i="4"/>
  <c r="AD44" i="4"/>
  <c r="AD71" i="4"/>
  <c r="AD70" i="4"/>
  <c r="AD13" i="4"/>
  <c r="AD23" i="4"/>
  <c r="AD54" i="4"/>
  <c r="AD73" i="4"/>
  <c r="AD67" i="4"/>
  <c r="AD21" i="4"/>
  <c r="AD14" i="4"/>
  <c r="AD61" i="4"/>
  <c r="AD55" i="4"/>
  <c r="AD3" i="4"/>
  <c r="AD29" i="4"/>
  <c r="AD18" i="4"/>
  <c r="AD65" i="4"/>
  <c r="AD62" i="4"/>
  <c r="AD79" i="4"/>
  <c r="AD33" i="4"/>
  <c r="AD22" i="4"/>
  <c r="AD36" i="4"/>
  <c r="AD31" i="4"/>
  <c r="AD81" i="4"/>
  <c r="AD28" i="4"/>
  <c r="AD74" i="4"/>
  <c r="AD80" i="4"/>
  <c r="AD32" i="4"/>
  <c r="AD47" i="4"/>
  <c r="AE1" i="4"/>
  <c r="AD11" i="4"/>
  <c r="AD68" i="4"/>
  <c r="AD6" i="4"/>
  <c r="AD77" i="4"/>
  <c r="AD26" i="4"/>
  <c r="AD59" i="4"/>
  <c r="AD37" i="4"/>
  <c r="AD56" i="4"/>
  <c r="AD41" i="4"/>
  <c r="AD72" i="4"/>
  <c r="AD5" i="4"/>
  <c r="AD78" i="4"/>
  <c r="AD17" i="4"/>
  <c r="AD12" i="4"/>
  <c r="AD7" i="4"/>
  <c r="AD49" i="4"/>
  <c r="AD57" i="4"/>
  <c r="AD39" i="4"/>
  <c r="AD50" i="4"/>
  <c r="AD75" i="4"/>
  <c r="AD35" i="4"/>
  <c r="AD48" i="4"/>
  <c r="AD2" i="4"/>
  <c r="AE23" i="4" l="1"/>
  <c r="AE30" i="4"/>
  <c r="AE45" i="4"/>
  <c r="AE57" i="4"/>
  <c r="AE54" i="4"/>
  <c r="AE52" i="4"/>
  <c r="AE78" i="4"/>
  <c r="AE9" i="4"/>
  <c r="AE16" i="4"/>
  <c r="AE35" i="4"/>
  <c r="AE64" i="4"/>
  <c r="AE77" i="4"/>
  <c r="AE72" i="4"/>
  <c r="AE84" i="4"/>
  <c r="AE33" i="4"/>
  <c r="AE38" i="4"/>
  <c r="AE50" i="4"/>
  <c r="AE39" i="4"/>
  <c r="AE55" i="4"/>
  <c r="AE75" i="4"/>
  <c r="AE79" i="4"/>
  <c r="AE22" i="4"/>
  <c r="AE15" i="4"/>
  <c r="AE43" i="4"/>
  <c r="AE73" i="4"/>
  <c r="AE60" i="4"/>
  <c r="AE7" i="4"/>
  <c r="AE25" i="4"/>
  <c r="AE51" i="4"/>
  <c r="AE56" i="4"/>
  <c r="AE80" i="4"/>
  <c r="AE31" i="4"/>
  <c r="AE28" i="4"/>
  <c r="AE48" i="4"/>
  <c r="AE58" i="4"/>
  <c r="AE3" i="4"/>
  <c r="AE11" i="4"/>
  <c r="AE6" i="4"/>
  <c r="AE47" i="4"/>
  <c r="AE69" i="4"/>
  <c r="AE83" i="4"/>
  <c r="AE21" i="4"/>
  <c r="AE14" i="4"/>
  <c r="AE37" i="4"/>
  <c r="AE62" i="4"/>
  <c r="AE2" i="4"/>
  <c r="AE5" i="4"/>
  <c r="AE26" i="4"/>
  <c r="AE74" i="4"/>
  <c r="AE76" i="4"/>
  <c r="AF1" i="4"/>
  <c r="AE8" i="4"/>
  <c r="AE29" i="4"/>
  <c r="AE41" i="4"/>
  <c r="AE40" i="4"/>
  <c r="AE81" i="4"/>
  <c r="AE44" i="4"/>
  <c r="AE66" i="4"/>
  <c r="AE49" i="4"/>
  <c r="AE63" i="4"/>
  <c r="AE24" i="4"/>
  <c r="AE36" i="4"/>
  <c r="AE70" i="4"/>
  <c r="AE10" i="4"/>
  <c r="AE67" i="4"/>
  <c r="AE82" i="4"/>
  <c r="AE20" i="4"/>
  <c r="AE61" i="4"/>
  <c r="AE4" i="4"/>
  <c r="AE19" i="4"/>
  <c r="AE68" i="4"/>
  <c r="AE85" i="4"/>
  <c r="AE18" i="4"/>
  <c r="AE71" i="4"/>
  <c r="AE12" i="4"/>
  <c r="AE17" i="4"/>
  <c r="AE32" i="4"/>
  <c r="AE27" i="4"/>
  <c r="AE34" i="4"/>
  <c r="AE46" i="4"/>
  <c r="AE53" i="4"/>
  <c r="AE59" i="4"/>
  <c r="AE13" i="4"/>
  <c r="AE65" i="4"/>
  <c r="AE42" i="4"/>
  <c r="AF18" i="4" l="1"/>
  <c r="AF33" i="4"/>
  <c r="AF23" i="4"/>
  <c r="AF51" i="4"/>
  <c r="AF60" i="4"/>
  <c r="AF77" i="4"/>
  <c r="AF83" i="4"/>
  <c r="AF30" i="4"/>
  <c r="AF16" i="4"/>
  <c r="AF41" i="4"/>
  <c r="AF46" i="4"/>
  <c r="AF64" i="4"/>
  <c r="AF76" i="4"/>
  <c r="AF2" i="4"/>
  <c r="AF5" i="4"/>
  <c r="AF24" i="4"/>
  <c r="AF49" i="4"/>
  <c r="AF58" i="4"/>
  <c r="AF48" i="4"/>
  <c r="AF52" i="4"/>
  <c r="AF3" i="4"/>
  <c r="AF10" i="4"/>
  <c r="AF12" i="4"/>
  <c r="AF31" i="4"/>
  <c r="AF50" i="4"/>
  <c r="AF69" i="4"/>
  <c r="AF78" i="4"/>
  <c r="AF29" i="4"/>
  <c r="AF53" i="4"/>
  <c r="AF36" i="4"/>
  <c r="AF56" i="4"/>
  <c r="AF26" i="4"/>
  <c r="AF7" i="4"/>
  <c r="AF38" i="4"/>
  <c r="AF68" i="4"/>
  <c r="AF84" i="4"/>
  <c r="AF34" i="4"/>
  <c r="AF11" i="4"/>
  <c r="AF42" i="4"/>
  <c r="AF71" i="4"/>
  <c r="AF82" i="4"/>
  <c r="AF13" i="4"/>
  <c r="AF19" i="4"/>
  <c r="AF62" i="4"/>
  <c r="AF65" i="4"/>
  <c r="AF4" i="4"/>
  <c r="AF17" i="4"/>
  <c r="AF27" i="4"/>
  <c r="AF66" i="4"/>
  <c r="AF73" i="4"/>
  <c r="AF81" i="4"/>
  <c r="AF21" i="4"/>
  <c r="AF37" i="4"/>
  <c r="AF70" i="4"/>
  <c r="AF55" i="4"/>
  <c r="AG1" i="4"/>
  <c r="AF8" i="4"/>
  <c r="AF57" i="4"/>
  <c r="AF20" i="4"/>
  <c r="AF67" i="4"/>
  <c r="AF32" i="4"/>
  <c r="AF61" i="4"/>
  <c r="AF15" i="4"/>
  <c r="AF54" i="4"/>
  <c r="AF45" i="4"/>
  <c r="AF59" i="4"/>
  <c r="AF35" i="4"/>
  <c r="AF72" i="4"/>
  <c r="AF6" i="4"/>
  <c r="AF39" i="4"/>
  <c r="AF63" i="4"/>
  <c r="AF14" i="4"/>
  <c r="AF80" i="4"/>
  <c r="AF22" i="4"/>
  <c r="AF85" i="4"/>
  <c r="AF9" i="4"/>
  <c r="AF25" i="4"/>
  <c r="AF28" i="4"/>
  <c r="AF47" i="4"/>
  <c r="AF40" i="4"/>
  <c r="AF74" i="4"/>
  <c r="AF75" i="4"/>
  <c r="AF79" i="4"/>
  <c r="AF43" i="4"/>
  <c r="AF44" i="4"/>
  <c r="AG14" i="4" l="1"/>
  <c r="AG29" i="4"/>
  <c r="AG23" i="4"/>
  <c r="AG58" i="4"/>
  <c r="AG64" i="4"/>
  <c r="AG26" i="4"/>
  <c r="AG12" i="4"/>
  <c r="AG35" i="4"/>
  <c r="AG70" i="4"/>
  <c r="AG51" i="4"/>
  <c r="AG55" i="4"/>
  <c r="AG34" i="4"/>
  <c r="AG20" i="4"/>
  <c r="AG43" i="4"/>
  <c r="AG63" i="4"/>
  <c r="AG45" i="4"/>
  <c r="AG21" i="4"/>
  <c r="AG31" i="4"/>
  <c r="AG60" i="4"/>
  <c r="AG54" i="4"/>
  <c r="AG3" i="4"/>
  <c r="AG6" i="4"/>
  <c r="AG16" i="4"/>
  <c r="AG46" i="4"/>
  <c r="AG48" i="4"/>
  <c r="AG52" i="4"/>
  <c r="AG4" i="4"/>
  <c r="AG5" i="4"/>
  <c r="AG15" i="4"/>
  <c r="AG41" i="4"/>
  <c r="AG49" i="4"/>
  <c r="AG84" i="4"/>
  <c r="AG9" i="4"/>
  <c r="AG19" i="4"/>
  <c r="AG75" i="4"/>
  <c r="AG65" i="4"/>
  <c r="AG81" i="4"/>
  <c r="AG17" i="4"/>
  <c r="AG39" i="4"/>
  <c r="AG57" i="4"/>
  <c r="AG77" i="4"/>
  <c r="AG79" i="4"/>
  <c r="AG25" i="4"/>
  <c r="AG32" i="4"/>
  <c r="AG67" i="4"/>
  <c r="AG36" i="4"/>
  <c r="AG83" i="4"/>
  <c r="AG33" i="4"/>
  <c r="AG38" i="4"/>
  <c r="AG47" i="4"/>
  <c r="AG69" i="4"/>
  <c r="AG85" i="4"/>
  <c r="AG10" i="4"/>
  <c r="AG40" i="4"/>
  <c r="AG50" i="4"/>
  <c r="AG18" i="4"/>
  <c r="AG53" i="4"/>
  <c r="AG59" i="4"/>
  <c r="AG30" i="4"/>
  <c r="AG66" i="4"/>
  <c r="AG72" i="4"/>
  <c r="AG13" i="4"/>
  <c r="AG37" i="4"/>
  <c r="AH1" i="4"/>
  <c r="AG8" i="4"/>
  <c r="AG74" i="4"/>
  <c r="AG2" i="4"/>
  <c r="AG24" i="4"/>
  <c r="AG61" i="4"/>
  <c r="AG82" i="4"/>
  <c r="AG28" i="4"/>
  <c r="AG68" i="4"/>
  <c r="AG80" i="4"/>
  <c r="AG56" i="4"/>
  <c r="AG78" i="4"/>
  <c r="AG22" i="4"/>
  <c r="AG7" i="4"/>
  <c r="AG11" i="4"/>
  <c r="AG42" i="4"/>
  <c r="AG62" i="4"/>
  <c r="AG44" i="4"/>
  <c r="AG73" i="4"/>
  <c r="AG27" i="4"/>
  <c r="AG71" i="4"/>
  <c r="AG76" i="4"/>
  <c r="AH5" i="4" l="1"/>
  <c r="AH21" i="4"/>
  <c r="AH32" i="4"/>
  <c r="AH26" i="4"/>
  <c r="AH72" i="4"/>
  <c r="AH71" i="4"/>
  <c r="AH33" i="4"/>
  <c r="AH81" i="4"/>
  <c r="AH22" i="4"/>
  <c r="AH16" i="4"/>
  <c r="AH53" i="4"/>
  <c r="AH63" i="4"/>
  <c r="AH65" i="4"/>
  <c r="AH2" i="4"/>
  <c r="AH25" i="4"/>
  <c r="AH7" i="4"/>
  <c r="AH37" i="4"/>
  <c r="AH41" i="4"/>
  <c r="AH47" i="4"/>
  <c r="AH55" i="4"/>
  <c r="AH79" i="4"/>
  <c r="AH34" i="4"/>
  <c r="AH19" i="4"/>
  <c r="AH46" i="4"/>
  <c r="AH36" i="4"/>
  <c r="AH64" i="4"/>
  <c r="AH69" i="4"/>
  <c r="AH4" i="4"/>
  <c r="AH24" i="4"/>
  <c r="AH30" i="4"/>
  <c r="AH42" i="4"/>
  <c r="AH51" i="4"/>
  <c r="AH61" i="4"/>
  <c r="AH76" i="4"/>
  <c r="AH78" i="4"/>
  <c r="AH11" i="4"/>
  <c r="AH17" i="4"/>
  <c r="AH45" i="4"/>
  <c r="AH52" i="4"/>
  <c r="AH58" i="4"/>
  <c r="AH59" i="4"/>
  <c r="AH23" i="4"/>
  <c r="AH35" i="4"/>
  <c r="AH14" i="4"/>
  <c r="AH56" i="4"/>
  <c r="AH68" i="4"/>
  <c r="AI1" i="4"/>
  <c r="AH31" i="4"/>
  <c r="AH38" i="4"/>
  <c r="AH73" i="4"/>
  <c r="AH9" i="4"/>
  <c r="AH44" i="4"/>
  <c r="AH77" i="4"/>
  <c r="AH20" i="4"/>
  <c r="AH50" i="4"/>
  <c r="AH43" i="4"/>
  <c r="AH18" i="4"/>
  <c r="AH48" i="4"/>
  <c r="AH66" i="4"/>
  <c r="AH39" i="4"/>
  <c r="AH70" i="4"/>
  <c r="AH80" i="4"/>
  <c r="AH28" i="4"/>
  <c r="AH75" i="4"/>
  <c r="AH84" i="4"/>
  <c r="AH6" i="4"/>
  <c r="AH60" i="4"/>
  <c r="AH3" i="4"/>
  <c r="AH67" i="4"/>
  <c r="AH74" i="4"/>
  <c r="AH13" i="4"/>
  <c r="AH54" i="4"/>
  <c r="AH12" i="4"/>
  <c r="AH62" i="4"/>
  <c r="AH10" i="4"/>
  <c r="AH85" i="4"/>
  <c r="AH15" i="4"/>
  <c r="AH82" i="4"/>
  <c r="AH27" i="4"/>
  <c r="AH40" i="4"/>
  <c r="AH49" i="4"/>
  <c r="AH8" i="4"/>
  <c r="AH29" i="4"/>
  <c r="AH57" i="4"/>
  <c r="AH83" i="4"/>
  <c r="AI22" i="4" l="1"/>
  <c r="AI8" i="4"/>
  <c r="AI40" i="4"/>
  <c r="AI63" i="4"/>
  <c r="AI64" i="4"/>
  <c r="AI76" i="4"/>
  <c r="AI83" i="4"/>
  <c r="AI19" i="4"/>
  <c r="AI9" i="4"/>
  <c r="AI38" i="4"/>
  <c r="AI47" i="4"/>
  <c r="AI41" i="4"/>
  <c r="AI77" i="4"/>
  <c r="AI79" i="4"/>
  <c r="AI10" i="4"/>
  <c r="AI29" i="4"/>
  <c r="AI36" i="4"/>
  <c r="AI67" i="4"/>
  <c r="AI61" i="4"/>
  <c r="AI2" i="4"/>
  <c r="AI14" i="4"/>
  <c r="AI33" i="4"/>
  <c r="AI44" i="4"/>
  <c r="AI71" i="4"/>
  <c r="AI49" i="4"/>
  <c r="AI85" i="4"/>
  <c r="AI26" i="4"/>
  <c r="AI16" i="4"/>
  <c r="AI52" i="4"/>
  <c r="AI70" i="4"/>
  <c r="AI68" i="4"/>
  <c r="AI82" i="4"/>
  <c r="AI7" i="4"/>
  <c r="AI30" i="4"/>
  <c r="AI20" i="4"/>
  <c r="AI35" i="4"/>
  <c r="AI72" i="4"/>
  <c r="AI53" i="4"/>
  <c r="AI80" i="4"/>
  <c r="AI11" i="4"/>
  <c r="AI34" i="4"/>
  <c r="AI24" i="4"/>
  <c r="AI39" i="4"/>
  <c r="AI75" i="4"/>
  <c r="AI65" i="4"/>
  <c r="AI81" i="4"/>
  <c r="AI23" i="4"/>
  <c r="AI42" i="4"/>
  <c r="AI60" i="4"/>
  <c r="AI78" i="4"/>
  <c r="AI27" i="4"/>
  <c r="AI46" i="4"/>
  <c r="AI57" i="4"/>
  <c r="AI3" i="4"/>
  <c r="AI6" i="4"/>
  <c r="AI54" i="4"/>
  <c r="AI74" i="4"/>
  <c r="AI18" i="4"/>
  <c r="AI48" i="4"/>
  <c r="AI58" i="4"/>
  <c r="AI5" i="4"/>
  <c r="AI43" i="4"/>
  <c r="AI73" i="4"/>
  <c r="AI13" i="4"/>
  <c r="AI32" i="4"/>
  <c r="AI62" i="4"/>
  <c r="AI17" i="4"/>
  <c r="AI45" i="4"/>
  <c r="AI69" i="4"/>
  <c r="AI28" i="4"/>
  <c r="AI50" i="4"/>
  <c r="AI55" i="4"/>
  <c r="AI59" i="4"/>
  <c r="AI56" i="4"/>
  <c r="AI51" i="4"/>
  <c r="AI15" i="4"/>
  <c r="AI66" i="4"/>
  <c r="AI21" i="4"/>
  <c r="AI84" i="4"/>
  <c r="AI25" i="4"/>
  <c r="AI4" i="4"/>
  <c r="AI31" i="4"/>
  <c r="AI12" i="4"/>
  <c r="AI37" i="4"/>
  <c r="AJ1" i="4"/>
  <c r="AJ18" i="4" l="1"/>
  <c r="AJ12" i="4"/>
  <c r="AJ47" i="4"/>
  <c r="E47" i="4" s="1"/>
  <c r="D47" i="4" s="1"/>
  <c r="AJ66" i="4"/>
  <c r="E66" i="4" s="1"/>
  <c r="D66" i="4" s="1"/>
  <c r="AJ64" i="4"/>
  <c r="E64" i="4" s="1"/>
  <c r="D64" i="4" s="1"/>
  <c r="AJ50" i="4"/>
  <c r="E50" i="4" s="1"/>
  <c r="D50" i="4" s="1"/>
  <c r="AJ78" i="4"/>
  <c r="E78" i="4" s="1"/>
  <c r="D78" i="4" s="1"/>
  <c r="AJ14" i="4"/>
  <c r="AJ16" i="4"/>
  <c r="AJ37" i="4"/>
  <c r="E37" i="4" s="1"/>
  <c r="D37" i="4" s="1"/>
  <c r="AJ56" i="4"/>
  <c r="E56" i="4" s="1"/>
  <c r="D56" i="4" s="1"/>
  <c r="AJ49" i="4"/>
  <c r="E49" i="4" s="1"/>
  <c r="D49" i="4" s="1"/>
  <c r="AJ82" i="4"/>
  <c r="E82" i="4" s="1"/>
  <c r="D82" i="4" s="1"/>
  <c r="AJ15" i="4"/>
  <c r="AJ5" i="4"/>
  <c r="AJ36" i="4"/>
  <c r="E36" i="4" s="1"/>
  <c r="D36" i="4" s="1"/>
  <c r="AJ63" i="4"/>
  <c r="E63" i="4" s="1"/>
  <c r="D63" i="4" s="1"/>
  <c r="AJ46" i="4"/>
  <c r="E46" i="4" s="1"/>
  <c r="D46" i="4" s="1"/>
  <c r="AJ65" i="4"/>
  <c r="E65" i="4" s="1"/>
  <c r="D65" i="4" s="1"/>
  <c r="AJ79" i="4"/>
  <c r="E79" i="4" s="1"/>
  <c r="D79" i="4" s="1"/>
  <c r="AJ19" i="4"/>
  <c r="AJ9" i="4"/>
  <c r="AJ40" i="4"/>
  <c r="E40" i="4" s="1"/>
  <c r="D40" i="4" s="1"/>
  <c r="AJ67" i="4"/>
  <c r="E67" i="4" s="1"/>
  <c r="D67" i="4" s="1"/>
  <c r="AJ48" i="4"/>
  <c r="E48" i="4" s="1"/>
  <c r="D48" i="4" s="1"/>
  <c r="AJ73" i="4"/>
  <c r="E73" i="4" s="1"/>
  <c r="D73" i="4" s="1"/>
  <c r="AJ80" i="4"/>
  <c r="E80" i="4" s="1"/>
  <c r="D80" i="4" s="1"/>
  <c r="AJ27" i="4"/>
  <c r="E27" i="4" s="1"/>
  <c r="D27" i="4" s="1"/>
  <c r="AJ17" i="4"/>
  <c r="AJ35" i="4"/>
  <c r="E35" i="4" s="1"/>
  <c r="D35" i="4" s="1"/>
  <c r="AJ38" i="4"/>
  <c r="E38" i="4" s="1"/>
  <c r="D38" i="4" s="1"/>
  <c r="AJ51" i="4"/>
  <c r="E51" i="4" s="1"/>
  <c r="D51" i="4" s="1"/>
  <c r="AJ62" i="4"/>
  <c r="E62" i="4" s="1"/>
  <c r="D62" i="4" s="1"/>
  <c r="AJ3" i="4"/>
  <c r="E3" i="4" s="1"/>
  <c r="D3" i="4" s="1"/>
  <c r="AJ31" i="4"/>
  <c r="E31" i="4" s="1"/>
  <c r="D31" i="4" s="1"/>
  <c r="AJ21" i="4"/>
  <c r="E21" i="4" s="1"/>
  <c r="D21" i="4" s="1"/>
  <c r="AJ39" i="4"/>
  <c r="E39" i="4" s="1"/>
  <c r="D39" i="4" s="1"/>
  <c r="AJ41" i="4"/>
  <c r="E41" i="4" s="1"/>
  <c r="D41" i="4" s="1"/>
  <c r="AJ74" i="4"/>
  <c r="E74" i="4" s="1"/>
  <c r="D74" i="4" s="1"/>
  <c r="AJ69" i="4"/>
  <c r="E69" i="4" s="1"/>
  <c r="D69" i="4" s="1"/>
  <c r="AJ6" i="4"/>
  <c r="AJ25" i="4"/>
  <c r="E25" i="4" s="1"/>
  <c r="D25" i="4" s="1"/>
  <c r="AJ43" i="4"/>
  <c r="E43" i="4" s="1"/>
  <c r="D43" i="4" s="1"/>
  <c r="AJ76" i="4"/>
  <c r="E76" i="4" s="1"/>
  <c r="D76" i="4" s="1"/>
  <c r="AJ61" i="4"/>
  <c r="E61" i="4" s="1"/>
  <c r="D61" i="4" s="1"/>
  <c r="AJ4" i="4"/>
  <c r="E4" i="4" s="1"/>
  <c r="D4" i="4" s="1"/>
  <c r="AJ20" i="4"/>
  <c r="E20" i="4" s="1"/>
  <c r="D20" i="4" s="1"/>
  <c r="AJ70" i="4"/>
  <c r="E70" i="4" s="1"/>
  <c r="D70" i="4" s="1"/>
  <c r="AJ81" i="4"/>
  <c r="E81" i="4" s="1"/>
  <c r="D81" i="4" s="1"/>
  <c r="AJ24" i="4"/>
  <c r="E24" i="4" s="1"/>
  <c r="D24" i="4" s="1"/>
  <c r="AJ72" i="4"/>
  <c r="E72" i="4" s="1"/>
  <c r="D72" i="4" s="1"/>
  <c r="AK1" i="4"/>
  <c r="AJ11" i="4"/>
  <c r="AJ29" i="4"/>
  <c r="E29" i="4" s="1"/>
  <c r="D29" i="4" s="1"/>
  <c r="AJ60" i="4"/>
  <c r="E60" i="4" s="1"/>
  <c r="D60" i="4" s="1"/>
  <c r="AJ85" i="4"/>
  <c r="E85" i="4" s="1"/>
  <c r="D85" i="4" s="1"/>
  <c r="AJ23" i="4"/>
  <c r="E23" i="4" s="1"/>
  <c r="D23" i="4" s="1"/>
  <c r="AJ44" i="4"/>
  <c r="E44" i="4" s="1"/>
  <c r="D44" i="4" s="1"/>
  <c r="AJ57" i="4"/>
  <c r="E57" i="4" s="1"/>
  <c r="D57" i="4" s="1"/>
  <c r="AJ83" i="4"/>
  <c r="E83" i="4" s="1"/>
  <c r="D83" i="4" s="1"/>
  <c r="AJ10" i="4"/>
  <c r="AJ33" i="4"/>
  <c r="E33" i="4" s="1"/>
  <c r="D33" i="4" s="1"/>
  <c r="AJ71" i="4"/>
  <c r="E71" i="4" s="1"/>
  <c r="D71" i="4" s="1"/>
  <c r="AJ22" i="4"/>
  <c r="E22" i="4" s="1"/>
  <c r="D22" i="4" s="1"/>
  <c r="AJ42" i="4"/>
  <c r="E42" i="4" s="1"/>
  <c r="D42" i="4" s="1"/>
  <c r="AJ54" i="4"/>
  <c r="E54" i="4" s="1"/>
  <c r="D54" i="4" s="1"/>
  <c r="AJ26" i="4"/>
  <c r="E26" i="4" s="1"/>
  <c r="D26" i="4" s="1"/>
  <c r="AJ45" i="4"/>
  <c r="E45" i="4" s="1"/>
  <c r="D45" i="4" s="1"/>
  <c r="AJ58" i="4"/>
  <c r="E58" i="4" s="1"/>
  <c r="D58" i="4" s="1"/>
  <c r="AJ30" i="4"/>
  <c r="E30" i="4" s="1"/>
  <c r="D30" i="4" s="1"/>
  <c r="AJ77" i="4"/>
  <c r="E77" i="4" s="1"/>
  <c r="D77" i="4" s="1"/>
  <c r="AJ34" i="4"/>
  <c r="E34" i="4" s="1"/>
  <c r="D34" i="4" s="1"/>
  <c r="AJ84" i="4"/>
  <c r="E84" i="4" s="1"/>
  <c r="D84" i="4" s="1"/>
  <c r="AJ13" i="4"/>
  <c r="AJ2" i="4"/>
  <c r="E2" i="4" s="1"/>
  <c r="D2" i="4" s="1"/>
  <c r="AJ8" i="4"/>
  <c r="AJ28" i="4"/>
  <c r="E28" i="4" s="1"/>
  <c r="D28" i="4" s="1"/>
  <c r="AJ59" i="4"/>
  <c r="E59" i="4" s="1"/>
  <c r="D59" i="4" s="1"/>
  <c r="AJ32" i="4"/>
  <c r="E32" i="4" s="1"/>
  <c r="D32" i="4" s="1"/>
  <c r="AJ75" i="4"/>
  <c r="E75" i="4" s="1"/>
  <c r="D75" i="4" s="1"/>
  <c r="AJ68" i="4"/>
  <c r="E68" i="4" s="1"/>
  <c r="D68" i="4" s="1"/>
  <c r="AJ7" i="4"/>
  <c r="AJ55" i="4"/>
  <c r="E55" i="4" s="1"/>
  <c r="D55" i="4" s="1"/>
  <c r="AJ52" i="4"/>
  <c r="E52" i="4" s="1"/>
  <c r="D52" i="4" s="1"/>
  <c r="AJ53" i="4"/>
  <c r="E53" i="4" s="1"/>
  <c r="D53" i="4" s="1"/>
  <c r="AK24" i="4" l="1"/>
  <c r="AK18" i="4"/>
  <c r="AK35" i="4"/>
  <c r="AK63" i="4"/>
  <c r="AK44" i="4"/>
  <c r="AK65" i="4"/>
  <c r="AK26" i="4"/>
  <c r="AK8" i="4"/>
  <c r="AK47" i="4"/>
  <c r="AK27" i="4"/>
  <c r="AK48" i="4"/>
  <c r="AK55" i="4"/>
  <c r="AK12" i="4"/>
  <c r="AK30" i="4"/>
  <c r="AK15" i="4"/>
  <c r="AK70" i="4"/>
  <c r="AK61" i="4"/>
  <c r="AK81" i="4"/>
  <c r="AK11" i="4"/>
  <c r="AK36" i="4"/>
  <c r="AK34" i="4"/>
  <c r="AK72" i="4"/>
  <c r="AK71" i="4"/>
  <c r="AK83" i="4"/>
  <c r="AK10" i="4"/>
  <c r="AK17" i="4"/>
  <c r="AK49" i="4"/>
  <c r="AK67" i="4"/>
  <c r="AK58" i="4"/>
  <c r="AK80" i="4"/>
  <c r="AK6" i="4"/>
  <c r="AK22" i="4"/>
  <c r="AK16" i="4"/>
  <c r="AK50" i="4"/>
  <c r="AK75" i="4"/>
  <c r="AK68" i="4"/>
  <c r="AK78" i="4"/>
  <c r="AK5" i="4"/>
  <c r="AK9" i="4"/>
  <c r="AK28" i="4"/>
  <c r="AK59" i="4"/>
  <c r="AK60" i="4"/>
  <c r="AK43" i="4"/>
  <c r="AK82" i="4"/>
  <c r="AK20" i="4"/>
  <c r="AK66" i="4"/>
  <c r="AK73" i="4"/>
  <c r="AK33" i="4"/>
  <c r="AK76" i="4"/>
  <c r="AK77" i="4"/>
  <c r="AK19" i="4"/>
  <c r="AK56" i="4"/>
  <c r="AK79" i="4"/>
  <c r="AK40" i="4"/>
  <c r="AK41" i="4"/>
  <c r="AK85" i="4"/>
  <c r="AK14" i="4"/>
  <c r="AK31" i="4"/>
  <c r="AK45" i="4"/>
  <c r="AK84" i="4"/>
  <c r="AK32" i="4"/>
  <c r="AK46" i="4"/>
  <c r="AK57" i="4"/>
  <c r="AK13" i="4"/>
  <c r="AK37" i="4"/>
  <c r="AK51" i="4"/>
  <c r="AK39" i="4"/>
  <c r="AK64" i="4"/>
  <c r="AK74" i="4"/>
  <c r="AK25" i="4"/>
  <c r="AK54" i="4"/>
  <c r="AK29" i="4"/>
  <c r="AK53" i="4"/>
  <c r="AK21" i="4"/>
  <c r="AK7" i="4"/>
  <c r="AK42" i="4"/>
  <c r="AK38" i="4"/>
  <c r="AK23" i="4"/>
  <c r="AK52" i="4"/>
  <c r="AK69" i="4"/>
  <c r="AK62"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I12" authorId="0" shapeId="0" xr:uid="{E0FDCD7D-5724-47BA-AC09-F71E0D3420A0}">
      <text>
        <r>
          <rPr>
            <b/>
            <sz val="9"/>
            <color indexed="81"/>
            <rFont val="Tahoma"/>
            <family val="2"/>
          </rPr>
          <t>ADMIN:</t>
        </r>
        <r>
          <rPr>
            <sz val="9"/>
            <color indexed="81"/>
            <rFont val="Tahoma"/>
            <family val="2"/>
          </rPr>
          <t xml:space="preserve">
LẤY THÊM 10 LX , 10 GM</t>
        </r>
      </text>
    </comment>
    <comment ref="I93" authorId="0" shapeId="0" xr:uid="{DCAB850D-FCD2-4C00-A6FE-BFA60EEF626D}">
      <text>
        <r>
          <rPr>
            <b/>
            <sz val="9"/>
            <color indexed="81"/>
            <rFont val="Tahoma"/>
            <family val="2"/>
          </rPr>
          <t>ADMIN:</t>
        </r>
        <r>
          <rPr>
            <sz val="9"/>
            <color indexed="81"/>
            <rFont val="Tahoma"/>
            <family val="2"/>
          </rPr>
          <t xml:space="preserve">
LẤY THÊM 11 TAI , 24 CHÂN , 11 LX </t>
        </r>
      </text>
    </comment>
    <comment ref="I233" authorId="0" shapeId="0" xr:uid="{5A7EBEA8-E9C2-4147-9E84-BD324808398E}">
      <text>
        <r>
          <rPr>
            <b/>
            <sz val="9"/>
            <color indexed="81"/>
            <rFont val="Tahoma"/>
            <family val="2"/>
          </rPr>
          <t>ADMIN:</t>
        </r>
        <r>
          <rPr>
            <sz val="9"/>
            <color indexed="81"/>
            <rFont val="Tahoma"/>
            <family val="2"/>
          </rPr>
          <t xml:space="preserve">
lấy thêm 12 chân </t>
        </r>
      </text>
    </comment>
    <comment ref="I254" authorId="0" shapeId="0" xr:uid="{D8DF5E1E-F896-4698-9F9B-C63DCE8DEE60}">
      <text>
        <r>
          <rPr>
            <b/>
            <sz val="9"/>
            <color indexed="81"/>
            <rFont val="Tahoma"/>
            <family val="2"/>
          </rPr>
          <t>ADMIN:</t>
        </r>
        <r>
          <rPr>
            <sz val="9"/>
            <color indexed="81"/>
            <rFont val="Tahoma"/>
            <family val="2"/>
          </rPr>
          <t xml:space="preserve">
lấy thêm 5 chân </t>
        </r>
      </text>
    </comment>
    <comment ref="I267" authorId="0" shapeId="0" xr:uid="{9D4B936D-75A6-47D9-A243-17A617ADA647}">
      <text>
        <r>
          <rPr>
            <b/>
            <sz val="9"/>
            <color indexed="81"/>
            <rFont val="Tahoma"/>
            <family val="2"/>
          </rPr>
          <t>ADMIN:</t>
        </r>
        <r>
          <rPr>
            <sz val="9"/>
            <color indexed="81"/>
            <rFont val="Tahoma"/>
            <family val="2"/>
          </rPr>
          <t xml:space="preserve">
lấy thêm 8lx , 7 gà , 17 chân </t>
        </r>
      </text>
    </comment>
    <comment ref="I360" authorId="0" shapeId="0" xr:uid="{0391A14B-52CF-4A7D-8DDB-E5BF9113B5D4}">
      <text>
        <r>
          <rPr>
            <b/>
            <sz val="9"/>
            <color indexed="81"/>
            <rFont val="Tahoma"/>
            <family val="2"/>
          </rPr>
          <t>ADMIN:</t>
        </r>
        <r>
          <rPr>
            <sz val="9"/>
            <color indexed="81"/>
            <rFont val="Tahoma"/>
            <family val="2"/>
          </rPr>
          <t xml:space="preserve">
lấy thêm 10 gà </t>
        </r>
      </text>
    </comment>
    <comment ref="I413" authorId="0" shapeId="0" xr:uid="{68AE45DC-A996-4BA1-BFC1-7BB74F871A3E}">
      <text>
        <r>
          <rPr>
            <b/>
            <sz val="9"/>
            <color indexed="81"/>
            <rFont val="Tahoma"/>
            <family val="2"/>
          </rPr>
          <t>ADMIN:</t>
        </r>
        <r>
          <rPr>
            <sz val="9"/>
            <color indexed="81"/>
            <rFont val="Tahoma"/>
            <family val="2"/>
          </rPr>
          <t xml:space="preserve">
lấy thêm 7 gà </t>
        </r>
      </text>
    </comment>
    <comment ref="I560" authorId="0" shapeId="0" xr:uid="{5E0A4438-93E1-4F3F-9B16-AEBE0B0F5069}">
      <text>
        <r>
          <rPr>
            <b/>
            <sz val="9"/>
            <color indexed="81"/>
            <rFont val="Tahoma"/>
            <family val="2"/>
          </rPr>
          <t>ADMIN:</t>
        </r>
        <r>
          <rPr>
            <sz val="9"/>
            <color indexed="81"/>
            <rFont val="Tahoma"/>
            <family val="2"/>
          </rPr>
          <t xml:space="preserve">
lấy thêm 4 chân , 9 gà , 10 mộc , 5 lx , 5 tai </t>
        </r>
      </text>
    </comment>
    <comment ref="I566" authorId="0" shapeId="0" xr:uid="{F7400B8E-7CDB-4C07-98E4-86DDA34B67CA}">
      <text>
        <r>
          <rPr>
            <b/>
            <sz val="9"/>
            <color indexed="81"/>
            <rFont val="Tahoma"/>
            <family val="2"/>
          </rPr>
          <t>ADMIN:</t>
        </r>
        <r>
          <rPr>
            <sz val="9"/>
            <color indexed="81"/>
            <rFont val="Tahoma"/>
            <family val="2"/>
          </rPr>
          <t xml:space="preserve">
lấy thêm 6 l;ụa , 9 chân , 4 lx </t>
        </r>
      </text>
    </comment>
    <comment ref="I572" authorId="0" shapeId="0" xr:uid="{05A91265-6C6D-4510-AC05-B0D0048867A1}">
      <text>
        <r>
          <rPr>
            <b/>
            <sz val="9"/>
            <color indexed="81"/>
            <rFont val="Tahoma"/>
            <family val="2"/>
          </rPr>
          <t>ADMIN:</t>
        </r>
        <r>
          <rPr>
            <sz val="9"/>
            <color indexed="81"/>
            <rFont val="Tahoma"/>
            <family val="2"/>
          </rPr>
          <t xml:space="preserve">
lấy thêm 2 tai , 2 mộc , 20 chân , 2 lx </t>
        </r>
      </text>
    </comment>
    <comment ref="I599" authorId="0" shapeId="0" xr:uid="{B597F695-E302-43B3-A315-21A363548AE3}">
      <text>
        <r>
          <rPr>
            <b/>
            <sz val="9"/>
            <color indexed="81"/>
            <rFont val="Tahoma"/>
            <family val="2"/>
          </rPr>
          <t>ADMIN:</t>
        </r>
        <r>
          <rPr>
            <sz val="9"/>
            <color indexed="81"/>
            <rFont val="Tahoma"/>
            <family val="2"/>
          </rPr>
          <t xml:space="preserve">
LẤY THÊM 6 CỐM </t>
        </r>
      </text>
    </comment>
    <comment ref="I606" authorId="0" shapeId="0" xr:uid="{F3885970-F4CC-4AD2-9B45-4E867E93764C}">
      <text>
        <r>
          <rPr>
            <b/>
            <sz val="9"/>
            <color indexed="81"/>
            <rFont val="Tahoma"/>
            <family val="2"/>
          </rPr>
          <t>ADMIN:</t>
        </r>
        <r>
          <rPr>
            <sz val="9"/>
            <color indexed="81"/>
            <rFont val="Tahoma"/>
            <family val="2"/>
          </rPr>
          <t xml:space="preserve">
LẤY THÊM 11LX , 6 TAI , 10 CHÂN , 25 GÀ </t>
        </r>
      </text>
    </comment>
    <comment ref="I612" authorId="0" shapeId="0" xr:uid="{82E94C5C-F448-4497-9ADE-21E795F8EB1F}">
      <text>
        <r>
          <rPr>
            <b/>
            <sz val="9"/>
            <color indexed="81"/>
            <rFont val="Tahoma"/>
            <family val="2"/>
          </rPr>
          <t>ADMIN:</t>
        </r>
        <r>
          <rPr>
            <sz val="9"/>
            <color indexed="81"/>
            <rFont val="Tahoma"/>
            <family val="2"/>
          </rPr>
          <t xml:space="preserve">
LẤY THÊM 8 CHÂN , 9 GÀ </t>
        </r>
      </text>
    </comment>
    <comment ref="I629" authorId="0" shapeId="0" xr:uid="{09D095BE-183C-4F19-B23B-32D69D412DF3}">
      <text>
        <r>
          <rPr>
            <b/>
            <sz val="9"/>
            <color indexed="81"/>
            <rFont val="Tahoma"/>
            <family val="2"/>
          </rPr>
          <t>ADMIN:</t>
        </r>
        <r>
          <rPr>
            <sz val="9"/>
            <color indexed="81"/>
            <rFont val="Tahoma"/>
            <family val="2"/>
          </rPr>
          <t xml:space="preserve">
LẤY THÊM 14 CHÂN , 5 GÀ </t>
        </r>
      </text>
    </comment>
    <comment ref="I633" authorId="0" shapeId="0" xr:uid="{33D0AEBF-3990-4F13-93E0-0784AA74A175}">
      <text>
        <r>
          <rPr>
            <b/>
            <sz val="9"/>
            <color indexed="81"/>
            <rFont val="Tahoma"/>
            <family val="2"/>
          </rPr>
          <t>ADMIN:</t>
        </r>
        <r>
          <rPr>
            <sz val="9"/>
            <color indexed="81"/>
            <rFont val="Tahoma"/>
            <family val="2"/>
          </rPr>
          <t xml:space="preserve">
LẤY THÊM 20 CHÂN </t>
        </r>
      </text>
    </comment>
    <comment ref="I648" authorId="0" shapeId="0" xr:uid="{17E116C7-06AE-4CB1-A42D-ABD0A3537163}">
      <text>
        <r>
          <rPr>
            <b/>
            <sz val="9"/>
            <color indexed="81"/>
            <rFont val="Tahoma"/>
            <family val="2"/>
          </rPr>
          <t>ADMIN:</t>
        </r>
        <r>
          <rPr>
            <sz val="9"/>
            <color indexed="81"/>
            <rFont val="Tahoma"/>
            <family val="2"/>
          </rPr>
          <t xml:space="preserve">
lấy thêm 10 chân , 10 gà </t>
        </r>
      </text>
    </comment>
    <comment ref="I654" authorId="0" shapeId="0" xr:uid="{A95D6433-E2DC-44C0-A670-073A097A7CF5}">
      <text>
        <r>
          <rPr>
            <b/>
            <sz val="9"/>
            <color indexed="81"/>
            <rFont val="Tahoma"/>
            <family val="2"/>
          </rPr>
          <t>ADMIN:</t>
        </r>
        <r>
          <rPr>
            <sz val="9"/>
            <color indexed="81"/>
            <rFont val="Tahoma"/>
            <family val="2"/>
          </rPr>
          <t xml:space="preserve">
lấy thêm 7 gà , 12 chân </t>
        </r>
      </text>
    </comment>
    <comment ref="I877" authorId="0" shapeId="0" xr:uid="{9E1DA048-0236-4916-8563-381610BA12A7}">
      <text>
        <r>
          <rPr>
            <b/>
            <sz val="9"/>
            <color indexed="81"/>
            <rFont val="Tahoma"/>
            <family val="2"/>
          </rPr>
          <t>ADMIN:</t>
        </r>
        <r>
          <rPr>
            <sz val="9"/>
            <color indexed="81"/>
            <rFont val="Tahoma"/>
            <family val="2"/>
          </rPr>
          <t xml:space="preserve">
lấy thêm 3lx</t>
        </r>
      </text>
    </comment>
    <comment ref="I904" authorId="0" shapeId="0" xr:uid="{46620539-E181-4266-8C0E-13D12DCE7981}">
      <text>
        <r>
          <rPr>
            <b/>
            <sz val="9"/>
            <color indexed="81"/>
            <rFont val="Tahoma"/>
            <family val="2"/>
          </rPr>
          <t>ADMIN:</t>
        </r>
        <r>
          <rPr>
            <sz val="9"/>
            <color indexed="81"/>
            <rFont val="Tahoma"/>
            <family val="2"/>
          </rPr>
          <t xml:space="preserve">
lấy thêm 15 cốm , 15 lx </t>
        </r>
      </text>
    </comment>
    <comment ref="I980" authorId="0" shapeId="0" xr:uid="{13CA7E64-A6EC-4C15-802A-FBF284AB80AF}">
      <text>
        <r>
          <rPr>
            <b/>
            <sz val="9"/>
            <color indexed="81"/>
            <rFont val="Tahoma"/>
            <family val="2"/>
          </rPr>
          <t>ADMIN:</t>
        </r>
        <r>
          <rPr>
            <sz val="9"/>
            <color indexed="81"/>
            <rFont val="Tahoma"/>
            <family val="2"/>
          </rPr>
          <t xml:space="preserve">
LẤY THÊM 10 CỐM </t>
        </r>
      </text>
    </comment>
    <comment ref="I1006" authorId="0" shapeId="0" xr:uid="{04C3A201-F066-4D63-A7A3-AE185E005B19}">
      <text>
        <r>
          <rPr>
            <b/>
            <sz val="9"/>
            <color indexed="81"/>
            <rFont val="Tahoma"/>
            <family val="2"/>
          </rPr>
          <t>ADMIN:</t>
        </r>
        <r>
          <rPr>
            <sz val="9"/>
            <color indexed="81"/>
            <rFont val="Tahoma"/>
            <family val="2"/>
          </rPr>
          <t xml:space="preserve">
LẤY THÊM 6 CỐM </t>
        </r>
      </text>
    </comment>
    <comment ref="I1056" authorId="0" shapeId="0" xr:uid="{7C2D502C-05A2-40DF-8B52-6565FC872A28}">
      <text>
        <r>
          <rPr>
            <b/>
            <sz val="9"/>
            <color indexed="81"/>
            <rFont val="Tahoma"/>
            <family val="2"/>
          </rPr>
          <t>ADMIN:</t>
        </r>
        <r>
          <rPr>
            <sz val="9"/>
            <color indexed="81"/>
            <rFont val="Tahoma"/>
            <family val="2"/>
          </rPr>
          <t xml:space="preserve">
LẤY THÊM 10 NƯỚNG </t>
        </r>
      </text>
    </comment>
    <comment ref="B1092" authorId="0" shapeId="0" xr:uid="{F0066FDA-7A2D-4A33-B04A-FC47D8F0E571}">
      <text>
        <r>
          <rPr>
            <b/>
            <sz val="9"/>
            <color indexed="81"/>
            <rFont val="Tahoma"/>
            <family val="2"/>
          </rPr>
          <t>ADMIN:</t>
        </r>
        <r>
          <rPr>
            <sz val="9"/>
            <color indexed="81"/>
            <rFont val="Tahoma"/>
            <family val="2"/>
          </rPr>
          <t xml:space="preserve">
thay thế p.o
4186818611</t>
        </r>
      </text>
    </comment>
    <comment ref="I1103" authorId="0" shapeId="0" xr:uid="{0F5BCAE3-0477-4434-89DD-A69A74E65005}">
      <text>
        <r>
          <rPr>
            <b/>
            <sz val="9"/>
            <color indexed="81"/>
            <rFont val="Tahoma"/>
            <family val="2"/>
          </rPr>
          <t>ADMIN:</t>
        </r>
        <r>
          <rPr>
            <sz val="9"/>
            <color indexed="81"/>
            <rFont val="Tahoma"/>
            <family val="2"/>
          </rPr>
          <t xml:space="preserve">
lấy thêm 7 gà </t>
        </r>
      </text>
    </comment>
    <comment ref="I1441" authorId="0" shapeId="0" xr:uid="{B2281549-BC25-485C-A0EA-D2B7F2F32308}">
      <text>
        <r>
          <rPr>
            <b/>
            <sz val="9"/>
            <color indexed="81"/>
            <rFont val="Tahoma"/>
            <family val="2"/>
          </rPr>
          <t>ADMIN:</t>
        </r>
        <r>
          <rPr>
            <sz val="9"/>
            <color indexed="81"/>
            <rFont val="Tahoma"/>
            <family val="2"/>
          </rPr>
          <t xml:space="preserve">
lấy thêm 3 mộc , 5 lụa </t>
        </r>
      </text>
    </comment>
    <comment ref="B1879" authorId="0" shapeId="0" xr:uid="{374839AC-C665-4D9D-9EFC-F605A954CBC4}">
      <text>
        <r>
          <rPr>
            <b/>
            <sz val="9"/>
            <color indexed="81"/>
            <rFont val="Tahoma"/>
            <family val="2"/>
          </rPr>
          <t>ADMIN:</t>
        </r>
        <r>
          <rPr>
            <sz val="9"/>
            <color indexed="81"/>
            <rFont val="Tahoma"/>
            <family val="2"/>
          </rPr>
          <t xml:space="preserve">
win 2ACJ nhận giúp đổi p.o</t>
        </r>
      </text>
    </comment>
    <comment ref="I1891" authorId="0" shapeId="0" xr:uid="{869954C3-52AD-4174-9114-A92E21684560}">
      <text>
        <r>
          <rPr>
            <b/>
            <sz val="9"/>
            <color indexed="81"/>
            <rFont val="Tahoma"/>
            <family val="2"/>
          </rPr>
          <t>ADMIN:</t>
        </r>
        <r>
          <rPr>
            <sz val="9"/>
            <color indexed="81"/>
            <rFont val="Tahoma"/>
            <family val="2"/>
          </rPr>
          <t xml:space="preserve">
lấy thêm 4 gà , 20 chân </t>
        </r>
      </text>
    </comment>
    <comment ref="I1968" authorId="0" shapeId="0" xr:uid="{970B32C2-A14D-4CBC-8152-06E0760BD299}">
      <text>
        <r>
          <rPr>
            <b/>
            <sz val="9"/>
            <color indexed="81"/>
            <rFont val="Tahoma"/>
            <family val="2"/>
          </rPr>
          <t>ADMIN:</t>
        </r>
        <r>
          <rPr>
            <sz val="9"/>
            <color indexed="81"/>
            <rFont val="Tahoma"/>
            <family val="2"/>
          </rPr>
          <t xml:space="preserve">
lấy thêm 16 chân </t>
        </r>
      </text>
    </comment>
    <comment ref="I2056" authorId="0" shapeId="0" xr:uid="{058CD3ED-78F7-4FF0-83FE-503809538265}">
      <text>
        <r>
          <rPr>
            <b/>
            <sz val="9"/>
            <color indexed="81"/>
            <rFont val="Tahoma"/>
            <family val="2"/>
          </rPr>
          <t>ADMIN:</t>
        </r>
        <r>
          <rPr>
            <sz val="9"/>
            <color indexed="81"/>
            <rFont val="Tahoma"/>
            <family val="2"/>
          </rPr>
          <t xml:space="preserve">
lấy thêm 7 chân </t>
        </r>
      </text>
    </comment>
    <comment ref="I2081" authorId="0" shapeId="0" xr:uid="{14FD5446-76CE-4E09-B9C0-24DE52654DB3}">
      <text>
        <r>
          <rPr>
            <b/>
            <sz val="9"/>
            <color indexed="81"/>
            <rFont val="Tahoma"/>
            <family val="2"/>
          </rPr>
          <t>ADMIN:</t>
        </r>
        <r>
          <rPr>
            <sz val="9"/>
            <color indexed="81"/>
            <rFont val="Tahoma"/>
            <family val="2"/>
          </rPr>
          <t xml:space="preserve">
lấy thêm 3 lx , 28 chân , 2 tai , 4 cóm</t>
        </r>
      </text>
    </comment>
    <comment ref="I2119" authorId="0" shapeId="0" xr:uid="{0691661C-5768-411B-9BEC-5E48A318443D}">
      <text>
        <r>
          <rPr>
            <b/>
            <sz val="9"/>
            <color indexed="81"/>
            <rFont val="Tahoma"/>
            <family val="2"/>
          </rPr>
          <t>ADMIN:</t>
        </r>
        <r>
          <rPr>
            <sz val="9"/>
            <color indexed="81"/>
            <rFont val="Tahoma"/>
            <family val="2"/>
          </rPr>
          <t xml:space="preserve">
lấy thêm 8 gà , 7 chân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R316" authorId="0" shapeId="0" xr:uid="{572249B5-D051-4B27-9634-59272D9CC538}">
      <text>
        <r>
          <rPr>
            <b/>
            <sz val="9"/>
            <color indexed="81"/>
            <rFont val="Tahoma"/>
            <family val="2"/>
          </rPr>
          <t>ADMIN:</t>
        </r>
        <r>
          <rPr>
            <sz val="9"/>
            <color indexed="81"/>
            <rFont val="Tahoma"/>
            <family val="2"/>
          </rPr>
          <t xml:space="preserve">
xuất trả ngược 1 gói lck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ACD097A7-F4ED-4817-BB79-AD3046709C0A}" keepAlive="1" name="Query - Append1" description="Connection to the 'Append1' query in the workbook." type="5" refreshedVersion="0" background="1">
    <dbPr connection="Provider=Microsoft.Mashup.OleDb.1;Data Source=$Workbook$;Location=Append1;Extended Properties=&quot;&quot;" command="SELECT * FROM [Append1]"/>
  </connection>
  <connection id="2" xr16:uid="{B08C33F0-1609-40B6-BFC5-CEB81784E47D}" keepAlive="1" name="Query - Append1 (2)" description="Connection to the 'Append1 (2)' query in the workbook." type="5" refreshedVersion="4" background="1">
    <dbPr connection="Provider=Microsoft.Mashup.OleDb.1;Data Source=$Workbook$;Location=&quot;Append1 (2)&quot;;Extended Properties=&quot;&quot;" command="SELECT * FROM [Append1 (2)]"/>
  </connection>
  <connection id="3" xr16:uid="{15167928-C289-4962-957B-BDCC93D49E54}" keepAlive="1" name="Query - Data_Thu" description="Connection to the 'Data_Thu' query in the workbook." type="5" refreshedVersion="0" background="1">
    <dbPr connection="Provider=Microsoft.Mashup.OleDb.1;Data Source=$Workbook$;Location=Data_Thu;Extended Properties=&quot;&quot;" command="SELECT * FROM [Data_Thu]"/>
  </connection>
  <connection id="4" xr16:uid="{83A8D194-D04C-46CA-B52C-EDBFAD0E614D}" keepAlive="1" name="Query - DDH_Xuyen" description="Connection to the 'DDH_Xuyen' query in the workbook." type="5" refreshedVersion="0" background="1">
    <dbPr connection="Provider=Microsoft.Mashup.OleDb.1;Data Source=$Workbook$;Location=DDH_Xuyen;Extended Properties=&quot;&quot;" command="SELECT * FROM [DDH_Xuyen]"/>
  </connection>
</connections>
</file>

<file path=xl/sharedStrings.xml><?xml version="1.0" encoding="utf-8"?>
<sst xmlns="http://schemas.openxmlformats.org/spreadsheetml/2006/main" count="61753" uniqueCount="15761">
  <si>
    <t>Diễn giải</t>
  </si>
  <si>
    <t>Mã hàng (*)</t>
  </si>
  <si>
    <t>Tên hàng</t>
  </si>
  <si>
    <t>Số lượng</t>
  </si>
  <si>
    <t>Đơn giá</t>
  </si>
  <si>
    <t>Thành tiền</t>
  </si>
  <si>
    <t>% thuế GTGT</t>
  </si>
  <si>
    <t>Tiền thuế GTGT</t>
  </si>
  <si>
    <t>Tỷ lệ CK</t>
  </si>
  <si>
    <t>Tiền chiết khấu</t>
  </si>
  <si>
    <t>ĐVT</t>
  </si>
  <si>
    <t>Ngày đơn hàng (*)</t>
  </si>
  <si>
    <t>Số đơn hàng (*)</t>
  </si>
  <si>
    <t>Tình trạng</t>
  </si>
  <si>
    <t>Ngày giao hàng</t>
  </si>
  <si>
    <t>Tính giá thành</t>
  </si>
  <si>
    <t>Tên khách hàng</t>
  </si>
  <si>
    <t>NV bán hàng</t>
  </si>
  <si>
    <t>Đơn giá sau thuế</t>
  </si>
  <si>
    <t>Số lô</t>
  </si>
  <si>
    <t>Hạn sử dụng</t>
  </si>
  <si>
    <t>Mã kho</t>
  </si>
  <si>
    <t>Địa điểm giao hàng</t>
  </si>
  <si>
    <t>Mã khách hàng (*)</t>
  </si>
  <si>
    <t>Hàng khuyến mại</t>
  </si>
  <si>
    <t>Tỷ lệ tính thuế (Thuế suất KHAC)</t>
  </si>
  <si>
    <t>WIN-031</t>
  </si>
  <si>
    <t>CGM300</t>
  </si>
  <si>
    <t>Chân giò heo muối 300g</t>
  </si>
  <si>
    <t>Túi</t>
  </si>
  <si>
    <t>GM500</t>
  </si>
  <si>
    <t>Gà muối 500g</t>
  </si>
  <si>
    <t>GTLX250G</t>
  </si>
  <si>
    <t>Giò Tai Lưỡi Xào 250g</t>
  </si>
  <si>
    <t>TH200</t>
  </si>
  <si>
    <t>Tai heo muối 200g</t>
  </si>
  <si>
    <t>WIN-044</t>
  </si>
  <si>
    <t>CC300</t>
  </si>
  <si>
    <t>Chả cốm 300g</t>
  </si>
  <si>
    <t>CN300</t>
  </si>
  <si>
    <t>Chả nướng 300g</t>
  </si>
  <si>
    <t>WIN-058</t>
  </si>
  <si>
    <t>WIN-056</t>
  </si>
  <si>
    <t>WIN-064</t>
  </si>
  <si>
    <t>GL250</t>
  </si>
  <si>
    <t>Giò lụa cây 250g</t>
  </si>
  <si>
    <t>GSG250</t>
  </si>
  <si>
    <t>Giò sụn gà 250g</t>
  </si>
  <si>
    <t>MNH250</t>
  </si>
  <si>
    <t>Mọc Nấm Hương 250g</t>
  </si>
  <si>
    <t>WIN-065</t>
  </si>
  <si>
    <t>WIN-052</t>
  </si>
  <si>
    <t>GXD500</t>
  </si>
  <si>
    <t>Gà xì dầu 500g</t>
  </si>
  <si>
    <t>WIN-059</t>
  </si>
  <si>
    <t>WIN-072</t>
  </si>
  <si>
    <t>WIN-049</t>
  </si>
  <si>
    <t>WIN-096</t>
  </si>
  <si>
    <t>WIN-045</t>
  </si>
  <si>
    <t>WIN-094</t>
  </si>
  <si>
    <t>WIN-025</t>
  </si>
  <si>
    <t>WIN-030</t>
  </si>
  <si>
    <t>WIN-038</t>
  </si>
  <si>
    <t>WIN-020</t>
  </si>
  <si>
    <t>WIN-035</t>
  </si>
  <si>
    <t>WIN-034</t>
  </si>
  <si>
    <t>WIN-091</t>
  </si>
  <si>
    <t>WIN-029</t>
  </si>
  <si>
    <t>WIN-095</t>
  </si>
  <si>
    <t>WIN1645</t>
  </si>
  <si>
    <t>HN004</t>
  </si>
  <si>
    <t>HN003</t>
  </si>
  <si>
    <t>WIN5622</t>
  </si>
  <si>
    <t>WIN2014</t>
  </si>
  <si>
    <t>WIN2215</t>
  </si>
  <si>
    <t>WIN3691</t>
  </si>
  <si>
    <t>WIN3237</t>
  </si>
  <si>
    <t>WIN2126</t>
  </si>
  <si>
    <t>WIN2761</t>
  </si>
  <si>
    <t>WIN3276</t>
  </si>
  <si>
    <t>WIN2100</t>
  </si>
  <si>
    <t>WIN5569</t>
  </si>
  <si>
    <t>WIN5434</t>
  </si>
  <si>
    <t>WIN2AUM</t>
  </si>
  <si>
    <t>WIN1666</t>
  </si>
  <si>
    <t>WIN2017</t>
  </si>
  <si>
    <t>WIN5088</t>
  </si>
  <si>
    <t>WIN4260</t>
  </si>
  <si>
    <t>WIN4032</t>
  </si>
  <si>
    <t>WIN5859</t>
  </si>
  <si>
    <t>WIN2139</t>
  </si>
  <si>
    <t>WIN3180</t>
  </si>
  <si>
    <t>WIN5045</t>
  </si>
  <si>
    <t>WIN4216</t>
  </si>
  <si>
    <t>WIN2ARG</t>
  </si>
  <si>
    <t>WIN5813</t>
  </si>
  <si>
    <t>WIN5710</t>
  </si>
  <si>
    <t>WIN5342</t>
  </si>
  <si>
    <t>WIN2BA2</t>
  </si>
  <si>
    <t>WIN2AKH</t>
  </si>
  <si>
    <t>WIN2A78</t>
  </si>
  <si>
    <t>WIN3553</t>
  </si>
  <si>
    <t>WIN4816</t>
  </si>
  <si>
    <t>WIN5304</t>
  </si>
  <si>
    <t>WIN4972</t>
  </si>
  <si>
    <t>WIN4968</t>
  </si>
  <si>
    <t>WIN5063</t>
  </si>
  <si>
    <t>WIN5062</t>
  </si>
  <si>
    <t>WIN5155</t>
  </si>
  <si>
    <t>WIN5190</t>
  </si>
  <si>
    <t>WIN5208</t>
  </si>
  <si>
    <t>WIN5285</t>
  </si>
  <si>
    <t>WIN5207</t>
  </si>
  <si>
    <t>WIN5272</t>
  </si>
  <si>
    <t>WIN5369</t>
  </si>
  <si>
    <t>WIN5286</t>
  </si>
  <si>
    <t>WIN5380</t>
  </si>
  <si>
    <t>WIN5287</t>
  </si>
  <si>
    <t>WIN5456</t>
  </si>
  <si>
    <t>WIN5513</t>
  </si>
  <si>
    <t>WIN5581</t>
  </si>
  <si>
    <t>WIN5539</t>
  </si>
  <si>
    <t>WIN5572</t>
  </si>
  <si>
    <t>WIN5654</t>
  </si>
  <si>
    <t>WIN5665</t>
  </si>
  <si>
    <t>WIN5685</t>
  </si>
  <si>
    <t>WIN5667</t>
  </si>
  <si>
    <t>WIN5722</t>
  </si>
  <si>
    <t>WIN5777</t>
  </si>
  <si>
    <t>WIN5792</t>
  </si>
  <si>
    <t>WIN5752</t>
  </si>
  <si>
    <t>WIN5818</t>
  </si>
  <si>
    <t>WIN5807</t>
  </si>
  <si>
    <t>WIN6016</t>
  </si>
  <si>
    <t>WIN5765</t>
  </si>
  <si>
    <t>WIN6153</t>
  </si>
  <si>
    <t>WIN6157</t>
  </si>
  <si>
    <t>WIN6063</t>
  </si>
  <si>
    <t>WIN6217</t>
  </si>
  <si>
    <t>WIN6247</t>
  </si>
  <si>
    <t>WIN6225</t>
  </si>
  <si>
    <t>WIN6368</t>
  </si>
  <si>
    <t>WIN6321</t>
  </si>
  <si>
    <t>WIN6424</t>
  </si>
  <si>
    <t>WIN6477</t>
  </si>
  <si>
    <t>WIN6403</t>
  </si>
  <si>
    <t>WIN6570</t>
  </si>
  <si>
    <t>WIN6585</t>
  </si>
  <si>
    <t>WIN6629</t>
  </si>
  <si>
    <t>WIN6671</t>
  </si>
  <si>
    <t>WIN6489</t>
  </si>
  <si>
    <t>WIN1589</t>
  </si>
  <si>
    <t>WIN3261</t>
  </si>
  <si>
    <t>WIN3225</t>
  </si>
  <si>
    <t>WIN3500</t>
  </si>
  <si>
    <t>WIN4479</t>
  </si>
  <si>
    <t>WIN2AFW</t>
  </si>
  <si>
    <t>WIN2ANL</t>
  </si>
  <si>
    <t>WIN2AQN</t>
  </si>
  <si>
    <t>WIN2AQC</t>
  </si>
  <si>
    <t>WIN2AQU</t>
  </si>
  <si>
    <t>WIN2AGZ</t>
  </si>
  <si>
    <t>WIN2AQI</t>
  </si>
  <si>
    <t>WIN2ASS</t>
  </si>
  <si>
    <t>WIN2AS8</t>
  </si>
  <si>
    <t>WIN2ATQ</t>
  </si>
  <si>
    <t>WIN2ASU</t>
  </si>
  <si>
    <t>WIN2AUE</t>
  </si>
  <si>
    <t>WIN2ASV</t>
  </si>
  <si>
    <t>WIN2AUH</t>
  </si>
  <si>
    <t>WIN2AWF</t>
  </si>
  <si>
    <t>WIN2AWZ</t>
  </si>
  <si>
    <t>WIN2AXL</t>
  </si>
  <si>
    <t>WIN2B09</t>
  </si>
  <si>
    <t>WIN2AYV</t>
  </si>
  <si>
    <t>WIN2AZU</t>
  </si>
  <si>
    <t>WIN2B52</t>
  </si>
  <si>
    <t>WIN2AZT</t>
  </si>
  <si>
    <t>WIN2B42</t>
  </si>
  <si>
    <t>WIN2B13</t>
  </si>
  <si>
    <t>WIN3290</t>
  </si>
  <si>
    <t>WIN3277</t>
  </si>
  <si>
    <t>WIN3275</t>
  </si>
  <si>
    <t>WIN3617</t>
  </si>
  <si>
    <t>WIN3554</t>
  </si>
  <si>
    <t>WIN3324</t>
  </si>
  <si>
    <t>WIN3499</t>
  </si>
  <si>
    <t>WIN3512</t>
  </si>
  <si>
    <t>WIN3876</t>
  </si>
  <si>
    <t>WIN3837</t>
  </si>
  <si>
    <t>WIN3960</t>
  </si>
  <si>
    <t>WIN3659</t>
  </si>
  <si>
    <t>WIN3910</t>
  </si>
  <si>
    <t>WIN4078</t>
  </si>
  <si>
    <t>WIN3979</t>
  </si>
  <si>
    <t>WIN4124</t>
  </si>
  <si>
    <t>WIN4277</t>
  </si>
  <si>
    <t>WIN3990</t>
  </si>
  <si>
    <t>WIN4197</t>
  </si>
  <si>
    <t>WIN4484</t>
  </si>
  <si>
    <t>WIN4357</t>
  </si>
  <si>
    <t>WIN4356</t>
  </si>
  <si>
    <t>WIN4504</t>
  </si>
  <si>
    <t>WIN4681</t>
  </si>
  <si>
    <t>WIN4641</t>
  </si>
  <si>
    <t>WIN4750</t>
  </si>
  <si>
    <t>WIN4887</t>
  </si>
  <si>
    <t>WIN4831</t>
  </si>
  <si>
    <t>WIN1650</t>
  </si>
  <si>
    <t>WIN3857</t>
  </si>
  <si>
    <t>WIN2AZX</t>
  </si>
  <si>
    <t>WIN5666</t>
  </si>
  <si>
    <t>WIN3191</t>
  </si>
  <si>
    <t>WIN4033</t>
  </si>
  <si>
    <t>WIN2018</t>
  </si>
  <si>
    <t>WIN2244</t>
  </si>
  <si>
    <t>WIN5612</t>
  </si>
  <si>
    <t>WIN5677</t>
  </si>
  <si>
    <t>WIN2441</t>
  </si>
  <si>
    <t>WIN6379</t>
  </si>
  <si>
    <t>WIN2306</t>
  </si>
  <si>
    <t>WIN4263</t>
  </si>
  <si>
    <t>WIN1675</t>
  </si>
  <si>
    <t>WIN5191</t>
  </si>
  <si>
    <t>WIN4040</t>
  </si>
  <si>
    <t>WIN4411</t>
  </si>
  <si>
    <t>WIN3162</t>
  </si>
  <si>
    <t>WIN2BB7</t>
  </si>
  <si>
    <t>WIN5474</t>
  </si>
  <si>
    <t>WIN4801</t>
  </si>
  <si>
    <t>WIN3994</t>
  </si>
  <si>
    <t>WIN5664</t>
  </si>
  <si>
    <t>WIN6173</t>
  </si>
  <si>
    <t>WIN1657</t>
  </si>
  <si>
    <t>WIN5800</t>
  </si>
  <si>
    <t>WIN2AMG</t>
  </si>
  <si>
    <t>WIN5819</t>
  </si>
  <si>
    <t>WIN5856</t>
  </si>
  <si>
    <t>WIN5877</t>
  </si>
  <si>
    <t>WIN5879</t>
  </si>
  <si>
    <t>WIN2ARB</t>
  </si>
  <si>
    <t>WIN5895</t>
  </si>
  <si>
    <t>WIN5907</t>
  </si>
  <si>
    <t>WIN2ARC</t>
  </si>
  <si>
    <t>WIN2ARD</t>
  </si>
  <si>
    <t>WIN5929</t>
  </si>
  <si>
    <t>WIN5950</t>
  </si>
  <si>
    <t>WIN2ARH</t>
  </si>
  <si>
    <t>WIN2ARU</t>
  </si>
  <si>
    <t>WIN5959</t>
  </si>
  <si>
    <t>WIN5968</t>
  </si>
  <si>
    <t>WIN2ARY</t>
  </si>
  <si>
    <t>WIN2AS0</t>
  </si>
  <si>
    <t>WIN6017</t>
  </si>
  <si>
    <t>WIN2AUF</t>
  </si>
  <si>
    <t>WIN6095</t>
  </si>
  <si>
    <t>WIN2AWL</t>
  </si>
  <si>
    <t>WIN6116</t>
  </si>
  <si>
    <t>WIN2AX5</t>
  </si>
  <si>
    <t>WIN6147</t>
  </si>
  <si>
    <t>WIN2AYC</t>
  </si>
  <si>
    <t>WIN2AYT</t>
  </si>
  <si>
    <t>WIN6222</t>
  </si>
  <si>
    <t>WIN2AZ5</t>
  </si>
  <si>
    <t>WIN6165</t>
  </si>
  <si>
    <t>WIN2AZP</t>
  </si>
  <si>
    <t>WIN6314</t>
  </si>
  <si>
    <t>WIN6323</t>
  </si>
  <si>
    <t>WIN2B22</t>
  </si>
  <si>
    <t>WIN2B24</t>
  </si>
  <si>
    <t>WIN2B51</t>
  </si>
  <si>
    <t>WIN6394</t>
  </si>
  <si>
    <t>WIN3012</t>
  </si>
  <si>
    <t>WIN6456</t>
  </si>
  <si>
    <t>WIN3013</t>
  </si>
  <si>
    <t>WIN3029</t>
  </si>
  <si>
    <t>WIN3081</t>
  </si>
  <si>
    <t>WIN3090</t>
  </si>
  <si>
    <t>WIN3073</t>
  </si>
  <si>
    <t>WIN3107</t>
  </si>
  <si>
    <t>WIN3137</t>
  </si>
  <si>
    <t>WIN3144</t>
  </si>
  <si>
    <t>WIN3182</t>
  </si>
  <si>
    <t>WIN6852</t>
  </si>
  <si>
    <t>WIN6967</t>
  </si>
  <si>
    <t>WIN6923</t>
  </si>
  <si>
    <t>WIN3105</t>
  </si>
  <si>
    <t>WIN2995</t>
  </si>
  <si>
    <t>WIN6101</t>
  </si>
  <si>
    <t>WIN3057</t>
  </si>
  <si>
    <t>WIN4540</t>
  </si>
  <si>
    <t>WIN4566</t>
  </si>
  <si>
    <t>WIN4601</t>
  </si>
  <si>
    <t>WIN2565</t>
  </si>
  <si>
    <t>WIN2745</t>
  </si>
  <si>
    <t>WIN4777</t>
  </si>
  <si>
    <t>WIN4799</t>
  </si>
  <si>
    <t>WIN4810</t>
  </si>
  <si>
    <t>WIN4912</t>
  </si>
  <si>
    <t>WIN2767</t>
  </si>
  <si>
    <t>WIN2768</t>
  </si>
  <si>
    <t>WIN5020</t>
  </si>
  <si>
    <t>WIN2770</t>
  </si>
  <si>
    <t>WIN5089</t>
  </si>
  <si>
    <t>WIN2771</t>
  </si>
  <si>
    <t>WIN2775</t>
  </si>
  <si>
    <t>WIN5097</t>
  </si>
  <si>
    <t>WIN5224</t>
  </si>
  <si>
    <t>WIN2782</t>
  </si>
  <si>
    <t>WIN5290</t>
  </si>
  <si>
    <t>WIN2785</t>
  </si>
  <si>
    <t>WIN5303</t>
  </si>
  <si>
    <t>WIN2790</t>
  </si>
  <si>
    <t>WIN5340</t>
  </si>
  <si>
    <t>WIN2799</t>
  </si>
  <si>
    <t>WIN2798</t>
  </si>
  <si>
    <t>WIN2801</t>
  </si>
  <si>
    <t>WIN5430</t>
  </si>
  <si>
    <t>WIN2802</t>
  </si>
  <si>
    <t>WIN5366</t>
  </si>
  <si>
    <t>WIN5439</t>
  </si>
  <si>
    <t>WIN2807</t>
  </si>
  <si>
    <t>WIN5467</t>
  </si>
  <si>
    <t>WIN5468</t>
  </si>
  <si>
    <t>WIN2803</t>
  </si>
  <si>
    <t>WIN5472</t>
  </si>
  <si>
    <t>WIN2812</t>
  </si>
  <si>
    <t>WIN5473</t>
  </si>
  <si>
    <t>WIN2814</t>
  </si>
  <si>
    <t>WIN2816</t>
  </si>
  <si>
    <t>WIN5489</t>
  </si>
  <si>
    <t>WIN5505</t>
  </si>
  <si>
    <t>WIN2825</t>
  </si>
  <si>
    <t>WIN5524</t>
  </si>
  <si>
    <t>WIN5553</t>
  </si>
  <si>
    <t>WIN2826</t>
  </si>
  <si>
    <t>WIN2827</t>
  </si>
  <si>
    <t>WIN2830</t>
  </si>
  <si>
    <t>WIN2833</t>
  </si>
  <si>
    <t>WIN3497</t>
  </si>
  <si>
    <t>WIN5574</t>
  </si>
  <si>
    <t>WIN2846</t>
  </si>
  <si>
    <t>WIN5576</t>
  </si>
  <si>
    <t>WIN2850</t>
  </si>
  <si>
    <t>WIN5577</t>
  </si>
  <si>
    <t>WIN2909</t>
  </si>
  <si>
    <t>WIN2918</t>
  </si>
  <si>
    <t>WIN5595</t>
  </si>
  <si>
    <t>WIN5602</t>
  </si>
  <si>
    <t>WIN5589</t>
  </si>
  <si>
    <t>WIN5604</t>
  </si>
  <si>
    <t>WIN2999</t>
  </si>
  <si>
    <t>WIN5613</t>
  </si>
  <si>
    <t>WIN2ACX</t>
  </si>
  <si>
    <t>WIN5616</t>
  </si>
  <si>
    <t>WIN2AG9</t>
  </si>
  <si>
    <t>WIN5636</t>
  </si>
  <si>
    <t>WIN5643</t>
  </si>
  <si>
    <t>WIN2AGP</t>
  </si>
  <si>
    <t>WIN5675</t>
  </si>
  <si>
    <t>WIN5680</t>
  </si>
  <si>
    <t>WIN2AGV</t>
  </si>
  <si>
    <t>WIN5698</t>
  </si>
  <si>
    <t>WIN5720</t>
  </si>
  <si>
    <t>WIN5727</t>
  </si>
  <si>
    <t>WIN5740</t>
  </si>
  <si>
    <t>WIN2AHL</t>
  </si>
  <si>
    <t>WIN3652</t>
  </si>
  <si>
    <t>WIN2219</t>
  </si>
  <si>
    <t>WIN2220</t>
  </si>
  <si>
    <t>WIN2232</t>
  </si>
  <si>
    <t>WIN2233</t>
  </si>
  <si>
    <t>WIN2234</t>
  </si>
  <si>
    <t>WIN3761</t>
  </si>
  <si>
    <t>WIN2240</t>
  </si>
  <si>
    <t>WIN2254</t>
  </si>
  <si>
    <t>WIN3840</t>
  </si>
  <si>
    <t>WIN2260</t>
  </si>
  <si>
    <t>WIN2262</t>
  </si>
  <si>
    <t>WIN3901</t>
  </si>
  <si>
    <t>WIN3925</t>
  </si>
  <si>
    <t>WIN2275</t>
  </si>
  <si>
    <t>WIN3948</t>
  </si>
  <si>
    <t>WIN2303</t>
  </si>
  <si>
    <t>WIN3949</t>
  </si>
  <si>
    <t>WIN3961</t>
  </si>
  <si>
    <t>WIN2308</t>
  </si>
  <si>
    <t>WIN3980</t>
  </si>
  <si>
    <t>WIN2321</t>
  </si>
  <si>
    <t>WIN2322</t>
  </si>
  <si>
    <t>WIN4011</t>
  </si>
  <si>
    <t>WIN2323</t>
  </si>
  <si>
    <t>WIN4052</t>
  </si>
  <si>
    <t>WIN4059</t>
  </si>
  <si>
    <t>WIN2340</t>
  </si>
  <si>
    <t>WIN2347</t>
  </si>
  <si>
    <t>WIN2349</t>
  </si>
  <si>
    <t>WIN4067</t>
  </si>
  <si>
    <t>WIN4076</t>
  </si>
  <si>
    <t>WIN2351</t>
  </si>
  <si>
    <t>WIN2352</t>
  </si>
  <si>
    <t>WIN4085</t>
  </si>
  <si>
    <t>WIN2358</t>
  </si>
  <si>
    <t>WIN2362</t>
  </si>
  <si>
    <t>WIN4108</t>
  </si>
  <si>
    <t>WIN2364</t>
  </si>
  <si>
    <t>WIN4113</t>
  </si>
  <si>
    <t>WIN2369</t>
  </si>
  <si>
    <t>WIN4116</t>
  </si>
  <si>
    <t>WIN2370</t>
  </si>
  <si>
    <t>WIN4125</t>
  </si>
  <si>
    <t>WIN2377</t>
  </si>
  <si>
    <t>WIN4136</t>
  </si>
  <si>
    <t>WIN4140</t>
  </si>
  <si>
    <t>WIN4166</t>
  </si>
  <si>
    <t>WIN2402</t>
  </si>
  <si>
    <t>WIN4179</t>
  </si>
  <si>
    <t>WIN2403</t>
  </si>
  <si>
    <t>WIN4199</t>
  </si>
  <si>
    <t>WIN2406</t>
  </si>
  <si>
    <t>WIN2410</t>
  </si>
  <si>
    <t>WIN2412</t>
  </si>
  <si>
    <t>WIN4255</t>
  </si>
  <si>
    <t>WIN2416</t>
  </si>
  <si>
    <t>WIN2418</t>
  </si>
  <si>
    <t>WIN4301</t>
  </si>
  <si>
    <t>WIN4276</t>
  </si>
  <si>
    <t>WIN4305</t>
  </si>
  <si>
    <t>WIN2430</t>
  </si>
  <si>
    <t>WIN4306</t>
  </si>
  <si>
    <t>WIN2435</t>
  </si>
  <si>
    <t>WIN2439</t>
  </si>
  <si>
    <t>WIN4317</t>
  </si>
  <si>
    <t>WIN4331</t>
  </si>
  <si>
    <t>WIN2524</t>
  </si>
  <si>
    <t>WIN4404</t>
  </si>
  <si>
    <t>WIN4409</t>
  </si>
  <si>
    <t>WIN2534</t>
  </si>
  <si>
    <t>WIN4424</t>
  </si>
  <si>
    <t>WIN2537</t>
  </si>
  <si>
    <t>WIN2536</t>
  </si>
  <si>
    <t>WIN4450</t>
  </si>
  <si>
    <t>WIN4512</t>
  </si>
  <si>
    <t>WIN4525</t>
  </si>
  <si>
    <t>WIN2552</t>
  </si>
  <si>
    <t>WIN2557</t>
  </si>
  <si>
    <t>WIN4534</t>
  </si>
  <si>
    <t>WIN2559</t>
  </si>
  <si>
    <t>WIN1646</t>
  </si>
  <si>
    <t>WIN2518</t>
  </si>
  <si>
    <t>WIN3962</t>
  </si>
  <si>
    <t>WIN1533</t>
  </si>
  <si>
    <t>WIN2B84</t>
  </si>
  <si>
    <t>WIN2050</t>
  </si>
  <si>
    <t>WIN2058</t>
  </si>
  <si>
    <t>WIN2059</t>
  </si>
  <si>
    <t>WIN2063</t>
  </si>
  <si>
    <t>WIN2066</t>
  </si>
  <si>
    <t>WIN2069</t>
  </si>
  <si>
    <t>WIN2071</t>
  </si>
  <si>
    <t>WIN2070</t>
  </si>
  <si>
    <t>WIN2080</t>
  </si>
  <si>
    <t>WIN2085</t>
  </si>
  <si>
    <t>WIN3197</t>
  </si>
  <si>
    <t>WIN3208</t>
  </si>
  <si>
    <t>WIN2092</t>
  </si>
  <si>
    <t>WIN3220</t>
  </si>
  <si>
    <t>WIN3227</t>
  </si>
  <si>
    <t>WIN3231</t>
  </si>
  <si>
    <t>WIN2122</t>
  </si>
  <si>
    <t>WIN3248</t>
  </si>
  <si>
    <t>WIN2124</t>
  </si>
  <si>
    <t>WIN3265</t>
  </si>
  <si>
    <t>WIN2141</t>
  </si>
  <si>
    <t>WIN3280</t>
  </si>
  <si>
    <t>WIN2142</t>
  </si>
  <si>
    <t>WIN3301</t>
  </si>
  <si>
    <t>WIN3303</t>
  </si>
  <si>
    <t>WIN2144</t>
  </si>
  <si>
    <t>WIN3312</t>
  </si>
  <si>
    <t>WIN2146</t>
  </si>
  <si>
    <t>WIN2145</t>
  </si>
  <si>
    <t>WIN3347</t>
  </si>
  <si>
    <t>WIN3350</t>
  </si>
  <si>
    <t>WIN2164</t>
  </si>
  <si>
    <t>WIN3371</t>
  </si>
  <si>
    <t>WIN2165</t>
  </si>
  <si>
    <t>WIN3434</t>
  </si>
  <si>
    <t>WIN3446</t>
  </si>
  <si>
    <t>WIN2169</t>
  </si>
  <si>
    <t>WIN3465</t>
  </si>
  <si>
    <t>WIN3454</t>
  </si>
  <si>
    <t>WIN2171</t>
  </si>
  <si>
    <t>WIN2178</t>
  </si>
  <si>
    <t>WIN3573</t>
  </si>
  <si>
    <t>WIN2188</t>
  </si>
  <si>
    <t>WIN2189</t>
  </si>
  <si>
    <t>WIN3618</t>
  </si>
  <si>
    <t>WIN3622</t>
  </si>
  <si>
    <t>WIN2216</t>
  </si>
  <si>
    <t>WIN3641</t>
  </si>
  <si>
    <t>WIN1535</t>
  </si>
  <si>
    <t>WIN1660</t>
  </si>
  <si>
    <t>WIN2116</t>
  </si>
  <si>
    <t>WIN6074</t>
  </si>
  <si>
    <t>WIN2012</t>
  </si>
  <si>
    <t>WIN3169</t>
  </si>
  <si>
    <t>WIN5247</t>
  </si>
  <si>
    <t>WIN2242</t>
  </si>
  <si>
    <t>WIN2395</t>
  </si>
  <si>
    <t>WIN5714</t>
  </si>
  <si>
    <t>WIN4121</t>
  </si>
  <si>
    <t>WIN3730</t>
  </si>
  <si>
    <t>WIN4280</t>
  </si>
  <si>
    <t>WIN2409</t>
  </si>
  <si>
    <t>WIN6387</t>
  </si>
  <si>
    <t>WIN4020</t>
  </si>
  <si>
    <t>WIN2AFN</t>
  </si>
  <si>
    <t>WIN3682</t>
  </si>
  <si>
    <t>WIN3653</t>
  </si>
  <si>
    <t>WIN3891</t>
  </si>
  <si>
    <t>WIN3723</t>
  </si>
  <si>
    <t>WIN1663</t>
  </si>
  <si>
    <t>WIN4565</t>
  </si>
  <si>
    <t>WIN4594</t>
  </si>
  <si>
    <t>WIN3477</t>
  </si>
  <si>
    <t>WIN1553</t>
  </si>
  <si>
    <t>WIN4050</t>
  </si>
  <si>
    <t>WIN3973</t>
  </si>
  <si>
    <t>WIN5584</t>
  </si>
  <si>
    <t>WIN1673</t>
  </si>
  <si>
    <t>WIN2545</t>
  </si>
  <si>
    <t>WIN6136</t>
  </si>
  <si>
    <t>WIN2015</t>
  </si>
  <si>
    <t>BẢNG DỮ LIỆU GIÁ ÁP MISA</t>
  </si>
  <si>
    <t>Cột này sẽ là giá áp để import vào misa</t>
  </si>
  <si>
    <t>Nhóm khách hàng</t>
  </si>
  <si>
    <t>Mã hàng</t>
  </si>
  <si>
    <t>Giá bán công bố</t>
  </si>
  <si>
    <t>Giá trên đơn đặt hàng / xuất hóa đơn</t>
  </si>
  <si>
    <t>BRG01</t>
  </si>
  <si>
    <t>CÔNG TY TNHH BÁN LẺ FUJIMART VIỆT NAM</t>
  </si>
  <si>
    <t>CGM500</t>
  </si>
  <si>
    <t>Chân giò heo muối 500g</t>
  </si>
  <si>
    <t>GL500KT</t>
  </si>
  <si>
    <t>Giò lụa 500g</t>
  </si>
  <si>
    <t>GTNH500</t>
  </si>
  <si>
    <t>Giò tai nấm hương 500g</t>
  </si>
  <si>
    <t>TH400</t>
  </si>
  <si>
    <t>Tai heo muối 400g</t>
  </si>
  <si>
    <t>CircleK</t>
  </si>
  <si>
    <t>CGM100</t>
  </si>
  <si>
    <t>Chân giò heo muối 100g</t>
  </si>
  <si>
    <t>GHK300</t>
  </si>
  <si>
    <t>Gà muối hun khói 300g</t>
  </si>
  <si>
    <t>CLEVERFOOD</t>
  </si>
  <si>
    <t>CÔNG TY CỔ PHẦN THỰC PHẨM SẠCH CLEVERFOOD</t>
  </si>
  <si>
    <t>COOP</t>
  </si>
  <si>
    <t>BGHM450</t>
  </si>
  <si>
    <t>Bắp giò heo muối vị Tayaki Coop Select 450g</t>
  </si>
  <si>
    <t>GHC500</t>
  </si>
  <si>
    <t>Gà hun cỏ xạ hương Coop Select 500g</t>
  </si>
  <si>
    <t>DALATFARM</t>
  </si>
  <si>
    <t>CGST150</t>
  </si>
  <si>
    <t>Chân gà sả tắc 150g</t>
  </si>
  <si>
    <t>THST150</t>
  </si>
  <si>
    <t>Tai heo sốt thái 150g</t>
  </si>
  <si>
    <t>DUCTHANH</t>
  </si>
  <si>
    <t>CÔNG TY CỔ PHẦN THƯƠNG MẠI VÀ DỊCH VỤ TỔNG HỢP ĐỨC THÀNH</t>
  </si>
  <si>
    <t>EASYMART</t>
  </si>
  <si>
    <t>CÔNG TY CỔ PHẦN THƯƠNG MẠI VÀ DỊCH VỤ EASYMART</t>
  </si>
  <si>
    <t>Eco001</t>
  </si>
  <si>
    <t>Eco xanh Số 81, Đường Nguyễn Hoàng Tôn, Tây Hồ</t>
  </si>
  <si>
    <t>Green</t>
  </si>
  <si>
    <t>GREEN MART 183 Hoàng Mai</t>
  </si>
  <si>
    <t>GS25</t>
  </si>
  <si>
    <t>GTGL</t>
  </si>
  <si>
    <t>CÔNG TY TNHH GTGL VIỆT NAM</t>
  </si>
  <si>
    <t>HTL</t>
  </si>
  <si>
    <t>CÔNG TY TNHH VB TOMO</t>
  </si>
  <si>
    <t>HUYHUNG</t>
  </si>
  <si>
    <t>CÔNG TY CỔ PHẦN SIÊU THỊ HUY HÙNG</t>
  </si>
  <si>
    <t>KK</t>
  </si>
  <si>
    <t>CÔNG TY TNHH ĐẦU TƯ K&amp;K</t>
  </si>
  <si>
    <t>KMARKET</t>
  </si>
  <si>
    <t>CÔNG TY TNHH THƯƠNG MẠI K &amp; K TOÀN CẦU</t>
  </si>
  <si>
    <t>LOCALMART</t>
  </si>
  <si>
    <t>CÔNG TY TNHH LOCALMART</t>
  </si>
  <si>
    <t>LOTTE</t>
  </si>
  <si>
    <t>MEGA</t>
  </si>
  <si>
    <t>MNH500</t>
  </si>
  <si>
    <t>Mọc Nấm Hương 500g</t>
  </si>
  <si>
    <t>MINHCAU</t>
  </si>
  <si>
    <t>CÔNG TY CỔ PHẦN THƯƠNG MẠI VÀ DỊCH VỤ MINH CẦU</t>
  </si>
  <si>
    <t>OKONO</t>
  </si>
  <si>
    <t>CÔNG TY TNHH OKONO VIỆT NAM</t>
  </si>
  <si>
    <t>PTMART</t>
  </si>
  <si>
    <t>CÔNG TY CỔ PHẦN PT</t>
  </si>
  <si>
    <t>CGST250</t>
  </si>
  <si>
    <t>Chân gà sả tắc 250g</t>
  </si>
  <si>
    <t>THST250</t>
  </si>
  <si>
    <t>Tai heo sốt thái 250g</t>
  </si>
  <si>
    <t>SANHDIEU</t>
  </si>
  <si>
    <t>SEVEN</t>
  </si>
  <si>
    <t>SIBA</t>
  </si>
  <si>
    <t>CHI NHÁNH CÔNG TY CỔ PHẦN SIBA FOOD VIỆT NAM TẠI HÀ NỘI</t>
  </si>
  <si>
    <t>SMART</t>
  </si>
  <si>
    <t>CÔNG TY TNHH KINH DOANH THƯƠNG MẠI VÀ DỊCH VỤ SUNSHINE MART</t>
  </si>
  <si>
    <t>STCHOHAY</t>
  </si>
  <si>
    <t>Siêu thị chợ Hay - Hải Phòng</t>
  </si>
  <si>
    <t>STTHANHCONG</t>
  </si>
  <si>
    <t>CÔNG TY CỔ PHẦN ĐẠT PHÁT HÀ NỘI</t>
  </si>
  <si>
    <t>TAEBACK</t>
  </si>
  <si>
    <t>CÔNG TY TNHH TAE BACK</t>
  </si>
  <si>
    <t>TMART</t>
  </si>
  <si>
    <t>CÔNG TY CỔ PHẦN T - MARTSTORES</t>
  </si>
  <si>
    <t>TMARTHATECO</t>
  </si>
  <si>
    <t>TRẦN HẢI ĐĂNG</t>
  </si>
  <si>
    <t>TOMITA</t>
  </si>
  <si>
    <t>CÔNG TY CỔ PHẦN TRANG TRẠI TOMITA VIỆT NAM</t>
  </si>
  <si>
    <t>TTMFARM</t>
  </si>
  <si>
    <t>CÔNG TY TNHH ĐẦU TƯ VÀ PHÁT TRIỂN TTM FARM</t>
  </si>
  <si>
    <t>UNIT</t>
  </si>
  <si>
    <t>CÔNG TY TNHH HÀNG TIÊU DÙNG UNIT</t>
  </si>
  <si>
    <t>VIETY</t>
  </si>
  <si>
    <t>CÔNG TY TNHH VIỆT Ý HÀ NỘI CENTER</t>
  </si>
  <si>
    <t>VITALMART</t>
  </si>
  <si>
    <t>CÔNG TY CỔ PHẦN DỊCH VỤ THƯƠNG MẠI VITAL GO</t>
  </si>
  <si>
    <t>VNPOST</t>
  </si>
  <si>
    <t>TỔNG CÔNG TY BƯU ĐIỆN VIỆT NAM</t>
  </si>
  <si>
    <t>WIN</t>
  </si>
  <si>
    <t>CHI NHÁNH HÀ NỘI - CÔNG TY CỔ PHẦN DỊCH VỤ THƯƠNG MẠI TỔNG HỢP WINCOMMERCE</t>
  </si>
  <si>
    <t>AH Mart</t>
  </si>
  <si>
    <t>ANH CƯỜNG - QUẢNG NINH</t>
  </si>
  <si>
    <t>Bách hóa Mai Linh (anh Dương)</t>
  </si>
  <si>
    <t>Cmart CT19T1</t>
  </si>
  <si>
    <t>CP PORK SHOP THANH LINH</t>
  </si>
  <si>
    <t>Cửa hàng H 24h</t>
  </si>
  <si>
    <t>Cửa hàng Tiện ích C Mart FLC Đại Mỗ</t>
  </si>
  <si>
    <t>Cửa hàng tự chọn Quỳnh Anh</t>
  </si>
  <si>
    <t>Cherry Mart - S1.07 Vinhomes Ocean Park</t>
  </si>
  <si>
    <t>Chị Cẩm Nhung - Siêu Thị Phú Sơn</t>
  </si>
  <si>
    <t>Chị Huệ</t>
  </si>
  <si>
    <t>Chị Huyền - SĐT 0916 931 659</t>
  </si>
  <si>
    <t>chị Lan 0947835982</t>
  </si>
  <si>
    <t>CHỊ TRẦN MINH HẰNG</t>
  </si>
  <si>
    <t>Chumi Mart</t>
  </si>
  <si>
    <t>Daily H2.02 Ocean Park - Trâu Quỳ, Gia Lâm</t>
  </si>
  <si>
    <t>Daily H3.03 Ocean Park - Trâu Quỳ, Gia Lâm</t>
  </si>
  <si>
    <t>Daily Mart H1.18 Gia Lâm</t>
  </si>
  <si>
    <t>Đức Thành Khu đô thị Tân Tây Đô</t>
  </si>
  <si>
    <t>Đức Thành Mart</t>
  </si>
  <si>
    <t>Eco Mart</t>
  </si>
  <si>
    <t>Eco Mart , toà 143 Trần Phú</t>
  </si>
  <si>
    <t>Em Hằng đội 2 Xuân Bách</t>
  </si>
  <si>
    <t>Em Linh</t>
  </si>
  <si>
    <t>Em Nguyệt - Sach.Mart</t>
  </si>
  <si>
    <t>Fresh &amp; Go Mart</t>
  </si>
  <si>
    <t>Fresh Food</t>
  </si>
  <si>
    <t>Gmart - Sảnh B - 82 Nguyễn Tuân</t>
  </si>
  <si>
    <t>Green mart- hope resident</t>
  </si>
  <si>
    <t>H mart - R1.05 Ocean Park, Đa Tốn, Gia Lâm</t>
  </si>
  <si>
    <t>H mart-s2.12 Vin Ocean park</t>
  </si>
  <si>
    <t>Hada mart, N3 ecohome 3</t>
  </si>
  <si>
    <t>HN</t>
  </si>
  <si>
    <t>Hộ kinh doanh Phúc Hậu (chị Liên sđt 0982164624)</t>
  </si>
  <si>
    <t>Hộ kinh doanh thực phẩm Thiên Lý - Nguyễn Thị Ánh Nguyệt</t>
  </si>
  <si>
    <t>K Mart , Spendora An Khánh</t>
  </si>
  <si>
    <t>Kai mart -  Tòa S2.15 Vinhome Ocean Park</t>
  </si>
  <si>
    <t>Kai mart - Tòa P3 Ocean Park - Trâu Quỳ, Gia Lâm (điểm mới)</t>
  </si>
  <si>
    <t>Kai mart - Tòa S01.06 Vinhomes Ocean Park</t>
  </si>
  <si>
    <t>Kai mart - Tòa S01.09 Vinhomes Ocean Park</t>
  </si>
  <si>
    <t>Kai mart - Tòa S1.01 Vinhome Ocean Park, Đa Tốn, Gia Lâm</t>
  </si>
  <si>
    <t>Kai mart - Tòa S1.02 Vinhome Ocean Park, Đa Tốn, Gia Lâm (điểm mới)</t>
  </si>
  <si>
    <t>Kai mart - Tòa S1.07 Vinhome Ocean Park, Đa Tốn, Gia Lâm (điểm mới)</t>
  </si>
  <si>
    <t>Kai Mart - Tòa S1.12 Vinhome Ocean Park</t>
  </si>
  <si>
    <t>Kai mart - Tòa S2.02 Vinhome Ocean Park</t>
  </si>
  <si>
    <t>Kai mart - Tòa S2.08 Ocean Park - Trâu Quỳ, Gia Lâm (điểm mới)</t>
  </si>
  <si>
    <t>Kai Mart - Tòa S2.08 Vinhome Ocean Park</t>
  </si>
  <si>
    <t>Kai mart - Tòa S2.11 Vinhome Ocean Park, Đa Tốn, Gia Lâm (điểm mới)</t>
  </si>
  <si>
    <t>Kai mart - Tòa S2.19 Vinhome Ocean Park, Đa Tốn , Gia Lâm (điểm mới)</t>
  </si>
  <si>
    <t>GSG45G</t>
  </si>
  <si>
    <t>Giò sụn gà 45g</t>
  </si>
  <si>
    <t>Link mart</t>
  </si>
  <si>
    <t>LINKMART</t>
  </si>
  <si>
    <t>Mini Mart, 79 ngõ 2 Đại Lộ Thăng Long</t>
  </si>
  <si>
    <t>Minh Mart</t>
  </si>
  <si>
    <t>Ms Quỳnh Siêu Thị Cara Mart</t>
  </si>
  <si>
    <t>Pavi mart (Kai mart) - P1 Vinhome Ocean park- Đa Tốn, Gia Lâm, Hà Nội</t>
  </si>
  <si>
    <t>Siêu thị C Mart - Hải Phòng</t>
  </si>
  <si>
    <t>SIÊU THỊ HOMEMART24H</t>
  </si>
  <si>
    <t>Siêu thị tiện lợi T&amp;M Mart</t>
  </si>
  <si>
    <t>Siêu thị Xanh CC IA20 Ciputra</t>
  </si>
  <si>
    <t>Siêu thị Xanh CT2 Mễ Trì</t>
  </si>
  <si>
    <t>TD Mart</t>
  </si>
  <si>
    <t>Tiện Ích Long Hương</t>
  </si>
  <si>
    <t>Tiện Lợi Mart</t>
  </si>
  <si>
    <t>THANH BÌNH MART</t>
  </si>
  <si>
    <t>Thực phẩm sạch HT mart (Em Huyền) 0974617563</t>
  </si>
  <si>
    <t>Thực phẩm sạch Minh An SA2 the Sakura Vinhomes Smartcity, Tây Mỗ</t>
  </si>
  <si>
    <t>Thực phẩm xanh</t>
  </si>
  <si>
    <t>Thực phẩm xanh (Hệ thống Cmart)</t>
  </si>
  <si>
    <t>Trần Thanh Vân</t>
  </si>
  <si>
    <t>Vi Oanh - V-mart</t>
  </si>
  <si>
    <t>ViVy mart</t>
  </si>
  <si>
    <t>Xanh Mart - S1.08 Vinhomes Ocean Park</t>
  </si>
  <si>
    <t>CircleK-010</t>
  </si>
  <si>
    <t>CHI NHÁNH CÔNG TY TNHH VÒNG TRÒN ĐỎ TẠI HÀ NỘI</t>
  </si>
  <si>
    <t>CircleK-015</t>
  </si>
  <si>
    <t>CHI NHÁNH CÔNG TY TNHH VÒNG TRÒN ĐỎ TẠI QUẢNG NINH</t>
  </si>
  <si>
    <t>CircleK-019</t>
  </si>
  <si>
    <t>CHI NHÁNH CÔNG TY TNHH VÒNG TRÒN ĐỎ TẠI HẢI PHÒNG</t>
  </si>
  <si>
    <t>CircleK-023</t>
  </si>
  <si>
    <t>CHI NHÁNH CÔNG TY TNHH VÒNG TRÒN ĐỎ TẠI HƯNG YÊN</t>
  </si>
  <si>
    <t>CircleK-024</t>
  </si>
  <si>
    <t>CHI NHÁNH CÔNG TY TNHH VÒNG TRÒN ĐỎ TẠI BẮC NINH</t>
  </si>
  <si>
    <t>CircleK-029</t>
  </si>
  <si>
    <t>CHI NHÁNH CÔNG TY TNHH VÒNG TRÒN ĐỎ TẠI THÁI NGUYÊN</t>
  </si>
  <si>
    <t>COOP-014</t>
  </si>
  <si>
    <t>CHI NHÁNH LIÊN HIỆP HỢP TÁC XÃ THƯƠNG MẠI TP. HỒ CHÍ MINH - CO.OPMART BẮC GIANG</t>
  </si>
  <si>
    <t>COOPFOOD-115</t>
  </si>
  <si>
    <t>CHI NHÁNH - CÔNG TY TNHH MỘT THÀNH VIÊN THỰC PHẨM SAIGON CO.OP - CO.OP FOOD MIỀN BẮC</t>
  </si>
  <si>
    <t>COOPMARFOUR</t>
  </si>
  <si>
    <t>CÔNG TY TNHH MỘT THÀNH VIÊN MARFOUR</t>
  </si>
  <si>
    <t>COOPSAIGONHATINH</t>
  </si>
  <si>
    <t>CÔNG TY TNHH MỘT THÀNH VIÊN THƯƠNG MẠI VÀ DỊCH VỤ SÀI GÒN - HÀ TĨNH</t>
  </si>
  <si>
    <t>COOPTHANHHOA</t>
  </si>
  <si>
    <t>CÔNG TY TNHH MỘT THÀNH VIÊN CO.OPMART THANH HÓA</t>
  </si>
  <si>
    <t>COOPVINHPHUC</t>
  </si>
  <si>
    <t>CÔNG TY TNHH MỘT THÀNH VIÊN CO.OP MART VĨNH PHÚC</t>
  </si>
  <si>
    <t>COOPHAIPHONG</t>
  </si>
  <si>
    <t>CÔNG TY TNHH MỘT THÀNH VIÊN CO.OPMART HẢI PHÒNG</t>
  </si>
  <si>
    <t>COOPHANOI</t>
  </si>
  <si>
    <t>CÔNG TY TNHH MỘT THÀNH VIÊN SÀI GÒN CO.OP HÀ NỘI</t>
  </si>
  <si>
    <t>DALATFARM002</t>
  </si>
  <si>
    <t>Dalat Farm Vinhomes Ocean S1.10, HN</t>
  </si>
  <si>
    <t>DALATFARM003</t>
  </si>
  <si>
    <t>Dalat Farm Vinhomes Ocean S2.10, HN</t>
  </si>
  <si>
    <t>DALATFARM007</t>
  </si>
  <si>
    <t>DalatFarm  M1 Masterise Ocean park</t>
  </si>
  <si>
    <t>DALATFARM009</t>
  </si>
  <si>
    <t>Dalat Farm Vinhomes Ocean S1.08, HN</t>
  </si>
  <si>
    <t>DALATFARM010</t>
  </si>
  <si>
    <t>Dalat Farm Vinhomes Ocean S2.09, HN</t>
  </si>
  <si>
    <t>DALATFARM011</t>
  </si>
  <si>
    <t>Dalat Farm Tòa M2 Ocean Park, HN</t>
  </si>
  <si>
    <t>DALATFARM012</t>
  </si>
  <si>
    <t>Dalat Farm Tòa P3 Ocean Park, HN</t>
  </si>
  <si>
    <t>Green001</t>
  </si>
  <si>
    <t>Green002</t>
  </si>
  <si>
    <t>GREEN MART 48 Trần Kim Xuyến</t>
  </si>
  <si>
    <t>Green003</t>
  </si>
  <si>
    <t>GREEN MART Vinhomes Ocean Park - Khu vip Ruby tòa R102</t>
  </si>
  <si>
    <t>Green004</t>
  </si>
  <si>
    <t>GREEN MART Vinhomes Ocean Park - Khu Pavilion tòa P4</t>
  </si>
  <si>
    <t>Green005</t>
  </si>
  <si>
    <t>GREEN MART Vinhomes Smart City</t>
  </si>
  <si>
    <t>GS25-003</t>
  </si>
  <si>
    <t>CHI NHÁNH HÀ NỘI - CÔNG TY TNHH GS 25 VIETNAM</t>
  </si>
  <si>
    <t>KL.HN</t>
  </si>
  <si>
    <t>KL.HN001</t>
  </si>
  <si>
    <t>KL.HN003</t>
  </si>
  <si>
    <t>KL.HN007</t>
  </si>
  <si>
    <t>KL.HN008</t>
  </si>
  <si>
    <t>KL00014</t>
  </si>
  <si>
    <t>KL00015</t>
  </si>
  <si>
    <t>KL00016</t>
  </si>
  <si>
    <t>KL00020</t>
  </si>
  <si>
    <t>KL00028</t>
  </si>
  <si>
    <t>KL00045</t>
  </si>
  <si>
    <t>KL00052</t>
  </si>
  <si>
    <t>KL00053</t>
  </si>
  <si>
    <t>KL00056</t>
  </si>
  <si>
    <t>KL00057</t>
  </si>
  <si>
    <t>KL00065</t>
  </si>
  <si>
    <t>KL00066</t>
  </si>
  <si>
    <t>KL00068</t>
  </si>
  <si>
    <t>KL00073</t>
  </si>
  <si>
    <t>KL00082</t>
  </si>
  <si>
    <t>KL00085</t>
  </si>
  <si>
    <t>KL00092</t>
  </si>
  <si>
    <t>KL00099</t>
  </si>
  <si>
    <t>KL00102</t>
  </si>
  <si>
    <t>KL00103</t>
  </si>
  <si>
    <t>KL00105</t>
  </si>
  <si>
    <t>KL00106</t>
  </si>
  <si>
    <t>KL00109</t>
  </si>
  <si>
    <t>KL00111</t>
  </si>
  <si>
    <t>KL00117</t>
  </si>
  <si>
    <t>KL00119</t>
  </si>
  <si>
    <t>KL00136</t>
  </si>
  <si>
    <t>KL00142</t>
  </si>
  <si>
    <t>KL00143</t>
  </si>
  <si>
    <t>KL00152</t>
  </si>
  <si>
    <t>KL00155</t>
  </si>
  <si>
    <t>KL00159</t>
  </si>
  <si>
    <t>KL00161</t>
  </si>
  <si>
    <t>KL00162</t>
  </si>
  <si>
    <t>KL00163</t>
  </si>
  <si>
    <t>KL00164</t>
  </si>
  <si>
    <t>KL00169</t>
  </si>
  <si>
    <t>KL00172</t>
  </si>
  <si>
    <t>KL00173</t>
  </si>
  <si>
    <t>KL00174</t>
  </si>
  <si>
    <t>KL00175</t>
  </si>
  <si>
    <t>KL00176</t>
  </si>
  <si>
    <t>KL00177</t>
  </si>
  <si>
    <t>KL00178</t>
  </si>
  <si>
    <t>KL00181</t>
  </si>
  <si>
    <t>KL00182</t>
  </si>
  <si>
    <t>KL00183</t>
  </si>
  <si>
    <t>KL00184</t>
  </si>
  <si>
    <t>KL00185</t>
  </si>
  <si>
    <t>KL00186</t>
  </si>
  <si>
    <t>KL00187</t>
  </si>
  <si>
    <t>KL00188</t>
  </si>
  <si>
    <t>KL00189</t>
  </si>
  <si>
    <t>KL00190</t>
  </si>
  <si>
    <t>KL00192</t>
  </si>
  <si>
    <t>KL00193</t>
  </si>
  <si>
    <t>KL00194</t>
  </si>
  <si>
    <t>KL00196</t>
  </si>
  <si>
    <t>KL00197</t>
  </si>
  <si>
    <t>KL00198</t>
  </si>
  <si>
    <t>LOTTE-008</t>
  </si>
  <si>
    <t>CÔNG TY CỔ PHẦN TRUNG TÂM THƯƠNG MẠI LOTTE VIỆT NAM - CHI NHÁNH BA ĐÌNH</t>
  </si>
  <si>
    <t>LOTTE-013</t>
  </si>
  <si>
    <t>CÔNG TY CỔ PHẦN TRUNG TÂM THƯƠNG MẠI LOTTE VIỆT NAM - CHI NHÁNH VINH</t>
  </si>
  <si>
    <t>LOTTE-015</t>
  </si>
  <si>
    <t>CÔNG TY CỔ PHẦN TRUNG TÂM THƯƠNG MẠI LOTTE VIỆT NAM - CHI NHÁNH TÂY HỒ</t>
  </si>
  <si>
    <t>MEGA-001</t>
  </si>
  <si>
    <t>CHI NHÁNH CÔNG TY TNHH MM MEGA MARKET (VIỆT NAM) TẠI THÀNH PHỐ HÀ NỘI</t>
  </si>
  <si>
    <t>MEGA-003</t>
  </si>
  <si>
    <t>CHI NHÁNH CÔNG TY TNHH MM MEGA MARKET (VIỆT NAM) TẠI HẢI PHÒNG</t>
  </si>
  <si>
    <t>MEGA-012</t>
  </si>
  <si>
    <t>CHI NHÁNH CÔNG TY TNHH MM MEGA MARKET (VIỆT NAM) TẠI QUẢNG NINH</t>
  </si>
  <si>
    <t>readymart001</t>
  </si>
  <si>
    <t>CHỊ HÀ THỊ CÚC (READY MART)</t>
  </si>
  <si>
    <t>readymart002</t>
  </si>
  <si>
    <t>Ready mart - bến xe Giáp Bát</t>
  </si>
  <si>
    <t>readymart003</t>
  </si>
  <si>
    <t>Ready Mart - CS6 - K35 Tân Mai</t>
  </si>
  <si>
    <t>readymart004</t>
  </si>
  <si>
    <t>Ready Mart - CS2 - Định Công</t>
  </si>
  <si>
    <t>readymart005</t>
  </si>
  <si>
    <t>Hà Thị Cúc CS1 - Tòa C KVKL</t>
  </si>
  <si>
    <t>readymart006</t>
  </si>
  <si>
    <t>Hà Thị Cúc CS5 - Thông Tấn Xã</t>
  </si>
  <si>
    <t>SANHDIEU-004</t>
  </si>
  <si>
    <t>CÔNG TY TNHH PHÂN PHỐI SÀNH ĐIỆU - CHI NHÁNH HÀ NỘI</t>
  </si>
  <si>
    <t>SEVEN03</t>
  </si>
  <si>
    <t>CHI NHÁNH CÔNG TY CỔ PHẦN SEVEN SYSTEM VIỆT NAM TẠI HÀ NỘI</t>
  </si>
  <si>
    <t>Unit0014</t>
  </si>
  <si>
    <t>CHI NHÁNH NINH BÌNH - CÔNG TY CỔ PHẦN DỊCH VỤ THƯƠNG MẠI TỔNG HỢP WINCOMMERCE</t>
  </si>
  <si>
    <t>CHI NHÁNH PHÚ THỌ - CÔNG TY CỔ PHẦN DỊCH VỤ THƯƠNG MẠI TỔNG HỢP WINCOMMERCE</t>
  </si>
  <si>
    <t>CHI NHÁNH HÀ TĨNH - CÔNG TY CỔ PHẦN DỊCH VỤ THƯƠNG MẠI TỔNG HỢP WINCOMMERCE</t>
  </si>
  <si>
    <t>CHI NHÁNH HẢI DƯƠNG - CÔNG TY CỔ PHẦN DỊCH VỤ THƯƠNG MẠI TỔNG HỢP WINCOMMERCE</t>
  </si>
  <si>
    <t>CHI NHÁNH QUẢNG NINH - CÔNG TY CỔ PHẦN DỊCH VỤ THƯƠNG MẠI TỔNG HỢP WINCOMMERCE</t>
  </si>
  <si>
    <t>CHI NHÁNH THANH HÓA - CÔNG TY CỔ PHẦN DỊCH VỤ THƯƠNG MẠI TỔNG HỢP WINCOMMERCE</t>
  </si>
  <si>
    <t>CHI NHÁNH HẢI PHÒNG - CÔNG TY CỔ PHẦN DỊCH VỤ THƯƠNG MẠI TỔNG HỢP WINCOMMERCE</t>
  </si>
  <si>
    <t>CHI NHÁNH VĨNH PHÚC - CÔNG TY CỔ PHẦN DỊCH VỤ THƯƠNG MẠI TỔNG HỢP WINCOMMERCE</t>
  </si>
  <si>
    <t>CHI NHÁNH HÀ NAM - CÔNG TY CỔ PHẦN DỊCH VỤ THƯƠNG MẠI TỔNG HỢP WINCOMMERCE</t>
  </si>
  <si>
    <t>CHI NHÁNH BẮC NINH - CÔNG TY CỔ PHẦN DỊCH VỤ THƯƠNG MẠI TỔNG HỢP WINCOMMERCE</t>
  </si>
  <si>
    <t>CHI NHÁNH HÒA BÌNH - CÔNG TY CỔ PHẦN DỊCH VỤ THƯƠNG MẠI TỔNG HỢP WINCOMMERCE</t>
  </si>
  <si>
    <t>CHI NHÁNH YÊN BÁI - CÔNG TY CỔ PHẦN DỊCH VỤ THƯƠNG MẠI TỔNG HỢP WINCOMMERCE</t>
  </si>
  <si>
    <t>CHI NHÁNH TUYÊN QUANG - CÔNG TY CỔ PHẦN DỊCH VỤ THƯƠNG MẠI TỔNG HỢP WINCOMMERCE</t>
  </si>
  <si>
    <t>CHI NHÁNH THÁI BÌNH - CÔNG TY CỔ PHẦN DỊCH VỤ THƯƠNG MẠI TỔNG HỢP WINCOMMERCE</t>
  </si>
  <si>
    <t>CHI NHÁNH QUẢNG BÌNH - CÔNG TY CỔ PHẦN DỊCH VỤ THƯƠNG MẠI TỔNG HỢP WINCOMMERCE</t>
  </si>
  <si>
    <t>CHI NHÁNH SƠN LA - CÔNG TY CỔ PHẦN DỊCH VỤ THƯƠNG MẠI TỔNG HỢP WINCOMMERCE</t>
  </si>
  <si>
    <t>CHI NHÁNH LẠNG SƠN - CÔNG TY CỔ PHẦN DỊCH VỤ THƯƠNG MẠI TỔNG HỢP WINCOMMERCE</t>
  </si>
  <si>
    <t>CHI NHÁNH HƯNG YÊN - CÔNG TY CỔ PHẦN DỊCH VỤ THƯƠNG MẠI TỔNG HỢP WINCOMMERCE</t>
  </si>
  <si>
    <t>CHI NHÁNH NGHỆ AN - CÔNG TY CỔ PHẦN DỊCH VỤ THƯƠNG MẠI TỔNG HỢP WINCOMMERCE</t>
  </si>
  <si>
    <t>CHI NHÁNH THÁI NGUYÊN - CÔNG TY CỔ PHẦN DỊCH VỤ THƯƠNG MẠI TỔNG HỢP WINCOMMERCE</t>
  </si>
  <si>
    <t>CHI NHÁNH NAM ĐỊNH - CÔNG TY CỔ PHẦN DỊCH VỤ THƯƠNG MẠI TỔNG HỢP WINCOMMERCE</t>
  </si>
  <si>
    <t>CHI NHÁNH BẮC GIANG - CÔNG TY CỔ PHẦN DỊCH VỤ THƯƠNG MẠI TỔNG HỢP WINCOMMERCE</t>
  </si>
  <si>
    <t>CHI NHÁNH LÀO CAI - CÔNG TY CỔ PHẦN DỊCH VỤ THƯƠNG MẠI TỔNG HỢP WINCOMMERCE</t>
  </si>
  <si>
    <t>CHI NHÁNH HÀ GIANG - CÔNG TY CỔ PHẦN DỊCH VỤ THƯƠNG MẠI TỔNG HỢP WINCOMMERCE</t>
  </si>
  <si>
    <t>WIN-093</t>
  </si>
  <si>
    <t>CHI NHÁNH BẮC KẠN - CÔNG TY CỔ PHẦN DỊCH VỤ THƯƠNG MẠI TỔNG HỢP WINCOMMERCE</t>
  </si>
  <si>
    <t>CHI NHÁNH LAI CHÂU - CÔNG TY CỔ PHẦN DỊCH VỤ THƯƠNG MẠI TỔNG HỢP WINCOMMERCE</t>
  </si>
  <si>
    <t>CHI NHÁNH CAO BẰNG - CÔNG TY CỔ PHẦN DỊCH VỤ THƯƠNG MẠI TỔNG HỢP WINCOMMERCE</t>
  </si>
  <si>
    <t>CHI NHÁNH ĐIỆN BIÊN - CÔNG TY CỔ PHẦN DỊCH VỤ THƯƠNG MẠI TỔNG HỢP WINCOMMERCE</t>
  </si>
  <si>
    <t>win1530</t>
  </si>
  <si>
    <t>CN HÀ NỘI - wincommerce</t>
  </si>
  <si>
    <t>WIN1531</t>
  </si>
  <si>
    <t>CN HÀ NỘI - CÔNG TY CỔ PHẦN DỊCH VỤ THƯƠNG MẠI TỔNG HỢP WINCOMMERCE</t>
  </si>
  <si>
    <t>win1532</t>
  </si>
  <si>
    <t>WIN1539</t>
  </si>
  <si>
    <t>win1541</t>
  </si>
  <si>
    <t>win1542</t>
  </si>
  <si>
    <t>win1569</t>
  </si>
  <si>
    <t>win1588</t>
  </si>
  <si>
    <t>win1590</t>
  </si>
  <si>
    <t>win1606</t>
  </si>
  <si>
    <t>win1608</t>
  </si>
  <si>
    <t>win1620</t>
  </si>
  <si>
    <t>WIN1635</t>
  </si>
  <si>
    <t>1635 - WM VCP HNI Skylake</t>
  </si>
  <si>
    <t>win1644</t>
  </si>
  <si>
    <t>win1651</t>
  </si>
  <si>
    <t>WIN1654</t>
  </si>
  <si>
    <t>WIN1655</t>
  </si>
  <si>
    <t>win1656</t>
  </si>
  <si>
    <t>win1658</t>
  </si>
  <si>
    <t>WIN1664</t>
  </si>
  <si>
    <t>WIN1665</t>
  </si>
  <si>
    <t>win1669</t>
  </si>
  <si>
    <t>win1671</t>
  </si>
  <si>
    <t>win1672</t>
  </si>
  <si>
    <t>WIN1698</t>
  </si>
  <si>
    <t>win1699</t>
  </si>
  <si>
    <t>win1706</t>
  </si>
  <si>
    <t>win1708</t>
  </si>
  <si>
    <t>1708 - WM HNI Lê Văn Thiêm</t>
  </si>
  <si>
    <t>win2011</t>
  </si>
  <si>
    <t>win2013</t>
  </si>
  <si>
    <t>win2016</t>
  </si>
  <si>
    <t>WIN2020</t>
  </si>
  <si>
    <t>WIN2021</t>
  </si>
  <si>
    <t>WIN2024</t>
  </si>
  <si>
    <t>WIN2031</t>
  </si>
  <si>
    <t>WIN2032</t>
  </si>
  <si>
    <t>win2046</t>
  </si>
  <si>
    <t>WIN2054</t>
  </si>
  <si>
    <t>WIN2056</t>
  </si>
  <si>
    <t>win2057</t>
  </si>
  <si>
    <t>WIN2061</t>
  </si>
  <si>
    <t>win2067</t>
  </si>
  <si>
    <t>win2075</t>
  </si>
  <si>
    <t>WIN2078</t>
  </si>
  <si>
    <t>WIN2082</t>
  </si>
  <si>
    <t>win2083</t>
  </si>
  <si>
    <t>win2088</t>
  </si>
  <si>
    <t>WIN2091</t>
  </si>
  <si>
    <t>win2094</t>
  </si>
  <si>
    <t>WIN2098</t>
  </si>
  <si>
    <t>WIN2101</t>
  </si>
  <si>
    <t>WIN2117</t>
  </si>
  <si>
    <t>WIN2119</t>
  </si>
  <si>
    <t>WIN2123</t>
  </si>
  <si>
    <t>WIN2125</t>
  </si>
  <si>
    <t>win2143</t>
  </si>
  <si>
    <t>WIN2151</t>
  </si>
  <si>
    <t>win2166</t>
  </si>
  <si>
    <t>WIN2167</t>
  </si>
  <si>
    <t>win2168</t>
  </si>
  <si>
    <t>WIN2173</t>
  </si>
  <si>
    <t>win2174</t>
  </si>
  <si>
    <t>WIN2210</t>
  </si>
  <si>
    <t>WIN2213</t>
  </si>
  <si>
    <t>win2217</t>
  </si>
  <si>
    <t>win2241</t>
  </si>
  <si>
    <t>WM+ HNI 164 Trương Định</t>
  </si>
  <si>
    <t>WIN2256</t>
  </si>
  <si>
    <t>win2263</t>
  </si>
  <si>
    <t>WIN2274</t>
  </si>
  <si>
    <t>WIN2291</t>
  </si>
  <si>
    <t>WIN2292</t>
  </si>
  <si>
    <t>WIN2295</t>
  </si>
  <si>
    <t>WIN2296</t>
  </si>
  <si>
    <t>WIN2309</t>
  </si>
  <si>
    <t>WIN2338</t>
  </si>
  <si>
    <t>win2343</t>
  </si>
  <si>
    <t>WIN2355</t>
  </si>
  <si>
    <t>WIN2357</t>
  </si>
  <si>
    <t>WIN2361</t>
  </si>
  <si>
    <t>WIN2371</t>
  </si>
  <si>
    <t>WIN2390</t>
  </si>
  <si>
    <t>WIN2392</t>
  </si>
  <si>
    <t>WIN2400</t>
  </si>
  <si>
    <t>WIN2419</t>
  </si>
  <si>
    <t>WIN2426</t>
  </si>
  <si>
    <t>WIN2427</t>
  </si>
  <si>
    <t>WIN2428</t>
  </si>
  <si>
    <t>WIN2434</t>
  </si>
  <si>
    <t>win2520</t>
  </si>
  <si>
    <t>win2531</t>
  </si>
  <si>
    <t>WIN2532</t>
  </si>
  <si>
    <t>WIN2539</t>
  </si>
  <si>
    <t>WIN2542</t>
  </si>
  <si>
    <t>WIN2554</t>
  </si>
  <si>
    <t>WIN2558</t>
  </si>
  <si>
    <t>WIN2560</t>
  </si>
  <si>
    <t>win2561</t>
  </si>
  <si>
    <t>WIN2563</t>
  </si>
  <si>
    <t>WIN2743</t>
  </si>
  <si>
    <t>WIN2747</t>
  </si>
  <si>
    <t>win2748</t>
  </si>
  <si>
    <t>WIN2751</t>
  </si>
  <si>
    <t>WIN2752</t>
  </si>
  <si>
    <t>win2753</t>
  </si>
  <si>
    <t>win2755</t>
  </si>
  <si>
    <t>WIN2756</t>
  </si>
  <si>
    <t>WIN2758</t>
  </si>
  <si>
    <t>WIN2760</t>
  </si>
  <si>
    <t>WIN2762</t>
  </si>
  <si>
    <t>WIN2763</t>
  </si>
  <si>
    <t>WM+ HNI 31 ngõ 260 đường Cầu Giấy</t>
  </si>
  <si>
    <t>WIN2776</t>
  </si>
  <si>
    <t>WIN2781</t>
  </si>
  <si>
    <t>WIN2792</t>
  </si>
  <si>
    <t>WIN2795</t>
  </si>
  <si>
    <t>WIN2796</t>
  </si>
  <si>
    <t>win2797</t>
  </si>
  <si>
    <t>WIN2806</t>
  </si>
  <si>
    <t>WIN2808</t>
  </si>
  <si>
    <t>WIN2810</t>
  </si>
  <si>
    <t>WIN2811</t>
  </si>
  <si>
    <t>win2817</t>
  </si>
  <si>
    <t>win2820</t>
  </si>
  <si>
    <t>WIN2835</t>
  </si>
  <si>
    <t>WIN2853</t>
  </si>
  <si>
    <t>win2924</t>
  </si>
  <si>
    <t>WIN2982</t>
  </si>
  <si>
    <t>win2A00</t>
  </si>
  <si>
    <t>2A00 - WM+ HNI Vĩnh Ninh, Thanh Trì</t>
  </si>
  <si>
    <t>win2A16</t>
  </si>
  <si>
    <t>2A16 - WM+ HNI Thôn 1, Cát Quế</t>
  </si>
  <si>
    <t>win2A20</t>
  </si>
  <si>
    <t>2A20 - WM+ HNI Tiên Hội, Đông Anh</t>
  </si>
  <si>
    <t>WIN2A69</t>
  </si>
  <si>
    <t>2A69 - WM+ HNI Thôn 9, Cát Quế</t>
  </si>
  <si>
    <t>win2A72</t>
  </si>
  <si>
    <t>2A72 - WM+ HNI Thôn Bến, Thạch Thất</t>
  </si>
  <si>
    <t>2A78 - WM+ HNI Số 51, TDP 4 Phú Đô</t>
  </si>
  <si>
    <t>WIN2A83</t>
  </si>
  <si>
    <t>2A83 - WM+ HNI Phú Mỹ, Tự Lập</t>
  </si>
  <si>
    <t>win2AA2</t>
  </si>
  <si>
    <t>2AA2 - WM+ HNI Yên Bài, Mê Linh</t>
  </si>
  <si>
    <t>win2AAI</t>
  </si>
  <si>
    <t>2AAI - WM+ HNI 144, TDP Tân Xuân, Xuân Mai</t>
  </si>
  <si>
    <t>WIN2AAS</t>
  </si>
  <si>
    <t>2AAS - WM+ HNI 39/41 ngõ 73 La Dương</t>
  </si>
  <si>
    <t>win2AAT</t>
  </si>
  <si>
    <t>2AAT - WM+ HNI 272 Lê Lợi, Sơn Tây</t>
  </si>
  <si>
    <t>Win2ABA</t>
  </si>
  <si>
    <t>2ABA -  WM+ HNI Đội 2, Tiên Phương</t>
  </si>
  <si>
    <t>win2ACB</t>
  </si>
  <si>
    <t>2ACB - WM+ HNI Khu Tái Định Cư Ngũ Hiệp</t>
  </si>
  <si>
    <t>win2ACW</t>
  </si>
  <si>
    <t>2ACW - WM+ HNI 82 Xuân Đỗ</t>
  </si>
  <si>
    <t>2ACX - WM+ HNI Số 1 Phú Hà</t>
  </si>
  <si>
    <t>win2AD0</t>
  </si>
  <si>
    <t>2AD0 - WM+ HNI SH-5B Phương Đông Green Par</t>
  </si>
  <si>
    <t>win2AE8</t>
  </si>
  <si>
    <t>2AE8 - WM+ HNI 237 Định Công</t>
  </si>
  <si>
    <t>WIN2AEI</t>
  </si>
  <si>
    <t>2AEI - WM+ HNI 50 Chùa Thông</t>
  </si>
  <si>
    <t>win2AF1</t>
  </si>
  <si>
    <t>2AF1 - WM+ HNI Cống Đặng, Thạch Thất</t>
  </si>
  <si>
    <t>2AFN - WM+ HNI Ô đất 44, KGD Phú Đô</t>
  </si>
  <si>
    <t>2AFW - WM+ HNI Thôn Đìa, Xã Nam Hồng</t>
  </si>
  <si>
    <t>2AG9 - WM+ HNI 97 Ngõ 168 Kim Giang</t>
  </si>
  <si>
    <t>Win2AGK</t>
  </si>
  <si>
    <t>2AGK-WM+ HNI F5-CH02 Masteri West Height</t>
  </si>
  <si>
    <t>2AGP - WM+ HNI 28 Ngách 158/38 Nguyễn Sơn</t>
  </si>
  <si>
    <t>WIN2AGS</t>
  </si>
  <si>
    <t>2AGS - WM+ HNI LK4-09, KĐT mới Kim Văn-Kim</t>
  </si>
  <si>
    <t>2AGV - WM+ HNI Số 1, Ngách 22/163 Khuyến L</t>
  </si>
  <si>
    <t>2AGZ - WM+ HNI Phú Nhi, Thanh Lâm</t>
  </si>
  <si>
    <t>win2AH8</t>
  </si>
  <si>
    <t>2AH8 - WM+ HNI BT4-13 KĐG Ngũ Hiệp-Tứ Hiệp</t>
  </si>
  <si>
    <t>2AHL - WM+ HNI I1.CH08 Imperia Smart City</t>
  </si>
  <si>
    <t>win2AHM</t>
  </si>
  <si>
    <t>2AHM - WM+ HNI Thôn 1 Thạch Đà</t>
  </si>
  <si>
    <t>win2AJE</t>
  </si>
  <si>
    <t>2AJE - WM+ HNI M1 Masteri Waterfront</t>
  </si>
  <si>
    <t>win2AJI</t>
  </si>
  <si>
    <t>2AJI - WM+ HNI 150 Tân Thành</t>
  </si>
  <si>
    <t>WIN2AJS</t>
  </si>
  <si>
    <t>2AJS - WM+ HNI Dộc Toản, Hạ Mỗ</t>
  </si>
  <si>
    <t>win2AK1</t>
  </si>
  <si>
    <t>2AK1 - WIN HNI SH01 - HH2, 360 Giải Phóng</t>
  </si>
  <si>
    <t>win2AK4</t>
  </si>
  <si>
    <t>2AK4 - WM+ HNI Liên Hiệp, Phúc Thọ</t>
  </si>
  <si>
    <t>WIN2AKT</t>
  </si>
  <si>
    <t>2AKT - WM+ HNI 20 Phú Đa</t>
  </si>
  <si>
    <t>Win2AKV</t>
  </si>
  <si>
    <t>2AKV - WM+ HNI Thôn 6, Trung Châu</t>
  </si>
  <si>
    <t>2AKH - WIN HNI CT8B KĐT Đại Thanh</t>
  </si>
  <si>
    <t>WIN2AL8</t>
  </si>
  <si>
    <t>2AL8 - WM+ HNI 71 Ngách 116 Ngõ Trại Cá</t>
  </si>
  <si>
    <t>WIN2ALT</t>
  </si>
  <si>
    <t>2ATL-WM+ HNI 202 Đại Nghĩa</t>
  </si>
  <si>
    <t>Win2AM2</t>
  </si>
  <si>
    <t>20AM2 - WM+ HNI 174 Thôn Thượng</t>
  </si>
  <si>
    <t>Win2AM3</t>
  </si>
  <si>
    <t>2AM3 - WM+ HNI SL20 – Lô M2 Viện Bỏng Lê H</t>
  </si>
  <si>
    <t>win2AM9</t>
  </si>
  <si>
    <t>2AM9 - WM+ HNI CT2B KĐT Xuân Phương</t>
  </si>
  <si>
    <t>WM+ HNI 104-106 Phùng Hưng</t>
  </si>
  <si>
    <t>WIN2AN1</t>
  </si>
  <si>
    <t>2AN1 - WIN HNI ED.104 Eco Dream</t>
  </si>
  <si>
    <t>WIN2AN4</t>
  </si>
  <si>
    <t>2AN4 - WIN HNI B1.3 – HH03A KĐT Thanh Hà</t>
  </si>
  <si>
    <t>2AML - WM+ HNI 1062 An Hạ</t>
  </si>
  <si>
    <t>WIN2AO3</t>
  </si>
  <si>
    <t>2AO3 - WM+ HNI Đông Tiến, Chương Mỹ</t>
  </si>
  <si>
    <t>WIN2AOC</t>
  </si>
  <si>
    <t>2AOC - WM+ HNI 244 Đội Cấn</t>
  </si>
  <si>
    <t>WIN2AON</t>
  </si>
  <si>
    <t>2AON - WM+ HNI Cụm 2, Thọ Xuân</t>
  </si>
  <si>
    <t>win2AP2</t>
  </si>
  <si>
    <t>2AP2 - WM+ HNI 39 Tổ 8 Đa Sỹ</t>
  </si>
  <si>
    <t>WIN2APY</t>
  </si>
  <si>
    <t>2APY - WM+ HNI 30 Tiền Huân</t>
  </si>
  <si>
    <t>win2AQ0</t>
  </si>
  <si>
    <t>2AQ0 - WM+ HNI Ngõ 12, Đội 1 Tả Thanh Oai</t>
  </si>
  <si>
    <t>win2AQ5</t>
  </si>
  <si>
    <t>2AQ5 - WM+ HNI 254 Đại Từ</t>
  </si>
  <si>
    <t>2AQC - WM+ HNI Tân Hội, Tân Tiến</t>
  </si>
  <si>
    <t>2AQI - WM+ HNI Phương Hạnh, Tân Tiến</t>
  </si>
  <si>
    <t>WIN2AQL</t>
  </si>
  <si>
    <t>2AQL - WM+ HNI Xuân Dương, Kim Lũ</t>
  </si>
  <si>
    <t>2AQN - WM+ HNI Long Phú, Hòa Thạch</t>
  </si>
  <si>
    <t>WIN2AQO</t>
  </si>
  <si>
    <t>2AQO - WIN HNI CT4AB KĐT Xa La</t>
  </si>
  <si>
    <t>win2AQV</t>
  </si>
  <si>
    <t>2AQV - WM+ HNI TM01-29 Vinhomes West point</t>
  </si>
  <si>
    <t>win2AQX</t>
  </si>
  <si>
    <t>2AQX - WM+ HNI Bạch Thạch, Hòa Thạch</t>
  </si>
  <si>
    <t>2AQU-WM+ HNI 92 Xóm Đông, Thôn Dược Hạ</t>
  </si>
  <si>
    <t>win2AR5</t>
  </si>
  <si>
    <t>2AR5 - WM+ HNI R1.05 Ocean Park</t>
  </si>
  <si>
    <t>2ARB - WM+ HNI CC1 Hado Parkside</t>
  </si>
  <si>
    <t>2ARC- WM+ HNI Nam Dư</t>
  </si>
  <si>
    <t>2ARD - WM+ HNI C2.15 Ecohome 2</t>
  </si>
  <si>
    <t>WIN2ARE</t>
  </si>
  <si>
    <t>2ARE - WM+ HNI Thôn 7, Ba Trại</t>
  </si>
  <si>
    <t>2ARG - WM+ HNI 507 Thụy Khuê</t>
  </si>
  <si>
    <t>2ARH - WM+ HNI 20 Cầu Bây</t>
  </si>
  <si>
    <t>win2ARI</t>
  </si>
  <si>
    <t>2ARI - WM+ HNI Vĩnh Ninh, Tri Thủy</t>
  </si>
  <si>
    <t>win2ARP</t>
  </si>
  <si>
    <t>2ARP - WM+ HNI 176 - 178 Vân Hòa</t>
  </si>
  <si>
    <t>win2ARS</t>
  </si>
  <si>
    <t>2ARS - WM+ HNI Chợ Chiều Sơn Đồng</t>
  </si>
  <si>
    <t>2ARU - WM+ HNI I2.CH17 Imperia Smart City</t>
  </si>
  <si>
    <t>WIN2ARX</t>
  </si>
  <si>
    <t>2ARX - WM+ HNI Thôn Ngoại, Tam Thuấn</t>
  </si>
  <si>
    <t>2ARY - WM+ HNI 18 Ngõ 66 Dịch Vọng Hậu</t>
  </si>
  <si>
    <t>WIN2ARZ</t>
  </si>
  <si>
    <t>2ARZ - WM+ HNI Thôn Nam, Phụng Thượng</t>
  </si>
  <si>
    <t>2AS0 - WM+ HNI 64 Bạch Đằng</t>
  </si>
  <si>
    <t>2AS8 - WM+ HNI Xuân Lai, Sóc Sơn</t>
  </si>
  <si>
    <t>WIN2ASA</t>
  </si>
  <si>
    <t>2ASA - WM+ HNI Chợ Hương Ngải</t>
  </si>
  <si>
    <t>2ASS - WM+ HNI Thôn 7, Ngọc Tảo</t>
  </si>
  <si>
    <t>WIN2AST</t>
  </si>
  <si>
    <t>2AST - WM+ HNI Thôn 3, Thạch Đà</t>
  </si>
  <si>
    <t>2ASU - WM+ HNI 80 Đa Lộc</t>
  </si>
  <si>
    <t>2ASV - WM+ HNI Ngã 3 Thuống, Thôn 2, Yên B</t>
  </si>
  <si>
    <t>WIN2ASZ</t>
  </si>
  <si>
    <t>2ASZ - WM+ HNI My Hạ, Thanh Mai</t>
  </si>
  <si>
    <t>win2AT2</t>
  </si>
  <si>
    <t>2AT2 - WIN HNI 16-TT11 KĐT Văn Phú</t>
  </si>
  <si>
    <t>win2ATA</t>
  </si>
  <si>
    <t>2ATA - WM+ HNI Mai Trang, Minh Tân</t>
  </si>
  <si>
    <t>WIN2ATC</t>
  </si>
  <si>
    <t>2ATC - WM+ HNI Cốc Thượng, Hoàng Diệu</t>
  </si>
  <si>
    <t>WIN2ATL</t>
  </si>
  <si>
    <t>2ATL - WM+ HNI 202 Đại Nghĩa</t>
  </si>
  <si>
    <t>WIN2ATM</t>
  </si>
  <si>
    <t>2ATM - WM+ HNI 176 Phố Nghệ</t>
  </si>
  <si>
    <t>2ATQ - WM+ HNI Cốc Thôn, Cam Thượng</t>
  </si>
  <si>
    <t>WIN2ATS</t>
  </si>
  <si>
    <t>2ATS - WM+ HNI Phú Hữu 2, Phú Nghĩa</t>
  </si>
  <si>
    <t>WIN2ATU</t>
  </si>
  <si>
    <t>2ATU - WIN HNI P11 Park Hill</t>
  </si>
  <si>
    <t>win2ATV</t>
  </si>
  <si>
    <t>2ATV - WM+ HNI Chợ Cầu, Trung Tiến</t>
  </si>
  <si>
    <t>WIN2ATW</t>
  </si>
  <si>
    <t>2ATW - WM+ HNI TDP 3 Mễ Trì Hạ</t>
  </si>
  <si>
    <t>WIN2ATX</t>
  </si>
  <si>
    <t>2ATX - WM+ HNI Xóm 5, Thôn Hoành</t>
  </si>
  <si>
    <t>win2AU3</t>
  </si>
  <si>
    <t>2AU3 - WM+ HNI Bái Đô, Phú Xuyên</t>
  </si>
  <si>
    <t>WIN2AUC</t>
  </si>
  <si>
    <t>2AUC - WM+ HNI Cẩm Lĩnh, Đông Phượng</t>
  </si>
  <si>
    <t>2AUE - WM+ HNI 72 Đường 2 Bãi Thụy</t>
  </si>
  <si>
    <t>2AUF-WM+ HNI 7 Cầu Am</t>
  </si>
  <si>
    <t>2AUH - WM+ HNI Bái Ngoại, Liệp Nghĩa</t>
  </si>
  <si>
    <t>WIN2AUK</t>
  </si>
  <si>
    <t>2AUK - WM+ HNI Nhân Hiền, Hiền Giang</t>
  </si>
  <si>
    <t>2AUM - WM+ HNI Trung Hà, Thái Hòa</t>
  </si>
  <si>
    <t>WIN2AUS</t>
  </si>
  <si>
    <t>2AUS - WM+ HNI Hạ Hòa, Hưng Đạo</t>
  </si>
  <si>
    <t>WIN2AUY</t>
  </si>
  <si>
    <t>2AUY - WM+ HNI 60 Thu Thuận</t>
  </si>
  <si>
    <t>win2AV1</t>
  </si>
  <si>
    <t>2AV1 - WM+ HNI Vân Côn, Hoài Đức</t>
  </si>
  <si>
    <t>win2AVU</t>
  </si>
  <si>
    <t>2AVU - WM+ HNI Đồi Miễu, xã Nam Phương Tiến</t>
  </si>
  <si>
    <t>win2AW3</t>
  </si>
  <si>
    <t>2AW3 - WIN HNI 74A Quang Trung</t>
  </si>
  <si>
    <t>win2AW4</t>
  </si>
  <si>
    <t>2AW4 - WM+ HNI Phú Châu, Ba Vì</t>
  </si>
  <si>
    <t>win2AWA</t>
  </si>
  <si>
    <t>2AWA - WM+ HNI Trát Cầu, Tiền Phong</t>
  </si>
  <si>
    <t>2AWF - WM+ HNI Đại Đồng Độ Lân, Tuyết Nghĩa</t>
  </si>
  <si>
    <t>win2AWK</t>
  </si>
  <si>
    <t>2AWK - WM+ HNI Ngự Tiền, Thanh Lâm</t>
  </si>
  <si>
    <t>WM+ HNI SA5 Vinhomes Smart City</t>
  </si>
  <si>
    <t>win2AWW</t>
  </si>
  <si>
    <t>2AWW - WM+ HNI Ngô Đạo, Tân Hưng</t>
  </si>
  <si>
    <t>WIN2AWX</t>
  </si>
  <si>
    <t>2AWX - WM+ HNI  Thọ Lão, Tiến Thịnh</t>
  </si>
  <si>
    <t>WIN2AWY</t>
  </si>
  <si>
    <t>2AWY - WM+ HNI 45 Hiệu Chân</t>
  </si>
  <si>
    <t>2AWZ - WM+ HNI Tráng Việt, Mê Linh</t>
  </si>
  <si>
    <t>2AX5 - WM+ HNI U39.2 Masteri West Heights</t>
  </si>
  <si>
    <t>win2AX6</t>
  </si>
  <si>
    <t>2AX6 - WM+ HNI 381 - 383 Kiêu Kỵ</t>
  </si>
  <si>
    <t>WIN2AXC</t>
  </si>
  <si>
    <t>2AXC-WIN HNI HH5 Khai Sơn City</t>
  </si>
  <si>
    <t>WIN2AXK</t>
  </si>
  <si>
    <t>2AXK - WM+ Thôn Đoài, Xuy Xá</t>
  </si>
  <si>
    <t>WM+ HNI Thôn Thượng, Phùng Xá</t>
  </si>
  <si>
    <t>WIN2AXM</t>
  </si>
  <si>
    <t>2AXM - WM+ Ngã 4 An Phú, Mỹ Đức</t>
  </si>
  <si>
    <t>WIN2AXT</t>
  </si>
  <si>
    <t>WM+ HNI Hoàng Kim, Mê Linh</t>
  </si>
  <si>
    <t>WIN2AXX</t>
  </si>
  <si>
    <t>WM+ HNI Bồng Mạc, Liên Mạc</t>
  </si>
  <si>
    <t>win2AY2</t>
  </si>
  <si>
    <t>2AY2 - WM+ HNI Khu 2 Văn Lôi, Mê Linh</t>
  </si>
  <si>
    <t>2AYC - WM+ HNI 40 Hào Nam</t>
  </si>
  <si>
    <t>WM+ HNI P3 Ocean Park</t>
  </si>
  <si>
    <t>2AYV - WM+ HNI Thượng Hồng, Văn Bình</t>
  </si>
  <si>
    <t>2AZ5 - WM+ HNI 93 Đức Giang, Long Biên</t>
  </si>
  <si>
    <t>WM+ HNI 155 Vương Thừa Vũ</t>
  </si>
  <si>
    <t>WM+ HNI Đông Cao, Tráng Việt</t>
  </si>
  <si>
    <t>2AZU - WM+ HNI 22 Chợ Đông Bài</t>
  </si>
  <si>
    <t>WM+ HNI Văn Mỹ, Hoàng Văn Thụ</t>
  </si>
  <si>
    <t>WIN2B07</t>
  </si>
  <si>
    <t>WM+ HNI Yên Thị, Tiến Thịnh</t>
  </si>
  <si>
    <t>WIN2B08</t>
  </si>
  <si>
    <t>WM+ HNI Lực Canh, Xuân Canh</t>
  </si>
  <si>
    <t>WM+ HNI Mạnh Tân, Thụy Lâm</t>
  </si>
  <si>
    <t>WM+ HNI 36A Ngõ 670 Hà Huy Tập</t>
  </si>
  <si>
    <t>WIN2B14</t>
  </si>
  <si>
    <t>WM+ HNI Thôn Đoài, Phú Minh</t>
  </si>
  <si>
    <t>WM+ HNI 200-202 Định Công Thượng</t>
  </si>
  <si>
    <t>2B24 - WM+ HNI GS1 Vinhomes Smart City</t>
  </si>
  <si>
    <t>WIN2B36</t>
  </si>
  <si>
    <t>2B36- WM+ HNI Bảo Tháp, Kim Hoa</t>
  </si>
  <si>
    <t>2B42- WM+ HNI 51 Quang Trung, Kim Lũ</t>
  </si>
  <si>
    <t>WM+ HNI 9 Trần Kim Xuyến</t>
  </si>
  <si>
    <t>2B52 -WM+ HNI Xóm 5, Liệp Mai</t>
  </si>
  <si>
    <t>2B84 - WM+ HNI 39 Bất Bạt</t>
  </si>
  <si>
    <t>WIN2B93</t>
  </si>
  <si>
    <t>2B93 - WM+ HNI Thôn Bặn, Vân Hòa</t>
  </si>
  <si>
    <t>2BA2- WIN HNI B2-HH Roman Plaza</t>
  </si>
  <si>
    <t>WIN2BA8</t>
  </si>
  <si>
    <t>2BA8 - WM+ HNI Cầu Bã, Quảng Oai</t>
  </si>
  <si>
    <t>2BB7- WIN HNI HH4C Linh Đàm</t>
  </si>
  <si>
    <t>WIN3014</t>
  </si>
  <si>
    <t>WIN3015</t>
  </si>
  <si>
    <t>WIN3025</t>
  </si>
  <si>
    <t>WIN3027</t>
  </si>
  <si>
    <t>WIN3030</t>
  </si>
  <si>
    <t>win3038</t>
  </si>
  <si>
    <t>win3072</t>
  </si>
  <si>
    <t>win3088</t>
  </si>
  <si>
    <t>win3089</t>
  </si>
  <si>
    <t>win3104</t>
  </si>
  <si>
    <t>win3123</t>
  </si>
  <si>
    <t>WIN3130</t>
  </si>
  <si>
    <t>win3131</t>
  </si>
  <si>
    <t>win3132</t>
  </si>
  <si>
    <t>WIN3136</t>
  </si>
  <si>
    <t>WIN3138</t>
  </si>
  <si>
    <t>win3142</t>
  </si>
  <si>
    <t>WIN3145</t>
  </si>
  <si>
    <t>WIN3159</t>
  </si>
  <si>
    <t>WIN3168</t>
  </si>
  <si>
    <t>win3178</t>
  </si>
  <si>
    <t>WIN3179</t>
  </si>
  <si>
    <t>WIN3181</t>
  </si>
  <si>
    <t>WIN3183</t>
  </si>
  <si>
    <t>WIN3188</t>
  </si>
  <si>
    <t>WIN3196</t>
  </si>
  <si>
    <t>win3210</t>
  </si>
  <si>
    <t>win3228</t>
  </si>
  <si>
    <t>win3229</t>
  </si>
  <si>
    <t>win3238</t>
  </si>
  <si>
    <t>win3239</t>
  </si>
  <si>
    <t>WIN3245</t>
  </si>
  <si>
    <t>WIN3246</t>
  </si>
  <si>
    <t>WIN3264</t>
  </si>
  <si>
    <t>WIN3266</t>
  </si>
  <si>
    <t>WIN3279</t>
  </si>
  <si>
    <t>win3281</t>
  </si>
  <si>
    <t>win3291</t>
  </si>
  <si>
    <t>WIN3304</t>
  </si>
  <si>
    <t>WIN3322</t>
  </si>
  <si>
    <t>win3323</t>
  </si>
  <si>
    <t>WIN3342</t>
  </si>
  <si>
    <t>win3346</t>
  </si>
  <si>
    <t>win3369</t>
  </si>
  <si>
    <t>WIN3370</t>
  </si>
  <si>
    <t>WIN3404</t>
  </si>
  <si>
    <t>WIN3433</t>
  </si>
  <si>
    <t>win3455</t>
  </si>
  <si>
    <t>win3478</t>
  </si>
  <si>
    <t>win3496</t>
  </si>
  <si>
    <t>WIN3528</t>
  </si>
  <si>
    <t>WIN3529</t>
  </si>
  <si>
    <t>WIN3530</t>
  </si>
  <si>
    <t>WIN3531</t>
  </si>
  <si>
    <t>win3540</t>
  </si>
  <si>
    <t>WIN3541</t>
  </si>
  <si>
    <t>win3552</t>
  </si>
  <si>
    <t>WIN3555</t>
  </si>
  <si>
    <t>WIN3569</t>
  </si>
  <si>
    <t>win3599</t>
  </si>
  <si>
    <t>win3601</t>
  </si>
  <si>
    <t>WIN3608</t>
  </si>
  <si>
    <t>win3609</t>
  </si>
  <si>
    <t>win3623</t>
  </si>
  <si>
    <t>win3639</t>
  </si>
  <si>
    <t>win3649</t>
  </si>
  <si>
    <t>WIN3651</t>
  </si>
  <si>
    <t>win3679</t>
  </si>
  <si>
    <t>WIN3683</t>
  </si>
  <si>
    <t>win3690</t>
  </si>
  <si>
    <t>WIN3692</t>
  </si>
  <si>
    <t>win3700</t>
  </si>
  <si>
    <t>win3714</t>
  </si>
  <si>
    <t>win3716</t>
  </si>
  <si>
    <t>win3722</t>
  </si>
  <si>
    <t>WIN3727</t>
  </si>
  <si>
    <t>win3728</t>
  </si>
  <si>
    <t>win3729</t>
  </si>
  <si>
    <t>win3752</t>
  </si>
  <si>
    <t>WIN3754</t>
  </si>
  <si>
    <t>WIN3755</t>
  </si>
  <si>
    <t>WIN3776</t>
  </si>
  <si>
    <t>win3777</t>
  </si>
  <si>
    <t>WIN3841</t>
  </si>
  <si>
    <t>WIN3851</t>
  </si>
  <si>
    <t>WIN3862</t>
  </si>
  <si>
    <t>WIN3863</t>
  </si>
  <si>
    <t>WIN3877</t>
  </si>
  <si>
    <t>WIN3883</t>
  </si>
  <si>
    <t>win3890</t>
  </si>
  <si>
    <t>WIN3916</t>
  </si>
  <si>
    <t>WIN3951</t>
  </si>
  <si>
    <t>WIN3995</t>
  </si>
  <si>
    <t>win3999</t>
  </si>
  <si>
    <t>win4000</t>
  </si>
  <si>
    <t>WIN4007</t>
  </si>
  <si>
    <t>WIN4023</t>
  </si>
  <si>
    <t>win4024</t>
  </si>
  <si>
    <t>WIN4031</t>
  </si>
  <si>
    <t>WIN4041</t>
  </si>
  <si>
    <t>WIN4053</t>
  </si>
  <si>
    <t>WIN4060</t>
  </si>
  <si>
    <t>win4065</t>
  </si>
  <si>
    <t>WIN4066</t>
  </si>
  <si>
    <t>win4077</t>
  </si>
  <si>
    <t>WIN4101</t>
  </si>
  <si>
    <t>win4109</t>
  </si>
  <si>
    <t>WIN4110</t>
  </si>
  <si>
    <t>WIN4114</t>
  </si>
  <si>
    <t>WIN4122</t>
  </si>
  <si>
    <t>WIN4128</t>
  </si>
  <si>
    <t>win4129</t>
  </si>
  <si>
    <t>WIN4135</t>
  </si>
  <si>
    <t>win4138</t>
  </si>
  <si>
    <t>win4144</t>
  </si>
  <si>
    <t>win4167</t>
  </si>
  <si>
    <t>WIN4168</t>
  </si>
  <si>
    <t>WIN4169</t>
  </si>
  <si>
    <t>win4172</t>
  </si>
  <si>
    <t>win4174</t>
  </si>
  <si>
    <t>win4180</t>
  </si>
  <si>
    <t>WIN4190</t>
  </si>
  <si>
    <t>WIN4191</t>
  </si>
  <si>
    <t>WIN4192</t>
  </si>
  <si>
    <t>win4210</t>
  </si>
  <si>
    <t>win4211</t>
  </si>
  <si>
    <t>win4217</t>
  </si>
  <si>
    <t>win4222</t>
  </si>
  <si>
    <t>WIN4236</t>
  </si>
  <si>
    <t>win4241</t>
  </si>
  <si>
    <t>win4243</t>
  </si>
  <si>
    <t>WIN4249</t>
  </si>
  <si>
    <t>WIN4256</t>
  </si>
  <si>
    <t>WIN4259</t>
  </si>
  <si>
    <t>WIN4262</t>
  </si>
  <si>
    <t>win4275</t>
  </si>
  <si>
    <t>WIN4287</t>
  </si>
  <si>
    <t>WIN4294</t>
  </si>
  <si>
    <t>WIN4302</t>
  </si>
  <si>
    <t>win4307</t>
  </si>
  <si>
    <t>win4326</t>
  </si>
  <si>
    <t>WIN4327</t>
  </si>
  <si>
    <t>WIN4328</t>
  </si>
  <si>
    <t>win4360</t>
  </si>
  <si>
    <t>win4414</t>
  </si>
  <si>
    <t>win4417</t>
  </si>
  <si>
    <t>WIN4418</t>
  </si>
  <si>
    <t>WIN4425</t>
  </si>
  <si>
    <t>win4436</t>
  </si>
  <si>
    <t>win4437</t>
  </si>
  <si>
    <t>WIN4442</t>
  </si>
  <si>
    <t>WIN4444</t>
  </si>
  <si>
    <t>WIN4449</t>
  </si>
  <si>
    <t>WIN4511</t>
  </si>
  <si>
    <t>WIN4515</t>
  </si>
  <si>
    <t>WIN4517</t>
  </si>
  <si>
    <t>win4520</t>
  </si>
  <si>
    <t>win4521</t>
  </si>
  <si>
    <t>WIN4526</t>
  </si>
  <si>
    <t>WIN4531</t>
  </si>
  <si>
    <t>WIN4535</t>
  </si>
  <si>
    <t>WIN4539</t>
  </si>
  <si>
    <t>win4553</t>
  </si>
  <si>
    <t>WIN4554</t>
  </si>
  <si>
    <t>win4583</t>
  </si>
  <si>
    <t>WIN4584</t>
  </si>
  <si>
    <t>WIN4588</t>
  </si>
  <si>
    <t>WIN4589</t>
  </si>
  <si>
    <t>win4603</t>
  </si>
  <si>
    <t>WIN4611</t>
  </si>
  <si>
    <t>WIN4634</t>
  </si>
  <si>
    <t>WIN4639</t>
  </si>
  <si>
    <t>WIN4640</t>
  </si>
  <si>
    <t>win4656</t>
  </si>
  <si>
    <t>WIN4667</t>
  </si>
  <si>
    <t>WIN4671</t>
  </si>
  <si>
    <t>WIN4680</t>
  </si>
  <si>
    <t>WIN4764</t>
  </si>
  <si>
    <t>win4766</t>
  </si>
  <si>
    <t>win4767</t>
  </si>
  <si>
    <t>WIN4776</t>
  </si>
  <si>
    <t>WIN4781</t>
  </si>
  <si>
    <t>WIN4800</t>
  </si>
  <si>
    <t>WIN4826</t>
  </si>
  <si>
    <t>win4832</t>
  </si>
  <si>
    <t>win4863</t>
  </si>
  <si>
    <t>WIN4870</t>
  </si>
  <si>
    <t>WIN4918</t>
  </si>
  <si>
    <t>win4924</t>
  </si>
  <si>
    <t>win4927</t>
  </si>
  <si>
    <t>WIN4959</t>
  </si>
  <si>
    <t>WIN4967</t>
  </si>
  <si>
    <t>WIN4983</t>
  </si>
  <si>
    <t>WIN5008</t>
  </si>
  <si>
    <t>WIN5054</t>
  </si>
  <si>
    <t>WIN5055</t>
  </si>
  <si>
    <t>win5075</t>
  </si>
  <si>
    <t>WIN5090</t>
  </si>
  <si>
    <t>win5101</t>
  </si>
  <si>
    <t>win5161</t>
  </si>
  <si>
    <t>win5162</t>
  </si>
  <si>
    <t>win5176</t>
  </si>
  <si>
    <t>WIN5177</t>
  </si>
  <si>
    <t>WIN5219</t>
  </si>
  <si>
    <t>win5266</t>
  </si>
  <si>
    <t>win5267</t>
  </si>
  <si>
    <t>win5268</t>
  </si>
  <si>
    <t>WIN5284</t>
  </si>
  <si>
    <t>WIN5288</t>
  </si>
  <si>
    <t>win5295</t>
  </si>
  <si>
    <t>WIN5305</t>
  </si>
  <si>
    <t>WIN5313</t>
  </si>
  <si>
    <t>win5323</t>
  </si>
  <si>
    <t>WIN5327</t>
  </si>
  <si>
    <t>win5341</t>
  </si>
  <si>
    <t>WIN5343</t>
  </si>
  <si>
    <t>WIN5347</t>
  </si>
  <si>
    <t>win5351</t>
  </si>
  <si>
    <t>WIN5368</t>
  </si>
  <si>
    <t>WIN5378</t>
  </si>
  <si>
    <t>WIN5385</t>
  </si>
  <si>
    <t>WIN5394</t>
  </si>
  <si>
    <t>WIN5408</t>
  </si>
  <si>
    <t>WIN5415</t>
  </si>
  <si>
    <t>win5422</t>
  </si>
  <si>
    <t>WIN5423</t>
  </si>
  <si>
    <t>win5429</t>
  </si>
  <si>
    <t>WIN5431</t>
  </si>
  <si>
    <t>WIN5453</t>
  </si>
  <si>
    <t>win5454</t>
  </si>
  <si>
    <t>WIN5465</t>
  </si>
  <si>
    <t>win5470</t>
  </si>
  <si>
    <t>WIN5484</t>
  </si>
  <si>
    <t>win5487</t>
  </si>
  <si>
    <t>win5490</t>
  </si>
  <si>
    <t>WIN5495</t>
  </si>
  <si>
    <t>WIN5501</t>
  </si>
  <si>
    <t>WIN5504</t>
  </si>
  <si>
    <t>win5509</t>
  </si>
  <si>
    <t>win5511</t>
  </si>
  <si>
    <t>win5535</t>
  </si>
  <si>
    <t>WIN5542</t>
  </si>
  <si>
    <t>win5546</t>
  </si>
  <si>
    <t>WIN5554</t>
  </si>
  <si>
    <t>WIN5555</t>
  </si>
  <si>
    <t>WIN5567</t>
  </si>
  <si>
    <t>WIN5570</t>
  </si>
  <si>
    <t>WIN5573</t>
  </si>
  <si>
    <t>WIN5578</t>
  </si>
  <si>
    <t>win5579</t>
  </si>
  <si>
    <t>WIN5580</t>
  </si>
  <si>
    <t>WIN5582</t>
  </si>
  <si>
    <t>WIN5585</t>
  </si>
  <si>
    <t>win5586</t>
  </si>
  <si>
    <t>WIN5605</t>
  </si>
  <si>
    <t>WIN5609</t>
  </si>
  <si>
    <t>WIN5614</t>
  </si>
  <si>
    <t>WIN5615</t>
  </si>
  <si>
    <t>WIN5617</t>
  </si>
  <si>
    <t>WIN5618</t>
  </si>
  <si>
    <t>WIN5619</t>
  </si>
  <si>
    <t>WIN5621</t>
  </si>
  <si>
    <t>WIN5629</t>
  </si>
  <si>
    <t>win5634</t>
  </si>
  <si>
    <t>WIN5635</t>
  </si>
  <si>
    <t>WIN5640</t>
  </si>
  <si>
    <t>WIN5644</t>
  </si>
  <si>
    <t>WIN5659</t>
  </si>
  <si>
    <t>win5662</t>
  </si>
  <si>
    <t>WIN5669</t>
  </si>
  <si>
    <t>win5674</t>
  </si>
  <si>
    <t>WIN5681</t>
  </si>
  <si>
    <t>win5686</t>
  </si>
  <si>
    <t>win5690</t>
  </si>
  <si>
    <t>WIN5721</t>
  </si>
  <si>
    <t>win5741</t>
  </si>
  <si>
    <t>WIN5749</t>
  </si>
  <si>
    <t>win5750</t>
  </si>
  <si>
    <t>win5768</t>
  </si>
  <si>
    <t>WIN5772</t>
  </si>
  <si>
    <t>WIN5788</t>
  </si>
  <si>
    <t>win5803</t>
  </si>
  <si>
    <t>win5804</t>
  </si>
  <si>
    <t>WIN5805</t>
  </si>
  <si>
    <t>WIN5812</t>
  </si>
  <si>
    <t>WIN5815</t>
  </si>
  <si>
    <t>win5817</t>
  </si>
  <si>
    <t>WIN5831</t>
  </si>
  <si>
    <t>WIN5832</t>
  </si>
  <si>
    <t>WIN5835</t>
  </si>
  <si>
    <t>WIN5837</t>
  </si>
  <si>
    <t>WIN5855</t>
  </si>
  <si>
    <t>WIN5857</t>
  </si>
  <si>
    <t>WIN5865</t>
  </si>
  <si>
    <t>win5874</t>
  </si>
  <si>
    <t>win5878</t>
  </si>
  <si>
    <t>win5896</t>
  </si>
  <si>
    <t>WIN5906</t>
  </si>
  <si>
    <t>WIN5925</t>
  </si>
  <si>
    <t>WIN5936</t>
  </si>
  <si>
    <t>win5952</t>
  </si>
  <si>
    <t>win5976</t>
  </si>
  <si>
    <t>WIN5987</t>
  </si>
  <si>
    <t>WIN5993</t>
  </si>
  <si>
    <t>win6014</t>
  </si>
  <si>
    <t>WIN6044</t>
  </si>
  <si>
    <t>win6050</t>
  </si>
  <si>
    <t>win6054</t>
  </si>
  <si>
    <t>win6072</t>
  </si>
  <si>
    <t>win6075</t>
  </si>
  <si>
    <t>win6076</t>
  </si>
  <si>
    <t>WIN6081</t>
  </si>
  <si>
    <t>WIN6091</t>
  </si>
  <si>
    <t>win6108</t>
  </si>
  <si>
    <t>WIN6119</t>
  </si>
  <si>
    <t>WIN6128</t>
  </si>
  <si>
    <t>WIN6131</t>
  </si>
  <si>
    <t>win6142</t>
  </si>
  <si>
    <t>WIN6148</t>
  </si>
  <si>
    <t>WIN6152</t>
  </si>
  <si>
    <t>WIN6156</t>
  </si>
  <si>
    <t>win6163</t>
  </si>
  <si>
    <t>WIN6171</t>
  </si>
  <si>
    <t>WIN6174</t>
  </si>
  <si>
    <t>WIN6180</t>
  </si>
  <si>
    <t>WIN6184</t>
  </si>
  <si>
    <t>WIN6204</t>
  </si>
  <si>
    <t>WIN6219</t>
  </si>
  <si>
    <t>WIN6221</t>
  </si>
  <si>
    <t>WIN6226</t>
  </si>
  <si>
    <t>win6236</t>
  </si>
  <si>
    <t>WIN6253</t>
  </si>
  <si>
    <t>WIN6255</t>
  </si>
  <si>
    <t>win6262</t>
  </si>
  <si>
    <t>WIN6289</t>
  </si>
  <si>
    <t>win6293</t>
  </si>
  <si>
    <t>WIN6312</t>
  </si>
  <si>
    <t>win6315</t>
  </si>
  <si>
    <t>win6322</t>
  </si>
  <si>
    <t>win6327</t>
  </si>
  <si>
    <t>win6332</t>
  </si>
  <si>
    <t>win6376</t>
  </si>
  <si>
    <t>WIN6380</t>
  </si>
  <si>
    <t>WIN6400</t>
  </si>
  <si>
    <t>win6402</t>
  </si>
  <si>
    <t>win6405</t>
  </si>
  <si>
    <t>win6423</t>
  </si>
  <si>
    <t>WIN6430</t>
  </si>
  <si>
    <t>Win6435</t>
  </si>
  <si>
    <t>win6440</t>
  </si>
  <si>
    <t>win6441</t>
  </si>
  <si>
    <t>win6444</t>
  </si>
  <si>
    <t>WIN6453</t>
  </si>
  <si>
    <t>WIN6455</t>
  </si>
  <si>
    <t>win6462</t>
  </si>
  <si>
    <t>WIN6465</t>
  </si>
  <si>
    <t>win6466</t>
  </si>
  <si>
    <t>win6476</t>
  </si>
  <si>
    <t>win6481</t>
  </si>
  <si>
    <t>win6482</t>
  </si>
  <si>
    <t>WIN6485</t>
  </si>
  <si>
    <t>win6486</t>
  </si>
  <si>
    <t>win6502</t>
  </si>
  <si>
    <t>WIN6542</t>
  </si>
  <si>
    <t>WIN6543</t>
  </si>
  <si>
    <t>WIN6546</t>
  </si>
  <si>
    <t>win6548</t>
  </si>
  <si>
    <t>win6569</t>
  </si>
  <si>
    <t>win6610</t>
  </si>
  <si>
    <t>win6613</t>
  </si>
  <si>
    <t>WIN6614</t>
  </si>
  <si>
    <t>win6634</t>
  </si>
  <si>
    <t>win6639</t>
  </si>
  <si>
    <t>WIN6646</t>
  </si>
  <si>
    <t>win6663</t>
  </si>
  <si>
    <t>win6664</t>
  </si>
  <si>
    <t>win6668</t>
  </si>
  <si>
    <t>win6676</t>
  </si>
  <si>
    <t>win6677</t>
  </si>
  <si>
    <t>win6683</t>
  </si>
  <si>
    <t>win6684</t>
  </si>
  <si>
    <t>win6689</t>
  </si>
  <si>
    <t>win6697</t>
  </si>
  <si>
    <t>win6713</t>
  </si>
  <si>
    <t>win6722</t>
  </si>
  <si>
    <t>win6728</t>
  </si>
  <si>
    <t>win6738</t>
  </si>
  <si>
    <t>win6739</t>
  </si>
  <si>
    <t>win6743</t>
  </si>
  <si>
    <t>win6754</t>
  </si>
  <si>
    <t>win6760</t>
  </si>
  <si>
    <t>win6768</t>
  </si>
  <si>
    <t>win6770</t>
  </si>
  <si>
    <t>win6774</t>
  </si>
  <si>
    <t>win6776</t>
  </si>
  <si>
    <t>6776 - WM+ HNI H3 Hope Residences</t>
  </si>
  <si>
    <t>win6777</t>
  </si>
  <si>
    <t>win6788</t>
  </si>
  <si>
    <t>win6807</t>
  </si>
  <si>
    <t>win6847</t>
  </si>
  <si>
    <t>win6848</t>
  </si>
  <si>
    <t>win6849</t>
  </si>
  <si>
    <t>6852 - WM+ HNI 23 Ngõ 214 Nguyễn Xiển</t>
  </si>
  <si>
    <t>win6856</t>
  </si>
  <si>
    <t>win6857</t>
  </si>
  <si>
    <t>win6858</t>
  </si>
  <si>
    <t>win6866</t>
  </si>
  <si>
    <t>win6872</t>
  </si>
  <si>
    <t>win6873</t>
  </si>
  <si>
    <t>win6880</t>
  </si>
  <si>
    <t>win6882</t>
  </si>
  <si>
    <t>win6883</t>
  </si>
  <si>
    <t>win6888</t>
  </si>
  <si>
    <t>win6891</t>
  </si>
  <si>
    <t>win6892</t>
  </si>
  <si>
    <t>win6895</t>
  </si>
  <si>
    <t>win6919</t>
  </si>
  <si>
    <t>6923 - WM+ HNI CT5C KĐT Văn Khê</t>
  </si>
  <si>
    <t>WIN6929</t>
  </si>
  <si>
    <t>win6939</t>
  </si>
  <si>
    <t>6967 - WM+ HNI 49C Hàng Bún, Ba Đình</t>
  </si>
  <si>
    <t>win6978</t>
  </si>
  <si>
    <t>WIN6990</t>
  </si>
  <si>
    <t>6990 WM+ HNI T1 - TM3 Hanhomes Blue Star</t>
  </si>
  <si>
    <t>win6991</t>
  </si>
  <si>
    <t>6991 - WM+ HNI Xuân Sơn, Sóc Sơn</t>
  </si>
  <si>
    <t>winF209</t>
  </si>
  <si>
    <t>BBM200</t>
  </si>
  <si>
    <t>Bắp bò muối 200g</t>
  </si>
  <si>
    <t>BBM300</t>
  </si>
  <si>
    <t>Bắp bò muối 300g</t>
  </si>
  <si>
    <t>BBM500</t>
  </si>
  <si>
    <t>Bắp bò muối 500g</t>
  </si>
  <si>
    <t>CC300KT</t>
  </si>
  <si>
    <t>Chả cốm 300g - Hàng mẫu tặng</t>
  </si>
  <si>
    <t>CGM200KT</t>
  </si>
  <si>
    <t>Chân giò heo muối 200g - Hàng mẫu tặng</t>
  </si>
  <si>
    <t>CGM300KT</t>
  </si>
  <si>
    <t>Chân giò heo muối 300g - Hàng mẫu tặng</t>
  </si>
  <si>
    <t>CGM500KT</t>
  </si>
  <si>
    <t>Chân giò heo muối 500g - Hàng mẫu tặng</t>
  </si>
  <si>
    <t>CGSC400</t>
  </si>
  <si>
    <t>Chân gà sốt cay 400g</t>
  </si>
  <si>
    <t>CGST150G</t>
  </si>
  <si>
    <t>Chân gà sốt thái 150g</t>
  </si>
  <si>
    <t>CGST500</t>
  </si>
  <si>
    <t>Chân gà sả tắc 500g</t>
  </si>
  <si>
    <t>CGST500G</t>
  </si>
  <si>
    <t>Chân gà sốt thái 500g</t>
  </si>
  <si>
    <t>CGTM150</t>
  </si>
  <si>
    <t>Chân gà thảo mộc 150g</t>
  </si>
  <si>
    <t>CGTT100</t>
  </si>
  <si>
    <t>Chân gà thả thính 100g</t>
  </si>
  <si>
    <t>CGTT150</t>
  </si>
  <si>
    <t>Chân gà thả thính 150g</t>
  </si>
  <si>
    <t>CGTT250</t>
  </si>
  <si>
    <t>Chân gà thả thính 250g</t>
  </si>
  <si>
    <t>CGTT500</t>
  </si>
  <si>
    <t>Chân gà thả thính 500g</t>
  </si>
  <si>
    <t>CGXD150</t>
  </si>
  <si>
    <t>Chân gà xì dầu 150g</t>
  </si>
  <si>
    <t>DGSC500</t>
  </si>
  <si>
    <t>Đùi gà sốt cay 500g</t>
  </si>
  <si>
    <t>G3M</t>
  </si>
  <si>
    <t>Gà 300g mẫu</t>
  </si>
  <si>
    <t>GHC1000</t>
  </si>
  <si>
    <t>Gà hun cỏ xạ hương 1kg</t>
  </si>
  <si>
    <t>GHK200</t>
  </si>
  <si>
    <t>Gà muối hun khói 200g - Hàng mẫu tặng</t>
  </si>
  <si>
    <t>GL150</t>
  </si>
  <si>
    <t>Giò lụa cây 150g</t>
  </si>
  <si>
    <t>GL250KT</t>
  </si>
  <si>
    <t>Giò lụa 250g</t>
  </si>
  <si>
    <t>GLHC</t>
  </si>
  <si>
    <t>Giò lụa không định lượng</t>
  </si>
  <si>
    <t>GLKM</t>
  </si>
  <si>
    <t>Giò lụa khoanh mẫu</t>
  </si>
  <si>
    <t>GM500KT</t>
  </si>
  <si>
    <t>Gà muối 500g - Hàng mẫu tặng</t>
  </si>
  <si>
    <t>GSG150</t>
  </si>
  <si>
    <t>Giò sụn gà 150g</t>
  </si>
  <si>
    <t>GSG500</t>
  </si>
  <si>
    <t>Giò sụn gà 500g</t>
  </si>
  <si>
    <t>GSGHC</t>
  </si>
  <si>
    <t>Giò sụn gà không định lượng</t>
  </si>
  <si>
    <t>GTNH250</t>
  </si>
  <si>
    <t>Giò tai nấm hương 250g</t>
  </si>
  <si>
    <t>GV250</t>
  </si>
  <si>
    <t>Gà viên 250g</t>
  </si>
  <si>
    <t>GXD200KT</t>
  </si>
  <si>
    <t>Gà hấp xì dầu 200g - Hàng mẫu tặng</t>
  </si>
  <si>
    <t>GXD500KT</t>
  </si>
  <si>
    <t>Gà xì dầu 500g - Hàng mẫu tặng</t>
  </si>
  <si>
    <t>LX500</t>
  </si>
  <si>
    <t>Lạp xưởng tươi 500g</t>
  </si>
  <si>
    <t>MNH200</t>
  </si>
  <si>
    <t>Mọc nấm hương 200g</t>
  </si>
  <si>
    <t>MNH300</t>
  </si>
  <si>
    <t>Mọc Nấm Hương 300g - Hàng mẫu tặng</t>
  </si>
  <si>
    <t>SHK200</t>
  </si>
  <si>
    <t>Sườn hun khói 200g</t>
  </si>
  <si>
    <t>TH200KT</t>
  </si>
  <si>
    <t>Tai heo muối 200g - Hàng mẫu tặng</t>
  </si>
  <si>
    <t>THST500</t>
  </si>
  <si>
    <t>Tai heo sốt thái 500g</t>
  </si>
  <si>
    <t>Gói</t>
  </si>
  <si>
    <t>Hộp</t>
  </si>
  <si>
    <t>Cái</t>
  </si>
  <si>
    <t>Mã nhân viên</t>
  </si>
  <si>
    <t>Tên nhân viên</t>
  </si>
  <si>
    <t>Giới tính</t>
  </si>
  <si>
    <t>Chức danh</t>
  </si>
  <si>
    <t>Tên đơn vị</t>
  </si>
  <si>
    <t>HN001</t>
  </si>
  <si>
    <t>Trần Thị Huệ</t>
  </si>
  <si>
    <t>Nam</t>
  </si>
  <si>
    <t>QL chi nhánh C6 HN</t>
  </si>
  <si>
    <t>Phòng kinh doanh Miền Bắc</t>
  </si>
  <si>
    <t>HN002</t>
  </si>
  <si>
    <t>Trương Công Bách</t>
  </si>
  <si>
    <t>TPKD MB</t>
  </si>
  <si>
    <t>Nguyễn Văn Thạch</t>
  </si>
  <si>
    <t>NVKD</t>
  </si>
  <si>
    <t>Hoàng Thanh Huy</t>
  </si>
  <si>
    <t>HN005</t>
  </si>
  <si>
    <t>Nguyễn Đắc Trường</t>
  </si>
  <si>
    <t>HN006</t>
  </si>
  <si>
    <t>Phan Trọng Cường</t>
  </si>
  <si>
    <t>HN007</t>
  </si>
  <si>
    <t>Đỗ Minh Quang</t>
  </si>
  <si>
    <t>HN008</t>
  </si>
  <si>
    <t>Nguyễn Minh Sơn</t>
  </si>
  <si>
    <t>HN009</t>
  </si>
  <si>
    <t>Vũ Anh Tuấn</t>
  </si>
  <si>
    <t>Z004</t>
  </si>
  <si>
    <t>NGUYỄN ĐẮC TRƯỜNG</t>
  </si>
  <si>
    <t>Phòng kinh doanh C6</t>
  </si>
  <si>
    <t>Z005</t>
  </si>
  <si>
    <t>TRƯƠNG CÔNG BÁCH</t>
  </si>
  <si>
    <t>TPKD C6</t>
  </si>
  <si>
    <t>Z006</t>
  </si>
  <si>
    <t>NGUYỄN VĂN THẠCH</t>
  </si>
  <si>
    <t>Z007</t>
  </si>
  <si>
    <t>HOÀNG THANH HUY</t>
  </si>
  <si>
    <t>Giò Tai Lưỡi Xào 250</t>
  </si>
  <si>
    <t>Tình Trạng</t>
  </si>
  <si>
    <t>Đang Kinh doanh</t>
  </si>
  <si>
    <t>Mã khách hàng</t>
  </si>
  <si>
    <t>Phường/Xã</t>
  </si>
  <si>
    <t>Nhân viên</t>
  </si>
  <si>
    <t>Nhóm KH, NCC</t>
  </si>
  <si>
    <t>Người liên hệ</t>
  </si>
  <si>
    <t>Mã số thuế</t>
  </si>
  <si>
    <t>Địa chỉ</t>
  </si>
  <si>
    <t>Số ngày được nợ</t>
  </si>
  <si>
    <t>Ngừng theo dõi</t>
  </si>
  <si>
    <t>Chi nhánh</t>
  </si>
  <si>
    <t>Phân loại</t>
  </si>
  <si>
    <t>Nhóm KH</t>
  </si>
  <si>
    <t>acm0019</t>
  </si>
  <si>
    <t>ACM - TOW</t>
  </si>
  <si>
    <t/>
  </si>
  <si>
    <t>Thành phố Hà Nội</t>
  </si>
  <si>
    <t>Quận Hoàn Kiếm</t>
  </si>
  <si>
    <t>MIENBAC; AEON; 10%</t>
  </si>
  <si>
    <t>49 Hai Bà Trưng, Q. Hoàn Kiếm, TP HN</t>
  </si>
  <si>
    <t>CÔNG TY TNHH MTV THƯƠNG MẠI VÀ DỊCH VỤ NGỌC THƠM</t>
  </si>
  <si>
    <t>Miền Bắc</t>
  </si>
  <si>
    <t>ACM</t>
  </si>
  <si>
    <t>ACM-002</t>
  </si>
  <si>
    <t>CHI NHÁNH CÔNG TY TNHH MỘT THÀNH VIÊN HỘI NHẬP PHÁT TRIỂN ĐÔNG HƯNG TẠI TP.HÀ NỘI</t>
  </si>
  <si>
    <t>AEON; MIENBAC</t>
  </si>
  <si>
    <t>0312629241-002</t>
  </si>
  <si>
    <t>Số 49, đường Hai Bà Trưng, Phường Trần Hưng Đạo, Quận Hoàn Kiếm, Thành phố Hà Nội, Việt Nam</t>
  </si>
  <si>
    <t>acm0020</t>
  </si>
  <si>
    <t>ACM - IND</t>
  </si>
  <si>
    <t>Quận Cầu Giấy</t>
  </si>
  <si>
    <t>TTTM Indochina Plaza, Số 241 Xuân Thủy, Q. Cầu Giấy, TP HN</t>
  </si>
  <si>
    <t>acm0021</t>
  </si>
  <si>
    <t>ACM - ECO</t>
  </si>
  <si>
    <t>Hưng Yên</t>
  </si>
  <si>
    <t>MIENBAC;AEON;10%</t>
  </si>
  <si>
    <t>Tầng 1, tháp E, Rừng Cọ, Khu đô thị Ecopark, Xã Xuân Quan, Huyện Văn Giang, Tỉnh Hưng Yên</t>
  </si>
  <si>
    <t>ACM-023</t>
  </si>
  <si>
    <t>CHI NHÁNH CÔNG TY TNHH MỘT THÀNH VIÊN HỘI NHẬP PHÁT TRIỂN ĐÔNG HƯNG TẠI HƯNG YÊN</t>
  </si>
  <si>
    <t>0312629241-023</t>
  </si>
  <si>
    <t>Tầng 1, tháp E, Rừng Cọ, Khu đô thị Ecopark, Xã Xuân Quan, Huyện Văn Giang, Tỉnh Hưng Yên, Việt Nam</t>
  </si>
  <si>
    <t>AEONLONGBIEN</t>
  </si>
  <si>
    <t>CÔNG TY TNHH AEON VIỆT NAM-CHI NHÁNH LONG BIÊN</t>
  </si>
  <si>
    <t>Phường Long Biên</t>
  </si>
  <si>
    <t>MIENBAC; AEON</t>
  </si>
  <si>
    <t>0311241512-004</t>
  </si>
  <si>
    <t>Số 27, Đường Cổ Linh, Phường Long Biên, Thành Phố Hà Nội</t>
  </si>
  <si>
    <t>AEON</t>
  </si>
  <si>
    <t>ARIMI</t>
  </si>
  <si>
    <t>CÔNG TY TNHH Bán Lẻ Arimi</t>
  </si>
  <si>
    <t>MIENBAC</t>
  </si>
  <si>
    <t>0107467894</t>
  </si>
  <si>
    <t>Tầng 2, TTTM Mipec Riverside, Số 2, Phố Long Biên II,Phường Ngọc Lâm, Hà Nội</t>
  </si>
  <si>
    <t>BACHTIN</t>
  </si>
  <si>
    <t>CÔNG TY TNHH  THƯƠNG MẠI DỊCH VỤ BÁCH TÍN</t>
  </si>
  <si>
    <t>LALANOW</t>
  </si>
  <si>
    <t>Quận Tây Hồ</t>
  </si>
  <si>
    <t>0108842298</t>
  </si>
  <si>
    <t>Số 12B ngách 47/3 phố Võng Thị, Phường Bưởi, Quận Tây Hồ, Thành phố Hà Nội, Việt Nam</t>
  </si>
  <si>
    <t>BITEXCO NAM LONG</t>
  </si>
  <si>
    <t>CÔNG TY CỔ PHẦN BITEXCO NAM LONG</t>
  </si>
  <si>
    <t>Thái Bình</t>
  </si>
  <si>
    <t>1000341509</t>
  </si>
  <si>
    <t>Lô A2, Khu Công Nghiệp Nguyễn Đức Cảnh, Phường Trần Hưng Đạo, Thành phố Thái Bình, Thái Bình.</t>
  </si>
  <si>
    <t>BRG</t>
  </si>
  <si>
    <t>CÔNG TY TNHH XUẤT - NHẬP KHẨU VÀ BÁN LẺ HÀNG TIÊU DÙNG HÀ NỘI</t>
  </si>
  <si>
    <t>5%; BRG; MIENBAC</t>
  </si>
  <si>
    <t>0108609950</t>
  </si>
  <si>
    <t>Số 51 phố Lê Đại Hành, Phường Hai Bà Trưng, Thành phố Hà Nội, Việt Nam</t>
  </si>
  <si>
    <t>0108432911</t>
  </si>
  <si>
    <t>Số 142 đường Lê Duẩn, Phường Văn Miếu - Quốc Tử Giám, Thành phố Hà Nội, Việt Nam</t>
  </si>
  <si>
    <t>brg10011</t>
  </si>
  <si>
    <t>Siêu thị intimex 120 Hàng Trống</t>
  </si>
  <si>
    <t>MIENBAC;5%;BRG</t>
  </si>
  <si>
    <t>10011. Siêu thị BRGMart 120 Hàng Trống</t>
  </si>
  <si>
    <t>Số 120 Hàng Trống, phường Hàng Trống, quận Hoàn Kiếm, Hà Nội</t>
  </si>
  <si>
    <t>Số 120 Hàng Trống, phường Hàng Trống, Quận Hoàn Kiếm, Hà Nội</t>
  </si>
  <si>
    <t>brg10021</t>
  </si>
  <si>
    <t>Siêu thị BRGMart Nguyễn Văn Cừ</t>
  </si>
  <si>
    <t>Quận Long Biên</t>
  </si>
  <si>
    <t>10021. Siêu thị BRGMart Nguyễn Văn Cừ</t>
  </si>
  <si>
    <t>Ngõ 390 tòa nhà Berriver, Nguyễn Văn Cừ, phường Bồ Đề, quận Long Biên, thành phố Hà Nội</t>
  </si>
  <si>
    <t>brg10031</t>
  </si>
  <si>
    <t>BRGMART 15-17 Ngọc Khánh, Hà Nội</t>
  </si>
  <si>
    <t>Quận Ba Đình</t>
  </si>
  <si>
    <t>BRG 15-17 Ngọc Khánh, Ba Đình, Hà Nội</t>
  </si>
  <si>
    <t>brg10041</t>
  </si>
  <si>
    <t>Siêu thị intimex Hải Dương</t>
  </si>
  <si>
    <t>Hải Dương</t>
  </si>
  <si>
    <t>BRGMART Hải Dương</t>
  </si>
  <si>
    <t>Số 1 Nguyễn Lương Bằng, P.Phạm Ngũ Lão, Tp.Hải Dương</t>
  </si>
  <si>
    <t>brg10051</t>
  </si>
  <si>
    <t>BRGMART 174 Lạc Long Quân, Tây Hồ</t>
  </si>
  <si>
    <t>BRGMART 174 Lạc Long Quân, P.Bưởi, Q.Tây Hồ, Hà Nội</t>
  </si>
  <si>
    <t>brg10061</t>
  </si>
  <si>
    <t>Siêu thị BRGMart Phố Nối</t>
  </si>
  <si>
    <t>BRGMART Phố Nối, Hưng Yên</t>
  </si>
  <si>
    <t>Khu đô thị Lạc Hồng Phúc - Phường Mỹ Hào - Tỉnh Hưng Yên</t>
  </si>
  <si>
    <t>brg10101</t>
  </si>
  <si>
    <t>Siêu thị intimex Hải Phòng</t>
  </si>
  <si>
    <t>Hải Phòng</t>
  </si>
  <si>
    <t>BRGMART Hải Phòng</t>
  </si>
  <si>
    <t>BRGMART 23 Minh Khai, Hồng Bàng, tp.Hải Phòng</t>
  </si>
  <si>
    <t>brg10141</t>
  </si>
  <si>
    <t>BRG10141 Siêu thị Intimemex Như Quỳnh, Hưng Yên</t>
  </si>
  <si>
    <t>Các cửa hàng thuộc cty TNHH BRG</t>
  </si>
  <si>
    <t>Thị trấn Như Quỳnh, huyện Văn Lâm, tỉnh Hưng Yên</t>
  </si>
  <si>
    <t>brg11011</t>
  </si>
  <si>
    <t>Siêu thị Fujimart 142 Lê Duẩn</t>
  </si>
  <si>
    <t>Quận Đống Đa</t>
  </si>
  <si>
    <t>BRG 142 Lê Duẩn, Đống Đa</t>
  </si>
  <si>
    <t>Siêu thị Fujimart 142 Lê Duẩn, quận Đống Đa, HN</t>
  </si>
  <si>
    <t>brg11021</t>
  </si>
  <si>
    <t>Siêu thị Fujimart 36 Hoàng Cầu</t>
  </si>
  <si>
    <t>Fuji mart 36 Hoàng Cầu, Đống Đa, HN</t>
  </si>
  <si>
    <t>Siêu thị Fujimart 36 Hoàng Cầu, Đống Đa, HN</t>
  </si>
  <si>
    <t>brg11031</t>
  </si>
  <si>
    <t>Siêu thị Fujimart 324 Tây Sơn</t>
  </si>
  <si>
    <t>Siêu thị Fujimart 324 Tây Sơn, Đống Đa, HN</t>
  </si>
  <si>
    <t>brg11041</t>
  </si>
  <si>
    <t>Siêu thị Fujimart Huỳnh Thúc Kháng</t>
  </si>
  <si>
    <t>Tầng 2, Tòa nhà Hateco, số 4A Huỳnh Thúc Kháng, quận Đống Đa, thành phố Hà Nội, Việt Nam</t>
  </si>
  <si>
    <t>brg11051</t>
  </si>
  <si>
    <t>Siêu thị Fujimart Trần Phú - Hà Đông</t>
  </si>
  <si>
    <t>Quận Hà Đông</t>
  </si>
  <si>
    <t>Tòa nhà Mac Plaza, số 10 Trần Phú, quận Hà Đông, thành phố Hà Nội</t>
  </si>
  <si>
    <t>brg11081</t>
  </si>
  <si>
    <t>Siêu thị Fuji Bùi Ngọc Dương</t>
  </si>
  <si>
    <t>Quận Hai Bà Trưng</t>
  </si>
  <si>
    <t>BRGMART 89 Bùi Ngọc Dương, Hai Bà Trưng, Hà Nội</t>
  </si>
  <si>
    <t>BRG 89 Bùi Ngọc Dương, Hai Bà Trưng, Hà Nội</t>
  </si>
  <si>
    <t>brg11091</t>
  </si>
  <si>
    <t>BRG D2 Giảng Võ, Hà Nội</t>
  </si>
  <si>
    <t>BRG D2 Giảng Võ, Ba Đình, Hà Nội</t>
  </si>
  <si>
    <t>brg11101</t>
  </si>
  <si>
    <t>Siêu thị Fuji MD Complex</t>
  </si>
  <si>
    <t>Quận Nam Từ Liêm</t>
  </si>
  <si>
    <t>BRGMART Siêu thị MD Complex</t>
  </si>
  <si>
    <t>Tỏa nhà MD Complex, 2 Hàm Nghi, KĐT Mỹ Đình 1, Nam Từ Liêm, Hà Nội</t>
  </si>
  <si>
    <t>brg11121</t>
  </si>
  <si>
    <t>Siêu thị Fuji The Light</t>
  </si>
  <si>
    <t>Siêu thị Fujimart Tố Hữu</t>
  </si>
  <si>
    <t>Tầng 1 tòa nhà CT2, KĐT Trung Văn, Q. Nam Từ Liêm, Hà Nội</t>
  </si>
  <si>
    <t>brg11161</t>
  </si>
  <si>
    <t>Siêu thị Fujimart 249 Thụy Khê</t>
  </si>
  <si>
    <t>Tòa nhà Lexington, 249 Thụy Khê, P. Thụy Khê, Q. Tây Hồ, Hà Nội</t>
  </si>
  <si>
    <t>brg11171</t>
  </si>
  <si>
    <t>Siêu thị Fujimart 89 Lạc Long Quân</t>
  </si>
  <si>
    <t>Phường Nghĩa Đô</t>
  </si>
  <si>
    <t>11171. Siêu thị Fujimart 181 Lạc Long Quân</t>
  </si>
  <si>
    <t>Tòa nhà Rosary 89 Lạc Long Quân, Nghĩa Đô, Cầu Giấy, Hà Nội</t>
  </si>
  <si>
    <t>brg11181</t>
  </si>
  <si>
    <t>Siêu thị Fujimart Chính Kinh</t>
  </si>
  <si>
    <t>Quận Thanh Xuân</t>
  </si>
  <si>
    <t>Tòa nhà Sapphire, số 4 Chính Kinh, Thượng Đình, Thanh Xuân, Hà NộiTòa nhà Sapphire, số 4 Chính Kinh, Thượng Đình, Thanh Xuân, Hà Nội</t>
  </si>
  <si>
    <t>Tòa nhà Sapphire, số 4 Chính Kinh, Thượng Đình, Thanh Xuân, Hà Nội</t>
  </si>
  <si>
    <t>brg11191</t>
  </si>
  <si>
    <t>Siêu thị FujiMart Lê Văn Lương</t>
  </si>
  <si>
    <t>Tòa nhà Diamond Plaza, 25 Lê Văn Lương, Thanh Xuân, Hà Nội</t>
  </si>
  <si>
    <t>brg11201</t>
  </si>
  <si>
    <t>Siêu thị FujiMart Trung Yên</t>
  </si>
  <si>
    <t>Phường Yên Hoà</t>
  </si>
  <si>
    <t>11201. Siêu thị FujiMart Trung Yên</t>
  </si>
  <si>
    <t>Tòa nhà Trung Yên 1, KĐT Trung Yên, Cầu Giấy, Hà Nội</t>
  </si>
  <si>
    <t>brg11211</t>
  </si>
  <si>
    <t>Siêu thị Fujimart 67 Trần Phú-Ba Đình</t>
  </si>
  <si>
    <t>Siêu thị Fujimart 67 Trần Phú-Ba Đình, HN</t>
  </si>
  <si>
    <t>brg11221</t>
  </si>
  <si>
    <t>Siêu thị FujiMart Tân Mai</t>
  </si>
  <si>
    <t>Quận Hoàng Mai</t>
  </si>
  <si>
    <t>FujiMart 109 Tân Mai, Phường Tân Mai, Quận Hoàng Mai, HN</t>
  </si>
  <si>
    <t>brg11241</t>
  </si>
  <si>
    <t>Siêu thị FujiMart Times City</t>
  </si>
  <si>
    <t>Tòa nhà T9 Times City, số 458 Minh Khai, P. Vĩnh Tuy, Hai Bà Trưng, Hà Nội</t>
  </si>
  <si>
    <t>brg12021</t>
  </si>
  <si>
    <t>BRGMART E7 Bách Khoa, Hà Nội</t>
  </si>
  <si>
    <t>BRGMART E7 Bách Khoa, Hai Bà Trưng, Hà Nội</t>
  </si>
  <si>
    <t>brg12031</t>
  </si>
  <si>
    <t>BRGMART Thanh Xuân, Hà Nội</t>
  </si>
  <si>
    <t>BRGMART C12 Thanh Xuân Bắc, Q.Thanh Xuân, Hà Nội</t>
  </si>
  <si>
    <t>brg12041</t>
  </si>
  <si>
    <t>BRGMART K3 Việt Hưng, Hà Nội</t>
  </si>
  <si>
    <t>BRG K3 Việt Hưng, Quận Long Biên, Hà Nội</t>
  </si>
  <si>
    <t>brg12051</t>
  </si>
  <si>
    <t>BRGMART 13 Thành Công, Hà Nội</t>
  </si>
  <si>
    <t>BRG 13 Thành Công, Ba Đình, Hà Nội</t>
  </si>
  <si>
    <t>brg12061</t>
  </si>
  <si>
    <t>Siêu thị HaproMart Lương Đình Của</t>
  </si>
  <si>
    <t>BRGMART 135 Lương Định Của, Hà Nội</t>
  </si>
  <si>
    <t>BRGMART 135 Lương Định Của, Đống Đa, Hà Nội</t>
  </si>
  <si>
    <t>brg12091</t>
  </si>
  <si>
    <t>Siêu thị HaproMart A4 Vĩnh Phúc, Ba Đình</t>
  </si>
  <si>
    <t>BRGMART Vĩnh Phúc, HN</t>
  </si>
  <si>
    <t>Tầng 1, nhà G3, TT Vĩnh Phúc, P.Vĩnh Phúc, Q.Ba Đình, HN</t>
  </si>
  <si>
    <t>brg12111</t>
  </si>
  <si>
    <t>BRGMART E6 Quỳnh Mai, Hai Bà Trưng, Hà Nội</t>
  </si>
  <si>
    <t>brg12171</t>
  </si>
  <si>
    <t>BRGMART 5 Hàm Tử Quan, Hoàn Kiếm, Hà Nội</t>
  </si>
  <si>
    <t>brg12201</t>
  </si>
  <si>
    <t>CH Hapro 198 Lò Đúc</t>
  </si>
  <si>
    <t>BRGMART 198 Lò Đúc, Hà Nội</t>
  </si>
  <si>
    <t>BRGMART 198 Lò Đúc, Hai Bà Trưng, Hà Nội</t>
  </si>
  <si>
    <t>brg12211</t>
  </si>
  <si>
    <t>CH Hapro 15-17 Đội cấn</t>
  </si>
  <si>
    <t>BRGMART 15-17 Đội Cấn, Hà Nội</t>
  </si>
  <si>
    <t>BRGMART 15-17 Đội Cấn, Ba Đình, Hà Nội</t>
  </si>
  <si>
    <t>brg12221</t>
  </si>
  <si>
    <t>CH Hapro 53D Hàng Bài</t>
  </si>
  <si>
    <t>BRGMART 53D Hàng Bài, Hoàn Kiếm, Hà Nội</t>
  </si>
  <si>
    <t>brg12231</t>
  </si>
  <si>
    <t>Cửa hàng Haprofood N4C Trung Hòa Nhân Chính</t>
  </si>
  <si>
    <t>Tầng 1 toàn N4C Trung Hòa - Nhân Chính, Thanh Xuân, Hà Nội</t>
  </si>
  <si>
    <t>brg12241</t>
  </si>
  <si>
    <t>BRGMART Chợ bưởi, HN</t>
  </si>
  <si>
    <t>BRGMART Chợ bưởi, Ba Đình, Hà Nội ( đối diện 582 Thụy Khuê )</t>
  </si>
  <si>
    <t>brg12251</t>
  </si>
  <si>
    <t>BRGMART 41 Đông tác, Hà Nội</t>
  </si>
  <si>
    <t>BRGMART 41 Đông tác, Đống đa, Hà Nội</t>
  </si>
  <si>
    <t>brg12331</t>
  </si>
  <si>
    <t>CH Hapro 160-162 ngõ Thái Thịnh I</t>
  </si>
  <si>
    <t>BRGMAR 160 ngõ Thái Thịnh 1, Hà Nội</t>
  </si>
  <si>
    <t>BRGMART 160 ngõ Thái Thịnh 1, Đống Đa, Hà Nội</t>
  </si>
  <si>
    <t>brg12341</t>
  </si>
  <si>
    <t>CH Hapro 94 Láng Hạ</t>
  </si>
  <si>
    <t>BRGMART 94 Láng Hạ, Hà Nội</t>
  </si>
  <si>
    <t>BRGMART 94 Láng Hạ, Đống Đa, Hà Nội</t>
  </si>
  <si>
    <t>brg12342</t>
  </si>
  <si>
    <t>Siêu thị BRGMart Moonlight Vân Canh</t>
  </si>
  <si>
    <t>Huyện Hoài Đức</t>
  </si>
  <si>
    <t>Xã An Khánh</t>
  </si>
  <si>
    <t>Tầng 1 Tòa nhà Moonlight 1, Vân Canh, An Khánh, Hoài Đức, HN</t>
  </si>
  <si>
    <t>brg12351</t>
  </si>
  <si>
    <t>CH Hapro 83 Nguyễn An Ninh</t>
  </si>
  <si>
    <t>BRGMART 83 Nguyễn An Ninh, Hà Nội</t>
  </si>
  <si>
    <t>BRGMART 83 Nguyễn An Ninh, Hoàng Mai, Hà Nội</t>
  </si>
  <si>
    <t>brg12401</t>
  </si>
  <si>
    <t>BRGMART 12 Quán Thánh, Hà Nội</t>
  </si>
  <si>
    <t>BRGMART 12 Quán Thánh, Ba Đình, Hà Nội</t>
  </si>
  <si>
    <t>brg12411</t>
  </si>
  <si>
    <t>Cửa hàng HaproFood 63 Cầu Gỗ</t>
  </si>
  <si>
    <t>12411. Cửa hàng HaproFood 63 Cầu Gỗ</t>
  </si>
  <si>
    <t>63 Cầu Gỗ, phường Hàng Bạc, quận Hoàn Kiếm, thành phố Hà Nội</t>
  </si>
  <si>
    <t>brg12431</t>
  </si>
  <si>
    <t>BRGMART 376 Khâm Thiên, Hà Nội</t>
  </si>
  <si>
    <t>BRGMART 376 Khâm Thiên, Đống Đa, Hà Nội</t>
  </si>
  <si>
    <t>brg12441</t>
  </si>
  <si>
    <t>BRG 156 Ngọc Lâm, Hà Nội</t>
  </si>
  <si>
    <t>Phường Ngọc Lâm</t>
  </si>
  <si>
    <t>156 Ngọc Lâm, Long Biên, Hà Nội</t>
  </si>
  <si>
    <t>brg12451</t>
  </si>
  <si>
    <t>BRGMART Chợ Sa, Cổ Loa, Đông Anh, Hà Nội</t>
  </si>
  <si>
    <t>Huyện Đông Anh</t>
  </si>
  <si>
    <t>brg12481</t>
  </si>
  <si>
    <t>Siêu thị BRGMart 63 Hàng trống</t>
  </si>
  <si>
    <t>BRG 63 Hàng Trống, Hoàn Kiếm, Hà Nội</t>
  </si>
  <si>
    <t>brg12491</t>
  </si>
  <si>
    <t>BRGMART Chợ Tó. Uy Nỗ, Đông Anh, Hà Nội</t>
  </si>
  <si>
    <t>brg12511</t>
  </si>
  <si>
    <t>BRGMART 162 Tôn Đức Thắng, Hà Nội</t>
  </si>
  <si>
    <t>BRGMART 162 Tôn Đức Thắng, Đống Đa, Hà Nội</t>
  </si>
  <si>
    <t>brg12521</t>
  </si>
  <si>
    <t>BRGMART 537 Quang Trung, Hà Đông, Hà Nội</t>
  </si>
  <si>
    <t>brg12531</t>
  </si>
  <si>
    <t>BRGMART 166 Nguyễn Thái Học, Hà Nội</t>
  </si>
  <si>
    <t>BRGMART 166 Nguyễn Thái Học, Ba Đình, Hà Nội</t>
  </si>
  <si>
    <t>brg12551</t>
  </si>
  <si>
    <t>BRGMART 105 Lê Duẩn, Hà Nội</t>
  </si>
  <si>
    <t>BRGMART 105 Lê Duẩn, Hoàn Kiếm, Hà Nội</t>
  </si>
  <si>
    <t>brg12561</t>
  </si>
  <si>
    <t>BRG Thôn Cương Ngô</t>
  </si>
  <si>
    <t>Huyện Thanh Trì</t>
  </si>
  <si>
    <t>66/673 đường Cổ Điển, TT Văn Điển, huyện Thanh Trì, HN</t>
  </si>
  <si>
    <t>brg12571</t>
  </si>
  <si>
    <t>Siêu thị BRGMart Mạo Khê</t>
  </si>
  <si>
    <t>Quảng Ninh</t>
  </si>
  <si>
    <t>Thị xã Đông Triều</t>
  </si>
  <si>
    <t>BRGMart Mao Khê</t>
  </si>
  <si>
    <t>Nguyễn Văn Cừ, TT. Mạo Khê, tx. Đông Triều, Quảng Ninh</t>
  </si>
  <si>
    <t>BRG số 1 nguyễn lương Bằng, P.Phạm Ngũ Lão, Tp.Hải Dương</t>
  </si>
  <si>
    <t>brg12661</t>
  </si>
  <si>
    <t>BRG 362 Ngọc Lâm, Hà Nội</t>
  </si>
  <si>
    <t>362 Ngọc Lâm, Long Biên, Hà Nội</t>
  </si>
  <si>
    <t>brg12671</t>
  </si>
  <si>
    <t>CH Haprofood Ecohome 3</t>
  </si>
  <si>
    <t>Quận Bắc Từ Liêm</t>
  </si>
  <si>
    <t>BRGMART Ecohome3, Hà Nội</t>
  </si>
  <si>
    <t>BRGMART Ecohome3, Bắc Từ Liêm, Hà Nội</t>
  </si>
  <si>
    <t>brg12681</t>
  </si>
  <si>
    <t>BRG mart N16 Sài Đồng</t>
  </si>
  <si>
    <t>BRG N16 Sài Đồng, Hà Nội</t>
  </si>
  <si>
    <t>G1, N16-01 Le Grand Jadin, KĐT Sài Đồng, Long Biên, Hà Nội</t>
  </si>
  <si>
    <t>brg12691</t>
  </si>
  <si>
    <t>BRG mart Intracom Đông Anh</t>
  </si>
  <si>
    <t>BRGMart Intracom Vĩnh Ngọc</t>
  </si>
  <si>
    <t>BRGMart Intracom Vĩnh Ngọc, Đông anh, HN</t>
  </si>
  <si>
    <t>brg12701</t>
  </si>
  <si>
    <t>BRGMART MD Complex Hàm Nghi, Hà Nội</t>
  </si>
  <si>
    <t>Tỏa nhà MD Complex, 2 Hàm Nghi, KĐT Mỹ Đình 1, Q.Nam Từ Liêm, Hà Nội</t>
  </si>
  <si>
    <t>brg12711</t>
  </si>
  <si>
    <t>BRG Lộc Ninh Singashine - Thị trấn Chúc Sơn</t>
  </si>
  <si>
    <t>Huyện Chương Mỹ</t>
  </si>
  <si>
    <t>BRG Lộc Ninh Singashine - Thị trấn Chúc Sơn, Chương Mỹ, HN</t>
  </si>
  <si>
    <t>brg12721</t>
  </si>
  <si>
    <t>BRG UDIC Riverside 1 - 122 Vĩnh Tuy, Hai Bà Trưng, HN</t>
  </si>
  <si>
    <t>brg12731</t>
  </si>
  <si>
    <t>CH Haprofood 9-11 Thổ Quan</t>
  </si>
  <si>
    <t>BRGMART 9-11 Thổ Quan, Đống Đa, HN</t>
  </si>
  <si>
    <t>brg12741</t>
  </si>
  <si>
    <t>CH Haprofood 9 Lê Qúy Đôn</t>
  </si>
  <si>
    <t>BRGMART 9 Lê Quý Đôn, Hai Bà Trưng, HN</t>
  </si>
  <si>
    <t>brg12751</t>
  </si>
  <si>
    <t>CH Haprofood 24 Trần Nhật Duật</t>
  </si>
  <si>
    <t>BRG 24 Trần Nhật Duật, Hoàn Kiếm, Hà Nội</t>
  </si>
  <si>
    <t>24 Trần Nhật Duật, Phường Đông Xuân, Q.Hoàn Kiếm, Hà Nội</t>
  </si>
  <si>
    <t>brg12761</t>
  </si>
  <si>
    <t>Siêu thị FujiMart 51 Lê Đại Hành</t>
  </si>
  <si>
    <t>Phường Lê Đại Hành</t>
  </si>
  <si>
    <t>Số 51 Lê Đại Hành, P. Lê Đại Hành, Q. Hai Bà Trưng, HN</t>
  </si>
  <si>
    <t>brg12801</t>
  </si>
  <si>
    <t>Siêu thị BRGMart Đồ Sơn Hải Phòng</t>
  </si>
  <si>
    <t>BRG Khu d.cư số 8, Đường 353, P. Ngọc Xuyên, Q. Đồ Sơn, Hải Phòng</t>
  </si>
  <si>
    <t>brg13011</t>
  </si>
  <si>
    <t>Seikamart Phạm Ngọc Thạch</t>
  </si>
  <si>
    <t>BRG 8 Phạm Ngọc Thạch, Đống Đa, HN</t>
  </si>
  <si>
    <t>BRGMART Số 8 Phạm Ngọc Thạch, Đống Đa, HN</t>
  </si>
  <si>
    <t>brg13031</t>
  </si>
  <si>
    <t>BRG 1 Lý Nam Đế, Hoàn Kiếm, Hà Nội</t>
  </si>
  <si>
    <t>brg13041</t>
  </si>
  <si>
    <t>Seikamart 275 nguyễn Trãi</t>
  </si>
  <si>
    <t>BRGMART 275 Nguyễn Trãi, Hà Nội</t>
  </si>
  <si>
    <t>Tầng 1, tòa A, chung cư Goldland, 275 Nguyễn Trãi, Q.Thanh Xuân, Hà Nội</t>
  </si>
  <si>
    <t>brg13061</t>
  </si>
  <si>
    <t>Seika Dimond Westlake 98 Tô Ngọc Vân</t>
  </si>
  <si>
    <t>BRGMART 98 Tô Ngọc Vân, Hà Nội</t>
  </si>
  <si>
    <t>98 Tô Ngọc Vân, Tây Hồ, HN</t>
  </si>
  <si>
    <t>CANHTOAN</t>
  </si>
  <si>
    <t>TRẦN CẢNH TOÀN</t>
  </si>
  <si>
    <t>ncc giò lụa Khánh Toàn</t>
  </si>
  <si>
    <t>Xã Liên Ninh</t>
  </si>
  <si>
    <t>0105426204</t>
  </si>
  <si>
    <t>Tại nhà, thôn Thọ Am, Xã Liên Ninh, Huyện Thanh Trì, Thành phố Hà Nội, Việt Nam</t>
  </si>
  <si>
    <t>CHIHAU624</t>
  </si>
  <si>
    <t>Hà Nội</t>
  </si>
  <si>
    <t>CHKINHDONG-BACNINH</t>
  </si>
  <si>
    <t>Cửa hàng tiện lợi Kinh Đông</t>
  </si>
  <si>
    <t>Bắc Ninh</t>
  </si>
  <si>
    <t>Lô số 6, Đường Ngô Tất Tố, Phường Ninh Xá, Thành Phố Bắc Ninh, Tỉnh Bắc Ninh</t>
  </si>
  <si>
    <t>CHOHAY</t>
  </si>
  <si>
    <t>HỘ KINH DOANH LÊ THỊ KHÁNH LOAN- CHỢ HAY</t>
  </si>
  <si>
    <t>Quận Hồng Bàng</t>
  </si>
  <si>
    <t>Phường Quán Toan</t>
  </si>
  <si>
    <t>KLGT</t>
  </si>
  <si>
    <t>Thửa đất số 22, Phường Quán Toan, Quận Hồng Bàng, Thành phố Hải Phòng, Việt Nam</t>
  </si>
  <si>
    <t>8112982260-001</t>
  </si>
  <si>
    <t>Circlek; Circlekmienbac; MIENBAC</t>
  </si>
  <si>
    <t>0306182043-010</t>
  </si>
  <si>
    <t>Số 205 Lạc Long Quân, Phường Tây Hồ, Thành phố Hà Nội, Việt Nam</t>
  </si>
  <si>
    <t>0306182043-015</t>
  </si>
  <si>
    <t>Căn nhà số 01, Lô A6, Khu đô thị mới phía đông Hòn Cặp Bè, Tổ 4, Khu phố 4A, Phường Hạ Long, Tỉnh Quảng Ninh, Việt Nam</t>
  </si>
  <si>
    <t>0306182043-019</t>
  </si>
  <si>
    <t>261A đường Trần Nguyên Hãn, Phường An Biên, Thành phố Hải Phòng, Việt Nam</t>
  </si>
  <si>
    <t>Số MRA-095A, Đường nội bộ Khu biệt thự Thủy Nguyên, Xã Phụng Công, Tỉnh Hưng Yên, Việt Nam</t>
  </si>
  <si>
    <t>0306182043-023</t>
  </si>
  <si>
    <t>0306182043-024</t>
  </si>
  <si>
    <t>125 Trần Hưng Đạo, Khu phố 4, Phường Kinh Bắc, Tỉnh Bắc Ninh, Việt Nam</t>
  </si>
  <si>
    <t>Thái Nguyên</t>
  </si>
  <si>
    <t>0306182043-029</t>
  </si>
  <si>
    <t>Số 28 đường Lương Ngọc Quyến, Phường Phan Đình Phùng, Tỉnh Thái Nguyên, Việt Nam</t>
  </si>
  <si>
    <t>CircleK-HL4001</t>
  </si>
  <si>
    <t>CircleK Số 1 lô A6, KĐT Mới phía đông Hòn Cặp Bè, tổ 4, khu 4A</t>
  </si>
  <si>
    <t>Số 1 lô A6, KĐT Mới phía đông Hòn Cặp Bè, Tổ 4, khu 4A, Phường Hồng Hải, Thành phố Hạ Long, Tỉnh Quảng Ninh</t>
  </si>
  <si>
    <t>CircleK-HL4002</t>
  </si>
  <si>
    <t>CircleK Tầng 1, tòa A, khu dịch vụ 7A-8A tòa nhà Lideco Hạ Long</t>
  </si>
  <si>
    <t>Tầng 1, Tòa A, khu dịch vụ 7A-8A tòa nhà Lideco Hạ Long, Phường Trần Hưng Đạo, Thành phố Hạ Long, Tỉnh Quảng Ninh</t>
  </si>
  <si>
    <t>CircleK-HL4005</t>
  </si>
  <si>
    <t>CircleK Số 534 Nguyễn Văn Cừ, Phường Hồng Hải, Thành phố Hạ Long</t>
  </si>
  <si>
    <t>Thành phố Hạ Long</t>
  </si>
  <si>
    <t>Phường Hồng Hải</t>
  </si>
  <si>
    <t>Hồng Nhung</t>
  </si>
  <si>
    <t>Số 534 Nguyễn Văn Cừ, Phường Hồng Hải, Thành phố Hạ Long, Tỉnh Quảng Ninh, Việt Nam</t>
  </si>
  <si>
    <t>CircleK-HL4006</t>
  </si>
  <si>
    <t>CircleK Số 114 đường Hạ Long, Phường Bãi Cháy, Thành phố Hạ Long</t>
  </si>
  <si>
    <t>Phường Bãi Cháy</t>
  </si>
  <si>
    <t>Số 114 đường Hạ Long, Phường Bãi Cháy, Thành phố Hạ Long, Tỉnh Quảng Ninh, Việt Nam</t>
  </si>
  <si>
    <t>CircleK-HL4007</t>
  </si>
  <si>
    <t>CircleK Số 550, Tổ 3, Khu phố 9A, đường Hạ Long, Phường Bãi Cháy, Thành phố Hạ Long</t>
  </si>
  <si>
    <t>Số 550, Tổ 3, Khu phố 9A, đường Hạ Long, Phường Bãi Cháy, Thành phố Hạ Long, Tỉnh Quảng Ninh, Việt Nam</t>
  </si>
  <si>
    <t>CircleK-HN2001</t>
  </si>
  <si>
    <t>CircleK Số 9-1E Khu Đô Thị Trung Yên</t>
  </si>
  <si>
    <t>Số 9-1E Khu đô thị Trung Yên, Phường Trung Hòa, Cầu Giấy, Hà Nội</t>
  </si>
  <si>
    <t>CircleK-HN2003</t>
  </si>
  <si>
    <t>CircleK 186 Thái Thịnh</t>
  </si>
  <si>
    <t>186 Thái Thịnh, Phường Láng Hạ, Đống Đa, Hà Nội</t>
  </si>
  <si>
    <t>CircleK-HN2007</t>
  </si>
  <si>
    <t>CircleK 27 Đinh Tiên Hoàng</t>
  </si>
  <si>
    <t>27 Đinh Tiên Hoàng, Phường Hàng Bạc, Hoàn Kiếm, Hà Nội</t>
  </si>
  <si>
    <t>CircleK-HN2010</t>
  </si>
  <si>
    <t>CircleK 5-4A Khu Đô Thị Mới Trung Yên</t>
  </si>
  <si>
    <t>5-4A Khu đô thị mới Trung Yên, Phường Yên Hòa, Cầu Giấy, Hà Nội</t>
  </si>
  <si>
    <t>CircleK-HN2012</t>
  </si>
  <si>
    <t>CircleK 16B Hàng Than</t>
  </si>
  <si>
    <t>16B Hàng Than, Phường Trung Trực, Ba Đình, Hà Nội</t>
  </si>
  <si>
    <t>CircleK-HN2013</t>
  </si>
  <si>
    <t>CircleK 38 Đào Duy Từ</t>
  </si>
  <si>
    <t>38 Đào Duy Từ, Phường Hàng Buồm, Hoàn Kiếm, Hà Nội</t>
  </si>
  <si>
    <t>CircleK-HN2014</t>
  </si>
  <si>
    <t>CircleK 73 Chùa Láng</t>
  </si>
  <si>
    <t>73 Chùa Láng, Phường Láng Thượng, Đống Đa, Hà Nội</t>
  </si>
  <si>
    <t>CircleK-HN2015</t>
  </si>
  <si>
    <t>CircleK 14 Hồ Tùng Mậu</t>
  </si>
  <si>
    <t>14 Hồ Tùng Mậu, Phường Mai Dịch, Cầu Giấy, Hà Nội</t>
  </si>
  <si>
    <t>CircleK-HN2020</t>
  </si>
  <si>
    <t>CircleK 187 Nguyễn Ngọc Vũ</t>
  </si>
  <si>
    <t>187 Nguyễn Ngọc Vũ, Phường Trung Hòa, Cầu Giấy, Hà Nội</t>
  </si>
  <si>
    <t>CircleK-HN2021</t>
  </si>
  <si>
    <t>CircleK 177 Xuân Thủy</t>
  </si>
  <si>
    <t>177 Xuân Thủy, Phường Dịch Vọng Hậu, Cầu Giấy, Hà Nội</t>
  </si>
  <si>
    <t>CircleK-HN2024</t>
  </si>
  <si>
    <t>CircleK P101B+102B Nhà A8 Khương Thượng</t>
  </si>
  <si>
    <t>P101B+102B nhà A8 Khương Thượng, Phường Khương Thượng, Đống Đa, Hà Nội</t>
  </si>
  <si>
    <t>CircleK-HN2025</t>
  </si>
  <si>
    <t>CircleK 74-76 Nguyễn Khang</t>
  </si>
  <si>
    <t>74-76 Nguyễn Khang, Phường Yên Hòa, Cầu Giấy, Hà Nội</t>
  </si>
  <si>
    <t>CircleK-HN2026</t>
  </si>
  <si>
    <t>CircleK 13-C12 Tập Thể Đại Học Ngoại Ngữ</t>
  </si>
  <si>
    <t>13-C12 tập thể Đại Học Ngoại Ngữ, Phường Dịch Vọng Hậu, Cầu Giấy, Hà Nội</t>
  </si>
  <si>
    <t>CircleK-HN2029</t>
  </si>
  <si>
    <t>CircleK 46 Lê Trọng Tấn</t>
  </si>
  <si>
    <t>46 Lê Trọng Tấn, Phường Khương Mai, Thanh Xuân, Hà Nội</t>
  </si>
  <si>
    <t>CircleK-HN2032</t>
  </si>
  <si>
    <t>CircleK 05 Nguyễn Quý Đức</t>
  </si>
  <si>
    <t>05 Nguyễn Quý Đức, Phường Thanh Xuân Bắc, Thanh Xuân, Hà Nội</t>
  </si>
  <si>
    <t>CircleK-HN2034</t>
  </si>
  <si>
    <t>CircleK Ô D22, Nơ 12 Khu Đô Thị Mới Định Công</t>
  </si>
  <si>
    <t>Ô D22, Nơ 12 Khu đô thị mới Định Công, phường Định Công, Hoàng Mai, Hà Nội</t>
  </si>
  <si>
    <t>CircleK-HN2036</t>
  </si>
  <si>
    <t>CircleK 105 Chùa Láng</t>
  </si>
  <si>
    <t>105 Chùa Láng, Phường Láng Thượng, Đống Đa, Hà Nội</t>
  </si>
  <si>
    <t>CircleK-HN2037</t>
  </si>
  <si>
    <t>CircleK Tầng Trệt, Somerset Hoa Binh, 106 Hoàng Quốc Việt</t>
  </si>
  <si>
    <t>Tầng trệt, Somerset Hoa Binh, 106 Hoàng Quốc Việt, Phường Nghĩa Đô, Cầu Giấy, Hà Nội</t>
  </si>
  <si>
    <t>CircleK-HN2040</t>
  </si>
  <si>
    <t>CircleK 139 H Chiến Thắng</t>
  </si>
  <si>
    <t>139 H Chiến Thắng, Xã Xuân Triều, Thanh Trì, Hà Nội</t>
  </si>
  <si>
    <t>CircleK-HN2041</t>
  </si>
  <si>
    <t>CircleK Số 01, Nhà C2, Khu Tập Thể Quân Đội Nam Đồng</t>
  </si>
  <si>
    <t>Số 01, nhà C2, khu tập thể quân đội Nam Đồng, Phường Nam Đồng, Đống Đa, Hà Nội</t>
  </si>
  <si>
    <t>CircleK-HN2042</t>
  </si>
  <si>
    <t>CircleK Số 4 Dãy L - Tt Văn Hóa Nghệ Thuật, Tổ 25</t>
  </si>
  <si>
    <t>Số 4 dãy L - TT Văn Hóa Nghệ thuật, tổ 25, Phường Mai Dịch, Cầu Giấy, Hà Nội</t>
  </si>
  <si>
    <t>CircleK-HN2045</t>
  </si>
  <si>
    <t>CircleK Tầng G1 - Rice City Linh Đàm - Ct5, Kđt Mới Tây Nam Hồ Linh Đàm</t>
  </si>
  <si>
    <t>Tầng G1 - Rice City Linh Đàm - CT5, KĐT mới Tây nam hồ Linh Đàm, Phường Hoàng Liệt, Hoàng Mai, Hà Nội</t>
  </si>
  <si>
    <t>CircleK-HN2047</t>
  </si>
  <si>
    <t>CircleK 2 Hoàng Ngân</t>
  </si>
  <si>
    <t>2 Hoàng Ngân, Phường Trung Hòa, Cầu Giấy, Hà Nội</t>
  </si>
  <si>
    <t>CircleK-HN2048</t>
  </si>
  <si>
    <t>CircleK N1H1, Số 1 Đường Nguyễn Hoàng</t>
  </si>
  <si>
    <t>N1H1, Số 1 đường Nguyễn Hoàng, Phường Mỹ Đình, Nam Từ Liêm, Hà Nội</t>
  </si>
  <si>
    <t>CircleK-HN2049</t>
  </si>
  <si>
    <t>CircleK 36 Phố Tràng Tiền</t>
  </si>
  <si>
    <t>36 phố Tràng Tiền, Phường Tràng Tiền, Hoàn Kiếm, Hà Nội</t>
  </si>
  <si>
    <t>CircleK-HN2052</t>
  </si>
  <si>
    <t>CircleK 288 Đường Giải Phóng</t>
  </si>
  <si>
    <t>288 đường Giải Phóng, Phường Phương Liệt, Thanh Xuân, Hà Nội</t>
  </si>
  <si>
    <t>CircleK-HN2053</t>
  </si>
  <si>
    <t>CircleK 197+198 Tổ 6 Vũ Trọng Phụng</t>
  </si>
  <si>
    <t>197+198 tổ 6 Vũ Trọng Phụng, Phường Thanh Xuân Trung, Thanh Xuân, Hà Nội</t>
  </si>
  <si>
    <t>CircleK-HN2054</t>
  </si>
  <si>
    <t>CircleK 292 Hoàng Văn Thái</t>
  </si>
  <si>
    <t>292 Hoàng Văn Thái, Phường Khương Trung, Thanh Xuân, Hà Nội</t>
  </si>
  <si>
    <t>CircleK-HN2056</t>
  </si>
  <si>
    <t>CircleK 83 Hàng Điếu</t>
  </si>
  <si>
    <t>83 Hàng Điếu, Phường Cửa Đông, Hoàn Kiếm, Hà Nội</t>
  </si>
  <si>
    <t>CircleK-HN2057</t>
  </si>
  <si>
    <t>CircleK Căn Hộ C1-A Khu Nhà Ở Số 6 Đội Nhân</t>
  </si>
  <si>
    <t>Căn hộ C1-A khu nhà ở Số 6 Đội Nhân, Phường Vĩnh Phúc, Ba Đình, Hà Nội</t>
  </si>
  <si>
    <t>CircleK-HN2059</t>
  </si>
  <si>
    <t>CircleK 97 Văn Cao</t>
  </si>
  <si>
    <t>97 Văn Cao, Phường Liễu Giai, Ba Đình, Hà Nội</t>
  </si>
  <si>
    <t>CircleK-HN2063</t>
  </si>
  <si>
    <t>CircleK 03 Phạm Tuấn Tài, Tổ 7</t>
  </si>
  <si>
    <t>03 Phạm Tuấn Tài, tổ 7, Phường Dịch Vọng Hậu, Cầu Giấy, Hà Nội</t>
  </si>
  <si>
    <t>CircleK-HN2064</t>
  </si>
  <si>
    <t>CircleK 28 Nguyễn Phong Sắc, Tổ 9</t>
  </si>
  <si>
    <t>28 Nguyễn Phong Sắc, tổ 9, Phường Dịch Vọng, Cầu Giấy, Hà Nội</t>
  </si>
  <si>
    <t>CircleK-HN2065</t>
  </si>
  <si>
    <t>CircleK N03-T2 Khu Đoàn Ngoại Giao</t>
  </si>
  <si>
    <t>N03-T2 khu đoàn Ngoại Giao, Khu Ngoại Giao Đoàn, Bắc Từ Liêm, Hà Nội</t>
  </si>
  <si>
    <t>CircleK-HN2068</t>
  </si>
  <si>
    <t>CircleK 155 Lê Văn Hiến</t>
  </si>
  <si>
    <t>155 Lê Văn Hiến, Phường Đức Thắng, Bắc Từ Liêm, Hà Nội</t>
  </si>
  <si>
    <t>CircleK-HN2070</t>
  </si>
  <si>
    <t>CircleK Tầng 1, Ct3D Cổ Nhuế, Dự Án Chung Cư Cổ Nhuế</t>
  </si>
  <si>
    <t>Tầng 1, CT3D Cổ Nhuế, dự án chung cư Cổ Nhuế, Phường Cổ Nhuế, Bắc Từ Liêm, Hà Nội</t>
  </si>
  <si>
    <t>CircleK-HN2074</t>
  </si>
  <si>
    <t>CircleK 126 Nam Cao</t>
  </si>
  <si>
    <t>126 Nam Cao, Phường Giảng Võ, Ba Đình, Hà Nội</t>
  </si>
  <si>
    <t>CircleK-HN2075</t>
  </si>
  <si>
    <t>CircleK Số 1 Ngõ 37 Lê Thanh Nghị</t>
  </si>
  <si>
    <t>Số 1 ngõ 37 Lê Thanh Nghị, Phường Bách Khoa, Hai Bà Trưng, Hà Nội</t>
  </si>
  <si>
    <t>CircleK-HN2077</t>
  </si>
  <si>
    <t>CircleK 162 Mai Dịch</t>
  </si>
  <si>
    <t>162 Mai Dịch, Phường Mai Dịch, Cầu Giấy, Hà Nội</t>
  </si>
  <si>
    <t>CircleK-HN2078</t>
  </si>
  <si>
    <t>CircleK Số 7 Ngõ 34 Phố Mai Anh Tuấn</t>
  </si>
  <si>
    <t>Số 7 ngõ 34 phố Mai Anh Tuấn, Phường Ô Chợ Dừa, Đống Đa, Hà Nội</t>
  </si>
  <si>
    <t>CircleK-HN2079</t>
  </si>
  <si>
    <t>CircleK 12 Ngô Thì Nhậm</t>
  </si>
  <si>
    <t>12 Ngô Thì Nhậm, Phường Hà Cầu, Hà Đông, Hà Nội</t>
  </si>
  <si>
    <t>CircleK-HN2082</t>
  </si>
  <si>
    <t>CircleK Ct3-Ct4, The Pride, Khu Đô Thị Mới An Hưng,</t>
  </si>
  <si>
    <t>CT3-CT4, The Pride, khu đô thị mới An Hưng,, Phường La Khê, Hà Đông, Hà Nội</t>
  </si>
  <si>
    <t>CircleK-HN2083</t>
  </si>
  <si>
    <t>CircleK 51-Lk6A-C17 Đô Thị Mỗ Lao</t>
  </si>
  <si>
    <t>51-LK6A-C17 Đô thị Mỗ Lao, Phường Mỗ Lao, Hà Đông, Hà Nội</t>
  </si>
  <si>
    <t>CircleK-HN2085</t>
  </si>
  <si>
    <t>CircleK 135 Tô Hiệu</t>
  </si>
  <si>
    <t>135 Tô Hiệu, Phường Hà Cầu, Hà Đông, Hà Nội</t>
  </si>
  <si>
    <t>CircleK-HN2086</t>
  </si>
  <si>
    <t>CircleK 9 Hương Viên</t>
  </si>
  <si>
    <t>9 Hương Viên, Phường Đồng Nhân, Hai Bà Trưng, Hà Nội</t>
  </si>
  <si>
    <t>CircleK-HN2087</t>
  </si>
  <si>
    <t>CircleK Ch17, Tầng 1 Và Tầng 2, C-36 Tầng, Ô Đất Ct2, Kđt Mới Kim Văn - Kim Lũ</t>
  </si>
  <si>
    <t>CH17, tầng 1 và tầng 2, C-36 tầng, ô đất CT2, KĐT mới Kim Văn - Kim Lũ, Phường Đại Kim, Hoàng Mai, Hà Nội</t>
  </si>
  <si>
    <t>CircleK-HN2088</t>
  </si>
  <si>
    <t>CircleK 80 Khu Ao Sen</t>
  </si>
  <si>
    <t>80 khu Ao Sen, Phường Mỗ Lao, Hà Đông, Hà Nội</t>
  </si>
  <si>
    <t>CircleK-HN2089</t>
  </si>
  <si>
    <t>CircleK Thửa Đất Số 22, Lô 6 Khu 4.1Cc, Tuyến Láng Hạ-Thanh Xuân</t>
  </si>
  <si>
    <t>Thửa đất Số 22, lô 6 khu 4.1CC, tuyến Láng Hạ-Thanh Xuân, Phường Láng Hạ, Thanh Xuân, Hà Nội</t>
  </si>
  <si>
    <t>CircleK-HN2090</t>
  </si>
  <si>
    <t>CircleK Số 1 Đường Tây Hồ</t>
  </si>
  <si>
    <t>Số 1 đường Tây Hồ, Phường Quảng An, Tây Hồ, Hà Nội</t>
  </si>
  <si>
    <t>CircleK-HN2091</t>
  </si>
  <si>
    <t>CircleK 17 Liễu Giai</t>
  </si>
  <si>
    <t>17 Liễu Giai, Phường Cống Vị, Ba Đình, Hà Nội</t>
  </si>
  <si>
    <t>CircleK-HN2092</t>
  </si>
  <si>
    <t>CircleK 07 Đường Thanh Niên</t>
  </si>
  <si>
    <t>07 đường Thanh Niên, Phường Trúc Bạch, Ba Đình, Hà Nội</t>
  </si>
  <si>
    <t>CircleK-HN2093</t>
  </si>
  <si>
    <t>CircleK 49 Hàng Chuối</t>
  </si>
  <si>
    <t>49 Hàng Chuối, , Hai Trưng, Hà Nội</t>
  </si>
  <si>
    <t>CircleK-HN2094</t>
  </si>
  <si>
    <t>CircleK 113 Trần Đại Nghĩa</t>
  </si>
  <si>
    <t>113 Trần Đại Nghĩa, , Hai Trưng, Hà Nội</t>
  </si>
  <si>
    <t>CircleK-HN2095</t>
  </si>
  <si>
    <t>CircleK Lô 28 Khu Nhà Ở Thấp Tầng Tt4, Khu Đô Thị Mỹ Đình - Mễ Trì</t>
  </si>
  <si>
    <t>Lô 28 Khu nhà ở thấp tầng TT4, khu đô thị Mỹ Đình - Mễ Trì, Phường Mỹ Đình, Nam Từ Liêm, Hà Nội</t>
  </si>
  <si>
    <t>CircleK-HN2098</t>
  </si>
  <si>
    <t>CircleK 3 Xuân Diệu</t>
  </si>
  <si>
    <t>3 Xuân Diệu, Tây Hồ, Hà Nội</t>
  </si>
  <si>
    <t>CircleK-HN2099</t>
  </si>
  <si>
    <t>CircleK 174 Đường Phú Diễn</t>
  </si>
  <si>
    <t>174 đường Phú Diễn, , Bắc Liêm, Hà Nội</t>
  </si>
  <si>
    <t>CircleK-HN2101</t>
  </si>
  <si>
    <t>CircleK 70 Ngụy Như Kon Tum</t>
  </si>
  <si>
    <t>70 Ngụy Như Kon Tum, Phường Nhân Chính, Thanh Xuân, Hà Nội</t>
  </si>
  <si>
    <t>CircleK-HN2102</t>
  </si>
  <si>
    <t>CircleK 420 Đê La Thành</t>
  </si>
  <si>
    <t>420 Đê La Thành, Phường Ô Chợ Dừa, Đống Đa, Hà Nội</t>
  </si>
  <si>
    <t>CircleK-HN2104</t>
  </si>
  <si>
    <t>CircleK 171 Lương Thế Vinh</t>
  </si>
  <si>
    <t>171 Lương Thế Vinh, Phường Trung Văn, Nam Từ Liêm, Hà Nội</t>
  </si>
  <si>
    <t>CircleK-HN2106</t>
  </si>
  <si>
    <t>CircleK 79 Hà Trung</t>
  </si>
  <si>
    <t>79 Hà Trung, Phường Hàng Bông, Hoàn Kiếm, Hà Nội</t>
  </si>
  <si>
    <t>CircleK-HN2107</t>
  </si>
  <si>
    <t>CircleK Khu Nhà Ở Cấp 4 Số 395 Lạc Long Quân</t>
  </si>
  <si>
    <t>Khu nhà ở cấp 4 Số 395 Lạc Long Quân, Phường Nghĩa Đô, Cầu Giấy, Hà Nội</t>
  </si>
  <si>
    <t>CircleK-HN2108</t>
  </si>
  <si>
    <t>CircleK Tầng 1 Và 2, Tòa Nhà Sannam,78 Phố Duy Tân</t>
  </si>
  <si>
    <t>Tầng 1 và 2, tòa nhà SanNam,78 phố Duy Tân, Phường Dịch Vọng Hậu, Cầu Giấy, Hà Nội</t>
  </si>
  <si>
    <t>CircleK-HN2109</t>
  </si>
  <si>
    <t>CircleK Tầng 1, Khách Sạn Hồng Hà, Số 204 Phố Trần Quang Khải</t>
  </si>
  <si>
    <t>Tầng 1, khách sạn Hồng Hà, Số 204 phố Trần Quang Khải, Phường Tràng Tiền, Hoàn Kiếm, Hà Nội</t>
  </si>
  <si>
    <t>CircleK-HN2110</t>
  </si>
  <si>
    <t>CircleK 31 Trần Quốc Hoàn</t>
  </si>
  <si>
    <t>31 Trần Quốc Hoàn, Phường Dịch Vọng, Cầu Giấy, Hà Nội</t>
  </si>
  <si>
    <t>CircleK-HN2111</t>
  </si>
  <si>
    <t>CircleK Tầng 1, Tòa Nhà Ats, 252 Hoàng Quốc Việt</t>
  </si>
  <si>
    <t>Tầng 1, tòa nhà ATS, 252 Hoàng Quốc Việt, Phường Cổ Nhuế, Bắc Từ Liêm, Hà Nội</t>
  </si>
  <si>
    <t>CircleK-HN2112</t>
  </si>
  <si>
    <t>CircleK 33 Chùa Láng</t>
  </si>
  <si>
    <t>33 Chùa Láng, Phường Láng Thượng, Đống Đa, Hà Nội</t>
  </si>
  <si>
    <t>CircleK-HN2113</t>
  </si>
  <si>
    <t>CircleK Tầng 1 Và Tầng 2, Số 442 Đội Cấn</t>
  </si>
  <si>
    <t>Tầng 1 và tầng 2, Số 442 Đội Cấn, Phường Cống Vị, Ba Đình, Hà Nội</t>
  </si>
  <si>
    <t>CircleK-HN2114</t>
  </si>
  <si>
    <t>CircleK 7 Nguyễn Thị Định</t>
  </si>
  <si>
    <t>7 Nguyễn Thị Định, Phường Trung Hòa, Cầu Giấy, Hà Nội</t>
  </si>
  <si>
    <t>CircleK-HN2116</t>
  </si>
  <si>
    <t>CircleK 62 Phố Trần Hưng Đạo</t>
  </si>
  <si>
    <t>62 phố Trần Hưng Đạo, Phường Trần Hưng Đạo, Hoàn Kiếm, Hà Nội</t>
  </si>
  <si>
    <t>CircleK-HN2117</t>
  </si>
  <si>
    <t>CircleK Số 8 Ngõ 91 Nguyễn Chí Thanh</t>
  </si>
  <si>
    <t>Số 8 ngõ 91 Nguyễn Chí Thanh, Phường Láng Hạ, Đống Đa, Hà Nội</t>
  </si>
  <si>
    <t>CircleK-HN2118</t>
  </si>
  <si>
    <t>CircleK 370 Nguyễn Trãi</t>
  </si>
  <si>
    <t>370 Nguyễn Trãi, Phường Thanh Xuân Trung, Thanh Xuân, Hà Nội</t>
  </si>
  <si>
    <t>CircleK-HN2119</t>
  </si>
  <si>
    <t>CircleK 628 Hoàng Hoa Thám</t>
  </si>
  <si>
    <t>628 Hoàng Hoa Thám, Phường Bưởi, Tây Hồ, Hà Nội</t>
  </si>
  <si>
    <t>CircleK-HN2121</t>
  </si>
  <si>
    <t>CircleK 45 Hào Nam</t>
  </si>
  <si>
    <t>45 Hào Nam, Phường Ô Chợ Dừa, Đống Đa, Hà Nội</t>
  </si>
  <si>
    <t>CircleK-HN2122</t>
  </si>
  <si>
    <t>CircleK 18 Nguyễn Khánh Toàn</t>
  </si>
  <si>
    <t>18 Nguyễn Khánh Toàn, Phường Quan Hoa, Cầu Giấy, Hà Nội</t>
  </si>
  <si>
    <t>CircleK-HN2126</t>
  </si>
  <si>
    <t>CircleK Tầng 1, Số 01 Lê Văn Thiêm</t>
  </si>
  <si>
    <t>Tầng 1, Số 01 Lê Văn Thiêm, Phường Nhân Chính, Thanh Xuân, Hà Nội</t>
  </si>
  <si>
    <t>CircleK-HN2127</t>
  </si>
  <si>
    <t>CircleK 74-76 Đồng Xuân</t>
  </si>
  <si>
    <t>74-76 Đồng Xuân, Phường Đồng Xuân, Hoàn Kiếm, Hà Nội</t>
  </si>
  <si>
    <t>CircleK-HN2128</t>
  </si>
  <si>
    <t>CircleK Số 14 Ngõ 106 Hoàng Quốc Việt</t>
  </si>
  <si>
    <t>Số 14 ngõ 106 Hoàng Quốc Việt, Phường Nghĩa Đô, Cầu Giấy, Hà Nội</t>
  </si>
  <si>
    <t>CircleK-HN2129</t>
  </si>
  <si>
    <t>CircleK 17 Tô Ngọc Vân</t>
  </si>
  <si>
    <t>17 Tô Ngọc Vân, Phường Quảng An, Tây Hồ, Hà Nội</t>
  </si>
  <si>
    <t>CircleK-HN2131</t>
  </si>
  <si>
    <t>CircleK Tầng 1, Số 125 Hoàng Ngân</t>
  </si>
  <si>
    <t>Tầng 1, Số 125 Hoàng Ngân, Phường Trung Hòa, Cầu Giấy, Hà Nội</t>
  </si>
  <si>
    <t>CircleK-HN2133</t>
  </si>
  <si>
    <t>CircleK 91 Khâm Thiên</t>
  </si>
  <si>
    <t>91 Khâm Thiên, Phường Nam Đồng, Đống Đa, Hà Nội</t>
  </si>
  <si>
    <t>CircleK-HN2134</t>
  </si>
  <si>
    <t>CircleK 73 Đường Xuân La</t>
  </si>
  <si>
    <t>73 đường Xuân La, Phường Xuân La, Tây Hồ, Hà Nội</t>
  </si>
  <si>
    <t>CircleK-HN2135</t>
  </si>
  <si>
    <t>CircleK 232A Lạc Trung, Tổ 30</t>
  </si>
  <si>
    <t>232A Lạc Trung, tổ 30, Phường Vĩnh Tuy, Hai Bà Trưng, Hà Nội</t>
  </si>
  <si>
    <t>CircleK-HN2136</t>
  </si>
  <si>
    <t>CircleK 138 Phố Đội Cấn</t>
  </si>
  <si>
    <t>138 phố Đội Cấn, Phường Đội Cấn, Ba Đình, Hà Nội</t>
  </si>
  <si>
    <t>CircleK-HN2138</t>
  </si>
  <si>
    <t>CircleK Tầng 1 Và Tầng 2 Số 85 Hàng Mã</t>
  </si>
  <si>
    <t>Tầng 1 và tầng 2 Số 85 Hàng Mã, Phường Hàng Mã, Hoàn Kiếm, Hà Nội</t>
  </si>
  <si>
    <t>CircleK-HN2139</t>
  </si>
  <si>
    <t>CircleK 218 Nguyễn Huy Tưởng, Tổ 19</t>
  </si>
  <si>
    <t>218 Nguyễn Huy Tưởng, tổ 19, Phường Thanh Xuân Trung, Thanh Xuân, Hà Nội</t>
  </si>
  <si>
    <t>CircleK-HN2141</t>
  </si>
  <si>
    <t>CircleK 125 Phố Lò Đúc</t>
  </si>
  <si>
    <t>125 phố Lò Đúc, Phường Đống Mác, Hai Bà Trưng, Hà Nội</t>
  </si>
  <si>
    <t>CircleK-HN2142</t>
  </si>
  <si>
    <t>CircleK 91 Nam Đồng</t>
  </si>
  <si>
    <t>91 Nam Đồng, Phường Nam Đồng, Đống Đa, Hà Nội</t>
  </si>
  <si>
    <t>CircleK-HN2143</t>
  </si>
  <si>
    <t>CircleK 94 Phố Linh Lang</t>
  </si>
  <si>
    <t>94 phố Linh Lang, Phường Cống Vị, Ba Đình, Hà Nội</t>
  </si>
  <si>
    <t>CircleK-HN2144</t>
  </si>
  <si>
    <t>CircleK 65 Vạn Bảo</t>
  </si>
  <si>
    <t>65 Vạn Bảo, Phường Liễu Giai, Ba Đình, Hà Nội</t>
  </si>
  <si>
    <t>CircleK-HN2145</t>
  </si>
  <si>
    <t>CircleK 69 Kim Đồng</t>
  </si>
  <si>
    <t>69 Kim Đồng, Phường Giáp Bát, Hoàng Mai, Hà Nội</t>
  </si>
  <si>
    <t>CircleK-HN2146</t>
  </si>
  <si>
    <t>CircleK 286 Kim Ngưu, Tổ 30B</t>
  </si>
  <si>
    <t>286 Kim Ngưu, tổ 30B, Phường Quỳnh Mai, Hai Bà Trưng, Hà Nội</t>
  </si>
  <si>
    <t>CircleK-HN2147</t>
  </si>
  <si>
    <t>CircleK 848 Đường Láng</t>
  </si>
  <si>
    <t>848 Đường Láng, Phường Láng Thượng, Đống Đa, Hà Nội</t>
  </si>
  <si>
    <t>CircleK-HN2148</t>
  </si>
  <si>
    <t>CircleK 22 Phan Kế Bính</t>
  </si>
  <si>
    <t>22 Phan Kế Bính, Phường Cống Vị, Ba Đình, Hà Nội</t>
  </si>
  <si>
    <t>CircleK-HN2149</t>
  </si>
  <si>
    <t>CircleK 152 +154 Phó Đức Chính</t>
  </si>
  <si>
    <t>152 +154 Phó Đức Chính, Phường Trúc Bạch, Ba Đình, Hà Nội</t>
  </si>
  <si>
    <t>CircleK-HN2150</t>
  </si>
  <si>
    <t>CircleK 12 Trần Phú</t>
  </si>
  <si>
    <t>12 Trần Phú, Phường Văn Quán, Hà Đông, Hà Nội</t>
  </si>
  <si>
    <t>CircleK-HN2151</t>
  </si>
  <si>
    <t>CircleK 54 + 56 Lĩnh Nam</t>
  </si>
  <si>
    <t>54 + 56 Lĩnh Nam, Phường Mai Động, Hoàng Mai, Hà Nội</t>
  </si>
  <si>
    <t>CircleK-HN2152</t>
  </si>
  <si>
    <t>CircleK 118 Tuệ Tĩnh</t>
  </si>
  <si>
    <t>118 Tuệ Tĩnh, Phường Nguyễn Du, Hai Bà Trưng, Hà Nội</t>
  </si>
  <si>
    <t>CircleK-HN2153</t>
  </si>
  <si>
    <t>CircleK Lô 37 Khu Nhà Ở Thấp Tầng Tt1, Dự Án Khu Đô Thị Mới Mỹ Đình Mễ Trì</t>
  </si>
  <si>
    <t>Lô 37 khu nhà ở thấp tầng TT1, dự án khu đô thị mới Mỹ Đình Mễ Trì, Phường Mễ Trì, Nam Từ Liêm, Hà Nội</t>
  </si>
  <si>
    <t>CircleK-HN2154</t>
  </si>
  <si>
    <t>CircleK Số A1 Khu Đầm Trấu</t>
  </si>
  <si>
    <t>Số A1 khu Đầm Trấu, Phường Bạch Đằng, Hai Bà Trưng, Hà Nội</t>
  </si>
  <si>
    <t>CircleK-HN2155</t>
  </si>
  <si>
    <t>CircleK 92 Đào Tấn</t>
  </si>
  <si>
    <t>92 Đào Tấn, Phường Cống Vị, Ba Đình, Hà Nội</t>
  </si>
  <si>
    <t>CircleK-HN2156</t>
  </si>
  <si>
    <t>CircleK 108 Đường 19/5</t>
  </si>
  <si>
    <t>108 Đường 19/5, Phường Văn Quán, Hà Đông, Hà Nội</t>
  </si>
  <si>
    <t>CircleK-HN2157</t>
  </si>
  <si>
    <t>CircleK N8-A10 Nguyễn Thị Thập, Kđt Mới Trung Hòa Nhân Chính</t>
  </si>
  <si>
    <t>N8-A10 Nguyễn Thị Thập, KĐT mới Trung Hòa Nhân Chính, Phường Nhân Chính, Thanh Xuân, Hà Nội</t>
  </si>
  <si>
    <t>CircleK-HN2158</t>
  </si>
  <si>
    <t>CircleK 48 Ngõ 116 Phố Nhân Hòa</t>
  </si>
  <si>
    <t>48 ngõ 116 phố Nhân Hòa, Phường Nhân Chính, Thanh Xuân, Hà Nội</t>
  </si>
  <si>
    <t>CircleK-HN2160</t>
  </si>
  <si>
    <t>CircleK 68 Tôn Thất Tùng</t>
  </si>
  <si>
    <t>68 Tôn Thất Tùng, Phường Khương Thượng, Đống Đa, Hà Nội</t>
  </si>
  <si>
    <t>CircleK-HN2161</t>
  </si>
  <si>
    <t>CircleK Tầng 1, Toà Nhà 24T2, Khu Đô Thị Trung Hòa - Nhân Chính</t>
  </si>
  <si>
    <t>Tầng 1, toà nhà 24T2, khu đô thị Trung Hòa - Nhân Chính, Phường Nhân Chính, Thanh Xuân, Hà Nội</t>
  </si>
  <si>
    <t>CircleK-HN2162</t>
  </si>
  <si>
    <t>CircleK 01 Tô Vĩnh Diện</t>
  </si>
  <si>
    <t>01 Tô Vĩnh Diện, Phường Khương Trung, Thanh Xuân, Hà Nội</t>
  </si>
  <si>
    <t>CircleK-HN2163</t>
  </si>
  <si>
    <t>CircleK 380 Khâm Thiên</t>
  </si>
  <si>
    <t>380 Khâm Thiên, Phường Khâm Thiên, Đống Đa, Hà Nội</t>
  </si>
  <si>
    <t>CircleK-HN2164</t>
  </si>
  <si>
    <t>CircleK 40 Trung Hòa</t>
  </si>
  <si>
    <t>40 Trung Hòa, Phường Trung Hòa, Cầu Giấy, Hà Nội</t>
  </si>
  <si>
    <t>CircleK-HN2166</t>
  </si>
  <si>
    <t>CircleK 38 Xuân La</t>
  </si>
  <si>
    <t>38 Xuân La, Phường Xuân La, Tây Hồ, Hà Nội</t>
  </si>
  <si>
    <t>CircleK-HN2167</t>
  </si>
  <si>
    <t>CircleK 20 Nguyên Hồng</t>
  </si>
  <si>
    <t>20 Nguyên Hồng, Phường Láng Hạ, Đống Đa, Hà Nội</t>
  </si>
  <si>
    <t>CircleK-HN2168</t>
  </si>
  <si>
    <t>CircleK 170 Nguyễn Đổng Chi</t>
  </si>
  <si>
    <t>170 Nguyễn Đổng Chi, Cầu Diễn, Nam Từ Liêm, Hà Nội</t>
  </si>
  <si>
    <t>CircleK-HN2169</t>
  </si>
  <si>
    <t>CircleK 25 Ngô Thì Nhậm</t>
  </si>
  <si>
    <t>25 Ngô Thì Nhậm, Phường Hà Cầu, Hà Đông, Hà Nội</t>
  </si>
  <si>
    <t>CircleK-HN2170</t>
  </si>
  <si>
    <t>CircleK Số 5 Ngách 2A/6 Trần Khát Chân, Tổ Dân Phố 1</t>
  </si>
  <si>
    <t>Số 5 Ngách 2A/6 Trần Khát Chân, tổ dân phố 1, Phường Thanh Lương, Hai Bà Trưng, Hà Nội</t>
  </si>
  <si>
    <t>CircleK-HN2171</t>
  </si>
  <si>
    <t>CircleK 149C Lò Đúc</t>
  </si>
  <si>
    <t>149C Lò Đúc, Phường Phạm Đình Hổ, Hai Bà Trưng, Hà Nội</t>
  </si>
  <si>
    <t>CircleK-HN2172</t>
  </si>
  <si>
    <t>CircleK A4-A5, Tòa A, Khối B, Imperial Sky Garden, Số 423 Minh Khai</t>
  </si>
  <si>
    <t>A4-A5, tòa A, khối B, Imperial Sky Garden, Số 423 Minh Khai, Phường Vĩnh Tuy, Hai Bà Trưng, Hà Nội</t>
  </si>
  <si>
    <t>CircleK-HN2173</t>
  </si>
  <si>
    <t>CircleK Số Bt16B5-03, Làng Việt Kiều Châu Âu, Khu Đô Thị Mới Mỗ Lao</t>
  </si>
  <si>
    <t>Số BT16B5-03, Làng Việt Kiều Châu Âu, khu đô thị mới Mỗ Lao, Phường Mộ Lao, Hà Đông, Hà Nội</t>
  </si>
  <si>
    <t>CircleK-HN2174</t>
  </si>
  <si>
    <t>CircleK Lô 41, Khu Nhà Ở Thấp Tt4, Khu Đô Thị Mỹ Đình - Sông Đà</t>
  </si>
  <si>
    <t>Lô 41, khu nhà ở thấp TT4, khu đô thị Mỹ Đình - Sông Đà, Phường Mỹ Đình, Nam Từ Liêm, Hà Nội</t>
  </si>
  <si>
    <t>CircleK-HN2175</t>
  </si>
  <si>
    <t>CircleK 16 Văn Cao</t>
  </si>
  <si>
    <t>16 Văn Cao, Phường Liễu Giai, Ba Đình, Hà Nội</t>
  </si>
  <si>
    <t>CircleK-HN2176</t>
  </si>
  <si>
    <t>CircleK 164 Nguyễn Văn Cừ</t>
  </si>
  <si>
    <t>164 Nguyễn Văn Cừ, Phường Gia Thụy, Long Biên, Hà Nội</t>
  </si>
  <si>
    <t>CircleK-HN2177</t>
  </si>
  <si>
    <t>CircleK 12 Tam Trinh</t>
  </si>
  <si>
    <t>12 Tam Trinh, Phường  minh khai , Hai bà trưng, Hà Nội</t>
  </si>
  <si>
    <t>CircleK-HN2178</t>
  </si>
  <si>
    <t>CircleK 14 Khương Hạ</t>
  </si>
  <si>
    <t>14 Khương Hạ, Phường Khương Đình, Thanh Xuân, Hà Nội</t>
  </si>
  <si>
    <t>CircleK-HN2179</t>
  </si>
  <si>
    <t>CircleK Số Bt11-Vt26, Khu Nhà Ở Xa La</t>
  </si>
  <si>
    <t>Số BT11-VT26, Khu nhà ở Xa La, Khu Đô Thị Xa La, Hà Đông, Hà Nội</t>
  </si>
  <si>
    <t>CircleK-HN2180</t>
  </si>
  <si>
    <t>CircleK Lô 7, Khu Di Dân Đền Lừ 2</t>
  </si>
  <si>
    <t>Lô 7, khu di dân Đền Lừ 2, Phường Hoàng Văn Thụ, Hoàng Mai, Hà Nội</t>
  </si>
  <si>
    <t>CircleK-HN2181</t>
  </si>
  <si>
    <t>CircleK Lk10 - 15, Khu Đô Thị Mới Văn Phú</t>
  </si>
  <si>
    <t>LK10 - 15, khu đô thị mới Văn Phú, Phường Phú La, Hà Đông, Hà Nội</t>
  </si>
  <si>
    <t>CircleK-HN2182</t>
  </si>
  <si>
    <t>CircleK 3 Quỳnh Mai</t>
  </si>
  <si>
    <t>3 Quỳnh Mai, Phường Quỳnh Mai, Hai Bà Trưng, Hà Nội</t>
  </si>
  <si>
    <t>CircleK-HN2183</t>
  </si>
  <si>
    <t>CircleK 111 Nguyễn Sơn</t>
  </si>
  <si>
    <t>111 Nguyễn Sơn, Phường Gia Thụy, Long Biên, Hà Nội</t>
  </si>
  <si>
    <t>CircleK-HN2184</t>
  </si>
  <si>
    <t>CircleK Nhà Số 359, Block 36, Ô H-Tt5, Khu Nhà Ở Hi Brand, Khu Đô Thị Mới Văn Phú</t>
  </si>
  <si>
    <t>Nhà Số 359, Block 36, Ô H-TT5, khu nhà ở Hi Brand, khu đô thị mới Văn Phú, Phường Phú La, Hà Đông, Hà Nội</t>
  </si>
  <si>
    <t>CircleK-HN2185</t>
  </si>
  <si>
    <t>CircleK Số 252, Tổ 11, Đường Ngọc Thụy</t>
  </si>
  <si>
    <t>Số 252, tổ 11, đường Ngọc Thụy, Phường Ngọc Thụy, Long Biên, Hà Nội</t>
  </si>
  <si>
    <t>CircleK-HN2186</t>
  </si>
  <si>
    <t>CircleK 33 Dương Văn Bé</t>
  </si>
  <si>
    <t>33 Dương Văn Bé, Phường Vĩnh Tuy, Hai Bà Trưng, Hà Nội</t>
  </si>
  <si>
    <t>CircleK-HN2187</t>
  </si>
  <si>
    <t>CircleK 142-144 Hồng Mai</t>
  </si>
  <si>
    <t>142-144 Hồng Mai, Phường Bạch Mai, Hai Bà Trưng, Hà Nội</t>
  </si>
  <si>
    <t>CircleK-HN2188</t>
  </si>
  <si>
    <t>CircleK 315 Ngọc Lâm</t>
  </si>
  <si>
    <t>315 Ngọc Lâm, Phường Ngọc Lâm, Long Biên, Hà Nội</t>
  </si>
  <si>
    <t>CircleK-HN2189</t>
  </si>
  <si>
    <t>CircleK Sh0105-Sh0205 Park 8, Kđt Times City Park Hill, Số 25, Ngõ 13 Đường Lĩnh Nam</t>
  </si>
  <si>
    <t>SH0105-SH0205 Park 8, KĐT Times City Park Hill, số 25, ngõ 13 đường Lĩnh Nam, Phường Mai Động, Hoàng Mai, Hà Nội</t>
  </si>
  <si>
    <t>CircleK-HN2190</t>
  </si>
  <si>
    <t>CircleK 560A Nguyễn Văn Cừ</t>
  </si>
  <si>
    <t>560A Nguyễn Văn Cừ, Phường Gia Thụy, Long Biên, Hà Nội</t>
  </si>
  <si>
    <t>CircleK-HN2191</t>
  </si>
  <si>
    <t>CircleK 293 Thụy Khuê</t>
  </si>
  <si>
    <t>293 Thụy Khuê, Phường Bưởi, Tây Hồ, Hà Nội</t>
  </si>
  <si>
    <t>CircleK-HN2192</t>
  </si>
  <si>
    <t>CircleK 15 Dương Khuê</t>
  </si>
  <si>
    <t>15 Dương Khuê, Phường Mai Dịch, Cầu Giấy, Hà Nội</t>
  </si>
  <si>
    <t>CircleK-HN2193</t>
  </si>
  <si>
    <t>CircleK No-24, Lk13, Khu Đất Dịch Vụ, Đất Ở Hà Trì</t>
  </si>
  <si>
    <t>NO-24, LK13, Khu đất dịch vụ, đất ở Hà Trì, Phường Hà Trì, Hà Đông, Hà Nội</t>
  </si>
  <si>
    <t>CircleK-HN2194</t>
  </si>
  <si>
    <t>CircleK Căn Hộ Số 01Sh20 Và 02Sh20, Thuộc Tòa Nhà S2.15 (T26M-2), Tại Lô Đất B2-Ct03, Vinhomes Ocean Park</t>
  </si>
  <si>
    <t>Căn hộ số 01SH20 và 02SH20, thuộc tòa nhà S2.15 (T26M-2), tại lô đất B2-CT03, Vinhomes Ocean Park, Xã Đa Tốn, Huyện Gia Lâm, Hà Nội</t>
  </si>
  <si>
    <t>CircleK-HN2195</t>
  </si>
  <si>
    <t>CircleK Sô 6 Ngõ 124, Phố Vĩnh Tuy</t>
  </si>
  <si>
    <t>Sô 6 ngõ 124, phố Vĩnh Tuy, Phường Vĩnh Tuy, Hai Bà Trưng, Hà Nội</t>
  </si>
  <si>
    <t>CircleK-HN2196</t>
  </si>
  <si>
    <t>CircleK 118 Định Công</t>
  </si>
  <si>
    <t>Phường Phương Liệt</t>
  </si>
  <si>
    <t>Số 118 Định Công, Phường Phương Liệt, Quận Thanh Xuân, Hà Nội</t>
  </si>
  <si>
    <t>CircleK-HN2197</t>
  </si>
  <si>
    <t>CircleK B3-06, Khu Chức Năng Đô Thị Thành Phố Xanh</t>
  </si>
  <si>
    <t>B3-06, Khu chức năng đô thị Thành Phố Xanh, Phường Cầu Diễn, Nam Từ Liêm, Hà Nội</t>
  </si>
  <si>
    <t>CircleK-HN2198</t>
  </si>
  <si>
    <t>CircleK Số 264 Phố Bạch Mai, Tổ 4</t>
  </si>
  <si>
    <t>Số 264 phố Bạch Mai, tổ 4, Phường Bạch Mai, Hai Bà Trưng, Hà Nội</t>
  </si>
  <si>
    <t>CircleK-HN2199</t>
  </si>
  <si>
    <t>CircleK Số 1S05, Tòa R1.03 (L31), Lô Đất B5-Ct01, Dự Án Khu Đô Thị Gia Lâm (Vinhomes Ocean Park)</t>
  </si>
  <si>
    <t>CircleK Số 1S05, Tòa R1.03 (L31), Lô Đất B5-Ct01</t>
  </si>
  <si>
    <t>Số 1S05, Tòa R1.03 (L31), lô đất B5-CT01, Dự án Khu đô thị Gia Lâm (Vinhomes Ocean Park), Thị trấn Trâu Quỳ, Huyện Gia Lâm, Thành phố Hà Nội</t>
  </si>
  <si>
    <t>CircleK-HN2200</t>
  </si>
  <si>
    <t>CircleK Số 01Sh22 Và 02Sh22, Ô Đất B2-Ct02, Tòa U26-2 (S2.08) Dự Án Khu Đô Thị Gia Lâm - Vinhomes Ocean Park</t>
  </si>
  <si>
    <t>CircleK Số 01Sh22 Và 02Sh22, Ô Đất B2-Ct02, Tòa U26-2 (S2.08)</t>
  </si>
  <si>
    <t>Số 01SH22 và 02SH22, Ô đất B2-CT02, Tòa U26-2 (S2.08) Dự án Khu đô thị Gia Lâm - Vinhomes Ocean Park, Xã Đa Tốn, Huyện Gia Lâm, Thành phố Hà Nội</t>
  </si>
  <si>
    <t>CircleK-HN2201</t>
  </si>
  <si>
    <t>CircleK 49 + 51 Phố Trần Quang Diệu, Tổ 102</t>
  </si>
  <si>
    <t>49 + 51 phố Trần Quang Diệu, tổ 102, Phường Ô Chợ Dừa, Đống Đa, Hà Nội</t>
  </si>
  <si>
    <t>CircleK-HN2202</t>
  </si>
  <si>
    <t>CircleK Số 01Sh06 Và Số 02Sh06, Ô Đất B2-Ct03, Tòa L26 (S2.11), Dự Án Khu Đô Thị Gia Lâm - Vinhomes Ocean Park</t>
  </si>
  <si>
    <t>CircleK Số 01Sh06 Và Số 02Sh06, Ô Đất B2-Ct03, Tòa L26 (S2.11)</t>
  </si>
  <si>
    <t>Số 01SH06 và số 02SH06, Ô đất B2-CT03, Tòa L26 (S2.11), Dự án Khu đô thị Gia Lâm - Vinhomes Ocean Park, Xã Đa Tốn, Huyện Gia Lâm, Thành phố Hà Nội</t>
  </si>
  <si>
    <t>CircleK-HN2203</t>
  </si>
  <si>
    <t>CircleK Số 1Sh09 Và Số 2Sh09, Tòa S1.05 (Z34.1), Lô Đất F1-Ch01 - 5 Khu Đô Thị Mới Tây Mỗ, Đại Mỗ - Vinhomes Park (Vinhomes Smart City)</t>
  </si>
  <si>
    <t>CircleK Số 1Sh09 Và Số 2Sh09, Tòa S1.05 (Z34.1)  (Vinhomes Smart City)</t>
  </si>
  <si>
    <t>Số 1SH09 và số 2SH09, tòa S1.05 (Z34.1), Lô đất F1-CH01 - 5 Khu đô thị mới Tây Mỗ, Đại Mỗ - Vinhomes Park (Vinhomes Smart City), Quận Nam Từ Liêm, Hà Nội</t>
  </si>
  <si>
    <t>CircleK-HN2204</t>
  </si>
  <si>
    <t>CircleK Số 01S15A, Tòa U26 (S2.03), Ô Đất B2-Ct01, Dự Án Khu Đô Thị Gia Lâm - Vinhomes Ocean Park</t>
  </si>
  <si>
    <t>Số 01S15A, Tòa U26 (S2.03), ô đất B2-CT01, Dự án khu đô thị Gia Lâm - Vinhomes Ocean Park, Xã Đa Tốn, Huyện Gia Lâm, Thành phố Hà Nội, Việt Nam</t>
  </si>
  <si>
    <t>CircleK-HN2205</t>
  </si>
  <si>
    <t>CircleK Số 1S11, Tòa S6A (S6.1), Thuộc Khối Nhà S6 (S6.1+S6.2), Khu Công Trình Công Cộng, Thương Mại, Dịch Vụ Và Nhà Ở (Vinhomes Symphony), Lô Đất G4*-Hh16</t>
  </si>
  <si>
    <t>CircleK Số 1S11, Tòa S6A (S6.1), Thuộc Khối Nhà S6 (S6.1+S6.2 (Vinhomes Symphony), Lô Đất G4*-Hh16</t>
  </si>
  <si>
    <t>Số 1S11, tòa S6A (S6.1), thuộc khối nhà S6 (S6.1+S6.2), Khu công trình công cộng, thương mại, dịch vụ và nhà ở (Vinhomes Symphony), lô đất G4*-HH16, Phường Phúc Lợi, Quận Long Biên, Hà Nội</t>
  </si>
  <si>
    <t>CircleK-HN2206</t>
  </si>
  <si>
    <t>CircleK Số 176D + 176E Trương Định</t>
  </si>
  <si>
    <t>Số 176D + 176E Trương Định, , Hai Trưng, Hà Nội</t>
  </si>
  <si>
    <t>CircleK-HN2207</t>
  </si>
  <si>
    <t>CircleK Số 42 + 42A Phố Lạc Trung</t>
  </si>
  <si>
    <t>Số 42 + 42A phố Lạc Trung, phường Vĩnh Tuy, Hai Bà Trưng, Hà Nội</t>
  </si>
  <si>
    <t>CircleK-HN2208</t>
  </si>
  <si>
    <t>CircleK Số 173 Đường Tam Trinh, Hoàng Mai</t>
  </si>
  <si>
    <t>Số 173 đường Tam Trinh, tổ 14, Phường Mai Động, Quận Hoàng Mai, Thành phố Hà Nội</t>
  </si>
  <si>
    <t>CircleK-HN2209</t>
  </si>
  <si>
    <t>CircleK V11-A01, Lô Đất Ttdv 01, Khu Đô Thị Mới An Hưng</t>
  </si>
  <si>
    <t>V11-A01, Lô đất TTDV 01, Khu đô thị mới An Hưng, Phường La Khê, Hà Đông, Hà Nội</t>
  </si>
  <si>
    <t>CircleK-HN2210</t>
  </si>
  <si>
    <t>CircleK 29 Hàng Phèn</t>
  </si>
  <si>
    <t>29 Hàng Phèn, Hoàn Kiếm, Hà Nội</t>
  </si>
  <si>
    <t>CircleK-HN2211</t>
  </si>
  <si>
    <t>CircleK Số 123 Phố Tôn Đức Thắng</t>
  </si>
  <si>
    <t>Số 123 phố Tôn Đức Thắng, Đống Đa, Hà Nội</t>
  </si>
  <si>
    <t>CircleK-HN2212</t>
  </si>
  <si>
    <t>CircleK Số 18 Phố Hàng Gai</t>
  </si>
  <si>
    <t>Số 18 phố Hàng Gai, Hoàn Kiếm, Hà Nội</t>
  </si>
  <si>
    <t>CircleK-HN2213</t>
  </si>
  <si>
    <t>CircleK Thương Mại_03, Tầng 1, Nhà Ở Cao Tầng N03-T6, Khu Đoàn Ngoại Giao</t>
  </si>
  <si>
    <t>Phường Xuân Tảo</t>
  </si>
  <si>
    <t>Thương mại_03, tầng 1, Nhà ở cao tầng N03-T6, Khu Đoàn Ngoại Giao, Phường Xuân Tảo, Quận Bắc Từ Liêm, Hà Nội</t>
  </si>
  <si>
    <t>CircleK-HN2214</t>
  </si>
  <si>
    <t>CircleK 67 Cửa Nam</t>
  </si>
  <si>
    <t>67 Cửa Nam, Hoàn Kiếm, Hà Nội</t>
  </si>
  <si>
    <t>CircleK-HN2215</t>
  </si>
  <si>
    <t>CircleK 75 Hàng Bông</t>
  </si>
  <si>
    <t>75 Hàng Bông, Phường Hàng Bông, Hoàn Kiếm, Hà Nội</t>
  </si>
  <si>
    <t>CircleK-HN2216</t>
  </si>
  <si>
    <t>CircleK 114 Mai Hắc Đế</t>
  </si>
  <si>
    <t>Tầng 1, thuộc trung tâm thương mại, Căn hộ và Văn phòng. khi HH2, số 114 Mai Hắc Đế, Phường Lê Đại Hành, quận Hai Bà Trưng, thành phố Hà Nội, Việt Nam</t>
  </si>
  <si>
    <t>CircleK-HN2217</t>
  </si>
  <si>
    <t>CircleK 53 Triều Khúc</t>
  </si>
  <si>
    <t>B6, Tổ hợp công trình hỗn hợp Pandora, số 53 Triều Khúc, phường Thanh Xuân Nam, quận Thanh Xuân, thành phố Hà Nội</t>
  </si>
  <si>
    <t>CircleK-HN2218</t>
  </si>
  <si>
    <t>CircleK TT01A-11, Khu nhà ở thấp tầng thuộc Dự án Khu chung cư quốc tế Hoàng Thành City tại Khu Cổ Ngựa</t>
  </si>
  <si>
    <t>TT01A-11, Khu nhà ở thấp tầng thuộc Dự án Khu chung cư quốc tế Hoàng Thành City tại Khu Cổ Ngựa, Khu đô thị Mỗ Lao, Phường Mộ Lao, quận Hà Đông, thành phố Hà Nội</t>
  </si>
  <si>
    <t>CircleK-HN2219</t>
  </si>
  <si>
    <t>CircleK - 14 Thái Hà</t>
  </si>
  <si>
    <t>Phường Trung Liệt</t>
  </si>
  <si>
    <t>Số 14 Thái Hà, Phường Trung Liệt, Quận Đống Đa, Hà Nội</t>
  </si>
  <si>
    <t>CircleK-HN2220</t>
  </si>
  <si>
    <t>Circle K Tầng 1 lô thương mại dịch vụ 02 tòa G1-G2</t>
  </si>
  <si>
    <t>Phường Kim Giang</t>
  </si>
  <si>
    <t>Tầng 1 lô thương mại dịch vụ 02 tòa G1-G2, dự án tổ hợp dịch vụ thương mại, văn phòng và chung cư,  Số 2 Kim Giang, mặt đường Vương Thừa Vũ kéo dài, Q.Thanh Xuân, Hà Nội</t>
  </si>
  <si>
    <t>CircleK-HN2221</t>
  </si>
  <si>
    <t>CircleK S05 Park 03, Vinhomes Time City Park Hill</t>
  </si>
  <si>
    <t>S05, tầng 01, tòa Park 03, khu đô thị  Vinhomes Time City Park Hill, số 25, ngõ 13, Lĩnh Nam, Phường Mai Động, Quận Hoàng Mai, Hà Nội</t>
  </si>
  <si>
    <t>CircleK-HN2225</t>
  </si>
  <si>
    <t>CircleK 25 Phố Nhà Thờ</t>
  </si>
  <si>
    <t>Phường Hàng Trống</t>
  </si>
  <si>
    <t>Số 25 phố Nhà Thờ, Phường Hàng Trống, Quận Hoàn Kiếm, TP Hà Nội</t>
  </si>
  <si>
    <t>CircleK-HN2226</t>
  </si>
  <si>
    <t>CircleK Tầng 1 (P01, P02, P03), Tòa nhà X2, số 70 phố Nguyên Hồng</t>
  </si>
  <si>
    <t>Phường Láng Hạ</t>
  </si>
  <si>
    <t>Tầng 1 (P01, P02, P03), Tòa nhà X2, số 70 phố Nguyên Hồng, phường Láng Hạ, Quận Đống Đa, Thành phố Hà Nội, Việt Nam</t>
  </si>
  <si>
    <t>CircleK-HN2227</t>
  </si>
  <si>
    <t>CircleK 06 Vũ Trọng Khánh</t>
  </si>
  <si>
    <t>Phường Mỗ Lao</t>
  </si>
  <si>
    <t>06 Vũ Trọng Khánh, Phường Mỗ Lao, Quận Hà Đông, TP Hà Nội</t>
  </si>
  <si>
    <t>CircleK-HN2228</t>
  </si>
  <si>
    <t>Circle K Vinhomes Green Bay 103 - tầng 1- G3</t>
  </si>
  <si>
    <t>Phường Mễ Trì</t>
  </si>
  <si>
    <t>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t>
  </si>
  <si>
    <t>CircleK-HN2229</t>
  </si>
  <si>
    <t>CircleK 46 Phùng Hưng</t>
  </si>
  <si>
    <t>Phường Phúc La</t>
  </si>
  <si>
    <t>Số 46 Phùng Hưng, Phường Phúc La, Quận Hà Đông, Hà Nội</t>
  </si>
  <si>
    <t>CircleK-HN2230</t>
  </si>
  <si>
    <t>CircleK  Số 205 Lạc Long Quân</t>
  </si>
  <si>
    <t>Số 205 Lạc Long Quân, Phường Nghĩa Đô, Quận Cầu Giấy, Thành phố Hà Nội, Việt Nam.</t>
  </si>
  <si>
    <t>CircleK-HN2231</t>
  </si>
  <si>
    <t>CircleK Số 1A Vạn Phúc</t>
  </si>
  <si>
    <t>Phường Vạn Phúc</t>
  </si>
  <si>
    <t>Số 1A Vạn Phúc, phường Vạn Phúc, quận Hà Đông, TP Hà Nội</t>
  </si>
  <si>
    <t>CircleK-HN2232</t>
  </si>
  <si>
    <t>CircleK Diện tích Thương mại số GS101S25, tầng 1, thuộc Tòa nhà số GS1 (U39.1) Lô đất F3-CH01, Dự án Khu đô thị mới Tây Mỗ - Đại Mỗ - Vinhomes Park (Vinhomes Smart City</t>
  </si>
  <si>
    <t>Phường Tây Mỗ</t>
  </si>
  <si>
    <t>CircleK Diện tích Thương mại số GS101S25, tầng 1, thuộc Tòa nhà số GS1 (U39.1) Lô đất F3-CH01, Dự án Khu đô thị mới Tây Mỗ - Đại</t>
  </si>
  <si>
    <t>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t>
  </si>
  <si>
    <t>CircleK-HN2233</t>
  </si>
  <si>
    <t>CircleK Ô L7, Khu đấu giá Quyền sử dụng đất, đoạn đường Cầu Bươu</t>
  </si>
  <si>
    <t>Xã Tân Triều</t>
  </si>
  <si>
    <t>Ô L7, Khu đấu giá Quyền sử dụng đất, đoạn đường Cầu Bươu, thôn Yên Xá, xã Tân Triều, huyện Thanh Trì, Hà Nội</t>
  </si>
  <si>
    <t>CircleK-HN2234</t>
  </si>
  <si>
    <t>CircleK 93 Hoàng Văn Thái</t>
  </si>
  <si>
    <t>Số 93 Hoàng Văn Thái, Phường Khương Trung, Quận Thanh Xuân, Thành phố Hà Nội, Việt Nam</t>
  </si>
  <si>
    <t>CircleK-HN2235</t>
  </si>
  <si>
    <t>CircleK 125 Trần Hưng Đạo - Bắc Ninh</t>
  </si>
  <si>
    <t>125 Trần Hưng Đạo, khu phố 4, phường Tiến An, thành phố Bắc Ninh, tỉnh Bắc Ninh</t>
  </si>
  <si>
    <t>CircleK-HN2236</t>
  </si>
  <si>
    <t>CircleK Căn Thương mại dịch vụ số L26M.TMDV03 (Căn TMDV 03, tầng 1, khối L26M tức tòa M1), dự án Masteri Waterfront - Lô đất B3-CT03, Dự án Khu đô thị Gia Lâm (Vinhomes Ocean Park)</t>
  </si>
  <si>
    <t>Huyện Gia Lâm</t>
  </si>
  <si>
    <t>CircleK Căn Thương mại dịch vụ số L26M.TMDV03 (Căn TMDV 03, tầng 1, khối L26M tức tòa M1), dự án Masteri Waterfront - Lô đất B3-</t>
  </si>
  <si>
    <t>Căn Thương mại dịch vụ số L26M.TMDV03 (Căn TMDV 03, tầng 1, khối L26M tức tòa M1), dự án Masteri Waterfront - Lô đất B3-CT03, Dự án Khu đô thị Gia Lâm (Vinhomes Ocean Park), xã Đa Tốn, huyện Gia Lâm, Tp Hà Nội</t>
  </si>
  <si>
    <t>CircleK-HN2237</t>
  </si>
  <si>
    <t>CircleK TMDV-11, Tòa N04, Dự án Khu nhà ở xã hội Ecohome 3 tại ô đất ký hiệu B11-HH2</t>
  </si>
  <si>
    <t>TMDV-11, Tòa N04, Dự án Khu nhà ở xã hội Ecohome 3 tại ô đất ký hiệu B11-HH2, Khu Bắc Cổ Nhuế - Chèm, 
phường Đông Ngạc, quận Bắc Từ Liêm, HN</t>
  </si>
  <si>
    <t>CircleK-HN2238</t>
  </si>
  <si>
    <t>CircleK Số 25 Thái Phiên</t>
  </si>
  <si>
    <t>Số 25 Thái Phiên, Tổ 46, Phường Lê Đại Hành, Quận Hai Bà Trưng, Thành phố Hà Nội, Việt Nam</t>
  </si>
  <si>
    <t>CircleK-HN2239</t>
  </si>
  <si>
    <t>CircleK CT04-Tòa S1.09 Gia Lâm</t>
  </si>
  <si>
    <t>Gian hàng thương mại số 01S5A và 01S12A, Ô đất B3 - CT4. Tòa S1.09 (L26M-2), Dự án KĐT Gia Lâm, huyện Gia Lâm, thành phố Hà Nội</t>
  </si>
  <si>
    <t>CircleK-HN2240</t>
  </si>
  <si>
    <t>CircleK 49 Phan Chu Trinh</t>
  </si>
  <si>
    <t>Phường Phan Chu Trinh</t>
  </si>
  <si>
    <t>Số 49 Phan Chu Trinh, Phường Phan Chu Trinh, Quận Hoàn Kiếm, Thành Phố Hà Nội, Việt Nam</t>
  </si>
  <si>
    <t>CircleK-HN2241</t>
  </si>
  <si>
    <t>CircleK Số 2 Ngõ 11 Phố Lương Định Của</t>
  </si>
  <si>
    <t>Phường Kim Liên</t>
  </si>
  <si>
    <t>Số 2 Ngõ 11 Phố Lương Định Của, Phường Kim Liên, Quận Đống Đa, Thành phố Hà Nội, Việt Nam</t>
  </si>
  <si>
    <t>CircleK-HN2242</t>
  </si>
  <si>
    <t>CircleK Số 02 đường Hồ Ngọc Lân, Bắc Ninh</t>
  </si>
  <si>
    <t>Thành phố Bắc Ninh</t>
  </si>
  <si>
    <t>Phường Kinh Bắc</t>
  </si>
  <si>
    <t>CircleK Số 02 đường Hồ Ngọc Lân</t>
  </si>
  <si>
    <t>Số 02 đường Hồ Ngọc Lân, Phường Kinh Bắc, Thành phố Bắc Ninh, Tỉnh Bắc Ninh, Việt Nam</t>
  </si>
  <si>
    <t>CircleK-HN2243</t>
  </si>
  <si>
    <t>CircleK Căn Thương mại dịch vụ số Z38M.2.TMDV05A, dự án khu đô thị mới Tây Mỗ - Đại Mỗ - Vinhomes Park</t>
  </si>
  <si>
    <t>CircleK Căn Thương mại dịch vụ số Z38M.2.TMDV05A, dự án khu đô thị mới  Tây Mỗ - Đại Mỗ - Vinhomes Park</t>
  </si>
  <si>
    <t>Căn Thương mại dịch vụ số Z38M.2.TMDV05A, khu chung cư cao tầng trên ô đất F5-CH02 thuộc dự án khu đô thị mới Tây Mỗ - Đại Mỗ - Vinhomes Park (tên thương mại Masteri West Heights), Toà D - Masteri West Heights, Tây Mỗ, Nam Từ Liêm, Hà Nội</t>
  </si>
  <si>
    <t>CircleK-HN2244</t>
  </si>
  <si>
    <t>CircleK Nhà 18T1 khu đô thị mới Trung Hòa - Nhân Chính</t>
  </si>
  <si>
    <t>Sàn thương mại dịch vụ công cộng tầng 1, Nhà 18T1 khu đô thị mới Trung Hòa - Nhân Chính, Phuong Nhan</t>
  </si>
  <si>
    <t>CircleK-HN2245</t>
  </si>
  <si>
    <t>CircleK 37A Sài Đồng</t>
  </si>
  <si>
    <t>Số 37A Sài Đồng, Tổ 14, Phường Sài Đồng, Quận Long Biên, Thành Phố Hà Nội, Việt Nam</t>
  </si>
  <si>
    <t>CircleK-HN2246</t>
  </si>
  <si>
    <t>CircleK 92 đường Trâu Quỳ</t>
  </si>
  <si>
    <t>92 Đường Trâu Quỳ, Thị Trấn Trâu Quỳ, Huyện Gia Lâm, Thành Phố Hà Nội, Việt Nam</t>
  </si>
  <si>
    <t>CircleK-HN2247</t>
  </si>
  <si>
    <t>CircleK Diện tích thương mại số 1-31 tại tầng 01 thuộc Khối đế của tòa W1 và W2, Nam Từ Liêm</t>
  </si>
  <si>
    <t>Diện tích thương mại số 1-31 tại tầng 01 thuộc Khối đế của tòa W1 và W2, Lô đất HH, Dự án Vinhomes West Point, đường Phạm Hùng, Phường Mễ Trì, Quận Nam Từ Liêm, Thành phố Hà Nội, Việt Nam</t>
  </si>
  <si>
    <t>CircleK-HN2248</t>
  </si>
  <si>
    <t>CircleK Lô 16-D, Khu nhà ở tháp tầng A10</t>
  </si>
  <si>
    <t>Lô 16-D, Khu nhà ở tháp tầng A10, Khu đô thị Nam Trung Yên, Phường Yên Hòa, Quận Cầu Giấy, Thành phố Hà Nội</t>
  </si>
  <si>
    <t>CircleK-HN2249</t>
  </si>
  <si>
    <t>CircleK 181 Nguyễn Ngọc Vũ</t>
  </si>
  <si>
    <t>Phường Trung Hoà</t>
  </si>
  <si>
    <t>Số 181 đường Nguyễn Ngọc Vũ, Phường Trung Hòa, Quận Cầu Giấy, TP Hà Nội</t>
  </si>
  <si>
    <t>CircleK-HN2250</t>
  </si>
  <si>
    <t>CircleK Số 177 phố Vĩnh Hưng</t>
  </si>
  <si>
    <t>Phường Vĩnh Hưng</t>
  </si>
  <si>
    <t>Số 177, phố Vĩnh Hưng, Phường Vĩnh Hưng, Quận Hoàng Mai, Thành phố Hà Nội, Việt Nam</t>
  </si>
  <si>
    <t>CircleK-HN2251</t>
  </si>
  <si>
    <t>CircleK Số 568 + 570 Đường Trương Định</t>
  </si>
  <si>
    <t>Số 568 + 570 Đường Trương Định, Phường Tân Mai, Quận Hoàng Mai, Thành phố Hà Nội, Việt Nam</t>
  </si>
  <si>
    <t>CircleK-HN2252</t>
  </si>
  <si>
    <t>CircleK Số 235 Nguyễn Gia Thiều</t>
  </si>
  <si>
    <t>Số 235 Nguyễn Gia Thiều, phường Tiến An, thành phố Bắc Ninh, tỉnh Bắc Ninh</t>
  </si>
  <si>
    <t>CircleK-HN2253</t>
  </si>
  <si>
    <t>CircleK Căn shophouse SHB7-HH01'B tòa nhà ANLAND 2, Hà Đông</t>
  </si>
  <si>
    <t>Căn shophouse SHB7-HH01'B tòa nhà ANLAND 2, Công trình Nhà ở tại lô đất Khách sạn, văn phòng và nhà ở, Khu A - Khu đô thị mới Dương Nội, Phường La Khê, Quận Hà Đông, Thành phố Hà Nội, Việt Nam</t>
  </si>
  <si>
    <t>CircleK-HN2254</t>
  </si>
  <si>
    <t>CircleK Số 183 phố Chùa Láng</t>
  </si>
  <si>
    <t>Số 183 phố Chùa Láng, Phường Láng Thượng, Quận Đống Đa, Thành phố Hà Nội, Việt Nam</t>
  </si>
  <si>
    <t>CircleK-HN2255</t>
  </si>
  <si>
    <t>CircleK Số 25 + 27 đường Giải Phóng</t>
  </si>
  <si>
    <t>Phường Đồng Tâm</t>
  </si>
  <si>
    <t>Số 25 + 27 đường Giải Phóng, Phường Đồng Tâm, Quận Hai Bà Trưng, Thành phố Hà Nội, Việt Nam</t>
  </si>
  <si>
    <t>CircleK-HN2256</t>
  </si>
  <si>
    <t>CircleK Số 161 + 177 phố Hàng Bạc</t>
  </si>
  <si>
    <t>Số 161 + 177 phố Hàng Bạc, Phường Hàng Bạc, Quận Hoàn Kiếm, Thành phố Hà Nội, Việt Nam</t>
  </si>
  <si>
    <t>CircleK-HN2257</t>
  </si>
  <si>
    <t>CircleK Số 148 Trần Bình</t>
  </si>
  <si>
    <t>Số 148 Trần Bình, Tổ dân phố số 9, Phường Mỹ Đình 2, Quận Nam Từ Liêm, Thành phố Hà Nội, Việt Nam</t>
  </si>
  <si>
    <t>CircleK-HN2258</t>
  </si>
  <si>
    <t>CircleK Căn TT6-2A-108, Khu nhà ở thấp tầng, Khu đô thị mới Đại Kim</t>
  </si>
  <si>
    <t>Căn TT6-2A-108, Khu nhà ở thấp tầng, Khu đô thị mới Đại Kim, Phường Đại Kim, Quận Hoàng Mai, Thành phố Hà Nội, Việt Nam</t>
  </si>
  <si>
    <t>CircleK-HN2259</t>
  </si>
  <si>
    <t>CircleK Diện tích thương mại số 1S02, tầng 1, Tòa nhà số P2 (T30M-1) tại lô đất B5-CT04</t>
  </si>
  <si>
    <t>Xã Trâu Quỳ</t>
  </si>
  <si>
    <t>Diện tích thương mại số 1S02, tầng 1, Tòa nhà số P2 (T30M-1) tại lô đất B5-CT04 thuộc Dự án Khu đô thị Gia Lâm (Vinhomes Ocean Park), Thị Trấn Trâu Quỳ, Huyện Gia Lâm, Thành phố Hà Nội, Việt Nam</t>
  </si>
  <si>
    <t>CircleK-HN2260</t>
  </si>
  <si>
    <t>CircleK Gian hàng thương mại dịch vụ 1S08, Ô đất B2-CT01, Tòa L26 (S2.05) Dự án Khu đô thị Gia Lâm - Vinhomes Ocean Park</t>
  </si>
  <si>
    <t>Gian hàng thương mại dịch vụ 1S08, Ô đất B2-CT01, Tòa L26 (S2.05) Dự án Khu đô thị Gia Lâm - Vinhomes Ocean Park, Xã Đa Tốn, Huyện Gia Lâm, Thành phố Hà Nội, Việt Nam</t>
  </si>
  <si>
    <t>CircleK-HN2261</t>
  </si>
  <si>
    <t>CircleK Số 3 đường Lạc Long Quân, Cầu Giấy, Hà Nội</t>
  </si>
  <si>
    <t>Số 3 đường Lạc Long Quân, Phường Nghĩa Đô, Quận Cầu Giấy, Thành phố Hà Nội, Việt Nam</t>
  </si>
  <si>
    <t>CircleK-HN2262</t>
  </si>
  <si>
    <t>CircleK Số 1 đường Giáp Bát, Hoàng Mai</t>
  </si>
  <si>
    <t>Số 1 đường Giáp Bát, Phường Giáp Bát, Quận Hoàng Mai, Thành phố Hà Nội, Việt Nam</t>
  </si>
  <si>
    <t>CircleK-HN2263</t>
  </si>
  <si>
    <t>CircleK CH01-09, Số 17 đường Gamuda Gardens 2-2, Hoàng Mai</t>
  </si>
  <si>
    <t>CH01-09, Số 17 đường Gamuda Gardens 2-2, Khu đô thị C2 - Gamuda Gardens, Phường Trần Phú, Quận Hoàng Mai, Thành phố Hà Nội, Việt Nam</t>
  </si>
  <si>
    <t>CircleK-HN2264</t>
  </si>
  <si>
    <t>CircleK Số 86 Ngô Xuân Quảng, Gia Lâm, Hà Nội</t>
  </si>
  <si>
    <t>Số 86 Ngô Xuân Quảng, Thị Trấn Trâu Quỳ, Huyện Gia Lâm, Thành phố Hà Nội, Việt Nam</t>
  </si>
  <si>
    <t>CircleK-HN2265</t>
  </si>
  <si>
    <t>CircleK Số 2 ngõ 612 Lạc Long Quân, Tây Hồ, Hà Nội</t>
  </si>
  <si>
    <t>Số 2 ngõ 612 Lạc Long Quân, Phường Nhật Tân, Quận Tây Hồ, Thành phố Hà Nội, Việt Nam</t>
  </si>
  <si>
    <t>CircleK-HN2266</t>
  </si>
  <si>
    <t>CircleK Số 2 Hàng Điếu, Quận Hoàn Kiếm</t>
  </si>
  <si>
    <t>Số 2 Hàng Điếu, Phường Cửa Đông, Quận Hoàn Kiếm, Thành phố Hà Nội, Việt Nam</t>
  </si>
  <si>
    <t>CircleK-HN2267</t>
  </si>
  <si>
    <t>CircleK Số 6 Phố Nhổn, TDP Nguyên Xá 3, Bắc Từ Liêm, Hà Nội</t>
  </si>
  <si>
    <t>Số 6 Phố Nhổn, TDP Nguyên Xá 3, Phường Minh Khai, Quận Bắc Từ Liêm, Thành phố Hà Nội</t>
  </si>
  <si>
    <t>CircleK-HN2268</t>
  </si>
  <si>
    <t>CircleK Số 36 +38 Hàng Buồm, Quận Hoàn Kiếm</t>
  </si>
  <si>
    <t>Số 36 + 38 Hàng Buồm, Phường Hàng Buồm, Quận Hoàn Kiếm, Thành phố Hà Nội, Việt Nam</t>
  </si>
  <si>
    <t>CircleK-HN2269</t>
  </si>
  <si>
    <t>CircleK Tầng 1, Tòa 24T2, Khu đô thị Trung Hòa - Nhân Chính, Cầu Giấy, Hà Nội</t>
  </si>
  <si>
    <t>Tầng 1, Tòa 24T2, Khu đô thị Trung Hòa - Nhân Chính, Phường Trung Hòa, Quận Cầu Giấy, Thành phố Hà Nội, Việt Nam</t>
  </si>
  <si>
    <t>CircleK-HN2270</t>
  </si>
  <si>
    <t>CircleK Số 131 Phố Xốm, Hà Đông</t>
  </si>
  <si>
    <t>Số 131 Phố Xốm, Phường Phú Lãm, Quận Hà Đông, Thành phố Hà Nội, Việt Nam</t>
  </si>
  <si>
    <t>CircleK-HN2271</t>
  </si>
  <si>
    <t>CircleK Số 341 Nguyễn Cao, Bắc Ninh</t>
  </si>
  <si>
    <t>Số 341 Nguyễn Cao, Phường Võ Cường, Thành phố Bắc Ninh, Tỉnh Bắc Ninh, Việt Nam</t>
  </si>
  <si>
    <t>CircleK-HN2272</t>
  </si>
  <si>
    <t>CircleK Lô 35 TT8, đường Quang Lai, Thanh Trì, Hà Nội</t>
  </si>
  <si>
    <t>Xã Ngũ Hiệp</t>
  </si>
  <si>
    <t>Lô 35 TT8, đường Quang Lai, Xã Ngũ Hiệp, Huyện Thanh Trì, Thành phố Hà Nội, Việt Nam.</t>
  </si>
  <si>
    <t>CircleK-HN2273</t>
  </si>
  <si>
    <t>CircleK Số 100 phố Trung Kính, Cầu Giấy</t>
  </si>
  <si>
    <t>Số 100 phố Trung Kính, Tổ 28, Phường Yên Hòa, Quận Cầu Giấy, Thành phố Hà Nội, Việt Nam</t>
  </si>
  <si>
    <t>CircleK-HN2274</t>
  </si>
  <si>
    <t>CircleK Cửa hàng số 01SH08A, Tòa S2.03 - Z34.1 (F1-CH03-1) Dự án khu đô thị mới Tây Mỗ, Đại Mỗ, Nam Từ Liêm</t>
  </si>
  <si>
    <t>Cửa hàng số 01SH08A, Tòa S2.03 - Z34.1 (F1-CH03-1) Dự án khu đô thị mới Tây Mỗ, Đại Mỗ - Vinhomes Park - Vinhomes Smart City, Phường Tây Mỗ, Quận Nam Từ Liêm, Thành phố Hà Nội, Việt Nam.</t>
  </si>
  <si>
    <t>CircleK-HN2275</t>
  </si>
  <si>
    <t>CircleK Số nhà 33, phố Pháo Đài Láng, Đống Đa</t>
  </si>
  <si>
    <t>Số nhà 33, phố Pháo Đài Láng, Phường Láng Thượng, Quận Đống Đa, Thành phố Hà Nội, Việt Nam.</t>
  </si>
  <si>
    <t>CircleK-HN2276</t>
  </si>
  <si>
    <t>CircleK Số 1, ngõ 41, phố Nguyễn Chí Thanh, Ba Đình</t>
  </si>
  <si>
    <t>Số 1, ngõ 41, phố Nguyễn Chí Thanh, Phường Ngọc Khánh, Quận Ba Đình, Thành phố Hà Nội, Việt Nam</t>
  </si>
  <si>
    <t>CircleK-HN2277</t>
  </si>
  <si>
    <t>CircleK Số 81 Phố Huế</t>
  </si>
  <si>
    <t>Số 81 Phố Huế, Phường Phạm Đình Hổ, Quận Hai Bà Trưng, Thành phố Hà Nội, Việt Nam</t>
  </si>
  <si>
    <t>CircleK-HN2278</t>
  </si>
  <si>
    <t>CircleK Số 141 phố Hàng Bông, Hoàn Kiếm</t>
  </si>
  <si>
    <t>Số 141 phố Hàng Bông, Phường Hàng Bông, Quận Hoàn Kiếm, Thành phố Hà Nội, Việt Nam</t>
  </si>
  <si>
    <t>CircleK-HN2279</t>
  </si>
  <si>
    <t>CircleK Số 42B Lý Thường Kiệt, Hoàn Kiếm</t>
  </si>
  <si>
    <t>Số 42B Lý Thường Kiệt, Phường Hàng Bài, Quận Hoàn Kiếm, Thành phố Hà Nội, Việt Nam</t>
  </si>
  <si>
    <t>CircleK-HN2280</t>
  </si>
  <si>
    <t>CircleK 35/M2, Khu đô thị Yên Hòa</t>
  </si>
  <si>
    <t>35/M2, Khu đô thị Yên Hòa, Phường Yên Hòa, Quận Cầu Giấy, Thành phố Hà Nội, Việt Nam</t>
  </si>
  <si>
    <t>CircleK-HN2281</t>
  </si>
  <si>
    <t>CircleK Số 16 phố Hàng Mắm</t>
  </si>
  <si>
    <t>Số 16 phố Hàng Mắm, Phường Lý Thái Tổ, Quận Hoàn Kiếm, Thành phố Hà Nội, Việt Nam</t>
  </si>
  <si>
    <t>CircleK-HP6001</t>
  </si>
  <si>
    <t>CircleK 261A Trần Nguyên Hãn</t>
  </si>
  <si>
    <t>261A Trần Nguyên Hãn, Phường Nghĩa Xá, Quận Lê Chân, thành phố Hải Phòng</t>
  </si>
  <si>
    <t>CircleK-HP6002</t>
  </si>
  <si>
    <t>CircleK 81 Trần Phú</t>
  </si>
  <si>
    <t>81 Trần Phú, Phường Cầu Đất, Quận Ngô Quyền, thành phố Hải Phòng</t>
  </si>
  <si>
    <t>CircleK-HP6003</t>
  </si>
  <si>
    <t>CircleK BH 02-01 dự án Vinhome Imperia Hải Phòng</t>
  </si>
  <si>
    <t>BH 02-01 dự án Vinhome Imperia Hải Phòng, phường Thượng Lý, Quận Hồng Bàng, thành phố Hải Phòng</t>
  </si>
  <si>
    <t>CircleK-HP6005</t>
  </si>
  <si>
    <t>CircleK Số 1 - 3 Hai Bà Trưng</t>
  </si>
  <si>
    <t>Số 1 - 3 Hai Bà Trưng, phường An Biên, Quận Lê Chân, thành phố Hải Phòng</t>
  </si>
  <si>
    <t>CircleK-HP6006</t>
  </si>
  <si>
    <t>CircleK 372-374 Lạch Tray</t>
  </si>
  <si>
    <t>372-374 Lạch Tray, Phường Đằng Giang, Quận Ngô Quyền, thành phố Hải Phòng</t>
  </si>
  <si>
    <t>CircleK-HP6007</t>
  </si>
  <si>
    <t>CircleK 62-64 Kênh Dương</t>
  </si>
  <si>
    <t>62-64 Kênh Dương, Phường Kênh Dương, Quận Lê Chân, thành phố Hải Phòng</t>
  </si>
  <si>
    <t>CircleK-HP6008</t>
  </si>
  <si>
    <t>CircleK 31 Hồ Sen</t>
  </si>
  <si>
    <t>31 Hồ Sen, Phường Hàng Kênh, Quận Lê Chân, thành phố Hải Phòng</t>
  </si>
  <si>
    <t>CircleK-HP6009</t>
  </si>
  <si>
    <t>CircleK Số 177 đường Hà Nội</t>
  </si>
  <si>
    <t>Số 177 đường Hà Nội, phường Thượng Lý, Quận Hồng Bàng, thành phố Hải Phòng</t>
  </si>
  <si>
    <t>CircleK-HP6010</t>
  </si>
  <si>
    <t>CircleK 341 Lot 22 Lê Hồng Phong</t>
  </si>
  <si>
    <t>341 Lot 22 Lê Hồng Phong, phường Đông Khê, Quận Ngô Quyền, thành phố Hải Phòng</t>
  </si>
  <si>
    <t>CircleK-HP6011</t>
  </si>
  <si>
    <t>CircleK Số 1 Phạm Minh Đức</t>
  </si>
  <si>
    <t>Số 1 Phạm Minh Đức, phường Máy Tơ, Quận Ngô Quyền, thành phố Hải Phòng</t>
  </si>
  <si>
    <t>CircleK-HP6012</t>
  </si>
  <si>
    <t>CircleK Số 32 Nguyễn Đức Cảnh</t>
  </si>
  <si>
    <t>Số 32 Nguyễn Đức Cảnh, phường An Biên, Quận Lê Chân, thành phố Hải Phòng</t>
  </si>
  <si>
    <t>CircleK-HP6013</t>
  </si>
  <si>
    <t>CircleK - 27 Trần Hưng Đạo</t>
  </si>
  <si>
    <t>CircleK 27 Trần Hưng Đạo</t>
  </si>
  <si>
    <t>Số 27 đường Trần Hưng Đạo, phường Hoàng Văn Thụ, quận Hồng Bàng, Thành Phố Hải Phòng</t>
  </si>
  <si>
    <t>CircleK-HP6014</t>
  </si>
  <si>
    <t>CircleK Số 388 +388A Tô Hiệu</t>
  </si>
  <si>
    <t>Số 388 +388A Tô Hiệu, phường Hồ Nam, Quận Lê Chân, thành phố Hải Phòng</t>
  </si>
  <si>
    <t>CircleK-HP6015</t>
  </si>
  <si>
    <t>CircleK 93 Lương Khánh Thiện</t>
  </si>
  <si>
    <t>93 Lương Khánh Thiện, Phường Cầu Đất, Quận Ngô Quyền, thành phố Hải Phòng</t>
  </si>
  <si>
    <t>CircleK-HP6016</t>
  </si>
  <si>
    <t>CircleK 412 Trần Thành Ngọ</t>
  </si>
  <si>
    <t>412 Trần Thành Ngọ, Phường Trần Thành Ngọ, Quận Kiến An, thành phố Hải Phòng</t>
  </si>
  <si>
    <t>CircleK-HP6017</t>
  </si>
  <si>
    <t>CircleK 27 Lê Lợi</t>
  </si>
  <si>
    <t>27 Lê Lợi, Phường Máy Tơ, Quận Ngô Quyền, thành phố Hải Phòng</t>
  </si>
  <si>
    <t>CircleK-HP6018</t>
  </si>
  <si>
    <t>CircleK Số 183 phố Văn Cao, Hải Phòng</t>
  </si>
  <si>
    <t>Số 183 phố Văn Cao, Phường Đằng Giang, Quận Ngô Quyền, Thành phố Hải Phòng, Việt Nam</t>
  </si>
  <si>
    <t>CircleK-ND8001</t>
  </si>
  <si>
    <t>CircleK Khu nhà phố Vịnh Đảo, TT-PT2C.23, Khu đô thị và thương mại Văn Giang (Ecopark)</t>
  </si>
  <si>
    <t>Khu nhà phố Vịnh Đảo, TT-PT2C.23, Khu đô thị và thương mại Văn Giang (Ecopark), xã Xuân Quang, huyện Văn Giang, tỉnh Hưng Yên</t>
  </si>
  <si>
    <t>CircleK-ND8002</t>
  </si>
  <si>
    <t>CircleK Số MRA-095A, đường nội bộ Khu biệt thự Thủy Nguyên, Khu đô thị và thương mại Văn Giang (Ecopark)</t>
  </si>
  <si>
    <t>Số MRA-095A, đường nội bộ Khu biệt thự Thủy Nguyên, Khu đô thị và thương mại Văn Giang (Ecopark),  xã Xuân Quang, huyện Văn Giang, tỉnh Hưng Yên</t>
  </si>
  <si>
    <t>Số MRA-095A, đường nội bộ Khu biệt thự Thủy Nguyên, Khu đô thị và thương mại Văn Giang (Ecopark), xã Xuân Quang, huyện Văn Giang, tỉnh Hưng Yên</t>
  </si>
  <si>
    <t>CircleK-ND8003</t>
  </si>
  <si>
    <t>CircleK PT.09, khu nhà phố Phố Trúc, Khu đô thị và thương mại Văn Giang (Ecopark)</t>
  </si>
  <si>
    <t>PT.09, khu nhà phố Phố Trúc, Khu đô thị và thương mại Văn Giang (Ecopark),  xã Xuân Quang, huyện Văn Giang, tỉnh Hưng Yên</t>
  </si>
  <si>
    <t>PT.09, khu nhà phố Phố Trúc, Khu đô thị và thương mại Văn Giang (Ecopark), xã Xuân Quang, huyện Văn Giang, tỉnh Hưng Yên</t>
  </si>
  <si>
    <t>CircleK-TN0001</t>
  </si>
  <si>
    <t>CircleK Số 28 đường Lương Ngọc Quyến, Thái Nguyên</t>
  </si>
  <si>
    <t>Số 28 đường Lương Ngọc Quyến, Phường Quang Trung, Thành phố Thái Nguyên, Tỉnh Thái Nguyên, Việt Nam</t>
  </si>
  <si>
    <t>CircleK-TN0002</t>
  </si>
  <si>
    <t>CircleK Số 104 đường Z115, Tổ 2, Thái Nguyên</t>
  </si>
  <si>
    <t>Số 104 đường Z115, Tổ 2, Phường Tân Thịnh, Thành phố Thái Nguyên, Tỉnh Thái Nguyên, Việt Nam</t>
  </si>
  <si>
    <t>CircleK-TN0003</t>
  </si>
  <si>
    <t>CircleK Số 157 đường Bắc Sơn, Thái Nguyên</t>
  </si>
  <si>
    <t>Số 157 đường Bắc Sơn, Phường Hoàng Văn Thụ, Thành phố Thái Nguyên, Tỉnh Thái Nguyên, Việt Nam</t>
  </si>
  <si>
    <t>CircleK-TN0004</t>
  </si>
  <si>
    <t>CircleK Số 439 đường Lương Ngọc Quyến, Thái Nguyên</t>
  </si>
  <si>
    <t>Số 439 đường Lương Ngọc Quyến, Phường Hoàng Văn Thụ, Thành phố Thái Nguyên, Tỉnh Thái Nguyên, Việt Nam</t>
  </si>
  <si>
    <t>CLASS</t>
  </si>
  <si>
    <t>CÔNG TY TNHH DỊCH VỤ VÀ THƯƠNG MẠI TOP CLASS</t>
  </si>
  <si>
    <t>0109635350</t>
  </si>
  <si>
    <t>Căn hộ số 02 nhà N7A, Khu đô thị mới Trung Hoà, Nhân Chính, Phường Nhân Chính, Quận Thanh Xuân, Thành phố Hà Nội, Việt Nam</t>
  </si>
  <si>
    <t>Thôn Sen Hồ, Xã Lệ Chi, Huyện Gia Lâm, Thành phố Hà Nội, Việt Nam</t>
  </si>
  <si>
    <t>0107392399</t>
  </si>
  <si>
    <t>cleverfood0001</t>
  </si>
  <si>
    <t>cleverfood Lữ Đoàn Mỹ Đình</t>
  </si>
  <si>
    <t>MIENBAC;4%</t>
  </si>
  <si>
    <t>36 Lưu Hữu Phước, Mỹ Đình 1, Nam Từ Liêm, HN sđt 0966835686</t>
  </si>
  <si>
    <t>cleverfood0002</t>
  </si>
  <si>
    <t>cleverfood Lữ Đoàn Hoàng Đạo Thúy</t>
  </si>
  <si>
    <t>38 Ngõ 26 Đỗ Quang, Trung Hòa, Cầu Giấy, HN sđt: 0981992658</t>
  </si>
  <si>
    <t>38 Ngõ 26 Đỗ Quang, Trung Hòa, Cầu Giấy, HN</t>
  </si>
  <si>
    <t>cleverfood0003</t>
  </si>
  <si>
    <t>cleverfood Lữ Đoàn 136 Hồ Tùng Mậu</t>
  </si>
  <si>
    <t>Tầng 1 tòa S3, KĐT Goldmark City, 136 Hồ Tùng Mậu, Bắc Từ Liêm, HN sđt 0966616356</t>
  </si>
  <si>
    <t>Tầng 1 tòa S3, KĐT Goldmark City, 136 Hồ Tùng Mậu, Bắc Từ Liêm, HN</t>
  </si>
  <si>
    <t>cleverfood0004</t>
  </si>
  <si>
    <t>cleverfood Lữ Đoàn Nghĩa Đô</t>
  </si>
  <si>
    <t>10/106 Hoàng Quốc Việt, Nghĩa Đô, Cầu Giấy, HN</t>
  </si>
  <si>
    <t>cleverfood0005</t>
  </si>
  <si>
    <t>cleverfood Lữ Đoàn 460 Khương Đình</t>
  </si>
  <si>
    <t>Tầng 1 tòa G4 chung cư Five Star Garden, 460 Khương Đình, Thanh Xuân, HN sđt: 0965999253</t>
  </si>
  <si>
    <t>Tầng 1 tòa G4 chung cư Five Star Garden, 460 Khương Đình, Thanh Xuân, HN</t>
  </si>
  <si>
    <t>cleverfood0006</t>
  </si>
  <si>
    <t>cleverfood Lữ Đoàn 21 Lê Đức Thọ</t>
  </si>
  <si>
    <t>Đối diện sảnh tòa CT-B Chung cư Sun Square, Mỹ Đình 2, Từ Liêm, HN sđt: 0966533986</t>
  </si>
  <si>
    <t>Đối diện sảnh tòa CT-B Chung cư Sun Square, Mỹ Đình 2, Từ Liêm, HN</t>
  </si>
  <si>
    <t>cleverfood0007</t>
  </si>
  <si>
    <t>cleverfood Lữ Đoàn Part 5 Times City</t>
  </si>
  <si>
    <t>Part 5 KĐT Times City, 458 Minh Khai, Hai Bà Trưng, HN sđt: 0966538856</t>
  </si>
  <si>
    <t>Part 5 KĐT Times City, 458 Minh Khai, Hai Bà Trưng, HN</t>
  </si>
  <si>
    <t>cleverfood0008</t>
  </si>
  <si>
    <t>cleverfood Lữ Đoàn T5 Times City</t>
  </si>
  <si>
    <t>T5 KĐT Times City, 458 Minh Khai, Hai Bà Trưng, HN sđt: 0986998859</t>
  </si>
  <si>
    <t>T5 KĐT Times City, 458 Minh Khai, Hai Bà Trưng, HN</t>
  </si>
  <si>
    <t>cleverfood0009</t>
  </si>
  <si>
    <t>cleverfood Lữ Đoàn Part 8 Times City</t>
  </si>
  <si>
    <t>Part 8 KĐT Times City, 458 Minh Khai, Hai Bà Trưng, HN sđt: 0986213553</t>
  </si>
  <si>
    <t>Part 8 KĐT Times City, 458 Minh Khai, Hai Bà Trưng, HN</t>
  </si>
  <si>
    <t>cleverfood0010</t>
  </si>
  <si>
    <t>cleverfood Lữ Đoàn Ba Đình</t>
  </si>
  <si>
    <t>14 Ngõ 191 Nguyễn Chí Thanh, quận Ba Đình, thành phố Hà Nội</t>
  </si>
  <si>
    <t>cleverfood0011</t>
  </si>
  <si>
    <t>Clever food điểm mới</t>
  </si>
  <si>
    <t>216B Đội Cấn, p. Liễu Giai, Q. Ba Đình, Tp Hà Nội</t>
  </si>
  <si>
    <t>cleverfood0012</t>
  </si>
  <si>
    <t>cleverfood Toà A Goldseason, Quận Thanh Xuân</t>
  </si>
  <si>
    <t>Toà A Goldseason, 47 Nguyễn Tuân, Quận Thanh Xuân, Hà Nội</t>
  </si>
  <si>
    <t>CMART2</t>
  </si>
  <si>
    <t>MAI VĂN THÁI</t>
  </si>
  <si>
    <t>8781248542-001</t>
  </si>
  <si>
    <t>Lô 1 - CT1 Thăng Long, Phường Đại Mỗ, Thành phố Hà Nội, Việt Nam</t>
  </si>
  <si>
    <t>CMART6</t>
  </si>
  <si>
    <t>Hộ kinh doanh Cmart 6 Việt Nam</t>
  </si>
  <si>
    <t>0109522741-001</t>
  </si>
  <si>
    <t>Ki ốt 15,16,17,18 toà 19T1 Chung cư Luckyhouse, Phường Kiến Hưng, Thành phố Hà Nội, Việt Nam.</t>
  </si>
  <si>
    <t>COOP-010</t>
  </si>
  <si>
    <t>CHI NHÁNH LIÊN HIỆP HỢP TÁC XÃ THƯƠNG MẠI TP.HCM - CO.OPMART HẠ LONG</t>
  </si>
  <si>
    <t>COOP; MIENNAM</t>
  </si>
  <si>
    <t>0301175691-010</t>
  </si>
  <si>
    <t>Khu Cột Đồng Hồ, Phường Bạch Đằng, Thành phố Hạ Long, Tỉnh Quảng Ninh, Việt Nam</t>
  </si>
  <si>
    <t>COOP; MIENBAC</t>
  </si>
  <si>
    <t>0301175691-014</t>
  </si>
  <si>
    <t>Số 51, đường Nguyễn Văn Cừ, Phường Bắc Giang, Tỉnh Bắc Ninh, Việt Nam</t>
  </si>
  <si>
    <t>COOP-034</t>
  </si>
  <si>
    <t>CHI NHÁNH LIÊN HIỆP HỢP TÁC XÃ THƯƠNG MẠI TP. HỒ CHÍ MINH-CO.OPMART NAM ĐỊNH</t>
  </si>
  <si>
    <t>Nam Định</t>
  </si>
  <si>
    <t>0301175691-034</t>
  </si>
  <si>
    <t>Số 91, đường Điện Biên, Phường Cửa Bắc, Thành phố Nam Định, Tỉnh Nam Định, Việt Nam</t>
  </si>
  <si>
    <t>COOP-044</t>
  </si>
  <si>
    <t>CHI NHÁNH LIÊN HIỆP HTX THƯƠNG MẠI TP. HỒ CHÍ MINH CO.OPMART VIỆT TRÌ</t>
  </si>
  <si>
    <t>Phú Thọ</t>
  </si>
  <si>
    <t>0301175691-044</t>
  </si>
  <si>
    <t>Số 1606A Đường Hùng Vương, Phường Việt Trì, Tỉnh Phú Thọ, Việt Nam</t>
  </si>
  <si>
    <t>COOP-072</t>
  </si>
  <si>
    <t>CHI NHÁNH LIÊN HIỆP HỢP TÁC XÃ THƯƠNG MẠI TP. HỒ CHÍ MINH - CO.OPMART VŨ YÊN</t>
  </si>
  <si>
    <t>Phường Thủy Nguyên</t>
  </si>
  <si>
    <t>MIENBAC;COOP</t>
  </si>
  <si>
    <t>00577-CO.OPMART VU YEN</t>
  </si>
  <si>
    <t>Lô CCĐT-01, Khu B1, Vũ Yên-Tòa nhà Vincom Mega Mall Vũ Yên, phường Thủy Nguyên, thành phố Hải Phòng, Việt Nam</t>
  </si>
  <si>
    <t>0301175691-072</t>
  </si>
  <si>
    <t>coop15001</t>
  </si>
  <si>
    <t>Cửa Hàng Co.opFood HT Hải Thượng Lãn Ông</t>
  </si>
  <si>
    <t>hệ thống coopfood tỉnh</t>
  </si>
  <si>
    <t>Hà Tĩnh</t>
  </si>
  <si>
    <t>COOP; Coopfood; MIENNAM</t>
  </si>
  <si>
    <t>208 Hải Thượng Lãn Ông, Tỉnh Hà Tĩnh</t>
  </si>
  <si>
    <t>coop15004</t>
  </si>
  <si>
    <t>Cửa hàng Coopfood HT Vũ Quang</t>
  </si>
  <si>
    <t>Thành phố Hà Tĩnh</t>
  </si>
  <si>
    <t>SG004</t>
  </si>
  <si>
    <t>Huỳnh Quốc Phong</t>
  </si>
  <si>
    <t>Coopfood;COOP;MIENNAM</t>
  </si>
  <si>
    <t>Số 88 - Tổ 9, Đường Vũ Quang-Phường Trần Phú-Tp Hà Tĩnh-Tỉnh Hà Tĩnh</t>
  </si>
  <si>
    <t>coop18506</t>
  </si>
  <si>
    <t>Cửa Hàng Co.opFood TH Tân Thành</t>
  </si>
  <si>
    <t>Thanh Hóa</t>
  </si>
  <si>
    <t>COOP; Coopfood; MIENBAC</t>
  </si>
  <si>
    <t>Lô số 51+52 MBQH 90/UB-CN phường Đông Vệ, thành phố Thanh Hóa, tỉnh Thanh Hóa</t>
  </si>
  <si>
    <t>coop3801</t>
  </si>
  <si>
    <t>Cửa Hàng Co.opFood HT Hồng Lĩnh</t>
  </si>
  <si>
    <t>Số 1A, đường Nguyễn Đông Chi, P.Nam Hồng, TX Hồng Lĩnh, Tỉnh Hà Tĩnh. sđt 0911867376</t>
  </si>
  <si>
    <t>Số 1A, đường Nguyễn Đông Chi, P.Nam Hồng, TX Hồng Lĩnh, Tỉnh Hà Tĩnh</t>
  </si>
  <si>
    <t>coop3802</t>
  </si>
  <si>
    <t>Cửa Hàng Co.opFood HT Nguyễn Biên</t>
  </si>
  <si>
    <t>Số 34 Nguyễn Biên, xã Cẩm Xuyên, tỉnh Hà Tĩnh, sđt : 0972.276.546 anh trường</t>
  </si>
  <si>
    <t>Số 34 Nguyễn Biên, xã Cẩm Xuyên, tỉnh Hà Tĩnh</t>
  </si>
  <si>
    <t>coop3804</t>
  </si>
  <si>
    <t>Cửa Hàng Co.opFood Hà Huy Tập (15005)</t>
  </si>
  <si>
    <t>365-367 Đường Hà Huy Tập, tổ 3, Phường Hà Huy Tập, Tp.Hà Tĩnh, Tỉnh Hà Tĩnh</t>
  </si>
  <si>
    <t>coop9102</t>
  </si>
  <si>
    <t>Co.op Food Miền Bắc</t>
  </si>
  <si>
    <t>MIENBAC;Coopfood;COOP</t>
  </si>
  <si>
    <t>09102-CO.OPFOOD CF MIEN BAC (HN HAPULICO)</t>
  </si>
  <si>
    <t>Tầng 1, Tòa 17T4 Dự án Hapulico Complex, Số 01 Đường Nguyễn Huy Tưởng, Phường Thanh Xuân, TP.Hà Nội, Việt Nam</t>
  </si>
  <si>
    <t>C6 HÀ NỘI</t>
  </si>
  <si>
    <t>coop9103</t>
  </si>
  <si>
    <t>Cửa hàng Co.op Food HN Bắc Hà C14</t>
  </si>
  <si>
    <t>09103-CO.OPFOOD HN BAC HA C14</t>
  </si>
  <si>
    <t>Tầng 01 của Tòa CT2 Tòa Nhà Bắc Hà C14, Phường Đại Mỗ, TP Hà Nội</t>
  </si>
  <si>
    <t>coop9104</t>
  </si>
  <si>
    <t>Cửa hàng Co.op Food HN Triều Khúc</t>
  </si>
  <si>
    <t>09104-CO.OPFOOD HN TRIEU KHUC</t>
  </si>
  <si>
    <t>B8 Pandora 53 Triều Khúc, Phường Thanh Xuân, TP Hà Nội</t>
  </si>
  <si>
    <t>coop9105</t>
  </si>
  <si>
    <t>Cửa hàng Co.op Food HN Bắc Hà Tower</t>
  </si>
  <si>
    <t>09105-CO.OPFOOD HN BAC HA TOWER</t>
  </si>
  <si>
    <t>Một phần tầng 01, CT2, Bắc Hà Tower, Phường Đại Mỗ, TP Hà Nội</t>
  </si>
  <si>
    <t>coop9106</t>
  </si>
  <si>
    <t>Cửa hàng Co.op Food HN Khương Trung</t>
  </si>
  <si>
    <t>09106-CO.OPFOOD HN KHUONG TRUNG</t>
  </si>
  <si>
    <t>Tầng 1 Chung cư Star Tower – 283 Khương Trung, Quận Thanh Xuân, HN</t>
  </si>
  <si>
    <t>coop9107</t>
  </si>
  <si>
    <t>Cửa hàng Co.op Food HN Phùng Khoang</t>
  </si>
  <si>
    <t>09107-CO.OPFOOD HN PHUNG KHOANG</t>
  </si>
  <si>
    <t>Số 16 và số 17, lô số 2 thuộc Dự án khu nhà ở Phùng Khoang, Phường Đại Mỗ, TP Hà Nội</t>
  </si>
  <si>
    <t>coop9108</t>
  </si>
  <si>
    <t>Cửa hàng Co.op Food HN Văn Khê</t>
  </si>
  <si>
    <t>09108-CO.OPFOOD HN VAN KHE</t>
  </si>
  <si>
    <t>400m2 tầng 01 tòa nhà CT5A thuộc dự án Văn Khê tại địa chỉ Khu đô thị Văn Khê, Phường Hà Đông, TP Hà Nội</t>
  </si>
  <si>
    <t>coop9109</t>
  </si>
  <si>
    <t>Cửa hàng Co.op Food HN The Vesta</t>
  </si>
  <si>
    <t>09109-CO.OPFOOD HN THE VESTA</t>
  </si>
  <si>
    <t>Kiot số 06-07 thuộc tầng 1- Tầng dịch vụ thương mại Tòa V3 của dự án khu nhà ở Xã hội Phú Lãm – The Vesta, Phường Phú Lương, TP Hà Nội</t>
  </si>
  <si>
    <t>coop9110</t>
  </si>
  <si>
    <t>Cửa hàng Co.op Food HN Green Stars</t>
  </si>
  <si>
    <t>09110-CO.OPFOOD HN GREEN STARS</t>
  </si>
  <si>
    <t>Tầng 1- Tòa 21B5-chung cư Green Stars  -234 Phạm Văn Đồng, Cổ Nhuế - Bắc Từ Liêm - Hà Nội</t>
  </si>
  <si>
    <t>coop9114</t>
  </si>
  <si>
    <t>Cửa hàng Co.op Food HN AnLand</t>
  </si>
  <si>
    <t>09114-CO.OPFOOD HN ANLAND</t>
  </si>
  <si>
    <t>Cửa hàng Shophouse số 04, mã căn SH04, tầng 1 -2 thuộc tòa HH01B thuộc dự án Hỗn Hợp thương mại và nhà ở HH01 (Anland), tại Khu đô thị mới Dương Nội, Phường Dương Nội, TP Hà Nội</t>
  </si>
  <si>
    <t>coop9115</t>
  </si>
  <si>
    <t>Cửa hàng Co.op Food HN Ecohome</t>
  </si>
  <si>
    <t>09115-CO.OPFOOD HN ECOHOME</t>
  </si>
  <si>
    <t>Tầng 1, Số C2.15 Sảnh B thuộc tòa Ecohome 2, Đường Tân Xuân, Xã Đông Ngạc, Quận Bắc Từ Liêm, HN</t>
  </si>
  <si>
    <t>coop9116</t>
  </si>
  <si>
    <t>Cửa hàng Co.op Food HN Nghĩa Đô</t>
  </si>
  <si>
    <t>09116-CO.OPFOOD HN NGHIA DO</t>
  </si>
  <si>
    <t>Gian hàng số 04 Tòa nhà CT1B, tầng 1 Khu đô thị Nghĩa Đô, Ngõ 106 Hoàng Quốc Việt, Phường Cổ Nhuế 1, Quận Bắc Từ Liêm, HN</t>
  </si>
  <si>
    <t>coop9120</t>
  </si>
  <si>
    <t>Cửa hàng Co.op Food HN VP2 Linh Đàm</t>
  </si>
  <si>
    <t>09120-CO.OPFOOD HN VP2 LINH DAM</t>
  </si>
  <si>
    <t>Tầng 1, chung cư NO-VP2 , Khu dịch vụ tổng hợp và nhà ở hồ Linh Đàm, Phường Hoàng Liệt, TP Hà Nội</t>
  </si>
  <si>
    <t>coop9124</t>
  </si>
  <si>
    <t>Cửa hàng Co.op Food HN The K-Park</t>
  </si>
  <si>
    <t>09124-CO.OPFOOD HN THE K-PARK</t>
  </si>
  <si>
    <t>Căn Ki ốt thương mại SH 42, Tầng 01, Tòa K3, Dự án Đầu tư xây dựng Khu nhà ở Hi Brand tại Khu đô thị mới Văn Phú, Phường Kiến Hưng, TP Hà Nội (The K-park)</t>
  </si>
  <si>
    <t>coop9126</t>
  </si>
  <si>
    <t>Cửa hàng Co.op Food HN Kim Văn Kim Lũ</t>
  </si>
  <si>
    <t>09126-CO.OPFOOD HN KIM VAN KIM LU</t>
  </si>
  <si>
    <t>Nhà liền kề số 07 và số 08, Lô Liền kề TT2, Dự án Khu đô thị mới Kim Văn – Kim Lũ, Phường Định Công, TP Hà Nội</t>
  </si>
  <si>
    <t>coop9131</t>
  </si>
  <si>
    <t>Cửa hàng Co.op Food HN Thanh Hà Cienco 5</t>
  </si>
  <si>
    <t>Huyện Thanh Oai</t>
  </si>
  <si>
    <t>09131-CO.OPFOOD HN THANH HA CIENCO 5</t>
  </si>
  <si>
    <t>Tầng 1, Kiot số 2 và số 4, Tòa nhà B2.1- HH03C, Khu đô thị Thanh Hà Cienco 5, xã Cự Khê, Huyện Thanh Oai, HN</t>
  </si>
  <si>
    <t>coop9134</t>
  </si>
  <si>
    <t>Cửa hàng Co.op Food HN Xuân Mai Dương Nội</t>
  </si>
  <si>
    <t>09134-CO.OPFOOD HN XUAN MAI DUONG NOI</t>
  </si>
  <si>
    <t>Tầng 1, Lô số 04B, Tòa L, Dự án HH2 Khu đô thị mới Dương Nội, Phường Yên Nghĩa, TP Hà Nội</t>
  </si>
  <si>
    <t>coop9138</t>
  </si>
  <si>
    <t>Cửa hàng Co.op Food HN Thái Hà CT4</t>
  </si>
  <si>
    <t>09138-CO.OPFOOD HN THAI HA CT4</t>
  </si>
  <si>
    <t>Tầng 1, Lô 02, Tòa CT4, Dự án nhà ở cho cán bộ chiến sĩ – Bộ Công an, Phường Đông Ngạc, TP Hà Nội</t>
  </si>
  <si>
    <t>coop9139</t>
  </si>
  <si>
    <t>Cửa hàng Co.op Food HN Thái Hà HH</t>
  </si>
  <si>
    <t>09139-CO.OPFOOD HN THAI HA HH</t>
  </si>
  <si>
    <t>Tầng 1, Lô số 05.1, Nhà chung cư HH, Dự án nhà ở Xã hội cho cán bộ chiến sĩ - Bộ Công an, Phường Đông Ngạc, TP Hà Nội</t>
  </si>
  <si>
    <t>coop9141</t>
  </si>
  <si>
    <t>Cửa hàng Co.op Food HN Mandarin</t>
  </si>
  <si>
    <t>09141-CO.OPFOOD HN MANDARIN</t>
  </si>
  <si>
    <t>Tầng 1, TM 108.2, Tòa D, Tổ hợp Dịch vụ thương mại văn hóa thể thao, nhà ở và văn phòng cho thuê (Mandarin Garden), số 493 Trương Định, Phường Hoàng Mai, TP Hà Nội</t>
  </si>
  <si>
    <t>coop9143</t>
  </si>
  <si>
    <t>Cửa hàng Co.op Food HN VP6 Linh Đàm</t>
  </si>
  <si>
    <t>09143-CO.OPFOOD HN VP6 LINH ĐAM</t>
  </si>
  <si>
    <t>Ô số 11, Lô Ơ2, Bán đảo Linh Đàm, Phường Hoàng Liệt, TP Hà Nội</t>
  </si>
  <si>
    <t>coop9144</t>
  </si>
  <si>
    <t>Cửa hàng Co.op Food HN Sakura</t>
  </si>
  <si>
    <t>09144-CO.OPFOOD HN SAKURA</t>
  </si>
  <si>
    <t>Tầng 1, Kiot 102, Tòa CT13, Khu đô thị mới Tứ Hiệp (Chung cư Sakura), Xã Thanh Trì, TP Hà Nội</t>
  </si>
  <si>
    <t>coop9146</t>
  </si>
  <si>
    <t>Cửa hàng Co.op Food HN V7 The Vesta</t>
  </si>
  <si>
    <t>09146-CO.OPFOOD HN V7 THE VESTA</t>
  </si>
  <si>
    <t>Tầng 1, Kiot 18, Tòa V7, Khu nhà ở Xã hội Phú Lãm – The Vesta, Phường Phú Lương, TP Hà Nội</t>
  </si>
  <si>
    <t>coop9148</t>
  </si>
  <si>
    <t>Cửa hàng Co.op Food HN Tecco Skyville Tower</t>
  </si>
  <si>
    <t>09148-CO.OPFOOD HN TECCO SKYVILLE TOWER</t>
  </si>
  <si>
    <t>Tầng 1, Căn DV-01, Dự án Tecco Skyville Tower, Xã Tứ Hiệp, Huyện Thanh Trì, Hà Nội</t>
  </si>
  <si>
    <t>coop9149</t>
  </si>
  <si>
    <t>Cửa hàng Co.op Food HN Hateco</t>
  </si>
  <si>
    <t>09149-CO.OPFOOD HN HATECO</t>
  </si>
  <si>
    <t>Tầng 1, Tòa CT01B, Khu nhà ở Hateco 6, Phường Xuân Phương, TP Hà Nội</t>
  </si>
  <si>
    <t>coop9150</t>
  </si>
  <si>
    <t>Cửa hàng Co.op Food HN Lucky House</t>
  </si>
  <si>
    <t>09150-CO.OPFOOD HN LUCKY HOUSE</t>
  </si>
  <si>
    <t>Kiot số 15-16-17-18, Toà 19T1, Dự án nhà ở xã hội Kiến Hưng (Lucky House), Phường Kiến Hưng, Quận Hà Đông, HN</t>
  </si>
  <si>
    <t>coop9151</t>
  </si>
  <si>
    <t>Cửa hàng Co.op Food HN Đại Đồng</t>
  </si>
  <si>
    <t>09151-CO.OPFOOD HN DAI DONG</t>
  </si>
  <si>
    <t>Số nhà 37, Phố Đại Đồng, Phường Vĩnh Hưng, TP Hà Nội</t>
  </si>
  <si>
    <t>coop9152</t>
  </si>
  <si>
    <t>Cửa hàng Co.op Food HN Hồ Tùng Mậu</t>
  </si>
  <si>
    <t>09152-CO.OPFOOD HN HO TUNG MAU</t>
  </si>
  <si>
    <t>Tầng 1, Tòa 2A – Vinaconex 7, 136 Hồ Tùng Mậu, Phường Phú Diễn, TP Hà Nội</t>
  </si>
  <si>
    <t>coop9153</t>
  </si>
  <si>
    <t>Cửa hàng Co.op Food HN Nhân Chính</t>
  </si>
  <si>
    <t>09153-CO.OPFOOD HN NHAN CHINH</t>
  </si>
  <si>
    <t>Tầng 1, Tòa 17T8, Khu đô thị Trung Hòa – Nhân Chính, Phường Nhân Chính, Quận Thanh Xuân, HN</t>
  </si>
  <si>
    <t>coop9154</t>
  </si>
  <si>
    <t>Cửa hàng Co.op Food HN Ngoại Giao Đoàn 1</t>
  </si>
  <si>
    <t>09154-CO.OPFOOD HN NGOAI GIAO DOAN 1</t>
  </si>
  <si>
    <t>Căn TM01, Tòa N03-T1, Khu đô thị Ngoại Giao Đoàn, Phường Xuân Tảo, Quận Bắc Từ Liêm, HN</t>
  </si>
  <si>
    <t>coop9158</t>
  </si>
  <si>
    <t>Cửa hàng Co.op Food HN Vĩnh Hưng</t>
  </si>
  <si>
    <t>09158-CO.OPFOOD HN VINH HUNG</t>
  </si>
  <si>
    <t>Lô L1-01 Tầng 1, Trung Tâm Thương mại, Dự án Hỗn hợp dịch vụ, thương mại và căn hộ T&amp;T Vĩnh Hưng, Số 440 Vĩnh Hưng, Phường Vĩnh Hưng, TP Hà Nội</t>
  </si>
  <si>
    <t>coop9159</t>
  </si>
  <si>
    <t>Cửa hàng Co.op Food HN New Horizon</t>
  </si>
  <si>
    <t>09159-CO.OPFOOD HN NEW HORIZON</t>
  </si>
  <si>
    <t>tầng 1, N02 dự án New Horizon , số 87 Lĩnh Nam,  Q.Hoàng Mai, TP. Hà Nội</t>
  </si>
  <si>
    <t>Tầng 1, N02 dự án New Horizon, số 87 Lĩnh Nam,  Q.Hoàng Mai, TP. Hà Nội</t>
  </si>
  <si>
    <t>coop9160</t>
  </si>
  <si>
    <t>Cửa hàng Co.op Food HN Roman Plaza</t>
  </si>
  <si>
    <t>09160-CO.OPFOOD HN ROMAN PLAZA</t>
  </si>
  <si>
    <t>Tầng 1, Zone 4.4, Tòa B1, Dự án Tổ hợp thương mại dịch vụ và căn hộ cao cấp Hải Phát Plaza, Phường Đại Mỗ, TP Hà Nội</t>
  </si>
  <si>
    <t>coop9161</t>
  </si>
  <si>
    <t>Cửa hàng Co.op Food HN Eurowindow</t>
  </si>
  <si>
    <t>09161-CO.OPFOOD HN EUROWINDOW</t>
  </si>
  <si>
    <t>Tầng 1, Park 4, Ô đất 5.B2 (Eurowindow River Park), Khu tái định cư Đông Hội, Xã Đông Anh, TP Hà Nội</t>
  </si>
  <si>
    <t>coop9165</t>
  </si>
  <si>
    <t>Cửa hàng Co.op Food HN Eco Dream</t>
  </si>
  <si>
    <t>09165-CO.OPFOOD HN ECO DREAM</t>
  </si>
  <si>
    <t>Tầng 1, Shophouse ED.107, Nhà ở cao tầng kết hợp thương mại dịch vụ Eco Dram tại Ô đất TT6, Khu đô thị mới Tây Nam Kim Giang I, Phường Thanh Liệt, TP Hà Nội</t>
  </si>
  <si>
    <t>coop9166</t>
  </si>
  <si>
    <t>Cửa hàng Co.op Food HN Parkview Residence</t>
  </si>
  <si>
    <t>09166-CO.OPFOOD HN PARKVIEW RESIDENCE</t>
  </si>
  <si>
    <t>Sàn kinh doanh dịch vụ, thương mại Tầng 1 - Tòa J, Khu chung cư cao tầng CT7, Khu đô thị mới Dương Nội, Phường Dương Nội, TP Hà Nội</t>
  </si>
  <si>
    <t>0309129418-115</t>
  </si>
  <si>
    <t>coopfood15006</t>
  </si>
  <si>
    <t>Cửa hàng Co.opfood HT Can Lộc</t>
  </si>
  <si>
    <t>181 Xô Viết Nghệ Tĩnh, Thị Trấn Nghèn, Huyện Can Lộc-Hà Tĩnh</t>
  </si>
  <si>
    <t>coopfoodthanhhoa</t>
  </si>
  <si>
    <t>Cửa hàng Co.opfood TH cc Tecco Tower</t>
  </si>
  <si>
    <t>CC số 1 Tecco Tower lô CC2, đường vành đai Đông Tây, P.Đông vệ, Tp.Thanh Hóa, tỉnh Thanh Hóa</t>
  </si>
  <si>
    <t>Tầng 1, tầng 2, tầng 3, Bãi giữ xe Trung tâm thương mại Cát Bi Plaza, số 1 đường Lê Hồng Phong, Phường Ngô Quyền, Thành phố Hải Phòng, Việt Nam</t>
  </si>
  <si>
    <t>0201264531</t>
  </si>
  <si>
    <t>MIENBAC; COOP</t>
  </si>
  <si>
    <t>Km số 10 đường Nguyễn Trãi, Phường Hà Đông, Thành phố Hà Nội, Việt Nam</t>
  </si>
  <si>
    <t>0104287702</t>
  </si>
  <si>
    <t>COOPHOANGMAI</t>
  </si>
  <si>
    <t>CÔNG TY TNHH MỘT THÀNH VIÊN CO.OPMART HOÀNG MAI</t>
  </si>
  <si>
    <t>0106375601</t>
  </si>
  <si>
    <t>Km số 10 đường Nguyễn Trãi, Phường Mộ Lao, Quận Hà Đông, Thành phố Hà Nội, Việt Nam</t>
  </si>
  <si>
    <t>Coop Mart SCA - VICTORIA</t>
  </si>
  <si>
    <t>Tầng trệt tòa nhà V2, V3, Văn Phú Victoria - CT9, KĐT mới Văn Phú, Phường Kiến Hưng, Thành phố Hà Nội, Việt Nam sđt 0911807851</t>
  </si>
  <si>
    <t>0107751489</t>
  </si>
  <si>
    <t>Tầng trệt tòa nhà V2, V3, Văn Phú Victoria - CT9, KĐT mới Văn Phú, Phường Kiến Hưng, Thành phố Hà Nội, Việt Nam</t>
  </si>
  <si>
    <t>coopmarfour0002</t>
  </si>
  <si>
    <t>MARFOUR. Co.opMart SCA - Long Biên</t>
  </si>
  <si>
    <t>Co.opMart SCA - Long Biên</t>
  </si>
  <si>
    <t>Tầng 2, Trung tâm thương mại Mipec Riverside, Số 2, Phố Long Biên II, Phường Bồ Đề, Thành phố Hà Nội, VN</t>
  </si>
  <si>
    <t>coopmarfour0003</t>
  </si>
  <si>
    <t>MARFOUR. Co.opMart SCA-VICTORIA</t>
  </si>
  <si>
    <t>Co.opMart SCA-VICTORIA</t>
  </si>
  <si>
    <t>Tầng trệt tòa nhà V2, V3, Văn Phú Victoria - CT9, KĐT mới Văn Phú, Phường Kiến Hưng, TP. Hà Nội, VN</t>
  </si>
  <si>
    <t>coopmarfour0004</t>
  </si>
  <si>
    <t>MARFOUR. Co.opMart SCA-GOLDSILK</t>
  </si>
  <si>
    <t>Co.opMart SCA-GOLDSILK</t>
  </si>
  <si>
    <t>Tầng trệt khu phức hợp thương mại nhà ở Goldsilk, số 430, phố Cầu Am, phường Hà Đông, Thành phố Hà Nội, VN. sđt 0911807839 chị Tơ</t>
  </si>
  <si>
    <t>Tầng trệt khu phức hợp thương mại nhà ở Goldsilk, số 430, phố Cầu Am, phường Hà Đông, Thành phố Hà Nội, VN</t>
  </si>
  <si>
    <t>coopmarfour0005</t>
  </si>
  <si>
    <t>Siêu Thị Co.opmart SCA - Goldensilk</t>
  </si>
  <si>
    <t>Tầng hầm, Tòa tháp C, Khu đô thị mới Kim Văn Kim Lũ, phường Định Công, thành phố Hà Nội, VN</t>
  </si>
  <si>
    <t>coopmart9999</t>
  </si>
  <si>
    <t>CO.OPMART HÀ ĐÔNG</t>
  </si>
  <si>
    <t>Tầng 1 CT6 - Xala, 339 đường 70, P.Kiến Hưng, Q.Hà Đông, HN</t>
  </si>
  <si>
    <t>3000986099</t>
  </si>
  <si>
    <t>Số 02, Đường Phan Đình Phùng, Phường Thành Sen, Tỉnh Hà Tĩnh, Việt Nam</t>
  </si>
  <si>
    <t>CO.OPMART THANH HÓA</t>
  </si>
  <si>
    <t>Tầng hầm, tầng 1, 2, 3 TTTM HD, đường Phan Chu Trinh, Phường Hạc Thành, Tỉnh Thanh Hoá, Việt Nam</t>
  </si>
  <si>
    <t>2801917948</t>
  </si>
  <si>
    <t>2500454301</t>
  </si>
  <si>
    <t>Tòa nhà Trung tâm Thương mại SOIVA Plaza, Đường Mê Linh, Phường Vĩnh Phúc, Tỉnh Phú Thọ, Việt Nam</t>
  </si>
  <si>
    <t>CTDUCPHONG</t>
  </si>
  <si>
    <t>CTY TNHH ĐẦU TƯ XNK ĐỨC PHONG</t>
  </si>
  <si>
    <t>Lai Châu</t>
  </si>
  <si>
    <t>Số 041 Nguyễn Thị Định, P. Tân Phong, TP. Lai Châu, T. Lai Châu</t>
  </si>
  <si>
    <t>CTYCHOHAY</t>
  </si>
  <si>
    <t>CÔNG TY TNHH CHỢ HAY</t>
  </si>
  <si>
    <t>Tổ dân phố 7, Phường Hồng An, Thành phố Hải Phòng, Việt Nam</t>
  </si>
  <si>
    <t>0202210828</t>
  </si>
  <si>
    <t>DAIDUCVIET</t>
  </si>
  <si>
    <t>CÔNG TY TNHH ĐẦU TƯ VÀ PHÁT TRIỂN ĐẠI ĐỨC VIỆT</t>
  </si>
  <si>
    <t>Phường ô Chợ Dừa</t>
  </si>
  <si>
    <t>0101189841</t>
  </si>
  <si>
    <t>Phòng 301, Tòa nhà Viễn Đông, số 36 Hoàng Cầu, Phường Ô Chợ Dừa, Quận Đống Đa, Thành phố Hà Nội, Việt Nam</t>
  </si>
  <si>
    <t>DAILY</t>
  </si>
  <si>
    <t>HỘ KINH DOANH SIÊU THỊ DAILY</t>
  </si>
  <si>
    <t>Xã Đa Tốn</t>
  </si>
  <si>
    <t>8710719996-001</t>
  </si>
  <si>
    <t>L27M.TMDV18 H1 &amp; TMDV02 H2, Khu đô thị Vinhome Ocean Park, Xã Đa Tốn, Huyện Gia Lâm, Thành phố Hà Nội, Việt Nam</t>
  </si>
  <si>
    <t>S1.10 Vinhomes Ocean Park, Đa Tốn, Gia Lâm, Hà Nội</t>
  </si>
  <si>
    <t>S2.10 Vinhomes Ocean Park, Đa Tốn, Gia Lâm, Hà Nội</t>
  </si>
  <si>
    <t>DALATFARM004</t>
  </si>
  <si>
    <t>Dalat Farm Vinhomes Ocean S2.17, HN</t>
  </si>
  <si>
    <t>S2.17 Vinhomes Ocean Park, Đa Tốn, Gia Lâm, Hà Nội</t>
  </si>
  <si>
    <t>DALATFARM005</t>
  </si>
  <si>
    <t>Dalat Farm SmartCity</t>
  </si>
  <si>
    <t>SA2 Smartcity, Tây Mỗ, Nam Từ Liêm, Hà Nội</t>
  </si>
  <si>
    <t>M1 Masterise Ocean park, Khu đô thị Vinhomes Ocean Park, huyện Gia Lâm, Hà Nội</t>
  </si>
  <si>
    <t>DALATFARM008</t>
  </si>
  <si>
    <t>Dalat Farm Vinhome Ocean Park S1.12, HN</t>
  </si>
  <si>
    <t>Tòa S1.12 Vinhome Ocean Park, Đa Tốn, Gia Lâm, Hà Nội</t>
  </si>
  <si>
    <t>S1.08 Vinhomes Ocean Park, Đa Tốn, Gia Lâm, Hà Nội</t>
  </si>
  <si>
    <t>S2.09 Vinhomes Ocean Park, Đa Tốn, Gia Lâm, Hà Nội</t>
  </si>
  <si>
    <t>Tòa M2 Ocean Park, Đa Tốn, Gia Lâm, Hà Nội</t>
  </si>
  <si>
    <t>Tòa P3 Ocean Park, Đa Tốn, Gia Lâm, Hà Nội</t>
  </si>
  <si>
    <t>DALATFARM013</t>
  </si>
  <si>
    <t>Dalat Farm Vinhomes Ocean S2.16, HN</t>
  </si>
  <si>
    <t>S2.16 Vinhomes Ocean Park, Đa Tốn, Gia Lâm, Hà Nội</t>
  </si>
  <si>
    <t>DALATFARMM1</t>
  </si>
  <si>
    <t>HỘ KINH DOANH ĐĂNG TCVP</t>
  </si>
  <si>
    <t>8669612872-001</t>
  </si>
  <si>
    <t>TMDV18A Toà M1 KĐT Vinhomes Ocean Park, Xã Đa Tốn, Huyện Gia Lâm, Thành phố Hà Nội, Việt Nam</t>
  </si>
  <si>
    <t>DALATFARMS1.08</t>
  </si>
  <si>
    <t>HỘ KINH DOANH ANH NGUYỄN KNVT</t>
  </si>
  <si>
    <t>8885964533-001</t>
  </si>
  <si>
    <t>01S02 toà S1.08, KĐT Vinhomes Ocean Park, Xã Đa Tốn, Huyện Gia Lâm, Thành phố Hà Nội, Việt Nam</t>
  </si>
  <si>
    <t>DALATFARMS1.10</t>
  </si>
  <si>
    <t>HỘ KINH DOANH ĐÀ LẠT FARM &amp; MART 1</t>
  </si>
  <si>
    <t>0109280299-001</t>
  </si>
  <si>
    <t>Căn shop 01S02 tòa S1.10 KĐT Vinhomes Ocean Park, Xã Đa Tốn, Huyện Gia Lâm, Thành phố Hà Nội, Việt Nam</t>
  </si>
  <si>
    <t>DALATFARMS2.09</t>
  </si>
  <si>
    <t>HỘ KINH DOANH LÊ BÁ ĐẠT</t>
  </si>
  <si>
    <t>8883511432-001</t>
  </si>
  <si>
    <t>S2.09 01S24 KĐT Vinhomes Ocean Park, Xã Đa Tốn, Huyện Gia Lâm, Thành phố Hà Nội, Việt Nam</t>
  </si>
  <si>
    <t>DALATFARMS2.10</t>
  </si>
  <si>
    <t>HỘ KINH DOANH LÊ TUẤN ANH</t>
  </si>
  <si>
    <t>0108590925-001</t>
  </si>
  <si>
    <t>Căn shop 01S20 tòa S2.10 KĐT Vinhomes Ocean Park, Xã Đa Tốn, Huyện Gia Lâm, Thành phố Hà Nội, Việt Nam</t>
  </si>
  <si>
    <t>DETTOANTHANG</t>
  </si>
  <si>
    <t>CÔNG TY TNHH DỆT TOÀN THẮNG</t>
  </si>
  <si>
    <t>Huyện Mỹ Đức</t>
  </si>
  <si>
    <t>Xã Phùng Xá</t>
  </si>
  <si>
    <t>0500563699</t>
  </si>
  <si>
    <t>Thôn Thượng, Xã Phùng Xá, Huyện Mỹ Đức, Thành phố Hà Nội, Việt Nam</t>
  </si>
  <si>
    <t>DINHMANH</t>
  </si>
  <si>
    <t>HỘ KINH DOANH PHAN ĐÌNH MẠNH</t>
  </si>
  <si>
    <t>Bắc Giang</t>
  </si>
  <si>
    <t>8291334834-001</t>
  </si>
  <si>
    <t>Số 151, đường Nguyễn Thị Minh Khai, Phường Xương Giang, Thành phố Bắc Giang, Tỉnh Bắc Giang, Việt Nam</t>
  </si>
  <si>
    <t>DONGNAM-051</t>
  </si>
  <si>
    <t>CÔNG TY CỔ PHẦN QUẢN LÝ DỊCH VỤ ĐÔNG NAM</t>
  </si>
  <si>
    <t>0108474051</t>
  </si>
  <si>
    <t>Tầng 5, Tòa Nhà Tân Hồng Hà Complex, Số 317 Trường Chinh, Phường Khương Trung, Quận Thanh Xuân, Tp. Hà Nội, Việt Nam</t>
  </si>
  <si>
    <t>DONGTIEN</t>
  </si>
  <si>
    <t>CÔNG TY CỔ PHẦN THƯƠNG MẠI SIÊU THỊ ĐỒNG TIẾN</t>
  </si>
  <si>
    <t>Lạng Sơn</t>
  </si>
  <si>
    <t>Thành phố Lạng Sơn</t>
  </si>
  <si>
    <t>Phường Vĩnh Trại</t>
  </si>
  <si>
    <t>MIENNAM</t>
  </si>
  <si>
    <t>4900736022</t>
  </si>
  <si>
    <t>Số 14, đường Lê Lợi, Phường Vĩnh Trại, Thành phố Lạng Sơn, Tỉnh Lạng Sơn, Việt Nam</t>
  </si>
  <si>
    <t>DONGXANH</t>
  </si>
  <si>
    <t>CÔNG TY TNHH THƯƠNG MẠI VÀ SẢN XUẤT THỰC PHẨM ĐỒNG XANH</t>
  </si>
  <si>
    <t>Khách của TRƯỜNG</t>
  </si>
  <si>
    <t>ĐỒNG XANH FOOD MART Tầng 1, Tòa CT2A, KĐT Nam cường, Cổ Nhuế, Từ Liêm, HN - 0943529989</t>
  </si>
  <si>
    <t>0105758954</t>
  </si>
  <si>
    <t>Số nhà 83D, ngõ 31 Xuân Diệu, Phường Quảng An, Quận Tây Hồ, Thành phố Hà Nội, Việt Nam</t>
  </si>
  <si>
    <t>DTH</t>
  </si>
  <si>
    <t>CÔNG TY CỔ PHẦN ĐẠI THANH HẢI</t>
  </si>
  <si>
    <t>Khách lẻ của BÁCH</t>
  </si>
  <si>
    <t>Số 282 Minh Khai, Phường Minh Khai, Quận Hai Bà Trưng, Thành Phố Hà Nội, Việt Nam</t>
  </si>
  <si>
    <t>0109282232</t>
  </si>
  <si>
    <t>dth6001</t>
  </si>
  <si>
    <t>ĐTH 1P Trần Thủ Độ, Hoàng Mai, HN</t>
  </si>
  <si>
    <t>Khách lẻ của Trường</t>
  </si>
  <si>
    <t>MIENBAC;3%</t>
  </si>
  <si>
    <t>6001_Fresh Market Green Park</t>
  </si>
  <si>
    <t>Shophouse 4B/Chung Cư Phương Đông Green Park, 1P Trần Thủ Độ, Phường Hoàng Liệt, Quận Hoàng Mai, HN</t>
  </si>
  <si>
    <t>dth6003</t>
  </si>
  <si>
    <t>ĐTH New Horizon City Hoàng Mai, HN</t>
  </si>
  <si>
    <t>6003_New Horizon City Hoàng Mai</t>
  </si>
  <si>
    <t>Tầng 1 Lô 05A Tòa N01, Dự án New Horizon city, Hoàng Mai, HN</t>
  </si>
  <si>
    <t>dth6004</t>
  </si>
  <si>
    <t>ĐTH Imperria Sky Garden Minh Khai, Thanh Trì, HN</t>
  </si>
  <si>
    <t>6004_Imperria Sky Garden Minh Khai</t>
  </si>
  <si>
    <t>Lô A17-18 Tòa A, dự án Imperia Sky Garden 423 Minh Khai, Tp.Hà Nội.</t>
  </si>
  <si>
    <t>Lô A17-18 Tòa A, dự án Imperia Sky Garden 423 Minh Khai, Tp. Hà Nội.</t>
  </si>
  <si>
    <t>dth6005</t>
  </si>
  <si>
    <t>ĐTH Eco Dream Nguyễn Xiển, Thanh Trì, HN</t>
  </si>
  <si>
    <t>6005_Eco Dream Nguyễn Xiển</t>
  </si>
  <si>
    <t>Shophouse ED, tòa Eco Dream Nguyễn Xiển, Tân Triều, Thanh Trì, HN</t>
  </si>
  <si>
    <t>dth6006</t>
  </si>
  <si>
    <t>ĐTH AnLand Premium, Hà Đông, HN</t>
  </si>
  <si>
    <t>6006_AnLand Premium</t>
  </si>
  <si>
    <t>SHB6 tòa nhà AnLand Premium, KĐTM Dương nội, P.La Khê, Hà Đông, HN</t>
  </si>
  <si>
    <t>dth6007</t>
  </si>
  <si>
    <t>ĐTH Gelexia Tam Trinh, Hoàng Mai, HN</t>
  </si>
  <si>
    <t>6007_Gelexia Tam Trinh</t>
  </si>
  <si>
    <t>885 Đ. Tam Trinh, Yên Sở, Hoàng Mai TP. Hà Nội</t>
  </si>
  <si>
    <t>885 Đ.Tam Trinh, Yên Sở, Hoàng Mai TP. Hà Nội</t>
  </si>
  <si>
    <t>dth6011</t>
  </si>
  <si>
    <t>Green Park Việt Hưng, Long Biên, HN</t>
  </si>
  <si>
    <t>6011_Green Park Việt Hưng</t>
  </si>
  <si>
    <t>Shophouse 10-18T3 Dự án CT15 Việt Hưng Green Park, KĐT Việt Hưng, Phường Giang Biên, Quận Long Biên, HN</t>
  </si>
  <si>
    <t>dth6012</t>
  </si>
  <si>
    <t>ĐTH 2P Hưng Thịnh, Hoàng Mai, HN</t>
  </si>
  <si>
    <t>6012_Hateco Yên Sở</t>
  </si>
  <si>
    <t>Số 2P Hưng Thịnh, Yên Sở, Hoàng Mai ,TP.Hà Nội</t>
  </si>
  <si>
    <t>dth6013</t>
  </si>
  <si>
    <t>ĐTH Ecohome 3 Tân Xuân, Bắc Từ Liêm, HN</t>
  </si>
  <si>
    <t>6013_Ecohome 3 Tân Xuân</t>
  </si>
  <si>
    <t>SH số 16 tầng 1, CC Ecohome 3, đường Tân Xuân, P.Đông Ngạc, Q.Bắc Từ Liêm, HN</t>
  </si>
  <si>
    <t>dth6014</t>
  </si>
  <si>
    <t>ĐTH Ruby City 3 Phúc Lợi, Long Biên, HN</t>
  </si>
  <si>
    <t>6014_Ruby City 3 Phúc Lợi</t>
  </si>
  <si>
    <t>Ruby City 3, 321 Long Biên, HN</t>
  </si>
  <si>
    <t>dth6017</t>
  </si>
  <si>
    <t>Thái Hà, Constrexim 1, Bắc Từ Liêm, HN</t>
  </si>
  <si>
    <t>6017_Thái Hà, Constrexim 1</t>
  </si>
  <si>
    <t>Tầng 1, lô 11 tòa nhà HH , Phạm Văn Đồng, P.Cổ Nhuế 2, Q.Bắc Từ Liêm, HN</t>
  </si>
  <si>
    <t>dth6018</t>
  </si>
  <si>
    <t>ĐTH Vinhomes Symphony, Long Biên, HN</t>
  </si>
  <si>
    <t>6018_Vinhomes Symphony</t>
  </si>
  <si>
    <t xml:space="preserve"> tòa S101S15A Vinhomes Symphony, khu đô thị Vinhomes Riverside, phường Phúc Lợi, quận Long Biên, Hà Nội; đt: 0389760155 Tùng</t>
  </si>
  <si>
    <t>tòa S101S15A Vinhomes Symphony, khu đô thị Vinhomes Riverside, phường Phúc Lợi, quận Long Biên, Hà Nội</t>
  </si>
  <si>
    <t>dth6019</t>
  </si>
  <si>
    <t>ĐTH 35 Tân Mai, Hoàng Mai, HN</t>
  </si>
  <si>
    <t>6019_K35 Tân Mai</t>
  </si>
  <si>
    <t>Số 1 dãy nhà TT1, Khu nhà ở Quân đội K35 - TM số 35 Tân Mai, p. Tương mai, Q.Hoàng Mai, HN</t>
  </si>
  <si>
    <t>Số 1 dãy nhà TT1, Khu nhà ở Quân đội K35 - TM số 35 Tân Mai, P.Tương mai, Q.Hoàng Mai, HN</t>
  </si>
  <si>
    <t>dth6020</t>
  </si>
  <si>
    <t>ĐTH Thăng Long Garden, Hai Bà Trưng, HN</t>
  </si>
  <si>
    <t>3%; MIENBAC</t>
  </si>
  <si>
    <t>6020_Thăng Long Garden</t>
  </si>
  <si>
    <t>Lô 6/2 Tòa A2, Chung cư Thăng Long Garden, số 250 Minh Khai, Q.Hai bà Trưng, HN</t>
  </si>
  <si>
    <t>dth6021</t>
  </si>
  <si>
    <t>ĐTH Emerald Mỹ Đình, Nam Từ Liêm, HN</t>
  </si>
  <si>
    <t>6021_Emerald Mỹ Đình</t>
  </si>
  <si>
    <t>SH 23, tòa E4, dự án Emerald CT8 Mỹ Đình, Q.Nam Từ Liêm, HN</t>
  </si>
  <si>
    <t>dth6022</t>
  </si>
  <si>
    <t>ĐTH Vinhomes Ocean Park, Gia Lâm, HN</t>
  </si>
  <si>
    <t>Khách lẻ của Trường, ck 3%</t>
  </si>
  <si>
    <t>6022_S1.09 Vinhomes Ocean Park</t>
  </si>
  <si>
    <t>Tòa S1.09 Vinhomes Ocean Park, xã Đa Tố, huyện Gia Lâm, HN</t>
  </si>
  <si>
    <t>Phường Đại Kim</t>
  </si>
  <si>
    <t>0101767891</t>
  </si>
  <si>
    <t>Tầng 1, Tòa HH02 - Nhà ở cao tầng kết hợp dịch vụ thương mại - Eco Lakeview, Số 32 Phố Đại Từ,  Phường Đại Kim, Quận Hoàng Mai, Thành phố Hà Nội, Việt Nam</t>
  </si>
  <si>
    <t>DUYHIEU</t>
  </si>
  <si>
    <t>VƯỜN LAN DUY HIẾU</t>
  </si>
  <si>
    <t>0109049814</t>
  </si>
  <si>
    <t>Số 46 ngõ 39 phố Lụa, TDP Hạnh Phúc, Phường Vạn Phúc, Quận Hà Đông,TP. Hà Nội</t>
  </si>
  <si>
    <t>Nguyễn Thị Thu Hoài</t>
  </si>
  <si>
    <t>0109801255</t>
  </si>
  <si>
    <t>Tầng 3, tòa nhà Dolphin Plaza, số 6 đường Nguyễn Hoàng, tổ dân phố số 8, Phường Từ Liêm, Thành phố Hà Nội, Việt Nam</t>
  </si>
  <si>
    <t>easymartE04</t>
  </si>
  <si>
    <t>EASYMART 136 Hồ Tùng Mậu, Bắc Từ Liêm, HN</t>
  </si>
  <si>
    <t>4%; MIENBAC</t>
  </si>
  <si>
    <t>E04. Diamond 136 Hồ Tùng Mậu</t>
  </si>
  <si>
    <t>Tòa DIAMOND GOLDMART City 136 Hồ Tùng Mậu, P.Phú Diễn, Q.Bắc Từ Liêm, HN</t>
  </si>
  <si>
    <t>Tòa DIAMOND GOLDMARK City 136 Hồ Tùng Mậu, P.Phú Diễn, Q.Bắc Từ Liêm, HN</t>
  </si>
  <si>
    <t>easymartE05</t>
  </si>
  <si>
    <t>Easymart Mipec Rubik 360</t>
  </si>
  <si>
    <t>E05. Mipec Rubik 360</t>
  </si>
  <si>
    <t>Easy Mart, Tháp A, Mipec Rubix 360, 122-124 Xuân Thủy, Cầu Giấy, thành phố Hà Nội</t>
  </si>
  <si>
    <t>easymartE06</t>
  </si>
  <si>
    <t>EASYMART The Terra An Hưng, Hà Đông, HN</t>
  </si>
  <si>
    <t>E06. V2 The Terra An Hưng</t>
  </si>
  <si>
    <t>E06 -Tầng 5, tòa V2, The Terra An Hưng, P.La Khê, Q.Hà Đông, HN sđt: 0866833194</t>
  </si>
  <si>
    <t>E06 -Tầng 5, tòa V2, The Terra An Hưng, P.La Khê, Q.Hà Đông, HN</t>
  </si>
  <si>
    <t>easymartE07</t>
  </si>
  <si>
    <t>EASYMART S2.03 VINHOME SMARTCITY</t>
  </si>
  <si>
    <t>E10. S2.03 Vinhomes SmartCity</t>
  </si>
  <si>
    <t>Số 1SH15, tòa S2.03 khu đô thị mới Vinhomes Smartcity, P.Tây Mỗ, Q.Nam Từ Liêm, TP. Hà Nội</t>
  </si>
  <si>
    <t>easymartE08</t>
  </si>
  <si>
    <t>EASYMART S2.05 VINHOMES SMARTCITY</t>
  </si>
  <si>
    <t>E15. S2.05 Vinhomes SmartCity</t>
  </si>
  <si>
    <t>Tòa S2.05 khu đô thị mới Vinhomes Smartcity, P. Tây Mỗ, Q. Nam Từ Liêm, TP. Hà Nội</t>
  </si>
  <si>
    <t>TOPS MARKET PARKCITY (150)</t>
  </si>
  <si>
    <t>Phường La Khê</t>
  </si>
  <si>
    <t>BIGC; MIENBAC</t>
  </si>
  <si>
    <t>Tầng 1, tòa nhà A, TTTM Parkcity, Lê Trọng Tấn, phường La Khê, quận Hà Đông, TP Hà Nội</t>
  </si>
  <si>
    <t>EB</t>
  </si>
  <si>
    <t>eb104</t>
  </si>
  <si>
    <t>TOPS MARKET NK HẢI PHÒNG</t>
  </si>
  <si>
    <t>104 Lương Khá Thiên, phường Lương Khánh Thiện, quận Ngô Quyền, thành phố Hải Phòng</t>
  </si>
  <si>
    <t>eb106</t>
  </si>
  <si>
    <t>GO! HẢI PHÒNG</t>
  </si>
  <si>
    <t>Lô 1/20, Khu đô thị mới Ngã năm - Sân bay Cát Bi, Phường Gia Viên, Thành phố Hải Phòng, Việt Nam</t>
  </si>
  <si>
    <t>eb112</t>
  </si>
  <si>
    <t>EB VINH LIMITED LIABILITY COMPANY</t>
  </si>
  <si>
    <t>Nghệ An</t>
  </si>
  <si>
    <t>Số 02, Đường Quang Trung, Phường Thành Vinh, Tỉnh Nghệ An, Việt Nam</t>
  </si>
  <si>
    <t>eb113</t>
  </si>
  <si>
    <t>Siêu thị Vĩnh Phúc</t>
  </si>
  <si>
    <t>Khu TTTM Vĩnh Phúc, Phường Vĩnh Phúc, Tỉnh Phú Thọ, Việt Nam</t>
  </si>
  <si>
    <t>eb114</t>
  </si>
  <si>
    <t>GO! NAM ĐỊNH</t>
  </si>
  <si>
    <t>Ninh Bình</t>
  </si>
  <si>
    <t>Trung tâm thương mại GO! Nam Định, Quốc lộ 10, Phường Đông A, Tỉnh Ninh Bình, Việt Nam</t>
  </si>
  <si>
    <t>eb117</t>
  </si>
  <si>
    <t>CÔNG TY TNHH EB HẢI DƯƠNG (117)</t>
  </si>
  <si>
    <t>Trung tâm thương mại GO! Hải Dương, Km 54+100, Quốc lộ 5, Khu 3, Phường Hải Dương, Thành phố Hải Phòng, Việt Nam</t>
  </si>
  <si>
    <t>eb118</t>
  </si>
  <si>
    <t>GO! THANH HÓA</t>
  </si>
  <si>
    <t>Trung tâm thương mại GO! Thanh Hóa, Phố Đồng Lễ, Phường Hạc Thành, Tình Thanh Hóa, Việt Nam</t>
  </si>
  <si>
    <t>eb124</t>
  </si>
  <si>
    <t>SIÊU THỊ VIỆT TRÌ</t>
  </si>
  <si>
    <t>Trung tâm thương mại GO! Việt Trì, Đường Nguyễn Tất Thành, phường Thanh Miếu, tỉnh Phú Thọ, Việt Nam</t>
  </si>
  <si>
    <t>eb125</t>
  </si>
  <si>
    <t>GO! NINH BÌNH</t>
  </si>
  <si>
    <t>Trung tâm thương mại GO! Ninh Bình, Đường Trần Nhân Tông, Phường Đông Hoa Lư, tỉnh Ninh Bình, Việt Nam</t>
  </si>
  <si>
    <t>eb128</t>
  </si>
  <si>
    <t>SIÊU THỊ HẠ LONG (128)</t>
  </si>
  <si>
    <t>Tầng 2, Trung tâm thương mại GO! Hạ Long, Cột 5, phường Hạ Long, tỉnh Quảng Ninh, Việt Nam</t>
  </si>
  <si>
    <t>eb131</t>
  </si>
  <si>
    <t>GO! BẮC GIANG</t>
  </si>
  <si>
    <t>Trung tâm thương mại GO! Bắc Giang, phường Tân Tiến, tỉnh Bắc Ninh, VIệt Nam</t>
  </si>
  <si>
    <t>eb1400</t>
  </si>
  <si>
    <t>Go! Hạ Long</t>
  </si>
  <si>
    <t>Go! Hạ Long, Quảng Ninh</t>
  </si>
  <si>
    <t>eb144</t>
  </si>
  <si>
    <t>GO! THÁI NGUYÊN</t>
  </si>
  <si>
    <t>Tầng 2, Trung tâm thương mại Việt - Nhật Thái Nguyên, Lô đất HH-01 thuộc Khu dân cư số 1, đường Việt Bắc, Phường Tích Lương, Tỉnh Thái Nguyên, Việt Nam</t>
  </si>
  <si>
    <t>eb145</t>
  </si>
  <si>
    <t>GO! THÁI BÌNH</t>
  </si>
  <si>
    <t>Trung tâm thương mại GO! Thái Bình, đường Trần Thái Tông, Tổ 1, Phường Vũ Phúc, Tỉnh Hưng Yên, Việt Nam</t>
  </si>
  <si>
    <t>eb146</t>
  </si>
  <si>
    <t>GO! LÀO CAI</t>
  </si>
  <si>
    <t>Lào Cai</t>
  </si>
  <si>
    <t>Trung tâm thương mại GO! Lào Cai, Km6+600, Thửa đất HH1 thuộc tiểu khu đô thị số 13, đường Trần Hưng Đạo, Phường Cam Đường, Tỉnh Lào Cai, Việt Nam</t>
  </si>
  <si>
    <t>eb151</t>
  </si>
  <si>
    <t>GO! HA NAM (151)</t>
  </si>
  <si>
    <t>Tầng 2, TTTM GO! Phủ Lý, thửa đất số 449, tờ bản đồ số 25, đường Điện Biên Phủ, Phường Hà Nam, Tỉnh Ninh Bình, Việt Nam</t>
  </si>
  <si>
    <t>eb154</t>
  </si>
  <si>
    <t>GO! HƯNG YÊN</t>
  </si>
  <si>
    <t>Trung Tâm Thương Mại Go! Hưng Yên, Thửa Đất Số 113, Tờ Bản Đồ Số 49, Tô Hiệu, Phường Phố Hiến, Tỉnh Hưng Yên, Việt Nam</t>
  </si>
  <si>
    <t>eb155</t>
  </si>
  <si>
    <t>Go! Yên Bái</t>
  </si>
  <si>
    <t>Tỉnh Lào Cai</t>
  </si>
  <si>
    <t>T2 CT TM Go! Yên Bái, TDS151; TBDS71 TỔ DÂN PHỐ 1&amp;11, P. Yên Bái, Tỉnh Lào Cai</t>
  </si>
  <si>
    <t>eb1600</t>
  </si>
  <si>
    <t>BigC Hải Phòng</t>
  </si>
  <si>
    <t>eb1700</t>
  </si>
  <si>
    <t>BigC Thái Bình</t>
  </si>
  <si>
    <t>eb1800</t>
  </si>
  <si>
    <t>BigC Nam Định</t>
  </si>
  <si>
    <t>eb1900</t>
  </si>
  <si>
    <t>BigC Việt Trì</t>
  </si>
  <si>
    <t>BigC Việt Trì, tỉnh Phú Thọ</t>
  </si>
  <si>
    <t>eb2000</t>
  </si>
  <si>
    <t>BigC Thái Nguyên</t>
  </si>
  <si>
    <t>eb2400</t>
  </si>
  <si>
    <t>BigC Lào Cai</t>
  </si>
  <si>
    <t>eb2901</t>
  </si>
  <si>
    <t>BigC Thăng Long (104)</t>
  </si>
  <si>
    <t>MIENBAC; BIGC</t>
  </si>
  <si>
    <t>Giao hàng tại BigC Thăng Long</t>
  </si>
  <si>
    <t>222 đường Trần Duy Hưng, Phường Yên Hòa, Thành phố Hà Nội, Việt Nam</t>
  </si>
  <si>
    <t>eb2902</t>
  </si>
  <si>
    <t>BigC Tops Market Garden</t>
  </si>
  <si>
    <t>Giao hàng tại Tops Market Garden</t>
  </si>
  <si>
    <t>Tầng hầm thứ nhất Trung tâm thương mại The Garden, đường Mễ Trì, Phường Mỹ Đình 1, Quận Nam Từ Liêm, Thành phố Hà Nội, Việt Nam</t>
  </si>
  <si>
    <t>eb2903</t>
  </si>
  <si>
    <t>Tops Market Eco Green (Nguyễn Xiển)</t>
  </si>
  <si>
    <t>Giao hàng tại Tops Market Eco Green</t>
  </si>
  <si>
    <t>286 Nguyễn Xiển, Tân Triều, Thanh Trì, HN</t>
  </si>
  <si>
    <t>eb2904</t>
  </si>
  <si>
    <t>BigC Tops Market Lê Trọng Tấn</t>
  </si>
  <si>
    <t>Giao hàng tại Tops Market Lê Trọng Tấn</t>
  </si>
  <si>
    <t>Tầng hầm 1, tầng hầm 2 và tầng trệt, Tòa nhà Artemis, Số 3 đường Lê Trọng Tấn, Phường Phương Liệt, Thành phố Hà Nội, Việt Nam</t>
  </si>
  <si>
    <t>eb2905</t>
  </si>
  <si>
    <t>TOPS MARKET HỒ GƯƠM (132)</t>
  </si>
  <si>
    <t>Tầng 1 và tầng 2, Trung tâm thương mại, văn phòng và nhà ở cao cấp Hồ Gươm Plaza, KĐT mới Mỗ Lao, P.Mộ Lao, Q.Hà Đông, HN</t>
  </si>
  <si>
    <t>eb2906</t>
  </si>
  <si>
    <t>GO! Long Biên</t>
  </si>
  <si>
    <t>Tầng Hầm TTTM Savico Megamall, 7-9 Nguyễn Văn Linh, Việt Hưng, Long Biên, Hà Nội</t>
  </si>
  <si>
    <t>eb2907</t>
  </si>
  <si>
    <t>BigC Mê Linh</t>
  </si>
  <si>
    <t>Giao Hàng Tại Big C Mê Linh</t>
  </si>
  <si>
    <t>Tầng 1, Trung tâm thương mại VLXD và trang thiết bị nội thất Mêlinh Plaza, Km8, đường cao tốc Thăng Long - Nội Bài (đường Võ Văn Kiệt), xã Quang Minh, Thành phố Hà Nội, Việt Nam</t>
  </si>
  <si>
    <t>eb3400</t>
  </si>
  <si>
    <t>BigC Hải Dương</t>
  </si>
  <si>
    <t>eb3500</t>
  </si>
  <si>
    <t>BigC Ninh Bình</t>
  </si>
  <si>
    <t>eb3700</t>
  </si>
  <si>
    <t>BigC Vinh</t>
  </si>
  <si>
    <t>eb9800</t>
  </si>
  <si>
    <t>BigC Bắc Giang</t>
  </si>
  <si>
    <t>EBNAMDINH</t>
  </si>
  <si>
    <t>CÔNG TY TNHH EB NAM ĐỊNH</t>
  </si>
  <si>
    <t>0600740077</t>
  </si>
  <si>
    <t>Trung tâm thương mại - siêu thị Thiên Trường, Phường Lộc Hòa, Thành phố Nam Định, Tỉnh Nam Định, Việt Nam</t>
  </si>
  <si>
    <t>thanh toán cuối tháng</t>
  </si>
  <si>
    <t>Số 81, Đường Nguyễn Hoàng Tôn, Phường Xuân La, Quận Tây Hồ, Xuân La, Tây Hồ, Hà Nội, Việt Nam</t>
  </si>
  <si>
    <t>ECOFARMPAY02</t>
  </si>
  <si>
    <t>ECOFARM PAY - Chi nhánh Bắc Ninh</t>
  </si>
  <si>
    <t>Thành phố Từ Sơn</t>
  </si>
  <si>
    <t>Phố Xanh, Xã Tam Sơn, Thị xã Từ Sơn, Bắc Ninih</t>
  </si>
  <si>
    <t>ESMEE</t>
  </si>
  <si>
    <t>CÔNG TY CỔ PHẦN ĐẦU TƯ HỘI TỤ VIỆT NAM</t>
  </si>
  <si>
    <t>Phường Hàng Gai</t>
  </si>
  <si>
    <t>0110269684</t>
  </si>
  <si>
    <t>Số 18 phố Hàng Gai, Phường Hàng Gai, Quận Hoàn Kiếm, Thành phố Hà Nội, Việt Nam</t>
  </si>
  <si>
    <t>FORD THĂNG LONG</t>
  </si>
  <si>
    <t>CÔNG TY CỔ PHẦN FORD THĂNG LONG</t>
  </si>
  <si>
    <t>0100774222</t>
  </si>
  <si>
    <t>105 phố Láng Hạ, Phường Láng Hạ, Quận Đống Đa, Thành phố Hà Nội, Việt Nam</t>
  </si>
  <si>
    <t>GIATRANMART-ĐN</t>
  </si>
  <si>
    <t>Siêu thị Gia Trần Mart Online</t>
  </si>
  <si>
    <t>119 Hải Phòng - Đà Nẵng</t>
  </si>
  <si>
    <t>GMART</t>
  </si>
  <si>
    <t>CÔNG TY TNHH DỊCH VỤ VÀ THƯƠNG MẠI TNC VIỆT NAM</t>
  </si>
  <si>
    <t>G Mart</t>
  </si>
  <si>
    <t>0109821974</t>
  </si>
  <si>
    <t>Tầng M, tháp A, toà Golden Palace, đường Mễ Trì, Phường Mễ Trì, Quận Nam Từ Liêm, Thành phố Hà Nội, Việt Nam</t>
  </si>
  <si>
    <t>thanh toán 15 hàng tháng</t>
  </si>
  <si>
    <t>183 Hoàng Mai, PHường Hoàng Văn Thụ, Quận Hoàng Mai, Hà Nội</t>
  </si>
  <si>
    <t>183 Hoàng Mai, Phường Hoàng Văn Thụ, Quận Hoàng Mai, Hà Nội</t>
  </si>
  <si>
    <t>Tòa Chelsea Residences, 48 Trần Kim Xuyến, Phường Yên Hòa, Quận Cầu Giấy, Hà Nội</t>
  </si>
  <si>
    <t>Khu vip Ruby tòa R102, Vinhomes Ocean Park, Gia Lâm, Hà Nội</t>
  </si>
  <si>
    <t>Khu Pavilion tòa P4, Vinhomes Ocean Park, Gia Lâm, Hà Nội</t>
  </si>
  <si>
    <t>Tòa SA3, Vinhomes Smart City, Nam Từ Liêm, Hà Nội</t>
  </si>
  <si>
    <t>GS25; MIENBAC</t>
  </si>
  <si>
    <t>WH-CJ-CHILL -</t>
  </si>
  <si>
    <t>0314658576-003</t>
  </si>
  <si>
    <t>Văn phòng B, tầng 5, TN Taisei Square Hanoi, 289 Khuất Duy Tiến, phường Đại Mỗ, thành phố Hà Nội</t>
  </si>
  <si>
    <t>GS25-HN001</t>
  </si>
  <si>
    <t>GS25 Taisei Square</t>
  </si>
  <si>
    <t>Tòa nhà Taisei 289 Khuất Duy Tiến, Cầu Giấy, Hà Nội</t>
  </si>
  <si>
    <t>GS25-HN002</t>
  </si>
  <si>
    <t>GS25 Dao Duy Anh</t>
  </si>
  <si>
    <t>9 Đào Duy Anh, Đống Đa, Hà Nội</t>
  </si>
  <si>
    <t>GS25-HN003</t>
  </si>
  <si>
    <t>GS25 Ha Trung</t>
  </si>
  <si>
    <t>66 Hà Trung, Hoàn Kiếm, Hà Nội</t>
  </si>
  <si>
    <t>GS25-HN004</t>
  </si>
  <si>
    <t>GS25 Hang Dau</t>
  </si>
  <si>
    <t>12 Hàng Dầu, Hoàn Kiếm, Hà Nội</t>
  </si>
  <si>
    <t>GS25-HN005</t>
  </si>
  <si>
    <t>GS25 Doi Can</t>
  </si>
  <si>
    <t>147 Đội Cấn, Ba Đình, Hà Nội</t>
  </si>
  <si>
    <t>GS25-HN006</t>
  </si>
  <si>
    <t>GS25 The West</t>
  </si>
  <si>
    <t>The West 265 Cầu Giấy, Cầu Giấy, Hà Nội</t>
  </si>
  <si>
    <t>GS25-HN007</t>
  </si>
  <si>
    <t>GS25 Nguyen Ngoc Vu</t>
  </si>
  <si>
    <t>169 Nguyễn Ngọc Vũ, Cầu Giấy, Hà Nội</t>
  </si>
  <si>
    <t>GS25-HN008</t>
  </si>
  <si>
    <t>GS25 Nguyen Huu Huan</t>
  </si>
  <si>
    <t>34 Nguyễn Hữu Huân, Hoàn Kiếm, Hà Nội</t>
  </si>
  <si>
    <t>GS25-HN009</t>
  </si>
  <si>
    <t>GS25 Trieu Khuc</t>
  </si>
  <si>
    <t>53 phố Triều Khúc, Phường Thanh Xuân Bắc, Quận Thanh Xuân, Thành phố Hà Nội</t>
  </si>
  <si>
    <t>GS25-HN010</t>
  </si>
  <si>
    <t>GS25 Nguyen Son</t>
  </si>
  <si>
    <t>158 Nguyễn Sơn, Phường Bồ Đề, Quận Long Biên, Thành phố Hà Nội</t>
  </si>
  <si>
    <t>GS25-HN011</t>
  </si>
  <si>
    <t>GS25 Nguyen Van Loc</t>
  </si>
  <si>
    <t>LK56, Khu nhà ở Bắc Hà, phố Nguyễn Văn Lộc, Phường Mộ Lao, Quận Hà Đông, Thành phố Hà Nội</t>
  </si>
  <si>
    <t>GS25-HN012</t>
  </si>
  <si>
    <t>GS25 Mipec Tower</t>
  </si>
  <si>
    <t>229 Tây Sơn, Phường Ngã Tư Sở, Quận Đống Đa, Thành phố Hà Nội</t>
  </si>
  <si>
    <t>GS25-HN013</t>
  </si>
  <si>
    <t>GS25 36 Duy Tan</t>
  </si>
  <si>
    <t>Số 4-6, ngõ 36, Phố Duy Tân, Phường Dịch Vọng Hậu, Quận Cầu Giấy, Thành phố Hà Nội</t>
  </si>
  <si>
    <t>GS25-HN014</t>
  </si>
  <si>
    <t>GS25 Park 11-Vinhomes Times City-Ha Noi</t>
  </si>
  <si>
    <t>Tòa Park 11 Vinhomes Times City Park Hill, số 25 Lĩnh Nam, P.Mai Động, Q.Hoàng Mai, Tp.Hà Nội</t>
  </si>
  <si>
    <t>GS25-HN015</t>
  </si>
  <si>
    <t>GS25 Park 1-Vinhomes Times City-Ha Noi</t>
  </si>
  <si>
    <t>Tòa Park 1 Vinhomes Times City Park Hill, 25 Lĩnh Nam, P.Mai Đặng, Q.Hoàng Mai, Tp.Hà Nội</t>
  </si>
  <si>
    <t>GS25-HN016</t>
  </si>
  <si>
    <t>GS25 DH Dai Nam-Ha Noi</t>
  </si>
  <si>
    <t>2 Ba La, Phường Phú Lãm, Quận Hà Đông, Thành phố Hà Nội</t>
  </si>
  <si>
    <t>GS25-HN017</t>
  </si>
  <si>
    <t>GS25 Ngu Xa-Ha Noi</t>
  </si>
  <si>
    <t>13A Phố Ngũ Xã, P.Trúc Bạch, Q.Ba Đình, Thành phố Hà Nội</t>
  </si>
  <si>
    <t>GS25-HN018</t>
  </si>
  <si>
    <t>GS25 Park 3-Vinhomes Times City-Ha Noi</t>
  </si>
  <si>
    <t>Tòa Park 3 Vinhomes Times City Park Hill, số 25 Lĩnh Nam, P.Mai Động, Q.Hoàng Mai, Tp.Hà Nội</t>
  </si>
  <si>
    <t>GS25-HN019</t>
  </si>
  <si>
    <t>GS25 DH Thuy Loi-Ha Noi</t>
  </si>
  <si>
    <t>81 Phố Khương Thượng, Phường Trung Liệt, Quận Đống Đa, Thành phố Hà Nội</t>
  </si>
  <si>
    <t>GS25-HN020</t>
  </si>
  <si>
    <t>GS25 FLC Complex Pham Hung-Ha Noi</t>
  </si>
  <si>
    <t>FLC Complex, số 36 đường Phạm Hùng, Phường Mỹ Đình 2, Quận Nam Từ Liêm, Thành phố Hà Nội</t>
  </si>
  <si>
    <t>GS25-HN021</t>
  </si>
  <si>
    <t>GS25 The Terra 2-Ha Noi</t>
  </si>
  <si>
    <t>V1-DV.07 Khu đô thị mới An Hưng, Phường La Khê, Quận Hà Đông, Thành phố Hà Nội</t>
  </si>
  <si>
    <t>GS25-HN022</t>
  </si>
  <si>
    <t>GS25 The Terra 1-Ha Noi</t>
  </si>
  <si>
    <t>V9-A01, Khu đô thị mới An Hưng, Phường La Khê, Quận Hà Đông, Thành phố Hà Nội</t>
  </si>
  <si>
    <t>GS25-HN023</t>
  </si>
  <si>
    <t>GS25 KDT Van Phu Ha Dong-Ha Noi</t>
  </si>
  <si>
    <t>Tầng 1-2, TT7-1, Phố Văn Khê, Khu đô thị mới Văn Phú, Phường Phú La, Quận Hà Đông, Thành phố Hà Nội</t>
  </si>
  <si>
    <t>GS25-HN024</t>
  </si>
  <si>
    <t>GS25 Nguy Nhu Kon Tum-Ha Noi</t>
  </si>
  <si>
    <t>107 phố Ngụy Như Kon Tum, Phường Nhân Chính, Quận Thanh Xuân, Thành phố Hà Nội</t>
  </si>
  <si>
    <t>GS25-HN025</t>
  </si>
  <si>
    <t>GS25 Vinhomes Symphony - Ha Noi</t>
  </si>
  <si>
    <t>Vinhomes Symphony, Lô đất G4-HH16, Phường Phúc Lợi, Quận Long Biên, Thành phố Hà Nội</t>
  </si>
  <si>
    <t>GS25-HN026</t>
  </si>
  <si>
    <t>GS25 Hoc Vien Nong Nghiep Gia Lam-Ha Noi</t>
  </si>
  <si>
    <t>Tầng 1-2, Số 63 Phố Thành Trung, Xã Gia Lâm, Thành phố Hà Nội</t>
  </si>
  <si>
    <t>GS25-HN027</t>
  </si>
  <si>
    <t>GS25 CT1 Ngo Thi Nham Ha Dong-Ha Noi</t>
  </si>
  <si>
    <t>Tòa nhà CT1, Khu chung cư Ngô Thì Nhậm, Phường Hà Cầu, Quận Hà Đông, Thành phố Hà Nội</t>
  </si>
  <si>
    <t>GS25-HN028</t>
  </si>
  <si>
    <t>GS25 Thang Long Tower Cau Giay-Ha Noi</t>
  </si>
  <si>
    <t>33 đường Mạc Thái Tổ, phường Yên Hòa, Thành phố Hà Nội</t>
  </si>
  <si>
    <t>GS25-HN029</t>
  </si>
  <si>
    <t>GS25 Dai hoc Ha Noi Dai Mo-Ha Noi</t>
  </si>
  <si>
    <t>Ô số T1A, T1B khu tập thể tạp chí Cộng Sản, tổ dân phố số 8, phường Đại Mỗ, thành phố Hà Nội</t>
  </si>
  <si>
    <t>GS25-HN030</t>
  </si>
  <si>
    <t>GS25 Chua Lang Dong Da-Ha Noi</t>
  </si>
  <si>
    <t>59 phố Chùa Láng, Phường Láng Thượng, Quận Đống Đa, Thành phố Hà Nội</t>
  </si>
  <si>
    <t>GS25-HN031</t>
  </si>
  <si>
    <t>GS25 D' Capitale Yen Hoa-Ha Noi</t>
  </si>
  <si>
    <t>Căn hộ C3-S03, StarCity Center (Dự án D' Capitale) Khu đô thị Đông Nam đường Trần Duy Hưng</t>
  </si>
  <si>
    <t>GS25-HN032</t>
  </si>
  <si>
    <t>GS25 Lang Sinh Vien Hacinco-Ha Noi</t>
  </si>
  <si>
    <t>Số 67, đường Ngụy Như Kon Tum</t>
  </si>
  <si>
    <t>GS25-HN033</t>
  </si>
  <si>
    <t>GS25 N03-Ngoai Giao Doan-Ha Noi</t>
  </si>
  <si>
    <t>TM-1, Tầng 1. Tòa nhà N03-T1, dự án khu Đoàn Ngoại Giao</t>
  </si>
  <si>
    <t>GS25-HN034</t>
  </si>
  <si>
    <t>GS25 Nguyen Khuyen-KDT Van Quan-Ha Noi</t>
  </si>
  <si>
    <t>Tầng 1 - Tầng 2 - Tầng 3, A48-TT19, KĐT Văn Quán-Yên Phúc</t>
  </si>
  <si>
    <t>GS25-HN035</t>
  </si>
  <si>
    <t>GS25 Le Van Luong Thanh Xuan-Ha Noi</t>
  </si>
  <si>
    <t>Tòa nhà 1 ngõ 21 Lê Văn Lương</t>
  </si>
  <si>
    <t>0105909089</t>
  </si>
  <si>
    <t>Số nhà 19, ngách 371/53 đường Đại Mỗ, Phường Tây Mỗ, Thành phố Hà Nội, Việt Nam</t>
  </si>
  <si>
    <t>gtgl0001</t>
  </si>
  <si>
    <t>CÔNG TY TNHH GTGL VIỆT NAM / Easymart 16 Tam Trinh</t>
  </si>
  <si>
    <t>Easymart 16 Tam Trinh</t>
  </si>
  <si>
    <t>16 Tam Trinh, P.Minh Khai, Q.Hai Bà Trưng, HN</t>
  </si>
  <si>
    <t>gtgl0002</t>
  </si>
  <si>
    <t>CÔNG TY TNHH GTGL VIỆT NAM / Easymart 47 Nguyễn Tuân</t>
  </si>
  <si>
    <t>Easymart 47 Nguyễn Tuân</t>
  </si>
  <si>
    <t>E01 tòa FS Goldseason, 47 Nguyễn Tuân, P.Thanh Xuân Trung, Q.Thanh Xuân, HN. SĐT: 086617576</t>
  </si>
  <si>
    <t>E01 tòa FS Goldseason, 47 Nguyễn Tuân, P.Thanh Xuân Trung, Q.Thanh Xuân, HN</t>
  </si>
  <si>
    <t>HADANG</t>
  </si>
  <si>
    <t>CÔNG TY TNHH HÀ ĐĂNG</t>
  </si>
  <si>
    <t>Chị Hoài 02422186820</t>
  </si>
  <si>
    <t>0101943917</t>
  </si>
  <si>
    <t>Phòng 804, toà nhà CT1.2, khu đô thị Mễ Trì Hạ, Phường Mễ Trì, Quận Nam Từ Liêm, Thành phố Hà Nội, Việt Nam</t>
  </si>
  <si>
    <t>HADANG01</t>
  </si>
  <si>
    <t>Siêu thị Hà Đăng N08B Thành thái, Cầu Giấy, HN</t>
  </si>
  <si>
    <t>Siêu thị Hà Đăng N08B KĐT Dịch Vọng, Thành thái, Cầu Giấy, HN. Chị Hoài 02422186820</t>
  </si>
  <si>
    <t>Siêu thị Hà Đăng N08B KĐT Dịch Vọng, Thành thái, Cầu Giấy, HN</t>
  </si>
  <si>
    <t>HADAVN</t>
  </si>
  <si>
    <t>CÔNG TY TNHH THƯƠNG MẠI HADA VIỆT NAM</t>
  </si>
  <si>
    <t>0110542608</t>
  </si>
  <si>
    <t>Lô 09B Tầng 1, Tòa B, Tòa nhà Hateco Hoàng Mai, Phố Sở Thượng, Phường Yên Sở, Thành phố Hà Nội, Việt Nam</t>
  </si>
  <si>
    <t>HANOSIMEX</t>
  </si>
  <si>
    <t>CÔNG TY CỔ PHẦN DỆT HÀ ĐÔNG HANOSIMEX</t>
  </si>
  <si>
    <t>Hà Nam</t>
  </si>
  <si>
    <t>Thị Xã Duy Tiên</t>
  </si>
  <si>
    <t>Phường Bạch Thượng</t>
  </si>
  <si>
    <t>0500476693</t>
  </si>
  <si>
    <t>Lô 2, 3, 4 Khu công nghiệp Đồng Văn II, Phường Bạch Thượng, Thị Xã Duy Tiên, Tỉnh Hà Nam, Việt Nam</t>
  </si>
  <si>
    <t>HAPPYMART</t>
  </si>
  <si>
    <t>CÔNG TY TNHH HAPPY MART</t>
  </si>
  <si>
    <t>0312076156</t>
  </si>
  <si>
    <t>HappyMart0001</t>
  </si>
  <si>
    <t>Happy Mart CT2 Dương Nội, HN</t>
  </si>
  <si>
    <t>MIENBAC;5%</t>
  </si>
  <si>
    <t>Happymart CT2 chung cư The Pride, đường Nguyễn Thanh Bình, Dương Nội,  Hà Đông, Hà Nội. chị Hương 0989845557</t>
  </si>
  <si>
    <t>Happymart CT2 chung cư The Pride, đường Nguyễn Thanh Bình, Dương Nội,  Hà Đông, Hà Nội</t>
  </si>
  <si>
    <t>HappyMart0002</t>
  </si>
  <si>
    <t>Happymart CT8a Dương Nội, HN</t>
  </si>
  <si>
    <t>Tầng 1- CT8A, KĐT Dương Nội, Hà Đông, Hà Nội</t>
  </si>
  <si>
    <t>HappyMart0003</t>
  </si>
  <si>
    <t>Happymart anland 1</t>
  </si>
  <si>
    <t>Happymart chung cư Anland 1 , Dương Nội , Hà Đông, Hà Nội. 0862292599</t>
  </si>
  <si>
    <t>Happymart chung cư Anland 1 , Dương Nội , Hà Đông, Hà Nội</t>
  </si>
  <si>
    <t>HappyMart0004</t>
  </si>
  <si>
    <t>Happymart anland 2</t>
  </si>
  <si>
    <t>Happymart chung cư Anland 2 ,Dương Nội, Hà Đông, Hà Nội. 0986104212</t>
  </si>
  <si>
    <t>Happymart chung cư Anland 2 ,Dương Nội, Hà Đông, Hà Nội</t>
  </si>
  <si>
    <t>HIENLUONG</t>
  </si>
  <si>
    <t>CÔNG TY TNHH SIÊU THỊ HIỀN LƯƠNG</t>
  </si>
  <si>
    <t>Huyện ứng Hoà</t>
  </si>
  <si>
    <t>0105562327</t>
  </si>
  <si>
    <t>Thôn Hòa Xá, Xã Hòa Xá, Huyện Ứng Hoà, Thành phố Hà Nội, Việt Nam</t>
  </si>
  <si>
    <t>H-MART</t>
  </si>
  <si>
    <t>HỘ KINH DOANH H-MART</t>
  </si>
  <si>
    <t>8342082169-001</t>
  </si>
  <si>
    <t>Căn 01SH01 tòa S2.12, KĐT Vinhomes Ocean Park, Xã Đa Tốn, Huyện Gia Lâm, Thành phố Hà Nội, Việt Nam</t>
  </si>
  <si>
    <t>H-MARTR05</t>
  </si>
  <si>
    <t>H - MART CƠ SỞ 2</t>
  </si>
  <si>
    <t>Thị trấn Trâu Quỳ</t>
  </si>
  <si>
    <t>8342082169-003</t>
  </si>
  <si>
    <t>R105 01S01 KĐT Vinhomes Ocean Park, Thị trấn Trâu Quỳ, Huyện Gia Lâm, Thành phố Hà Nội, Việt Nam</t>
  </si>
  <si>
    <t>Khách lẻ của Trường, ck cố định 2% ; khai trương ck thêm 10%</t>
  </si>
  <si>
    <t>Huyện Mê Linh</t>
  </si>
  <si>
    <t>Thị trấn Quang Minh</t>
  </si>
  <si>
    <t>Chị thủy sđt: 0973300215</t>
  </si>
  <si>
    <t>0110039063</t>
  </si>
  <si>
    <t>Thôn Gia Thượng 1, Xã Quang Minh, Thành phố Hà Nội, Việt Nam.</t>
  </si>
  <si>
    <t>htl0001</t>
  </si>
  <si>
    <t>CÔNG TY TNHH VB HTL / Vinhomes Smart City, Nam Từ Liêm, HN</t>
  </si>
  <si>
    <t>Khách lẻ C6, ck cố định 2% ; khai trương ck thêm 10%</t>
  </si>
  <si>
    <t>2%;MIENBAC</t>
  </si>
  <si>
    <t>S106-SH05 Vinhomes Smart City, P.Tây Mỗ, Q.Nam Từ Liêm, HN. sđt: 0973300215</t>
  </si>
  <si>
    <t>S106-SH05 Vinhomes Smart City, P.Tây Mỗ, Q.Nam Từ Liêm, HN</t>
  </si>
  <si>
    <t>htl0002</t>
  </si>
  <si>
    <t>CÔNG TY TNHH VB HTL / Sakura Smart City, Nam Từ Liêm, HN</t>
  </si>
  <si>
    <t>SĐT: 0852457306</t>
  </si>
  <si>
    <t>SH19-Tòa SA 02 Khu Sakura Smart City, P.Tây Mỗ, Q.Nam Từ Liêm, HN. SĐT 0852457306</t>
  </si>
  <si>
    <t>SH19-Tòa SA 02 Khu Sakura Smart City, P.Tây Mỗ, Q.Nam Từ Liêm, HN</t>
  </si>
  <si>
    <t>htl0003</t>
  </si>
  <si>
    <t>CÔNG TY TNHH VB HTL /Vinhomes Smart City</t>
  </si>
  <si>
    <t>Phân khu TK1 - Tokin 1 - Shophouse 12A - Vinhomes Smart City</t>
  </si>
  <si>
    <t>Phân khu TK1 - Tokin 1 - Shophouse 12A - Vinhomes Smart City - Tây Mỗ - Nam Từ Liêm - Hà Nội</t>
  </si>
  <si>
    <t>htl0004</t>
  </si>
  <si>
    <t>CÔNG TY TNHH VB HTL /Mipec Rubik 360</t>
  </si>
  <si>
    <t>Thấp S, Tòa Mipec Rubik 360, Số 122-124 Xuân Thủy, quận Cầu Giấy, thành phố Hà Nội</t>
  </si>
  <si>
    <t>Tháp S, Tòa Mipec Rubik 360, Số 122-124 Xuân Thủy, quận Cầu Giấy, thành phố Hà Nội</t>
  </si>
  <si>
    <t>HUEC6HN</t>
  </si>
  <si>
    <t>VP Công ty, C6 Khu Đấu Giá, Ngô Thị Nhậm, Phường Hà Cầu, Quận Hà Đông, Thành phố Hà  Nội</t>
  </si>
  <si>
    <t>HUYENANH</t>
  </si>
  <si>
    <t>HỘ KINH DOANH NGUYỄN THIÊN ĐẠT</t>
  </si>
  <si>
    <t>8417342716-001</t>
  </si>
  <si>
    <t>Tầng 1, Căn SO-11 Tòa nhà Diamond Crown, lô số 01/8B Khu đô thị mới Ngã 5 - Sân bay Cát Bi, Phường Đông Hải 1, Quận Hải An, Thành phố Hải Phòng, Việt Nam</t>
  </si>
  <si>
    <t>Phường Đông Ngàn</t>
  </si>
  <si>
    <t>2300967930</t>
  </si>
  <si>
    <t>Số 105 Phố Mới, Phường Đông Ngàn, Thành phố Từ Sơn, Tỉnh Bắc Ninh, Việt Nam</t>
  </si>
  <si>
    <t>huyhung001</t>
  </si>
  <si>
    <t>Siêu thị Từ Sơn</t>
  </si>
  <si>
    <t>Siêu thị Từ Sơn - 105 Phố Mới, P. Đông Ngàn, TP. Từ Sơn, Bắc Ninh</t>
  </si>
  <si>
    <t>huyhung002</t>
  </si>
  <si>
    <t>Siêu thị Huy Hùng</t>
  </si>
  <si>
    <t>Siêu thị Huy Hùng - Khu đô thị, Thị trấn Chờ, Yên Phong, Bắc Ninh</t>
  </si>
  <si>
    <t>KHANHKHOI</t>
  </si>
  <si>
    <t>CÔNG TY TNHH THƯƠNG MẠI VÀ DỊCH VỤ KHÁNH KHÔI</t>
  </si>
  <si>
    <t>Xã Kim Chung</t>
  </si>
  <si>
    <t>0110534540</t>
  </si>
  <si>
    <t>Số 5, Ngách 98/10, Ngõ 98, Xóm 5, Thôn Lai Xá, Xã Kim Chung, Huyện Hoài Đức, Thành phố Hà Nội, Việt Nam</t>
  </si>
  <si>
    <t>KHUYENLUONG</t>
  </si>
  <si>
    <t>CÔNG TY CỔ PHẦN CẢNG KHUYẾN LƯƠNG</t>
  </si>
  <si>
    <t>0104967200</t>
  </si>
  <si>
    <t>Tổ 21, Phường Lĩnh Nam, Thành phố Hà Nội, Việt Nam.</t>
  </si>
  <si>
    <t>khách của Trường, ck cố định 4%</t>
  </si>
  <si>
    <t>Lan Thu Mart (anh Đức)</t>
  </si>
  <si>
    <t>Lan Thu Mart (anh Đức) - CT 10A, Chung cư Đại Thanh, Cầu Bươu, Thanh Trì, HN - 0989136671</t>
  </si>
  <si>
    <t>0107738872</t>
  </si>
  <si>
    <t>Số 23, Liền kề 11, Khu đô thị Xa La, Phường Phúc La, Quận Hà Đông, Thành phố Hà Nội, Việt Nam</t>
  </si>
  <si>
    <t>khách lẻ mua hàng trả tiền ngay khi giao hàng</t>
  </si>
  <si>
    <t>khách lẻ mua hàng trả tiền đơn gối đầu</t>
  </si>
  <si>
    <t>SA2 the Sakura Vinhomes Smartcity, Tây Mỗ, Nam Từ Liêm, Hà Nội</t>
  </si>
  <si>
    <t>KL.HN002</t>
  </si>
  <si>
    <t>SA Green Mart, SA2 the Sakura Vinhomes Smartcity, Tây Mỗ</t>
  </si>
  <si>
    <t>FLC Đại Mỗ, Tây Mỗ, Nam Từ Liêm, Hà Nội</t>
  </si>
  <si>
    <t>KL.HN004</t>
  </si>
  <si>
    <t>Green Mart Imperia Toà I4 Vinhomes Smartcity, Tây Mỗ</t>
  </si>
  <si>
    <t>Toà I4 Vinhomes Smartcity, Tây Mỗ, Nam Từ Liêm, Hà Nội</t>
  </si>
  <si>
    <t>KL.HN005</t>
  </si>
  <si>
    <t>SIÊU THỊ ĐÔNG ĐÔ</t>
  </si>
  <si>
    <t>Thị xã Kinh Môn</t>
  </si>
  <si>
    <t>Phường Minh Tân</t>
  </si>
  <si>
    <t>Chị Hải</t>
  </si>
  <si>
    <t>số 08, ngõ 18, phố Ao He, Phường Minh Tân, Thị xã Kinh Môn, Tỉnh Hải Dương, Việt Nam</t>
  </si>
  <si>
    <t>8069475039-001</t>
  </si>
  <si>
    <t>KL.HN006</t>
  </si>
  <si>
    <t>Xuân Phương Smart</t>
  </si>
  <si>
    <t>Đơn hàng đầu tiên ck 5%. Đơn hàng gối đầu.</t>
  </si>
  <si>
    <t>Số 20 TT11 Khu Đô Thị Sinh Thái Xuân Phương, Nam Từ Liêm, Hà Nội</t>
  </si>
  <si>
    <t>Tòa S102 Vinhomes Smartcity, Tây Mỗ, Nam Từ Liêm, Hà Nội</t>
  </si>
  <si>
    <t>SG015</t>
  </si>
  <si>
    <t>Trần Bảo Trâm</t>
  </si>
  <si>
    <t>MIENBAC;KLGT</t>
  </si>
  <si>
    <t>Nhà 54 ngõ 51 Tam Khương, Khương Thượng, Đống Đa, Hà Nội</t>
  </si>
  <si>
    <t>207 PHẠM VĂN HAI</t>
  </si>
  <si>
    <t>KL00008</t>
  </si>
  <si>
    <t>CÔNG TY CỔ PHẦN ONE MOUNT DISTRIBUTION</t>
  </si>
  <si>
    <t>Khách của Trần Kỳ Tâm PKD HCM</t>
  </si>
  <si>
    <t>KLGT;MIENNAM</t>
  </si>
  <si>
    <t>Tầng 3, Tòa văn phòng T26, khu đô thị Times City, 458 Minh K, Phường Vĩnh Tuy, Quận Hai Bà Trưng, Thành phố Hà Nội, Việt Nam</t>
  </si>
  <si>
    <t>0109153068</t>
  </si>
  <si>
    <t>Thanh toán chuyển khoản, CK 5%</t>
  </si>
  <si>
    <t>Tòa S01.06 Vinhomes Ocean Park, Đa Tốn, huyện Gia Lâm, Thành Phố Hà Nội</t>
  </si>
  <si>
    <t>khách lẻ của Trường, ko ck</t>
  </si>
  <si>
    <t>55 Vạn Bảo, Ba Đình, HN</t>
  </si>
  <si>
    <t>nhà 10, ngõ 62 phố Vĩnh Phúc Ba ĐÌnh ( Đối diện trường THCS Hoàng Hoa Thám)</t>
  </si>
  <si>
    <t>7%; KLGT</t>
  </si>
  <si>
    <t>Siêu thị Cara Mart (Citimart), tòa S1 Sunshine khu Ciputra, Đông Ngạc, Bắc Từ Liêm, HN</t>
  </si>
  <si>
    <t>KL00017</t>
  </si>
  <si>
    <t>Chị Tâm</t>
  </si>
  <si>
    <t>Khách lẻ của Bách, ck cố định 3%</t>
  </si>
  <si>
    <t>MIENBAC;KLGT;3%</t>
  </si>
  <si>
    <t>869 Lê Thái Tổ, Phường Kỳ Liên, Thị xã Kỳ Anh, Tỉnh Hà Tĩnh. sđt 0354561144</t>
  </si>
  <si>
    <t>869 Lê Thái Tổ, Phường Kỳ Liên, Thị xã Kỳ Anh, Tỉnh Hà Tĩnh</t>
  </si>
  <si>
    <t>KL00018</t>
  </si>
  <si>
    <t>CỬA HÀNG TIỆN LỢI (TIEN LOI MART) -TRẦN THỊ HẰNG</t>
  </si>
  <si>
    <t>Khách lẻ của Trường, ko ck</t>
  </si>
  <si>
    <t>Trần Thị Hằng</t>
  </si>
  <si>
    <t>Tầng 1 tòa nhà 17T9 khu đô thị Trung Hòa-Nhân Chính, Phường Nhân Chính, Quận Thanh Xuân, HN. sđt 0978328999</t>
  </si>
  <si>
    <t>0106839109</t>
  </si>
  <si>
    <t>Tầng 1 tòa nhà 17T9 khu đô thị Trung Hòa-Nhân Chính, Phường Nhân Chính, Quận Thanh Xuân, Thành phố Hà Nội</t>
  </si>
  <si>
    <t>5%; KLGT</t>
  </si>
  <si>
    <t>Tòa nhà T6-08 Tổng cục V KĐT Nam Cường, phường Cổ Nhuế, quận Bắc Từ Liêm, thành phố Hà Nội. anh Dương 0979638323</t>
  </si>
  <si>
    <t>Tòa nhà T6-08 Tổng cục V KĐT Nam Cường, Phường Cổ Nhuế, quận Bắc Từ Liêm, thành phố Hà Nội</t>
  </si>
  <si>
    <t>KL00021</t>
  </si>
  <si>
    <t>KA Mart - Chị Kim 0963982572</t>
  </si>
  <si>
    <t>CK cố định 7%, có VAT</t>
  </si>
  <si>
    <t>KA Mart - 104.105 CC2 Chung cư Tân Thành 2 - Quảng Thành - TP. Thanh Hoá</t>
  </si>
  <si>
    <t>KL00023</t>
  </si>
  <si>
    <t>DN Foods A Đức sđt: 0987727050</t>
  </si>
  <si>
    <t>Thanh toán luôn , VAT, ck 5% , ck đơn khai trương 10%</t>
  </si>
  <si>
    <t>DN Food Tòa D1, Đường Rừng Cọ, Khu Đô Thị Ecopark, Huyện Văn Giang, Tỉnh Hưng Yên</t>
  </si>
  <si>
    <t>KL00025</t>
  </si>
  <si>
    <t>Chị Nguyệt 0946029696</t>
  </si>
  <si>
    <t>gối đơn , VAT , ck 7% .</t>
  </si>
  <si>
    <t>79mart , B36 ngõ 74 nguyễn thị định, trung hoà Nhân chính</t>
  </si>
  <si>
    <t>KL00026</t>
  </si>
  <si>
    <t>Thực phẩm sạch Only Fruit (chị Vui)</t>
  </si>
  <si>
    <t>Tổ 8 khu 5 Mông Dương, Cẩm Phả, Quảng Ninh</t>
  </si>
  <si>
    <t>KL00027</t>
  </si>
  <si>
    <t>Unitmart Tầng 1 sảnh G5 chung cư Five Star Kim Giang 02471093686</t>
  </si>
  <si>
    <t>Khách lẻ của Bách, ck cố định 5%</t>
  </si>
  <si>
    <t>H1 - TM11 chung cư Hope residence phúc đồng, Long Biên, Hà Nội</t>
  </si>
  <si>
    <t>KL00029</t>
  </si>
  <si>
    <t>Unit mart</t>
  </si>
  <si>
    <t>tầng 11 tòa Zen , 12 Khuất Duy Tiến , Thanh Xuân , Hà nội .</t>
  </si>
  <si>
    <t>KL00031</t>
  </si>
  <si>
    <t>DELI MART (anh Nhâm)</t>
  </si>
  <si>
    <t>181 Đình Thôn, Nam Từ Liêm, HN sđt: 0963552286</t>
  </si>
  <si>
    <t>181 Đình Thôn, Nam Từ Liêm, HN</t>
  </si>
  <si>
    <t>KL00032</t>
  </si>
  <si>
    <t>TB MART (em Giang)</t>
  </si>
  <si>
    <t>A4 chung cư An Bình, Tp.Giao Lưu, Phạm Văn Đồng, Bắc Từ Liêm, HN</t>
  </si>
  <si>
    <t>KL00033</t>
  </si>
  <si>
    <t>An Mộc Mart (chị Mơ)</t>
  </si>
  <si>
    <t>Khách lẻ C06, gối đơn</t>
  </si>
  <si>
    <t>An Mộc Mart 42 ngõ Ngô Sĩ Liên, Đống Đa, HN</t>
  </si>
  <si>
    <t>KL00034</t>
  </si>
  <si>
    <t>siêu thị Sunmart</t>
  </si>
  <si>
    <t>Khách lẻ của</t>
  </si>
  <si>
    <t>siêu thị Sunmart chung cư CT2 , Kđt Thái Hà, Thành Phố Giao lưu, Quận Bắc Từ Liêm, HN</t>
  </si>
  <si>
    <t>KL00035</t>
  </si>
  <si>
    <t>SIÊU THỊ BÌNH MINH MART</t>
  </si>
  <si>
    <t>Khách lẻ của TRƯỜNG</t>
  </si>
  <si>
    <t>Huyền</t>
  </si>
  <si>
    <t>SIÊU THỊ BÌNH MINH MART, TÒA NHÀ MỸ ĐÌNH PEARL, 1 CHÂU VĂN LIÊM, MỄ TRÌ, NAM TỪ LIÊM</t>
  </si>
  <si>
    <t>TÒA NHÀ MỸ ĐÌNH PEARL, 1 CHÂU VĂN LIÊM, MỄ TRÌ, NAM TỪ LIÊM</t>
  </si>
  <si>
    <t>KL00036</t>
  </si>
  <si>
    <t>ECO FIRST (anh Huỳnh )</t>
  </si>
  <si>
    <t>Tầng 1 tòa nhà EcoLife Capital, 58 Tố Hữu, Trung Văn, Từ Liêm, Hà Nội</t>
  </si>
  <si>
    <t>KL00037</t>
  </si>
  <si>
    <t>Vimi Mart (chị Huấn )</t>
  </si>
  <si>
    <t>Khách lẻ C6, gối đơn</t>
  </si>
  <si>
    <t>Tầng 1 nhà 2A Vinaconex 7 136 Hồ Tùng Mậu, Cầu giấy, HN</t>
  </si>
  <si>
    <t>KL00038</t>
  </si>
  <si>
    <t>Hadico Food (chị Bích)</t>
  </si>
  <si>
    <t>Hadico Food 202 Hồ Tùng Mậu, Cầu Giấy, HN</t>
  </si>
  <si>
    <t>KL00039</t>
  </si>
  <si>
    <t>An Nam Mart (Chị Hòa)</t>
  </si>
  <si>
    <t>CT1 C14 Bắc Hà, Trung Văn, đường Tố Hữu, Nam Từ Liêm, HN sđt 0971723816</t>
  </si>
  <si>
    <t>CT1 C14 Bắc Hà, Trung Văn, đường Tố Hữu, Nam Từ Liêm, HN</t>
  </si>
  <si>
    <t>KL00040</t>
  </si>
  <si>
    <t>G Mart (chị Thủy)</t>
  </si>
  <si>
    <t xml:space="preserve">Siêu thị G Mart tầng1 tháp C tòa nhà Golden Palace đường Mễ Trì , Nam Từ Liêm .C Thủy : 0986418191 
</t>
  </si>
  <si>
    <t>Tầng 1 tháp C, tòa nhà Golden Palace, đường Mễ Trì, Nam Từ Liêm, HN</t>
  </si>
  <si>
    <t>KL00041</t>
  </si>
  <si>
    <t>Vanminh shop (chị Hà)</t>
  </si>
  <si>
    <t>32/C1 Doãn Kế Thiện, quận Cầu Giấy, Hà Nội</t>
  </si>
  <si>
    <t>KL00042</t>
  </si>
  <si>
    <t>Nguyễn Văn Vững</t>
  </si>
  <si>
    <t>Cửa hàng TPS kiot 16 CT5 đơn nguyên 3 KĐT Mỹ Đình 2, ngã 4 Nguyễn Cơ Thạch - Trần Hữu Tước , Nam TL . A Vững : 0982161962</t>
  </si>
  <si>
    <t>Cửa hàng TPS kiot 16 CT5 đơn nguyên 3 KĐT Mỹ Đình 2, ngã 4 Nguyễn Cơ Thạch - Trần Hữu Tước , Nam TL</t>
  </si>
  <si>
    <t>KL00043</t>
  </si>
  <si>
    <t>Hmart (chị Hương)</t>
  </si>
  <si>
    <t>Khách của TRƯỜNG, ck 4%, gối đơn</t>
  </si>
  <si>
    <t>4%; KLGT</t>
  </si>
  <si>
    <t>H-mart tòa nhà Sun Square 21 Lê Đức Thọ , Mỹ Đình 1, nam Từ Liêm, HN. sđt 0989983552 chị Hương</t>
  </si>
  <si>
    <t>Hmart tòa nhà Sun Square 21 Lê Đức Thọ , Mỹ Đình 1, nam Từ Liêm, HN</t>
  </si>
  <si>
    <t>KL00044</t>
  </si>
  <si>
    <t>Phạm Thị Hậu 0985619135</t>
  </si>
  <si>
    <t>Khách của TRƯỜNG, TT ngay, ko ck</t>
  </si>
  <si>
    <t>Chị Hậu căn tin viện 103 Hà Đông</t>
  </si>
  <si>
    <t>KL00044-1</t>
  </si>
  <si>
    <t>Phạm Thị Hậu - 0985619135</t>
  </si>
  <si>
    <t>Căng tin bệnh viên Hữu Nghị - Hai Bà Trưng, Hà Nội</t>
  </si>
  <si>
    <t>Tập thể kho 708 , Ngọc Hồi , Thanh Trì , Hà Nội</t>
  </si>
  <si>
    <t>KL00048</t>
  </si>
  <si>
    <t>Cửa hàng tiện ích- No2 Trần Quý Kiên</t>
  </si>
  <si>
    <t>Khách lẻ C6; Thanh toán gối đơn</t>
  </si>
  <si>
    <t>No2 Trần Quý Kiên- P. Dịch Vọng- Q. Cầu Giấy - Hà Nội</t>
  </si>
  <si>
    <t>KL00049</t>
  </si>
  <si>
    <t>Đông tây mart</t>
  </si>
  <si>
    <t>Khách lẻ C6; thanh toán gối đơn</t>
  </si>
  <si>
    <t>CT3/ N11A Trần Quý Kiên- P. Dịch Vọng- Q. Cầu Giấy- Hà Nội</t>
  </si>
  <si>
    <t>KL00050</t>
  </si>
  <si>
    <t>Anh Đức Mart</t>
  </si>
  <si>
    <t>Khách lẻ C6</t>
  </si>
  <si>
    <t>West Point Đỗ Đức Dục, Nam Từ Liêm, thành phố Hà Nội</t>
  </si>
  <si>
    <t>KL00051</t>
  </si>
  <si>
    <t>Hà Linh Mart</t>
  </si>
  <si>
    <t>Khách lẻ C6, thanh toán gối đơn</t>
  </si>
  <si>
    <t>220 Cổ Nhuế - Q. Bắc Từ Liêm - Hà Nội</t>
  </si>
  <si>
    <t>K Mart , Spendora An Khánh, Hoài Đức, Hà Nội</t>
  </si>
  <si>
    <t>tòa S102 Vinhomes Smartcity, Tây Mỗ, Nam Từ Liêm, Hà Nội</t>
  </si>
  <si>
    <t>KL00054</t>
  </si>
  <si>
    <t>Tân Trang mart</t>
  </si>
  <si>
    <t>Khách lẻ C6, thanh toán ngay, chiết khấu 7%</t>
  </si>
  <si>
    <t>109 Đốc Ngữ, quận Ba Đình, thành phố Hà Nội, Việt Nam - 0982962623</t>
  </si>
  <si>
    <t>109 Đốc Ngữ, quận Ba Đình, thành phố Hà Nội, Việt Nam</t>
  </si>
  <si>
    <t>KL00055</t>
  </si>
  <si>
    <t>Zen Mart</t>
  </si>
  <si>
    <t>R1.03 Vin Ocean Park, huyện Gia Lâm, thành phố Hà Nội - C. Thanh - 0886599919</t>
  </si>
  <si>
    <t>R1.03 Vin Ocean Park, huyện Gia Lâm, thành phố Hà Nội</t>
  </si>
  <si>
    <t>S1.03 Vin Ocean Park, huyện Gia Lâm, thành phố Hà Nội - C. Trang - 0912377776</t>
  </si>
  <si>
    <t>S1.03 Vin Ocean Park, huyện Gia Lâm, Thành phố Hà Nội</t>
  </si>
  <si>
    <t>Khách lẻ C6, thanh toán luôn, chiết khấu 10%</t>
  </si>
  <si>
    <t>Huyện Kỳ Anh</t>
  </si>
  <si>
    <t>Siêu Thị Phú Sơn, xã Kỳ Liên, huyện Kỳ Anh, tỉnh Hà Tĩnh</t>
  </si>
  <si>
    <t>KL00058</t>
  </si>
  <si>
    <t>T&amp;T mart</t>
  </si>
  <si>
    <t>Toà A1 An bình- phạm văn đồng- bắc từ liêm - thành phố Hà Nội</t>
  </si>
  <si>
    <t>KL00059</t>
  </si>
  <si>
    <t>Thực Phẩm Lộc Lan</t>
  </si>
  <si>
    <t>Thực Phẩm Lộc Lan- 435 Đội Cấn- Ba Đình - Hà Nội</t>
  </si>
  <si>
    <t>KL00060</t>
  </si>
  <si>
    <t>Michi Mart, tòa R1 Royal City</t>
  </si>
  <si>
    <t>Michi Mart, tòa R1 Royal City, quận Thanh Xuân, thành phố Hà Nội</t>
  </si>
  <si>
    <t>KL00061</t>
  </si>
  <si>
    <t>Michi Mart, tòa R2 Royal City</t>
  </si>
  <si>
    <t>Michi Mart, tòa R2 Royal City, quận Thanh Xuân, thành phố Hà Nội</t>
  </si>
  <si>
    <t>KL00062</t>
  </si>
  <si>
    <t>Ht mart 24h</t>
  </si>
  <si>
    <t>toà ruby2,  ngõ 33,  Phúc Lợi, Phúc Đồng, Long Biên, thành phố Hà Nội</t>
  </si>
  <si>
    <t>KL00063</t>
  </si>
  <si>
    <t>Phương anh mart</t>
  </si>
  <si>
    <t>103 Hàng Bông, Phường Hàng Bông, quận Hoàn Kiếm, thành phố Hà Nội</t>
  </si>
  <si>
    <t>KL00064</t>
  </si>
  <si>
    <t>Thu Trà food mart</t>
  </si>
  <si>
    <t>17 Hai Bà Trưng, phường Hàng Bài, quận Hoàn Kiếm, thành phố Hà Nội</t>
  </si>
  <si>
    <t>Spendora An Khánh, Hoài Đức, thành phố Hà Nội</t>
  </si>
  <si>
    <t>V-Mart, Số 135 Cửu Việt, Trâu Quỳ, Gia Lâm, Hà Nội</t>
  </si>
  <si>
    <t>KL00067</t>
  </si>
  <si>
    <t>Minh Thương Mart</t>
  </si>
  <si>
    <t>chung cư CT2 Hateco Apollo, Xuân Phương, Nam Từ Liêm, thành phố Hà Nội</t>
  </si>
  <si>
    <t>Eco Mart , toà 143 Trần Phú, quận Hà Đông, thành phố Hà Nội</t>
  </si>
  <si>
    <t>KL00069</t>
  </si>
  <si>
    <t>V+ Mart</t>
  </si>
  <si>
    <t>Tòa Luxury View 32D Dương Đình Nghệ, phường Yên Hòa, quận Cầu Giấy, thành phố Hà Nội</t>
  </si>
  <si>
    <t>KL00070</t>
  </si>
  <si>
    <t>Phúc Nguyên Mart</t>
  </si>
  <si>
    <t>39/44 Trần Thái Tông, Dịch Vọng Hậu, Cầu Giấy, Hà Nội</t>
  </si>
  <si>
    <t>KL00071</t>
  </si>
  <si>
    <t>Đức Linh Mart</t>
  </si>
  <si>
    <t>OCT5 RESCO, phường Cổ nhuế, quận Bắc Từ Liêm, thành phố Hà Nội</t>
  </si>
  <si>
    <t>KL00072</t>
  </si>
  <si>
    <t>CT Mart</t>
  </si>
  <si>
    <t>No 11a khu đô thị Sài Đồng, Long Biên , Hà Nội</t>
  </si>
  <si>
    <t>Khách lẻ C6, thanh toán ngay chiết khấu 5%</t>
  </si>
  <si>
    <t>toà Ruby3 Phúc Lợi, Phúc Đồng, Long Biên, thành phố Hà Nội</t>
  </si>
  <si>
    <t>KL00074</t>
  </si>
  <si>
    <t>V's Mart</t>
  </si>
  <si>
    <t>Tòa A2 Vinhomes Gardenia, Hàm Nghi, Nam Từ Liêm, thành phố Hà Nội</t>
  </si>
  <si>
    <t>KL00075</t>
  </si>
  <si>
    <t>Siêu thị Mini Market</t>
  </si>
  <si>
    <t>S205 Vinhomes Smartcity, Tây Mỗ, Nam Từ Liêm, thành phố Hà Nội</t>
  </si>
  <si>
    <t>KL00076</t>
  </si>
  <si>
    <t>RuBy Mart</t>
  </si>
  <si>
    <t>Khách lẻ C6, Khách hàng mở mới chiết khấu 7%</t>
  </si>
  <si>
    <t>Tòa S2.02 Vinhome Ocean Park, Đa Tốn, Gia Lâm, Hà Nội</t>
  </si>
  <si>
    <t>KL00077</t>
  </si>
  <si>
    <t>PT mart</t>
  </si>
  <si>
    <t>Tòa S2.01 Vinhome Ocean Park, Đa Tốn, Gia Lâm, Hà Nội</t>
  </si>
  <si>
    <t>Khách lẻ C6, Thanh toán gối đơn</t>
  </si>
  <si>
    <t>Tòa S1.12 Vinhome Ocean Park, Đa Tốn , Gia Lâm, Hà Nội</t>
  </si>
  <si>
    <t>Tòa S2.08 Vinhome Ocean Park, Đa Tốn , Gia Lâm, Hà Nội</t>
  </si>
  <si>
    <t>Kai Mart - Tòa R1.05 Vinhome Ocean Park</t>
  </si>
  <si>
    <t>Tòa R1.05 Vinhome Ocean Park, Đa Tốn , Gia Lâm, Hà Nội</t>
  </si>
  <si>
    <t>KL00081</t>
  </si>
  <si>
    <t>Start Mart, SH18 toà S201 Vinhomes Smartcity Tây Mỗ</t>
  </si>
  <si>
    <t>Start Mart, SH18 toà S201 Vinhomes Smartcity Tây Mỗ, Nam Từ Liêm, Thành phố Hà Nội</t>
  </si>
  <si>
    <t>Khách lẻ C6, thanh toán ngay, CKCĐ 7%</t>
  </si>
  <si>
    <t>Huyện Sóc Sơn</t>
  </si>
  <si>
    <t>đối diên winmart đội 2 Xuân Bách, huyện Sóc Sơn, thành phố Hà Nội</t>
  </si>
  <si>
    <t>KL00083</t>
  </si>
  <si>
    <t>Pol mart</t>
  </si>
  <si>
    <t>N07 B2 Khu đô thị Dịch Vọng, đường Thành Thái, quận Cầu Giấy, Hà Nội</t>
  </si>
  <si>
    <t>KL00084</t>
  </si>
  <si>
    <t>Eco Mart, West Point Đỗ Đức Dục</t>
  </si>
  <si>
    <t>79 ngõ 2 Đại Lộ Thăng Long, Nam Từ Liêm, thành phố Hà Nội</t>
  </si>
  <si>
    <t>KL00087</t>
  </si>
  <si>
    <t>An food, toà A3 Thăng Long garden</t>
  </si>
  <si>
    <t>toà A3 Thăng Long garden, 250 Minh Khai, Q. Hai Bà Trưng, thành phố Hà Nội</t>
  </si>
  <si>
    <t>KL00088</t>
  </si>
  <si>
    <t>Tik' Mart, Sh01 Park 12</t>
  </si>
  <si>
    <t>Sh01 Park 12 , Times City, Hoàng Mai, thành phố Hà Nội</t>
  </si>
  <si>
    <t>KL00089</t>
  </si>
  <si>
    <t>24/7 mart</t>
  </si>
  <si>
    <t>S2.07 Vin Ocean park, huyện Gia Lâm, thành phố Hà Nội</t>
  </si>
  <si>
    <t>KL00091</t>
  </si>
  <si>
    <t>Welmart, D14 the Manor Mỹ Đình</t>
  </si>
  <si>
    <t>D14 the Manor Mỹ Đình, Nam Từ Liêm, thành phố Hà Nội</t>
  </si>
  <si>
    <t>Green mart- Hope Resident, phường Phúc Đồng, quận Long Biên, thành phố Hà Nội</t>
  </si>
  <si>
    <t>KL00093</t>
  </si>
  <si>
    <t>Minh Anh Mart</t>
  </si>
  <si>
    <t>I5 Imperia Vinhomes Smartcity Tây Mỗ, Nam Từ Liêm, thành phố Hà Nội</t>
  </si>
  <si>
    <t>KL00094</t>
  </si>
  <si>
    <t>TK Mart</t>
  </si>
  <si>
    <t>S15A Tonkin 1 Vinhomes Smartcity Tây Mỗ, Nam Từ Liêm, thành phố Hà Nội</t>
  </si>
  <si>
    <t>KL00095</t>
  </si>
  <si>
    <t>Mai's , SO 10 , T8 Times City</t>
  </si>
  <si>
    <t>SO 10 , T8 Times City, Hai Bà Trưng, thành phố Hà Nội</t>
  </si>
  <si>
    <t>KL00096</t>
  </si>
  <si>
    <t>Bé Gạo Store</t>
  </si>
  <si>
    <t>Tòa S1.09 Vinhome Ocean Park, Đa Tốn , Gia Lâm, thành phố Hà Nội</t>
  </si>
  <si>
    <t>KL00097</t>
  </si>
  <si>
    <t>Go Mart</t>
  </si>
  <si>
    <t>SH23 S201 Vinhomes Smartcity, Tây Mỗ, Nam Từ Liêm, Thành phố Hà Nội</t>
  </si>
  <si>
    <t>Tòa S01.09 Vinhomes Ocean Park, Đa Tốn, huyện Gia Lâm, Thành Phố Hà Nội</t>
  </si>
  <si>
    <t>Thanh toán ngay</t>
  </si>
  <si>
    <t>Hada mart, N3 ecohome 3 , Đông Ngạc, quận Bắc Từ Liêm, thành phố HN</t>
  </si>
  <si>
    <t>KL00100</t>
  </si>
  <si>
    <t>Hada mart, N5 ecohome 3</t>
  </si>
  <si>
    <t>Hada mart, N5 ecohome 3, Đông Ngạc, quận Bắc Từ Liêm, thành phố Hà Nội</t>
  </si>
  <si>
    <t>KL00101</t>
  </si>
  <si>
    <t>Wonmart</t>
  </si>
  <si>
    <t>Thanh toán gối đơn</t>
  </si>
  <si>
    <t>số 16 lô TT02, HD Mon City, ngõ 2 Hàm Nghi, Nam Từ Liêm, thành phố Hà Nội</t>
  </si>
  <si>
    <t>Thanh toán ngay, CK 5%. Đơn đầu 10%</t>
  </si>
  <si>
    <t>99 Trần Bình, phường Mỹ Đình 2, Nam Từ Liêm, thành phố Hà Nội</t>
  </si>
  <si>
    <t>Thanh toán ngay, CK 5%</t>
  </si>
  <si>
    <t>H mart - s2.12 Vin Ocean park, Đa Tốn, Gia Lâm, Hà Nội</t>
  </si>
  <si>
    <t>KL00104</t>
  </si>
  <si>
    <t>V mart toà R1.01  Vin Ocean park</t>
  </si>
  <si>
    <t>V mart toà R1.01  Vin Ocean park, Đa Tốn, Gia Lâm, Hà Nội</t>
  </si>
  <si>
    <t>Cmart CT19T1 Tòa nhà Lucky House Kiến Hưng, KĐT Mậu Lương, quận Hà Đông, thành phố Hà Nội</t>
  </si>
  <si>
    <t>Thanh toán trước khi giao hàng</t>
  </si>
  <si>
    <t>84 Huyền Quang- Ninh Xá- Bắc Ninh</t>
  </si>
  <si>
    <t>Tòa S2.15 Vinhome Ocean Park, Đa Tốn , Gia Lâm, TP Hà Nội</t>
  </si>
  <si>
    <t>KL00108</t>
  </si>
  <si>
    <t>S mart- l4 RS1 Khu đô thị Ciputra</t>
  </si>
  <si>
    <t>l4 RS1 Khu đô thị Ciputra, Phường Phú Thượng, quận Tây Hồ, thành phố Hà Nội</t>
  </si>
  <si>
    <t>Thực phẩm xanh Kiôt 16 V8 tòa Vesta Phú Lãm, Hà Đông</t>
  </si>
  <si>
    <t>KL00110</t>
  </si>
  <si>
    <t>Siêu thị Mefresh</t>
  </si>
  <si>
    <t>CK cố định 5%</t>
  </si>
  <si>
    <t>GS1 01S01, Vinhomes Smartcity Tây Mỗ, Nam Từ Liêm, thành phố Hà Nội</t>
  </si>
  <si>
    <t>Kiot 1C GH5 - CT17 Khu đô thị Việt Hưng, quận Long Biên, thành phố Hà Nội</t>
  </si>
  <si>
    <t>KL00112</t>
  </si>
  <si>
    <t>Meta mart, S205 Vinhomes Smartcity</t>
  </si>
  <si>
    <t>S205 Vinhomes Smartcity , Tây Mỗ, Nam Từ Liêm, thành phố Hà Nội</t>
  </si>
  <si>
    <t>KL00113</t>
  </si>
  <si>
    <t>Meta mart, S201 Vinhomes Smartcity</t>
  </si>
  <si>
    <t>S201 Vinhomes Smartcity , Tây Mỗ, Nam Từ Liêm, thành phố Hà Nội</t>
  </si>
  <si>
    <t>KL00115</t>
  </si>
  <si>
    <t>H mart - S1.08 Vin Ocean Park</t>
  </si>
  <si>
    <t>S1.08 Vin Ocean Park, Đa Tốn, Gia Lâm, Hà Nội</t>
  </si>
  <si>
    <t>Khách lẻ C6, Thanh toán luôn, CK 5%</t>
  </si>
  <si>
    <t>834 Trần Phú, Cẩm Thạch, Cẩm Phả, Quảng Ninh</t>
  </si>
  <si>
    <t>KL00118</t>
  </si>
  <si>
    <t>CÔNG TY TNHH HOÀNG MẤM</t>
  </si>
  <si>
    <t>Thành phố Thái Nguyên</t>
  </si>
  <si>
    <t>Phường Phan Đình Phùng</t>
  </si>
  <si>
    <t>Lê Thị Liên</t>
  </si>
  <si>
    <t>4600268461</t>
  </si>
  <si>
    <t>Tầng 3, tòa nhà Hoàng Mấm Minh Cầu, Số 2, đường Minh Cầu, Tổ 6, Phường Phan Đình Phùng, Thành phố Thái Nguyên, Tỉnh Thái Nguyên, Việt Nam</t>
  </si>
  <si>
    <t>Phường Trần Hưng Đạo</t>
  </si>
  <si>
    <t>122 Cao Thắng, P. Trần Hưng Đạo, TP. Hạ Long, tỉnh Quảng Ninh</t>
  </si>
  <si>
    <t>KL00120</t>
  </si>
  <si>
    <t>MIN MART</t>
  </si>
  <si>
    <t>Phường Bồ Đề</t>
  </si>
  <si>
    <t>LK25, KĐT HC Golden city , phường Bồ Đề, quận Long Biên, TP Hà Nội</t>
  </si>
  <si>
    <t>KL00121</t>
  </si>
  <si>
    <t>K&amp;K Mart - chị Kim Tiền</t>
  </si>
  <si>
    <t>không ck, gối đơn</t>
  </si>
  <si>
    <t>K&amp;K Mart chung cư Home city 177  Trung Kính , Q.Cầu Giấy, HN. sđt 0912226446</t>
  </si>
  <si>
    <t>K&amp;K Mart chung cư Home city 177  Trung Kính , Q.Cầu Giấy, HN</t>
  </si>
  <si>
    <t>KL00122</t>
  </si>
  <si>
    <t>K&amp;K Mart - chị Hương</t>
  </si>
  <si>
    <t>tầng 1 Phương Đông Green Park, số 1 Trần Thủ Độ, Hoàng Mai, thanh phố Hà Nội - Hương 0869754913</t>
  </si>
  <si>
    <t>tầng 1 Phương Đông Green Park, số 1 Trần Thủ Độ, Hoàng Mai, thanh phố Hà Nội</t>
  </si>
  <si>
    <t>KL00123</t>
  </si>
  <si>
    <t>CÔNG TY TNHH MỘT THÀNH VIÊN THƯƠNG MẠI &amp; DỊCH VỤ TRƯỜNG SINH</t>
  </si>
  <si>
    <t>Phường Khương Mai</t>
  </si>
  <si>
    <t>0101277618</t>
  </si>
  <si>
    <t>Số 43 Hoàng Văn Thái, Phường Khương Mai, Quận Thanh Xuân, Thành phố Hà Nội, Việt Nam</t>
  </si>
  <si>
    <t>KL00124</t>
  </si>
  <si>
    <t>CÔNG TY TNHH TRƯỜNG THỊNH</t>
  </si>
  <si>
    <t>0500417144</t>
  </si>
  <si>
    <t>Thôn Thượng, Xã Phùng xá, Huyện Mỹ Đức, Thành phố Hà Nội, Việt Nam</t>
  </si>
  <si>
    <t>KL00125</t>
  </si>
  <si>
    <t>Thực phẩm sạch ECO MART</t>
  </si>
  <si>
    <t>Khách của Trường, ck 5%, thanh toán luôn</t>
  </si>
  <si>
    <t xml:space="preserve">Khu đô thị Vinhome Ocean Park , gia lâm, HN / Toà </t>
  </si>
  <si>
    <t>Khu đô thị Vinhome Ocean Park , gia lâm, HN</t>
  </si>
  <si>
    <t>Kai mart - Tòa S2.12 Vinhome Ocean Park</t>
  </si>
  <si>
    <t>Khách lẻ, thanh toán chuyển khoản, chiết khấu 5%</t>
  </si>
  <si>
    <t>Chị Dung</t>
  </si>
  <si>
    <t>Tòa s2.12 Vinhome Ocean Park, Đa Tốn, Gia Lâm, Hà Nội</t>
  </si>
  <si>
    <t>Tòa S2.12 Vinhome Ocean Park, Đa Tốn, Gia Lâm, Hà Nội</t>
  </si>
  <si>
    <t>KL00127</t>
  </si>
  <si>
    <t>TIT MART</t>
  </si>
  <si>
    <t>Khách lẻ Hà Nội, thanh toán ngay</t>
  </si>
  <si>
    <t>Xã Bắc Hồng</t>
  </si>
  <si>
    <t>Chị Thúy</t>
  </si>
  <si>
    <t>Xã Bắc Hồng, Huyện Đông Anh, Thành phố Hà Nội</t>
  </si>
  <si>
    <t>Đường liên Xã Bắc Hồng, Huyện Đông Anh, Thành phố Hà Nội (Gần trường Cấp 1)</t>
  </si>
  <si>
    <t>KL00128</t>
  </si>
  <si>
    <t>Chị Giang - 0329 084 098</t>
  </si>
  <si>
    <t>KHÁCH LẺ THANH TOÁN LUÔN</t>
  </si>
  <si>
    <t>Phường Hà Cầu</t>
  </si>
  <si>
    <t>Chị Giang</t>
  </si>
  <si>
    <t>CT7, Ngô Thì Nhậm, Hà Cầu, Hà Đông, Hà Nội</t>
  </si>
  <si>
    <t>KL00129</t>
  </si>
  <si>
    <t>Anh Cường</t>
  </si>
  <si>
    <t>Phường Trung Văn</t>
  </si>
  <si>
    <t>28 Đại Linh, Phường Trung Văn, Quận Nam Từ Liêm, TP Hà Nội</t>
  </si>
  <si>
    <t>KL00131</t>
  </si>
  <si>
    <t>Family mart</t>
  </si>
  <si>
    <t>0988799650</t>
  </si>
  <si>
    <t>Toà S1.06 Vinsmart city, Tây Mỗ, Nam Từ Liêm, Hà Nội</t>
  </si>
  <si>
    <t>KL00132</t>
  </si>
  <si>
    <t>Siêu thị Đức Thành</t>
  </si>
  <si>
    <t>Toà The Pride, Tố Hữu, La Khê, Hà Đông, Hà Nội</t>
  </si>
  <si>
    <t>KL00133</t>
  </si>
  <si>
    <t>C Mart - Chung cư viện bỏng Hà Đông</t>
  </si>
  <si>
    <t>Chung cư viện bỏng Lê Hữu Trác, Hà Đông, Hà Nội</t>
  </si>
  <si>
    <t>Chung cư Intracom, Vĩnh Ngọc, Đông Anh, Hà Nội</t>
  </si>
  <si>
    <t>Tòa s2.02 Vinhome Ocean Park, Đa Tốn, Gia Lâm, Hà Nội</t>
  </si>
  <si>
    <t>Khách lẻ, thanh toán chuyển khoản</t>
  </si>
  <si>
    <t>Tòa S2.19 Vinhome Ocean Park, Đa Tốn , Gia Lâm, Hà Nội</t>
  </si>
  <si>
    <t>Số 15, Villa 2 Huyndai, Hà Trì 5, Hà Cầu, Hà Đông</t>
  </si>
  <si>
    <t>toà no2, 87 lĩnh nam, Hoàng Mai.</t>
  </si>
  <si>
    <t>KL00144</t>
  </si>
  <si>
    <t>CÔNG TY TNHH TUẤN NGUYỄN</t>
  </si>
  <si>
    <t>Phường Trần Phú</t>
  </si>
  <si>
    <t>Chung cư Osaka ngõ 48 Ngọc hồi phường hoàng liệt quận hoàng mai</t>
  </si>
  <si>
    <t>0103610342</t>
  </si>
  <si>
    <t>Khu B, Cảng Khuyến Lương, Phường Trần Phú, Quận Hoàng Mai, Thành phố Hà Nội, Việt Nam</t>
  </si>
  <si>
    <t>Tòa S1.02 Vinhome Ocean Park, Đa Tốn, Gia Lâm, Hà Nội</t>
  </si>
  <si>
    <t>Tòa S2.11 Vinhome Ocean Park, Đa Tốn, Gia Lâm, Hà Nội</t>
  </si>
  <si>
    <t>KL00148</t>
  </si>
  <si>
    <t>Uti mart - Tòa S2.18 Vinhome Ocean Park, Đa Tốn, Gia Lâm</t>
  </si>
  <si>
    <t>Tòa S2.18 Vinhome Ocean Park, Đa Tốn, Gia Lâm, Hà Nội</t>
  </si>
  <si>
    <t>KL00149</t>
  </si>
  <si>
    <t>Siêu thị Đức Thành 37 Bà Triệu, Hà Đông</t>
  </si>
  <si>
    <t>37 Bà Triệu, Hà Đông, Hà Nội</t>
  </si>
  <si>
    <t>KL00150</t>
  </si>
  <si>
    <t>Topmart SH06 chung cư Anland Complex</t>
  </si>
  <si>
    <t>Topmart SH06 chung cư Anland Complex, KĐT Dương Nội, Hà Đông, Hà Nội</t>
  </si>
  <si>
    <t>Tòa S1.07 Vinhome Ocean Park, Đa Tốn, Gia Lâm, Hà Nội</t>
  </si>
  <si>
    <t>Phường Việt Hưng</t>
  </si>
  <si>
    <t>K11 Nguyễn Cao Luyện, KĐT Việt Hưng, Long Biên, Hà Nội</t>
  </si>
  <si>
    <t>P1 Vinhome Ocean Park- Đa Tốn, Gia Lâm, Hà Nội</t>
  </si>
  <si>
    <t>P1 Vinhome Ocean park- Đa Tốn, Gia Lâm, Hà Nội</t>
  </si>
  <si>
    <t>Sảnh B - 82 Nguyễn Tuân, quận Thanh Xuân, thành phố Hà Nội</t>
  </si>
  <si>
    <t>KL00156</t>
  </si>
  <si>
    <t>Siêu thị Top5</t>
  </si>
  <si>
    <t>Thanh toán công nợ Mồng 5 và 20 hàng tháng</t>
  </si>
  <si>
    <t>Siêu thị Top5 - Tòa Aqua 44 Yên Phụ, Ba Đình, Hà Nội</t>
  </si>
  <si>
    <t>KL00157</t>
  </si>
  <si>
    <t>Kenmart</t>
  </si>
  <si>
    <t>chiết khấu 5%</t>
  </si>
  <si>
    <t>Phường Quan Hoa</t>
  </si>
  <si>
    <t>Kenmart (điểm mở mới) - số 2 ngõ 79 đường Dương Quảng Hàm, P. Quan Hoa, Quận Cầu Giấy</t>
  </si>
  <si>
    <t>KL00158</t>
  </si>
  <si>
    <t>Siêu thị Xanh N07B2 Thành Thái</t>
  </si>
  <si>
    <t>Phường Dịch Vọng</t>
  </si>
  <si>
    <t>N07B2 Thành Thái, Dịch Vọng, Q. Cầu Giấy, TP. Hà Nội</t>
  </si>
  <si>
    <t>Phường Đông Ngạc</t>
  </si>
  <si>
    <t>Sảnh 2 Tòa B chung cư IA20 Ciputra, P. Đông Ngạc, Q. Bắc Từ Liêm, Hà Nội</t>
  </si>
  <si>
    <t>KL00160</t>
  </si>
  <si>
    <t>UTI mart</t>
  </si>
  <si>
    <t>UTI mart - 211 Trâu Quỳ, Gia Lâm ( Điểm Mới)</t>
  </si>
  <si>
    <t>Chị Hà</t>
  </si>
  <si>
    <t>Phường Hoàng Liệt</t>
  </si>
  <si>
    <t>Chung cư Osaka Ngõ 48 Ngọc Hồi, Phường Hoàng Liệt, Quận Hoàng Mai</t>
  </si>
  <si>
    <t>Quận Lê Chân</t>
  </si>
  <si>
    <t>E Châu</t>
  </si>
  <si>
    <t>Siêu thị C Mart -  toà B chung cư Hoàng Huy Commerce, Võ Nguyên Giáp, Lê Chân, Hải Phòng</t>
  </si>
  <si>
    <t>A Hạnh</t>
  </si>
  <si>
    <t>0109709570</t>
  </si>
  <si>
    <t>Số 90 Ngách 51 Ngõ Linh Quang, P. Văn Chương, Q. Đống Đa, TP. Hà Nội</t>
  </si>
  <si>
    <t>Thực phẩm xanh (Hệ thống Cmart) - V5 The Vespa Phú Lãm, Hà Đông</t>
  </si>
  <si>
    <t>KL00165</t>
  </si>
  <si>
    <t>Iki Mart</t>
  </si>
  <si>
    <t>Iki Mart - P1 Ocean Park, Trâu Quỳ, Gia Lâm</t>
  </si>
  <si>
    <t>KL00167</t>
  </si>
  <si>
    <t>Chị Linh</t>
  </si>
  <si>
    <t>Thành phố Bắc Giang</t>
  </si>
  <si>
    <t>151 Minh Khai, Thành phố Bắc Giang</t>
  </si>
  <si>
    <t>Nguyễn Thị Thuý An</t>
  </si>
  <si>
    <t>Phường Hoàng Văn Thụ</t>
  </si>
  <si>
    <t>TTTM Phú Lộc Plaza, Đường Lý Thường Kiệt, Phường Hoàng Văn Thụ, Thành phố Lạng Sơn, Lạng Sơn, Việt
Nam</t>
  </si>
  <si>
    <t>Khách lẻ, thanh toán ngay</t>
  </si>
  <si>
    <t>R1.05 Ocean Park, Đa Tốn, Gia Lâm, Hà Nội</t>
  </si>
  <si>
    <t>CT2 Mễ Trì</t>
  </si>
  <si>
    <t>CT2 Mễ Trì, Phường Mễ Trì, Quận Nam Từ Liêm, Hà Nội</t>
  </si>
  <si>
    <t>Quận Kiến An</t>
  </si>
  <si>
    <t>Số 213 Đồng Hòa, Kiến An, Hải Phòng</t>
  </si>
  <si>
    <t>Thị trấn Sóc Sơn</t>
  </si>
  <si>
    <t>Tòa H1.18 - Vin Masterise - Gia Lâm - Hà Nội</t>
  </si>
  <si>
    <t>Tổ 7 Thị trấn Sóc Sơn, Sóc Sơn</t>
  </si>
  <si>
    <t>Shop 03_02 tòa A Masteri Smart City</t>
  </si>
  <si>
    <t>Tòa P3 Ocean Park - Trâu Quỳ, Gia Lâm, Hà Nội</t>
  </si>
  <si>
    <t>Tòa S2.08 Ocean Park - Trâu Quỳ, Gia Lâm, Hà Nội</t>
  </si>
  <si>
    <t>S1.07 Vinhomes Ocean Park, Đa Tốn, Gia Lâm, Hà Nội</t>
  </si>
  <si>
    <t>Huyện Đan Phượng</t>
  </si>
  <si>
    <t>Đức Thành Khu đô thị Tân Tây Đô Đan Phượng</t>
  </si>
  <si>
    <t>TD Mart, Sunshine Dương Văn Bé (Mở mới), Mai Động, Hoàng Mai, HN</t>
  </si>
  <si>
    <t>Eco Mart ki-ốt 7 T2 Blue Start Trâu Quỳ</t>
  </si>
  <si>
    <t>Chung cư New City - Lai Xá - Kim Chung - Hoài Đức - Hà Nội</t>
  </si>
  <si>
    <t>Số 9 Tu Hoàng, Nam Từ Liêm (ngã 4 Nhổn)</t>
  </si>
  <si>
    <t>Tòa H2.02 Ocean Park - Trâu Quỳ, Gia Lâm, Hà Nội</t>
  </si>
  <si>
    <t>Tòa nhà Doji - Lô 8, Đường Lê Hồng Phong, Phường Đông Khê, Quận Ngô Quyền, Hải Phòng</t>
  </si>
  <si>
    <t>Tòa H3.03 Ocean Park - Trâu Quỳ, Gia Lâm, Hà Nội</t>
  </si>
  <si>
    <t>Văn Quyền Mart</t>
  </si>
  <si>
    <t>Số nhà 28 ngách 46 ngõ 1 Bùi Xương Trạch - Thanh Xuân - HN</t>
  </si>
  <si>
    <t>876 Bạch Đằng, Hà Nội</t>
  </si>
  <si>
    <t>Siêu thị TH's Mart SA5</t>
  </si>
  <si>
    <t>Siêu thị TH's Mart, toà SA5 Vinhome Smart Tây Mỗ Nam Từ Liêm</t>
  </si>
  <si>
    <t>Tòa S1.01 Vinhome Ocean Park, Đa Tốn, Gia Lâm, Hà Nội</t>
  </si>
  <si>
    <t>Esmee Mart - 444 Hoàng Hoa Thám, Ba Đình, Hà Nội</t>
  </si>
  <si>
    <t>444 Hoàng Hoa Thám, Ba Đình, Hà Nội</t>
  </si>
  <si>
    <t>H1.18 masteri waterfront, Ocean Park, Gia Lâm, Hà Nội</t>
  </si>
  <si>
    <t>Green Mart</t>
  </si>
  <si>
    <t>Tòa CT2A chung cư Homeland, Phường Bồ Đề (Thượng Thanh cũ)</t>
  </si>
  <si>
    <t>KL00199</t>
  </si>
  <si>
    <t>Minh An Mart</t>
  </si>
  <si>
    <t>Minh An Mart S302 Vinhomes Smart City</t>
  </si>
  <si>
    <t>KL00200</t>
  </si>
  <si>
    <t>Siêu thị TH's Mart TC2</t>
  </si>
  <si>
    <t>TC2 the Canopy Residences Vinhome Smart Tây Mỗ Nam Từ Liêm</t>
  </si>
  <si>
    <t>KL00201</t>
  </si>
  <si>
    <t>TD Mart Glexico</t>
  </si>
  <si>
    <t>TD Mart tầng 1 tòa glexico ngõ 885 Tam Trinh, Hoàng Mai. Hà Nội</t>
  </si>
  <si>
    <t>0106488901</t>
  </si>
  <si>
    <t>Số 113 Tô Hiến Thành, Tổ dân phố 2, Phường Hà Đông, Thành phố Hà Nội, Việt Nam</t>
  </si>
  <si>
    <t>Kmarket0001</t>
  </si>
  <si>
    <t>K-Market Keangnam</t>
  </si>
  <si>
    <t>Số 102 tòa nhà A Keangnam, Phạm Hùng, Mễ Trì, Nam Từ Liêm, Hà Nội.</t>
  </si>
  <si>
    <t>Kmarket0002</t>
  </si>
  <si>
    <t>K-Market Calidas</t>
  </si>
  <si>
    <t>117 tòa nhà B, Keangnam, Phạm Hùng, Mễ Trì, Nam Từ Liêm, Hà Nội.</t>
  </si>
  <si>
    <t>Kmarket0003</t>
  </si>
  <si>
    <t>K-Market Mỹ Đình</t>
  </si>
  <si>
    <t>Phường Mỹ Đình 1</t>
  </si>
  <si>
    <t>Villa E04, tầng 1 khu The Manor, Mỹ Đình, Nam Từ Liêm, Hà Nội</t>
  </si>
  <si>
    <t>Kmarket0004</t>
  </si>
  <si>
    <t>K-Market Golden palace</t>
  </si>
  <si>
    <t>Hầm B1 - Tòa nhà Golden Palace, Mễ Trì, Nam Từ Liêm, Hà Nội</t>
  </si>
  <si>
    <t>Kmarket0005</t>
  </si>
  <si>
    <t>K-Market 17T3</t>
  </si>
  <si>
    <t>Tầng 1, Tòa nhà 17T3 khu đô thị Trung Hòa- Nhân Chính- Mặt đường Hoàng Đạo Thúy, phường Trung Hòa, quận Cầu Giấy, thành phố Hồ Chí Minh</t>
  </si>
  <si>
    <t>Kmarket0006</t>
  </si>
  <si>
    <t>K-Market CipuTra</t>
  </si>
  <si>
    <t>Phường Xuân Đỉnh</t>
  </si>
  <si>
    <t xml:space="preserve">Tầng 1 tòa nhà L2 khu đô thị Nam Thăng Long, Phường Xuân Đỉnh, Quận Bắc Từ Liêm, Hà Nội  </t>
  </si>
  <si>
    <t>Tầng 1 tòa nhà L2 khu đô thị Nam Thăng Long, Phường Xuân Đỉnh, Quận Bắc Từ Liêm, Hà Nội</t>
  </si>
  <si>
    <t>Kmarket0007</t>
  </si>
  <si>
    <t>K-Market ciputra 2</t>
  </si>
  <si>
    <t>Cửa hàng số 8 khu TM tầng Shophouse CT17 KĐT Nam Thăng Long, Xuân Tảo, Bắc Từ Liêm, thành phố Hà Nội, Việt Nam</t>
  </si>
  <si>
    <t>Cửa hàng số 8 khu TM tầng Shophouse CT17 KĐT Nam Thăng Long, Xuân Tảo, Bắc Từ Liêm, Thành phố Hà Nội, Việt Nam</t>
  </si>
  <si>
    <t>Kmarket0008</t>
  </si>
  <si>
    <t>K-Market Quang Minh</t>
  </si>
  <si>
    <t>Sàn thương mại tầng 1,Tòa nhà N02T3 tháp Quang Minh, khu Đoàn ngoại giao, Xuân Tảo, Xuân Đỉnh, Bắc Từ Liêm, thành phố Hà Nội</t>
  </si>
  <si>
    <t>Kmarket0009</t>
  </si>
  <si>
    <t>K-Market Long Biên</t>
  </si>
  <si>
    <t>Phường Phúc Lợi</t>
  </si>
  <si>
    <t>Khu L102, Khu Almaz, đường hoa Lan, khu đô thị Vinhome Riverside , Phúc Lợi, Long Biên, Hà Nội</t>
  </si>
  <si>
    <t>Kmarket0010</t>
  </si>
  <si>
    <t>K-Market Park Hill</t>
  </si>
  <si>
    <t>Phường Mai Động</t>
  </si>
  <si>
    <t xml:space="preserve">Nhà dịch vụ số S05, tầng 1, chung cư số P03, thuộc dự án Khu chứ năng đô thị Dệt 8/3 và Hanosimex ( Vinhomes Times city Park Hill) số 25, ngõ 13, đường Lĩnh Nam, phường Mai Động, quận Hoàng Mai, Hà Nội. </t>
  </si>
  <si>
    <t>Nhà dịch vụ số S05, tầng 1, chung cư số P03, thuộc dự án Khu chứ năng đô thị Dệt 8/3 và Hanosimex ( Vinhomes Times city Park Hill) số 25, ngõ 13, đường Lĩnh Nam, phường Mai Động, quận Hoàng Mai, Hà Nội.</t>
  </si>
  <si>
    <t>Kmarket0011</t>
  </si>
  <si>
    <t>K-Market Gardenia</t>
  </si>
  <si>
    <t>Thị Trấn Cầu Diễn</t>
  </si>
  <si>
    <t>Lô shop SO05-Tòa A3 dự án Vinhome Gardennia, Số 06, Hàm Nghi, Phường Cầu Diễn, Quận Nam Từ Liêm, Hà Nội</t>
  </si>
  <si>
    <t>Kmarket0012</t>
  </si>
  <si>
    <t>K-Market Royal City R1</t>
  </si>
  <si>
    <t>Phường Thượng Đình</t>
  </si>
  <si>
    <t>R1-L01-01B Royal City 72 Nguyễn Trãi, quận Thanh Xuân, thành phố Hà Nội.</t>
  </si>
  <si>
    <t>Kmarket0013</t>
  </si>
  <si>
    <t>K-Market Trung Hòa</t>
  </si>
  <si>
    <t>Phường Nhân Chính</t>
  </si>
  <si>
    <t>B29, Nguyễn Thị Định, Phường Nhân Chính, Quận Thanh Xuân, Hà Nội</t>
  </si>
  <si>
    <t>Kmarket0014</t>
  </si>
  <si>
    <t>K-Market Goldmark Ruby</t>
  </si>
  <si>
    <t>Phường Liên Mạc</t>
  </si>
  <si>
    <t>Tòa nhà Golmark Rubi R2-L1-01, số 136 Hồ Tùng Mậu, Phường Phú Diễn, Q. Bắc Từ Liêm (bên cạnh nghĩa trang Mai Dịch), TP Hà Nội</t>
  </si>
  <si>
    <t>Kmarket0015</t>
  </si>
  <si>
    <t>K-Market Goldmak saphire</t>
  </si>
  <si>
    <t>Phường Phúc Diễn</t>
  </si>
  <si>
    <t xml:space="preserve">K-Market Goldmark S1-01, tòa nhà Saphia 1, Goldmark city, 136 Hồ Tùng Mậu, Bắc Từ Liêm, Hà Nội. </t>
  </si>
  <si>
    <t>K-Market Goldmark S1-01, tòa nhà Saphia 1, Goldmark city, 136 Hồ Tùng Mậu, Bắc Từ Liêm, Hà Nội.</t>
  </si>
  <si>
    <t>Kmarket0016</t>
  </si>
  <si>
    <t>K-Market Xuân Diệu</t>
  </si>
  <si>
    <t>Phường Quảng An</t>
  </si>
  <si>
    <t xml:space="preserve">77 Xuân Diệu, phường Quảng An, quận Tây Hồ, thành phố Hà Nội. </t>
  </si>
  <si>
    <t>77 Xuân Diệu, phường Quảng An, quận Tây Hồ, thành phố Hà Nội.</t>
  </si>
  <si>
    <t>Kmarket0017</t>
  </si>
  <si>
    <t>K-Market Greenbay</t>
  </si>
  <si>
    <t>115AB tầng 1G1 Greenbay, phường Mễ Trì, Quận Nam Từ Liêm, TP Hà Nội</t>
  </si>
  <si>
    <t>Kmarket0018</t>
  </si>
  <si>
    <t>K-Market skylake S2</t>
  </si>
  <si>
    <t>Số 08Avinhome skylake đường Phạm Hùng, Mỹ Đình, Nam Từ Liêm, Hà Nội</t>
  </si>
  <si>
    <t>Kmarket0019</t>
  </si>
  <si>
    <t>K-Market Skylake S1</t>
  </si>
  <si>
    <t>Tầng trệt, lô L1-11- Tòa nhà Skylake S1, KĐT Vinhomes Skylake, đường Phạm Hùng, Mỹ Đình 1, Quận Nam Từ Liêm, Hà Nội.</t>
  </si>
  <si>
    <t>Kmarket0020</t>
  </si>
  <si>
    <t>K-Market D-Capital  C2</t>
  </si>
  <si>
    <t>Căn C02-S02-lô đất HH-khu đô thị Đông Nam, số 119, đường Trần Duy Hưng, phường Trung Hòa, Cầu Giấy , Hà Nội.</t>
  </si>
  <si>
    <t>Kmarket0021</t>
  </si>
  <si>
    <t>K-Market Capital C6</t>
  </si>
  <si>
    <t>L1-H1, tòa C6, dự án D' Capital Trần Duy Hưng, phường Trung Hòa,  Quận Cầu Giấy , Hà Nội.</t>
  </si>
  <si>
    <t>Kmarket0022</t>
  </si>
  <si>
    <t>K-market Skylake S3</t>
  </si>
  <si>
    <t>SO08A, tòa S3,dự án Vinhomes Skylake khu đô thị mới, cầu giấy, đường Phạm Hùng, Mỹ Đình 1, Quận Nam Từ Liêm</t>
  </si>
  <si>
    <t>SO08A, tòa S3,dự án Vinhomes Skylake khu đô thị mới, cầu giấy, đường Phạm Hùng, Mỹ Đình 1, Quận Nam Từ Liêm, TP Hà Nội</t>
  </si>
  <si>
    <t>Kmarket0023</t>
  </si>
  <si>
    <t>K-market Mỹ Đình Pearl</t>
  </si>
  <si>
    <t>Tầng 1 của gian hàng thương mại số P1. TM 12, tầng số 01, tòa nhà Pearl  01, khu căn hộ Mỹ đình Pearl, thuộc tổ hợp Mỹ Đình Pearl, khu X3, khu  4.3V, Phường Phú Đô, quận Nam Từ Liêm, TP Hà Nội</t>
  </si>
  <si>
    <t>Kmarket0024</t>
  </si>
  <si>
    <t>K-market CT4 New</t>
  </si>
  <si>
    <t>Ki ốt SH 12A, đơn nguyên 4, tòa nhà CT4, khu đô thị Mỹ Đình - Mễ Trì, Phường Mỹ Đình 1, quận Nam  Từ Liêm, Hà Nội</t>
  </si>
  <si>
    <t>Kmarket0025</t>
  </si>
  <si>
    <t>K-market Ecopark</t>
  </si>
  <si>
    <t>Huyện Văn Giang</t>
  </si>
  <si>
    <t>Xã Xuân Quan</t>
  </si>
  <si>
    <t>L1-04 , tầng 1, tháp Lake 1 (A2), thuộc dự án khu căn hộ Aqua Bay Sky Residences, Xuân Quan, Văn Giang, Hưng Yên</t>
  </si>
  <si>
    <t>Kmarket0027</t>
  </si>
  <si>
    <t>K-Market Vinhome Bắc Ninh</t>
  </si>
  <si>
    <t>Phường Suối Hoa</t>
  </si>
  <si>
    <t xml:space="preserve"> Ô L1-01A, Tầng L1, Trung tâm Thương mại Vincom Plaza Lý Thái Tổ, ngã 6, mặt đường Lý Thái Tổ và đường Trần Hưng Đạo, phường Suối Hoa, Tp Bắc Ninh, tỉnh Bắc Ninh</t>
  </si>
  <si>
    <t>Ô L1-01A, Tầng L1, Trung tâm Thương mại Vincom Plaza Lý Thái Tổ, ngã 6, mặt đường Lý Thái Tổ và đường Trần Hưng Đạo, phường Suối Hoa, Tp Bắc Ninh, tỉnh Bắc Ninh</t>
  </si>
  <si>
    <t>Kmarket0028</t>
  </si>
  <si>
    <t>K-Market Việt Long Bắc Ninh</t>
  </si>
  <si>
    <t>Phường Ninh Xá</t>
  </si>
  <si>
    <t xml:space="preserve"> Tầng 1, tòa nhà tại lô CC04, Đường Lý Thái Tổ, phường Ninh Xá, TP Bắc Ninh</t>
  </si>
  <si>
    <t>Tầng 1, tòa nhà tại lô CC04, Đường Lý Thái Tổ, phường Ninh Xá, TP Bắc Ninh</t>
  </si>
  <si>
    <t>Kmarket0029</t>
  </si>
  <si>
    <t>K-market Westpoint</t>
  </si>
  <si>
    <t>TM 01-10 Vinhomes  West point Mễ Trì, Nam Từ Liêm, Hà Nội</t>
  </si>
  <si>
    <t>Kmarket0030</t>
  </si>
  <si>
    <t>K-market Emerald</t>
  </si>
  <si>
    <t>SH 24, Tòa nhà E4 -CT2 dự án Emerald, Đình Thôn, Nam Từ Liêm, Hà Nội.</t>
  </si>
  <si>
    <t>Kmarket0031</t>
  </si>
  <si>
    <t>K-Market METROPOLIS</t>
  </si>
  <si>
    <t>Phường Ngọc Khánh</t>
  </si>
  <si>
    <t>Gian hàng số 8S, Dự an Vinhome Metropolis,số 29 Liễu Giai, phường Ngọc Khánh, Ba Đình, HN.</t>
  </si>
  <si>
    <t>Gian hàng số 8S, Dự an Vinhome Metropolis,số 29 Liễu Giai, phường Ngọc Khánh, Ba Đình, Hà Nội</t>
  </si>
  <si>
    <t>Kmarket0032</t>
  </si>
  <si>
    <t>K-Market Thăng Long Number 1</t>
  </si>
  <si>
    <t>Tầng 1 , Tòa B, số 1, Đại Lộ Thăng Long, phường Mễ Trì, quận Nam Từ Liêm, HN.</t>
  </si>
  <si>
    <t>Kmarket0033</t>
  </si>
  <si>
    <t>K-Market Kosmo</t>
  </si>
  <si>
    <t>Phường Xuân La</t>
  </si>
  <si>
    <t xml:space="preserve">Lô S15, dự án Kosmo Tây Hồ, 161 Xuân La, Phường Xuân La, Tây Hồ , Hà Nội. </t>
  </si>
  <si>
    <t>Lô S15, dự án Kosmo Tây Hồ, 161 Xuân La, Phường Xuân La, Tây Hồ , Hà Nội.</t>
  </si>
  <si>
    <t>Kmarket0034</t>
  </si>
  <si>
    <t>K-Market Daewoo Starlake</t>
  </si>
  <si>
    <t xml:space="preserve">Tại: TM1-3, Tầng 1, Tòa chung cư 902 thuộc tổ hợp H9-CT1, khu Đô thi Starlake, Phường Xuân Tảo, Quận Bắc Từ Liêm, Tp. Hà Nội, Việt Nam. </t>
  </si>
  <si>
    <t>Tại: TM1-3, Tầng 1, Tòa chung cư 902 thuộc tổ hợp H9-CT1, khu Đô thi Starlake, Phường Xuân Tảo, Quận Bắc Từ Liêm, Tp. Hà Nội, Việt Nam.</t>
  </si>
  <si>
    <t>Kmarket0037</t>
  </si>
  <si>
    <t>K-Market Sunshine City</t>
  </si>
  <si>
    <t>Toà nhà S3 Sunshine City KĐT Nam Thăng Long, Phường Đông Ngạc , Quận Bắc Từ Liêm, TP Hà Nội</t>
  </si>
  <si>
    <t>Kmarket0038</t>
  </si>
  <si>
    <t>K-Market Ngọc Hân Bắc Ninh</t>
  </si>
  <si>
    <t>Phường Võ Cường</t>
  </si>
  <si>
    <t>342 Ngọc Hân Công Chúa, phường Vô Cường. TP Bắc Ninh, tỉnh Bắc Ninh</t>
  </si>
  <si>
    <t>Kmarket0039</t>
  </si>
  <si>
    <t>K-Market TT4 Mỹ Đình</t>
  </si>
  <si>
    <t>Lô 04, kiểu nhà 7A, khu nhà ở thấp tầng TT4, đường Trần Văn Lai, phường Mỹ Đình 1, Quận Nam Từ Liêm,Hà Nội</t>
  </si>
  <si>
    <t>Kmarket0040</t>
  </si>
  <si>
    <t>K-Market 148 Xuân Diệu</t>
  </si>
  <si>
    <t xml:space="preserve">148 Xuân Diệu, phường Quảng An, quận Tây Hồ, TP Hà Nội </t>
  </si>
  <si>
    <t>148 Xuân Diệu, phường Quảng An, quận Tây Hồ, TP Hà Nội</t>
  </si>
  <si>
    <t>Kmarket0042</t>
  </si>
  <si>
    <t>K-Market The Matrix one</t>
  </si>
  <si>
    <t>Lô A10, The Matrix One,số 01, Lê Quang Đạo,Phườn Mễ Trì,Phường Phú Đô,Quận Nam Từ Liêm, Hà Nội</t>
  </si>
  <si>
    <t>Lô A10, The Matrix One,số 01, Lê Quang Đạo,Phường Mễ Trì, Quận Nam Từ Liêm, Hà Nội</t>
  </si>
  <si>
    <t>Kmarket0043</t>
  </si>
  <si>
    <t>K-MARKET GREEN BAY</t>
  </si>
  <si>
    <t>Căn số GB1-10, Tầng 01(DDN) Chung cư kết hợp Greeen Bay, khu đô thị dịch vụ Hùng Thắng, thành phố Hạ Long, tỉnh Quảng Ninh</t>
  </si>
  <si>
    <t>Kmarket0044</t>
  </si>
  <si>
    <t>K-market Nguyễn Cao - Bắc Ninh</t>
  </si>
  <si>
    <t>126 Nguyễn Cao, phường Ninh Xá, TP Bắc Ninh, Bắc Ninh, Việt Nam.</t>
  </si>
  <si>
    <t>Kmarket0045</t>
  </si>
  <si>
    <t>K-Market Chelsea House - Hải Phòng</t>
  </si>
  <si>
    <t>Quận Ngô Quyền</t>
  </si>
  <si>
    <t>Phường Đằng Giang</t>
  </si>
  <si>
    <t>Tầng 1 và tầng 2 toàn nhà Chelsea House, số 174 Văn Cao, Phường Đằng Giang, quận Ngô Quyền, Thành phố Hải Phòng, Việt Nam</t>
  </si>
  <si>
    <t>Kmarket0046</t>
  </si>
  <si>
    <t>K-Market Minato Residence - Hải Phòng</t>
  </si>
  <si>
    <t>Phường Vĩnh Niệm</t>
  </si>
  <si>
    <t>Shop CT2-CH.3 dự án The Minato Residence, Phường Vĩnh Niệm, Quận Lê Chân, Thành phố Hải Phòng, Việt Nam</t>
  </si>
  <si>
    <t>Lecomart0001</t>
  </si>
  <si>
    <t>Siêu Thị Lecomart Tòa Sp01S40</t>
  </si>
  <si>
    <t>Tòa Sp01S40, sảnh SP, Skyoasis, Ecopark, Văn Giang, Hưng Yên</t>
  </si>
  <si>
    <t>Lecomart0002</t>
  </si>
  <si>
    <t>Siêu Thị Lecomart S101S48A, Sảnh 5, Tòa S2</t>
  </si>
  <si>
    <t>S101S48A, Sảnh 5, Tòa S2, Skyoasis, Ecopark, Văn Giang, Hưng Yên</t>
  </si>
  <si>
    <t>Lecomart0003</t>
  </si>
  <si>
    <t>Siêu Thị Lecomart H101S16, Haven Park 1</t>
  </si>
  <si>
    <t>H101S16, Haven Park 1, Ecopark, Văn Giang, Hưng Yên</t>
  </si>
  <si>
    <t>Lecomart0004</t>
  </si>
  <si>
    <t>Siêu Thị Lecomart P207, Park Premium, Aquabay</t>
  </si>
  <si>
    <t>Xã Cửu Cao</t>
  </si>
  <si>
    <t>P207, Park Premium, Aquabay, Cửu Cao, Văn Giang, Hưng Yên</t>
  </si>
  <si>
    <t>Lecomart0005</t>
  </si>
  <si>
    <t>Siêu Thị Lecomart R3-01S08, Onsen Swanlake</t>
  </si>
  <si>
    <t>R3-01S08, Onsen Swanlake, Ecopark, Văn Giang, Hưng Yên</t>
  </si>
  <si>
    <t>Lecomart0006</t>
  </si>
  <si>
    <t>Siêu Thị Lecomart SHR20, Eurowindow Park</t>
  </si>
  <si>
    <t>Xã Đông Hội</t>
  </si>
  <si>
    <t>SHR20, Eurowindow Park, Đông Hội, Đông Anh, Hà Nội</t>
  </si>
  <si>
    <t>Lecomart0007</t>
  </si>
  <si>
    <t>Siêu Thị Lecomart H2 01S20 Haven Park</t>
  </si>
  <si>
    <t>H2 01S20 Haven Park, Ecopark, Văn Giang, Hưng Yên</t>
  </si>
  <si>
    <t>LIENCHAU</t>
  </si>
  <si>
    <t>CHI NHÁNH CÔNG TY TNHH KINH DOANH TỔNG HỢP LIÊN CHÂU TẠI THÀNH PHỐ HẢI PHÒNG</t>
  </si>
  <si>
    <t>0108109806-001</t>
  </si>
  <si>
    <t>Tầng 4, tòa nhà Grand Tower, dự án Hoàng Huy - Sở Dầu, khu đô thị 2A Sở Dầu, Phường Hồng Bàng, Thành phố Hải Phòng, Việt Nam</t>
  </si>
  <si>
    <t>siêu thị Locamart</t>
  </si>
  <si>
    <t>Xóm Tự, Thôn Phù Đổng 1, Xã Phù Đổng, Huyện Gia Lâm, HN</t>
  </si>
  <si>
    <t>0107826670</t>
  </si>
  <si>
    <t>Xóm Tự, Thôn Phù Đổng 1, Xã Phù Đổng, Huyện Gia Lâm, Thành Phố Hà Nội</t>
  </si>
  <si>
    <t>LOTTE-004</t>
  </si>
  <si>
    <t>CÔNG TY CỔ PHẦN TRUNG TÂM THƯƠNG MẠI LOTTE VIỆT NAM - CHI NHÁNH ĐỐNG ĐA</t>
  </si>
  <si>
    <t>Quận Đống đa</t>
  </si>
  <si>
    <t>LOTTE; MIENBAC</t>
  </si>
  <si>
    <t>0304741634-004</t>
  </si>
  <si>
    <t>Tòa nhà Mipec, 229 Tây Sơn, Phường Ngã Tư Sở, Quận Đống đa, Thành phố Hà Nội, Việt Nam</t>
  </si>
  <si>
    <t>0304741634-008</t>
  </si>
  <si>
    <t>Tầng hầm 1 (B1), Trung tâm Lotte Hà Nội, số 54, đường Liễu Giai, Phường Giảng Võ, Thành phố Hà Nội, Việt Nam</t>
  </si>
  <si>
    <t>Lotte Mart Phú Thọ-940B Đường 3 Tháng 2, Phường 15, Quận 11, TP.HCM.</t>
  </si>
  <si>
    <t>0304741634-013</t>
  </si>
  <si>
    <t>Đại lộ V.I.Lenin, Khối Yên Sơn, Phường Vinh Phú, Tỉnh Nghệ An, Việt Nam</t>
  </si>
  <si>
    <t>Phường Phú Thượng</t>
  </si>
  <si>
    <t>0304741634-015</t>
  </si>
  <si>
    <t>Tầng hầm B1, Lotte Mall Hà Nội, Số 272 Võ Chí Công, Phường Tây Hồ, Thành phố Hà Nội, Việt Nam</t>
  </si>
  <si>
    <t>LOTTEHOTEL</t>
  </si>
  <si>
    <t>CÔNG TY TNHH LOTTE HOTEL VIỆT NAM</t>
  </si>
  <si>
    <t>0106230331</t>
  </si>
  <si>
    <t>Tầng 33, Trung tâm Lotte Hà Nội, số 54, đường Liễu Giai, Phường Cống Vị, Quận Ba Đình, Thành phố Hà Nội, Việt Nam</t>
  </si>
  <si>
    <t>MASCOT</t>
  </si>
  <si>
    <t>CÔNG TY TNHH MASCOT VIỆT NAM</t>
  </si>
  <si>
    <t>Huyện Cẩm Giàng</t>
  </si>
  <si>
    <t>Xã Tân Trường</t>
  </si>
  <si>
    <t>0800365955</t>
  </si>
  <si>
    <t>Lô đất CN 3.1 khu công nghiệp Tân Trường, Xã Tân Trường, Huyện Cẩm Giàng, Tỉnh Hải Dương, Việt Nam</t>
  </si>
  <si>
    <t>MEATDELI-005</t>
  </si>
  <si>
    <t>CÔNG TY TNHH MEATDELI HN - CHI NHÁNH HÀ NAM 01</t>
  </si>
  <si>
    <t>0700793788-005</t>
  </si>
  <si>
    <t>Lô CN-02, Khu công nghiệp Đồng Văn IV, Xã Đại Cương, Huyện Kim Bảng, Tỉnh Hà Nam, Việt Nam</t>
  </si>
  <si>
    <t>mega0005</t>
  </si>
  <si>
    <t>Mega Hoàng Mai</t>
  </si>
  <si>
    <t>MIENBAC;MEGA</t>
  </si>
  <si>
    <t>Hoàng Mai, HN</t>
  </si>
  <si>
    <t>mega0006</t>
  </si>
  <si>
    <t>Mega Thăng Long</t>
  </si>
  <si>
    <t>Thăng Long, HN</t>
  </si>
  <si>
    <t>mega0007</t>
  </si>
  <si>
    <t>Mega Hà Đông</t>
  </si>
  <si>
    <t>Hà Đông, HN</t>
  </si>
  <si>
    <t>mega0008</t>
  </si>
  <si>
    <t>Mega Thanh Xuân</t>
  </si>
  <si>
    <t>Thanh Xuân, HN</t>
  </si>
  <si>
    <t>Mega Thăng Long; Hà Đông; Thanh Xuân; Hoàng Mai</t>
  </si>
  <si>
    <t>NCC 25790 / PO</t>
  </si>
  <si>
    <t>0302249586-001</t>
  </si>
  <si>
    <t>Đường Phạm Văn Đồng, Phường Nghĩa Đô, Thành phố Hà Nội, Việt Nam</t>
  </si>
  <si>
    <t>Mega Hồng Bàng</t>
  </si>
  <si>
    <t>0302249586-003</t>
  </si>
  <si>
    <t>Số 2A đường Hồng Bàng, Phường Hồng Bàng, Thành phố Hải Phòng, Việt Nam</t>
  </si>
  <si>
    <t>Mega Hạ Long</t>
  </si>
  <si>
    <t>0302249586-012</t>
  </si>
  <si>
    <t>Tổ 8, Khu 2, Phường Hà Tu, Tỉnh Quảng Ninh, Việt Nam</t>
  </si>
  <si>
    <t>MEGA-013</t>
  </si>
  <si>
    <t>CHI NHÁNH CÔNG TY TNHH MM MEGA MARKET ( VIỆT NAM) TẠI TỈNH NGHỆ AN</t>
  </si>
  <si>
    <t>Mega Vinh</t>
  </si>
  <si>
    <t>MEGA;MIENNAM</t>
  </si>
  <si>
    <t>0302249586-013</t>
  </si>
  <si>
    <t>Đường Ven Sông Lam, Phường Trường Vinh, Tỉnh Nghệ An, Việt Nam</t>
  </si>
  <si>
    <t>không lấy hóa đơn, ck cố định 10%, VAT theo luật định</t>
  </si>
  <si>
    <t>4601146949</t>
  </si>
  <si>
    <t>Số 01, đường Minh Cầu, Phường Phan Đình Phùng, Tỉnh Thái Nguyên, Việt Nam</t>
  </si>
  <si>
    <t>minhcau0001</t>
  </si>
  <si>
    <t>10%; MIENBAC</t>
  </si>
  <si>
    <t>Minh Cầu 1 (Chị Hà)</t>
  </si>
  <si>
    <t>Tp.Thái Nguyên, Tỉnh Thái Nguyên. sđt 0984150454</t>
  </si>
  <si>
    <t>Số 01, đường Minh Cầu, Phường Phan Đình Phùng, Thành phố Thái Nguyên, Tỉnh Thái Nguyên</t>
  </si>
  <si>
    <t>minhcau0002</t>
  </si>
  <si>
    <t>Minh Cầu Gang Thép</t>
  </si>
  <si>
    <t>Minh Cầu Gang Thép. sđt 0984150454</t>
  </si>
  <si>
    <t>Minh Cầu Gang Thép - 442 Cách Mạng Tháng Tám, Thái Nguyên</t>
  </si>
  <si>
    <t>minhcau0003</t>
  </si>
  <si>
    <t>Minh Cầu Thanh Xuyên</t>
  </si>
  <si>
    <t>494 Hoàng Quốc Việt, P.Trung Thành - Thanh Xuyên - Phổ Yên, Tỉnh Thái Nguyên. sđt 0962301187</t>
  </si>
  <si>
    <t>494 Hoàng Quốc Việt, Phường Trung Thành,Thanh xuyên, Phổ Yên, Tỉnh Thái Nguyên</t>
  </si>
  <si>
    <t>minhcau0004</t>
  </si>
  <si>
    <t>Minh Cầu Gia Sàng (Chị Hà)</t>
  </si>
  <si>
    <t>minhcau0005</t>
  </si>
  <si>
    <t>Minh cầu Quan Triều</t>
  </si>
  <si>
    <t>Số 529 Đường Dương Tự Minh, phường Quan Triều, thành phố Thái Nguyên, tỉnh Thái Nguyên</t>
  </si>
  <si>
    <t>529 Dương Tự Minh, Quan Triều, TP. Thái Nguyên</t>
  </si>
  <si>
    <t>minhcau0006</t>
  </si>
  <si>
    <t>Minh cầu Thịnh Đán</t>
  </si>
  <si>
    <t>Chân cầu vượt Đán</t>
  </si>
  <si>
    <t>minhcau0007</t>
  </si>
  <si>
    <t>SIÊU THỊ MINH CẦU 2</t>
  </si>
  <si>
    <t>Số 889. Đường Dương Tự Minh. Phường Hoàng Văn Thụ, TP. Thái Nguyên</t>
  </si>
  <si>
    <t>MISA</t>
  </si>
  <si>
    <t>CÔNG TY CỔ PHẦN MISA</t>
  </si>
  <si>
    <t>0101243150</t>
  </si>
  <si>
    <t>Tầng 9 Tòa Nhà Technosoft, phố Duy Tân, phường Dịch vọng Hậu, Cầu Giấy, Hà Nội</t>
  </si>
  <si>
    <t>NAMDINHTEX</t>
  </si>
  <si>
    <t>CÔNG TY CỔ PHẦN DỆT KHĂN DỆT MAY NAM ĐỊNH</t>
  </si>
  <si>
    <t>Thành phố Nam Định</t>
  </si>
  <si>
    <t>Phường Mỹ Xá</t>
  </si>
  <si>
    <t>0600773530</t>
  </si>
  <si>
    <t>Lô T và S, Khu công nghiệp Hòa Xá, Phường Mỹ Xá, Thành phố Nam Định, Tỉnh Nam Định, Việt Nam</t>
  </si>
  <si>
    <t>NCC2268</t>
  </si>
  <si>
    <t>Công Ty Liên Doanh TNHH Berjaya - Hồ Tây</t>
  </si>
  <si>
    <t>0100112268</t>
  </si>
  <si>
    <t>K5 Nhi Hàm, P. Quảng An, Tây Hồ, TP HN</t>
  </si>
  <si>
    <t>NHATNAM</t>
  </si>
  <si>
    <t>Công Ty Cổ Phần Nhất Nam</t>
  </si>
  <si>
    <t>0100236312</t>
  </si>
  <si>
    <t>Số 2 Chương Dương Độ, Phường Chương Dương, Quận Hoàn Kiếm, Thành Phố Hà Nội</t>
  </si>
  <si>
    <t>NNHD</t>
  </si>
  <si>
    <t>HỢP TÁC XÃ DỊCH VỤ NÔNG NGHIỆP HỢP ĐỒNG</t>
  </si>
  <si>
    <t>Thôn Đồng Lệ, xã Hợp Đồng, huyện Chương Mỹ, TP Hà Nội</t>
  </si>
  <si>
    <t>0107301553</t>
  </si>
  <si>
    <t>Thôn Đồng Lệ, Xã Hợp Đồng, Huyện Chương Mỹ, Thành phố Hà Nội, Việt Nam</t>
  </si>
  <si>
    <t>ocopfood01</t>
  </si>
  <si>
    <t>Ocopfood 97 Bắc Sơn, Chương Mỹ, HN</t>
  </si>
  <si>
    <t>Khách của Trường, tt luôn</t>
  </si>
  <si>
    <t>97 Bắc Sơn, Chúc Sơn, Chương Mỹ, HN. anh Thế 0982692605</t>
  </si>
  <si>
    <t>97 Bắc Sơn, Chúc Sơn, Chương Mỹ, HN</t>
  </si>
  <si>
    <t>ocopfood02</t>
  </si>
  <si>
    <t>Ocopfood Chợ Đông Phương Yên, Chương Mỹ, HN</t>
  </si>
  <si>
    <t>Chợ Đông Phương Yên, Chương Mỹ, HN. Khánh Linh 0375073488</t>
  </si>
  <si>
    <t>Chợ Đông Phương Yên, Chương Mỹ, HN</t>
  </si>
  <si>
    <t>0107645219</t>
  </si>
  <si>
    <t>Số 271 Yên Hòa, Phường Yên Hòa, Thành phố Hà Nội, Việt Nam</t>
  </si>
  <si>
    <t>OkonoA01</t>
  </si>
  <si>
    <t>A01VT20-70 - Cửa hàng OKONO Văn Trì</t>
  </si>
  <si>
    <t>Phường Minh Khai</t>
  </si>
  <si>
    <t>70 Văn Trì, Minh Khai, Bắc Từ Liêm, thành phố Hà Nội</t>
  </si>
  <si>
    <t>OkonoA03</t>
  </si>
  <si>
    <t>A03PK07 - Cửa hàng OKONO Phùng Khoan</t>
  </si>
  <si>
    <t>số 7 Phùng Khoan, phường Trung Văn, quận Nam Từ Liêm, thành phố Hà Nội</t>
  </si>
  <si>
    <t>OkonoA04</t>
  </si>
  <si>
    <t>A04YH219 - Cửa hàng OKONO 219 Yên Hòa</t>
  </si>
  <si>
    <t>Số 219 Yên Hòa, phường Yên Hòa, quận Cầu Giấy, thành phố Hà Nội</t>
  </si>
  <si>
    <t>OkonoA05</t>
  </si>
  <si>
    <t>A05TK80 - Cửa hàng OKONO 82 Triều Khúc</t>
  </si>
  <si>
    <t>A05TK80 - Cửa hàng OKONO Triều Khúc</t>
  </si>
  <si>
    <t>Số 80-82 Triều Khúc, Tân Triều, quận Thanh Xuân, thành phố Hà Nội</t>
  </si>
  <si>
    <t>OkonoA06</t>
  </si>
  <si>
    <t>A06YH271- Cửa hàng OKONO 271 Yên Hòa</t>
  </si>
  <si>
    <t>Số 271 Yên Hòa, quận Cầu Giấy, Thành phố Hà Nội</t>
  </si>
  <si>
    <t>OkonoA07</t>
  </si>
  <si>
    <t>A07BM353 - Cửa hàng OKONO Bạch Mai</t>
  </si>
  <si>
    <t>353 Bạch Mai, Hai Bà Trưng, thành phố Hà Nội</t>
  </si>
  <si>
    <t>OkonoA08</t>
  </si>
  <si>
    <t>A08TQV24 - Cửa hàng OKONO Trần Quốc Vượng</t>
  </si>
  <si>
    <t>Số 24 Trần Quốc Vượng, quận Cầu Giấy, thành phố Hà Nội</t>
  </si>
  <si>
    <t>OkonoA09</t>
  </si>
  <si>
    <t>A09MD340 - Cửa hàng OKONO Mỹ Đình</t>
  </si>
  <si>
    <t>Số 340 Mỹ Đình, quận Nam Từ Liêm, thành phố Hà Nội, Việt Nam</t>
  </si>
  <si>
    <t>OkonoA12</t>
  </si>
  <si>
    <t>A12TV18 - Cửa hàng OKONO Trung Văn</t>
  </si>
  <si>
    <t>18 Đại Linh, Trung Văn, quận Nam Từ Liêm, thành phố Hà Nội</t>
  </si>
  <si>
    <t>OkonoA13</t>
  </si>
  <si>
    <t>A13LT19 - Cửa hàng OKONO 19 Lạc Trung</t>
  </si>
  <si>
    <t>Phường Vĩnh Tuy</t>
  </si>
  <si>
    <t>19 Lạc Trung, phường Vĩnh Tuy, Quận Hai Bà Trưng, Thành phố Hà Nội</t>
  </si>
  <si>
    <t>OkonoA14</t>
  </si>
  <si>
    <t>A14TD32 - Cửa hàng OKONO Trần Điền</t>
  </si>
  <si>
    <t>Số 34 Trần Điền, Định Công, quận Hoàng Mai, thành phố Hà Nội</t>
  </si>
  <si>
    <t>OkonoA16</t>
  </si>
  <si>
    <t>A16YX85 - Cửa hàng OKONO Yên Xá</t>
  </si>
  <si>
    <t>85-87 Yên Xá, Xã Tân Triều, huyện Thanh Trì, thành phố Hà Nội</t>
  </si>
  <si>
    <t>OkonoA17</t>
  </si>
  <si>
    <t>A17TD202 - Cửa hàng OKONO Trương Định</t>
  </si>
  <si>
    <t>202 Trương Định, quận Hoàng Mai, thành phố Hà Nội</t>
  </si>
  <si>
    <t>OkonoA18</t>
  </si>
  <si>
    <t>A18MT20- Cửa hàng OKONO 20/14 Mễ Trì</t>
  </si>
  <si>
    <t>20/14 Mễ Trì Hạ, Quận Nam Từ Liêm, thành phố Hà Nội</t>
  </si>
  <si>
    <t>OkonoA20</t>
  </si>
  <si>
    <t>A20DKT38 - Cửa hàng OKONO 38/100 Doãn Kế Thiện</t>
  </si>
  <si>
    <t>38/100 Doãn Kế Thiện, Cầu Giấy, Hà Nội</t>
  </si>
  <si>
    <t>OkonoA22</t>
  </si>
  <si>
    <t>A22KG14 - Cửa hàng OKONO 14 Kim Giang</t>
  </si>
  <si>
    <t>Cửa hàng OKONO 14 Kim Giang</t>
  </si>
  <si>
    <t>14 Kim Giang, Thanh Xuân, Hà Nội</t>
  </si>
  <si>
    <t>OkonoA23</t>
  </si>
  <si>
    <t>A23TD276 - Cửa hàng OKONO Thượng Đình</t>
  </si>
  <si>
    <t>276 Thượng Đình, quận Thanh Xuân, thành phố Hà Nội</t>
  </si>
  <si>
    <t>OkonoA24</t>
  </si>
  <si>
    <t>A24LK75 - Cửa hàng OKONO La Khê</t>
  </si>
  <si>
    <t>75 La Khê, Hà Đông, Hà Nội</t>
  </si>
  <si>
    <t>OkonoA25</t>
  </si>
  <si>
    <t>A25KT72 - Cửa hàng OKONO Khương Trung</t>
  </si>
  <si>
    <t>72 Khương Trung, quận Thanh Xuân, thành phố Hà Nội</t>
  </si>
  <si>
    <t>OkonoA26</t>
  </si>
  <si>
    <t>A26MT30- Cửa hàng OKONO 30/36 Mễ Trì Thượng</t>
  </si>
  <si>
    <t>30/36 Miếu Đầm, Mễ Trì Thượng, Quận Nam Từ Liêm, thành phố Hà Nội</t>
  </si>
  <si>
    <t>OkonoA27</t>
  </si>
  <si>
    <t>A27PT401- Cửa hàng OKONO 401 Phúc Tân</t>
  </si>
  <si>
    <t>401 Phúc Tân, quận Hoàn Kiếm, thành phố Hà Nội</t>
  </si>
  <si>
    <t>OkonoA28</t>
  </si>
  <si>
    <t>A28HN12-170 - Cửa hàng OKONO 12/170 Hoàng Ngân</t>
  </si>
  <si>
    <t>12/170 Hoàng Ngân, quận Cầu Giấy, thành phố Hà Nội</t>
  </si>
  <si>
    <t>OkonoA30</t>
  </si>
  <si>
    <t>A30HC70 - Cửa hàng OKONO Hoàng Cầu</t>
  </si>
  <si>
    <t>Số 70/30 Hoàng Cầu, Đống Đa, thành phố Hà Nội</t>
  </si>
  <si>
    <t>OkonoA31</t>
  </si>
  <si>
    <t>A31LVH85 - Cửa hàng OKONO Lê Văn Hiến</t>
  </si>
  <si>
    <t>85 Lê Văn Hiến, Bắc Từ Liêm, thành phố Hà Nội</t>
  </si>
  <si>
    <t>OkonoA32</t>
  </si>
  <si>
    <t>A32PDL64 - Cửa hàng OKONO 64 Pháo Đài Láng</t>
  </si>
  <si>
    <t>64 Pháo Đài Láng, phường Láng Thượng, quận Đống Đa, thành phố Hà Nội</t>
  </si>
  <si>
    <t>OkonoA33</t>
  </si>
  <si>
    <t>A33PT208 - Cửa hàng OKONO 208 Phúc Tân</t>
  </si>
  <si>
    <t>208 Phúc Tân, quận Ba Đình, thành phố Hà Nội</t>
  </si>
  <si>
    <t>OkonoA34</t>
  </si>
  <si>
    <t>A34TK44 - Cửa hàng OKONO 44 Triều Khúc</t>
  </si>
  <si>
    <t>Số 44 Triều Khúc, Thanh Xuân Nam, quận Thanh Xuân, thành phố Hà Nội</t>
  </si>
  <si>
    <t>OkonoA35</t>
  </si>
  <si>
    <t>A35TDH110 - Cửa hàng OKONO Trần Duy Hưng</t>
  </si>
  <si>
    <t>Số 15B, ngõ 110 Trần Duy Hưng, phường Trung Hòa, quận Cầu Giấy, thành phố Hà Nội</t>
  </si>
  <si>
    <t>OkonoA36</t>
  </si>
  <si>
    <t>A36TC223 - Cửa hàng OKONO Xuân Đỉnh</t>
  </si>
  <si>
    <t>số 126 ngõ 355 Xuân Đỉnh, quận Bắc Từ Liêm, thành phố Hà Nội</t>
  </si>
  <si>
    <t>OkonoA38</t>
  </si>
  <si>
    <t>A38PL - Cửa hàng OKONO Phú Lãm</t>
  </si>
  <si>
    <t>Kiot 02-03 tòa nhà dự án Phú Lãm, Hà Đông, thành phố Hà Nội</t>
  </si>
  <si>
    <t>OkonoBN01</t>
  </si>
  <si>
    <t>BN01 - Cửa hàng OKONO Bắc Ninh</t>
  </si>
  <si>
    <t>Phường Vũ Ninh</t>
  </si>
  <si>
    <t>Đường Kinh Dương Vương, Phường Vũ Ninh, TP Bắc Ninh, Tỉnh Bắc Ninh</t>
  </si>
  <si>
    <t>PHUCHAU</t>
  </si>
  <si>
    <t>HỘ KINH DOANH PHÚC HẬU</t>
  </si>
  <si>
    <t>Phường Ngọc Hà</t>
  </si>
  <si>
    <t>017192001055</t>
  </si>
  <si>
    <t>Số 10, ngõ 62, phố Vĩnh Phúc, Phường Ngọc Hà, TP Hà Nội, Việt Nam.</t>
  </si>
  <si>
    <t>PHUSON</t>
  </si>
  <si>
    <t>CÔNG TY TNHH THƯƠNG MẠI TỔNG HỢP VÀ DỊCH VỤ PHÚ SƠN</t>
  </si>
  <si>
    <t>3002185400</t>
  </si>
  <si>
    <t>Số 869, đường Lê Thái Tổ, Phường Kỳ Liên, Thị xã Kỳ Anh, Tỉnh Hà Tĩnh, Việt Nam</t>
  </si>
  <si>
    <t>0109023661</t>
  </si>
  <si>
    <t>Tầng 2, Toà nhà Vinaconex 7, số 19 Đại từ, Phường Hoàng Mai, Thành phố Hà Nội, Việt Nam</t>
  </si>
  <si>
    <t>PTmart0001</t>
  </si>
  <si>
    <t>PTMart 201 Minh Khai</t>
  </si>
  <si>
    <t>Sảnh S2, chung cư Hinode, 201 Minh Khai, Hai Bà Trưng, HN. sđt 0984866201</t>
  </si>
  <si>
    <t>Sảnh S2, chung cư Hinode, 201 Minh Khai, Hai Bà Trưng, HN</t>
  </si>
  <si>
    <t>PTmart0002</t>
  </si>
  <si>
    <t>PTMart 90 Nguyễn Tuân</t>
  </si>
  <si>
    <t>Sảnh HH1, chung cư Sông Đà 7, 90 Nguyễn Tuân, HN. Sđt 0962825090</t>
  </si>
  <si>
    <t>Sảnh HH1, chung cư Sông Đà 7, 90 Nguyễn Tuân, HN</t>
  </si>
  <si>
    <t>PTmart0003</t>
  </si>
  <si>
    <t>PTMart 47 Nguyễn Tuân</t>
  </si>
  <si>
    <t>47 Nguyễn Tuân, HN</t>
  </si>
  <si>
    <t>PTmart0004</t>
  </si>
  <si>
    <t>PTMart 143 Nguyễn Tuân</t>
  </si>
  <si>
    <t>Sảnh A2B, chung cư Imperia, 143 Nguyễn Tuân - 0967.186.143</t>
  </si>
  <si>
    <t>Sảnh A2B, chung cư Imperia, 143 Nguyễn Tuân</t>
  </si>
  <si>
    <t>PTMart0005</t>
  </si>
  <si>
    <t>PTMart (Chị Trang)</t>
  </si>
  <si>
    <t>Nhà 09 lô TT-02 khu liền kề HD MON ngõ 2, phố Hàm nghi, HN</t>
  </si>
  <si>
    <t>PTmart0006</t>
  </si>
  <si>
    <t>PTmart Đại Từ</t>
  </si>
  <si>
    <t>32 Đại Từ, HN - 0966806432</t>
  </si>
  <si>
    <t>32 Đại Từ, HN</t>
  </si>
  <si>
    <t>PTmart0007</t>
  </si>
  <si>
    <t>PT Mart Hà Đông</t>
  </si>
  <si>
    <t>Tầng 1, Chung cư Samsora, 105 Chu Văn An, Hà Đông - 0982790105</t>
  </si>
  <si>
    <t>105 Chu Văn An, Hà Đông, HN</t>
  </si>
  <si>
    <t>PTmart0008</t>
  </si>
  <si>
    <t>PTMart Terra An Hưng</t>
  </si>
  <si>
    <t>Căn DV06- TÒA V1, CHUNG CƯ TERRA AN HƯNG, KĐT AN HƯNG, ĐƯỜNG TỔ HỮU, P. LA KHÊ, Q. HÀ ĐÔNG, HÀ NỘI. 0983546106</t>
  </si>
  <si>
    <t>Căn DV06, tòa V1, CC Terra An Hưng, KĐT An Hưng, đường Tố Hữu, P.La Khê, Q.Hà Đông, HN</t>
  </si>
  <si>
    <t>PTmart0009</t>
  </si>
  <si>
    <t>PTMart 505 Minh Khai</t>
  </si>
  <si>
    <t>TTTM Sảnh A, khu chung cư Hòa BÌnh Green City, 505 Minh Khai, phường Vĩnh Tuy, quận Hai Bà Trưng, thành phố Hà Nội</t>
  </si>
  <si>
    <t>PTmart0010</t>
  </si>
  <si>
    <t>PTMart Sảnh G2 số 2 Kim Giang</t>
  </si>
  <si>
    <t>Sảnh G2 số 2 Kim Giang, Phường Kim Giang, Quận Thanh Xuân, Thành phố Hà Nội</t>
  </si>
  <si>
    <t>PTmart0011</t>
  </si>
  <si>
    <t>PTMart Tầng 1 Tòa nhà Phú Thịnh Green Park</t>
  </si>
  <si>
    <t>Tầng 1 Tòa nhà Phú Thịnh Green Park, Trung tâm hành chính quận Hà Đông, Hà Cầu, Hà Đông</t>
  </si>
  <si>
    <t>QUYENC6HN</t>
  </si>
  <si>
    <t>Nguyễn Đình Quyền</t>
  </si>
  <si>
    <t>CN3 -Tòa B Kim Văn Kim Lũ, quận Hoàng Mai, thành phố Hà Nội</t>
  </si>
  <si>
    <t>READYMART</t>
  </si>
  <si>
    <t>Lô 1.03A, Tầng 1, Tòa nhà Geleximco Southem Star, 897 Đường Giải Phóng, phường Giáp Bát, quận Hoàng Mai, thành phố Hà Nội</t>
  </si>
  <si>
    <t>Đường Giải Phóng, phường Giáp Bát, quận Hoàng Mai, thành phố Hà Nội</t>
  </si>
  <si>
    <t>BT số 1 - Dãy TT 1 - K35 Tân Mai - Phường Tân Mai - Quận Hoàng Mai - Thành phố Hà Nội</t>
  </si>
  <si>
    <t>Miss Kim Cúc - 0974720096</t>
  </si>
  <si>
    <t>Căn DV-B7 Tòa B KĐT SkyCentral 176 Định Công, phường Định Công, quận Hoàng Mai, TP.Hà Nội</t>
  </si>
  <si>
    <t>CS1 -Tòa C Kim Văn Kim Lũ, quận Hoàng Mai, thành phố Hà Nội</t>
  </si>
  <si>
    <t>CS5 - TT2-17, Kim Văn, Hoàng Mai, Hà Nội</t>
  </si>
  <si>
    <t>L1 28-30 &amp; L1 28B Tầng 1 TTTM Vincom Mega Mall, Phường Tây Mỗ- Đại Mỗ, Quận Nam Từ Liêm, TP Hà Nội, VN</t>
  </si>
  <si>
    <t>0311187079-004</t>
  </si>
  <si>
    <t>B14, B15, B22, B23, B24, B25, B26 tòa nhà Syrena, Số 51 phố Xuân Diệu, Phường Tây Hồ, Thành phố Hà Nội, Việt Nam</t>
  </si>
  <si>
    <t>sanhdieu458</t>
  </si>
  <si>
    <t>SÀNH ĐIỆU Annam Goumet - VINCOM TIMES CITY store</t>
  </si>
  <si>
    <t>Tầng hầm B1, 458 Minh Khai, quận Hai Bà Trưng, Hà Nội</t>
  </si>
  <si>
    <t>sanhdieu9001</t>
  </si>
  <si>
    <t>SÀNH ĐIỆU Long Biên</t>
  </si>
  <si>
    <t>Lô 108-110, tầng L1 TTTM Vincom Plaza Long Biên, KĐT Sinh thái Vinhomes Riverside, P.Phúc Lợi, Q.Long Biên, HN</t>
  </si>
  <si>
    <t>sanhdieu9002</t>
  </si>
  <si>
    <t>SÀNH ĐIỆU 51 Xuân Diệu, Tây Hồ, HN</t>
  </si>
  <si>
    <t>51 Xuân Diệu, P.Quảng An, Q.Tây Hồ, HN</t>
  </si>
  <si>
    <t>sanhdieu9003</t>
  </si>
  <si>
    <t>SÀNH ĐIỆU Smart city</t>
  </si>
  <si>
    <t>L1 28-30 &amp; L1 28B TẦNG 1 TTTM VINCOM MEGA MALL, PHƯỜNG ĐẠI MỖ, QUẬN NAM TỪ LIÊM, HN</t>
  </si>
  <si>
    <t>SBF</t>
  </si>
  <si>
    <t>0316625505-001</t>
  </si>
  <si>
    <t>Tầng 12A, Tòa nhà Diamond Flower, KĐT mới N1, Số 48, đường Lê Văn Lương, Phường Nhân Chính, Quận Thanh Xuân, Thành Phố Hà nội, Việt Nam</t>
  </si>
  <si>
    <t>SE7VENHA</t>
  </si>
  <si>
    <t>Công Ty Cổ Phần Thương Mại Và Dịch Vụ Se7ven Việt Nam</t>
  </si>
  <si>
    <t>0106845649</t>
  </si>
  <si>
    <t>Số 26, Ngõ 25, Bùi Huy Ích, Phường Hoàng Liệt, Quận Hoàng Mai, Hà Nội</t>
  </si>
  <si>
    <t>9%; MIENBAC</t>
  </si>
  <si>
    <t>0313330856-003</t>
  </si>
  <si>
    <t>Phòng CP2.19.03C, Tầng 19 Capital Place, Số 29 Liễu Giai, Phường Giảng Võ, Thành phố Hà Nội, Việt Nam</t>
  </si>
  <si>
    <t>Tầng 12A, toà nhà Diamond Flower, Khu đô thị mới N1, số 48, đường Lê Văn Lương, Phường Yên Hòa, Thành phố Hà Nội, Việt Nam</t>
  </si>
  <si>
    <t>siba0001</t>
  </si>
  <si>
    <t>Sibafood Vinhomes Green Bay, Mễ Trì</t>
  </si>
  <si>
    <t>MIENBAC;6%</t>
  </si>
  <si>
    <t>G1, Vinhomes Green Bay, Mễ Trì, Nam Từ Liêm, HN</t>
  </si>
  <si>
    <t>siba0002</t>
  </si>
  <si>
    <t>Sibafood Thăng Long Victory</t>
  </si>
  <si>
    <t>khu ĐT An Khánh, huyện Hoài Đức, HN</t>
  </si>
  <si>
    <t>siba0003</t>
  </si>
  <si>
    <t>Sibafood IMPERIA SKY GARDEN</t>
  </si>
  <si>
    <t>SÀN THƯƠNG MẠI B15+B16 TÒA IMPERIA SKY GARDEN 423 MINH KHAI, P. VĨNH TUY, Q. HAI BÀ TRƯNG, TP HÀ NỘI, SĐT: CHỊ VÂN 0984213993</t>
  </si>
  <si>
    <t>B15+B16 TÒA IMPERIA SKY GARDEN 423 MINH KHAI, PHƯỜNG VĨNH TUY, QUẬN HAI BÀ TRƯNG, TP HÀ NỘI</t>
  </si>
  <si>
    <t>siba0004</t>
  </si>
  <si>
    <t>Sibafood Vinhome Ocean Park</t>
  </si>
  <si>
    <t>Gian hàng TM 01S01 tòa R1.05, khu đô thị Vinhome Ocean Park, Thị Trấn Trâu Qùy, huyện Gia Lâm, Hà Nội, sđt : 0972648887 anh tuấn</t>
  </si>
  <si>
    <t>Gian hàng TM 01S01 tòa R1.05, khu đô thị Vinhome Ocean Park, Thị Trấn Trâu Qùy, huyện Gia Lâm, Hà Nội</t>
  </si>
  <si>
    <t>siba0005</t>
  </si>
  <si>
    <t>Sibafood Thăng Long Capital</t>
  </si>
  <si>
    <t>Tầng 1 tòa T3 Thăng Long Capital, Xã An Khánh, huyện Hoài Đức, HN</t>
  </si>
  <si>
    <t>siba0006</t>
  </si>
  <si>
    <t>Sibafood CC Xuân Đỉnh, Bắc Từ Liêm</t>
  </si>
  <si>
    <t>CC C2 Xuân Đỉnh, số 1 Đỗ Nhuận, Xuân Đỉnh, Q.Bắc Từ Liêm, HN</t>
  </si>
  <si>
    <t>siba0007</t>
  </si>
  <si>
    <t>Sibafood Đông Ngạc, Bắc Từ Liêm</t>
  </si>
  <si>
    <t>SH17 khu Ecohome 3, P.Đông Ngạc, Q.Bắc Từ Liêm, HN</t>
  </si>
  <si>
    <t>siba0008</t>
  </si>
  <si>
    <t>Sibafood AnLand Premium</t>
  </si>
  <si>
    <t>SH HH01B, cc Anland Premium, KĐT mới Dương Nội, P.La Khê, Q.Hà Đông, HN</t>
  </si>
  <si>
    <t>siba0009</t>
  </si>
  <si>
    <t>Sibafood Hope Residences</t>
  </si>
  <si>
    <t>Sàn thương mại dv số H5-TM11, khu nhà ở xã hội Hope Residence, P.Phúc Đồng, Q.Long Biên, HN. sđt chú Tân 0978499510</t>
  </si>
  <si>
    <t>Sàn thương mại dv số H5-TM11, khu nhà ở xã hội Hope Residence, P.Phúc Đồng, Q.Long Biên, HN</t>
  </si>
  <si>
    <t>siba0010</t>
  </si>
  <si>
    <t>Sibafood Ocean Park II</t>
  </si>
  <si>
    <t>CH Sibafood Ocean Park II</t>
  </si>
  <si>
    <t>Gian hàng TM 01SH20, S1.6 (L27M), B3-CT01-3, khu đô thị Gia Lâm - Vinhomes Ocean Park, Xã Đa Tốn, huyện Gia Lâm, Hà Nội</t>
  </si>
  <si>
    <t>siba0011</t>
  </si>
  <si>
    <t>Sibafood Vinhomes Imperia</t>
  </si>
  <si>
    <t>Số 12A, khu BH 03, ô số 13 lô OTM - 7, khu đô thị Vinhomes Imperia, phường Thượng Lý, quận Hồng Bàng, thành phố Hải Phòng, Việt Nam</t>
  </si>
  <si>
    <t>siba0012</t>
  </si>
  <si>
    <t>Sibafood 84 Chùa Láng</t>
  </si>
  <si>
    <t>Số 2A, Ngõ 84 Chùa Láng, quận Đống Đa, Thành phố Hà Nội</t>
  </si>
  <si>
    <t>siba0013</t>
  </si>
  <si>
    <t>Sibafood 79 Ngọc Hồi</t>
  </si>
  <si>
    <t>Chung cư Rose Town 79 Ngọc Hồi, Phường Hoàng Liệt, quận Hoàng Mai, thành phố Hà Nội</t>
  </si>
  <si>
    <t>siba0014</t>
  </si>
  <si>
    <t>Sibafood An Đồng</t>
  </si>
  <si>
    <t>LK1 - Số 50, đường Máng Nước, xã An Đồng, huyện An Dương, thành phố Hải Phòng, Việt Nam</t>
  </si>
  <si>
    <t>siba0015</t>
  </si>
  <si>
    <t>Sibafood Văn Phú</t>
  </si>
  <si>
    <t>S005 - Khu nhà ở Hi Brand, KĐT mới Văn Phú, Phường Phú La, Quận Hà Đông, Tp Hà Nội ( The K-Park)</t>
  </si>
  <si>
    <t>siba0016</t>
  </si>
  <si>
    <t>Sibafood Nguyễn Văn Cừ</t>
  </si>
  <si>
    <t>S059 - Số 290 Nguyễn Văn Cừ, Hưng Phúc,TP Vinh, Nghệ An</t>
  </si>
  <si>
    <t>siba0017</t>
  </si>
  <si>
    <t>Sibafood Terra An Hưng</t>
  </si>
  <si>
    <t>S063 - Tầng 1, V4-B08 Lô đất TTDV01, Khu đô thị mới An Hưng, Phường La Khê, Quận Hà Đông, Hà Nội</t>
  </si>
  <si>
    <t>siba0018</t>
  </si>
  <si>
    <t>Sibafood S007 - Tòa Mulberry</t>
  </si>
  <si>
    <t>S007 - Tòa Mulberry, TT01A-1 - Khu nhà ở thấp tầng, KĐT Mộ Lao, Hà Đông, Hà Nội</t>
  </si>
  <si>
    <t>0109334554</t>
  </si>
  <si>
    <t>Tầng 1, Tòa nhà Sunshine Center, Số 16, đường Phạm Hùng, Phường Từ Liêm, Thành phố Hà Nội, Việt Nam</t>
  </si>
  <si>
    <t>smart0001</t>
  </si>
  <si>
    <t>Sunshine Mart Tây Hồ</t>
  </si>
  <si>
    <t>Tầng 1 tòa R2, KĐT Nam Thăng Long, Phú Thượng, Q.Tây Hồ, HN</t>
  </si>
  <si>
    <t>smart0002</t>
  </si>
  <si>
    <t>Sunshine Mart Bắc Từ Liêm</t>
  </si>
  <si>
    <t>Tầng 1, tòa S3 Sunshine city, KĐT Nam Thăng Long, P.Đông Ngạc, Q.Bắc Từ Liêm, HN</t>
  </si>
  <si>
    <t>smart0003</t>
  </si>
  <si>
    <t>Sunshine Mart Center</t>
  </si>
  <si>
    <t>S00402-Kho Shunshine Center</t>
  </si>
  <si>
    <t>Tầng 1, tòa nhà Sunshine Center, 16 Phạm Hùng, Nam Từ Liêm, HN</t>
  </si>
  <si>
    <t>Tầng 1 Tòa Sunshine Center, số 16 đường Phạm Hùng, Phường Mỹ Đình 2, Quận Nam Từ Liêm, HN</t>
  </si>
  <si>
    <t>smart0004</t>
  </si>
  <si>
    <t>Sunshine Mart Lĩnh Nam, Hoàng Mai</t>
  </si>
  <si>
    <t>Ngõ 13, Lĩnh Nam, Mai Động, Hoàng Mai, HN</t>
  </si>
  <si>
    <t>smart0005</t>
  </si>
  <si>
    <t>Sunshine Mart Dương Văn Bé, Hoàng Mai</t>
  </si>
  <si>
    <t>Đ.Dương Văn Bé, tầng 1 tòa H3 Shunshine Garden, Mai Động, Hoàng Mai, HN</t>
  </si>
  <si>
    <t>SMARTGAP</t>
  </si>
  <si>
    <t>CÔNG TY CỔ PHẦN CÔNG NGHỆ SMARTGAP</t>
  </si>
  <si>
    <t>61 NGỤY NHƯ KON TUM</t>
  </si>
  <si>
    <t>0108631201</t>
  </si>
  <si>
    <t>Căn số 15, tầng 37, tòa C2- DCapital, đường Trần Duy Hưng, Phường Trung Hoà, Quận Cầu Giấy, Thành phố Hà Nội, Việt Nam</t>
  </si>
  <si>
    <t>STARMART</t>
  </si>
  <si>
    <t>Starmart 140 Giảng Võ</t>
  </si>
  <si>
    <t>Số 5 Ngõ 140 Giảng Võ, Quận Ba Đình, Tp. Hà Nội, sđt : 098.767.7391</t>
  </si>
  <si>
    <t>Starmart Số 5 Ngõ 140 Giảng Võ, Quận Ba Đình, Tp. Hà Nội</t>
  </si>
  <si>
    <t>Lê Hữu Giang</t>
  </si>
  <si>
    <t>Siêu thị chợ Hay, cửa Đông chợ Quán Toan - Hồng Bàng - Hải Phòng</t>
  </si>
  <si>
    <t>Số 40, Phố Vũ Xuân Thiều, Phường Phúc Lợi, Thành phố Hà Nội, Việt Nam</t>
  </si>
  <si>
    <t>0106188175</t>
  </si>
  <si>
    <t>0110765361</t>
  </si>
  <si>
    <t>Kiốt SH16- ĐN6, SH17- ĐN6, Tầng 1, Tòa nhà CT5, đường Phạm Hùng, KĐT Mỹ Đình Sông Đà, Phường Mỹ Đình 1, Quận Nam Từ Liêm, Thành phố Hà Nội, Việt Nam</t>
  </si>
  <si>
    <t>TERRA</t>
  </si>
  <si>
    <t>CÔNG TY CỔ PHẦN THƯƠNG MẠI TERRA</t>
  </si>
  <si>
    <t>0110080128</t>
  </si>
  <si>
    <t>Số 4, ngõ Phan Huy Chú, phố Phan Huy Chú, Phường Phan Chu Trinh, Quận Hoàn Kiếm, Thành phố Hà Nội, Việt Nam</t>
  </si>
  <si>
    <t>Terra001</t>
  </si>
  <si>
    <t>Tera mart- toà Kosmo</t>
  </si>
  <si>
    <t>Tera mart - toà Kosmo - Xuân la - Tây Hồ - Hà Nội</t>
  </si>
  <si>
    <t>Terra002</t>
  </si>
  <si>
    <t>Tera mart - Toà A2 Chung cư An Bình</t>
  </si>
  <si>
    <t>Toà A2 chung cư An Bình, phường Cổ Nhuế, quận Bắc Từ Liêm, thành phố Hà Nội</t>
  </si>
  <si>
    <t>THAIHUNGLONG</t>
  </si>
  <si>
    <t>CÔNG TY TNHH XUẤT NHẬP KHẨU THÁI HƯNG LONG</t>
  </si>
  <si>
    <t>khách mua máy</t>
  </si>
  <si>
    <t>1001124063</t>
  </si>
  <si>
    <t>Nhà ông Cải, thôn Phương La, Xã Thái Phương, Huyện Hưng Hà, Tỉnh Thái Bình, Việt Nam</t>
  </si>
  <si>
    <t>THUEHAIPHONG</t>
  </si>
  <si>
    <t>Cục Thuế Hải Phòng</t>
  </si>
  <si>
    <t>0200970118</t>
  </si>
  <si>
    <t>Phòng Tài Chính - Kế Hoạch Quận Hải An - Điểm Thu Phí Số 9</t>
  </si>
  <si>
    <t>THUHANGFOOD</t>
  </si>
  <si>
    <t>Công Ty Cổ Phần Thu Hằng Food Việt Nam</t>
  </si>
  <si>
    <t>2%</t>
  </si>
  <si>
    <t>0108501717</t>
  </si>
  <si>
    <t>Số 306, Tổ 1, Phố Phú Viên, Phường Bồ Đề, Quận Long Biên, Thành Phố Hà Nội, Việt Nam</t>
  </si>
  <si>
    <t>TIENDAT</t>
  </si>
  <si>
    <t>CÔNG TY TNHH KINH DOANH THỰC PHẨM TIẾN ĐẠT</t>
  </si>
  <si>
    <t>khách hàng và cũng là ncc thực phẩm tươi sống</t>
  </si>
  <si>
    <t>0105390614</t>
  </si>
  <si>
    <t>Số 87, ngõ 129 phố Đại Linh, Phường Trung Văn, Quận Nam Từ Liêm, Thành phố Hà Nội, Việt Nam</t>
  </si>
  <si>
    <t>tikiMFHDO</t>
  </si>
  <si>
    <t>TI KI kho MFHDO</t>
  </si>
  <si>
    <t>ck cố định 3%; thu công nợ ck thanh toán 5%</t>
  </si>
  <si>
    <t>MIENNAM; 3%</t>
  </si>
  <si>
    <t>Kho dệt 19/05. Ngõ 250/80 đường Phan Trọng Tuệ, xã Thanh Liệt, huyện Thanh Trì, HN</t>
  </si>
  <si>
    <t>TIKI</t>
  </si>
  <si>
    <t>tikiMFLBI</t>
  </si>
  <si>
    <t>TI KI kho MFLBI</t>
  </si>
  <si>
    <t>Số 3-5 Nguyễn Văn Linh, Gia Thụy, Long Biên, Hà Nội (Nguyễn Công Hậu 0949675886)</t>
  </si>
  <si>
    <t>Số 3-5 Nguyễn Văn Linh, Gia Thụy, Long Biên, Hà Nội</t>
  </si>
  <si>
    <t>0103973610</t>
  </si>
  <si>
    <t>Số 6 Biệt thự 2, bán đảo Linh Đàm, Phường Hoàng Liệt, Thành phố Hà Nội, Việt Nam</t>
  </si>
  <si>
    <t>Tmart00357</t>
  </si>
  <si>
    <t>Tmart00357 01. Quầy 72 Lĩnh Nam</t>
  </si>
  <si>
    <t>MIENBAC;9%</t>
  </si>
  <si>
    <t>01. Quầy 72 Lĩnh Nam</t>
  </si>
  <si>
    <t>72 Lĩnh Nam, Hoàng Mai, HN</t>
  </si>
  <si>
    <t>Tmart00619</t>
  </si>
  <si>
    <t>Tmart00619 04. Quầy N3B2 Trần Bình</t>
  </si>
  <si>
    <t>04. Quầy N3B2 Trần Bình</t>
  </si>
  <si>
    <t>N3B2 Trần Bình, Từ Liêm, HN ( Cổng làng hoa Phú Mỹ )</t>
  </si>
  <si>
    <t>Tmart00628</t>
  </si>
  <si>
    <t>Tmart00628 03. Quầy 274 Khương Đình</t>
  </si>
  <si>
    <t>03. Quầy 274 Khương Đình</t>
  </si>
  <si>
    <t>274 Khương Đình, Thanh xuân, HN</t>
  </si>
  <si>
    <t>Tmart00644</t>
  </si>
  <si>
    <t>Tmart00644 05. Số 14 Yên Sơn - Chúc Sơn</t>
  </si>
  <si>
    <t>Thị trấn Chúc Sơn</t>
  </si>
  <si>
    <t>05. Số 14 Yên Sơn - Chúc Sơn</t>
  </si>
  <si>
    <t>Số 14 Yên Sơn - Chúc Sơn, Huyện Chương Mỹ, Thành phố Hà Nội</t>
  </si>
  <si>
    <t>Tmart00722</t>
  </si>
  <si>
    <t>Tmart00722 09. Quầy Sóc Sơn</t>
  </si>
  <si>
    <t>09. Quầy Sóc Sơn</t>
  </si>
  <si>
    <t>Tòa nhà Thuần Mão ĐTM Sóc Sơn, HN</t>
  </si>
  <si>
    <t>Tmart00928</t>
  </si>
  <si>
    <t>Tmart00928 12. Quầy CT12B Kim Văn - Kim Lũ</t>
  </si>
  <si>
    <t>12. Quầy CT12B Kim Văn - Kim Lũ</t>
  </si>
  <si>
    <t>Tầng 1 , CT12B ĐTM Kim Văn - Kim Lũ, Hoàng Mai, HN</t>
  </si>
  <si>
    <t>Tmart00980</t>
  </si>
  <si>
    <t>Tmart00980 15. Quầy 9B Nguyễn Cảnh Dị-KĐT Đại Kim</t>
  </si>
  <si>
    <t>15. Quầy 9B Nguyễn Cảnh Dị-KĐT Đại Kim</t>
  </si>
  <si>
    <t>9B Nguyễn Cảnh Dị, Đại Kim, Hoàng Mai, Hà Nội</t>
  </si>
  <si>
    <t>Tmart00983</t>
  </si>
  <si>
    <t>Tmart00983 16. Quầy Xala, tòa nhà Hemisco, Xala</t>
  </si>
  <si>
    <t>16. Quầy Xala, tòa nhà Hemisco, Xala</t>
  </si>
  <si>
    <t>Tầng 1 tòa nhà Hemisco, KĐT Xala, Phúc La, Hà Đông, HN</t>
  </si>
  <si>
    <t>Tmart00984</t>
  </si>
  <si>
    <t>Tmart00984 17. Quầy 184 Đại Từ</t>
  </si>
  <si>
    <t>17. Quầy 184 Đại Từ</t>
  </si>
  <si>
    <t>184 Đại Từ, Phường Đại Kim, Quận Hoàng Mai, HN</t>
  </si>
  <si>
    <t>Tmart00988</t>
  </si>
  <si>
    <t>Tmart00988 19. Quầy Resco Cổ Nhuế</t>
  </si>
  <si>
    <t>19. Quầy Resco Cổ Nhuế</t>
  </si>
  <si>
    <t>Tầng 1, nhà OTC1, KĐT Resco Cổ Nhuế 2, Từ Liêm, HN</t>
  </si>
  <si>
    <t>Tmart00989</t>
  </si>
  <si>
    <t>Tmart00989 20. Quầy Tân Tây Đô</t>
  </si>
  <si>
    <t>20. Quầy Tân Tây Đô</t>
  </si>
  <si>
    <t>Tầng 1 Tòa nhà CT12B khu Đô thị mới Tân Tây Đô, Xã Tân Lập, Huyện Đan Phượng, Hà Nội.</t>
  </si>
  <si>
    <t>Tmart00992</t>
  </si>
  <si>
    <t>Tmart00992 22. Quầy CT3 KĐT Văn Khê</t>
  </si>
  <si>
    <t>22. Quầy CT3 KĐT Văn Khê</t>
  </si>
  <si>
    <t>Tầng 1, Tòa nhà CT3 khu đô thị Văn Khê, Hà Đông, Hà Nội</t>
  </si>
  <si>
    <t>Tmart00993</t>
  </si>
  <si>
    <t>Tmart00993 23. Quầy CT1 Ngô Thì Nhậm, Hà Đông</t>
  </si>
  <si>
    <t>23. Quầy CT1 Ngô Thì Nhậm, Hà Đông</t>
  </si>
  <si>
    <t>Tầng 1 tòa nhà CT1, chung cư Ngô Thì Nhậm, Hà Đông, Hà Nội</t>
  </si>
  <si>
    <t>Tmart00994</t>
  </si>
  <si>
    <t>Tmart00994 24. Quầy Victory Thăng Long</t>
  </si>
  <si>
    <t>24. Quầy Victory Thăng Long</t>
  </si>
  <si>
    <t>Tòa T1 Victory Thăng Long, An Khánh, Hoài Đức, Hà Nội</t>
  </si>
  <si>
    <t>Tmart00995</t>
  </si>
  <si>
    <t>Tmart00995 25. Quầy CT2 - KĐT Xala</t>
  </si>
  <si>
    <t>25. Quầy CT2 - KĐT Xala</t>
  </si>
  <si>
    <t>Tầng 1 tòa CT2, KĐT Xala, Hà Đông, HN</t>
  </si>
  <si>
    <t>Tmart00999</t>
  </si>
  <si>
    <t>Tmart00999 27. Quầy 62 Thanh Liệt (658 Kim Giang mới)</t>
  </si>
  <si>
    <t>27. Quầy 62 Thanh Liệt (658 Kim Giang mới)</t>
  </si>
  <si>
    <t>Số 658 Kim Giang, Xã Thanh Trì, Huyện Thanh Trì, Hà Nội.</t>
  </si>
  <si>
    <t>Tmart01000</t>
  </si>
  <si>
    <t>Tmart01000 28. Quầy 485 Vũ Tông Phan</t>
  </si>
  <si>
    <t>28. Quầy 485 Vũ Tông Phan</t>
  </si>
  <si>
    <t>485 Vũ Tông Phan, Thanh Xuân, Hà Nội</t>
  </si>
  <si>
    <t>Tmart01001</t>
  </si>
  <si>
    <t>Tmart01001 29. Quầy tòa K-KĐT Dương Nội</t>
  </si>
  <si>
    <t>29. Quầy tòa K-KĐT Dương Nội</t>
  </si>
  <si>
    <t>Tầng 1, tòa K - cụm HJK - KĐT The Spark Dương Nội, Hà Đông, HN</t>
  </si>
  <si>
    <t>Tmart01003</t>
  </si>
  <si>
    <t>Tmart01003 30. Quầy Ecohome2</t>
  </si>
  <si>
    <t>30. Quầy Ecohome2</t>
  </si>
  <si>
    <t>Căn 06+07 tòa C2A chung cư Ecohome2, đường tân xuân, phường đông ngạc, quận bắc từ liêm, HN</t>
  </si>
  <si>
    <t>Tmart01010</t>
  </si>
  <si>
    <t>Tmart01010 34. Quầy tòa HH2A, KĐT The Spark Dương Nội</t>
  </si>
  <si>
    <t>34. Quầy tòa HH2A, KĐT The Spark Dương Nội</t>
  </si>
  <si>
    <t>Tầng 1 -  HH2B KĐT The Spark Dương Nội, phường Yên Nghĩa, quận Hà Đông, Hà Nội</t>
  </si>
  <si>
    <t>Tmart01011</t>
  </si>
  <si>
    <t>Tmart01011 35. Quầy tầng 5 tòa GEMEK, KĐT Lê Trọng Tấn</t>
  </si>
  <si>
    <t>35. Quầy tầng 5 tòa GEMEK, KĐT Lê Trọng Tấn</t>
  </si>
  <si>
    <t>Tầng 5 tòa GEMEK, KĐT mới Lê Trọng Tấn, Hoài Đức, HN</t>
  </si>
  <si>
    <t>Tmart01012</t>
  </si>
  <si>
    <t>Tmart01012 36. Quầy CT2 Xuân Mai, Tô Hiệu</t>
  </si>
  <si>
    <t>36. Quầy CT2 Xuân Mai, Tô Hiệu</t>
  </si>
  <si>
    <t>Tòa CT2 Xuân Mai, Tô Hiệu, phường Hà Cầu, quận Hà Đông, Hà Nội</t>
  </si>
  <si>
    <t>Tmart01017</t>
  </si>
  <si>
    <t>Tmart01017 39. Quầy 112 Âu Cơ</t>
  </si>
  <si>
    <t>39. Quầy 112 Âu Cơ</t>
  </si>
  <si>
    <t>112 Âu Cơ, Tây Hồ, HN</t>
  </si>
  <si>
    <t>Tmart01019</t>
  </si>
  <si>
    <t>Tmart01019 40. Quầy 19T6 Kiến Hưng</t>
  </si>
  <si>
    <t>40. Quầy 19T6 Kiến Hưng</t>
  </si>
  <si>
    <t>Tầng 1, Tòa nhà 19T6 Kiến Hưng, phường Kiến Hưng, Quận Hà Đông, Hà Nội.</t>
  </si>
  <si>
    <t>Tmart01021</t>
  </si>
  <si>
    <t>Tmart01021 42. Quầy Ecolife, 58 Tố Hữu</t>
  </si>
  <si>
    <t>42. Quầy Ecolife, 58 Tố Hữu</t>
  </si>
  <si>
    <t>Tòa Ecolife Capital, 58 Tố Hữu, Nam Từ Liêm, Hà Nội</t>
  </si>
  <si>
    <t>Tmart01023</t>
  </si>
  <si>
    <t>Tmart01023 00. Quầy 39 Cầu Diễn</t>
  </si>
  <si>
    <t>00. Quầy 39 Cầu Diễn</t>
  </si>
  <si>
    <t>39 Cầu Diễn, Bắc Từ Liêm, HN</t>
  </si>
  <si>
    <t>Tmart01025</t>
  </si>
  <si>
    <t>Tmart01025 45. Quầy 20 Đức Diễn</t>
  </si>
  <si>
    <t>45. Quầy 20 Đức Diễn</t>
  </si>
  <si>
    <t>20 Đức Diễn, Bắc Từ Liêm, HN</t>
  </si>
  <si>
    <t>Tmart01027</t>
  </si>
  <si>
    <t>Tmart01027 120. Quầy Xốm 2</t>
  </si>
  <si>
    <t>120. Quầy Xốm 2</t>
  </si>
  <si>
    <t>Số 1 Ngõ 10, Phố Xốm, quận Hà Đông, thành phố Hà Nội</t>
  </si>
  <si>
    <t>Tmart01027-1</t>
  </si>
  <si>
    <t>Tmart01027-1 47. Quầy 69 Phố Xốm</t>
  </si>
  <si>
    <t>Đã đóng cửa</t>
  </si>
  <si>
    <t>47. Quầy 69 Phố Xốm</t>
  </si>
  <si>
    <t>Số 69 phố Xốm, Phường Phú Lãm, Quận Hà Đông, Hà Nội</t>
  </si>
  <si>
    <t>Tmart01029</t>
  </si>
  <si>
    <t>Tmart01029 49. Nơ 6A, Linh Đàm</t>
  </si>
  <si>
    <t>49. Nơ 6A, Linh Đàm</t>
  </si>
  <si>
    <t>Nơ 6A, Bán đảo Linh Đàm, Phường Hoàng Liệt, Quận Hoàng Mai,HN</t>
  </si>
  <si>
    <t>Tmart01032</t>
  </si>
  <si>
    <t>Tmart01032 52. Quầy Vĩnh Quỳnh</t>
  </si>
  <si>
    <t>52. Quầy Vĩnh Quỳnh</t>
  </si>
  <si>
    <t>Xóm 2, Thôn Quỳnh Đô, Xã Vĩnh Quỳnh, Huyện Thanh Trì, HN</t>
  </si>
  <si>
    <t>Tmart01036</t>
  </si>
  <si>
    <t>Tmart01036 56. TM02-N03T5 khu ngoại giao đoàn</t>
  </si>
  <si>
    <t>56. TM02-N03T5 khu ngoại giao đoàn</t>
  </si>
  <si>
    <t>56. TM02-N03T5 khu ngoại giao đoàn, P.Xuân Tảo, Bắc Từ Liêm, HN</t>
  </si>
  <si>
    <t>Tmart01041</t>
  </si>
  <si>
    <t>Tmart01041 61. Quầy Định Công, số 1 Trần Nguyên Đán</t>
  </si>
  <si>
    <t>61. Quầy Định Công, số 1 Trần Nguyên Đán</t>
  </si>
  <si>
    <t>số 1 Trần Nguyên Đán, P.Định Công, Hoàng Mai, HN</t>
  </si>
  <si>
    <t>Tmart01046</t>
  </si>
  <si>
    <t>Tmart01046 66. Quầy 47 Tân Xuân, Bắc Từ Liêm, HN</t>
  </si>
  <si>
    <t>66. Quầy 47 Tân Xuân, Bắc Từ Liêm, HN</t>
  </si>
  <si>
    <t>47 Tân Xuân, Bắc Từ Liêm, HN</t>
  </si>
  <si>
    <t>Tmart01047</t>
  </si>
  <si>
    <t>Tmart01047 67. Quầy Trần Thủ Độ</t>
  </si>
  <si>
    <t>67. Quầy Trần Thủ Độ</t>
  </si>
  <si>
    <t>Cổng nhà máy Hino, đường Trần Thủ Độ, Q.Hoàng Mai, HN</t>
  </si>
  <si>
    <t>Tmart01048</t>
  </si>
  <si>
    <t>Tmart01048 68. Quầy 32T ĐN-A KĐT Golden An Khánh</t>
  </si>
  <si>
    <t>68. Quầy 32T ĐN-A KĐT Golden An Khánh</t>
  </si>
  <si>
    <t>Tầng 1 Tòa Nhà 32T, The Golden An Khánh, Khu đô thị Nam Khánh, Xã An Khánh, Huyện Hoài Đức, Hà Nội</t>
  </si>
  <si>
    <t>Tmart01049</t>
  </si>
  <si>
    <t>Tmart01049 69. Quầy 59 Xuân La, Tây Hồ, HN</t>
  </si>
  <si>
    <t>69. Quầy 59 Xuân La, Tây Hồ, HN</t>
  </si>
  <si>
    <t xml:space="preserve"> Số 59 Xuân La, Phường Xuân La, Quận Tây Hồ, Hà Nội.</t>
  </si>
  <si>
    <t>Số 59 Xuân La, Phường Xuân La, Quận Tây Hồ, Hà Nội.</t>
  </si>
  <si>
    <t>Tmart01051</t>
  </si>
  <si>
    <t>Tmart01051 71. Quầy Hưng Yên</t>
  </si>
  <si>
    <t>71. Quầy Hưng Yên</t>
  </si>
  <si>
    <t>601 Nguyễn Văn Linh, TP Hưng Yên, Hưng Yên</t>
  </si>
  <si>
    <t>Tmart01061</t>
  </si>
  <si>
    <t>Tmart01061 81. Quầy Victory 2</t>
  </si>
  <si>
    <t>81. Quầy Victory 2</t>
  </si>
  <si>
    <t>Tòa A Victory 2, KĐT An Khánh, Hoài Đức, HN</t>
  </si>
  <si>
    <t>Tmart01062</t>
  </si>
  <si>
    <t>Tmart01062 82. Quầy H3.2 FLC Đại Mỗ</t>
  </si>
  <si>
    <t>82. Quầy H3.2 FLC Đại Mỗ</t>
  </si>
  <si>
    <t>Tầng 1, H3.2 KĐT FLC Đại Mỗ, Nam Từ Liêm, Hà Nội</t>
  </si>
  <si>
    <t>Tmart01063</t>
  </si>
  <si>
    <t>Tmart01063 83. Tmart Tòa N02, Ecohome3</t>
  </si>
  <si>
    <t>83. Tmart Tòa N02, Ecohome3</t>
  </si>
  <si>
    <t>Tòa N02, Ecohome 3, phường Đông Ngạc, quận Bắc Từ Liêm, Hà Nội</t>
  </si>
  <si>
    <t>Tmart01065</t>
  </si>
  <si>
    <t>Tmart01065 84. Quầy Tecco Tứ Hiệp</t>
  </si>
  <si>
    <t>84. Quầy Tecco Tứ Hiệp</t>
  </si>
  <si>
    <t>Chung cư Tecco Skyville Tower, đường Quan Lai, Ngũ Hiệp, Thanh Trì, Hà Nội</t>
  </si>
  <si>
    <t>Tmart01067</t>
  </si>
  <si>
    <t>Tmart01067 86. Quầy Nơ 4A Linh Đàm</t>
  </si>
  <si>
    <t>86. Quầy Nơ 4A Linh Đàm</t>
  </si>
  <si>
    <t>Nơ 4A, Bán đảo Linh Đàm, Hoàng Liệt, Hoàng Mai, Hà Nội</t>
  </si>
  <si>
    <t>Tmart01070</t>
  </si>
  <si>
    <t>Tmart01070 89. quầy No5 Golden Time, Ecohome 4</t>
  </si>
  <si>
    <t>89. quầy No5 Golden Time, Ecohome 4</t>
  </si>
  <si>
    <t>Tầng 1, tòa No5, khu nhà ở Ecohome 3, Đông Ngạc, Bắc Từ Liêm, Hà Nội</t>
  </si>
  <si>
    <t>Tmart01071</t>
  </si>
  <si>
    <t>Tmart01071 90. Quầy Đại Thanh 2</t>
  </si>
  <si>
    <t>90. Quầy Đại Thanh 2</t>
  </si>
  <si>
    <t>CT10C KĐT Đại Thanh, Tả Thanh Oai, Thanh Trì, Hà Nội</t>
  </si>
  <si>
    <t>Tmart01072</t>
  </si>
  <si>
    <t>Tmart01072 91. Quầy 96 Vĩnh Hưng</t>
  </si>
  <si>
    <t>91. Quầy 96 Vĩnh Hưng</t>
  </si>
  <si>
    <t>96 Vĩnh Hưng, phường Vĩnh Hưng, quận Hoàng Mai, Hà Nội</t>
  </si>
  <si>
    <t>Tmart01073</t>
  </si>
  <si>
    <t>Tmart01073 92. Quầy Lê Văn Thiêm</t>
  </si>
  <si>
    <t>92. Quầy Lê Văn Thiêm</t>
  </si>
  <si>
    <t>Số 2 Lê Văn Thiêm, phường Nhân Chính, Thanh Xuân, Hà Nội</t>
  </si>
  <si>
    <t>Tmart01074</t>
  </si>
  <si>
    <t>Tmart01074 93. Quầy 112 Tân Khai</t>
  </si>
  <si>
    <t>93. Quầy 112 Tân Khai</t>
  </si>
  <si>
    <t>112 Tân Khai, phường Tân Khai, Hoàng Mai, Hà Nội</t>
  </si>
  <si>
    <t>Tmart01075</t>
  </si>
  <si>
    <t>Tmart01075 94. 282 Xuân Đỉnh</t>
  </si>
  <si>
    <t>94. 282 Xuân Đỉnh</t>
  </si>
  <si>
    <t>280- 282 Xuân Đỉnh, phường Xuân Đỉnh, quận Bắc Từ Liêm, Hà Nội</t>
  </si>
  <si>
    <t>Tmart01076</t>
  </si>
  <si>
    <t>Tmart01076 95. T1 tòa K3, Kpark Văn Phú</t>
  </si>
  <si>
    <t>95. T1 tòa K3, Kpark Văn Phú</t>
  </si>
  <si>
    <t>Ô H-CT2, Khu nhà ở cao tầng Văn Phú Hi - Brand KĐT mới Văn Phú, Phú La, Hà Đông, Hà Nội</t>
  </si>
  <si>
    <t>Tmart01077</t>
  </si>
  <si>
    <t>Tmart01077 96. Quầy Intracom Vĩnh Ngọc, Đông Anh</t>
  </si>
  <si>
    <t>96. Quầy Intracom Vĩnh Ngọc, Đông Anh</t>
  </si>
  <si>
    <t>Ki ốt 14, 15, tầng 1 của Tòa nhà chung cư Intracom Riverside, xã Vĩnh Ngọc, huyện Đông Anh, HN</t>
  </si>
  <si>
    <t>Tmart01078</t>
  </si>
  <si>
    <t>Tmart01078 96. Quầy Ecohome 1</t>
  </si>
  <si>
    <t>96. Quầy Ecohome 1</t>
  </si>
  <si>
    <t>Tầng 1, tòa E1, KĐT Ecohome 1, Bắc Từ Liêm, HN</t>
  </si>
  <si>
    <t>Tmart01079</t>
  </si>
  <si>
    <t>Tmart01079 51. Quầy 885 Tam Trinh</t>
  </si>
  <si>
    <t>51. Quầy 885 Tam Trinh</t>
  </si>
  <si>
    <t>Số 16, 18 Ngõ 885 Tam Trinh, Phường Yên Sở, Quận Hoàng Mai, Hà Nội</t>
  </si>
  <si>
    <t>Tmart01080</t>
  </si>
  <si>
    <t>Tmart01080 99. Quầy Roman Tố Hữu</t>
  </si>
  <si>
    <t>99. Quầy Roman Tố Hữu</t>
  </si>
  <si>
    <t>Tầng 1 Tháp B2 Tòa nhà Roman Plaza, Phường Đại Mỗ, Quận Nam Từ Liêm, HN</t>
  </si>
  <si>
    <t>Tmart01081</t>
  </si>
  <si>
    <t>Tmart01081 100. Quầy Trâu Quỳ, Gia Lâm</t>
  </si>
  <si>
    <t>100. Quầy Trâu Quỳ, Gia Lâm</t>
  </si>
  <si>
    <t>Đường Trâu Quỳ, Gia Lâm, HN</t>
  </si>
  <si>
    <t>Số 6 Biệt thự 2, bán đảo Linh Đàm, Phường Hoàng Liệt, Quận Hoàng Mai, HN</t>
  </si>
  <si>
    <t>Tmart01082</t>
  </si>
  <si>
    <t>Tmart01082 101. Quầy CT2-Epics Home-43 Phạm Văn Đồng</t>
  </si>
  <si>
    <t>101. Quầy CT2-Epics Home-43 Phạm Văn Đồng</t>
  </si>
  <si>
    <t>Tầng 1 &amp; Tầng 2 Tòa nhà CT2, số 43 đường Phạm Văn Đồng, phường Cổ Nhuế 2, quận Bắc Từ Liêm, HN</t>
  </si>
  <si>
    <t>Tmart01083</t>
  </si>
  <si>
    <t>Tmart01083 102. Quầy Đại Thanh 3, CT8A</t>
  </si>
  <si>
    <t>102. Quầy Đại Thanh 3, CT8A</t>
  </si>
  <si>
    <t>CT8A KĐT Đại Thanh, Tả Thanh Oai, Thanh Trì, Hà Nội</t>
  </si>
  <si>
    <t>Tmart01084</t>
  </si>
  <si>
    <t>Tmart01084 103. Quầy Kosmo</t>
  </si>
  <si>
    <t>103. Quầy Kosmo</t>
  </si>
  <si>
    <t>Lô S04, T1, Kosmo Xuân Tảo, Bắc Từ Liêm, HN</t>
  </si>
  <si>
    <t>Tmart01085</t>
  </si>
  <si>
    <t>Tmart01085 104. Quầy 44 Triều Khúc</t>
  </si>
  <si>
    <t>104. Quầy 44 Triều Khúc</t>
  </si>
  <si>
    <t>Tầng 1, Toà nhà PCC1 Thanh Xuân, số 44 Triều Khúc, Phường Thanh Xuân Nam, Quận Thanh Xuân, HN</t>
  </si>
  <si>
    <t>Tmart01086</t>
  </si>
  <si>
    <t>Tmart01086 105. Quầy HomeLand</t>
  </si>
  <si>
    <t>105. Quầy HomeLand</t>
  </si>
  <si>
    <t>T1, Homeland, Thượng Thanh, Long Biên, HN</t>
  </si>
  <si>
    <t>Tmart01087</t>
  </si>
  <si>
    <t>Tmart01087 106. Quầy CT3B Nam Cường, Cổ Nhuế</t>
  </si>
  <si>
    <t>106. Quầy CT3B Nam Cường, Cổ Nhuế</t>
  </si>
  <si>
    <t>Tầng 1, Tòa nhà CT3B – Khu ĐTM Cổ Nhuế, Đường Phạm Văn Đồng, Phường Cổ Nhuế 1, Quận Bắc Từ Liêm, HN</t>
  </si>
  <si>
    <t>Tmart01088</t>
  </si>
  <si>
    <t>Tmart01088 107. Quầy Ruby City Phúc Lợi</t>
  </si>
  <si>
    <t>107. Quầy Ruby City Phúc Lợi</t>
  </si>
  <si>
    <t>Tầng 1, toà nhà chung cư Ruby CT3 Phúc Lợi, Phường Phúc Lợi, Quận Long Biên, HN sđt: 0377308677</t>
  </si>
  <si>
    <t>Tmart01089</t>
  </si>
  <si>
    <t>Tmart01089 108. Quầy Licogi 13</t>
  </si>
  <si>
    <t>108. Quầy Licogi 13</t>
  </si>
  <si>
    <t>Tầng 1, ĐN-B, Licogi 13 ngõ 164 Khuất Duy Tiến, Thanh Xuân, HN</t>
  </si>
  <si>
    <t>Tmart01090</t>
  </si>
  <si>
    <t>Tmart01090 109. Quầy Trần Thủ Độ 2, tòa South Building Pháp Vân - Tứ Hiệp</t>
  </si>
  <si>
    <t>109. Quầy Trần Thủ Độ 2, tòa South Building Pháp Vân - Tứ Hiệp</t>
  </si>
  <si>
    <t>Tầng 1, South Building, Khu đô thị mới Pháp Vân – Tứ Hiệp, Phường Hoàng Liệt, Quận Hoàng Mai, HN</t>
  </si>
  <si>
    <t>Tmart01091</t>
  </si>
  <si>
    <t>Tmart01091 110. Quầy HH03A Thanh Hà</t>
  </si>
  <si>
    <t>110. Quầy HH03A Thanh Hà</t>
  </si>
  <si>
    <t>T1-B1.3 tòa HH03A, KĐT Thanh Hà, Hà Đông, HN</t>
  </si>
  <si>
    <t>Tmart01092</t>
  </si>
  <si>
    <t>Tmart01092 111. Quầy T1, tòa A7 An Bình City</t>
  </si>
  <si>
    <t>111. Quầy T1, tòa A7 An Bình City</t>
  </si>
  <si>
    <t>Lô 03-04 tầng 1, tòa A7, cc An Bình City, Cổ Nhuế, HN</t>
  </si>
  <si>
    <t>Tmart01093</t>
  </si>
  <si>
    <t>Tmart01093 112. Quầy G2-Fivestar số 2 Kim Giang</t>
  </si>
  <si>
    <t>112. Quầy G2-Fivestar số 2 Kim Giang</t>
  </si>
  <si>
    <t>Tầng 1 Tòa Nhà G2 Thương mại dịch vụ 02, Số 2 Kim Giang, Phường Kim Giang, Quận Thanh Xuân, HN</t>
  </si>
  <si>
    <t>Tmart01094</t>
  </si>
  <si>
    <t>Tmart01094 113. Quầy Thôn 7, Ninh Hiệp</t>
  </si>
  <si>
    <t>113. Quầy Thôn 7, Ninh Hiệp</t>
  </si>
  <si>
    <t>Thôn 7, xã Ninh Hiệp, huyện Gia Lâm, HN</t>
  </si>
  <si>
    <t>Tmart01095</t>
  </si>
  <si>
    <t>Tmart01095 114. Quầy 317 Hà Huy Tập</t>
  </si>
  <si>
    <t>114. Quầy 317 Hà Huy Tập</t>
  </si>
  <si>
    <t>Số 317 Hà Huy Tập, TT Yên Viên, huyện Gia Lâm, HN</t>
  </si>
  <si>
    <t>Tmart01096</t>
  </si>
  <si>
    <t>Tmart01096 1096. Nhà máy Canon Thăng Long</t>
  </si>
  <si>
    <t>1096. Nhà máy Canon Thăng Long</t>
  </si>
  <si>
    <t>Nhà máy Canon, KCN Bắc Thăng Long, huyện Đông Anh, HN - giao cổng số 4. sđt: 0376505352</t>
  </si>
  <si>
    <t>Nhà máy Canon, KCN Bắc Thăng Long, huyện Đông Anh, HN</t>
  </si>
  <si>
    <t>Tmart01097</t>
  </si>
  <si>
    <t>Tmart01097 116. Quầy Iris Garden</t>
  </si>
  <si>
    <t>116. Quầy Iris Garden</t>
  </si>
  <si>
    <t>30 Trần Hữu Dực, Cầu Diễn, Nam Từ Liêm, HN</t>
  </si>
  <si>
    <t>Tmart01098</t>
  </si>
  <si>
    <t>Tmart01098 117. Quầy 56 Huyền Quang, Bắc Ninh</t>
  </si>
  <si>
    <t>117. Quầy 56 Huyền Quang, Bắc Ninh</t>
  </si>
  <si>
    <t>56 Huyền Quang, Bắc Ninh</t>
  </si>
  <si>
    <t>Tmart01099</t>
  </si>
  <si>
    <t>Tmart01099 118 Quầy Văn Giang</t>
  </si>
  <si>
    <t>118. Quầy Văn Giang</t>
  </si>
  <si>
    <t>Huyện Văn Giang - tỉnh Hưng Yên</t>
  </si>
  <si>
    <t>Văn Giang - Hưng Yên</t>
  </si>
  <si>
    <t>Tmart03001</t>
  </si>
  <si>
    <t>Tmart03001 119 Quầy Yên Xá</t>
  </si>
  <si>
    <t>119 Quầy Yên Xá</t>
  </si>
  <si>
    <t>Thôn Yên Xá, xã Tân Triều, huyện Thanh Trì, thành phố Hà Nội</t>
  </si>
  <si>
    <t>Tmart03002</t>
  </si>
  <si>
    <t>Tmart03002 121. Quầy HH4B Linh Đàm</t>
  </si>
  <si>
    <t>121. Quầy HH4B Linh Đàm</t>
  </si>
  <si>
    <t>Tòa 4B, HH Linh Đàm, Hoàng Liệt, Hoàng Mai, Hà Nội</t>
  </si>
  <si>
    <t>Tmart03002-1</t>
  </si>
  <si>
    <t>Tmart03002-1 120. Quầy Xốm 2</t>
  </si>
  <si>
    <t>Tmart03003</t>
  </si>
  <si>
    <t>Tmart03003 122. Quầy TECCO Diamond</t>
  </si>
  <si>
    <t>Xã Tứ Hiệp</t>
  </si>
  <si>
    <t>Tầng 1, tòa Tecco Diamond, Tứ Hiệp, Thanh Trì, Hà Nội</t>
  </si>
  <si>
    <t>Tmart03004</t>
  </si>
  <si>
    <t>Tmart03004 123.Quầy 282 Nguyễn Huy Tưởng</t>
  </si>
  <si>
    <t>123.Quầy 282 Nguyễn Huy Tưởng</t>
  </si>
  <si>
    <t>Tầng 1 Chung cư 282 Nguyễn Huy Tưởng, Thanh Xuân, Hà Nội</t>
  </si>
  <si>
    <t>Tmart03005</t>
  </si>
  <si>
    <t>Tmart03005 1801. Quầy Cổ Nhuế</t>
  </si>
  <si>
    <t>180. Quầy Cổ Nhuế</t>
  </si>
  <si>
    <t>Số 180 Đường Cổ Nhuế, phường Cổ Nhuế, quận Bắc Từ Liêm, thành phố Hà Nội</t>
  </si>
  <si>
    <t>Tmart03006</t>
  </si>
  <si>
    <t>Tmart03006 125. Quầy MIPEC Kiến Hưng</t>
  </si>
  <si>
    <t>125. Quầy MIPEC Kiến Hưng</t>
  </si>
  <si>
    <t>T1 tòa Mipec Kiến Hưng, Hà Đông, thành phố Hà Nội</t>
  </si>
  <si>
    <t>Tmart03007</t>
  </si>
  <si>
    <t>Tmart03007 126. Quầy G1 Sunshine</t>
  </si>
  <si>
    <t>126. Quầy G1 Sunshine</t>
  </si>
  <si>
    <t>Tòa G1, Sunshine Garden Dương Văn Bé, Quận Hoàng Mai</t>
  </si>
  <si>
    <t>Tòa G1, Sunshine Garden Dương Văn Bé</t>
  </si>
  <si>
    <t>Tmart03008</t>
  </si>
  <si>
    <t>Tmart03008 127. Quầy VOV</t>
  </si>
  <si>
    <t>127. Quầy VOV</t>
  </si>
  <si>
    <t>Lô số 01 tòa nhà CT1AB Khu VOV Mễ Trì , Phường Mễ Trì, Quận Nam Từ Liêm, Tp. Hà Nội</t>
  </si>
  <si>
    <t>Tmart03009</t>
  </si>
  <si>
    <t>Tmart03009 128. Quầy A2 Phương Đông Green Park</t>
  </si>
  <si>
    <t>128. Quầy A2 Phương Đông Green Park</t>
  </si>
  <si>
    <t>Căn SH-3A; SH-4A, sàn thương mại tầng 1, tòa chung cư Phương Đông Green Park, số 1 Trần Thủ Độ, phường Hoàng Liệt, quận Hoàng Mai, Hà Nội</t>
  </si>
  <si>
    <t>Tòa A2 CC Phương Đông Green Park - Trần Thủ Độ</t>
  </si>
  <si>
    <t>Tmart03010</t>
  </si>
  <si>
    <t>Tmart03010 129. Quầy HH Thái Hà 2</t>
  </si>
  <si>
    <t>129. Quầy HH Thái Hà 2</t>
  </si>
  <si>
    <t>Lô HH-01.1, Tòa nhà HH, Khu nhà ở xã hội cho cán bộ chiến sỹ Bộ Công An, đường Phạm Văn Đồng, quận Bắc Từ Liêm, TP Hà Nội.</t>
  </si>
  <si>
    <t>Tmart03011</t>
  </si>
  <si>
    <t>Tmart03011 130. Quầy Thạch Thất</t>
  </si>
  <si>
    <t>Huyện Thạch Thất</t>
  </si>
  <si>
    <t>130. Quầy Thạch Thất</t>
  </si>
  <si>
    <t>Tmart03012</t>
  </si>
  <si>
    <t>Tmart03012 131. Quầy Tam Trinh 2</t>
  </si>
  <si>
    <t>131. Quầy Tam Trinh 2</t>
  </si>
  <si>
    <t>Chung cư Ngõ 885 Tam Trinh, Phường Yên Sở, Quận Hoàng Mai, Hà Nội</t>
  </si>
  <si>
    <t>Tmart03013</t>
  </si>
  <si>
    <t>Tmart03013 Quầy Phúc Thọ</t>
  </si>
  <si>
    <t>Huyện Phúc Thọ</t>
  </si>
  <si>
    <t>Tmart03014</t>
  </si>
  <si>
    <t>Tmart03014 133. Quầy Đa Sỹ</t>
  </si>
  <si>
    <t>133. Quầy Đa Sỹ</t>
  </si>
  <si>
    <t>Số 1 Đa Sỹ, Kiến Hưng, Hà Đông</t>
  </si>
  <si>
    <t>Tmart03015</t>
  </si>
  <si>
    <t>Tmart03015 134. Quầy Phú Minh, Sóc Sơn</t>
  </si>
  <si>
    <t>134. Quầy Phú Minh, Sóc Sơn</t>
  </si>
  <si>
    <t>25 QL 2A, xã Phú Minh, Sóc Sơn</t>
  </si>
  <si>
    <t>Tmart03016</t>
  </si>
  <si>
    <t>Tmart03016 135. Quầy 60 Vũ Xuân Thiều</t>
  </si>
  <si>
    <t>135. Quầy 60 Vũ Xuân Thiều</t>
  </si>
  <si>
    <t>60 Vũ Xuân Thiều, Long Biên, HN</t>
  </si>
  <si>
    <t>Tmart03017</t>
  </si>
  <si>
    <t>Tmart03017 Ecohome5</t>
  </si>
  <si>
    <t>Ecohome5</t>
  </si>
  <si>
    <t>Tmart99996</t>
  </si>
  <si>
    <t>Tmart Store Mỹ Đình, Nam Từ Liêm - A.Đăng</t>
  </si>
  <si>
    <t>tầng 01 chung cư A4, Khu đô thị Mỹ Đình 1, P.Cầu Diễn, Q.Nam Từ Liêm, HN (Ngã 3 đường Hàm nghi và Nguyễn Đổng Chi)</t>
  </si>
  <si>
    <t>Tmart99997</t>
  </si>
  <si>
    <t>Tmart Store 70 Nguyễn Đức Cảnh - A.Đăng</t>
  </si>
  <si>
    <t>70 Nguyễn Đức Cảnh, Q.Thanh Xuân, HN</t>
  </si>
  <si>
    <t>Tmart99998</t>
  </si>
  <si>
    <t>Tmart Store Nghĩa Đô - A.Đăng</t>
  </si>
  <si>
    <t>Nghĩa Đô, Q.Cầu Giấy, HN</t>
  </si>
  <si>
    <t>Tmart99999</t>
  </si>
  <si>
    <t>Tmart Store Hateco Yên Sở - A.Đăng</t>
  </si>
  <si>
    <t>Yên Sở, Q.Hoàng Mai, HN</t>
  </si>
  <si>
    <t>Tầng 1, Tòa B, Dự Án Hateco Hoàng Mai, Sở Thượng, Phường Yên Sở, Quận Hoàng Mai, TP.Hà Nội</t>
  </si>
  <si>
    <t>Cừa hàng Tomita</t>
  </si>
  <si>
    <t>568 phường Phúc Diễn, quận Bắc Từ Liêm, thành phố Hà Nội</t>
  </si>
  <si>
    <t>0107499688</t>
  </si>
  <si>
    <t>Thôn Nhuế, Xã Thiên Lộc, Thành phố Hà Nội, Việt Nam</t>
  </si>
  <si>
    <t>Tomita0001</t>
  </si>
  <si>
    <t>Tomita Mart-Số 122 -TT3</t>
  </si>
  <si>
    <t>Số 122 -TT3, Trần Văn Lai, Mỹ Đình, Nam Từ Liêm, Hà Nội</t>
  </si>
  <si>
    <t>Tomita0002</t>
  </si>
  <si>
    <t>Tomita Mart - GS1.01S29 Vinhomes Smart City Tây Mỗ</t>
  </si>
  <si>
    <t>GS1.01S29 Vinhomes Smart City Tây Mỗ, phường Đại Mỗ, quận Nam Từ Liêm, Thành phố Hà Nội</t>
  </si>
  <si>
    <t>Tomita0003</t>
  </si>
  <si>
    <t>Tomita Mart - 15 Villa 2 Huyndai</t>
  </si>
  <si>
    <t>Số 15 Villa 2 Huyndai, Hà Trì 5, Hà Cầu, Hà Đông, Hà Nội</t>
  </si>
  <si>
    <t>Tomita0004</t>
  </si>
  <si>
    <t>Tomita Mart - Tây Mỗ 3</t>
  </si>
  <si>
    <t>TMDV 12A tòa D Masteri West Height - Vinhomes Smart City, Phường Đại Mỗ, Quận Nam Từ Liêm, Thành phố Hà Nội</t>
  </si>
  <si>
    <t>Tomita0005</t>
  </si>
  <si>
    <t>Tomita Mart - Tây Mỗ 4</t>
  </si>
  <si>
    <t>Shophouse I1.CH 19 và I1. CH05A Tòa Imperia Smart City, Tây Mỗ, Nam Từ Liêm, Hà Nội</t>
  </si>
  <si>
    <t>Khách không lấy hóa đơn (Bách báo 27/12/2022)</t>
  </si>
  <si>
    <t>0901019013</t>
  </si>
  <si>
    <t>Thôn Đồng Mỹ, Xã Tân Minh, Huyện Yên Mỹ, Tỉnh Hưng Yên, Việt Nam</t>
  </si>
  <si>
    <t>TTMFARM2TT1B</t>
  </si>
  <si>
    <t>TTMFARM - Số 2 TT1B Ngõ 622 Minh Khai</t>
  </si>
  <si>
    <t>MIENBAC; TTMFARM</t>
  </si>
  <si>
    <t>Số 2 TT1B Ngõ 622 Minh Khai, Hai Bà Trưng, HN</t>
  </si>
  <si>
    <t>TTMFARM87</t>
  </si>
  <si>
    <t>TTMFARM - 87 Lĩnh Nam</t>
  </si>
  <si>
    <t>87 Lĩnh Nam, Hoàng Mai, HN</t>
  </si>
  <si>
    <t>TTMFARMB423</t>
  </si>
  <si>
    <t>TTMFARM - Sảnh B 423 Minh Khai</t>
  </si>
  <si>
    <t>Sảnh B 423 Minh Khai, Hai Bà Trưng, HN</t>
  </si>
  <si>
    <t>TTMFARMC423</t>
  </si>
  <si>
    <t>TTMFARM - Sảnh C 423 Minh Khai</t>
  </si>
  <si>
    <t>Sảnh C 423 Minh Khai, Hai Bà Trưng, HN</t>
  </si>
  <si>
    <t>TTMFARMG378</t>
  </si>
  <si>
    <t>TTMFARM - G 378 Minh Khai</t>
  </si>
  <si>
    <t>G 378 Minh Khai, Hai Bà Trưng, HN</t>
  </si>
  <si>
    <t>TTMFARMH3B</t>
  </si>
  <si>
    <t>TTMFARM - HH3B Đại từ</t>
  </si>
  <si>
    <t>HH3B Đại từ, Hoàng Mai, HN</t>
  </si>
  <si>
    <t>TTMFARMM2</t>
  </si>
  <si>
    <t>TTMFARM - Sảnh M2, Căn TMDV 16, Vinhome Ocean Park</t>
  </si>
  <si>
    <t>TTMFARM - Shophouse S1.0101.S19 Vinhome Ocean Park</t>
  </si>
  <si>
    <t>Sảnh M2, Căn TMDV 16, Vinhome Ocean Park, xã Đa Tốn, huyện Gia Lâm, Hà Nội</t>
  </si>
  <si>
    <t>TTMFARMP1</t>
  </si>
  <si>
    <t>TTMFARM - P1 Pavilion Ocean Park</t>
  </si>
  <si>
    <t>P1 Pavilion Ocean Park, xã Đa Tốn, huyện Gia Lâm, Hà Nội</t>
  </si>
  <si>
    <t>TTMFARMP2</t>
  </si>
  <si>
    <t>TTMFARM - Sảnh Park 2 Times City</t>
  </si>
  <si>
    <t>Sảnh Park 2 Times City, Hoàng Mai , HN</t>
  </si>
  <si>
    <t>TTMFARMP5</t>
  </si>
  <si>
    <t>TTMFARM - Sảnh Park 5 Times City</t>
  </si>
  <si>
    <t>P5 Times City, Hoàng Mai, HN</t>
  </si>
  <si>
    <t>TTMFARMP9</t>
  </si>
  <si>
    <t>TTMFARM - Sảnh Park 9 Times City</t>
  </si>
  <si>
    <t>P9 Times City, Hoàng Mai, HN</t>
  </si>
  <si>
    <t>TTMFARMS1.0101.S19</t>
  </si>
  <si>
    <t>Shophouse S1.0101.S19 Vinhome Ocean Park, xã Đa Tốn, huyện Gia Lâm, Hà Nội</t>
  </si>
  <si>
    <t>TTMFARMT2</t>
  </si>
  <si>
    <t>TTMFARM - Tòa T2 Times City</t>
  </si>
  <si>
    <t>458 P. Minh Khai, Khu đô thị Times City, Hai Bà Trưng, Hà Nội</t>
  </si>
  <si>
    <t>458 Minh Khai, Khu đô thị Times City, Hai Bà Trưng, Hà Nội</t>
  </si>
  <si>
    <t>TTMFARMT3</t>
  </si>
  <si>
    <t>TTMFARM - Tòa T3 Times City</t>
  </si>
  <si>
    <t>Tòa T3 458 P. Minh Khai, Khu đô thị Times City, Hoàng Mai, Hà Nội</t>
  </si>
  <si>
    <t>458 Minh Khai, Khu đô thị Times City, Hoàng Mai, Hà Nội</t>
  </si>
  <si>
    <t>UBOFOOD</t>
  </si>
  <si>
    <t>CÔNG TY CỔ PHẦN UBOFOOD VIỆT NAM</t>
  </si>
  <si>
    <t>Khách của Diễm</t>
  </si>
  <si>
    <t>0108713373</t>
  </si>
  <si>
    <t>Tầng 2, nhà A, Khu thương mại dịch vụ Trung Văn 1, Phường Trung Văn, Quận Nam Từ Liêm, Thành phố Hà Nội, Việt Nam</t>
  </si>
  <si>
    <t>UNIK</t>
  </si>
  <si>
    <t>CÔNG TY CỔ PHẦN THƯƠNG MẠI UNIK VIỆT NAM</t>
  </si>
  <si>
    <t>Phường Liễu Giai</t>
  </si>
  <si>
    <t>0108689762</t>
  </si>
  <si>
    <t>Tầng 18, số 266 Đội Cấn, Phường Liễu Giai, Quận Ba Đình, Thành phố Hà Nội, Việt Nam</t>
  </si>
  <si>
    <t>Unikmart0001</t>
  </si>
  <si>
    <t>Siêu Thị Unikmart Nguyễn Tuân</t>
  </si>
  <si>
    <t>Số 143 Nguyễn Tuân, Tòa nhà Imperial Garden Sảnh D. Thanh Xuân</t>
  </si>
  <si>
    <t>Unikmart0002</t>
  </si>
  <si>
    <t>Siêu Thị Unikmart Lê Văn Thiêm</t>
  </si>
  <si>
    <t>Số 2 Lê Văn Thiêm. Tòa nhà Goldenwest. Nhân Chính. Thanh Xuân</t>
  </si>
  <si>
    <t>Unikmart0003</t>
  </si>
  <si>
    <t>Siêu Thị Unikmart Tây Sơn</t>
  </si>
  <si>
    <t>Số 187 Nguyễn Lương Bằng. Tòa nhà 187 Nguyễn Lương Bằng, Đống Đa</t>
  </si>
  <si>
    <t>Unikmart0004</t>
  </si>
  <si>
    <t>Siêu Thị Unikmart Ha Noi Tower</t>
  </si>
  <si>
    <t>Số 49, Phố Hai Bà Trưng, Hà Nội</t>
  </si>
  <si>
    <t>0109197918</t>
  </si>
  <si>
    <t>Số nhà 9, Ngõ 7, Đường Lê Đức Thọ, Phường Mỹ Đình 2, Quận Nam Từ Liêm, Thành phố Hà Nội, Việt Nam</t>
  </si>
  <si>
    <t>Unit0001</t>
  </si>
  <si>
    <t>Ecomart Helios 75 Tam Trinh</t>
  </si>
  <si>
    <t>khách của Trường</t>
  </si>
  <si>
    <t>Ecomart Helios 75 tam trinh</t>
  </si>
  <si>
    <t>ecomart tầng 1 tòa nhà Helios 75 Đường Tam Trinh, Hoàng Mai, Hà Nội</t>
  </si>
  <si>
    <t>Unit0002</t>
  </si>
  <si>
    <t>Ecomart chung cư OSAKA</t>
  </si>
  <si>
    <t>Ecomart chung cư osaka</t>
  </si>
  <si>
    <t>Ecomart chung cư osaka ngõ 48 Ngọc Hồi) 02471002626</t>
  </si>
  <si>
    <t>Unit0003</t>
  </si>
  <si>
    <t>Ecomart Tầng 1 Green Park</t>
  </si>
  <si>
    <t>Ecomart Tầng 1 Green Park Trần Thủ Độ, Phường Hoàng Liệt, quận Hoàng Mai, thành phố Hà Nội 0364957899</t>
  </si>
  <si>
    <t>Tầng 1 Green Park Trần Thủ Độ, Phường Hoàng Liệt, quận Hoàng Mai, thành phố Hà Nội</t>
  </si>
  <si>
    <t>Unit0004</t>
  </si>
  <si>
    <t>Ecomart S2.12 Vinhome Ocean Park</t>
  </si>
  <si>
    <t>Ecomart S2.12 Vinhome Ocean Park, huyện Gia Lâm, thành phố Hà Nội 02471097686</t>
  </si>
  <si>
    <t>Ecomart S2.12 Vinhome Ocean Park, huyện Gia Lâm, thành phố Hà Nội</t>
  </si>
  <si>
    <t>Unit0005</t>
  </si>
  <si>
    <t>Ecomart Tầng 1 HUB3 60 Nguyễn Đức Cảnh</t>
  </si>
  <si>
    <t>HUB3 60 Nguyễn Đức Cảnh, phường Tương Mai, quận Hoàng Mai, thành phố Hà Nội 0979670766</t>
  </si>
  <si>
    <t>HUB3 60 Nguyễn Đức Cảnh, phường Tương Mai, quận Hoàng Mai, thành phố Hà Nội</t>
  </si>
  <si>
    <t>Unit0006</t>
  </si>
  <si>
    <t>Ecomart Ngõ 21 Lê Văn Lương</t>
  </si>
  <si>
    <t>Ngõ 21 Lê Văn Lương, phường Nhân Chính, quận Thanh Xuân, thành phố Hà Nội , Đối diện toà golden Parm 0979670766</t>
  </si>
  <si>
    <t>Ngõ 21 Lê Văn Lương, phường Nhân Chính, quận Thanh Xuân, thành phố Hà Nội</t>
  </si>
  <si>
    <t>Unit0007</t>
  </si>
  <si>
    <t>Ecomart Tầng 1 chung cư Park Home</t>
  </si>
  <si>
    <t>Tầng 1 chung cư Park Home, Số 1 Thành Thái, quận Cầu Giấy, thành phố Hà Nội, trang 0867598428</t>
  </si>
  <si>
    <t>Tầng 1 chung cư Park Home, Số 1 Thành Thái, quận Cầu Giấy, thành phố Hà Nội</t>
  </si>
  <si>
    <t>Unit0008</t>
  </si>
  <si>
    <t>Ecomart Tầng 1, CT3, KĐT nam cường</t>
  </si>
  <si>
    <t>Ecomart Tầng 1, ct3, KĐT nam cường</t>
  </si>
  <si>
    <t>Tầng 1, CT3, KĐT Nam Cường, ngõ 6 Phạm Văn Đồng, phường Cổ Nhuế 1, quận Bắc Từ Liêm, thành phố Hà Nội 02462926807</t>
  </si>
  <si>
    <t>Tầng 1, CT3, KĐT Nam Cường, ngõ 6 Phạm Văn Đồng, phường Cổ Nhuế 1, quận Bắc Từ Liêm, thành phố Hà Nội</t>
  </si>
  <si>
    <t>Unit0009</t>
  </si>
  <si>
    <t>Ecomart chung cư GELEXIA, 885 Tam Trinh</t>
  </si>
  <si>
    <t>Chung cư GELEXIA, 885 Tam Trinh, phường Yên Sở, quận Hoàng Mai, thành phố Hà Nội 02462926807</t>
  </si>
  <si>
    <t>Chung cư GELEXIA, 885 Tam Trinh, phường Yên Sở, quận Hoàng Mai, thành phố Hà Nội</t>
  </si>
  <si>
    <t>Unit0010</t>
  </si>
  <si>
    <t>Ecomart Tầng 1 chung cư Ecolife Tây Hồ</t>
  </si>
  <si>
    <t>Tầng 1 chung cư Ecolife Tây Hồ, Khu đô thị mới Tây Hồ, phường Xuân La, quận Tây Hồ, thành phố Hà Nội 02471008282</t>
  </si>
  <si>
    <t>Tầng 1 chung cư Ecolife Tây Hồ, Đường Võ Chí Công, phường Xuân La, quận Tây Hồ, thành phố Hà Nội</t>
  </si>
  <si>
    <t>Unit0011</t>
  </si>
  <si>
    <t>Ecomart Tầng 1 Sảnh G5 CC Five Star Kim Giang, Thanh Xuân</t>
  </si>
  <si>
    <t>Ecomart Tầng 1 Sảnh G5 CC Five Star Số 2 Kim Giang, Quận Thanh Xuân, thành phố Hà Nội, chị Dương 02471093686</t>
  </si>
  <si>
    <t>Ecomart Tầng 1 Sảnh G5 CC Five Star Số 2 Kim Giang, Quận Thanh Xuân, thành phố Hà Nội</t>
  </si>
  <si>
    <t>Unit0012</t>
  </si>
  <si>
    <t>Ecomart An Hưng, Hà Đông</t>
  </si>
  <si>
    <t>đơn khai trương ck 10%, công nợ 15 hàng tháng</t>
  </si>
  <si>
    <t>Tầng 1, V2 Khu đô thị An Hưng, quận Hà Đông, thành phố Hà Nội . sđt A Vinh 0979670766</t>
  </si>
  <si>
    <t>Tầng 1, V2 Khu đô thị An Hưng, quận Hà Đông, thành phố Hà Nội</t>
  </si>
  <si>
    <t>Unit0013</t>
  </si>
  <si>
    <t>Ecomart Lê Đức Thọ</t>
  </si>
  <si>
    <t>8 Lê Đức Thọ, Nam Từ Liêm, Hà Nội</t>
  </si>
  <si>
    <t>Eco Mart SA3 Vin Smart City</t>
  </si>
  <si>
    <t>Eco Mart SA3 Vin Smart City, Nam Từ Liêm, thành phố Hà Nội</t>
  </si>
  <si>
    <t>UNO</t>
  </si>
  <si>
    <t>CÔNG TY CỔ PHẦN ĐẦU TƯ UNO VIỆT NAM</t>
  </si>
  <si>
    <t>0109417271</t>
  </si>
  <si>
    <t>Số 22, ngõ 381 đường Thụy Phương, Phường Thụy Phương, Quận Bắc Từ Liêm, Thành phố Hà Nội, Việt Nam</t>
  </si>
  <si>
    <t>UNO0101</t>
  </si>
  <si>
    <t>Unomart - Ecohome 3 Goldentime</t>
  </si>
  <si>
    <t>Tòa N04 Ecohome 3 (Goldentime), Đông Ngạc, Bắc Từ Liêm, HN</t>
  </si>
  <si>
    <t>V+HÒA BÌNH</t>
  </si>
  <si>
    <t>CÔNG TY CỔ PHẦN TRUNG TÂM THƯƠNG MẠI V+HÒA BÌNH</t>
  </si>
  <si>
    <t>5%; MIENBAC</t>
  </si>
  <si>
    <t>505 MINH KHAI, HAI BÀ TRƯNG, HÀ NỘI</t>
  </si>
  <si>
    <t>0106757174</t>
  </si>
  <si>
    <t>Số 505, phố Minh Khai, Phường Vĩnh Tuy, Quận Hai Bà Trưng, Thành phố Hà Nội, Việt Nam</t>
  </si>
  <si>
    <t>Siêu Thị Việt Ý</t>
  </si>
  <si>
    <t>Ki ốt số 2, tầng 1 TTTM tòa nhà CT12A, KĐT Kim Văn Kim Lũ, Phường Định Công, Thành phố Hà Nội, Việt Nam</t>
  </si>
  <si>
    <t>0106621328</t>
  </si>
  <si>
    <t>viety0001</t>
  </si>
  <si>
    <t>Việt Ý The Manor Park, Đại lộ Chu Văn An</t>
  </si>
  <si>
    <t>Việt Ý Mart, số 15 Central, Sunrise C, The Manor Park, Đại lộ Chu Văn An, đường Nguyễn Xiển, Thanh Trì, HN</t>
  </si>
  <si>
    <t>viety0002</t>
  </si>
  <si>
    <t>Việt Ý Tòa H2 Vinhomes Ocean Park 1</t>
  </si>
  <si>
    <t>Tòa H2 Vinhomes Ocean Park 1, Đa Tốn - Gia Lâm, Hà Nội</t>
  </si>
  <si>
    <t>viety0003</t>
  </si>
  <si>
    <t>Việt Ý SP3B-33, Hải Âu 9, Vinhomes Ocean Park 1</t>
  </si>
  <si>
    <t>SP3B-33, Hải Âu 9, Vinhomes Ocean Park 1, Đa Tốn, Gia Lâm, Hà Nội</t>
  </si>
  <si>
    <t>viety0004</t>
  </si>
  <si>
    <t>Việt Ý SP02 Hải Âu 11, Vinhomes Ocean Park 1</t>
  </si>
  <si>
    <t>SP02 Hải Âu 11, Vinhomes Ocean Park 1, Đa Tốn - Gia Lâm, Hà Nội</t>
  </si>
  <si>
    <t>VINOTEK</t>
  </si>
  <si>
    <t>Công Ty Cổ Phần Vinotek</t>
  </si>
  <si>
    <t>0105947334</t>
  </si>
  <si>
    <t>Số 11 ngõ 26, đường Xuân Diệu, Phường Quản An, Quận Tây Hồ, Hà Nội</t>
  </si>
  <si>
    <t>VINSUNGROP</t>
  </si>
  <si>
    <t>CTY CỔ PHẦN VINSUN GROUP</t>
  </si>
  <si>
    <t>0107740511</t>
  </si>
  <si>
    <t>Số 25, ngách 1, ngõ An Sơn, phố Đại La, Phường Trương Định, Quận Hai Bà Trưng, Thành phố Hà Nội</t>
  </si>
  <si>
    <t>0108264128</t>
  </si>
  <si>
    <t>Số nhà 12 Lê Quý Đôn 2, Phường Hà Đông, Thành phố Hà Nội, Việt Nam</t>
  </si>
  <si>
    <t>Vitalmart001</t>
  </si>
  <si>
    <t>Cửa hàng Vitalmart - Số 108, ngõ 110 Trần Duy Hưng</t>
  </si>
  <si>
    <t>Số 108 Ngõ 110 Trần Duy Hưng, quận Cầu Giấy, thành phố Hà Nội, Việt Nam</t>
  </si>
  <si>
    <t>Vitalmart002</t>
  </si>
  <si>
    <t>Cửa hàng Vitalmart - Số 27 ngõ 110 Trần Duy Hưng</t>
  </si>
  <si>
    <t>Số 27 Ngõ 110 Trần Duy Hưng, quận Cầu Giấy, thành phố Hà Nội, Việt Nam</t>
  </si>
  <si>
    <t>Vitalmart003</t>
  </si>
  <si>
    <t>Cửa hàng Vitalmart - Số 18A21 Nghĩa Tân</t>
  </si>
  <si>
    <t>Số 18A21 Nghĩa Tân, quận Cầu Giấy, thành phố Hà Nội, Việt Nam</t>
  </si>
  <si>
    <t>Vitalmart004</t>
  </si>
  <si>
    <t>Cửa hàng Vitalmart - HM01a-3 Hoàng Thành</t>
  </si>
  <si>
    <t>HM01a-3 Hoàng Thành, phường Mỗ Lao, quận Hà Đông, thành phố Hà Nội, Việt Nam</t>
  </si>
  <si>
    <t>Vitalmart005</t>
  </si>
  <si>
    <t>Cửa hàng Vitalmart - CT1A - Số 30 Trần Hữu Dực</t>
  </si>
  <si>
    <t>CT1A - Số 30 Trần Hữu Dực, phường Cầu Diễn, quận Nam Từ Liêm, thành phố Hà Nội, Việt Nam</t>
  </si>
  <si>
    <t>Vitalmart006</t>
  </si>
  <si>
    <t>Cửa hàng Vitalmart - S401.01S02-S03 Vinhome Smart City - Tây Mỗ</t>
  </si>
  <si>
    <t>S401.01S02-S03 Vinhome Smart City - Tây Mỗ, quận Nam Từ Liêm, thành phố Hà Nội, Việt Nam</t>
  </si>
  <si>
    <t>Vitalmart007</t>
  </si>
  <si>
    <t>Cửa hàng Vitalmart - S402 Vinhome Smart City - Tây Mỗ</t>
  </si>
  <si>
    <t>S402 Vinhome Smart City - Tây Mỗ, quận Nam Từ Liêm, thành phố Hà Nội, Việt Nam</t>
  </si>
  <si>
    <t>Vitalmart008</t>
  </si>
  <si>
    <t>Cửa hàng Vitalmart - Lô 1.04 số 97 Trần Bình</t>
  </si>
  <si>
    <t>Lô 1.04 số 97 Trần Bình, phường Mỹ Đình 2, quận Nam Từ Liêm, thành phố Hà Nội, Việt Nam</t>
  </si>
  <si>
    <t>Vitalmart009</t>
  </si>
  <si>
    <t>Cửa hàng Vitalmart - Kho tổng</t>
  </si>
  <si>
    <t>Số 499 Lương Thế Vinh, quận Nam Từ Liêm, thành phố Hà Nội, Việt Nam</t>
  </si>
  <si>
    <t>Vitalmart010</t>
  </si>
  <si>
    <t>Cửa hàng Vitalmart - 01.S02 Vinhome Smart City - Tây Mỗ</t>
  </si>
  <si>
    <t>TK2-01.S02 Vinhome Smart City - Tây Mỗ, Quận Nam Từ Liêm, Thành phố Hà Nội, Việt Nam</t>
  </si>
  <si>
    <t>0102595740</t>
  </si>
  <si>
    <t>Số 05, đường Phạm Hùng, Phường Cầu Giấy, Thành phố Hà Nội, Việt Nam</t>
  </si>
  <si>
    <t>MIENBAC;WIN</t>
  </si>
  <si>
    <t>0104918404-001</t>
  </si>
  <si>
    <t>Số nhà 848, Đường Trần Hưng Đạo, Phường Hoa Lư, Tỉnh Ninh Bình, Việt Nam</t>
  </si>
  <si>
    <t>0104918404-002</t>
  </si>
  <si>
    <t>Tầng 6, Tòa nhà Trung tâm Quốc tế, số 17 Ngô Quyền, phường Hoàn Kiếm, Thành phố Hà Nội, Việt Nam</t>
  </si>
  <si>
    <t>0104918404-003</t>
  </si>
  <si>
    <t>Tầng 2, Trung tâm thương mại Vincom Việt Trì Plaza, số 2 đường Hùng Vương, Phường Thanh Miếu, Tỉnh Phú Thọ, Việt Nam</t>
  </si>
  <si>
    <t>0104918404-004</t>
  </si>
  <si>
    <t>TTTM Vincom Hà Tĩnh, Góc ngã tư, Đường Hà Huy Tập, Phường Thành Sen, Tỉnh Hà Tĩnh, Việt Nam</t>
  </si>
  <si>
    <t>0104918404-006</t>
  </si>
  <si>
    <t>Khu dân cư Nguyễn Trãi 1, Phường Chu Văn An, Thành phố Hải Phòng, Việt Nam</t>
  </si>
  <si>
    <t>0104918404-007</t>
  </si>
  <si>
    <t>Tầng 2, khu TTTM Vincom Plaza Hạ Long, Khu vực Cột đồng hồ, Phường Hồng Gai, Tỉnh Quảng Ninh, Việt Nam</t>
  </si>
  <si>
    <t>0104918404-020</t>
  </si>
  <si>
    <t>Tầng 1, Vincom+ Tĩnh Gia, Thôn Nam Yến, Phường Đào Duy Từ, tỉnh Thanh Hóa, Việt Nam</t>
  </si>
  <si>
    <t>0104918404-025</t>
  </si>
  <si>
    <t>Khu trung tâm thương mại Vincom Lê Thánh Tông, Số 5 đường Lê Thánh Tông, phường Gia Viên, Thành phố Hải Phòng, Việt Nam</t>
  </si>
  <si>
    <t>Vĩnh Phúc</t>
  </si>
  <si>
    <t>0104918404-029</t>
  </si>
  <si>
    <t>82 Lý Thường Kiệt, Phường Vĩnh Yên, Tỉnh Phú Thọ, Việt Nam</t>
  </si>
  <si>
    <t>0104918404-030</t>
  </si>
  <si>
    <t>TTTM Vincom Hà Nam, Phường Phủ Lý, Tỉnh Ninh Bình, Việt Nam</t>
  </si>
  <si>
    <t>0104918404-031</t>
  </si>
  <si>
    <t>Đường Lê Quang Đạo, Phường Từ Sơn, tỉnh Bắc Ninh, Việt Nam</t>
  </si>
  <si>
    <t>Hòa Bình</t>
  </si>
  <si>
    <t>0104918404-034</t>
  </si>
  <si>
    <t>Tầng 2, TTTM Vincom Plaza Hòa Bình, Phường Hòa Bình, Tỉnh Phú Thọ, Việt Nam</t>
  </si>
  <si>
    <t>Yên Bái</t>
  </si>
  <si>
    <t>0104918404-035</t>
  </si>
  <si>
    <t>TTTM Vincom Yên Bái, Đường Thành Công, Phường Yên Bái, Tỉnh Lào Cai, Việt Nam</t>
  </si>
  <si>
    <t>Tuyên Quang</t>
  </si>
  <si>
    <t>0104918404-038</t>
  </si>
  <si>
    <t>Tầng 2, TTTM Vincom Tuyên Quang, Số 260 đường Quang Trung, Phường Minh Xuân, Tỉnh Tuyên Quang, Việt Nam</t>
  </si>
  <si>
    <t>0104918404-044</t>
  </si>
  <si>
    <t>Số 460, phố Lý Bôn, Phường Trần Hưng Đạo, Tỉnh Hưng Yên, Việt Nam</t>
  </si>
  <si>
    <t>Quảng Bình</t>
  </si>
  <si>
    <t>0104918404-045</t>
  </si>
  <si>
    <t>TTTM Đồng Hới, Đường Quách Xuân Kỳ, Phường Đồng Hới, Tỉnh Quảng Trị, Việt Nam</t>
  </si>
  <si>
    <t>Sơn La</t>
  </si>
  <si>
    <t>0104918404-049</t>
  </si>
  <si>
    <t>TTTM Vincom Sơn La, Tổ 3, Phường Tô Hiệu, Tỉnh Sơn La, Việt Nam</t>
  </si>
  <si>
    <t>0104918404-052</t>
  </si>
  <si>
    <t>TTTM Vincom Lạng Sơn, Cầu Kỳ Lừa, Phường Lương Văn Tri, Tỉnh Lạng Sơn, Việt Nam</t>
  </si>
  <si>
    <t>0104918404-056</t>
  </si>
  <si>
    <t>Căn RA1, Tầng 01, Tòa A1 Khu căn hộ Rừng Cọ, KĐT TM và DL Văn Giang, Xã Phụng Công, Tỉnh Hưng Yên, Việt Nam</t>
  </si>
  <si>
    <t>0104918404-058</t>
  </si>
  <si>
    <t>Vincom+ Nam Đàn, Xã Vạn An, Tỉnh Nghệ An, Việt Nam</t>
  </si>
  <si>
    <t>0104918404-059</t>
  </si>
  <si>
    <t>TTTM Vincom Thái Nguyên, Đường Lương Ngọc Quyến, Phường Phan Đình Phùng, Tỉnh Thái Nguyên, Việt Nam</t>
  </si>
  <si>
    <t>0104918404-064</t>
  </si>
  <si>
    <t>186 Hùng Vương, Phường Nam Định, Tỉnh Ninh Bình, Việt Nam</t>
  </si>
  <si>
    <t>0104918404-065</t>
  </si>
  <si>
    <t>545 Lê Lợi, Phường Bắc Giang, Tỉnh Bắc Ninh, Việt Nam</t>
  </si>
  <si>
    <t>0104918404-072</t>
  </si>
  <si>
    <t>Số 02-04 Võ Nguyên Giáp, Phường Cam Đường, Tỉnh Lào Cai, Việt Nam</t>
  </si>
  <si>
    <t>Hà Giang</t>
  </si>
  <si>
    <t>0104918404-091</t>
  </si>
  <si>
    <t>89 Nguyễn Thái Học, Phường Hà Giang 2, Tỉnh Tuyên Quang, Việt Nam</t>
  </si>
  <si>
    <t>Bắc Kạn</t>
  </si>
  <si>
    <t>0104918404-093</t>
  </si>
  <si>
    <t>Tầng 2 và 3, TTTM Vincom Bắc Kạn, đường Trường Chinh, Phường Đức Xuân, Tỉnh Thái Nguyên, Việt Nam</t>
  </si>
  <si>
    <t>0104918404-094</t>
  </si>
  <si>
    <t>Đường Điện Biên Phủ, Tổ 9, Phường Tân Phong, Tỉnh Lai Châu, Việt Nam</t>
  </si>
  <si>
    <t>Cao Bằng</t>
  </si>
  <si>
    <t>0104918404-095</t>
  </si>
  <si>
    <t>Số 39 Phố Cũ, Phường Thục Phán, Tỉnh Cao Bằng, Việt Nam</t>
  </si>
  <si>
    <t>Điện Biên</t>
  </si>
  <si>
    <t>0104918404-096</t>
  </si>
  <si>
    <t>Số nhà 310 Trường Chinh, Tổ dân phố 06, Phường Điện Biên Phủ, Tỉnh Điện Biên, Việt Nam</t>
  </si>
  <si>
    <t>Phố Xa La, P. Phúc La, Hà Đông, Hà Nội</t>
  </si>
  <si>
    <t>Tòa Nhà 28T Làng QT Thăng Long, Trần Đăng Ninh,  Quận Cầu Giấy, Hà Nội</t>
  </si>
  <si>
    <t>Tầng Hầm 2,  B2 Royal City, 72A Nguyễn Trãi,  Quận Thanh Xuân, Hà Nội</t>
  </si>
  <si>
    <t>Tầng B1 N05, KĐT Trung Hòa Nhân Chính, Hoàng Đạo Thúy,  Quận Cầu Giấy, Hà Nội</t>
  </si>
  <si>
    <t>Tầng B1, Times City, 458 Minh Khai,  Quận Hai Bà Trưng, Hà Nội</t>
  </si>
  <si>
    <t>Số 191 Bà Triệu, Q.Hai Bà Trưng, Hà Nội</t>
  </si>
  <si>
    <t>CN HÀ NỘI - WINCOMMERCE</t>
  </si>
  <si>
    <t>Trung tâm thương mại Vincom Plaza Long Biên. Đường Chu Huy Mân, Phường Việt Hưng, Long Biên, Hà Nội</t>
  </si>
  <si>
    <t>Tầng 1 Nhà CT7A, KĐT Văn Quán,  Quận Hà Đông, Hà Nội</t>
  </si>
  <si>
    <t>54A Nguyễn Chí Thanh, Quận Đống Đa, HN</t>
  </si>
  <si>
    <t>Số 188 phố Tây Sơn, TT.Phùng, H.Đan Phượng, HN</t>
  </si>
  <si>
    <t>Nhà F, Ngõ 28 Xuân La. Phường Xuân La, Quận Tây Hồ, Hà Nội</t>
  </si>
  <si>
    <t>Khu đô thị Tân Tây Đô, Xã Tân Lập, Hoài Đức, TP. Hà Nội</t>
  </si>
  <si>
    <t>Tầng B1, Vincom Center Phạm Ngọc Thạch, 2 Phạm Ngọc Thạch,  Quận Đống Đa, Hà Nội</t>
  </si>
  <si>
    <t>Tầng B1, TTTM Vincom Plaza Bắc Từ Liêm, CC Green Stars, 234 Phạm Văn Đồng,  Quận Bắc Từ Liêm, Hà Nội</t>
  </si>
  <si>
    <t>Ngõ 34 Hoàng Cầu, Chợ Dừa, Đống Đa, Đống Đa Hà Nội</t>
  </si>
  <si>
    <t>Tầng B1, TTTM VinCom Center Liễu Giai, Số 29 Liễu Giai, Phường Ngọc Khánh, Quận Ba Đình, Hà Nội</t>
  </si>
  <si>
    <t>SO05A. tầng 1. Tòa A3 (CT03). KCH Vinhomes Gardenia. Hàm Nghi phường Cầu Diễn, Từ Liêm, Hà Nội</t>
  </si>
  <si>
    <t>Tầng 1, TTTM Vincom Plaza Skylake, Khu đô thị mới Cầu Giấy, phường Mỹ Đình 1, Quận Nam Từ Liêm, thành phố Hà Nội</t>
  </si>
  <si>
    <t>Tầng 1, tòa CT2, khu đô thị Gamuda Gardens, phường Trần Phú, quận Hoàng Mai, Hà Nội</t>
  </si>
  <si>
    <t>Ngõ 3 Tôn Thất thuyết, Dịch Vọng Hậu, Cầu Giấy, Hà Nội</t>
  </si>
  <si>
    <t>119 Trần Duy Hưng, Trung Hoà, Cầu Giấy, Hà Nội</t>
  </si>
  <si>
    <t>19 Trúc Khê - P. Láng Hạ. Q. Đống Đa. Hà Nội</t>
  </si>
  <si>
    <t>Tầng 1, số 609 đường Trương Định, Quận Hoàng Mai, Hà Nội</t>
  </si>
  <si>
    <t>win1653</t>
  </si>
  <si>
    <t>281 , Đội cấn Ba Đình, Hà Nội</t>
  </si>
  <si>
    <t>46 Thanh Nhàn, P.thanh Nhàn, Q.Hai Bà Trưng, Hà Nội</t>
  </si>
  <si>
    <t>Lô E khu đất D1 tòa nhà hỗn hợp Vườn Đào, Phường Phú Thượng, Quận Tây Hồ, HN</t>
  </si>
  <si>
    <t>8 Đường Quang Trung, P. Nguyễn Trãi, Hà Đông, Hà Nội</t>
  </si>
  <si>
    <t>89 Lê Đức Thọ, Mỹ Đình 2, Nam Từ Liêm, Hà Nội</t>
  </si>
  <si>
    <t>163 VinMart Đại La</t>
  </si>
  <si>
    <t>98 Thái Thịnh, Ngã Tư Sở, Đống Đa, Hà Nội</t>
  </si>
  <si>
    <t>WIN1661</t>
  </si>
  <si>
    <t>Tầng 1 chung cư Trung Yên 1, Khu đô thị Nam Trung Yên, Cầu Giấy, Hà Nội</t>
  </si>
  <si>
    <t>51 Xuân Diệu, P. Tứ Liên,  Quận Tây Hồ, Hà Nội</t>
  </si>
  <si>
    <t>Tầng 1, Toàn nhà 170 La Thành, Ô Chợ Dừa, Quận Đống Đa, Hà Nội</t>
  </si>
  <si>
    <t>Tràng An Complex, 1 Phùng Chí Kiên, Nghĩa Đô, Cầu Giấy, Hà Nội</t>
  </si>
  <si>
    <t>HH2 - Meco Complex, Tầng 1, Toà, Ng. 102 Trường Chinh, Phương Đình, Đống Đa, Hà Nội</t>
  </si>
  <si>
    <t>Tầng 1- Tòa Bắc RiceCity- KĐT Tây Nam Linh Đàm - Hoàng Liệt- Hoàng Mai- Hà Nội</t>
  </si>
  <si>
    <t>Tầng 1 Nhà 17T1, 17T2 số 1 Nguyễn Huy Tưởng, Phường Thanh Xuân Trung, Quận Thanh Xuân, TP. Hà Nội Việt Nam</t>
  </si>
  <si>
    <t>131 Đ. Nguyễn Văn Cừ, Ngọc Lâm, Long Biên, Hà Nội</t>
  </si>
  <si>
    <t>Tòa nhà Sun Plaza Thụy Khuê, Số nhà 69B đường Thụy Khuê, P. Thụy Khuê, Quận Tây Hồ, Hà Nội</t>
  </si>
  <si>
    <t>Sun Plaza - số 3 Lương Yên, Bạch Đằng, Hai Bà Trưng, Hà Nội.</t>
  </si>
  <si>
    <t>Tầng 1, TTTM Vincom Mega Mall Smart City, Khu vực ô GS-CCTP1 thuộc DA KĐTM Tây Mỗ - Đại Mỗ - Vinhomes P.Tây Mỗ, Q.Nam Từ Liêm, Hà Nội</t>
  </si>
  <si>
    <t>CN HÀ NỘI - Wincommerce</t>
  </si>
  <si>
    <t>Tầng 2 và Tầng 3, TTTM Vincom Mega Mall Ocean Park, Lô đất số CCTP-10 thuộc DA KĐT Gia Lâm, TT Trâu Quỳ và các xã Dương Xá, Kiêu Kỵ, Hà Nội</t>
  </si>
  <si>
    <t>Eurowindow River Park, khu tái định cư Đông Hội, xã Đông Hội, H.Đông Anh, HN</t>
  </si>
  <si>
    <t>35 Lê Văn Thiêm, phường Thanh Xuân Trung, quận Thanh Xuân TP. Hà Nội Việt Nam</t>
  </si>
  <si>
    <t>L1 - 01, khu TTTM Almaz Long Biên, đường Hoa Lan, khu đô thị sinh thái, Vinhomes River side, P.Phúc Lợi, Hà Nội</t>
  </si>
  <si>
    <t>Tầng 1, nhà CT9, khu đô thị Mỹ Đình, phường Mỹ Đình 1, quận Nam Từ Liêm, Hà Nội</t>
  </si>
  <si>
    <t>Số 183 Hoàng Văn Thái, Phường Khương, Trung, Quận Thanh Xuân, HN</t>
  </si>
  <si>
    <t>Tầng 1, tòa chung cư số 46/230 Lạc Trung, phường Thanh Lương, quận Hai Bà Trưng, Hà Nội</t>
  </si>
  <si>
    <t>Số 250 Minh Khai, phường Minh Khai, quận Hai Bà Trưng, Hà Nội</t>
  </si>
  <si>
    <t>Royal City R3-L1-08B, tổ hợp trung tâm thương mại, giáo dục và căn hộ, Royal City, số 72 Nguyễn Trãi, P., Thanh Xuân, TP. Hà Nội</t>
  </si>
  <si>
    <t>R3 - L1 - 09B, tổ hợp trung tâm thương mại, giáo dục và căn hộ Royal City,</t>
  </si>
  <si>
    <t>T4 - L1 - 07, tổ hợp TTTM, giáo dục và căn hộ Times City, số 458, phố Minh Khai, phường Vĩnh Tuy, quận Hai Bà Trưng, Hà Nội</t>
  </si>
  <si>
    <t>Tầng 1, CT 6, khu đô thị Định Công, đường Trần Điền, phường Định Công, quận Hoàng Mai, Hà Nội</t>
  </si>
  <si>
    <t>Tầng 1, tòa nhà Chelsea Park, đường Trung Kính, phường Yên Hòa, quận Cầu Giấy, Hà Nội</t>
  </si>
  <si>
    <t>Tầng 1, tòa nhà Viglacera, số 1 đại lộ Thăng Long, phường Mễ Trì, quận Nam Từ Liêm, Hà Nội</t>
  </si>
  <si>
    <t>Số 150 Bạch Mai, phường Cầu Dền, quận Hai Bà Trưng, Hà Nội (CN02015 Bạch Mai)</t>
  </si>
  <si>
    <t>Tòa nhà Packexim, số 49/15 An Dương, phường Phú Thượng, quận Tây Hồ, Hà Nội</t>
  </si>
  <si>
    <t>WIN2040</t>
  </si>
  <si>
    <t>Số 70 phố Vạn Kiếp, tổ 58A, phường Bạch Đằng, quận Hai Bà Trưng, Hà Nội</t>
  </si>
  <si>
    <t>Tầng 1, tòa E4, khu nhà ở xã hội Ecohome 1, khu đô thị Bắc Cổ Nhuế - Chèm, 
phường Đông Ngạc, quận Bắc Từ Liêm, HN</t>
  </si>
  <si>
    <t>T2-L1-03, tổ hợp TTTM, giáo dục và căn hộ Times City, số 458 đường Minh Khai, phường Vĩnh Tuy, quận Hai Bà Trưng, Hà Nội</t>
  </si>
  <si>
    <t>Số 81 đường Thanh Nhàn, phường Quỳnh Lôi, quận Hai Bà Trưng, Hà Nội</t>
  </si>
  <si>
    <t>Số 4A đường Hàng Chiếu, phường Đồng Xuân, quận Hoàn Kiếm, Hà Nội</t>
  </si>
  <si>
    <t>Số 100 đường Nguyễn Sơn, phường Ngọc Lâm, quận Long Biên, Hà Nội</t>
  </si>
  <si>
    <t>Số 2 nhà B20 đường Nghĩa Tân, phường Nghĩa Tân, quận Cầu Giấy Hà Nội (Số 2 Đường Nghĩa Tân)</t>
  </si>
  <si>
    <t>T10-L1-07C, tổ hợp TTTM, giáo dục và căn hộ Times City, số 458 đường Minh Khai, phường Vĩnh Tuy, quận Hai Bà Trưng, Hà Nội</t>
  </si>
  <si>
    <t>Số 227 đường Thanh Nhàn, phường Thanh Nhàn, quận Hai Bà Trưng, Hà Nội</t>
  </si>
  <si>
    <t>Số 304 Hoàng Mai, phường Hoàng Văn Thụ, quận Hoàng Mai, Hà Nội</t>
  </si>
  <si>
    <t>Số 208L Lê Trọng Tấn, phường Khương Mai, quận Thanh Xuân, Hà Nội</t>
  </si>
  <si>
    <t>Số 105 nhà K2, đường khu TT 7,2ha phường Vĩnh Phúc, quận Ba Đình, HN</t>
  </si>
  <si>
    <t>Số 1 Lô 2 tập thể Viện Kỹ thuật Quân sự, phường Nghĩa Đô, quận Cầu Giấy, Hà Nội (66 Hoàng Sâm)</t>
  </si>
  <si>
    <t>Số 49 Lê Duẩn, phường Cửa Nam, quận Hoàn Kiếm, Hà Nội</t>
  </si>
  <si>
    <t>Số 194 phố Minh Khai, tổ 14, phường Minh Khai, quận Hai Bà Trưng, Hà Nội</t>
  </si>
  <si>
    <t>WIN2072</t>
  </si>
  <si>
    <t>Số 149 phố Hoàng Ngân, Phường Trung Hòa, Quận Cầu Giấy, Hà Nội.</t>
  </si>
  <si>
    <t>Số 23, phố Cửa Bắc, phường Trúc Bạch, quận Ba Đình, Hà Nội</t>
  </si>
  <si>
    <t>Số 210 Ngõ Xã Đàn 2, Phường Nam Đồng, Quận Đống Đa, Hà Nội</t>
  </si>
  <si>
    <t>WIN2079</t>
  </si>
  <si>
    <t>Số 44/116 Nhân Hòa, phường Nhân Chính, quận Thanh Xuân, Hà Nội</t>
  </si>
  <si>
    <t>Số 347 đường Bạch Mai, phường Bạch Mai, quận Hai Bà Trưng, Hà Nội</t>
  </si>
  <si>
    <t>41 tương mai,  Nguyễn An Ninh, Phường Giáp Bát, Quận Hoàng Mai, Hà Nội</t>
  </si>
  <si>
    <t>Số 138 Phú Diễn, phường Phú Diễn, Quận Bắc Từ Liêm, Hà Nội</t>
  </si>
  <si>
    <t>Số 17A Phố Hàn Thuyên, Tổ 2, Phường Phạm Đình Hổ, Quận Hai Bà Trưng, Hà Nội</t>
  </si>
  <si>
    <t>Số 47 Phó Đức Chính, phường Trúc Bạch, quận Ba Đình, HN</t>
  </si>
  <si>
    <t>Căn 22 Lô 1 khu Lạc Trung, Phường Vĩnh Tuy, quận Hai Bà Trưng, Hà Nội (Số 2, Ngõ 61 Lạc Trung)</t>
  </si>
  <si>
    <t>Số 41, Tổ 5, Phố Trung Kính, Phường Trung Hòa, Quận Cầu Giấy, Hà Nội (41 Trung Kính)</t>
  </si>
  <si>
    <t>Số 210 Đội Cấn, phường , quận Ba Đình, Hà Nội</t>
  </si>
  <si>
    <t>Số 50 -52 Nguyễn Hoàng Tôn, phường Xuân La, quận Tây Hồ, thành phố Hà Nội</t>
  </si>
  <si>
    <t>55 Thụy Khuê, phường Thụy Khuê, quận Tây Hồ, Hà Nội</t>
  </si>
  <si>
    <t>Số 30C, Ngõ 477 đường Nguyễn Trãi, phường Thanh Xuân Nam, quận Thanh Xuân, Hà Nội</t>
  </si>
  <si>
    <t>35B đường Xuân La, P. Xuân La, Q.Tây Hồ, Hà Nội</t>
  </si>
  <si>
    <t>Số 16 Võ Văn Dũng, phường Ô Chợ Dừa, quận Đống Đa, Hà Nội</t>
  </si>
  <si>
    <t>WIN2118</t>
  </si>
  <si>
    <t>Số 140 Phó Đức Chính, phường Trúc Bạch, quận Ba Đình, HN</t>
  </si>
  <si>
    <t>Số 3 dãy N1, Học viện chính trị quân sự, phường Trung Văn, quận Nam Từ Liêm, Hà Nội (Số 3 Đại học Hà Nội)</t>
  </si>
  <si>
    <t>Số 10 ngõ 118 Nguyễn Khánh Toàn, P. Quan Hoa, Q.Cầu Giấy, Hà Nội</t>
  </si>
  <si>
    <t>Số 57 Phố 8/3, P. Minh Khai, Q. Hai Bà Trưng, Hà Nội</t>
  </si>
  <si>
    <t>Số 133, phố Thụy Khuê, P. Thụy Khuê, Q. Tây Hồ, Hà Nội</t>
  </si>
  <si>
    <t>Số 409 Bạch Mai, P. Bạch Mai, Q. Hai Bà Trưng, Hà Nội</t>
  </si>
  <si>
    <t>Số 18B Nguyễn Biểu, P. Quán Thánh, Q. Ba Đình, Hà Nội</t>
  </si>
  <si>
    <t>WIN2138</t>
  </si>
  <si>
    <t>"Lô B2/D7 Khu đô thị mới Cầu Giấy, đường Trần Đăng Ninh kéo dài, 
P. Dịch Vọng, Q. Cầu Giấy, Hà Nội</t>
  </si>
  <si>
    <t>102 phố Lê Thanh Nghị, phường Bách Khoa, quận Hai Bà Trưng, Hà Nội</t>
  </si>
  <si>
    <t>601 phố Kim Ngưu, P. Vĩnh Tuy, Q. Hai Bà Trưng, Hà Nội</t>
  </si>
  <si>
    <t>268 phố Lê Trọng Tấn, P. Khương Mai, Q. Thanh Xuân, Hà Nội</t>
  </si>
  <si>
    <t>LK6C-8 Làng Việt Kiều Châu Âu, Khu, đô thị mới Mỗ Lao, Phường Mộ Lao, Quận Hà Đông, HN</t>
  </si>
  <si>
    <t>28 phố Tôn Đức Thắng, P. Cát Linh, Q. Đống Đa, Hà Nội</t>
  </si>
  <si>
    <t>Số 147 phố Hoàng Văn Thái, P. Khương Trung, Q. Thanh Xuân, Hà Nội</t>
  </si>
  <si>
    <t>Số 91 , đường Hoàng Văn Thái, P. Khương Trung, Q.Thanh Xuân, Hà Nội</t>
  </si>
  <si>
    <t>WIN2148</t>
  </si>
  <si>
    <t>Số 24, đường Sài Đồng, Tổ 13, P. Sài Đồng, Q. Long Biên, Hà Nội</t>
  </si>
  <si>
    <t>WIN2150</t>
  </si>
  <si>
    <t>26B Phố Hòe Nhai, P. Nguyễn Trung Trực, Q. Ba Đình, Hà Nội</t>
  </si>
  <si>
    <t>59 phố Mai Hắc Đế, P. Bùi Thị Xuân, Q. Hai Bà Trưng, Hà Nội</t>
  </si>
  <si>
    <t>Số 9, Ngõ Chợ Khâm Thiên, P. Khâm Thiên, Q. Đống Đa, Hà Nội</t>
  </si>
  <si>
    <t>Số 163 phố Tân Mai, P. Tân Mai, Quận Hoàng Mai, Hà Nội</t>
  </si>
  <si>
    <t>Số 148 phố Lê Lợi, P. Nguyễn Trãi, quận Hà Đông, Hà Nội</t>
  </si>
  <si>
    <t>Số 242 phố Lê Thanh Nghị, P. Đồng Tâm, Q. Hai Bà Trưng, Hà Nội</t>
  </si>
  <si>
    <t>Số 70 phố Lê Trọng Tấn, , P.Dương Nội, Q. Hà Đông, Hà Nội</t>
  </si>
  <si>
    <t>Số 48 Phố Trạm, P. Long Biên, Q. Long Biên, Hà Nội</t>
  </si>
  <si>
    <t>Số 1088 Đường La Thành, Phường Ngọc Khánh, Quận Ba Đình, Hà Nội</t>
  </si>
  <si>
    <t>Số 37 phố Doãn Kế Thiện, P. Mai Dịch, quận Cầu Giấy, Hà Nội</t>
  </si>
  <si>
    <t>Khu dịch vụ tầng 1&amp;2, chung cư C2 Xuân Đỉnh, lô C2, P. Xuân Đỉnh, Q.Bắc Từ Liêm, Hà Nội</t>
  </si>
  <si>
    <t>WIN2175</t>
  </si>
  <si>
    <t>"Số 4A, lô 12 khu đô thị Định Công, phố Trần Nguyên Đán
, phường Định Công, quận Hoàng Mai, Hà Nội (12A4 khu đô thị Định Công)"</t>
  </si>
  <si>
    <t>Số 35B Phố Nguyễn Bỉnh Khiêm, P. Lê Đại Hành, Q. Hai Bà Trưng, Hà Nội</t>
  </si>
  <si>
    <t>Số 373 đường Nguyễn Khang, P. Yên Hòa, Q. Cầu Giấy, Hà Nội</t>
  </si>
  <si>
    <t>29A phố Nguyễn Công Hoan, P. Ngọc Khánh, Q. Ba Đình, Hà Nội</t>
  </si>
  <si>
    <t>WIN2190</t>
  </si>
  <si>
    <t>Số 17, phố Hòa Mã, phường Ngô Thì Nhậm, quận Hai Bà Trưng, Hà Nội</t>
  </si>
  <si>
    <t>WIN2192</t>
  </si>
  <si>
    <t>Số 37, ngõ 91 đường Nguyễn Chí Thanh, P. Láng Hạ, Q.Đống Đa, Hà Nội</t>
  </si>
  <si>
    <t>Số 12 phố Phạm Tuấn Tài, phường Dịch Vọng Hậu, quận Cầu Giấy, Hà Nội</t>
  </si>
  <si>
    <t>Số 38 phố Linh Lang, phường Cống Vị, quận Ba Đình, Hà Nội</t>
  </si>
  <si>
    <t>Số 93 Ngõ Núi Trúc, phố Giang Văn Minh, phường Kim Mã, quận Ba Đình, Hà Nội</t>
  </si>
  <si>
    <t>Số 5, ngõ 32 đường An Dương, phường Yên Phụ, quận Tây Hồ, Hà Nội</t>
  </si>
  <si>
    <t>20 Ngô Thì Nhậm, phường Hà Cầu, quận Hà Đông, thành phố Hà Nội</t>
  </si>
  <si>
    <t>Số 129 phố Pháo Đài Láng, phường Láng Thượng, quận Đống Đa, Hà Nội</t>
  </si>
  <si>
    <t>Số 166 phố Kim Hoa, phường Phương Liên, quận Đống Đa, Hà Nội</t>
  </si>
  <si>
    <t>Số 66 đường Đại Cồ Việt, phường Lê Đại Hành, quận Hai Bà Trưng, Hà Nội</t>
  </si>
  <si>
    <t>Số 58, lô 6, tổ 44 Đền Lừ II, phường Hoàng Văn Thụ, quận Hoàng Mai, Hà Nội</t>
  </si>
  <si>
    <t>Số 121B phố Quan Hoa, phường Quan Hoa, quận Cầu Giấy, Hà Nội</t>
  </si>
  <si>
    <t>Số 1 Ngõ 12 Chính Kinh, Phường Nhân Chính, Quận Thanh Xuân, Hà Nội</t>
  </si>
  <si>
    <t>Số 688 đường Lạc Long Quân, Tổ 13 cụm 2 phường Nhật Tân, quận Tây Hồ, HN</t>
  </si>
  <si>
    <t>WIN2243</t>
  </si>
  <si>
    <t>Số 95 phố Lý Nam Đế, phường Cửa Đông, quận Hoàn Kiếm, Hà Nội</t>
  </si>
  <si>
    <t>Số 227 đường Ngọc Lâm, phường Ngọc Lâm, Long Biên - Hà Nội</t>
  </si>
  <si>
    <t>Số 164 đường Trương Định, phường Trương Định, quận Hai Bà Trưng, Hà Nội</t>
  </si>
  <si>
    <t>Số 27 phố Ngô Thì Nhậm, phường Ngô Thì Nhậm, quận Hai Bà Trưng, Hà Nội</t>
  </si>
  <si>
    <t>Số 19 phố Lương Định Của, phường Kim Liên, quận Đống Đa, Hà Nội</t>
  </si>
  <si>
    <t>Số 38 đường Trường Lâm, phường Đức Giang, quận Long Biên, Hà Nội</t>
  </si>
  <si>
    <t>Số 272 Thụy Phương, phường Thụy Phương, quận Bắc Từ Liêm, Hà Nội</t>
  </si>
  <si>
    <t>Số 169 đường Nam Dư, phường Lĩnh Nam, quận Hoàng Mai, Hà Nội</t>
  </si>
  <si>
    <t>Số 16 khu tái định cư 7.3 - 8.1, phường Mỹ Đình 2, quận Nam Từ Liêm, Hà Nội</t>
  </si>
  <si>
    <t>Số 21 tổ 7, khu đấu giá Giang Biên phường Giang Biên, quận Long Biên, Hà Nội</t>
  </si>
  <si>
    <t>"Tòa nhà lô II - 1 chung cư 151, Nguyễn Đức Cảnh, Tương Mai,
 Hoàng Mai, Hà Nội (Số 151 đường Nguyễn Đức Cảnh)"</t>
  </si>
  <si>
    <t>Số 10 phố Đức Giang, phường Đức Giang, quận Long Biên, Hà Nội</t>
  </si>
  <si>
    <t>Số 40 Ngõ Thông Phong, phố Tôn Đức Thắng, phường Quốc Tử Giám, quận Đống Đa, Hà Nội</t>
  </si>
  <si>
    <t>WIN2297</t>
  </si>
  <si>
    <t>Số 102 đường Nguyễn Chí Thanh, phường Láng Thượng, quận Đống Đa, Hà Nội</t>
  </si>
  <si>
    <t>WIN2301</t>
  </si>
  <si>
    <t>Số 1 phố Đường Thành, phường Cửa Đông, quận Hoàn Kiếm, HN</t>
  </si>
  <si>
    <t>Ô số 62 + 63 khu di dân Đền Lừ II, phường Hoàng Văn Thụ, quận Hoàng Mai, Hà Nội</t>
  </si>
  <si>
    <t>Số 1, tổ 24 Dịch Vọng, phường Dịch Vọng, quận Cầu Giấy, Hà Nội</t>
  </si>
  <si>
    <t>Số 345 phố Bùi Xương Trạch, phường Định Công, quận Hoàng Mai, Hà Nội</t>
  </si>
  <si>
    <t>Số 104C phố Ngọc Hà, phường , quận Ba Đình, Hà Nội</t>
  </si>
  <si>
    <t>Số 317 Phố Vọng, tổ 64B, phường Đồng Tâm, quận Hai Bà Trưng, Hà Nội</t>
  </si>
  <si>
    <t>Số 47 ngõ 187 phố Hồng Mai, phường Quỳnh Lôi, quận Hai Bà Trưng, Hà Nội</t>
  </si>
  <si>
    <t>Số 69 phố Hồng Mai, phường Bạch Mai, quận Hai Bà Trưng, Hà Nội</t>
  </si>
  <si>
    <t>Số 72+76 phố Nguyễn Lân, Phường Phương Liệt, Quận Thanh Xuân, TP. Hà Nội Việt Nam</t>
  </si>
  <si>
    <t>Số 281 phố Khâm Thiên, phường Thổ Quan, quận Đống Đa, Hà Nội</t>
  </si>
  <si>
    <t>Số 23 đường Vạn Phúc, tổ dân số 7, phường Vạn Phúc, quận Hà Đông, Hà Nội</t>
  </si>
  <si>
    <t>WIN2346</t>
  </si>
  <si>
    <t>63 phố Hàng Bún, phường Quán Thánh, quận Ba Đình, HN</t>
  </si>
  <si>
    <t>Số 22 đường Thạch Bàn, phường Thạch Bàn, quận Long Biên, Hà Nội</t>
  </si>
  <si>
    <t>Số 142 phố Phương Liệt, phường Phương Liệt, quận Thanh Xuân, Hà Nội</t>
  </si>
  <si>
    <t>Số 7 phố Nguyễn Cao, tổ 14, phường Đống Mác, quận Hai Bà Trưng, Hà Nội</t>
  </si>
  <si>
    <t>Số 41 phố Nguyễn Ngọc Vũ, phường Trung Hòa, quận Cầu Giấy, Hà Nội</t>
  </si>
  <si>
    <t>Số 103 đường Thanh Đàm, phường Thanh Trì, quận Hoàng Mai, Hà Nội</t>
  </si>
  <si>
    <t>Số 19 đường Nguyễn Văn Huyên kéo dài, phường Quan Hoa, quận Cầu Giấy, Hà Nội</t>
  </si>
  <si>
    <t>Số 353 đường Nam Dư, phường Trần Phú, quận Hoàng Mai, Hà Nội</t>
  </si>
  <si>
    <t>Số 20 phố Nghĩa Dũng, phường Phúc Xá, quận Ba Đình, Hà Nội (31 đường Bờ Sông)</t>
  </si>
  <si>
    <t>Số 102 Nhà K9, khu đô thị mới Việt Hưng, phường Giang Biên, quận Long Biên, thành phố Hà Nội, Việt Nam</t>
  </si>
  <si>
    <t>WIN2368</t>
  </si>
  <si>
    <t>Số 87 ngõ 192 phố Lê Trọng Tấn, phường Định Công, quận Hoàng Mai, Hà Nội</t>
  </si>
  <si>
    <t>Số nhà 67 ngõ 213 phố Giáp Nhất, phường Nhân Chính, quận Thanh Xuân, Hà Nội</t>
  </si>
  <si>
    <t>Số 1 ngõ 250 đường Kim Giang, phường Đại Kim, quận Hoàng Mai, Hà Nội</t>
  </si>
  <si>
    <t>79 ngõ 1194 Đường Láng, phường Láng Thượng, quận Đống Đa, Hà Nội</t>
  </si>
  <si>
    <t>WIN2375</t>
  </si>
  <si>
    <t>Số 219 đường Thụy Khuê, phường Thụy Khuê, quận Tây Hồ, Hà Nội</t>
  </si>
  <si>
    <t>Số 211, đường Thạch Bàn, phường Thạch Bàn, quận Long Biên, Hà Nội</t>
  </si>
  <si>
    <t>WIN2380</t>
  </si>
  <si>
    <t>Số 3, phố Tô Vĩnh Diện, phường Khương Trung, quận Thanh Xuân, Hà Nội</t>
  </si>
  <si>
    <t>Dịch vụ tầng 1-CT2A, khu nhà ở Xuân La, phường Xuân La, quận Tây Hồ, Hà Nội</t>
  </si>
  <si>
    <t>Số 56 ngõ 143 đường Nguyễn Chính, phường Thịnh Liệt, quận Hoàng Mai, Hà Nội</t>
  </si>
  <si>
    <t>Số 29 đường Tây Mỗ, phường Tây Mỗ, quận Nam Từ Liêm, Hà Nội</t>
  </si>
  <si>
    <t>Số 31 Mạc Thị Bưởi, P. Vĩnh Tuy, Q., Quận Hai Bà Trưng, TP. Hà Nội Việt Nam</t>
  </si>
  <si>
    <t>Số 19B đường Tô Ngọc Vân, phường Quảng An, quận Tây Hồ, Hà Nội</t>
  </si>
  <si>
    <t>Số 6-8 Phố Vọng, phường Phương Mai, quận Đống Đa, Hà Nội</t>
  </si>
  <si>
    <t>Số 11 phố Ngô Sỹ Liên, phường Văn Miếu, quận Đống Đa, Hà Nội</t>
  </si>
  <si>
    <t>win2408</t>
  </si>
  <si>
    <t>Số 31 đường Xuân Đỉnh, phường Xuân Đỉnh, quận Bắc Từ Liêm, Hà Nội</t>
  </si>
  <si>
    <t>Số 354-356 Mỹ Đình, phường Mỹ Đình 1, quận Nam Từ Liêm, Hà Nội</t>
  </si>
  <si>
    <t>Số 123 phố Trịnh Công Sơn, Phường Nhật Tân, Quận Tây Hồ, TP. Hà Nội</t>
  </si>
  <si>
    <t>Số 158 phố Thái Thịnh, phường Láng Hạ, quận Đống Đa, Hà Nội</t>
  </si>
  <si>
    <t>WIN2413</t>
  </si>
  <si>
    <t>Số 150 đường Nguyễn Lương Bằng, phường Nam Đồng, quận Đống Đa, Hà Nội</t>
  </si>
  <si>
    <t>Số 101 phố Hương Viên, phường Đống Mác, quận Hai Bà Trưng, Hà Nội</t>
  </si>
  <si>
    <t>Số 33 đường Lương Khánh Thiện, tổ 62 phường Tương Mai, quận Hoàng Mai, Hà Nội</t>
  </si>
  <si>
    <t>Số 17 ngõ 77 phố Đặng Xuân Bảng, phường Đại Kim, quận Hoàng Mai, Hà Nội</t>
  </si>
  <si>
    <t>WIN2424</t>
  </si>
  <si>
    <t>Số 207 phố Định Công Thượng, P. Định Công, Q. Hoàng Mai, Hà Nội</t>
  </si>
  <si>
    <t>51 ngõ 53 đường Vũ Xuân Thiều, P. Sài Đồng, Q. Long Biên, Hà Nội</t>
  </si>
  <si>
    <t>10 tổ 30 Thịnh Liệt - KĐT Đồng Tàu, P.Thịnh Liệt, Q.Hoàng Mai, Hà Nội</t>
  </si>
  <si>
    <t>Ô số 12 Lô B Đại Kim - Định Công, P. Đại Kim, Q. Hoàng Mai, Hà Nội</t>
  </si>
  <si>
    <t>Số 17B phố Đoàn Thị Điểm, phường Quốc Tử Giám, quận Đống Đa, Hà Nội</t>
  </si>
  <si>
    <t>Số 23 phố Gia Ngư, phường Hàng Bạc, quận Hoàn Kiếm, Hà Nội</t>
  </si>
  <si>
    <t>Số 16 ngõ 12 phố Trần Quý Kiên, Tổ 58A, P. Dịch Vọng, Q. Cầu Giấy, Hà Nội</t>
  </si>
  <si>
    <t>WIN2437</t>
  </si>
  <si>
    <t>Số 97 phố Sài Đồng, phường Sài Đồng, quận Long Biên, Hà Nội</t>
  </si>
  <si>
    <t>Số 17 phốTrần Quốc Hoàn, P. Dịch Vọng Hậu, Q. Cầu Giấy, Hà Nội</t>
  </si>
  <si>
    <t>Số 310 đường Minh Khai, P. Minh Khai, Q. Hai Bà Trưng, Hà Nội</t>
  </si>
  <si>
    <t>WIN2443</t>
  </si>
  <si>
    <t>Số 16 Lô M2 Khu đô thị Yên Hòa, phường Yên Hòa, quận Cầu Giấy, Hà Nội</t>
  </si>
  <si>
    <t>WIN2444</t>
  </si>
  <si>
    <t>Số 120 đường Lê Duẩn, phường Cửa Nam, quận Hoàn Kiếm, Thành phố Hà Nội</t>
  </si>
  <si>
    <t>Số 101/1 phố Nguyễn Quý Đức, phường Thanh Xuân Bắc, quận Thanh Xuân, Hà Nội</t>
  </si>
  <si>
    <t>Số 116-118 đường Cầu Diễn, phường Phúc Diễn, quận Bắc Từ Liêm, HN</t>
  </si>
  <si>
    <t>Số 70B Đội cấn , phường , quận Ba Đình, Hà Nội</t>
  </si>
  <si>
    <t>Số 139 đường Chiến Thắng, xã Tân Triều, huyện Thanh Trì, Hà Nội</t>
  </si>
  <si>
    <t>Số 11 đường Nguyễn Sơn, phường Ngọc Lâm, quận Long Biên, Hà Nội</t>
  </si>
  <si>
    <t>Số 152 phố Yên Hòa, Phường Yên Hòa, Quận Cầu Giấy, Hà Nội</t>
  </si>
  <si>
    <t>WIN2535</t>
  </si>
  <si>
    <t>Số 20 Phố Nguyễn Thiệp, Phường Nguyễn Trung Trực, Quận Hoàn Kiếm, HN</t>
  </si>
  <si>
    <t>Số 8 Ngõ 140 Giảng Võ, phường Giảng Võ, quận Ba Đình, Hà Nội</t>
  </si>
  <si>
    <t>Số 71 phố Khương Thượng, phường Trung Liệt, quận Đống Đa, Hà Nội</t>
  </si>
  <si>
    <t>WIN2538</t>
  </si>
  <si>
    <t>Lô N3-1, ngõ 13, đường Lĩnh Nam, phường Mai Động, quận Hoàng Mai, Hà Nội</t>
  </si>
  <si>
    <t>Số 79 ngõ 34 đường Vĩnh Tuy, phường Vĩnh Tuy, quận Hai Bà Trưng, Hà Nội</t>
  </si>
  <si>
    <t>Số 384 đường Bạch Đằng, phường Chương Dương, quận Hoàn Kiếm, Hà Nội</t>
  </si>
  <si>
    <t>Số 232 Khương Đình, phường Hạ Đình, quận Thanh Xuân, Hà Nội</t>
  </si>
  <si>
    <t>Số 195 phố Hoa Lâm, phường Việt Hưng, quận Long Biên, Hà Nội</t>
  </si>
  <si>
    <t>Số 1 ngõ 71 đường Lê Văn Lương, phường Nhân Chính, quận Thanh Xuân, Hà Nội</t>
  </si>
  <si>
    <t>WIN2556</t>
  </si>
  <si>
    <t>Số 2 ngõ 167 Phương Mai, phường Kim Liên, quận Đống Đa, Hà Nội</t>
  </si>
  <si>
    <t>Số 230 ngõ Văn Chương, phố Khâm Thiên, phường Văn Chương, quận Đống Đa, Hà Nội</t>
  </si>
  <si>
    <t>Số 70 ngõ 268 phố Ngọc Thụy, phường Ngọc Thụy, quận Long Biên, Hà Nội</t>
  </si>
  <si>
    <t>Số 3 ngõ 55 phố Đỗ Quang, phường Trung Hòa, quận Cầu Giấy, Hà Nội</t>
  </si>
  <si>
    <t>Số 28 đường Nguyễn Thái Học, phường Điện Biên, quận Ba Đình, thành phố Hà Nội</t>
  </si>
  <si>
    <t>Liền kề LK1-30 Khu đô thị mới Văn Phú, phường Phú La, quận Hà Đông, thành phố Hà Nội</t>
  </si>
  <si>
    <t>Liền kề C15 NƠ 19, khu đô thị mới định Công, phường Định Công, quận Hoàng Mai, Hà Nội</t>
  </si>
  <si>
    <t>win2564</t>
  </si>
  <si>
    <t>Số 21 đường Văn Tiến Dũng, phường Phúc Diễn, quận Bắc Từ Liêm, Hà Nội</t>
  </si>
  <si>
    <t>Số 101B13 Tập thể Thanh Xuân Bắc, phường Thanh Xuân Bắc, quận Thanh Xuân, Hà Nội</t>
  </si>
  <si>
    <t>WIN2737</t>
  </si>
  <si>
    <t>T7 - SO - 05 tổ hợp TTTM, giáo dục và căn hộ Times City, số 458 đường Minh Khai, phường Vĩnh Tuy, quận Hai Bà Trưng, thành phố Hà Nội</t>
  </si>
  <si>
    <t>Số 18B ngõ 28 phố Nguyên Hồng, phường Láng Hạ, quận Đống Đa, thành phố Hà Nội</t>
  </si>
  <si>
    <t>N4-A5 nhà số 4 thuộc dự án Khu nhà ở để bán, phường Mỹ Đình 2, quận Nam Từ Liêm, Hà Nội</t>
  </si>
  <si>
    <t>Số 9, phố Thịnh Liệt, phường Thịnh Liệt, quận Hoàng Mai, Hà Nội</t>
  </si>
  <si>
    <t>Lô 11, liền kề 19 khu đấu giá Mậu Lương, Phường Kiến Hưng, quận Hà Đông, Hà Nội</t>
  </si>
  <si>
    <t>Số 453 phố Bạch Đằng, phường Chương Dương, quận Hoàn Kiếm, thành phố Hà Nội</t>
  </si>
  <si>
    <t>Số 109,Trần Huy Liệu tổ dân phố 7A, P. Giảng Võ, Ba Đình, Hà Nội</t>
  </si>
  <si>
    <t>Số 24 ngõ 1 phố Đỗ Nhuận, phường Xuân Đỉnh, quận Bắc Từ Liêm, HN</t>
  </si>
  <si>
    <t>Số 121-123 phố Tô Hiệu, phường Nguyễn Trãi, quận Hà Đông, Hà Nội</t>
  </si>
  <si>
    <t>Số 387 đường Thụy Khuê, P.Bưởi, Q.Tây Hồ, Hà Nội</t>
  </si>
  <si>
    <t>Số 167 đườngTrần Đại Nghĩa, phường Bách Khoa, quận Hai Bà Trưng, thành phố Hà Nội</t>
  </si>
  <si>
    <t>WIN2759</t>
  </si>
  <si>
    <t>2 ngách E8/2 , phố Kim Ngưu, phường Quỳnh Mai, quận Hai Bà Trưng, Hà Nội</t>
  </si>
  <si>
    <t>Toà Tây Hà Số 5/11 đường Tố Hữu, phường Trung Văn, quận Nam Từ Liêm, HN</t>
  </si>
  <si>
    <t>22A Đức Diễn, Phường Phúc Diễn, Quận Bắc Từ Liêm, TP. Hà Nội Việt Nam</t>
  </si>
  <si>
    <t>Số 15 ngõ 68 phốTrung Hà, P. Ngọc Thụy, quận Long Biên, Hà Nội</t>
  </si>
  <si>
    <t>Số 179 phố Thịnh Liệt, phường Thịnh Liệt, quận Hoàng Mai, Hà Nội</t>
  </si>
  <si>
    <t>Số 31 ngõ 260 đường Cầu Giấy, phường Quan Hoa, quận Cầu Giấy, thành phố Hà Nội</t>
  </si>
  <si>
    <t>Số 31 Tân Ấp, phường Phúc Xá, quận Ba Đình, Hà Nội</t>
  </si>
  <si>
    <t>Số 118 Ngõ Hòa Bình 7, phường Minh Khai, quận Hai Bà Trưng, Hà Nội</t>
  </si>
  <si>
    <t>Số 169 Đặng Tiến Đông, phường Trung Liệt, quận Đống Đa, Hà Nội</t>
  </si>
  <si>
    <t>WIN2773</t>
  </si>
  <si>
    <t>86 Thanh Lân, phường Thanh Trì, quận Hoàng Mai, Hà Nội</t>
  </si>
  <si>
    <t>25I Ngõ 358 Bùi Xương Trạch, phường Khương Đình, quận Thanh Xuân, Hà Nội</t>
  </si>
  <si>
    <t>348 Lạc Trung, phường Vĩnh Tuy, quận Hai Bà Trưng, Hà Nội</t>
  </si>
  <si>
    <t>WIN2777</t>
  </si>
  <si>
    <t>575 La Thành, phường Thành Công, quận Ba Đình, Hà Nội</t>
  </si>
  <si>
    <t>Số 44 ngõ 81 phố Đặng Văn Ngữ, phường Trung Tự, quận Đống Đa, Hà Nội</t>
  </si>
  <si>
    <t>Số 1132 đường Láng, phường Láng Thượng, quận Đống Đa, Hà Nội</t>
  </si>
  <si>
    <t>Số 175 phố An Dương, phường Yên Phụ, quận Tây Hồ, Hà Nội</t>
  </si>
  <si>
    <t>Số 166 Ái Mộ, phường Bồ Đề, quận Long Biên, Hà Nội</t>
  </si>
  <si>
    <t>Số 38 Đê Tô Hoàng, phường Cầu Dền, quận Hai Bà Trưng, Hà Nội</t>
  </si>
  <si>
    <t>Nhà 1, tổ 7, khu đấu giá Giang Biên, phường Giang Biên, quận Long Biên, Hà Nội</t>
  </si>
  <si>
    <t>Số 8 nhà 01B Đô thị mới Sài Đồng, phường Phúc Đồng, quận Long Biên, Hà Nội</t>
  </si>
  <si>
    <t>Số 42, phố Sủi, xã Phú Thị, huyện Gia Lâm, Hà Nội</t>
  </si>
  <si>
    <t>Số 207, phố Đức Giang, phường Thượng Thanh, quận Long Biên, Hà Nội</t>
  </si>
  <si>
    <t>Số 120A Nguyễn An Ninh, phường Tương Mai, quận Hoàng Mai, Hà Nội</t>
  </si>
  <si>
    <t>Số 261 phố Tân Mai, phường Tân Mai, quận Hoàng Mai, Hà Nội</t>
  </si>
  <si>
    <t>Số 31, ngõ 310 đường Nghi Tàm, phường Yên Phụ, quận Tây Hồ, Hà Nội</t>
  </si>
  <si>
    <t>Số 528 ngõ 528 phố Ngô Gia Tự, phường Đức Giang, quận Long Biên, Hà Nội</t>
  </si>
  <si>
    <t>win2804</t>
  </si>
  <si>
    <t>LK 16-19 Khu đô thị Ngô Thì Nhậm, phường La Khê, quận Hà Đông, Hà Nội</t>
  </si>
  <si>
    <t>Số 3, phố Hàng Bút, phường Hàng Bồ, quận Hoàn Kiếm, Hà Nội</t>
  </si>
  <si>
    <t>Số 9 ngõ 293 đường Tam Trinh, phường Hoàng Văn Thụ, quận Hoàng Mai, Hà Nội</t>
  </si>
  <si>
    <t>Số 27 phố Phạm Hồng Thái, phường Trúc Bạch, quận Ba Đình, Hà Nội</t>
  </si>
  <si>
    <t>"Nhà 2B, ngõ 361 Phạm Văn Đồng, tổ dân phố Hoàng Bẩy, 
phường Cổ Nhuế 1, quận Bắc Từ Liêm, Hà Nội"</t>
  </si>
  <si>
    <t>Số 402 đường Kim Giang, phường Đại Kim, quận Hoàng Mai, Hà Nội</t>
  </si>
  <si>
    <t>Số 27 ngõ 165 đường Xuân Thủy, phường Dịch Vọng Hậu, quận Cầu Giấy, Hà Nội</t>
  </si>
  <si>
    <t>Số 116 đường Đê La Thành, phường Phương Liên, quận Đống Đa, Hà Nội</t>
  </si>
  <si>
    <t>Số 198 đường Hoàng Mai, phường Hoàng Văn Thụ, quận Hoàng Mai, Hà Nội</t>
  </si>
  <si>
    <t>Số 18 đường Cầu Dậu, xã Thanh Liệt, huyện Thanh Trì, Hà Nội</t>
  </si>
  <si>
    <t>Số 29 ngõ 126 đường Xuân Đỉnh, phường Xuân Đỉnh, quận Bắc Từ Liêm, Hà Nội</t>
  </si>
  <si>
    <t>WIN2823</t>
  </si>
  <si>
    <t>Số 10 ngõ 15 phố Hoàng Liệt, phường Hoàng Liệt, quận Hoàng Mai, Hà Nội</t>
  </si>
  <si>
    <t>Số 10 ngõ 100 Hoàng Quốc Việt, phường Nghĩa Đô, quận Cầu Giấy, Hà Nội</t>
  </si>
  <si>
    <t>Số 18 phố Lệ Mật, phường Việt Hưng, quận Long Biên, Hà Nội</t>
  </si>
  <si>
    <t>Số 29 ngách 32 ngõ 564 Nguyễn Văn Cừ, phường Gia Thụy, quận Long Biên, Hà Nội</t>
  </si>
  <si>
    <t>WIN2829</t>
  </si>
  <si>
    <t>Số 44 đường Nguyễn Hoàng, phường Mỹ Đình 2, quận Nam Từ Liêm, Hà Nội</t>
  </si>
  <si>
    <t>Số 76 phố Nhân Hòa, P. Nhân Chính, Q. Thanh Xuân, Hà Nội</t>
  </si>
  <si>
    <t>Số 28, ngõ 68 đường Cầu Giấy, Phường Quan Hoa, quận Cầu Giấy, Tp. Hà Nội</t>
  </si>
  <si>
    <t>Số 66 đường Trung Văn, Phường Trung Văn, Quận Nam Từ Liêm, Hà Nội</t>
  </si>
  <si>
    <t>WIN2841</t>
  </si>
  <si>
    <t>Số 80 phố Nguyễn Phúc Lai, phường Ô Chợ Dừa, quận Đống Đa, Hà Nội</t>
  </si>
  <si>
    <t>Số 90 ngõ 24 phố Kim Đồng, phường Giáp Bát, quận Hoàng Mai, Hà Nội</t>
  </si>
  <si>
    <t>Số 639 Vũ Tông Phan, phường Khương Đình, quận Thanh Xuân, Hà Nội</t>
  </si>
  <si>
    <t>Số 85 Yên Sở, P. Yên Sở, quận Hoàng Mai, Hà Nội</t>
  </si>
  <si>
    <t>Số 38 ngõ 76 phố Mai Dịch, phường Mai Dịch, quận Cầu Giấy, Hà Nội</t>
  </si>
  <si>
    <t>Số 5 phố Nhật Tảo, phường Đông Ngạc, quận Bắc Từ Liêm, Hà Nội</t>
  </si>
  <si>
    <t>Số 391 Ngô Xuân Quảng, thị trấn Trâu Quỳ, huyện Gia Lâm, Hà Nội</t>
  </si>
  <si>
    <t>WIN2926</t>
  </si>
  <si>
    <t>Số 224 phố Khâm Thiên, phường Thổ Quan, quận Đống Đa, Hà Nội</t>
  </si>
  <si>
    <t>WIN2969</t>
  </si>
  <si>
    <t>"Dịch vụ tầng 1, nhà C lô CT3, khu đô thị mới Tây Nam hồ Linh Đàm
, đường Linh Đường, phường Hoàng Liệt, quận Hoàng Mai, Hà Nội"</t>
  </si>
  <si>
    <t>Số 848 đường Trương Định, Phường Giáp Bát, Quận Hoàng Mai, HN</t>
  </si>
  <si>
    <t>win2984</t>
  </si>
  <si>
    <t>Căn RA1 tầng 1 tòa A1 khu rừng cọ ecopark</t>
  </si>
  <si>
    <t>"Lô 8-3A, Khu công nghiệp quận Hoàng Mai, đường Tam Trinh,
 phường Hoàng Văn Thụ, quận Hoàng Mai, thành phố Hà Nội."</t>
  </si>
  <si>
    <t>Số 12 ngõ 253 phố Nguyễn Văn Linh, phường Phúc Đồng, quận Long Biên, Hà Nội</t>
  </si>
  <si>
    <t>Thôn Vĩnh Ninh, Xã Vĩnh Quỳnh, Huyện Thanh Trì TP. Hà Nội Việt Nam</t>
  </si>
  <si>
    <t>Thôn 01, Xã Cát Quế, Huyện Hoài Đức TP. Hà Nội Việt Nam</t>
  </si>
  <si>
    <t>Thôn Tiên Hội, xã Đông Hội, huyện Đông Anh, thành phố Hà Nội</t>
  </si>
  <si>
    <t>Thôn 9, Xã Cát Quế, Huyện Hoài Đức, TP. Hà Nội, Việt Nam</t>
  </si>
  <si>
    <t>Thôn Bến, Xã Dị Nậu, Huyện Thạch Thất TP. Hà Nội Việt Nam</t>
  </si>
  <si>
    <t>MIENBAC; WIN</t>
  </si>
  <si>
    <t>Số 51, TDP số 4, P. Phú Đô, Q. Nam Từ Liêm TP. Hà Nội Việt Nam</t>
  </si>
  <si>
    <t>Đường 308, Xóm 11, Thôn Phú Mỹ, Xã Tự Lập, Huyện Mê Linh TP. Hà Nội Việt Nam</t>
  </si>
  <si>
    <t>Thôn Yên Bài, Xã Tự Lập, Huyện Mê Linh TP. Hà Nội Việt Nam</t>
  </si>
  <si>
    <t>144, Tổ tự quản 3, TDP Tân Xuân, TT. Xuân Mai, H. Chương Mỹ TP. Hà Nội Việt Nam</t>
  </si>
  <si>
    <t>Xã Dương Nội</t>
  </si>
  <si>
    <t>Số nhà 39/41, Ngõ 73, La Dương, Phường Dương Nội, Quận Hà Đông, Thành phố Hà Nội TP. Hà Nội Việt Nam</t>
  </si>
  <si>
    <t>Thị xã Sơn Tây</t>
  </si>
  <si>
    <t>Số nhà 272 Phố Lê Lợi, Phường Lê Lợi, Thị xã Sơn Tây, Thành phố Hà Nội Việt Nam</t>
  </si>
  <si>
    <t>Đội 2, Thôn Đồng Nanh, Xã Tiên Phương, Huyện Chương Mỹ TP. Hà Nội Việt Nam</t>
  </si>
  <si>
    <t>Thôn Tự Khoát, Xã Ngũ Hiệp, Huyện Thanh Trì Thành phố Hà Nội Việt Nam</t>
  </si>
  <si>
    <t>Phường Cự Khối</t>
  </si>
  <si>
    <t>Số 82 phố Xuân Đỗ, P. Cự Khối, Q. Long Biên TP. Hà Nội Việt Nam</t>
  </si>
  <si>
    <t>Số 1 đường Phú Hà, KDC Phú Nhi 2, P. Phú Thịnh TP. Hà Nội Việt Nam</t>
  </si>
  <si>
    <t>SH-5B tại tầng trệt của Tòa nhà thuộc Dự án tại khu C1, Đường Pháp Vân, P. Hoàng Liệt, Q. Hoàng Mai TP. Hà Nội Việt Nam</t>
  </si>
  <si>
    <t xml:space="preserve"> Số 237 Định Công, P. Định Công, Q. Hoàng Mai TP. Hà Nội Việt Nam</t>
  </si>
  <si>
    <t>Số 237 Định Công, P. Định Công, Q. Hoàng Mai TP. Hà Nội Việt Nam</t>
  </si>
  <si>
    <t>Số 50, Phố Chùa Thông, P. Sơn Lộc TP. Hà Nội Việt Nam</t>
  </si>
  <si>
    <t>Thôn Cống Đặng, Xã Bình Phú, Huyện Thạch Thất TP. Hà Nội Việt Nam</t>
  </si>
  <si>
    <t>Ô đất số 44, khu giãn dân Phú Đô, P. Phú Đô TP. Hà Nội Việt Nam</t>
  </si>
  <si>
    <t>Thôn Đìa, Xã Nam Hồng, Huyện Đông Anh TP. Hà Nội Việt Nam</t>
  </si>
  <si>
    <t>Số 97 Ngõ 168 Đường Kim Giang, Phường Đại Kim, Q. Hoàng Mai TP. Hà Nội Việt Nam</t>
  </si>
  <si>
    <t>Ô đất F5-CH02, Dự án Khu đô thị mới Tây Mỗ - Đại Mỗ Vinhomes Park, q Nam Từ Liêm, Hà Nội</t>
  </si>
  <si>
    <t>Số 28 Ngách 158/38 Nguyễn Sơn, Tổ 21, Phường Bồ Đề, Q. Long Biên TP. Hà Nội Việt Nam</t>
  </si>
  <si>
    <t>LK4-09, Khu nhà ở thấp tầng TT1, Khu Đô thị mới Kim Văn-Kim Lũ, Q. Hoàng Mai TP. Hà Nội Việt Nam</t>
  </si>
  <si>
    <t>Số 1, Ngách 22/163, Đường Khuyến Lương, Phường Trần Phú, TP. Hà Nội Việt Nam</t>
  </si>
  <si>
    <t>Quốc lộ 35, Thôn Phú Nhi, xã Thanh Lâm, huyện Mê Linh, Hà Nội</t>
  </si>
  <si>
    <t>BT4-13 Khu đấu giá quyền sử dụng đất Ngũ Hiệp-Tứ Hiệp, Xã Tứ Hiệp, Huyện Thanh Trì TP. Hà Nội Việt Nam</t>
  </si>
  <si>
    <t>Căn thương mại dịch vụ I1.CH08, Tòa I1, Tầng 01 tại dự án Im TP. Hà Nội Việt Nam</t>
  </si>
  <si>
    <t>Xã Thạch Đà</t>
  </si>
  <si>
    <t>Đội 4, Thôn 1, xã Thạch Đà, huyện Mê Linh, Hà Nội</t>
  </si>
  <si>
    <t>Căn L26M.TMDV15A tại Cụm Nhà Chung Cư Lô đất B3-CT03, Dự án Khu đô thị Gia Lâm, Xã Đa Tốn, TP. Hà Nội Việt Nam</t>
  </si>
  <si>
    <t>Xã Thượng Mỗ</t>
  </si>
  <si>
    <t>150 Tân Thành, Xã Thượng Mỗ, Huyện Đan Phượng TP. Hà Nội Việt Nam</t>
  </si>
  <si>
    <t>Xã Hạ Mỗ</t>
  </si>
  <si>
    <t>Khu Dộc Toản, Xã Hạ Mỗ, Huyện Đan Phượng, TP. Hà Nội Việt Nam</t>
  </si>
  <si>
    <t>Căn TMDV SH01, Tòa HH2 (P2), Số 360 Đường Giải Phóng, Phường Phương Liệt, Quận Thanh Xuân TP. Hà Nội Việt Nam</t>
  </si>
  <si>
    <t xml:space="preserve"> Thôn 8, Xã Liên Hiệp, Huyện Phúc Thọ TP. Hà Nội Việt Nam</t>
  </si>
  <si>
    <t>Thôn 8, Xã Liên Hiệp, Huyện Phúc Thọ TP. Hà Nội Việt Nam</t>
  </si>
  <si>
    <t>Tầng 1, Tòa nhà CT8B, Khu đô thị Đại Thanh, Xã Tả Thanh Oai, TP. Hà Nội Việt Nam</t>
  </si>
  <si>
    <t>Xã Đức Thượng</t>
  </si>
  <si>
    <t>Số 20 Thôn Phú Đa, Xã Đức Thượng, Huyện Hoài Đức TP. Hà Nội Việt Nam</t>
  </si>
  <si>
    <t>Xã Trung Châu</t>
  </si>
  <si>
    <t>Thôn 6, Xã Trung Châu, Huyện Đan Phượng TP. Hà Nội Việt Nam</t>
  </si>
  <si>
    <t>Phường Trương Định</t>
  </si>
  <si>
    <t>Số 71 Ngách 116 Ngõ Trại Cá, Phường Trương Định, Q. Hai Bà Trưng TP. Hà Nội Việt Nam</t>
  </si>
  <si>
    <t>Thị trấn Đại Nghĩa</t>
  </si>
  <si>
    <t>Số 202 Đại Nghĩa, Thị trấn Đại Nghĩa, Huyện Mỹ Đức TP. Hà Nội Việt Nam</t>
  </si>
  <si>
    <t>Số 174 Thôn Thượng, Xã Cự Khê, Huyện Thanh Oai TP. Hà Nội, Việt Nam</t>
  </si>
  <si>
    <t>SL20 – Lô M2, DAXD nhà ở cho CBNV Viện Bỏng Lê Hữu Trác – Học viện Quân Y, X. Tân Triều, H. Thanh Trì TP. Hà Nội, Việt Nam</t>
  </si>
  <si>
    <t>Phường Xuân Phương</t>
  </si>
  <si>
    <t>Tầng 1, Tòa nhà CT2B khu nhà ở cán bộ Quốc Hội, Ô đất CT2 KĐT mới Xuân Phương, p Xuân Phương, Nam Từ Liêm, Hà Nội</t>
  </si>
  <si>
    <t>104-106 Phùng Hưng, Phường Phúc La, Quận Hà Đông TP. Hà Nội Việt Nam</t>
  </si>
  <si>
    <t>Shophouse ED.104, Nhà ở cao tầng kết hợp TMDV Eco Dream, Ô đất TT6, Khu đô thị Tây Nam Kim Giang, Xã Tân Triều, Huyện Thanh Trì TP. Hà Nội Việt Nam</t>
  </si>
  <si>
    <t>Shophouse ED.104, Nhà ở cao tầng kết hợp TMDV Eco Dream, Ô đất TT6, Khu đô thị Tây Nam Kim GiangI Xã Tân Triều, Huyện Thanh Trì TP. Hà Nội Việt Nam</t>
  </si>
  <si>
    <t>Xã Cự Khê</t>
  </si>
  <si>
    <t>Kiot số 22 &amp; 24, Tòa nhà B1.3 – HH03A, KĐT Thanh Hà – Cienco 5, Xã Cự Khê, Huyện Thanh Oai TP. Hà Nội Việt Nam</t>
  </si>
  <si>
    <t>Xã An Thượng</t>
  </si>
  <si>
    <t>1062 An Hạ, xã An Thượng, huyện Hoài Đức, thành phố Hà Nội</t>
  </si>
  <si>
    <t>Xã Tân Tiến</t>
  </si>
  <si>
    <t>Thôn Đông Tiến, Xã Tân Tiến, Huyện Chương Mỹ TP. Hà Nội Việt Nam</t>
  </si>
  <si>
    <t>Số 244 Đội Cấn, Phường Liễu Giai, Quận Ba Đình TP. Hà Nội Việt Nam</t>
  </si>
  <si>
    <t>Xã Thọ Xuân</t>
  </si>
  <si>
    <t>Số nhà 297, Cụm 2, Xã Thọ Xuân, Huyện Đan Phượng, TP. Hà Nội Việt Nam</t>
  </si>
  <si>
    <t>Số 39 Tổ 8 Đa Sỹ, Phường Kiến Hưng, Quận Hà Đông TP. Hà Nội Việt Nam</t>
  </si>
  <si>
    <t>Phường Viên Sơn</t>
  </si>
  <si>
    <t>Số 30 Tiền Huân, Phường Viên Sơn, Thị xã Sơn Tây TP. Hà Nội Việt Nam</t>
  </si>
  <si>
    <t>Ngõ 12, Đội 1, Xã Tả Thanh Oai, Huyện Thanh Trì TP. Hà Nội Việt Nam</t>
  </si>
  <si>
    <t>Số 254 Phố Đại Từ, Phường Đại Kim, Quận Hoàng Mai TP. Hà Nội Việt Nam</t>
  </si>
  <si>
    <t>Thôn Tân Hội, Xã Tân Tiến, Huyện Chương Mỹ TP. Hà Nội Việt Nam</t>
  </si>
  <si>
    <t>Thôn Phương Hạnh, Xã Tân Tiến, Huyện Chương Mỹ TP. Hà Nội Việt Nam</t>
  </si>
  <si>
    <t>Xã Kim Lũ</t>
  </si>
  <si>
    <t>Số nhà 108 Đường 16, Thôn Xuân Dương, Xã Kim Lũ, Huyện Sóc Sơn TP. Hà Nội Việt Nam</t>
  </si>
  <si>
    <t>Huyện Quốc Oai</t>
  </si>
  <si>
    <t>Xã Hòa Thạch</t>
  </si>
  <si>
    <t>Xóm 1, thôn Long Phú, xã Hòa Thạch, huyện Quốc Oai, thành phố Hà Nội</t>
  </si>
  <si>
    <t>Tầng 1, Trung tâm thương mại nhà CT4AB, Dự án Khu nhà ở Xa La, TP. Hà Nội Việt Nam</t>
  </si>
  <si>
    <t>Xã Tiên Dược</t>
  </si>
  <si>
    <t>Số 92 Xóm Đông, Thôn Dược Hạ, Xã Tiên Dược, Huyện Sóc Sơn TP. Hà Nội Việt Nam</t>
  </si>
  <si>
    <t>TM01-29, tầng 1, tòa nhà số W1 và W2 tại lô đất HH, đường Phạm Hùng, quận Nam Từ Liêm, Hà Nội</t>
  </si>
  <si>
    <t>Thôn Bạch Thạch, xã Hòa Thạch, huyện Quốc Oai, TP Hà Nội</t>
  </si>
  <si>
    <t>Căn 01S16, Tầng 1, Tòa R1.05, Khu đô thị Vinhomes Ocean Park Thị trấn Trâu Quỳ, Huyện Gia Lâm TP. Hà Nội Việt Nam</t>
  </si>
  <si>
    <t>Tầng 1, Tòa nhà CC1, Chung cư Hado Parkside, Số 87 Khúc Thừa Dụ, Q. Cầu Giấy TP. Hà Nội Việt Nam</t>
  </si>
  <si>
    <t>Phường Lĩnh Nam</t>
  </si>
  <si>
    <t>Số 129 Nam Dư, Tổ dân phố số 1, phường Lĩnh Nam, quận Hoàng Mai, thành phố Hà Nội</t>
  </si>
  <si>
    <t>Kiot C2.15, Sảnh B, Tòa nhà C2 thuộc Dự án Khu nhà ở xã hội Ecohome 2, Q. Bắc Từ Liêm TP. Hà Nội Việt Nam</t>
  </si>
  <si>
    <t>Huyện Ba Vì</t>
  </si>
  <si>
    <t>Xã Ba Trại</t>
  </si>
  <si>
    <t>Thôn 7, Xã Ba Trại, Huyện Ba Vì TP. Hà Nội Việt Nam</t>
  </si>
  <si>
    <t>Phường Bưởi</t>
  </si>
  <si>
    <t>Số 507 Phố Thụy Khuê, Tổ 25B, Phường Bưởi, Quận Tây Hồ TP. Hà Nội Việt Nam</t>
  </si>
  <si>
    <t>Số 20 Phố Cầu Bây, Phường Phúc Lợi, Quận Long Biên TP. Hà Nội Việt Nam</t>
  </si>
  <si>
    <t>Huyện Phú Xuyên</t>
  </si>
  <si>
    <t>Xã Tri Thủy</t>
  </si>
  <si>
    <t>Thôn Vĩnh Ninh, Xã Tri Thủy, Huyện Phú Xuyên TP. Hà Nội Việt Nam</t>
  </si>
  <si>
    <t>WIN2ARO</t>
  </si>
  <si>
    <t>2ARO - WM+ HNI Dốc Chợ Sấu</t>
  </si>
  <si>
    <t>MIENNAM;WIN</t>
  </si>
  <si>
    <t>Số 24 Đường Tiền Phong, thôn Đồng Phú, xã Dương Liễu, Hoài Đức, TP Hà Nội, Việt Nam</t>
  </si>
  <si>
    <t>Huyện Thường Tín</t>
  </si>
  <si>
    <t>Xã Vân Tảo</t>
  </si>
  <si>
    <t>176 - 178 thôn Vân Hòa, xã Vân Tảo, huyện Thường Tín, thành phố Hà Nội</t>
  </si>
  <si>
    <t>Xã Sơn Đồng</t>
  </si>
  <si>
    <t>Thôn Hàn, xã Sơn Đồng, huyện Hoài Đức, TP Hồ Chí Minh</t>
  </si>
  <si>
    <t>Tòa Z38.1 (I2 Imperia Smart City), Lô đất F4-CH04, Khu đô thị mới Tây Mỗ, Đại Mỗ, Vinhomes TP. Hà Nội Việt Nam</t>
  </si>
  <si>
    <t>Thôn Ngoại, xã Tam Thuấn, huyện Phúc Thọ, thành phố Hà Nội</t>
  </si>
  <si>
    <t>Phường Dịch Vọng Hậu</t>
  </si>
  <si>
    <t>Số 18, Ngõ 66 Dịch Vọng Hậu, Tổ 27, Phường Dịch Vọng Hậu, Quận Cầu Giấy TP. Hà Nội Việt Nam</t>
  </si>
  <si>
    <t>Xã Phụng Thượng</t>
  </si>
  <si>
    <t>Số nhà 98, Thôn 11, Xã Phụng Thượng, Huyện Phúc Thọ, TP. Hà Nội Việt Nam</t>
  </si>
  <si>
    <t>Phường Chương Dương Độ</t>
  </si>
  <si>
    <t>Số 64 Bạch Đằng, Phường Chương Dương, Quận Hoàn Kiếm TP. Hà Nội Việt Nam</t>
  </si>
  <si>
    <t>Thôn Xuân Lai, Xã Xuân Thu, Huyện Sóc Sơn TP. Hà Nội Việt Nam</t>
  </si>
  <si>
    <t>Xã Hương Ngải</t>
  </si>
  <si>
    <t>Số 108-110 Đường Làng Hương, Thôn 2, Xã Hương Ngải, Huyện Thạch Thất TP. Hà Nội Việt Nam</t>
  </si>
  <si>
    <t>Xã Ngọc Tảo</t>
  </si>
  <si>
    <t>Số 128, Thôn 7, Xã Ngọc Tảo, Huyện Phúc Thọ TP. Hà Nội Việt Nam</t>
  </si>
  <si>
    <t>Thôn 3, Xã Thạch Đà, Huyện Mê Linh TP. Hà Nội Việt Nam</t>
  </si>
  <si>
    <t>80 Đường Đa Lộc, Xã Kim Chung, Huyện Đông Anh TP. Hà Nội Việt Nam</t>
  </si>
  <si>
    <t>Xã Yên Bình</t>
  </si>
  <si>
    <t>Thôn 2, Xã Yên Bình, Huyện Thạch Thất TP. Hà Nội Việt Nam</t>
  </si>
  <si>
    <t>Xã Thanh Mai</t>
  </si>
  <si>
    <t>Số 100, Thôn My Hạ, Xã Thanh Mai, Huyện Thanh Oai TP. Hà Nội Việt Nam</t>
  </si>
  <si>
    <t>16 - TT11 Khu đô thị Văn Phú, Phường Phú La, Quận Hà Đ TP. Hà Nội Việt Nam</t>
  </si>
  <si>
    <t>Xã Minh Tân</t>
  </si>
  <si>
    <t>Thôn Mai Trang, xã Minh Tân, huyện Phú Xuyên. TP Hà Nội</t>
  </si>
  <si>
    <t>Số 25, Thôn Cốc Thượng, Xã Hoàng Diệu, Huyện Chương Mỹ TP. Hà Nội Việt Nam</t>
  </si>
  <si>
    <t>Xã Minh Cường</t>
  </si>
  <si>
    <t>Số 176 Phố Nghệ, Thôn Khôn Thôn, Xã Minh Cường, TP. Hà Nội Việt Nam</t>
  </si>
  <si>
    <t>Xã Cam Thượng</t>
  </si>
  <si>
    <t>Số 81, Thôn Cốc Thôn, Xã Cam Thượng, Huyện Ba Vì TP. Hà Nội Việt Nam</t>
  </si>
  <si>
    <t>Xã Phú Nghĩa</t>
  </si>
  <si>
    <t>Thôn Phú Hữu 2, Xã Phú Nghĩa, Huyện Chương Mỹ TP. Hà Nội Việt Nam</t>
  </si>
  <si>
    <t>Nhà dịch vụ SH0112, Tầng 1, Park 11, KĐT Vinhomes Times TP. Hà Nội Việt Nam</t>
  </si>
  <si>
    <t>Chợ Cầu, thôn Trung Tiến, xấ Thụy Hương, huyện Chương Mỹ, thành phố Hà Nội</t>
  </si>
  <si>
    <t>Tổ Dân Phố 3 Mễ Trì Hạ, Phường Từ Liêm, Thành phố Hà Nội, Việt Nam</t>
  </si>
  <si>
    <t>Xã Đồng Tâm</t>
  </si>
  <si>
    <t>Xóm 5, Thôn Hoành, Xã Đồng Tâm, Huyện Mỹ Đức TP. Hà Nội Việt Nam</t>
  </si>
  <si>
    <t>Chợ Bái, Thôn Bái Đô, Xã Tri Thủy, Huyện Phú Xuyên TP. Hà Nội Việt Nam</t>
  </si>
  <si>
    <t>Xã Cẩm Lĩnh</t>
  </si>
  <si>
    <t>Đường Cẩm Lĩnh, Thôn Đông Phượng, Xã Cẩm Lĩnh, Huyện Ba Vì TP. Hà Nội Việt Nam</t>
  </si>
  <si>
    <t>Xã Đồng Tháp</t>
  </si>
  <si>
    <t>Số 72 Đường 2 Bãi Thụy, Xã Đồng Tháp, Huyện Đan Phượng TP. Hà Nội Việt Nam</t>
  </si>
  <si>
    <t>Số 7 Phố Cầu Am, Tổ dân phố Chiến Thắng, Phường Vạn Phúc, Quận Hà</t>
  </si>
  <si>
    <t>Thôn Bái Ngoại, Xã Liệp Nghĩa, Huyện Quốc Oai TP. Hà Nội Việt Nam</t>
  </si>
  <si>
    <t>Xã Hiền Giang</t>
  </si>
  <si>
    <t>Số 35, Thôn Nhân Hiền, Xã Hiền Giang, Huyện Thường Tín TP. Hà Nội Việt Nam</t>
  </si>
  <si>
    <t>Xã Thái Hòa</t>
  </si>
  <si>
    <t>Thôn Trung Hà, Xã Thái Hòa, Huyện Ba Vì TP. Hà Nội Việt Nam</t>
  </si>
  <si>
    <t>Xóm Chùa, Thôn Hạ Hòa, Xã Hưng Đạo, Huyện Quốc Oai, Thành phố Hà Nội, Việt Nam</t>
  </si>
  <si>
    <t>Xã Song Phượng</t>
  </si>
  <si>
    <t>Số 60 Thu Thuận, Thôn Thu Quế, Xã Song Phượng, H. Đan Phượng TP. Hà Nội Việt Nam</t>
  </si>
  <si>
    <t>Thôn Vân Côn, xã Vân Côn, huyện Hoài Đức, thành phố Hà Nội</t>
  </si>
  <si>
    <t>Đồi Miễu, xã Nam Phương Tiến, huyện Chương Mỹ, thành phố Hà Nội</t>
  </si>
  <si>
    <t>Số nhà 74A, Phố Quang Trung, Phường Quang Trung, Thị xã Sơn Tây TP. Hà Nội Việt Nam</t>
  </si>
  <si>
    <t>Thôn Phú Xuyên 1, Xã Phú Châu, Huyện Ba Vì, TP. Hà Nội Việt Nam</t>
  </si>
  <si>
    <t>Số 19 Đội 6, Thôn Trát Cầu, xã Tiền Phong, huyện Thường Tín, TP. Hà Nội Việt Nam</t>
  </si>
  <si>
    <t>Thôn Đại Đồng Độ Lân, Xã Tuyết Nghĩa, Huyện Quốc Oai, TP. Hà Nội, Việt Nam</t>
  </si>
  <si>
    <t>Thôn Ngự Tiền, xã Thanh Lâm, huyện Mê Linh, TP. Hà Nội Việt Nam</t>
  </si>
  <si>
    <t>1S18-1S25, Tòa SA5, Ô đất số F3-CH02-2 Vinhomes Smart City, Phường Tây Mỗ, Quận Nam Từ Liêm TP. Hà Nội Việt Nam</t>
  </si>
  <si>
    <t>Thôn Ngô Đạo, xã Tân Hưng, huyện Sóc Sơn, TP. Hà Nội Việt Nam</t>
  </si>
  <si>
    <t>Xã Tiến Thịnh</t>
  </si>
  <si>
    <t>Thôn Thọ Lão, xá Tiến Thịnh, huyện Mê Linh, TP Hà Nội</t>
  </si>
  <si>
    <t>Xã Tân Hưng</t>
  </si>
  <si>
    <t>45 Hiệu Chân, Xã Tân Hưng, Huyện Sóc Sơn TP. Hà Nội Việt Nam</t>
  </si>
  <si>
    <t>Xã Tráng Việt</t>
  </si>
  <si>
    <t>Thôn Tráng Việt, Xã Tráng Việt, Huyện Mê Linh TP. Hà Nội Việt Nam</t>
  </si>
  <si>
    <t>Căn U39.2.TMDV10, Khu Chung cư cao tầng F5 – CH02 thuộc Dự án đô thị mới Tây Mỗ- Đại Mỗ-Vinhomes Park, P. Tây Mỗ, Q. Nam Từ Liêm TP. Hà Nội Việt Nam</t>
  </si>
  <si>
    <t>Số 381 – 383 đường Kiêu Kỵ, Xã Kiêu Kỵ, Huyện Gia Lâm TP. Hà Nội Việt Nam</t>
  </si>
  <si>
    <t>Gian hàng thương mại tầng 1 K2-GTM03, Nhà CC HH5, Dự án Khai Sơn City, Q. Long Biên TP. Hà Nội Việt Nam</t>
  </si>
  <si>
    <t>Số 75-77, Đội 5, Thôn Đoài, Xã Xuy Xá, Huyện Mỹ Đức, TP. Hà Nội, Việt Nam</t>
  </si>
  <si>
    <t>Thôn Thượng, Xã Phùng Xá, Huyện Mỹ Đức TP. Hà Nội Việt Nam</t>
  </si>
  <si>
    <t>Thôn Đồi Dùng, Xã An Phú, Huyện Mỹ Đức, TP. Hà Nội, Việt Nam</t>
  </si>
  <si>
    <t>WIN2AXP</t>
  </si>
  <si>
    <t>2AXP - WM+ HNI Lập Trí, Minh Trí</t>
  </si>
  <si>
    <t>Số nhà 162, Thôn Lập Trí, Xã Minh Trí, Huyện Sóc Sơn TP. Hà Nội Việt Nam</t>
  </si>
  <si>
    <t>Thôn Hoàng Kim, Xã Hoàng Kim, Huyện Mê Linh TP. Hà Nội Việt Nam</t>
  </si>
  <si>
    <t>Thôn Bồng Mạc, Xã Liên Mạc, Huyện Mê Linh TP. Hà Nội Việt Nam</t>
  </si>
  <si>
    <t>Khu 2, Thôn Văn Lôi, Xã Tam Đồng, Huyện Mê Linh TP. Hà Nội Việt Nam</t>
  </si>
  <si>
    <t>Số 40 Hào Nam, Phường Ô Chợ Dừa, Quận Đống Đa TP. Hà Nội Việt Nam</t>
  </si>
  <si>
    <t>WIN2AYJ</t>
  </si>
  <si>
    <t>2AYJ - WM+ HNI 39 Đại Đồng</t>
  </si>
  <si>
    <t>Số 39 Đại Đồng, Phường Vĩnh Hưng, Thành phố Hà Nội Việt Nam</t>
  </si>
  <si>
    <t>Căn 1S28 &amp; 1S14, Tòa nhà số P3 (U32), H. Gia Lâm TP. Hà Nội Việt Nam</t>
  </si>
  <si>
    <t>Số 30, Thôn Thượng Hồng, Xã Văn Bình, Huyện Thường Tín TP. Hà Nội Việt Nam</t>
  </si>
  <si>
    <t>SH - 09B, Tầng 1, Số 93 Đức Giang, Phường Đức Giang, Quận Long Biên, Thành phố Hà Nội TP. Hà Nội Việt Nam</t>
  </si>
  <si>
    <t>WIN2AZG</t>
  </si>
  <si>
    <t>2AZG - WM+ HNI Phú Ninh, Minh Phú</t>
  </si>
  <si>
    <t>Thôn Phú Ninh, Xã Minh Phú, Huyện Sóc Sơn H. Sóc Sơn TP. Hà Nội Việt Nam</t>
  </si>
  <si>
    <t>Số 155 Phố Vương Thừa Vũ, Phường Khương Trung, Q. Thanh Xuân TP. Hà Nội Việt Nam</t>
  </si>
  <si>
    <t>Thôn Đông Cao, Xã Tráng Việt, Huyện Mê Linh TP. Hà Nội Việt Nam</t>
  </si>
  <si>
    <t>Xã Mai Đình</t>
  </si>
  <si>
    <t>Số 22 Phố Chợ Đông Bài, Thôn Đông Bài, Xã Mai Đình, Huyện Sóc Sơn TP. Hà Nội Việt Nam</t>
  </si>
  <si>
    <t>Thôn Văn Mỹ, Xã Hoàng Văn Thụ, Huyện Chương Mỹ TP. Hà Nội Việt Nam</t>
  </si>
  <si>
    <t>WIN2B04</t>
  </si>
  <si>
    <t>2B04 - WM+ HNI 139 Lại Thượng</t>
  </si>
  <si>
    <t>Số 139 Lại Thượng, Xã Lại Thượng, Huyện Thạch Thất TP. Hà Nội Việt Nam</t>
  </si>
  <si>
    <t>Thôn Yên Thị, Xã Tiến Thịnh, Huyện Mê Linh TP. Hà Nội Việt Nam</t>
  </si>
  <si>
    <t>Số 100-102, Thôn Lực Canh, Xã Xuân Canh, Huyện Đông Anh TP. Hà Nội Việt Nam</t>
  </si>
  <si>
    <t>Thửa đất số 130(2), Tờ bản đồ số 23, Thôn Mạnh Tân H. Đông Anh TP. Hà Nội Việt Nam</t>
  </si>
  <si>
    <t>Số 36A Ngõ 670, Đường Hà Huy Tập, Thị trấn Yên Viên, H. Gia Lâm TP. Hà Nội Việt Nam</t>
  </si>
  <si>
    <t>Thôn Đoài, Xã Phú Minh, Huyện Sóc Sơn TP. Hà Nội Việt Nam</t>
  </si>
  <si>
    <t>Số 200-202, Phố Định Công Thượng, Phường Định Công, Q. Hoàng Mai TP. Hà Nội Việt Nam</t>
  </si>
  <si>
    <t>WIN2B23</t>
  </si>
  <si>
    <t>2B23 - WM+ HNI 50 Vĩnh Lộc</t>
  </si>
  <si>
    <t>Số 50 Đường Vĩnh Lộc, Xã Tây Phương, Thành phố Hà Nội Việt Nam</t>
  </si>
  <si>
    <t>Gian hàng TM số 1S06 Tòa U39.1 (GS1), Lô đất F3-CH01, Q. Nam Từ Liêm TP. Hà Nội Việt Nam</t>
  </si>
  <si>
    <t>Thôn Bảo Tháp, Xã Kim Hoa, Huyện Mê Linh, TP. Hà Nội, Việt Nam</t>
  </si>
  <si>
    <t>Số 51, Đường Quang Trung, Thôn Kim Lũ, Xã Long Thượng, TP. Hà Nội Việt Nam</t>
  </si>
  <si>
    <t>WIN2B43</t>
  </si>
  <si>
    <t>2B43- WM+ HNI Sơn Đoài, Tân Minh</t>
  </si>
  <si>
    <t>Thôn Sơn Đoài, Xã Tân Minh, Huyện Sóc Sơn, TP. Hà Nội Việt Nam</t>
  </si>
  <si>
    <t>Số 9 Trần Kim Xuyến, Phường Yên Hòa, Quận Cầu Giấy TP. Hà Nội Việt Nam</t>
  </si>
  <si>
    <t>Xóm 5, Thôn Liệp Mai, Xã Ngọc Liệp, Huyện Quốc Oai TP. Hà Nội Việt Nam</t>
  </si>
  <si>
    <t>WIN2B55</t>
  </si>
  <si>
    <t>2B55 - WM+ HNI M6 Mipec City View</t>
  </si>
  <si>
    <t>Sàn dịch vụ M6-DVTM-06, Tòa nhà CT3B (M6), Khu nhà ở phường Kiến Hưng TP. Hà Nội Việt Nam</t>
  </si>
  <si>
    <t>WIN2B57</t>
  </si>
  <si>
    <t>2B57- WM+ HNI 80 Sông Ái</t>
  </si>
  <si>
    <t>Số 80 Đường Sông Ái, Thôn Phượng Mỹ, Xã Mỹ Hưng, H. Thanh Oai, TP. Hà Nội, Việt Nam</t>
  </si>
  <si>
    <t>WIN2B65</t>
  </si>
  <si>
    <t>2B65 - WM+ HNI Đông Hạ, Phú Cát</t>
  </si>
  <si>
    <t>Đội 3, Thôn Đông Hạ, Xã Phú Cát, Thành phố Hà Nội Việt Nam</t>
  </si>
  <si>
    <t>WIN2B67</t>
  </si>
  <si>
    <t>2B67- WM+ HNI Xóm 2, Chương Dương</t>
  </si>
  <si>
    <t>Xóm 2, Xã Chương Dương, Thành phố Hà Nội Việt Nam</t>
  </si>
  <si>
    <t>WIN2B76</t>
  </si>
  <si>
    <t>2B76- WM+ HNI Hiệp Thuận 2, Hát Môn</t>
  </si>
  <si>
    <t>Xã Hát Môn</t>
  </si>
  <si>
    <t>Số 34, Thôn Hiệp Thuận 2, Xã Hát Môn, Thành phố Hà Nội Việt Nam</t>
  </si>
  <si>
    <t>WIN2B79</t>
  </si>
  <si>
    <t>2B79 - WM+ HNI Thôn 2, Thạch Hòa</t>
  </si>
  <si>
    <t>Số 50, Cụm 2, Thôn 2, Xã Thạch Hòa, Huyện Thạch Thất TP. Hà Nội Việt Nam</t>
  </si>
  <si>
    <t>Số 39 Bất Bạt, Thôn Đan Thê, Xã Sơn Đà, Huyện Ba Vì, TP. Hà Nội, Việt Nam</t>
  </si>
  <si>
    <t>Số 08, Thôn Bặn, Xã Vân Hòa, Huyện Ba Vì TP. Hà Nội Việt Nam</t>
  </si>
  <si>
    <t>WIN2B95</t>
  </si>
  <si>
    <t>2B95- WM+ HNI Nam Hòa 2, Đặng Giang</t>
  </si>
  <si>
    <t>Khu vực Nam Hòa 2, Thôn Đặng Giang, Xã Hòa Xá Thành phố Hà Nội Việt Nam</t>
  </si>
  <si>
    <t>WIN2B96</t>
  </si>
  <si>
    <t>2B96 - WM+ HNI 8 Đường Đông</t>
  </si>
  <si>
    <t>Số 8 Đường Đông, Thôn Trung Oai, Xã Phúc Thịnh, Thành phố Hà Nội Việt Nam</t>
  </si>
  <si>
    <t>WIN2B98</t>
  </si>
  <si>
    <t>2B98 - WM+ HNI TDP Chùa Vàng</t>
  </si>
  <si>
    <t>TDP Chùa Vàng, Phường Chương Mỹ, Thành phố Hà Nội Việt Nam</t>
  </si>
  <si>
    <t>Tầng 1, Căn TM 104, Tháp B2, Tòa nhà HH, Dự án ĐTXD Tổ hợp TM, DV và căn hộ cao cấp Hải Phát Plaza, Phường Hà Đông, Thành phố Hà Nội Việt Nam</t>
  </si>
  <si>
    <t>WIN2BA7</t>
  </si>
  <si>
    <t>2BA7 - WM+ HNI Thôn 5, Yên Xuân</t>
  </si>
  <si>
    <t>Thôn 5, Xã Yên Xuân, Thành phố Hà Nội, Việt Nam</t>
  </si>
  <si>
    <t>Xã Quảng Oai</t>
  </si>
  <si>
    <t>Thôn Cầu Bã, Xã Quảng Oai, Thành phố Hà Nội, Việt Nam</t>
  </si>
  <si>
    <t>WIN2BB4</t>
  </si>
  <si>
    <t>2BB4 - WM+ HNI 18-19 Lô B Đại Kim</t>
  </si>
  <si>
    <t>Phường Định Công</t>
  </si>
  <si>
    <t>Ô số 18 và 19 Lô B, Khu đô thị mới Đại Kim - Định Công, Phường Định Công, Thành phố Hà Nội Việt Nam</t>
  </si>
  <si>
    <t>Tầng 1, Tòa HH4C, Khu đô thị Linh Đàm, Phường Hoàng Liệt, Thành phố Hà Nội Việt Nam</t>
  </si>
  <si>
    <t>WIN2BC8</t>
  </si>
  <si>
    <t>2BC8-  WM+ HNI 19 Cây Xanh</t>
  </si>
  <si>
    <t>Số nhà 19 Đường Cây Xanh, Thôn Dược Hạ, Xã Sóc Sơn Thành phố Hà Nội Việt Nam</t>
  </si>
  <si>
    <t>WIN2BJ1</t>
  </si>
  <si>
    <t>2BJ1 - WM+ HNI 53 Hàng Lược</t>
  </si>
  <si>
    <t>Phường Hoàn Kiếm</t>
  </si>
  <si>
    <t>53 Hàng Lược, Phường Hoàn Kiếm, TP. Hà Nội Việt Nam</t>
  </si>
  <si>
    <t>WIN3011</t>
  </si>
  <si>
    <t>"Lô đất C-4, khu nhà vườn 7500m2 thuộc dự án xây dựng khu nhà ở di dân GPMB và đấu giá QSDĐ, ngõ 63 Lê Đức Thọ 
phường Mỹ Đình 2, quận Nam Từ Liêm, TP Hà Nội"</t>
  </si>
  <si>
    <t>Số 62 Nguyễn Đức Cảnh, phường Tương Mai, Hoàng Mai, Hà Nội</t>
  </si>
  <si>
    <t>Số 464 đường Hoàng Công Chất, phường Phú Diễn, quận Bắc Từ Liêm, TP Hà Nội.</t>
  </si>
  <si>
    <t>Nhà dịch vụ số P06S11 tòa P06 dự án Khu chức năng đô thị Dệt 8-3 và Hanosimex, số 25 ngõ 13,
 đường Lĩnh Nam, phường Mai Động, quận Hoàng Mai, HN</t>
  </si>
  <si>
    <t>Tầng 1, tòa nhà N3, đường Nguyễn Công Trứ, phường Phố Huế, quận Hai Bà Trưng, Hà Nội</t>
  </si>
  <si>
    <t>"Dịch vụ tầng 01, Tòa nhà Chung cư N07 B2, đường Thành Thái, 
Khu Đô thị mới Dịch Vọng, phường Dịch Vọng, quận Cầu Giấy, Hà Nội"</t>
  </si>
  <si>
    <t>win3026</t>
  </si>
  <si>
    <t>Số 583 Km 9 Đường Nguyễn Trãi, Phường Văn Quán, Quận Hà Đông, Thành phố Hà Nội</t>
  </si>
  <si>
    <t>Số 27 ngách 1 ngõ 254 đường Bưởi, Cống Vị, Ba Đình, Hà Nội</t>
  </si>
  <si>
    <t>"Tầng 1, Tổ hợp chung cư cao tầng NO3-T2, khu Đoàn Ngoại Giao, 
đường Nguyễn Văn Huyên kéo dài, phường Xuân Tảo, quận Bắc Từ Liêm, TP Hà Nội."</t>
  </si>
  <si>
    <t>Tầng 1, chung cư Đại Kim, đường Vũ Tông Phan, phường Đại Kim, quận Hoàng Mai, Hà Nội</t>
  </si>
  <si>
    <t>Số 131 Ba La, phường Phú Lương, Hà Đông, Hà Nội</t>
  </si>
  <si>
    <t>WIN3055</t>
  </si>
  <si>
    <t>Số 86 Nguyễn Đổng Chi, Tổ 2, Phường Cầu Diễn, Quận Nam Từ Liêm, Thành phố Hà Nội</t>
  </si>
  <si>
    <t>Nhà dịch vụ số P05S05 tầng 1, park hill, đường Lĩnh Nam, phường Mai Động, quận Hoàng Mai, HN</t>
  </si>
  <si>
    <t>Tầng 1, tòa nhà 18T2, Khu chung cư cao tầng, dịch vụ thương mại HH6, 
khu Đô thị Nam An Khánh, xã An Khánh, huyện Hoài Đức, HN</t>
  </si>
  <si>
    <t>Số 38 Ô Cách, phường Đức Giang, Long Biên, Hà Nội.</t>
  </si>
  <si>
    <t>Số 21-23 Mễ Trì Thượng, Phường Mễ Trì, quận Nam Từ Liêm, Hà Nội.</t>
  </si>
  <si>
    <t>Tổ 37 Đào Cam Mộc, xã Việt Hùng, huyện Đông Anh, Tp. Hà Nội.</t>
  </si>
  <si>
    <t>Số 44 tổ 12 phố Lâm Tiên, thị trấn Đông Anh, huyện Đông Anh, Hà Nội</t>
  </si>
  <si>
    <t>Số 16 ngõ 67 Tô Ngọc Vân, Quảng An, Tây Hồ, Hà Nội</t>
  </si>
  <si>
    <t>win3094</t>
  </si>
  <si>
    <t>Thôn Ngọc Chi, xã Vĩnh Ngọc, huyện Đông Anh, HN</t>
  </si>
  <si>
    <t>win3095</t>
  </si>
  <si>
    <t>Số 53 Cao Lỗ, thôn Phan Xá, xã Uy Nỗ, huyện Đông Anh, Hà Nội</t>
  </si>
  <si>
    <t>win3102</t>
  </si>
  <si>
    <t>TT1-08, lô TT1, Khu TĐC xã Ngũ Hiệp, huyện Thanh Trì, Hà Nội</t>
  </si>
  <si>
    <t>Tầng 1, tòa N04-T1, lô N04B, Khu Đoàn Ngoại Giao tại Hà Nội, 
đường Nguyễn Văn Huyên kéo dài, phường Xuân Đỉnh, quận Bắc Từ Liêm, HN</t>
  </si>
  <si>
    <t>tầng 1, tòa nhà T06, Tổ hợp TTTM, giáo dục và căn hộ Times City, 458 Minh Khai, Phường Vĩnh Tuy, Quận Hai Bà Trưng, HN</t>
  </si>
  <si>
    <t>Số 15 ngõ 35 Tu Hoàng, phường Phương Canh, quận Nam Từ Liêm, Hà Nội</t>
  </si>
  <si>
    <t>WIN3108</t>
  </si>
  <si>
    <t>357 Xuân Đỉnh, phường Xuân Đỉnh, quận Bắc Từ Liêm, Hà Nội</t>
  </si>
  <si>
    <t>Tầng 1 ,Tòa FLC Star Tower, 418 Quang Trung, phường La Khê, quận Hà Đông, Hà Nội</t>
  </si>
  <si>
    <t>Tầng trệt, Tòa P12, Park Hill, khu chức năng đô thị tại khu đất 8/3 và Hanosimex, số 25, ngõ 13,
 đường Lĩnh Nam, phường Mai Động, quận Hoàng Mai, HN</t>
  </si>
  <si>
    <t>Số 19, Tổ 22, thị trấn Đông Anh, Huyện Đông Anh, HN</t>
  </si>
  <si>
    <t>Tổ dân phố 25, thị trấn Đông Anh , Huyện Đông Anh, HN</t>
  </si>
  <si>
    <t>win3133</t>
  </si>
  <si>
    <t>số 9, địa chỉ xóm 1, thôn An Trai, xã Vân Canh, Huyện Hoài Đức, HN</t>
  </si>
  <si>
    <t>Tâng 1, tòa nhà B6  234 Phạm Văn Đồng, Phường Cổ Nhuế 1, Quận Bắc Từ Liêm, HN</t>
  </si>
  <si>
    <t>Số 11C Ngõ 124 Âu Cơ, Phường Tứ Liên, Quận Tây Hồ, HN</t>
  </si>
  <si>
    <t>Số 98 Xuân Diệu, Tổ 30, Cụm 4, Phường Tứ Liên, Quận Tây Hồ, HN</t>
  </si>
  <si>
    <t>20-22 đường Bia Bà, phường La Khê, quận Hà Đông, Hà Nội</t>
  </si>
  <si>
    <t>WIN3143</t>
  </si>
  <si>
    <t>tầng 1 Nhà dịch vụ số P09S008, tòa P09 (Eco-34CT1A), Park Hill, số 25 ngõ 13, đường Lĩnh Nam, phường Mai Động, quận Hoàng Mai, HN</t>
  </si>
  <si>
    <t>313 Trần Cung, phường Cổ Nhuế, quận Bắc Từ Liêm, Hà Nội</t>
  </si>
  <si>
    <t>112 Mai Động, phường Mai Động, quận Hoàng Mai, Hà Nội</t>
  </si>
  <si>
    <t>"Kiot số 11,12 và số 13, tầng 1, tòa nhà chung cư 17T1-CT2, khu nhà ở Trung Văn, đường Cương Kiên ,
 phường Trung Văn, quận Nam Từ Liêm, Hà Nội</t>
  </si>
  <si>
    <t>win3160</t>
  </si>
  <si>
    <t>TẦNG 1 THÁP B KHU LAKE VIEW ECOPARK XUÂN QUAN VĂN GIANG HƯNG YÊN</t>
  </si>
  <si>
    <t>win3161</t>
  </si>
  <si>
    <t>TẦNG 1 KHU D KHU LAKE VIEW  ECOPARK XUÂN QUAN VĂN GIANG HUNGE YÊN</t>
  </si>
  <si>
    <t>tầng 01, Khối B, Tòa nhà NO-CT1, Hải Đăng City , Phường Mỹ Đình 2, Quận Nam Từ Liêm, TP Hà Nội</t>
  </si>
  <si>
    <t>Số 153 Hữu Hưng, Phường Tây Mỗ, Quận Nam Từ Liêm, HN</t>
  </si>
  <si>
    <t>96 phố Định Công, P. Phương Liệt, Quận Thanh Xuân, HN</t>
  </si>
  <si>
    <t>WIN3177</t>
  </si>
  <si>
    <t>Tầng 1, Tòa nhà NO12-2, khu đô thị mới Sài Đồng
, phố Sài Đồng, phường Sài Đồng, quận Long Biên, HN</t>
  </si>
  <si>
    <t>Thôn 2, Xã Ninh Hiệp, Huyện Gia Lâm, HN</t>
  </si>
  <si>
    <t>Tầng 1, Tòa nhà CT4-VIMECO, Lô H1, đường Nguyễn Chánh, phường Trung Hòa, quận Cầu Giấy, Hà Nội</t>
  </si>
  <si>
    <t>Tầng 1 tòa nhà CT1 - Khu nhà ở cao cấp Skylight, 125D phố Minh Khai, phường Minh Khai, quận Hai Bà Trưng, HN</t>
  </si>
  <si>
    <t>"Tầng 1 thuộc Tòa nhà N09-B2 Khu Đô thị mới Dịch Vọng , đường Thành Thái, 
phường Dịch Vọng, Quận Cầu Giấy, Hà Nội"</t>
  </si>
  <si>
    <t>Ô số 21 Lô A Biệt Thự BT7, Khu đô thị mới Việt Hưng,
 Phường Giang Biên, Quận Long Biên, HN</t>
  </si>
  <si>
    <t>443 ,Đội cấn, quận Ba Đình, HN</t>
  </si>
  <si>
    <t>WIN3187</t>
  </si>
  <si>
    <t>"Lô C3, Tầng 01, Tòa C, Khối nhà B, Dự án Tổ hợp văn phòng, nhà ở cao cấp kết hợp dịch vụ thương mại HBI, 
số 203 Nguyễn Huy Tưởng, phường Thanh Xuân Trung, quận Thanh Xuân, thành phố Hà Nội</t>
  </si>
  <si>
    <t>Số 144 đường Hoa Bằng, phường Yên Hòa, quận Cầu Giấy, HN</t>
  </si>
  <si>
    <t>kiot số 106, 107 tại tầng 01 lô B (lô 2) Tòa nhà Metropolitan CT36,
 ngõ 177 đường Định Công, tổ 24 phường Định Công, quận Hoàng Mai, HN</t>
  </si>
  <si>
    <t>Số 1B đường Nguyễn Duy Trinh, phường Hoàng Liệt, quận Hoàng Mai, Hà Nội</t>
  </si>
  <si>
    <t>Số 2 ngách 8/11 đường Lê Quang Đạo, phường Phú Đô, quận Nam Từ Liêm, HN</t>
  </si>
  <si>
    <t>BT1.D8, Khu đô thị mới Trung Văn, đường Trung Văn, Phường Trung Văn, Quận Nam Từ Liêm, TP Hà Nội.</t>
  </si>
  <si>
    <t>BT8-1, Khu đô thị mới Văn Khê, đường Tố Hữu, phường La Khê, quận Hà Đông, HN</t>
  </si>
  <si>
    <t>Số 28 Trần Tử Bình, phường Nghĩa Tân, quận Cầu Giấy, thành phố Hà Nội</t>
  </si>
  <si>
    <t>win3222</t>
  </si>
  <si>
    <t>Ki ốt số 08, tầng 1, tòa nhà chung cư CT4,</t>
  </si>
  <si>
    <t>75 Tam Trinh, phường Mai Động, quận Hoàng Mai, Hà Nội
 (Đ/c cũ: Tầng 1, tháp B, tòa nhà Helios tower số 75 Tam Trinh, phường Mai Động, quận Hoàng Mai, HN</t>
  </si>
  <si>
    <t>Số 15 Trần Khánh Dư, tổ 53, phường Bạch Đằng, quận Hai Bà Trưng, HN</t>
  </si>
  <si>
    <t>Số 44-46 Kiều Mai, phường Phúc Diễn, quận Bắc Từ Liêm, HN</t>
  </si>
  <si>
    <t>tầng 1 thuộc Toà K, Chung cư CT7, Tổ hợp Chung cư cao tầng NCG Residential, Quận Hà Đông, HN</t>
  </si>
  <si>
    <t>Tổ 6, Phường Phúc Lợi, Quận Long Biên, HN</t>
  </si>
  <si>
    <t>win3232</t>
  </si>
  <si>
    <t>Số 105 Ngô Xuân Quảng, Thị trấn Trâu Quỳ, Huyện Gia Lâm, HN</t>
  </si>
  <si>
    <t>Số 23 ngõ 136 đường Cầu Diễn, Tổ Dân Phố Ngọa Long 1, phường Minh Khai, quận Bắc Từ Liêm, Hà Nội</t>
  </si>
  <si>
    <t>tầng 1 Khu nhà ở cao cấp BMM, phường Phúc La, quận Hà Đông, Thành phố Hà Nội</t>
  </si>
  <si>
    <t>Tòa nhà T1  khu đô thị mới Nam An Khánh, Hoài Đức, Hà Nội</t>
  </si>
  <si>
    <t>Số 191 Xuân Đỉnh, phường Xuân Đỉnh, Quận Bắc Từ Liêm, thành phố Hà Nội</t>
  </si>
  <si>
    <t>Số 140-142 Nguyễn Sơn, phường Bồ Đề, Quận Long Biên, HN</t>
  </si>
  <si>
    <t>win3247</t>
  </si>
  <si>
    <t>Villa 2-24, Khu nhà ở và trung tâm thương mại, phường Hà Cầu, quận Hà Đông, HN</t>
  </si>
  <si>
    <t>Lô số 7-628, đường Hoàng Hoa Thám, phường Bưởi, quận Tây Hồ, HN</t>
  </si>
  <si>
    <t>win3260</t>
  </si>
  <si>
    <t>Số 135 Phố Cửu Việt 2, Thị Trấn Trâu Quỳ, Huyện Gia Lâm, HN</t>
  </si>
  <si>
    <t>Thôn Đào Xuyên, xã Đa Tốn, Huyện Gia Lâm, HN</t>
  </si>
  <si>
    <t>Số 15 ngõ 259 Yên Hòa, phường Yên Hòa, quận Cầu Giấy, HN</t>
  </si>
  <si>
    <t>Tầng 1, tòa nhà N01-T4, phường Xuân Tảo, quận Bắc Từ Liêm, thành phố Hà Nội</t>
  </si>
  <si>
    <t>Lô 01, tầng 1 Nhà chung cư cao tầng CT2-E tại ô đất CT2, Phường Mễ Trì, Quận Nam Từ Liêm, HN</t>
  </si>
  <si>
    <t>Số 254 đưởng Cổ Bi, xã Cổ Bi, huyện Gia Lâm, Hà Nội</t>
  </si>
  <si>
    <t>Số 250 đường Lạc Long Quân, phường Bưởi, quận Tây Hồ, Hà Nội</t>
  </si>
  <si>
    <t>Xóm ngoài, Xã Uy Nỗ, Huyện Đông Anh, Hà Nội</t>
  </si>
  <si>
    <t>WIN3278</t>
  </si>
  <si>
    <t>Số 290-292 đường Nguyễn Trãi, phường Trung Văn, Quận Nam Từ Liêm, Hà Nội</t>
  </si>
  <si>
    <t>Số 207 đường Lương Thế Vinh, phường Trung Văn, quận Nam Từ Liêm, Hà Nội</t>
  </si>
  <si>
    <t>TDP số 5 Mễ Trì Hạ, phường Mễ Trì, quận Nam Từ Liêm, Hà Nội.</t>
  </si>
  <si>
    <t>TT3 40-41, Xã Ngũ Hiệp, Tứ Hiệp, Thanh Trì, TP. Hà Nội</t>
  </si>
  <si>
    <t>Số 371 Cao Lỗ, xã Uy Nỗ, huyện Đông Anh, HN</t>
  </si>
  <si>
    <t>Số 2-NV1, xã Tân Triều, huyện Thanh Trì, Hà Nội</t>
  </si>
  <si>
    <t>Tổ dân phố số 4, phường Phú Đô, quận Nam Từ Liêm, Hà Nội</t>
  </si>
  <si>
    <t>BT1- Lô 8, Khu đô thị Mễ Trì Hạ, đường Mễ Trì Hạ, Phường Mễ Trì, quận Nam Từ Liêm</t>
  </si>
  <si>
    <t>Số 217A Quan Hoa, phường Quan Hoa, Quận Cầu Giấy, Hà Nội</t>
  </si>
  <si>
    <t>win3311</t>
  </si>
  <si>
    <t>E13, đường Yên Xá, Khu đấu giá quyền sử dụng đất, xã Tân Triều, Thanh Trì, Hà Nội</t>
  </si>
  <si>
    <t>Số 100, đường K2, phường Cầu Diễn, quận Nam Từ Liêm, Hà Nội</t>
  </si>
  <si>
    <t>Tầng 1, tòa 17T4, Tòa nhà Hapulico Complex, Số 01 phố Nguyễn Huy Tưởng, 
phường Thanh Xuân Trung, quận Thanh Xuân, thành phố Hà Nội</t>
  </si>
  <si>
    <t>Số 105-107 Tân Xuân, phường Xuân Đỉnh, quận Bắc Từ Liêm, Hà Nội</t>
  </si>
  <si>
    <t>Xóm 3, Thôn Cổ Điển, Xã Hải Bối, huyện Đông Anh, Hà Nội</t>
  </si>
  <si>
    <t>WIN3337</t>
  </si>
  <si>
    <t>Số 70-72 đường Tựu Liệt, thị trấn Văn Điển, huyện Thanh Trì, Hà Nội</t>
  </si>
  <si>
    <t>B2 Dự án Pandora, số 53 Phố Triều Khúc, phường Thanh Xuân Bắc, quận Thanh Xuân, Hà Nội</t>
  </si>
  <si>
    <t>Số 204 đường Thanh Bình, phường Mộ Lao, quận Hà Đông, Hà Nội</t>
  </si>
  <si>
    <t>Số 173 TDP số 4, phường Xuân Phương, quận Nam Từ Liêm, Hà Nội</t>
  </si>
  <si>
    <t>Số 777 đường Bạch Đằng, Phường Bạch Đằng, Hai Bà Trưng, Hà Nội</t>
  </si>
  <si>
    <t>WIN3366</t>
  </si>
  <si>
    <t>Lô 01, tầng 1 Nhà chung cư cao tầng CT2-E tại ô đất CT2, phường Mễ Trì, 
quận Nam Từ Liêm, thành phố Hà Nội</t>
  </si>
  <si>
    <t>TDP Viên 5, phường Cổ Nhuế 2, quận Bắc Từ Liêm, HN</t>
  </si>
  <si>
    <t>Tầng 1 Chung cư Yên Hòa Sunshine, Số 9 phố Vũ Phạm Hàm, Phường Yên Hòa, quận Cầu Giấy, Hà Nội</t>
  </si>
  <si>
    <t>Số 23-25 đường Nguyễn Khả Trạc, phường Mai Dịch, Quận Cầu Giấy, thành phố Hà Nội</t>
  </si>
  <si>
    <t>NV36, Khu đô thị mới Trung Văn, phường Trung Văn, quận Nam Từ Liêm, Hà Nội.</t>
  </si>
  <si>
    <t>Số 68 Hoàng Như Tiếp, phường Bồ Đề, quận Long Biên, Hà Nội</t>
  </si>
  <si>
    <t>Số 91 Đốc Ngữ, phường Liễu Giai, quận Ba Đình, Hà Nội</t>
  </si>
  <si>
    <t>Số A12-BT1, đường Lưu Hữu Phước, KĐT Mỹ Đình 2, phường Mỹ Đình 2, quận Nam Từ Liêm, Hà Nội</t>
  </si>
  <si>
    <t>Tổ Dân phố Tháp, phường Đại Mỗ, Nam Từ Liêm, Hà Nội</t>
  </si>
  <si>
    <t>Tầng 1 Tòa nhà 18T1- Lô HH6 – Khu đô thị Nam An Khánh- 
xã An Khánh-huyện Hoài Đức, HN</t>
  </si>
  <si>
    <t>Tầng 1, Công trình nhà ở cao tầng tại số 671 Hoàng Hoa Thám, phường Vĩnh Phúc, quận Ba Đình, Hà Nội</t>
  </si>
  <si>
    <t>WIN3466</t>
  </si>
  <si>
    <t>Tầng 1, Tổ hợp nhà ở văn phòng làm việc và dịch vụ, xã Tả Thanh Oai, huyện Thanh Trì, HN</t>
  </si>
  <si>
    <t>win3476</t>
  </si>
  <si>
    <t>Tầng 01, chung cư CT2, Dự án Khu nhà ở xã hội Phú Lãm, Phường Phú Lãm, Quận Hà Đông, HN</t>
  </si>
  <si>
    <t>Số 228 đường Vĩnh Hưng, phường Vĩnh Hưng, quận Hoàng Mai, Hà Nội</t>
  </si>
  <si>
    <t>Số 80 đường Kẻ Vẽ, phường Đông Ngạc, quận Bắc Từ Liêm, Hà Nội</t>
  </si>
  <si>
    <t>Tầng 1, Tòa N02-T1 Khu Đoàn Ngoại Giao, phường Xuân Tảo, Quận Bắc Từ Liêm, HN</t>
  </si>
  <si>
    <t>Tằng 1, Tòa nhà Lilama Hà Nội, 52 Lĩnh Nam, Mai Động, Hoàng Mai, Hà Nội</t>
  </si>
  <si>
    <t>Thôn Hà Phong, xã Liên Hà, huyện Đông Anh, Hà Nội</t>
  </si>
  <si>
    <t>Tầng 1, Chung cư cao tầng , Khu nhà cán bộ Học viện Quốc Phòng, ô đất O17-HH2,  Phường Xuân La, Quận Tây Hồ, HN</t>
  </si>
  <si>
    <t>Đội 5, thôn Yên Kiện, xã Ngọc Hồi, Thanh trì, HN</t>
  </si>
  <si>
    <t>Số 69 Bắc Cầu, phường Ngọc Thụy, quận Long Biên, Hà Nội</t>
  </si>
  <si>
    <t>Tầng 1, Ô OCT2 tại Khu Chức Năng Đô thị, Phường Xuân Phương, quận Nam Từ Liêm, Hà Nội</t>
  </si>
  <si>
    <t>Tầng 1, Khu trung tâm thương mại – Tòa nhà Five Star Garden, số 2 Kim Giang , phường Kim Giang, quận Thanh Xuân, Hà Nội</t>
  </si>
  <si>
    <t>Tầng 1, Khu nhà ở kết hợp thương mại và dịch vụ, số 6 Lê Văn Thiêm, phường Thanh Xuân Trung, quận Thanh Xuân, Hà Nội</t>
  </si>
  <si>
    <t>Tầng 1,tòa nhà 2A, số 136 Hồ Tùng Mậu, phường Phú Diễn, quận Bắc Từ Liêm, Hà Nội</t>
  </si>
  <si>
    <t>Tầng 2, SH13 và SH14 – Tháp B- tòa nhà AZ SKY –
 Lô A1/CN1 KĐT mới Định Công, phường Định Công, quận Hoàng Mai, HN</t>
  </si>
  <si>
    <t>TT7-7 Khu đô thị mới Văn Phú, phường Phú La, quận Hà Đông, HN</t>
  </si>
  <si>
    <t>Số 42 Vũ Xuân Thiều, phường Sài Đồng, quận Long Biên, HN</t>
  </si>
  <si>
    <t>Đội 3, thôn Lạc Thị, xã Ngọc Hồi, huyện Thanh trì, HN</t>
  </si>
  <si>
    <t>Lô 4, TT19-20 Khu nhà CBNV VP TW Đảng, phường Xuân Phương, quận Nam Từ Liêm, thành phố Hà Nội</t>
  </si>
  <si>
    <t>359 Lĩnh Nam, phường Vĩnh Hưng, quận Hoàng Mai, tp. Hà Nội</t>
  </si>
  <si>
    <t>WIN3571</t>
  </si>
  <si>
    <t>CĂN S3-01 TẦNG 1 THÁP SKY 3 (A4)  KHU CĂN HỘ VỊNH THỦY CHUNG CƯ CAO TẦNG AQUA BAY CT29-30 KDTTM VÀ DV ECOPARK VĂN GIANG HƯNG YÊN</t>
  </si>
  <si>
    <t>WIN3572</t>
  </si>
  <si>
    <t>căn S1-01, tầng 1 tháp Sky 1 (b1)  khu căn hộ vịnh thủy , Ecopark xuân quan hưng yên</t>
  </si>
  <si>
    <t>Số 184 Phố Bồ Đề, tổ 12, phường Bồ Đề, quận Long Biên, HN</t>
  </si>
  <si>
    <t>WIN3583</t>
  </si>
  <si>
    <t>ô 2, Khu Hoàng Liệt, ngõ 2 Hoàng Liệt, phường Hoàng Liệt, quận Hoàng Mai, Hà Nội</t>
  </si>
  <si>
    <t>Số 6 Phố Viên, phường Cổ Nhuế 2, quận Bắc Từ Liêm, Hà Nội</t>
  </si>
  <si>
    <t>Tầng 1, tòa nhà Sông Đà-Hà Đông, số 110 Trần Phú,Phường Mộ Lao, quận Hà Đông, HN</t>
  </si>
  <si>
    <t>Tầng 1, tháp B, HongKong Tower, 243A Đê La Thành, phường Láng Thượng, quận Đống Đa, HN</t>
  </si>
  <si>
    <t>Số 156 , tổ 7, phường Phú Lãm, quận Hà Đông, HN</t>
  </si>
  <si>
    <t>Phố Vân Trì, xã Vân Nội, huyện Đông Anh, HN</t>
  </si>
  <si>
    <t>Tầng 1, tòa CT1, khu nhà ở E4, khu đô thị mới Yên Hòa, phường Yên Hòa, quận Cầu Giấy, HN</t>
  </si>
  <si>
    <t>Số 299, TDP Chợ, phường Đại Mỗ, quận Nam Từ Liêm , Hà Nội</t>
  </si>
  <si>
    <t>Số nhà 01, phố Phúc Thịnh,tổ dân phố 16 , phường Kiến Hưng, quận Hà Đông , HN</t>
  </si>
  <si>
    <t>WIN3625</t>
  </si>
  <si>
    <t>Tầng 1, Tòa nhà CT3, Khu đô thị mới Trung Văn, phường Trung Văn, quận Nam Từ Liêm, Hà Nội</t>
  </si>
  <si>
    <t>Tầng 1, Toà TV-Tower , Xã Đức Thượng, huyện Hoài Đức, HN</t>
  </si>
  <si>
    <t>Số 25 phố Lãng Yên, phường Thanh Lương, quận Hai Bà Trưng, HN</t>
  </si>
  <si>
    <t>36 Đức Thắng, phường Đức Thắng, quận Bắc Từ Liêm, Hà Nội</t>
  </si>
  <si>
    <t>Số 1 tổ 7, Phường Phúc Lợi, quận Long Biên, Hà Nội</t>
  </si>
  <si>
    <t>DV01 , Nhà CT1, khu nhà Thạch Bàn, phường Thạch Bàn, quận Long Biên, HN</t>
  </si>
  <si>
    <t>Tầng 1, CT1, Mỹ Đình Plaza 2, phường Mỹ Đình 2, quận Nam Từ Liêm, Hà Nội</t>
  </si>
  <si>
    <t>Xóm 8, Ninh Hiệp, Huyện Gia Lâm, TP Hà Nội</t>
  </si>
  <si>
    <t>"Kiot 60-62, Tầng 1, Toà B1.4-HH01C, KĐT Thanh Hà-Cienco 5, xã Cự Khê, 
huyện Thanh Oai, Hà Nội"</t>
  </si>
  <si>
    <t>Số TT4&amp;TT5- Khu nhà ở XH và TM, BTL Tăng thiết giáp, Phường Mỹ Đình 1, Quận Nam Từ Liêm, HN</t>
  </si>
  <si>
    <t>Số 30 Việt Hưng, Phường Việt Hưng, Quận Long Biên, HN</t>
  </si>
  <si>
    <t>Thôn Vân Lũng, xã An Khánh, huyện Hoài Đức, HN</t>
  </si>
  <si>
    <t>Lô BT3- ô số 24, KDT mới Pháp vân – Tứ Hiệp, phường Hoàng Liệt, quận Hoàng Mai, HN</t>
  </si>
  <si>
    <t>Tầng 1- Toà chung cư và dịch vụ Star Tower, 283 Khương Trung, phường Khương Trung, Quận Thanh Xuân, HN</t>
  </si>
  <si>
    <t>Số 492 Xuân Đỉnh, TDP 4 Cáo ĐỈnh phường Xuân Đỉnh, Quận Bắc Từ Liêm, Hà Nội</t>
  </si>
  <si>
    <t>WIN3707</t>
  </si>
  <si>
    <t>Số 269 Nguyễn Khang, Tổ 17, P. Yên Hòa, Q. Cầu Giấy, Hà Nội</t>
  </si>
  <si>
    <t>WIN3713</t>
  </si>
  <si>
    <t>47 Vũ Trọng Phụng, phường Thanh Xuân Trung, quận Thanh Xuân, Hà Nội</t>
  </si>
  <si>
    <t>Đường Long Cảnh - Vinhomes Thăng Long, Khu đô thị mới Nam An Khánh, 
Xã An Khánh, Huyện Hoài Đức, HN</t>
  </si>
  <si>
    <t>Tầng 1 tòa nhà CT2-105, khu đô thị mới Văn Khê, phường La Khê, quận Hà Đông, HN</t>
  </si>
  <si>
    <t>số 107 Lai Xá, Khu TĐC Lai Xá – Xã Kim Chung , Huyện Hoài Đức , HN</t>
  </si>
  <si>
    <t>Tầng 1, Nhà HH Cao tầng Đồng Phát Hoàng Mai, phường Vĩnh Hưng, quận Hoàng Mai, HN</t>
  </si>
  <si>
    <t>Số 63, TDP 1 , Ngọc Trục, phường Đại Mỗ, quận Nam Từ Liêm, Hà Nội</t>
  </si>
  <si>
    <t>NO – 26; LK15 Hà Trì, phường Hà Cầu, quận Hà Đông, HN</t>
  </si>
  <si>
    <t>Xóm Ngã tư, xã Sơn Đồng, huyện Hoài Đức, HN</t>
  </si>
  <si>
    <t>Lô N2C khu tái định cư X2A, phường Yên Sở, quận Hoàng Mai, HN</t>
  </si>
  <si>
    <t>C36-TT9, Khu ĐT Văn Quán- Yên Phúc, phường Văn Quán, quận Hà Đông, HN</t>
  </si>
  <si>
    <t>Đội 7, Thôn Bầu, xã Kim Chung, huyện Đông Anh, Hà Nội</t>
  </si>
  <si>
    <t>Tầng 1, TTTM dịch vụ tổng hợp, Xã Tứ Hiệp, huyện Thanh Trì, HN</t>
  </si>
  <si>
    <t>Số 75 Thôn Yên Xá, xã Tân Triều, huyện Thanh Trì, Hà Nội</t>
  </si>
  <si>
    <t>WIN3766</t>
  </si>
  <si>
    <t>Tầng 1, Tòa CT03B, KĐT Nam Thăng Long, phường Phú Thượng, quận Tây Hồ, Hà Nội</t>
  </si>
  <si>
    <t>11 Dốc Vân, Thôn Du Ngoại, xã Mai Lâm, huyện Đông Anh, Hà Nội</t>
  </si>
  <si>
    <t>Lô U03-L01, Khu đô thị mới Dương Nội, Phường Yên Nghĩa, quận Hà Đông, HN</t>
  </si>
  <si>
    <t>WIN3778</t>
  </si>
  <si>
    <t>Số nhà 23, ngõ 14, phố Mễ Trì Hạ , Tổ dân phố 2, phường Mễ Trì, quận Nam Từ Liêm, Hà Nội</t>
  </si>
  <si>
    <t>Thôn 7, Xã Ninh Hiệp, Huyện Gia Lâm, HN</t>
  </si>
  <si>
    <t>Tầng 1, Khối CT1, khu văn phòng và nhà ở, số 536A Minh Khai, Phường Vĩnh Tuy, Quận Hai Bà Trưng, HN</t>
  </si>
  <si>
    <t>32 ngõ Láng Trung, phường Láng Hạ, quận Đống Đa, Hà Nội</t>
  </si>
  <si>
    <t>Tầng 1, Tòa The Legend , 109 Nguyễn Tuân, phường Nhân Chính, quận Thanh Xuân, Thành phố Hà Nội</t>
  </si>
  <si>
    <t>Số 70 Đại Linh, TDP 18, phường Trung Văn, quận Nam Từ Liêm , Thành phố Hà Nội</t>
  </si>
  <si>
    <t>Tầng 1, tòa 18T2, CT15 Khu Đô Thị Mới Việt Hưng, Phường Giang Biên, Quận Long Biên, Hà Nội</t>
  </si>
  <si>
    <t>Shophouse CH02-20, Số 2 Gamuda Gardens 2-2, Phường Trần Phú, Quận Hoàng Mai, Hà Nội</t>
  </si>
  <si>
    <t>Thôn Đoài, xã Kim Nỗ, huyện Đông Anh, Hà Nội</t>
  </si>
  <si>
    <t>Số 74, đường Vĩnh Hưng, Tổ 25 phường Vĩnh Hưng, quận Hoàng Mai, Hà Nội.</t>
  </si>
  <si>
    <t>WIN3881</t>
  </si>
  <si>
    <t>Tầng 1, L1-05, L1-06,Tòa Nhà FLC Complex, số 36 đường Phạm Hùng, phường Mỹ Đình, quận Nam Từ Liêm, HN</t>
  </si>
  <si>
    <t>win3882</t>
  </si>
  <si>
    <t>A10-NV4 ô số 26-27 KĐTM hai bên đường Lê Trọng Tấn , 
xã An Khánh, huyện Hoài Đức, HN</t>
  </si>
  <si>
    <t>Số 24, ngõ 476 đường Ngọc Thụy, phường Ngọc Thụy, quận Long Biên , Hà Nội.</t>
  </si>
  <si>
    <t>Số 57 đường La Nội,+L681:L700 phường Dương Nội, quận Hà Đông, Hà Nội.</t>
  </si>
  <si>
    <t>79 Đường Bát Khối , Phường Long Biên , Quận Long Biên , HN</t>
  </si>
  <si>
    <t>Số 01+01A GA, Dự án Nhà phố Rice City Sông Hồng, 139 Gia Quất, phường Thượng Thanh, Long Biên, Hà Nội</t>
  </si>
  <si>
    <t>Số 58, Đường Liên Xã, Thôn Nhuế, Kim Chung, Đông Anh, Hà Nội</t>
  </si>
  <si>
    <t>Tầng 1, khu Vinaconex 1, 289A Khuất Duy Tiến, phường Trung Hòa, quận Cầu Giấy, Hà Nội</t>
  </si>
  <si>
    <t>347 Vũ Tông Phan, Phường Khương Đình,Quận Thanh Xuân, Thành phố Hà Nội</t>
  </si>
  <si>
    <t>WIN3941</t>
  </si>
  <si>
    <t>Kiot 11, tầng 1, nhà chung cư CT5- ĐN1 đường Trần Hữu Dực, KĐT Mỹ Đình II , phường Mỹ Đình 2, quận Nam Từ Liêm, Hà Nội</t>
  </si>
  <si>
    <t>Số 86 ngõ 20 đường Mỹ Đình, phường Mỹ Đình 2, Nam Từ Liêm, Hà Nội</t>
  </si>
  <si>
    <t>Lô BT1-18 Đường Phúc Lợi , Phường Phúc Lợi, Quận Long Biên , Thành Phố Hà Nội.</t>
  </si>
  <si>
    <t>Số 41 Vũ Thạnh, phường Ô Chợ Dừa, quận Đống Đa, HN</t>
  </si>
  <si>
    <t>173 Hà Huy Tập , TT Yên Viên, huyện Gia Lâm, HN</t>
  </si>
  <si>
    <t>153-155 Đê La Thành, phường Nam Đồng, Quận Đống Đa, HN</t>
  </si>
  <si>
    <t>Kiot số 03 và số 04, tầng 1, nhà 23 tầng- CT1, phường Trung Văn, quận Nam Từ Liêm, Hà Nội.</t>
  </si>
  <si>
    <t>Kiot DV-17 tầng 1, Nhà Chung cư @Home, số 987 tam Trinh, phường Yên Sở, Hoàng Mai, Hà Nội</t>
  </si>
  <si>
    <t>Thôn 3, xã Vạn Phúc, huyện Thanh Trì, Hà Nội</t>
  </si>
  <si>
    <t>Số 39 đường Đỗ Xuân Hợp, phường Mỹ Đình 1, quận Nam Từ Liêm, Hà Nội</t>
  </si>
  <si>
    <t>Ngã Ba Lương Quy, Xuân Nộn, Đông Anh, Hà Nội</t>
  </si>
  <si>
    <t>Phố Keo, xã Kim Sơn, huyện Gia Lâm, HN</t>
  </si>
  <si>
    <t>Khu 6, Thụy Lôi, xã Thụy Lâm, huyện Đông Anh, HN</t>
  </si>
  <si>
    <t>WIN3998</t>
  </si>
  <si>
    <t>17 Khu 5, Thị trấn Trạm Trôi, huyện Hoài Đức, HN</t>
  </si>
  <si>
    <t>Khu vực Hồ Giềng (Xóm Mới), Ngãi Cầu, xã An Khánh, huyện Hoài Đức, Hà Nội</t>
  </si>
  <si>
    <t>4B Tràng Thi, phường Hàng Trống, Q. Hoàn Kiếm, Hà Nội</t>
  </si>
  <si>
    <t>Số 26 ngõ 58 Trần Bình, phường Mai Dịch, Q. Cầu Giấy, Hà Nội</t>
  </si>
  <si>
    <t>Lô 21 khu BT4-3 Khu nhà ở Trung Văn,đường trung văn, phường Trung Văn, quận Nam Từ Liêm, HN</t>
  </si>
  <si>
    <t>42 Vĩnh Tuy, phường Vĩnh Tuy, quận Hai Bà Trưng, HN</t>
  </si>
  <si>
    <t>Tầng 1, Gemek Tower, KĐTM Lê Trọng Tấn – Geleximco, đường Lê Trọng Tấn, 
xã An Khánh, huyện Hoài Đức, Hà Nội</t>
  </si>
  <si>
    <t>60 Tứ Hiệp, xã Tứ Hiệp, huyện Thanh Trì, HN</t>
  </si>
  <si>
    <t>86 Quan Nhân, phường Nhân Chính, Quận Thanh Xuân, thành phố Hà Nội</t>
  </si>
  <si>
    <t>Ô 13A, lô Ơ2, khu nhà ở Bán đảo Linh Đàm, Hoàng Liệt, phường Hoàng Liệt , Quận Hoàng Mai, HN</t>
  </si>
  <si>
    <t>271 Nam Dư, phường Lĩnh Nam, quận Hoàng Mai, HN</t>
  </si>
  <si>
    <t>Tầng 1, Chung cư Packexim 2, ngách 6 ngõ 15 An Dương Vương, 
phường Phú Thượng, quận Tây Hồ, HN</t>
  </si>
  <si>
    <t>E4.1.9 (SH09), tầng 1, Tòa nhà E4, thuộc tòa CT2 KĐTM Mỹ Đình - Mễ Trì (Dự án Emerald), đường Đình Thôn,
 phường Mỹ Đình 1, quận Nam Từ Liêm, HN</t>
  </si>
  <si>
    <t>TT01-05,Tòa NO-CT1, Hải Đăng City, Hàm Nghi, Phường Mỹ Đình 2, Quận Nam Từ Liêm, TP Hà Nội</t>
  </si>
  <si>
    <t>SO05A, tầng 1, Tòa A3 (CT03), KCH Vinhomes Gardenia, Hàm Nghi, phường Cầu Diễn, Quận Nam Từ Liêm, HN</t>
  </si>
  <si>
    <t>Gian hàng kinh doanh số 115 tại tầng 1 thuộc nhà chung cư số G2, phường Mễ Trì, quận Nam Từ Liêm, Hà Nội</t>
  </si>
  <si>
    <t>LK02-03, khu C14 Bộ Công an, đường Trung Văn, phường Trung Văn, Quận Nam Từ Liêm, Hà Nội</t>
  </si>
  <si>
    <t>WIN4064</t>
  </si>
  <si>
    <t>175 KHU BIỆT THỰ THỦY NGUYÊN, MAIRINA ECOPARK  XÃ PHỤNG CÔNG VĂN GIANG HƯNG YÊN</t>
  </si>
  <si>
    <t>Tầng 1, chung cư cao tầng, Lô C4, phường Xuân Tảo, Quận Bắc Từ Liêm, Hà Nội</t>
  </si>
  <si>
    <t>Số 1 ngõ 206 đường Cổ Linh, phường Long Biên, quận Long Biên, Hà Nội</t>
  </si>
  <si>
    <t>4-TT2A, Khu nhà liền kề 622 Minh Khai, phường Vĩnh Tuy, quận Hai Bà Trưng, HN</t>
  </si>
  <si>
    <t>WIN4068</t>
  </si>
  <si>
    <t>Tầng 1, nhà CT8A, dự án công trình HH Đại Thanh, xã Tả Thanh Oai, huyện Thanh Trì, HN</t>
  </si>
  <si>
    <t>LK09 Khu nhà thấp tầng ngõ 38 Xuân La, phường Xuân La, quận Tây Hồ, HN</t>
  </si>
  <si>
    <t>TT18-50 KĐTM Văn Phú, đường Lê Trọng Tấn, phường Phú La, quận Hà Đông, Hà Nội</t>
  </si>
  <si>
    <t>Đường mới Tứ Hiệp, Ngũ Hiệp- Tự Khoát, xã Ngũ Hiệp, huyện Thanh Trì, HN</t>
  </si>
  <si>
    <t>58A Nguyễn Khánh Toàn, phường Quan Hoa, quận Cầu Giấy, HN</t>
  </si>
  <si>
    <t>win4094</t>
  </si>
  <si>
    <t>8 Hoàng Công Chất, phường Phú Diễn, quận Bắc Từ Liêm, Hà Nội</t>
  </si>
  <si>
    <t>5 ngõ 464 Âu Cơ, Phường Nhật Tân, quận Tây Hồ, HN</t>
  </si>
  <si>
    <t>WIN4102</t>
  </si>
  <si>
    <t>PRV - KHU THẤP TẰNG 2A PARK RIVER ECOPARK XUÂN QUAN VĂN GIANG HUNGE YÊN</t>
  </si>
  <si>
    <t>01 nhà B1, khu tập thể Quân đội Mai Dịch, phường Mai Dịch, quận Cầu Giấy, HN</t>
  </si>
  <si>
    <t>51 phố Huyện, thị trấn Quốc Oai, huyện Quốc Oai, HN</t>
  </si>
  <si>
    <t>Thôn Phương Trạch, xã Vĩnh Ngọc, huyện Đông Anh, HN</t>
  </si>
  <si>
    <t>Kiot C3-2, Chung cư C3, KĐT Mỹ Đình 1, Nguyễn Cơ Thạch, phường Cầu Diễn, quận Nam Từ Liêm, thành phố Hà Nội</t>
  </si>
  <si>
    <t>Kiot C3-2, Chung cư C3, KĐT Mỹ Đình 1, Nguyễn Cơ Thạch, phường Cầu Diễn, quận Nam Từ Liêm, HN</t>
  </si>
  <si>
    <t>284 Tựu Liệt, xã Tam Hiệp, Thanh Trì, Hà Nội</t>
  </si>
  <si>
    <t>30 ngách 33A ngõ 107 Lĩnh Nam, Phường Vĩnh Hưng, Quận Hoàng Mai, HN</t>
  </si>
  <si>
    <t>WIN4117</t>
  </si>
  <si>
    <t>45 Phủ Doãn, phường Hàng Trống, quận Hoàn Kiếm, Hà Nội</t>
  </si>
  <si>
    <t>61, TDP 3 Do Nha, phường Tây Mỗ, quận Nam Từ Liêm, HN</t>
  </si>
  <si>
    <t>Thôn Lỗ Khê, Xã Liên Hà, Huyện Đông Anh, HN</t>
  </si>
  <si>
    <t>Thôn Công Đình, xã Đình Xuyên, huyện Gia Lâm, HN</t>
  </si>
  <si>
    <t>Tầng 1, số 44 ngõ 260 đội cấn , phường Liễu Giai, quận Ba Đình, Hà Nội</t>
  </si>
  <si>
    <t>119 Đường Nước Phần lan, phường Tứ Liên, quận Tây Hồ, HN</t>
  </si>
  <si>
    <t>Số 22 Phố Hoàng Diệu, Phường Quang Trung, thị xã Sơn Tây, HN</t>
  </si>
  <si>
    <t>134 Lò Đúc, phường Đống Mác, quận Hai Bà Trưng, HN</t>
  </si>
  <si>
    <t>30 Phạm Văn Đồng, phường Dịch Vọng, quận Cầu Giấy, HN</t>
  </si>
  <si>
    <t>Xóm 8, thôn Thụy Khuê, xã Sài Sơn, huyện Quốc Oai, HN</t>
  </si>
  <si>
    <t>262 Lĩnh Nam, phường Lĩnh Nam, quận Hoàng Mai, HN</t>
  </si>
  <si>
    <t>SH43, tầng 1, tòa K2, CT2, Khu Hi Brand, KĐTM Văn Phú (the K-Park), phường Phú La, quận Hà Đông, HN</t>
  </si>
  <si>
    <t>SO-05, tầng 1, tòa R1, Royal City, 72A Nguyễn Trãi, Phường Thượng Đình, Quận Thanh Xuân, HN</t>
  </si>
  <si>
    <t>Thôn Đồng Bụt, xã Ngọc Liệp, huyện Quốc Oai, Hà Nội</t>
  </si>
  <si>
    <t>Ô 103, tầng 1, Tòa nhà HH An Bình 1, KĐTM Định Công, phường Định Công, quận Hoàng Mai, HN</t>
  </si>
  <si>
    <t>Tầng 1 khối công trình TTTM và nhà ở cao tầng - Thống Nhất Complex, 
số 82 Nguyễn Tuân, phường Thanh Xuân Trung, quận Thanh Xuân, HN</t>
  </si>
  <si>
    <t>WIN4170</t>
  </si>
  <si>
    <t>3 Nguyễn Quý Đức, phường Thanh Xuân Bắc, quận Thanh Xuân, HN</t>
  </si>
  <si>
    <t>WIN4171</t>
  </si>
  <si>
    <t>Tầng 1, tòa nhà a12, 136 Xuân Thủy, Phường Dịch Vọng Hậu, quận Cầu Giấy, HN</t>
  </si>
  <si>
    <t>Tầng 1, tầng 2 thuộc tòa nhà A6, dự án Bình City, Khu đô thị Thành phố Giao Lưu, 
phường Cổ Nhuế 2, quận Bắc Từ Liêm, HN</t>
  </si>
  <si>
    <t>Tổ 6 ,Thanh Lãm, phường Phú Lãm, quận Hà Đông, HN</t>
  </si>
  <si>
    <t>20 Văn Phú, phường Phú La, quận Hà Đông, HN</t>
  </si>
  <si>
    <t>97 Phố Vác, xã Dân Hòa, huyện Thanh Oai, HN</t>
  </si>
  <si>
    <t>Số 121 Phú Minh ( khu 1, đường 2 xã Phú Minh), huyện Sóc Sơn, HN</t>
  </si>
  <si>
    <t>số 77, tổ 6, thị trấn Sóc Sơn, huyện Sóc Sơn, HN</t>
  </si>
  <si>
    <t>Thôn 6 xã Ninh Hiệp, huyện Gia Lâm, Hà Nội</t>
  </si>
  <si>
    <t>Thôn Mai Châu, xã Đại Mạch, huyện Đông Anh, Hà Nội</t>
  </si>
  <si>
    <t>Thôn Lưu Phái, Xã Ngũ Hiệp, Huyện Thanh Trì, HN</t>
  </si>
  <si>
    <t>Tổ dân phố số 6, thị trấn Quang Minh, huyện Mê Linh, Hà Nội</t>
  </si>
  <si>
    <t>A4-10 Tầng 1, tầng 2 thuộc tòa nhà A4, dự án Bình City, Khu đô thị Thành phố Giao Lưu, 
phường Cổ Nhuế 2, quận Bắc Từ Liêm, HN</t>
  </si>
  <si>
    <t>2 Vương Thừa Vũ, phường Khương Trung, quận Thanh Xuân, HN</t>
  </si>
  <si>
    <t>543 Thanh Lương, xã Bích Hòa, huyện Thanh Oai, HN</t>
  </si>
  <si>
    <t>429 Chùa Thông, Phường Sơn Lộc, Thị xã Sơn Tây, HN</t>
  </si>
  <si>
    <t>Phố Nỷ, xã Trung Giã, huyện Sóc Sơn, HN</t>
  </si>
  <si>
    <t>TM 11-A, Tầng 1, Tòa CT9A (Bamboo Garden), KĐT Quốc Oai, xã Sài Sơn, 
huyện Quốc Oai, HN</t>
  </si>
  <si>
    <t>106 CT2 - KĐT Văn Khê, đường Tố Hữu, phường La Khê, quận Hà Đông, HN</t>
  </si>
  <si>
    <t>WIN4244</t>
  </si>
  <si>
    <t>Số 1 đường Kim Đồng, phường Giáp Bát, quận Hoàng Mai, HN</t>
  </si>
  <si>
    <t>P110 nhà G9, 1 ngõ 495 Nguyễn Trãi, Phường Thanh Xuân Nam, Quận Thanh Xuân, HN</t>
  </si>
  <si>
    <t>103 ngõ 4 Phương Mai, P.Phương Mai, Q.Đống Đa, TP.Hà Nội</t>
  </si>
  <si>
    <t>Kiot 2-3, Tầng 1, Khu B, chung cư N04A-CC5, Khu Đoàn Ngoại Giao, 
P.Xuân Tảo, Q.Bắc Từ Liêm, HN</t>
  </si>
  <si>
    <t>win4258</t>
  </si>
  <si>
    <t>Số 1 La Thành, Phường Lê Lợi, Thị xã Sơn Tây, HN</t>
  </si>
  <si>
    <t>N2-L1-04, Tầng 1, Tòa NƠ2, Gold Season, 47 Nguyễn Tuân, Phường Thanh Xuân Trung, Quận Thanh Xuân, HN</t>
  </si>
  <si>
    <t>Số 121 Ỷ La, P.Dương Nội, Q. Hà Đông, HN</t>
  </si>
  <si>
    <t>18 Dốc Lã, Xã Yên Thường, Huyện Gia Lâm, TP.Hà Nội</t>
  </si>
  <si>
    <t>Tầng 1 Tháp B, Tòa nhà Central Point, 219 Trung Kính, Phường Yên Hòa, Quận Cầu Giấy, HN</t>
  </si>
  <si>
    <t>WIN4274</t>
  </si>
  <si>
    <t>Số 25-27 ngõ 214 Nguyễn Xiển, phường Hạ Đình, quận Thanh Xuân, HN</t>
  </si>
  <si>
    <t>Ki ốt số 38-40, tầng 1 thuộc tòa nhà B2.1.HH03D, Khu đô thị Thanh Hà - 
Cienco5, xã Cự Khê, huyện Thanh Oai, HN</t>
  </si>
  <si>
    <t>48 ngõ 99 Đức Giang, P.Thượng Thanh, Q.Long Biên, HN</t>
  </si>
  <si>
    <t>Số 67 Đường 2, khu 2 xã Phú Minh, huyện Sóc Sơn, HN</t>
  </si>
  <si>
    <t>L1-08, tầng 1 tòa HH3 - Khu chức năng đô thị Đại Mỗ (FLC Đại Mỗ), phường Đại Mỗ, quận Nam Từ Liêm, HN</t>
  </si>
  <si>
    <t>Xóm Tây, xã Vân Nội, Huyện Đông Anh, HN</t>
  </si>
  <si>
    <t>83 An Trạch, phường Quốc Tử Giám, Quận Đống Đa, Hà Nội</t>
  </si>
  <si>
    <t>Tầng 1 Tòa nhà Cowa Tower, 199 Hồ Tùng Mậu, Phường Cầu Diễn, Quận Nam Từ Liêm, Thành phố Hà Nội</t>
  </si>
  <si>
    <t>Tầng 1 Tòa nhà Cowa Tower, 199 Hồ Tùng Mậu, Phường Cầu Diễn, Quận Nam Từ Liêm, HN</t>
  </si>
  <si>
    <t>Lô 01, Tầng 1, Tòa CT3, Dự án nhà ở XH CBCS Bộ Công an, 170 ngõ 43 Cổ Nhuế, 
phường Cổ Nhuế 2, quận Bắc Từ Liêm, HN</t>
  </si>
  <si>
    <t>PL01-11 Dự án Khu đô thị Vinhomes Riverside 2, khu Phong Lan 1
, đường Nguyễn Lam, phường Phúc Đồng, quận Long Biên, HN</t>
  </si>
  <si>
    <t>Số 35 ngõ 381 Nguyễn Khang, Tổ 17, P. Yên Hòa, Q. Cầu Giấy, HN</t>
  </si>
  <si>
    <t>Ki ốt số: 54-56, tầng 1, tòa nhà B1.4-HH02-2C, Khu đô thị Thanh Hà – 
Cienco5, xã Cự Khê, huyện Thanh Oai, HN</t>
  </si>
  <si>
    <t>SH05- Tầng 1 – Khối Đế, Tòa Tháp A,B, Tổ Hợp công trình thương mại, Dịch vụ, văn phòng, nhà ở và nhà trẻ - 
Starcity center tại ô đất Ký Hiệu HH, Khu Đô Thị Đông Nam, Đường Trần Duy Hưng, Phường Trung hòa, quận Cầu Giấy, HN</t>
  </si>
  <si>
    <t>Xóm Mới, Ngọc Than, xã Ngọc Mỹ, huyện Quốc Oai, Hà Nội</t>
  </si>
  <si>
    <t>Số 183 Đường Nguyễn Ngọc Vũ, Tổ 6, phường Trung Hòa, Quận Cầu Giấy, HN</t>
  </si>
  <si>
    <t>Ô DVTM-04, tầng 1, khu B(361), tòa MHDI, ngõ 60 Hoàng Quốc Việt, P. Nghĩa Đô, Q. Cầu Giấy, Hà Nội</t>
  </si>
  <si>
    <t>Số 6 ngõ 22 Phú Viên, P. Bồ Đề, Q. Long Biên, Hà Nội</t>
  </si>
  <si>
    <t>WIN4340</t>
  </si>
  <si>
    <t>Số 171 đường Giải Phóng, phường Đồng Tâm, quận Hai Bà Trưng, HN</t>
  </si>
  <si>
    <t>Số 103- 105 đường Đa Phúc, thôn Dược Thượng, xã Tiên Dược, huyện Sóc Sơn, HN</t>
  </si>
  <si>
    <t>Xóm Tự, Thôn Phù Đổng, Xã Phù Đổng, Huyện Gia Lâm, HN</t>
  </si>
  <si>
    <t>Tổ 1, TT Quang Minh, H. Mê Linh, TP Hà Nội</t>
  </si>
  <si>
    <t>WIN4361</t>
  </si>
  <si>
    <t>19A Xa La, Phường Phúc La, Quận Hà Đông, HN</t>
  </si>
  <si>
    <t>win4364</t>
  </si>
  <si>
    <t>Thôn An Hạ, xã An Thượng, huyện Hoài Đức, Hà Nội (trên đường 72 cũ)</t>
  </si>
  <si>
    <t>Kiot 82, tầng 1, tòa HH3C, Khu DV TH và nhà ở Hồ Linh Đàm, P.Hoàng Liệt, Q.Hoàng Mai, HN</t>
  </si>
  <si>
    <t>Lô số 06, tầng 1, tòa nhà CT1- AB, Mễ trì, Q.Nam Từ Liêm, Hà Nội</t>
  </si>
  <si>
    <t>Tầng 1, Tòa A, Lô CT-21B, KĐTM Việt Hưng, Đào Văn Tập
, phường Giang Biên, quận Long Biên, HN</t>
  </si>
  <si>
    <t>Lô số 03A, Tòa nhà H thuộc Dự Án HH2 khu đô thị mới Dương Nội, Hà Đông, Hà Nội.</t>
  </si>
  <si>
    <t>Khu 7 - Phố Yên- Tiền Phong- Mê Linh - Hà Nội</t>
  </si>
  <si>
    <t>Lô 05, tầng 1, tòa N01, New Horizon city, 87 Lĩnh Nam, P.Mai Động, Q.Hoàng Mai, Hà Nội</t>
  </si>
  <si>
    <t>WIN4419</t>
  </si>
  <si>
    <t>R2.101, tòa nhà R2, 28 Lô X3, đường Trần Hữu Dực, P.Cầu Diễn, Q.Nam Từ Liêm, Hà Nội</t>
  </si>
  <si>
    <t>Số 153 - 155 phố Thanh Am, Tổ 23, P.Thượng Thanh, Q.Long Biên, HN</t>
  </si>
  <si>
    <t>Tầng 1, Eurowindow Multicomplex, 27 Trần Duy Hưng, P. Trung Hòa, Q.Cầu Giấy, HN</t>
  </si>
  <si>
    <t>56B Đinh Tiên Hoàng, Phường Ngô Quyền, Thị xã Sơn Tây, HN</t>
  </si>
  <si>
    <t>56 ngõ 43 Cổ Nhuế, Phường Cổ Nhuế 2, Q. Bắc Từ Liêm, HN</t>
  </si>
  <si>
    <t>Thôn Kiêu Kỵ, Xã Kiêu Kỵ, Huyện Gia Lâm, HN</t>
  </si>
  <si>
    <t>Số 78 đường quốc lộ 3, xã Phù Lỗ, huyện Sóc Sơn, Hà Nội</t>
  </si>
  <si>
    <t>Ô số 38 BT1, Khu ĐTM Pháp Vân - Tứ Hiệp, phường Hoàng Liệt, quận Hoàng Mai, HN</t>
  </si>
  <si>
    <t>LK01-01 Dự án Tổ hợp thương mại dịch vụ và căn hộ cao cấp Hải Phát Plaza, phường Đại Mỗ, quận Nam Từ Liêm, HN</t>
  </si>
  <si>
    <t>WIN4455</t>
  </si>
  <si>
    <t>Tầng 01 - Toà nhà BIDHOMES THE GARDEN HILL , Số 99 Trần Bình, phường Mỹ Đình 2, Quận Nam Từ Liêm, HN</t>
  </si>
  <si>
    <t>G116 – Tầng 1, Lô HH Chung cư G1, Vinhomes Greenbay, Đường Lương thế vinh kéo dài, Phường mễ trì, Quận Nam Từ Liêm, Hà Nội</t>
  </si>
  <si>
    <t>Khu Chợ Kim, Xã Xuân Nộn, Huyện Đông Anh, HN</t>
  </si>
  <si>
    <t>WIN4503</t>
  </si>
  <si>
    <t>Tầng 1, tòa nhà 18 tầng One 18 tại 19 ngõ 298 đường Ngọc Lâm, Long Biên, Hà Nội</t>
  </si>
  <si>
    <t>Xóm 4, Xã Đông Dư, Huyện Gia Lâm, HN</t>
  </si>
  <si>
    <t>Số 45 Ngõ Thịnh Hào 1 Tôn Đức Thắng, phường Hàng Bột, Quận Đống Đa, HN</t>
  </si>
  <si>
    <t>Gian Hàng Thương Mại 10+ 11, Tầng 1, Tòa Nhà Pearl 1, số 01 đường Châu Văn Liêm, phường Phú Đô, quận Nam Từ Liêm, HN</t>
  </si>
  <si>
    <t>WIN4513</t>
  </si>
  <si>
    <t>Sân vận động trung tâm đường Quang Lãm, phường Phú Lãm, Quận Hà Đông, HN</t>
  </si>
  <si>
    <t>Gian hàng 110, tầng 1, Tòa nhà N01C Trung tâm Thương Mại và Dịch vụ Golden Land, 
số 275 Nguyễn Trãi, P. Thanh Xuân Trung, Q. Thanh Xuân, HN</t>
  </si>
  <si>
    <t>Số 321 Lâm Du, phường Bồ Đề, Quận Long Biên, Hà Nội</t>
  </si>
  <si>
    <t>Thôn Ngãi Cầu, xã An Khánh, huyện Hoài Đức,TP Hà Nội  (991 đường 72 cũ)</t>
  </si>
  <si>
    <t>Thôn 06, xã Song Phương, huyện Hoài Đức, HN</t>
  </si>
  <si>
    <t>Kiot 30 -32, tầng 1 tòa nhà Văn phòng Hồ Linh Đàm, phường Hoàng Liệt, quận Hoàng Mai, HN</t>
  </si>
  <si>
    <t>Số 65B Nguyễn Công Trứ, phường Đồng Nhân, quận Hai Bà Trưng, HN</t>
  </si>
  <si>
    <t>83 Quang Tiến, Phường Đại Mỗ, Quận Nam Từ Liêm, HN</t>
  </si>
  <si>
    <t>Số 20 tổ 3, phường Giang Biên, Q.Long Biên, HN</t>
  </si>
  <si>
    <t>120 Phố Mã, Phù Linh, Sóc Sơn, Hà Nội</t>
  </si>
  <si>
    <t>Căn hộ A2 – Lô BT04 – Đô thị mới Việt Hưng, phường Giang Biên, quận Long Biên , Hà Nội</t>
  </si>
  <si>
    <t>Số 25 phố Phúc Tân, phường Phúc Tân, quận Hoàn Kiếm, HN</t>
  </si>
  <si>
    <t>Ki ốt số 02-04, tầng 1 thuộc tòa nhà B2.1.HH03B, Khu đô thị Thanh Hà - 
Cienco5, xã Cự Khê, huyện Thanh Oai, HN</t>
  </si>
  <si>
    <t>Đội 7 Ngọc Hồi, Xã Ngọc Hồi, Huyện Thanh Trì, HN</t>
  </si>
  <si>
    <t>Số 48 ngõ 467 Lĩnh Nam, phường Lĩnh Nam, quận Hoàng Mai, HN</t>
  </si>
  <si>
    <t>BT4-B-1.3-7-Khu đô thị mới Đặng Xá II, Gia Lâm, Hà Nội</t>
  </si>
  <si>
    <t>38 đường Ngô Quyền, Phường Ngô Quyền, Thị xã Sơn Tây, HN</t>
  </si>
  <si>
    <t>Tầng 1, Khu A, tòa Viet Duc Complex, ngõ 164 Khuất Duy Tiến, phường Nhân Chính, quận Thanh Xuân, Hà Nội</t>
  </si>
  <si>
    <t>161 Khu Phố, Thị trấn Liên Quan, Huyện Thạch Thất, HN</t>
  </si>
  <si>
    <t>Thôn 6, Xã Thạch Xá, Thạch Thất, HN</t>
  </si>
  <si>
    <t>Ô thương mại dịch vụ số 5 - tầng 01, Tòa nhà NewSkyline, Lô CC2 Khu đô thị mới Văn Quán - Yên Phúc, Phường Văn Quán, Quận Hà Đông, HN</t>
  </si>
  <si>
    <t>Kiot 103, tầng 1 tòa nhà CT13 Khu Đô thị mới Tứ Hiệp, xã Tứ Hiệp, Huyện Thanh Trì, HN</t>
  </si>
  <si>
    <t>Số 31 phố Tùng Thiện, Phường Trung Sơn Trầm, Thị xã Sơn Tây, HN</t>
  </si>
  <si>
    <t>WIN4610</t>
  </si>
  <si>
    <t>Số 126 Thanh Lãm, phường Phú Lãm, quận Hà Đông, Hà Nội</t>
  </si>
  <si>
    <t>Số 72 ngõ 56 Thạch Cầu, Quận Long Biên, HN</t>
  </si>
  <si>
    <t>47 Quốc Lộ 2, khối 2, Phù Lỗ, Sóc Sơn, Hà Nội</t>
  </si>
  <si>
    <t>win4636</t>
  </si>
  <si>
    <t>236 đường Xuân Khanh, Xuân Khanh, Thị xã Sơn Tây, HN</t>
  </si>
  <si>
    <t>50 phố tía , tô hiệu, thường tín, hà nội</t>
  </si>
  <si>
    <t>Số 1 Yên Phúc, Phường Phúc La, Quận Hà Đông, Hà Nội</t>
  </si>
  <si>
    <t>Chân cầu Tự Khoát, Xã Ngũ Hiệp, Huyện Thanh Trì, HN</t>
  </si>
  <si>
    <t>126A Thanh Vị, Phường Sơn Lộc, Thị xã Sơn Tây, HN</t>
  </si>
  <si>
    <t>DVTM-05, tầng 1+2 tòa nhà CT1 Khu đô thị Gelexia Riverside
, 885 Tam Trinh, phường Yên Sở, quận Hoàng Mai, HN</t>
  </si>
  <si>
    <t>Thôn Tương Chúc (Chân cầu Tự Khoát), Xã Ngũ Hiệp, Huyện Thanh Trì, HN</t>
  </si>
  <si>
    <t>Xóm 5 văn phú ,thường tín, hà nội</t>
  </si>
  <si>
    <t>Thôn Xâm Dương 3, xã Ninh Sở, huyện Thường Tín, HN</t>
  </si>
  <si>
    <t>Đội 2, Xã Tự Nhiên, Huyện Thường Tín, HN</t>
  </si>
  <si>
    <t>Số 7 Xóm Đinh Tiên Hoàng, Xã Hà Hồi, Huyện Thường Tín, HN</t>
  </si>
  <si>
    <t>Khu Thá, xã Xuân Giang, huyện Sóc Sơn, Hà Nội</t>
  </si>
  <si>
    <t>78 Cầu Trì, Phường Sơn Lộc, Thị xã Sơn Tây, HN</t>
  </si>
  <si>
    <t>31-LK41 Khu Đô Thị Vân Canh, Xã Vân Canh, Huyện Hoài Đức, HN</t>
  </si>
  <si>
    <t>28 Hòe Thị, Phường Phương Canh, Quận Nam Từ Liêm, Hà Nội</t>
  </si>
  <si>
    <t>79 Ngọc Đại, Phường Đại Mỗ, Quận Nam Từ Liêm, Hà Nôi</t>
  </si>
  <si>
    <t>314 Trần Cung, Phường Cổ Nhuế 1, Quận Bắc Từ Liêm, Hà Nội</t>
  </si>
  <si>
    <t>Tầng 1 Tòa nhà Kinh Đô, số 93 Lò Đúc, phường Phạm Đình Hổ, quận Hai Bà Trưng, HN</t>
  </si>
  <si>
    <t>344 Ngọc Thụy, Phường Ngọc Thụy, Quận Long Biên, HN</t>
  </si>
  <si>
    <t>Số 2 ngõ 239 đường Trâu Quỳ, TDP An Đào, thị trấn Trâu Quỳ, huyện Gia Lâm, Hà Nội</t>
  </si>
  <si>
    <t>106 Nguyễn Hiền, phường Bách Khoa, quận Hai Bà Trưng, HN</t>
  </si>
  <si>
    <t>Lô 04, Tầng 1, nhà chung cư số CT1, 
phường Cổ Nhuế 2, quận Bắc Từ Liêm, HN</t>
  </si>
  <si>
    <t>98 Miếu Thờ, Xã Tiên Dược, Huyện Sóc Sơn, Hà Nội</t>
  </si>
  <si>
    <t>B12 Chợ Phú Cường, Xã Phú Cường, Huyện Sóc Sơn, Hà Nội</t>
  </si>
  <si>
    <t>Khu 10 Chợ Phố Hạ, Xã Mê Linh, Huyện Mê Linh, Hà Nội</t>
  </si>
  <si>
    <t>Khu A - Khu đất dịch vụ Do Lộ, Yên Nghĩa, Hà Đông, Hà Nội</t>
  </si>
  <si>
    <t>WIN4864</t>
  </si>
  <si>
    <t>138 Thị trân văn giang</t>
  </si>
  <si>
    <t>14 Trần Quý Cáp, Phường Văn Miếu, Quận Đống Đa, HN</t>
  </si>
  <si>
    <t>WIN4878</t>
  </si>
  <si>
    <t>Xã Ngũ Hiệp, Huyện Thanh Trì, HN</t>
  </si>
  <si>
    <t>WIN4880</t>
  </si>
  <si>
    <t>Thôn bên  363 thị trân văn giang</t>
  </si>
  <si>
    <t>Cụm 6 Thị trấn Phúc Thọ, Huyện Phúc Thọ, HN</t>
  </si>
  <si>
    <t>186 và 188 Tư Đình, Phường Long Biên, Quận Long Biên, Hà Nội</t>
  </si>
  <si>
    <t>SH6B+SH7B, Tầng 1 Tòa nhà HH3, Số 32 Phố Đại Từ, Phường Đại Kim, Quận Hoàng Mai, HN</t>
  </si>
  <si>
    <t>Xóm Dền, Xã Di Trạch, Huyện Hoài Đức, HN</t>
  </si>
  <si>
    <t>Khu 10 Thôn Thường Lệ, Xã Đại Thịnh, Huyện Mê Linh, HN</t>
  </si>
  <si>
    <t>Kiot 03 - Tầng 01, chung cư CT4, KĐTM Thạch Bàn, Phường Thạch Bàn, Quận Long Biên, Hà Nội</t>
  </si>
  <si>
    <t>Tầng 1, Tòa nhà Golden West, Số 2 Lê Văn Thiêm, Phường Nhân Chính, Quận Thanh Xuân, HN</t>
  </si>
  <si>
    <t>QL3 Phố Lộc Hà, Xã Mai Lâm, Huyện Đông Anh, Hà Nội</t>
  </si>
  <si>
    <t>Ngã Ba Yên Tàng, Thôn Yên Tàng, Xã Bắc Phú, Huyện Sóc Sơn, HN</t>
  </si>
  <si>
    <t>LK11-Lô 6, Dự án nhà ở Phùng Khoang, Phường Trung Văn, Quận Nam Từ Liêm, Hà Nội</t>
  </si>
  <si>
    <t>WIN4986</t>
  </si>
  <si>
    <t>Thôn Đìa, Xã Nam Hồng, Huyện Đông Anh, Hà Nội</t>
  </si>
  <si>
    <t>Thôn Quất Động, Xã Quất Động, Huyện Thường Tín, HN</t>
  </si>
  <si>
    <t>Số 38 Khu Tái Định Cư Ngô Thì Nhậm, Đường Phan Đình Giót, Phường La Khê, Quận Hà Đông, HN</t>
  </si>
  <si>
    <t>Thôn 9, Xã Phùng Xá, Huyện Thạch Thất, HN</t>
  </si>
  <si>
    <t>BT25, Lô TT2, Khu nhà ở C37 BCA, Khu đô thị mới Phùng Khoang, Phường Trung Văn, Quận Nam Từ Liêm, HN</t>
  </si>
  <si>
    <t>Số 67+69 Đường Ngô Đình Mẫn, Phường La Khê, Quận Hà Đông, HN</t>
  </si>
  <si>
    <t>Thôn Thọ Giáo, Xã Tân Minh, Huyện Thường Tín, HN</t>
  </si>
  <si>
    <t>Số 16 Hòa Sơn, Thị trấn Chúc Sơn, Huyện Chương Mỹ, HN</t>
  </si>
  <si>
    <t>Thôn Thái Hòa, Xã Bình Phú, Huyện Thạch Thất, HN</t>
  </si>
  <si>
    <t>Kiot dịch vụ số 2, Tầng 1, Tòa nhà B, Dự án X2, Phường Cầu Diễn, Nam Từ Liêm, Hà Nội</t>
  </si>
  <si>
    <t>Số 42 Đường Nghĩa Lộ, Phường Yên Nghĩa, Quận Hà Đông, HN</t>
  </si>
  <si>
    <t>Số 83, Ngõ 384, Đường Đông Hội, Xã Đông Hội, Huyện Đông Anh, Hà Nội</t>
  </si>
  <si>
    <t>55 Cầu Cốc, Phường Tây Mỗ, Nam Từ Liêm, Hà Nội</t>
  </si>
  <si>
    <t>Số 168 Thôn Mới, Xã Cao Dương, Huyện Thanh Oai, HN</t>
  </si>
  <si>
    <t>Thôn Yên Ngưu, Xã Tam Hiệp, Huyện Thanh Trì, HN</t>
  </si>
  <si>
    <t>248 Chợ Chiều Chuông, Xã Phương Trung, Huyện Thanh Oai, HN</t>
  </si>
  <si>
    <t>Số 120 QL21, Thôn Tảo Dương, Xã Hồng Dương, Huyện Thanh Oai, HN</t>
  </si>
  <si>
    <t>37 Thôn Chằm, Xã Bình Minh, Huyện Thanh Oai, HN</t>
  </si>
  <si>
    <t>Thôn Cổ Dương, Xã Tiên Dương, Huyện Đông Anh, HN</t>
  </si>
  <si>
    <t>Thôn Ngọc Chi ( Ngã tư Chợ Ngọc Chi), Xã Vĩnh Ngọc, Huyện Đông Anh, HN</t>
  </si>
  <si>
    <t>Số 9 Nam Dư, Phường Lĩnh Nam, Quận Hoàng Mai, HN</t>
  </si>
  <si>
    <t>Khu dân cư Bắc Thăng Long, Xã Hải Bối, Huyện Đông Anh, HN</t>
  </si>
  <si>
    <t>Thôn Bình An, Xã Trung Giã, Huyện Sóc Sơn, HN</t>
  </si>
  <si>
    <t>Số 1, TT Tổng Công ty Dược Việt Nam, tổ 1, phường Quan Hoa, quận Cầu Giấy, Hà Nội</t>
  </si>
  <si>
    <t>Tầng 1, Tòa Trung Yên Smile, Khu A, Lô 19.NO và 20.BT KĐTM Bắc Đại Kim
, Số 1 Nguyễn Cảnh Dị, Phường Định Công, Quận Hoàng Mai, HN</t>
  </si>
  <si>
    <t>WIN5225</t>
  </si>
  <si>
    <t>Ô DVTM-07, Tầng 1+2 tòa nhà CT3 Khu đô thị Gelexia Riverside
, Ngõ 885 Tam Trinh, Phường Yên Sở, Quận Hoàng Mai, HN</t>
  </si>
  <si>
    <t>Căn B4 Số 23 Phố Cự Lộc, P.Thượng Đình, Q.Thanh Xuân, HN</t>
  </si>
  <si>
    <t>win5255</t>
  </si>
  <si>
    <t>Đội 4 Thôn 1 Xã Thạch Đà, Huyện Mê Linh, HN</t>
  </si>
  <si>
    <t>Khu 14 Thôn Yên Nhân, Xã Tiền Phong, Huyện Mê Linh, HN</t>
  </si>
  <si>
    <t>Khu 5 Thôn Do Hạ, Xã Tiền Phong, Huyện Mê Linh, HN</t>
  </si>
  <si>
    <t>134 Hoàng Tăng Bí, TDP Tân Nhuệ, Thụy Phương, Quận Bắc Từ Liêm, Hà Nội</t>
  </si>
  <si>
    <t>Khu đấu giá Tổ 1 Thị trấn Sóc Sơn, Huyện Sóc Sơn, TP Hà Nội</t>
  </si>
  <si>
    <t>Thôn Bến Trung, Xã Bắc Hồng, Huyện Đông Anh, HN</t>
  </si>
  <si>
    <t>Thôn Lã Côi, Xã Yên Viên, Huyện Gia Lâm, HN</t>
  </si>
  <si>
    <t>Huyện ứng Hòa</t>
  </si>
  <si>
    <t>95 Ba Thá, Xã Viên An, Huyện Ứng Hòa, HN</t>
  </si>
  <si>
    <t>85 Lê Lợi, Thị Trấn Vân Đình, Huyện Ứng Hòa, HN</t>
  </si>
  <si>
    <t>Tổ dân phố số 17, Phường Thanh Trì, Quận Hoàng Mai, HN</t>
  </si>
  <si>
    <t>71 Ngõ 180 Tây Mỗ, Quận Nam Từ Liêm, Hà Nội</t>
  </si>
  <si>
    <t>Số 158 Tiểu khu Phú Thịnh, Thị trấn Phú Minh, Huyện Phú Xuyên, HN</t>
  </si>
  <si>
    <t>114 Ngõ Văn Chương 2, Phường Văn Chương, Quận Đống Đa, Hà Nội</t>
  </si>
  <si>
    <t>Tầng 1, Tòa nhà UDIC Riverside 1, Ngõ 122 Vĩnh Tuy, Phường Vĩnh Tuy, Quận Hai Bà Trưng, HN</t>
  </si>
  <si>
    <t>Số 110 ngõ 553 Đường Giải Phóng, Phường Giáp Bát, Quận Hoàng Mai, HN</t>
  </si>
  <si>
    <t>win5308</t>
  </si>
  <si>
    <t>QL35 Thôn Phú Nhi, xã Thanh Lâm, huyện Mê Linh, HN</t>
  </si>
  <si>
    <t>32 Sáp Mai, Xã Võng La, Huyện Đông Anh, HN</t>
  </si>
  <si>
    <t>Thôn 5 Xã Cộng Hòa, Huyện Quốc Oai, HN</t>
  </si>
  <si>
    <t>win5324</t>
  </si>
  <si>
    <t>254 Phố Huyện, TT Quốc Oai, Huyện Quốc Oai, HN</t>
  </si>
  <si>
    <t>Kiot TM02 - Tầng 1, 
số 50 ngõ 28 đường Xuân La, Phường Xuân La, Quận Tây Hồ, Hà Nội</t>
  </si>
  <si>
    <t>17 Ngõ 75 Hồ Tùng Mậu, Phường Mai Dịch, Quận Cầu Giấy, HN</t>
  </si>
  <si>
    <t>Thôn 3 Xã Phượng Cách, Huyện Quốc Oai, HN</t>
  </si>
  <si>
    <t>Số 8 Trương Công Giai, tổ 21, phường Dịch Vọng, quận Cầu Giấy, Hà Nội.</t>
  </si>
  <si>
    <t>"Tầng 1 Nhà ở chung cư cao cấp N01-T1, phường Xuân Tảo, quận Bắc Từ Liêm, Hà Nội</t>
  </si>
  <si>
    <t>win5346</t>
  </si>
  <si>
    <t>Thôn Bái Đô, Xã Tri Thủy, Huyện Phú Xuyên, HN</t>
  </si>
  <si>
    <t>Khu Ao ông Sáu, Xã Trung Mầu, Huyện Gia Lâm, HN</t>
  </si>
  <si>
    <t>Lô 03C, tầng 1 Tòa L, Phường Dương Nội, Quận Hà Đông, HN</t>
  </si>
  <si>
    <t>B (SH4), Ô đất B4, Khu đô thị mới Nam Trung Yên, phường Yên Hòa, quận Cầu Giấy, HN</t>
  </si>
  <si>
    <t>Chợ Cầu Xây, thôn Thanh Vân, xã Tân Dân, huyện Sóc Sơn , HN</t>
  </si>
  <si>
    <t>Khu phố, thị trấn Liên Quan, Huyện Thạch Thất, HN</t>
  </si>
  <si>
    <t>WIN5377</t>
  </si>
  <si>
    <t>Nhà số 4+5, Block 1, Ô H-TT1, Khu nhà ở Hi Brand, Khu đô thị mới Văn Phú, Phường Phú La, Quận Hà Đông, HN</t>
  </si>
  <si>
    <t>Tầng 1 Khu căn hộ Tecco Skyville Tower, Xã Tứ Hiệp, Huyện Thanh Trì, HN</t>
  </si>
  <si>
    <t>53 Hậu Dưỡng, Xã Kim Chung, Huyện Đông Anh, HN</t>
  </si>
  <si>
    <t>Tầng 1, tòa nhà CT1B , phường Cổ Nhuế 1, quận Bắc Từ Liêm, Hà Nội</t>
  </si>
  <si>
    <t>Thôn Tằng My, Xã Nam Hồng, Huyện Đông Anh, HN</t>
  </si>
  <si>
    <t>Lô góc tầng 1, Tòa B1, Chung cư Ruby CT3 Phúc Lợi, Quận Long Biên, HN</t>
  </si>
  <si>
    <t>Tháp G, 
Khu đô thị Đông Nam đường Trần Duy Hưng, phường Trung Hòa, quận Cầu Giấy, HN</t>
  </si>
  <si>
    <t>Thôn Đồng Lư, xã Đồng Quang, huyện Quốc Oai, TP Hà Nội</t>
  </si>
  <si>
    <t>Cụm 5, xã Phụng Thượng, Huyện Phúc Thọ, HN</t>
  </si>
  <si>
    <t>Xóm Cầu, Thôn Hòa Mỹ, Xã Hồng Minh, Huyện Phú Xuyên, HN</t>
  </si>
  <si>
    <t>Tổ 10, Phường Thạch Bàn, Quận Long Biên, HN</t>
  </si>
  <si>
    <t>BT1.SH-A(07), Khu đô thị mới Đặng Xá, Xã Đặng Xá, Huyện Gia Lâm, HN</t>
  </si>
  <si>
    <t>Số 18 ngách 1 ngõ 119 Hồ Đắc Di, phường Nam Đồng, quận Đống Đa, Hà Nội</t>
  </si>
  <si>
    <t>17A, Ngõ 9 Nguyễn Tri Phương , phường Điện Biên, quận Ba Đình, HN</t>
  </si>
  <si>
    <t>48 Bích Câu, Phường Quốc Tử Giám, Quận Đống Đa, HN</t>
  </si>
  <si>
    <t>Ngã tư Cổ Đông, Xóm 10, Thôn Đoàn Kết, Xã Cổ Đông, Thị xã Sơn Tây, HN</t>
  </si>
  <si>
    <t>Đội 2, thôn Xuân Bách, xã Quang Tiến, huyện Sóc Sơn, HN</t>
  </si>
  <si>
    <t>Lô A1.2, tầng 1 tòa nhà A, tổ hợp văn phòng, nhà ở cao cấp kết hợp dịch vụ thương mại HBI, 
Số 203 Nguyễn Huy Tưởng, Phương Thanh Xuân Trung, quận Thanh Xuân, HN</t>
  </si>
  <si>
    <t>Số 12 ngõ 4D Đặng Văn Ngữ, phường Trung Tự, quận Đống Đa, HN</t>
  </si>
  <si>
    <t>33-35 Ngõ Quan Thổ 1, Phường Tôn Đức Thức, Quận Đống Đa, HN</t>
  </si>
  <si>
    <t>Thôn Vài, Xã Hợp Thanh, Huyện Mỹ Đức, HN</t>
  </si>
  <si>
    <t>Số 87 Ngõ 322 Mỹ Đình, phường Mỹ Đình, Nam Từ Liêm, Hà Nội</t>
  </si>
  <si>
    <t>33 Võng Thị, Phường Bưởi, Quận Tây Hồ, TP Hà Nội</t>
  </si>
  <si>
    <t>Tầng 1, tòa nhà CT1B Hateco Apolo, phường Phương Canh, Quận Nam Từ Liêm, Hà Nội</t>
  </si>
  <si>
    <t>WIN5475</t>
  </si>
  <si>
    <t>273 Vũ Tông Phan, Phường Khương Trung, Quận Thanh Xuân, Hà Nội</t>
  </si>
  <si>
    <t>Thôn An Duyên, Xã Tô Hiệu, Huyện Thường Tín, HN</t>
  </si>
  <si>
    <t>Số 155 Xóm Đậu, Thôn Vỹ, Xã Cao Viên, Huyện Thanh Oai, HN</t>
  </si>
  <si>
    <t>WIN5488</t>
  </si>
  <si>
    <t>Thôn Thuận Tiến, Xã Dương Xá, Huyện Gia Lâm, HN</t>
  </si>
  <si>
    <t>Tầng 1, Ô I-HH, Dự án Green Pearl, 378 Minh Khai, Phường Vĩnh Tuy, Quận Hai Bà Trưng, HN</t>
  </si>
  <si>
    <t>Số 94 Phố Kim Bài, Thị trấn Kim Bài, Huyện Thanh Oai, HN</t>
  </si>
  <si>
    <t>Kiot 03A+03B+04, Tầng 1 Tòa nhà chung cư CT6,  Xã Tứ Hiệp, Huyện Thanh Trì, HN</t>
  </si>
  <si>
    <t>Thôn Thiết Úng, Xã Vân Hà, Huyện Đông Anh, HN</t>
  </si>
  <si>
    <t>105 Thành Công, Phường Thành Công, Quận Ba Đình, Hà Nội</t>
  </si>
  <si>
    <t>106 Dốc Chợ Thành Công, Phường Thành Công, Quận Ba Đình, Hà Nội</t>
  </si>
  <si>
    <t>Thôn 4 Xã Cát Quế, Huyện Hoài Đức, Hà Nội</t>
  </si>
  <si>
    <t>Tầng 1, tòa nhà C2 thuộc Dự án Khu nhà ở Xuân Đỉnh, phường Xuân Đỉnh, Quận Bắc Từ Liêm, Hà Nội</t>
  </si>
  <si>
    <t>Đội 7, Thôn Đỗ Xá, Xã Vạn Điểm, Huyện Thường Tín, HN</t>
  </si>
  <si>
    <t>Số 79 ngõ 94 Thượng Thanh, Tổ 14 Phường Thượng Thanh, Quận Long Biên, HN</t>
  </si>
  <si>
    <t>174 – 176 Hạ Hội, Xã Tân Lập, Huyện Đan Phượng, HN</t>
  </si>
  <si>
    <t>124 Thanh Ấm, Thị trấn Vân Đình, Huyện Ứng Hòa, HN</t>
  </si>
  <si>
    <t>Số 324 phố Đồng Dinh,Tổ 13, Phường Thạch Bàn, Quận Long Biên, HN</t>
  </si>
  <si>
    <t>Xóm 6,Thôn 3 Xã Thạch Thán, Huyện Quốc Oai, TP Hà Nội</t>
  </si>
  <si>
    <t>32 Phan Đình Giót, Phường Phương Liệt, Quận Thanh Xuân, TP Hà Nội</t>
  </si>
  <si>
    <t>B12A, tầng 1, Tòa B, 423 Minh Khai, Phường Vĩnh Tuy, Quận Hai Bà Trưng, HN</t>
  </si>
  <si>
    <t>Tầng 1, tòa nhà CT2B, phường Cổ Nhuế 1, quận Bắc Từ Liêm, Hà Nội</t>
  </si>
  <si>
    <t>265 Bạch Đằng, Phường Chương Dương, Quận Hoàn Kiếm, HN</t>
  </si>
  <si>
    <t>125 đường Đông Mỹ, Xã Đông Mỹ, Huyện Thanh Trì, HN</t>
  </si>
  <si>
    <t>thôn Kim Thượng, Xã Kim Lũ, huyện Sóc Sơn, Hà Nội</t>
  </si>
  <si>
    <t>Số 36 Đình Thôn, Phường Mỹ Đình 1, Quận Nam Từ Liêm, Hà Nội</t>
  </si>
  <si>
    <t>Số 2 Kỳ Vũ, Phường Thượng Cát, Quận Bắc Từ Liêm, TP.Hà Nội</t>
  </si>
  <si>
    <t>Số 15 Dịch Vọng Hậu, phường Dịch Vọng Hậu, quận Cầu Giấy, HN</t>
  </si>
  <si>
    <t>TDP 2 Mễ Trì Thượng, phường Mễ Trì, quận Nam Từ Liêm, Hà Nội</t>
  </si>
  <si>
    <t>Lô 1-3/E-F, Tòa nhà MD Complex Tower, 68 Nguyễn Cơ Thạch, P. Cầu Diễn, Q. Nam Từ Liêm, Hà Nội.</t>
  </si>
  <si>
    <t>43-45 Phan Xích, Xã Tân Hội, Huyện Đan Phương, HN</t>
  </si>
  <si>
    <t>Dốc Đa TốnThôn Thuận Tốn, Xã Đa Tốn, Huyện Gia Lâm, HN</t>
  </si>
  <si>
    <t>Xóm Mới, thôn Đức Hậu, xã Đức Hòa, huyện Sóc Sơn, Hà Nội</t>
  </si>
  <si>
    <t>1S5A, Tầng 1 Tòa nhà số P06, Dự án Vinhomes Ocean Park, Thị trấn Trâu Quỳ, Huyện Gia Lâm, HN</t>
  </si>
  <si>
    <t>số 50 Thúy lĩnh, Hoàng Mai hà nội</t>
  </si>
  <si>
    <t>Lô DTM01, Tầng 1, Tòa D Viet Duc Complex, ngõ 164 Khuất Duy Tiến, P.Nhân Chính, Q.Thanh Xuân, HN</t>
  </si>
  <si>
    <t>Thôn 2, Xã Lại Yên, Huyện Hoài Đức, HN</t>
  </si>
  <si>
    <t>102 Hoàng Đạo Thành, kim giang, Thanh Xuân, Hà nội</t>
  </si>
  <si>
    <t>200 Hoàng Hoa Thám, phường Thụy Khuê , Quận Tây Hồ, HN</t>
  </si>
  <si>
    <t>88,90 kim Giang, hoàng Mai</t>
  </si>
  <si>
    <t>Số 101 Ngõ 52 Lương Thế Vinh, Phường Thanh Xuân Bắc, Quận Thanh Xuân, Hà Nội Việt Nam</t>
  </si>
  <si>
    <t>1S09 tầng 1 tòa nhà S2.09 dự án vinhomes oceanpark, xã đa tốn gia lâm</t>
  </si>
  <si>
    <t>1S5A tầng 1 tòa s2.16 vin homes ocean park gia lâm</t>
  </si>
  <si>
    <t>D10+D11 Tầng 1 Khối nhà A, 423 Minh Khai, Phường Vĩnh Tuy, Quận Hai Bà Trưng, HN</t>
  </si>
  <si>
    <t>291 TDP 5 Xuân Phương, Nam Từ Liêm, Hà Nội</t>
  </si>
  <si>
    <t>78 ngõ 179 Hoàng Hoa Thám, Ba Đình , Hà Nội</t>
  </si>
  <si>
    <t>Lô đất 14 C, Ô đất 10 C, kdt Nam Trung Yên, HN</t>
  </si>
  <si>
    <t>1S02, Tầng 1 Tòa nhà số S2.03, Dự án Vinhomes Ocean Park, Xã Đa Tốn, Huyện Gia Lâm, HN</t>
  </si>
  <si>
    <t>1 S16 tầng 1 tòa s2,01 dự ánvinhomes oceanpark đa tốn gia lâm</t>
  </si>
  <si>
    <t>Tầng 1 dự án Newtatco, 161 Xuân La, Xuân Đỉnh, Bắc Từ Liêm, Hà Nội</t>
  </si>
  <si>
    <t>Số nhà 07-09 đường Cổ Vân, thôn Dục Nội, xã Việt Hùng, huyện Đông Anh, HN</t>
  </si>
  <si>
    <t>1S17, Tầng 1 Tòa nhà số S2.10, Dự án Vinhomes Ocean Park, Xã Đa Tốn, Huyện Gia Lâm, HN</t>
  </si>
  <si>
    <t>S1,11 Ocean park, tầng 1 tòa nhà S1,11 dự an vinhomes oceanpark đa tốn gia lâm</t>
  </si>
  <si>
    <t>Ô 1S05 Tầng 1 Tòa Nhà Số S3, VinHomes Symphony, đường Hoa Phượng, Phường Phúc Lợi Quận Long Biên, HN</t>
  </si>
  <si>
    <t>Số 167 Phú Diễn, tổ 13, phường Phú Diễn, quận Bắc Từ Liêm, HN</t>
  </si>
  <si>
    <t>1S12 tầng 1 tòa S1.05 vin homes ocean park gia lâm</t>
  </si>
  <si>
    <t>1S18 tầng 1 tòa S1.09 vinhomes Ocean park đa tốn gia lâm</t>
  </si>
  <si>
    <t>tầng N01-T8 Khu Ngoại Giao Đoàn, P. Xuân Tảo, Q. Bắc Từ Liêm TP. Hà Nội</t>
  </si>
  <si>
    <t>77 Trần Quốc Vượng, phường Dịch vọng Hậu, Cầu Giấy, Hà Nội</t>
  </si>
  <si>
    <t>số 8 núi trúc ba đình hà nội</t>
  </si>
  <si>
    <t>132 Trần Phú, Thị trấn Thường Tín, Huyện Thường Tín, HN</t>
  </si>
  <si>
    <t>92 Tô Vĩnh Diện, Phường Khương Trung, Thanh Xuân, Hà Nội</t>
  </si>
  <si>
    <t>WIN5660</t>
  </si>
  <si>
    <t>số 463 Thị trân văn giang</t>
  </si>
  <si>
    <t>Thôn Đức Thịnh, xã Tản Lĩnh, huyện Ba Vì, HN</t>
  </si>
  <si>
    <t>Số 117 – 119 Yên Phụ, phường Yên Phụ, quận Tây Hồ, HN</t>
  </si>
  <si>
    <t>256 Giang Cao bát tràng</t>
  </si>
  <si>
    <t>thôn dương đá, xã dương xá , gia lâm</t>
  </si>
  <si>
    <t>thôn trùng quán yên thường gia lâm</t>
  </si>
  <si>
    <t>Số nhà 15 Xóm chợ Yêm, Xã Đông Xuân, Huyện Sóc Sơn, HN</t>
  </si>
  <si>
    <t>Xóm 8, thôn 2 chợ Thạch Đà, Mê Linh, HN</t>
  </si>
  <si>
    <t>Căn 01-02 SH12, tầng 1 + tầng 2 tòa nhà S1.01, KĐTM Tây Mỗ Đại Mỗ - Vinhomes Park, Q.Nam Từ Liêm, HN</t>
  </si>
  <si>
    <t>Ki ốt 05-06, Ô đất OCT5, Khu đô thị mới Cổ Nhuế - Xuân Đỉnh, phường Cổ Nhuế 2, quận Bắc Từ Liêm, HN</t>
  </si>
  <si>
    <t>Số 55 ngách 159 ngõ 354 Trường Chinh, P.Khương Thượng, Q.Đống Đa, HN</t>
  </si>
  <si>
    <t>Số 73 phố Vũ Ngọc Phan, Phường Láng Hạ, Quận Đống Đa, HN</t>
  </si>
  <si>
    <t>Thôn 4, Xã Canh Nậu, Huyện Thạch Thất, HN</t>
  </si>
  <si>
    <t>Xóm 4, Thôn Đoan Nữ, Xã An Mỹ, Huyện Mỹ Đức, HN</t>
  </si>
  <si>
    <t>Thôn Tri Lễ, xã quang trung, Huyện Phú Xuyên, HN</t>
  </si>
  <si>
    <t>Số 242 Đường Mỹ Đình, phường Mỹ Đình 2 Q. Nam Từ Liêm, HN</t>
  </si>
  <si>
    <t>L1 - 07, Tòa nhà FLC COMPLEX, Số 36 đường Phạm Hùng, phường Mỹ Đình 2, quận Nam Từ Liêm, HN</t>
  </si>
  <si>
    <t>Số 25 ngách 173/24 đường Hoàng Hoa Thám, phường Ngọc Hà, Quận Ba Đình, HN</t>
  </si>
  <si>
    <t>Số 414 Đường Khương Đình, Phường Hạ Đình, Quận Thanh Xuân, HN</t>
  </si>
  <si>
    <t>Kiot 25, Tầng 1, Tòa CT2B, P.Thượng Thanh Q.Long Biên, HN</t>
  </si>
  <si>
    <t>Thôn 6 xã Tam Hiệp, huyện Phúc Thọ Thành phố Hà Nội Việt Nam</t>
  </si>
  <si>
    <t>96 Trần Bình, Phường Mai Dịch, Quận Cầu Giấy, Thành phố Hà Nội</t>
  </si>
  <si>
    <t>M17, Tầng 1+2 Tòa H1, P.Phúc Đồng, q. Long Biên, HN</t>
  </si>
  <si>
    <t>Số 329 Phố Mới, thôn Vĩnh Phệ, xã Chu Minh, huyện Ba Vì, HN</t>
  </si>
  <si>
    <t>WIN5746</t>
  </si>
  <si>
    <t>70 tân dân, phú xuyên hà nội</t>
  </si>
  <si>
    <t>Sàn TM D1.1, Khối nhà B, Số203 Nguyễn Huy Tưởng P.Thanh Xuân Trung, Q. Thanh Xuân, HN</t>
  </si>
  <si>
    <t>Số 65 Đường Cổ Điển, Thị trấn Văn Điển, Huyện Thanh Trì, HN</t>
  </si>
  <si>
    <t>Thôn Nam Lý, xã Bắc Sơn, huyện Sóc Sơn, HN</t>
  </si>
  <si>
    <t>Thôn Xuân Tảo, xã Xuân Giang, huyện Sóc Sơn, HN</t>
  </si>
  <si>
    <t>DVTM-15, tầng 1 đến tầng 2 thuộc Tò tại Ô đất B11-HH2, Bắc Cổ Nhuế-Chèm P.Đông Ngạc, Q.Bắc Từ Liêm, HN</t>
  </si>
  <si>
    <t>Ô SH1- t1 tòa nhà CT4, ANTHTM, VP v đ.K2, P.Cầu Diễn, Q.Nam Từ Liêm, HN</t>
  </si>
  <si>
    <t>chợ Giường, xóm gốc gạo, thôn Duyên Trường, Duyên thái, Thường Tín</t>
  </si>
  <si>
    <t>Thôn Cả, Xã Đông Xuân, Huyện Sóc Sơn, HN</t>
  </si>
  <si>
    <t>Số 107, tổ 8, Thị trấn Đông Anh, Huyện Đông Anh, HN</t>
  </si>
  <si>
    <t>01SH01-02 SH01, Tòa S2.03 – Z34.1(F1-CH03-1) Vinhomes Smart City, P.Tây Mỗ, Q.Nam Từ Liêm, HN</t>
  </si>
  <si>
    <t>Xóm Tân Minh, Thôn Yên Trường 2, Xã Trường Yên, Huyện Chương Mỹ, HN</t>
  </si>
  <si>
    <t>Thôn Đại Nghiệp, Xã Tân Dân, Huyện Phú Xuyên, HN</t>
  </si>
  <si>
    <t>55 Bùi Huy Bích, P.Hoàng Liệt, Q.Hoàng Mai, Hà Nội</t>
  </si>
  <si>
    <t>Thôn Thắng Trí, xã Minh Trí, huyện Sóc Sơn, HN</t>
  </si>
  <si>
    <t>số 211 thôn 3 giang cao bát tràng, gia lâm</t>
  </si>
  <si>
    <t>Thôn Nội Phật, xã Mai Đình, huyện Sóc Sơn, HN</t>
  </si>
  <si>
    <t>Xóm Bùng, Xã Dũng Tiến, Huyện Thường Tín, HN</t>
  </si>
  <si>
    <t>Thôn Xuân Trung, Xã Thủy Xuân Tiên, Huyện Chương Mỹ, HN</t>
  </si>
  <si>
    <t>Thôn Tân Trại, xã Phú Cường, huyện Sóc Sơn, HN</t>
  </si>
  <si>
    <t>W201S05 Tòa Shop và TMDV Vinhomes West Point, Đường Phạm Hùng, P.Mễ Trì, Q.Nam Từ Liêm, HN</t>
  </si>
  <si>
    <t>Thôn đường 3, xã Phù Lỗ, Huyện Sóc Sơn, HN</t>
  </si>
  <si>
    <t>SH A7, Tòa A, Anland Premium Khu ĐTM Dương Nội, Lê Văn Lương kéo dài, P.La Khê, Q.Hà Đông, HN</t>
  </si>
  <si>
    <t>Khu Chợ, xã Hiền Ninh, huyện Sóc Sơn, HN</t>
  </si>
  <si>
    <t>R2.119, số 28 lô X3 đường Trần Hữu Dực, phường Cầu Diễn, quận Nam Từ Liêm, HN</t>
  </si>
  <si>
    <t>Lô 01, Tầng 1 Tòa NO-DV02 CC Rose Town, Km 9 Ngọc Hồi, Phường Hoàng Liệt, quận Hoàng Mai, HN</t>
  </si>
  <si>
    <t>92 Lạc Trung, Phường Vĩnh Tuy, Quận Hai Bà Trưng, HN</t>
  </si>
  <si>
    <t>Tổ 13 phường Phú Lương, Quận Hà Đông, HN</t>
  </si>
  <si>
    <t>SH P2-07, Tòa nhà Park 2 Khu Tái Định Cư Đông Hội, xã Đông Hội, huyện Đông Anh, HN</t>
  </si>
  <si>
    <t>số 79 quán chè , khoái nội, thắng lợi, thường tín</t>
  </si>
  <si>
    <t>Số 99 Đường Đại Nghĩa, Thị Trấn Đại Nghĩa, Huyện Mỹ Đức, HN</t>
  </si>
  <si>
    <t>Số 77, Phố Bùi Xương Trạch, Phường Khương Đình, Quận Thanh Xuân, HN</t>
  </si>
  <si>
    <t>Thôn Khoang Sau, xã Sơn Đông, th xã Sơn Tây, HN</t>
  </si>
  <si>
    <t>Số 14 Ngõ 59 Dương Khuê, Dịch Vọng, Cầu Giấy, TP. Hà Nội</t>
  </si>
  <si>
    <t>Số 80 Trần Quốc Vượng, phường Dịch Vọng Hậu, quận Cầu Giấy, HN</t>
  </si>
  <si>
    <t>Thôn Giẽ Thượng, Xã Phú Yên, Huyện Phú Xuyên, HN</t>
  </si>
  <si>
    <t>Số 15, Tổ 4, Thị trấn Đông Anh, Huyện Đông Anh, HN</t>
  </si>
  <si>
    <t>Số 462 Ngô Gia Tự, phường Đức Giang, quận Long Biên, HN</t>
  </si>
  <si>
    <t>Thôn yên Thường, xã yên thường, Gia Lâm, hà nội</t>
  </si>
  <si>
    <t>A8-09 Tòa nhà A8 chung cư An Bình City, KĐT Thành phố Giao Lưu, P.Cổ Nhuế 1, Q.Bắc Từ Liêm, HN</t>
  </si>
  <si>
    <t>Thôn Đông, Xã Tầm Xá, Huyện Đông Anh, HN</t>
  </si>
  <si>
    <t>win5945</t>
  </si>
  <si>
    <t>Xóm 1A, Thôn Hoành, xã Đồng Tâm, huyện Mỹ Đức, HN</t>
  </si>
  <si>
    <t>Số 41 ngõ 203 Tôn Đức Thắng, Phường Hàng Bột, quận Đống Đa, HN</t>
  </si>
  <si>
    <t>Thôn Nhông Nương Tụ, Xã Phú Sơn, Huyện Ba Vì, HN</t>
  </si>
  <si>
    <t>69 Phố Hạ Đình, Phường Thanh Xuân Trung, Quận Thanh Xuân, HN</t>
  </si>
  <si>
    <t>Số 44 Phúc Diễn, phường Phúc Diễn, quận Bắc Từ Liêm, HN</t>
  </si>
  <si>
    <t>Thôn Thanh Trí, xã Minh Phú, huyện Sóc Sơn, HN</t>
  </si>
  <si>
    <t>102 Hoàng Ngọc Phách, Phường Láng Hạ, Quận Đống Đa, HN</t>
  </si>
  <si>
    <t>Thôn Thống Nhất, xã trung giã, huyện Sóc sơn, hà nội</t>
  </si>
  <si>
    <t>Số nhà 34 Phố Mạc Xá, phường Liên Mạc, quận Bắc Từ Liêm, HN</t>
  </si>
  <si>
    <t>Thôn Đan Tảo, xã Tân Minh, huyện Sóc Sơn, HN</t>
  </si>
  <si>
    <t>M7-108 Mipec City View, đường Hoàng Công, Kiến Hưng, Hà Đông, HN</t>
  </si>
  <si>
    <t>Số 27 phố Phùng Chí Kiên, phường Nghĩa Đô, quận Cầu Giấy, TP. Hà Nội Việt Nam</t>
  </si>
  <si>
    <t>Số nhà 188 đường Quảng Oai, Thị trấn Tây Đằng, Huyện Ba Vì, HN</t>
  </si>
  <si>
    <t>Số 8, ngõ 62, phố Thụy Ứng, Thị trấn Phùng, Huyện Đan Phượng, HN</t>
  </si>
  <si>
    <t>Số 51, Kim Quan, TL84, huyện Thạch Thất, HN</t>
  </si>
  <si>
    <t>Thôn Chợ Mơ, Xã Vạn Thắng, Huyện Ba Vì, HN</t>
  </si>
  <si>
    <t>41 Long Biên 1, Phường Ngọc Lâm, Quận Long Biên, HN</t>
  </si>
  <si>
    <t>Số 74 Thôn Yên Vĩnh, Xã Kim Chung, Huyện Hoài Đức, HN</t>
  </si>
  <si>
    <t>Thôn Liên Minh, Xã Thụy An, Huyện Ba Vì, HN</t>
  </si>
  <si>
    <t>Số 138, tổ 8 Phường Phú Lãm, Quận Hà Đông, HN</t>
  </si>
  <si>
    <t>102E Lê Thanh Nghị, Phường Bách Khoa, Quận Hai Bà Trưng, HN</t>
  </si>
  <si>
    <t>WIN6094</t>
  </si>
  <si>
    <t>Thôn Đại Đồng, Xã Đại Mạch, Huyện Đông Anh, HN</t>
  </si>
  <si>
    <t>01SH02-02SH02, Tòa S3.03 – DA KĐT mới Tây Mỗ, Đại Mỗ - Vinhomes Park,  P.Tây Mỗ, Q.Nam Từ Liêm, HN</t>
  </si>
  <si>
    <t>Số 8 ngõ 63 Lê Đức Thọ, Phường Mỹ Đình 2, Quận Nam Từ Liêm, HN</t>
  </si>
  <si>
    <t>Xóm Đông, Thôn Phú Mỹ, Xã Ngọc Mỹ, H.Quốc Oai, HN</t>
  </si>
  <si>
    <t>01 SH02 - 02 SH02, Tòa S1.06 (Z34M.1) - Vinhomes Park, P.Tây Mỗ, Q.Nam Từ Liêm, HN</t>
  </si>
  <si>
    <t>D04-L16 khu A khu ĐTM Dương Nội, P. Dương Nội, Q. Hà Đông, HN</t>
  </si>
  <si>
    <t>Thôn Mạch Lũng, Xã Đại Mạch, Huyện Đông Anh, HN</t>
  </si>
  <si>
    <t>Thôn Phượng Đồng, xã Phụng Châu, huyện Chương Mỹ, HN</t>
  </si>
  <si>
    <t>157 Đường Đình Thôn, Phường Mỹ Đình 1, Quận Nam Từ Liêm, HN</t>
  </si>
  <si>
    <t>12 Cổ Bản, Nhân Sơn, Đồng Mai, Hà Đông</t>
  </si>
  <si>
    <t>19T1 Kiến Hưng, KĐT Kiến Hưng, Hà Đông</t>
  </si>
  <si>
    <t>Số 28A, phố Cửa Nam, P. Cửa Nam, Q. Hoàn Kiếm, Hà Nội</t>
  </si>
  <si>
    <t>Ô B, Tầng 1, Tòa 17T4 Khu đô thị Trung Hòa – Nhân Chính, Phường Nhân Chính, Quận Thanh Xuân, HN</t>
  </si>
  <si>
    <t>Thôn Dục Tú, Xã Dục Tú, Huyện Đông Anh, HN</t>
  </si>
  <si>
    <t>Số 16, ngõ 80, Chùa Láng, Phường Láng Thượng, Quận Đống Đa, HN</t>
  </si>
  <si>
    <t>Số 15 Yên Sơn, Thị Trấn Chúc Sơn, Huyện Chương Mỹ, HN</t>
  </si>
  <si>
    <t>Xóm 1, Thôn Đông Nhân, xã Đông La, huyện Hoài Đức, HN</t>
  </si>
  <si>
    <t>19T4 Kiến Hưng, KĐT Kiến Hưng, Hà Đông</t>
  </si>
  <si>
    <t>BT12-VT9 và BT12-VT10 khu đô thị Xa La, P. Phúc La, Q. Hà Đông, HN</t>
  </si>
  <si>
    <t>win6172</t>
  </si>
  <si>
    <t>WM+ HPG Kiền Bái, Thuỷ Nguyên</t>
  </si>
  <si>
    <t>Huyện Thuỷ Nguyên</t>
  </si>
  <si>
    <t>6172 - WM+ HPG Kiền Bái, Thuỷ Nguyên</t>
  </si>
  <si>
    <t>Thôn 6, Xã Kiền Bái, Huyện Thuỷ Nguyên, TP. Hải Phòng Việt Nam</t>
  </si>
  <si>
    <t>Số 13, Tổ 3 Tân Xuân, TT Xuân Mai, Huyện Chương Mỹ, HN</t>
  </si>
  <si>
    <t>Phù Mã, Xã Phù Linh, Huyện Sóc Sơn, HN</t>
  </si>
  <si>
    <t>8B7 Ngõ 64 Lưu Hữu Phước, Phường Mỹ Đình 1, Quận Nam Từ Liêm, HN</t>
  </si>
  <si>
    <t>Xóm Bến, Xã Tốt Động, Huyện Chương Mỹ, HN</t>
  </si>
  <si>
    <t>Số 419 Vũ Tông Phan, Phường Khương Đình, Quận Thanh Xuân, HN</t>
  </si>
  <si>
    <t>WIN6212</t>
  </si>
  <si>
    <t>SỐ 1 LÊ PHỤNG HIỂU HOÀN KIẾM HÀ NỘI</t>
  </si>
  <si>
    <t>Số 57 Đại Đồng, Xã Đại Đồng, Huyện Thạch Thất, HN</t>
  </si>
  <si>
    <t>S4-02 Tòa Saphire 4, Tổ hợp Goldmark City, Số 136, Hồ Tùng Mậu, P. Phú Diễn, Q. Bắc Từ Liêm, HN</t>
  </si>
  <si>
    <t>Số 271 Vũ Tông Phan, Phường Khương Trung, Quận Thanh Xuân, HN</t>
  </si>
  <si>
    <t>Ki ốt 36, Chung cư HH1C Linh Đàm, Đường Nguyễn Phan Chánh, Phường Hoàng Liệt, Quận Hoàng Mai, HN</t>
  </si>
  <si>
    <t>TDP TOÀN THẮNG XÃ LỆ CHI, GIA LÂM</t>
  </si>
  <si>
    <t>Thôn 3, Xã Kim Lan, Huyện Gia Lâm, HN</t>
  </si>
  <si>
    <t>Thôn 2, Tân Hòa,Quốc oai</t>
  </si>
  <si>
    <t>Số 68-70, Thôn 1, Xã Quảng Bị, Huyện Chương Mỹ, HN</t>
  </si>
  <si>
    <t>Số 19 Ngõ 12 Láng Hạ, P.Thành Công, Q.Ba Đình, HN</t>
  </si>
  <si>
    <t>Số 128 Nguyễn Đổng Chi, Phường Cầu Diễn, Quận Nam Từ Liêm, HN</t>
  </si>
  <si>
    <t>Thôn Xa Mạc, Xã Liên Mạc, Huyện Mê Linh, HN</t>
  </si>
  <si>
    <t>Tầng 1, Chân đế chung cư Thăng Long Tower đường Mạc Thái Tổ, Tổ 50, Phường Yên Hòa, Quận Cầu Giấy, HN</t>
  </si>
  <si>
    <t>Thôn Tân Phú Mỹ, Xã Vật Lại, Huyện Ba Vì, HN</t>
  </si>
  <si>
    <t>Thôn Thiết Bình, Xã Vân Hà, H.Đông Anh, HN</t>
  </si>
  <si>
    <t>103 Sài Đồng, Phường Sài Đồng, Quận Long Biên, HN</t>
  </si>
  <si>
    <t>Thôn Quỳnh Đô, Xã Vĩnh Quỳnh, Huyện Thanh Trì, HN</t>
  </si>
  <si>
    <t>Số 118 Hòa Sơn, Thị Trấn Chúc Sơn, Huyện Chương Mỹ, HN</t>
  </si>
  <si>
    <t>98 Đồng Hương, Thị trấn Quốc Oai, Huyện Quốc Oai, HN</t>
  </si>
  <si>
    <t>Số 176 Ngõ 193 Phú Diễn, Phường Phú Diễn, Quận Bắc Từ Liêm, HN</t>
  </si>
  <si>
    <t>613 Phố Mía, Xã Đường Lâm, Thị xã Sơn Tây, HN</t>
  </si>
  <si>
    <t>Số 41 Đường Văn Tiến Dũng, P.Phúc Diễn, Q.Bắc Từ Liêm, HN</t>
  </si>
  <si>
    <t>Thôn Chẩn Kỳ, X. Trung Tú, H. Ứng Hòa, HN</t>
  </si>
  <si>
    <t>Số 136 Yên Phúc, P. Phúc La, Q. Hà Đông, HN</t>
  </si>
  <si>
    <t>SHA-110 Tầng 1 Tòa nhà A2, Khu đô thị Nam Thăng Long, Phường Đông Ngạc, Quận Bắc Từ Liêm, HN</t>
  </si>
  <si>
    <t>Số 29 Đường Thành, Phường Cửa Đông, Quận Hoàn Kiếm, HN</t>
  </si>
  <si>
    <t>Số 36C Lý Nam Đế, Phường Cửa Đông, Quận Hoàn Kiếm, HN</t>
  </si>
  <si>
    <t>BT01-6 , Khu Cổ Ngựa, KĐT Mỗ Lao, P.Mộ Lao, Hà Đông, HN</t>
  </si>
  <si>
    <t>Xóm Chợ, Xã Cổ Loa, Huyện Đông Anh, HN</t>
  </si>
  <si>
    <t>Thôn Yến Vỹ, X.Hương Sơn, H.Mỹ Đức, HN</t>
  </si>
  <si>
    <t>Thôn Đông Viên, X.Hữu Văn, H.Chương Mỹ, HN</t>
  </si>
  <si>
    <t>Số 40 Thôn Cao Trung, X.Đức Giang, H.Hoài Đức, HN</t>
  </si>
  <si>
    <t>Chợ Tam Hưng, Thôn Song Khê, x.Tam Hưng, h.Thanh Oai, HN</t>
  </si>
  <si>
    <t>Thôn 4, Xã Hạ Bằng, Huyện Thạch Thất, HN</t>
  </si>
  <si>
    <t>Thôn Vệ Sơn Đông, Xã Tân Minh, Huyện Sóc Sơn, HN</t>
  </si>
  <si>
    <t>6435 - WM+ HNI 343 Thanh Cao</t>
  </si>
  <si>
    <t>343 Đường Xã Thanh Cao, Thôn Thanh Thần, Xã Thanh Cao, H. Thanh Oai TP. Hà Nội Việt Nam</t>
  </si>
  <si>
    <t>288 Đường Xuân Khanh, Phường Xuân Khanh, Thị xã Sơn Tây, HN</t>
  </si>
  <si>
    <t>Xóm 3, Thôn Yên Nội, Xã Đồng Quang, Huyện Quốc Oai, HN</t>
  </si>
  <si>
    <t>WIN6443</t>
  </si>
  <si>
    <t>Thôn 2, Xã Đại Yên, Huyện Chương Mỹ, HN</t>
  </si>
  <si>
    <t>Thôn Trung, Xã Thượng Lâm, Huyện Mỹ Đức, HN</t>
  </si>
  <si>
    <t>Villa II-14, Dự án khu nhà ở và trung tâm Thương mại, P. Hà Cầu, Q. Hà Đông, TP. Hà Nội</t>
  </si>
  <si>
    <t>136 Phố Hát, Xã Hát Môn, Huyện Phúc Thọ, TP. Hà Nội H. Phúc Thọ, HN</t>
  </si>
  <si>
    <t>116 C2 Trung Tự, Đ. Phạm Ngọc Thạch, P.Kim Liên, Q.Đống đa, HN</t>
  </si>
  <si>
    <t>Thôn Khê Ngoại 1, Xã Văn Khê, Huyện Mê Linh, HN</t>
  </si>
  <si>
    <t>Cụm 11, Xã Võng Xuyên, H.Phúc Thọ, HN</t>
  </si>
  <si>
    <t>Xóm 4 Tình Lam, Xã Đại Thành, Huyện Quốc Oai, HN</t>
  </si>
  <si>
    <t>Thôn Bạch Trữ, Xã Tiến Thắng, Huyện Mê Linh, HN</t>
  </si>
  <si>
    <t>Xóm 4, Thôn Đinh Xuyên, Xã Hòa Nam, Huyện Ứng Hòa, HN</t>
  </si>
  <si>
    <t>42 Đường Trung Tâm, Xã Thọ An, Huyện Đan Phượng, HN</t>
  </si>
  <si>
    <t>Chợ Cấn Thượng, Xã Cấn Hữu, Huyện Quốc Oai, HN</t>
  </si>
  <si>
    <t>Số 95 Giang Cao, Xã Bát Tràng, Huyện Gia Lâm, HN</t>
  </si>
  <si>
    <t>Số 165 Đường Hồng Hà, Xã Hồng Hà, Huyện Đan Phượng, TP. Hà Nội</t>
  </si>
  <si>
    <t>Xóm Đồng Thố, Thôn 4, Xã Hồng Kỳ, Huyện Sóc Sơn, HN</t>
  </si>
  <si>
    <t>Shophouse CT3DV-TM24,25 IEC Residences, Xã Tứ Hiệp, Huyện Thanh Trì, HN</t>
  </si>
  <si>
    <t>WIN6528</t>
  </si>
  <si>
    <t>Thôn Đồng Du, Xã Hợp Đồng, Huyện Chương Mỹ, TP. Hà Nội</t>
  </si>
  <si>
    <t>Ô 05 tầng 1 tòa nhà B Dự án Cụm công trình nhà ở IA20 khu đô thị Nam Thăng Long, Phường Đông Ngạc, Q.Bắc Từ Liêm, HN</t>
  </si>
  <si>
    <t>Thôn 5, Xã Vân Phúc, Huyện Phúc Thọ, HN</t>
  </si>
  <si>
    <t>200 Quyết Thắng, Tổ 8, Phường Yên Nghĩa, Quận Hà Đông, HN</t>
  </si>
  <si>
    <t>Số nhà 366, Xóm Liên Kết, Thôn Trung, Xã Cao Viên, huyện Thanh Oai, Hà Nội</t>
  </si>
  <si>
    <t>Thôn Nội Đồng, Xã Đại Thịnh, Huyện Mê Linh, HN</t>
  </si>
  <si>
    <t>Thôn Động Phí, Xã Phương Tú, Huyện Ứng Hòa, HN</t>
  </si>
  <si>
    <t>Thôn Nhồi Dưới, Xã Cổ Loa, Huyện Đông Anh, HN</t>
  </si>
  <si>
    <t>Thôn Bờ Thồng, Xã Tuy Lai, Huyện Mỹ Đức, HN</t>
  </si>
  <si>
    <t>Số 35 Đông Khê, Cụm 3, Xã Đan Phượng, Huyện Đan Phượng, HN</t>
  </si>
  <si>
    <t>Thôn Bặt Ngõ, Xã Liên Bạt, Huyện Ứng Hòa, HN</t>
  </si>
  <si>
    <t>Thôn Ấp Tó, Xã Uy Nỗ, Huyện Đông Anh, HN</t>
  </si>
  <si>
    <t>V3–B01, Khu đô thị mới An Hưng, Phường La Khê, Quận Hà Đông, HN</t>
  </si>
  <si>
    <t>114 Ngõ 14 Quỳnh Lôi, Phường Quỳnh Mai, Quận Hai Bà Trưng, HN</t>
  </si>
  <si>
    <t>Số 60 Lê Trọng Tấn, Phường Khương Mai, Quận Thanh Xuân, HN</t>
  </si>
  <si>
    <t>SH B4 tòa CT6B, Khu đô thị mới Dương Nội, Phường Dương Nội, Quận Hà Đông, HN</t>
  </si>
  <si>
    <t>Thôn Hòa Bình, Xã Hoàng Văn Thụ, Huyện Chương Mỹ, HN</t>
  </si>
  <si>
    <t>Số 94, Thôn Dũng Tiến, Xã Kim Thư, Huyện Thanh Oai, HN</t>
  </si>
  <si>
    <t>Số 150 Phố Kim Anh, Xã Thanh Xuân, Huyện Sóc Sơn, HN</t>
  </si>
  <si>
    <t>Thôn Yên Thành, Xã Tản Lĩnh, Huyện Ba Vì, HN</t>
  </si>
  <si>
    <t>Thôn Yên Lạc 1, Xã Cần Kiệm, Huyện Thạch Thất, HN</t>
  </si>
  <si>
    <t>Thôn Ứng Hòa, Xã Lam Điền, Huyện Chương Mỹ, HN</t>
  </si>
  <si>
    <t>Số 4 Ngõ 167 Phương Mai, Phường Phương Mai, Quận Đống Đa, HN</t>
  </si>
  <si>
    <t>LK9-39 Khu Đô Thị mới Văn Phú, Phường Phú La, Quận Hà Đông, HN</t>
  </si>
  <si>
    <t>18 Hàng Than, Phường Nguyễn Trung Trực, Quận Ba Đình, HN</t>
  </si>
  <si>
    <t>Kiot 01,02,25,26, Tầng 1 - Tòa CT1B, trục đường 5 kéo dài, Phường Thượng Thanh, Quận Long Biên, HN</t>
  </si>
  <si>
    <t>số B3-Lô B-TT1, Khu nhà ở Bộ Tư lệnh Thủ Đô Hà Nội, Phường Yên Nghĩa, Quận Hà Đông, HN</t>
  </si>
  <si>
    <t>Số 55 Đường 422 Xã Tân Lập, Huyện Đan Phượng, HN</t>
  </si>
  <si>
    <t>TDP Nguyên Xá 1, Phường Minh Khai, Quận Bắc Từ Liêm, HN</t>
  </si>
  <si>
    <t>Chợ Đầu Đê, Xã Tiến Thịnh, Huyện Mê Linh, HN</t>
  </si>
  <si>
    <t>Ô thương mại dịch vụ 4 ( Tầng 1) Thuộc tòa nhà T4 Thăng Long, Huyện Hoài Đức, HN</t>
  </si>
  <si>
    <t>01S5A, Khối nhà S6 (S6.1+ S6.2), Khu Vinhomes Symphony, Lô đất G4*-HH16, Phường Phúc Lợi, Quận Long Biên, HN</t>
  </si>
  <si>
    <t>Số 164 đường 72, Phương Quan, Xã Vân Côn, Huyện Hoài Đức, HN</t>
  </si>
  <si>
    <t>332 Lũng Kênh, Xã Đức Giang , Huyện Hoài Đức, HN</t>
  </si>
  <si>
    <t>Kiot TMDV – B07 Tecco Diamond, KĐT Tứ Hiệp, Xã Tứ Hiệp, Huyện Thanh Trì, HN</t>
  </si>
  <si>
    <t>Số 28 Yên Hòa, Tổ 14 Yên Nghĩa, Phường Yên Nghĩa, Q.Hà Đông, HN</t>
  </si>
  <si>
    <t>TM10,11 Tầng 1+2 Tòa H3, Khu nhà ở xã hội tại Ô đất B8, NXH khu công viên công nghệ phần mềm Hà Nội, Phường Phúc Đồng, Quận Long Biên TP. Hà Nội Việt Nam</t>
  </si>
  <si>
    <t>Số nhà 39 Ngõ 192 Phố Lê Trọng Tấn, Phường Định Công, Quận Thanh Xuân, HN</t>
  </si>
  <si>
    <t>Lô 37-TTTM1, Khu đô thị mới hai bên đường Lê Trọng Tấn, Phường Dương Nội, Quận Hà Đông, HN</t>
  </si>
  <si>
    <t>win6794</t>
  </si>
  <si>
    <t>Thôn Hiền Lương, Xã An Tiến, huyện Mỹ Đức, HN</t>
  </si>
  <si>
    <t>Số 268A Phố Đội Cấn, Phường Cống Vị, Quận Ba Đình, HN</t>
  </si>
  <si>
    <t>158 Nguyễn Thái Học, Thị trấn Phùng, Huyện Đan Phượng, HN</t>
  </si>
  <si>
    <t>Số 7 Ngõ 12 Đường Phú Minh, Phường Minh Khai, Quận Bắc Từ Liêm, HN</t>
  </si>
  <si>
    <t>Thôn 5, Xã Ba Trại, Huyện Ba Vì, HN</t>
  </si>
  <si>
    <t>Số 23 Ngõ 214 Nguyễn Xiển, Phường Hạ Đình, Quận Thanh Xuân TP. Hà Nội Việt Nam</t>
  </si>
  <si>
    <t>Số 23 ngõ 214 Nguyễn Xiển, phường Hạ Đình, quận Thanh Xuân, thành phố Hà Nội, Việt Nam</t>
  </si>
  <si>
    <t>6856 - WM+ HNI Hội Xá, Mỹ Đức</t>
  </si>
  <si>
    <t>Xóm 3, Thôn Hội Xá, Xã Hương Sơn, Huyện Mỹ Đức TP. Hà Nội Việt Nam</t>
  </si>
  <si>
    <t>Thôn Thượng, Xã Bích Hòa, Huyện Thanh Oai, HN</t>
  </si>
  <si>
    <t>Đội 6 Quảng Yên, Xã Yên Sơn, Huyện Quốc Oai, HN</t>
  </si>
  <si>
    <t>Thôn Ngọc Nhị, Xã Cẩm Lĩnh, Huyện Ba Vì, HN</t>
  </si>
  <si>
    <t>Tầng 1, Tòa nhà HH2 Bắc Hà, Phố Tố Hữu, Phường Nhân Chính, Quận Thanh Xuân, HN</t>
  </si>
  <si>
    <t>TM1 – Chung cư C1 Thành Công, Phường Thành Công, Quận Ba Đình, HN</t>
  </si>
  <si>
    <t>Xóm 6, Xã Phúc Lâm, Huyện Mỹ Đức, HN</t>
  </si>
  <si>
    <t>S06 Tháp CENTRO, Newtatco Kosmo Tây Hồ, P.Xuân Tảo, Q.Bắc Từ Liêm, HN</t>
  </si>
  <si>
    <t>161 Phố Phú Nhi 2, Phường Phú Thịnh, Thị xã Sơn Tây, HN</t>
  </si>
  <si>
    <t>6888. Cửa hàng Winmart+ Vị Thủy</t>
  </si>
  <si>
    <t>Thôn Vị Thuỷ, Xã Thanh Mỹ, Thị xã Sơn Tây TP. Hà Nội</t>
  </si>
  <si>
    <t>Số 42 Nguyễn Đăng Phi, Thôn La Thạch, Xã Phương Đình, H. Đan Phượng, HN</t>
  </si>
  <si>
    <t>Thôn Hạ Sở, Xã Hồng Sơn, Huyện Mỹ Đức, HN</t>
  </si>
  <si>
    <t>SH2A, Tầng 1, Tòa nhà HH02 thuộc công trình Nhà ở cao tầng kết hợp DV TM Eco Lakeview, Số 32 Phố Đại Từ, P.Đại Kim, Q.Hoàng Mai, HN</t>
  </si>
  <si>
    <t>Số 116 Tây Tựu, Phường Tây Tựu, Quận Bắc Từ Liêm, HN</t>
  </si>
  <si>
    <t>Sàn S1, Khu thương mại dịch vụ tầng 1, CT5C, Khu đô thị mới Văn Khê, Phường La Khê, Quận Hà Đông TP. Hà Nội Việt Nam</t>
  </si>
  <si>
    <t>6929 - WM+ HNI La Đồng, Mỹ Đức</t>
  </si>
  <si>
    <t>Thôn La Đồng, Xã Hợp Tiến, Huyện Mỹ Đức TP. Hà Nội Việt Nam</t>
  </si>
  <si>
    <t>6939 - WM+ HNI 69 Ngô Xuân Quảng</t>
  </si>
  <si>
    <t>69 Ngô Xuân Quảng, Thị trấn Trâu Quỳ, Huyện Gia Lâm TP. Hà Nội Việt Nam</t>
  </si>
  <si>
    <t>Số 49C Hàng Bún, P. Nguyễn Trung Trực, Q. Ba Đình TP. Hà Nội Việt Nam</t>
  </si>
  <si>
    <t>6978 - WM+ HNI 48 LK 22 KĐT Vân Canh</t>
  </si>
  <si>
    <t>48 LK 22 - KĐT Vân Canh, Xã Vân Canh, Huyện Hoài Đức TP. Hà Nội Việt Nam</t>
  </si>
  <si>
    <t>Kiốt số T1-TM3, Tầng 01, Toà T1, Dự án Nhà ở chung cư cao tầng tại ô đất CT2, Thị trấn Trâu Quỳ, Huyện Gia Lâm TP. Hà Nội Việt Nam</t>
  </si>
  <si>
    <t>Đường QL3, Thôn Xuân Sơn, Xã Trung Giã, Huyện Sóc Sơn TP. Hà Nội Việt Nam</t>
  </si>
  <si>
    <t>winF205</t>
  </si>
  <si>
    <t>F205 - F205 FWMP HNI Shop R105-01 S16, OCP - Shop R105-01 S16, Vinhome Oceanpark, Trâu Quỳ, Gia Lâm, HN</t>
  </si>
  <si>
    <t>F209 - F209 FWMP Hào Nam - 40 Hào Nam</t>
  </si>
  <si>
    <t>F209 - F209 FWMP Hào Nam - 40 Hào Nam, Phường ô Chợ Dừa, Quận Đống Đa TP. Hà Nội Việt Nam (92789)</t>
  </si>
  <si>
    <t>X20</t>
  </si>
  <si>
    <t>CÔNG TY TNHH MTV X20 NAM ĐỊNH</t>
  </si>
  <si>
    <t>0601139140</t>
  </si>
  <si>
    <t>Lô 1 KCN Hoà Xá - Xã Mỹ Xá - TP.Nam Định -Tỉnh Nam Định - Việt Nam</t>
  </si>
  <si>
    <t>X20DETNAMDINH</t>
  </si>
  <si>
    <t>TỔNG CÔNG TY CỔ PHẦN DỆT MAY NAM ĐỊNH</t>
  </si>
  <si>
    <t>0600019436</t>
  </si>
  <si>
    <t>Số 43 Tô Hiệu, Phường Ngô Quyền, Thành phố Nam Định, Tỉnh Nam Định, Việt Nam</t>
  </si>
  <si>
    <t>X20NAMDINH</t>
  </si>
  <si>
    <t>Chi nhánh Công ty cổ phần X20 - Xí nghiệp Dệt Nam Định</t>
  </si>
  <si>
    <t>0100109339007</t>
  </si>
  <si>
    <t>Lô 1 Khu Công Nghiệp Hoà Xá TP Nam Định</t>
  </si>
  <si>
    <t>XNKTRUONGHUNG</t>
  </si>
  <si>
    <t>CÔNG TY TNHH XUẤT NHẬP KHẨU TRƯỜNG HƯNG</t>
  </si>
  <si>
    <t>0201906429</t>
  </si>
  <si>
    <t>Số 91 Đồng Thiện, Phường Vĩnh Niệm, Quận Lê Chân, Hải Phòng, Việt Nam</t>
  </si>
  <si>
    <t>XNKVIETUC</t>
  </si>
  <si>
    <t>CÔNG TY TNHH ĐẦU TƯ THƯƠNG MẠI XNK VIỆT ÚC</t>
  </si>
  <si>
    <t>0201282379</t>
  </si>
  <si>
    <t>Số 19/50 Chợ Hàng, Phường Đông Hải, Quận Lê Chân, Hải Phòng</t>
  </si>
  <si>
    <t>Lecomart</t>
  </si>
  <si>
    <t>Mã Giá</t>
  </si>
  <si>
    <t>Đơn vị</t>
  </si>
  <si>
    <t>Đối tượng THCP</t>
  </si>
  <si>
    <t>Công trình</t>
  </si>
  <si>
    <t>Đơn đặt hàng</t>
  </si>
  <si>
    <t>Hợp đồng bán</t>
  </si>
  <si>
    <t>CP không hợp lý</t>
  </si>
  <si>
    <t>Mã thống kê</t>
  </si>
  <si>
    <t>Hiển thị trên sổ</t>
  </si>
  <si>
    <t>Loại xuất kho</t>
  </si>
  <si>
    <t>Ngày hạch toán (*)</t>
  </si>
  <si>
    <t>Ngày chứng từ (*)</t>
  </si>
  <si>
    <t>Số chứng từ (*)</t>
  </si>
  <si>
    <t>Mẫu số HĐ</t>
  </si>
  <si>
    <t>Ký hiệu HĐ</t>
  </si>
  <si>
    <t>Mã đối tượng</t>
  </si>
  <si>
    <t>Tên đối tượng</t>
  </si>
  <si>
    <t>Địa chỉ/Bộ phận</t>
  </si>
  <si>
    <t>Tên người nhận/Của</t>
  </si>
  <si>
    <t>Lý do xuất/Về việc</t>
  </si>
  <si>
    <t>Nhân viên bán hàng</t>
  </si>
  <si>
    <t>Kèm theo</t>
  </si>
  <si>
    <t>Số lệnh điều động</t>
  </si>
  <si>
    <t>Ngày lệnh điều động</t>
  </si>
  <si>
    <t>Người vận chuyển</t>
  </si>
  <si>
    <t>Tên người vận chuyển</t>
  </si>
  <si>
    <t>Hợp đồng số</t>
  </si>
  <si>
    <t>Phương tiện vận chuyển</t>
  </si>
  <si>
    <t>Xuất tại kho</t>
  </si>
  <si>
    <t>Địa chỉ kho xuất</t>
  </si>
  <si>
    <t>Nhập tại chi nhánh</t>
  </si>
  <si>
    <t>Tên chi nhánh</t>
  </si>
  <si>
    <t>MST chi nhánh</t>
  </si>
  <si>
    <t>Nhập tại kho</t>
  </si>
  <si>
    <t>Địa chỉ kho nhập</t>
  </si>
  <si>
    <t>Là hàng khuyến mại</t>
  </si>
  <si>
    <t>Kho (*)</t>
  </si>
  <si>
    <t>Hàng hóa giữ hộ/bán hộ</t>
  </si>
  <si>
    <t>TK Nợ (*)</t>
  </si>
  <si>
    <t>TK Có (*)</t>
  </si>
  <si>
    <t>Đơn giá bán</t>
  </si>
  <si>
    <t>Đơn giá vốn</t>
  </si>
  <si>
    <t>Tiền vốn</t>
  </si>
  <si>
    <t>Đối tượng</t>
  </si>
  <si>
    <t>Khoản mục CP</t>
  </si>
  <si>
    <t>th200</t>
  </si>
  <si>
    <t>cc300</t>
  </si>
  <si>
    <t>AAU</t>
  </si>
  <si>
    <t>ANNGHIA</t>
  </si>
  <si>
    <t>BACHHOAXANH</t>
  </si>
  <si>
    <t>FARMSHOP</t>
  </si>
  <si>
    <t>FINEMART</t>
  </si>
  <si>
    <t>FM</t>
  </si>
  <si>
    <t>FRUITS</t>
  </si>
  <si>
    <t>GDVN</t>
  </si>
  <si>
    <t>INTIMEXDANANG</t>
  </si>
  <si>
    <t>JMART</t>
  </si>
  <si>
    <t>KA</t>
  </si>
  <si>
    <t>KF</t>
  </si>
  <si>
    <t>KJHBINHDUONG-163</t>
  </si>
  <si>
    <t>MDBD</t>
  </si>
  <si>
    <t>MENAS</t>
  </si>
  <si>
    <t>MINHPHUOC</t>
  </si>
  <si>
    <t>NNK</t>
  </si>
  <si>
    <t>NHATMINH</t>
  </si>
  <si>
    <t>READY MART</t>
  </si>
  <si>
    <t>REALFMART</t>
  </si>
  <si>
    <t>SAIGONHD</t>
  </si>
  <si>
    <t>SATRA</t>
  </si>
  <si>
    <t>SONGNGOC</t>
  </si>
  <si>
    <t>VANCUONG</t>
  </si>
  <si>
    <t>TỔNG CỘNG</t>
  </si>
  <si>
    <t>WIN2BB2</t>
  </si>
  <si>
    <t>WM+ HNI Chợ Đồng Vàng</t>
  </si>
  <si>
    <t>Số 06-08, Khu Chợ Đồng Vàng, Xã Phượng Dực, Thành phố Hà Nội Việt Nam</t>
  </si>
  <si>
    <t>WIN2BD1</t>
  </si>
  <si>
    <t>WM+ HNI Hoàng Xá, Chương Dương</t>
  </si>
  <si>
    <t>Số 116, Thôn Hoàng Xá, Xã Chương Dương, Thành phố Hà Nội Việt Nam</t>
  </si>
  <si>
    <t>cgm300</t>
  </si>
  <si>
    <t>cgm100</t>
  </si>
  <si>
    <t>cgst150</t>
  </si>
  <si>
    <t>thst150</t>
  </si>
  <si>
    <t>lck</t>
  </si>
  <si>
    <t xml:space="preserve">Tên Sản Phẩm </t>
  </si>
  <si>
    <t>TỔNG TIỀN</t>
  </si>
  <si>
    <t>TỔNG CNC6</t>
  </si>
  <si>
    <t>Tổng</t>
  </si>
  <si>
    <t>gm500</t>
  </si>
  <si>
    <t>Tổng HN</t>
  </si>
  <si>
    <t>Tổng Tỉnh</t>
  </si>
  <si>
    <t>KL00202</t>
  </si>
  <si>
    <t>kl00202</t>
  </si>
  <si>
    <t>tai heo 200g</t>
  </si>
  <si>
    <t xml:space="preserve">chân giò muối 100g </t>
  </si>
  <si>
    <t>giò tai lưỡi xào 250</t>
  </si>
  <si>
    <t>tai heo sốt thái 150g</t>
  </si>
  <si>
    <t>chân gà sả tắc 150g</t>
  </si>
  <si>
    <t xml:space="preserve">tai heo sốt thái 150g </t>
  </si>
  <si>
    <t>giò lụa 250g</t>
  </si>
  <si>
    <t>minhcau0008</t>
  </si>
  <si>
    <t>Số 291 Nguyễn Chí Thanh, Thôn Thanh Tân, Xã Năm Gianh, Tỉnh Quảng Trị</t>
  </si>
  <si>
    <t>0104918404-070</t>
  </si>
  <si>
    <t xml:space="preserve">thành phố quảng trị </t>
  </si>
  <si>
    <t>Quảng Trị</t>
  </si>
  <si>
    <t>35 Hùng Vương, phường Đông Hà, Tỉnh Quảng Trị, Việt Nam</t>
  </si>
  <si>
    <t>CHI NHÁNH QUẢNG TRỊ- CÔNG TY CỔ PHẦN DỊCH VỤ THƯƠNG MẠI TỔNG HỢP WINCOMMERCE</t>
  </si>
  <si>
    <t>gian s1 - tầng 1 - tòa nhà thái nguên tower</t>
  </si>
  <si>
    <t xml:space="preserve">sh27 ct2 chung cư tứ hiệp thanh trì </t>
  </si>
  <si>
    <t xml:space="preserve">vũ anh tuấn </t>
  </si>
  <si>
    <t>hn009</t>
  </si>
  <si>
    <t xml:space="preserve">quận thanh trì </t>
  </si>
  <si>
    <t>SIÊU THỊ minh nhi mart</t>
  </si>
  <si>
    <t xml:space="preserve">nguyễn văn cường </t>
  </si>
  <si>
    <t>hn006</t>
  </si>
  <si>
    <t xml:space="preserve">quận đông anh </t>
  </si>
  <si>
    <t>Số 04, Thôn Yên Ninh, Xã Nội Bài, TP. Hà Nội, Việt Nam</t>
  </si>
  <si>
    <t>2BJ9 - WM+ HNI Yên Ninh, Nội Bài</t>
  </si>
  <si>
    <t>WIN-HNI-00-002</t>
  </si>
  <si>
    <t>WIN-PTO-00-003</t>
  </si>
  <si>
    <t>WIN-HTH-00-004</t>
  </si>
  <si>
    <t>WIN-HDG-00-006</t>
  </si>
  <si>
    <t>WIN-QNH-00-007</t>
  </si>
  <si>
    <t>WIN-HNI-DA-2BJ9</t>
  </si>
  <si>
    <t>hn001</t>
  </si>
  <si>
    <t xml:space="preserve">trần thị huệ </t>
  </si>
  <si>
    <t>60</t>
  </si>
  <si>
    <t xml:space="preserve">wm+ HNI thôn cầu </t>
  </si>
  <si>
    <t xml:space="preserve">huyện ứng hòa </t>
  </si>
  <si>
    <t>hn008</t>
  </si>
  <si>
    <t xml:space="preserve">số 150-152, thôn cầu , xã ứng hòa </t>
  </si>
  <si>
    <t xml:space="preserve">wm+hni hạ bằng </t>
  </si>
  <si>
    <t xml:space="preserve">huyện thậch thất </t>
  </si>
  <si>
    <t xml:space="preserve">wm+ hni nội bài </t>
  </si>
  <si>
    <t xml:space="preserve">huyện đông anh </t>
  </si>
  <si>
    <t xml:space="preserve">phan trọng cường </t>
  </si>
  <si>
    <t xml:space="preserve">wm+ hải bối </t>
  </si>
  <si>
    <t xml:space="preserve">wm+ đạo thượng </t>
  </si>
  <si>
    <t xml:space="preserve">huyện sóc sơn </t>
  </si>
  <si>
    <t xml:space="preserve">wm+ gia lương </t>
  </si>
  <si>
    <t xml:space="preserve">wm+ hạ bằng </t>
  </si>
  <si>
    <t xml:space="preserve">huyện thạch thất </t>
  </si>
  <si>
    <t xml:space="preserve">wm+ cổ đô </t>
  </si>
  <si>
    <t xml:space="preserve">huyện ba vì </t>
  </si>
  <si>
    <t>hn004</t>
  </si>
  <si>
    <t xml:space="preserve">hoàng thanh huy </t>
  </si>
  <si>
    <t>WIN-HNI-DA-2BG7</t>
  </si>
  <si>
    <t>WIN-HNI-DA-2BF5</t>
  </si>
  <si>
    <t>WIN-HNI-DA-2BJ0</t>
  </si>
  <si>
    <t>WIN-HNI-SS-2BO7</t>
  </si>
  <si>
    <t>WIN-HNI-TT-2BP3</t>
  </si>
  <si>
    <t>WIN-HNI-TT-2BH0</t>
  </si>
  <si>
    <t>WIN-HNI-UH-2BB3</t>
  </si>
  <si>
    <t>Lạp xưởng ba miền 500g</t>
  </si>
  <si>
    <t>Lạp xưởng tây bắc 500g</t>
  </si>
  <si>
    <t>Giò thủ 500g</t>
  </si>
  <si>
    <t>Chân giò heo vị tayaki 450g</t>
  </si>
  <si>
    <t>Gà muối hun cỏ xạ hương 500g</t>
  </si>
  <si>
    <t>GHCXH500</t>
  </si>
  <si>
    <t>LXBM500</t>
  </si>
  <si>
    <t>LXTB500</t>
  </si>
  <si>
    <t>GT500</t>
  </si>
  <si>
    <t>GL500</t>
  </si>
  <si>
    <t>GMHCXH</t>
  </si>
  <si>
    <t>CGHVT450</t>
  </si>
  <si>
    <t>Tổng Đầu</t>
  </si>
  <si>
    <t>FUJIMART-HNI-GL-11251</t>
  </si>
  <si>
    <t>Số 150 – 152, Thôn Cầu, Xã Ứng Hoà, Thành phố Hà Nội</t>
  </si>
  <si>
    <r>
      <t> </t>
    </r>
    <r>
      <rPr>
        <sz val="9"/>
        <color indexed="8"/>
        <rFont val="Arial"/>
        <family val="2"/>
      </rPr>
      <t>Số 109 Đường Yên Mỹ, Thôn Yên Mỹ, Xã Hạ Bằng, Thành phố Hà Nội</t>
    </r>
  </si>
  <si>
    <t>Số 97, Thôn Hiền Lương, Xã Nội Bài, Thành phố Hà Nội</t>
  </si>
  <si>
    <t>Thôn Hải Bối, Xã Vĩnh Thanh, Thành phố Hà Nội </t>
  </si>
  <si>
    <t>Số 19, Thôn Đạo Thượng, Xã Đa Phúc, TP. Hà Nội</t>
  </si>
  <si>
    <t>Thôn Gia Lương, Xã Đông Anh, TP. Hà Nội</t>
  </si>
  <si>
    <t>Số 35 Đường Đồng Trúc, Thôn Trúc Động, Xã Hạ Bằng, TP. Hà Nội</t>
  </si>
  <si>
    <t>Số 1, Đường Phú Thịnh, Thôn Phú Thịnh, Xã Cổ Đô, TP. Hà Nội Việt Nam</t>
  </si>
  <si>
    <t xml:space="preserve">wm+ yên xuân </t>
  </si>
  <si>
    <t xml:space="preserve">số 50 , cụm 2 , thôn 2 , xã yên xuân </t>
  </si>
  <si>
    <t>win-hni-TT-2BL6</t>
  </si>
  <si>
    <t xml:space="preserve">wm+ đai thanh </t>
  </si>
  <si>
    <t xml:space="preserve">huyện thanh trì </t>
  </si>
  <si>
    <t>Đội 10, Xã Đại Thanh, TP. Hà Nội Việt Nam</t>
  </si>
  <si>
    <t>siêu thị Fujimart ocean park</t>
  </si>
  <si>
    <t xml:space="preserve">huyện gia lâm </t>
  </si>
  <si>
    <t xml:space="preserve">Tòa s1.01 khu ĐT gia lâm , vinhome ocean đa tốn , gia lâm , hà nội </t>
  </si>
  <si>
    <t>brg</t>
  </si>
  <si>
    <t>HT</t>
  </si>
  <si>
    <t>SPL</t>
  </si>
  <si>
    <t>LCK</t>
  </si>
  <si>
    <t>HD</t>
  </si>
  <si>
    <t>Hình thức bán hàng</t>
  </si>
  <si>
    <t>Phương thức thanh toán</t>
  </si>
  <si>
    <t>Kiêm phiếu nhập kho</t>
  </si>
  <si>
    <t>Ngày phiếu nhập</t>
  </si>
  <si>
    <t>Số phiếu nhập</t>
  </si>
  <si>
    <t>Số hóa đơn</t>
  </si>
  <si>
    <t>Ngày hóa đơn</t>
  </si>
  <si>
    <t>Diễn giải/Lý do chi</t>
  </si>
  <si>
    <t>Người giao hàng</t>
  </si>
  <si>
    <t>Diễn giải phiếu nhập</t>
  </si>
  <si>
    <t>Kèm theo chứng từ gốc (Phiếu nhập)</t>
  </si>
  <si>
    <t>Cách lấy đơn giá nhập</t>
  </si>
  <si>
    <t>TK trả lại/TK nợ (*)</t>
  </si>
  <si>
    <t>TK công nợ/TK tiền/TK có (*)</t>
  </si>
  <si>
    <t>Tỷ lệ CK (%)</t>
  </si>
  <si>
    <t>TK chiết khấu</t>
  </si>
  <si>
    <t>TK thuế GTGT</t>
  </si>
  <si>
    <t>HH không TH trên tờ khai thuế GTGT</t>
  </si>
  <si>
    <t>Kho</t>
  </si>
  <si>
    <t>TK kho</t>
  </si>
  <si>
    <t>TK giá vốn</t>
  </si>
  <si>
    <t>Hàng hoá giữ hộ/bán hộ</t>
  </si>
  <si>
    <t>gxd500</t>
  </si>
  <si>
    <t>WIN-NBH-00-001</t>
  </si>
  <si>
    <t>Sum of Số lượng</t>
  </si>
  <si>
    <t xml:space="preserve">Tổng Cộng </t>
  </si>
  <si>
    <t>WIN-HNI-TT-2b77</t>
  </si>
  <si>
    <t>nguyễn mạnh sơn</t>
  </si>
  <si>
    <t>Thôn Mục Uyên 1, Xã Hạ Bằng, TP. Hà Nội</t>
  </si>
  <si>
    <t xml:space="preserve">wm+ yên mỹ </t>
  </si>
  <si>
    <t>Số 144, Đường 420, Thôn Yên Mỹ, Xã Hạ Bằng, TP. Hà Nội Việt Nam</t>
  </si>
  <si>
    <t>VNPOST-HNI-HK-006</t>
  </si>
  <si>
    <t>VNPOST-HNI-CC-005</t>
  </si>
  <si>
    <t xml:space="preserve">wm+ việt hưng </t>
  </si>
  <si>
    <t xml:space="preserve">huyện long biên </t>
  </si>
  <si>
    <t>C17-BT06, Khu đô thị mới Việt Hưng, Phường Việt Hưng, TP. Hà Nội Việt Nam</t>
  </si>
  <si>
    <t>VNPOST-HNI-HD-001</t>
  </si>
  <si>
    <t>VNPOST-HNI-BTL-002</t>
  </si>
  <si>
    <t>VNPOST-HNI-DA-003</t>
  </si>
  <si>
    <t>VNPOST-HNI-BD-004</t>
  </si>
  <si>
    <t>BHBĐ Hà Đông</t>
  </si>
  <si>
    <t>BHBĐ Cầu Diễn</t>
  </si>
  <si>
    <t>BHBĐ Đông Anh</t>
  </si>
  <si>
    <t>BHBĐ Giảng Võ</t>
  </si>
  <si>
    <t>BHBĐ Thăng Long</t>
  </si>
  <si>
    <t>BHBĐ Tràng Tiền</t>
  </si>
  <si>
    <t xml:space="preserve">huyện hà đông </t>
  </si>
  <si>
    <t xml:space="preserve">huyện bắc từ liêm </t>
  </si>
  <si>
    <t xml:space="preserve">huyện ba đình </t>
  </si>
  <si>
    <t xml:space="preserve">huyện hoàn kiếm </t>
  </si>
  <si>
    <t>hn007</t>
  </si>
  <si>
    <t xml:space="preserve">nguyễn minh quang </t>
  </si>
  <si>
    <t>Số 4 , đường Quang Trung , phường Quang TRung , Hà đông</t>
  </si>
  <si>
    <t>149 Đường hồ tùng mậu , phường cầu diễn , bắc từ liêm</t>
  </si>
  <si>
    <t>TỔ 4 thị trấn Đông Anh</t>
  </si>
  <si>
    <t>Dãy nhà B1, khu tập thể Thành Công, Quận Ba Đình</t>
  </si>
  <si>
    <t>Số 05 đường Phạm Hùng , P. Cầu Giấy</t>
  </si>
  <si>
    <t>Số 66 phố Tràng Tiền, Phường Tràng Tiền, TP. Hà Nội</t>
  </si>
  <si>
    <t>wm+ tân tây đô</t>
  </si>
  <si>
    <t xml:space="preserve">huyên hoài đức </t>
  </si>
  <si>
    <t>Ô 62, LK6, Khu đô thị mới Tân Tây Đô, Tổ dân phố 1, Xã Ô Diên, TP. Hà Nội Việt Nam</t>
  </si>
  <si>
    <t xml:space="preserve">wm+ nội bài </t>
  </si>
  <si>
    <t>Số 04, Thôn Yên Ninh, Xã Nội Bài, TP. Hà Nội Việt Nam</t>
  </si>
  <si>
    <t>GS25-HN036</t>
  </si>
  <si>
    <t>gs25 dh su pham -ha noi</t>
  </si>
  <si>
    <t xml:space="preserve">tòa nhà 128 , đường xuân thủy </t>
  </si>
  <si>
    <t>Giof tai lưỡi xào 250g</t>
  </si>
  <si>
    <t>Số nhà 208 Đường 19-5, Phường Hà Đông, TP. Hà Nội Việt Nam</t>
  </si>
  <si>
    <t>wm+ đường 19-5</t>
  </si>
  <si>
    <t>WIN-HNI-TOI-2BN6</t>
  </si>
  <si>
    <t xml:space="preserve">wm+ thanh hà </t>
  </si>
  <si>
    <t>huyên thanh oai</t>
  </si>
  <si>
    <t xml:space="preserve">nguyễn minh sơn </t>
  </si>
  <si>
    <t>FALSE</t>
  </si>
  <si>
    <t>Ki ốt số 02-04, Tầng 01, Tòa nhà B2.1-HH03F, Khu đô thị Thanh Hà Cienco5, Xã Bình Minh, TP. Hà Nội</t>
  </si>
  <si>
    <t>tổng công ty bưu điện việt nam</t>
  </si>
  <si>
    <t>vnpost</t>
  </si>
  <si>
    <t xml:space="preserve">thành phố hải dương </t>
  </si>
  <si>
    <t xml:space="preserve">phường chí linh </t>
  </si>
  <si>
    <t xml:space="preserve">phường cẩm giàng </t>
  </si>
  <si>
    <t xml:space="preserve">phường kinh môn </t>
  </si>
  <si>
    <t xml:space="preserve">phường bình giang </t>
  </si>
  <si>
    <t>233 Nguyễn Trãi, TT. Sao Đỏ, Chí Linh, TP Hải Dương</t>
  </si>
  <si>
    <t>TT.Lai Cách,Cẩm Giàng, Hải Dương, Thị trấn Cẩm Giàng, Huyện Cẩm Giàng, Hải Dương</t>
  </si>
  <si>
    <t>ĐT 388 Hiệp An , Kinh Môn , Hải Dương</t>
  </si>
  <si>
    <t>Khu 1 ( Đường Điện Biên ), Thị Trấn Kẻ Sặt, Bình Giang, TP Hải Dương</t>
  </si>
  <si>
    <t>WIN-HNI-TTI-2BL5</t>
  </si>
  <si>
    <t xml:space="preserve">wm+ ích vịnh </t>
  </si>
  <si>
    <t xml:space="preserve">cụm 5 , thôn ích vịnh , xã đại thanh , tp hà nội </t>
  </si>
  <si>
    <t>GS25-HNI-HBT-HN04922</t>
  </si>
  <si>
    <t xml:space="preserve">GS25 Century Tower Vinh Tuy -Ha Nội </t>
  </si>
  <si>
    <t xml:space="preserve">huyện hai bà trưng </t>
  </si>
  <si>
    <t xml:space="preserve">Tầng 1-2 , diện tích thương mại số SH-20 tại tầng 1,2,3 thuộc tòa nhà Century Tower tại lô đất 1,2 số 458 mInh Khai </t>
  </si>
  <si>
    <t xml:space="preserve"> Nguyên giá </t>
  </si>
  <si>
    <t>Bắp giò heo muối vị Tayaki 450g</t>
  </si>
  <si>
    <t>Gà hun cỏ xạ hương 500g</t>
  </si>
  <si>
    <t>Giò tai lưỡi xào 250g</t>
  </si>
  <si>
    <t>Mọc nấm hương 250g</t>
  </si>
  <si>
    <t>CC200</t>
  </si>
  <si>
    <t>Chả cốm 200g</t>
  </si>
  <si>
    <t>WIN-HNI-TOI-2BT6</t>
  </si>
  <si>
    <t xml:space="preserve">wm+ từ châu </t>
  </si>
  <si>
    <t xml:space="preserve">huyện thanh oai </t>
  </si>
  <si>
    <t xml:space="preserve">số 55A đường Ao mới , thôn từ châu , xã dân hòa , </t>
  </si>
  <si>
    <t>GS25-HNI-TTI-HN4952</t>
  </si>
  <si>
    <t xml:space="preserve">GS25 IEC Thanh trì </t>
  </si>
  <si>
    <t xml:space="preserve">Căn số TT1-12 và căn số TT1-15, khu nhà ở xã hội IEC , xã Thanh trì </t>
  </si>
  <si>
    <t>GS25-HNI-CGY-HN4962</t>
  </si>
  <si>
    <t xml:space="preserve">GS25 Luxury Park Views Cau Giay </t>
  </si>
  <si>
    <t xml:space="preserve">huyện cầu giấy </t>
  </si>
  <si>
    <t xml:space="preserve">Tầng 1 tòa nhà Bảo Gia đình và xã hội , lô D32 , khu đô thị mới cầu giấy </t>
  </si>
  <si>
    <t>GS25-HNI-TTX-HN0497</t>
  </si>
  <si>
    <t xml:space="preserve">Gs25 Licogi 13 Thanh xuân </t>
  </si>
  <si>
    <t xml:space="preserve">huyện thanh xuân </t>
  </si>
  <si>
    <t xml:space="preserve">Tòa nhà Licogi13 , 146 Khuyết duy tiến , Thanh xuân </t>
  </si>
  <si>
    <t>HKD-HNI-HDG-KL00133</t>
  </si>
  <si>
    <t>Phan Thị Chiêm</t>
  </si>
  <si>
    <t>lô 1 tầng 1 , tòa nhà CT1 , khu nhà ở CBVB Lê Hữu Trác , yên xá , hà đông</t>
  </si>
  <si>
    <t>kl00133</t>
  </si>
  <si>
    <t>VNPOST-HNI-STY-007</t>
  </si>
  <si>
    <t>BHBĐ Sơn Lộc</t>
  </si>
  <si>
    <t>VNPOST-HNI-SSN-008</t>
  </si>
  <si>
    <t>BHBĐ Sóc Sơn</t>
  </si>
  <si>
    <t>VNPOST-HNI-TTI-009</t>
  </si>
  <si>
    <t>BHBĐ Thanh Trì</t>
  </si>
  <si>
    <t>GS25 Century Tower Vinh Tuy -Ha Nội</t>
  </si>
  <si>
    <t>WIN-HNI-HDG-2BN1</t>
  </si>
  <si>
    <t>wm+ thanh hà</t>
  </si>
  <si>
    <t>wm+ ích vịnh</t>
  </si>
  <si>
    <t>GS25 IEC Thanh trì</t>
  </si>
  <si>
    <t>GS25 Luxury Park Views Cau Giay</t>
  </si>
  <si>
    <t>HADA-HNI-BTL-KL00099</t>
  </si>
  <si>
    <t>Hada mart n3 ecohome 3</t>
  </si>
  <si>
    <t>CircleK-QNH-00-HL4008</t>
  </si>
  <si>
    <t>CircleK Số nhà 78, Quảng Ninh</t>
  </si>
  <si>
    <t>GS25-HNI-BDH-HN49920</t>
  </si>
  <si>
    <t>GS25 The Golden Amor Giang Vo</t>
  </si>
  <si>
    <t>Gs25 Licogi 13 Thanh xuân</t>
  </si>
  <si>
    <t>wm+ từ châu</t>
  </si>
  <si>
    <t>WIN-HNI-BVI-2bg2</t>
  </si>
  <si>
    <t>wm+ đông đoài , cổ đô</t>
  </si>
  <si>
    <t>SOI-HNI-TTX-S01</t>
  </si>
  <si>
    <t>SOI 1 - 182 Hoàng Văn Thái</t>
  </si>
  <si>
    <t>SOI-HNI-HKM-S02</t>
  </si>
  <si>
    <t>SOI 2 - 13B Phan Huy Chú</t>
  </si>
  <si>
    <t>SOI-HNI-HBT-S04</t>
  </si>
  <si>
    <t>SOI 4 - 65 Trần Nhân Tông</t>
  </si>
  <si>
    <t>SOI-HNI-HBT-S05</t>
  </si>
  <si>
    <t>SOI 5 - PARK 8 - TIMES CITY</t>
  </si>
  <si>
    <t>SOI-HNI-BDH-S08</t>
  </si>
  <si>
    <t>SOI 8 - 20 Núi Trúc</t>
  </si>
  <si>
    <t>SOI-HNI-CGY-S10</t>
  </si>
  <si>
    <t>SOI 10 - 16N7A Nguyễn Thị Thập</t>
  </si>
  <si>
    <t>SOI-HNI-HDC-S15</t>
  </si>
  <si>
    <t>SOI 15 - Long Khánh 06</t>
  </si>
  <si>
    <t>SOI-HNI-DDA-S18</t>
  </si>
  <si>
    <t>SOI 18-78 Láng Hạ</t>
  </si>
  <si>
    <t>SOI-HNI-CGY-S20</t>
  </si>
  <si>
    <t>SOI 20 - 203 Trung Kính</t>
  </si>
  <si>
    <t>SOI-HNI-LBN-S35</t>
  </si>
  <si>
    <t>SOI 35 - KDT Việt Hưng</t>
  </si>
  <si>
    <t>SOI-HNI-HBT-S40</t>
  </si>
  <si>
    <t>SOI 40 - 50 Lò Đúc</t>
  </si>
  <si>
    <t>SOI-HNI-DDA-S41</t>
  </si>
  <si>
    <t>SOI 41 - Thái Thịnh</t>
  </si>
  <si>
    <t>SOI 42 - 52 Nguyễn Huy Tưởng</t>
  </si>
  <si>
    <t>SOI-HNI-DDA-S43</t>
  </si>
  <si>
    <t>SOI 43 - 163 Đặng Tiến Đông</t>
  </si>
  <si>
    <t>SOI-HNI-BDH-S44</t>
  </si>
  <si>
    <t>SOI 44 - 12C Láng Hạ</t>
  </si>
  <si>
    <t>SOI-HNI-CGY-S45</t>
  </si>
  <si>
    <t>SOI 45 - 117 Phan Văn Trường</t>
  </si>
  <si>
    <t>SOI-HNI-HBT-S48</t>
  </si>
  <si>
    <t>SOI 48 - Imperia</t>
  </si>
  <si>
    <t>SOI-HNI-NTL-S51</t>
  </si>
  <si>
    <t>SOI 51 - 142 Trần Bình</t>
  </si>
  <si>
    <t>SOI-HNI-TTX-S52</t>
  </si>
  <si>
    <t>SOI 52 - 55 Ngụy Như Kon Tum</t>
  </si>
  <si>
    <t>SOI-HNI-LBN-S53</t>
  </si>
  <si>
    <t>SOI 53 - 44 Nguyễn Sơn</t>
  </si>
  <si>
    <t>SOI-HNI-GLM-S54</t>
  </si>
  <si>
    <t>SOI 54 - Ocean park S02-07</t>
  </si>
  <si>
    <t>SOI-HNI-CGY-S57</t>
  </si>
  <si>
    <t>SOI 57 - Hoàng Quốc Việt</t>
  </si>
  <si>
    <t>SOI-HNI-DDA-S58</t>
  </si>
  <si>
    <t>SOI 58 - 16 Đoàn Thị Điểm</t>
  </si>
  <si>
    <t>SOI-HNI-TTX-S61</t>
  </si>
  <si>
    <t>SOI 61 - 44 Nguyễn Tuân</t>
  </si>
  <si>
    <t>SOI-HNI-HBT-S64</t>
  </si>
  <si>
    <t>SOI 64 - 178 Lò Đúc</t>
  </si>
  <si>
    <t>SOI-HNI-THO-S65</t>
  </si>
  <si>
    <t>SOI 65 - 36 Nguyễn Hoàng Tôn</t>
  </si>
  <si>
    <t>SOI-HNI-HDG-S66</t>
  </si>
  <si>
    <t>SOI 66 - 56 Nguyễn Khuyến</t>
  </si>
  <si>
    <t>SOI-HNI-HDG-S67</t>
  </si>
  <si>
    <t>SOI 67 - 33KDT Mỗ Lao</t>
  </si>
  <si>
    <t>SOI-HNI-BDH-S68</t>
  </si>
  <si>
    <t>SOI 68 - 76 Linh Lang</t>
  </si>
  <si>
    <t>SOI-HNI-BDH-S69</t>
  </si>
  <si>
    <t>SOI 69 - 54 Giang Văn Minh</t>
  </si>
  <si>
    <t>SOI-HNI-BDH-S70</t>
  </si>
  <si>
    <t>SOI 70 - N01-T8 Khu Đoàn Ngoại Giao</t>
  </si>
  <si>
    <t>SOI-HNI-BDH-S72</t>
  </si>
  <si>
    <t>SOI 72 -179 Trần Đăng Ninh</t>
  </si>
  <si>
    <t>SOI-HNI-HMI-S74</t>
  </si>
  <si>
    <t>SOI 74 -Trần Nguyên Đán</t>
  </si>
  <si>
    <t>SOI-HNI-THO-S75</t>
  </si>
  <si>
    <t>SOI 75-Xuân La</t>
  </si>
  <si>
    <t>SOI-HNI-MYI-S76</t>
  </si>
  <si>
    <t>SOI 76-Nguyễn Đổng Chi</t>
  </si>
  <si>
    <t>SOI-HNI-HDG-S78</t>
  </si>
  <si>
    <t>SOI 78- XaLa</t>
  </si>
  <si>
    <t>SOI-HNI-HDG-S79</t>
  </si>
  <si>
    <t>SOI 79 - Văn Phú</t>
  </si>
  <si>
    <t>FUJIMART-HNI-HMI-11231</t>
  </si>
  <si>
    <t>Fujimart Định Công</t>
  </si>
  <si>
    <t>KMARKET-HNI-NTL-0029</t>
  </si>
  <si>
    <t>kmarket smart city</t>
  </si>
  <si>
    <t>CircleK-HPG-00-HP6010</t>
  </si>
  <si>
    <t>Circlek số 341 lô 22c KDTM ngã nam</t>
  </si>
  <si>
    <t>Số 3, Phố Chùa Thông, Phường Sơn Lộc, Sơn Tây,TP Hà Nội</t>
  </si>
  <si>
    <t>Tổ 8, Khu C, Thị Trấn Sóc Sơn,TP Hà Nội</t>
  </si>
  <si>
    <t>Tổ 11, Khu Ga, Thị trấn Văn Điển,TP Hà Nội</t>
  </si>
  <si>
    <t>Tầng 1-2 , diện tích thương mại số SH-20 tại tầng 1,2,3 thuộc tòa nhà Century Tower tại lô đất 1,2 số 458 mInh Khai</t>
  </si>
  <si>
    <t>Căn số TT1-12 và căn số TT1-15, khu nhà ở xã hội IEC , xã Thanh trì</t>
  </si>
  <si>
    <t>Tầng 1 tòa nhà Bảo Gia đình và xã hội , lô D32 , khu đô thị mới cầu giấy</t>
  </si>
  <si>
    <t>Số 3 hẻm 20/1/40 đường Phú Minh, TDP Phúc Lý 2, Phường Minh Khai, Quận Bắc Từ Liêm, Thành phố Hà Nội, Việt Nam</t>
  </si>
  <si>
    <t>Số nhà 78 , tổ 3 , khu 2 , phường bãi cháy , tỉnh quảng ninh</t>
  </si>
  <si>
    <t>Tầng 1 Kiot Thuong mại Dịch vụ 108 , dự án cải tạo xây dựng lại nhà B6 Giảng võ , phố nam cao</t>
  </si>
  <si>
    <t>Tòa nhà Licogi13 , 146 Khuyết duy tiến , Thanh xuân</t>
  </si>
  <si>
    <t>số 55A đường Ao mới , thôn từ châu , xã dân hòa ,</t>
  </si>
  <si>
    <t>số 3 đường đông đoài , thôn tân phong 2 , xã cổ đô ,tp hà nội</t>
  </si>
  <si>
    <t>182 Hoàng Văn Thái, Khương Trung</t>
  </si>
  <si>
    <t>13B Phan Huy Chú, Phan Chu Trinh</t>
  </si>
  <si>
    <t>65 Trần Nhân Tông, Nguyễn Du</t>
  </si>
  <si>
    <t>Park 8, Times City, 458 Minh Khai</t>
  </si>
  <si>
    <t>20 Núi Trúc, Giảng Võ</t>
  </si>
  <si>
    <t>16 N7A Nguyễn Thị Thập, Trung Hòa</t>
  </si>
  <si>
    <t>Shophouse 3, Long Khánh 6, Khu đô thị Vinhome Thăng Long, Nam An Khánh</t>
  </si>
  <si>
    <t>78 Láng Hạ</t>
  </si>
  <si>
    <t>203 Trung Kính, Yên Hòa</t>
  </si>
  <si>
    <t>86D Khu Nhà Vườn, KĐT Việt Hưng</t>
  </si>
  <si>
    <t>50 Lò Đúc, Phạm Đình Hổ</t>
  </si>
  <si>
    <t>116 E3 Thái Thịnh, Thịnh Quang</t>
  </si>
  <si>
    <t>52 Nguyễn Huy Tưởng, Thanh Xuân Trung</t>
  </si>
  <si>
    <t>163 Phố Đặng Tiến Đông, Trung Liệt</t>
  </si>
  <si>
    <t>12C Láng Hạ, Thành Công</t>
  </si>
  <si>
    <t>117 Phan Văn Trường, Dịch Vọng Hậu</t>
  </si>
  <si>
    <t>D12A Imperia Minh Khai</t>
  </si>
  <si>
    <t>142 Trần Bình, P.Mỹ Đình 2</t>
  </si>
  <si>
    <t>55 Ngụy Như Kon Tum, P.Nhân Chính</t>
  </si>
  <si>
    <t>44 Nguyễn Sơn</t>
  </si>
  <si>
    <t>Gian hàng 01S11 Toà S2.07 Vinhomes Ocean Park, Đa Tốn</t>
  </si>
  <si>
    <t>Số 6, ngõ 106 đường Hoàng Quốc Việt, P. Nghĩa Đô, Cầu Giấy</t>
  </si>
  <si>
    <t>Số 16, Phố Đoàn Thị Điểm, Quốc Tử Giám</t>
  </si>
  <si>
    <t>44 Nguyễn Tuân, Thanh Xuân Trung</t>
  </si>
  <si>
    <t>Số 178 Lò Đúc, Hai Bà Trưng, Hà Nội</t>
  </si>
  <si>
    <t>36 Nguyễn Hoàng Tôn</t>
  </si>
  <si>
    <t>56 Nguyễn Khuyến, Văn Quán</t>
  </si>
  <si>
    <t>LK6A-33 KĐT Mỗ Lao</t>
  </si>
  <si>
    <t>76 Linh Lang - Ba Đình - HN</t>
  </si>
  <si>
    <t>54 Giang Văn Minh- Ba Đình -NG</t>
  </si>
  <si>
    <t>Tầng trệt, NO1-T8 Khu đoàn ngoại giao, Phường Xuân Tảo, Q. Bắc Từ Liêm, HN</t>
  </si>
  <si>
    <t>179 Trần Đăng Ninh - Cầu Giấy</t>
  </si>
  <si>
    <t>33 Trần Nguyên Đán- Định Công - Hoàng Mai- HN</t>
  </si>
  <si>
    <t>16 Xuân La - Tây Hồ - HN</t>
  </si>
  <si>
    <t>162 Nguyễn Đổng Chi- Mỹ Đình- HN</t>
  </si>
  <si>
    <t>VT3 BT7, khu nhà ở Xa La, Phúc La, Hà Đông</t>
  </si>
  <si>
    <t>TT6-01, KĐT mới Văn Phú, Phường Phúc La, Quận Hà Đông, TP. Hà Nội</t>
  </si>
  <si>
    <t>Tòa nhà DC Complex , số 120 Định Công</t>
  </si>
  <si>
    <t>ô đất F5 -CH02, dự án khu đô thị mới Tây mỗ , đại mỗ , vinhome park ,tây mỗ</t>
  </si>
  <si>
    <t>Số 341 lô 22C KDTM ngã năm SBCB , phường Đông khế , ngô quyền , HP</t>
  </si>
  <si>
    <t xml:space="preserve">quảng ninh </t>
  </si>
  <si>
    <t xml:space="preserve">sơn tây </t>
  </si>
  <si>
    <t xml:space="preserve">sóc sơn </t>
  </si>
  <si>
    <t xml:space="preserve">thanh trì </t>
  </si>
  <si>
    <t xml:space="preserve">hai bà trưng </t>
  </si>
  <si>
    <t>hà đông</t>
  </si>
  <si>
    <t xml:space="preserve">thanh oai </t>
  </si>
  <si>
    <t xml:space="preserve">cầu giấy </t>
  </si>
  <si>
    <t xml:space="preserve">bắc từ liêm </t>
  </si>
  <si>
    <t xml:space="preserve">ba đình </t>
  </si>
  <si>
    <t xml:space="preserve">thanh xuân </t>
  </si>
  <si>
    <t xml:space="preserve">ba vì </t>
  </si>
  <si>
    <t>Thanh Xuân</t>
  </si>
  <si>
    <t>HOÀN KIẾM</t>
  </si>
  <si>
    <t>HAI BÀ TRƯNG</t>
  </si>
  <si>
    <t>BA ĐÌNH</t>
  </si>
  <si>
    <t>CẦU GIẤY</t>
  </si>
  <si>
    <t>HOÀI ĐỨC</t>
  </si>
  <si>
    <t>ĐỐNG ĐA</t>
  </si>
  <si>
    <t>LONG BIÊN</t>
  </si>
  <si>
    <t>NAM TỪ LIÊM</t>
  </si>
  <si>
    <t>THANH XUÂN</t>
  </si>
  <si>
    <t>GIA LÂM</t>
  </si>
  <si>
    <t>TÂY HỒ</t>
  </si>
  <si>
    <t>HÀ ĐÔNG</t>
  </si>
  <si>
    <t>HOÀNG MAI</t>
  </si>
  <si>
    <t>Nam TỪ LIÊM</t>
  </si>
  <si>
    <t>NGÔ QUYỀN</t>
  </si>
  <si>
    <t xml:space="preserve">hải phòng </t>
  </si>
  <si>
    <t>kl00099</t>
  </si>
  <si>
    <t>soi</t>
  </si>
  <si>
    <t>WIN-HNI-SSN-2BF6</t>
  </si>
  <si>
    <t xml:space="preserve">wm+ quán mỹ </t>
  </si>
  <si>
    <t>phan trọng cường</t>
  </si>
  <si>
    <t>Số 51, Thôn Quán Mỹ, Xã Kim Anh, Thành phố Hà Nội Việt Nam</t>
  </si>
  <si>
    <t xml:space="preserve">wm+ đường nhạn </t>
  </si>
  <si>
    <t xml:space="preserve">Đông anh </t>
  </si>
  <si>
    <t xml:space="preserve">thôn đường nhạn , xã thư lâm tp hà nội </t>
  </si>
  <si>
    <t>km</t>
  </si>
  <si>
    <t>GS25-HNI-MLH-HN01029</t>
  </si>
  <si>
    <t>Lô 45/1 , 45/2, quang minh Industrlal park</t>
  </si>
  <si>
    <t xml:space="preserve">Mê linh </t>
  </si>
  <si>
    <t>Lô 45/1 , 45/2, quang minh Industrlal park , quang minh commune ,</t>
  </si>
  <si>
    <t>WIN-HNI-TOI-2BQ6</t>
  </si>
  <si>
    <t xml:space="preserve">wm+ văn quán </t>
  </si>
  <si>
    <t>Số 63, Thôn Văn Quán, Xã Thanh Oai, TP. Hà Nội Việt Nam</t>
  </si>
  <si>
    <t>WIN-HNI-QOI-2BT9</t>
  </si>
  <si>
    <t xml:space="preserve">wm+ yên quán </t>
  </si>
  <si>
    <t xml:space="preserve">quốc oai </t>
  </si>
  <si>
    <t>Thôn Yên Quán, Xã Hưng Đạo, TP. Hà Nội Việt Nam</t>
  </si>
  <si>
    <t>KAI-HNI-GLM-S219</t>
  </si>
  <si>
    <t>kai mart s2.19 oceanpark</t>
  </si>
  <si>
    <t>Pavi mart ( kai mart) s2.19 oceanpark</t>
  </si>
  <si>
    <t>WIN-HNI-HDG-2BX6</t>
  </si>
  <si>
    <t>wm+ the vesta</t>
  </si>
  <si>
    <t xml:space="preserve">hà đông </t>
  </si>
  <si>
    <t>Kiot số 02 – 03, Tầng 01, Tòa nhà V3, Dự án Khu nhà ở xã hội Phú Lãm – The Vesta, Phường Phú Lương, TP. Hà Nội</t>
  </si>
  <si>
    <t>WIN-HNI-DPG-2BV8</t>
  </si>
  <si>
    <t xml:space="preserve">wm+ hoa sơn </t>
  </si>
  <si>
    <t xml:space="preserve">đan phượng </t>
  </si>
  <si>
    <t>Số 64-66 Đường Hoa Sơn, Xã Đan Phượng, TP. Hà Nội Việt Nam</t>
  </si>
  <si>
    <t>WIN-HNI-SSN-2BO4</t>
  </si>
  <si>
    <t xml:space="preserve">wm+ lương phúc </t>
  </si>
  <si>
    <t>Số 6, Thôn Lương Phúc, Xã Đa Phúc, TP. Hà Nội Việt Nam</t>
  </si>
  <si>
    <t>VITALMART-HNI-CGY-2514</t>
  </si>
  <si>
    <t xml:space="preserve">vitalmart yên hòa </t>
  </si>
  <si>
    <t>Vital Mart - Căn số 102, tòa CT4- Vimeco, Lô H1, Phường Yên Hòa, TP Hà Nội,</t>
  </si>
  <si>
    <t>WIN-HNI-MDC-2BV7</t>
  </si>
  <si>
    <t xml:space="preserve">wm+ cộng hòa </t>
  </si>
  <si>
    <t xml:space="preserve">mỹ đức </t>
  </si>
  <si>
    <t xml:space="preserve">xóm cộng hòa , thôn lai tảo , xã phúc sơn , tp hà nội </t>
  </si>
  <si>
    <t>KAI-HNI-GLM-S108</t>
  </si>
  <si>
    <t>kai mart s108 oceanpark</t>
  </si>
  <si>
    <t xml:space="preserve">s1.08 oceanpark 1 gia lâm </t>
  </si>
  <si>
    <t>Gà hun cỏ xạ hương  500g</t>
  </si>
  <si>
    <t>SOI</t>
  </si>
  <si>
    <t>CGHM450</t>
  </si>
  <si>
    <t>Chân giò heo muối vị Tayaki 450g</t>
  </si>
  <si>
    <t>CGST150KT</t>
  </si>
  <si>
    <t>Chân gà sả tắc 150g - Hàng mẫu tặng</t>
  </si>
  <si>
    <t>CGST250G</t>
  </si>
  <si>
    <t>Chân gà sốt thái 250g</t>
  </si>
  <si>
    <t>CN300KT</t>
  </si>
  <si>
    <t>Chả nướng 300g - Hàng mẫu tặng</t>
  </si>
  <si>
    <t>DGCG500</t>
  </si>
  <si>
    <t>Đùi gà chiên giòn 500g</t>
  </si>
  <si>
    <t>GL150KT</t>
  </si>
  <si>
    <t>Giò lụa cây 150g - Hàng mẫu tặng</t>
  </si>
  <si>
    <t>GMHCXH500</t>
  </si>
  <si>
    <t>GMHCXH500G</t>
  </si>
  <si>
    <t>Giò Thủ 500g</t>
  </si>
  <si>
    <t>GTLX50</t>
  </si>
  <si>
    <t>Giò tai lưỡi xào 50g</t>
  </si>
  <si>
    <t>GTLX50HM</t>
  </si>
  <si>
    <t>Giò tai lưỡi xào 50g-Hàng mẫu</t>
  </si>
  <si>
    <t>LXBM50</t>
  </si>
  <si>
    <t>Lạp xưởng ba miền 50g</t>
  </si>
  <si>
    <t>Lạp xưởng 3 miền 500g</t>
  </si>
  <si>
    <t>LXBM50HM</t>
  </si>
  <si>
    <t>Lạp xưởng ba miền 50g- Hàng mẫu</t>
  </si>
  <si>
    <t>LXTB250</t>
  </si>
  <si>
    <t>Lạp xưởng tây bắc 250g</t>
  </si>
  <si>
    <t>LXTB50</t>
  </si>
  <si>
    <t>Lạp xưởng tây bắc 50g</t>
  </si>
  <si>
    <t>Lạp xưởng Tây Bắc 500g</t>
  </si>
  <si>
    <t>LXTB50HM</t>
  </si>
  <si>
    <t>Lạp xưởng tây bắc 50g-Hàng Mẫu</t>
  </si>
  <si>
    <t>TH50</t>
  </si>
  <si>
    <t>Tai heo muối 50g</t>
  </si>
  <si>
    <t>TH50HT</t>
  </si>
  <si>
    <t>Tai heo muối 50g-Hàng mẫu</t>
  </si>
  <si>
    <t>THST150KT</t>
  </si>
  <si>
    <t>Tai heo sốt thái 150g - Hàng mẫu tặng</t>
  </si>
  <si>
    <t>SOI-HNI-BDH-S08 - SOI 8 - 20 Núi Trúc</t>
  </si>
  <si>
    <t>Ba Đình</t>
  </si>
  <si>
    <t>Kai Mart</t>
  </si>
  <si>
    <t>WIN-HNI-UHA-2BY8</t>
  </si>
  <si>
    <t xml:space="preserve">wm + bài lâm hạ </t>
  </si>
  <si>
    <t xml:space="preserve">ứng hòa </t>
  </si>
  <si>
    <t>Số 64, Thôn Bài Lâm Hạ, Xã Hòa Xá, TP. Hà Nội Việt Nam</t>
  </si>
  <si>
    <t>WIN-HNI-NTL-2BB6</t>
  </si>
  <si>
    <t xml:space="preserve">wm +sa1 vinhomes smart city </t>
  </si>
  <si>
    <t>Tầng 1, Căn 1S12-1S13-1S16, Tòa SA1, Ô đất F3-CH02&amp;CH03, Dự án KĐTM Tây Mỗ - Đại Mỗ - Vinhomes Park, Phường Tây Mỗ, TP. Hà Nội Việt Nam</t>
  </si>
  <si>
    <t>WIN-HNI-TTT-2BAN</t>
  </si>
  <si>
    <t xml:space="preserve">wm + ngã 3 vân lôi </t>
  </si>
  <si>
    <t xml:space="preserve">thạch thất </t>
  </si>
  <si>
    <t>Số 578-580, Đường TL 420 Bình Yên, Thôn Vân Lôi, TP. Hà Nội Việt Nam</t>
  </si>
  <si>
    <t>WIN-HNI-BVI-2BV9</t>
  </si>
  <si>
    <t xml:space="preserve">wm+ bất bạt </t>
  </si>
  <si>
    <t>Số 15 Đường Chân Đê, Xã Bất Bạt, TP. Hà Nội Việt Nam</t>
  </si>
  <si>
    <t xml:space="preserve">                                          </t>
  </si>
  <si>
    <t>SENDO-HNI-DAH-SFN</t>
  </si>
  <si>
    <t>sen do</t>
  </si>
  <si>
    <t xml:space="preserve">đông anh </t>
  </si>
  <si>
    <t xml:space="preserve">đỗ minh qang </t>
  </si>
  <si>
    <t xml:space="preserve">trung tâm LOGISTICS HNT NGUYÊN KHÊ , xã nguyên khê , Đông anh </t>
  </si>
  <si>
    <t>sendo</t>
  </si>
  <si>
    <t>WIN-HNI-DAH-2BK6</t>
  </si>
  <si>
    <t>wm+ thạch lỗi</t>
  </si>
  <si>
    <t xml:space="preserve">số 31 thôn thạch lỗi , xã nội bài </t>
  </si>
  <si>
    <t>READYMART-HNI-TTX-CS7</t>
  </si>
  <si>
    <t>readymart căn d4.3-d4.4 tòa d khu b , kdt imperia garden 203 nguyễn huy tưởng</t>
  </si>
  <si>
    <t>căn d4.3-d4.4 tòa d khu b , kdt imperia garden 203 nguyễn huy tưởng , thanh xuân , hà nội</t>
  </si>
  <si>
    <t>WIN-HNI-SSN-2BW7</t>
  </si>
  <si>
    <t>wm+ đền sóc</t>
  </si>
  <si>
    <t xml:space="preserve">130 đường đền sóc , xã sóc sơn </t>
  </si>
  <si>
    <t>WIN-HNI-TTT-2B04</t>
  </si>
  <si>
    <t xml:space="preserve">wm+ lại thượng </t>
  </si>
  <si>
    <t xml:space="preserve">số 139 lại thượng , xã thạch thất , hà nội </t>
  </si>
  <si>
    <t>WIN-HNI-TOI-2BY2</t>
  </si>
  <si>
    <t xml:space="preserve">wm+ bạch nao </t>
  </si>
  <si>
    <t xml:space="preserve">Số nhà 22 xóm 3 thôn bạch nao , xã tam hưng ,hà nội </t>
  </si>
  <si>
    <t>WIN-HNI-PXN-2BBR</t>
  </si>
  <si>
    <t xml:space="preserve">wm+ thao chính </t>
  </si>
  <si>
    <t xml:space="preserve">phú xuyên </t>
  </si>
  <si>
    <t xml:space="preserve">số 31 tiểu khu thao chính , xã phú xuyên , hà nội </t>
  </si>
  <si>
    <t>WIN-HNI-CMY-2B56</t>
  </si>
  <si>
    <t>wm+ thôn vực</t>
  </si>
  <si>
    <t xml:space="preserve">chương mỹ </t>
  </si>
  <si>
    <t xml:space="preserve">số 08 thôn vực , xã chuyên mỹ , hà nội </t>
  </si>
  <si>
    <t>WIN-HNI-CGY-2BCI</t>
  </si>
  <si>
    <t xml:space="preserve">wm+ hoàng ngân </t>
  </si>
  <si>
    <t xml:space="preserve">Cầu giấy </t>
  </si>
  <si>
    <t xml:space="preserve">K2TM1 tòa nhà trụ sở công ty , TTTM văn phòng và căn hộ TP Hà Nội </t>
  </si>
  <si>
    <t>TDMART-HNI-NTL-VL2</t>
  </si>
  <si>
    <t>td mart</t>
  </si>
  <si>
    <t xml:space="preserve">shop house VL2 -SP -20 Vinhome smart city , phường Tây mỗ </t>
  </si>
  <si>
    <t>WIN-HNI-BVI-2BX5</t>
  </si>
  <si>
    <t xml:space="preserve">wm+ việt hòa </t>
  </si>
  <si>
    <t xml:space="preserve">thôn việt hòa , xã yên bài </t>
  </si>
  <si>
    <t>WIN-HNI-BVI-2Bk1</t>
  </si>
  <si>
    <t>WIN-HNI-LBN-2Br9</t>
  </si>
  <si>
    <t>Tổng 
Số Lượng</t>
  </si>
  <si>
    <t>hàng 
đổi</t>
  </si>
  <si>
    <t>Hàng
 tặng</t>
  </si>
  <si>
    <t>BCMALL-NBH-00-001</t>
  </si>
  <si>
    <t>WIN-HNI-MLH-2BO5</t>
  </si>
  <si>
    <t>WIN-HNI-HDG-2BBE</t>
  </si>
  <si>
    <t>BCMALL</t>
  </si>
  <si>
    <t xml:space="preserve">NINH BÌNH </t>
  </si>
  <si>
    <t xml:space="preserve">XUÂN TRƯỜNG </t>
  </si>
  <si>
    <t>BC MALL Xuân Trường, DT 489C, TT. Xuân Trường, Xuân Trường, Ninh Bình 100000, Việt Nam</t>
  </si>
  <si>
    <t>BC MALL</t>
  </si>
  <si>
    <t>BCMALL-HNI-NTL-001</t>
  </si>
  <si>
    <t>Công ty TNHH phát triển nhân lực việt</t>
  </si>
  <si>
    <t xml:space="preserve">biệt thự số nhà c11 , ngõ 44/11 -kdt mỹ đình 1 , nguyễn cơ thạch , phường từ liêm , hà nội </t>
  </si>
  <si>
    <t xml:space="preserve">win+ giai lạc </t>
  </si>
  <si>
    <t xml:space="preserve">mê linh </t>
  </si>
  <si>
    <t xml:space="preserve">tổ 1 , thôn giai lạc , xã quang minh , hà nội </t>
  </si>
  <si>
    <t>wm+ ct8a dương nội</t>
  </si>
  <si>
    <t xml:space="preserve">tầng 1 tòa nhà ct8a khu đô thị mới dương nội , tp hà nội </t>
  </si>
  <si>
    <t>WIN-HNI-BDH-2BBA</t>
  </si>
  <si>
    <t>Grand Total</t>
  </si>
  <si>
    <t>wm+ lô A3 số 2 giảng võ</t>
  </si>
  <si>
    <t xml:space="preserve">Số 01, lô 3 khu nhà ở số 2 giảng võ , giảng võ </t>
  </si>
  <si>
    <t>WIN-HNI-MDC-2BCW</t>
  </si>
  <si>
    <t xml:space="preserve">WM+ 168 thượng tiết </t>
  </si>
  <si>
    <t xml:space="preserve">số 168 thượng tiết , thôn thượng tiết , xã mỹ đức , hà nội </t>
  </si>
  <si>
    <t xml:space="preserve">Wm+ 51 trần phú </t>
  </si>
  <si>
    <t xml:space="preserve">số 51 đường trần phú , thôn xuân la , xã phượng dực , hà nội </t>
  </si>
  <si>
    <t>WM-HNI-DAH-2BDT</t>
  </si>
  <si>
    <t>WM+ phong châu</t>
  </si>
  <si>
    <t xml:space="preserve">thôn châu phong , xã thư lâm tp hà nội </t>
  </si>
  <si>
    <t>CGST250g</t>
  </si>
  <si>
    <t>chân gà sốt thái 250g</t>
  </si>
  <si>
    <t>chân gà sả tắc 250g</t>
  </si>
  <si>
    <t>tai heo sốt thái 250g</t>
  </si>
  <si>
    <t>WIN-HNI-HDC-2BEM</t>
  </si>
  <si>
    <t>wm+ an trại , sơn đồng</t>
  </si>
  <si>
    <t xml:space="preserve">hoài đức </t>
  </si>
  <si>
    <t xml:space="preserve">thôn an trại , xã sơn đồng , thành phố hà nội </t>
  </si>
  <si>
    <t>WIN-HNI-TTI-2BZ4</t>
  </si>
  <si>
    <t xml:space="preserve">wm+ thọ am , nam phủ </t>
  </si>
  <si>
    <t xml:space="preserve">số nhà 177 , thôn thọ am , xã nam phù , tp hà nội </t>
  </si>
  <si>
    <t>WIN-HNI-PXN-2BCX</t>
  </si>
  <si>
    <t>wm + thành lập 1 , đại xuyên</t>
  </si>
  <si>
    <t>WIN-HNI-TTN-2BDM</t>
  </si>
  <si>
    <t>wm + 51 thư dương</t>
  </si>
  <si>
    <t xml:space="preserve">thường tín </t>
  </si>
  <si>
    <t xml:space="preserve">thôn thành lập 1 , xã đại xuyên , tp hà nội </t>
  </si>
  <si>
    <t xml:space="preserve">số 51 thư dương , xã chương dương , tp hà nội </t>
  </si>
  <si>
    <t>COOP-HNI-HDG-9167</t>
  </si>
  <si>
    <t>HN Yên Nghĩa</t>
  </si>
  <si>
    <t>B9 -Lô B -TT2 dự án khu nhà ở bộ tư lệnh thủ đô , phường yên nghĩa , hn</t>
  </si>
  <si>
    <t>WIN-HNI-QOI-2BFF</t>
  </si>
  <si>
    <t>wm+ yên thái , phú cát</t>
  </si>
  <si>
    <t xml:space="preserve">thôn yên thái , xã phú cát , tp hà nội </t>
  </si>
  <si>
    <t>WIN-HNI-BTL-2BAA</t>
  </si>
  <si>
    <t>wm + a14 ngõ 106 hoàng quốc</t>
  </si>
  <si>
    <t xml:space="preserve">căn hộ số 04-05 , tầng 1 thuộc nhà chung cư A14 , ngõ 106 tp hà nội </t>
  </si>
  <si>
    <t>WIN-HNI-MLH-2BCY</t>
  </si>
  <si>
    <t>wm+ nai châu , yên lãng</t>
  </si>
  <si>
    <t xml:space="preserve">thôn nai châu , xã yên lãng , tp hà nội </t>
  </si>
  <si>
    <t>Chân giò heo muối vị tayaki 450g</t>
  </si>
  <si>
    <t>WIN-HNI-TOI-2BGJ</t>
  </si>
  <si>
    <t>wm+ thôn bãi , bình minh</t>
  </si>
  <si>
    <t>WIN-HNI-MDC-2BAO</t>
  </si>
  <si>
    <t>wm+ an duyệt , hương sơn</t>
  </si>
  <si>
    <t xml:space="preserve">thôn bãi , xã bình minh ,tp hà nội </t>
  </si>
  <si>
    <t xml:space="preserve">thôn an duyệt , xã hương sơn , tp hà nội </t>
  </si>
  <si>
    <t>WIN-HNI-LBN-2BFY</t>
  </si>
  <si>
    <t>wm+ 2A ngõ 303 phúc lợi</t>
  </si>
  <si>
    <t xml:space="preserve">long biên </t>
  </si>
  <si>
    <t xml:space="preserve">số 2A , ngõ 303 phúc lợi , tổ 9 , phường phúc lợi , tp hà nội </t>
  </si>
  <si>
    <t>WIN-HNI-GLM-2BHG</t>
  </si>
  <si>
    <t>wm+ 67 hẻm 503/54 ninh hiệp</t>
  </si>
  <si>
    <t xml:space="preserve">gia lâm </t>
  </si>
  <si>
    <t xml:space="preserve">số nhà 67 hẻm 503/54 đường ninh hiệp , thôn 5 xã phù đổng , tp hà nội </t>
  </si>
  <si>
    <t>WIN-HNI-BVI-2BEB</t>
  </si>
  <si>
    <t>wm + nhuận trạch , cổ đô</t>
  </si>
  <si>
    <t>WIN-HNI-HDG-2BGE</t>
  </si>
  <si>
    <t>wm + khu tdc lk 19A -lk 19B dương nội</t>
  </si>
  <si>
    <t>WIN-HNI-NTL-2BKC</t>
  </si>
  <si>
    <t>wm + 129 ngõ 40 Do Nha</t>
  </si>
  <si>
    <t xml:space="preserve">số 24-24A thôn nhuận trạch , xã cổ đô , tp hà nội </t>
  </si>
  <si>
    <t xml:space="preserve">đường lê quang đạo ( kéo dài ) lô B1 -B2-B3 khu tái định cư tp hà nội </t>
  </si>
  <si>
    <t xml:space="preserve">số 129 ngõ 40 đường do nha , tổ dân phố 4 miêu nha , xuân phương </t>
  </si>
  <si>
    <t>WIN-HNI-DAH-2BGM</t>
  </si>
  <si>
    <t xml:space="preserve">số 21 , thôn hải bối , xã vĩnh thanh , tp hà nội </t>
  </si>
  <si>
    <t>WIN-HNI-DAH-2BGA</t>
  </si>
  <si>
    <t xml:space="preserve">wm+ lễ pháp , phúc thịnh </t>
  </si>
  <si>
    <t>wm+ hải bối , vĩnh thanh</t>
  </si>
  <si>
    <t xml:space="preserve">thôn lễ pháp , xã phúc thịnh , tp hà nội </t>
  </si>
  <si>
    <t>TMART-HNI-TTX-03018</t>
  </si>
  <si>
    <t>Tmart03018 137. Quầy 358 nguyễn trãi</t>
  </si>
  <si>
    <t xml:space="preserve">137 quầy 358 nguyễn trãi ,thanh xuân </t>
  </si>
  <si>
    <t>viety0005</t>
  </si>
  <si>
    <t xml:space="preserve">căn thương mại dịch vụ a03 tầng 1 tòa nhà a chung cư sunhine green , long biên </t>
  </si>
  <si>
    <t>WIN-HNI-TTN-2BEA</t>
  </si>
  <si>
    <t>wm + đỗ hà , thường tín</t>
  </si>
  <si>
    <t xml:space="preserve">thôn đỗ hà , xã thường tín , tp hà nội </t>
  </si>
  <si>
    <t>WIN-HNI-PXN-2BFJ</t>
  </si>
  <si>
    <t xml:space="preserve">wm + thôn nội 5 , phượng dực </t>
  </si>
  <si>
    <t xml:space="preserve">nam từ liêm </t>
  </si>
  <si>
    <t xml:space="preserve">thôn nội 5 , xã phượng dực , tp hà nội </t>
  </si>
  <si>
    <t>G24H-HNI-CGY-001</t>
  </si>
  <si>
    <t>cửa hàng G24H</t>
  </si>
  <si>
    <t>G24H-HNI-CGY-052</t>
  </si>
  <si>
    <t>công ty TNHH một thành viên thương mại &amp; dịch vụ trường sinh</t>
  </si>
  <si>
    <t>KAIMART-HNI-GLM-001</t>
  </si>
  <si>
    <t>HỘ KINH DOANH KAIMART</t>
  </si>
  <si>
    <t>Cửa hàng G24H - toà Luxury Park View - Trương Công Giai - Cầu Giấy - Hà Nội</t>
  </si>
  <si>
    <t xml:space="preserve">nhà số 17 ngõ 11 phố duy tân , phường cầu giấy , tp hà nội </t>
  </si>
  <si>
    <t xml:space="preserve">Căn s2.11 01SH01 KDT vinhomes ocean park , gia lâm hà nội </t>
  </si>
  <si>
    <t>WIN-HNI-CMY-2BIG</t>
  </si>
  <si>
    <t>wm+ trung cao 2 , phú nghĩa</t>
  </si>
  <si>
    <t xml:space="preserve">thôn trung cao 2 , xã phú nghĩa , tp hà nội </t>
  </si>
  <si>
    <t>WIN-HNI-MLH-2BQ9</t>
  </si>
  <si>
    <t>wm+ thôn đồng , quang minh</t>
  </si>
  <si>
    <t xml:space="preserve">thôn đồng , xã quang minh , hà nội </t>
  </si>
  <si>
    <t>WIN-HNI-SSN-2BBY</t>
  </si>
  <si>
    <t>wm+ xuân tàng , đa phúc</t>
  </si>
  <si>
    <t xml:space="preserve">số 44 thôn xuân tàng , xã đa phúc , tp hà nội </t>
  </si>
  <si>
    <t>WIN-HNI-MLH-2BJS</t>
  </si>
  <si>
    <t>wm+ hạ lôi , mê linh</t>
  </si>
  <si>
    <t xml:space="preserve">thôn 4 hạ lôi , xã mê linh , tp hà nội </t>
  </si>
  <si>
    <t>WIN-HNI-BVI-2BEK</t>
  </si>
  <si>
    <t>wm+ 72 phú nghĩa</t>
  </si>
  <si>
    <t>WIN-HNI-DPG-2BIC</t>
  </si>
  <si>
    <t>wm+ thôn 4 , liên minh</t>
  </si>
  <si>
    <t xml:space="preserve">số 70 thôn 4 xã liên minh , tp hà nội </t>
  </si>
  <si>
    <t xml:space="preserve">số 72 đường phú nghĩa , thôn phú nghĩa , xã cổ đô tp hà nội </t>
  </si>
  <si>
    <t>WIN-HNI-LBN-2BJE</t>
  </si>
  <si>
    <t>wm+ 315 nguyễn văn cừ</t>
  </si>
  <si>
    <t xml:space="preserve">số 315 nguyễn văn cừ , phường bồ đề , tp hà nội </t>
  </si>
  <si>
    <t>WIN-HNI-TTT-2B94</t>
  </si>
  <si>
    <t>wm+ 166 liên phú thượng</t>
  </si>
  <si>
    <t>thạch thất</t>
  </si>
  <si>
    <t xml:space="preserve">số 166 đường liên phú thượng , thôn nội thôn , xã thạch thất </t>
  </si>
  <si>
    <t>aau002</t>
  </si>
  <si>
    <t>AAU-HCM-Q1-002</t>
  </si>
  <si>
    <t>AAU-HCM-Q2-001</t>
  </si>
  <si>
    <t>aau003</t>
  </si>
  <si>
    <t>AAU-HCM-Q2-003</t>
  </si>
  <si>
    <t>AAU-HCM-TPU-000</t>
  </si>
  <si>
    <t>ACM-001</t>
  </si>
  <si>
    <t>ACM-BDG-01-001</t>
  </si>
  <si>
    <t>acm0018</t>
  </si>
  <si>
    <t>ACM-BDG-01-018</t>
  </si>
  <si>
    <t>ACM-031</t>
  </si>
  <si>
    <t>ACM-HCM-BTN-031</t>
  </si>
  <si>
    <t>acm0016</t>
  </si>
  <si>
    <t>ACM-HCM-HBC-016</t>
  </si>
  <si>
    <t>acm0015</t>
  </si>
  <si>
    <t>ACM-HCM-HNB-015</t>
  </si>
  <si>
    <t>acm0023</t>
  </si>
  <si>
    <t>ACM-HCM-PNN-023</t>
  </si>
  <si>
    <t>acm0001</t>
  </si>
  <si>
    <t>ACM-HCM-Q1-001</t>
  </si>
  <si>
    <t>acm0017</t>
  </si>
  <si>
    <t>ACM-HCM-Q11-017</t>
  </si>
  <si>
    <t>acm0002</t>
  </si>
  <si>
    <t>ACM-HCM-Q2-002</t>
  </si>
  <si>
    <t>acm0003</t>
  </si>
  <si>
    <t>ACM-HCM-Q2-003</t>
  </si>
  <si>
    <t>ACM-032</t>
  </si>
  <si>
    <t>ACM-HCM-Q2-032</t>
  </si>
  <si>
    <t>ACM-HCM-Q3-000</t>
  </si>
  <si>
    <t>acm0004</t>
  </si>
  <si>
    <t>ACM-HCM-Q3-004</t>
  </si>
  <si>
    <t>acm0005</t>
  </si>
  <si>
    <t>ACM-HCM-Q5-005</t>
  </si>
  <si>
    <t>acm0006</t>
  </si>
  <si>
    <t>ACM-HCM-Q6-006</t>
  </si>
  <si>
    <t>ACM-034</t>
  </si>
  <si>
    <t>ACM-HCM-Q6-034</t>
  </si>
  <si>
    <t>acm0007</t>
  </si>
  <si>
    <t>ACM-HCM-Q7-007</t>
  </si>
  <si>
    <t>acm0008</t>
  </si>
  <si>
    <t>ACM-HCM-Q7-008</t>
  </si>
  <si>
    <t>acm0009</t>
  </si>
  <si>
    <t>ACM-HCM-Q7-009</t>
  </si>
  <si>
    <t>acm0010</t>
  </si>
  <si>
    <t>ACM-HCM-Q7-010</t>
  </si>
  <si>
    <t>acm0012</t>
  </si>
  <si>
    <t>ACM-HCM-Q7-012</t>
  </si>
  <si>
    <t>acm0013</t>
  </si>
  <si>
    <t>ACM-HCM-Q7-013</t>
  </si>
  <si>
    <t>acm0022</t>
  </si>
  <si>
    <t>ACM-HCM-Q7-022</t>
  </si>
  <si>
    <t>acm0014</t>
  </si>
  <si>
    <t>ACM-HCM-TBH-014</t>
  </si>
  <si>
    <t>ACM-HNI-CGY-020</t>
  </si>
  <si>
    <t>ACM-HNI-HKM-002</t>
  </si>
  <si>
    <t>ACM-HNI-HKM-019</t>
  </si>
  <si>
    <t>ACM-HYN-00-021</t>
  </si>
  <si>
    <t>ACM-HYN-00-023</t>
  </si>
  <si>
    <t>ACM-003</t>
  </si>
  <si>
    <t>ACM-KHA-01-003</t>
  </si>
  <si>
    <t>AEONBINHDUONG</t>
  </si>
  <si>
    <t>AEON-BDG-01--001</t>
  </si>
  <si>
    <t>AEON1009</t>
  </si>
  <si>
    <t>AEON-BDG-01-1009</t>
  </si>
  <si>
    <t>AEONHOCHIMINH</t>
  </si>
  <si>
    <t>AEON-HCM-01--003</t>
  </si>
  <si>
    <t>AEON1010</t>
  </si>
  <si>
    <t>AEON-HCM-Q7-1010</t>
  </si>
  <si>
    <t>AEON-HCM-TPU-000</t>
  </si>
  <si>
    <t>AEON-HNI-LBN--004</t>
  </si>
  <si>
    <t>ALEE001</t>
  </si>
  <si>
    <t>ALEE-BDG-01-001</t>
  </si>
  <si>
    <t>ALEE-001</t>
  </si>
  <si>
    <t>ALEE-BDG-01--001</t>
  </si>
  <si>
    <t>ALEE</t>
  </si>
  <si>
    <t>ALEE-HCM-01-000</t>
  </si>
  <si>
    <t>ALIMART</t>
  </si>
  <si>
    <t>ALI-HCM-TBH-000</t>
  </si>
  <si>
    <t>annghia001</t>
  </si>
  <si>
    <t>ANNGHIA-HCM-HBC-002</t>
  </si>
  <si>
    <t>ANNGHIA-01</t>
  </si>
  <si>
    <t>ANNGHIA-HCM-HBC-003</t>
  </si>
  <si>
    <t>ANNGHIA-LAN-01-001</t>
  </si>
  <si>
    <t>ANPHONG</t>
  </si>
  <si>
    <t>ANPHONG-HCM-Q10-001</t>
  </si>
  <si>
    <t>ANTIEN</t>
  </si>
  <si>
    <t>ANPHONG-HCM-Q7-001</t>
  </si>
  <si>
    <t>ARIMI-HNI-LBN-001</t>
  </si>
  <si>
    <t>ANHSANHVANG</t>
  </si>
  <si>
    <t>ASV-HCM-TBH-19932</t>
  </si>
  <si>
    <t>AMTHUCVANG-224</t>
  </si>
  <si>
    <t>ATV-HCM-Q9-37224</t>
  </si>
  <si>
    <t>AUCHANTAYNINH</t>
  </si>
  <si>
    <t>AUCHAN-TNH-01-001</t>
  </si>
  <si>
    <t>AUVT-176</t>
  </si>
  <si>
    <t>AU-VTU-01-001</t>
  </si>
  <si>
    <t>BACHTIN-HNI-THO-001</t>
  </si>
  <si>
    <t>BAOMINH-525</t>
  </si>
  <si>
    <t>BAOMINH-HCM-TDC-001</t>
  </si>
  <si>
    <t>BICHCAU</t>
  </si>
  <si>
    <t>BC-LDG-01-4135</t>
  </si>
  <si>
    <t>BENTHUYEN</t>
  </si>
  <si>
    <t>BENXEMIENDONG</t>
  </si>
  <si>
    <t>BETAMEDIA</t>
  </si>
  <si>
    <t>BETA-HCM-Q1-002</t>
  </si>
  <si>
    <t>BIENGIAUVN</t>
  </si>
  <si>
    <t>BGVN-VTU-01-6537</t>
  </si>
  <si>
    <t>BAOHIEMDONGNAI</t>
  </si>
  <si>
    <t>BHDN-DNI-01-001</t>
  </si>
  <si>
    <t>BACHHOAGIADINH</t>
  </si>
  <si>
    <t>BHGD-BDG-01-001</t>
  </si>
  <si>
    <t>BHX13660</t>
  </si>
  <si>
    <t>BHX-AGG-01-13660</t>
  </si>
  <si>
    <t>BHX13360</t>
  </si>
  <si>
    <t>BHX-BDG-01-13360</t>
  </si>
  <si>
    <t>BHX13361</t>
  </si>
  <si>
    <t>BHX-BDG-01-13361</t>
  </si>
  <si>
    <t>BHX13203</t>
  </si>
  <si>
    <t>BHX-BPC-01-13203</t>
  </si>
  <si>
    <t>BHX13564</t>
  </si>
  <si>
    <t>BHX-BPC-01-13564</t>
  </si>
  <si>
    <t>BHX13768</t>
  </si>
  <si>
    <t>BHX-BTN-01-13768</t>
  </si>
  <si>
    <t>BHX14000</t>
  </si>
  <si>
    <t>BHX-BTN-01-14000</t>
  </si>
  <si>
    <t>BHX13044</t>
  </si>
  <si>
    <t>BHX-CMU-01-13044</t>
  </si>
  <si>
    <t>BHX13254</t>
  </si>
  <si>
    <t>BHX-CTO-01-13254</t>
  </si>
  <si>
    <t>BHX13362</t>
  </si>
  <si>
    <t>BHX-CTO-01-13362</t>
  </si>
  <si>
    <t>BHX13492</t>
  </si>
  <si>
    <t>BHX-CTO-01-13492</t>
  </si>
  <si>
    <t>BHX19865</t>
  </si>
  <si>
    <t>BHX-DLK-01-19865</t>
  </si>
  <si>
    <t>BHX13237</t>
  </si>
  <si>
    <t>BHX-DNI-01-13237</t>
  </si>
  <si>
    <t>BHX13425</t>
  </si>
  <si>
    <t>BHX-DNI-01-13425</t>
  </si>
  <si>
    <t>BHX13638</t>
  </si>
  <si>
    <t>BHX-DNI-01-13638</t>
  </si>
  <si>
    <t>BHX13104</t>
  </si>
  <si>
    <t>BHX-DTP-01-13104</t>
  </si>
  <si>
    <t>BHX13229</t>
  </si>
  <si>
    <t>BHX-HCM-BTN-13229</t>
  </si>
  <si>
    <t>BHX13490</t>
  </si>
  <si>
    <t>BHX-HCM-HBC-13490</t>
  </si>
  <si>
    <t>BHX13576</t>
  </si>
  <si>
    <t>BHX-HCM-HBC-13576</t>
  </si>
  <si>
    <t>BHX13971</t>
  </si>
  <si>
    <t>BHX-HCM-HBC-13971</t>
  </si>
  <si>
    <t>BHX27904</t>
  </si>
  <si>
    <t>BHX-HCM-HBC-27904</t>
  </si>
  <si>
    <t>BHX13681</t>
  </si>
  <si>
    <t>BHX-HCM-HMN-13681</t>
  </si>
  <si>
    <t>BHX19864</t>
  </si>
  <si>
    <t>BHX-HCM-HNB-19864</t>
  </si>
  <si>
    <t>BHX-HCM-Q1-000</t>
  </si>
  <si>
    <t>BHX22859</t>
  </si>
  <si>
    <t>BHX-HCM-Q12-22859</t>
  </si>
  <si>
    <t>BHX14015</t>
  </si>
  <si>
    <t>BHX-HCM-TDC-14015</t>
  </si>
  <si>
    <t>BHX13493</t>
  </si>
  <si>
    <t>BHX-HUG-01-13493</t>
  </si>
  <si>
    <t>BHX13152</t>
  </si>
  <si>
    <t>BHX-KGG-01-13152</t>
  </si>
  <si>
    <t>BHX27900</t>
  </si>
  <si>
    <t>BHX-KHA-01-27900</t>
  </si>
  <si>
    <t>BHX13535</t>
  </si>
  <si>
    <t>BHX-LAN-01-13535</t>
  </si>
  <si>
    <t>BHX27899</t>
  </si>
  <si>
    <t>BHX-LDG-01-27899</t>
  </si>
  <si>
    <t>BHX13219</t>
  </si>
  <si>
    <t>BHX-TNH-01-13219</t>
  </si>
  <si>
    <t>BHX13669</t>
  </si>
  <si>
    <t>BHX-VLG-01-13669</t>
  </si>
  <si>
    <t>BHX13999</t>
  </si>
  <si>
    <t>BHX-VLG-01-13999</t>
  </si>
  <si>
    <t>BHX13236</t>
  </si>
  <si>
    <t>BHX-VTU-01-13236</t>
  </si>
  <si>
    <t>BITEXCO-TBH-00-1509</t>
  </si>
  <si>
    <t>BONBON</t>
  </si>
  <si>
    <t>BONBON-PYN-01-000</t>
  </si>
  <si>
    <t>BONGSEN</t>
  </si>
  <si>
    <t>BONGSEN-HCM-TDC-4005</t>
  </si>
  <si>
    <t>BRODARD</t>
  </si>
  <si>
    <t>BRODARD-HCM-Q1-3711</t>
  </si>
  <si>
    <t>CircleK-020</t>
  </si>
  <si>
    <t>CircleK-AGG-01-020</t>
  </si>
  <si>
    <t>CircleK-027</t>
  </si>
  <si>
    <t>CircleK-AGG-01-027</t>
  </si>
  <si>
    <t>CircleK-CT5012</t>
  </si>
  <si>
    <t>CircleK-AGG-01-CT5012</t>
  </si>
  <si>
    <t>CircleK-CT5013</t>
  </si>
  <si>
    <t>CircleK-AGG-01-CT5013</t>
  </si>
  <si>
    <t>CircleK-CT5014</t>
  </si>
  <si>
    <t>CircleK-AGG-01-CT5014</t>
  </si>
  <si>
    <t>CircleK-011</t>
  </si>
  <si>
    <t>CircleK-BDG-01-011</t>
  </si>
  <si>
    <t>CircleK-BD7002</t>
  </si>
  <si>
    <t>CircleK-BDG-01-BD7002</t>
  </si>
  <si>
    <t>CircleK-BD7003</t>
  </si>
  <si>
    <t>CircleK-BDG-01-BD7003</t>
  </si>
  <si>
    <t>CircleK-BD7005</t>
  </si>
  <si>
    <t>CircleK-BDG-01-BD7005</t>
  </si>
  <si>
    <t>CircleK-BD7006</t>
  </si>
  <si>
    <t>CircleK-BDG-01-BD7006</t>
  </si>
  <si>
    <t>CircleK-BD7010</t>
  </si>
  <si>
    <t>CircleK-BDG-01-BD7010</t>
  </si>
  <si>
    <t>CircleK-BD7011</t>
  </si>
  <si>
    <t>CircleK-BDG-01-BD7011</t>
  </si>
  <si>
    <t>CircleK-BD7015</t>
  </si>
  <si>
    <t>CircleK-BDG-01-BD7015</t>
  </si>
  <si>
    <t>CircleK-SG0138</t>
  </si>
  <si>
    <t>CircleK-BDG-01-SG0138</t>
  </si>
  <si>
    <t>CircleK-BNH-00-024</t>
  </si>
  <si>
    <t>CircleK-BNH-00-HN2235</t>
  </si>
  <si>
    <t>CircleK-BNH-00-HN2242</t>
  </si>
  <si>
    <t>CircleK-BNH-00-HN2252</t>
  </si>
  <si>
    <t>CircleK-BNH-00-HN2271</t>
  </si>
  <si>
    <t>CircleK-017</t>
  </si>
  <si>
    <t>CircleK-CTO-01-017</t>
  </si>
  <si>
    <t>CircleK-CT5001</t>
  </si>
  <si>
    <t>CircleK-CTO-01-CT5001</t>
  </si>
  <si>
    <t>CircleK-CT5004</t>
  </si>
  <si>
    <t>CircleK-CTO-01-CT5004</t>
  </si>
  <si>
    <t>CircleK-CT5005</t>
  </si>
  <si>
    <t>CircleK-CTO-01-CT5005</t>
  </si>
  <si>
    <t>CircleK-CT5006</t>
  </si>
  <si>
    <t>CircleK-CTO-01-CT5006</t>
  </si>
  <si>
    <t>CircleK-CT5007</t>
  </si>
  <si>
    <t>CircleK-CTO-01-CT5007</t>
  </si>
  <si>
    <t>CircleK-CT5008</t>
  </si>
  <si>
    <t>CircleK-CTO-01-CT5008</t>
  </si>
  <si>
    <t>CircleK-CT5009</t>
  </si>
  <si>
    <t>CircleK-CTO-01-CT5009</t>
  </si>
  <si>
    <t>CircleK-CT5010</t>
  </si>
  <si>
    <t>CircleK-CTO-01-CT5010</t>
  </si>
  <si>
    <t>CircleK-CT5011</t>
  </si>
  <si>
    <t>CircleK-CTO-01-CT5011</t>
  </si>
  <si>
    <t>CircleK-CT5015</t>
  </si>
  <si>
    <t>CircleK-CTO-01-CT5015</t>
  </si>
  <si>
    <t>CircleK-CT5016</t>
  </si>
  <si>
    <t>CircleK-CTO-01-CT5016</t>
  </si>
  <si>
    <t>CircleK-CT5017</t>
  </si>
  <si>
    <t>CircleK-CTO-01-CT5017</t>
  </si>
  <si>
    <t>CircleK-CT5018</t>
  </si>
  <si>
    <t>CircleK-CTO-01-CT5018</t>
  </si>
  <si>
    <t>CircleK-CT5019</t>
  </si>
  <si>
    <t>CircleK-CTO-01-CT5019</t>
  </si>
  <si>
    <t>CircleK-CT5020</t>
  </si>
  <si>
    <t>CircleK-CTO-01-CT5020</t>
  </si>
  <si>
    <t>CircleK-CT5021</t>
  </si>
  <si>
    <t>CircleK-CTO-01-CT5021</t>
  </si>
  <si>
    <t>CircleK-021</t>
  </si>
  <si>
    <t>CircleK-DNI-01-021</t>
  </si>
  <si>
    <t>CircleK-BD7004</t>
  </si>
  <si>
    <t>CircleK-DNI-01-BD7004</t>
  </si>
  <si>
    <t>CircleK-BD7007</t>
  </si>
  <si>
    <t>CircleK-DNI-01-BD7007</t>
  </si>
  <si>
    <t>CircleK-BD7008</t>
  </si>
  <si>
    <t>CircleK-DNI-01-BD7008</t>
  </si>
  <si>
    <t>CircleK-BD7009</t>
  </si>
  <si>
    <t>CircleK-DNI-01-BD7009</t>
  </si>
  <si>
    <t>CircleK-BD7012</t>
  </si>
  <si>
    <t>CircleK-DNI-01-BD7012</t>
  </si>
  <si>
    <t>CircleK-BD7013</t>
  </si>
  <si>
    <t>CircleK-DNI-01-BD7013</t>
  </si>
  <si>
    <t>CircleK-BD7016</t>
  </si>
  <si>
    <t>CircleK-DNI-01-BD7016</t>
  </si>
  <si>
    <t>CircleK-BD7017</t>
  </si>
  <si>
    <t>CircleK-DNI-01-BD7017</t>
  </si>
  <si>
    <t>CircleK-022</t>
  </si>
  <si>
    <t>CircleK-DTP-01-022</t>
  </si>
  <si>
    <t>CircleK-SG0051</t>
  </si>
  <si>
    <t>CircleK-HCM-BTH-SG0051</t>
  </si>
  <si>
    <t>CircleK-SG0053</t>
  </si>
  <si>
    <t>CircleK-HCM-BTH-SG0053</t>
  </si>
  <si>
    <t>CircleK-SG0070</t>
  </si>
  <si>
    <t>CircleK-HCM-BTH-SG0070</t>
  </si>
  <si>
    <t>CircleK-SG0095</t>
  </si>
  <si>
    <t>CircleK-HCM-BTH-SG0095</t>
  </si>
  <si>
    <t>CircleK-SG0097</t>
  </si>
  <si>
    <t>CircleK-HCM-BTH-SG0097</t>
  </si>
  <si>
    <t>CircleK-SG0131</t>
  </si>
  <si>
    <t>CircleK-HCM-BTH-SG0131</t>
  </si>
  <si>
    <t>CircleK-SG0157</t>
  </si>
  <si>
    <t>CircleK-HCM-BTH-SG0157</t>
  </si>
  <si>
    <t>CircleK-SG0205</t>
  </si>
  <si>
    <t>CircleK-HCM-BTH-SG0205</t>
  </si>
  <si>
    <t>CircleK-SG0212</t>
  </si>
  <si>
    <t>CircleK-HCM-BTH-SG0212</t>
  </si>
  <si>
    <t>CircleK-SG0217</t>
  </si>
  <si>
    <t>CircleK-HCM-BTH-SG0217</t>
  </si>
  <si>
    <t>CircleK-SG0225</t>
  </si>
  <si>
    <t>CircleK-HCM-BTH-SG0225</t>
  </si>
  <si>
    <t>CircleK-SG0226</t>
  </si>
  <si>
    <t>CircleK-HCM-BTH-SG0226</t>
  </si>
  <si>
    <t>CircleK-SG0235</t>
  </si>
  <si>
    <t>CircleK-HCM-BTH-SG0235</t>
  </si>
  <si>
    <t>CircleK-SG0247</t>
  </si>
  <si>
    <t>CircleK-HCM-BTH-SG0247</t>
  </si>
  <si>
    <t>CircleK-SG0275</t>
  </si>
  <si>
    <t>CircleK-HCM-BTH-SG0275</t>
  </si>
  <si>
    <t>CircleK-SG0300</t>
  </si>
  <si>
    <t>CircleK-HCM-BTH-SG0300</t>
  </si>
  <si>
    <t>CircleK-SG0319</t>
  </si>
  <si>
    <t>CircleK-HCM-BTH-SG0319</t>
  </si>
  <si>
    <t>CircleK-SG0355</t>
  </si>
  <si>
    <t>CircleK-HCM-BTH-SG0355</t>
  </si>
  <si>
    <t>CircleK-SG0127</t>
  </si>
  <si>
    <t>CircleK-HCM-BTN-SG0127</t>
  </si>
  <si>
    <t>CircleK-SG0137</t>
  </si>
  <si>
    <t>CircleK-HCM-BTN-SG0137</t>
  </si>
  <si>
    <t>CircleK-SG0219</t>
  </si>
  <si>
    <t>CircleK-HCM-BTN-SG0219</t>
  </si>
  <si>
    <t>CircleK-SG0231</t>
  </si>
  <si>
    <t>CircleK-HCM-BTN-SG0231</t>
  </si>
  <si>
    <t>CircleK-SG0279</t>
  </si>
  <si>
    <t>CircleK-HCM-BTN-SG0279</t>
  </si>
  <si>
    <t>CircleK-SG0294</t>
  </si>
  <si>
    <t>CircleK-HCM-BTN-SG0294</t>
  </si>
  <si>
    <t>CircleK-SG0344</t>
  </si>
  <si>
    <t>CircleK-HCM-BTN-SG0344</t>
  </si>
  <si>
    <t>CircleK-SG0101</t>
  </si>
  <si>
    <t>CircleK-HCM-GVP-SG0101</t>
  </si>
  <si>
    <t>CircleK-SG0117</t>
  </si>
  <si>
    <t>CircleK-HCM-GVP-SG0117</t>
  </si>
  <si>
    <t>CircleK-SG0129</t>
  </si>
  <si>
    <t>CircleK-HCM-GVP-SG0129</t>
  </si>
  <si>
    <t>CircleK-SG0139</t>
  </si>
  <si>
    <t>CircleK-HCM-GVP-SG0139</t>
  </si>
  <si>
    <t>CircleK-SG0176</t>
  </si>
  <si>
    <t>CircleK-HCM-GVP-SG0176</t>
  </si>
  <si>
    <t>CircleK-SG0207</t>
  </si>
  <si>
    <t>CircleK-HCM-GVP-SG0207</t>
  </si>
  <si>
    <t>CircleK-SG0254</t>
  </si>
  <si>
    <t>CircleK-HCM-GVP-SG0254</t>
  </si>
  <si>
    <t>CircleK-SG0272</t>
  </si>
  <si>
    <t>CircleK-HCM-GVP-SG0272</t>
  </si>
  <si>
    <t>CircleK-SG0296</t>
  </si>
  <si>
    <t>CircleK-HCM-GVP-SG0296</t>
  </si>
  <si>
    <t>CircleK-SG0306</t>
  </si>
  <si>
    <t>CircleK-HCM-GVP-SG0306</t>
  </si>
  <si>
    <t>CircleK-SG0309</t>
  </si>
  <si>
    <t>CircleK-HCM-GVP-SG0309</t>
  </si>
  <si>
    <t>CircleK-SG0313</t>
  </si>
  <si>
    <t>CircleK-HCM-GVP-SG0313</t>
  </si>
  <si>
    <t>CircleK-SG0314</t>
  </si>
  <si>
    <t>CircleK-HCM-GVP-SG0314</t>
  </si>
  <si>
    <t>CircleK-SG0320</t>
  </si>
  <si>
    <t>CircleK-HCM-GVP-SG0320</t>
  </si>
  <si>
    <t>CircleK-SG0324</t>
  </si>
  <si>
    <t>CircleK-HCM-GVP-SG0324</t>
  </si>
  <si>
    <t>CircleK-SG0328</t>
  </si>
  <si>
    <t>CircleK-HCM-GVP-SG0328</t>
  </si>
  <si>
    <t>CircleK-SG0332</t>
  </si>
  <si>
    <t>CircleK-HCM-GVP-SG0332</t>
  </si>
  <si>
    <t>CircleK-SG0265</t>
  </si>
  <si>
    <t>CircleK-HCM-HBC-SG0265</t>
  </si>
  <si>
    <t>CircleK-SG0285</t>
  </si>
  <si>
    <t>CircleK-HCM-HBC-SG0285</t>
  </si>
  <si>
    <t>CircleK-SG0340</t>
  </si>
  <si>
    <t>CircleK-HCM-HBC-SG0340</t>
  </si>
  <si>
    <t>CircleK-SG0400</t>
  </si>
  <si>
    <t>CircleK-HCM-HBC-SG0400</t>
  </si>
  <si>
    <t>CircleK-SG0304</t>
  </si>
  <si>
    <t>CircleK-HCM-HMN-SG0304</t>
  </si>
  <si>
    <t>CircleK-SG0347</t>
  </si>
  <si>
    <t>CircleK-HCM-HNB-SG0347</t>
  </si>
  <si>
    <t>CircleK-SG0060</t>
  </si>
  <si>
    <t>CircleK-HCM-PNN-SG0060</t>
  </si>
  <si>
    <t>CircleK-SG0088</t>
  </si>
  <si>
    <t>CircleK-HCM-PNN-SG0088</t>
  </si>
  <si>
    <t>CircleK-SG0190</t>
  </si>
  <si>
    <t>CircleK-HCM-PNN-SG0190</t>
  </si>
  <si>
    <t>CircleK-SG0224</t>
  </si>
  <si>
    <t>CircleK-HCM-PNN-SG0224</t>
  </si>
  <si>
    <t>CircleK-SG0266</t>
  </si>
  <si>
    <t>CircleK-HCM-PNN-SG0266</t>
  </si>
  <si>
    <t>CircleK-SG0291</t>
  </si>
  <si>
    <t>CircleK-HCM-PNN-SG0291</t>
  </si>
  <si>
    <t>CircleK-SG0308</t>
  </si>
  <si>
    <t>CircleK-HCM-PNN-SG0308</t>
  </si>
  <si>
    <t>CircleK-SG0311</t>
  </si>
  <si>
    <t>CircleK-HCM-PNN-SG0311</t>
  </si>
  <si>
    <t>CircleK-SG0354</t>
  </si>
  <si>
    <t>CircleK-HCM-PNN-SG0354</t>
  </si>
  <si>
    <t>CircleK-HCM-Q1-000</t>
  </si>
  <si>
    <t>CircleK-SG0006</t>
  </si>
  <si>
    <t>CircleK-HCM-Q10-SG0006</t>
  </si>
  <si>
    <t>CircleK-SG0034</t>
  </si>
  <si>
    <t>CircleK-HCM-Q10-SG0034</t>
  </si>
  <si>
    <t>CircleK-SG0035</t>
  </si>
  <si>
    <t>CircleK-HCM-Q10-SG0035</t>
  </si>
  <si>
    <t>CircleK-SG0062</t>
  </si>
  <si>
    <t>CircleK-HCM-Q10-SG0062</t>
  </si>
  <si>
    <t>CircleK-SG0109</t>
  </si>
  <si>
    <t>CircleK-HCM-Q10-SG0109</t>
  </si>
  <si>
    <t>CircleK-SG0168</t>
  </si>
  <si>
    <t>CircleK-HCM-Q10-SG0168</t>
  </si>
  <si>
    <t>CircleK-SG0197</t>
  </si>
  <si>
    <t>CircleK-HCM-Q10-SG0197</t>
  </si>
  <si>
    <t>CircleK-SG0222</t>
  </si>
  <si>
    <t>CircleK-HCM-Q10-SG0222</t>
  </si>
  <si>
    <t>CircleK-SG0229</t>
  </si>
  <si>
    <t>CircleK-HCM-Q10-SG0229</t>
  </si>
  <si>
    <t>CircleK-SG0267</t>
  </si>
  <si>
    <t>CircleK-HCM-Q10-SG0267</t>
  </si>
  <si>
    <t>CircleK-SG0269</t>
  </si>
  <si>
    <t>CircleK-HCM-Q10-SG0269</t>
  </si>
  <si>
    <t>CircleK-SG0284</t>
  </si>
  <si>
    <t>CircleK-HCM-Q10-SG0284</t>
  </si>
  <si>
    <t>CircleK-SG0287</t>
  </si>
  <si>
    <t>CircleK-HCM-Q10-SG0287</t>
  </si>
  <si>
    <t>CircleK-SG0305</t>
  </si>
  <si>
    <t>CircleK-HCM-Q10-SG0305</t>
  </si>
  <si>
    <t>CircleK-SG0122</t>
  </si>
  <si>
    <t>CircleK-HCM-Q11-SG0122</t>
  </si>
  <si>
    <t>CircleK-SG0181</t>
  </si>
  <si>
    <t>CircleK-HCM-Q11-SG0181</t>
  </si>
  <si>
    <t>CircleK-SG0292</t>
  </si>
  <si>
    <t>CircleK-HCM-Q11-SG0292</t>
  </si>
  <si>
    <t>CircleK-SG0298</t>
  </si>
  <si>
    <t>CircleK-HCM-Q11-SG0298</t>
  </si>
  <si>
    <t>CircleK-SG0312</t>
  </si>
  <si>
    <t>CircleK-HCM-Q11-SG0312</t>
  </si>
  <si>
    <t>CircleK-SG0329</t>
  </si>
  <si>
    <t>CircleK-HCM-Q11-SG0329</t>
  </si>
  <si>
    <t>CircleK-SG0302</t>
  </si>
  <si>
    <t>CircleK-HCM-Q12-SG0302</t>
  </si>
  <si>
    <t>CircleK-SG0325</t>
  </si>
  <si>
    <t>CircleK-HCM-Q12-SG0325</t>
  </si>
  <si>
    <t>CircleK-SG0001</t>
  </si>
  <si>
    <t>CircleK-HCM-Q1-SG0001</t>
  </si>
  <si>
    <t>CircleK-SG0012</t>
  </si>
  <si>
    <t>CircleK-HCM-Q1-SG0012</t>
  </si>
  <si>
    <t>CircleK-SG0026</t>
  </si>
  <si>
    <t>CircleK-HCM-Q1-SG0026</t>
  </si>
  <si>
    <t>CircleK-SG0040</t>
  </si>
  <si>
    <t>CircleK-HCM-Q1-SG0040</t>
  </si>
  <si>
    <t>CircleK-SG0050</t>
  </si>
  <si>
    <t>CircleK-HCM-Q1-SG0050</t>
  </si>
  <si>
    <t>CircleK-SG0056</t>
  </si>
  <si>
    <t>CircleK-HCM-Q1-SG0056</t>
  </si>
  <si>
    <t>CircleK-SG0059</t>
  </si>
  <si>
    <t>CircleK-HCM-Q1-SG0059</t>
  </si>
  <si>
    <t>CircleK-SG0068</t>
  </si>
  <si>
    <t>CircleK-HCM-Q1-SG0068</t>
  </si>
  <si>
    <t>CircleK-SG0073</t>
  </si>
  <si>
    <t>CircleK-HCM-Q1-SG0073</t>
  </si>
  <si>
    <t>CircleK-SG0077</t>
  </si>
  <si>
    <t>CircleK-HCM-Q1-SG0077</t>
  </si>
  <si>
    <t>CircleK-SG0087</t>
  </si>
  <si>
    <t>CircleK-HCM-Q1-SG0087</t>
  </si>
  <si>
    <t>CircleK-SG0091</t>
  </si>
  <si>
    <t>CircleK-HCM-Q1-SG0091</t>
  </si>
  <si>
    <t>CircleK-SG0100</t>
  </si>
  <si>
    <t>CircleK-HCM-Q1-SG0100</t>
  </si>
  <si>
    <t>CircleK-SG0102</t>
  </si>
  <si>
    <t>CircleK-HCM-Q1-SG0102</t>
  </si>
  <si>
    <t>CircleK-SG0115</t>
  </si>
  <si>
    <t>CircleK-HCM-Q1-SG0115</t>
  </si>
  <si>
    <t>CircleK-SG0144</t>
  </si>
  <si>
    <t>CircleK-HCM-Q1-SG0144</t>
  </si>
  <si>
    <t>CircleK-SG0169</t>
  </si>
  <si>
    <t>CircleK-HCM-Q1-SG0169</t>
  </si>
  <si>
    <t>CircleK-SG0194</t>
  </si>
  <si>
    <t>CircleK-HCM-Q1-SG0194</t>
  </si>
  <si>
    <t>CircleK-SG0204</t>
  </si>
  <si>
    <t>CircleK-HCM-Q1-SG0204</t>
  </si>
  <si>
    <t>CircleK-SG0216</t>
  </si>
  <si>
    <t>CircleK-HCM-Q1-SG0216</t>
  </si>
  <si>
    <t>CircleK-SG0218</t>
  </si>
  <si>
    <t>CircleK-HCM-Q1-SG0218</t>
  </si>
  <si>
    <t>CircleK-SG0227</t>
  </si>
  <si>
    <t>CircleK-HCM-Q1-SG0227</t>
  </si>
  <si>
    <t>CircleK-SG0228</t>
  </si>
  <si>
    <t>CircleK-HCM-Q1-SG0228</t>
  </si>
  <si>
    <t>CircleK-SG0230</t>
  </si>
  <si>
    <t>CircleK-HCM-Q1-SG0230</t>
  </si>
  <si>
    <t>CircleK-SG0233</t>
  </si>
  <si>
    <t>CircleK-HCM-Q1-SG0233</t>
  </si>
  <si>
    <t>CircleK-SG0237</t>
  </si>
  <si>
    <t>CircleK-HCM-Q1-SG0237</t>
  </si>
  <si>
    <t>CircleK-SG0250</t>
  </si>
  <si>
    <t>CircleK-HCM-Q1-SG0250</t>
  </si>
  <si>
    <t>CircleK-SG0258</t>
  </si>
  <si>
    <t>CircleK-HCM-Q1-SG0258</t>
  </si>
  <si>
    <t>CircleK-SG0262</t>
  </si>
  <si>
    <t>CircleK-HCM-Q1-SG0262</t>
  </si>
  <si>
    <t>CircleK-SG0278</t>
  </si>
  <si>
    <t>CircleK-HCM-Q1-SG0278</t>
  </si>
  <si>
    <t>CircleK-SG0321</t>
  </si>
  <si>
    <t>CircleK-HCM-Q1-SG0321</t>
  </si>
  <si>
    <t>CircleK-SG0331</t>
  </si>
  <si>
    <t>CircleK-HCM-Q1-SG0331</t>
  </si>
  <si>
    <t>CircleK-SG0338</t>
  </si>
  <si>
    <t>CircleK-HCM-Q1-SG0338</t>
  </si>
  <si>
    <t>CircleK-SG0342</t>
  </si>
  <si>
    <t>CircleK-HCM-Q1-SG0342</t>
  </si>
  <si>
    <t>CircleK-SG0348</t>
  </si>
  <si>
    <t>CircleK-HCM-Q1-SG0348</t>
  </si>
  <si>
    <t>CircleK-SG0350</t>
  </si>
  <si>
    <t>CircleK-HCM-Q1-SG0350</t>
  </si>
  <si>
    <t>CircleK-SG0007</t>
  </si>
  <si>
    <t>CircleK-HCM-Q2-SG0007</t>
  </si>
  <si>
    <t>CircleK-SG0206</t>
  </si>
  <si>
    <t>CircleK-HCM-Q2-SG0206</t>
  </si>
  <si>
    <t>CircleK-SG0252</t>
  </si>
  <si>
    <t>CircleK-HCM-Q2-SG0252</t>
  </si>
  <si>
    <t>CircleK-SG0264</t>
  </si>
  <si>
    <t>CircleK-HCM-Q2-SG0264</t>
  </si>
  <si>
    <t>CircleK-SG0297</t>
  </si>
  <si>
    <t>CircleK-HCM-Q2-SG0297</t>
  </si>
  <si>
    <t>CircleK-SG0334</t>
  </si>
  <si>
    <t>CircleK-HCM-Q2-SG0334</t>
  </si>
  <si>
    <t>CircleK-SG0341</t>
  </si>
  <si>
    <t>CircleK-HCM-Q2-SG0341</t>
  </si>
  <si>
    <t>CircleK-SG0349</t>
  </si>
  <si>
    <t>CircleK-HCM-Q2-SG0349</t>
  </si>
  <si>
    <t>CircleK-SG0036</t>
  </si>
  <si>
    <t>CircleK-HCM-Q3-SG0036</t>
  </si>
  <si>
    <t>CircleK-SG0058</t>
  </si>
  <si>
    <t>CircleK-HCM-Q3-SG0058</t>
  </si>
  <si>
    <t>CircleK-SG0106</t>
  </si>
  <si>
    <t>CircleK-HCM-Q3-SG0106</t>
  </si>
  <si>
    <t>CircleK-SG0160</t>
  </si>
  <si>
    <t>CircleK-HCM-Q3-SG0160</t>
  </si>
  <si>
    <t>CircleK-SG0201</t>
  </si>
  <si>
    <t>CircleK-HCM-Q3-SG0201</t>
  </si>
  <si>
    <t>CircleK-SG0211</t>
  </si>
  <si>
    <t>CircleK-HCM-Q3-SG0211</t>
  </si>
  <si>
    <t>CircleK-SG0214</t>
  </si>
  <si>
    <t>CircleK-HCM-Q3-SG0214</t>
  </si>
  <si>
    <t>CircleK-SG0240</t>
  </si>
  <si>
    <t>CircleK-HCM-Q3-SG0240</t>
  </si>
  <si>
    <t>CircleK-SG0251</t>
  </si>
  <si>
    <t>CircleK-HCM-Q3-SG0251</t>
  </si>
  <si>
    <t>CircleK-SG0346</t>
  </si>
  <si>
    <t>CircleK-HCM-Q3-SG0346</t>
  </si>
  <si>
    <t>CircleK-SG0031</t>
  </si>
  <si>
    <t>CircleK-HCM-Q4-SG0031</t>
  </si>
  <si>
    <t>CircleK-SG0042</t>
  </si>
  <si>
    <t>CircleK-HCM-Q4-SG0042</t>
  </si>
  <si>
    <t>CircleK-SG0093</t>
  </si>
  <si>
    <t>CircleK-HCM-Q4-SG0093</t>
  </si>
  <si>
    <t>CircleK-SG0145</t>
  </si>
  <si>
    <t>CircleK-HCM-Q4-SG0145</t>
  </si>
  <si>
    <t>CircleK-SG0333</t>
  </si>
  <si>
    <t>CircleK-HCM-Q4-SG0333</t>
  </si>
  <si>
    <t>CircleK-SG0353</t>
  </si>
  <si>
    <t>CircleK-HCM-Q4-SG0353</t>
  </si>
  <si>
    <t>CircleK-SG0054</t>
  </si>
  <si>
    <t>CircleK-HCM-Q5-SG0054</t>
  </si>
  <si>
    <t>CircleK-SG0081</t>
  </si>
  <si>
    <t>CircleK-HCM-Q5-SG0081</t>
  </si>
  <si>
    <t>CircleK-SG0124</t>
  </si>
  <si>
    <t>CircleK-HCM-Q5-SG0124</t>
  </si>
  <si>
    <t>CircleK-SG0234</t>
  </si>
  <si>
    <t>CircleK-HCM-Q5-SG0234</t>
  </si>
  <si>
    <t>CircleK-SG0259</t>
  </si>
  <si>
    <t>CircleK-HCM-Q5-SG0259</t>
  </si>
  <si>
    <t>CircleK-SG0281</t>
  </si>
  <si>
    <t>CircleK-HCM-Q5-SG0281</t>
  </si>
  <si>
    <t>CircleK-SG0125</t>
  </si>
  <si>
    <t>CircleK-HCM-Q6-SG0125</t>
  </si>
  <si>
    <t>CircleK-SG0146</t>
  </si>
  <si>
    <t>CircleK-HCM-Q6-SG0146</t>
  </si>
  <si>
    <t>CircleK-SG0148</t>
  </si>
  <si>
    <t>CircleK-HCM-Q6-SG0148</t>
  </si>
  <si>
    <t>CircleK-SG0198</t>
  </si>
  <si>
    <t>CircleK-HCM-Q6-SG0198</t>
  </si>
  <si>
    <t>CircleK-SG0295</t>
  </si>
  <si>
    <t>CircleK-HCM-Q6-SG0295</t>
  </si>
  <si>
    <t>CircleK-SG0014</t>
  </si>
  <si>
    <t>CircleK-HCM-Q7-SG0014</t>
  </si>
  <si>
    <t>CircleK-SG0055</t>
  </si>
  <si>
    <t>CircleK-HCM-Q7-SG0055</t>
  </si>
  <si>
    <t>CircleK-SG0057</t>
  </si>
  <si>
    <t>CircleK-HCM-Q7-SG0057</t>
  </si>
  <si>
    <t>CircleK-SG0061</t>
  </si>
  <si>
    <t>CircleK-HCM-Q7-SG0061</t>
  </si>
  <si>
    <t>CircleK-SG0072</t>
  </si>
  <si>
    <t>CircleK-HCM-Q7-SG0072</t>
  </si>
  <si>
    <t>CircleK-SG0112</t>
  </si>
  <si>
    <t>CircleK-HCM-Q7-SG0112</t>
  </si>
  <si>
    <t>CircleK-SG0114</t>
  </si>
  <si>
    <t>CircleK-HCM-Q7-SG0114</t>
  </si>
  <si>
    <t>CircleK-SG0123</t>
  </si>
  <si>
    <t>CircleK-HCM-Q7-SG0123</t>
  </si>
  <si>
    <t>CircleK-SG0133</t>
  </si>
  <si>
    <t>CircleK-HCM-Q7-SG0133</t>
  </si>
  <si>
    <t>CircleK-SG0134</t>
  </si>
  <si>
    <t>CircleK-HCM-Q7-SG0134</t>
  </si>
  <si>
    <t>CircleK-SG0143</t>
  </si>
  <si>
    <t>CircleK-HCM-Q7-SG0143</t>
  </si>
  <si>
    <t>CircleK-SG0150</t>
  </si>
  <si>
    <t>CircleK-HCM-Q7-SG0150</t>
  </si>
  <si>
    <t>CircleK-SG0159</t>
  </si>
  <si>
    <t>CircleK-HCM-Q7-SG0159</t>
  </si>
  <si>
    <t>CircleK-SG0167</t>
  </si>
  <si>
    <t>CircleK-HCM-Q7-SG0167</t>
  </si>
  <si>
    <t>CircleK-SG0177</t>
  </si>
  <si>
    <t>CircleK-HCM-Q7-SG0177</t>
  </si>
  <si>
    <t>CircleK-SG0182</t>
  </si>
  <si>
    <t>CircleK-HCM-Q7-SG0182</t>
  </si>
  <si>
    <t>CircleK-SG0183</t>
  </si>
  <si>
    <t>CircleK-HCM-Q7-SG0183</t>
  </si>
  <si>
    <t>CircleK-SG0184</t>
  </si>
  <si>
    <t>CircleK-HCM-Q7-SG0184</t>
  </si>
  <si>
    <t>CircleK-SG0188</t>
  </si>
  <si>
    <t>CircleK-HCM-Q7-SG0188</t>
  </si>
  <si>
    <t>CircleK-SG0200</t>
  </si>
  <si>
    <t>CircleK-HCM-Q7-SG0200</t>
  </si>
  <si>
    <t>CircleK-SG0256</t>
  </si>
  <si>
    <t>CircleK-HCM-Q7-SG0256</t>
  </si>
  <si>
    <t>CircleK-SG0268</t>
  </si>
  <si>
    <t>CircleK-HCM-Q7-SG0268</t>
  </si>
  <si>
    <t>CircleK-SG0273</t>
  </si>
  <si>
    <t>CircleK-HCM-Q7-SG0273</t>
  </si>
  <si>
    <t>CircleK-SG0274</t>
  </si>
  <si>
    <t>CircleK-HCM-Q7-SG0274</t>
  </si>
  <si>
    <t>CircleK-SG0282</t>
  </si>
  <si>
    <t>CircleK-HCM-Q7-SG0282</t>
  </si>
  <si>
    <t>CircleK-SG0286</t>
  </si>
  <si>
    <t>CircleK-HCM-Q7-SG0286</t>
  </si>
  <si>
    <t>CircleK-SG0289</t>
  </si>
  <si>
    <t>CircleK-HCM-Q7-SG0289</t>
  </si>
  <si>
    <t>CircleK-SG0293</t>
  </si>
  <si>
    <t>CircleK-HCM-Q7-SG0293</t>
  </si>
  <si>
    <t>CircleK-SG0317</t>
  </si>
  <si>
    <t>CircleK-HCM-Q7-SG0317</t>
  </si>
  <si>
    <t>CircleK-SG0128</t>
  </si>
  <si>
    <t>CircleK-HCM-Q8-SG0128</t>
  </si>
  <si>
    <t>CircleK-SG0130</t>
  </si>
  <si>
    <t>CircleK-HCM-Q8-SG0130</t>
  </si>
  <si>
    <t>CircleK-SG0189</t>
  </si>
  <si>
    <t>CircleK-HCM-Q8-SG0189</t>
  </si>
  <si>
    <t>CircleK-SG0232</t>
  </si>
  <si>
    <t>CircleK-HCM-Q8-SG0232</t>
  </si>
  <si>
    <t>CircleK-SG0255</t>
  </si>
  <si>
    <t>CircleK-HCM-Q8-SG0255</t>
  </si>
  <si>
    <t>CircleK-SG0315</t>
  </si>
  <si>
    <t>CircleK-HCM-Q8-SG0315</t>
  </si>
  <si>
    <t>CircleK-SG0318</t>
  </si>
  <si>
    <t>CircleK-HCM-Q8-SG0318</t>
  </si>
  <si>
    <t>CircleK-SG0345</t>
  </si>
  <si>
    <t>CircleK-HCM-Q8-SG0345</t>
  </si>
  <si>
    <t>CircleK-SG0156</t>
  </si>
  <si>
    <t>CircleK-HCM-Q9-SG0156</t>
  </si>
  <si>
    <t>CircleK-SG0164</t>
  </si>
  <si>
    <t>CircleK-HCM-Q9-SG0164</t>
  </si>
  <si>
    <t>CircleK-SG0195</t>
  </si>
  <si>
    <t>CircleK-HCM-Q9-SG0195</t>
  </si>
  <si>
    <t>CircleK-SG0199</t>
  </si>
  <si>
    <t>CircleK-HCM-Q9-SG0199</t>
  </si>
  <si>
    <t>CircleK-SG0283</t>
  </si>
  <si>
    <t>CircleK-HCM-Q9-SG0283</t>
  </si>
  <si>
    <t>CircleK-SG0316</t>
  </si>
  <si>
    <t>CircleK-HCM-Q9-SG0316</t>
  </si>
  <si>
    <t>CircleK-SG0322</t>
  </si>
  <si>
    <t>CircleK-HCM-Q9-SG0322</t>
  </si>
  <si>
    <t>CircleK-SG0323</t>
  </si>
  <si>
    <t>CircleK-HCM-Q9-SG0323</t>
  </si>
  <si>
    <t>CircleK-SG0326</t>
  </si>
  <si>
    <t>CircleK-HCM-Q9-SG0326</t>
  </si>
  <si>
    <t>CircleK-SG0335</t>
  </si>
  <si>
    <t>CircleK-HCM-Q9-SG0335</t>
  </si>
  <si>
    <t>CircleK-SG0339</t>
  </si>
  <si>
    <t>CircleK-HCM-Q9-SG0339</t>
  </si>
  <si>
    <t>CircleK-SG0351</t>
  </si>
  <si>
    <t>CircleK-HCM-Q9-SG0351</t>
  </si>
  <si>
    <t>CircleK-SG0085</t>
  </si>
  <si>
    <t>CircleK-HCM-TBH-SG0085</t>
  </si>
  <si>
    <t>CircleK-SG0086</t>
  </si>
  <si>
    <t>CircleK-HCM-TBH-SG0086</t>
  </si>
  <si>
    <t>CircleK-SG0090</t>
  </si>
  <si>
    <t>CircleK-HCM-TBH-SG0090</t>
  </si>
  <si>
    <t>CircleK-SG0103</t>
  </si>
  <si>
    <t>CircleK-HCM-TBH-SG0103</t>
  </si>
  <si>
    <t>CircleK-SG0158</t>
  </si>
  <si>
    <t>CircleK-HCM-TBH-SG0158</t>
  </si>
  <si>
    <t>CircleK-SG0162</t>
  </si>
  <si>
    <t>CircleK-HCM-TBH-SG0162</t>
  </si>
  <si>
    <t>CircleK-SG0163</t>
  </si>
  <si>
    <t>CircleK-HCM-TBH-SG0163</t>
  </si>
  <si>
    <t>CircleK-SG0220</t>
  </si>
  <si>
    <t>CircleK-HCM-TBH-SG0220</t>
  </si>
  <si>
    <t>CircleK-SG0223</t>
  </si>
  <si>
    <t>CircleK-HCM-TBH-SG0223</t>
  </si>
  <si>
    <t>CircleK-SG0239</t>
  </si>
  <si>
    <t>CircleK-HCM-TBH-SG0239</t>
  </si>
  <si>
    <t>CircleK-SG0243</t>
  </si>
  <si>
    <t>CircleK-HCM-TBH-SG0243</t>
  </si>
  <si>
    <t>CircleK-SG0248</t>
  </si>
  <si>
    <t>CircleK-HCM-TBH-SG0248</t>
  </si>
  <si>
    <t>CircleK-SG0277</t>
  </si>
  <si>
    <t>CircleK-HCM-TBH-SG0277</t>
  </si>
  <si>
    <t>CircleK-SG0299</t>
  </si>
  <si>
    <t>CircleK-HCM-TBH-SG0299</t>
  </si>
  <si>
    <t>CircleK-SG0310</t>
  </si>
  <si>
    <t>CircleK-HCM-TBH-SG0310</t>
  </si>
  <si>
    <t>CircleK-SG0343</t>
  </si>
  <si>
    <t>CircleK-HCM-TBH-SG0343</t>
  </si>
  <si>
    <t>CircleK-SG0033</t>
  </si>
  <si>
    <t>CircleK-HCM-TDC-SG0033</t>
  </si>
  <si>
    <t>CircleK-SG0154</t>
  </si>
  <si>
    <t>CircleK-HCM-TDC-SG0154</t>
  </si>
  <si>
    <t>CircleK-SG0175</t>
  </si>
  <si>
    <t>CircleK-HCM-TDC-SG0175</t>
  </si>
  <si>
    <t>CircleK-SG0288</t>
  </si>
  <si>
    <t>CircleK-HCM-TDC-SG0288</t>
  </si>
  <si>
    <t>CircleK-SG0327</t>
  </si>
  <si>
    <t>CircleK-HCM-TDC-SG0327</t>
  </si>
  <si>
    <t>CircleK-SG0330</t>
  </si>
  <si>
    <t>CircleK-HCM-TDC-SG0330</t>
  </si>
  <si>
    <t>CircleK-SG0044</t>
  </si>
  <si>
    <t>CircleK-HCM-TPU-SG0044</t>
  </si>
  <si>
    <t>CircleK-SG0136</t>
  </si>
  <si>
    <t>CircleK-HCM-TPU-SG0136</t>
  </si>
  <si>
    <t>CircleK-SG0141</t>
  </si>
  <si>
    <t>CircleK-HCM-TPU-SG0141</t>
  </si>
  <si>
    <t>CircleK-SG0155</t>
  </si>
  <si>
    <t>CircleK-HCM-TPU-SG0155</t>
  </si>
  <si>
    <t>CircleK-SG0161</t>
  </si>
  <si>
    <t>CircleK-HCM-TPU-SG0161</t>
  </si>
  <si>
    <t>CircleK-SG0174</t>
  </si>
  <si>
    <t>CircleK-HCM-TPU-SG0174</t>
  </si>
  <si>
    <t>CircleK-SG0187</t>
  </si>
  <si>
    <t>CircleK-HCM-TPU-SG0187</t>
  </si>
  <si>
    <t>CircleK-SG0236</t>
  </si>
  <si>
    <t>CircleK-HCM-TPU-SG0236</t>
  </si>
  <si>
    <t>CircleK-SG0290</t>
  </si>
  <si>
    <t>CircleK-HCM-TPU-SG0290</t>
  </si>
  <si>
    <t>CircleK-SG0301</t>
  </si>
  <si>
    <t>CircleK-HCM-TPU-SG0301</t>
  </si>
  <si>
    <t>CircleK-SG0303</t>
  </si>
  <si>
    <t>CircleK-HCM-TPU-SG0303</t>
  </si>
  <si>
    <t>CircleK-SG0307</t>
  </si>
  <si>
    <t>CircleK-HCM-TPU-SG0307</t>
  </si>
  <si>
    <t>CircleK-HNI-BDH-HN2012</t>
  </si>
  <si>
    <t>CircleK-HNI-BDH-HN2057</t>
  </si>
  <si>
    <t>CircleK-HNI-BDH-HN2059</t>
  </si>
  <si>
    <t>CircleK-HNI-BDH-HN2074</t>
  </si>
  <si>
    <t>CircleK-HNI-BDH-HN2091</t>
  </si>
  <si>
    <t>CircleK-HNI-BDH-HN2092</t>
  </si>
  <si>
    <t>CircleK-HNI-BDH-HN2113</t>
  </si>
  <si>
    <t>CircleK-HNI-BDH-HN2136</t>
  </si>
  <si>
    <t>CircleK-HNI-BDH-HN2143</t>
  </si>
  <si>
    <t>CircleK-HNI-BDH-HN2144</t>
  </si>
  <si>
    <t>CircleK-HNI-BDH-HN2148</t>
  </si>
  <si>
    <t>CircleK-HNI-BDH-HN2149</t>
  </si>
  <si>
    <t>CircleK-HNI-BDH-HN2155</t>
  </si>
  <si>
    <t>CircleK-HNI-BDH-HN2175</t>
  </si>
  <si>
    <t>CircleK-HNI-BDH-HN2276</t>
  </si>
  <si>
    <t>CircleK-HNI-BTL-HN2065</t>
  </si>
  <si>
    <t>CircleK-HNI-BTL-HN2068</t>
  </si>
  <si>
    <t>CircleK-HNI-BTL-HN2070</t>
  </si>
  <si>
    <t>CircleK-HNI-BTL-HN2099</t>
  </si>
  <si>
    <t>CircleK-HNI-BTL-HN2213</t>
  </si>
  <si>
    <t>CircleK-HNI-BTL-HN2237</t>
  </si>
  <si>
    <t>CircleK-HNI-BTL-HN2267</t>
  </si>
  <si>
    <t>CircleK-HNI-CGY-HN2001</t>
  </si>
  <si>
    <t>CircleK-HNI-CGY-HN2010</t>
  </si>
  <si>
    <t>CircleK-HNI-CGY-HN2015</t>
  </si>
  <si>
    <t>CircleK-HNI-CGY-HN2020</t>
  </si>
  <si>
    <t>CircleK-HNI-CGY-HN2021</t>
  </si>
  <si>
    <t>CircleK-HNI-CGY-HN2025</t>
  </si>
  <si>
    <t>CircleK-HNI-CGY-HN2026</t>
  </si>
  <si>
    <t>CircleK-HNI-CGY-HN2037</t>
  </si>
  <si>
    <t>CircleK-HNI-CGY-HN2042</t>
  </si>
  <si>
    <t>CircleK-HNI-CGY-HN2047</t>
  </si>
  <si>
    <t>CircleK-HNI-CGY-HN2063</t>
  </si>
  <si>
    <t>CircleK-HNI-CGY-HN2064</t>
  </si>
  <si>
    <t>CircleK-HNI-CGY-HN2077</t>
  </si>
  <si>
    <t>CircleK-HNI-CGY-HN2107</t>
  </si>
  <si>
    <t>CircleK-HNI-CGY-HN2108</t>
  </si>
  <si>
    <t>CircleK-HNI-CGY-HN2110</t>
  </si>
  <si>
    <t>CircleK-HNI-CGY-HN2111</t>
  </si>
  <si>
    <t>CircleK-HNI-CGY-HN2114</t>
  </si>
  <si>
    <t>CircleK-HNI-CGY-HN2122</t>
  </si>
  <si>
    <t>CircleK-HNI-CGY-HN2128</t>
  </si>
  <si>
    <t>CircleK-HNI-CGY-HN2131</t>
  </si>
  <si>
    <t>CircleK-HNI-CGY-HN2164</t>
  </si>
  <si>
    <t>CircleK-HNI-CGY-HN2192</t>
  </si>
  <si>
    <t>CircleK-HNI-CGY-HN2230</t>
  </si>
  <si>
    <t>CircleK-HNI-CGY-HN2248</t>
  </si>
  <si>
    <t>CircleK-HNI-CGY-HN2249</t>
  </si>
  <si>
    <t>CircleK-HNI-CGY-HN2257</t>
  </si>
  <si>
    <t>CircleK-HNI-CGY-HN2261</t>
  </si>
  <si>
    <t>CircleK-HNI-CGY-HN2269</t>
  </si>
  <si>
    <t>CircleK-HNI-CGY-HN2273</t>
  </si>
  <si>
    <t>CircleK-HNI-CGY-HN2280</t>
  </si>
  <si>
    <t>CircleK-HN2283</t>
  </si>
  <si>
    <t>CircleK-HNI-CGY-HN2283</t>
  </si>
  <si>
    <t>CircleK-HNI-DDA-HN2003</t>
  </si>
  <si>
    <t>CircleK-HNI-DDA-HN2014</t>
  </si>
  <si>
    <t>CircleK-HNI-DDA-HN2024</t>
  </si>
  <si>
    <t>CircleK-HNI-DDA-HN2036</t>
  </si>
  <si>
    <t>CircleK-HNI-DDA-HN2041</t>
  </si>
  <si>
    <t>CircleK-HNI-DDA-HN2078</t>
  </si>
  <si>
    <t>CircleK-HNI-DDA-HN2102</t>
  </si>
  <si>
    <t>CircleK-HNI-DDA-HN2112</t>
  </si>
  <si>
    <t>CircleK-HNI-DDA-HN2117</t>
  </si>
  <si>
    <t>CircleK-HNI-DDA-HN2121</t>
  </si>
  <si>
    <t>CircleK-HNI-DDA-HN2133</t>
  </si>
  <si>
    <t>CircleK-HNI-DDA-HN2142</t>
  </si>
  <si>
    <t>CircleK-HNI-DDA-HN2147</t>
  </si>
  <si>
    <t>CircleK-HNI-DDA-HN2160</t>
  </si>
  <si>
    <t>CircleK-HNI-DDA-HN2163</t>
  </si>
  <si>
    <t>CircleK-HNI-DDA-HN2167</t>
  </si>
  <si>
    <t>CircleK-HNI-DDA-HN2201</t>
  </si>
  <si>
    <t>CircleK-HNI-DDA-HN2211</t>
  </si>
  <si>
    <t>CircleK-HNI-DDA-HN2219</t>
  </si>
  <si>
    <t>CircleK-HNI-DDA-HN2226</t>
  </si>
  <si>
    <t>CircleK-HNI-DDA-HN2241</t>
  </si>
  <si>
    <t>CircleK-HNI-DDA-HN2254</t>
  </si>
  <si>
    <t>CircleK-HNI-DDA-HN2275</t>
  </si>
  <si>
    <t>CircleK-HNI-GLM-HN2194</t>
  </si>
  <si>
    <t>CircleK-HNI-GLM-HN2199</t>
  </si>
  <si>
    <t>CircleK-HNI-GLM-HN2200</t>
  </si>
  <si>
    <t>CircleK-HNI-GLM-HN2202</t>
  </si>
  <si>
    <t>CircleK-HNI-GLM-HN2204</t>
  </si>
  <si>
    <t>CircleK-HNI-GLM-HN2236</t>
  </si>
  <si>
    <t>CircleK-HNI-GLM-HN2239</t>
  </si>
  <si>
    <t>CircleK-HNI-GLM-HN2246</t>
  </si>
  <si>
    <t>CircleK-HNI-GLM-HN2259</t>
  </si>
  <si>
    <t>CircleK-HNI-GLM-HN2260</t>
  </si>
  <si>
    <t>CircleK-HNI-GLM-HN2264</t>
  </si>
  <si>
    <t>CircleK-HNI-HBT-HN2075</t>
  </si>
  <si>
    <t>CircleK-HNI-HBT-HN2086</t>
  </si>
  <si>
    <t>CircleK-HNI-HBT-HN2093</t>
  </si>
  <si>
    <t>CircleK-HNI-HBT-HN2094</t>
  </si>
  <si>
    <t>CircleK-HNI-HBT-HN2135</t>
  </si>
  <si>
    <t>CircleK-HNI-HBT-HN2141</t>
  </si>
  <si>
    <t>CircleK-HNI-HBT-HN2146</t>
  </si>
  <si>
    <t>CircleK-HNI-HBT-HN2152</t>
  </si>
  <si>
    <t>CircleK-HNI-HBT-HN2154</t>
  </si>
  <si>
    <t>CircleK-HNI-HBT-HN2170</t>
  </si>
  <si>
    <t>CircleK-HNI-HBT-HN2171</t>
  </si>
  <si>
    <t>CircleK-HNI-HBT-HN2172</t>
  </si>
  <si>
    <t>CircleK-HNI-HBT-HN2182</t>
  </si>
  <si>
    <t>CircleK-HNI-HBT-HN2186</t>
  </si>
  <si>
    <t>CircleK-HNI-HBT-HN2187</t>
  </si>
  <si>
    <t>CircleK-HNI-HBT-HN2195</t>
  </si>
  <si>
    <t>CircleK-HNI-HBT-HN2198</t>
  </si>
  <si>
    <t>CircleK-HNI-HBT-HN2206</t>
  </si>
  <si>
    <t>CircleK-HNI-HBT-HN2207</t>
  </si>
  <si>
    <t>CircleK-HNI-HBT-HN2216</t>
  </si>
  <si>
    <t>CircleK-HNI-HBT-HN2221</t>
  </si>
  <si>
    <t>CircleK-HNI-HBT-HN2238</t>
  </si>
  <si>
    <t>CircleK-HNI-HBT-HN2255</t>
  </si>
  <si>
    <t>CircleK-HNI-HBT-HN2277</t>
  </si>
  <si>
    <t>CircleK-HNI-HDG-HN2079</t>
  </si>
  <si>
    <t>CircleK-HNI-HDG-HN2082</t>
  </si>
  <si>
    <t>CircleK-HNI-HDG-HN2083</t>
  </si>
  <si>
    <t>CircleK-HNI-HDG-HN2085</t>
  </si>
  <si>
    <t>CircleK-HNI-HDG-HN2088</t>
  </si>
  <si>
    <t>CircleK-HNI-HDG-HN2150</t>
  </si>
  <si>
    <t>CircleK-HNI-HDG-HN2156</t>
  </si>
  <si>
    <t>CircleK-HNI-HDG-HN2169</t>
  </si>
  <si>
    <t>CircleK-HNI-HDG-HN2173</t>
  </si>
  <si>
    <t>CircleK-HNI-HDG-HN2179</t>
  </si>
  <si>
    <t>CircleK-HNI-HDG-HN2181</t>
  </si>
  <si>
    <t>CircleK-HNI-HDG-HN2184</t>
  </si>
  <si>
    <t>CircleK-HNI-HDG-HN2193</t>
  </si>
  <si>
    <t>CircleK-HNI-HDG-HN2209</t>
  </si>
  <si>
    <t>CircleK-HNI-HDG-HN2218</t>
  </si>
  <si>
    <t>CircleK-HNI-HDG-HN2227</t>
  </si>
  <si>
    <t>CircleK-HNI-HDG-HN2229</t>
  </si>
  <si>
    <t>CircleK-HNI-HDG-HN2231</t>
  </si>
  <si>
    <t>CircleK-HNI-HDG-HN2253</t>
  </si>
  <si>
    <t>CircleK-HNI-HDG-HN2270</t>
  </si>
  <si>
    <t>CircleK-HNI-HKM-HN2007</t>
  </si>
  <si>
    <t>CircleK-HNI-HKM-HN2013</t>
  </si>
  <si>
    <t>CircleK-HNI-HKM-HN2049</t>
  </si>
  <si>
    <t>CircleK-HNI-HKM-HN2056</t>
  </si>
  <si>
    <t>CircleK-HNI-HKM-HN2106</t>
  </si>
  <si>
    <t>CircleK-HNI-HKM-HN2109</t>
  </si>
  <si>
    <t>CircleK-HNI-HKM-HN2116</t>
  </si>
  <si>
    <t>CircleK-HNI-HKM-HN2127</t>
  </si>
  <si>
    <t>CircleK-HNI-HKM-HN2138</t>
  </si>
  <si>
    <t>CircleK-HNI-HKM-HN2210</t>
  </si>
  <si>
    <t>CircleK-HNI-HKM-HN2212</t>
  </si>
  <si>
    <t>CircleK-HNI-HKM-HN2214</t>
  </si>
  <si>
    <t>CircleK-HNI-HKM-HN2215</t>
  </si>
  <si>
    <t>CircleK-HNI-HKM-HN2225</t>
  </si>
  <si>
    <t>CircleK-HNI-HKM-HN2240</t>
  </si>
  <si>
    <t>CircleK-HNI-HKM-HN2256</t>
  </si>
  <si>
    <t>CircleK-HNI-HKM-HN2266</t>
  </si>
  <si>
    <t>CircleK-HNI-HKM-HN2268</t>
  </si>
  <si>
    <t>CircleK-HNI-HKM-HN2278</t>
  </si>
  <si>
    <t>CircleK-HNI-HKM-HN2279</t>
  </si>
  <si>
    <t>CircleK-HNI-HKM-HN2281</t>
  </si>
  <si>
    <t>CircleK-HNI-HN2282</t>
  </si>
  <si>
    <t>CircleK-HNI-HKM-HN2282</t>
  </si>
  <si>
    <t>CircleK-HNI-HMI-HN2034</t>
  </si>
  <si>
    <t>CircleK-HNI-HMI-HN2045</t>
  </si>
  <si>
    <t>CircleK-HNI-HMI-HN2087</t>
  </si>
  <si>
    <t>CircleK-HNI-HMI-HN2145</t>
  </si>
  <si>
    <t>CircleK-HNI-HMI-HN2151</t>
  </si>
  <si>
    <t>CircleK-HNI-HMI-HN2177</t>
  </si>
  <si>
    <t>CircleK-HNI-HMI-HN2180</t>
  </si>
  <si>
    <t>CircleK-HNI-HMI-HN2189</t>
  </si>
  <si>
    <t>CircleK-HNI-HMI-HN2208</t>
  </si>
  <si>
    <t>CircleK-HNI-HMI-HN2250</t>
  </si>
  <si>
    <t>CircleK-HNI-HMI-HN2251</t>
  </si>
  <si>
    <t>CircleK-HNI-HMI-HN2258</t>
  </si>
  <si>
    <t>CircleK-HNI-HMI-HN2262</t>
  </si>
  <si>
    <t>CircleK-HNI-HMI-HN2263</t>
  </si>
  <si>
    <t>CircleK-HNI-LBN-HN2176</t>
  </si>
  <si>
    <t>CircleK-HNI-LBN-HN2183</t>
  </si>
  <si>
    <t>CircleK-HNI-LBN-HN2185</t>
  </si>
  <si>
    <t>CircleK-HNI-LBN-HN2188</t>
  </si>
  <si>
    <t>CircleK-HNI-LBN-HN2190</t>
  </si>
  <si>
    <t>CircleK-HNI-LBN-HN2205</t>
  </si>
  <si>
    <t>CircleK-HNI-LBN-HN2245</t>
  </si>
  <si>
    <t>CircleK-HNI-NTL-HN2048</t>
  </si>
  <si>
    <t>CircleK-HNI-NTL-HN2095</t>
  </si>
  <si>
    <t>CircleK-HNI-NTL-HN2104</t>
  </si>
  <si>
    <t>CircleK-HNI-NTL-HN2153</t>
  </si>
  <si>
    <t>CircleK-HNI-NTL-HN2168</t>
  </si>
  <si>
    <t>CircleK-HNI-NTL-HN2174</t>
  </si>
  <si>
    <t>CircleK-HNI-NTL-HN2197</t>
  </si>
  <si>
    <t>CircleK-HNI-NTL-HN2203</t>
  </si>
  <si>
    <t>CircleK-HNI-NTL-HN2228</t>
  </si>
  <si>
    <t>CircleK-HNI-NTL-HN2232</t>
  </si>
  <si>
    <t>CircleK-HNI-NTL-HN2243</t>
  </si>
  <si>
    <t>CircleK-HNI-NTL-HN2247</t>
  </si>
  <si>
    <t>CircleK-HNI-NTL-HN2274</t>
  </si>
  <si>
    <t>CircleK-HNI-THO-010</t>
  </si>
  <si>
    <t>CircleK-HNI-THO-HN2090</t>
  </si>
  <si>
    <t>CircleK-HNI-THO-HN2098</t>
  </si>
  <si>
    <t>CircleK-HNI-THO-HN2119</t>
  </si>
  <si>
    <t>CircleK-HNI-THO-HN2129</t>
  </si>
  <si>
    <t>CircleK-HNI-THO-HN2134</t>
  </si>
  <si>
    <t>CircleK-HNI-THO-HN2166</t>
  </si>
  <si>
    <t>CircleK-HNI-THO-HN2191</t>
  </si>
  <si>
    <t>CircleK-HNI-THO-HN2265</t>
  </si>
  <si>
    <t>CircleK-HNI-TTI-HN2040</t>
  </si>
  <si>
    <t>CircleK-HNI-TTI-HN2233</t>
  </si>
  <si>
    <t>CircleK-HNI-TTI-HN2272</t>
  </si>
  <si>
    <t>CircleK-HNI-TXN-HN2029</t>
  </si>
  <si>
    <t>CircleK-HNI-TXN-HN2032</t>
  </si>
  <si>
    <t>CircleK-HNI-TXN-HN2052</t>
  </si>
  <si>
    <t>CircleK-HNI-TXN-HN2053</t>
  </si>
  <si>
    <t>CircleK-HNI-TXN-HN2054</t>
  </si>
  <si>
    <t>CircleK-HNI-TXN-HN2089</t>
  </si>
  <si>
    <t>CircleK-HNI-TXN-HN2101</t>
  </si>
  <si>
    <t>CircleK-HNI-TXN-HN2118</t>
  </si>
  <si>
    <t>CircleK-HNI-TXN-HN2126</t>
  </si>
  <si>
    <t>CircleK-HNI-TXN-HN2139</t>
  </si>
  <si>
    <t>CircleK-HNI-TXN-HN2157</t>
  </si>
  <si>
    <t>CircleK-HNI-TXN-HN2158</t>
  </si>
  <si>
    <t>CircleK-HNI-TXN-HN2161</t>
  </si>
  <si>
    <t>CircleK-HNI-TXN-HN2162</t>
  </si>
  <si>
    <t>CircleK-HNI-TXN-HN2178</t>
  </si>
  <si>
    <t>CircleK-HNI-TXN-HN2196</t>
  </si>
  <si>
    <t>CircleK-HNI-TXN-HN2217</t>
  </si>
  <si>
    <t>CircleK-HNI-TXN-HN2220</t>
  </si>
  <si>
    <t>CircleK-HNI-TXN-HN2234</t>
  </si>
  <si>
    <t>CircleK-HNI-TXN-HN2244</t>
  </si>
  <si>
    <t>CircleK-HPG-00-019</t>
  </si>
  <si>
    <t>CircleK-HPG-00-HP6001</t>
  </si>
  <si>
    <t>CircleK-HPG-00-HP6002</t>
  </si>
  <si>
    <t>CircleK-HPG-00-HP6003</t>
  </si>
  <si>
    <t>CircleK-HPG-00-HP6005</t>
  </si>
  <si>
    <t>CircleK-HPG-00-HP6006</t>
  </si>
  <si>
    <t>CircleK-HPG-00-HP6007</t>
  </si>
  <si>
    <t>CircleK-HPG-00-HP6008</t>
  </si>
  <si>
    <t>CircleK-HPG-00-HP6009</t>
  </si>
  <si>
    <t>CircleK-HPG-00-HP6011</t>
  </si>
  <si>
    <t>CircleK-HPG-00-HP6012</t>
  </si>
  <si>
    <t>CircleK-HPG-00-HP6013</t>
  </si>
  <si>
    <t>CircleK-HPG-00-HP6014</t>
  </si>
  <si>
    <t>CircleK-HPG-00-HP6015</t>
  </si>
  <si>
    <t>CircleK-HPG-00-HP6016</t>
  </si>
  <si>
    <t>CircleK-HPG-00-HP6017</t>
  </si>
  <si>
    <t>CircleK-HPG-00-HP6018</t>
  </si>
  <si>
    <t>CircleK-HYN-00-023</t>
  </si>
  <si>
    <t>CircleK-HYN-00-ND8001</t>
  </si>
  <si>
    <t>CircleK-HYN-00-ND8002</t>
  </si>
  <si>
    <t>CircleK-HYN-00-ND8003</t>
  </si>
  <si>
    <t>CircleK-CT5024</t>
  </si>
  <si>
    <t>CircleK-KGG-01-CT5024</t>
  </si>
  <si>
    <t>CircleK-CT5025</t>
  </si>
  <si>
    <t>CircleK-KGG-01-CT5025</t>
  </si>
  <si>
    <t>CircleK-CT5026</t>
  </si>
  <si>
    <t>CircleK-KGG-01-CT5026</t>
  </si>
  <si>
    <t>CircleK-028</t>
  </si>
  <si>
    <t>CircleK-KHA-01-028</t>
  </si>
  <si>
    <t>CircleK-NT0001</t>
  </si>
  <si>
    <t>CircleK-KHA-01-NT0001</t>
  </si>
  <si>
    <t>CircleK-NT0002</t>
  </si>
  <si>
    <t>CircleK-KHA-01-NT0002</t>
  </si>
  <si>
    <t>CircleK-NT0003</t>
  </si>
  <si>
    <t>CircleK-KHA-01-NT0003</t>
  </si>
  <si>
    <t>CircleK-NT0004</t>
  </si>
  <si>
    <t>CircleK-KHA-01-NT0004</t>
  </si>
  <si>
    <t>CircleK-NT0005</t>
  </si>
  <si>
    <t>CircleK-KHA-01-NT0005</t>
  </si>
  <si>
    <t>CircleK-NT0009</t>
  </si>
  <si>
    <t>CircleK-KHA-01-NT0009</t>
  </si>
  <si>
    <t>CircleK-NT0010</t>
  </si>
  <si>
    <t>CircleK-KHA-01-NT0010</t>
  </si>
  <si>
    <t>CircleK-NT0011</t>
  </si>
  <si>
    <t>CircleK-KHA-01-NT0011</t>
  </si>
  <si>
    <t>CircleK-QNH-00-015</t>
  </si>
  <si>
    <t>CircleK-QNH-00-HL4001</t>
  </si>
  <si>
    <t>CircleK-QNH-00-HL4002</t>
  </si>
  <si>
    <t>CircleK-QNH-00-HL4005</t>
  </si>
  <si>
    <t>CircleK-QNH-00-HL4006</t>
  </si>
  <si>
    <t>CircleK-QNH-00-HL4007</t>
  </si>
  <si>
    <t>CircleK-CT5022</t>
  </si>
  <si>
    <t>CircleK-TGG-01-CT5022</t>
  </si>
  <si>
    <t>CircleK-CT5023</t>
  </si>
  <si>
    <t>CircleK-TGG-01-CT5023</t>
  </si>
  <si>
    <t>CircleK-CT5027</t>
  </si>
  <si>
    <t>CircleK-TGG-01-CT5027</t>
  </si>
  <si>
    <t>CircleK-TNN-00-029</t>
  </si>
  <si>
    <t>CircleK-TNN-00-TN0001</t>
  </si>
  <si>
    <t>CircleK-TNN-00-TN0002</t>
  </si>
  <si>
    <t>CircleK-TNN-00-TN0003</t>
  </si>
  <si>
    <t>CircleK-TNN-00-TN0004</t>
  </si>
  <si>
    <t>CircleK-012</t>
  </si>
  <si>
    <t>CircleK-VTU-01-012</t>
  </si>
  <si>
    <t>CircleK-VT3003</t>
  </si>
  <si>
    <t>CircleK-VTU-01-VT3003</t>
  </si>
  <si>
    <t>CircleK-VT3004</t>
  </si>
  <si>
    <t>CircleK-VTU-01-VT3004</t>
  </si>
  <si>
    <t>CircleK-VT3005</t>
  </si>
  <si>
    <t>CircleK-VTU-01-VT3005</t>
  </si>
  <si>
    <t>CircleK-VT3006</t>
  </si>
  <si>
    <t>CircleK-VTU-01-VT3006</t>
  </si>
  <si>
    <t>CircleK-VT3008</t>
  </si>
  <si>
    <t>CircleK-VTU-01-VT3008</t>
  </si>
  <si>
    <t>CircleK-VT3009</t>
  </si>
  <si>
    <t>CircleK-VTU-01-VT3009</t>
  </si>
  <si>
    <t>CircleK-VT3010</t>
  </si>
  <si>
    <t>CircleK-VTU-01-VT3010</t>
  </si>
  <si>
    <t>CircleK-VT3011</t>
  </si>
  <si>
    <t>CircleK-VTU-01-VT3011</t>
  </si>
  <si>
    <t>CircleK-VT3012</t>
  </si>
  <si>
    <t>CircleK-VTU-01-VT3012</t>
  </si>
  <si>
    <t>CircleK-VT3013</t>
  </si>
  <si>
    <t>CircleK-VTU-01-VT3013</t>
  </si>
  <si>
    <t>CircleK-VT3014</t>
  </si>
  <si>
    <t>CircleK-VTU-01-VT3014</t>
  </si>
  <si>
    <t>CircleK-VT3015</t>
  </si>
  <si>
    <t>CircleK-VTU-01-VT3015</t>
  </si>
  <si>
    <t>CircleK-VT3017</t>
  </si>
  <si>
    <t>CircleK-VTU-01-VT3017</t>
  </si>
  <si>
    <t>CircleK-VT3018</t>
  </si>
  <si>
    <t>CircleK-VTU-01-VT3018</t>
  </si>
  <si>
    <t>CircleK-VT3019</t>
  </si>
  <si>
    <t>CircleK-VTU-01-VT3019</t>
  </si>
  <si>
    <t>CircleK-VT3020</t>
  </si>
  <si>
    <t>CircleK-VTU-01-VT3020</t>
  </si>
  <si>
    <t>CircleK-VT3021</t>
  </si>
  <si>
    <t>CircleK-VTU-01-VT3021</t>
  </si>
  <si>
    <t>CLEVERFOOD-HNI-BDH-010</t>
  </si>
  <si>
    <t>CLEVERFOOD-HNI-BDH-011</t>
  </si>
  <si>
    <t>CLEVERFOOD-HNI-BTL-003</t>
  </si>
  <si>
    <t>CLEVERFOOD-HNI-CGY-002</t>
  </si>
  <si>
    <t>CLEVERFOOD-HNI-CGY-004</t>
  </si>
  <si>
    <t>CLEVERFOOD-HNI-GLM-000</t>
  </si>
  <si>
    <t>CLEVERFOOD-HNI-HBT-007</t>
  </si>
  <si>
    <t>CLEVERFOOD-HNI-HBT-008</t>
  </si>
  <si>
    <t>CLEVERFOOD-HNI-HBT-009</t>
  </si>
  <si>
    <t>CLEVERFOOD-HNI-NTL-001</t>
  </si>
  <si>
    <t>CLEVERFOOD-HNI-NTL-006</t>
  </si>
  <si>
    <t>CLEVERFOOD-HNI-TXN-005</t>
  </si>
  <si>
    <t>CLEVERFOOD-HNI-TXN-012</t>
  </si>
  <si>
    <t>COOP-029</t>
  </si>
  <si>
    <t>COOP-AGG-01-029</t>
  </si>
  <si>
    <t>COOP-037</t>
  </si>
  <si>
    <t>COOP-AGG-01-037</t>
  </si>
  <si>
    <t>COOP-042</t>
  </si>
  <si>
    <t>COOP-AGG-01-042</t>
  </si>
  <si>
    <t>COOP-060</t>
  </si>
  <si>
    <t>COOP-AGG-01-060</t>
  </si>
  <si>
    <t>COOPCHOMOI</t>
  </si>
  <si>
    <t>COOP-AGG-01-CHOMOI</t>
  </si>
  <si>
    <t>COOPSAIGONKIENGIANG</t>
  </si>
  <si>
    <t>COOP-AGG-01-KIENGIANG</t>
  </si>
  <si>
    <t>COOPRACHGIA</t>
  </si>
  <si>
    <t>COOP-AGG-01-RACHGIA</t>
  </si>
  <si>
    <t>COOPSAIGONAG</t>
  </si>
  <si>
    <t>COOP-AGG-01-SAIGONAG</t>
  </si>
  <si>
    <t>COOP-017</t>
  </si>
  <si>
    <t>COOP-BDG-01-017</t>
  </si>
  <si>
    <t>coop0209</t>
  </si>
  <si>
    <t>COOP-BDG-01-0209</t>
  </si>
  <si>
    <t>COOP-025</t>
  </si>
  <si>
    <t>COOP-BDG-01-025</t>
  </si>
  <si>
    <t>coop9327</t>
  </si>
  <si>
    <t>COOP-BDG-01-9327</t>
  </si>
  <si>
    <t>COOP-015</t>
  </si>
  <si>
    <t>COOP-BDH-01-015</t>
  </si>
  <si>
    <t>COOP-BNH-00-014</t>
  </si>
  <si>
    <t>COOPCAMAU</t>
  </si>
  <si>
    <t>COOP-CMU-01-CAMAU</t>
  </si>
  <si>
    <t>COOPSAIGONBL2</t>
  </si>
  <si>
    <t>COOP-CMU-01-SAIGONBL2</t>
  </si>
  <si>
    <t>COOP-028</t>
  </si>
  <si>
    <t>COOP-CTO-01-028</t>
  </si>
  <si>
    <t>COOP-052</t>
  </si>
  <si>
    <t>COOP-CTO-01-052</t>
  </si>
  <si>
    <t>COOPNGABAYHG-1</t>
  </si>
  <si>
    <t>COOP-CTO-01-72542</t>
  </si>
  <si>
    <t>COOPCANTHO</t>
  </si>
  <si>
    <t>COOP-CTO-01-CANTHO</t>
  </si>
  <si>
    <t>COOPSAIGONHAUGIANG</t>
  </si>
  <si>
    <t>COOP-CTO-01-HAUGIANG</t>
  </si>
  <si>
    <t>COOPSAIGONSOCTRANG</t>
  </si>
  <si>
    <t>COOP-CTO-01-SOCTRANG</t>
  </si>
  <si>
    <t>COOP-016</t>
  </si>
  <si>
    <t>COOP-DKN-01-016</t>
  </si>
  <si>
    <t>COOP-061</t>
  </si>
  <si>
    <t>COOP-DLK-01-061</t>
  </si>
  <si>
    <t>COOPSAIGONBUONHO</t>
  </si>
  <si>
    <t>COOP-DLK-01-BUONHO</t>
  </si>
  <si>
    <t>COOPSAIGONPHUYEN</t>
  </si>
  <si>
    <t>COOP-DLK-01-PHUYEN</t>
  </si>
  <si>
    <t>COOPSAIGONBMT</t>
  </si>
  <si>
    <t>COOP-DLK-01-SAIGONBMT</t>
  </si>
  <si>
    <t>COOP-054</t>
  </si>
  <si>
    <t>COOP-DNG-01-054</t>
  </si>
  <si>
    <t>COOPDANANG</t>
  </si>
  <si>
    <t>COOP-DNG-01-DANANG</t>
  </si>
  <si>
    <t>COOPTAMKY</t>
  </si>
  <si>
    <t>COOP-DNG-01-TAMKY</t>
  </si>
  <si>
    <t>COOP-053</t>
  </si>
  <si>
    <t>COOP-DNI-01-053</t>
  </si>
  <si>
    <t>COOPBIENHOA</t>
  </si>
  <si>
    <t>COOP-DNI-01-BIENHOA</t>
  </si>
  <si>
    <t>COOPSAIGONBP</t>
  </si>
  <si>
    <t>COOP-DNI-01-SAIGONBP</t>
  </si>
  <si>
    <t>COOP-012</t>
  </si>
  <si>
    <t>COOP-DTP-01-012</t>
  </si>
  <si>
    <t>COOP-026</t>
  </si>
  <si>
    <t>COOP-DTP-01-026</t>
  </si>
  <si>
    <t>COOP-027</t>
  </si>
  <si>
    <t>COOP-DTP-01-027</t>
  </si>
  <si>
    <t>COOP-039</t>
  </si>
  <si>
    <t>COOP-DTP-01-039</t>
  </si>
  <si>
    <t>COOP-040</t>
  </si>
  <si>
    <t>COOP-DTP-01-040</t>
  </si>
  <si>
    <t>COOP-066</t>
  </si>
  <si>
    <t>COOP-DTP-01-066</t>
  </si>
  <si>
    <t>COOPCAIBE</t>
  </si>
  <si>
    <t>COOP-DTP-01-CAIBE</t>
  </si>
  <si>
    <t>COOPTIENGIANGSAIGON</t>
  </si>
  <si>
    <t>COOP-DTP-01-TIENGIANG</t>
  </si>
  <si>
    <t>coopfair0004</t>
  </si>
  <si>
    <t>COOPFAIR-HCM-Q10-0004</t>
  </si>
  <si>
    <t>COOPFAIRPRICE</t>
  </si>
  <si>
    <t>COOPFAIR-HCM-Q1-PRICE</t>
  </si>
  <si>
    <t>coopfair0002</t>
  </si>
  <si>
    <t>COOPFAIR-HCM-Q7-0002</t>
  </si>
  <si>
    <t>coopfair0006</t>
  </si>
  <si>
    <t>COOPFAIR-HCM-Q8-0006</t>
  </si>
  <si>
    <t>coopfair0005</t>
  </si>
  <si>
    <t>COOPFAIR-HCM-Q9-0005</t>
  </si>
  <si>
    <t>coopfair0001</t>
  </si>
  <si>
    <t>COOPFAIR-HCM-TDC-0001</t>
  </si>
  <si>
    <t>coopfair0003</t>
  </si>
  <si>
    <t>COOPFAIR-HCM-TDC-0003</t>
  </si>
  <si>
    <t>coopfine0002</t>
  </si>
  <si>
    <t>COOPFINE-HCM-HBC-0002</t>
  </si>
  <si>
    <t>COOPFINELIFE</t>
  </si>
  <si>
    <t>COOPFINE-HCM-Q1-0000</t>
  </si>
  <si>
    <t>coopfine4201</t>
  </si>
  <si>
    <t>COOPFINE-HCM-Q10-4201</t>
  </si>
  <si>
    <t>coopfine4205</t>
  </si>
  <si>
    <t>COOPFINE-HCM-Q2-4205</t>
  </si>
  <si>
    <t>coopfine0001</t>
  </si>
  <si>
    <t>COOPFINE-HCM-Q7-0001</t>
  </si>
  <si>
    <t>coopfine0003</t>
  </si>
  <si>
    <t>COOPFINE-HCM-Q7-0003</t>
  </si>
  <si>
    <t>COOPFOOD-123</t>
  </si>
  <si>
    <t>COOPFOOD-BDG-01-123</t>
  </si>
  <si>
    <t>coopfood325</t>
  </si>
  <si>
    <t>COOPFOOD-BDG-01-325</t>
  </si>
  <si>
    <t>coopfood6101</t>
  </si>
  <si>
    <t>COOPFOOD-BDG-01-6101</t>
  </si>
  <si>
    <t>coopfood82</t>
  </si>
  <si>
    <t>COOPFOOD-BDG-01-82</t>
  </si>
  <si>
    <t>COOPFOOD-144</t>
  </si>
  <si>
    <t>COOPFOOD-CTO-01-144</t>
  </si>
  <si>
    <t>coopfooddinhchau</t>
  </si>
  <si>
    <t>COOPFOOD-DNG-01-DINHCHAU</t>
  </si>
  <si>
    <t>COOPFOOD-116</t>
  </si>
  <si>
    <t>COOPFOOD-DNI-01-116</t>
  </si>
  <si>
    <t>coopfood676</t>
  </si>
  <si>
    <t>COOPFOOD-HCM-HMN-676</t>
  </si>
  <si>
    <t>Coopfood2167</t>
  </si>
  <si>
    <t>COOPFOOD-HCM-Q9-2167</t>
  </si>
  <si>
    <t>Coopfood2166</t>
  </si>
  <si>
    <t>COOPFOOD-HCM-TDC-2166</t>
  </si>
  <si>
    <t>Coopfood2165</t>
  </si>
  <si>
    <t>COOPFOOD-HCM-TPU-2165</t>
  </si>
  <si>
    <t>COOPFOOD-HNI-TXN-115</t>
  </si>
  <si>
    <t>COOPFOOD-HTH-00-15006</t>
  </si>
  <si>
    <t>coopfoodphuyen</t>
  </si>
  <si>
    <t>COOPFOOD-PYN-01-PHUYEN</t>
  </si>
  <si>
    <t>COOPFOOD-THA-00-THANHHOA</t>
  </si>
  <si>
    <t>coopannhon</t>
  </si>
  <si>
    <t>COOP-GLI-01-ANNHON</t>
  </si>
  <si>
    <t>COOPBINHDINH</t>
  </si>
  <si>
    <t>COOP-GLI-01-BINHDINH</t>
  </si>
  <si>
    <t>COOPSAIGONCHUSE</t>
  </si>
  <si>
    <t>COOP-GLI-01-CHUSE</t>
  </si>
  <si>
    <t>COOPSAIGONGIALAI</t>
  </si>
  <si>
    <t>COOP-GLI-01-GIALAI</t>
  </si>
  <si>
    <t>coopmart00506</t>
  </si>
  <si>
    <t>COOP-HCM-BTH-00506</t>
  </si>
  <si>
    <t>coopmart00530</t>
  </si>
  <si>
    <t>COOP-HCM-BTH-00530</t>
  </si>
  <si>
    <t>coop0105</t>
  </si>
  <si>
    <t>COOP-HCM-BTH-0105</t>
  </si>
  <si>
    <t>coop0111</t>
  </si>
  <si>
    <t>COOP-HCM-BTH-0111</t>
  </si>
  <si>
    <t>coop0141</t>
  </si>
  <si>
    <t>COOP-HCM-BTH-0141</t>
  </si>
  <si>
    <t>coop0168</t>
  </si>
  <si>
    <t>COOP-HCM-BTH-0168</t>
  </si>
  <si>
    <t>COOP-018</t>
  </si>
  <si>
    <t>COOP-HCM-BTH-018</t>
  </si>
  <si>
    <t>coop0268</t>
  </si>
  <si>
    <t>COOP-HCM-BTH-0268</t>
  </si>
  <si>
    <t>coop0297</t>
  </si>
  <si>
    <t>COOP-HCM-BTH-0297</t>
  </si>
  <si>
    <t>COOP-036</t>
  </si>
  <si>
    <t>COOP-HCM-BTH-036</t>
  </si>
  <si>
    <t>coop0642</t>
  </si>
  <si>
    <t>COOP-HCM-BTH-0642</t>
  </si>
  <si>
    <t>coop0661</t>
  </si>
  <si>
    <t>COOP-HCM-BTH-0661</t>
  </si>
  <si>
    <t>coop2042</t>
  </si>
  <si>
    <t>COOP-HCM-BTH-2042</t>
  </si>
  <si>
    <t>coop2063</t>
  </si>
  <si>
    <t>COOP-HCM-BTH-2063</t>
  </si>
  <si>
    <t>coop2070</t>
  </si>
  <si>
    <t>COOP-HCM-BTH-2070</t>
  </si>
  <si>
    <t>coop2115</t>
  </si>
  <si>
    <t>COOP-HCM-BTH-2115</t>
  </si>
  <si>
    <t>coop214</t>
  </si>
  <si>
    <t>COOP-HCM-BTH-214</t>
  </si>
  <si>
    <t>coop2154</t>
  </si>
  <si>
    <t>COOP-HCM-BTH-2154</t>
  </si>
  <si>
    <t>coop02217</t>
  </si>
  <si>
    <t>COOP-HCM-BTH-2217</t>
  </si>
  <si>
    <t>coop230</t>
  </si>
  <si>
    <t>COOP-HCM-BTH-230</t>
  </si>
  <si>
    <t>coop9997</t>
  </si>
  <si>
    <t>COOP-HCM-BTH-9997</t>
  </si>
  <si>
    <t>coop9998</t>
  </si>
  <si>
    <t>COOP-HCM-BTH-9998</t>
  </si>
  <si>
    <t>COOPNGUYENXI</t>
  </si>
  <si>
    <t>COOP-HCM-BTH-NGUYENXI</t>
  </si>
  <si>
    <t>coopmart00541</t>
  </si>
  <si>
    <t>COOP-HCM-BTN-00541</t>
  </si>
  <si>
    <t>coop0088</t>
  </si>
  <si>
    <t>COOP-HCM-BTN-0088</t>
  </si>
  <si>
    <t>coop0091</t>
  </si>
  <si>
    <t>COOP-HCM-BTN-0091</t>
  </si>
  <si>
    <t>coop0112</t>
  </si>
  <si>
    <t>COOP-HCM-BTN-0112</t>
  </si>
  <si>
    <t>coop0118</t>
  </si>
  <si>
    <t>COOP-HCM-BTN-0118</t>
  </si>
  <si>
    <t>coop0123</t>
  </si>
  <si>
    <t>COOP-HCM-BTN-0123</t>
  </si>
  <si>
    <t>coop0133</t>
  </si>
  <si>
    <t>COOP-HCM-BTN-0133</t>
  </si>
  <si>
    <t>coop0259</t>
  </si>
  <si>
    <t>COOP-HCM-BTN-0259</t>
  </si>
  <si>
    <t>coop0264</t>
  </si>
  <si>
    <t>COOP-HCM-BTN-0264</t>
  </si>
  <si>
    <t>coop0285</t>
  </si>
  <si>
    <t>COOP-HCM-BTN-0285</t>
  </si>
  <si>
    <t>coop0405</t>
  </si>
  <si>
    <t>COOP-HCM-BTN-0405</t>
  </si>
  <si>
    <t>coop0408</t>
  </si>
  <si>
    <t>COOP-HCM-BTN-0408</t>
  </si>
  <si>
    <t>COOP-050</t>
  </si>
  <si>
    <t>COOP-HCM-BTN-050</t>
  </si>
  <si>
    <t>coop0656</t>
  </si>
  <si>
    <t>COOP-HCM-BTN-0656</t>
  </si>
  <si>
    <t>coop0692</t>
  </si>
  <si>
    <t>COOP-HCM-BTN-0692</t>
  </si>
  <si>
    <t>coop2005</t>
  </si>
  <si>
    <t>COOP-HCM-BTN-2005</t>
  </si>
  <si>
    <t>coop2015</t>
  </si>
  <si>
    <t>COOP-HCM-BTN-2015</t>
  </si>
  <si>
    <t>coop2072</t>
  </si>
  <si>
    <t>COOP-HCM-BTN-2072</t>
  </si>
  <si>
    <t>coop2073</t>
  </si>
  <si>
    <t>COOP-HCM-BTN-2073</t>
  </si>
  <si>
    <t>coop2087</t>
  </si>
  <si>
    <t>COOP-HCM-BTN-2087</t>
  </si>
  <si>
    <t>coop2101</t>
  </si>
  <si>
    <t>COOP-HCM-BTN-2101</t>
  </si>
  <si>
    <t>coop2153</t>
  </si>
  <si>
    <t>COOP-HCM-BTN-2153</t>
  </si>
  <si>
    <t>coop02209</t>
  </si>
  <si>
    <t>COOP-HCM-BTN-2209</t>
  </si>
  <si>
    <t>coop02211</t>
  </si>
  <si>
    <t>COOP-HCM-BTN-2211</t>
  </si>
  <si>
    <t>coop287</t>
  </si>
  <si>
    <t>COOP-HCM-BTN-287</t>
  </si>
  <si>
    <t>COOPBINHTAN</t>
  </si>
  <si>
    <t>COOP-HCM-BTN-BINHTAN</t>
  </si>
  <si>
    <t>COOPCANGIO</t>
  </si>
  <si>
    <t>COOP-HCM--CANGIO</t>
  </si>
  <si>
    <t>Coop-HCM-CCI-02221</t>
  </si>
  <si>
    <t>coop0276</t>
  </si>
  <si>
    <t>COOP-HCM-CCI-0276</t>
  </si>
  <si>
    <t>coop0665</t>
  </si>
  <si>
    <t>COOP-HCM-CCI-0665</t>
  </si>
  <si>
    <t>coop0671</t>
  </si>
  <si>
    <t>COOP-HCM-CCI-0671</t>
  </si>
  <si>
    <t>coop2001</t>
  </si>
  <si>
    <t>COOP-HCM-CCI-2001</t>
  </si>
  <si>
    <t>coop2020</t>
  </si>
  <si>
    <t>COOP-HCM-CCI-2020</t>
  </si>
  <si>
    <t>coop2060</t>
  </si>
  <si>
    <t>COOP-HCM-CCI-2060</t>
  </si>
  <si>
    <t>coop2105</t>
  </si>
  <si>
    <t>COOP-HCM-CCI-2105</t>
  </si>
  <si>
    <t>coop02212</t>
  </si>
  <si>
    <t>COOP-HCM-CCI-2212</t>
  </si>
  <si>
    <t>COOPCUCHI</t>
  </si>
  <si>
    <t>COOP-HCM-CCI-CUCHI</t>
  </si>
  <si>
    <t>coop0229</t>
  </si>
  <si>
    <t>COOP-HCM-GVP-0229</t>
  </si>
  <si>
    <t>coop0234</t>
  </si>
  <si>
    <t>COOP-HCM-GVP-0234</t>
  </si>
  <si>
    <t>coop0245</t>
  </si>
  <si>
    <t>COOP-HCM-GVP-0245</t>
  </si>
  <si>
    <t>coop0257</t>
  </si>
  <si>
    <t>COOP-HCM-GVP-0257</t>
  </si>
  <si>
    <t>coop0261</t>
  </si>
  <si>
    <t>COOP-HCM-GVP-0261</t>
  </si>
  <si>
    <t>coop0278</t>
  </si>
  <si>
    <t>COOP-HCM-GVP-0278</t>
  </si>
  <si>
    <t>coop0294</t>
  </si>
  <si>
    <t>COOP-HCM-GVP-0294</t>
  </si>
  <si>
    <t>coop0295</t>
  </si>
  <si>
    <t>COOP-HCM-GVP-0295</t>
  </si>
  <si>
    <t>coop0400</t>
  </si>
  <si>
    <t>COOP-HCM-GVP-0400</t>
  </si>
  <si>
    <t>coop0402</t>
  </si>
  <si>
    <t>COOP-HCM-GVP-0402</t>
  </si>
  <si>
    <t>coop0633</t>
  </si>
  <si>
    <t>COOP-HCM-GVP-0633</t>
  </si>
  <si>
    <t>coop2081</t>
  </si>
  <si>
    <t>COOP-HCM-GVP-2081</t>
  </si>
  <si>
    <t>coop2082</t>
  </si>
  <si>
    <t>COOP-HCM-GVP-2082</t>
  </si>
  <si>
    <t>coop2104</t>
  </si>
  <si>
    <t>COOP-HCM-GVP-2104</t>
  </si>
  <si>
    <t>coop02109</t>
  </si>
  <si>
    <t>COOP-HCM-GVP-2109</t>
  </si>
  <si>
    <t>coop2113</t>
  </si>
  <si>
    <t>COOP-HCM-GVP-2113</t>
  </si>
  <si>
    <t>coop2135</t>
  </si>
  <si>
    <t>COOP-HCM-GVP-2135</t>
  </si>
  <si>
    <t>coop2159</t>
  </si>
  <si>
    <t>COOP-HCM-GVP-2159</t>
  </si>
  <si>
    <t>coop2171</t>
  </si>
  <si>
    <t>COOP-HCM-GVP-2171</t>
  </si>
  <si>
    <t>coop2174</t>
  </si>
  <si>
    <t>COOP-HCM-GVP-2174</t>
  </si>
  <si>
    <t>Coop2175</t>
  </si>
  <si>
    <t>COOP-HCM-GVP-2175</t>
  </si>
  <si>
    <t>coop02205</t>
  </si>
  <si>
    <t>COOP-HCM-GVP-2205</t>
  </si>
  <si>
    <t>COOPDONGTHINH</t>
  </si>
  <si>
    <t>COOP-HCM-GVP-DONGTHINH</t>
  </si>
  <si>
    <t>COOPGOVAP</t>
  </si>
  <si>
    <t>COOP-HCM-GVP-GOVAP</t>
  </si>
  <si>
    <t>coopmart00509</t>
  </si>
  <si>
    <t>COOP-HCM-HBC-00509</t>
  </si>
  <si>
    <t>coop0114</t>
  </si>
  <si>
    <t>COOP-HCM-HBC-0114</t>
  </si>
  <si>
    <t>coop0130</t>
  </si>
  <si>
    <t>COOP-HCM-HBC-0130</t>
  </si>
  <si>
    <t>coop0137</t>
  </si>
  <si>
    <t>COOP-HCM-HBC-0137</t>
  </si>
  <si>
    <t>coop0282</t>
  </si>
  <si>
    <t>COOP-HCM-HBC-0282</t>
  </si>
  <si>
    <t>COOP-057</t>
  </si>
  <si>
    <t>COOP-HCM-HBC-057</t>
  </si>
  <si>
    <t>coop0647</t>
  </si>
  <si>
    <t>COOP-HCM-HBC-0647</t>
  </si>
  <si>
    <t>coop0687</t>
  </si>
  <si>
    <t>COOP-HCM-HBC-0687</t>
  </si>
  <si>
    <t>coop2008</t>
  </si>
  <si>
    <t>COOP-HCM-HBC-2008</t>
  </si>
  <si>
    <t>coop2106</t>
  </si>
  <si>
    <t>COOP-HCM-HBC-2106</t>
  </si>
  <si>
    <t>coop2141</t>
  </si>
  <si>
    <t>COOP-HCM-HBC-2141</t>
  </si>
  <si>
    <t>coop2157</t>
  </si>
  <si>
    <t>COOP-HCM-HBC-2157</t>
  </si>
  <si>
    <t>Coop2184</t>
  </si>
  <si>
    <t>COOP-HCM-HBC-2184</t>
  </si>
  <si>
    <t>coop02197</t>
  </si>
  <si>
    <t>COOP-HCM-HBC-2197</t>
  </si>
  <si>
    <t>coop02203</t>
  </si>
  <si>
    <t>COOP-HCM-HBC-2203</t>
  </si>
  <si>
    <t>coop02207</t>
  </si>
  <si>
    <t>COOP-HCM-HBC-2207</t>
  </si>
  <si>
    <t>coop684</t>
  </si>
  <si>
    <t>COOP-HCM-HBC-684</t>
  </si>
  <si>
    <t>coop9999</t>
  </si>
  <si>
    <t>COOP-HCM-HBC-9999</t>
  </si>
  <si>
    <t>coopmart00510</t>
  </si>
  <si>
    <t>COOP-HCM-HMN-00510</t>
  </si>
  <si>
    <t>coop0215</t>
  </si>
  <si>
    <t>COOP-HCM-HMN-0215</t>
  </si>
  <si>
    <t>coop0288</t>
  </si>
  <si>
    <t>COOP-HCM-HMN-0288</t>
  </si>
  <si>
    <t>COOP-058</t>
  </si>
  <si>
    <t>COOP-HCM-HMN-058</t>
  </si>
  <si>
    <t>coop0695</t>
  </si>
  <si>
    <t>COOP-HCM-HMN-0695</t>
  </si>
  <si>
    <t>coop2003</t>
  </si>
  <si>
    <t>COOP-HCM-HMN-2003</t>
  </si>
  <si>
    <t>coop2019</t>
  </si>
  <si>
    <t>COOP-HCM-HMN-2019</t>
  </si>
  <si>
    <t>coop2025</t>
  </si>
  <si>
    <t>COOP-HCM-HMN-2025</t>
  </si>
  <si>
    <t>coop2032</t>
  </si>
  <si>
    <t>COOP-HCM-HMN-2032</t>
  </si>
  <si>
    <t>coop2034</t>
  </si>
  <si>
    <t>COOP-HCM-HMN-2034</t>
  </si>
  <si>
    <t>coop2080</t>
  </si>
  <si>
    <t>COOP-HCM-HMN-2080</t>
  </si>
  <si>
    <t>coop2152</t>
  </si>
  <si>
    <t>COOP-HCM-HMN-2152</t>
  </si>
  <si>
    <t>coop629</t>
  </si>
  <si>
    <t>COOP-HCM-HMN-629</t>
  </si>
  <si>
    <t>COOPHOCMON</t>
  </si>
  <si>
    <t>COOP-HCM-HMN-HOCMON</t>
  </si>
  <si>
    <t>coop0002</t>
  </si>
  <si>
    <t>COOP-HCM-HNB-0002</t>
  </si>
  <si>
    <t>coopmart00508</t>
  </si>
  <si>
    <t>COOP-HCM-HNB-00508</t>
  </si>
  <si>
    <t>coop0076</t>
  </si>
  <si>
    <t>COOP-HCM-HNB-0076</t>
  </si>
  <si>
    <t>coop0136</t>
  </si>
  <si>
    <t>COOP-HCM-HNB-0136</t>
  </si>
  <si>
    <t>coop0155</t>
  </si>
  <si>
    <t>COOP-HCM-HNB-0155</t>
  </si>
  <si>
    <t>COOP-020</t>
  </si>
  <si>
    <t>COOP-HCM-HNB-020</t>
  </si>
  <si>
    <t>coop0263</t>
  </si>
  <si>
    <t>COOP-HCM-HNB-0263</t>
  </si>
  <si>
    <t>coop2069</t>
  </si>
  <si>
    <t>COOP-HCM-HNB-2069</t>
  </si>
  <si>
    <t>coop2123</t>
  </si>
  <si>
    <t>COOP-HCM-HNB-2123</t>
  </si>
  <si>
    <t>coop2129</t>
  </si>
  <si>
    <t>COOP-HCM-HNB-2129</t>
  </si>
  <si>
    <t>coop2134</t>
  </si>
  <si>
    <t>COOP-HCM-HNB-2134</t>
  </si>
  <si>
    <t>coop2161</t>
  </si>
  <si>
    <t>COOP-HCM-HNB-2161</t>
  </si>
  <si>
    <t>coop2162</t>
  </si>
  <si>
    <t>COOP-HCM-HNB-2162</t>
  </si>
  <si>
    <t>coop02216</t>
  </si>
  <si>
    <t>COOP-HCM-HNB-2216</t>
  </si>
  <si>
    <t>coop256</t>
  </si>
  <si>
    <t>COOP-HCM-HNB-256</t>
  </si>
  <si>
    <t>coop0090</t>
  </si>
  <si>
    <t>COOP-HCM-PNN-0090</t>
  </si>
  <si>
    <t>coop2052</t>
  </si>
  <si>
    <t>COOP-HCM-PNN-2052</t>
  </si>
  <si>
    <t>coop2132</t>
  </si>
  <si>
    <t>COOP-HCM-PNN-2132</t>
  </si>
  <si>
    <t>coop2150</t>
  </si>
  <si>
    <t>COOP-HCM-PNN-2150</t>
  </si>
  <si>
    <t>coop02191</t>
  </si>
  <si>
    <t>COOP-HCM-PNN-2191</t>
  </si>
  <si>
    <t>coop69026</t>
  </si>
  <si>
    <t>COOP-HCM-PNN-69026</t>
  </si>
  <si>
    <t>COOPPHUNHUAN</t>
  </si>
  <si>
    <t>COOP-HCM-PNN-PHUNHUAN</t>
  </si>
  <si>
    <t>COOPRACHMIEU</t>
  </si>
  <si>
    <t>COOP-HCM-PNN-RACHMIEU</t>
  </si>
  <si>
    <t>COOP-HCM-Q1-0000</t>
  </si>
  <si>
    <t>COOP-001</t>
  </si>
  <si>
    <t>COOP-HCM-Q1-001</t>
  </si>
  <si>
    <t>coop0250</t>
  </si>
  <si>
    <t>COOP-HCM-Q10-0250</t>
  </si>
  <si>
    <t>coop0280</t>
  </si>
  <si>
    <t>COOP-HCM-Q10-0280</t>
  </si>
  <si>
    <t>coop2125</t>
  </si>
  <si>
    <t>COOP-HCM-Q10-2125</t>
  </si>
  <si>
    <t>coop220</t>
  </si>
  <si>
    <t>COOP-HCM-Q10-220</t>
  </si>
  <si>
    <t>coop0240</t>
  </si>
  <si>
    <t>COOP-HCM-Q1-0240</t>
  </si>
  <si>
    <t>COOPHOAHAO</t>
  </si>
  <si>
    <t>COOP-HCM-Q10-HOAHAO</t>
  </si>
  <si>
    <t>COOPTOANTAM</t>
  </si>
  <si>
    <t>COOP-HCM-Q10-TOANTAM</t>
  </si>
  <si>
    <t>coop0142</t>
  </si>
  <si>
    <t>COOP-HCM-Q11-0142</t>
  </si>
  <si>
    <t>coop2168</t>
  </si>
  <si>
    <t>COOP-HCM-Q11-2168</t>
  </si>
  <si>
    <t>coop2170</t>
  </si>
  <si>
    <t>COOP-HCM-Q11-2170</t>
  </si>
  <si>
    <t>COOPDAMSEN</t>
  </si>
  <si>
    <t>COOP-HCM-Q11-DAMSEN</t>
  </si>
  <si>
    <t>coop00225</t>
  </si>
  <si>
    <t>COOP-HCM-Q12-00225</t>
  </si>
  <si>
    <t>coopmart00511</t>
  </si>
  <si>
    <t>COOP-HCM-Q12-00511</t>
  </si>
  <si>
    <t>coopmart00556</t>
  </si>
  <si>
    <t>COOP-HCM-Q12-00556</t>
  </si>
  <si>
    <t>coop0154</t>
  </si>
  <si>
    <t>COOP-HCM-Q12-0154</t>
  </si>
  <si>
    <t>Coop-HCM-Q12-02222</t>
  </si>
  <si>
    <t>coop0225</t>
  </si>
  <si>
    <t>COOP-HCM-Q12-0225</t>
  </si>
  <si>
    <t>coop0243</t>
  </si>
  <si>
    <t>COOP-HCM-Q12-0243</t>
  </si>
  <si>
    <t>coop0244</t>
  </si>
  <si>
    <t>COOP-HCM-Q12-0244</t>
  </si>
  <si>
    <t>coop0291</t>
  </si>
  <si>
    <t>COOP-HCM-Q12-0291</t>
  </si>
  <si>
    <t>COOP-056</t>
  </si>
  <si>
    <t>COOP-HCM-Q12-056</t>
  </si>
  <si>
    <t>COOP-059</t>
  </si>
  <si>
    <t>COOP-HCM-Q12-059</t>
  </si>
  <si>
    <t>coop0678</t>
  </si>
  <si>
    <t>COOP-HCM-Q12-0678</t>
  </si>
  <si>
    <t>coop212</t>
  </si>
  <si>
    <t>COOP-HCM-Q1-212</t>
  </si>
  <si>
    <t>coop2137</t>
  </si>
  <si>
    <t>COOP-HCM-Q1-2137</t>
  </si>
  <si>
    <t>coop2016</t>
  </si>
  <si>
    <t>COOP-HCM-Q12-2016</t>
  </si>
  <si>
    <t>coop2041</t>
  </si>
  <si>
    <t>COOP-HCM-Q12-2041</t>
  </si>
  <si>
    <t>coop2044</t>
  </si>
  <si>
    <t>COOP-HCM-Q12-2044</t>
  </si>
  <si>
    <t>coop2050</t>
  </si>
  <si>
    <t>COOP-HCM-Q12-2050</t>
  </si>
  <si>
    <t>coop2055</t>
  </si>
  <si>
    <t>COOP-HCM-Q12-2055</t>
  </si>
  <si>
    <t>coop2057</t>
  </si>
  <si>
    <t>COOP-HCM-Q12-2057</t>
  </si>
  <si>
    <t>coop2076</t>
  </si>
  <si>
    <t>COOP-HCM-Q12-2076</t>
  </si>
  <si>
    <t>coop2083</t>
  </si>
  <si>
    <t>COOP-HCM-Q12-2083</t>
  </si>
  <si>
    <t>coop2085</t>
  </si>
  <si>
    <t>COOP-HCM-Q12-2085</t>
  </si>
  <si>
    <t>coop2086</t>
  </si>
  <si>
    <t>COOP-HCM-Q12-2086</t>
  </si>
  <si>
    <t>coop2102</t>
  </si>
  <si>
    <t>COOP-HCM-Q12-2102</t>
  </si>
  <si>
    <t>coop2110</t>
  </si>
  <si>
    <t>COOP-HCM-Q12-2110</t>
  </si>
  <si>
    <t>coop02194</t>
  </si>
  <si>
    <t>COOP-HCM-Q12-2194</t>
  </si>
  <si>
    <t>coop02208</t>
  </si>
  <si>
    <t>COOP-HCM-Q12-2208</t>
  </si>
  <si>
    <t>coop02210</t>
  </si>
  <si>
    <t>COOP-HCM-Q12-2210</t>
  </si>
  <si>
    <t>coop02213</t>
  </si>
  <si>
    <t>COOP-HCM-Q12-2213</t>
  </si>
  <si>
    <t>Coop-HCM-Q12-2220</t>
  </si>
  <si>
    <t>COOPTRUNGMYTAY</t>
  </si>
  <si>
    <t>COOP-HCM-Q12-50455</t>
  </si>
  <si>
    <t>coop644</t>
  </si>
  <si>
    <t>COOP-HCM-Q12-644</t>
  </si>
  <si>
    <t>COOPCONGQUYNH</t>
  </si>
  <si>
    <t>COOP-HCM-Q1-84415</t>
  </si>
  <si>
    <t>COOPACHAU</t>
  </si>
  <si>
    <t>COOP-HCM-Q1-ACHAU</t>
  </si>
  <si>
    <t>COOPKVSG</t>
  </si>
  <si>
    <t>COOP-HCM-Q1-KVSG</t>
  </si>
  <si>
    <t>COOPTIENHOANG</t>
  </si>
  <si>
    <t>COOP-HCM-Q1-TIENHOANG</t>
  </si>
  <si>
    <t>coopmart00524</t>
  </si>
  <si>
    <t>COOP-HCM-Q2-00524</t>
  </si>
  <si>
    <t>coop0102</t>
  </si>
  <si>
    <t>COOP-HCM-Q2-0102</t>
  </si>
  <si>
    <t>coop0145</t>
  </si>
  <si>
    <t>COOP-HCM-Q2-0145</t>
  </si>
  <si>
    <t>coop0169</t>
  </si>
  <si>
    <t>COOP-HCM-Q2-0169</t>
  </si>
  <si>
    <t>coop0226</t>
  </si>
  <si>
    <t>COOP-HCM-Q2-0226</t>
  </si>
  <si>
    <t>coop0236</t>
  </si>
  <si>
    <t>COOP-HCM-Q2-0236</t>
  </si>
  <si>
    <t>coop0296</t>
  </si>
  <si>
    <t>COOP-HCM-Q2-0296</t>
  </si>
  <si>
    <t>COOP-031</t>
  </si>
  <si>
    <t>COOP-HCM-Q2-031</t>
  </si>
  <si>
    <t>coop0410</t>
  </si>
  <si>
    <t>COOP-HCM-Q2-0410</t>
  </si>
  <si>
    <t>Coop-HCM-Q2-04207</t>
  </si>
  <si>
    <t>coop0634</t>
  </si>
  <si>
    <t>COOP-HCM-Q2-0634</t>
  </si>
  <si>
    <t>coop0654</t>
  </si>
  <si>
    <t>COOP-HCM-Q2-0654</t>
  </si>
  <si>
    <t>coop2051</t>
  </si>
  <si>
    <t>COOP-HCM-Q2-2051</t>
  </si>
  <si>
    <t>coop02192</t>
  </si>
  <si>
    <t>COOP-HCM-Q2-2192</t>
  </si>
  <si>
    <t>coop02196</t>
  </si>
  <si>
    <t>COOP-HCM-Q2-2196</t>
  </si>
  <si>
    <t>coop02198</t>
  </si>
  <si>
    <t>COOP-HCM-Q2-2198</t>
  </si>
  <si>
    <t>coop233</t>
  </si>
  <si>
    <t>COOP-HCM-Q2-233</t>
  </si>
  <si>
    <t>coop293</t>
  </si>
  <si>
    <t>COOP-HCM-Q2-293</t>
  </si>
  <si>
    <t>Coop-HCM-Q2-4206</t>
  </si>
  <si>
    <t>coop688</t>
  </si>
  <si>
    <t>COOP-HCM-Q2-688</t>
  </si>
  <si>
    <t>coop69068</t>
  </si>
  <si>
    <t>COOP-HCM-Q2-69068</t>
  </si>
  <si>
    <t>coop0103</t>
  </si>
  <si>
    <t>COOP-HCM-Q3-0103</t>
  </si>
  <si>
    <t>coop2120</t>
  </si>
  <si>
    <t>COOP-HCM-Q3-2120</t>
  </si>
  <si>
    <t>coop2142</t>
  </si>
  <si>
    <t>COOP-HCM-Q3-2142</t>
  </si>
  <si>
    <t>coop217</t>
  </si>
  <si>
    <t>COOP-HCM-Q3-217</t>
  </si>
  <si>
    <t>coop2188</t>
  </si>
  <si>
    <t>COOP-HCM-Q3-2188</t>
  </si>
  <si>
    <t>COOPNDC</t>
  </si>
  <si>
    <t>COOP-HCM-Q3-NDC</t>
  </si>
  <si>
    <t>COOPNHIEULOC</t>
  </si>
  <si>
    <t>COOP-HCM-Q3-NHIEULOC</t>
  </si>
  <si>
    <t>coop2033</t>
  </si>
  <si>
    <t>COOP-HCM-Q4-2033</t>
  </si>
  <si>
    <t>coop02195</t>
  </si>
  <si>
    <t>COOP-HCM-Q4-2195</t>
  </si>
  <si>
    <t>coop254</t>
  </si>
  <si>
    <t>COOP-HCM-Q4-254</t>
  </si>
  <si>
    <t>coop279</t>
  </si>
  <si>
    <t>COOP-HCM-Q4-279</t>
  </si>
  <si>
    <t>coop690</t>
  </si>
  <si>
    <t>COOP-HCM-Q4-690</t>
  </si>
  <si>
    <t>coop0096</t>
  </si>
  <si>
    <t>COOP-HCM-Q5-0096</t>
  </si>
  <si>
    <t>coop0099</t>
  </si>
  <si>
    <t>COOP-HCM-Q5-0099</t>
  </si>
  <si>
    <t>coop0211</t>
  </si>
  <si>
    <t>COOP-HCM-Q5-0211</t>
  </si>
  <si>
    <t>coop213</t>
  </si>
  <si>
    <t>COOP-HCM-Q5-213</t>
  </si>
  <si>
    <t>COOPANDONG</t>
  </si>
  <si>
    <t>COOP-HCM-Q5-ANDONG</t>
  </si>
  <si>
    <t>coop0113</t>
  </si>
  <si>
    <t>COOP-HCM-Q6-0113</t>
  </si>
  <si>
    <t>coop0218</t>
  </si>
  <si>
    <t>COOP-HCM-Q6-0218</t>
  </si>
  <si>
    <t>coop0252</t>
  </si>
  <si>
    <t>COOP-HCM-Q6-0252</t>
  </si>
  <si>
    <t>coop0286</t>
  </si>
  <si>
    <t>COOP-HCM-Q6-0286</t>
  </si>
  <si>
    <t>coop0626</t>
  </si>
  <si>
    <t>COOP-HCM-Q6-0626</t>
  </si>
  <si>
    <t>coop0657</t>
  </si>
  <si>
    <t>COOP-HCM-Q6-0657</t>
  </si>
  <si>
    <t>coop2002</t>
  </si>
  <si>
    <t>COOP-HCM-Q6-2002</t>
  </si>
  <si>
    <t>coop2163</t>
  </si>
  <si>
    <t>COOP-HCM-Q6-2163</t>
  </si>
  <si>
    <t>coop2187</t>
  </si>
  <si>
    <t>COOP-HCM-Q6-2187</t>
  </si>
  <si>
    <t>COOPHAUGIANG</t>
  </si>
  <si>
    <t>COOP-HCM-Q6-HAUGIANG</t>
  </si>
  <si>
    <t>COOPPHULAM</t>
  </si>
  <si>
    <t>COOP-HCM-Q6-PHULAM</t>
  </si>
  <si>
    <t>coopachau0001</t>
  </si>
  <si>
    <t>COOP-HCM-Q7-0001</t>
  </si>
  <si>
    <t>coop0066</t>
  </si>
  <si>
    <t>COOP-HCM-Q7-0066</t>
  </si>
  <si>
    <t>coop0067</t>
  </si>
  <si>
    <t>COOP-HCM-Q7-0067</t>
  </si>
  <si>
    <t>coop0068</t>
  </si>
  <si>
    <t>COOP-HCM-Q7-0068</t>
  </si>
  <si>
    <t>coop0072</t>
  </si>
  <si>
    <t>COOP-HCM-Q7-0072</t>
  </si>
  <si>
    <t>coop0073</t>
  </si>
  <si>
    <t>COOP-HCM-Q7-0073</t>
  </si>
  <si>
    <t>coop0131</t>
  </si>
  <si>
    <t>COOP-HCM-Q7-0131</t>
  </si>
  <si>
    <t>coop0163</t>
  </si>
  <si>
    <t>COOP-HCM-Q7-0163</t>
  </si>
  <si>
    <t>coop0258</t>
  </si>
  <si>
    <t>COOP-HCM-Q7-0258</t>
  </si>
  <si>
    <t>coop0262</t>
  </si>
  <si>
    <t>COOP-HCM-Q7-0262</t>
  </si>
  <si>
    <t>coop0407</t>
  </si>
  <si>
    <t>COOP-HCM-Q7-0407</t>
  </si>
  <si>
    <t>coop0691</t>
  </si>
  <si>
    <t>COOP-HCM-Q7-0691</t>
  </si>
  <si>
    <t>coop2011</t>
  </si>
  <si>
    <t>COOP-HCM-Q7-2011</t>
  </si>
  <si>
    <t>coop02193</t>
  </si>
  <si>
    <t>COOP-HCM-Q7-2193</t>
  </si>
  <si>
    <t>coop02200</t>
  </si>
  <si>
    <t>COOP-HCM-Q7-2200</t>
  </si>
  <si>
    <t>coop02202</t>
  </si>
  <si>
    <t>COOP-HCM-Q7-2202</t>
  </si>
  <si>
    <t>coop02204</t>
  </si>
  <si>
    <t>COOP-HCM-Q7-2204</t>
  </si>
  <si>
    <t>coop247</t>
  </si>
  <si>
    <t>COOP-HCM-Q7-247</t>
  </si>
  <si>
    <t>coop638</t>
  </si>
  <si>
    <t>COOP-HCM-Q7-638</t>
  </si>
  <si>
    <t>COOPNAMSG</t>
  </si>
  <si>
    <t>COOP-HCM-Q7-NAMSG</t>
  </si>
  <si>
    <t>coop0097</t>
  </si>
  <si>
    <t>COOP-HCM-Q8-0097</t>
  </si>
  <si>
    <t>coop0100</t>
  </si>
  <si>
    <t>COOP-HCM-Q8-0100</t>
  </si>
  <si>
    <t>coop0101</t>
  </si>
  <si>
    <t>COOP-HCM-Q8-0101</t>
  </si>
  <si>
    <t>coop0115</t>
  </si>
  <si>
    <t>COOP-HCM-Q8-0115</t>
  </si>
  <si>
    <t>coop0135</t>
  </si>
  <si>
    <t>COOP-HCM-Q8-0135</t>
  </si>
  <si>
    <t>coop0158</t>
  </si>
  <si>
    <t>COOP-HCM-Q8-0158</t>
  </si>
  <si>
    <t>coop0161</t>
  </si>
  <si>
    <t>COOP-HCM-Q8-0161</t>
  </si>
  <si>
    <t>coop0162</t>
  </si>
  <si>
    <t>COOP-HCM-Q8-0162</t>
  </si>
  <si>
    <t>Coop-HCM-Q8-02218</t>
  </si>
  <si>
    <t>coop0223</t>
  </si>
  <si>
    <t>COOP-HCM-Q8-0223</t>
  </si>
  <si>
    <t>coop0404</t>
  </si>
  <si>
    <t>COOP-HCM-Q8-0404</t>
  </si>
  <si>
    <t>coop0827</t>
  </si>
  <si>
    <t>COOP-HCM-Q8-0827</t>
  </si>
  <si>
    <t>coop2147</t>
  </si>
  <si>
    <t>COOP-HCM-Q8-2147</t>
  </si>
  <si>
    <t>coop239</t>
  </si>
  <si>
    <t>COOP-HCM-Q8-239</t>
  </si>
  <si>
    <t>coop255</t>
  </si>
  <si>
    <t>COOP-HCM-Q8-255</t>
  </si>
  <si>
    <t>COOPBINHDONG</t>
  </si>
  <si>
    <t>COOP-HCM-Q8-BINHDONG</t>
  </si>
  <si>
    <t>coopphulam1</t>
  </si>
  <si>
    <t>COOP-HCM-Q8-PHULAM1</t>
  </si>
  <si>
    <t>coop0001</t>
  </si>
  <si>
    <t>COOP-HCM-Q9-0001</t>
  </si>
  <si>
    <t>coop0004</t>
  </si>
  <si>
    <t>COOP-HCM-Q9-0004</t>
  </si>
  <si>
    <t>coop0054</t>
  </si>
  <si>
    <t>COOP-HCM-Q9-0054</t>
  </si>
  <si>
    <t>coop0081</t>
  </si>
  <si>
    <t>COOP-HCM-Q9-0081</t>
  </si>
  <si>
    <t>coop0082</t>
  </si>
  <si>
    <t>COOP-HCM-Q9-0082</t>
  </si>
  <si>
    <t>coop0083</t>
  </si>
  <si>
    <t>COOP-HCM-Q9-0083</t>
  </si>
  <si>
    <t>coop0092</t>
  </si>
  <si>
    <t>COOP-HCM-Q9-0092</t>
  </si>
  <si>
    <t>coop0093</t>
  </si>
  <si>
    <t>COOP-HCM-Q9-0093</t>
  </si>
  <si>
    <t>coop0094</t>
  </si>
  <si>
    <t>COOP-HCM-Q9-0094</t>
  </si>
  <si>
    <t>coop0095</t>
  </si>
  <si>
    <t>COOP-HCM-Q9-0095</t>
  </si>
  <si>
    <t>coop0106</t>
  </si>
  <si>
    <t>COOP-HCM-Q9-0106</t>
  </si>
  <si>
    <t>coop0107</t>
  </si>
  <si>
    <t>COOP-HCM-Q9-0107</t>
  </si>
  <si>
    <t>coop0108</t>
  </si>
  <si>
    <t>COOP-HCM-Q9-0108</t>
  </si>
  <si>
    <t>coop0109</t>
  </si>
  <si>
    <t>COOP-HCM-Q9-0109</t>
  </si>
  <si>
    <t>coop0139</t>
  </si>
  <si>
    <t>COOP-HCM-Q9-0139</t>
  </si>
  <si>
    <t>coop0156</t>
  </si>
  <si>
    <t>COOP-HCM-Q9-0156</t>
  </si>
  <si>
    <t>coop0159</t>
  </si>
  <si>
    <t>COOP-HCM-Q9-0159</t>
  </si>
  <si>
    <t>Coop-HCM-Q9-02219</t>
  </si>
  <si>
    <t>coop0266</t>
  </si>
  <si>
    <t>COOP-HCM-Q9-0266</t>
  </si>
  <si>
    <t>coop0631</t>
  </si>
  <si>
    <t>COOP-HCM-Q9-0631</t>
  </si>
  <si>
    <t>coop0658</t>
  </si>
  <si>
    <t>COOP-HCM-Q9-0658</t>
  </si>
  <si>
    <t>coop2006</t>
  </si>
  <si>
    <t>COOP-HCM-Q9-2006</t>
  </si>
  <si>
    <t>coop2095</t>
  </si>
  <si>
    <t>COOP-HCM-Q9-2095</t>
  </si>
  <si>
    <t>coop2108</t>
  </si>
  <si>
    <t>COOP-HCM-Q9-2108</t>
  </si>
  <si>
    <t>coop2178</t>
  </si>
  <si>
    <t>COOP-HCM-Q9-2178</t>
  </si>
  <si>
    <t>coop2179</t>
  </si>
  <si>
    <t>COOP-HCM-Q9-2179</t>
  </si>
  <si>
    <t>coop2180</t>
  </si>
  <si>
    <t>COOP-HCM-Q9-2180</t>
  </si>
  <si>
    <t>coop2181</t>
  </si>
  <si>
    <t>COOP-HCM-Q9-2181</t>
  </si>
  <si>
    <t>coop2182</t>
  </si>
  <si>
    <t>COOP-HCM-Q9-2182</t>
  </si>
  <si>
    <t>coop2183</t>
  </si>
  <si>
    <t>COOP-HCM-Q9-2183</t>
  </si>
  <si>
    <t>coop02201</t>
  </si>
  <si>
    <t>COOP-HCM-Q9-2201</t>
  </si>
  <si>
    <t>coop02206</t>
  </si>
  <si>
    <t>COOP-HCM-Q9-2206</t>
  </si>
  <si>
    <t>coop290</t>
  </si>
  <si>
    <t>COOP-HCM-Q9-290</t>
  </si>
  <si>
    <t>coop5001</t>
  </si>
  <si>
    <t>COOP-HCM-Q9-5001</t>
  </si>
  <si>
    <t>coop636</t>
  </si>
  <si>
    <t>COOP-HCM-Q9-636</t>
  </si>
  <si>
    <t>coop655</t>
  </si>
  <si>
    <t>COOP-HCM-Q9-655</t>
  </si>
  <si>
    <t>COOPXLHN</t>
  </si>
  <si>
    <t>COOP-HCM-Q9-XLHN</t>
  </si>
  <si>
    <t>coop0157</t>
  </si>
  <si>
    <t>COOP-HCM-TBH-0157</t>
  </si>
  <si>
    <t>coop0248</t>
  </si>
  <si>
    <t>COOP-HCM-TBH-0248</t>
  </si>
  <si>
    <t>coop0292</t>
  </si>
  <si>
    <t>COOP-HCM-TBH-0292</t>
  </si>
  <si>
    <t>coop0401</t>
  </si>
  <si>
    <t>COOP-HCM-TBH-0401</t>
  </si>
  <si>
    <t>coop0403</t>
  </si>
  <si>
    <t>COOP-HCM-TBH-0403</t>
  </si>
  <si>
    <t>coop0653</t>
  </si>
  <si>
    <t>COOP-HCM-TBH-0653</t>
  </si>
  <si>
    <t>coop0694</t>
  </si>
  <si>
    <t>COOP-HCM-TBH-0694</t>
  </si>
  <si>
    <t>coop2035</t>
  </si>
  <si>
    <t>COOP-HCM-TBH-2035</t>
  </si>
  <si>
    <t>coop2059</t>
  </si>
  <si>
    <t>COOP-HCM-TBH-2059</t>
  </si>
  <si>
    <t>coop2078</t>
  </si>
  <si>
    <t>COOP-HCM-TBH-2078</t>
  </si>
  <si>
    <t>coop2097</t>
  </si>
  <si>
    <t>COOP-HCM-TBH-2097</t>
  </si>
  <si>
    <t>coop2148</t>
  </si>
  <si>
    <t>COOP-HCM-TBH-2148</t>
  </si>
  <si>
    <t>coop2189</t>
  </si>
  <si>
    <t>COOP-HCM-TBH-2189</t>
  </si>
  <si>
    <t>coop02214</t>
  </si>
  <si>
    <t>COOP-HCM-TBH-2214</t>
  </si>
  <si>
    <t>coop277</t>
  </si>
  <si>
    <t>COOP-HCM-TBH-277</t>
  </si>
  <si>
    <t>coopmart00565</t>
  </si>
  <si>
    <t>COOP-HCM-TDC-00565</t>
  </si>
  <si>
    <t>coop0058</t>
  </si>
  <si>
    <t>COOP-HCM-TDC-0058</t>
  </si>
  <si>
    <t>coop0069</t>
  </si>
  <si>
    <t>COOP-HCM-TDC-0069</t>
  </si>
  <si>
    <t>coop0070</t>
  </si>
  <si>
    <t>COOP-HCM-TDC-0070</t>
  </si>
  <si>
    <t>coop0074</t>
  </si>
  <si>
    <t>COOP-HCM-TDC-0074</t>
  </si>
  <si>
    <t>coop0075</t>
  </si>
  <si>
    <t>COOP-HCM-TDC-0075</t>
  </si>
  <si>
    <t>coop0104</t>
  </si>
  <si>
    <t>COOP-HCM-TDC-0104</t>
  </si>
  <si>
    <t>coop0144</t>
  </si>
  <si>
    <t>COOP-HCM-TDC-0144</t>
  </si>
  <si>
    <t>coop0146</t>
  </si>
  <si>
    <t>COOP-HCM-TDC-0146</t>
  </si>
  <si>
    <t>coop0148</t>
  </si>
  <si>
    <t>COOP-HCM-TDC-0148</t>
  </si>
  <si>
    <t>coop0149</t>
  </si>
  <si>
    <t>COOP-HCM-TDC-0149</t>
  </si>
  <si>
    <t>coop0221</t>
  </si>
  <si>
    <t>COOP-HCM-TDC-0221</t>
  </si>
  <si>
    <t>coop0238</t>
  </si>
  <si>
    <t>COOP-HCM-TDC-0238</t>
  </si>
  <si>
    <t>coop0265</t>
  </si>
  <si>
    <t>COOP-HCM-TDC-0265</t>
  </si>
  <si>
    <t>coop0635</t>
  </si>
  <si>
    <t>COOP-HCM-TDC-0635</t>
  </si>
  <si>
    <t>COOP-064</t>
  </si>
  <si>
    <t>COOP-HCM-TDC-064</t>
  </si>
  <si>
    <t>coop0652</t>
  </si>
  <si>
    <t>COOP-HCM-TDC-0652</t>
  </si>
  <si>
    <t>coop2009</t>
  </si>
  <si>
    <t>COOP-HCM-TDC-2009</t>
  </si>
  <si>
    <t>coop2021</t>
  </si>
  <si>
    <t>COOP-HCM-TDC-2021</t>
  </si>
  <si>
    <t>coop2045</t>
  </si>
  <si>
    <t>COOP-HCM-TDC-2045</t>
  </si>
  <si>
    <t>coop2066</t>
  </si>
  <si>
    <t>COOP-HCM-TDC-2066</t>
  </si>
  <si>
    <t>coop2079</t>
  </si>
  <si>
    <t>COOP-HCM-TDC-2079</t>
  </si>
  <si>
    <t>coop2088</t>
  </si>
  <si>
    <t>COOP-HCM-TDC-2088</t>
  </si>
  <si>
    <t>coop2089</t>
  </si>
  <si>
    <t>COOP-HCM-TDC-2089</t>
  </si>
  <si>
    <t>coop2138</t>
  </si>
  <si>
    <t>COOP-HCM-TDC-2138</t>
  </si>
  <si>
    <t>coop2158</t>
  </si>
  <si>
    <t>COOP-HCM-TDC-2158</t>
  </si>
  <si>
    <t>coop2164</t>
  </si>
  <si>
    <t>COOP-HCM-TDC-2164</t>
  </si>
  <si>
    <t>coop2169</t>
  </si>
  <si>
    <t>COOP-HCM-TDC-2169</t>
  </si>
  <si>
    <t>COOP2172</t>
  </si>
  <si>
    <t>COOP-HCM-TDC-2172</t>
  </si>
  <si>
    <t>Coop2176</t>
  </si>
  <si>
    <t>COOP-HCM-TDC-2176</t>
  </si>
  <si>
    <t>coop2185</t>
  </si>
  <si>
    <t>COOP-HCM-TDC-2185</t>
  </si>
  <si>
    <t>coop2186</t>
  </si>
  <si>
    <t>COOP-HCM-TDC-2186</t>
  </si>
  <si>
    <t>coop02199</t>
  </si>
  <si>
    <t>COOP-HCM-TDC-2199</t>
  </si>
  <si>
    <t>coop02215</t>
  </si>
  <si>
    <t>COOP-HCM-TDC-2215</t>
  </si>
  <si>
    <t>coop227</t>
  </si>
  <si>
    <t>COOP-HCM-TDC-227</t>
  </si>
  <si>
    <t>coop253</t>
  </si>
  <si>
    <t>COOP-HCM-TDC-253</t>
  </si>
  <si>
    <t>coop267</t>
  </si>
  <si>
    <t>COOP-HCM-TDC-267</t>
  </si>
  <si>
    <t>coop409</t>
  </si>
  <si>
    <t>COOP-HCM-TDC-409</t>
  </si>
  <si>
    <t>coop648</t>
  </si>
  <si>
    <t>COOP-HCM-TDC-648</t>
  </si>
  <si>
    <t>coop683</t>
  </si>
  <si>
    <t>COOP-HCM-TDC-683</t>
  </si>
  <si>
    <t>coop693</t>
  </si>
  <si>
    <t>COOP-HCM-TDC-693</t>
  </si>
  <si>
    <t>COOPBINHTRIEU</t>
  </si>
  <si>
    <t>COOP-HCM-TDC-BINHTRIEU</t>
  </si>
  <si>
    <t>Coop-HCM-TPU-02223</t>
  </si>
  <si>
    <t>Coop-HCM-TPU-02224</t>
  </si>
  <si>
    <t>coop0228</t>
  </si>
  <si>
    <t>COOP-HCM-TPU-0228</t>
  </si>
  <si>
    <t>coop0246</t>
  </si>
  <si>
    <t>COOP-HCM-TPU-0246</t>
  </si>
  <si>
    <t>coop0260</t>
  </si>
  <si>
    <t>COOP-HCM-TPU-0260</t>
  </si>
  <si>
    <t>coop0283</t>
  </si>
  <si>
    <t>COOP-HCM-TPU-0283</t>
  </si>
  <si>
    <t>coop0406</t>
  </si>
  <si>
    <t>COOP-HCM-TPU-0406</t>
  </si>
  <si>
    <t>coop0641</t>
  </si>
  <si>
    <t>COOP-HCM-TPU-0641</t>
  </si>
  <si>
    <t>coop2010</t>
  </si>
  <si>
    <t>COOP-HCM-TPU-2010</t>
  </si>
  <si>
    <t>coop2014</t>
  </si>
  <si>
    <t>COOP-HCM-TPU-2014</t>
  </si>
  <si>
    <t>coop2017</t>
  </si>
  <si>
    <t>COOP-HCM-TPU-2017</t>
  </si>
  <si>
    <t>coop2039</t>
  </si>
  <si>
    <t>COOP-HCM-TPU-2039</t>
  </si>
  <si>
    <t>coop2056</t>
  </si>
  <si>
    <t>COOP-HCM-TPU-2056</t>
  </si>
  <si>
    <t>coop2084</t>
  </si>
  <si>
    <t>COOP-HCM-TPU-2084</t>
  </si>
  <si>
    <t>coop2090</t>
  </si>
  <si>
    <t>COOP-HCM-TPU-2090</t>
  </si>
  <si>
    <t>coop2124</t>
  </si>
  <si>
    <t>COOP-HCM-TPU-2124</t>
  </si>
  <si>
    <t>coop2131</t>
  </si>
  <si>
    <t>COOP-HCM-TPU-2131</t>
  </si>
  <si>
    <t>coop2156</t>
  </si>
  <si>
    <t>COOP-HCM-TPU-2156</t>
  </si>
  <si>
    <t>coop2177</t>
  </si>
  <si>
    <t>COOP-HCM-TPU-2177</t>
  </si>
  <si>
    <t>coop2190</t>
  </si>
  <si>
    <t>COOP-HCM-TPU-2190</t>
  </si>
  <si>
    <t>coop640</t>
  </si>
  <si>
    <t>COOP-HCM-TPU-640</t>
  </si>
  <si>
    <t>coop697</t>
  </si>
  <si>
    <t>COOP-HCM-TPU-697</t>
  </si>
  <si>
    <t>coop698</t>
  </si>
  <si>
    <t>COOP-HCM-TPU-698</t>
  </si>
  <si>
    <t>COOPHOABINH</t>
  </si>
  <si>
    <t>COOP-HCM-TPU-HOABINH</t>
  </si>
  <si>
    <t>COOPTHANGLOI</t>
  </si>
  <si>
    <t>COOP-HCM-TPU-THANGLOI</t>
  </si>
  <si>
    <t>COOP-HNI-BTL-9110</t>
  </si>
  <si>
    <t>COOP-HNI-BTL-9115</t>
  </si>
  <si>
    <t>COOP-HNI-BTL-9116</t>
  </si>
  <si>
    <t>COOP-HNI-BTL-9138</t>
  </si>
  <si>
    <t>COOP-HNI-BTL-9139</t>
  </si>
  <si>
    <t>COOP-HNI-BTL-9152</t>
  </si>
  <si>
    <t>COOP-HNI-BTL-9154</t>
  </si>
  <si>
    <t>COOP-HNI-DAH-9161</t>
  </si>
  <si>
    <t>COOP-HNI-HDG-75601</t>
  </si>
  <si>
    <t>COOP-HNI-HDG-9108</t>
  </si>
  <si>
    <t>COOP-HNI-HDG-9109</t>
  </si>
  <si>
    <t>COOP-HNI-HDG-9114</t>
  </si>
  <si>
    <t>COOP-HNI-HDG-9124</t>
  </si>
  <si>
    <t>COOP-HNI-HDG-9134</t>
  </si>
  <si>
    <t>COOP-HNI-HDG-9146</t>
  </si>
  <si>
    <t>COOP-HNI-HDG-9150</t>
  </si>
  <si>
    <t>COOP-HNI-HDG-9166</t>
  </si>
  <si>
    <t>COOP-HNI-HDG-9999</t>
  </si>
  <si>
    <t>COOP-HNI-HDG-HANOI</t>
  </si>
  <si>
    <t>COOP-HNI-HMI-9126</t>
  </si>
  <si>
    <t>COOP-HNI-HMI-9141</t>
  </si>
  <si>
    <t>COOP-HNI-HMI-9143</t>
  </si>
  <si>
    <t>COOP-HNI-HMI-9144</t>
  </si>
  <si>
    <t>COOP-HNI-HMI-9151</t>
  </si>
  <si>
    <t>COOP-HNI-HMI-9158</t>
  </si>
  <si>
    <t>COOP-HNI-HMI-9159</t>
  </si>
  <si>
    <t>COOP-HNI-LBN-9120</t>
  </si>
  <si>
    <t>COOP-HNI-NTL-9103</t>
  </si>
  <si>
    <t>COOP-HNI-NTL-9105</t>
  </si>
  <si>
    <t>COOP-HNI-NTL-9107</t>
  </si>
  <si>
    <t>COOP-HNI-NTL-9149</t>
  </si>
  <si>
    <t>COOP-HNI-NTL-9160</t>
  </si>
  <si>
    <t>COOP-HNI-TOI-9131</t>
  </si>
  <si>
    <t>COOP-HNI-TTI-9148</t>
  </si>
  <si>
    <t>COOP-HNI-TTI-9165</t>
  </si>
  <si>
    <t>COOP-HNI-TXN-9102</t>
  </si>
  <si>
    <t>COOP-HNI-TXN-9104</t>
  </si>
  <si>
    <t>COOP-HNI-TXN-9106</t>
  </si>
  <si>
    <t>COOP-HNI-TXN-9153</t>
  </si>
  <si>
    <t>COOP-HPG-00-072</t>
  </si>
  <si>
    <t>COOP-HPG-00-HAIPHONG</t>
  </si>
  <si>
    <t>COOP-HTH-00-15001</t>
  </si>
  <si>
    <t>COOP-HTH-00-15004</t>
  </si>
  <si>
    <t>COOP-HTH-00-3801</t>
  </si>
  <si>
    <t>COOP-HTH-00-3802</t>
  </si>
  <si>
    <t>COOP-HTH-00-3804</t>
  </si>
  <si>
    <t>COOP-HTH-00-HATINH</t>
  </si>
  <si>
    <t>COOPNGABAYHG</t>
  </si>
  <si>
    <t>COOP-HUG-01-NGABAYHG</t>
  </si>
  <si>
    <t>COOPSAIGONRACHGIA</t>
  </si>
  <si>
    <t>COOP-KGG-01-RACHGIA</t>
  </si>
  <si>
    <t>COOPSAIGONCAMRANH</t>
  </si>
  <si>
    <t>COOP-KHA-01-CAMRANH</t>
  </si>
  <si>
    <t>COOPNHATRANG</t>
  </si>
  <si>
    <t>COOP-KHA-01-NHATRANG</t>
  </si>
  <si>
    <t>COOPSAIGONPHANRANG</t>
  </si>
  <si>
    <t>COOP-KHA-01-PHANRANG</t>
  </si>
  <si>
    <t>Coop-LAN-01-09505</t>
  </si>
  <si>
    <t>COOP-019</t>
  </si>
  <si>
    <t>COOP-LDG-01-019</t>
  </si>
  <si>
    <t>COOP-047</t>
  </si>
  <si>
    <t>COOP-LDG-01-047</t>
  </si>
  <si>
    <t>COOPBAOLOC</t>
  </si>
  <si>
    <t>COOP-LDG-01-BAOLOC</t>
  </si>
  <si>
    <t>COOPSAIGONPHANTHIET</t>
  </si>
  <si>
    <t>COOP-LDG-01-PHANTHIET</t>
  </si>
  <si>
    <t>COOPMAR4-HNI-HDG-00</t>
  </si>
  <si>
    <t>COOPMAR4-HNI-HDG-0003</t>
  </si>
  <si>
    <t>COOPMAR4-HNI-HDG-0004</t>
  </si>
  <si>
    <t>COOPMAR4-HNI-HKM-0005</t>
  </si>
  <si>
    <t>COOPMAR4-HNI-LBN-0002</t>
  </si>
  <si>
    <t>coopmarfive01</t>
  </si>
  <si>
    <t>COOPMAR5-HCM-GVP-01</t>
  </si>
  <si>
    <t>COOPMARFIVE</t>
  </si>
  <si>
    <t>COOPMAR5-HCM-Q1-00</t>
  </si>
  <si>
    <t>coopmarfive02</t>
  </si>
  <si>
    <t>COOPMAR5-HCM-TBH-02</t>
  </si>
  <si>
    <t>COOPMARSIX</t>
  </si>
  <si>
    <t>COOPMAR6-HCM-Q1-00</t>
  </si>
  <si>
    <t>coopmarsix561</t>
  </si>
  <si>
    <t>COOPMAR6-HCM-Q10-561</t>
  </si>
  <si>
    <t>coopmarsix549</t>
  </si>
  <si>
    <t>COOPMAR6-HCM-TBH-549</t>
  </si>
  <si>
    <t>COOP-NDH-00-034</t>
  </si>
  <si>
    <t>COOP-PTO-00-044</t>
  </si>
  <si>
    <t>COOP-PTO-00-VINHPHUC</t>
  </si>
  <si>
    <t>COOP-QNH-00-010</t>
  </si>
  <si>
    <t>COOP-030</t>
  </si>
  <si>
    <t>COOP-QNI-01-030</t>
  </si>
  <si>
    <t>COOP-035</t>
  </si>
  <si>
    <t>COOP-QNI-01-035</t>
  </si>
  <si>
    <t>COOPSAIGONQUANGNGAI</t>
  </si>
  <si>
    <t>COOP-QNI-01-QUANGNGAI</t>
  </si>
  <si>
    <t>COOP-021</t>
  </si>
  <si>
    <t>COOP-QTI-01-021</t>
  </si>
  <si>
    <t>COOPSAIGONDONGHA</t>
  </si>
  <si>
    <t>COOP-QTI-01-DONGHA</t>
  </si>
  <si>
    <t>Coop-TBD-01-00578</t>
  </si>
  <si>
    <t>Coop-TBD-01-09334</t>
  </si>
  <si>
    <t>Coop-TBD-01-09335</t>
  </si>
  <si>
    <t>Coop-TBD-01-09336</t>
  </si>
  <si>
    <t>COOP-THA-00-18506</t>
  </si>
  <si>
    <t>COOP-THA-00-THANHHOA</t>
  </si>
  <si>
    <t>COOP-022</t>
  </si>
  <si>
    <t>COOP-TNH-01-022</t>
  </si>
  <si>
    <t>COOP-023</t>
  </si>
  <si>
    <t>COOP-TNH-01-023</t>
  </si>
  <si>
    <t>COOP-032</t>
  </si>
  <si>
    <t>COOP-TNH-01-032</t>
  </si>
  <si>
    <t>COOP-041</t>
  </si>
  <si>
    <t>COOP-TNH-01-041</t>
  </si>
  <si>
    <t>COOP-043</t>
  </si>
  <si>
    <t>COOP-TNH-01-043</t>
  </si>
  <si>
    <t>COOP-046</t>
  </si>
  <si>
    <t>COOP-TNH-01-046</t>
  </si>
  <si>
    <t>COOP-049</t>
  </si>
  <si>
    <t>COOP-TNH-01-049</t>
  </si>
  <si>
    <t>COOP-062</t>
  </si>
  <si>
    <t>COOP-TNH-01-062</t>
  </si>
  <si>
    <t>COOP-063</t>
  </si>
  <si>
    <t>COOP-TNH-01-063</t>
  </si>
  <si>
    <t>COOPLONGHAU</t>
  </si>
  <si>
    <t>COOP-TNH-01-LONGHAU</t>
  </si>
  <si>
    <t>COOPSAIGONTAYNINH</t>
  </si>
  <si>
    <t>COOP-TNH-01-TAYNINH</t>
  </si>
  <si>
    <t>COOPTRANGBANG</t>
  </si>
  <si>
    <t>COOP-TNH-01-TRANGBANG</t>
  </si>
  <si>
    <t>COOPHUE</t>
  </si>
  <si>
    <t>COOP-TTH-01-HUE</t>
  </si>
  <si>
    <t>COOP-013</t>
  </si>
  <si>
    <t>COOP-VLG-01-013</t>
  </si>
  <si>
    <t>COOP-045</t>
  </si>
  <si>
    <t>COOP-VLG-01-045</t>
  </si>
  <si>
    <t>COOP-048</t>
  </si>
  <si>
    <t>COOP-VLG-01-048</t>
  </si>
  <si>
    <t>COOPSAIGONTRAVINH</t>
  </si>
  <si>
    <t>COOP-VLG-01-TRAVINH</t>
  </si>
  <si>
    <t>COOPSAIGONVINHLONG</t>
  </si>
  <si>
    <t>COOP-VLG-01-VINHLONG</t>
  </si>
  <si>
    <t>COOP-024</t>
  </si>
  <si>
    <t>COOP-VTU-01-024</t>
  </si>
  <si>
    <t>COOP-038</t>
  </si>
  <si>
    <t>COOP-VTU-01-038</t>
  </si>
  <si>
    <t>COOPSAIGONVUNGTAU</t>
  </si>
  <si>
    <t>COOP-VTU-01-SGVUNGTAU</t>
  </si>
  <si>
    <t>COOPVUNGTAU</t>
  </si>
  <si>
    <t>COOP-VTU-01-VUNGTAU</t>
  </si>
  <si>
    <t>COOPVUNGTAU2</t>
  </si>
  <si>
    <t>COOP-VTU-01-VUNGTAU2</t>
  </si>
  <si>
    <t>CQT</t>
  </si>
  <si>
    <t>CTNHATTHUONG</t>
  </si>
  <si>
    <t>CTYBB&amp;CC</t>
  </si>
  <si>
    <t>CTYSUBIN</t>
  </si>
  <si>
    <t>CUONGGIAPHAT</t>
  </si>
  <si>
    <t>DAILY-HNI-GLM-0000</t>
  </si>
  <si>
    <t>DALATFARM001</t>
  </si>
  <si>
    <t>DALATF-HCM-Q9-001</t>
  </si>
  <si>
    <t>DALATFARM006</t>
  </si>
  <si>
    <t>DALATF-HCM-Q9-006</t>
  </si>
  <si>
    <t>DALATF-HNI-00-0000</t>
  </si>
  <si>
    <t>DALATF-HNI-GLM-002</t>
  </si>
  <si>
    <t>DALATF-HNI-GLM-003</t>
  </si>
  <si>
    <t>DALATF-HNI-GLM-004</t>
  </si>
  <si>
    <t>DALATF-HNI-GLM-007</t>
  </si>
  <si>
    <t>DALATF-HNI-GLM-008</t>
  </si>
  <si>
    <t>DALATF-HNI-GLM-009</t>
  </si>
  <si>
    <t>DALATF-HNI-GLM-010</t>
  </si>
  <si>
    <t>DALATF-HNI-GLM-011</t>
  </si>
  <si>
    <t>DALATF-HNI-GLM-012</t>
  </si>
  <si>
    <t>DALATF-HNI-GLM-013</t>
  </si>
  <si>
    <t>DALATF-HNI-GLM-M1</t>
  </si>
  <si>
    <t>DALATF-HNI-GLM-S1.08</t>
  </si>
  <si>
    <t>DALATF-HNI-GLM-S1.10</t>
  </si>
  <si>
    <t>DALATF-HNI-GLM-S2.09</t>
  </si>
  <si>
    <t>DALATF-HNI-GLM-S2.10</t>
  </si>
  <si>
    <t>DALATF-HNI-NTL-005</t>
  </si>
  <si>
    <t>DTH-HNI-BTL-6013</t>
  </si>
  <si>
    <t>DTH-HNI-BTL-6017</t>
  </si>
  <si>
    <t>DTH-HNI-GLM-6022</t>
  </si>
  <si>
    <t>DTH-HNI-HBT-0000</t>
  </si>
  <si>
    <t>DTH-HNI-HBT-6020</t>
  </si>
  <si>
    <t>DTH-HNI-HDG-6006</t>
  </si>
  <si>
    <t>DTH-HNI-HMI-6001</t>
  </si>
  <si>
    <t>DTH-HNI-HMI-6003</t>
  </si>
  <si>
    <t>DTH-HNI-HMI-6007</t>
  </si>
  <si>
    <t>DTH-HNI-HMI-6012</t>
  </si>
  <si>
    <t>DTH-HNI-HMI-6019</t>
  </si>
  <si>
    <t>DTH-HNI-LBN-6011</t>
  </si>
  <si>
    <t>DTH-HNI-LBN-6014</t>
  </si>
  <si>
    <t>DTH-HNI-LBN-6018</t>
  </si>
  <si>
    <t>DTH-HNI-NTL-6021</t>
  </si>
  <si>
    <t>DTH-HNI-TTI-6004</t>
  </si>
  <si>
    <t>DTH-HNI-TTI-6005</t>
  </si>
  <si>
    <t>EASY-HNI-BTL-E04</t>
  </si>
  <si>
    <t>EASY-HNI-BTL-E07</t>
  </si>
  <si>
    <t>EASY-HNI-CGY-E05</t>
  </si>
  <si>
    <t>EASY-HNI-HDG-E06</t>
  </si>
  <si>
    <t>EASY-HNI-NTL-0000</t>
  </si>
  <si>
    <t>EASY-HNI-NTL-E08</t>
  </si>
  <si>
    <t>eb1507</t>
  </si>
  <si>
    <t>EB-AGG-01-1507</t>
  </si>
  <si>
    <t>eb6100</t>
  </si>
  <si>
    <t>EB-BDG-01-6100</t>
  </si>
  <si>
    <t>eb6101</t>
  </si>
  <si>
    <t>EB-BDG-01-6101</t>
  </si>
  <si>
    <t>eb6102</t>
  </si>
  <si>
    <t>EB-BDG-01-6102</t>
  </si>
  <si>
    <t>EB-BGG-00-9800</t>
  </si>
  <si>
    <t>EB-BNH-00-131</t>
  </si>
  <si>
    <t>eb152</t>
  </si>
  <si>
    <t>EB-CMU-01-152</t>
  </si>
  <si>
    <t>eb6500</t>
  </si>
  <si>
    <t>EB-CTO-01-6500</t>
  </si>
  <si>
    <t>eb4700</t>
  </si>
  <si>
    <t>EB-DLK-01-4700</t>
  </si>
  <si>
    <t>eb1500</t>
  </si>
  <si>
    <t>EB-DNG-01-1500</t>
  </si>
  <si>
    <t>eb1505</t>
  </si>
  <si>
    <t>EB-DNG-01-1505</t>
  </si>
  <si>
    <t>eb4300</t>
  </si>
  <si>
    <t>EB-DNG-01-4300</t>
  </si>
  <si>
    <t>eb1503</t>
  </si>
  <si>
    <t>EB-DNI-01-1503</t>
  </si>
  <si>
    <t>eb1513</t>
  </si>
  <si>
    <t>EB-DNI-01-1513</t>
  </si>
  <si>
    <t>eb6000</t>
  </si>
  <si>
    <t>EB-DNI-01-6000</t>
  </si>
  <si>
    <t>eb6001</t>
  </si>
  <si>
    <t>EB-DNI-01-6001</t>
  </si>
  <si>
    <t>eb1508</t>
  </si>
  <si>
    <t>EB-DTP-01-1508</t>
  </si>
  <si>
    <t>eb1509</t>
  </si>
  <si>
    <t>EB-DTP-01-1509</t>
  </si>
  <si>
    <t>eb1512</t>
  </si>
  <si>
    <t>EB-DTP-01-1512</t>
  </si>
  <si>
    <t>EB-DTP-01-1514</t>
  </si>
  <si>
    <t>eb6300</t>
  </si>
  <si>
    <t>EB-DTP-01-6300</t>
  </si>
  <si>
    <t>eb1510</t>
  </si>
  <si>
    <t>EB-GLI-01-1510</t>
  </si>
  <si>
    <t>eb7700</t>
  </si>
  <si>
    <t>EB-GLI-01-7700</t>
  </si>
  <si>
    <t>eb5206</t>
  </si>
  <si>
    <t>EB-HCM-BTN-5206</t>
  </si>
  <si>
    <t>eb5203</t>
  </si>
  <si>
    <t>EB-HCM-GVP-5203</t>
  </si>
  <si>
    <t>EB-HCM-PNN-0000</t>
  </si>
  <si>
    <t>eb5205</t>
  </si>
  <si>
    <t>EB-HCM-Q10-5205</t>
  </si>
  <si>
    <t>eb5201</t>
  </si>
  <si>
    <t>EB-HCM-Q2-5201</t>
  </si>
  <si>
    <t>eb5209</t>
  </si>
  <si>
    <t>EB-HCM-Q2-5209</t>
  </si>
  <si>
    <t>eb5207</t>
  </si>
  <si>
    <t>EB-HCM-Q7-5207</t>
  </si>
  <si>
    <t>eb5210</t>
  </si>
  <si>
    <t>EB-HCM-TDC-5210</t>
  </si>
  <si>
    <t>eb5202</t>
  </si>
  <si>
    <t>EB-HCM-TPU-5202</t>
  </si>
  <si>
    <t>eb5204</t>
  </si>
  <si>
    <t>EB-HCM-TPU-5204</t>
  </si>
  <si>
    <t>eb5208</t>
  </si>
  <si>
    <t>EB-HCM-TPU-5208</t>
  </si>
  <si>
    <t>EB-HDG-00-3400</t>
  </si>
  <si>
    <t>EB-HNI-CGY-2901</t>
  </si>
  <si>
    <t>eb0150</t>
  </si>
  <si>
    <t>EB-HNI-HDG-0150</t>
  </si>
  <si>
    <t>EB-HNI-HDG-2905</t>
  </si>
  <si>
    <t>EB-HNI-LBN-2906</t>
  </si>
  <si>
    <t>EB-HNI-MLH-2907</t>
  </si>
  <si>
    <t>EB-HNI-NTL-2902</t>
  </si>
  <si>
    <t>EB-HNI-TTI-2903</t>
  </si>
  <si>
    <t>EB-HNI-TXN-2904</t>
  </si>
  <si>
    <t>EB-HPG-00-104</t>
  </si>
  <si>
    <t>EB-HPG-00-106</t>
  </si>
  <si>
    <t>EB-HPG-00-117</t>
  </si>
  <si>
    <t>EB-HPG-00-1600</t>
  </si>
  <si>
    <t>EB-HYN-00-145</t>
  </si>
  <si>
    <t>EB-HYN-00-154</t>
  </si>
  <si>
    <t>eb153</t>
  </si>
  <si>
    <t>EB-KHA-01-153</t>
  </si>
  <si>
    <t>eb7900</t>
  </si>
  <si>
    <t>EB-KHA-01-7900</t>
  </si>
  <si>
    <t>EB-LCI-00-146</t>
  </si>
  <si>
    <t>EB-LCI-00-155</t>
  </si>
  <si>
    <t>EB-LCI-00-2400</t>
  </si>
  <si>
    <t>eb4900</t>
  </si>
  <si>
    <t>EB-LDG-01-4900</t>
  </si>
  <si>
    <t>EB-NAN-00-112</t>
  </si>
  <si>
    <t>EB-NAN-00-3700</t>
  </si>
  <si>
    <t>EB-NBH-00-114</t>
  </si>
  <si>
    <t>EB-NBH-00-125</t>
  </si>
  <si>
    <t>EB-NBH-00-151</t>
  </si>
  <si>
    <t>EB-NBH-00-3500</t>
  </si>
  <si>
    <t>EB-NDH-00-1800</t>
  </si>
  <si>
    <t>EB-NDH-00-NAMDINH</t>
  </si>
  <si>
    <t>EB-PTO-00-113</t>
  </si>
  <si>
    <t>EB-PTO-00-124</t>
  </si>
  <si>
    <t>EB-PTO-00-1900</t>
  </si>
  <si>
    <t>EB-QNH-00-128</t>
  </si>
  <si>
    <t>EB-QNH-00-1400</t>
  </si>
  <si>
    <t>eb7600</t>
  </si>
  <si>
    <t>EB-QNI-01-7600</t>
  </si>
  <si>
    <t>EB-TBH-00-1700</t>
  </si>
  <si>
    <t>EB-THA-00-118</t>
  </si>
  <si>
    <t>eb1501</t>
  </si>
  <si>
    <t>EB-TNH-01-1501</t>
  </si>
  <si>
    <t>eb1506</t>
  </si>
  <si>
    <t>EB-TNH-01-1506</t>
  </si>
  <si>
    <t>EB-TNN-00-144</t>
  </si>
  <si>
    <t>EB-TNN-00-2000</t>
  </si>
  <si>
    <t>eb1511</t>
  </si>
  <si>
    <t>EB-TTH-01-1511</t>
  </si>
  <si>
    <t>eb7500</t>
  </si>
  <si>
    <t>EB-TTH-01-7500</t>
  </si>
  <si>
    <t>eb6400</t>
  </si>
  <si>
    <t>EB-VLG-01-6400</t>
  </si>
  <si>
    <t>eb7100</t>
  </si>
  <si>
    <t>EB-VLG-01-7100</t>
  </si>
  <si>
    <t>eb7200</t>
  </si>
  <si>
    <t>EB-VTU-01-7200</t>
  </si>
  <si>
    <t>eb7201</t>
  </si>
  <si>
    <t>EB-VTU-01-7201</t>
  </si>
  <si>
    <t>ECOFARMPAY01</t>
  </si>
  <si>
    <t>ECOFARM-LDG-00-001</t>
  </si>
  <si>
    <t>ECOFARM-LDG-00-002</t>
  </si>
  <si>
    <t>ECO-HNI-THO-001</t>
  </si>
  <si>
    <t>EMART</t>
  </si>
  <si>
    <t>EMART-HCM-GVP-03986</t>
  </si>
  <si>
    <t>FINEMART04</t>
  </si>
  <si>
    <t>FINEMART-HCM-Q2-0004</t>
  </si>
  <si>
    <t>FINEMART-HCM-Q9-0000</t>
  </si>
  <si>
    <t>FINEMART01</t>
  </si>
  <si>
    <t>FINEMART-HCM-Q9-0001</t>
  </si>
  <si>
    <t>FINEMART02</t>
  </si>
  <si>
    <t>FINEMART-HCM-Q9-0002</t>
  </si>
  <si>
    <t>FINEMART03</t>
  </si>
  <si>
    <t>FINEMART-HCM-Q9-0003</t>
  </si>
  <si>
    <t>fm04</t>
  </si>
  <si>
    <t>FM-HCM-BTH-0004</t>
  </si>
  <si>
    <t>fm06</t>
  </si>
  <si>
    <t>FM-HCM-BTH-0006</t>
  </si>
  <si>
    <t>fm07</t>
  </si>
  <si>
    <t>FM-HCM-GVP-0007</t>
  </si>
  <si>
    <t>fm02</t>
  </si>
  <si>
    <t>FM-HCM-PNN-0002</t>
  </si>
  <si>
    <t>fm05</t>
  </si>
  <si>
    <t>FM-HCM-Q1-0005</t>
  </si>
  <si>
    <t>FM-HCM-Q3-0000</t>
  </si>
  <si>
    <t>fm01</t>
  </si>
  <si>
    <t>FM-HCM-Q3-0001</t>
  </si>
  <si>
    <t>fm03</t>
  </si>
  <si>
    <t>FM-HCM-Q7-0003</t>
  </si>
  <si>
    <t>fm09</t>
  </si>
  <si>
    <t>FM-HCM-TBH-0009</t>
  </si>
  <si>
    <t>fm08</t>
  </si>
  <si>
    <t>FM-HCM-TĐC-0008</t>
  </si>
  <si>
    <t>FOODMART</t>
  </si>
  <si>
    <t>FOODMART-HCM-Q7-0000</t>
  </si>
  <si>
    <t>foodmart0001</t>
  </si>
  <si>
    <t>FOODMART-HCM-Q7-0001</t>
  </si>
  <si>
    <t>foodmart0002</t>
  </si>
  <si>
    <t>FOODMART-HCM-Q7-0002</t>
  </si>
  <si>
    <t>FRUITS-AGG-01-89673</t>
  </si>
  <si>
    <t>brg12601</t>
  </si>
  <si>
    <t>FUJIBRG-HCM-Q1-12601</t>
  </si>
  <si>
    <t>brg12621</t>
  </si>
  <si>
    <t>FUJIBRG-HCM-Q3-12621</t>
  </si>
  <si>
    <t>brg12631</t>
  </si>
  <si>
    <t>FUJIBRG-HCM-Q4-12631</t>
  </si>
  <si>
    <t>FUJIBRG-HDG-00-10041</t>
  </si>
  <si>
    <t>FUJIBRG-HNI-BDH-10031</t>
  </si>
  <si>
    <t>FUJIBRG-HNI-BDH-11091</t>
  </si>
  <si>
    <t>FUJIBRG-HNI-BDH-11211</t>
  </si>
  <si>
    <t>FUJIBRG-HNI-BDH-12051</t>
  </si>
  <si>
    <t>FUJIBRG-HNI-BDH-12091</t>
  </si>
  <si>
    <t>FUJIBRG-HNI-BDH-12211</t>
  </si>
  <si>
    <t>FUJIBRG-HNI-BDH-12241</t>
  </si>
  <si>
    <t>FUJIBRG-HNI-BDH-12401</t>
  </si>
  <si>
    <t>FUJIBRG-HNI-BDH-12531</t>
  </si>
  <si>
    <t>FUJIBRG-HNI-BTL-12671</t>
  </si>
  <si>
    <t>FUJIBRG-HNI-CGY-11171</t>
  </si>
  <si>
    <t>FUJIBRG-HNI-CGY-11201</t>
  </si>
  <si>
    <t>FUJIBRG-HNI-CMY-12711</t>
  </si>
  <si>
    <t>FUJIBRG-HNI-DAH-12451</t>
  </si>
  <si>
    <t>FUJIBRG-HNI-DAH-12491</t>
  </si>
  <si>
    <t>FUJIBRG-HNI-DAH-12691</t>
  </si>
  <si>
    <t>FUJIBRG-HNI-DDA-000</t>
  </si>
  <si>
    <t>FUJIBRG-HNI-DDA-11011</t>
  </si>
  <si>
    <t>FUJIBRG-HNI-DDA-11021</t>
  </si>
  <si>
    <t>FUJIBRG-HNI-DDA-11031</t>
  </si>
  <si>
    <t>FUJIBRG-HNI-DDA-11041</t>
  </si>
  <si>
    <t>FUJIBRG-HNI-DDA-12061</t>
  </si>
  <si>
    <t>FUJIBRG-HNI-DDA-12251</t>
  </si>
  <si>
    <t>FUJIBRG-HNI-DDA-12331</t>
  </si>
  <si>
    <t>FUJIBRG-HNI-DDA-12341</t>
  </si>
  <si>
    <t>FUJIBRG-HNI-DDA-12431</t>
  </si>
  <si>
    <t>FUJIBRG-HNI-DDA-12511</t>
  </si>
  <si>
    <t>FUJIBRG-HNI-DDA-12551</t>
  </si>
  <si>
    <t>FUJIBRG-HNI-DDA-12731</t>
  </si>
  <si>
    <t>FUJIBRG-HNI-DDA-13011</t>
  </si>
  <si>
    <t>FUJIBRG-HNI-HBT-000</t>
  </si>
  <si>
    <t>FUJIBRG-HNI-HBT-11081</t>
  </si>
  <si>
    <t>FUJIBRG-HNI-HBT-12021</t>
  </si>
  <si>
    <t>FUJIBRG-HNI-HBT-12111</t>
  </si>
  <si>
    <t>FUJIBRG-HNI-HBT-12201</t>
  </si>
  <si>
    <t>FUJIBRG-HNI-HBT-12221</t>
  </si>
  <si>
    <t>FUJIBRG-HNI-HBT-12721</t>
  </si>
  <si>
    <t>FUJIBRG-HNI-HBT-12741</t>
  </si>
  <si>
    <t>FUJIBRG-HNI-HBT-12761</t>
  </si>
  <si>
    <t>FUJIBRG-HNI-HDC-12342</t>
  </si>
  <si>
    <t>FUJIBRG-HNI-HDG-11051</t>
  </si>
  <si>
    <t>FUJIBRG-HNI-HDG-12521</t>
  </si>
  <si>
    <t>FUJIBRG-HNI-HKM-10011</t>
  </si>
  <si>
    <t>FUJIBRG-HNI-HKM-12171</t>
  </si>
  <si>
    <t>FUJIBRG-HNI-HKM-12411</t>
  </si>
  <si>
    <t>FUJIBRG-HNI-HKM-12481</t>
  </si>
  <si>
    <t>FUJIBRG-HNI-HKM-12751</t>
  </si>
  <si>
    <t>FUJIBRG-HNI-HKM-13031</t>
  </si>
  <si>
    <t>FUJIBRG-HNI-HMI-11221</t>
  </si>
  <si>
    <t>FUJIBRG-HNI-HMI-11241</t>
  </si>
  <si>
    <t>FUJIBRG-HNI-HMI-12351</t>
  </si>
  <si>
    <t>FUJIBRG-HNI-LBN-10021</t>
  </si>
  <si>
    <t>FUJIBRG-HNI-LBN-12041</t>
  </si>
  <si>
    <t>FUJIBRG-HNI-LBN-12441</t>
  </si>
  <si>
    <t>FUJIBRG-HNI-LBN-12661</t>
  </si>
  <si>
    <t>FUJIBRG-HNI-LBN-12681</t>
  </si>
  <si>
    <t>FUJIBRG-HNI-NTL-11101</t>
  </si>
  <si>
    <t>FUJIBRG-HNI-NTL-11121</t>
  </si>
  <si>
    <t>FUJIBRG-HNI-NTL-12701</t>
  </si>
  <si>
    <t>FUJIBRG-HNI-THO-10051</t>
  </si>
  <si>
    <t>FUJIBRG-HNI-THO-11161</t>
  </si>
  <si>
    <t>FUJIBRG-HNI-THO-13061</t>
  </si>
  <si>
    <t>FUJIBRG-HNI-TTI-12561</t>
  </si>
  <si>
    <t>FUJIBRG-HNI-TXN-11181</t>
  </si>
  <si>
    <t>FUJIBRG-HNI-TXN-11191</t>
  </si>
  <si>
    <t>FUJIBRG-HNI-TXN-12031</t>
  </si>
  <si>
    <t>FUJIBRG-HNI-TXN-12231</t>
  </si>
  <si>
    <t>FUJIBRG-HNI-TXN-13041</t>
  </si>
  <si>
    <t>FUJIBRG-HPG-00-10101</t>
  </si>
  <si>
    <t>FUJIBRG-HPG-00-12801</t>
  </si>
  <si>
    <t>FUJIBRG-HYN-00-10061</t>
  </si>
  <si>
    <t>FUJIBRG-HYN-00-10141</t>
  </si>
  <si>
    <t>FUJIBRG-QNH-00-12571</t>
  </si>
  <si>
    <t>brg12581</t>
  </si>
  <si>
    <t>FUJIBRG-VTU-01-12581</t>
  </si>
  <si>
    <t>GDVN-HCM-Q3-83473</t>
  </si>
  <si>
    <t>GMART-HNI-NTL-21974</t>
  </si>
  <si>
    <t>GOOGOO</t>
  </si>
  <si>
    <t>GOOGOO-HCM-TDC-0000</t>
  </si>
  <si>
    <t>GOOGOO1</t>
  </si>
  <si>
    <t>GOOGOO-HCM-TDC-0001</t>
  </si>
  <si>
    <t>GREEN</t>
  </si>
  <si>
    <t>GREEN-HNI-01-0000</t>
  </si>
  <si>
    <t>GREEN-HNI-CGY-0002</t>
  </si>
  <si>
    <t>GREEN-HNI-GLM-0003</t>
  </si>
  <si>
    <t>GREEN-HNI-GLM-0004</t>
  </si>
  <si>
    <t>GREEN-HNI-HMI-0001</t>
  </si>
  <si>
    <t>GREEN-HNI-NTL-0005</t>
  </si>
  <si>
    <t>GRELI</t>
  </si>
  <si>
    <t>GRELI-HCM-Q10-0000</t>
  </si>
  <si>
    <t>greli0001</t>
  </si>
  <si>
    <t>GRELI-HCM-Q10-0001</t>
  </si>
  <si>
    <t>greli0002</t>
  </si>
  <si>
    <t>GRELI-HCM-Q10-0002</t>
  </si>
  <si>
    <t>GS0081</t>
  </si>
  <si>
    <t>GS25-BDG-00-0081</t>
  </si>
  <si>
    <t>GS0089</t>
  </si>
  <si>
    <t>GS25-BDG-00-0089</t>
  </si>
  <si>
    <t>GS0098</t>
  </si>
  <si>
    <t>GS25-BDG-00-0098</t>
  </si>
  <si>
    <t>GS0100</t>
  </si>
  <si>
    <t>GS25-BDG-00-0100</t>
  </si>
  <si>
    <t>GS0102</t>
  </si>
  <si>
    <t>GS25-BDG-00-0102</t>
  </si>
  <si>
    <t>GS0129</t>
  </si>
  <si>
    <t>GS25-BDG-00-0129</t>
  </si>
  <si>
    <t>GS0159</t>
  </si>
  <si>
    <t>GS25-BDG-00-0159</t>
  </si>
  <si>
    <t>GS0160</t>
  </si>
  <si>
    <t>GS25-BDG-00-0160</t>
  </si>
  <si>
    <t>GS0168</t>
  </si>
  <si>
    <t>GS25-BDG-00-0168</t>
  </si>
  <si>
    <t>GS0171</t>
  </si>
  <si>
    <t>GS25-BDG-00-0171</t>
  </si>
  <si>
    <t>GS0176</t>
  </si>
  <si>
    <t>GS25-BDG-00-0176</t>
  </si>
  <si>
    <t>GS0177</t>
  </si>
  <si>
    <t>GS25-BDG-00-0177</t>
  </si>
  <si>
    <t>GS0186</t>
  </si>
  <si>
    <t>GS25-BDG-00-0186</t>
  </si>
  <si>
    <t>GS6101</t>
  </si>
  <si>
    <t>GS25-BDG-00-6101</t>
  </si>
  <si>
    <t>GS6104</t>
  </si>
  <si>
    <t>GS25-BDG-00-6104</t>
  </si>
  <si>
    <t>GS0126</t>
  </si>
  <si>
    <t>GS25-DNI-00-0126</t>
  </si>
  <si>
    <t>GS0136</t>
  </si>
  <si>
    <t>GS25-DNI-00-0136</t>
  </si>
  <si>
    <t>GS0137</t>
  </si>
  <si>
    <t>GS25-DNI-00-0137</t>
  </si>
  <si>
    <t>GS0150</t>
  </si>
  <si>
    <t>GS25-DNI-00-0150</t>
  </si>
  <si>
    <t>GS0153</t>
  </si>
  <si>
    <t>GS25-DNI-00-0153</t>
  </si>
  <si>
    <t>GS0155</t>
  </si>
  <si>
    <t>GS25-DNI-00-0155</t>
  </si>
  <si>
    <t>GS0181</t>
  </si>
  <si>
    <t>GS25-DNI-00-0181</t>
  </si>
  <si>
    <t>GS0182</t>
  </si>
  <si>
    <t>GS25-DNI-00-0182</t>
  </si>
  <si>
    <t>GS6000</t>
  </si>
  <si>
    <t>GS25-DNI-00-6000</t>
  </si>
  <si>
    <t>GS6001</t>
  </si>
  <si>
    <t>GS25-DNI-00-6001</t>
  </si>
  <si>
    <t>GS0005</t>
  </si>
  <si>
    <t>GS25-HCM-BTH-0005</t>
  </si>
  <si>
    <t>GS0017</t>
  </si>
  <si>
    <t>GS25-HCM-BTH-0016</t>
  </si>
  <si>
    <t>GS0019</t>
  </si>
  <si>
    <t>GS25-HCM-BTH-0017</t>
  </si>
  <si>
    <t>GS0043</t>
  </si>
  <si>
    <t>GS25-HCM-BTH-0043</t>
  </si>
  <si>
    <t>GS0048</t>
  </si>
  <si>
    <t>GS25-HCM-BTH-0048</t>
  </si>
  <si>
    <t>GS0052</t>
  </si>
  <si>
    <t>GS25-HCM-BTH-0052</t>
  </si>
  <si>
    <t>GS0059</t>
  </si>
  <si>
    <t>GS25-HCM-BTH-0059</t>
  </si>
  <si>
    <t>GS0060</t>
  </si>
  <si>
    <t>GS25-HCM-BTH-0060</t>
  </si>
  <si>
    <t>GS0069</t>
  </si>
  <si>
    <t>GS25-HCM-BTH-0069</t>
  </si>
  <si>
    <t>GS0075</t>
  </si>
  <si>
    <t>GS25-HCM-BTH-0075</t>
  </si>
  <si>
    <t>GS0092</t>
  </si>
  <si>
    <t>GS25-HCM-BTH-0092</t>
  </si>
  <si>
    <t>GS0156</t>
  </si>
  <si>
    <t>GS25-HCM-BTH-0156</t>
  </si>
  <si>
    <t>GS0170</t>
  </si>
  <si>
    <t>GS25-HCM-BTH-0170</t>
  </si>
  <si>
    <t>GS0095</t>
  </si>
  <si>
    <t>GS25-HCM-BTN-0095</t>
  </si>
  <si>
    <t>GS0106</t>
  </si>
  <si>
    <t>GS25-HCM-BTN-0106</t>
  </si>
  <si>
    <t>GS0111</t>
  </si>
  <si>
    <t>GS25-HCM-BTN-0111</t>
  </si>
  <si>
    <t>GS0121</t>
  </si>
  <si>
    <t>GS25-HCM-BTN-0121</t>
  </si>
  <si>
    <t>GS0163</t>
  </si>
  <si>
    <t>GS25-HCM-BTN-0163</t>
  </si>
  <si>
    <t>GS0090</t>
  </si>
  <si>
    <t>GS25-HCM-GVP-0090</t>
  </si>
  <si>
    <t>GS0103</t>
  </si>
  <si>
    <t>GS25-HCM-GVP-0103</t>
  </si>
  <si>
    <t>GS0125</t>
  </si>
  <si>
    <t>GS25-HCM-GVP-0125</t>
  </si>
  <si>
    <t>GS0142</t>
  </si>
  <si>
    <t>GS25-HCM-GVP-0142</t>
  </si>
  <si>
    <t>GS0161</t>
  </si>
  <si>
    <t>GS25-HCM-GVP-0161</t>
  </si>
  <si>
    <t>GS0006</t>
  </si>
  <si>
    <t>GS25-HCM-HBC-0006</t>
  </si>
  <si>
    <t>GS0032</t>
  </si>
  <si>
    <t>GS25-HCM-HNB-0032</t>
  </si>
  <si>
    <t>GS0051</t>
  </si>
  <si>
    <t>GS25-HCM-HNB-0051</t>
  </si>
  <si>
    <t>GS0139</t>
  </si>
  <si>
    <t>GS25-HCM-HNB-0139</t>
  </si>
  <si>
    <t>GS0015</t>
  </si>
  <si>
    <t>GS25-HCM-PNN-0014</t>
  </si>
  <si>
    <t>GS0022</t>
  </si>
  <si>
    <t>GS25-HCM-PNN-0022</t>
  </si>
  <si>
    <t>GS0027</t>
  </si>
  <si>
    <t>GS25-HCM-PNN-0027</t>
  </si>
  <si>
    <t>GS0096</t>
  </si>
  <si>
    <t>GS25-HCM-PNN-0096</t>
  </si>
  <si>
    <t>GS0195</t>
  </si>
  <si>
    <t>GS25-HCM-PNN-0195</t>
  </si>
  <si>
    <t>GS0004</t>
  </si>
  <si>
    <t>GS25-HCM-Q10-0004</t>
  </si>
  <si>
    <t>GS0001</t>
  </si>
  <si>
    <t>GS25-HCM-Q1-0001</t>
  </si>
  <si>
    <t>GS0002</t>
  </si>
  <si>
    <t>GS25-HCM-Q1-0002</t>
  </si>
  <si>
    <t>GS0021</t>
  </si>
  <si>
    <t>GS25-HCM-Q10-0021</t>
  </si>
  <si>
    <t>GS0053</t>
  </si>
  <si>
    <t>GS25-HCM-Q10-0053</t>
  </si>
  <si>
    <t>GS0065</t>
  </si>
  <si>
    <t>GS25-HCM-Q10-0065</t>
  </si>
  <si>
    <t>GS0011</t>
  </si>
  <si>
    <t>GS25-HCM-Q1-0011</t>
  </si>
  <si>
    <t>GS0158</t>
  </si>
  <si>
    <t>GS25-HCM-Q10-0158</t>
  </si>
  <si>
    <t>GS0025</t>
  </si>
  <si>
    <t>GS25-HCM-Q1-0025</t>
  </si>
  <si>
    <t>GS0028</t>
  </si>
  <si>
    <t>GS25-HCM-Q1-0028</t>
  </si>
  <si>
    <t>GS0041</t>
  </si>
  <si>
    <t>GS25-HCM-Q1-0041</t>
  </si>
  <si>
    <t>GS0061</t>
  </si>
  <si>
    <t>GS25-HCM-Q1-0061</t>
  </si>
  <si>
    <t>GS0063</t>
  </si>
  <si>
    <t>GS25-HCM-Q1-0063</t>
  </si>
  <si>
    <t>GS0064</t>
  </si>
  <si>
    <t>GS25-HCM-Q1-0064</t>
  </si>
  <si>
    <t>GS0066</t>
  </si>
  <si>
    <t>GS25-HCM-Q1-0066</t>
  </si>
  <si>
    <t>GS0068</t>
  </si>
  <si>
    <t>GS25-HCM-Q1-0068</t>
  </si>
  <si>
    <t>GS0071</t>
  </si>
  <si>
    <t>GS25-HCM-Q1-0071</t>
  </si>
  <si>
    <t>GS0076</t>
  </si>
  <si>
    <t>GS25-HCM-Q1-0076</t>
  </si>
  <si>
    <t>GS0077</t>
  </si>
  <si>
    <t>GS25-HCM-Q1-0077</t>
  </si>
  <si>
    <t>GS0083</t>
  </si>
  <si>
    <t>GS25-HCM-Q1-0083</t>
  </si>
  <si>
    <t>GS0085</t>
  </si>
  <si>
    <t>GS25-HCM-Q1-0085</t>
  </si>
  <si>
    <t>GS0187</t>
  </si>
  <si>
    <t>GS25-HCM-Q1-0187</t>
  </si>
  <si>
    <t>GS0190</t>
  </si>
  <si>
    <t>GS25-HCM-Q1-0190</t>
  </si>
  <si>
    <t>GS0192</t>
  </si>
  <si>
    <t>GS25-HCM-Q1-0192</t>
  </si>
  <si>
    <t>GS0084</t>
  </si>
  <si>
    <t>GS25-HCM-Q12-0084</t>
  </si>
  <si>
    <t>GS0140</t>
  </si>
  <si>
    <t>GS25-HCM-Q12-0140</t>
  </si>
  <si>
    <t>GS0154</t>
  </si>
  <si>
    <t>GS25-HCM-Q12-0154</t>
  </si>
  <si>
    <t>GS0157</t>
  </si>
  <si>
    <t>GS25-HCM-Q12-0157</t>
  </si>
  <si>
    <t>GS25-HCM-Q1-58576</t>
  </si>
  <si>
    <t>GS0020</t>
  </si>
  <si>
    <t>GS25-HCM-Q2-0020</t>
  </si>
  <si>
    <t>GS0031</t>
  </si>
  <si>
    <t>GS25-HCM-Q2-0031</t>
  </si>
  <si>
    <t>GS0033</t>
  </si>
  <si>
    <t>GS25-HCM-Q2-0033</t>
  </si>
  <si>
    <t>GS0034</t>
  </si>
  <si>
    <t>GS25-HCM-Q2-0034</t>
  </si>
  <si>
    <t>GS0049</t>
  </si>
  <si>
    <t>GS25-HCM-Q2-0049</t>
  </si>
  <si>
    <t>GS0062</t>
  </si>
  <si>
    <t>GS25-HCM-Q2-0062</t>
  </si>
  <si>
    <t>GS0101</t>
  </si>
  <si>
    <t>GS25-HCM-Q2-0101</t>
  </si>
  <si>
    <t>GS0117</t>
  </si>
  <si>
    <t>GS25-HCM-Q2-0117</t>
  </si>
  <si>
    <t>GS0164</t>
  </si>
  <si>
    <t>GS25-HCM-Q2-0164</t>
  </si>
  <si>
    <t>GS0184</t>
  </si>
  <si>
    <t>GS25-HCM-Q2-0184</t>
  </si>
  <si>
    <t>GS0003</t>
  </si>
  <si>
    <t>GS25-HCM-Q3-0003</t>
  </si>
  <si>
    <t>GS0050</t>
  </si>
  <si>
    <t>GS25-HCM-Q3-0050</t>
  </si>
  <si>
    <t>GS0056</t>
  </si>
  <si>
    <t>GS25-HCM-Q3-0056</t>
  </si>
  <si>
    <t>GS0024</t>
  </si>
  <si>
    <t>GS25-HCM-Q4-0024</t>
  </si>
  <si>
    <t>GS0042</t>
  </si>
  <si>
    <t>GS25-HCM-Q4-0042</t>
  </si>
  <si>
    <t>GS0067</t>
  </si>
  <si>
    <t>GS25-HCM-Q4-0067</t>
  </si>
  <si>
    <t>GS0094</t>
  </si>
  <si>
    <t>GS25-HCM-Q4-0094</t>
  </si>
  <si>
    <t>GS0229</t>
  </si>
  <si>
    <t>GS25-HCM-Q4-0229</t>
  </si>
  <si>
    <t>GS0012</t>
  </si>
  <si>
    <t>GS25-HCM-Q5-0012</t>
  </si>
  <si>
    <t>GS0026</t>
  </si>
  <si>
    <t>GS25-HCM-Q5-0026</t>
  </si>
  <si>
    <t>GS0093</t>
  </si>
  <si>
    <t>GS25-HCM-Q5-0093</t>
  </si>
  <si>
    <t>GS0172</t>
  </si>
  <si>
    <t>GS25-HCM-Q5-0172</t>
  </si>
  <si>
    <t>GS0086</t>
  </si>
  <si>
    <t>GS25-HCM-Q6-0086</t>
  </si>
  <si>
    <t>GS0099</t>
  </si>
  <si>
    <t>GS25-HCM-Q6-0099</t>
  </si>
  <si>
    <t>GS0145</t>
  </si>
  <si>
    <t>GS25-HCM-Q6-0145</t>
  </si>
  <si>
    <t>GS0152</t>
  </si>
  <si>
    <t>GS25-HCM-Q6-0152</t>
  </si>
  <si>
    <t>GS0007</t>
  </si>
  <si>
    <t>GS25-HCM-Q7-0007</t>
  </si>
  <si>
    <t>GS0008</t>
  </si>
  <si>
    <t>GS25-HCM-Q7-0008</t>
  </si>
  <si>
    <t>GS0037</t>
  </si>
  <si>
    <t>GS25-HCM-Q7-0037</t>
  </si>
  <si>
    <t>GS0054</t>
  </si>
  <si>
    <t>GS25-HCM-Q7-0054</t>
  </si>
  <si>
    <t>GS0074</t>
  </si>
  <si>
    <t>GS25-HCM-Q7-0074</t>
  </si>
  <si>
    <t>GS0079</t>
  </si>
  <si>
    <t>GS25-HCM-Q7-0079</t>
  </si>
  <si>
    <t>GS0127</t>
  </si>
  <si>
    <t>GS25-HCM-Q7-0127</t>
  </si>
  <si>
    <t>GS0131</t>
  </si>
  <si>
    <t>GS25-HCM-Q7-0131</t>
  </si>
  <si>
    <t>GS0009</t>
  </si>
  <si>
    <t>GS25-HCM-Q8-0009</t>
  </si>
  <si>
    <t>GS0038</t>
  </si>
  <si>
    <t>GS25-HCM-Q8-0038</t>
  </si>
  <si>
    <t>GS0045</t>
  </si>
  <si>
    <t>GS25-HCM-Q8-0045</t>
  </si>
  <si>
    <t>GS0088</t>
  </si>
  <si>
    <t>GS25-HCM-Q9-0088</t>
  </si>
  <si>
    <t>GS0091</t>
  </si>
  <si>
    <t>GS25-HCM-Q9-0091</t>
  </si>
  <si>
    <t>GS0097</t>
  </si>
  <si>
    <t>GS25-HCM-Q9-0097</t>
  </si>
  <si>
    <t>GS0104</t>
  </si>
  <si>
    <t>GS25-HCM-Q9-0104</t>
  </si>
  <si>
    <t>GS0112</t>
  </si>
  <si>
    <t>GS25-HCM-Q9-0112</t>
  </si>
  <si>
    <t>GS0113</t>
  </si>
  <si>
    <t>GS25-HCM-Q9-0113</t>
  </si>
  <si>
    <t>GS0115</t>
  </si>
  <si>
    <t>GS25-HCM-Q9-0115</t>
  </si>
  <si>
    <t>GS0116</t>
  </si>
  <si>
    <t>GS25-HCM-Q9-0116</t>
  </si>
  <si>
    <t>GS0119</t>
  </si>
  <si>
    <t>GS25-HCM-Q9-0119</t>
  </si>
  <si>
    <t>GS0120</t>
  </si>
  <si>
    <t>GS25-HCM-Q9-0120</t>
  </si>
  <si>
    <t>GS0128</t>
  </si>
  <si>
    <t>GS25-HCM-Q9-0128</t>
  </si>
  <si>
    <t>GS0130</t>
  </si>
  <si>
    <t>GS25-HCM-Q9-0130</t>
  </si>
  <si>
    <t>GS0132</t>
  </si>
  <si>
    <t>GS25-HCM-Q9-0132</t>
  </si>
  <si>
    <t>GS0138</t>
  </si>
  <si>
    <t>GS25-HCM-Q9-0138</t>
  </si>
  <si>
    <t>GS0141</t>
  </si>
  <si>
    <t>GS25-HCM-Q9-0141</t>
  </si>
  <si>
    <t>GS0144</t>
  </si>
  <si>
    <t>GS25-HCM-Q9-0144</t>
  </si>
  <si>
    <t>GS0146</t>
  </si>
  <si>
    <t>GS25-HCM-Q9-0146</t>
  </si>
  <si>
    <t>GS0014</t>
  </si>
  <si>
    <t>GS25-HCM-TBH-0013</t>
  </si>
  <si>
    <t>GS0030</t>
  </si>
  <si>
    <t>GS25-HCM-TBH-0030</t>
  </si>
  <si>
    <t>GS0036</t>
  </si>
  <si>
    <t>GS25-HCM-TBH-0036</t>
  </si>
  <si>
    <t>GS0039</t>
  </si>
  <si>
    <t>GS25-HCM-TBH-0039</t>
  </si>
  <si>
    <t>GS0072</t>
  </si>
  <si>
    <t>GS25-HCM-TBH-0072</t>
  </si>
  <si>
    <t>GS0143</t>
  </si>
  <si>
    <t>GS25-HCM-TBH-0143</t>
  </si>
  <si>
    <t>GS0149</t>
  </si>
  <si>
    <t>GS25-HCM-TBH-0149</t>
  </si>
  <si>
    <t>GS0166</t>
  </si>
  <si>
    <t>GS25-HCM-TBH-0166</t>
  </si>
  <si>
    <t>GS0040</t>
  </si>
  <si>
    <t>GS25-HCM-TDC-0040</t>
  </si>
  <si>
    <t>GS0082</t>
  </si>
  <si>
    <t>GS25-HCM-TDC-0082</t>
  </si>
  <si>
    <t>GS0151</t>
  </si>
  <si>
    <t>GS25-HCM-TDC-0151</t>
  </si>
  <si>
    <t>GS0162</t>
  </si>
  <si>
    <t>GS25-HCM-TDC-0162</t>
  </si>
  <si>
    <t>GS0180</t>
  </si>
  <si>
    <t>GS25-HCM-TDC-0180</t>
  </si>
  <si>
    <t>GS0193</t>
  </si>
  <si>
    <t>GS25-HCM-TDC-0193</t>
  </si>
  <si>
    <t>GS0232</t>
  </si>
  <si>
    <t>GS25-HCM-TDC-0232</t>
  </si>
  <si>
    <t>GS0016</t>
  </si>
  <si>
    <t>GS25-HCM-TPU-0015</t>
  </si>
  <si>
    <t>GS0070</t>
  </si>
  <si>
    <t>GS25-HCM-TPU-0070</t>
  </si>
  <si>
    <t>GS0087</t>
  </si>
  <si>
    <t>GS25-HCM-TPU-0087</t>
  </si>
  <si>
    <t>GS0105</t>
  </si>
  <si>
    <t>GS25-HCM-TPU-0105</t>
  </si>
  <si>
    <t>GS0147</t>
  </si>
  <si>
    <t>GS25-HCM-TPU-0147</t>
  </si>
  <si>
    <t>GS0165</t>
  </si>
  <si>
    <t>GS25-HCM-TPU-0165</t>
  </si>
  <si>
    <t>GS0167</t>
  </si>
  <si>
    <t>GS25-HCM-TPU-0167</t>
  </si>
  <si>
    <t>GS25-HNI-BDH-HN005</t>
  </si>
  <si>
    <t>GS25-HNI-BDH-HN017</t>
  </si>
  <si>
    <t>GS25-HNI-BTL-HN033</t>
  </si>
  <si>
    <t>GS25-HNI-CGY-58576-003</t>
  </si>
  <si>
    <t>GS25-HNI-CGY-HN001</t>
  </si>
  <si>
    <t>GS25-HNI-CGY-HN006</t>
  </si>
  <si>
    <t>GS25-HNI-CGY-HN007</t>
  </si>
  <si>
    <t>GS25-HNI-CGY-HN013</t>
  </si>
  <si>
    <t>GS25-HNI-CGY-HN028</t>
  </si>
  <si>
    <t>GS25-HNI-CGY-HN031</t>
  </si>
  <si>
    <t>GS25-HNI-CGY-HN036</t>
  </si>
  <si>
    <t>GS25-HNI-DDA-HN002</t>
  </si>
  <si>
    <t>GS25-HNI-DDA-HN012</t>
  </si>
  <si>
    <t>GS25-HNI-DDA-HN019</t>
  </si>
  <si>
    <t>GS25-HNI-DDA-HN030</t>
  </si>
  <si>
    <t>GS25-HNI-GLM-HN026</t>
  </si>
  <si>
    <t>GS25-HNI-HDG-HN011</t>
  </si>
  <si>
    <t>GS25-HNI-HDG-HN021</t>
  </si>
  <si>
    <t>GS25-HNI-HDG-HN022</t>
  </si>
  <si>
    <t>GS25-HNI-HDG-HN023</t>
  </si>
  <si>
    <t>GS25-HNI-HDG-HN027</t>
  </si>
  <si>
    <t>GS25-HNI-HDG-HN034</t>
  </si>
  <si>
    <t>GS25-HNI-HKM-HN003</t>
  </si>
  <si>
    <t>GS25-HNI-HKM-HN004</t>
  </si>
  <si>
    <t>GS25-HNI-HKM-HN008</t>
  </si>
  <si>
    <t>GS25 -HNI-HN0480</t>
  </si>
  <si>
    <t>GS25-HNI-HKM-HN0480</t>
  </si>
  <si>
    <t>GS25-HNI-HMI-HN014</t>
  </si>
  <si>
    <t>GS25-HNI-HMI-HN015</t>
  </si>
  <si>
    <t>GS25-HNI-HMI-HN018</t>
  </si>
  <si>
    <t>GS25-HNI-LBN-HN010</t>
  </si>
  <si>
    <t>GS25-HNI-LBN-HN025</t>
  </si>
  <si>
    <t>GS25-HNI-NTL-HN020</t>
  </si>
  <si>
    <t>GS25-HNI-NTL-HN029</t>
  </si>
  <si>
    <t>GS25-HNI-TXN-HN009</t>
  </si>
  <si>
    <t>GS25-HNI-TXN-HN016</t>
  </si>
  <si>
    <t>GS25-HNI-TXN-HN024</t>
  </si>
  <si>
    <t>GS25-HNI-TXN-HN032</t>
  </si>
  <si>
    <t>GS25-HNI-TXN-HN035</t>
  </si>
  <si>
    <t>GS25-HN037</t>
  </si>
  <si>
    <t>GS25-HNI-TXN-HN037</t>
  </si>
  <si>
    <t>GS25-HN038</t>
  </si>
  <si>
    <t>GS25-HNI-TXN-HN038</t>
  </si>
  <si>
    <t>GS0010</t>
  </si>
  <si>
    <t>GS25-LAN-00-0010</t>
  </si>
  <si>
    <t>GTGT-HNI-HBT-0001</t>
  </si>
  <si>
    <t>GTGT-HNI-NTL-09089</t>
  </si>
  <si>
    <t>GTGT-HNI-TXN-0002</t>
  </si>
  <si>
    <t>HAPPYMART-HNI-HDG-0001</t>
  </si>
  <si>
    <t>HAPPYMART-HNI-HDG-0002</t>
  </si>
  <si>
    <t>HAPPYMART-HNI-HDG-0003</t>
  </si>
  <si>
    <t>HAPPYMART-HNI-HDG-0004</t>
  </si>
  <si>
    <t>HAPPYMART-HNI-HDG-6156</t>
  </si>
  <si>
    <t>THMART</t>
  </si>
  <si>
    <t>HKD-BDG-00-THMART</t>
  </si>
  <si>
    <t>HKD-BGG-00-PDM34834</t>
  </si>
  <si>
    <t>KL00167-BGG-00-BN</t>
  </si>
  <si>
    <t>HKD-BGG-00-DINHMANH</t>
  </si>
  <si>
    <t>KL00171</t>
  </si>
  <si>
    <t>HKD-HCM-BTH-00171</t>
  </si>
  <si>
    <t>KL00010</t>
  </si>
  <si>
    <t>HKD-HCM-BTN-00010</t>
  </si>
  <si>
    <t>KL00135</t>
  </si>
  <si>
    <t>HKD-HCM-Q12-00135</t>
  </si>
  <si>
    <t>EVERYDAY</t>
  </si>
  <si>
    <t>HKD-HCM-Q1-ESMEE</t>
  </si>
  <si>
    <t>KL00168</t>
  </si>
  <si>
    <t>HKD-HCM-Q1-MINIMART</t>
  </si>
  <si>
    <t>KL00011</t>
  </si>
  <si>
    <t>HKD-HCM-Q7-00011</t>
  </si>
  <si>
    <t>NGOCMAI</t>
  </si>
  <si>
    <t>HKD-HCM-Q9-NGOCMAI</t>
  </si>
  <si>
    <t>MOCTRA</t>
  </si>
  <si>
    <t>HKD-HCM-TPU-MOCTRA</t>
  </si>
  <si>
    <t>HKD-HNI-BDH-00014</t>
  </si>
  <si>
    <t>HKD-HNI-BDH-00015</t>
  </si>
  <si>
    <t>HKD-HNI-DDA-00163</t>
  </si>
  <si>
    <t>HKDPH-HNI-BDH-1055</t>
  </si>
  <si>
    <t>HKD-HNI-GLM-01055</t>
  </si>
  <si>
    <t>HKD-HNI-GLM-09372</t>
  </si>
  <si>
    <t>HKD-HNI-GLM-HMART-001</t>
  </si>
  <si>
    <t>HKD-HNI-GLM-HMART-003</t>
  </si>
  <si>
    <t>THANHVAN</t>
  </si>
  <si>
    <t>HKD-HPG-01-THIENDAT</t>
  </si>
  <si>
    <t>HOLDINGS</t>
  </si>
  <si>
    <t>HSH</t>
  </si>
  <si>
    <t>HSH-HNI-NTL-67792</t>
  </si>
  <si>
    <t>HTL-HNI-CGY-0004</t>
  </si>
  <si>
    <t>HTL-HNI-MLH-39063</t>
  </si>
  <si>
    <t>HTL-HNI-NTL-0001</t>
  </si>
  <si>
    <t>HTL-HNI-NTL-0002</t>
  </si>
  <si>
    <t>HTL-HNI-NTL-0003</t>
  </si>
  <si>
    <t>HUYHUNG-BNH-01-001</t>
  </si>
  <si>
    <t>HUYHUNG-BNH-01-002</t>
  </si>
  <si>
    <t>HUYHUNG-BNH-01-67930</t>
  </si>
  <si>
    <t>HuyLam-HCM-BTH-01</t>
  </si>
  <si>
    <t>KA001</t>
  </si>
  <si>
    <t>KA-HCM-Q2-001</t>
  </si>
  <si>
    <t>KA002</t>
  </si>
  <si>
    <t>KA-HCM-Q2-002</t>
  </si>
  <si>
    <t>KA-HCM-Q2-45160</t>
  </si>
  <si>
    <t>Kai Mart-BNH-01-0000</t>
  </si>
  <si>
    <t>Kai Mart-080</t>
  </si>
  <si>
    <t>Kai Mart-HNI-GLM-080</t>
  </si>
  <si>
    <t>Kai Mart-107</t>
  </si>
  <si>
    <t>Kai Mart-HNI-GLM-107</t>
  </si>
  <si>
    <t>Kai Mart-126</t>
  </si>
  <si>
    <t>Kai Mart-HNI-GLM-126</t>
  </si>
  <si>
    <t>Kai Mart-141</t>
  </si>
  <si>
    <t>Kai Mart-HNI-GLM-141</t>
  </si>
  <si>
    <t>Kai Mart-154</t>
  </si>
  <si>
    <t>Kai Mart-HNI-GLM-154</t>
  </si>
  <si>
    <t>Kai Mart-179</t>
  </si>
  <si>
    <t>Kai Mart-HNI-GLM-179</t>
  </si>
  <si>
    <t>Kai Mart-180Mia</t>
  </si>
  <si>
    <t>Kai Mart-HNI-GLM-180Mia</t>
  </si>
  <si>
    <t>Kai Mart-078</t>
  </si>
  <si>
    <t>Kai Mart-HNI-LBN-078</t>
  </si>
  <si>
    <t>Kai Mart-079</t>
  </si>
  <si>
    <t>Kai Mart-HNI-LBN-079</t>
  </si>
  <si>
    <t>Kai Mart-098</t>
  </si>
  <si>
    <t>Kai Mart-HNI-LBN-098</t>
  </si>
  <si>
    <t>Kai Mart-101</t>
  </si>
  <si>
    <t>Kai Mart-HNI-LBN-101</t>
  </si>
  <si>
    <t>Kai Mart-140</t>
  </si>
  <si>
    <t>Kai Mart-HNI-LBN-140</t>
  </si>
  <si>
    <t>Kai Mart-146</t>
  </si>
  <si>
    <t>Kai Mart-HNI-LBN-146</t>
  </si>
  <si>
    <t>Kai Mart-147</t>
  </si>
  <si>
    <t>Kai Mart-HNI-LBN-147</t>
  </si>
  <si>
    <t>Kai Mart-151</t>
  </si>
  <si>
    <t>Kai Mart-HNI-LBN-151</t>
  </si>
  <si>
    <t>Kai Mart-195</t>
  </si>
  <si>
    <t>Kai Mart-HNI-LBN-195</t>
  </si>
  <si>
    <t>KF-HCM-Q7-03198</t>
  </si>
  <si>
    <t>KF0001</t>
  </si>
  <si>
    <t>KF-HCM-Q7-F0001</t>
  </si>
  <si>
    <t>KHAISAN</t>
  </si>
  <si>
    <t>KHAISAN-HCM-BTH-0000</t>
  </si>
  <si>
    <t>khaisan0001</t>
  </si>
  <si>
    <t>KHAISAN-HCM-PNN-0001</t>
  </si>
  <si>
    <t>khaisan0003</t>
  </si>
  <si>
    <t>KHAISAN-HCM-Q2-0003</t>
  </si>
  <si>
    <t>khaisan0006</t>
  </si>
  <si>
    <t>KHAISAN-HCM-Q7-0006</t>
  </si>
  <si>
    <t>khaisan0008</t>
  </si>
  <si>
    <t>KHAISAN-HCM-Q7-0008</t>
  </si>
  <si>
    <t>khaisan0005</t>
  </si>
  <si>
    <t>KHAISAN-HCM-Q9-0005</t>
  </si>
  <si>
    <t>khaisan0004</t>
  </si>
  <si>
    <t>KHAISAN-HCM-TDC-0004</t>
  </si>
  <si>
    <t>khaisan0007</t>
  </si>
  <si>
    <t>KHAISAN-HCM-TDC-0007</t>
  </si>
  <si>
    <t>khaisan0002</t>
  </si>
  <si>
    <t>KHAISAN-HCM-TPU-0002</t>
  </si>
  <si>
    <t>KL</t>
  </si>
  <si>
    <t>KL-000-00-0000</t>
  </si>
  <si>
    <t>PHUNGLINHNT</t>
  </si>
  <si>
    <t>KL4-KHA-00-PHUNGLINHNT</t>
  </si>
  <si>
    <t>LONGBEACH-AGG-01-7755</t>
  </si>
  <si>
    <t>KL-AGG-01-LONGBEACH</t>
  </si>
  <si>
    <t>KL-BDG-00-KJH</t>
  </si>
  <si>
    <t>THFOOD</t>
  </si>
  <si>
    <t>KL-BDG-00-THFOOD</t>
  </si>
  <si>
    <t>KL-BGG-01-00167</t>
  </si>
  <si>
    <t>KL-BNH-00-KINHDONG</t>
  </si>
  <si>
    <t>KL-BNH-01-00106</t>
  </si>
  <si>
    <t>KL00134</t>
  </si>
  <si>
    <t>KL-BTN-00-00134</t>
  </si>
  <si>
    <t>KL-DNG-00-GIATRAN</t>
  </si>
  <si>
    <t>KL-DNG-00-INTIMEX</t>
  </si>
  <si>
    <t>HOANGDUC</t>
  </si>
  <si>
    <t>KL-DNI-00-HOANGDUC</t>
  </si>
  <si>
    <t>NHUTRANNGOC</t>
  </si>
  <si>
    <t>KL-DNI-00-TRANNGOC</t>
  </si>
  <si>
    <t>CHOICEPROTECH</t>
  </si>
  <si>
    <t>KL-DNI-01-PROTECH</t>
  </si>
  <si>
    <t>KL00002</t>
  </si>
  <si>
    <t>KL-GLI-00-00002</t>
  </si>
  <si>
    <t>KL.SG</t>
  </si>
  <si>
    <t>KL-HCM-00-0000</t>
  </si>
  <si>
    <t>KL00004</t>
  </si>
  <si>
    <t>KL-HCM-BCU-00004</t>
  </si>
  <si>
    <t>KL00007</t>
  </si>
  <si>
    <t>KL-HCM-BCU-00007</t>
  </si>
  <si>
    <t>HOMEMART</t>
  </si>
  <si>
    <t>KL-HCM-BCU-HOMEMART</t>
  </si>
  <si>
    <t>KL-HCM-BCU-REALFMART</t>
  </si>
  <si>
    <t>SGMART</t>
  </si>
  <si>
    <t>KL-HCM-BCU-SGMART</t>
  </si>
  <si>
    <t>TOANTHANG</t>
  </si>
  <si>
    <t>KL-HCM-BCU-TOANTHANG</t>
  </si>
  <si>
    <t>KL00003</t>
  </si>
  <si>
    <t>KL-HCM-BTH-00003</t>
  </si>
  <si>
    <t>TPVBT</t>
  </si>
  <si>
    <t>KL-HCM-BTH-2-TPVBT</t>
  </si>
  <si>
    <t>KL-HCM-BTH-FARMSHOP</t>
  </si>
  <si>
    <t>TELIO-001</t>
  </si>
  <si>
    <t>KL-HCM-BTH-TELIO-001</t>
  </si>
  <si>
    <t>KL00001</t>
  </si>
  <si>
    <t>KL-HCM-BTN-00001</t>
  </si>
  <si>
    <t>KL00009</t>
  </si>
  <si>
    <t>KL-HCM-BTN-00009</t>
  </si>
  <si>
    <t>MEATWORLD</t>
  </si>
  <si>
    <t>KL-HCM-GVP-MEATWORLD</t>
  </si>
  <si>
    <t>NHIEULOC</t>
  </si>
  <si>
    <t>KL-HCM-GVP-NHIEULOC</t>
  </si>
  <si>
    <t>TPVPVT</t>
  </si>
  <si>
    <t>KL-HCM-GVP-TPVPVT</t>
  </si>
  <si>
    <t>CONGVANG-001</t>
  </si>
  <si>
    <t>KL-HCM-HBC-CONGVANG-001</t>
  </si>
  <si>
    <t>KL00145</t>
  </si>
  <si>
    <t>KL-HCM-HNB-00145</t>
  </si>
  <si>
    <t>KL00022</t>
  </si>
  <si>
    <t>KL-HCM-PNN-00022</t>
  </si>
  <si>
    <t>MARONE</t>
  </si>
  <si>
    <t>KL-HCM-Q10-MARONE</t>
  </si>
  <si>
    <t>MARTHREE</t>
  </si>
  <si>
    <t>KL-HCM-Q10-MARTHREE</t>
  </si>
  <si>
    <t>MARTWO</t>
  </si>
  <si>
    <t>KL-HCM-Q10-MARTWO</t>
  </si>
  <si>
    <t>VANTAITHAITHIEN</t>
  </si>
  <si>
    <t>KL-HCM-Q10-THAITHIEN</t>
  </si>
  <si>
    <t>TPVNTP</t>
  </si>
  <si>
    <t>KL-HCM-Q10-TPVNTP</t>
  </si>
  <si>
    <t>EMCF-676</t>
  </si>
  <si>
    <t>KL-HCM-Q11-EMCF</t>
  </si>
  <si>
    <t>EPCOSTORE</t>
  </si>
  <si>
    <t>KL-HCM-Q11-EPCO</t>
  </si>
  <si>
    <t>TPVLDH</t>
  </si>
  <si>
    <t>KL-HCM-Q11-TPVLDH</t>
  </si>
  <si>
    <t>TRUNGTUYEN</t>
  </si>
  <si>
    <t>KL-HCM-Q12-TRUNGTUYEN</t>
  </si>
  <si>
    <t>CC</t>
  </si>
  <si>
    <t>KL-HCM-Q1-CC</t>
  </si>
  <si>
    <t>CONGDOAN</t>
  </si>
  <si>
    <t>KL-HCM-Q1-CONGDOAN</t>
  </si>
  <si>
    <t>KH00001</t>
  </si>
  <si>
    <t>KL-HCM-Q1-EWB</t>
  </si>
  <si>
    <t>FANSIPAN</t>
  </si>
  <si>
    <t>KL-HCM-Q1-FANSIPAN</t>
  </si>
  <si>
    <t>GETRAMARKET</t>
  </si>
  <si>
    <t>KL-HCM-Q1-GETRA</t>
  </si>
  <si>
    <t>HUNGDUNG</t>
  </si>
  <si>
    <t>KL-HCM-Q1-HUNGDUNG</t>
  </si>
  <si>
    <t>KL-HCM-Q1-MDBD</t>
  </si>
  <si>
    <t>MEKONGGOURMET</t>
  </si>
  <si>
    <t>KL-HCM-Q1-MKGOURMET</t>
  </si>
  <si>
    <t>NGONMOINGAY</t>
  </si>
  <si>
    <t>KL-HCM-Q1-NGONMN</t>
  </si>
  <si>
    <t>PIL</t>
  </si>
  <si>
    <t>KL-HCM-Q1-PIL</t>
  </si>
  <si>
    <t>RECESS</t>
  </si>
  <si>
    <t>KL-HCM-Q1-RECESS</t>
  </si>
  <si>
    <t>SONGTRA</t>
  </si>
  <si>
    <t>KL-HCM-Q1-SONGTRA</t>
  </si>
  <si>
    <t>TPVTKD</t>
  </si>
  <si>
    <t>KL-HCM-Q1-TPVTKD</t>
  </si>
  <si>
    <t>USMART</t>
  </si>
  <si>
    <t>KL-HCM-Q1-USMART</t>
  </si>
  <si>
    <t>HASHTAGECOS</t>
  </si>
  <si>
    <t>KL-HCM-Q2-HASHTAGE</t>
  </si>
  <si>
    <t>NUHOANG</t>
  </si>
  <si>
    <t>KL-HCM-Q2-NUHOANG</t>
  </si>
  <si>
    <t>NGOITRUONGEM</t>
  </si>
  <si>
    <t>KL-HCM-Q2-TRUONGEM</t>
  </si>
  <si>
    <t>CHIDIEM-Q4</t>
  </si>
  <si>
    <t>KL-HCM-Q3-CHIDIEM</t>
  </si>
  <si>
    <t>SIEUVIET</t>
  </si>
  <si>
    <t>KL-HCM-Q3-SIEUVIET</t>
  </si>
  <si>
    <t>TPVCT</t>
  </si>
  <si>
    <t>KL-HCM-Q3-TPVCT</t>
  </si>
  <si>
    <t>VINHTHAI</t>
  </si>
  <si>
    <t>KL-HCM-Q3-VINHTHAI</t>
  </si>
  <si>
    <t>VANTAIBACHVIET</t>
  </si>
  <si>
    <t>KL-HCM-Q4-BACHVIET</t>
  </si>
  <si>
    <t>KL-HCM-Q4-JMART</t>
  </si>
  <si>
    <t>MOCHUONG</t>
  </si>
  <si>
    <t>KL-HCM-Q4-MOCHUONG</t>
  </si>
  <si>
    <t>TTTMCHOLIMEX</t>
  </si>
  <si>
    <t>KL-HCM-Q5-TTTMCHOLIMEX</t>
  </si>
  <si>
    <t>KL00005</t>
  </si>
  <si>
    <t>KL-HCM-Q6-00005</t>
  </si>
  <si>
    <t>KL00047</t>
  </si>
  <si>
    <t>KL-HCM-Q7-00047</t>
  </si>
  <si>
    <t>HUONGBAC</t>
  </si>
  <si>
    <t>KL-HCM-Q7-HUONGBAC</t>
  </si>
  <si>
    <t>KHAIVY</t>
  </si>
  <si>
    <t>KL-HCM-Q7-KHAIVY</t>
  </si>
  <si>
    <t>MAYSSTORE</t>
  </si>
  <si>
    <t>KL-HCM-Q7-MAYSSTORE</t>
  </si>
  <si>
    <t>GIABINH</t>
  </si>
  <si>
    <t>KL-HCM-Q9-GIABINH</t>
  </si>
  <si>
    <t>GIAHAN</t>
  </si>
  <si>
    <t>KL-HCM-Q9-GIAHAN</t>
  </si>
  <si>
    <t>HUNGTHINH</t>
  </si>
  <si>
    <t>KL-HCM-Q9-HUNGTHINH</t>
  </si>
  <si>
    <t>NGUYENCUU</t>
  </si>
  <si>
    <t>KL-HCM-Q9-NGUYENCUU</t>
  </si>
  <si>
    <t>TROPIA-HCM-Q9</t>
  </si>
  <si>
    <t>KL-HCM-Q9-TROPIA</t>
  </si>
  <si>
    <t>KL00013</t>
  </si>
  <si>
    <t>KL-HCM-TBH-00013</t>
  </si>
  <si>
    <t>KL00024</t>
  </si>
  <si>
    <t>KL-HCM-TBH-00024</t>
  </si>
  <si>
    <t>KL-HCM-TBH-MINHPHUOC</t>
  </si>
  <si>
    <t>NGOISAOLON</t>
  </si>
  <si>
    <t>KL-HCM-TBH-NGOISAO</t>
  </si>
  <si>
    <t>TPTHUCPHAM</t>
  </si>
  <si>
    <t>KL-HCM-TBH-TPTHUCPHAM</t>
  </si>
  <si>
    <t>TPVLVS</t>
  </si>
  <si>
    <t>KL-HCM-TBH-TPVLVS</t>
  </si>
  <si>
    <t>KL00019</t>
  </si>
  <si>
    <t>KL-HCM-TDC-00019</t>
  </si>
  <si>
    <t>KL00046</t>
  </si>
  <si>
    <t>KL-HCM-TDC-00046</t>
  </si>
  <si>
    <t>KL00191</t>
  </si>
  <si>
    <t>KL-HCM-TDC-00191</t>
  </si>
  <si>
    <t>TINTIN</t>
  </si>
  <si>
    <t>KL-HCM-TDC-TINTIN</t>
  </si>
  <si>
    <t>TPVTVD</t>
  </si>
  <si>
    <t>KL-HCM-TDC-TPVTVD</t>
  </si>
  <si>
    <t>KL-HCM-TDC-VANCUONG</t>
  </si>
  <si>
    <t>KL00006</t>
  </si>
  <si>
    <t>KL-HCM-TPU-00006</t>
  </si>
  <si>
    <t>TANMAP</t>
  </si>
  <si>
    <t>KL-HCM-TPU-TANMAP</t>
  </si>
  <si>
    <t>KL.HD</t>
  </si>
  <si>
    <t>KLHD-000-00-0000</t>
  </si>
  <si>
    <t>KL-HDG-01-HN005</t>
  </si>
  <si>
    <t>KL-HDG-01-MASCOT</t>
  </si>
  <si>
    <t>KL-HNI-00-CHIHAU</t>
  </si>
  <si>
    <t>KL-HNI-01-0000</t>
  </si>
  <si>
    <t>KL-HNI-BDH-00054</t>
  </si>
  <si>
    <t>KL-HNI-BDH-00059</t>
  </si>
  <si>
    <t>KL-HNI-BDH-00156</t>
  </si>
  <si>
    <t>KL-HNI-BDH-00196</t>
  </si>
  <si>
    <t>KL-HNI-BDH-STARMART</t>
  </si>
  <si>
    <t>KL-HNI-BTL-00016</t>
  </si>
  <si>
    <t>KL-HNI-BTL-00020</t>
  </si>
  <si>
    <t>KL-HNI-BTL-00032</t>
  </si>
  <si>
    <t>KL-HNI-BTL-00034</t>
  </si>
  <si>
    <t>KL-HNI-BTL-00051</t>
  </si>
  <si>
    <t>KL-HNI-BTL-00058</t>
  </si>
  <si>
    <t>KL-HNI-BTL-00071</t>
  </si>
  <si>
    <t>KL-HNI-BTL-00099</t>
  </si>
  <si>
    <t>KL-HNI-BTL-00100</t>
  </si>
  <si>
    <t>KL-HNI-BTL-00159</t>
  </si>
  <si>
    <t>KL-HNI-BTL-HADA</t>
  </si>
  <si>
    <t>KL-HNI-CGY-00037</t>
  </si>
  <si>
    <t>KL-HNI-CGY-00038</t>
  </si>
  <si>
    <t>KL-HNI-CGY-00041</t>
  </si>
  <si>
    <t>KL-HNI-CGY-00048</t>
  </si>
  <si>
    <t>KL-HNI-CGY-00049</t>
  </si>
  <si>
    <t>KL-HNI-CGY-00069</t>
  </si>
  <si>
    <t>KL-HNI-CGY-00070</t>
  </si>
  <si>
    <t>KL-HNI-CGY-00083</t>
  </si>
  <si>
    <t>KL-HNI-CGY-00121</t>
  </si>
  <si>
    <t>KL-HNI-CGY-00157</t>
  </si>
  <si>
    <t>KL-HNI-CGY-00158</t>
  </si>
  <si>
    <t>KL-HNI-CGY-HADANG01</t>
  </si>
  <si>
    <t>KL-HNI-CGY-SMARTGAP</t>
  </si>
  <si>
    <t>KL-HNI-CMY-NNHD</t>
  </si>
  <si>
    <t>KL-HNI-DAH-00127</t>
  </si>
  <si>
    <t>KL-HNI-DAH-00136</t>
  </si>
  <si>
    <t>KL-HNI-DDA-00033</t>
  </si>
  <si>
    <t>KL-HNI-DDA-HN008</t>
  </si>
  <si>
    <t>KL-HNI-DPG-00183</t>
  </si>
  <si>
    <t>KL-HNI-GLM-00025</t>
  </si>
  <si>
    <t>KL-HNI-GLM-00055</t>
  </si>
  <si>
    <t>KL-HNI-GLM-00056</t>
  </si>
  <si>
    <t>KL-HNI-GLM-00066</t>
  </si>
  <si>
    <t>KL-HNI-GLM-00073</t>
  </si>
  <si>
    <t>KL-HNI-GLM-00076</t>
  </si>
  <si>
    <t>KL-HNI-GLM-00077</t>
  </si>
  <si>
    <t>KL-HNI-GLM-00089</t>
  </si>
  <si>
    <t>KL-HNI-GLM-00096</t>
  </si>
  <si>
    <t>KL-HNI-GLM-00103</t>
  </si>
  <si>
    <t>KL-HNI-GLM-00104</t>
  </si>
  <si>
    <t>KL-HNI-GLM-00115</t>
  </si>
  <si>
    <t>KL-HNI-GLM-00125</t>
  </si>
  <si>
    <t>KL-HNI-GLM-00148</t>
  </si>
  <si>
    <t>KL-HNI-GLM-00160</t>
  </si>
  <si>
    <t>KL-HNI-GLM-00165</t>
  </si>
  <si>
    <t>KL-HNI-GLM-00172</t>
  </si>
  <si>
    <t>KL-HNI-GLM-00176</t>
  </si>
  <si>
    <t>KL-HNI-GLM-00181</t>
  </si>
  <si>
    <t>KL-HNI-GLM-00182</t>
  </si>
  <si>
    <t>KL-HNI-GLM-00185</t>
  </si>
  <si>
    <t>KL-HNI-GLM-00188</t>
  </si>
  <si>
    <t>KL-HNI-GLM-00190</t>
  </si>
  <si>
    <t>KL-HNI-GLM-00197</t>
  </si>
  <si>
    <t>KL-HNI-GLM-LOCALMART</t>
  </si>
  <si>
    <t>KL-HNI-HBT-00008</t>
  </si>
  <si>
    <t>KL-HNI-HBT-00087</t>
  </si>
  <si>
    <t>KL-HNI-HBT-00095</t>
  </si>
  <si>
    <t>KL-HNI-HBT-00193</t>
  </si>
  <si>
    <t>KL-HNI-HBT-V+HOABINH</t>
  </si>
  <si>
    <t>KL-HNI-HDC-00052</t>
  </si>
  <si>
    <t>KL-HNI-HDC-00065</t>
  </si>
  <si>
    <t>KL-HNI-HDC-00186</t>
  </si>
  <si>
    <t>KL-HNI-HDC-KHANHKHOI</t>
  </si>
  <si>
    <t>KL-HNI-HDG-00044</t>
  </si>
  <si>
    <t>KL-HNI-HDG-00068</t>
  </si>
  <si>
    <t>KL-HNI-HDG-00105</t>
  </si>
  <si>
    <t>KL-HNI-HDG-00109</t>
  </si>
  <si>
    <t>KL-HNI-HDG-00128</t>
  </si>
  <si>
    <t>KL-HNI-HDG-00132</t>
  </si>
  <si>
    <t>KL-HNI-HDG-00133</t>
  </si>
  <si>
    <t>KL-HNI-HDG-00142</t>
  </si>
  <si>
    <t>KL-HNI-HDG-00149</t>
  </si>
  <si>
    <t>KL-HNI-HDG-00150</t>
  </si>
  <si>
    <t>KL-HNI-HDG-00164</t>
  </si>
  <si>
    <t>KL-HNI-HDG-0044-1</t>
  </si>
  <si>
    <t>KL-HNI-HDG-CMART6</t>
  </si>
  <si>
    <t>KL-HNI-HDG-DUYHIEU</t>
  </si>
  <si>
    <t>KL-HNI-HDG-KK</t>
  </si>
  <si>
    <t>KL-HNI-HDG-QUYENC6HN</t>
  </si>
  <si>
    <t>QUYETTHANG</t>
  </si>
  <si>
    <t>KL-HNI-HDG-QUYETTHANG</t>
  </si>
  <si>
    <t>KL-HNI-HKM-00063</t>
  </si>
  <si>
    <t>KL-HNI-HKM-00064</t>
  </si>
  <si>
    <t>KL-HNI-HKM-ESMEE</t>
  </si>
  <si>
    <t>KL-HNI-HKM-NHATNAM</t>
  </si>
  <si>
    <t>KL-HNI-HMI-00088</t>
  </si>
  <si>
    <t>KL-HNI-HMI-00122</t>
  </si>
  <si>
    <t>KL-HNI-HMI-00143</t>
  </si>
  <si>
    <t>KL-HNI-HMI-00144</t>
  </si>
  <si>
    <t>KL-HNI-HMI-00161</t>
  </si>
  <si>
    <t>KL-HNI-HMI-00184</t>
  </si>
  <si>
    <t>KL-HNI-HMI-00201</t>
  </si>
  <si>
    <t>KL-HNI-HMI-DUCTHANH</t>
  </si>
  <si>
    <t>KL-HNI-HMI-HADAVN</t>
  </si>
  <si>
    <t>MINHKHANHAN</t>
  </si>
  <si>
    <t>KL-HNI-HMI-KHANHAN</t>
  </si>
  <si>
    <t>KL-HNI-HMI-TMARTHATECO</t>
  </si>
  <si>
    <t>KL-HNI-LBN-00028</t>
  </si>
  <si>
    <t>KL-HNI-LBN-00062</t>
  </si>
  <si>
    <t>KL-HNI-LBN-00072</t>
  </si>
  <si>
    <t>KL-HNI-LBN-00092</t>
  </si>
  <si>
    <t>KL-HNI-LBN-00111</t>
  </si>
  <si>
    <t>KL-HNI-LBN-00120</t>
  </si>
  <si>
    <t>KL-HNI-LBN-00152</t>
  </si>
  <si>
    <t>KL-HNI-LBN-00198</t>
  </si>
  <si>
    <t>KL00073-HNI-LBN-CT3</t>
  </si>
  <si>
    <t>KL-HNI-LBN-MINHDANG</t>
  </si>
  <si>
    <t>KL-HNI-LBN-STTHANHCONG</t>
  </si>
  <si>
    <t>KL-HNI-LBN-THUHANG</t>
  </si>
  <si>
    <t>KL-HNI-MDC-00124</t>
  </si>
  <si>
    <t>KL-HNI-NTL-00031</t>
  </si>
  <si>
    <t>KL-HNI-NTL-00035</t>
  </si>
  <si>
    <t>KL-HNI-NTL-00036</t>
  </si>
  <si>
    <t>KL-HNI-NTL-00039</t>
  </si>
  <si>
    <t>KL-HNI-NTL-00040</t>
  </si>
  <si>
    <t>KL-HNI-NTL-00042</t>
  </si>
  <si>
    <t>KL-HNI-NTL-00043</t>
  </si>
  <si>
    <t>KL-HNI-NTL-00050</t>
  </si>
  <si>
    <t>KL-HNI-NTL-00053</t>
  </si>
  <si>
    <t>KL-HNI-NTL-00067</t>
  </si>
  <si>
    <t>KL-HNI-NTL-00074</t>
  </si>
  <si>
    <t>KL-HNI-NTL-00075</t>
  </si>
  <si>
    <t>KL-HNI-NTL-00081</t>
  </si>
  <si>
    <t>KL-HNI-NTL-00084</t>
  </si>
  <si>
    <t>KL-HNI-NTL-00085</t>
  </si>
  <si>
    <t>KL-HNI-NTL-00091</t>
  </si>
  <si>
    <t>KL-HNI-NTL-00093</t>
  </si>
  <si>
    <t>KL-HNI-NTL-00094</t>
  </si>
  <si>
    <t>KL-HNI-NTL-00097</t>
  </si>
  <si>
    <t>KL-HNI-NTL-00101</t>
  </si>
  <si>
    <t>KL-HNI-NTL-00102</t>
  </si>
  <si>
    <t>KL-HNI-NTL-00110</t>
  </si>
  <si>
    <t>KL-HNI-NTL-00112</t>
  </si>
  <si>
    <t>KL-HNI-NTL-00113</t>
  </si>
  <si>
    <t>KL-HNI-NTL-00129</t>
  </si>
  <si>
    <t>KL-HNI-NTL-00131</t>
  </si>
  <si>
    <t>KL-HNI-NTL-00173</t>
  </si>
  <si>
    <t>KL-HNI-NTL-00178</t>
  </si>
  <si>
    <t>KL-HNI-NTL-00187</t>
  </si>
  <si>
    <t>KL-HNI-NTL-00194</t>
  </si>
  <si>
    <t>KL-HNI-NTL-00199</t>
  </si>
  <si>
    <t>KL-HNI-NTL-00200</t>
  </si>
  <si>
    <t>KL-HNI-NTL-CMART2</t>
  </si>
  <si>
    <t>KL-HNI-NTL-HADANG</t>
  </si>
  <si>
    <t>KL-HNI-NTL-HN001</t>
  </si>
  <si>
    <t>KL-HNI-NTL-HN002</t>
  </si>
  <si>
    <t>KL-HNI-NTL-HN003</t>
  </si>
  <si>
    <t>KL-HNI-NTL-HN004</t>
  </si>
  <si>
    <t>KL-HNI-NTL-HN006</t>
  </si>
  <si>
    <t>KL-HNI-NTL-HN007</t>
  </si>
  <si>
    <t>KL-HNI-NTL-TAEBACK</t>
  </si>
  <si>
    <t>KL-HNI-NTL-TDMART</t>
  </si>
  <si>
    <t>KL-HNI-NTL-TIENDAT</t>
  </si>
  <si>
    <t>KL-HNI-SSN-00082</t>
  </si>
  <si>
    <t>KL-HNI-SSN-00175</t>
  </si>
  <si>
    <t>KL-HNI-SSN-00177</t>
  </si>
  <si>
    <t>KL-HNI-THO-00108</t>
  </si>
  <si>
    <t>KL-HNI-THO-Berjaya</t>
  </si>
  <si>
    <t>KL-HNI-THO-DONGXANH</t>
  </si>
  <si>
    <t>KL-HNI-THO-VINOTEK</t>
  </si>
  <si>
    <t>KL-HNI-TTI-00045</t>
  </si>
  <si>
    <t>KL-HNI-TTI-00202</t>
  </si>
  <si>
    <t>KL-HNI-TTI-CANHTOAN</t>
  </si>
  <si>
    <t>KL-HNI-TXN-00018</t>
  </si>
  <si>
    <t>KL-HNI-TXN-00027</t>
  </si>
  <si>
    <t>KL-HNI-TXN-00029</t>
  </si>
  <si>
    <t>KL-HNI-TXN-00060</t>
  </si>
  <si>
    <t>KL-HNI-TXN-00061</t>
  </si>
  <si>
    <t>KL-HNI-TXN-00155</t>
  </si>
  <si>
    <t>KL-HNI-TXN-00192</t>
  </si>
  <si>
    <t>KL-HNI-TXN-CLASS</t>
  </si>
  <si>
    <t>KL-HNI-UHA-HIENLUONG</t>
  </si>
  <si>
    <t>KL-HNM-01-MEATDELI</t>
  </si>
  <si>
    <t>KL-HPG-00-CHOHAY</t>
  </si>
  <si>
    <t>KL-HPG-01-00162</t>
  </si>
  <si>
    <t>KL-HPG-01-00174</t>
  </si>
  <si>
    <t>KL-HPG-01-00189</t>
  </si>
  <si>
    <t>KL-HPG-01-CHOHAY</t>
  </si>
  <si>
    <t>KL-HPG-01-LIENCHAU</t>
  </si>
  <si>
    <t>KL-HTH-01-00017</t>
  </si>
  <si>
    <t>KL-HTH-01-00057</t>
  </si>
  <si>
    <t>KL-HTH-01-PHUSON</t>
  </si>
  <si>
    <t>KL-HYN-01-00023</t>
  </si>
  <si>
    <t>HOAAN</t>
  </si>
  <si>
    <t>KL-KHA-00-HOAAN</t>
  </si>
  <si>
    <t>KL-LSN-00-DONGTIEN</t>
  </si>
  <si>
    <t>KL-LSN-01-00169</t>
  </si>
  <si>
    <t>NINHTHUAN</t>
  </si>
  <si>
    <t>KL-NTN-00-NINHTHUAN</t>
  </si>
  <si>
    <t>KL-QNH-01-00026</t>
  </si>
  <si>
    <t>KL-QNH-01-00117</t>
  </si>
  <si>
    <t>KL-QNH-01-00119</t>
  </si>
  <si>
    <t>KL00012</t>
  </si>
  <si>
    <t>KL-QNI-00-00012</t>
  </si>
  <si>
    <t>SIEUTHITHANHNGHIA</t>
  </si>
  <si>
    <t>KL-QNI-00-THANHNGHIA003</t>
  </si>
  <si>
    <t>THANHNGHIA</t>
  </si>
  <si>
    <t>KL-QNI-00-THANHNGHIA</t>
  </si>
  <si>
    <t>THULOC</t>
  </si>
  <si>
    <t>KL-TGG-00-THULOC</t>
  </si>
  <si>
    <t>KL-THA-01-00021</t>
  </si>
  <si>
    <t>KL-TNN-01-00118</t>
  </si>
  <si>
    <t>MAITHIMYNHUNG</t>
  </si>
  <si>
    <t>KL-VTU-00-GIABAO</t>
  </si>
  <si>
    <t>KMARKET-BNH-01-0027</t>
  </si>
  <si>
    <t>KMARKET-BNH-01-0028</t>
  </si>
  <si>
    <t>KMARKET-BNH-01-0038</t>
  </si>
  <si>
    <t>KMARKET-BNH-01-0044</t>
  </si>
  <si>
    <t>Kmarket0026</t>
  </si>
  <si>
    <t>KMARKET-DNG-00-0026</t>
  </si>
  <si>
    <t>Kmarket0035</t>
  </si>
  <si>
    <t>KMARKET-DNG-00-0035</t>
  </si>
  <si>
    <t>Kmarket0041</t>
  </si>
  <si>
    <t>KMARKET-DNG-00-0041</t>
  </si>
  <si>
    <t>KMARKET-HNI-BDH-0031</t>
  </si>
  <si>
    <t>KMARKET-HNI-BTL-0006</t>
  </si>
  <si>
    <t>KMARKET-HNI-BTL-0007</t>
  </si>
  <si>
    <t>KMARKET-HNI-BTL-0008</t>
  </si>
  <si>
    <t>KMARKET-HNI-BTL-0014</t>
  </si>
  <si>
    <t>KMARKET-HNI-BTL-0015</t>
  </si>
  <si>
    <t>KMARKET-HNI-BTL-0034</t>
  </si>
  <si>
    <t>KMARKET-HNI-BTL-0037</t>
  </si>
  <si>
    <t>KMARKET-HNI-CGY-0005</t>
  </si>
  <si>
    <t>KMARKET-HNI-CGY-0020</t>
  </si>
  <si>
    <t>KMARKET-HNI-CGY-0021</t>
  </si>
  <si>
    <t>KMARKET-HNI-HDG-88901</t>
  </si>
  <si>
    <t>KMARKET-HNI-HMI-0010</t>
  </si>
  <si>
    <t>KMARKET-HNI-LBN-0009</t>
  </si>
  <si>
    <t>KMARKET-HNI-NTL-0001</t>
  </si>
  <si>
    <t>KMARKET-HNI-NTL-0002</t>
  </si>
  <si>
    <t>KMARKET-HNI-NTL-0003</t>
  </si>
  <si>
    <t>KMARKET-HNI-NTL-0004</t>
  </si>
  <si>
    <t>KMARKET-HNI-NTL-0011</t>
  </si>
  <si>
    <t>KMARKET-HNI-NTL-0017</t>
  </si>
  <si>
    <t>KMARKET-HNI-NTL-0018</t>
  </si>
  <si>
    <t>KMARKET-HNI-NTL-0019</t>
  </si>
  <si>
    <t>KMARKET-HNI-NTL-0022</t>
  </si>
  <si>
    <t>KMARKET-HNI-NTL-0023</t>
  </si>
  <si>
    <t>KMARKET-HNI-NTL-0024</t>
  </si>
  <si>
    <t>KMARKET-HNI-NTL-0030</t>
  </si>
  <si>
    <t>KMARKET-HNI-NTL-0032</t>
  </si>
  <si>
    <t>KMARKET-HNI-NTL-0039</t>
  </si>
  <si>
    <t>KMARKET-HNI-NTL-0042</t>
  </si>
  <si>
    <t>KMARKET-HNI-NTL-01-10</t>
  </si>
  <si>
    <t>KMARKET-HNI-NTL-F5-CH02</t>
  </si>
  <si>
    <t>KMARKET-HNI-THO-0016</t>
  </si>
  <si>
    <t>KMARKET-HNI-THO-0033</t>
  </si>
  <si>
    <t>KMARKET-HNI-THO-0040</t>
  </si>
  <si>
    <t>KMARKET-HNI-TXN-0012</t>
  </si>
  <si>
    <t>KMARKET-HNI-TXN-0013</t>
  </si>
  <si>
    <t>KMARKET-HPG-01-0045</t>
  </si>
  <si>
    <t>KMARKET-HPG-01-0046</t>
  </si>
  <si>
    <t>KMARKET-HYN-01-0025</t>
  </si>
  <si>
    <t>KMARKET-QNH-01-0043</t>
  </si>
  <si>
    <t>Lecomart-HNI-DAH-0006</t>
  </si>
  <si>
    <t>Lecomart-HYN-01-0001</t>
  </si>
  <si>
    <t>Lecomart-HYN-01-0002</t>
  </si>
  <si>
    <t>Lecomart-HYN-01-0003</t>
  </si>
  <si>
    <t>Lecomart-HYN-01-0004</t>
  </si>
  <si>
    <t>Lecomart-HYN-01-0005</t>
  </si>
  <si>
    <t>Lecomart-HYN-01-0007</t>
  </si>
  <si>
    <t>LOTTE-003</t>
  </si>
  <si>
    <t>LOTTE-BDG-00-003</t>
  </si>
  <si>
    <t>LOTTE-002</t>
  </si>
  <si>
    <t>LOTTE-BTN-00-002</t>
  </si>
  <si>
    <t>LOTTE-007</t>
  </si>
  <si>
    <t>LOTTE-CTO-00-007</t>
  </si>
  <si>
    <t>LOTTE-009</t>
  </si>
  <si>
    <t>LOTTE-DNG-00-009</t>
  </si>
  <si>
    <t>LOTTE-001</t>
  </si>
  <si>
    <t>LOTTE-DNI-00-001</t>
  </si>
  <si>
    <t>LOTTE-010</t>
  </si>
  <si>
    <t>LOTTE-HCM-GVP-010</t>
  </si>
  <si>
    <t>LOTTE940</t>
  </si>
  <si>
    <t>LOTTE-HCM-Q11-940</t>
  </si>
  <si>
    <t>LOTTE-HCM-Q7-41634</t>
  </si>
  <si>
    <t>LOTTE-006</t>
  </si>
  <si>
    <t>LOTTE-HCM-TBH-006</t>
  </si>
  <si>
    <t>LOTTE-HNI-BDH-008</t>
  </si>
  <si>
    <t>LOTTE-HNI-DDA-004</t>
  </si>
  <si>
    <t>LOTTE-HNI-THO-015</t>
  </si>
  <si>
    <t>LOTTEHOTEL-HNI-BDH-30331</t>
  </si>
  <si>
    <t>LOTTE-011</t>
  </si>
  <si>
    <t>LOTTE-KHA-00-011</t>
  </si>
  <si>
    <t>LOTTE-NAN-01-013</t>
  </si>
  <si>
    <t>LOTTE-005</t>
  </si>
  <si>
    <t>LOTTE-VTU-00-005</t>
  </si>
  <si>
    <t>MEGA-006</t>
  </si>
  <si>
    <t>MEGA-AGG-00--006</t>
  </si>
  <si>
    <t>MEGA-015</t>
  </si>
  <si>
    <t>MEGA-AGG-00--015</t>
  </si>
  <si>
    <t>MEGA-002</t>
  </si>
  <si>
    <t>MEGA-CTO-00--002</t>
  </si>
  <si>
    <t>MEGA-014</t>
  </si>
  <si>
    <t>MEGA-DLK-00--014</t>
  </si>
  <si>
    <t>MEGA-004</t>
  </si>
  <si>
    <t>MEGA-DNG-00--004</t>
  </si>
  <si>
    <t>Mega-DNG-01-70010</t>
  </si>
  <si>
    <t>MEGA-005</t>
  </si>
  <si>
    <t>MEGA-DNI-00--005</t>
  </si>
  <si>
    <t>MEGA-007</t>
  </si>
  <si>
    <t>MEGA-GLI-00--007</t>
  </si>
  <si>
    <t>MEGA-008</t>
  </si>
  <si>
    <t>MEGA-HCM-00--008</t>
  </si>
  <si>
    <t>MEGA-009</t>
  </si>
  <si>
    <t>MEGA-HCM-00--009</t>
  </si>
  <si>
    <t>mega0004</t>
  </si>
  <si>
    <t>MEGA-HCM-Q12-0004</t>
  </si>
  <si>
    <t>mega0009</t>
  </si>
  <si>
    <t>MEGA-HCM-Q12-0009</t>
  </si>
  <si>
    <t>mega0001</t>
  </si>
  <si>
    <t>MEGA-HCM-Q2-0001</t>
  </si>
  <si>
    <t>MEGA-HCM-Q2-49586</t>
  </si>
  <si>
    <t>mega0002</t>
  </si>
  <si>
    <t>MEGA-HCM-Q6-0002</t>
  </si>
  <si>
    <t>mega0003</t>
  </si>
  <si>
    <t>MEGA-HCM-TDC-0003</t>
  </si>
  <si>
    <t>MEGA-HNI-BTL-0006</t>
  </si>
  <si>
    <t>MEGA-HNI-BTL--001</t>
  </si>
  <si>
    <t>MEGA-HNI-HDG-0007</t>
  </si>
  <si>
    <t>MEGA-HNI-HMI-0005</t>
  </si>
  <si>
    <t>MEGA-HNI-TXN-0008</t>
  </si>
  <si>
    <t>MEGA-HPG-01--003</t>
  </si>
  <si>
    <t>MEGA-011</t>
  </si>
  <si>
    <t>MEGA-KHA-00--011</t>
  </si>
  <si>
    <t>MEGA-NAN-01--013</t>
  </si>
  <si>
    <t>MEGA-QNH-01--012</t>
  </si>
  <si>
    <t>MENAS-HCM-Q1-33076</t>
  </si>
  <si>
    <t>Menas-HCM-Q7-002</t>
  </si>
  <si>
    <t>MENAS001</t>
  </si>
  <si>
    <t>MENAS-HCM-TBH-AS001</t>
  </si>
  <si>
    <t>MINHCAU-TNN-01-0001</t>
  </si>
  <si>
    <t>MINHCAU-TNN-01-0002</t>
  </si>
  <si>
    <t>MINHCAU-TNN-01-0003</t>
  </si>
  <si>
    <t>MINHCAU-TNN-01-0004</t>
  </si>
  <si>
    <t>MINHCAU-TNN-01-0005</t>
  </si>
  <si>
    <t>MINHCAU-TNN-01-0006</t>
  </si>
  <si>
    <t>MINHCAU-TNN-01-0007</t>
  </si>
  <si>
    <t>MINHCAU-TNN-01-0008</t>
  </si>
  <si>
    <t>MINHCAU-TNN-01-46949</t>
  </si>
  <si>
    <t>nhatminh68003</t>
  </si>
  <si>
    <t>NHATMINH-HCM-BCU-68003</t>
  </si>
  <si>
    <t>nhatminh68012-1</t>
  </si>
  <si>
    <t>NHATMINH-HCM-BCU-68012-1</t>
  </si>
  <si>
    <t>nhatminh68013</t>
  </si>
  <si>
    <t>NHATMINH-HCM-BTH-68013</t>
  </si>
  <si>
    <t>nhatminh68014-1</t>
  </si>
  <si>
    <t>NHATMINH-HCM-BTH-68014-1</t>
  </si>
  <si>
    <t>nhatminh79001</t>
  </si>
  <si>
    <t>NHATMINH-HCM-BTH-79001</t>
  </si>
  <si>
    <t>nhatminh79004</t>
  </si>
  <si>
    <t>NHATMINH-HCM-BTH-79004</t>
  </si>
  <si>
    <t>NHATMINH-HCM-BTH-83358</t>
  </si>
  <si>
    <t>nhatminh79009-1</t>
  </si>
  <si>
    <t>NHATMINH-HCM-GVP-79009-1</t>
  </si>
  <si>
    <t>nhatminh79012</t>
  </si>
  <si>
    <t>NHATMINH-HCM-GVP-79012</t>
  </si>
  <si>
    <t>nhatminh79010</t>
  </si>
  <si>
    <t>NHATMINH-HCM-HNB-79010</t>
  </si>
  <si>
    <t>nhatminh79009-2</t>
  </si>
  <si>
    <t>NHATMINH-HCM-PNN-79009-2</t>
  </si>
  <si>
    <t>nhatminh68012</t>
  </si>
  <si>
    <t>NHATMINH-HCM-Q11-68012</t>
  </si>
  <si>
    <t>nhatminh68002</t>
  </si>
  <si>
    <t>NHATMINH-HCM-Q12-68002</t>
  </si>
  <si>
    <t>nhatminh68004</t>
  </si>
  <si>
    <t>NHATMINH-HCM-Q2-68004</t>
  </si>
  <si>
    <t>nhatminh68005</t>
  </si>
  <si>
    <t>NHATMINH-HCM-Q2-68005</t>
  </si>
  <si>
    <t>nhatminh68006-1</t>
  </si>
  <si>
    <t>NHATMINH-HCM-Q2-68006-1</t>
  </si>
  <si>
    <t>nhatminh68015</t>
  </si>
  <si>
    <t>NHATMINH-HCM-Q2-68015</t>
  </si>
  <si>
    <t>nhatminh79002</t>
  </si>
  <si>
    <t>NHATMINH-HCM-Q4-79002</t>
  </si>
  <si>
    <t>nhatminh68006</t>
  </si>
  <si>
    <t>NHATMINH-HCM-Q8-68006</t>
  </si>
  <si>
    <t>nhatminh68007</t>
  </si>
  <si>
    <t>NHATMINH-HCM-Q8-68007</t>
  </si>
  <si>
    <t>nhatminh79011</t>
  </si>
  <si>
    <t>NHATMINH-HCM-Q8-79011</t>
  </si>
  <si>
    <t>nhatminh68001</t>
  </si>
  <si>
    <t>NHATMINH-HCM-Q9-68001</t>
  </si>
  <si>
    <t>nhatminh68010</t>
  </si>
  <si>
    <t>NHATMINH-HCM-Q9-68010</t>
  </si>
  <si>
    <t>nhatminh68014</t>
  </si>
  <si>
    <t>NHATMINH-HCM-Q9-68014</t>
  </si>
  <si>
    <t>nhatminh79005</t>
  </si>
  <si>
    <t>NHATMINH-HCM-Q9-79005</t>
  </si>
  <si>
    <t>nhatminh79007</t>
  </si>
  <si>
    <t>NHATMINH-HCM-Q9-79007</t>
  </si>
  <si>
    <t>nhatminh79007-001</t>
  </si>
  <si>
    <t>NHATMINH-HCM-Q9-79007-001</t>
  </si>
  <si>
    <t>nhatminh79007-1</t>
  </si>
  <si>
    <t>NHATMINH-HCM-Q9-79007-1</t>
  </si>
  <si>
    <t>nhatminh68011</t>
  </si>
  <si>
    <t>NHATMINH-HCM-TDC-68011</t>
  </si>
  <si>
    <t>nhatminh79003</t>
  </si>
  <si>
    <t>NHATMINH-HCM-TDC-79003</t>
  </si>
  <si>
    <t>nhatminh79006</t>
  </si>
  <si>
    <t>NHATMINH-HCM-TDC-79006</t>
  </si>
  <si>
    <t>nhatminh79009</t>
  </si>
  <si>
    <t>NHATMINH-HCM-TDC-79009</t>
  </si>
  <si>
    <t>nhatminh79013</t>
  </si>
  <si>
    <t>NHATMINH-HCM-TDC-79013</t>
  </si>
  <si>
    <t>NNK01</t>
  </si>
  <si>
    <t>NNK-HCM-BCU-01</t>
  </si>
  <si>
    <t>NNK-HCM-PNN-60630</t>
  </si>
  <si>
    <t>NNK02</t>
  </si>
  <si>
    <t>NNK-HCM-Q7-02</t>
  </si>
  <si>
    <t>NNK03</t>
  </si>
  <si>
    <t>NNK-HCM-Q7-03</t>
  </si>
  <si>
    <t>nova0007</t>
  </si>
  <si>
    <t>NOVA-HCM-BTH-0007</t>
  </si>
  <si>
    <t>nova0009</t>
  </si>
  <si>
    <t>NOVA-HCM-PNN-0009</t>
  </si>
  <si>
    <t>nova103402</t>
  </si>
  <si>
    <t>NOVA-HCM-PNN-103402</t>
  </si>
  <si>
    <t>nova0002</t>
  </si>
  <si>
    <t>NOVA-HCM-Q1-0002</t>
  </si>
  <si>
    <t>nova100102</t>
  </si>
  <si>
    <t>NOVA-HCM-Q1-100102</t>
  </si>
  <si>
    <t>nova101402</t>
  </si>
  <si>
    <t>NOVA-HCM-Q1-101402</t>
  </si>
  <si>
    <t>NOVA</t>
  </si>
  <si>
    <t>NOVA-HCM-Q1-95018</t>
  </si>
  <si>
    <t>nova0001</t>
  </si>
  <si>
    <t>NOVA-HCM-Q2-0001</t>
  </si>
  <si>
    <t>nova0004</t>
  </si>
  <si>
    <t>NOVA-HCM-Q2-0004</t>
  </si>
  <si>
    <t>nova102402</t>
  </si>
  <si>
    <t>NOVA-HCM-Q2-102402</t>
  </si>
  <si>
    <t>nova103702</t>
  </si>
  <si>
    <t>NOVA-HCM-Q2-103702</t>
  </si>
  <si>
    <t>nova900102</t>
  </si>
  <si>
    <t>NOVA-HCM-Q2-900102</t>
  </si>
  <si>
    <t>nova0005</t>
  </si>
  <si>
    <t>NOVA-HCM-Q3-0005</t>
  </si>
  <si>
    <t>nova0013</t>
  </si>
  <si>
    <t>NOVA-HCM-Q4-0013</t>
  </si>
  <si>
    <t>nova103202</t>
  </si>
  <si>
    <t>NOVA-HCM-Q5-103202</t>
  </si>
  <si>
    <t>nova0011</t>
  </si>
  <si>
    <t>NOVA-HCM-Q7-0011</t>
  </si>
  <si>
    <t>nova103102</t>
  </si>
  <si>
    <t>NOVA-HCM-Q7-103102</t>
  </si>
  <si>
    <t>nova0010</t>
  </si>
  <si>
    <t>NOVA-HCM-TBH-0010</t>
  </si>
  <si>
    <t>nova0014</t>
  </si>
  <si>
    <t>NOVA-HCM-TDC-0014</t>
  </si>
  <si>
    <t>nova102902</t>
  </si>
  <si>
    <t>NOVA-HCM-TDC-102902</t>
  </si>
  <si>
    <t>nova0003</t>
  </si>
  <si>
    <t>NOVA-HCM-TPU-0003</t>
  </si>
  <si>
    <t>nova0008</t>
  </si>
  <si>
    <t>NOVA-HCM-TPU-0008</t>
  </si>
  <si>
    <t>nova0012</t>
  </si>
  <si>
    <t>NOVA-HCM-TPU-0012</t>
  </si>
  <si>
    <t>nova102002</t>
  </si>
  <si>
    <t>NOVA-HCM-TPU-102002</t>
  </si>
  <si>
    <t>NTF</t>
  </si>
  <si>
    <t>NTF-TNH-00-026993</t>
  </si>
  <si>
    <t>ocopfood-HNI-CMY-01</t>
  </si>
  <si>
    <t>ocopfood-HNI-CMY-02</t>
  </si>
  <si>
    <t>OKONO-BNH-01-BN01</t>
  </si>
  <si>
    <t>OkonoAC01</t>
  </si>
  <si>
    <t>OKONO-DNG-00-AC01</t>
  </si>
  <si>
    <t>OkonoAC03</t>
  </si>
  <si>
    <t>OKONO-DNG-00-AC03</t>
  </si>
  <si>
    <t>OKONO-HNI-BDH-A33</t>
  </si>
  <si>
    <t>OKONO-HNI-BTL-A01</t>
  </si>
  <si>
    <t>OKONO-HNI-BTL-A31</t>
  </si>
  <si>
    <t>OKONO-HNI-BTL-A32</t>
  </si>
  <si>
    <t>OKONO-HNI-BTL-A36</t>
  </si>
  <si>
    <t>OKONO-HNI-CGY-45219</t>
  </si>
  <si>
    <t>OKONO-HNI-CGY-A04</t>
  </si>
  <si>
    <t>OKONO-HNI-CGY-A06</t>
  </si>
  <si>
    <t>OKONO-HNI-CGY-A08</t>
  </si>
  <si>
    <t>OKONO-HNI-CGY-A20</t>
  </si>
  <si>
    <t>OKONO-HNI-CGY-A28</t>
  </si>
  <si>
    <t>OKONO-HNI-CGY-A35</t>
  </si>
  <si>
    <t>OKONO-HNI-DDA-A30</t>
  </si>
  <si>
    <t>OKONO-HNI-HBT-A07</t>
  </si>
  <si>
    <t>OKONO-HNI-HBT-A13</t>
  </si>
  <si>
    <t>OKONO-HNI-HDG-A24</t>
  </si>
  <si>
    <t>OKONO-HNI-HDG-A38</t>
  </si>
  <si>
    <t>OKONO-HNI-HKM-A27</t>
  </si>
  <si>
    <t>OKONO-HNI-HMI-A14</t>
  </si>
  <si>
    <t>OKONO-HNI-HMI-A17</t>
  </si>
  <si>
    <t>OKONO-HNI-NTL-A03</t>
  </si>
  <si>
    <t>OKONO-HNI-NTL-A09</t>
  </si>
  <si>
    <t>OKONO-HNI-NTL-A12</t>
  </si>
  <si>
    <t>OKONO-HNI-NTL-A18</t>
  </si>
  <si>
    <t>OKONO-HNI-NTL-A26</t>
  </si>
  <si>
    <t>OKONO-HNI-TTI-A16</t>
  </si>
  <si>
    <t>OKONO-HNI-TXN-A05</t>
  </si>
  <si>
    <t>OKONO-HNI-TXN-A22</t>
  </si>
  <si>
    <t>OKONO-HNI-TXN-A23</t>
  </si>
  <si>
    <t>OKONO-HNI-TXN-A25</t>
  </si>
  <si>
    <t>OKONO-HNI-TXN-A34</t>
  </si>
  <si>
    <t>PTMART-HNI-CGY-0005</t>
  </si>
  <si>
    <t>PTMART-HNI-HBT-0001</t>
  </si>
  <si>
    <t>PTMART-HNI-HBT-0009</t>
  </si>
  <si>
    <t>PTMART-HNI-HDG-0007</t>
  </si>
  <si>
    <t>PTMART-HNI-HDG-0008</t>
  </si>
  <si>
    <t>PTMART-HNI-HDG-0011</t>
  </si>
  <si>
    <t>PTMART-HNI-HMI-0006</t>
  </si>
  <si>
    <t>PTMART-HNI-HMI-23661</t>
  </si>
  <si>
    <t>PTMART-HNI-TXN-0002</t>
  </si>
  <si>
    <t>PTMART-HNI-TXN-0003</t>
  </si>
  <si>
    <t>PTMART-HNI-TXN-0004</t>
  </si>
  <si>
    <t>PTMART-HNI-TXN-0010</t>
  </si>
  <si>
    <t>READYMART-HCM-TBH-13071</t>
  </si>
  <si>
    <t>READYMART-HNI-HMI-001</t>
  </si>
  <si>
    <t>READYMART-HNI-HMI-002</t>
  </si>
  <si>
    <t>READYMART-HNI-HMI-003</t>
  </si>
  <si>
    <t>READYMART-HNI-HMI-004</t>
  </si>
  <si>
    <t>READYMART-HNI-HMI-005</t>
  </si>
  <si>
    <t>READYMART-HNI-HMI-006</t>
  </si>
  <si>
    <t>READYMART-HNI-TTX-007</t>
  </si>
  <si>
    <t>retail0008</t>
  </si>
  <si>
    <t>RETAIL-HCM-BTH-0008</t>
  </si>
  <si>
    <t>retail0004</t>
  </si>
  <si>
    <t>RETAIL-HCM-GVP-0004</t>
  </si>
  <si>
    <t>retail0006</t>
  </si>
  <si>
    <t>RETAIL-HCM-Q10-0006</t>
  </si>
  <si>
    <t>retail0001</t>
  </si>
  <si>
    <t>RETAIL-HCM-Q1-0001</t>
  </si>
  <si>
    <t>retail0003</t>
  </si>
  <si>
    <t>RETAIL-HCM-Q1-0003</t>
  </si>
  <si>
    <t>retail0005</t>
  </si>
  <si>
    <t>RETAIL-HCM-Q12-0005</t>
  </si>
  <si>
    <t>RETAIL</t>
  </si>
  <si>
    <t>RETAIL-HCM-Q1-32681</t>
  </si>
  <si>
    <t>retail0007</t>
  </si>
  <si>
    <t>RETAIL-HCM-Q7-0007</t>
  </si>
  <si>
    <t>retail0002</t>
  </si>
  <si>
    <t>RETAIL-HCM-TDC-0002</t>
  </si>
  <si>
    <t>saigonhd02</t>
  </si>
  <si>
    <t>SAIGONHD-HCM-BTH-02</t>
  </si>
  <si>
    <t>saigonhd09</t>
  </si>
  <si>
    <t>SAIGONHD-HCM-BTH-09</t>
  </si>
  <si>
    <t>saigonhd05</t>
  </si>
  <si>
    <t>SAIGONHD-HCM-HNB-05</t>
  </si>
  <si>
    <t>saigonhd07</t>
  </si>
  <si>
    <t>SAIGONHD-HCM-HNB-07</t>
  </si>
  <si>
    <t>saigonhd01</t>
  </si>
  <si>
    <t>SAIGONHD-HCM-PNN-01</t>
  </si>
  <si>
    <t>SAIGONHD-HCM-PNN-67013</t>
  </si>
  <si>
    <t>saigonhd3t2</t>
  </si>
  <si>
    <t>SAIGONHD-HCM-Q10-d3t2</t>
  </si>
  <si>
    <t>saigonhd3a11</t>
  </si>
  <si>
    <t>SAIGONHD-HCM-Q12-3a11</t>
  </si>
  <si>
    <t>saigonhd03</t>
  </si>
  <si>
    <t>SAIGONHD-HCM-Q2-03</t>
  </si>
  <si>
    <t>saigonhd04</t>
  </si>
  <si>
    <t>SAIGONHD-HCM-Q2-04</t>
  </si>
  <si>
    <t>saigonhd08</t>
  </si>
  <si>
    <t>SAIGONHD-HCM-Q2-08</t>
  </si>
  <si>
    <t>saigonhd11</t>
  </si>
  <si>
    <t>SAIGONHD-HCM-Q7-11</t>
  </si>
  <si>
    <t>saigonhd368ntt</t>
  </si>
  <si>
    <t>SAIGONHD-HCM-Q7-368ntt</t>
  </si>
  <si>
    <t>saigonhd06</t>
  </si>
  <si>
    <t>SAIGONHD-HCM-TDC-06</t>
  </si>
  <si>
    <t>saigonhd10</t>
  </si>
  <si>
    <t>SAIGONHD-HCM-TPU-10</t>
  </si>
  <si>
    <t>sanhdieu0005</t>
  </si>
  <si>
    <t>SANHDIEU-HCM-BTH-0005</t>
  </si>
  <si>
    <t>sanhdieu0008</t>
  </si>
  <si>
    <t>SANHDIEU-HCM-BTH-0008</t>
  </si>
  <si>
    <t>sanhdieu0009</t>
  </si>
  <si>
    <t>SANHDIEU-HCM-PNN-0009</t>
  </si>
  <si>
    <t>sanhdieu0010</t>
  </si>
  <si>
    <t>SANHDIEU-HCM-Q1-0010</t>
  </si>
  <si>
    <t>sanhdieu0011</t>
  </si>
  <si>
    <t>SANHDIEU-HCM-Q1-0011</t>
  </si>
  <si>
    <t>sanhdieu0001</t>
  </si>
  <si>
    <t>SANHDIEU-HCM-Q2-0001</t>
  </si>
  <si>
    <t>sanhdieu0003</t>
  </si>
  <si>
    <t>SANHDIEU-HCM-Q2-0003</t>
  </si>
  <si>
    <t>sanhdieu0007</t>
  </si>
  <si>
    <t>SANHDIEU-HCM-Q2-0007</t>
  </si>
  <si>
    <t>sanhdieu0012</t>
  </si>
  <si>
    <t>SANHDIEU-HCM-Q2-0012</t>
  </si>
  <si>
    <t>sanhdieu0013</t>
  </si>
  <si>
    <t>SANHDIEU-HCM-Q2-0013</t>
  </si>
  <si>
    <t>SANHDIEU-HCM-Q2-87079</t>
  </si>
  <si>
    <t>sanhdieu0002</t>
  </si>
  <si>
    <t>SANHDIEU-HCM-Q7-0002</t>
  </si>
  <si>
    <t>sanhdieu0006</t>
  </si>
  <si>
    <t>SANHDIEU-HCM-Q7-0006</t>
  </si>
  <si>
    <t>SANHDIEU-HNI-LBN-9001</t>
  </si>
  <si>
    <t>SANHDIEU-HNI-NTL-004</t>
  </si>
  <si>
    <t>SANHDIEU-HNI-NTL-458</t>
  </si>
  <si>
    <t>SANHDIEU-HNI-NTL-9003</t>
  </si>
  <si>
    <t>SANHDIEU-HNI-THO-9002</t>
  </si>
  <si>
    <t>satra1226</t>
  </si>
  <si>
    <t>SATRA-BDG-00-1226</t>
  </si>
  <si>
    <t>satra0095</t>
  </si>
  <si>
    <t>SATRA-HCM-BCU-0095</t>
  </si>
  <si>
    <t>satra0096</t>
  </si>
  <si>
    <t>SATRA-HCM-BCU-0096</t>
  </si>
  <si>
    <t>satra0097</t>
  </si>
  <si>
    <t>SATRA-HCM-BCU-0097</t>
  </si>
  <si>
    <t>satra0098</t>
  </si>
  <si>
    <t>SATRA-HCM-BCU-0098</t>
  </si>
  <si>
    <t>satra0099</t>
  </si>
  <si>
    <t>SATRA-HCM-BCU-0099</t>
  </si>
  <si>
    <t>satra0101</t>
  </si>
  <si>
    <t>SATRA-HCM-BCU-0101</t>
  </si>
  <si>
    <t>satra0102</t>
  </si>
  <si>
    <t>SATRA-HCM-BCU-0102</t>
  </si>
  <si>
    <t>satra0103</t>
  </si>
  <si>
    <t>SATRA-HCM-BCU-0103</t>
  </si>
  <si>
    <t>satra0104</t>
  </si>
  <si>
    <t>SATRA-HCM-BCU-0104</t>
  </si>
  <si>
    <t>satra0105</t>
  </si>
  <si>
    <t>SATRA-HCM-BCU-0105</t>
  </si>
  <si>
    <t>satra0139</t>
  </si>
  <si>
    <t>SATRA-HCM-BCU-0139</t>
  </si>
  <si>
    <t>SATRA-020</t>
  </si>
  <si>
    <t>SATRA-HCM-BCU-020</t>
  </si>
  <si>
    <t>satra1164</t>
  </si>
  <si>
    <t>SATRA-HCM-BCU-1164</t>
  </si>
  <si>
    <t>satra0120</t>
  </si>
  <si>
    <t>SATRA-HCM-BTH-0120</t>
  </si>
  <si>
    <t>satra0121</t>
  </si>
  <si>
    <t>SATRA-HCM-BTH-0121</t>
  </si>
  <si>
    <t>satra0122</t>
  </si>
  <si>
    <t>SATRA-HCM-BTH-0122</t>
  </si>
  <si>
    <t>satra0123</t>
  </si>
  <si>
    <t>SATRA-HCM-BTH-0123</t>
  </si>
  <si>
    <t>satra0124</t>
  </si>
  <si>
    <t>SATRA-HCM-BTH-0124</t>
  </si>
  <si>
    <t>satra0125</t>
  </si>
  <si>
    <t>SATRA-HCM-BTH-0125</t>
  </si>
  <si>
    <t>satra0126</t>
  </si>
  <si>
    <t>SATRA-HCM-BTH-0126</t>
  </si>
  <si>
    <t>satra0127</t>
  </si>
  <si>
    <t>SATRA-HCM-BTH-0127</t>
  </si>
  <si>
    <t>satra0128</t>
  </si>
  <si>
    <t>SATRA-HCM-BTH-0128</t>
  </si>
  <si>
    <t>satra0129</t>
  </si>
  <si>
    <t>SATRA-HCM-BTH-0129</t>
  </si>
  <si>
    <t>satra0130</t>
  </si>
  <si>
    <t>SATRA-HCM-BTH-0130</t>
  </si>
  <si>
    <t>satra0131</t>
  </si>
  <si>
    <t>SATRA-HCM-BTH-0131</t>
  </si>
  <si>
    <t>satra0132</t>
  </si>
  <si>
    <t>SATRA-HCM-BTH-0132</t>
  </si>
  <si>
    <t>satra0216</t>
  </si>
  <si>
    <t>SATRA-HCM-BTH-0216</t>
  </si>
  <si>
    <t>satra0367</t>
  </si>
  <si>
    <t>SATRA-HCM-BTH-0367</t>
  </si>
  <si>
    <t>satra0400</t>
  </si>
  <si>
    <t>SATRA-HCM-BTH-0400</t>
  </si>
  <si>
    <t>satra0106</t>
  </si>
  <si>
    <t>SATRA-HCM-BTN-0106</t>
  </si>
  <si>
    <t>satra0107</t>
  </si>
  <si>
    <t>SATRA-HCM-BTN-0107</t>
  </si>
  <si>
    <t>satra0108</t>
  </si>
  <si>
    <t>SATRA-HCM-BTN-0108</t>
  </si>
  <si>
    <t>satra0109</t>
  </si>
  <si>
    <t>SATRA-HCM-BTN-0109</t>
  </si>
  <si>
    <t>satra0110</t>
  </si>
  <si>
    <t>SATRA-HCM-BTN-0110</t>
  </si>
  <si>
    <t>satra0111</t>
  </si>
  <si>
    <t>SATRA-HCM-BTN-0111</t>
  </si>
  <si>
    <t>satra0112</t>
  </si>
  <si>
    <t>SATRA-HCM-BTN-0112</t>
  </si>
  <si>
    <t>satra0113</t>
  </si>
  <si>
    <t>SATRA-HCM-BTN-0113</t>
  </si>
  <si>
    <t>satra0114</t>
  </si>
  <si>
    <t>SATRA-HCM-BTN-0114</t>
  </si>
  <si>
    <t>satra0115</t>
  </si>
  <si>
    <t>SATRA-HCM-BTN-0115</t>
  </si>
  <si>
    <t>satra0116</t>
  </si>
  <si>
    <t>SATRA-HCM-BTN-0116</t>
  </si>
  <si>
    <t>satra0117</t>
  </si>
  <si>
    <t>SATRA-HCM-BTN-0117</t>
  </si>
  <si>
    <t>satra0118</t>
  </si>
  <si>
    <t>SATRA-HCM-BTN-0118</t>
  </si>
  <si>
    <t>satra0119</t>
  </si>
  <si>
    <t>SATRA-HCM-BTN-0119</t>
  </si>
  <si>
    <t>satra0133</t>
  </si>
  <si>
    <t>SATRA-HCM-CCI-0133</t>
  </si>
  <si>
    <t>satra0134</t>
  </si>
  <si>
    <t>SATRA-HCM-CCI-0134</t>
  </si>
  <si>
    <t>satra0135</t>
  </si>
  <si>
    <t>SATRA-HCM-CCI-0135</t>
  </si>
  <si>
    <t>satra0136</t>
  </si>
  <si>
    <t>SATRA-HCM-CCI-0136</t>
  </si>
  <si>
    <t>satra0137</t>
  </si>
  <si>
    <t>SATRA-HCM-CCI-0137</t>
  </si>
  <si>
    <t>satra0138</t>
  </si>
  <si>
    <t>SATRA-HCM-CCI-0138</t>
  </si>
  <si>
    <t>satra0140</t>
  </si>
  <si>
    <t>SATRA-HCM-CCI-0140</t>
  </si>
  <si>
    <t>satra0141</t>
  </si>
  <si>
    <t>SATRA-HCM-CCI-0141</t>
  </si>
  <si>
    <t>satra0142</t>
  </si>
  <si>
    <t>SATRA-HCM-CCI-0142</t>
  </si>
  <si>
    <t>satra0143</t>
  </si>
  <si>
    <t>SATRA-HCM-CCI-0143</t>
  </si>
  <si>
    <t>satra0144</t>
  </si>
  <si>
    <t>SATRA-HCM-CCI-0144</t>
  </si>
  <si>
    <t>satra0145</t>
  </si>
  <si>
    <t>SATRA-HCM-CCI-0145</t>
  </si>
  <si>
    <t>SATRA-027</t>
  </si>
  <si>
    <t>SATRA-HCM-CCI-027</t>
  </si>
  <si>
    <t>satra0555</t>
  </si>
  <si>
    <t>SATRA-HCM-CCI-0555</t>
  </si>
  <si>
    <t>satra1225</t>
  </si>
  <si>
    <t>SATRA-HCM-CCI-1225</t>
  </si>
  <si>
    <t>satra0146</t>
  </si>
  <si>
    <t>SATRA-HCM-GVP-0146</t>
  </si>
  <si>
    <t>satra0147</t>
  </si>
  <si>
    <t>SATRA-HCM-GVP-0147</t>
  </si>
  <si>
    <t>satra0148</t>
  </si>
  <si>
    <t>SATRA-HCM-GVP-0148</t>
  </si>
  <si>
    <t>satra0149</t>
  </si>
  <si>
    <t>SATRA-HCM-GVP-0149</t>
  </si>
  <si>
    <t>satra0150</t>
  </si>
  <si>
    <t>SATRA-HCM-GVP-0150</t>
  </si>
  <si>
    <t>satra0151</t>
  </si>
  <si>
    <t>SATRA-HCM-GVP-0151</t>
  </si>
  <si>
    <t>satra0152</t>
  </si>
  <si>
    <t>SATRA-HCM-GVP-0152</t>
  </si>
  <si>
    <t>satra0153</t>
  </si>
  <si>
    <t>SATRA-HCM-GVP-0153</t>
  </si>
  <si>
    <t>satra0154</t>
  </si>
  <si>
    <t>SATRA-HCM-GVP-0154</t>
  </si>
  <si>
    <t>satra0155</t>
  </si>
  <si>
    <t>SATRA-HCM-GVP-0155</t>
  </si>
  <si>
    <t>satra0156</t>
  </si>
  <si>
    <t>SATRA-HCM-GVP-0156</t>
  </si>
  <si>
    <t>satra0157</t>
  </si>
  <si>
    <t>SATRA-HCM-GVP-0157</t>
  </si>
  <si>
    <t>satra0158</t>
  </si>
  <si>
    <t>SATRA-HCM-GVP-0158</t>
  </si>
  <si>
    <t>satra0159</t>
  </si>
  <si>
    <t>SATRA-HCM-GVP-0159</t>
  </si>
  <si>
    <t>satra0301</t>
  </si>
  <si>
    <t>SATRA-HCM-GVP-0301</t>
  </si>
  <si>
    <t>satra0160</t>
  </si>
  <si>
    <t>SATRA-HCM-HHM-0160</t>
  </si>
  <si>
    <t>satra0161</t>
  </si>
  <si>
    <t>SATRA-HCM-HHM-0161</t>
  </si>
  <si>
    <t>satra0163</t>
  </si>
  <si>
    <t>SATRA-HCM-HHM-0163</t>
  </si>
  <si>
    <t>satra0164</t>
  </si>
  <si>
    <t>SATRA-HCM-HHM-0164</t>
  </si>
  <si>
    <t>satra0165</t>
  </si>
  <si>
    <t>SATRA-HCM-HHM-0165</t>
  </si>
  <si>
    <t>satra0166</t>
  </si>
  <si>
    <t>SATRA-HCM-HHM-0166</t>
  </si>
  <si>
    <t>satra0167</t>
  </si>
  <si>
    <t>SATRA-HCM-HHM-0167</t>
  </si>
  <si>
    <t>satra0168</t>
  </si>
  <si>
    <t>SATRA-HCM-HHM-0168</t>
  </si>
  <si>
    <t>satra0169</t>
  </si>
  <si>
    <t>SATRA-HCM-HHM-0169</t>
  </si>
  <si>
    <t>satra0170</t>
  </si>
  <si>
    <t>SATRA-HCM-HHM-0170</t>
  </si>
  <si>
    <t>satra0171</t>
  </si>
  <si>
    <t>SATRA-HCM-HNB-0171</t>
  </si>
  <si>
    <t>satra0172</t>
  </si>
  <si>
    <t>SATRA-HCM-HNB-0172</t>
  </si>
  <si>
    <t>satra0173</t>
  </si>
  <si>
    <t>SATRA-HCM-HNB-0173</t>
  </si>
  <si>
    <t>satra0174</t>
  </si>
  <si>
    <t>SATRA-HCM-HNB-0174</t>
  </si>
  <si>
    <t>satra0175</t>
  </si>
  <si>
    <t>SATRA-HCM-HNB-0175</t>
  </si>
  <si>
    <t>satra0176</t>
  </si>
  <si>
    <t>SATRA-HCM-HNB-0176</t>
  </si>
  <si>
    <t>satra0177</t>
  </si>
  <si>
    <t>SATRA-HCM-HNB-0177</t>
  </si>
  <si>
    <t>satra0178</t>
  </si>
  <si>
    <t>SATRA-HCM-PNN-0178</t>
  </si>
  <si>
    <t>satra0179</t>
  </si>
  <si>
    <t>SATRA-HCM-PNN-0179</t>
  </si>
  <si>
    <t>satra0180</t>
  </si>
  <si>
    <t>SATRA-HCM-PNN-0180</t>
  </si>
  <si>
    <t>satra0001</t>
  </si>
  <si>
    <t>SATRA-HCM-Q1-0001</t>
  </si>
  <si>
    <t>satra0002</t>
  </si>
  <si>
    <t>SATRA-HCM-Q1-0002</t>
  </si>
  <si>
    <t>satra0003</t>
  </si>
  <si>
    <t>SATRA-HCM-Q1-0003</t>
  </si>
  <si>
    <t>SATRA-HCM-Q1-00037</t>
  </si>
  <si>
    <t>SATRA-004</t>
  </si>
  <si>
    <t>SATRA-HCM-Q10-004</t>
  </si>
  <si>
    <t>satra0004</t>
  </si>
  <si>
    <t>SATRA-HCM-Q1-0004</t>
  </si>
  <si>
    <t>satra0005</t>
  </si>
  <si>
    <t>SATRA-HCM-Q1-0005</t>
  </si>
  <si>
    <t>satra0006</t>
  </si>
  <si>
    <t>SATRA-HCM-Q1-0006</t>
  </si>
  <si>
    <t>satra0007</t>
  </si>
  <si>
    <t>SATRA-HCM-Q1-0007</t>
  </si>
  <si>
    <t>satra0070</t>
  </si>
  <si>
    <t>SATRA-HCM-Q10-0070</t>
  </si>
  <si>
    <t>satra0071</t>
  </si>
  <si>
    <t>SATRA-HCM-Q10-0071</t>
  </si>
  <si>
    <t>satra0008</t>
  </si>
  <si>
    <t>SATRA-HCM-Q1-0008</t>
  </si>
  <si>
    <t>satra0009</t>
  </si>
  <si>
    <t>SATRA-HCM-Q1-0009</t>
  </si>
  <si>
    <t>SATRA-023</t>
  </si>
  <si>
    <t>SATRA-HCM-Q1-023</t>
  </si>
  <si>
    <t>satra0072</t>
  </si>
  <si>
    <t>SATRA-HCM-Q11-0072</t>
  </si>
  <si>
    <t>satra0073</t>
  </si>
  <si>
    <t>SATRA-HCM-Q11-0073</t>
  </si>
  <si>
    <t>satra0074</t>
  </si>
  <si>
    <t>SATRA-HCM-Q11-0074</t>
  </si>
  <si>
    <t>satra0075</t>
  </si>
  <si>
    <t>SATRA-HCM-Q11-0075</t>
  </si>
  <si>
    <t>satra0076</t>
  </si>
  <si>
    <t>SATRA-HCM-Q11-0076</t>
  </si>
  <si>
    <t>satra0077</t>
  </si>
  <si>
    <t>SATRA-HCM-Q12-0077</t>
  </si>
  <si>
    <t>satra0078</t>
  </si>
  <si>
    <t>SATRA-HCM-Q12-0078</t>
  </si>
  <si>
    <t>satra0079</t>
  </si>
  <si>
    <t>SATRA-HCM-Q12-0079</t>
  </si>
  <si>
    <t>satra0080</t>
  </si>
  <si>
    <t>SATRA-HCM-Q12-0080</t>
  </si>
  <si>
    <t>satra0081</t>
  </si>
  <si>
    <t>SATRA-HCM-Q12-0081</t>
  </si>
  <si>
    <t>satra0082</t>
  </si>
  <si>
    <t>SATRA-HCM-Q12-0082</t>
  </si>
  <si>
    <t>satra0083</t>
  </si>
  <si>
    <t>SATRA-HCM-Q12-0083</t>
  </si>
  <si>
    <t>satra0084</t>
  </si>
  <si>
    <t>SATRA-HCM-Q12-0084</t>
  </si>
  <si>
    <t>satra0085</t>
  </si>
  <si>
    <t>SATRA-HCM-Q12-0085</t>
  </si>
  <si>
    <t>satra0086</t>
  </si>
  <si>
    <t>SATRA-HCM-Q12-0086</t>
  </si>
  <si>
    <t>satra0087</t>
  </si>
  <si>
    <t>SATRA-HCM-Q12-0087</t>
  </si>
  <si>
    <t>satra0088</t>
  </si>
  <si>
    <t>SATRA-HCM-Q12-0088</t>
  </si>
  <si>
    <t>satra0089</t>
  </si>
  <si>
    <t>SATRA-HCM-Q12-0089</t>
  </si>
  <si>
    <t>satra0090</t>
  </si>
  <si>
    <t>SATRA-HCM-Q12-0090</t>
  </si>
  <si>
    <t>satra0091</t>
  </si>
  <si>
    <t>SATRA-HCM-Q12-0091</t>
  </si>
  <si>
    <t>satra0092</t>
  </si>
  <si>
    <t>SATRA-HCM-Q12-0092</t>
  </si>
  <si>
    <t>satra0093</t>
  </si>
  <si>
    <t>SATRA-HCM-Q12-0093</t>
  </si>
  <si>
    <t>satra0094</t>
  </si>
  <si>
    <t>SATRA-HCM-Q12-0094</t>
  </si>
  <si>
    <t>satra0162</t>
  </si>
  <si>
    <t>SATRA-HCM-Q12-0162</t>
  </si>
  <si>
    <t>satra0300</t>
  </si>
  <si>
    <t>SATRA-HCM-Q12-0300</t>
  </si>
  <si>
    <t>satra0010</t>
  </si>
  <si>
    <t>SATRA-HCM-Q2-0010</t>
  </si>
  <si>
    <t>satra0011</t>
  </si>
  <si>
    <t>SATRA-HCM-Q2-0011</t>
  </si>
  <si>
    <t>satra0012</t>
  </si>
  <si>
    <t>SATRA-HCM-Q2-0012</t>
  </si>
  <si>
    <t>satra0013</t>
  </si>
  <si>
    <t>SATRA-HCM-Q2-0013</t>
  </si>
  <si>
    <t>satra0215</t>
  </si>
  <si>
    <t>SATRA-HCM-Q2-0215</t>
  </si>
  <si>
    <t>satra0014</t>
  </si>
  <si>
    <t>SATRA-HCM-Q3-0014</t>
  </si>
  <si>
    <t>satra0015</t>
  </si>
  <si>
    <t>SATRA-HCM-Q3-0015</t>
  </si>
  <si>
    <t>SATRA-025</t>
  </si>
  <si>
    <t>SATRA-HCM-Q3-025</t>
  </si>
  <si>
    <t>satra0016</t>
  </si>
  <si>
    <t>SATRA-HCM-Q4-0016</t>
  </si>
  <si>
    <t>satra0017</t>
  </si>
  <si>
    <t>SATRA-HCM-Q4-0017</t>
  </si>
  <si>
    <t>satra0018</t>
  </si>
  <si>
    <t>SATRA-HCM-Q4-0018</t>
  </si>
  <si>
    <t>satra0019</t>
  </si>
  <si>
    <t>SATRA-HCM-Q4-0019</t>
  </si>
  <si>
    <t>satra0020</t>
  </si>
  <si>
    <t>SATRA-HCM-Q4-0020</t>
  </si>
  <si>
    <t>satra0021</t>
  </si>
  <si>
    <t>SATRA-HCM-Q4-0021</t>
  </si>
  <si>
    <t>satra0022</t>
  </si>
  <si>
    <t>SATRA-HCM-Q5-0022</t>
  </si>
  <si>
    <t>satra0023</t>
  </si>
  <si>
    <t>SATRA-HCM-Q5-0023</t>
  </si>
  <si>
    <t>satra0024</t>
  </si>
  <si>
    <t>SATRA-HCM-Q5-0024</t>
  </si>
  <si>
    <t>satra0025</t>
  </si>
  <si>
    <t>SATRA-HCM-Q5-0025</t>
  </si>
  <si>
    <t>satra0026</t>
  </si>
  <si>
    <t>SATRA-HCM-Q5-0026</t>
  </si>
  <si>
    <t>satra0027</t>
  </si>
  <si>
    <t>SATRA-HCM-Q6-0027</t>
  </si>
  <si>
    <t>satra0028</t>
  </si>
  <si>
    <t>SATRA-HCM-Q6-0028</t>
  </si>
  <si>
    <t>satra0029</t>
  </si>
  <si>
    <t>SATRA-HCM-Q6-0029</t>
  </si>
  <si>
    <t>satra0030</t>
  </si>
  <si>
    <t>SATRA-HCM-Q6-0030</t>
  </si>
  <si>
    <t>satra0031</t>
  </si>
  <si>
    <t>SATRA-HCM-Q6-0031</t>
  </si>
  <si>
    <t>satra0032</t>
  </si>
  <si>
    <t>SATRA-HCM-Q6-0032</t>
  </si>
  <si>
    <t>satra0033</t>
  </si>
  <si>
    <t>SATRA-HCM-Q6-0033</t>
  </si>
  <si>
    <t>SATRA-028</t>
  </si>
  <si>
    <t>SATRA-HCM-Q6-028</t>
  </si>
  <si>
    <t>satra0034</t>
  </si>
  <si>
    <t>SATRA-HCM-Q7-0034</t>
  </si>
  <si>
    <t>satra0035</t>
  </si>
  <si>
    <t>SATRA-HCM-Q7-0035</t>
  </si>
  <si>
    <t>satra0036</t>
  </si>
  <si>
    <t>SATRA-HCM-Q7-0036</t>
  </si>
  <si>
    <t>satra0037</t>
  </si>
  <si>
    <t>SATRA-HCM-Q7-0037</t>
  </si>
  <si>
    <t>satra0038</t>
  </si>
  <si>
    <t>SATRA-HCM-Q7-0038</t>
  </si>
  <si>
    <t>satra0040</t>
  </si>
  <si>
    <t>SATRA-HCM-Q7-0040</t>
  </si>
  <si>
    <t>satra0041</t>
  </si>
  <si>
    <t>SATRA-HCM-Q7-0041</t>
  </si>
  <si>
    <t>satra0042</t>
  </si>
  <si>
    <t>SATRA-HCM-Q7-0042</t>
  </si>
  <si>
    <t>satra1165</t>
  </si>
  <si>
    <t>SATRA-HCM-Q7-1165</t>
  </si>
  <si>
    <t>satra0043</t>
  </si>
  <si>
    <t>SATRA-HCM-Q8-0043</t>
  </si>
  <si>
    <t>satra0044</t>
  </si>
  <si>
    <t>SATRA-HCM-Q8-0044</t>
  </si>
  <si>
    <t>satra0045</t>
  </si>
  <si>
    <t>SATRA-HCM-Q8-0045</t>
  </si>
  <si>
    <t>satra0046</t>
  </si>
  <si>
    <t>SATRA-HCM-Q8-0046</t>
  </si>
  <si>
    <t>satra0047</t>
  </si>
  <si>
    <t>SATRA-HCM-Q8-0047</t>
  </si>
  <si>
    <t>satra0048</t>
  </si>
  <si>
    <t>SATRA-HCM-Q8-0048</t>
  </si>
  <si>
    <t>satra0049</t>
  </si>
  <si>
    <t>SATRA-HCM-Q8-0049</t>
  </si>
  <si>
    <t>satra0050</t>
  </si>
  <si>
    <t>SATRA-HCM-Q8-0050</t>
  </si>
  <si>
    <t>satra0051</t>
  </si>
  <si>
    <t>SATRA-HCM-Q8-0051</t>
  </si>
  <si>
    <t>satra0052</t>
  </si>
  <si>
    <t>SATRA-HCM-Q8-0052</t>
  </si>
  <si>
    <t>satra0053</t>
  </si>
  <si>
    <t>SATRA-HCM-Q8-0053</t>
  </si>
  <si>
    <t>satra0054</t>
  </si>
  <si>
    <t>SATRA-HCM-Q8-0054</t>
  </si>
  <si>
    <t>satra0055</t>
  </si>
  <si>
    <t>SATRA-HCM-Q9-0055</t>
  </si>
  <si>
    <t>satra0056</t>
  </si>
  <si>
    <t>SATRA-HCM-Q9-0056</t>
  </si>
  <si>
    <t>satra0057</t>
  </si>
  <si>
    <t>SATRA-HCM-Q9-0057</t>
  </si>
  <si>
    <t>satra0058</t>
  </si>
  <si>
    <t>SATRA-HCM-Q9-0058</t>
  </si>
  <si>
    <t>satra0059</t>
  </si>
  <si>
    <t>SATRA-HCM-Q9-0059</t>
  </si>
  <si>
    <t>satra0060</t>
  </si>
  <si>
    <t>SATRA-HCM-Q9-0060</t>
  </si>
  <si>
    <t>satra0061</t>
  </si>
  <si>
    <t>SATRA-HCM-Q9-0061</t>
  </si>
  <si>
    <t>satra0062</t>
  </si>
  <si>
    <t>SATRA-HCM-Q9-0062</t>
  </si>
  <si>
    <t>satra0063</t>
  </si>
  <si>
    <t>SATRA-HCM-Q9-0063</t>
  </si>
  <si>
    <t>satra0064</t>
  </si>
  <si>
    <t>SATRA-HCM-Q9-0064</t>
  </si>
  <si>
    <t>satra0065</t>
  </si>
  <si>
    <t>SATRA-HCM-Q9-0065</t>
  </si>
  <si>
    <t>satra0066</t>
  </si>
  <si>
    <t>SATRA-HCM-Q9-0066</t>
  </si>
  <si>
    <t>satra0067</t>
  </si>
  <si>
    <t>SATRA-HCM-Q9-0067</t>
  </si>
  <si>
    <t>satra0068</t>
  </si>
  <si>
    <t>SATRA-HCM-Q9-0068</t>
  </si>
  <si>
    <t>satra0069</t>
  </si>
  <si>
    <t>SATRA-HCM-Q9-0069</t>
  </si>
  <si>
    <t>satra0100</t>
  </si>
  <si>
    <t>SATRA-HCM-TBH-0100</t>
  </si>
  <si>
    <t>satra0181</t>
  </si>
  <si>
    <t>SATRA-HCM-TBH-0181</t>
  </si>
  <si>
    <t>satra0182</t>
  </si>
  <si>
    <t>SATRA-HCM-TBH-0182</t>
  </si>
  <si>
    <t>satra0183</t>
  </si>
  <si>
    <t>SATRA-HCM-TBH-0183</t>
  </si>
  <si>
    <t>satra0184</t>
  </si>
  <si>
    <t>SATRA-HCM-TBH-0184</t>
  </si>
  <si>
    <t>satra0185</t>
  </si>
  <si>
    <t>SATRA-HCM-TBH-0185</t>
  </si>
  <si>
    <t>satra0186</t>
  </si>
  <si>
    <t>SATRA-HCM-TBH-0186</t>
  </si>
  <si>
    <t>satra0187</t>
  </si>
  <si>
    <t>SATRA-HCM-TBH-0187</t>
  </si>
  <si>
    <t>satra0188</t>
  </si>
  <si>
    <t>SATRA-HCM-TBH-0188</t>
  </si>
  <si>
    <t>satra0189</t>
  </si>
  <si>
    <t>SATRA-HCM-TBH-0189</t>
  </si>
  <si>
    <t>satra0199</t>
  </si>
  <si>
    <t>SATRA-HCM-TDC-0199</t>
  </si>
  <si>
    <t>satra0200</t>
  </si>
  <si>
    <t>SATRA-HCM-TDC-0200</t>
  </si>
  <si>
    <t>satra0201</t>
  </si>
  <si>
    <t>SATRA-HCM-TDC-0201</t>
  </si>
  <si>
    <t>satra0202</t>
  </si>
  <si>
    <t>SATRA-HCM-TDC-0202</t>
  </si>
  <si>
    <t>satra0203</t>
  </si>
  <si>
    <t>SATRA-HCM-TDC-0203</t>
  </si>
  <si>
    <t>satra0204</t>
  </si>
  <si>
    <t>SATRA-HCM-TDC-0204</t>
  </si>
  <si>
    <t>satra0205</t>
  </si>
  <si>
    <t>SATRA-HCM-TDC-0205</t>
  </si>
  <si>
    <t>satra0206</t>
  </si>
  <si>
    <t>SATRA-HCM-TDC-0206</t>
  </si>
  <si>
    <t>satra0207</t>
  </si>
  <si>
    <t>SATRA-HCM-TDC-0207</t>
  </si>
  <si>
    <t>satra0208</t>
  </si>
  <si>
    <t>SATRA-HCM-TDC-0208</t>
  </si>
  <si>
    <t>satra0209</t>
  </si>
  <si>
    <t>SATRA-HCM-TDC-0209</t>
  </si>
  <si>
    <t>satra0210</t>
  </si>
  <si>
    <t>SATRA-HCM-TDC-0210</t>
  </si>
  <si>
    <t>satra0211</t>
  </si>
  <si>
    <t>SATRA-HCM-TDC-0211</t>
  </si>
  <si>
    <t>satra0212</t>
  </si>
  <si>
    <t>SATRA-HCM-TDC-0212</t>
  </si>
  <si>
    <t>satra0213</t>
  </si>
  <si>
    <t>SATRA-HCM-TDC-0213</t>
  </si>
  <si>
    <t>satra0214</t>
  </si>
  <si>
    <t>SATRA-HCM-TDC-0214</t>
  </si>
  <si>
    <t>satra02020</t>
  </si>
  <si>
    <t>SATRA-HCM-TDC-2020</t>
  </si>
  <si>
    <t>satra0190</t>
  </si>
  <si>
    <t>SATRA-HCM-TPU-0190</t>
  </si>
  <si>
    <t>satra0191</t>
  </si>
  <si>
    <t>SATRA-HCM-TPU-0191</t>
  </si>
  <si>
    <t>satra0192</t>
  </si>
  <si>
    <t>SATRA-HCM-TPU-0192</t>
  </si>
  <si>
    <t>satra0193</t>
  </si>
  <si>
    <t>SATRA-HCM-TPU-0193</t>
  </si>
  <si>
    <t>satra0194</t>
  </si>
  <si>
    <t>SATRA-HCM-TPU-0194</t>
  </si>
  <si>
    <t>satra0195</t>
  </si>
  <si>
    <t>SATRA-HCM-TPU-0195</t>
  </si>
  <si>
    <t>satra0196</t>
  </si>
  <si>
    <t>SATRA-HCM-TPU-0196</t>
  </si>
  <si>
    <t>satra0197</t>
  </si>
  <si>
    <t>SATRA-HCM-TPU-0197</t>
  </si>
  <si>
    <t>satra0198</t>
  </si>
  <si>
    <t>SATRA-HCM-TPU-0198</t>
  </si>
  <si>
    <t>satra0217</t>
  </si>
  <si>
    <t>SATRA-HCM-TPU-0217</t>
  </si>
  <si>
    <t>SE7VEN-HNI-HMI-45649</t>
  </si>
  <si>
    <t>SENDO-HNI-DAH-76486</t>
  </si>
  <si>
    <t>SEVEN02</t>
  </si>
  <si>
    <t>SEVEN-BDG-00-02</t>
  </si>
  <si>
    <t>SEVEN-HCM-Q3-30856</t>
  </si>
  <si>
    <t>SEVEN-HNI-BDH-03</t>
  </si>
  <si>
    <t>SEVEN01</t>
  </si>
  <si>
    <t>SEVEN-TNH-00-01</t>
  </si>
  <si>
    <t>shinsen0003</t>
  </si>
  <si>
    <t>SHINSEN-HCM-BTH-0003</t>
  </si>
  <si>
    <t>SHINSEN</t>
  </si>
  <si>
    <t>SHINSEN-HCM-BTH-04121</t>
  </si>
  <si>
    <t>shinsen0001</t>
  </si>
  <si>
    <t>SHINSEN-HCM-GVP-0001</t>
  </si>
  <si>
    <t>shinsen0002</t>
  </si>
  <si>
    <t>SHINSEN-HCM-PNN-0002</t>
  </si>
  <si>
    <t>shinsen0004</t>
  </si>
  <si>
    <t>SHINSEN-HCM-Q9-0004</t>
  </si>
  <si>
    <t>SIBA-HNI-BTL-0006</t>
  </si>
  <si>
    <t>SIBA-HNI-BTL-0007</t>
  </si>
  <si>
    <t>SIBA-HNI-DDA-0012</t>
  </si>
  <si>
    <t>SIBA-HNI-GLM-0004</t>
  </si>
  <si>
    <t>SIBA-HNI-GLM-0010</t>
  </si>
  <si>
    <t>SIBA-HNI-HBT-0003</t>
  </si>
  <si>
    <t>SIBA-HNI-HDC-0002</t>
  </si>
  <si>
    <t>SIBA-HNI-HDC-0005</t>
  </si>
  <si>
    <t>SIBA-HNI-HDG-0008</t>
  </si>
  <si>
    <t>SIBA-HNI-HDG-0015</t>
  </si>
  <si>
    <t>SIBA-HNI-HDG-0017</t>
  </si>
  <si>
    <t>SIBA-HNI-HDG-0018</t>
  </si>
  <si>
    <t>SIBA-HNI-HMI-0013</t>
  </si>
  <si>
    <t>SIBA-HNI-LBN-0009</t>
  </si>
  <si>
    <t>SIBA-HNI-NTL-0001</t>
  </si>
  <si>
    <t>SIBA-HNI-TXN-25505-001</t>
  </si>
  <si>
    <t>SIBA-HPG-01-0011</t>
  </si>
  <si>
    <t>SIBA-HPG-01-0014</t>
  </si>
  <si>
    <t>SIBA-NAN-01-0016</t>
  </si>
  <si>
    <t>SIMPLYGOVAP</t>
  </si>
  <si>
    <t>SIMPLY-HCM-GVP-83001</t>
  </si>
  <si>
    <t>SIMPLYMART</t>
  </si>
  <si>
    <t>SIMPLY-HCM-Q5-74383</t>
  </si>
  <si>
    <t>smart0006</t>
  </si>
  <si>
    <t>SMART-HCM-Q7-0006</t>
  </si>
  <si>
    <t>smart0007</t>
  </si>
  <si>
    <t>SMART-HCM-Q7-0007</t>
  </si>
  <si>
    <t>SMART-HNI-BTL-0002</t>
  </si>
  <si>
    <t>SMART-HNI-HMI-0004</t>
  </si>
  <si>
    <t>SMART-HNI-HMI-0005</t>
  </si>
  <si>
    <t>SMART-HNI-NTL-0003</t>
  </si>
  <si>
    <t>SMART-HNI-NTL-34554</t>
  </si>
  <si>
    <t>SMART-HNI-THO-0001</t>
  </si>
  <si>
    <t>SOI-HNI-HMI-2785</t>
  </si>
  <si>
    <t>SOI-HNI-HMI-22785</t>
  </si>
  <si>
    <t>SOI-HNI-TTX-S42</t>
  </si>
  <si>
    <t>SONGNGOC-001</t>
  </si>
  <si>
    <t>SONGNGOC-HCM-BCU-001</t>
  </si>
  <si>
    <t>SONGNGOC-HCM-Q8-20615</t>
  </si>
  <si>
    <t>songnguyen0001</t>
  </si>
  <si>
    <t>SONGNGUYEN-HCM-BTH-0001</t>
  </si>
  <si>
    <t>SONGNGUYEN</t>
  </si>
  <si>
    <t>SONGNGUYEN-HCM-BTH-57299</t>
  </si>
  <si>
    <t>TERRA-HNI-BTL-002</t>
  </si>
  <si>
    <t>TERRA-HNI-HKM-001</t>
  </si>
  <si>
    <t>TERRA-HNI-HKM-80128</t>
  </si>
  <si>
    <t>tikiMFBTA</t>
  </si>
  <si>
    <t>TIKI-HCM-BTN-iMFBTA</t>
  </si>
  <si>
    <t>tikiIMFD10</t>
  </si>
  <si>
    <t>TIKI-HCM-Q10-IMFD10</t>
  </si>
  <si>
    <t>tikiIMFD7</t>
  </si>
  <si>
    <t>TIKI-HCM-Q7-iIMFD7</t>
  </si>
  <si>
    <t>TIKI-HCM-TBH-0000</t>
  </si>
  <si>
    <t>tikiMFTBI</t>
  </si>
  <si>
    <t>TIKI-HCM-TBH-iMFTBI</t>
  </si>
  <si>
    <t>TIKI-HNI-LBN-iMFLBI</t>
  </si>
  <si>
    <t>TIKI-HNI-TTI-iMFHDO</t>
  </si>
  <si>
    <t>Tiktok-HCM-01</t>
  </si>
  <si>
    <t>Tiktok-HCM-01-0000</t>
  </si>
  <si>
    <t>TMART-BNH-01-01098</t>
  </si>
  <si>
    <t>Tmart01053</t>
  </si>
  <si>
    <t>TMART-HCM-BCU-01053</t>
  </si>
  <si>
    <t>Tmart01054</t>
  </si>
  <si>
    <t>TMART-HCM-BTN-01054</t>
  </si>
  <si>
    <t>Tmart01052</t>
  </si>
  <si>
    <t>TMART-HCM-HNB-01052</t>
  </si>
  <si>
    <t>Tmart01055</t>
  </si>
  <si>
    <t>TMART-HCM-Q12-01055</t>
  </si>
  <si>
    <t>Tmart01056</t>
  </si>
  <si>
    <t>TMART-HCM-Q12-01056</t>
  </si>
  <si>
    <t>Tmart01057</t>
  </si>
  <si>
    <t>TMART-HCM-Q12-01057</t>
  </si>
  <si>
    <t>Tmart01060</t>
  </si>
  <si>
    <t>TMART-HCM-Q12-01060</t>
  </si>
  <si>
    <t>TMART-HNI-BTL-00988</t>
  </si>
  <si>
    <t>TMART-HNI-BTL-01003</t>
  </si>
  <si>
    <t>TMART-HNI-BTL-01023</t>
  </si>
  <si>
    <t>TMART-HNI-BTL-01025</t>
  </si>
  <si>
    <t>TMART-HNI-BTL-01036</t>
  </si>
  <si>
    <t>TMART-HNI-BTL-01046</t>
  </si>
  <si>
    <t>TMART-HNI-BTL-01063</t>
  </si>
  <si>
    <t>TMART-HNI-BTL-01070</t>
  </si>
  <si>
    <t>TMART-HNI-BTL-01075</t>
  </si>
  <si>
    <t>TMART-HNI-BTL-01078</t>
  </si>
  <si>
    <t>TMART-HNI-BTL-01082</t>
  </si>
  <si>
    <t>TMART-HNI-BTL-01084</t>
  </si>
  <si>
    <t>TMART-HNI-BTL-01087</t>
  </si>
  <si>
    <t>TMART-HNI-BTL-01092</t>
  </si>
  <si>
    <t>TMART-HNI-BTL-03005</t>
  </si>
  <si>
    <t>TMART-HNI-BTL-03010</t>
  </si>
  <si>
    <t>TMART-HNI-BTL-03017</t>
  </si>
  <si>
    <t>TMART-HNI-CGY-99998</t>
  </si>
  <si>
    <t>TMART-HNI-CMY-00644</t>
  </si>
  <si>
    <t>TMART-HNI-DAH-01077</t>
  </si>
  <si>
    <t>TMART-HNI-DAH-01096</t>
  </si>
  <si>
    <t>TMART-HNI-DPG-00989</t>
  </si>
  <si>
    <t>TMART-HNI-GLM-01094</t>
  </si>
  <si>
    <t>TMART-HNI-GLM-01095</t>
  </si>
  <si>
    <t>TMART-HNI-HDC-00994</t>
  </si>
  <si>
    <t>TMART-HNI-HDC-01011</t>
  </si>
  <si>
    <t>TMART-HNI-HDC-01048</t>
  </si>
  <si>
    <t>TMART-HNI-HDC-01061</t>
  </si>
  <si>
    <t>TMART-HNI-HDG-00983</t>
  </si>
  <si>
    <t>TMART-HNI-HDG-00992</t>
  </si>
  <si>
    <t>TMART-HNI-HDG-00993</t>
  </si>
  <si>
    <t>TMART-HNI-HDG-00995</t>
  </si>
  <si>
    <t>TMART-HNI-HDG-01001</t>
  </si>
  <si>
    <t>TMART-HNI-HDG-01010</t>
  </si>
  <si>
    <t>TMART-HNI-HDG-01012</t>
  </si>
  <si>
    <t>TMART-HNI-HDG-01019</t>
  </si>
  <si>
    <t>TMART-HNI-HDG-01027</t>
  </si>
  <si>
    <t>TMART-HNI-HDG-01027-1</t>
  </si>
  <si>
    <t>TMART-HNI-HDG-01076</t>
  </si>
  <si>
    <t>TMART-HNI-HDG-01091</t>
  </si>
  <si>
    <t>TMART-HNI-HDG-03002</t>
  </si>
  <si>
    <t>TMART-HNI-HDG-03006</t>
  </si>
  <si>
    <t>TMART-HNI-HDG-03014</t>
  </si>
  <si>
    <t>TMART-HNI-HMI-00357</t>
  </si>
  <si>
    <t>TMART-HNI-HMI-00928</t>
  </si>
  <si>
    <t>TMART-HNI-HMI-00980</t>
  </si>
  <si>
    <t>TMART-HNI-HMI-00984</t>
  </si>
  <si>
    <t>TMART-HNI-HMI-01029</t>
  </si>
  <si>
    <t>TMART-HNI-HMI-01041</t>
  </si>
  <si>
    <t>TMART-HNI-HMI-01047</t>
  </si>
  <si>
    <t>TMART-HNI-HMI-01067</t>
  </si>
  <si>
    <t>TMART-HNI-HMI-01072</t>
  </si>
  <si>
    <t>TMART-HNI-HMI-01074</t>
  </si>
  <si>
    <t>TMART-HNI-HMI-01079</t>
  </si>
  <si>
    <t>TMART-HNI-HMI-01081</t>
  </si>
  <si>
    <t>TMART-HNI-HMI-01086</t>
  </si>
  <si>
    <t>TMART-HNI-HMI-01090</t>
  </si>
  <si>
    <t>TMART-HNI-HMI-03007</t>
  </si>
  <si>
    <t>TMART-HNI-HMI-03009</t>
  </si>
  <si>
    <t>TMART-HNI-HMI-03012</t>
  </si>
  <si>
    <t>TMART-HNI-HMI-73610</t>
  </si>
  <si>
    <t>TMART-HNI-HMI-99999</t>
  </si>
  <si>
    <t>TMART-HNI-LBN-01088</t>
  </si>
  <si>
    <t>TMART-HNI-LBN-03016</t>
  </si>
  <si>
    <t>TMART-HNI-NTL-00619</t>
  </si>
  <si>
    <t>TMART-HNI-NTL-01021</t>
  </si>
  <si>
    <t>TMART-HNI-NTL-01062</t>
  </si>
  <si>
    <t>TMART-HNI-NTL-01080</t>
  </si>
  <si>
    <t>TMART-HNI-NTL-01097</t>
  </si>
  <si>
    <t>TMART-HNI-NTL-99996</t>
  </si>
  <si>
    <t>TMART-HNI-PTO-03013</t>
  </si>
  <si>
    <t>TMART-HNI-SSN-00722</t>
  </si>
  <si>
    <t>TMART-HNI-SSN-03008</t>
  </si>
  <si>
    <t>TMART-HNI-SSN-03015</t>
  </si>
  <si>
    <t>TMART-HNI-THO-01017</t>
  </si>
  <si>
    <t>TMART-HNI-THO-01049</t>
  </si>
  <si>
    <t>TMART-HNI-TTI-00999</t>
  </si>
  <si>
    <t>TMART-HNI-TTI-01032</t>
  </si>
  <si>
    <t>TMART-HNI-TTI-01065</t>
  </si>
  <si>
    <t>TMART-HNI-TTI-01071</t>
  </si>
  <si>
    <t>TMART-HNI-TTI-01083</t>
  </si>
  <si>
    <t>TMART-HNI-TTI-03001</t>
  </si>
  <si>
    <t>TMART-HNI-TTI-03002-1</t>
  </si>
  <si>
    <t>TMART-HNI-TTI-03003</t>
  </si>
  <si>
    <t>TMART-HNI-TTT-03011</t>
  </si>
  <si>
    <t>TMART-HNI-TXN-00628</t>
  </si>
  <si>
    <t>TMART-HNI-TXN-01000</t>
  </si>
  <si>
    <t>TMART-HNI-TXN-01073</t>
  </si>
  <si>
    <t>TMART-HNI-TXN-01085</t>
  </si>
  <si>
    <t>TMART-HNI-TXN-01089</t>
  </si>
  <si>
    <t>TMART-HNI-TXN-01093</t>
  </si>
  <si>
    <t>TMART-HNI-TXN-03004</t>
  </si>
  <si>
    <t>TMART-HNI-TXN-99997</t>
  </si>
  <si>
    <t>TMART-HYN-01-01051</t>
  </si>
  <si>
    <t>TMART-HYN-01-01099</t>
  </si>
  <si>
    <t>TOMITA-HNI-BTL-99688</t>
  </si>
  <si>
    <t>TOMITA-HNI-HDG-0003</t>
  </si>
  <si>
    <t>TOMITA-HNI-NTL-0001</t>
  </si>
  <si>
    <t>TOMITA-HNI-NTL-0002</t>
  </si>
  <si>
    <t>TOMITA-HNI-NTL-0004</t>
  </si>
  <si>
    <t>TOMITA-HNI-NTL-0005</t>
  </si>
  <si>
    <t>TTMFARM-HNI-GLM-M2</t>
  </si>
  <si>
    <t>TTMFARM-HNI-GLM-P1</t>
  </si>
  <si>
    <t>TTMFARM-HNI-GLM-S19</t>
  </si>
  <si>
    <t>TTMFARM-HNI-HBT-2TT1B</t>
  </si>
  <si>
    <t>TTMFARM-HNI-HBT-B423</t>
  </si>
  <si>
    <t>TTMFARM-HNI-HBT-C423</t>
  </si>
  <si>
    <t>TTMFARM-HNI-HBT-G378</t>
  </si>
  <si>
    <t>TTMFARM-HNI-HBT-P9</t>
  </si>
  <si>
    <t>TTMFARM-HNI-HBT-T2</t>
  </si>
  <si>
    <t>TTMFARM-HNI-HMI-H3B</t>
  </si>
  <si>
    <t>TTMFARM-HNI-HMI-M87</t>
  </si>
  <si>
    <t>TTMFARM-HNI-HMI-P2</t>
  </si>
  <si>
    <t>TTMFARM-HNI-HMI-P5</t>
  </si>
  <si>
    <t>TTMFARM-HNI-HMI-T3</t>
  </si>
  <si>
    <t>TTMFARM-HYN-01-19013</t>
  </si>
  <si>
    <t>ubofood01</t>
  </si>
  <si>
    <t>UBOFOOD-HCM-Q10-01</t>
  </si>
  <si>
    <t>ubofood02</t>
  </si>
  <si>
    <t>UBOFOOD-HCM-Q1-02</t>
  </si>
  <si>
    <t>UBOFOOD-HNI-NTL-0000</t>
  </si>
  <si>
    <t>UNIK-HNI-BDH-89762</t>
  </si>
  <si>
    <t>UNIK-HNI-DDA-0003</t>
  </si>
  <si>
    <t>UNIK-HNI-HKM-0004</t>
  </si>
  <si>
    <t>UNIK-HNI-TXN-0001</t>
  </si>
  <si>
    <t>UNIK-HNI-TXN-0002</t>
  </si>
  <si>
    <t>UNIT-BNH-GLM-0004</t>
  </si>
  <si>
    <t>UNIT-BNH-HMI-0001</t>
  </si>
  <si>
    <t>UNIT-HNI-BTL-0008</t>
  </si>
  <si>
    <t>UNIT-HNI-CGY-0007</t>
  </si>
  <si>
    <t>UNIT-HNI-HDG-0012</t>
  </si>
  <si>
    <t>UNIT-HNI-HMI-0003</t>
  </si>
  <si>
    <t>UNIT-HNI-HMI-0005</t>
  </si>
  <si>
    <t>UNIT-HNI-HMI-0009</t>
  </si>
  <si>
    <t>UNIT-HNI-NTL-0013</t>
  </si>
  <si>
    <t>UNIT-HNI-NTL-0014</t>
  </si>
  <si>
    <t>UNIT-HNI-NTL-97918</t>
  </si>
  <si>
    <t>UNIT-HNI-TTI-0002</t>
  </si>
  <si>
    <t>UNIT-HNI-TXN-0006</t>
  </si>
  <si>
    <t>UNIT-HNI-TXN-0011</t>
  </si>
  <si>
    <t>UNIT-NBH-THO-0010</t>
  </si>
  <si>
    <t>UNO-HNI-BTL-0101</t>
  </si>
  <si>
    <t>UNO-HNI-BTL-17271</t>
  </si>
  <si>
    <t>VIETY-HNI-GLM-0002</t>
  </si>
  <si>
    <t>VIETY-HNI-GLM-0003</t>
  </si>
  <si>
    <t>VIETY-HNI-GLM-0004</t>
  </si>
  <si>
    <t>VIETY-HNI-HMI-21328</t>
  </si>
  <si>
    <t>VIETY-HNI-LBN-0005</t>
  </si>
  <si>
    <t>VIETY-HNI-LBN-TT</t>
  </si>
  <si>
    <t>VIETY-HNI-LBN-19306</t>
  </si>
  <si>
    <t>VIETY-HNI-TTI-0001</t>
  </si>
  <si>
    <t>VIETY-001</t>
  </si>
  <si>
    <t>VIETY-KHA-00-001</t>
  </si>
  <si>
    <t>VITALMART-HNI-CGY-001</t>
  </si>
  <si>
    <t>VITALMART-HNI-CGY-002</t>
  </si>
  <si>
    <t>VITALMART-HNI-CGY-003</t>
  </si>
  <si>
    <t>VITALMART-HNI-HDG-004</t>
  </si>
  <si>
    <t>VITALMART-HNI-HDG-64128</t>
  </si>
  <si>
    <t>VITALMART-HNI-NTL-005</t>
  </si>
  <si>
    <t>VITALMART-HNI-NTL-006</t>
  </si>
  <si>
    <t>VITALMART-HNI-NTL-007</t>
  </si>
  <si>
    <t>VITALMART-HNI-NTL-008</t>
  </si>
  <si>
    <t>VITALMART-HNI-NTL-009</t>
  </si>
  <si>
    <t>VITALMART-HNI-NTL-010</t>
  </si>
  <si>
    <t>vnpost003</t>
  </si>
  <si>
    <t>VNPOST-HCM-BTH-003</t>
  </si>
  <si>
    <t>vnpost001</t>
  </si>
  <si>
    <t>VNPOST-HCM-CCI-001</t>
  </si>
  <si>
    <t>VNPOST-HCM-CCI-005</t>
  </si>
  <si>
    <t>VNPOST-HCM-HHM-004</t>
  </si>
  <si>
    <t>vnpost002</t>
  </si>
  <si>
    <t>VNPOST-HCM-PNN-002</t>
  </si>
  <si>
    <t>VNPOST-HCM-TPU-006</t>
  </si>
  <si>
    <t>VNPOST-HDG-00-BG</t>
  </si>
  <si>
    <t>VNPOST-HDG-00-CG</t>
  </si>
  <si>
    <t>VNPOST-HDG-00-CL</t>
  </si>
  <si>
    <t>VNPOST-HDG-00-KM</t>
  </si>
  <si>
    <t>VNPOST-HNI-CGY-95740</t>
  </si>
  <si>
    <t>Win_DNI-01-2BIN</t>
  </si>
  <si>
    <t>WIN-AGG-01-010</t>
  </si>
  <si>
    <t>WIN-024</t>
  </si>
  <si>
    <t>WIN-BDG-00-024</t>
  </si>
  <si>
    <t>WIN3357</t>
  </si>
  <si>
    <t>WIN-BDG-00-3357</t>
  </si>
  <si>
    <t>WIN3669</t>
  </si>
  <si>
    <t>WIN-BDG-00-3669</t>
  </si>
  <si>
    <t>WIN3812</t>
  </si>
  <si>
    <t>WIN-BDG-00-3812</t>
  </si>
  <si>
    <t>WIN3919</t>
  </si>
  <si>
    <t>WIN-BDG-00-3919</t>
  </si>
  <si>
    <t>WIN5776</t>
  </si>
  <si>
    <t>WIN-BDG-00-5776</t>
  </si>
  <si>
    <t>WIN6839</t>
  </si>
  <si>
    <t>WIN-BDG-00-6839</t>
  </si>
  <si>
    <t>WIN6938</t>
  </si>
  <si>
    <t>WIN-BDG-00-6938</t>
  </si>
  <si>
    <t>WIN-071</t>
  </si>
  <si>
    <t>WIN-BDH-00-071</t>
  </si>
  <si>
    <t>WIN-BGG-01-065</t>
  </si>
  <si>
    <t>WIN-BKN-01-093</t>
  </si>
  <si>
    <t>WIN-018</t>
  </si>
  <si>
    <t>WIN-BLU-00-018</t>
  </si>
  <si>
    <t>WIN-BNH-01-031</t>
  </si>
  <si>
    <t>WIN-092</t>
  </si>
  <si>
    <t>WIN-BPC-00-092</t>
  </si>
  <si>
    <t>WIN-067</t>
  </si>
  <si>
    <t>WIN-BTE-00-067</t>
  </si>
  <si>
    <t>WIN-062</t>
  </si>
  <si>
    <t>WIN-BTN-00-062</t>
  </si>
  <si>
    <t>WIN-CBG-01-095</t>
  </si>
  <si>
    <t>WIN-060</t>
  </si>
  <si>
    <t>WIN-CMU-00-060</t>
  </si>
  <si>
    <t>WIN-CTO-01-016</t>
  </si>
  <si>
    <t>WIN-DBN-01-096</t>
  </si>
  <si>
    <t>WIN-017</t>
  </si>
  <si>
    <t>WIN-DLK-00-017</t>
  </si>
  <si>
    <t>WIN-DNG-01-009</t>
  </si>
  <si>
    <t>WIN-023</t>
  </si>
  <si>
    <t>WIN-DNI-00-023</t>
  </si>
  <si>
    <t>WIN3807</t>
  </si>
  <si>
    <t>WIN-DNI-00-3807</t>
  </si>
  <si>
    <t>WIN4186</t>
  </si>
  <si>
    <t>WIN-DNI-00-4186</t>
  </si>
  <si>
    <t>WIN4187</t>
  </si>
  <si>
    <t>WIN-DNI-00-4187</t>
  </si>
  <si>
    <t>WIN4506</t>
  </si>
  <si>
    <t>WIN-DNI-00-4506</t>
  </si>
  <si>
    <t>WIN4510</t>
  </si>
  <si>
    <t>WIN-DNI-00-4510</t>
  </si>
  <si>
    <t>WIN4948</t>
  </si>
  <si>
    <t>WIN-DNI-00-4948</t>
  </si>
  <si>
    <t>WIN5199</t>
  </si>
  <si>
    <t>WIN-DNI-00-5199</t>
  </si>
  <si>
    <t>WIN5455</t>
  </si>
  <si>
    <t>WIN-DNI-00-5455</t>
  </si>
  <si>
    <t>WIN5650</t>
  </si>
  <si>
    <t>WIN-DNI-00-5650</t>
  </si>
  <si>
    <t>WIN5798</t>
  </si>
  <si>
    <t>WIN-DNI-00-5798</t>
  </si>
  <si>
    <t>WIN6692</t>
  </si>
  <si>
    <t>WIN-DNI-00-6692</t>
  </si>
  <si>
    <t>WIN6730</t>
  </si>
  <si>
    <t>WIN-DNI-00-6730</t>
  </si>
  <si>
    <t>WIN-DTP-01-013</t>
  </si>
  <si>
    <t>WIN-022</t>
  </si>
  <si>
    <t>WIN-GLI-00-022</t>
  </si>
  <si>
    <t>WIN-HBH-01-034</t>
  </si>
  <si>
    <t>WIN-HCM-00-18404</t>
  </si>
  <si>
    <t>win1683</t>
  </si>
  <si>
    <t>WIN-HCM-BCU-1683</t>
  </si>
  <si>
    <t>WIN2A49</t>
  </si>
  <si>
    <t>WIN-HCM-BCU-2A49</t>
  </si>
  <si>
    <t>WIN2ABN</t>
  </si>
  <si>
    <t>WIN-HCM-BCU-2ABN</t>
  </si>
  <si>
    <t>WIN2AQ4</t>
  </si>
  <si>
    <t>WIN-HCM-BCU-2AQ4</t>
  </si>
  <si>
    <t>WIN2AY1</t>
  </si>
  <si>
    <t>WIN-HCM-BCU-2AY1</t>
  </si>
  <si>
    <t>win3063</t>
  </si>
  <si>
    <t>WIN-HCM-BCU-3063</t>
  </si>
  <si>
    <t>win3213</t>
  </si>
  <si>
    <t>WIN-HCM-BCU-3213</t>
  </si>
  <si>
    <t>win3294</t>
  </si>
  <si>
    <t>WIN-HCM-BCU-3294</t>
  </si>
  <si>
    <t>win3321</t>
  </si>
  <si>
    <t>WIN-HCM-BCU-3321</t>
  </si>
  <si>
    <t>win3353</t>
  </si>
  <si>
    <t>WIN-HCM-BCU-3353</t>
  </si>
  <si>
    <t>win3414</t>
  </si>
  <si>
    <t>WIN-HCM-BCU-3414</t>
  </si>
  <si>
    <t>win3430</t>
  </si>
  <si>
    <t>WIN-HCM-BCU-3430</t>
  </si>
  <si>
    <t>win3441</t>
  </si>
  <si>
    <t>WIN-HCM-BCU-3441</t>
  </si>
  <si>
    <t>win3965</t>
  </si>
  <si>
    <t>WIN-HCM-BCU-3965</t>
  </si>
  <si>
    <t>win4390</t>
  </si>
  <si>
    <t>WIN-HCM-BCU-4390</t>
  </si>
  <si>
    <t>win4846</t>
  </si>
  <si>
    <t>WIN-HCM-BCU-4846</t>
  </si>
  <si>
    <t>win5388</t>
  </si>
  <si>
    <t>WIN-HCM-BCU-5388</t>
  </si>
  <si>
    <t>win5545</t>
  </si>
  <si>
    <t>WIN-HCM-BCU-5545</t>
  </si>
  <si>
    <t>win5560</t>
  </si>
  <si>
    <t>WIN-HCM-BCU-5560</t>
  </si>
  <si>
    <t>WIN5793</t>
  </si>
  <si>
    <t>WIN-HCM-BCU-5793</t>
  </si>
  <si>
    <t>WIN5854</t>
  </si>
  <si>
    <t>WIN-HCM-BCU-5854</t>
  </si>
  <si>
    <t>WIN5920</t>
  </si>
  <si>
    <t>WIN-HCM-BCU-5920</t>
  </si>
  <si>
    <t>WIN5983</t>
  </si>
  <si>
    <t>WIN-HCM-BCU-5983</t>
  </si>
  <si>
    <t>WIN6030</t>
  </si>
  <si>
    <t>WIN-HCM-BCU-6030</t>
  </si>
  <si>
    <t>WIN6259</t>
  </si>
  <si>
    <t>WIN-HCM-BCU-6259</t>
  </si>
  <si>
    <t>WIN6267</t>
  </si>
  <si>
    <t>WIN-HCM-BCU-6267</t>
  </si>
  <si>
    <t>WIN6340</t>
  </si>
  <si>
    <t>WIN-HCM-BCU-6340</t>
  </si>
  <si>
    <t>WIN6408</t>
  </si>
  <si>
    <t>WIN-HCM-BCU-6408</t>
  </si>
  <si>
    <t>WIN6409</t>
  </si>
  <si>
    <t>WIN-HCM-BCU-6409</t>
  </si>
  <si>
    <t>win6591</t>
  </si>
  <si>
    <t>WIN-HCM-BCU-6591</t>
  </si>
  <si>
    <t>WIN6615</t>
  </si>
  <si>
    <t>WIN-HCM-BCU-6615</t>
  </si>
  <si>
    <t>win6673</t>
  </si>
  <si>
    <t>WIN-HCM-BCU-6673</t>
  </si>
  <si>
    <t>win6694</t>
  </si>
  <si>
    <t>WIN-HCM-BCU-6694</t>
  </si>
  <si>
    <t>win6829</t>
  </si>
  <si>
    <t>WIN-HCM-BCU-6829</t>
  </si>
  <si>
    <t>win6921</t>
  </si>
  <si>
    <t>WIN-HCM-BCU-6921</t>
  </si>
  <si>
    <t>WINF203</t>
  </si>
  <si>
    <t>WIN-HCM-BCU-F203</t>
  </si>
  <si>
    <t>WIN1596</t>
  </si>
  <si>
    <t>WIN-HCM-BTH-1596</t>
  </si>
  <si>
    <t>WIN1630</t>
  </si>
  <si>
    <t>WIN-HCM-BTH-1630</t>
  </si>
  <si>
    <t>WIN2035</t>
  </si>
  <si>
    <t>WIN-HCM-BTH-2035</t>
  </si>
  <si>
    <t>WIN2110</t>
  </si>
  <si>
    <t>WIN-HCM-BTH-2110</t>
  </si>
  <si>
    <t>WIN2227</t>
  </si>
  <si>
    <t>WIN-HCM-BTH-2227</t>
  </si>
  <si>
    <t>WIN2672</t>
  </si>
  <si>
    <t>WIN-HCM-BTH-2672</t>
  </si>
  <si>
    <t>WIN2682</t>
  </si>
  <si>
    <t>WIN-HCM-BTH-2682</t>
  </si>
  <si>
    <t>WIN2968</t>
  </si>
  <si>
    <t>WIN-HCM-BTH-2968</t>
  </si>
  <si>
    <t>WIN2A40</t>
  </si>
  <si>
    <t>WIN-HCM-BTH-2A40</t>
  </si>
  <si>
    <t>Win2AM6</t>
  </si>
  <si>
    <t>WIN-HCM-BTH-2AM6</t>
  </si>
  <si>
    <t>WIN2BE0</t>
  </si>
  <si>
    <t>WIN-HCM-BTH-2BE0</t>
  </si>
  <si>
    <t>WIN3113</t>
  </si>
  <si>
    <t>WIN-HCM-BTH-3113</t>
  </si>
  <si>
    <t>WIN3126</t>
  </si>
  <si>
    <t>WIN-HCM-BTH-3126</t>
  </si>
  <si>
    <t>WIN3140</t>
  </si>
  <si>
    <t>WIN-HCM-BTH-3140</t>
  </si>
  <si>
    <t>WIN3305</t>
  </si>
  <si>
    <t>WIN-HCM-BTH-3305</t>
  </si>
  <si>
    <t>WIN3379</t>
  </si>
  <si>
    <t>WIN-HCM-BTH-3379</t>
  </si>
  <si>
    <t>WIN3388</t>
  </si>
  <si>
    <t>WIN-HCM-BTH-3388</t>
  </si>
  <si>
    <t>WIN3389</t>
  </si>
  <si>
    <t>WIN-HCM-BTH-3389</t>
  </si>
  <si>
    <t>WIN3534</t>
  </si>
  <si>
    <t>WIN-HCM-BTH-3534</t>
  </si>
  <si>
    <t>WIN3645</t>
  </si>
  <si>
    <t>WIN-HCM-BTH-3645</t>
  </si>
  <si>
    <t>WIN3768</t>
  </si>
  <si>
    <t>WIN-HCM-BTH-3768</t>
  </si>
  <si>
    <t>WIN3873</t>
  </si>
  <si>
    <t>WIN-HCM-BTH-3873</t>
  </si>
  <si>
    <t>WIN3880</t>
  </si>
  <si>
    <t>WIN-HCM-BTH-3880</t>
  </si>
  <si>
    <t>WIN4147</t>
  </si>
  <si>
    <t>WIN-HCM-BTH-4147</t>
  </si>
  <si>
    <t>WIN4151</t>
  </si>
  <si>
    <t>WIN-HCM-BTH-4151</t>
  </si>
  <si>
    <t>WIN4393</t>
  </si>
  <si>
    <t>WIN-HCM-BTH-4393</t>
  </si>
  <si>
    <t>WIN4395</t>
  </si>
  <si>
    <t>WIN-HCM-BTH-4395</t>
  </si>
  <si>
    <t>WIN4396</t>
  </si>
  <si>
    <t>WIN-HCM-BTH-4396</t>
  </si>
  <si>
    <t>WIN4397</t>
  </si>
  <si>
    <t>WIN-HCM-BTH-4397</t>
  </si>
  <si>
    <t>WIN4398</t>
  </si>
  <si>
    <t>WIN-HCM-BTH-4398</t>
  </si>
  <si>
    <t>WIN4421</t>
  </si>
  <si>
    <t>WIN-HCM-BTH-4421</t>
  </si>
  <si>
    <t>WIN5459</t>
  </si>
  <si>
    <t>WIN-HCM-BTH-5459</t>
  </si>
  <si>
    <t>WIN5606</t>
  </si>
  <si>
    <t>WIN-HCM-BTH-5606</t>
  </si>
  <si>
    <t>WIN6158</t>
  </si>
  <si>
    <t>WIN-HCM-BTH-6158</t>
  </si>
  <si>
    <t>WIN6256</t>
  </si>
  <si>
    <t>WIN-HCM-BTH-6256</t>
  </si>
  <si>
    <t>WIN6279</t>
  </si>
  <si>
    <t>WIN-HCM-BTH-6279</t>
  </si>
  <si>
    <t>WIN6295</t>
  </si>
  <si>
    <t>WIN-HCM-BTH-6295</t>
  </si>
  <si>
    <t>WIN6316</t>
  </si>
  <si>
    <t>WIN-HCM-BTH-6316</t>
  </si>
  <si>
    <t>WIN6343</t>
  </si>
  <si>
    <t>WIN-HCM-BTH-6343</t>
  </si>
  <si>
    <t>WIN6389</t>
  </si>
  <si>
    <t>WIN-HCM-BTH-6389</t>
  </si>
  <si>
    <t>WIN6702</t>
  </si>
  <si>
    <t>WIN-HCM-BTH-6702</t>
  </si>
  <si>
    <t>win1226</t>
  </si>
  <si>
    <t>WIN-HCM-BTN-1226</t>
  </si>
  <si>
    <t>win2458</t>
  </si>
  <si>
    <t>WIN-HCM-BTN-2458</t>
  </si>
  <si>
    <t>win2615</t>
  </si>
  <si>
    <t>WIN-HCM-BTN-2615</t>
  </si>
  <si>
    <t>WIN2A88</t>
  </si>
  <si>
    <t>WIN-HCM-BTN-2A88</t>
  </si>
  <si>
    <t>WIN2AA5</t>
  </si>
  <si>
    <t>WIN-HCM-BTN-2AA5</t>
  </si>
  <si>
    <t>WIN2AF5</t>
  </si>
  <si>
    <t>WIN-HCM-BTN-2AF5</t>
  </si>
  <si>
    <t>WIN2AL5</t>
  </si>
  <si>
    <t>WIN-HCM-BTN-2AL5</t>
  </si>
  <si>
    <t>WIN2ASG</t>
  </si>
  <si>
    <t>WIN-HCM-BTN-2ASG</t>
  </si>
  <si>
    <t>win3079</t>
  </si>
  <si>
    <t>WIN-HCM-BTN-3079</t>
  </si>
  <si>
    <t>WIN3287</t>
  </si>
  <si>
    <t>WIN-HCM-BTN-3287</t>
  </si>
  <si>
    <t>WIN3327</t>
  </si>
  <si>
    <t>WIN-HCM-BTN-3327</t>
  </si>
  <si>
    <t>WIN3355</t>
  </si>
  <si>
    <t>WIN-HCM-BTN-3355</t>
  </si>
  <si>
    <t>WIN3595</t>
  </si>
  <si>
    <t>WIN-HCM-BTN-3595</t>
  </si>
  <si>
    <t>WIN3605</t>
  </si>
  <si>
    <t>WIN-HCM-BTN-3605</t>
  </si>
  <si>
    <t>WIN3634</t>
  </si>
  <si>
    <t>WIN-HCM-BTN-3634</t>
  </si>
  <si>
    <t>WIN3647</t>
  </si>
  <si>
    <t>WIN-HCM-BTN-3647</t>
  </si>
  <si>
    <t>WIN3828</t>
  </si>
  <si>
    <t>WIN-HCM-BTN-3828</t>
  </si>
  <si>
    <t>WIN3922</t>
  </si>
  <si>
    <t>WIN-HCM-BTN-3922</t>
  </si>
  <si>
    <t>WIN3926</t>
  </si>
  <si>
    <t>WIN-HCM-BTN-3926</t>
  </si>
  <si>
    <t>WIN3933</t>
  </si>
  <si>
    <t>WIN-HCM-BTN-3933</t>
  </si>
  <si>
    <t>WIN3957</t>
  </si>
  <si>
    <t>WIN-HCM-BTN-3957</t>
  </si>
  <si>
    <t>WIN3977</t>
  </si>
  <si>
    <t>WIN-HCM-BTN-3977</t>
  </si>
  <si>
    <t>WIN3996</t>
  </si>
  <si>
    <t>WIN-HCM-BTN-3996</t>
  </si>
  <si>
    <t>WIN4016</t>
  </si>
  <si>
    <t>WIN-HCM-BTN-4016</t>
  </si>
  <si>
    <t>WIN4154</t>
  </si>
  <si>
    <t>WIN-HCM-BTN-4154</t>
  </si>
  <si>
    <t>WIN4205</t>
  </si>
  <si>
    <t>WIN-HCM-BTN-4205</t>
  </si>
  <si>
    <t>WIN4242</t>
  </si>
  <si>
    <t>WIN-HCM-BTN-4242</t>
  </si>
  <si>
    <t>WIN4319</t>
  </si>
  <si>
    <t>WIN-HCM-BTN-4319</t>
  </si>
  <si>
    <t>WIN4332</t>
  </si>
  <si>
    <t>WIN-HCM-BTN-4332</t>
  </si>
  <si>
    <t>WIN4376</t>
  </si>
  <si>
    <t>WIN-HCM-BTN-4376</t>
  </si>
  <si>
    <t>WIN4578</t>
  </si>
  <si>
    <t>WIN-HCM-BTN-4578</t>
  </si>
  <si>
    <t>WIN5187</t>
  </si>
  <si>
    <t>WIN-HCM-BTN-5187</t>
  </si>
  <si>
    <t>WIN5291</t>
  </si>
  <si>
    <t>WIN-HCM-BTN-5291</t>
  </si>
  <si>
    <t>WIN5338</t>
  </si>
  <si>
    <t>WIN-HCM-BTN-5338</t>
  </si>
  <si>
    <t>WIN5532</t>
  </si>
  <si>
    <t>WIN-HCM-BTN-5532</t>
  </si>
  <si>
    <t>WIN6032</t>
  </si>
  <si>
    <t>WIN-HCM-BTN-6032</t>
  </si>
  <si>
    <t>WIN6067</t>
  </si>
  <si>
    <t>WIN-HCM-BTN-6067</t>
  </si>
  <si>
    <t>WIN6086</t>
  </si>
  <si>
    <t>WIN-HCM-BTN-6086</t>
  </si>
  <si>
    <t>WIN6159</t>
  </si>
  <si>
    <t>WIN-HCM-BTN-6159</t>
  </si>
  <si>
    <t>WIN6254</t>
  </si>
  <si>
    <t>WIN-HCM-BTN-6254</t>
  </si>
  <si>
    <t>WIN6273</t>
  </si>
  <si>
    <t>WIN-HCM-BTN-6273</t>
  </si>
  <si>
    <t>WIN6373</t>
  </si>
  <si>
    <t>WIN-HCM-BTN-6373</t>
  </si>
  <si>
    <t>WIN6416</t>
  </si>
  <si>
    <t>WIN-HCM-BTN-6416</t>
  </si>
  <si>
    <t>WIN6469</t>
  </si>
  <si>
    <t>WIN-HCM-BTN-6469</t>
  </si>
  <si>
    <t>WIN6507</t>
  </si>
  <si>
    <t>WIN-HCM-BTN-6507</t>
  </si>
  <si>
    <t>WIN6508</t>
  </si>
  <si>
    <t>WIN-HCM-BTN-6508</t>
  </si>
  <si>
    <t>WIN6509</t>
  </si>
  <si>
    <t>WIN-HCM-BTN-6509</t>
  </si>
  <si>
    <t>WIN6596</t>
  </si>
  <si>
    <t>WIN-HCM-BTN-6596</t>
  </si>
  <si>
    <t>WIN6662</t>
  </si>
  <si>
    <t>WIN-HCM-BTN-6662</t>
  </si>
  <si>
    <t>WIN6744</t>
  </si>
  <si>
    <t>WIN-HCM-BTN-6744</t>
  </si>
  <si>
    <t>win6757</t>
  </si>
  <si>
    <t>WIN-HCM-BTN-6757</t>
  </si>
  <si>
    <t>win6846</t>
  </si>
  <si>
    <t>WIN-HCM-BTN-6846</t>
  </si>
  <si>
    <t>win6863</t>
  </si>
  <si>
    <t>WIN-HCM-BTN-6863</t>
  </si>
  <si>
    <t>win6920</t>
  </si>
  <si>
    <t>WIN-HCM-BTN-6920</t>
  </si>
  <si>
    <t>WIN6957</t>
  </si>
  <si>
    <t>WIN-HCM-BTN-6957</t>
  </si>
  <si>
    <t>win6970</t>
  </si>
  <si>
    <t>WIN-HCM-BTN-6970</t>
  </si>
  <si>
    <t>WIN6999</t>
  </si>
  <si>
    <t>WIN-HCM-BTN-6999</t>
  </si>
  <si>
    <t>WIN3007</t>
  </si>
  <si>
    <t>WIN-HCM-CCI-3007</t>
  </si>
  <si>
    <t>WIN3356</t>
  </si>
  <si>
    <t>WIN-HCM-CCI-3356</t>
  </si>
  <si>
    <t>WIN4202</t>
  </si>
  <si>
    <t>WIN-HCM-CCI-4202</t>
  </si>
  <si>
    <t>win5085</t>
  </si>
  <si>
    <t>WIN-HCM-CCI-5085</t>
  </si>
  <si>
    <t>WIN5386</t>
  </si>
  <si>
    <t>WIN-HCM-CCI-5386</t>
  </si>
  <si>
    <t>WIN5745</t>
  </si>
  <si>
    <t>WIN-HCM-CCI-5745</t>
  </si>
  <si>
    <t>WIN5980</t>
  </si>
  <si>
    <t>WIN-HCM-CCI-5980</t>
  </si>
  <si>
    <t>WIN6144</t>
  </si>
  <si>
    <t>WIN-HCM-CCI-6144</t>
  </si>
  <si>
    <t>WIN6278</t>
  </si>
  <si>
    <t>WIN-HCM-CCI-6278</t>
  </si>
  <si>
    <t>WIN6410</t>
  </si>
  <si>
    <t>WIN-HCM-CCI-6410</t>
  </si>
  <si>
    <t>WIN6473</t>
  </si>
  <si>
    <t>WIN-HCM-CCI-6473</t>
  </si>
  <si>
    <t>WIN6500</t>
  </si>
  <si>
    <t>WIN-HCM-CCI-6500</t>
  </si>
  <si>
    <t>WIN6505</t>
  </si>
  <si>
    <t>WIN-HCM-CCI-6505</t>
  </si>
  <si>
    <t>win6843</t>
  </si>
  <si>
    <t>WIN-HCM-CCI-6843</t>
  </si>
  <si>
    <t>win1549</t>
  </si>
  <si>
    <t>WIN-HCM-GVP-1549</t>
  </si>
  <si>
    <t>win1551</t>
  </si>
  <si>
    <t>WIN-HCM-GVP-1551</t>
  </si>
  <si>
    <t>WIN2AE2</t>
  </si>
  <si>
    <t>WIN-HCM-GVP-2AE2</t>
  </si>
  <si>
    <t>WIN2AFX</t>
  </si>
  <si>
    <t>WIN-HCM-GVP-2AFX</t>
  </si>
  <si>
    <t>Win2AG4</t>
  </si>
  <si>
    <t>WIN-HCM-GVP-2AG4</t>
  </si>
  <si>
    <t>Win2AH0</t>
  </si>
  <si>
    <t>WIN-HCM-GVP-2AH0</t>
  </si>
  <si>
    <t>WIN2ALM</t>
  </si>
  <si>
    <t>WIN-HCM-GVP-2ALM</t>
  </si>
  <si>
    <t>win3173</t>
  </si>
  <si>
    <t>WIN-HCM-GVP-3173</t>
  </si>
  <si>
    <t>win3207</t>
  </si>
  <si>
    <t>WIN-HCM-GVP-3207</t>
  </si>
  <si>
    <t>win3241</t>
  </si>
  <si>
    <t>WIN-HCM-GVP-3241</t>
  </si>
  <si>
    <t>win3253</t>
  </si>
  <si>
    <t>WIN-HCM-GVP-3253</t>
  </si>
  <si>
    <t>win3339</t>
  </si>
  <si>
    <t>WIN-HCM-GVP-3339</t>
  </si>
  <si>
    <t>win3443</t>
  </si>
  <si>
    <t>WIN-HCM-GVP-3443</t>
  </si>
  <si>
    <t>win3445</t>
  </si>
  <si>
    <t>WIN-HCM-GVP-3445</t>
  </si>
  <si>
    <t>win3505</t>
  </si>
  <si>
    <t>WIN-HCM-GVP-3505</t>
  </si>
  <si>
    <t>win3620</t>
  </si>
  <si>
    <t>WIN-HCM-GVP-3620</t>
  </si>
  <si>
    <t>win3621</t>
  </si>
  <si>
    <t>WIN-HCM-GVP-3621</t>
  </si>
  <si>
    <t>win3635</t>
  </si>
  <si>
    <t>WIN-HCM-GVP-3635</t>
  </si>
  <si>
    <t>win3667</t>
  </si>
  <si>
    <t>WIN-HCM-GVP-3667</t>
  </si>
  <si>
    <t>WIN3677</t>
  </si>
  <si>
    <t>WIN-HCM-GVP-3677</t>
  </si>
  <si>
    <t>WIN3705</t>
  </si>
  <si>
    <t>WIN-HCM-GVP-3705</t>
  </si>
  <si>
    <t>WIN3774</t>
  </si>
  <si>
    <t>WIN-HCM-GVP-3774</t>
  </si>
  <si>
    <t>win3932</t>
  </si>
  <si>
    <t>WIN-HCM-GVP-3932</t>
  </si>
  <si>
    <t>win3984</t>
  </si>
  <si>
    <t>WIN-HCM-GVP-3984</t>
  </si>
  <si>
    <t>win4046</t>
  </si>
  <si>
    <t>WIN-HCM-GVP-4046</t>
  </si>
  <si>
    <t>win4056</t>
  </si>
  <si>
    <t>WIN-HCM-GVP-4056</t>
  </si>
  <si>
    <t>win4152</t>
  </si>
  <si>
    <t>WIN-HCM-GVP-4152</t>
  </si>
  <si>
    <t>win4193</t>
  </si>
  <si>
    <t>WIN-HCM-GVP-4193</t>
  </si>
  <si>
    <t>win4194</t>
  </si>
  <si>
    <t>WIN-HCM-GVP-4194</t>
  </si>
  <si>
    <t>win4223</t>
  </si>
  <si>
    <t>WIN-HCM-GVP-4223</t>
  </si>
  <si>
    <t>win4229</t>
  </si>
  <si>
    <t>WIN-HCM-GVP-4229</t>
  </si>
  <si>
    <t>WIN4349</t>
  </si>
  <si>
    <t>WIN-HCM-GVP-4349</t>
  </si>
  <si>
    <t>WIN4783</t>
  </si>
  <si>
    <t>WIN-HCM-GVP-4783</t>
  </si>
  <si>
    <t>WIN4943</t>
  </si>
  <si>
    <t>WIN-HCM-GVP-4943</t>
  </si>
  <si>
    <t>WIN4952</t>
  </si>
  <si>
    <t>WIN-HCM-GVP-4952</t>
  </si>
  <si>
    <t>WIN5449</t>
  </si>
  <si>
    <t>WIN-HCM-GVP-5449</t>
  </si>
  <si>
    <t>WIN5493</t>
  </si>
  <si>
    <t>WIN-HCM-GVP-5493</t>
  </si>
  <si>
    <t>WIN5556</t>
  </si>
  <si>
    <t>WIN-HCM-GVP-5556</t>
  </si>
  <si>
    <t>WIN5785</t>
  </si>
  <si>
    <t>WIN-HCM-GVP-5785</t>
  </si>
  <si>
    <t>WIN5998</t>
  </si>
  <si>
    <t>WIN-HCM-GVP-5998</t>
  </si>
  <si>
    <t>WIN6047</t>
  </si>
  <si>
    <t>WIN-HCM-GVP-6047</t>
  </si>
  <si>
    <t>WIN6068</t>
  </si>
  <si>
    <t>WIN-HCM-GVP-6068</t>
  </si>
  <si>
    <t>WIN6675</t>
  </si>
  <si>
    <t>WIN-HCM-GVP-6675</t>
  </si>
  <si>
    <t>WIN6844</t>
  </si>
  <si>
    <t>WIN-HCM-GVP-6844</t>
  </si>
  <si>
    <t>win6900</t>
  </si>
  <si>
    <t>WIN-HCM-GVP-6900</t>
  </si>
  <si>
    <t>Win-HCM-HBC-2BAH</t>
  </si>
  <si>
    <t>WIN2AE6</t>
  </si>
  <si>
    <t>WIN-HCM-HHM-2AE6</t>
  </si>
  <si>
    <t>WIN2AE7</t>
  </si>
  <si>
    <t>WIN-HCM-HHM-2AE7</t>
  </si>
  <si>
    <t>WIN2AG3</t>
  </si>
  <si>
    <t>WIN-HCM-HHM-2AG3</t>
  </si>
  <si>
    <t>WIN3285</t>
  </si>
  <si>
    <t>WIN-HCM-HHM-3285</t>
  </si>
  <si>
    <t>win3316</t>
  </si>
  <si>
    <t>WIN-HCM-HHM-3316</t>
  </si>
  <si>
    <t>WIN3392</t>
  </si>
  <si>
    <t>WIN-HCM-HHM-3392</t>
  </si>
  <si>
    <t>win3426</t>
  </si>
  <si>
    <t>WIN-HCM-HHM-3426</t>
  </si>
  <si>
    <t>win3484</t>
  </si>
  <si>
    <t>WIN-HCM-HHM-3484</t>
  </si>
  <si>
    <t>WIN3516</t>
  </si>
  <si>
    <t>WIN-HCM-HHM-3516</t>
  </si>
  <si>
    <t>WIN3566</t>
  </si>
  <si>
    <t>WIN-HCM-HHM-3566</t>
  </si>
  <si>
    <t>WIN3726</t>
  </si>
  <si>
    <t>WIN-HCM-HHM-3726</t>
  </si>
  <si>
    <t>WIN4027</t>
  </si>
  <si>
    <t>WIN-HCM-HHM-4027</t>
  </si>
  <si>
    <t>WIN4148</t>
  </si>
  <si>
    <t>WIN-HCM-HHM-4148</t>
  </si>
  <si>
    <t>WIN5024</t>
  </si>
  <si>
    <t>WIN-HCM-HHM-5024</t>
  </si>
  <si>
    <t>WIN5182</t>
  </si>
  <si>
    <t>WIN-HCM-HHM-5182</t>
  </si>
  <si>
    <t>WIN5414</t>
  </si>
  <si>
    <t>WIN-HCM-HHM-5414</t>
  </si>
  <si>
    <t>WIN5841</t>
  </si>
  <si>
    <t>WIN-HCM-HHM-5841</t>
  </si>
  <si>
    <t>WIN6133</t>
  </si>
  <si>
    <t>WIN-HCM-HHM-6133</t>
  </si>
  <si>
    <t>WIN6228</t>
  </si>
  <si>
    <t>WIN-HCM-HHM-6228</t>
  </si>
  <si>
    <t>WIN6382</t>
  </si>
  <si>
    <t>WIN-HCM-HHM-6382</t>
  </si>
  <si>
    <t>win6682</t>
  </si>
  <si>
    <t>WIN-HCM-HHM-6682</t>
  </si>
  <si>
    <t>win6795</t>
  </si>
  <si>
    <t>WIN-HCM-HHM-6795</t>
  </si>
  <si>
    <t>win6824</t>
  </si>
  <si>
    <t>WIN-HCM-HHM-6824</t>
  </si>
  <si>
    <t>win6830</t>
  </si>
  <si>
    <t>WIN-HCM-HHM-6830</t>
  </si>
  <si>
    <t>WIN2027</t>
  </si>
  <si>
    <t>WIN-HCM-HNB-2027</t>
  </si>
  <si>
    <t>WIN2042</t>
  </si>
  <si>
    <t>WIN-HCM-HNB-2042</t>
  </si>
  <si>
    <t>WIN2AC8</t>
  </si>
  <si>
    <t>WIN-HCM-HNB-2AC8</t>
  </si>
  <si>
    <t>WIN3112</t>
  </si>
  <si>
    <t>WIN-HCM-HNB-3112</t>
  </si>
  <si>
    <t>win3115</t>
  </si>
  <si>
    <t>WIN-HCM-HNB-3115</t>
  </si>
  <si>
    <t>WIN3533</t>
  </si>
  <si>
    <t>WIN-HCM-HNB-3533</t>
  </si>
  <si>
    <t>WIN3907</t>
  </si>
  <si>
    <t>WIN-HCM-HNB-3907</t>
  </si>
  <si>
    <t>WIN3964</t>
  </si>
  <si>
    <t>WIN-HCM-HNB-3964</t>
  </si>
  <si>
    <t>WIN5547</t>
  </si>
  <si>
    <t>WIN-HCM-HNB-5547</t>
  </si>
  <si>
    <t>WIN6104</t>
  </si>
  <si>
    <t>WIN-HCM-HNB-6104</t>
  </si>
  <si>
    <t>WIN6242</t>
  </si>
  <si>
    <t>WIN-HCM-HNB-6242</t>
  </si>
  <si>
    <t>WIN6422</t>
  </si>
  <si>
    <t>WIN-HCM-HNB-6422</t>
  </si>
  <si>
    <t>WIN6566</t>
  </si>
  <si>
    <t>WIN-HCM-HNB-6566</t>
  </si>
  <si>
    <t>win6781</t>
  </si>
  <si>
    <t>WIN-HCM-HNB-6781</t>
  </si>
  <si>
    <t>WIN6916</t>
  </si>
  <si>
    <t>WIN-HCM-HNB-6916</t>
  </si>
  <si>
    <t>WIN2107</t>
  </si>
  <si>
    <t>WIN-HCM-PNN-2107</t>
  </si>
  <si>
    <t>WIN2882</t>
  </si>
  <si>
    <t>WIN-HCM-PNN-2882</t>
  </si>
  <si>
    <t>WIN2894</t>
  </si>
  <si>
    <t>WIN-HCM-PNN-2894</t>
  </si>
  <si>
    <t>WIN3254</t>
  </si>
  <si>
    <t>WIN-HCM-PNN-3254</t>
  </si>
  <si>
    <t>WIN3563</t>
  </si>
  <si>
    <t>WIN-HCM-PNN-3563</t>
  </si>
  <si>
    <t>WIN3811</t>
  </si>
  <si>
    <t>WIN-HCM-PNN-3811</t>
  </si>
  <si>
    <t>WIN3904</t>
  </si>
  <si>
    <t>WIN-HCM-PNN-3904</t>
  </si>
  <si>
    <t>WIN5427</t>
  </si>
  <si>
    <t>WIN-HCM-PNN-5427</t>
  </si>
  <si>
    <t>win5548</t>
  </si>
  <si>
    <t>WIN-HCM-PNN-5548</t>
  </si>
  <si>
    <t>WIN5823</t>
  </si>
  <si>
    <t>WIN-HCM-PNN-5823</t>
  </si>
  <si>
    <t>WIN6088</t>
  </si>
  <si>
    <t>WIN-HCM-PNN-6088</t>
  </si>
  <si>
    <t>WIN6188</t>
  </si>
  <si>
    <t>WIN-HCM-PNN-6188</t>
  </si>
  <si>
    <t>WIN6468</t>
  </si>
  <si>
    <t>WIN-HCM-PNN-6468</t>
  </si>
  <si>
    <t>win1511</t>
  </si>
  <si>
    <t>WIN-HCM-Q10-1511</t>
  </si>
  <si>
    <t>win2721</t>
  </si>
  <si>
    <t>WIN-HCM-Q10-2721</t>
  </si>
  <si>
    <t>WIN2AC9</t>
  </si>
  <si>
    <t>WIN-HCM-Q10-2AC9</t>
  </si>
  <si>
    <t>WIN2AGX</t>
  </si>
  <si>
    <t>WIN-HCM-Q10-2AGX</t>
  </si>
  <si>
    <t>WIN2AW6</t>
  </si>
  <si>
    <t>WIN-HCM-Q10-2AW6</t>
  </si>
  <si>
    <t>win3147</t>
  </si>
  <si>
    <t>WIN-HCM-Q10-3147</t>
  </si>
  <si>
    <t>win3449</t>
  </si>
  <si>
    <t>WIN-HCM-Q10-3449</t>
  </si>
  <si>
    <t>win3562</t>
  </si>
  <si>
    <t>WIN-HCM-Q10-3562</t>
  </si>
  <si>
    <t>win3666</t>
  </si>
  <si>
    <t>WIN-HCM-Q10-3666</t>
  </si>
  <si>
    <t>win3783</t>
  </si>
  <si>
    <t>WIN-HCM-Q10-3783</t>
  </si>
  <si>
    <t>win4757</t>
  </si>
  <si>
    <t>WIN-HCM-Q10-4757</t>
  </si>
  <si>
    <t>WIN-048</t>
  </si>
  <si>
    <t>WIN-HCM-Q1-048</t>
  </si>
  <si>
    <t>win5019</t>
  </si>
  <si>
    <t>WIN-HCM-Q10-5019</t>
  </si>
  <si>
    <t>win5026</t>
  </si>
  <si>
    <t>WIN-HCM-Q10-5026</t>
  </si>
  <si>
    <t>win6618</t>
  </si>
  <si>
    <t>WIN-HCM-Q10-6618</t>
  </si>
  <si>
    <t>WIN2036</t>
  </si>
  <si>
    <t>WIN-HCM-Q11-2036</t>
  </si>
  <si>
    <t>WIN3742</t>
  </si>
  <si>
    <t>WIN-HCM-Q11-3742</t>
  </si>
  <si>
    <t>WIN3757</t>
  </si>
  <si>
    <t>WIN-HCM-Q11-3757</t>
  </si>
  <si>
    <t>WIN4131</t>
  </si>
  <si>
    <t>WIN-HCM-Q11-4131</t>
  </si>
  <si>
    <t>WIN4858</t>
  </si>
  <si>
    <t>WIN-HCM-Q11-4858</t>
  </si>
  <si>
    <t>WIN5383</t>
  </si>
  <si>
    <t>WIN-HCM-Q11-5383</t>
  </si>
  <si>
    <t>WIN5420</t>
  </si>
  <si>
    <t>WIN-HCM-Q11-5420</t>
  </si>
  <si>
    <t>WIN1545</t>
  </si>
  <si>
    <t>WIN-HCM-Q1-1545</t>
  </si>
  <si>
    <t>WIN5973</t>
  </si>
  <si>
    <t>WIN-HCM-Q11-5973</t>
  </si>
  <si>
    <t>WIN6103</t>
  </si>
  <si>
    <t>WIN-HCM-Q11-6103</t>
  </si>
  <si>
    <t>WIN6220</t>
  </si>
  <si>
    <t>WIN-HCM-Q11-6220</t>
  </si>
  <si>
    <t>WIN6239</t>
  </si>
  <si>
    <t>WIN-HCM-Q11-6239</t>
  </si>
  <si>
    <t>WIN2023</t>
  </si>
  <si>
    <t>WIN-HCM-Q1-2023</t>
  </si>
  <si>
    <t>WIN2386</t>
  </si>
  <si>
    <t>WIN-HCM-Q12-2386</t>
  </si>
  <si>
    <t>WIN2881</t>
  </si>
  <si>
    <t>WIN-HCM-Q12-2881</t>
  </si>
  <si>
    <t>WIN2892</t>
  </si>
  <si>
    <t>WIN-HCM-Q12-2892</t>
  </si>
  <si>
    <t>WIN2A46</t>
  </si>
  <si>
    <t>WIN-HCM-Q12-2A46</t>
  </si>
  <si>
    <t>WIN2AAO</t>
  </si>
  <si>
    <t>WIN-HCM-Q12-2AAO</t>
  </si>
  <si>
    <t>WIN2AR7</t>
  </si>
  <si>
    <t>WIN-HCM-Q12-2AR7</t>
  </si>
  <si>
    <t>win3163</t>
  </si>
  <si>
    <t>WIN-HCM-Q12-3163</t>
  </si>
  <si>
    <t>WIN3223</t>
  </si>
  <si>
    <t>WIN-HCM-Q12-3223</t>
  </si>
  <si>
    <t>WIN3258</t>
  </si>
  <si>
    <t>WIN-HCM-Q12-3258</t>
  </si>
  <si>
    <t>WIN3283</t>
  </si>
  <si>
    <t>WIN-HCM-Q12-3283</t>
  </si>
  <si>
    <t>WIN3286</t>
  </si>
  <si>
    <t>WIN-HCM-Q12-3286</t>
  </si>
  <si>
    <t>WIN3296</t>
  </si>
  <si>
    <t>WIN-HCM-Q12-3296</t>
  </si>
  <si>
    <t>WIN3394</t>
  </si>
  <si>
    <t>WIN-HCM-Q12-3394</t>
  </si>
  <si>
    <t>WIN3420</t>
  </si>
  <si>
    <t>WIN-HCM-Q12-3420</t>
  </si>
  <si>
    <t>WIN3630</t>
  </si>
  <si>
    <t>WIN-HCM-Q12-3630</t>
  </si>
  <si>
    <t>WIN3843</t>
  </si>
  <si>
    <t>WIN-HCM-Q12-3843</t>
  </si>
  <si>
    <t>WIN3848</t>
  </si>
  <si>
    <t>WIN-HCM-Q12-3848</t>
  </si>
  <si>
    <t>WIN3868</t>
  </si>
  <si>
    <t>WIN-HCM-Q12-3868</t>
  </si>
  <si>
    <t>WIN3906</t>
  </si>
  <si>
    <t>WIN-HCM-Q12-3906</t>
  </si>
  <si>
    <t>WIN4013</t>
  </si>
  <si>
    <t>WIN-HCM-Q12-4013</t>
  </si>
  <si>
    <t>WIN4285</t>
  </si>
  <si>
    <t>WIN-HCM-Q12-4285</t>
  </si>
  <si>
    <t>win4323</t>
  </si>
  <si>
    <t>WIN-HCM-Q12-4323</t>
  </si>
  <si>
    <t>WIN4345</t>
  </si>
  <si>
    <t>WIN-HCM-Q12-4345</t>
  </si>
  <si>
    <t>WIN4420</t>
  </si>
  <si>
    <t>WIN-HCM-Q12-4420</t>
  </si>
  <si>
    <t>WIN4493</t>
  </si>
  <si>
    <t>WIN-HCM-Q12-4493</t>
  </si>
  <si>
    <t>WIN4774</t>
  </si>
  <si>
    <t>WIN-HCM-Q12-4774</t>
  </si>
  <si>
    <t>WIN4779</t>
  </si>
  <si>
    <t>WIN-HCM-Q12-4779</t>
  </si>
  <si>
    <t>WIN5115</t>
  </si>
  <si>
    <t>WIN-HCM-Q12-5115</t>
  </si>
  <si>
    <t>WIN5141</t>
  </si>
  <si>
    <t>WIN-HCM-Q12-5141</t>
  </si>
  <si>
    <t>WIN5240</t>
  </si>
  <si>
    <t>WIN-HCM-Q12-5240</t>
  </si>
  <si>
    <t>WIN5278</t>
  </si>
  <si>
    <t>WIN-HCM-Q12-5278</t>
  </si>
  <si>
    <t>WIN5447</t>
  </si>
  <si>
    <t>WIN-HCM-Q12-5447</t>
  </si>
  <si>
    <t>WIN5521</t>
  </si>
  <si>
    <t>WIN-HCM-Q12-5521</t>
  </si>
  <si>
    <t>WIN5544</t>
  </si>
  <si>
    <t>WIN-HCM-Q12-5544</t>
  </si>
  <si>
    <t>WIN5552</t>
  </si>
  <si>
    <t>WIN-HCM-Q12-5552</t>
  </si>
  <si>
    <t>WIN6008</t>
  </si>
  <si>
    <t>WIN-HCM-Q12-6008</t>
  </si>
  <si>
    <t>WIN6020</t>
  </si>
  <si>
    <t>WIN-HCM-Q12-6020</t>
  </si>
  <si>
    <t>WIN6027</t>
  </si>
  <si>
    <t>WIN-HCM-Q12-6027</t>
  </si>
  <si>
    <t>WIN6229</t>
  </si>
  <si>
    <t>WIN-HCM-Q12-6229</t>
  </si>
  <si>
    <t>WIN6230</t>
  </si>
  <si>
    <t>WIN-HCM-Q12-6230</t>
  </si>
  <si>
    <t>WIN6565</t>
  </si>
  <si>
    <t>WIN-HCM-Q12-6565</t>
  </si>
  <si>
    <t>WIN6670</t>
  </si>
  <si>
    <t>WIN-HCM-Q12-6670</t>
  </si>
  <si>
    <t>win6674</t>
  </si>
  <si>
    <t>WIN-HCM-Q12-6674</t>
  </si>
  <si>
    <t>WIN6993</t>
  </si>
  <si>
    <t>WIN-HCM-Q12-6993</t>
  </si>
  <si>
    <t>WIN2ABY</t>
  </si>
  <si>
    <t>WIN-HCM-Q1-2ABY</t>
  </si>
  <si>
    <t>WIN2ALN</t>
  </si>
  <si>
    <t>WIN-HCM-Q1-2ALN</t>
  </si>
  <si>
    <t>WIN2AR9</t>
  </si>
  <si>
    <t>WIN-HCM-Q1-2AR9</t>
  </si>
  <si>
    <t>WIN2BI7</t>
  </si>
  <si>
    <t>WIN-HCM-Q1-2BI7</t>
  </si>
  <si>
    <t>WIN3537</t>
  </si>
  <si>
    <t>WIN-HCM-Q1-3537</t>
  </si>
  <si>
    <t>WIN4200</t>
  </si>
  <si>
    <t>WIN-HCM-Q1-4200</t>
  </si>
  <si>
    <t>WIN4935</t>
  </si>
  <si>
    <t>WIN-HCM-Q1-4935</t>
  </si>
  <si>
    <t>WIN1528</t>
  </si>
  <si>
    <t>WIN-HCM-Q2-1528</t>
  </si>
  <si>
    <t>WIN1561</t>
  </si>
  <si>
    <t>WIN-HCM-Q2-1561</t>
  </si>
  <si>
    <t>WIN1568</t>
  </si>
  <si>
    <t>WIN-HCM-Q2-1568</t>
  </si>
  <si>
    <t>WIN1685</t>
  </si>
  <si>
    <t>WIN-HCM-Q2-1685</t>
  </si>
  <si>
    <t>WIN2026</t>
  </si>
  <si>
    <t>WIN-HCM-Q2-2026</t>
  </si>
  <si>
    <t>WIN2507</t>
  </si>
  <si>
    <t>WIN-HCM-Q2-2507</t>
  </si>
  <si>
    <t>WIN2641</t>
  </si>
  <si>
    <t>WIN-HCM-Q2-2641</t>
  </si>
  <si>
    <t>WIN2931</t>
  </si>
  <si>
    <t>WIN-HCM-Q2-2931</t>
  </si>
  <si>
    <t>WIN2965</t>
  </si>
  <si>
    <t>WIN-HCM-Q2-2965</t>
  </si>
  <si>
    <t>WIN2A13</t>
  </si>
  <si>
    <t>WIN-HCM-Q2-2A13</t>
  </si>
  <si>
    <t>WIN2AB1</t>
  </si>
  <si>
    <t>WIN-HCM-Q2-2AB1</t>
  </si>
  <si>
    <t>WIN2ABF</t>
  </si>
  <si>
    <t>WIN-HCM-Q2-2ABF</t>
  </si>
  <si>
    <t>WIN2AMB</t>
  </si>
  <si>
    <t>WIN-HCM-Q2-2AMB</t>
  </si>
  <si>
    <t>WIN2AP6</t>
  </si>
  <si>
    <t>WIN-HCM-Q2-2AP6</t>
  </si>
  <si>
    <t>WIN3119</t>
  </si>
  <si>
    <t>WIN-HCM-Q2-3119</t>
  </si>
  <si>
    <t>WIN3156</t>
  </si>
  <si>
    <t>WIN-HCM-Q2-3156</t>
  </si>
  <si>
    <t>WIN3157</t>
  </si>
  <si>
    <t>WIN-HCM-Q2-3157</t>
  </si>
  <si>
    <t>WIN3469</t>
  </si>
  <si>
    <t>WIN-HCM-Q2-3469</t>
  </si>
  <si>
    <t>WIN3675</t>
  </si>
  <si>
    <t>WIN-HCM-Q2-3675</t>
  </si>
  <si>
    <t>win4082</t>
  </si>
  <si>
    <t>WIN-HCM-Q2-4082</t>
  </si>
  <si>
    <t>WIN4235</t>
  </si>
  <si>
    <t>WIN-HCM-Q2-4235</t>
  </si>
  <si>
    <t>WIN4239</t>
  </si>
  <si>
    <t>WIN-HCM-Q2-4239</t>
  </si>
  <si>
    <t>WIN4366</t>
  </si>
  <si>
    <t>WIN-HCM-Q2-4366</t>
  </si>
  <si>
    <t>WIN4662</t>
  </si>
  <si>
    <t>WIN-HCM-Q2-4662</t>
  </si>
  <si>
    <t>WIN4772</t>
  </si>
  <si>
    <t>WIN-HCM-Q2-4772</t>
  </si>
  <si>
    <t>WIN4881</t>
  </si>
  <si>
    <t>WIN-HCM-Q2-4881</t>
  </si>
  <si>
    <t>WIN4915</t>
  </si>
  <si>
    <t>WIN-HCM-Q2-4915</t>
  </si>
  <si>
    <t>WIN4940</t>
  </si>
  <si>
    <t>WIN-HCM-Q2-4940</t>
  </si>
  <si>
    <t>WIN5006</t>
  </si>
  <si>
    <t>WIN-HCM-Q2-5006</t>
  </si>
  <si>
    <t>WIN5231</t>
  </si>
  <si>
    <t>WIN-HCM-Q2-5231</t>
  </si>
  <si>
    <t>WIN5387</t>
  </si>
  <si>
    <t>WIN-HCM-Q2-5387</t>
  </si>
  <si>
    <t>WIN5436</t>
  </si>
  <si>
    <t>WIN-HCM-Q2-5436</t>
  </si>
  <si>
    <t>WIN5483</t>
  </si>
  <si>
    <t>WIN-HCM-Q2-5483</t>
  </si>
  <si>
    <t>WIN5591</t>
  </si>
  <si>
    <t>WIN-HCM-Q2-5591</t>
  </si>
  <si>
    <t>win6036</t>
  </si>
  <si>
    <t>WIN-HCM-Q2-6036</t>
  </si>
  <si>
    <t>win6057</t>
  </si>
  <si>
    <t>WIN-HCM-Q2-6057</t>
  </si>
  <si>
    <t>win6135</t>
  </si>
  <si>
    <t>WIN-HCM-Q2-6135</t>
  </si>
  <si>
    <t>win6272</t>
  </si>
  <si>
    <t>WIN-HCM-Q2-6272</t>
  </si>
  <si>
    <t>WIN6429</t>
  </si>
  <si>
    <t>WIN-HCM-Q2-6429</t>
  </si>
  <si>
    <t>win6506</t>
  </si>
  <si>
    <t>WIN-HCM-Q2-6506</t>
  </si>
  <si>
    <t>WIN6709</t>
  </si>
  <si>
    <t>WIN-HCM-Q2-6709</t>
  </si>
  <si>
    <t>WIN6860</t>
  </si>
  <si>
    <t>WIN-HCM-Q2-6860</t>
  </si>
  <si>
    <t>WIN6992</t>
  </si>
  <si>
    <t>WIN-HCM-Q2-6992</t>
  </si>
  <si>
    <t>WIN2669</t>
  </si>
  <si>
    <t>WIN-HCM-Q3-2669</t>
  </si>
  <si>
    <t>WIN2685</t>
  </si>
  <si>
    <t>WIN-HCM-Q3-2685</t>
  </si>
  <si>
    <t>WIN3970</t>
  </si>
  <si>
    <t>WIN-HCM-Q3-3970</t>
  </si>
  <si>
    <t>WIN4264</t>
  </si>
  <si>
    <t>WIN-HCM-Q3-4264</t>
  </si>
  <si>
    <t>WIN4608</t>
  </si>
  <si>
    <t>WIN-HCM-Q3-4608</t>
  </si>
  <si>
    <t>WIN5007</t>
  </si>
  <si>
    <t>WIN-HCM-Q3-5007</t>
  </si>
  <si>
    <t>WIN5293</t>
  </si>
  <si>
    <t>WIN-HCM-Q3-5293</t>
  </si>
  <si>
    <t>WIN2030</t>
  </si>
  <si>
    <t>WIN-HCM-Q4-2030</t>
  </si>
  <si>
    <t>WIN2208</t>
  </si>
  <si>
    <t>WIN-HCM-Q4-2208</t>
  </si>
  <si>
    <t>WIN3911</t>
  </si>
  <si>
    <t>WIN-HCM-Q4-3911</t>
  </si>
  <si>
    <t>WIN4165</t>
  </si>
  <si>
    <t>WIN-HCM-Q4-4165</t>
  </si>
  <si>
    <t>WIN4203</t>
  </si>
  <si>
    <t>WIN-HCM-Q4-4203</t>
  </si>
  <si>
    <t>WIN4381</t>
  </si>
  <si>
    <t>WIN-HCM-Q4-4381</t>
  </si>
  <si>
    <t>WIN4569</t>
  </si>
  <si>
    <t>WIN-HCM-Q4-4569</t>
  </si>
  <si>
    <t>WIN6065</t>
  </si>
  <si>
    <t>WIN-HCM-Q4-6065</t>
  </si>
  <si>
    <t>WIN2226</t>
  </si>
  <si>
    <t>WIN-HCM-Q5-2226</t>
  </si>
  <si>
    <t>WIN3817</t>
  </si>
  <si>
    <t>WIN-HCM-Q5-3817</t>
  </si>
  <si>
    <t>WIN4336</t>
  </si>
  <si>
    <t>WIN-HCM-Q5-4336</t>
  </si>
  <si>
    <t>WIN5479</t>
  </si>
  <si>
    <t>WIN-HCM-Q5-5479</t>
  </si>
  <si>
    <t>WIN5824</t>
  </si>
  <si>
    <t>WIN-HCM-Q5-5824</t>
  </si>
  <si>
    <t>WIN3663</t>
  </si>
  <si>
    <t>WIN-HCM-Q6-3663</t>
  </si>
  <si>
    <t>WIN3673</t>
  </si>
  <si>
    <t>WIN-HCM-Q6-3673</t>
  </si>
  <si>
    <t>WIN3775</t>
  </si>
  <si>
    <t>WIN-HCM-Q6-3775</t>
  </si>
  <si>
    <t>WIN3802</t>
  </si>
  <si>
    <t>WIN-HCM-Q6-3802</t>
  </si>
  <si>
    <t>WIN4386</t>
  </si>
  <si>
    <t>WIN-HCM-Q6-4386</t>
  </si>
  <si>
    <t>WIN4441</t>
  </si>
  <si>
    <t>WIN-HCM-Q6-4441</t>
  </si>
  <si>
    <t>WIN4922</t>
  </si>
  <si>
    <t>WIN-HCM-Q6-4922</t>
  </si>
  <si>
    <t>WIN6143</t>
  </si>
  <si>
    <t>WIN-HCM-Q6-6143</t>
  </si>
  <si>
    <t>win6711</t>
  </si>
  <si>
    <t>WIN-HCM-Q6-6711</t>
  </si>
  <si>
    <t>WIN6734</t>
  </si>
  <si>
    <t>WIN-HCM-Q6-6734</t>
  </si>
  <si>
    <t>win6985</t>
  </si>
  <si>
    <t>WIN-HCM-Q6-6985</t>
  </si>
  <si>
    <t>WIN1597</t>
  </si>
  <si>
    <t>WIN-HCM-Q7-1597</t>
  </si>
  <si>
    <t>WIN1681</t>
  </si>
  <si>
    <t>WIN-HCM-Q7-1681</t>
  </si>
  <si>
    <t>WIN2043</t>
  </si>
  <si>
    <t>WIN-HCM-Q7-2043</t>
  </si>
  <si>
    <t>WIN2503</t>
  </si>
  <si>
    <t>WIN-HCM-Q7-2503</t>
  </si>
  <si>
    <t>WIN2929</t>
  </si>
  <si>
    <t>WIN-HCM-Q7-2929</t>
  </si>
  <si>
    <t>WIN2A12</t>
  </si>
  <si>
    <t>WIN-HCM-Q7-2A12</t>
  </si>
  <si>
    <t>Win2ABG</t>
  </si>
  <si>
    <t>WIN-HCM-Q7-2ABG</t>
  </si>
  <si>
    <t>WIN2AEZ</t>
  </si>
  <si>
    <t>WIN-HCM-Q7-2AEZ</t>
  </si>
  <si>
    <t>WIN2AF4</t>
  </si>
  <si>
    <t>WIN-HCM-Q7-2AF4</t>
  </si>
  <si>
    <t>Win2AGY</t>
  </si>
  <si>
    <t>WIN-HCM-Q7-2AGY</t>
  </si>
  <si>
    <t>Win2AHZ</t>
  </si>
  <si>
    <t>WIN-HCM-Q7-2AHZ</t>
  </si>
  <si>
    <t>WIN2AL7</t>
  </si>
  <si>
    <t>WIN-HCM-Q7-2AL7</t>
  </si>
  <si>
    <t>WIN2APU</t>
  </si>
  <si>
    <t>WIN-HCM-Q7-2APU</t>
  </si>
  <si>
    <t>WIN3016</t>
  </si>
  <si>
    <t>WIN-HCM-Q7-3016</t>
  </si>
  <si>
    <t>WIN3078</t>
  </si>
  <si>
    <t>WIN-HCM-Q7-3078</t>
  </si>
  <si>
    <t>WIN3084</t>
  </si>
  <si>
    <t>WIN-HCM-Q7-3084</t>
  </si>
  <si>
    <t>WIN3135</t>
  </si>
  <si>
    <t>WIN-HCM-Q7-3135</t>
  </si>
  <si>
    <t>WIN3215</t>
  </si>
  <si>
    <t>WIN-HCM-Q7-3215</t>
  </si>
  <si>
    <t>WIN3758</t>
  </si>
  <si>
    <t>WIN-HCM-Q7-3758</t>
  </si>
  <si>
    <t>WIN3894</t>
  </si>
  <si>
    <t>WIN-HCM-Q7-3894</t>
  </si>
  <si>
    <t>WIN3988</t>
  </si>
  <si>
    <t>WIN-HCM-Q7-3988</t>
  </si>
  <si>
    <t>WIN4073</t>
  </si>
  <si>
    <t>WIN-HCM-Q7-4073</t>
  </si>
  <si>
    <t>WIN4100</t>
  </si>
  <si>
    <t>WIN-HCM-Q7-4100</t>
  </si>
  <si>
    <t>WIN4132</t>
  </si>
  <si>
    <t>WIN-HCM-Q7-4132</t>
  </si>
  <si>
    <t>WIN4226</t>
  </si>
  <si>
    <t>WIN-HCM-Q7-4226</t>
  </si>
  <si>
    <t>WIN4250</t>
  </si>
  <si>
    <t>WIN-HCM-Q7-4250</t>
  </si>
  <si>
    <t>WIN4281</t>
  </si>
  <si>
    <t>WIN-HCM-Q7-4281</t>
  </si>
  <si>
    <t>WIN4313</t>
  </si>
  <si>
    <t>WIN-HCM-Q7-4313</t>
  </si>
  <si>
    <t>WIN4330</t>
  </si>
  <si>
    <t>WIN-HCM-Q7-4330</t>
  </si>
  <si>
    <t>WIN4382</t>
  </si>
  <si>
    <t>WIN-HCM-Q7-4382</t>
  </si>
  <si>
    <t>WIN4383</t>
  </si>
  <si>
    <t>WIN-HCM-Q7-4383</t>
  </si>
  <si>
    <t>WIN4384</t>
  </si>
  <si>
    <t>WIN-HCM-Q7-4384</t>
  </si>
  <si>
    <t>WIN4590</t>
  </si>
  <si>
    <t>WIN-HCM-Q7-4590</t>
  </si>
  <si>
    <t>WIN5786</t>
  </si>
  <si>
    <t>WIN-HCM-Q7-5786</t>
  </si>
  <si>
    <t>WIN5794</t>
  </si>
  <si>
    <t>WIN-HCM-Q7-5794</t>
  </si>
  <si>
    <t>WIN5822</t>
  </si>
  <si>
    <t>WIN-HCM-Q7-5822</t>
  </si>
  <si>
    <t>WIN6060</t>
  </si>
  <si>
    <t>WIN-HCM-Q7-6060</t>
  </si>
  <si>
    <t>WIN6275</t>
  </si>
  <si>
    <t>WIN-HCM-Q7-6275</t>
  </si>
  <si>
    <t>WIN6319</t>
  </si>
  <si>
    <t>WIN-HCM-Q7-6319</t>
  </si>
  <si>
    <t>WIN6350</t>
  </si>
  <si>
    <t>WIN-HCM-Q7-6350</t>
  </si>
  <si>
    <t>WIN6421</t>
  </si>
  <si>
    <t>WIN-HCM-Q7-6421</t>
  </si>
  <si>
    <t>WIN6463</t>
  </si>
  <si>
    <t>WIN-HCM-Q7-6463</t>
  </si>
  <si>
    <t>WIN6518</t>
  </si>
  <si>
    <t>WIN-HCM-Q7-6518</t>
  </si>
  <si>
    <t>win6558</t>
  </si>
  <si>
    <t>WIN-HCM-Q7-6558</t>
  </si>
  <si>
    <t>WIN6951</t>
  </si>
  <si>
    <t>WIN-HCM-Q7-6951</t>
  </si>
  <si>
    <t>win2954</t>
  </si>
  <si>
    <t>WIN-HCM-Q8-2954</t>
  </si>
  <si>
    <t>WIN2A39</t>
  </si>
  <si>
    <t>WIN-HCM-Q8-2A39</t>
  </si>
  <si>
    <t>WIN2AVM</t>
  </si>
  <si>
    <t>WIN-HCM-Q8-2AVM</t>
  </si>
  <si>
    <t>win3199</t>
  </si>
  <si>
    <t>WIN-HCM-Q8-3199</t>
  </si>
  <si>
    <t>win3292</t>
  </si>
  <si>
    <t>WIN-HCM-Q8-3292</t>
  </si>
  <si>
    <t>win3352</t>
  </si>
  <si>
    <t>WIN-HCM-Q8-3352</t>
  </si>
  <si>
    <t>win3422</t>
  </si>
  <si>
    <t>WIN-HCM-Q8-3422</t>
  </si>
  <si>
    <t>win3759</t>
  </si>
  <si>
    <t>WIN-HCM-Q8-3759</t>
  </si>
  <si>
    <t>win3760</t>
  </si>
  <si>
    <t>WIN-HCM-Q8-3760</t>
  </si>
  <si>
    <t>win3983</t>
  </si>
  <si>
    <t>WIN-HCM-Q8-3983</t>
  </si>
  <si>
    <t>win4012</t>
  </si>
  <si>
    <t>WIN-HCM-Q8-4012</t>
  </si>
  <si>
    <t>win4146</t>
  </si>
  <si>
    <t>WIN-HCM-Q8-4146</t>
  </si>
  <si>
    <t>win4387</t>
  </si>
  <si>
    <t>WIN-HCM-Q8-4387</t>
  </si>
  <si>
    <t>win4388</t>
  </si>
  <si>
    <t>WIN-HCM-Q8-4388</t>
  </si>
  <si>
    <t>win4615</t>
  </si>
  <si>
    <t>WIN-HCM-Q8-4615</t>
  </si>
  <si>
    <t>win4785</t>
  </si>
  <si>
    <t>WIN-HCM-Q8-4785</t>
  </si>
  <si>
    <t>win5360</t>
  </si>
  <si>
    <t>WIN-HCM-Q8-5360</t>
  </si>
  <si>
    <t>win5712</t>
  </si>
  <si>
    <t>WIN-HCM-Q8-5712</t>
  </si>
  <si>
    <t>win5755</t>
  </si>
  <si>
    <t>WIN-HCM-Q8-5755</t>
  </si>
  <si>
    <t>win6070</t>
  </si>
  <si>
    <t>WIN-HCM-Q8-6070</t>
  </si>
  <si>
    <t>win6164</t>
  </si>
  <si>
    <t>WIN-HCM-Q8-6164</t>
  </si>
  <si>
    <t>win6186</t>
  </si>
  <si>
    <t>WIN-HCM-Q8-6186</t>
  </si>
  <si>
    <t>win6190</t>
  </si>
  <si>
    <t>WIN-HCM-Q8-6190</t>
  </si>
  <si>
    <t>win6478</t>
  </si>
  <si>
    <t>WIN-HCM-Q8-6478</t>
  </si>
  <si>
    <t>win6869</t>
  </si>
  <si>
    <t>WIN-HCM-Q8-6869</t>
  </si>
  <si>
    <t>WIN6896</t>
  </si>
  <si>
    <t>WIN-HCM-Q8-6896</t>
  </si>
  <si>
    <t>win6964</t>
  </si>
  <si>
    <t>WIN-HCM-Q8-6964</t>
  </si>
  <si>
    <t>WIN1567</t>
  </si>
  <si>
    <t>WIN-HCM-Q9-1567</t>
  </si>
  <si>
    <t>WIN2639</t>
  </si>
  <si>
    <t>WIN-HCM-Q9-2639</t>
  </si>
  <si>
    <t>WIN2A10</t>
  </si>
  <si>
    <t>WIN-HCM-Q9-2A10</t>
  </si>
  <si>
    <t>WIN2A25</t>
  </si>
  <si>
    <t>WIN-HCM-Q9-2A25</t>
  </si>
  <si>
    <t>WIN2A48</t>
  </si>
  <si>
    <t>WIN-HCM-Q9-2A48</t>
  </si>
  <si>
    <t>WIN2AXZ</t>
  </si>
  <si>
    <t>WIN-HCM-Q9-2AXZ</t>
  </si>
  <si>
    <t>WIN3069</t>
  </si>
  <si>
    <t>WIN-HCM-Q9-3069</t>
  </si>
  <si>
    <t>win3242</t>
  </si>
  <si>
    <t>WIN-HCM-Q9-3242</t>
  </si>
  <si>
    <t>WIN3257</t>
  </si>
  <si>
    <t>WIN-HCM-Q9-3257</t>
  </si>
  <si>
    <t>win3259</t>
  </si>
  <si>
    <t>WIN-HCM-Q9-3259</t>
  </si>
  <si>
    <t>WIN3386</t>
  </si>
  <si>
    <t>WIN-HCM-Q9-3386</t>
  </si>
  <si>
    <t>win3456</t>
  </si>
  <si>
    <t>WIN-HCM-Q9-3456</t>
  </si>
  <si>
    <t>WIN3594</t>
  </si>
  <si>
    <t>WIN-HCM-Q9-3594</t>
  </si>
  <si>
    <t>WIN3725</t>
  </si>
  <si>
    <t>WIN-HCM-Q9-3725</t>
  </si>
  <si>
    <t>WIN3738</t>
  </si>
  <si>
    <t>WIN-HCM-Q9-3738</t>
  </si>
  <si>
    <t>win3740</t>
  </si>
  <si>
    <t>WIN-HCM-Q9-3740</t>
  </si>
  <si>
    <t>win3785</t>
  </si>
  <si>
    <t>WIN-HCM-Q9-3785</t>
  </si>
  <si>
    <t>win3831</t>
  </si>
  <si>
    <t>WIN-HCM-Q9-3831</t>
  </si>
  <si>
    <t>win3861</t>
  </si>
  <si>
    <t>WIN-HCM-Q9-3861</t>
  </si>
  <si>
    <t>WIN3971</t>
  </si>
  <si>
    <t>WIN-HCM-Q9-3971</t>
  </si>
  <si>
    <t>win4058</t>
  </si>
  <si>
    <t>WIN-HCM-Q9-4058</t>
  </si>
  <si>
    <t>WIN4091</t>
  </si>
  <si>
    <t>WIN-HCM-Q9-4091</t>
  </si>
  <si>
    <t>WIN4293</t>
  </si>
  <si>
    <t>WIN-HCM-Q9-4293</t>
  </si>
  <si>
    <t>WIN4320</t>
  </si>
  <si>
    <t>WIN-HCM-Q9-4320</t>
  </si>
  <si>
    <t>WIN4405</t>
  </si>
  <si>
    <t>WIN-HCM-Q9-4405</t>
  </si>
  <si>
    <t>WIN4704</t>
  </si>
  <si>
    <t>WIN-HCM-Q9-4704</t>
  </si>
  <si>
    <t>WIN4937</t>
  </si>
  <si>
    <t>WIN-HCM-Q9-4937</t>
  </si>
  <si>
    <t>WIN5086</t>
  </si>
  <si>
    <t>WIN-HCM-Q9-5086</t>
  </si>
  <si>
    <t>WIN5124</t>
  </si>
  <si>
    <t>WIN-HCM-Q9-5124</t>
  </si>
  <si>
    <t>win5238</t>
  </si>
  <si>
    <t>WIN-HCM-Q9-5238</t>
  </si>
  <si>
    <t>WIN5301</t>
  </si>
  <si>
    <t>WIN-HCM-Q9-5301</t>
  </si>
  <si>
    <t>WIN5329</t>
  </si>
  <si>
    <t>WIN-HCM-Q9-5329</t>
  </si>
  <si>
    <t>WIN5334</t>
  </si>
  <si>
    <t>WIN-HCM-Q9-5334</t>
  </si>
  <si>
    <t>WIN5354</t>
  </si>
  <si>
    <t>WIN-HCM-Q9-5354</t>
  </si>
  <si>
    <t>WIN5559</t>
  </si>
  <si>
    <t>WIN-HCM-Q9-5559</t>
  </si>
  <si>
    <t>WIN5637</t>
  </si>
  <si>
    <t>WIN-HCM-Q9-5637</t>
  </si>
  <si>
    <t>WIN5652</t>
  </si>
  <si>
    <t>WIN-HCM-Q9-5652</t>
  </si>
  <si>
    <t>WIN5717</t>
  </si>
  <si>
    <t>WIN-HCM-Q9-5717</t>
  </si>
  <si>
    <t>WIN5725</t>
  </si>
  <si>
    <t>WIN-HCM-Q9-5725</t>
  </si>
  <si>
    <t>win6001</t>
  </si>
  <si>
    <t>WIN-HCM-Q9-6001</t>
  </si>
  <si>
    <t>WIN6461</t>
  </si>
  <si>
    <t>WIN-HCM-Q9-6461</t>
  </si>
  <si>
    <t>WIN6545</t>
  </si>
  <si>
    <t>WIN-HCM-Q9-6545</t>
  </si>
  <si>
    <t>win6606</t>
  </si>
  <si>
    <t>WIN-HCM-Q9-6606</t>
  </si>
  <si>
    <t>win6705</t>
  </si>
  <si>
    <t>WIN-HCM-Q9-6705</t>
  </si>
  <si>
    <t>win6831</t>
  </si>
  <si>
    <t>WIN-HCM-Q9-6831</t>
  </si>
  <si>
    <t>WIN6875</t>
  </si>
  <si>
    <t>WIN-HCM-Q9-6875</t>
  </si>
  <si>
    <t>WIN6886</t>
  </si>
  <si>
    <t>WIN-HCM-Q9-6886</t>
  </si>
  <si>
    <t>WIN-HCM-TB-1513</t>
  </si>
  <si>
    <t>WIN-HCM-TB-1527</t>
  </si>
  <si>
    <t>WIN1513</t>
  </si>
  <si>
    <t>WIN-HCM-TBH-1513</t>
  </si>
  <si>
    <t>win1631</t>
  </si>
  <si>
    <t>WIN-HCM-TBH-1631</t>
  </si>
  <si>
    <t>win2045</t>
  </si>
  <si>
    <t>WIN-HCM-TBH-2045</t>
  </si>
  <si>
    <t>win2052</t>
  </si>
  <si>
    <t>WIN-HCM-TBH-2052</t>
  </si>
  <si>
    <t>win2446</t>
  </si>
  <si>
    <t>WIN-HCM-TBH-2446</t>
  </si>
  <si>
    <t>win2886</t>
  </si>
  <si>
    <t>WIN-HCM-TBH-2886</t>
  </si>
  <si>
    <t>WIN2A05</t>
  </si>
  <si>
    <t>WIN-HCM-TBH-2A05</t>
  </si>
  <si>
    <t>WIN2A77</t>
  </si>
  <si>
    <t>WIN-HCM-TBH-2A77</t>
  </si>
  <si>
    <t>WIN2A92</t>
  </si>
  <si>
    <t>WIN-HCM-TBH-2A92</t>
  </si>
  <si>
    <t>WIN2AR0</t>
  </si>
  <si>
    <t>WIN-HCM-TBH-2AR0</t>
  </si>
  <si>
    <t>WIN2AR8</t>
  </si>
  <si>
    <t>WIN-HCM-TBH-2AR8</t>
  </si>
  <si>
    <t>WIN2AXS</t>
  </si>
  <si>
    <t>WIN-HCM-TBH-2AXS</t>
  </si>
  <si>
    <t>win3175</t>
  </si>
  <si>
    <t>WIN-HCM-TBH-3175</t>
  </si>
  <si>
    <t>win3193</t>
  </si>
  <si>
    <t>WIN-HCM-TBH-3193</t>
  </si>
  <si>
    <t>win3204</t>
  </si>
  <si>
    <t>WIN-HCM-TBH-3204</t>
  </si>
  <si>
    <t>win3218</t>
  </si>
  <si>
    <t>WIN-HCM-TBH-3218</t>
  </si>
  <si>
    <t>WIN3307</t>
  </si>
  <si>
    <t>WIN-HCM-TBH-3307</t>
  </si>
  <si>
    <t>WIN3644</t>
  </si>
  <si>
    <t>WIN-HCM-TBH-3644</t>
  </si>
  <si>
    <t>WIN3736</t>
  </si>
  <si>
    <t>WIN-HCM-TBH-3736</t>
  </si>
  <si>
    <t>WIN3769</t>
  </si>
  <si>
    <t>WIN-HCM-TBH-3769</t>
  </si>
  <si>
    <t>WIN3834</t>
  </si>
  <si>
    <t>WIN-HCM-TBH-3834</t>
  </si>
  <si>
    <t>WIN4045</t>
  </si>
  <si>
    <t>WIN-HCM-TBH-4045</t>
  </si>
  <si>
    <t>WIN4055</t>
  </si>
  <si>
    <t>WIN-HCM-TBH-4055</t>
  </si>
  <si>
    <t>WIN4145</t>
  </si>
  <si>
    <t>WIN-HCM-TBH-4145</t>
  </si>
  <si>
    <t>WIN4290</t>
  </si>
  <si>
    <t>WIN-HCM-TBH-4290</t>
  </si>
  <si>
    <t>WIN4350</t>
  </si>
  <si>
    <t>WIN-HCM-TBH-4350</t>
  </si>
  <si>
    <t>WIN4412</t>
  </si>
  <si>
    <t>WIN-HCM-TBH-4412</t>
  </si>
  <si>
    <t>WIN4895</t>
  </si>
  <si>
    <t>WIN-HCM-TBH-4895</t>
  </si>
  <si>
    <t>WIN5025</t>
  </si>
  <si>
    <t>WIN-HCM-TBH-5025</t>
  </si>
  <si>
    <t>WIN5029</t>
  </si>
  <si>
    <t>WIN-HCM-TBH-5029</t>
  </si>
  <si>
    <t>WIN5077</t>
  </si>
  <si>
    <t>WIN-HCM-TBH-5077</t>
  </si>
  <si>
    <t>WIN5230</t>
  </si>
  <si>
    <t>WIN-HCM-TBH-5230</t>
  </si>
  <si>
    <t>WIN5269</t>
  </si>
  <si>
    <t>WIN-HCM-TBH-5269</t>
  </si>
  <si>
    <t>WIN5302</t>
  </si>
  <si>
    <t>WIN-HCM-TBH-5302</t>
  </si>
  <si>
    <t>WIN5355</t>
  </si>
  <si>
    <t>WIN-HCM-TBH-5355</t>
  </si>
  <si>
    <t>WIN5451</t>
  </si>
  <si>
    <t>WIN-HCM-TBH-5451</t>
  </si>
  <si>
    <t>WIN5588</t>
  </si>
  <si>
    <t>WIN-HCM-TBH-5588</t>
  </si>
  <si>
    <t>WIN5647</t>
  </si>
  <si>
    <t>WIN-HCM-TBH-5647</t>
  </si>
  <si>
    <t>WIN5767</t>
  </si>
  <si>
    <t>WIN-HCM-TBH-5767</t>
  </si>
  <si>
    <t>WIN5827</t>
  </si>
  <si>
    <t>WIN-HCM-TBH-5827</t>
  </si>
  <si>
    <t>WIN5840</t>
  </si>
  <si>
    <t>WIN-HCM-TBH-5840</t>
  </si>
  <si>
    <t>WIN5972</t>
  </si>
  <si>
    <t>WIN-HCM-TBH-5972</t>
  </si>
  <si>
    <t>WIN6031</t>
  </si>
  <si>
    <t>WIN-HCM-TBH-6031</t>
  </si>
  <si>
    <t>WIN6058</t>
  </si>
  <si>
    <t>WIN-HCM-TBH-6058</t>
  </si>
  <si>
    <t>WIN6066</t>
  </si>
  <si>
    <t>WIN-HCM-TBH-6066</t>
  </si>
  <si>
    <t>WIN6114</t>
  </si>
  <si>
    <t>WIN-HCM-TBH-6114</t>
  </si>
  <si>
    <t>WIN6203</t>
  </si>
  <si>
    <t>WIN-HCM-TBH-6203</t>
  </si>
  <si>
    <t>WIN6305</t>
  </si>
  <si>
    <t>WIN-HCM-TBH-6305</t>
  </si>
  <si>
    <t>win6802</t>
  </si>
  <si>
    <t>WIN-HCM-TBH-6802</t>
  </si>
  <si>
    <t>win6974</t>
  </si>
  <si>
    <t>WIN-HCM-TBH-6974</t>
  </si>
  <si>
    <t>WIN1544</t>
  </si>
  <si>
    <t>WIN-HCM-TDC-1544</t>
  </si>
  <si>
    <t>win1702</t>
  </si>
  <si>
    <t>WIN-HCM-TDC-1702</t>
  </si>
  <si>
    <t>win1710</t>
  </si>
  <si>
    <t>WIN-HCM-TDC-1710</t>
  </si>
  <si>
    <t>WIN2038</t>
  </si>
  <si>
    <t>WIN-HCM-TDC-2038</t>
  </si>
  <si>
    <t>WIN2387</t>
  </si>
  <si>
    <t>WIN-HCM-TDC-2387</t>
  </si>
  <si>
    <t>WIN2638</t>
  </si>
  <si>
    <t>WIN-HCM-TDC-2638</t>
  </si>
  <si>
    <t>WIN2891</t>
  </si>
  <si>
    <t>WIN-HCM-TDC-2891</t>
  </si>
  <si>
    <t>WIN2980</t>
  </si>
  <si>
    <t>WIN-HCM-TDC-2980</t>
  </si>
  <si>
    <t>WIN2AB0</t>
  </si>
  <si>
    <t>WIN-HCM-TDC-2AB0</t>
  </si>
  <si>
    <t>WIN2ADC</t>
  </si>
  <si>
    <t>WIN-HCM-TDC-2ADC</t>
  </si>
  <si>
    <t>WIN2AF7</t>
  </si>
  <si>
    <t>WIN-HCM-TDC-2AF7</t>
  </si>
  <si>
    <t>Win2AI5</t>
  </si>
  <si>
    <t>WIN-HCM-TDC-2AI5</t>
  </si>
  <si>
    <t>Win2AK7</t>
  </si>
  <si>
    <t>WIN-HCM-TDC-2AK7</t>
  </si>
  <si>
    <t>WIN2AVI</t>
  </si>
  <si>
    <t>WIN-HCM-TDC-2AVI</t>
  </si>
  <si>
    <t>WIN2AVK</t>
  </si>
  <si>
    <t>WIN-HCM-TDC-2AVK</t>
  </si>
  <si>
    <t>WIN3010</t>
  </si>
  <si>
    <t>WIN-HCM-TDC-3010</t>
  </si>
  <si>
    <t>WIN3019</t>
  </si>
  <si>
    <t>WIN-HCM-TDC-3019</t>
  </si>
  <si>
    <t>WIN3158</t>
  </si>
  <si>
    <t>WIN-HCM-TDC-3158</t>
  </si>
  <si>
    <t>WIN3171</t>
  </si>
  <si>
    <t>WIN-HCM-TDC-3171</t>
  </si>
  <si>
    <t>win3185</t>
  </si>
  <si>
    <t>WIN-HCM-TDC-3185</t>
  </si>
  <si>
    <t>WIN3282</t>
  </si>
  <si>
    <t>WIN-HCM-TDC-3282</t>
  </si>
  <si>
    <t>WIN3330</t>
  </si>
  <si>
    <t>WIN-HCM-TDC-3330</t>
  </si>
  <si>
    <t>WIN3387</t>
  </si>
  <si>
    <t>WIN-HCM-TDC-3387</t>
  </si>
  <si>
    <t>WIN3413</t>
  </si>
  <si>
    <t>WIN-HCM-TDC-3413</t>
  </si>
  <si>
    <t>WIN3419</t>
  </si>
  <si>
    <t>WIN-HCM-TDC-3419</t>
  </si>
  <si>
    <t>win3448</t>
  </si>
  <si>
    <t>WIN-HCM-TDC-3448</t>
  </si>
  <si>
    <t>WIN3473</t>
  </si>
  <si>
    <t>WIN-HCM-TDC-3473</t>
  </si>
  <si>
    <t>WIN3646</t>
  </si>
  <si>
    <t>WIN-HCM-TDC-3646</t>
  </si>
  <si>
    <t>WIN3670</t>
  </si>
  <si>
    <t>WIN-HCM-TDC-3670</t>
  </si>
  <si>
    <t>WIN3678</t>
  </si>
  <si>
    <t>WIN-HCM-TDC-3678</t>
  </si>
  <si>
    <t>WIN3816</t>
  </si>
  <si>
    <t>WIN-HCM-TDC-3816</t>
  </si>
  <si>
    <t>WIN3870</t>
  </si>
  <si>
    <t>WIN-HCM-TDC-3870</t>
  </si>
  <si>
    <t>WIN3900</t>
  </si>
  <si>
    <t>WIN-HCM-TDC-3900</t>
  </si>
  <si>
    <t>WIN3921</t>
  </si>
  <si>
    <t>WIN-HCM-TDC-3921</t>
  </si>
  <si>
    <t>WIN3934</t>
  </si>
  <si>
    <t>WIN-HCM-TDC-3934</t>
  </si>
  <si>
    <t>WIN3936</t>
  </si>
  <si>
    <t>WIN-HCM-TDC-3936</t>
  </si>
  <si>
    <t>WIN3946</t>
  </si>
  <si>
    <t>WIN-HCM-TDC-3946</t>
  </si>
  <si>
    <t>WIN3974</t>
  </si>
  <si>
    <t>WIN-HCM-TDC-3974</t>
  </si>
  <si>
    <t>WIN4158</t>
  </si>
  <si>
    <t>WIN-HCM-TDC-4158</t>
  </si>
  <si>
    <t>WIN4251</t>
  </si>
  <si>
    <t>WIN-HCM-TDC-4251</t>
  </si>
  <si>
    <t>WIN4268</t>
  </si>
  <si>
    <t>WIN-HCM-TDC-4268</t>
  </si>
  <si>
    <t>WIN4312</t>
  </si>
  <si>
    <t>WIN-HCM-TDC-4312</t>
  </si>
  <si>
    <t>WIN4321</t>
  </si>
  <si>
    <t>WIN-HCM-TDC-4321</t>
  </si>
  <si>
    <t>win4371</t>
  </si>
  <si>
    <t>WIN-HCM-TDC-4371</t>
  </si>
  <si>
    <t>WIN4372</t>
  </si>
  <si>
    <t>WIN-HCM-TDC-4372</t>
  </si>
  <si>
    <t>WIN4416</t>
  </si>
  <si>
    <t>WIN-HCM-TDC-4416</t>
  </si>
  <si>
    <t>WIN4462</t>
  </si>
  <si>
    <t>WIN-HCM-TDC-4462</t>
  </si>
  <si>
    <t>WIN4463</t>
  </si>
  <si>
    <t>WIN-HCM-TDC-4463</t>
  </si>
  <si>
    <t>WIN4469</t>
  </si>
  <si>
    <t>WIN-HCM-TDC-4469</t>
  </si>
  <si>
    <t>WIN4821</t>
  </si>
  <si>
    <t>WIN-HCM-TDC-4821</t>
  </si>
  <si>
    <t>WIN4884</t>
  </si>
  <si>
    <t>WIN-HCM-TDC-4884</t>
  </si>
  <si>
    <t>WIN5043</t>
  </si>
  <si>
    <t>WIN-HCM-TDC-5043</t>
  </si>
  <si>
    <t>WIN5233</t>
  </si>
  <si>
    <t>WIN-HCM-TDC-5233</t>
  </si>
  <si>
    <t>WIN5270</t>
  </si>
  <si>
    <t>WIN-HCM-TDC-5270</t>
  </si>
  <si>
    <t>WIN5275</t>
  </si>
  <si>
    <t>WIN-HCM-TDC-5275</t>
  </si>
  <si>
    <t>win5517</t>
  </si>
  <si>
    <t>WIN-HCM-TDC-5517</t>
  </si>
  <si>
    <t>WIN5557</t>
  </si>
  <si>
    <t>WIN-HCM-TDC-5557</t>
  </si>
  <si>
    <t>WIN5657</t>
  </si>
  <si>
    <t>WIN-HCM-TDC-5657</t>
  </si>
  <si>
    <t>WIN5904</t>
  </si>
  <si>
    <t>WIN-HCM-TDC-5904</t>
  </si>
  <si>
    <t>WIN6009</t>
  </si>
  <si>
    <t>WIN-HCM-TDC-6009</t>
  </si>
  <si>
    <t>WIN6102</t>
  </si>
  <si>
    <t>WIN-HCM-TDC-6102</t>
  </si>
  <si>
    <t>WIN6140</t>
  </si>
  <si>
    <t>WIN-HCM-TDC-6140</t>
  </si>
  <si>
    <t>win6245</t>
  </si>
  <si>
    <t>WIN-HCM-TDC-6245</t>
  </si>
  <si>
    <t>win6359</t>
  </si>
  <si>
    <t>WIN-HCM-TDC-6359</t>
  </si>
  <si>
    <t>WIN6544</t>
  </si>
  <si>
    <t>WIN-HCM-TDC-6544</t>
  </si>
  <si>
    <t>win6803</t>
  </si>
  <si>
    <t>WIN-HCM-TDC-6803</t>
  </si>
  <si>
    <t>win6823</t>
  </si>
  <si>
    <t>WIN-HCM-TDC-6823</t>
  </si>
  <si>
    <t>win6859</t>
  </si>
  <si>
    <t>WIN-HCM-TDC-6859</t>
  </si>
  <si>
    <t>WIN6997</t>
  </si>
  <si>
    <t>WIN-HCM-TDC-6997</t>
  </si>
  <si>
    <t>win2961</t>
  </si>
  <si>
    <t>WIN-HCM-TPU-2961</t>
  </si>
  <si>
    <t>WIN2AE9</t>
  </si>
  <si>
    <t>WIN-HCM-TPU-2AE9</t>
  </si>
  <si>
    <t>WIN2AL4</t>
  </si>
  <si>
    <t>WIN-HCM-TPU-2AL4</t>
  </si>
  <si>
    <t>WIN2AT1</t>
  </si>
  <si>
    <t>WIN-HCM-TPU-2AT1</t>
  </si>
  <si>
    <t>Win-HCM-TPU-2BP7</t>
  </si>
  <si>
    <t>win3205</t>
  </si>
  <si>
    <t>WIN-HCM-TPU-3205</t>
  </si>
  <si>
    <t>win3214</t>
  </si>
  <si>
    <t>WIN-HCM-TPU-3214</t>
  </si>
  <si>
    <t>win3243</t>
  </si>
  <si>
    <t>WIN-HCM-TPU-3243</t>
  </si>
  <si>
    <t>win3274</t>
  </si>
  <si>
    <t>WIN-HCM-TPU-3274</t>
  </si>
  <si>
    <t>win3411</t>
  </si>
  <si>
    <t>WIN-HCM-TPU-3411</t>
  </si>
  <si>
    <t>win3502</t>
  </si>
  <si>
    <t>WIN-HCM-TPU-3502</t>
  </si>
  <si>
    <t>win3508</t>
  </si>
  <si>
    <t>WIN-HCM-TPU-3508</t>
  </si>
  <si>
    <t>win3559</t>
  </si>
  <si>
    <t>WIN-HCM-TPU-3559</t>
  </si>
  <si>
    <t>win3619</t>
  </si>
  <si>
    <t>WIN-HCM-TPU-3619</t>
  </si>
  <si>
    <t>win3814</t>
  </si>
  <si>
    <t>WIN-HCM-TPU-3814</t>
  </si>
  <si>
    <t>win3815</t>
  </si>
  <si>
    <t>WIN-HCM-TPU-3815</t>
  </si>
  <si>
    <t>win3976</t>
  </si>
  <si>
    <t>WIN-HCM-TPU-3976</t>
  </si>
  <si>
    <t>win4047</t>
  </si>
  <si>
    <t>WIN-HCM-TPU-4047</t>
  </si>
  <si>
    <t>win4097</t>
  </si>
  <si>
    <t>WIN-HCM-TPU-4097</t>
  </si>
  <si>
    <t>win4149</t>
  </si>
  <si>
    <t>WIN-HCM-TPU-4149</t>
  </si>
  <si>
    <t>win4207</t>
  </si>
  <si>
    <t>WIN-HCM-TPU-4207</t>
  </si>
  <si>
    <t>win4303</t>
  </si>
  <si>
    <t>WIN-HCM-TPU-4303</t>
  </si>
  <si>
    <t>win4311</t>
  </si>
  <si>
    <t>WIN-HCM-TPU-4311</t>
  </si>
  <si>
    <t>win4378</t>
  </si>
  <si>
    <t>WIN-HCM-TPU-4378</t>
  </si>
  <si>
    <t>win4435</t>
  </si>
  <si>
    <t>WIN-HCM-TPU-4435</t>
  </si>
  <si>
    <t>win4808</t>
  </si>
  <si>
    <t>WIN-HCM-TPU-4808</t>
  </si>
  <si>
    <t>win4823</t>
  </si>
  <si>
    <t>WIN-HCM-TPU-4823</t>
  </si>
  <si>
    <t>win5005</t>
  </si>
  <si>
    <t>WIN-HCM-TPU-5005</t>
  </si>
  <si>
    <t>win5274</t>
  </si>
  <si>
    <t>WIN-HCM-TPU-5274</t>
  </si>
  <si>
    <t>win5482</t>
  </si>
  <si>
    <t>WIN-HCM-TPU-5482</t>
  </si>
  <si>
    <t>win5499</t>
  </si>
  <si>
    <t>WIN-HCM-TPU-5499</t>
  </si>
  <si>
    <t>win5808</t>
  </si>
  <si>
    <t>WIN-HCM-TPU-5808</t>
  </si>
  <si>
    <t>win5809</t>
  </si>
  <si>
    <t>WIN-HCM-TPU-5809</t>
  </si>
  <si>
    <t>win6000</t>
  </si>
  <si>
    <t>WIN-HCM-TPU-6000</t>
  </si>
  <si>
    <t>WIN6056</t>
  </si>
  <si>
    <t>WIN-HCM-TPU-6056</t>
  </si>
  <si>
    <t>WIN6089</t>
  </si>
  <si>
    <t>WIN-HCM-TPU-6089</t>
  </si>
  <si>
    <t>WIN6123</t>
  </si>
  <si>
    <t>WIN-HCM-TPU-6123</t>
  </si>
  <si>
    <t>WIN6415</t>
  </si>
  <si>
    <t>WIN-HCM-TPU-6415</t>
  </si>
  <si>
    <t>WIN6437</t>
  </si>
  <si>
    <t>WIN-HCM-TPU-6437</t>
  </si>
  <si>
    <t>WIN6658</t>
  </si>
  <si>
    <t>WIN-HCM-TPU-6658</t>
  </si>
  <si>
    <t>win6710</t>
  </si>
  <si>
    <t>WIN-HCM-TPU-6710</t>
  </si>
  <si>
    <t>win6735</t>
  </si>
  <si>
    <t>WIN-HCM-TPU-6735</t>
  </si>
  <si>
    <t>win6782</t>
  </si>
  <si>
    <t>WIN-HCM-TPU-6782</t>
  </si>
  <si>
    <t>win6826</t>
  </si>
  <si>
    <t>WIN-HCM-TPU-6826</t>
  </si>
  <si>
    <t>WIN-HGG-01-091</t>
  </si>
  <si>
    <t>WIN-HNI-BDH-1608</t>
  </si>
  <si>
    <t>WIN-HNI-BDH-1653</t>
  </si>
  <si>
    <t>WIN-HNI-BDH-2067</t>
  </si>
  <si>
    <t>WIN-HNI-BDH-2075</t>
  </si>
  <si>
    <t>WIN-HNI-BDH-2088</t>
  </si>
  <si>
    <t>WIN-HNI-BDH-2094</t>
  </si>
  <si>
    <t>WIN-HNI-BDH-2118</t>
  </si>
  <si>
    <t>WIN-HNI-BDH-2126</t>
  </si>
  <si>
    <t>WIN-HNI-BDH-2150</t>
  </si>
  <si>
    <t>WIN-HNI-BDH-2171</t>
  </si>
  <si>
    <t>WIN-HNI-BDH-2189</t>
  </si>
  <si>
    <t>WIN-HNI-BDH-2213</t>
  </si>
  <si>
    <t>WIN-HNI-BDH-2215</t>
  </si>
  <si>
    <t>WIN-HNI-BDH-2309</t>
  </si>
  <si>
    <t>WIN-HNI-BDH-2346</t>
  </si>
  <si>
    <t>WIN-HNI-BDH-2362</t>
  </si>
  <si>
    <t>WIN-HNI-BDH-2524</t>
  </si>
  <si>
    <t>WIN-HNI-BDH-2536</t>
  </si>
  <si>
    <t>WIN-HNI-BDH-2560</t>
  </si>
  <si>
    <t>WIN-HNI-BDH-2752</t>
  </si>
  <si>
    <t>WIN-HNI-BDH-2768</t>
  </si>
  <si>
    <t>WIN-HNI-BDH-2777</t>
  </si>
  <si>
    <t>WIN-HNI-BDH-2808</t>
  </si>
  <si>
    <t>WIN-HNI-BDH-2AOC</t>
  </si>
  <si>
    <t>WIN-HNI-BDH-3027</t>
  </si>
  <si>
    <t>WIN-HNI-BDH-3183</t>
  </si>
  <si>
    <t>WIN-HNI-BDH-3434</t>
  </si>
  <si>
    <t>WIN-HNI-BDH-3465</t>
  </si>
  <si>
    <t>WIN-HNI-BDH-4125</t>
  </si>
  <si>
    <t>WIN-HNI-BDH-5439</t>
  </si>
  <si>
    <t>WIN-HNI-BDH-5504</t>
  </si>
  <si>
    <t>WIN-HNI-BDH-5505</t>
  </si>
  <si>
    <t>WIN-HNI-BDH-5614</t>
  </si>
  <si>
    <t>WIN-HNI-BDH-5644</t>
  </si>
  <si>
    <t>WIN-HNI-BDH-5714</t>
  </si>
  <si>
    <t>WIN-HNI-BDH-6253</t>
  </si>
  <si>
    <t>WIN-HNI-BDH-6697</t>
  </si>
  <si>
    <t>WIN-HNI-BDH-6807</t>
  </si>
  <si>
    <t>WIN-HNI-BDH-6873</t>
  </si>
  <si>
    <t>WIN-HNI-BDH-6967</t>
  </si>
  <si>
    <t>WIN-HNI-BTL-1590</t>
  </si>
  <si>
    <t>WIN-HNI-BTL-1620</t>
  </si>
  <si>
    <t>WIN-HNI-BTL-2046</t>
  </si>
  <si>
    <t>WIN-HNI-BTL-2174</t>
  </si>
  <si>
    <t>WIN-HNI-BTL-2263</t>
  </si>
  <si>
    <t>WIN-HNI-BTL-2408</t>
  </si>
  <si>
    <t>WIN-HNI-BTL-2520</t>
  </si>
  <si>
    <t>WIN-HNI-BTL-2564</t>
  </si>
  <si>
    <t>WIN-HNI-BTL-2753</t>
  </si>
  <si>
    <t>WIN-HNI-BTL-2761</t>
  </si>
  <si>
    <t>WIN-HNI-BTL-2810</t>
  </si>
  <si>
    <t>WIN-HNI-BTL-2820</t>
  </si>
  <si>
    <t>WIN-HNI-BTL-2918</t>
  </si>
  <si>
    <t>WIN-HNI-BTL-2ARD</t>
  </si>
  <si>
    <t>WIN-HNI-BTL-3013</t>
  </si>
  <si>
    <t>WIN-HNI-BTL-3029</t>
  </si>
  <si>
    <t>WIN-HNI-BTL-3104</t>
  </si>
  <si>
    <t>WIN-HNI-BTL-3108</t>
  </si>
  <si>
    <t>WIN-HNI-BTL-3136</t>
  </si>
  <si>
    <t>WIN-HNI-BTL-3144</t>
  </si>
  <si>
    <t>WIN-HNI-BTL-3228</t>
  </si>
  <si>
    <t>WIN-HNI-BTL-3237</t>
  </si>
  <si>
    <t>WIN-HNI-BTL-3245</t>
  </si>
  <si>
    <t>WIN-HNI-BTL-3265</t>
  </si>
  <si>
    <t>WIN-HNI-BTL-3323</t>
  </si>
  <si>
    <t>WIN-HNI-BTL-3369</t>
  </si>
  <si>
    <t>WIN-HNI-BTL-3478</t>
  </si>
  <si>
    <t>WIN-HNI-BTL-3496</t>
  </si>
  <si>
    <t>WIN-HNI-BTL-3540</t>
  </si>
  <si>
    <t>WIN-HNI-BTL-3599</t>
  </si>
  <si>
    <t>WIN-HNI-BTL-3649</t>
  </si>
  <si>
    <t>WIN-HNI-BTL-3700</t>
  </si>
  <si>
    <t>WIN-HNI-BTL-4065</t>
  </si>
  <si>
    <t>WIN-HNI-BTL-4094</t>
  </si>
  <si>
    <t>WIN-HNI-BTL-4172</t>
  </si>
  <si>
    <t>WIN-HNI-BTL-4211</t>
  </si>
  <si>
    <t>WIN-HNI-BTL-4256</t>
  </si>
  <si>
    <t>WIN-HNI-BTL-4302</t>
  </si>
  <si>
    <t>WIN-HNI-BTL-4437</t>
  </si>
  <si>
    <t>WIN-HNI-BTL-4781</t>
  </si>
  <si>
    <t>WIN-HNI-BTL-4816</t>
  </si>
  <si>
    <t>WIN-HNI-BTL-5268</t>
  </si>
  <si>
    <t>WIN-HNI-BTL-5343</t>
  </si>
  <si>
    <t>WIN-HNI-BTL-5385</t>
  </si>
  <si>
    <t>WIN-HNI-BTL-5511</t>
  </si>
  <si>
    <t>WIN-HNI-BTL-5555</t>
  </si>
  <si>
    <t>WIN-HNI-BTL-5574</t>
  </si>
  <si>
    <t>WIN-HNI-BTL-5618</t>
  </si>
  <si>
    <t>WIN-HNI-BTL-5634</t>
  </si>
  <si>
    <t>WIN-HNI-BTL-5640</t>
  </si>
  <si>
    <t>WIN-HNI-BTL-5677</t>
  </si>
  <si>
    <t>WIN-HNI-BTL-5768</t>
  </si>
  <si>
    <t>WIN-HNI-BTL-5929</t>
  </si>
  <si>
    <t>WIN-HNI-BTL-5968</t>
  </si>
  <si>
    <t>WIN-HNI-BTL-6014</t>
  </si>
  <si>
    <t>WIN-HNI-BTL-6219</t>
  </si>
  <si>
    <t>WIN-HNI-BTL-6323</t>
  </si>
  <si>
    <t>WIN-HNI-BTL-6332</t>
  </si>
  <si>
    <t>WIN-HNI-BTL-6379</t>
  </si>
  <si>
    <t>WIN-HNI-BTL-6542</t>
  </si>
  <si>
    <t>WIN-HNI-BTL-6738</t>
  </si>
  <si>
    <t>WIN-HNI-BTL-6848</t>
  </si>
  <si>
    <t>WIN-HNI-BTL-6882</t>
  </si>
  <si>
    <t>WIN-HNI-BTL-6919</t>
  </si>
  <si>
    <t>WIN-HNI-BVI-2ARE</t>
  </si>
  <si>
    <t>WIN-HNI-BVI-2ATQ</t>
  </si>
  <si>
    <t>WIN-HNI-BVI-2AUC</t>
  </si>
  <si>
    <t>WIN-HNI-BVI-2AUM</t>
  </si>
  <si>
    <t>WIN-HNI-BVI-2AW4</t>
  </si>
  <si>
    <t>WIN-HNI-BVI-2B84</t>
  </si>
  <si>
    <t>WIN-HNI-BVI-2B93</t>
  </si>
  <si>
    <t>WIN-HNI-BVI-2BA8</t>
  </si>
  <si>
    <t>WIN-HNI-BVI-5662</t>
  </si>
  <si>
    <t>WIN-HNI-BVI-5741</t>
  </si>
  <si>
    <t>WIN-HNI-BVI-5952</t>
  </si>
  <si>
    <t>WIN-HNI-BVI-6050</t>
  </si>
  <si>
    <t>WIN-HNI-BVI-6072</t>
  </si>
  <si>
    <t>WIN-HNI-BVI-6076</t>
  </si>
  <si>
    <t>WIN-HNI-BVI-6293</t>
  </si>
  <si>
    <t>WIN-HNI-BVI-6676</t>
  </si>
  <si>
    <t>WIN-HNI-BVI-6849</t>
  </si>
  <si>
    <t>WIN-HNI-BVI-6866</t>
  </si>
  <si>
    <t>WIN-HNI-CGY-1531</t>
  </si>
  <si>
    <t>WIN-HNI-CGY-1533</t>
  </si>
  <si>
    <t>WIN-HNI-CGY-1645</t>
  </si>
  <si>
    <t>WIN-HNI-CGY-1646</t>
  </si>
  <si>
    <t>WIN-HNI-CGY-1661</t>
  </si>
  <si>
    <t>WIN-HNI-CGY-1665</t>
  </si>
  <si>
    <t>WIN-HNI-CGY-2021</t>
  </si>
  <si>
    <t>WIN-HNI-CGY-2058</t>
  </si>
  <si>
    <t>WIN-HNI-CGY-2069</t>
  </si>
  <si>
    <t>WIN-HNI-CGY-2072</t>
  </si>
  <si>
    <t>WIN-HNI-CGY-2092</t>
  </si>
  <si>
    <t>WIN-HNI-CGY-2122</t>
  </si>
  <si>
    <t>WIN-HNI-CGY-2138</t>
  </si>
  <si>
    <t>WIN-HNI-CGY-2173</t>
  </si>
  <si>
    <t>WIN-HNI-CGY-2188</t>
  </si>
  <si>
    <t>WIN-HNI-CGY-2210</t>
  </si>
  <si>
    <t>WIN-HNI-CGY-2234</t>
  </si>
  <si>
    <t>WIN-HNI-CGY-2306</t>
  </si>
  <si>
    <t>WIN-HNI-CGY-2355</t>
  </si>
  <si>
    <t>WIN-HNI-CGY-2358</t>
  </si>
  <si>
    <t>WIN-HNI-CGY-2435</t>
  </si>
  <si>
    <t>WIN-HNI-CGY-2439</t>
  </si>
  <si>
    <t>WIN-HNI-CGY-2443</t>
  </si>
  <si>
    <t>WIN-HNI-CGY-2534</t>
  </si>
  <si>
    <t>WIN-HNI-CGY-2559</t>
  </si>
  <si>
    <t>WIN-HNI-CGY-2767</t>
  </si>
  <si>
    <t>WIN-HNI-CGY-2812</t>
  </si>
  <si>
    <t>WIN-HNI-CGY-2825</t>
  </si>
  <si>
    <t>WIN-HNI-CGY-2833</t>
  </si>
  <si>
    <t>WIN-HNI-CGY-2909</t>
  </si>
  <si>
    <t>WIN-HNI-CGY-2ARB</t>
  </si>
  <si>
    <t>WIN-HNI-CGY-2ARY</t>
  </si>
  <si>
    <t>WIN-HNI-CGY-2B51</t>
  </si>
  <si>
    <t>WIN2B94</t>
  </si>
  <si>
    <t>WIN-HNI-CGY-2B94</t>
  </si>
  <si>
    <t>WIN-HNI-CGY-3025</t>
  </si>
  <si>
    <t>WIN-HNI-CGY-3179</t>
  </si>
  <si>
    <t>WIN-HNI-CGY-3181</t>
  </si>
  <si>
    <t>WIN-HNI-CGY-3188</t>
  </si>
  <si>
    <t>WIN-HNI-CGY-3220</t>
  </si>
  <si>
    <t>WIN-HNI-CGY-3264</t>
  </si>
  <si>
    <t>WIN-HNI-CGY-3304</t>
  </si>
  <si>
    <t>WIN-HNI-CGY-3370</t>
  </si>
  <si>
    <t>WIN-HNI-CGY-3371</t>
  </si>
  <si>
    <t>WIN-HNI-CGY-3618</t>
  </si>
  <si>
    <t>WIN-HNI-CGY-3707</t>
  </si>
  <si>
    <t>WIN-HNI-CGY-3916</t>
  </si>
  <si>
    <t>WIN-HNI-CGY-4011</t>
  </si>
  <si>
    <t>WIN-HNI-CGY-4085</t>
  </si>
  <si>
    <t>WIN-HNI-CGY-4108</t>
  </si>
  <si>
    <t>WIN-HNI-CGY-4136</t>
  </si>
  <si>
    <t>WIN-HNI-CGY-4171</t>
  </si>
  <si>
    <t>WIN-HNI-CGY-4263</t>
  </si>
  <si>
    <t>WIN-HNI-CGY-4306</t>
  </si>
  <si>
    <t>WIN-HNI-CGY-4317</t>
  </si>
  <si>
    <t>WIN-HNI-CGY-4327</t>
  </si>
  <si>
    <t>WIN-HNI-CGY-4328</t>
  </si>
  <si>
    <t>WIN-HNI-CGY-4425</t>
  </si>
  <si>
    <t>WIN-HNI-CGY-5219</t>
  </si>
  <si>
    <t>WIN-HNI-CGY-5340</t>
  </si>
  <si>
    <t>WIN-HNI-CGY-5342</t>
  </si>
  <si>
    <t>WIN-HNI-CGY-5366</t>
  </si>
  <si>
    <t>WIN-HNI-CGY-5415</t>
  </si>
  <si>
    <t>WIN-HNI-CGY-5576</t>
  </si>
  <si>
    <t>WIN-HNI-CGY-5615</t>
  </si>
  <si>
    <t>WIN-HNI-CGY-5643</t>
  </si>
  <si>
    <t>WIN-HNI-CGY-5727</t>
  </si>
  <si>
    <t>WIN-HNI-CGY-5879</t>
  </si>
  <si>
    <t>WIN-HNI-CGY-5895</t>
  </si>
  <si>
    <t>WIN-HNI-CGY-6044</t>
  </si>
  <si>
    <t>WIN-HNI-CGY-6289</t>
  </si>
  <si>
    <t>WIN-HNI-CMY-2AAI</t>
  </si>
  <si>
    <t>WIN-HNI-CMY-2ABA</t>
  </si>
  <si>
    <t>WIN-HNI-CMY-2AO3</t>
  </si>
  <si>
    <t>WIN-HNI-CMY-2AQC</t>
  </si>
  <si>
    <t>WIN-HNI-CMY-2AQI</t>
  </si>
  <si>
    <t>WIN-HNI-CMY-2ATC</t>
  </si>
  <si>
    <t>WIN-HNI-CMY-2ATS</t>
  </si>
  <si>
    <t>WIN-HNI-CMY-2ATV</t>
  </si>
  <si>
    <t>WIN-HNI-CMY-2AVU</t>
  </si>
  <si>
    <t>WIN-HNI-CMY-2AZX</t>
  </si>
  <si>
    <t>WIN-HNI-CMY-2B98</t>
  </si>
  <si>
    <t>WIN-HNI-CMY-5063</t>
  </si>
  <si>
    <t>WIN-HNI-CMY-5803</t>
  </si>
  <si>
    <t>WIN-HNI-CMY-5817</t>
  </si>
  <si>
    <t>WIN-HNI-CMY-6131</t>
  </si>
  <si>
    <t>WIN-HNI-CMY-6157</t>
  </si>
  <si>
    <t>WIN-HNI-CMY-6173</t>
  </si>
  <si>
    <t>WIN-HNI-CMY-6184</t>
  </si>
  <si>
    <t>WIN-HNI-CMY-6247</t>
  </si>
  <si>
    <t>WIN-HNI-CMY-6321</t>
  </si>
  <si>
    <t>WIN-HNI-CMY-6403</t>
  </si>
  <si>
    <t>WIN-HNI-CMY-6443</t>
  </si>
  <si>
    <t>WIN-HNI-CMY-6528</t>
  </si>
  <si>
    <t>WIN-HNI-CMY-6664</t>
  </si>
  <si>
    <t>WIN-HNI-CMY-6683</t>
  </si>
  <si>
    <t>WIN-HNI-DA-2Bk1</t>
  </si>
  <si>
    <t>WIN-HNI-DAH-1706</t>
  </si>
  <si>
    <t>WIN-HNI-DAH-2A20</t>
  </si>
  <si>
    <t>WIN-HNI-DAH-2AFW</t>
  </si>
  <si>
    <t>WIN-HNI-DAH-2ASU</t>
  </si>
  <si>
    <t>WIN-HNI-DAH-2B08</t>
  </si>
  <si>
    <t>WIN-HNI-DAH-2B09</t>
  </si>
  <si>
    <t>WIN-HNI-DAH-2B96</t>
  </si>
  <si>
    <t>WIN-HNI-DAH-2BU8</t>
  </si>
  <si>
    <t>WIN-HNI-DAH-3088</t>
  </si>
  <si>
    <t>WIN-HNI-DAH-3089</t>
  </si>
  <si>
    <t>WIN-HNI-DAH-3094</t>
  </si>
  <si>
    <t>WIN-HNI-DAH-3095</t>
  </si>
  <si>
    <t>WIN-HNI-DAH-3131</t>
  </si>
  <si>
    <t>WIN-HNI-DAH-3132</t>
  </si>
  <si>
    <t>WIN-HNI-DAH-3277</t>
  </si>
  <si>
    <t>WIN-HNI-DAH-3290</t>
  </si>
  <si>
    <t>WIN-HNI-DAH-3324</t>
  </si>
  <si>
    <t>WIN-HNI-DAH-3499</t>
  </si>
  <si>
    <t>WIN-HNI-DAH-3617</t>
  </si>
  <si>
    <t>WIN-HNI-DAH-3754</t>
  </si>
  <si>
    <t>WIN-HNI-DAH-3776</t>
  </si>
  <si>
    <t>WIN-HNI-DAH-3876</t>
  </si>
  <si>
    <t>WIN-HNI-DAH-3910</t>
  </si>
  <si>
    <t>WIN-HNI-DAH-3990</t>
  </si>
  <si>
    <t>WIN-HNI-DAH-3995</t>
  </si>
  <si>
    <t>WIN-HNI-DAH-4110</t>
  </si>
  <si>
    <t>WIN-HNI-DAH-4122</t>
  </si>
  <si>
    <t>WIN-HNI-DAH-4197</t>
  </si>
  <si>
    <t>WIN-HNI-DAH-4287</t>
  </si>
  <si>
    <t>WIN-HNI-DAH-4484</t>
  </si>
  <si>
    <t>WIN-HNI-DAH-4968</t>
  </si>
  <si>
    <t>WIN-HNI-DAH-4986</t>
  </si>
  <si>
    <t>WIN-HNI-DAH-5090</t>
  </si>
  <si>
    <t>WIN-HNI-DAH-5177</t>
  </si>
  <si>
    <t>WIN-HNI-DAH-5190</t>
  </si>
  <si>
    <t>WIN-HNI-DAH-5207</t>
  </si>
  <si>
    <t>WIN-HNI-DAH-5284</t>
  </si>
  <si>
    <t>WIN-HNI-DAH-5313</t>
  </si>
  <si>
    <t>WIN-HNI-DAH-5380</t>
  </si>
  <si>
    <t>WIN-HNI-DAH-5394</t>
  </si>
  <si>
    <t>WIN-HNI-DAH-5501</t>
  </si>
  <si>
    <t>WIN-HNI-DAH-5619</t>
  </si>
  <si>
    <t>WIN-HNI-DAH-5792</t>
  </si>
  <si>
    <t>WIN-HNI-DAH-5859</t>
  </si>
  <si>
    <t>WIN-HNI-DAH-5906</t>
  </si>
  <si>
    <t>WIN-HNI-DAH-5936</t>
  </si>
  <si>
    <t>WIN-HNI-DAH-6094</t>
  </si>
  <si>
    <t>WIN-HNI-DAH-6128</t>
  </si>
  <si>
    <t>WIN-HNI-DAH-6153</t>
  </si>
  <si>
    <t>WIN-HNI-DAH-6312</t>
  </si>
  <si>
    <t>WIN-HNI-DAH-6400</t>
  </si>
  <si>
    <t>WIN-HNI-DAH-6585</t>
  </si>
  <si>
    <t>WIN-HNI-DAH-6629</t>
  </si>
  <si>
    <t>WIN-HNI-DDA-1553</t>
  </si>
  <si>
    <t>WIN-HNI-DDA-1589</t>
  </si>
  <si>
    <t>WIN-HNI-DDA-1606</t>
  </si>
  <si>
    <t>WIN-HNI-DDA-1650</t>
  </si>
  <si>
    <t>WIN-HNI-DDA-1660</t>
  </si>
  <si>
    <t>WIN-HNI-DDA-1664</t>
  </si>
  <si>
    <t>WIN-HNI-DDA-1666</t>
  </si>
  <si>
    <t>WIN-HNI-DDA-2078</t>
  </si>
  <si>
    <t>WIN-HNI-DDA-2117</t>
  </si>
  <si>
    <t>WIN-HNI-DDA-2144</t>
  </si>
  <si>
    <t>WIN-HNI-DDA-2164</t>
  </si>
  <si>
    <t>WIN-HNI-DDA-2192</t>
  </si>
  <si>
    <t>WIN-HNI-DDA-2219</t>
  </si>
  <si>
    <t>WIN-HNI-DDA-2220</t>
  </si>
  <si>
    <t>WIN-HNI-DDA-2260</t>
  </si>
  <si>
    <t>WIN-HNI-DDA-2296</t>
  </si>
  <si>
    <t>WIN-HNI-DDA-2297</t>
  </si>
  <si>
    <t>WIN-HNI-DDA-2340</t>
  </si>
  <si>
    <t>WIN-HNI-DDA-2371</t>
  </si>
  <si>
    <t>WIN-HNI-DDA-2403</t>
  </si>
  <si>
    <t>WIN-HNI-DDA-2406</t>
  </si>
  <si>
    <t>WIN-HNI-DDA-2412</t>
  </si>
  <si>
    <t>WIN-HNI-DDA-2413</t>
  </si>
  <si>
    <t>WIN-HNI-DDA-2430</t>
  </si>
  <si>
    <t>WIN-HNI-DDA-2537</t>
  </si>
  <si>
    <t>WIN-HNI-DDA-2556</t>
  </si>
  <si>
    <t>WIN-HNI-DDA-2557</t>
  </si>
  <si>
    <t>WIN-HNI-DDA-2743</t>
  </si>
  <si>
    <t>WIN-HNI-DDA-2771</t>
  </si>
  <si>
    <t>WIN-HNI-DDA-2781</t>
  </si>
  <si>
    <t>WIN-HNI-DDA-2782</t>
  </si>
  <si>
    <t>WIN-HNI-DDA-2814</t>
  </si>
  <si>
    <t>WIN-HNI-DDA-2841</t>
  </si>
  <si>
    <t>WIN-HNI-DDA-2926</t>
  </si>
  <si>
    <t>WIN-HNI-DDA-2AYC</t>
  </si>
  <si>
    <t>WIN-HNI-DDA-3608</t>
  </si>
  <si>
    <t>WIN-HNI-DDA-3841</t>
  </si>
  <si>
    <t>WIN-HNI-DDA-3951</t>
  </si>
  <si>
    <t>WIN-HNI-DDA-3961</t>
  </si>
  <si>
    <t>WIN-HNI-DDA-4255</t>
  </si>
  <si>
    <t>WIN-HNI-DDA-4294</t>
  </si>
  <si>
    <t>WIN-HNI-DDA-4511</t>
  </si>
  <si>
    <t>WIN-HNI-DDA-4870</t>
  </si>
  <si>
    <t>WIN-HNI-DDA-5303</t>
  </si>
  <si>
    <t>WIN-HNI-DDA-5434</t>
  </si>
  <si>
    <t>WIN-HNI-DDA-5453</t>
  </si>
  <si>
    <t>WIN-HNI-DDA-5467</t>
  </si>
  <si>
    <t>WIN-HNI-DDA-5468</t>
  </si>
  <si>
    <t>WIN-HNI-DDA-5680</t>
  </si>
  <si>
    <t>WIN-HNI-DDA-5681</t>
  </si>
  <si>
    <t>WIN-HNI-DDA-5950</t>
  </si>
  <si>
    <t>WIN-HNI-DDA-5987</t>
  </si>
  <si>
    <t>WIN-HNI-DDA-6156</t>
  </si>
  <si>
    <t>WIN-HNI-DDA-6456</t>
  </si>
  <si>
    <t>WIN-HNI-DDA-6684</t>
  </si>
  <si>
    <t>WIN-HNI-DDA-F209</t>
  </si>
  <si>
    <t>WIN-HNI-DPG-1569</t>
  </si>
  <si>
    <t>WIN-HNI-DPG-2AJI</t>
  </si>
  <si>
    <t>WIN-HNI-DPG-2AJS</t>
  </si>
  <si>
    <t>WIN-HNI-DPG-2AKV</t>
  </si>
  <si>
    <t>WIN-HNI-DPG-2AON</t>
  </si>
  <si>
    <t>WIN-HNI-DPG-2AUE</t>
  </si>
  <si>
    <t>WIN-HNI-DPG-2AUY</t>
  </si>
  <si>
    <t>WIN-HNI-DPG-5535</t>
  </si>
  <si>
    <t>WIN-HNI-DPG-5579</t>
  </si>
  <si>
    <t>WIN-HNI-DPG-6054</t>
  </si>
  <si>
    <t>WIN-HNI-DPG-6481</t>
  </si>
  <si>
    <t>WIN-HNI-DPG-6486</t>
  </si>
  <si>
    <t>WIN-HNI-DPG-6613</t>
  </si>
  <si>
    <t>WIN-HNI-DPG-6728</t>
  </si>
  <si>
    <t>WIN-HNI-DPG-6847</t>
  </si>
  <si>
    <t>WIN-HNI-DPG-6891</t>
  </si>
  <si>
    <t>WIN-HNI-F010-002</t>
  </si>
  <si>
    <t>WIN-HNI-GL-5667</t>
  </si>
  <si>
    <t>WIN-HNI-GLM-1699</t>
  </si>
  <si>
    <t>WIN-HNI-GLM-2797</t>
  </si>
  <si>
    <t>WIN-HNI-GLM-2924</t>
  </si>
  <si>
    <t>WIN-HNI-GLM-2984</t>
  </si>
  <si>
    <t>WIN-HNI-GLM-2AJE</t>
  </si>
  <si>
    <t>WIN-HNI-GLM-2AR5</t>
  </si>
  <si>
    <t>WIN-HNI-GLM-2AX6</t>
  </si>
  <si>
    <t>WIN-HNI-GLM-2AYT</t>
  </si>
  <si>
    <t>WIN-HNI-GLM-2B13</t>
  </si>
  <si>
    <t>WIN-HNI-GLM-3160</t>
  </si>
  <si>
    <t>WIN-HNI-GLM-3161</t>
  </si>
  <si>
    <t>WIN-HNI-GLM-3178</t>
  </si>
  <si>
    <t>WIN-HNI-GLM-3232</t>
  </si>
  <si>
    <t>WIN-HNI-GLM-3260</t>
  </si>
  <si>
    <t>WIN-HNI-GLM-3261</t>
  </si>
  <si>
    <t>WIN-HNI-GLM-3275</t>
  </si>
  <si>
    <t>WIN-HNI-GLM-3571</t>
  </si>
  <si>
    <t>WIN-HNI-GLM-3572</t>
  </si>
  <si>
    <t>WIN-HNI-GLM-3659</t>
  </si>
  <si>
    <t>WIN-HNI-GLM-3837</t>
  </si>
  <si>
    <t>WIN-HNI-GLM-3960</t>
  </si>
  <si>
    <t>WIN-HNI-GLM-3994</t>
  </si>
  <si>
    <t>WIN-HNI-GLM-4064</t>
  </si>
  <si>
    <t>WIN-HNI-GLM-4102</t>
  </si>
  <si>
    <t>WIN-HNI-GLM-4124</t>
  </si>
  <si>
    <t>WIN-HNI-GLM-4192</t>
  </si>
  <si>
    <t>WIN-HNI-GLM-4262</t>
  </si>
  <si>
    <t>WIN-HNI-GLM-4357</t>
  </si>
  <si>
    <t>WIN-HNI-GLM-4442</t>
  </si>
  <si>
    <t>WIN-HNI-GLM-4504</t>
  </si>
  <si>
    <t>WIN-HNI-GLM-4566</t>
  </si>
  <si>
    <t>WIN-HNI-GLM-4801</t>
  </si>
  <si>
    <t>WIN-HNI-GLM-4864</t>
  </si>
  <si>
    <t>WIN-HNI-GLM-4880</t>
  </si>
  <si>
    <t>WIN-HNI-GLM-5285</t>
  </si>
  <si>
    <t>WIN-HNI-GLM-5347</t>
  </si>
  <si>
    <t>WIN-HNI-GLM-5431</t>
  </si>
  <si>
    <t>WIN-HNI-GLM-5488</t>
  </si>
  <si>
    <t>WIN-HNI-GLM-5580</t>
  </si>
  <si>
    <t>WIN-HNI-GLM-5582</t>
  </si>
  <si>
    <t>WIN-HNI-GLM-5605</t>
  </si>
  <si>
    <t>WIN-HNI-GLM-5609</t>
  </si>
  <si>
    <t>WIN-HNI-GLM-5616</t>
  </si>
  <si>
    <t>WIN-HNI-GLM-5617</t>
  </si>
  <si>
    <t>WIN-HNI-GLM-5621</t>
  </si>
  <si>
    <t>WIN-HNI-GLM-5622</t>
  </si>
  <si>
    <t>WIN-HNI-GLM-5635</t>
  </si>
  <si>
    <t>WIN-HNI-GLM-5636</t>
  </si>
  <si>
    <t>WIN-HNI-GLM-5660</t>
  </si>
  <si>
    <t>WIN-HNI-GLM-5665</t>
  </si>
  <si>
    <t>WIN-HNI-GLM-5666</t>
  </si>
  <si>
    <t>WIN-HNI-GLM-5667</t>
  </si>
  <si>
    <t>WIN-HNI-GLM-5812</t>
  </si>
  <si>
    <t>WIN-HNI-GLM-5925</t>
  </si>
  <si>
    <t>WIN-HNI-GLM-6225</t>
  </si>
  <si>
    <t>WIN-HNI-GLM-6226</t>
  </si>
  <si>
    <t>WIN-HNI-GLM-6485</t>
  </si>
  <si>
    <t>WIN-HNI-GLM-6939</t>
  </si>
  <si>
    <t>WIN-HNI-GLM-6990</t>
  </si>
  <si>
    <t>WIN-HNI-GLM-F205</t>
  </si>
  <si>
    <t>WIN-HNI-HBT-1535</t>
  </si>
  <si>
    <t>WIN-HNI-HBT-1539</t>
  </si>
  <si>
    <t>WIN-HNI-HBT-1654</t>
  </si>
  <si>
    <t>WIN-HNI-HBT-1658</t>
  </si>
  <si>
    <t>WIN-HNI-HBT-1675</t>
  </si>
  <si>
    <t>WIN-HNI-HBT-2014</t>
  </si>
  <si>
    <t>WIN-HNI-HBT-2015</t>
  </si>
  <si>
    <t>WIN-HNI-HBT-2018</t>
  </si>
  <si>
    <t>WIN-HNI-HBT-2031</t>
  </si>
  <si>
    <t>WIN-HNI-HBT-2040</t>
  </si>
  <si>
    <t>WIN-HNI-HBT-2050</t>
  </si>
  <si>
    <t>WIN-HNI-HBT-2054</t>
  </si>
  <si>
    <t>WIN-HNI-HBT-2059</t>
  </si>
  <si>
    <t>WIN-HNI-HBT-2061</t>
  </si>
  <si>
    <t>WIN-HNI-HBT-2071</t>
  </si>
  <si>
    <t>WIN-HNI-HBT-2080</t>
  </si>
  <si>
    <t>WIN-HNI-HBT-2085</t>
  </si>
  <si>
    <t>WIN-HNI-HBT-2091</t>
  </si>
  <si>
    <t>WIN-HNI-HBT-2123</t>
  </si>
  <si>
    <t>WIN-HNI-HBT-2125</t>
  </si>
  <si>
    <t>WIN-HNI-HBT-2139</t>
  </si>
  <si>
    <t>WIN-HNI-HBT-2141</t>
  </si>
  <si>
    <t>WIN-HNI-HBT-2151</t>
  </si>
  <si>
    <t>WIN-HNI-HBT-2167</t>
  </si>
  <si>
    <t>WIN-HNI-HBT-2178</t>
  </si>
  <si>
    <t>WIN-HNI-HBT-2190</t>
  </si>
  <si>
    <t>WIN-HNI-HBT-2232</t>
  </si>
  <si>
    <t>WIN-HNI-HBT-2254</t>
  </si>
  <si>
    <t>WIN-HNI-HBT-2256</t>
  </si>
  <si>
    <t>WIN-HNI-HBT-2321</t>
  </si>
  <si>
    <t>WIN-HNI-HBT-2322</t>
  </si>
  <si>
    <t>WIN-HNI-HBT-2323</t>
  </si>
  <si>
    <t>WIN-HNI-HBT-2351</t>
  </si>
  <si>
    <t>WIN-HNI-HBT-2352</t>
  </si>
  <si>
    <t>WIN-HNI-HBT-2400</t>
  </si>
  <si>
    <t>WIN-HNI-HBT-2416</t>
  </si>
  <si>
    <t>WIN-HNI-HBT-2441</t>
  </si>
  <si>
    <t>WIN-HNI-HBT-2539</t>
  </si>
  <si>
    <t>WIN-HNI-HBT-2737</t>
  </si>
  <si>
    <t>WIN-HNI-HBT-2758</t>
  </si>
  <si>
    <t>WIN-HNI-HBT-2759</t>
  </si>
  <si>
    <t>WIN-HNI-HBT-2770</t>
  </si>
  <si>
    <t>WIN-HNI-HBT-2776</t>
  </si>
  <si>
    <t>WIN-HNI-HBT-2792</t>
  </si>
  <si>
    <t>WIN-HNI-HBT-2AL8</t>
  </si>
  <si>
    <t>WIN-HNI-HBT-3015</t>
  </si>
  <si>
    <t>WIN-HNI-HBT-3105</t>
  </si>
  <si>
    <t>WIN-HNI-HBT-3180</t>
  </si>
  <si>
    <t>WIN-HNI-HBT-3227</t>
  </si>
  <si>
    <t>WIN-HNI-HBT-3350</t>
  </si>
  <si>
    <t>WIN-HNI-HBT-3641</t>
  </si>
  <si>
    <t>WIN-HNI-HBT-3840</t>
  </si>
  <si>
    <t>WIN-HNI-HBT-4023</t>
  </si>
  <si>
    <t>WIN-HNI-HBT-4067</t>
  </si>
  <si>
    <t>WIN-HNI-HBT-4135</t>
  </si>
  <si>
    <t>WIN-HNI-HBT-4340</t>
  </si>
  <si>
    <t>WIN-HNI-HBT-4526</t>
  </si>
  <si>
    <t>WIN-HNI-HBT-4799</t>
  </si>
  <si>
    <t>WIN-HNI-HBT-4810</t>
  </si>
  <si>
    <t>WIN-HNI-HBT-5304</t>
  </si>
  <si>
    <t>WIN-HNI-HBT-5489</t>
  </si>
  <si>
    <t>WIN-HNI-HBT-5554</t>
  </si>
  <si>
    <t>WIN-HNI-HBT-5612</t>
  </si>
  <si>
    <t>WIN-HNI-HBT-5856</t>
  </si>
  <si>
    <t>WIN-HNI-HBT-6091</t>
  </si>
  <si>
    <t>WIN-HNI-HBT-6639</t>
  </si>
  <si>
    <t>WIN-HNI-HDC-1588</t>
  </si>
  <si>
    <t>WIN-HNI-HDC-2A16</t>
  </si>
  <si>
    <t>WIN-HNI-HDC-2A69</t>
  </si>
  <si>
    <t>WIN-HNI-HDC-2AKT</t>
  </si>
  <si>
    <t>WIN-HNI-HDC-2ANL</t>
  </si>
  <si>
    <t>WIN-HNI-HDC-2ARO</t>
  </si>
  <si>
    <t>WIN-HNI-HDC-2ARS</t>
  </si>
  <si>
    <t>WIN-HNI-HDC-2AV1</t>
  </si>
  <si>
    <t>WIN-HNI-HDC-2BO3</t>
  </si>
  <si>
    <t>WIN-HNI-HDC-3072</t>
  </si>
  <si>
    <t>WIN-HNI-HDC-3133</t>
  </si>
  <si>
    <t>WIN-HNI-HDC-3239</t>
  </si>
  <si>
    <t>WIN-HNI-HDC-3455</t>
  </si>
  <si>
    <t>WIN-HNI-HDC-3639</t>
  </si>
  <si>
    <t>WIN-HNI-HDC-3690</t>
  </si>
  <si>
    <t>WIN-HNI-HDC-3714</t>
  </si>
  <si>
    <t>WIN-HNI-HDC-3722</t>
  </si>
  <si>
    <t>WIN-HNI-HDC-3729</t>
  </si>
  <si>
    <t>WIN-HNI-HDC-3882</t>
  </si>
  <si>
    <t>WIN-HNI-HDC-3999</t>
  </si>
  <si>
    <t>WIN-HNI-HDC-4000</t>
  </si>
  <si>
    <t>WIN-HNI-HDC-4024</t>
  </si>
  <si>
    <t>WIN-HNI-HDC-4364</t>
  </si>
  <si>
    <t>WIN-HNI-HDC-4520</t>
  </si>
  <si>
    <t>WIN-HNI-HDC-4521</t>
  </si>
  <si>
    <t>WIN-HNI-HDC-4767</t>
  </si>
  <si>
    <t>WIN-HNI-HDC-4924</t>
  </si>
  <si>
    <t>WIN-HNI-HDC-5509</t>
  </si>
  <si>
    <t>WIN-HNI-HDC-5586</t>
  </si>
  <si>
    <t>WIN-HNI-HDC-6075</t>
  </si>
  <si>
    <t>WIN-HNI-HDC-6163</t>
  </si>
  <si>
    <t>WIN-HNI-HDC-6405</t>
  </si>
  <si>
    <t>WIN-HNI-HDC-6743</t>
  </si>
  <si>
    <t>WIN-HNI-HDC-6760</t>
  </si>
  <si>
    <t>WIN-HNI-HDC-6768</t>
  </si>
  <si>
    <t>WIN-HNI-HDC-6978</t>
  </si>
  <si>
    <t>WIN-HNI-HDG-1530</t>
  </si>
  <si>
    <t>WIN-HNI-HDG-1542</t>
  </si>
  <si>
    <t>WIN-HNI-HDG-1656</t>
  </si>
  <si>
    <t>WIN-HNI-HDG-2143</t>
  </si>
  <si>
    <t>WIN-HNI-HDG-2166</t>
  </si>
  <si>
    <t>WIN-HNI-HDG-2168</t>
  </si>
  <si>
    <t>WIN-HNI-HDG-2217</t>
  </si>
  <si>
    <t>WIN-HNI-HDG-2241</t>
  </si>
  <si>
    <t>WIN-HNI-HDG-2343</t>
  </si>
  <si>
    <t>WIN-HNI-HDG-2561</t>
  </si>
  <si>
    <t>WIN-HNI-HDG-2748</t>
  </si>
  <si>
    <t>WIN-HNI-HDG-2755</t>
  </si>
  <si>
    <t>WIN-HNI-HDG-2804</t>
  </si>
  <si>
    <t>WIN-HNI-HDG-2AAS</t>
  </si>
  <si>
    <t>WIN-HNI-HDG-2AMG</t>
  </si>
  <si>
    <t>WIN-HNI-HDG-2AP2</t>
  </si>
  <si>
    <t>WIN-HNI-HDG-2AQO</t>
  </si>
  <si>
    <t>WIN-HNI-HDG-2AT2</t>
  </si>
  <si>
    <t>WIN-HNI-HDG-2AUF</t>
  </si>
  <si>
    <t>WIN-HNI-HDG-2B55</t>
  </si>
  <si>
    <t>WIN-HNI-HDG-3026</t>
  </si>
  <si>
    <t>WIN-HNI-HDG-3038</t>
  </si>
  <si>
    <t>WIN-HNI-HDG-3123</t>
  </si>
  <si>
    <t>WIN-HNI-HDG-3142</t>
  </si>
  <si>
    <t>WIN-HNI-HDG-3210</t>
  </si>
  <si>
    <t>WIN-HNI-HDG-3229</t>
  </si>
  <si>
    <t>WIN-HNI-HDG-3238</t>
  </si>
  <si>
    <t>WIN-HNI-HDG-3247</t>
  </si>
  <si>
    <t>WIN-HNI-HDG-3346</t>
  </si>
  <si>
    <t>WIN-HNI-HDG-3476</t>
  </si>
  <si>
    <t>WIN-HNI-HDG-3552</t>
  </si>
  <si>
    <t>WIN-HNI-HDG-3601</t>
  </si>
  <si>
    <t>WIN-HNI-HDG-3609</t>
  </si>
  <si>
    <t>WIN-HNI-HDG-3623</t>
  </si>
  <si>
    <t>WIN-HNI-HDG-3716</t>
  </si>
  <si>
    <t>WIN-HNI-HDG-3728</t>
  </si>
  <si>
    <t>WIN-HNI-HDG-3752</t>
  </si>
  <si>
    <t>WIN-HNI-HDG-3777</t>
  </si>
  <si>
    <t>WIN-HNI-HDG-3890</t>
  </si>
  <si>
    <t>WIN-HNI-HDG-4077</t>
  </si>
  <si>
    <t>WIN-HNI-HDG-4144</t>
  </si>
  <si>
    <t>WIN-HNI-HDG-4174</t>
  </si>
  <si>
    <t>WIN-HNI-HDG-4179</t>
  </si>
  <si>
    <t>WIN-HNI-HDG-4243</t>
  </si>
  <si>
    <t>WIN-HNI-HDG-4260</t>
  </si>
  <si>
    <t>WIN-HNI-HDG-4361</t>
  </si>
  <si>
    <t>WIN-HNI-HDG-4414</t>
  </si>
  <si>
    <t>WIN-HNI-HDG-4513</t>
  </si>
  <si>
    <t>WIN-HNI-HDG-4594</t>
  </si>
  <si>
    <t>WIN-HNI-HDG-4610</t>
  </si>
  <si>
    <t>WIN-HNI-HDG-4640</t>
  </si>
  <si>
    <t>WIN-HNI-HDG-4863</t>
  </si>
  <si>
    <t>WIN-HNI-HDG-5020</t>
  </si>
  <si>
    <t>WIN-HNI-HDG-5055</t>
  </si>
  <si>
    <t>WIN-HNI-HDG-5089</t>
  </si>
  <si>
    <t>WIN-HNI-HDG-5351</t>
  </si>
  <si>
    <t>WIN-HNI-HDG-5377</t>
  </si>
  <si>
    <t>WIN-HNI-HDG-5832</t>
  </si>
  <si>
    <t>WIN-HNI-HDG-5857</t>
  </si>
  <si>
    <t>WIN-HNI-HDG-6017</t>
  </si>
  <si>
    <t>WIN-HNI-HDG-6081</t>
  </si>
  <si>
    <t>WIN-HNI-HDG-6119</t>
  </si>
  <si>
    <t>WIN-HNI-HDG-6142</t>
  </si>
  <si>
    <t>WIN-HNI-HDG-6147</t>
  </si>
  <si>
    <t>WIN-HNI-HDG-6165</t>
  </si>
  <si>
    <t>WIN-HNI-HDG-6171</t>
  </si>
  <si>
    <t>WIN-HNI-HDG-6376</t>
  </si>
  <si>
    <t>WIN-HNI-HDG-6394</t>
  </si>
  <si>
    <t>WIN-HNI-HDG-6453</t>
  </si>
  <si>
    <t>WIN-HNI-HDG-6546</t>
  </si>
  <si>
    <t>WIN-HNI-HDG-6634</t>
  </si>
  <si>
    <t>WIN-HNI-HDG-6663</t>
  </si>
  <si>
    <t>WIN-HNI-HDG-6689</t>
  </si>
  <si>
    <t>WIN-HNI-HDG-6722</t>
  </si>
  <si>
    <t>WIN-HNI-HDG-6774</t>
  </si>
  <si>
    <t>WIN-HNI-HDG-6788</t>
  </si>
  <si>
    <t>WIN-HNI-HDG-6923</t>
  </si>
  <si>
    <t>WIN-HNI-HKM-2056</t>
  </si>
  <si>
    <t>WIN-HNI-HKM-2070</t>
  </si>
  <si>
    <t>WIN-HNI-HKM-2243</t>
  </si>
  <si>
    <t>WIN-HNI-HKM-2301</t>
  </si>
  <si>
    <t>WIN-HNI-HKM-2434</t>
  </si>
  <si>
    <t>WIN-HNI-HKM-2444</t>
  </si>
  <si>
    <t>WIN-HNI-HKM-2535</t>
  </si>
  <si>
    <t>WIN-HNI-HKM-2542</t>
  </si>
  <si>
    <t>WIN-HNI-HKM-2751</t>
  </si>
  <si>
    <t>WIN-HNI-HKM-2806</t>
  </si>
  <si>
    <t>WIN-HNI-HKM-2AS0</t>
  </si>
  <si>
    <t>WIN-HNI-HKM-2BJ1</t>
  </si>
  <si>
    <t>WIN-HNI-HKM-4007</t>
  </si>
  <si>
    <t>WIN-HNI-HKM-4117</t>
  </si>
  <si>
    <t>WIN-HNI-HKM-4540</t>
  </si>
  <si>
    <t>WIN-HNI-HKM-5567</t>
  </si>
  <si>
    <t>WIN-HNI-HKM-6148</t>
  </si>
  <si>
    <t>WIN-HNI-HKM-6212</t>
  </si>
  <si>
    <t>WIN-HNI-HKM-6380</t>
  </si>
  <si>
    <t>WIN-HNI-HKM-6387</t>
  </si>
  <si>
    <t>WIN-HNI-HMI-1644</t>
  </si>
  <si>
    <t>WIN-HNI-HMI-1651</t>
  </si>
  <si>
    <t>WIN-HNI-HMI-1669</t>
  </si>
  <si>
    <t>WIN-HNI-HMI-2020</t>
  </si>
  <si>
    <t>WIN-HNI-HMI-2063</t>
  </si>
  <si>
    <t>WIN-HNI-HMI-2082</t>
  </si>
  <si>
    <t>WIN-HNI-HMI-2165</t>
  </si>
  <si>
    <t>WIN-HNI-HMI-2175</t>
  </si>
  <si>
    <t>WIN-HNI-HMI-2233</t>
  </si>
  <si>
    <t>WIN-HNI-HMI-2274</t>
  </si>
  <si>
    <t>WIN-HNI-HMI-2292</t>
  </si>
  <si>
    <t>WIN-HNI-HMI-2303</t>
  </si>
  <si>
    <t>WIN-HNI-HMI-2308</t>
  </si>
  <si>
    <t>WIN-HNI-HMI-2357</t>
  </si>
  <si>
    <t>WIN-HNI-HMI-2361</t>
  </si>
  <si>
    <t>WIN-HNI-HMI-2368</t>
  </si>
  <si>
    <t>WIN-HNI-HMI-2370</t>
  </si>
  <si>
    <t>WIN-HNI-HMI-2392</t>
  </si>
  <si>
    <t>WIN-HNI-HMI-2418</t>
  </si>
  <si>
    <t>WIN-HNI-HMI-2419</t>
  </si>
  <si>
    <t>WIN-HNI-HMI-2424</t>
  </si>
  <si>
    <t>WIN-HNI-HMI-2427</t>
  </si>
  <si>
    <t>WIN-HNI-HMI-2428</t>
  </si>
  <si>
    <t>WIN-HNI-HMI-2538</t>
  </si>
  <si>
    <t>WIN-HNI-HMI-2563</t>
  </si>
  <si>
    <t>WIN-HNI-HMI-2747</t>
  </si>
  <si>
    <t>WIN-HNI-HMI-2763</t>
  </si>
  <si>
    <t>WIN-HNI-HMI-2773</t>
  </si>
  <si>
    <t>WIN-HNI-HMI-2799</t>
  </si>
  <si>
    <t>WIN-HNI-HMI-2801</t>
  </si>
  <si>
    <t>WIN-HNI-HMI-2807</t>
  </si>
  <si>
    <t>WIN-HNI-HMI-2811</t>
  </si>
  <si>
    <t>WIN-HNI-HMI-2816</t>
  </si>
  <si>
    <t>WIN-HNI-HMI-2823</t>
  </si>
  <si>
    <t>WIN-HNI-HMI-2846</t>
  </si>
  <si>
    <t>WIN-HNI-HMI-2853</t>
  </si>
  <si>
    <t>WIN-HNI-HMI-2969</t>
  </si>
  <si>
    <t>WIN-HNI-HMI-2982</t>
  </si>
  <si>
    <t>WIN-HNI-HMI-2995</t>
  </si>
  <si>
    <t>WIN-HNI-HMI-2AD0</t>
  </si>
  <si>
    <t>WIN-HNI-HMI-2AE8</t>
  </si>
  <si>
    <t>WIN-HNI-HMI-2AG9</t>
  </si>
  <si>
    <t>WIN-HNI-HMI-2AGS</t>
  </si>
  <si>
    <t>WIN-HNI-HMI-2AGV</t>
  </si>
  <si>
    <t>WIN-HNI-HMI-2AQ5</t>
  </si>
  <si>
    <t>WIN-HNI-HMI-2ARC</t>
  </si>
  <si>
    <t>WIN-HNI-HMI-2ATU</t>
  </si>
  <si>
    <t>WIN-HNI-HMI-2AYJ</t>
  </si>
  <si>
    <t>WIN-HNI-HMI-2B22</t>
  </si>
  <si>
    <t>WIN-HNI-HMI-2BB4</t>
  </si>
  <si>
    <t>WIN-HNI-HMI-2BB7</t>
  </si>
  <si>
    <t>WIN-HNI-HMI-3012</t>
  </si>
  <si>
    <t>WIN-HNI-HMI-3014</t>
  </si>
  <si>
    <t>WIN-HNI-HMI-3030</t>
  </si>
  <si>
    <t>WIN-HNI-HMI-3057</t>
  </si>
  <si>
    <t>WIN-HNI-HMI-3130</t>
  </si>
  <si>
    <t>WIN-HNI-HMI-3143</t>
  </si>
  <si>
    <t>WIN-HNI-HMI-3145</t>
  </si>
  <si>
    <t>WIN-HNI-HMI-3191</t>
  </si>
  <si>
    <t>WIN-HNI-HMI-3196</t>
  </si>
  <si>
    <t>WIN-HNI-HMI-3225</t>
  </si>
  <si>
    <t>WIN-HNI-HMI-3477</t>
  </si>
  <si>
    <t>WIN-HNI-HMI-3497</t>
  </si>
  <si>
    <t>WIN-HNI-HMI-3541</t>
  </si>
  <si>
    <t>WIN-HNI-HMI-3569</t>
  </si>
  <si>
    <t>WIN-HNI-HMI-3583</t>
  </si>
  <si>
    <t>WIN-HNI-HMI-3691</t>
  </si>
  <si>
    <t>WIN-HNI-HMI-3723</t>
  </si>
  <si>
    <t>WIN-HNI-HMI-3730</t>
  </si>
  <si>
    <t>WIN-HNI-HMI-3863</t>
  </si>
  <si>
    <t>WIN-HNI-HMI-3877</t>
  </si>
  <si>
    <t>WIN-HNI-HMI-3973</t>
  </si>
  <si>
    <t>WIN-HNI-HMI-4033</t>
  </si>
  <si>
    <t>WIN-HNI-HMI-4040</t>
  </si>
  <si>
    <t>WIN-HNI-HMI-4116</t>
  </si>
  <si>
    <t>WIN-HNI-HMI-4140</t>
  </si>
  <si>
    <t>WIN-HNI-HMI-4168</t>
  </si>
  <si>
    <t>WIN-HNI-HMI-4244</t>
  </si>
  <si>
    <t>WIN-HNI-HMI-4404</t>
  </si>
  <si>
    <t>WIN-HNI-HMI-4418</t>
  </si>
  <si>
    <t>WIN-HNI-HMI-4449</t>
  </si>
  <si>
    <t>WIN-HNI-HMI-4525</t>
  </si>
  <si>
    <t>WIN-HNI-HMI-4565</t>
  </si>
  <si>
    <t>WIN-HNI-HMI-4667</t>
  </si>
  <si>
    <t>WIN-HNI-HMI-4918</t>
  </si>
  <si>
    <t>WIN-HNI-HMI-5191</t>
  </si>
  <si>
    <t>WIN-HNI-HMI-5224</t>
  </si>
  <si>
    <t>WIN-HNI-HMI-5225</t>
  </si>
  <si>
    <t>WIN-HNI-HMI-5288</t>
  </si>
  <si>
    <t>WIN-HNI-HMI-5305</t>
  </si>
  <si>
    <t>WIN-HNI-HMI-5584</t>
  </si>
  <si>
    <t>WIN-HNI-HMI-5602</t>
  </si>
  <si>
    <t>WIN-HNI-HMI-5805</t>
  </si>
  <si>
    <t>WIN-HNI-HMI-5855</t>
  </si>
  <si>
    <t>WIN-HNI-HMI-6222</t>
  </si>
  <si>
    <t>WIN-HNI-HMI-6895</t>
  </si>
  <si>
    <t>WIN-HNI-LBN-1541</t>
  </si>
  <si>
    <t>WIN-HNI-LBN-1672</t>
  </si>
  <si>
    <t>WIN-HNI-LBN-2011</t>
  </si>
  <si>
    <t>WIN-HNI-LBN-2057</t>
  </si>
  <si>
    <t>WIN-HNI-LBN-2148</t>
  </si>
  <si>
    <t>WIN-HNI-LBN-2169</t>
  </si>
  <si>
    <t>WIN-HNI-LBN-2244</t>
  </si>
  <si>
    <t>WIN-HNI-LBN-2262</t>
  </si>
  <si>
    <t>WIN-HNI-LBN-2291</t>
  </si>
  <si>
    <t>WIN-HNI-LBN-2295</t>
  </si>
  <si>
    <t>WIN-HNI-LBN-2347</t>
  </si>
  <si>
    <t>WIN-HNI-LBN-2364</t>
  </si>
  <si>
    <t>WIN-HNI-LBN-2377</t>
  </si>
  <si>
    <t>WIN-HNI-LBN-2426</t>
  </si>
  <si>
    <t>WIN-HNI-LBN-2437</t>
  </si>
  <si>
    <t>WIN-HNI-LBN-2532</t>
  </si>
  <si>
    <t>WIN-HNI-LBN-2552</t>
  </si>
  <si>
    <t>WIN-HNI-LBN-2558</t>
  </si>
  <si>
    <t>WIN-HNI-LBN-2762</t>
  </si>
  <si>
    <t>WIN-HNI-LBN-2790</t>
  </si>
  <si>
    <t>WIN-HNI-LBN-2795</t>
  </si>
  <si>
    <t>WIN-HNI-LBN-2796</t>
  </si>
  <si>
    <t>WIN-HNI-LBN-2798</t>
  </si>
  <si>
    <t>WIN-HNI-LBN-2803</t>
  </si>
  <si>
    <t>WIN-HNI-LBN-2826</t>
  </si>
  <si>
    <t>WIN-HNI-LBN-2827</t>
  </si>
  <si>
    <t>WIN-HNI-LBN-2999</t>
  </si>
  <si>
    <t>WIN-HNI-LBN-2ACW</t>
  </si>
  <si>
    <t>WIN-HNI-LBN-2AGP</t>
  </si>
  <si>
    <t>WIN-HNI-LBN-2ARH</t>
  </si>
  <si>
    <t>WIN-HNI-LBN-2AXC</t>
  </si>
  <si>
    <t>WIN-HNI-LBN-2AZ5</t>
  </si>
  <si>
    <t>WIN-HNI-LBN-3073</t>
  </si>
  <si>
    <t>WIN-HNI-LBN-3177</t>
  </si>
  <si>
    <t>WIN-HNI-LBN-3182</t>
  </si>
  <si>
    <t>WIN-HNI-LBN-3231</t>
  </si>
  <si>
    <t>WIN-HNI-LBN-3246</t>
  </si>
  <si>
    <t>WIN-HNI-LBN-3433</t>
  </si>
  <si>
    <t>WIN-HNI-LBN-3528</t>
  </si>
  <si>
    <t>WIN-HNI-LBN-3553</t>
  </si>
  <si>
    <t>WIN-HNI-LBN-3573</t>
  </si>
  <si>
    <t>WIN-HNI-LBN-3651</t>
  </si>
  <si>
    <t>WIN-HNI-LBN-3652</t>
  </si>
  <si>
    <t>WIN-HNI-LBN-3683</t>
  </si>
  <si>
    <t>WIN-HNI-LBN-3862</t>
  </si>
  <si>
    <t>WIN-HNI-LBN-3883</t>
  </si>
  <si>
    <t>WIN-HNI-LBN-3891</t>
  </si>
  <si>
    <t>WIN-HNI-LBN-3901</t>
  </si>
  <si>
    <t>WIN-HNI-LBN-3949</t>
  </si>
  <si>
    <t>WIN-HNI-LBN-4066</t>
  </si>
  <si>
    <t>WIN-HNI-LBN-4276</t>
  </si>
  <si>
    <t>WIN-HNI-LBN-4305</t>
  </si>
  <si>
    <t>WIN-HNI-LBN-4331</t>
  </si>
  <si>
    <t>WIN-HNI-LBN-4411</t>
  </si>
  <si>
    <t>WIN-HNI-LBN-4424</t>
  </si>
  <si>
    <t>WIN-HNI-LBN-4503</t>
  </si>
  <si>
    <t>WIN-HNI-LBN-4517</t>
  </si>
  <si>
    <t>WIN-HNI-LBN-4534</t>
  </si>
  <si>
    <t>WIN-HNI-LBN-4539</t>
  </si>
  <si>
    <t>WIN-HNI-LBN-4611</t>
  </si>
  <si>
    <t>WIN-HNI-LBN-4800</t>
  </si>
  <si>
    <t>WIN-HNI-LBN-4912</t>
  </si>
  <si>
    <t>WIN-HNI-LBN-4959</t>
  </si>
  <si>
    <t>WIN-HNI-LBN-5408</t>
  </si>
  <si>
    <t>WIN-HNI-LBN-5430</t>
  </si>
  <si>
    <t>WIN-HNI-LBN-5524</t>
  </si>
  <si>
    <t>WIN-HNI-LBN-5542</t>
  </si>
  <si>
    <t>WIN-HNI-LBN-5629</t>
  </si>
  <si>
    <t>WIN-HNI-LBN-5721</t>
  </si>
  <si>
    <t>WIN-HNI-LBN-5740</t>
  </si>
  <si>
    <t>WIN-HNI-LBN-5907</t>
  </si>
  <si>
    <t>WIN-HNI-LBN-6074</t>
  </si>
  <si>
    <t>WIN-HNI-LBN-6314</t>
  </si>
  <si>
    <t>WIN-HNI-LBN-6713</t>
  </si>
  <si>
    <t>WIN-HNI-LBN-6754</t>
  </si>
  <si>
    <t>WIN-HNI-LBN-6776</t>
  </si>
  <si>
    <t>WIN-HNI-MDC-2ALT</t>
  </si>
  <si>
    <t>WIN-HNI-MDC-2ATL</t>
  </si>
  <si>
    <t>WIN-HNI-MDC-2ATX</t>
  </si>
  <si>
    <t>WIN-HNI-MDC-2AXK</t>
  </si>
  <si>
    <t>WIN-HNI-MDC-2AXL</t>
  </si>
  <si>
    <t>WIN-HNI-MDC-2AXM</t>
  </si>
  <si>
    <t>WIN-HNI-MDC-5470</t>
  </si>
  <si>
    <t>WIN-HNI-MDC-5686</t>
  </si>
  <si>
    <t>WIN-HNI-MDC-5874</t>
  </si>
  <si>
    <t>WIN-HNI-MDC-5945</t>
  </si>
  <si>
    <t>WIN-HNI-MDC-6402</t>
  </si>
  <si>
    <t>WIN-HNI-MDC-6444</t>
  </si>
  <si>
    <t>WIN-HNI-MDC-6610</t>
  </si>
  <si>
    <t>WIN-HNI-MDC-6794</t>
  </si>
  <si>
    <t>WIN-HNI-MDC-6856</t>
  </si>
  <si>
    <t>WIN-HNI-MDC-6880</t>
  </si>
  <si>
    <t>WIN-HNI-MDC-6892</t>
  </si>
  <si>
    <t>WIN-HNI-MDC-6929</t>
  </si>
  <si>
    <t>WIN-HNI-MLH-2A83</t>
  </si>
  <si>
    <t>WIN-HNI-MLH-2AA2</t>
  </si>
  <si>
    <t>WIN-HNI-MLH-2AGZ</t>
  </si>
  <si>
    <t>WIN-HNI-MLH-2AHM</t>
  </si>
  <si>
    <t>WIN-HNI-MLH-2AST</t>
  </si>
  <si>
    <t>WIN-HNI-MLH-2AWK</t>
  </si>
  <si>
    <t>WIN-HNI-MLH-2AWX</t>
  </si>
  <si>
    <t>WIN-HNI-MLH-2AWZ</t>
  </si>
  <si>
    <t>WIN-HNI-MLH-2AXT</t>
  </si>
  <si>
    <t>WIN-HNI-MLH-2AXX</t>
  </si>
  <si>
    <t>WIN-HNI-MLH-2AY2</t>
  </si>
  <si>
    <t>WIN-HNI-MLH-2AZT</t>
  </si>
  <si>
    <t>WIN-HNI-MLH-2B07</t>
  </si>
  <si>
    <t>WIN-HNI-MLH-2B36</t>
  </si>
  <si>
    <t>WIN-HNI-MLH-4210</t>
  </si>
  <si>
    <t>WIN-HNI-MLH-4360</t>
  </si>
  <si>
    <t>WIN-HNI-MLH-4417</t>
  </si>
  <si>
    <t>WIN-HNI-MLH-4832</t>
  </si>
  <si>
    <t>WIN-HNI-MLH-4927</t>
  </si>
  <si>
    <t>WIN-HNI-MLH-5255</t>
  </si>
  <si>
    <t>WIN-HNI-MLH-5266</t>
  </si>
  <si>
    <t>WIN-HNI-MLH-5267</t>
  </si>
  <si>
    <t>WIN-HNI-MLH-5308</t>
  </si>
  <si>
    <t>WIN-HNI-MLH-5674</t>
  </si>
  <si>
    <t>WIN-HNI-MLH-6262</t>
  </si>
  <si>
    <t>WIN-HNI-MLH-6462</t>
  </si>
  <si>
    <t>WIN-HNI-MLH-6476</t>
  </si>
  <si>
    <t>WIN-HNI-MLH-6569</t>
  </si>
  <si>
    <t>WIN-HNI-MLH-6739</t>
  </si>
  <si>
    <t>WIN-HNI-NTL-1635</t>
  </si>
  <si>
    <t>WIN-HNI-NTL-1657</t>
  </si>
  <si>
    <t>WIN-HNI-NTL-1698</t>
  </si>
  <si>
    <t>WIN-HNI-NTL-2012</t>
  </si>
  <si>
    <t>WIN-HNI-NTL-2024</t>
  </si>
  <si>
    <t>WIN-HNI-NTL-2083</t>
  </si>
  <si>
    <t>WIN-HNI-NTL-2119</t>
  </si>
  <si>
    <t>WIN-HNI-NTL-2275</t>
  </si>
  <si>
    <t>WIN-HNI-NTL-2395</t>
  </si>
  <si>
    <t>WIN-HNI-NTL-2409</t>
  </si>
  <si>
    <t>WIN-HNI-NTL-2745</t>
  </si>
  <si>
    <t>WIN-HNI-NTL-2760</t>
  </si>
  <si>
    <t>WIN-HNI-NTL-2829</t>
  </si>
  <si>
    <t>WIN-HNI-NTL-2835</t>
  </si>
  <si>
    <t>WIN-HNI-NTL-2A78</t>
  </si>
  <si>
    <t>WIN-HNI-NTL-2AFN</t>
  </si>
  <si>
    <t>WIN-HNI-NTL-2AGK</t>
  </si>
  <si>
    <t>WIN-HNI-NTL-2AHL</t>
  </si>
  <si>
    <t>WIN-HNI-NTL-2AM9</t>
  </si>
  <si>
    <t>WIN-HNI-NTL-2AQV</t>
  </si>
  <si>
    <t>WIN-HNI-NTL-2ARU</t>
  </si>
  <si>
    <t>WIN-HNI-NTL-2ATW</t>
  </si>
  <si>
    <t>WIN-HNI-NTL-2AWL</t>
  </si>
  <si>
    <t>WIN-HNI-NTL-2AX5</t>
  </si>
  <si>
    <t>WIN-HNI-NTL-2B24</t>
  </si>
  <si>
    <t>WIN-HNI-NTL-2BA2</t>
  </si>
  <si>
    <t>WIN-HNI-NTL-3011</t>
  </si>
  <si>
    <t>WIN-HNI-NTL-3055</t>
  </si>
  <si>
    <t>WIN-HNI-NTL-3081</t>
  </si>
  <si>
    <t>WIN-HNI-NTL-3107</t>
  </si>
  <si>
    <t>WIN-HNI-NTL-3159</t>
  </si>
  <si>
    <t>WIN-HNI-NTL-3162</t>
  </si>
  <si>
    <t>WIN-HNI-NTL-3168</t>
  </si>
  <si>
    <t>WIN-HNI-NTL-3197</t>
  </si>
  <si>
    <t>WIN-HNI-NTL-3208</t>
  </si>
  <si>
    <t>WIN-HNI-NTL-3266</t>
  </si>
  <si>
    <t>WIN-HNI-NTL-3278</t>
  </si>
  <si>
    <t>WIN-HNI-NTL-3279</t>
  </si>
  <si>
    <t>WIN-HNI-NTL-3280</t>
  </si>
  <si>
    <t>WIN-HNI-NTL-3301</t>
  </si>
  <si>
    <t>WIN-HNI-NTL-3303</t>
  </si>
  <si>
    <t>WIN-HNI-NTL-3312</t>
  </si>
  <si>
    <t>WIN-HNI-NTL-3347</t>
  </si>
  <si>
    <t>WIN-HNI-NTL-3366</t>
  </si>
  <si>
    <t>WIN-HNI-NTL-3404</t>
  </si>
  <si>
    <t>WIN-HNI-NTL-3446</t>
  </si>
  <si>
    <t>WIN-HNI-NTL-3454</t>
  </si>
  <si>
    <t>WIN-HNI-NTL-3529</t>
  </si>
  <si>
    <t>WIN-HNI-NTL-3555</t>
  </si>
  <si>
    <t>WIN-HNI-NTL-3622</t>
  </si>
  <si>
    <t>WIN-HNI-NTL-3625</t>
  </si>
  <si>
    <t>WIN-HNI-NTL-3653</t>
  </si>
  <si>
    <t>WIN-HNI-NTL-3682</t>
  </si>
  <si>
    <t>WIN-HNI-NTL-3727</t>
  </si>
  <si>
    <t>WIN-HNI-NTL-3778</t>
  </si>
  <si>
    <t>WIN-HNI-NTL-3857</t>
  </si>
  <si>
    <t>WIN-HNI-NTL-3881</t>
  </si>
  <si>
    <t>WIN-HNI-NTL-3941</t>
  </si>
  <si>
    <t>WIN-HNI-NTL-3948</t>
  </si>
  <si>
    <t>WIN-HNI-NTL-3962</t>
  </si>
  <si>
    <t>WIN-HNI-NTL-3980</t>
  </si>
  <si>
    <t>WIN-HNI-NTL-4020</t>
  </si>
  <si>
    <t>WIN-HNI-NTL-4050</t>
  </si>
  <si>
    <t>WIN-HNI-NTL-4052</t>
  </si>
  <si>
    <t>WIN-HNI-NTL-4053</t>
  </si>
  <si>
    <t>WIN-HNI-NTL-4059</t>
  </si>
  <si>
    <t>WIN-HNI-NTL-4060</t>
  </si>
  <si>
    <t>WIN-HNI-NTL-4113</t>
  </si>
  <si>
    <t>WIN-HNI-NTL-4121</t>
  </si>
  <si>
    <t>WIN-HNI-NTL-4280</t>
  </si>
  <si>
    <t>WIN-HNI-NTL-4301</t>
  </si>
  <si>
    <t>WIN-HNI-NTL-4409</t>
  </si>
  <si>
    <t>WIN-HNI-NTL-4419</t>
  </si>
  <si>
    <t>WIN-HNI-NTL-4450</t>
  </si>
  <si>
    <t>WIN-HNI-NTL-4455</t>
  </si>
  <si>
    <t>WIN-HNI-NTL-4479</t>
  </si>
  <si>
    <t>WIN-HNI-NTL-4512</t>
  </si>
  <si>
    <t>WIN-HNI-NTL-4531</t>
  </si>
  <si>
    <t>WIN-HNI-NTL-4776</t>
  </si>
  <si>
    <t>WIN-HNI-NTL-4777</t>
  </si>
  <si>
    <t>WIN-HNI-NTL-4983</t>
  </si>
  <si>
    <t>WIN-HNI-NTL-5054</t>
  </si>
  <si>
    <t>WIN-HNI-NTL-5088</t>
  </si>
  <si>
    <t>WIN-HNI-NTL-5097</t>
  </si>
  <si>
    <t>WIN-HNI-NTL-5290</t>
  </si>
  <si>
    <t>WIN-HNI-NTL-5472</t>
  </si>
  <si>
    <t>WIN-HNI-NTL-5474</t>
  </si>
  <si>
    <t>WIN-HNI-NTL-5573</t>
  </si>
  <si>
    <t>WIN-HNI-NTL-5577</t>
  </si>
  <si>
    <t>WIN-HNI-NTL-5578</t>
  </si>
  <si>
    <t>WIN-HNI-NTL-5613</t>
  </si>
  <si>
    <t>WIN-HNI-NTL-5675</t>
  </si>
  <si>
    <t>WIN-HNI-NTL-5698</t>
  </si>
  <si>
    <t>WIN-HNI-NTL-5710</t>
  </si>
  <si>
    <t>WIN-HNI-NTL-5772</t>
  </si>
  <si>
    <t>WIN-HNI-NTL-5800</t>
  </si>
  <si>
    <t>WIN-HNI-NTL-5819</t>
  </si>
  <si>
    <t>WIN-HNI-NTL-5837</t>
  </si>
  <si>
    <t>WIN-HNI-NTL-6095</t>
  </si>
  <si>
    <t>WIN-HNI-NTL-6101</t>
  </si>
  <si>
    <t>WIN-HNI-NTL-6116</t>
  </si>
  <si>
    <t>WIN-HNI-NTL-6136</t>
  </si>
  <si>
    <t>WIN-HNI-NTL-6180</t>
  </si>
  <si>
    <t>WIN-HNI-NTL-6255</t>
  </si>
  <si>
    <t>WIN-HNI-PT-4887</t>
  </si>
  <si>
    <t>WIN-HNI-PTO-2AK4</t>
  </si>
  <si>
    <t>WIN-HNI-PTO-2ARX</t>
  </si>
  <si>
    <t>WIN-HNI-PTO-2ARZ</t>
  </si>
  <si>
    <t>WIN-HNI-PTO-2ASS</t>
  </si>
  <si>
    <t>WIN-HNI-PTO-2B42</t>
  </si>
  <si>
    <t>WIN-HNI-PTO-2B76</t>
  </si>
  <si>
    <t>WIN-HNI-PTO-4887</t>
  </si>
  <si>
    <t>WIN-HNI-PTO-5423</t>
  </si>
  <si>
    <t>WIN-HNI-PTO-5722</t>
  </si>
  <si>
    <t>WIN-HNI-PTO-6455</t>
  </si>
  <si>
    <t>WIN-HNI-PTO-6465</t>
  </si>
  <si>
    <t>WIN-HNI-PTO-6543</t>
  </si>
  <si>
    <t>WIN-HNI-PXN-2ARI</t>
  </si>
  <si>
    <t>WIN-HNI-PXN-2ATA</t>
  </si>
  <si>
    <t>WIN-HNI-PXN-2AU3</t>
  </si>
  <si>
    <t>WIN-HNI-PXN-2BB2</t>
  </si>
  <si>
    <t>WIN-HNI-PXN-2BU1</t>
  </si>
  <si>
    <t>WIN-HNI-PXN-5295</t>
  </si>
  <si>
    <t>WIN-HNI-PXN-5346</t>
  </si>
  <si>
    <t>WIN-HNI-PXN-5429</t>
  </si>
  <si>
    <t>WIN-HNI-PXN-5690</t>
  </si>
  <si>
    <t>WIN-HNI-PXN-5804</t>
  </si>
  <si>
    <t>WIN-HNI-PXN-5896</t>
  </si>
  <si>
    <t>WIN-HNI-QOI-2AQN</t>
  </si>
  <si>
    <t>WIN-HNI-QOI-2AQX</t>
  </si>
  <si>
    <t>WIN-HNI-QOI-2AUH</t>
  </si>
  <si>
    <t>WIN-HNI-QOI-2AUS</t>
  </si>
  <si>
    <t>WIN-HNI-QOI-2AWF</t>
  </si>
  <si>
    <t>WIN-HNI-QOI-2B52</t>
  </si>
  <si>
    <t>WIN-HNI-QOI-2B65</t>
  </si>
  <si>
    <t>WIN-HNI-QOI-4109</t>
  </si>
  <si>
    <t>WIN-HNI-QOI-4138</t>
  </si>
  <si>
    <t>WIN-HNI-QOI-4167</t>
  </si>
  <si>
    <t>WIN-HNI-QOI-4241</t>
  </si>
  <si>
    <t>WIN-HNI-QOI-4326</t>
  </si>
  <si>
    <t>WIN-HNI-QOI-5323</t>
  </si>
  <si>
    <t>WIN-HNI-QOI-5324</t>
  </si>
  <si>
    <t>WIN-HNI-QOI-5341</t>
  </si>
  <si>
    <t>WIN-HNI-QOI-5422</t>
  </si>
  <si>
    <t>WIN-HNI-QOI-5546</t>
  </si>
  <si>
    <t>WIN-HNI-QOI-6108</t>
  </si>
  <si>
    <t>WIN-HNI-QOI-6236</t>
  </si>
  <si>
    <t>WIN-HNI-QOI-6322</t>
  </si>
  <si>
    <t>WIN-HNI-QOI-6441</t>
  </si>
  <si>
    <t>WIN-HNI-QOI-6466</t>
  </si>
  <si>
    <t>WIN-HNI-QOI-6482</t>
  </si>
  <si>
    <t>WIN-HNI-QOI-6858</t>
  </si>
  <si>
    <t>WIN-HNI-SSN-2AQL</t>
  </si>
  <si>
    <t>WIN-HNI-SSN-2AQU</t>
  </si>
  <si>
    <t>WIN-HNI-SSN-2AS8</t>
  </si>
  <si>
    <t>WIN-HNI-SSN-2AWW</t>
  </si>
  <si>
    <t>WIN-HNI-SSN-2AWY</t>
  </si>
  <si>
    <t>WIN-HNI-SSN-2AXP</t>
  </si>
  <si>
    <t>WIN-HNI-SSN-2AZG</t>
  </si>
  <si>
    <t>WIN-HNI-SSN-2AZU</t>
  </si>
  <si>
    <t>WIN-HNI-SSN-2B14</t>
  </si>
  <si>
    <t>WIN-HNI-SSN-2B43</t>
  </si>
  <si>
    <t>WIN-HNI-SSN-2BC8</t>
  </si>
  <si>
    <t>WIN-HNI-SSN-4190</t>
  </si>
  <si>
    <t>WIN-HNI-SSN-4191</t>
  </si>
  <si>
    <t>WIN-HNI-SSN-4236</t>
  </si>
  <si>
    <t>WIN-HNI-SSN-4277</t>
  </si>
  <si>
    <t>WIN-HNI-SSN-4356</t>
  </si>
  <si>
    <t>WIN-HNI-SSN-4444</t>
  </si>
  <si>
    <t>WIN-HNI-SSN-4535</t>
  </si>
  <si>
    <t>WIN-HNI-SSN-4634</t>
  </si>
  <si>
    <t>WIN-HNI-SSN-4826</t>
  </si>
  <si>
    <t>WIN-HNI-SSN-4831</t>
  </si>
  <si>
    <t>WIN-HNI-SSN-4972</t>
  </si>
  <si>
    <t>WIN-HNI-SSN-5208</t>
  </si>
  <si>
    <t>WIN-HNI-SSN-5272</t>
  </si>
  <si>
    <t>WIN-HNI-SSN-5368</t>
  </si>
  <si>
    <t>WIN-HNI-SSN-5456</t>
  </si>
  <si>
    <t>WIN-HNI-SSN-5569</t>
  </si>
  <si>
    <t>WIN-HNI-SSN-5572</t>
  </si>
  <si>
    <t>WIN-HNI-SSN-5581</t>
  </si>
  <si>
    <t>WIN-HNI-SSN-5669</t>
  </si>
  <si>
    <t>WIN-HNI-SSN-5752</t>
  </si>
  <si>
    <t>WIN-HNI-SSN-5765</t>
  </si>
  <si>
    <t>WIN-HNI-SSN-5788</t>
  </si>
  <si>
    <t>WIN-HNI-SSN-5807</t>
  </si>
  <si>
    <t>WIN-HNI-SSN-5813</t>
  </si>
  <si>
    <t>WIN-HNI-SSN-5818</t>
  </si>
  <si>
    <t>WIN-HNI-SSN-5831</t>
  </si>
  <si>
    <t>WIN-HNI-SSN-5835</t>
  </si>
  <si>
    <t>WIN-HNI-SSN-5976</t>
  </si>
  <si>
    <t>WIN-HNI-SSN-5993</t>
  </si>
  <si>
    <t>WIN-HNI-SSN-6016</t>
  </si>
  <si>
    <t>WIN-HNI-SSN-6174</t>
  </si>
  <si>
    <t>WIN-HNI-SSN-6430</t>
  </si>
  <si>
    <t>WIN-HNI-SSN-6489</t>
  </si>
  <si>
    <t>WIN-HNI-SSN-6671</t>
  </si>
  <si>
    <t>WIN-HNI-SSN-6991</t>
  </si>
  <si>
    <t>WIN-HNI-STY-2AAT</t>
  </si>
  <si>
    <t>WIN-HNI-STY-2ACX</t>
  </si>
  <si>
    <t>WIN-HNI-STY-2AEI</t>
  </si>
  <si>
    <t>WIN-HNI-STY-2APY</t>
  </si>
  <si>
    <t>WIN-HNI-STY-2AW3</t>
  </si>
  <si>
    <t>WIN-HNI-STY-4129</t>
  </si>
  <si>
    <t>WIN-HNI-STY-4222</t>
  </si>
  <si>
    <t>WIN-HNI-STY-4258</t>
  </si>
  <si>
    <t>WIN-HNI-STY-4436</t>
  </si>
  <si>
    <t>WIN-HNI-STY-4583</t>
  </si>
  <si>
    <t>WIN-HNI-STY-4603</t>
  </si>
  <si>
    <t>WIN-HNI-STY-4636</t>
  </si>
  <si>
    <t>WIN-HNI-STY-4656</t>
  </si>
  <si>
    <t>WIN-HNI-STY-4766</t>
  </si>
  <si>
    <t>WIN-HNI-STY-5454</t>
  </si>
  <si>
    <t>WIN-HNI-STY-5878</t>
  </si>
  <si>
    <t>WIN-HNI-STY-6327</t>
  </si>
  <si>
    <t>WIN-HNI-STY-6440</t>
  </si>
  <si>
    <t>WIN-HNI-STY-6883</t>
  </si>
  <si>
    <t>WIN-HNI-STY-6888</t>
  </si>
  <si>
    <t>WIN-HNI-TH-1585</t>
  </si>
  <si>
    <t>WIN-HNI-THO-1655</t>
  </si>
  <si>
    <t>WIN-HNI-THO-1663</t>
  </si>
  <si>
    <t>WIN-HNI-THO-1673</t>
  </si>
  <si>
    <t>WIN-HNI-THO-2032</t>
  </si>
  <si>
    <t>WIN-HNI-THO-2098</t>
  </si>
  <si>
    <t>WIN-HNI-THO-2100</t>
  </si>
  <si>
    <t>WIN-HNI-THO-2116</t>
  </si>
  <si>
    <t>WIN-HNI-THO-2124</t>
  </si>
  <si>
    <t>WIN-HNI-THO-2216</t>
  </si>
  <si>
    <t>WIN-HNI-THO-2242</t>
  </si>
  <si>
    <t>WIN-HNI-THO-2375</t>
  </si>
  <si>
    <t>WIN-HNI-THO-2390</t>
  </si>
  <si>
    <t>WIN-HNI-THO-2402</t>
  </si>
  <si>
    <t>WIN-HNI-THO-2410</t>
  </si>
  <si>
    <t>WIN-HNI-THO-2756</t>
  </si>
  <si>
    <t>WIN-HNI-THO-2785</t>
  </si>
  <si>
    <t>WIN-HNI-THO-2802</t>
  </si>
  <si>
    <t>WIN-HNI-THO-2ARG</t>
  </si>
  <si>
    <t>WIN-HNI-THO-3090</t>
  </si>
  <si>
    <t>WIN-HNI-THO-3137</t>
  </si>
  <si>
    <t>WIN-HNI-THO-3138</t>
  </si>
  <si>
    <t>WIN-HNI-THO-3248</t>
  </si>
  <si>
    <t>WIN-HNI-THO-3276</t>
  </si>
  <si>
    <t>WIN-HNI-THO-3500</t>
  </si>
  <si>
    <t>WIN-HNI-THO-3766</t>
  </si>
  <si>
    <t>WIN-HNI-THO-4041</t>
  </si>
  <si>
    <t>WIN-HNI-THO-4076</t>
  </si>
  <si>
    <t>WIN-HNI-THO-4101</t>
  </si>
  <si>
    <t>WIN-HNI-THO-4128</t>
  </si>
  <si>
    <t>WIN-HNI-THO-5327</t>
  </si>
  <si>
    <t>WIN-HNI-THO-5473</t>
  </si>
  <si>
    <t>WIN-HNI-THO-5595</t>
  </si>
  <si>
    <t>WIN-HNI-THO-5664</t>
  </si>
  <si>
    <t>WIN-HNI-TOI-2AM2</t>
  </si>
  <si>
    <t>WIN-HNI-TOI-2AN4</t>
  </si>
  <si>
    <t>WIN-HNI-TOI-2ASZ</t>
  </si>
  <si>
    <t>WIN-HNI-TOI-2B57</t>
  </si>
  <si>
    <t>WIN-HNI-TOI-3679</t>
  </si>
  <si>
    <t>WIN-HNI-TOI-4180</t>
  </si>
  <si>
    <t>WIN-HNI-TOI-4217</t>
  </si>
  <si>
    <t>WIN-HNI-TOI-4275</t>
  </si>
  <si>
    <t>WIN-HNI-TOI-4307</t>
  </si>
  <si>
    <t>WIN-HNI-TOI-4553</t>
  </si>
  <si>
    <t>WIN-HNI-TOI-5101</t>
  </si>
  <si>
    <t>WIN-HNI-TOI-5161</t>
  </si>
  <si>
    <t>WIN-HNI-TOI-5162</t>
  </si>
  <si>
    <t>WIN-HNI-TOI-5176</t>
  </si>
  <si>
    <t>WIN-HNI-TOI-5487</t>
  </si>
  <si>
    <t>WIN-HNI-TOI-5490</t>
  </si>
  <si>
    <t>WIN-HNI-TOI-6423</t>
  </si>
  <si>
    <t>WIN-HNI-TOI-6435</t>
  </si>
  <si>
    <t>WIN-HNI-TOI-6548</t>
  </si>
  <si>
    <t>WIN-HNI-TOI-6668</t>
  </si>
  <si>
    <t>WIN-HNI-TOI-6857</t>
  </si>
  <si>
    <t>WIN-HNI-TTI-2531</t>
  </si>
  <si>
    <t>WIN-HNI-TTI-2817</t>
  </si>
  <si>
    <t>WIN-HNI-TTI-2A00</t>
  </si>
  <si>
    <t>WIN-HNI-TTI-2ACB</t>
  </si>
  <si>
    <t>WIN-HNI-TTI-2AH8</t>
  </si>
  <si>
    <t>WIN-HNI-TTI-2AKH</t>
  </si>
  <si>
    <t>WIN-HNI-TTI-2AM3</t>
  </si>
  <si>
    <t>WIN-HNI-TTI-2AN1</t>
  </si>
  <si>
    <t>WIN-HNI-TTI-2AQ0</t>
  </si>
  <si>
    <t>WIN-HNI-TTI-3102</t>
  </si>
  <si>
    <t>WIN-HNI-TTI-3222</t>
  </si>
  <si>
    <t>WIN-HNI-TTI-3281</t>
  </si>
  <si>
    <t>WIN-HNI-TTI-3291</t>
  </si>
  <si>
    <t>WIN-HNI-TTI-3311</t>
  </si>
  <si>
    <t>WIN-HNI-TTI-3337</t>
  </si>
  <si>
    <t>WIN-HNI-TTI-3466</t>
  </si>
  <si>
    <t>WIN-HNI-TTI-3512</t>
  </si>
  <si>
    <t>WIN-HNI-TTI-3554</t>
  </si>
  <si>
    <t>WIN-HNI-TTI-3755</t>
  </si>
  <si>
    <t>WIN-HNI-TTI-3761</t>
  </si>
  <si>
    <t>WIN-HNI-TTI-3979</t>
  </si>
  <si>
    <t>WIN-HNI-TTI-4031</t>
  </si>
  <si>
    <t>WIN-HNI-TTI-4068</t>
  </si>
  <si>
    <t>WIN-HNI-TTI-4078</t>
  </si>
  <si>
    <t>WIN-HNI-TTI-4114</t>
  </si>
  <si>
    <t>WIN-HNI-TTI-4199</t>
  </si>
  <si>
    <t>WIN-HNI-TTI-4554</t>
  </si>
  <si>
    <t>WIN-HNI-TTI-4601</t>
  </si>
  <si>
    <t>WIN-HNI-TTI-4641</t>
  </si>
  <si>
    <t>WIN-HNI-TTI-4671</t>
  </si>
  <si>
    <t>WIN-HNI-TTI-4878</t>
  </si>
  <si>
    <t>WIN-HNI-TTI-5155</t>
  </si>
  <si>
    <t>WIN-HNI-TTI-5378</t>
  </si>
  <si>
    <t>WIN-HNI-TTI-5495</t>
  </si>
  <si>
    <t>WIN-HNI-TTI-5570</t>
  </si>
  <si>
    <t>WIN-HNI-TTI-5750</t>
  </si>
  <si>
    <t>WIN-HNI-TTI-6315</t>
  </si>
  <si>
    <t>WIN-HNI-TTI-6502</t>
  </si>
  <si>
    <t>WIN-HNI-TTI-6770</t>
  </si>
  <si>
    <t>WIN-HNI-TTN-2ARP</t>
  </si>
  <si>
    <t>WIN-HNI-TTN-2ATM</t>
  </si>
  <si>
    <t>WIN-HNI-TTN-2AUK</t>
  </si>
  <si>
    <t>WIN-HNI-TTN-2AWA</t>
  </si>
  <si>
    <t>WIN-HNI-TTN-2AYV</t>
  </si>
  <si>
    <t>WIN-HNI-TTN-2B67</t>
  </si>
  <si>
    <t>WIN-HNI-TTN-2BD1</t>
  </si>
  <si>
    <t>WIN-HNI-TTN-4639</t>
  </si>
  <si>
    <t>WIN-HNI-TTN-4680</t>
  </si>
  <si>
    <t>WIN-HNI-TTN-4681</t>
  </si>
  <si>
    <t>WIN-HNI-TTN-4750</t>
  </si>
  <si>
    <t>WIN-HNI-TTN-4764</t>
  </si>
  <si>
    <t>WIN-HNI-TTN-5008</t>
  </si>
  <si>
    <t>WIN-HNI-TTN-5062</t>
  </si>
  <si>
    <t>WIN-HNI-TTN-5484</t>
  </si>
  <si>
    <t>WIN-HNI-TTN-5513</t>
  </si>
  <si>
    <t>WIN-HNI-TTN-5654</t>
  </si>
  <si>
    <t>WIN-HNI-TTN-5746</t>
  </si>
  <si>
    <t>WIN-HNI-TTN-5777</t>
  </si>
  <si>
    <t>WIN-HNI-TTN-5815</t>
  </si>
  <si>
    <t>WIN-HNI-TTN-5865</t>
  </si>
  <si>
    <t>WIN-HNI-TTT-2A72</t>
  </si>
  <si>
    <t>WIN-HNI-TTT-2AF1</t>
  </si>
  <si>
    <t>WIN-HNI-TTT-2ASA</t>
  </si>
  <si>
    <t>WIN-HNI-TTT-2ASV</t>
  </si>
  <si>
    <t>WIN-HNI-TTT-2B23</t>
  </si>
  <si>
    <t>WIN-HNI-TTT-2B79</t>
  </si>
  <si>
    <t>WIN-HNI-TTT-2BA7</t>
  </si>
  <si>
    <t>WIN-HNI-TTT-2Bo2</t>
  </si>
  <si>
    <t>WIN-HNI-TTT-4588</t>
  </si>
  <si>
    <t>WIN-HNI-TTT-4589</t>
  </si>
  <si>
    <t>WIN-HNI-TTT-5045</t>
  </si>
  <si>
    <t>WIN-HNI-TTT-5075</t>
  </si>
  <si>
    <t>WIN-HNI-TTT-5369</t>
  </si>
  <si>
    <t>WIN-HNI-TTT-5685</t>
  </si>
  <si>
    <t>WIN-HNI-TTT-6063</t>
  </si>
  <si>
    <t>WIN-HNI-TTT-6217</t>
  </si>
  <si>
    <t>WIN-HNI-TTT-6424</t>
  </si>
  <si>
    <t>WIN-HNI-TTT-6677</t>
  </si>
  <si>
    <t>WIN-HNI-TXN-1532</t>
  </si>
  <si>
    <t>WIN-HNI-TXN-1671</t>
  </si>
  <si>
    <t>WIN-HNI-TXN-1708</t>
  </si>
  <si>
    <t>WIN-HNI-TXN-2013</t>
  </si>
  <si>
    <t>WIN-HNI-TXN-2016</t>
  </si>
  <si>
    <t>WIN-HNI-TXN-2017</t>
  </si>
  <si>
    <t>WIN-HNI-TXN-2066</t>
  </si>
  <si>
    <t>WIN-HNI-TXN-2079</t>
  </si>
  <si>
    <t>WIN-HNI-TXN-2101</t>
  </si>
  <si>
    <t>WIN-HNI-TXN-2142</t>
  </si>
  <si>
    <t>WIN-HNI-TXN-2145</t>
  </si>
  <si>
    <t>WIN-HNI-TXN-2146</t>
  </si>
  <si>
    <t>WIN-HNI-TXN-2240</t>
  </si>
  <si>
    <t>WIN-HNI-TXN-2338</t>
  </si>
  <si>
    <t>WIN-HNI-TXN-2349</t>
  </si>
  <si>
    <t>WIN-HNI-TXN-2369</t>
  </si>
  <si>
    <t>WIN-HNI-TXN-2380</t>
  </si>
  <si>
    <t>WIN-HNI-TXN-2518</t>
  </si>
  <si>
    <t>WIN-HNI-TXN-2545</t>
  </si>
  <si>
    <t>WIN-HNI-TXN-2554</t>
  </si>
  <si>
    <t>WIN-HNI-TXN-2565</t>
  </si>
  <si>
    <t>WIN-HNI-TXN-2775</t>
  </si>
  <si>
    <t>WIN-HNI-TXN-2830</t>
  </si>
  <si>
    <t>WIN-HNI-TXN-2850</t>
  </si>
  <si>
    <t>WIN-HNI-TXN-2AK1</t>
  </si>
  <si>
    <t>WIN-HNI-TXN-2AZP</t>
  </si>
  <si>
    <t>WIN-HNI-TXN-3169</t>
  </si>
  <si>
    <t>WIN-HNI-TXN-3187</t>
  </si>
  <si>
    <t>WIN-HNI-TXN-3322</t>
  </si>
  <si>
    <t>WIN-HNI-TXN-3342</t>
  </si>
  <si>
    <t>WIN-HNI-TXN-3530</t>
  </si>
  <si>
    <t>WIN-HNI-TXN-3531</t>
  </si>
  <si>
    <t>WIN-HNI-TXN-3692</t>
  </si>
  <si>
    <t>WIN-HNI-TXN-3713</t>
  </si>
  <si>
    <t>WIN-HNI-TXN-3851</t>
  </si>
  <si>
    <t>WIN-HNI-TXN-3925</t>
  </si>
  <si>
    <t>WIN-HNI-TXN-3998</t>
  </si>
  <si>
    <t>WIN-HNI-TXN-4032</t>
  </si>
  <si>
    <t>WIN-HNI-TXN-4166</t>
  </si>
  <si>
    <t>WIN-HNI-TXN-4169</t>
  </si>
  <si>
    <t>WIN-HNI-TXN-4170</t>
  </si>
  <si>
    <t>WIN-HNI-TXN-4216</t>
  </si>
  <si>
    <t>WIN-HNI-TXN-4249</t>
  </si>
  <si>
    <t>WIN-HNI-TXN-4259</t>
  </si>
  <si>
    <t>WIN-HNI-TXN-4274</t>
  </si>
  <si>
    <t>WIN-HNI-TXN-4515</t>
  </si>
  <si>
    <t>WIN-HNI-TXN-4584</t>
  </si>
  <si>
    <t>WIN-HNI-TXN-4967</t>
  </si>
  <si>
    <t>WIN-HNI-TXN-5247</t>
  </si>
  <si>
    <t>WIN-HNI-TXN-5465</t>
  </si>
  <si>
    <t>WIN-HNI-TXN-5475</t>
  </si>
  <si>
    <t>WIN-HNI-TXN-5553</t>
  </si>
  <si>
    <t>WIN-HNI-TXN-5585</t>
  </si>
  <si>
    <t>WIN-HNI-TXN-5589</t>
  </si>
  <si>
    <t>WIN-HNI-TXN-5604</t>
  </si>
  <si>
    <t>WIN-HNI-TXN-5659</t>
  </si>
  <si>
    <t>WIN-HNI-TXN-5720</t>
  </si>
  <si>
    <t>WIN-HNI-TXN-5749</t>
  </si>
  <si>
    <t>WIN-HNI-TXN-5877</t>
  </si>
  <si>
    <t>WIN-HNI-TXN-5959</t>
  </si>
  <si>
    <t>WIN-HNI-TXN-6152</t>
  </si>
  <si>
    <t>WIN-HNI-TXN-6204</t>
  </si>
  <si>
    <t>WIN-HNI-TXN-6221</t>
  </si>
  <si>
    <t>WIN-HNI-TXN-6646</t>
  </si>
  <si>
    <t>WIN-HNI-TXN-6777</t>
  </si>
  <si>
    <t>WIN-HNI-TXN-6852</t>
  </si>
  <si>
    <t>WIN-HNI-TXN-6872</t>
  </si>
  <si>
    <t>WIN-HNI-UHA-2B95</t>
  </si>
  <si>
    <t>WIN-HNI-UHA-5286</t>
  </si>
  <si>
    <t>WIN-HNI-UHA-5287</t>
  </si>
  <si>
    <t>WIN-HNI-UHA-5539</t>
  </si>
  <si>
    <t>WIN-HNI-UHA-6368</t>
  </si>
  <si>
    <t>WIN-HNI-UHA-6477</t>
  </si>
  <si>
    <t>WIN-HNI-UHA-6570</t>
  </si>
  <si>
    <t>WIN-HNI-UHA-6614</t>
  </si>
  <si>
    <t>WIN-HNM-01-030</t>
  </si>
  <si>
    <t>WIN-HPG-01-025</t>
  </si>
  <si>
    <t>WIN-HPG-01-6172</t>
  </si>
  <si>
    <t>WIN-021</t>
  </si>
  <si>
    <t>WIN-HUE-00-021</t>
  </si>
  <si>
    <t>WIN-033</t>
  </si>
  <si>
    <t>WIN-HUG-00-033</t>
  </si>
  <si>
    <t>WIN-HYN-01-056</t>
  </si>
  <si>
    <t>WIN-057</t>
  </si>
  <si>
    <t>WIN-KGG-00-057</t>
  </si>
  <si>
    <t>WIN-028</t>
  </si>
  <si>
    <t>WIN-KHA-00-028</t>
  </si>
  <si>
    <t>WIN-KTM-01-014</t>
  </si>
  <si>
    <t>WIN-041</t>
  </si>
  <si>
    <t>WIN-LAN-00-041</t>
  </si>
  <si>
    <t>WIN-LCI-01-072</t>
  </si>
  <si>
    <t>WIN-LCU-01-094</t>
  </si>
  <si>
    <t>WIN-LDG-01-008</t>
  </si>
  <si>
    <t>WIN-LSN-01-052</t>
  </si>
  <si>
    <t>winmart0001</t>
  </si>
  <si>
    <t>WINMART-HCM-BCU-0001</t>
  </si>
  <si>
    <t>WINMART</t>
  </si>
  <si>
    <t>WINMART-HCM-TDC-89192</t>
  </si>
  <si>
    <t>WIN-NAN-01-058</t>
  </si>
  <si>
    <t>WIN-NDH-01-064</t>
  </si>
  <si>
    <t>WIN-027</t>
  </si>
  <si>
    <t>WIN-NTN-00-027</t>
  </si>
  <si>
    <t>WIN-039</t>
  </si>
  <si>
    <t>WIN-PYN-00-039</t>
  </si>
  <si>
    <t>WIN-QBH-01-045</t>
  </si>
  <si>
    <t>WIN-042</t>
  </si>
  <si>
    <t>WIN-QNI-00-042</t>
  </si>
  <si>
    <t>WIN-061</t>
  </si>
  <si>
    <t>WIN-QNM-00-061</t>
  </si>
  <si>
    <t>WIN-070</t>
  </si>
  <si>
    <t>WIN-QTI-00-070</t>
  </si>
  <si>
    <t>WIN-SLA-01-049</t>
  </si>
  <si>
    <t>WIN-066</t>
  </si>
  <si>
    <t>WIN-STG-00-066</t>
  </si>
  <si>
    <t>Win-TBD-01-2BIE</t>
  </si>
  <si>
    <t>WIN-TBH-01-044</t>
  </si>
  <si>
    <t>WIN-063</t>
  </si>
  <si>
    <t>WIN-TGG-00-063</t>
  </si>
  <si>
    <t>WIN-THA-01-020</t>
  </si>
  <si>
    <t>WIN-046</t>
  </si>
  <si>
    <t>WIN-TNH-00-046</t>
  </si>
  <si>
    <t>WIN-TNN-01-059</t>
  </si>
  <si>
    <t>WIN-TQG-01-038</t>
  </si>
  <si>
    <t>WIN-053</t>
  </si>
  <si>
    <t>WIN-TVH-00-053</t>
  </si>
  <si>
    <t>WIN-019</t>
  </si>
  <si>
    <t>WIN-VLG-00-019</t>
  </si>
  <si>
    <t>WIN-VPC-01-029</t>
  </si>
  <si>
    <t>WIN-047</t>
  </si>
  <si>
    <t>WIN-VTU-00-047</t>
  </si>
  <si>
    <t>WIN-YBI-01-035</t>
  </si>
  <si>
    <t>WOWMART</t>
  </si>
  <si>
    <t>WOWMART-HCM-TBH-07552</t>
  </si>
  <si>
    <t>CEVA</t>
  </si>
  <si>
    <t>CHAUAU</t>
  </si>
  <si>
    <t>DANGNHAT</t>
  </si>
  <si>
    <t>DAUKHISAIGON</t>
  </si>
  <si>
    <t>DIENLANHDUYLAM</t>
  </si>
  <si>
    <t>DINHVU</t>
  </si>
  <si>
    <t>DULICHTHIENPHUC</t>
  </si>
  <si>
    <t>FIDITOUR</t>
  </si>
  <si>
    <t>HANGKHONGDANANG</t>
  </si>
  <si>
    <t>ILAVN</t>
  </si>
  <si>
    <t>KHACHLE</t>
  </si>
  <si>
    <t>KHACHSANLIBERTY</t>
  </si>
  <si>
    <t>MATTROIDOHOCHIMINH</t>
  </si>
  <si>
    <t>PHONGPHU</t>
  </si>
  <si>
    <t>MAY-HCM-00-PHONGPHU-46006</t>
  </si>
  <si>
    <t>THAITUAN</t>
  </si>
  <si>
    <t>MAY-HCM-00-THAITUAN-55459</t>
  </si>
  <si>
    <t>X28</t>
  </si>
  <si>
    <t>MAY-HCM-00-X28-16772</t>
  </si>
  <si>
    <t>ZENMART</t>
  </si>
  <si>
    <t>MAY-HCM-GVP-ZENMART-94763</t>
  </si>
  <si>
    <t>YOUNGVIETNAM</t>
  </si>
  <si>
    <t>MAY-HCM-Q1-YOUNGVIETNAM-11802</t>
  </si>
  <si>
    <t>YANGMING</t>
  </si>
  <si>
    <t>MAY-HCM-Q4-YANGMING-16562</t>
  </si>
  <si>
    <t>MAY-HNI-01-TOANTHANG-56399</t>
  </si>
  <si>
    <t>MAY-HNM-01-HANOSIMEX-76693</t>
  </si>
  <si>
    <t>THANHBAC</t>
  </si>
  <si>
    <t>MAY-HYN-01-THANHBAC-30753</t>
  </si>
  <si>
    <t>DETGIADUNGPHONGPHU</t>
  </si>
  <si>
    <t>MAY-KHA-00-PHONGPHU-70547</t>
  </si>
  <si>
    <t>MAY-NDH-01-DETNAMDINH-19436</t>
  </si>
  <si>
    <t>MAY-NDH-01-NAMDINHTEX-73530</t>
  </si>
  <si>
    <t>MAY-NDH-01-X20-39140</t>
  </si>
  <si>
    <t>MAY-NDH-01-X20NAMDINH-09339</t>
  </si>
  <si>
    <t>VIETTHANG</t>
  </si>
  <si>
    <t>MAY-HCM-TDC-VIETTHANG-63091</t>
  </si>
  <si>
    <t>MR.NGOC</t>
  </si>
  <si>
    <t>NAMLONG</t>
  </si>
  <si>
    <t>NGOCTHOM</t>
  </si>
  <si>
    <t>NHAHANGPHUONGTRANG</t>
  </si>
  <si>
    <t>NHANHOA</t>
  </si>
  <si>
    <t>NHQUANDOIDONGNAI</t>
  </si>
  <si>
    <t>NHVCBDN</t>
  </si>
  <si>
    <t>NHVCBKD</t>
  </si>
  <si>
    <t>NT</t>
  </si>
  <si>
    <t>PKD207</t>
  </si>
  <si>
    <t>PKDC6</t>
  </si>
  <si>
    <t>PVH207</t>
  </si>
  <si>
    <t>QUANGMINH</t>
  </si>
  <si>
    <t>SAIGONSTAR</t>
  </si>
  <si>
    <t>SANBAYNHATRANG</t>
  </si>
  <si>
    <t>THEGIOISUA-BINHPHUOC</t>
  </si>
  <si>
    <t>SUA-BPC-00-THEGIOISUA</t>
  </si>
  <si>
    <t>SUA_CHICHINH</t>
  </si>
  <si>
    <t>SUA-HCM-00-CHICHINH</t>
  </si>
  <si>
    <t>SUA_CHIHANG</t>
  </si>
  <si>
    <t>SUA-HCM-00-CHIHANG</t>
  </si>
  <si>
    <t>SUA_CHINHUNG</t>
  </si>
  <si>
    <t>SUA-HCM-00-CHINHUNG</t>
  </si>
  <si>
    <t>SUA_SEAAIR</t>
  </si>
  <si>
    <t>SUA-HCM-BTH-SEAAIR</t>
  </si>
  <si>
    <t>SUANAMDUNG</t>
  </si>
  <si>
    <t>SUA-HCM-BTN-NAMDUNG</t>
  </si>
  <si>
    <t>ANHTAISUA</t>
  </si>
  <si>
    <t>SUA-HCM-GVP-ANHTAI</t>
  </si>
  <si>
    <t>SUA_CHIPHUONGGV</t>
  </si>
  <si>
    <t>SUA-HCM-GVP-CHIPHUONGGV</t>
  </si>
  <si>
    <t>SUA_NGHIA</t>
  </si>
  <si>
    <t>SUA-HCM-GVP-NGHIA</t>
  </si>
  <si>
    <t>SINHHASUA</t>
  </si>
  <si>
    <t>SUA-HCM-GVP-SINHHA</t>
  </si>
  <si>
    <t>SUA_CHIVY</t>
  </si>
  <si>
    <t>SUA-HCM-HBC-CHIVY</t>
  </si>
  <si>
    <t>SUA_SMALLWONDER</t>
  </si>
  <si>
    <t>SUA-HCM-Q12-SMALLWONDER</t>
  </si>
  <si>
    <t>SUA_SHOPBABYCARE</t>
  </si>
  <si>
    <t>SUA-HCM-Q1-SHOPBABYCARE</t>
  </si>
  <si>
    <t>SUATHAO-Q3</t>
  </si>
  <si>
    <t>SUA-HCM-Q1-THAO.Q3</t>
  </si>
  <si>
    <t>THAISUA</t>
  </si>
  <si>
    <t>SUA-HCM-Q3-THAISUA</t>
  </si>
  <si>
    <t>SUAHANGHUNG</t>
  </si>
  <si>
    <t>SUA-HCM-TBH-HANGHUNG</t>
  </si>
  <si>
    <t>SUA_BUSYBEES</t>
  </si>
  <si>
    <t>SUA-HCM-TDC-BUSYBEES</t>
  </si>
  <si>
    <t>SUA_HUYENLE</t>
  </si>
  <si>
    <t>SUA-HCM-TDC-HUYENLE</t>
  </si>
  <si>
    <t>SUA_NHUNG</t>
  </si>
  <si>
    <t>SUA-HCM-TDC-NHUNG</t>
  </si>
  <si>
    <t>SUA_HUYEN</t>
  </si>
  <si>
    <t>SUA-HCM-TPU-HUYEN</t>
  </si>
  <si>
    <t>SUAHUYEN</t>
  </si>
  <si>
    <t>SUA-HCM-TPU-HUYEN86098</t>
  </si>
  <si>
    <t>SUA_SHOPBEYEU</t>
  </si>
  <si>
    <t>SUA-HCM-TPU-SHOPBEYEU</t>
  </si>
  <si>
    <t>SUAHANHTANPHU</t>
  </si>
  <si>
    <t>SUA-KGG-00-HANHTANPHU</t>
  </si>
  <si>
    <t>THAMDINHGIAMIENNAM</t>
  </si>
  <si>
    <t>TUANKHANH</t>
  </si>
  <si>
    <t>VATTUXANGDAU</t>
  </si>
  <si>
    <t>VCB-001</t>
  </si>
  <si>
    <t>VNPT</t>
  </si>
  <si>
    <t>VTDAUKHI</t>
  </si>
  <si>
    <t>VYVY</t>
  </si>
  <si>
    <t>XNKAUVIETMY</t>
  </si>
  <si>
    <t>XUANDIENSG</t>
  </si>
  <si>
    <t>Mã khách hàng cũ</t>
  </si>
  <si>
    <t>Mã khách hàng Mới</t>
  </si>
  <si>
    <t>LXTB250G</t>
  </si>
  <si>
    <t>LXTBCOOP500</t>
  </si>
  <si>
    <t>LXTBCOOP250</t>
  </si>
  <si>
    <t>Lạp xưởng tây bắc250g</t>
  </si>
  <si>
    <t>Lạp xưởng tây bắc Coop select 500g</t>
  </si>
  <si>
    <t>Lạp xưởng tây bắc Coop select 250g</t>
  </si>
  <si>
    <t>lxtbcoop500</t>
  </si>
  <si>
    <t>lxtbcoop250</t>
  </si>
  <si>
    <t>Lạp xưởng tươi vị tây bắc Coop select 500g</t>
  </si>
  <si>
    <t>Lạp xưởng tươi vị tây bắc Coop select 250g</t>
  </si>
  <si>
    <t>Giò Lụa 500g</t>
  </si>
  <si>
    <t>cmart-hni-hdg-011</t>
  </si>
  <si>
    <t>TMART-HNI-GLM-01081</t>
  </si>
  <si>
    <t>GOMART-NDH-00-001</t>
  </si>
  <si>
    <t>GOMART</t>
  </si>
  <si>
    <t xml:space="preserve">NAM ĐỊNH </t>
  </si>
  <si>
    <t xml:space="preserve">HẢI HẬU </t>
  </si>
  <si>
    <t>T</t>
  </si>
  <si>
    <t xml:space="preserve">khu 4 yên định hải hậu nam định </t>
  </si>
  <si>
    <t>WIN-HNI-BVI-2BL1</t>
  </si>
  <si>
    <t>WIN-HNI-BVI-2BEC</t>
  </si>
  <si>
    <t xml:space="preserve">wm + thanh lũng , quảng oai </t>
  </si>
  <si>
    <t>số 60 đường DT90 , thôn thanh lũng , xã quảng oai , tp hà nội</t>
  </si>
  <si>
    <t>WIN-HNI-TOI-2BHS</t>
  </si>
  <si>
    <t>wm + ngô đồng , dân hòa</t>
  </si>
  <si>
    <t xml:space="preserve">thôn ngô đồng , xã dân hòa , thành phố hà nội </t>
  </si>
  <si>
    <t>WIN-HNI-DAH-2BJA</t>
  </si>
  <si>
    <t>wm + đại đồng , thiên lộc</t>
  </si>
  <si>
    <t xml:space="preserve">thôn đại đồng , xã thiên lộc , tp hà nội </t>
  </si>
  <si>
    <t>wm + yên khoái , quảng oai</t>
  </si>
  <si>
    <t xml:space="preserve">số 2 thôn yên khoái , xã quảng oai , tp hà nội </t>
  </si>
  <si>
    <t>WIN-HNI-QOI-2BDV</t>
  </si>
  <si>
    <t>WIN-HNI-BTL-2BMN</t>
  </si>
  <si>
    <t>WIN-HNI-NTL-2BHH</t>
  </si>
  <si>
    <t>WIN-HNI-MLH-2BMF</t>
  </si>
  <si>
    <t>WIN-HNI-MLH-2BLT</t>
  </si>
  <si>
    <t>WIN-HNI-DAH-2BKJ</t>
  </si>
  <si>
    <t>WIN-HNI-LBN-2BCT</t>
  </si>
  <si>
    <t>WIN-HNI-GLM-2BLE</t>
  </si>
  <si>
    <t>Details for Sum of Số lượng - Tên hàng: Lạp xưởng Tây Bắc 500g, Mã hàng (*): LXTB500, Ngày giao hàng: (blank)</t>
  </si>
  <si>
    <t>WIN-HNI-DAH-2BMH</t>
  </si>
  <si>
    <t>KL-HNI-BTL-OKONO</t>
  </si>
  <si>
    <t>wm+ khê ngoại 3 , mê linh</t>
  </si>
  <si>
    <t xml:space="preserve">thôn khê ngoại 3 , xã mê linh , hà nội </t>
  </si>
  <si>
    <t>wm + gia thượng 2 , quang minh</t>
  </si>
  <si>
    <t xml:space="preserve">thôn gia thượng 2 , xã quang minh , tp hà nội </t>
  </si>
  <si>
    <t>wm+ cổ điển , vĩnh thanh</t>
  </si>
  <si>
    <t xml:space="preserve">Xóm 3 cổ điển , xã vĩnh thanh , tp hà nội </t>
  </si>
  <si>
    <t>wm+ 199 bồ đề</t>
  </si>
  <si>
    <t xml:space="preserve">số 199 bồ đề , phường bồ đề , thành phố hà nội </t>
  </si>
  <si>
    <t>wm+ diamond -the matrix one</t>
  </si>
  <si>
    <t>nam từ liêm</t>
  </si>
  <si>
    <t xml:space="preserve">Tầng 1 , căn hộ SAP A05 , tòa Diamond - the matrix one , tp hà nội </t>
  </si>
  <si>
    <t>wm+ bt 08 sunny garden</t>
  </si>
  <si>
    <t xml:space="preserve">N06 BT08 , khu đô thị mới tại lô đất N1+ N3 KDt quốc oai , tp hà nội </t>
  </si>
  <si>
    <t>wm+ 172 kẻ vẽ</t>
  </si>
  <si>
    <t xml:space="preserve">172 kẻ vẽ , phường đông ngạc , tp hà nội </t>
  </si>
  <si>
    <t>wm + đình vỹ , phù đổng</t>
  </si>
  <si>
    <t>gia lâm</t>
  </si>
  <si>
    <t xml:space="preserve">thôn đình vỹ , xã phù đổng , tp hà nội </t>
  </si>
  <si>
    <t>wm +kính nỗ , thư lâm</t>
  </si>
  <si>
    <t xml:space="preserve">Thôn kính nỗ , xã thư lâm , tp hà nội </t>
  </si>
  <si>
    <t>phạm thị hằng nga</t>
  </si>
  <si>
    <t xml:space="preserve">số 126 ngõ 355 xuân đỉnh , phường xuân đỉnh , quận bắc từ liêm , hà nội </t>
  </si>
  <si>
    <t>KL-HNI-BTL-355</t>
  </si>
  <si>
    <t>hộ kinh doanh cửa hàng tiện lợi okono</t>
  </si>
  <si>
    <t xml:space="preserve">wm +kính nỗ , thư lâm </t>
  </si>
  <si>
    <t>FUJIMART-HNI-HBT-11261</t>
  </si>
  <si>
    <t>fujmart minh khai</t>
  </si>
  <si>
    <t xml:space="preserve">328 minh khai , phường tương mai , tp hà nội </t>
  </si>
  <si>
    <t>WIN-HNI-DAH-2BML</t>
  </si>
  <si>
    <t>wm + thăng long , cổ điển</t>
  </si>
  <si>
    <t xml:space="preserve">thôn cổ điển , xã vĩnh thanh , tp hà nội </t>
  </si>
  <si>
    <t>S.ling</t>
  </si>
  <si>
    <t>cghm450</t>
  </si>
  <si>
    <t>Tổng Nhập kho T4</t>
  </si>
  <si>
    <t>Tồng Kho tồn T4</t>
  </si>
  <si>
    <t>1</t>
  </si>
  <si>
    <t>4186806815(3462)</t>
  </si>
  <si>
    <t>4186835396(6129)</t>
  </si>
  <si>
    <t>4186542441(2BKR)</t>
  </si>
  <si>
    <t>4186681137(2BRT)</t>
  </si>
  <si>
    <t>4186681157(4533)</t>
  </si>
  <si>
    <t>4186542244(2AHY)</t>
  </si>
  <si>
    <t>4186542406(2BFZ)</t>
  </si>
  <si>
    <t>4186819922(6580)</t>
  </si>
  <si>
    <t>4186858098(2BNM)</t>
  </si>
  <si>
    <t>4186814331(2BK7)</t>
  </si>
  <si>
    <t>4186553117(2BLA)</t>
  </si>
  <si>
    <t>4186553118(2BLA)</t>
  </si>
  <si>
    <t>4186681161(5514)</t>
  </si>
  <si>
    <t>4186681138(3198)</t>
  </si>
  <si>
    <t>4186681142(3858)</t>
  </si>
  <si>
    <t>4186681141(3838)</t>
  </si>
  <si>
    <t>4186681159(5160)</t>
  </si>
  <si>
    <t>4186681134(2AB5)</t>
  </si>
  <si>
    <t>4186542251(2AKE)</t>
  </si>
  <si>
    <t>4186876217(6665)</t>
  </si>
  <si>
    <t>4186855573(6937)</t>
  </si>
  <si>
    <t>4186818004(2ALC)</t>
  </si>
  <si>
    <t>4186832278(6724)</t>
  </si>
  <si>
    <t>4186819606(6298)</t>
  </si>
  <si>
    <t>4186817893(2ACP)</t>
  </si>
  <si>
    <t>4186797016(1601)</t>
  </si>
  <si>
    <t>4186832562(4711)</t>
  </si>
  <si>
    <t>4186681140(3606)</t>
  </si>
  <si>
    <t>4186803399(1628)</t>
  </si>
  <si>
    <t>4186727505(1610)</t>
  </si>
  <si>
    <t>4186790872(1573)</t>
  </si>
  <si>
    <t>dt1/4win5511</t>
  </si>
  <si>
    <t>dt1/4win2bmn</t>
  </si>
  <si>
    <t>dt1/4win4983</t>
  </si>
  <si>
    <t>dt1/4win4640</t>
  </si>
  <si>
    <t>dt1/4win2752</t>
  </si>
  <si>
    <t>dt1/4win6253</t>
  </si>
  <si>
    <t>dt1/4win5504</t>
  </si>
  <si>
    <t>dt1/4win4066</t>
  </si>
  <si>
    <t>dt1/4win5855</t>
  </si>
  <si>
    <t>dt1/4win2agv</t>
  </si>
  <si>
    <t>dt1/4win3863</t>
  </si>
  <si>
    <t>dt1/4win4667</t>
  </si>
  <si>
    <t>4186818837(6741)</t>
  </si>
  <si>
    <t>4186818088(2bat)</t>
  </si>
  <si>
    <t>4186817909(2adk)</t>
  </si>
  <si>
    <t>4186817875(2abm)</t>
  </si>
  <si>
    <t>4186818247(2bpc)</t>
  </si>
  <si>
    <t>4186818817(6605)</t>
  </si>
  <si>
    <t>4186818806(6568)</t>
  </si>
  <si>
    <t>4186818269(2brn)</t>
  </si>
  <si>
    <t>4186818130(2bcs)</t>
  </si>
  <si>
    <t>4186817933(2ae4)</t>
  </si>
  <si>
    <t>4186818375(4746)</t>
  </si>
  <si>
    <t>4186818129(2bcq)</t>
  </si>
  <si>
    <t>4186818061(2aw7)</t>
  </si>
  <si>
    <t>4186818446(5226)</t>
  </si>
  <si>
    <t>4186885387(2bw0)</t>
  </si>
  <si>
    <t>4186858558(2bj4)</t>
  </si>
  <si>
    <t>dt2/4win4914</t>
  </si>
  <si>
    <t>dt2/4win2bor</t>
  </si>
  <si>
    <t>4186818162(2bfx)</t>
  </si>
  <si>
    <t>4186818173(2bhr)</t>
  </si>
  <si>
    <t>4186818264(2bqe)</t>
  </si>
  <si>
    <t>4186818549(5713)</t>
  </si>
  <si>
    <t>4186818156(2bfh)</t>
  </si>
  <si>
    <t>4186818222(2bnf)</t>
  </si>
  <si>
    <t>4186817976(2aid)</t>
  </si>
  <si>
    <t>4186818701(6263)</t>
  </si>
  <si>
    <t>4186553485(2bwd)</t>
  </si>
  <si>
    <t>4186553181(2bqj)</t>
  </si>
  <si>
    <t>4186937237(2bev)</t>
  </si>
  <si>
    <t>4186818011(2alu)</t>
  </si>
  <si>
    <t>4186682440(2bvh)</t>
  </si>
  <si>
    <t>dt2/4win5015</t>
  </si>
  <si>
    <t>4186806263(5694)</t>
  </si>
  <si>
    <t>4186869264(5694)</t>
  </si>
  <si>
    <t>4186879049(5955)</t>
  </si>
  <si>
    <t>4186865722(6296)</t>
  </si>
  <si>
    <t>4186818418(5021)</t>
  </si>
  <si>
    <t>4186821694(6894)</t>
  </si>
  <si>
    <t>4186821237(6342)</t>
  </si>
  <si>
    <t>4186821117(5737)</t>
  </si>
  <si>
    <t>4186820559(2a14)</t>
  </si>
  <si>
    <t>4186821200(6205)</t>
  </si>
  <si>
    <t>4186180117(2bi2)</t>
  </si>
  <si>
    <t>4186820569(2a28)</t>
  </si>
  <si>
    <t>4186773876(1678)</t>
  </si>
  <si>
    <t>4186820730(2ar2)</t>
  </si>
  <si>
    <t>4186821098(5692)</t>
  </si>
  <si>
    <t>4186821174(6194)</t>
  </si>
  <si>
    <t>4186821311(6501)</t>
  </si>
  <si>
    <t>4186821337(6526)</t>
  </si>
  <si>
    <t>EASYMART-HNI-HDG-CT4</t>
  </si>
  <si>
    <t>bghm450</t>
  </si>
  <si>
    <t>ghc500</t>
  </si>
  <si>
    <t>SIBA-HNI-HBT-S074</t>
  </si>
  <si>
    <t>010426pk01448</t>
  </si>
  <si>
    <t>010426pk0056</t>
  </si>
  <si>
    <t>010426pk0176</t>
  </si>
  <si>
    <t>010426pk0167</t>
  </si>
  <si>
    <t>0104ttmfaarmt3</t>
  </si>
  <si>
    <t>lck-01-04-2026</t>
  </si>
  <si>
    <t xml:space="preserve">HÀNG XÌ </t>
  </si>
  <si>
    <t>spl-win2bor-2/4</t>
  </si>
  <si>
    <t xml:space="preserve">HÀNG SAMPLING </t>
  </si>
  <si>
    <t>dt2/4win5832</t>
  </si>
  <si>
    <t>dt2/4win6788</t>
  </si>
  <si>
    <t>dt2/4win3123</t>
  </si>
  <si>
    <t>dt2/4win6722</t>
  </si>
  <si>
    <t>dt2/4win3552</t>
  </si>
  <si>
    <t>dt2/4win3496</t>
  </si>
  <si>
    <t>dt2/4win2017</t>
  </si>
  <si>
    <t>dt2/4win2817</t>
  </si>
  <si>
    <t>4186989445(1611)</t>
  </si>
  <si>
    <t>dt3/4win2bex</t>
  </si>
  <si>
    <t>4186967380(2bq5)</t>
  </si>
  <si>
    <t>4186818482(5381)</t>
  </si>
  <si>
    <t>4186818485(5382)</t>
  </si>
  <si>
    <t>4186818413(5001)</t>
  </si>
  <si>
    <t>4186818423(5064)</t>
  </si>
  <si>
    <t>4186817887(2acc)</t>
  </si>
  <si>
    <t>4186817890(2acf)</t>
  </si>
  <si>
    <t>4186991053(2aa6)</t>
  </si>
  <si>
    <t>4186817868(2aa6)</t>
  </si>
  <si>
    <t>4186818089(2bav)</t>
  </si>
  <si>
    <t>4186818617(5946)</t>
  </si>
  <si>
    <t>4186818477(5371)</t>
  </si>
  <si>
    <t>4186818494(5471)</t>
  </si>
  <si>
    <t>4186818545(5701)</t>
  </si>
  <si>
    <t>4186818432(5134)</t>
  </si>
  <si>
    <t>4186818440(5206)</t>
  </si>
  <si>
    <t>4186817926(2ADU)</t>
  </si>
  <si>
    <t>4186818571(5828)</t>
  </si>
  <si>
    <t>4187042958(5774)</t>
  </si>
  <si>
    <t>4186992300(6787)</t>
  </si>
  <si>
    <t>4186981396(5885)</t>
  </si>
  <si>
    <t>4186941283(4865)</t>
  </si>
  <si>
    <t>4186945323(2BSB)</t>
  </si>
  <si>
    <t>4186991458(2AH2)</t>
  </si>
  <si>
    <t>4186542699(5227)</t>
  </si>
  <si>
    <t>4186817989(2AJX)</t>
  </si>
  <si>
    <t>4186817954(2AFQ)</t>
  </si>
  <si>
    <t>4186818528(5684)</t>
  </si>
  <si>
    <t>4186818671(6146)</t>
  </si>
  <si>
    <t>4186992079(5457)</t>
  </si>
  <si>
    <t>4186992181(5931)</t>
  </si>
  <si>
    <t>4186992299(6758)</t>
  </si>
  <si>
    <t>4186991977(4923)</t>
  </si>
  <si>
    <t>4187019961(6127)</t>
  </si>
  <si>
    <t>eb-hyn-00-903</t>
  </si>
  <si>
    <t>EASYMART-HNI-NTL-S302</t>
  </si>
  <si>
    <t>020426pk0036</t>
  </si>
  <si>
    <t>gmhcxh500</t>
  </si>
  <si>
    <t>020426pk0205</t>
  </si>
  <si>
    <t>020426pk0203</t>
  </si>
  <si>
    <t>2303brg12031</t>
  </si>
  <si>
    <t>02cleverfood012</t>
  </si>
  <si>
    <t>0204coop9104</t>
  </si>
  <si>
    <t>0204unit0011</t>
  </si>
  <si>
    <t>0204s66</t>
  </si>
  <si>
    <t>0204brg13041</t>
  </si>
  <si>
    <t>020426pk0103</t>
  </si>
  <si>
    <t>020426pk0014</t>
  </si>
  <si>
    <t>020426pk0057</t>
  </si>
  <si>
    <t>0104coop9143</t>
  </si>
  <si>
    <t>020426pk0166</t>
  </si>
  <si>
    <t>020426pk0156</t>
  </si>
  <si>
    <t>020426pk0039</t>
  </si>
  <si>
    <t>020426pk0120</t>
  </si>
  <si>
    <t>020426pk0095</t>
  </si>
  <si>
    <t>020426pk0130</t>
  </si>
  <si>
    <t>0104s04</t>
  </si>
  <si>
    <t>1003viety</t>
  </si>
  <si>
    <t>0104brg12551</t>
  </si>
  <si>
    <t>lck-02-04-2026</t>
  </si>
  <si>
    <t>(blank)</t>
  </si>
  <si>
    <t> 4186989603</t>
  </si>
  <si>
    <t> 4186989604</t>
  </si>
  <si>
    <t> 4186989605</t>
  </si>
  <si>
    <t>WIN-HNI-MLH-2BOE</t>
  </si>
  <si>
    <t>dt3/4win4417</t>
  </si>
  <si>
    <t>dt3/4win2b36</t>
  </si>
  <si>
    <t>WIN-HNI-HDC-2BMY</t>
  </si>
  <si>
    <t>WIN-HNI-HDC-2BNG</t>
  </si>
  <si>
    <t>WIN-HNI-HDC-2BD2</t>
  </si>
  <si>
    <t>4186992325(6865)</t>
  </si>
  <si>
    <t>4186992301(6809)</t>
  </si>
  <si>
    <t>4186992180(5917)</t>
  </si>
  <si>
    <t>4186864255(6308)</t>
  </si>
  <si>
    <t>4186992237(6308)</t>
  </si>
  <si>
    <t>4187047936(1712)</t>
  </si>
  <si>
    <t>4186818100(2bbh)</t>
  </si>
  <si>
    <t>4186818191(2biz)</t>
  </si>
  <si>
    <t>4186542912(6399)</t>
  </si>
  <si>
    <t>4186818840(6750)</t>
  </si>
  <si>
    <t>4187044877(2aho)</t>
  </si>
  <si>
    <t>4187022144(6977)</t>
  </si>
  <si>
    <t>4186948267(2bow)</t>
  </si>
  <si>
    <t>4186991926(4699)</t>
  </si>
  <si>
    <t>4186991692(2bjo)</t>
  </si>
  <si>
    <t>4186991700(2bkz)</t>
  </si>
  <si>
    <t>4186991695(2bke)</t>
  </si>
  <si>
    <t>4186991688(2bjj)</t>
  </si>
  <si>
    <t>4186991721(2blz)</t>
  </si>
  <si>
    <t>4186991722(2bm5)</t>
  </si>
  <si>
    <t>4186991519(2at0)</t>
  </si>
  <si>
    <t>4186991717(2blo)</t>
  </si>
  <si>
    <t>4186991615(2bap)</t>
  </si>
  <si>
    <t>4187031611(1594)</t>
  </si>
  <si>
    <t>4187038114(6154)</t>
  </si>
  <si>
    <t>4187038191(1619)</t>
  </si>
  <si>
    <t>4186992194(5965)</t>
  </si>
  <si>
    <t>4186992119(5743)</t>
  </si>
  <si>
    <t>4186991928(4713)</t>
  </si>
  <si>
    <t>4186991740(2BNP)</t>
  </si>
  <si>
    <t>4186542438(2BK4)</t>
  </si>
  <si>
    <t>4186991742(2BNU)</t>
  </si>
  <si>
    <t>4186991676(2BGO)</t>
  </si>
  <si>
    <t>4186991598(2B41)</t>
  </si>
  <si>
    <t>4186941497(5119)</t>
  </si>
  <si>
    <t>4186876211(5592)</t>
  </si>
  <si>
    <t>4186818224(2BNQ)</t>
  </si>
  <si>
    <t>4186818165(2BGF)</t>
  </si>
  <si>
    <t>4186818041(2ASC)</t>
  </si>
  <si>
    <t>4186818187(2BIU)</t>
  </si>
  <si>
    <t>4186818307(2BTK)</t>
  </si>
  <si>
    <t>4186940845(4215)</t>
  </si>
  <si>
    <t>4186818713(6281)</t>
  </si>
  <si>
    <t>4187073815(6281)</t>
  </si>
  <si>
    <t>4186941094(4703)</t>
  </si>
  <si>
    <t>4186992123(5790)</t>
  </si>
  <si>
    <t>4186991454(2AFO)</t>
  </si>
  <si>
    <t>4186991463(2AJV)</t>
  </si>
  <si>
    <t>4186992179(5915)</t>
  </si>
  <si>
    <t>4186992175(5887)</t>
  </si>
  <si>
    <t>4186818303(2BTJ)</t>
  </si>
  <si>
    <t>4186818614(5944)</t>
  </si>
  <si>
    <t>4186818204(2bld)</t>
  </si>
  <si>
    <t>4186818226(2bnw)</t>
  </si>
  <si>
    <t>4186818256(2bpr)</t>
  </si>
  <si>
    <t>4186818286(2bsf)</t>
  </si>
  <si>
    <t>4186818706(6270)</t>
  </si>
  <si>
    <t>4186818532(5689)</t>
  </si>
  <si>
    <t>4186992177(5901)</t>
  </si>
  <si>
    <t>4186991736(2bmm)</t>
  </si>
  <si>
    <t>0304ttmfarmt2</t>
  </si>
  <si>
    <t>0304green001</t>
  </si>
  <si>
    <t>0304CPHN</t>
  </si>
  <si>
    <t>030426PK0076</t>
  </si>
  <si>
    <t>020426PK216</t>
  </si>
  <si>
    <t>030426PK0237</t>
  </si>
  <si>
    <t>030426PK0239</t>
  </si>
  <si>
    <t>030426PK0242</t>
  </si>
  <si>
    <t>0304KMARKET0005</t>
  </si>
  <si>
    <t>0304S78</t>
  </si>
  <si>
    <t>lck-03-04-2026</t>
  </si>
  <si>
    <t>4187105591(5943)</t>
  </si>
  <si>
    <t>dt4/4win2835</t>
  </si>
  <si>
    <t>dt4/4win4479</t>
  </si>
  <si>
    <t>dt4/4win3266</t>
  </si>
  <si>
    <t>dt4/4win2bp9</t>
  </si>
  <si>
    <t>WIN-HNI-BTL-2BP9</t>
  </si>
  <si>
    <t>WIN-HNI-DAH-2BDT</t>
  </si>
  <si>
    <t>dt4/4win2bo4</t>
  </si>
  <si>
    <t>4186818831(6680)</t>
  </si>
  <si>
    <t>dt4/4win2atq</t>
  </si>
  <si>
    <t>dt4/4win6076</t>
  </si>
  <si>
    <t>dt4/4win5741</t>
  </si>
  <si>
    <t>dt4/4win6050</t>
  </si>
  <si>
    <t>dt4/4win2bpt</t>
  </si>
  <si>
    <t>WIN-HNI-BVI-2BPT</t>
  </si>
  <si>
    <t>dt4/4win2bg2</t>
  </si>
  <si>
    <t>dt4/4win2aum</t>
  </si>
  <si>
    <t>dt4/4win2auc</t>
  </si>
  <si>
    <t>dt4/4win5662</t>
  </si>
  <si>
    <t>dt4/4win6440</t>
  </si>
  <si>
    <t>dt4/4win4129</t>
  </si>
  <si>
    <t>dt4/4win4583</t>
  </si>
  <si>
    <t>dt4/4win4222</t>
  </si>
  <si>
    <t>dt4/4win4603</t>
  </si>
  <si>
    <t>dt4/4win5454</t>
  </si>
  <si>
    <t>dt4/4win5604</t>
  </si>
  <si>
    <t>dt4/4win2as0</t>
  </si>
  <si>
    <t>dt4/4win2768</t>
  </si>
  <si>
    <t>4186992200(6038)</t>
  </si>
  <si>
    <t>4186991791(2btz)</t>
  </si>
  <si>
    <t>4186992224(6064)</t>
  </si>
  <si>
    <t>4186992286(6525)</t>
  </si>
  <si>
    <t>4186992004(4995)</t>
  </si>
  <si>
    <t>4186695051(2bvv)</t>
  </si>
  <si>
    <t>4186991619(2bbf)</t>
  </si>
  <si>
    <t>4186991788(2bsh)</t>
  </si>
  <si>
    <t>4186941814(5587)</t>
  </si>
  <si>
    <t>4186785886(2bka)</t>
  </si>
  <si>
    <t>4186941910(5676)</t>
  </si>
  <si>
    <t>4187082044(5676)</t>
  </si>
  <si>
    <t>4186818427(5128)</t>
  </si>
  <si>
    <t>4186865854(4988)</t>
  </si>
  <si>
    <t>4186940423(3438)</t>
  </si>
  <si>
    <t>4186940734(3717)</t>
  </si>
  <si>
    <t>4186694879(2bsu)</t>
  </si>
  <si>
    <t>4186940740(3955)</t>
  </si>
  <si>
    <t>4186941503(5145)</t>
  </si>
  <si>
    <t>4186941568(5173)</t>
  </si>
  <si>
    <t>4186941656(5256)</t>
  </si>
  <si>
    <t>4186942055(5868)</t>
  </si>
  <si>
    <t>4186942234(6274)</t>
  </si>
  <si>
    <t>4186941102(4714)</t>
  </si>
  <si>
    <t>4186941199(4759)</t>
  </si>
  <si>
    <t>4186694975(2BTW)</t>
  </si>
  <si>
    <t>4187105788(2BK4)</t>
  </si>
  <si>
    <t>4187098666(6930)</t>
  </si>
  <si>
    <t>4186818882(6930)</t>
  </si>
  <si>
    <t>4186991479(2AMO)</t>
  </si>
  <si>
    <t>4186991789(2BSM)</t>
  </si>
  <si>
    <t>4187084265(6392)</t>
  </si>
  <si>
    <t>4187095404(5210)</t>
  </si>
  <si>
    <t>4187102969(6513)</t>
  </si>
  <si>
    <t>4187079795(2bx3)</t>
  </si>
  <si>
    <t>4186818196(2bjv)</t>
  </si>
  <si>
    <t>4187084715(2bjv)</t>
  </si>
  <si>
    <t>4186716183(2b37)</t>
  </si>
  <si>
    <t>4186542809(5963)</t>
  </si>
  <si>
    <t>4186940519(3495)</t>
  </si>
  <si>
    <t>4186945622(3642)</t>
  </si>
  <si>
    <t>4187037934(6092)</t>
  </si>
  <si>
    <t>4187053566(5603)</t>
  </si>
  <si>
    <t>4187052345(2bss)</t>
  </si>
  <si>
    <t>4187052524(4176)</t>
  </si>
  <si>
    <t>4187077959(6099)</t>
  </si>
  <si>
    <t>4187085028(6292)</t>
  </si>
  <si>
    <t>4186818724(6292)</t>
  </si>
  <si>
    <t>4187029480(2ai6)</t>
  </si>
  <si>
    <t>040426pk0131</t>
  </si>
  <si>
    <t>1303brg12691</t>
  </si>
  <si>
    <t>040426pk0261</t>
  </si>
  <si>
    <t>0304brg12171</t>
  </si>
  <si>
    <t>0304brg12661</t>
  </si>
  <si>
    <t>0404brg10021</t>
  </si>
  <si>
    <t>lck-04-04-2026</t>
  </si>
  <si>
    <t>spl-win6392-6/4</t>
  </si>
  <si>
    <t>4186821410(6559)</t>
  </si>
  <si>
    <t>4187053195(5610)</t>
  </si>
  <si>
    <t>4187052835(5069)</t>
  </si>
  <si>
    <t>4187053075(5264)</t>
  </si>
  <si>
    <t>4187110656(1626)</t>
  </si>
  <si>
    <t>4187189427(2b20)</t>
  </si>
  <si>
    <t>4187053525(6516)</t>
  </si>
  <si>
    <t>4187053764(6243)</t>
  </si>
  <si>
    <t>4187053305(6369)</t>
  </si>
  <si>
    <t>4187052581(4720)</t>
  </si>
  <si>
    <t>4187052482(4633)</t>
  </si>
  <si>
    <t>4187052380(4605)</t>
  </si>
  <si>
    <t>4187052310(4581)</t>
  </si>
  <si>
    <t>dt6/4win4305</t>
  </si>
  <si>
    <t>dt6/4win5542</t>
  </si>
  <si>
    <t>dt6/4win3261</t>
  </si>
  <si>
    <t>dt6/4win5740</t>
  </si>
  <si>
    <t>4187128720(2atk)</t>
  </si>
  <si>
    <t>4187070926(5516)</t>
  </si>
  <si>
    <t>4187070903(3606)</t>
  </si>
  <si>
    <t>4187070927(5522)</t>
  </si>
  <si>
    <t>4186991930(4814)</t>
  </si>
  <si>
    <t>4186991983(4989)</t>
  </si>
  <si>
    <t>4187070899(2aso)</t>
  </si>
  <si>
    <t>4186991786(2as4)</t>
  </si>
  <si>
    <t>4187070924(5307)</t>
  </si>
  <si>
    <t>4187070920(4457)</t>
  </si>
  <si>
    <t>4187070921(4533)</t>
  </si>
  <si>
    <t>4187070931(5988)</t>
  </si>
  <si>
    <t>4187070902(3268)</t>
  </si>
  <si>
    <t>4187070900(2brt)</t>
  </si>
  <si>
    <t>4187126719(4703)</t>
  </si>
  <si>
    <t>4187103882(5880)</t>
  </si>
  <si>
    <t>4187104332(2az6)</t>
  </si>
  <si>
    <t>4186818293(2bt4)</t>
  </si>
  <si>
    <t>4186818102(2bbi)</t>
  </si>
  <si>
    <t>4187106824(1537)</t>
  </si>
  <si>
    <t>4187103812(2ay0)</t>
  </si>
  <si>
    <t>4187084711(3685)</t>
  </si>
  <si>
    <t>4187095680(4650)</t>
  </si>
  <si>
    <t>4187070932(6954)</t>
  </si>
  <si>
    <t>4187070897(2ab5)</t>
  </si>
  <si>
    <t>4187070915(3858)</t>
  </si>
  <si>
    <t>4187051037(3858)</t>
  </si>
  <si>
    <t>4187232164(6522)</t>
  </si>
  <si>
    <t>4187048530(4809)</t>
  </si>
  <si>
    <t>4187106831(5897)</t>
  </si>
  <si>
    <t>4187097745(6562)</t>
  </si>
  <si>
    <t>4186818800(6562)</t>
  </si>
  <si>
    <t>4187189554(6762)</t>
  </si>
  <si>
    <t>4187112602(6762)</t>
  </si>
  <si>
    <t>4186940796(4088)</t>
  </si>
  <si>
    <t>4186940645(3550)</t>
  </si>
  <si>
    <t>4186940161(2adl)</t>
  </si>
  <si>
    <t>4187051322(5898)</t>
  </si>
  <si>
    <t>4187051771(3614)</t>
  </si>
  <si>
    <t>4187052031(3825)</t>
  </si>
  <si>
    <t>4187051955(3823)</t>
  </si>
  <si>
    <t>4187052097(4483)</t>
  </si>
  <si>
    <t>4187052215(4507)</t>
  </si>
  <si>
    <t>4187051850(3706)</t>
  </si>
  <si>
    <t>4187051636(2at5)</t>
  </si>
  <si>
    <t>4187185922(2ace)</t>
  </si>
  <si>
    <t>4187052729(4984)</t>
  </si>
  <si>
    <t>4186876082(6414)</t>
  </si>
  <si>
    <t>4186876093(6552)</t>
  </si>
  <si>
    <t>4187063979(2a36)</t>
  </si>
  <si>
    <t>4186879325(2a36)</t>
  </si>
  <si>
    <t>4187238206(6287)</t>
  </si>
  <si>
    <t>4187095570(6179)</t>
  </si>
  <si>
    <t>4187084516(4903)</t>
  </si>
  <si>
    <t>4187108820(5890)</t>
  </si>
  <si>
    <t>4186940516(3480)</t>
  </si>
  <si>
    <t>4186940605(3527)</t>
  </si>
  <si>
    <t>4186992116(5693)</t>
  </si>
  <si>
    <t>4186991975(4864)</t>
  </si>
  <si>
    <t>4187149411(5146)</t>
  </si>
  <si>
    <t>4186991653(2be4)</t>
  </si>
  <si>
    <t>4186992198(5977)</t>
  </si>
  <si>
    <t>4186991929(4737)</t>
  </si>
  <si>
    <t>4186991772(2bql)</t>
  </si>
  <si>
    <t>4186991790(2bte)</t>
  </si>
  <si>
    <t>4187086154(2ax0)</t>
  </si>
  <si>
    <t>4186818013(2am8)</t>
  </si>
  <si>
    <t>4187108582(2bp2)</t>
  </si>
  <si>
    <t>4187111922(5249)</t>
  </si>
  <si>
    <t>4187110023(1629)</t>
  </si>
  <si>
    <t>060426pk0327</t>
  </si>
  <si>
    <t>0604coopfour002</t>
  </si>
  <si>
    <t>2303brg12791</t>
  </si>
  <si>
    <t>0604brg12751</t>
  </si>
  <si>
    <t>0604coop0002</t>
  </si>
  <si>
    <t>0604unit004</t>
  </si>
  <si>
    <t>060426unit0004</t>
  </si>
  <si>
    <t>0604siba0009</t>
  </si>
  <si>
    <t>060426pk0078</t>
  </si>
  <si>
    <t>060426pk0141</t>
  </si>
  <si>
    <t>060426pk0055</t>
  </si>
  <si>
    <t>060426pk0147</t>
  </si>
  <si>
    <t>060426pk0206</t>
  </si>
  <si>
    <t>060426pk0199</t>
  </si>
  <si>
    <t>0604s51</t>
  </si>
  <si>
    <t>0604unit0013</t>
  </si>
  <si>
    <t>0604kmar0024</t>
  </si>
  <si>
    <t>0604s05</t>
  </si>
  <si>
    <t>0604s08</t>
  </si>
  <si>
    <t>0604s15</t>
  </si>
  <si>
    <t>0604s42</t>
  </si>
  <si>
    <t>0604s44</t>
  </si>
  <si>
    <t>0604s48</t>
  </si>
  <si>
    <t>0604s52</t>
  </si>
  <si>
    <t>0604s53</t>
  </si>
  <si>
    <t>0604okonoa18</t>
  </si>
  <si>
    <t>180326pk0081</t>
  </si>
  <si>
    <t>0604kmarket0034</t>
  </si>
  <si>
    <t>hd-kaimart078-6/4</t>
  </si>
  <si>
    <t>xuất đổi</t>
  </si>
  <si>
    <t>hd</t>
  </si>
  <si>
    <t>hd-kaimart079-6/4</t>
  </si>
  <si>
    <t>hd-kaimart141-6/4</t>
  </si>
  <si>
    <t>hd-kaimart195-6/4</t>
  </si>
  <si>
    <t>hd-kl00181-6/4</t>
  </si>
  <si>
    <t>hd-kaimart146-6/4</t>
  </si>
  <si>
    <t>lck-06-04-2026</t>
  </si>
  <si>
    <t>spl-win2a36-7/4</t>
  </si>
  <si>
    <t>4187227835(2acj)</t>
  </si>
  <si>
    <t>dt7/4win2bnh</t>
  </si>
  <si>
    <t>WIN-HNI-NTL-2BNH</t>
  </si>
  <si>
    <t>dt7/4win3622</t>
  </si>
  <si>
    <t>dt7/4win4327</t>
  </si>
  <si>
    <t>dt7/4win2355</t>
  </si>
  <si>
    <t>dt7/4win2b51</t>
  </si>
  <si>
    <t>dt7/4win3264</t>
  </si>
  <si>
    <t>WIN-HNI-NTL-2BGR</t>
  </si>
  <si>
    <t>dt7/4win6646</t>
  </si>
  <si>
    <t>dt7/4win5055</t>
  </si>
  <si>
    <t>dt7/4win5020</t>
  </si>
  <si>
    <t>dt7/4win2amg</t>
  </si>
  <si>
    <t>dt7/4win2ba2</t>
  </si>
  <si>
    <t>dt7/4win6546</t>
  </si>
  <si>
    <t>dt7/4win2an4</t>
  </si>
  <si>
    <t>dt7/4win2bdh</t>
  </si>
  <si>
    <t>WIN-HNI-PTO-2BDH</t>
  </si>
  <si>
    <t>dt7/4win4887</t>
  </si>
  <si>
    <t>dt7/4win2ass</t>
  </si>
  <si>
    <t>dt7/4win5075</t>
  </si>
  <si>
    <t>WIN-HNI-PTO-2BKI</t>
  </si>
  <si>
    <t>WIN-QTI-00-2BVV</t>
  </si>
  <si>
    <t>4186833186(2bvn)</t>
  </si>
  <si>
    <t>4187237925(2adr)</t>
  </si>
  <si>
    <t>4186817919(2adr)</t>
  </si>
  <si>
    <t>010426pk0240</t>
  </si>
  <si>
    <t>070426pk0130</t>
  </si>
  <si>
    <t>070426coop9105</t>
  </si>
  <si>
    <t>070426pk0176</t>
  </si>
  <si>
    <t>070426pk0101</t>
  </si>
  <si>
    <t>070426coop9166</t>
  </si>
  <si>
    <t>2903pk0321</t>
  </si>
  <si>
    <t>tmart-hni-hdg-01001</t>
  </si>
  <si>
    <t>050426pk0293</t>
  </si>
  <si>
    <t>070426s66</t>
  </si>
  <si>
    <t>020426coop9124</t>
  </si>
  <si>
    <t>0704brg11121</t>
  </si>
  <si>
    <t>lck-07-04-2026</t>
  </si>
  <si>
    <t>hd-kl0066-7/4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</si>
</sst>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 #,##0.00\ &quot;₫&quot;_-;\-* #,##0.00\ &quot;₫&quot;_-;_-* &quot;-&quot;??\ &quot;₫&quot;_-;_-@_-"/>
    <numFmt numFmtId="169" formatCode="_(* #,##0_);_(* \(#,##0\);_(* &quot;-&quot;_);_(@_)"/>
    <numFmt numFmtId="171" formatCode="_(* #,##0.00_);_(* \(#,##0.00\);_(* &quot;-&quot;??_);_(@_)"/>
    <numFmt numFmtId="180" formatCode="_-* #,##0\ _₫_-;\-* #,##0\ _₫_-;_-* &quot;-&quot;\ _₫_-;_-@_-"/>
    <numFmt numFmtId="181" formatCode="_-* #,##0.00\ _₫_-;\-* #,##0.00\ _₫_-;_-* &quot;-&quot;??\ _₫_-;_-@_-"/>
    <numFmt numFmtId="182" formatCode="_(* #,##0_);_(* \(#,##0\);_(* &quot;-&quot;??_);_(@_)"/>
    <numFmt numFmtId="184" formatCode="#,##0.0000\ ;[Red]\-#,##0.0000\ "/>
    <numFmt numFmtId="185" formatCode="0;\-0;;@"/>
    <numFmt numFmtId="186" formatCode="_-* #,##0\ &quot;₫&quot;_-;\-* #,##0\ &quot;₫&quot;_-;_-* &quot;-&quot;??\ &quot;₫&quot;_-;_-@_-"/>
  </numFmts>
  <fonts count="80" x14ac:knownFonts="1">
    <font>
      <sz val="11"/>
      <color indexed="8"/>
      <name val="Calibri"/>
      <family val="2"/>
    </font>
    <font>
      <sz val="10"/>
      <name val="Arial"/>
      <family val="2"/>
    </font>
    <font>
      <sz val="12"/>
      <color indexed="8"/>
      <name val="Times New Roman"/>
      <family val="1"/>
      <charset val="1"/>
    </font>
    <font>
      <sz val="11"/>
      <color indexed="8"/>
      <name val="Times New Roman"/>
      <family val="1"/>
    </font>
    <font>
      <b/>
      <sz val="12"/>
      <name val="Times New Roman"/>
      <family val="1"/>
      <charset val="1"/>
    </font>
    <font>
      <b/>
      <sz val="12"/>
      <color indexed="8"/>
      <name val="Times New Roman"/>
      <family val="1"/>
    </font>
    <font>
      <sz val="11"/>
      <color indexed="8"/>
      <name val="Calibri"/>
      <family val="2"/>
    </font>
    <font>
      <sz val="11"/>
      <color indexed="8"/>
      <name val="Calibri"/>
      <family val="2"/>
    </font>
    <font>
      <sz val="11"/>
      <color indexed="9"/>
      <name val="Calibri"/>
      <family val="2"/>
    </font>
    <font>
      <b/>
      <sz val="11"/>
      <color indexed="9"/>
      <name val="Calibri"/>
      <family val="2"/>
    </font>
    <font>
      <b/>
      <sz val="11"/>
      <color indexed="8"/>
      <name val="Calibri"/>
      <family val="2"/>
    </font>
    <font>
      <sz val="11"/>
      <color indexed="10"/>
      <name val="Calibri"/>
      <family val="2"/>
    </font>
    <font>
      <sz val="12"/>
      <name val="Times New Roman"/>
      <family val="1"/>
    </font>
    <font>
      <b/>
      <sz val="13"/>
      <name val="Times New Roman"/>
      <family val="1"/>
    </font>
    <font>
      <sz val="13"/>
      <name val="Times New Roman"/>
      <family val="1"/>
    </font>
    <font>
      <sz val="8"/>
      <name val="Microsoft Sans Serif"/>
      <family val="2"/>
    </font>
    <font>
      <b/>
      <sz val="11"/>
      <name val="Calibri"/>
      <family val="2"/>
    </font>
    <font>
      <sz val="8"/>
      <name val="Calibri"/>
      <family val="2"/>
    </font>
    <font>
      <b/>
      <sz val="11"/>
      <name val="Calibri"/>
      <family val="2"/>
    </font>
    <font>
      <sz val="11"/>
      <color indexed="8"/>
      <name val="Arial"/>
      <family val="2"/>
    </font>
    <font>
      <sz val="11"/>
      <color indexed="9"/>
      <name val="Arial"/>
      <family val="2"/>
    </font>
    <font>
      <b/>
      <sz val="11"/>
      <color indexed="9"/>
      <name val="Arial"/>
      <family val="2"/>
    </font>
    <font>
      <b/>
      <sz val="11"/>
      <color indexed="8"/>
      <name val="Arial"/>
      <family val="2"/>
    </font>
    <font>
      <sz val="11"/>
      <color indexed="10"/>
      <name val="Arial"/>
      <family val="2"/>
    </font>
    <font>
      <b/>
      <sz val="11"/>
      <name val="Calibri"/>
      <family val="2"/>
      <charset val="163"/>
    </font>
    <font>
      <sz val="12"/>
      <color indexed="8"/>
      <name val="Times New Roman"/>
      <family val="1"/>
    </font>
    <font>
      <sz val="11"/>
      <name val="Calibri"/>
      <family val="2"/>
    </font>
    <font>
      <b/>
      <sz val="12"/>
      <name val="Times New Roman"/>
      <family val="1"/>
    </font>
    <font>
      <b/>
      <sz val="10"/>
      <name val="Arial"/>
      <family val="2"/>
    </font>
    <font>
      <sz val="9"/>
      <color indexed="8"/>
      <name val="Arial"/>
      <family val="2"/>
    </font>
    <font>
      <b/>
      <sz val="11"/>
      <color indexed="8"/>
      <name val="Calibri"/>
      <family val="2"/>
    </font>
    <font>
      <sz val="8"/>
      <color indexed="8"/>
      <name val="Calibri"/>
      <family val="2"/>
    </font>
    <font>
      <sz val="9"/>
      <color indexed="8"/>
      <name val="Roboto"/>
    </font>
    <font>
      <b/>
      <sz val="10"/>
      <name val="Times New Roman"/>
      <family val="1"/>
    </font>
    <font>
      <sz val="12"/>
      <color indexed="8"/>
      <name val="Times New Roman"/>
      <family val="1"/>
    </font>
    <font>
      <sz val="12"/>
      <color indexed="8"/>
      <name val="Times New Roman"/>
      <family val="1"/>
    </font>
    <font>
      <sz val="12"/>
      <name val="Times New Roman"/>
      <family val="1"/>
    </font>
    <font>
      <sz val="11"/>
      <color indexed="8"/>
      <name val="Times New Roman"/>
      <family val="1"/>
    </font>
    <font>
      <b/>
      <sz val="9"/>
      <color indexed="81"/>
      <name val="Tahoma"/>
      <family val="2"/>
    </font>
    <font>
      <sz val="9"/>
      <color indexed="81"/>
      <name val="Tahoma"/>
      <family val="2"/>
    </font>
    <font>
      <sz val="11"/>
      <color rgb="FF9C0006"/>
      <name val="Calibri"/>
      <family val="2"/>
    </font>
    <font>
      <sz val="11"/>
      <color rgb="FF9C0006"/>
      <name val="Arial"/>
      <family val="2"/>
    </font>
    <font>
      <b/>
      <sz val="11"/>
      <color rgb="FFFA7D00"/>
      <name val="Calibri"/>
      <family val="2"/>
    </font>
    <font>
      <b/>
      <sz val="11"/>
      <color rgb="FFFA7D00"/>
      <name val="Arial"/>
      <family val="2"/>
    </font>
    <font>
      <i/>
      <sz val="11"/>
      <color rgb="FF7F7F7F"/>
      <name val="Calibri"/>
      <family val="2"/>
    </font>
    <font>
      <i/>
      <sz val="11"/>
      <color rgb="FF7F7F7F"/>
      <name val="Arial"/>
      <family val="2"/>
    </font>
    <font>
      <sz val="11"/>
      <color rgb="FF006100"/>
      <name val="Calibri"/>
      <family val="2"/>
    </font>
    <font>
      <sz val="11"/>
      <color rgb="FF006100"/>
      <name val="Arial"/>
      <family val="2"/>
    </font>
    <font>
      <b/>
      <sz val="15"/>
      <color theme="3"/>
      <name val="Calibri"/>
      <family val="2"/>
    </font>
    <font>
      <b/>
      <sz val="15"/>
      <color theme="3"/>
      <name val="Arial"/>
      <family val="2"/>
    </font>
    <font>
      <b/>
      <sz val="13"/>
      <color theme="3"/>
      <name val="Calibri"/>
      <family val="2"/>
    </font>
    <font>
      <b/>
      <sz val="13"/>
      <color theme="3"/>
      <name val="Arial"/>
      <family val="2"/>
    </font>
    <font>
      <b/>
      <sz val="11"/>
      <color theme="3"/>
      <name val="Calibri"/>
      <family val="2"/>
    </font>
    <font>
      <b/>
      <sz val="11"/>
      <color theme="3"/>
      <name val="Arial"/>
      <family val="2"/>
    </font>
    <font>
      <sz val="11"/>
      <color rgb="FF3F3F76"/>
      <name val="Calibri"/>
      <family val="2"/>
    </font>
    <font>
      <sz val="11"/>
      <color rgb="FF3F3F76"/>
      <name val="Arial"/>
      <family val="2"/>
    </font>
    <font>
      <sz val="11"/>
      <color rgb="FFFA7D00"/>
      <name val="Calibri"/>
      <family val="2"/>
    </font>
    <font>
      <sz val="11"/>
      <color rgb="FFFA7D00"/>
      <name val="Arial"/>
      <family val="2"/>
    </font>
    <font>
      <sz val="11"/>
      <color rgb="FF9C6500"/>
      <name val="Calibri"/>
      <family val="2"/>
    </font>
    <font>
      <sz val="11"/>
      <color rgb="FF9C6500"/>
      <name val="Arial"/>
      <family val="2"/>
    </font>
    <font>
      <sz val="11"/>
      <color theme="1"/>
      <name val="Arial"/>
      <family val="2"/>
      <scheme val="minor"/>
    </font>
    <font>
      <b/>
      <sz val="11"/>
      <color rgb="FF3F3F3F"/>
      <name val="Calibri"/>
      <family val="2"/>
    </font>
    <font>
      <b/>
      <sz val="11"/>
      <color rgb="FF3F3F3F"/>
      <name val="Arial"/>
      <family val="2"/>
    </font>
    <font>
      <b/>
      <sz val="18"/>
      <color theme="3"/>
      <name val="Cambria"/>
      <family val="2"/>
    </font>
    <font>
      <b/>
      <sz val="18"/>
      <color theme="3"/>
      <name val="Times New Roman"/>
      <family val="2"/>
    </font>
    <font>
      <sz val="13"/>
      <color theme="1"/>
      <name val="Times New Roman"/>
      <family val="1"/>
    </font>
    <font>
      <b/>
      <sz val="13"/>
      <color theme="1"/>
      <name val="Times New Roman"/>
      <family val="1"/>
    </font>
    <font>
      <b/>
      <sz val="20"/>
      <color theme="1"/>
      <name val="Times New Roman"/>
      <family val="1"/>
    </font>
    <font>
      <sz val="8"/>
      <color rgb="FF000000"/>
      <name val="Microsoft Sans Serif"/>
      <family val="2"/>
    </font>
    <font>
      <sz val="8"/>
      <color rgb="FF000000"/>
      <name val="Microsoft Sans Serif"/>
      <family val="2"/>
      <charset val="163"/>
    </font>
    <font>
      <sz val="11"/>
      <color theme="1"/>
      <name val="Calibri"/>
      <family val="2"/>
    </font>
    <font>
      <sz val="10"/>
      <color rgb="FFFF0000"/>
      <name val="Arial"/>
      <family val="2"/>
    </font>
    <font>
      <sz val="9"/>
      <color rgb="FF222222"/>
      <name val="Roboto"/>
    </font>
    <font>
      <sz val="12"/>
      <color theme="1"/>
      <name val="Times New Roman"/>
      <family val="1"/>
    </font>
    <font>
      <sz val="11"/>
      <color rgb="FF081B3A"/>
      <name val="Arial"/>
      <family val="2"/>
    </font>
    <font>
      <sz val="9"/>
      <color rgb="FF000000"/>
      <name val="Microsoft Sans Serif"/>
      <family val="2"/>
    </font>
    <font>
      <sz val="11"/>
      <color rgb="FF222222"/>
      <name val="Roboto"/>
    </font>
    <font>
      <b/>
      <sz val="11"/>
      <color theme="1"/>
      <name val="Calibri"/>
      <family val="2"/>
    </font>
    <font>
      <sz val="12"/>
      <color rgb="FF222222"/>
      <name val="Roboto"/>
    </font>
    <font>
      <sz val="9"/>
      <color theme="1"/>
      <name val="Microsoft Sans Serif"/>
      <family val="2"/>
    </font>
  </fonts>
  <fills count="48">
    <fill>
      <patternFill patternType="none"/>
    </fill>
    <fill>
      <patternFill patternType="gray125"/>
    </fill>
    <fill>
      <patternFill patternType="solid">
        <fgColor indexed="31"/>
        <bgColor indexed="64"/>
      </patternFill>
    </fill>
    <fill>
      <patternFill patternType="solid">
        <fgColor indexed="47"/>
        <bgColor indexed="64"/>
      </patternFill>
    </fill>
    <fill>
      <patternFill patternType="solid">
        <fgColor indexed="22"/>
        <bgColor indexed="64"/>
      </patternFill>
    </fill>
    <fill>
      <patternFill patternType="solid">
        <fgColor indexed="26"/>
        <bgColor indexed="64"/>
      </patternFill>
    </fill>
    <fill>
      <patternFill patternType="solid">
        <fgColor indexed="13"/>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EB9C"/>
        <bgColor indexed="64"/>
      </patternFill>
    </fill>
    <fill>
      <patternFill patternType="solid">
        <fgColor rgb="FFFFFF00"/>
        <bgColor indexed="64"/>
      </patternFill>
    </fill>
    <fill>
      <patternFill patternType="solid">
        <fgColor theme="5" tint="0.59999389629810485"/>
        <bgColor indexed="64"/>
      </patternFill>
    </fill>
    <fill>
      <patternFill patternType="solid">
        <fgColor theme="5" tint="0.59999389629810485"/>
        <bgColor theme="4" tint="0.79998168889431442"/>
      </patternFill>
    </fill>
    <fill>
      <patternFill patternType="solid">
        <fgColor theme="4" tint="0.39997558519241921"/>
        <bgColor theme="4" tint="0.79998168889431442"/>
      </patternFill>
    </fill>
    <fill>
      <patternFill patternType="solid">
        <fgColor rgb="FFC2CFF8"/>
        <bgColor indexed="64"/>
      </patternFill>
    </fill>
    <fill>
      <patternFill patternType="solid">
        <fgColor theme="6" tint="0.79998168889431442"/>
        <bgColor indexed="64"/>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FFFFFF"/>
        <bgColor indexed="64"/>
      </patternFill>
    </fill>
    <fill>
      <patternFill patternType="solid">
        <fgColor rgb="FFF6F8F9"/>
        <bgColor indexed="64"/>
      </patternFill>
    </fill>
    <fill>
      <patternFill patternType="solid">
        <fgColor rgb="FF00B0F0"/>
        <bgColor indexed="64"/>
      </patternFill>
    </fill>
  </fills>
  <borders count="34">
    <border>
      <left/>
      <right/>
      <top/>
      <bottom/>
      <diagonal/>
    </border>
    <border>
      <left style="thin">
        <color indexed="31"/>
      </left>
      <right style="thin">
        <color indexed="31"/>
      </right>
      <top style="thin">
        <color indexed="31"/>
      </top>
      <bottom style="thin">
        <color indexed="31"/>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8"/>
      </left>
      <right style="thin">
        <color indexed="8"/>
      </right>
      <top/>
      <bottom style="thin">
        <color indexed="8"/>
      </bottom>
      <diagonal/>
    </border>
    <border>
      <left style="thin">
        <color indexed="31"/>
      </left>
      <right style="thin">
        <color indexed="31"/>
      </right>
      <top style="thin">
        <color indexed="31"/>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31"/>
      </left>
      <right style="thin">
        <color indexed="31"/>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8DA1DE"/>
      </left>
      <right style="thin">
        <color rgb="FF8DA1DE"/>
      </right>
      <top/>
      <bottom/>
      <diagonal/>
    </border>
    <border>
      <left style="thin">
        <color rgb="FFE3E3E3"/>
      </left>
      <right style="thin">
        <color rgb="FFE3E3E3"/>
      </right>
      <top style="thin">
        <color rgb="FFE3E3E3"/>
      </top>
      <bottom style="thin">
        <color rgb="FFE3E3E3"/>
      </bottom>
      <diagonal/>
    </border>
    <border>
      <left style="thin">
        <color rgb="FFE3E3E3"/>
      </left>
      <right style="thin">
        <color rgb="FFE3E3E3"/>
      </right>
      <top style="thin">
        <color rgb="FFE3E3E3"/>
      </top>
      <bottom/>
      <diagonal/>
    </border>
    <border>
      <left/>
      <right/>
      <top style="thin">
        <color theme="4"/>
      </top>
      <bottom/>
      <diagonal/>
    </border>
    <border>
      <left style="thin">
        <color rgb="FFE3E3E3"/>
      </left>
      <right style="thin">
        <color rgb="FFE3E3E3"/>
      </right>
      <top/>
      <bottom/>
      <diagonal/>
    </border>
    <border>
      <left style="thin">
        <color rgb="FF8DA1DE"/>
      </left>
      <right style="thin">
        <color rgb="FF8DA1DE"/>
      </right>
      <top style="thin">
        <color rgb="FF8DA1DE"/>
      </top>
      <bottom/>
      <diagonal/>
    </border>
    <border>
      <left/>
      <right/>
      <top style="thin">
        <color theme="4"/>
      </top>
      <bottom style="thin">
        <color theme="4"/>
      </bottom>
      <diagonal/>
    </border>
    <border>
      <left/>
      <right/>
      <top style="thin">
        <color rgb="FFE3E3E3"/>
      </top>
      <bottom/>
      <diagonal/>
    </border>
    <border>
      <left style="thin">
        <color indexed="31"/>
      </left>
      <right style="thin">
        <color indexed="31"/>
      </right>
      <top style="thin">
        <color rgb="FFE3E3E3"/>
      </top>
      <bottom/>
      <diagonal/>
    </border>
    <border>
      <left style="thin">
        <color indexed="31"/>
      </left>
      <right style="thin">
        <color indexed="31"/>
      </right>
      <top style="thin">
        <color indexed="31"/>
      </top>
      <bottom style="thin">
        <color theme="8" tint="0.39997558519241921"/>
      </bottom>
      <diagonal/>
    </border>
  </borders>
  <cellStyleXfs count="103">
    <xf numFmtId="0" fontId="0" fillId="0" borderId="0"/>
    <xf numFmtId="0" fontId="7" fillId="7" borderId="0" applyNumberFormat="0" applyBorder="0" applyAlignment="0" applyProtection="0"/>
    <xf numFmtId="0" fontId="19" fillId="7" borderId="0" applyNumberFormat="0" applyBorder="0" applyAlignment="0" applyProtection="0"/>
    <xf numFmtId="0" fontId="6" fillId="7" borderId="0" applyNumberFormat="0" applyBorder="0" applyAlignment="0" applyProtection="0"/>
    <xf numFmtId="0" fontId="7" fillId="8" borderId="0" applyNumberFormat="0" applyBorder="0" applyAlignment="0" applyProtection="0"/>
    <xf numFmtId="0" fontId="19" fillId="8" borderId="0" applyNumberFormat="0" applyBorder="0" applyAlignment="0" applyProtection="0"/>
    <xf numFmtId="0" fontId="6" fillId="8" borderId="0" applyNumberFormat="0" applyBorder="0" applyAlignment="0" applyProtection="0"/>
    <xf numFmtId="0" fontId="7" fillId="9" borderId="0" applyNumberFormat="0" applyBorder="0" applyAlignment="0" applyProtection="0"/>
    <xf numFmtId="0" fontId="19" fillId="9" borderId="0" applyNumberFormat="0" applyBorder="0" applyAlignment="0" applyProtection="0"/>
    <xf numFmtId="0" fontId="6" fillId="9" borderId="0" applyNumberFormat="0" applyBorder="0" applyAlignment="0" applyProtection="0"/>
    <xf numFmtId="0" fontId="7" fillId="10" borderId="0" applyNumberFormat="0" applyBorder="0" applyAlignment="0" applyProtection="0"/>
    <xf numFmtId="0" fontId="19" fillId="10" borderId="0" applyNumberFormat="0" applyBorder="0" applyAlignment="0" applyProtection="0"/>
    <xf numFmtId="0" fontId="6" fillId="10" borderId="0" applyNumberFormat="0" applyBorder="0" applyAlignment="0" applyProtection="0"/>
    <xf numFmtId="0" fontId="7" fillId="11" borderId="0" applyNumberFormat="0" applyBorder="0" applyAlignment="0" applyProtection="0"/>
    <xf numFmtId="0" fontId="19" fillId="11"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19" fillId="12" borderId="0" applyNumberFormat="0" applyBorder="0" applyAlignment="0" applyProtection="0"/>
    <xf numFmtId="0" fontId="6" fillId="12" borderId="0" applyNumberFormat="0" applyBorder="0" applyAlignment="0" applyProtection="0"/>
    <xf numFmtId="0" fontId="7" fillId="13" borderId="0" applyNumberFormat="0" applyBorder="0" applyAlignment="0" applyProtection="0"/>
    <xf numFmtId="0" fontId="19" fillId="13" borderId="0" applyNumberFormat="0" applyBorder="0" applyAlignment="0" applyProtection="0"/>
    <xf numFmtId="0" fontId="6" fillId="13" borderId="0" applyNumberFormat="0" applyBorder="0" applyAlignment="0" applyProtection="0"/>
    <xf numFmtId="0" fontId="7" fillId="14" borderId="0" applyNumberFormat="0" applyBorder="0" applyAlignment="0" applyProtection="0"/>
    <xf numFmtId="0" fontId="19" fillId="14" borderId="0" applyNumberFormat="0" applyBorder="0" applyAlignment="0" applyProtection="0"/>
    <xf numFmtId="0" fontId="6" fillId="14" borderId="0" applyNumberFormat="0" applyBorder="0" applyAlignment="0" applyProtection="0"/>
    <xf numFmtId="0" fontId="7" fillId="15" borderId="0" applyNumberFormat="0" applyBorder="0" applyAlignment="0" applyProtection="0"/>
    <xf numFmtId="0" fontId="19" fillId="15" borderId="0" applyNumberFormat="0" applyBorder="0" applyAlignment="0" applyProtection="0"/>
    <xf numFmtId="0" fontId="6" fillId="15" borderId="0" applyNumberFormat="0" applyBorder="0" applyAlignment="0" applyProtection="0"/>
    <xf numFmtId="0" fontId="7" fillId="16" borderId="0" applyNumberFormat="0" applyBorder="0" applyAlignment="0" applyProtection="0"/>
    <xf numFmtId="0" fontId="19" fillId="16" borderId="0" applyNumberFormat="0" applyBorder="0" applyAlignment="0" applyProtection="0"/>
    <xf numFmtId="0" fontId="6" fillId="16" borderId="0" applyNumberFormat="0" applyBorder="0" applyAlignment="0" applyProtection="0"/>
    <xf numFmtId="0" fontId="7" fillId="17" borderId="0" applyNumberFormat="0" applyBorder="0" applyAlignment="0" applyProtection="0"/>
    <xf numFmtId="0" fontId="19" fillId="17" borderId="0" applyNumberFormat="0" applyBorder="0" applyAlignment="0" applyProtection="0"/>
    <xf numFmtId="0" fontId="6" fillId="17" borderId="0" applyNumberFormat="0" applyBorder="0" applyAlignment="0" applyProtection="0"/>
    <xf numFmtId="0" fontId="7" fillId="18" borderId="0" applyNumberFormat="0" applyBorder="0" applyAlignment="0" applyProtection="0"/>
    <xf numFmtId="0" fontId="19" fillId="18" borderId="0" applyNumberFormat="0" applyBorder="0" applyAlignment="0" applyProtection="0"/>
    <xf numFmtId="0" fontId="6" fillId="18" borderId="0" applyNumberFormat="0" applyBorder="0" applyAlignment="0" applyProtection="0"/>
    <xf numFmtId="0" fontId="8" fillId="19" borderId="0" applyNumberFormat="0" applyBorder="0" applyAlignment="0" applyProtection="0"/>
    <xf numFmtId="0" fontId="20" fillId="19" borderId="0" applyNumberFormat="0" applyBorder="0" applyAlignment="0" applyProtection="0"/>
    <xf numFmtId="0" fontId="8" fillId="20" borderId="0" applyNumberFormat="0" applyBorder="0" applyAlignment="0" applyProtection="0"/>
    <xf numFmtId="0" fontId="20" fillId="20" borderId="0" applyNumberFormat="0" applyBorder="0" applyAlignment="0" applyProtection="0"/>
    <xf numFmtId="0" fontId="8" fillId="21" borderId="0" applyNumberFormat="0" applyBorder="0" applyAlignment="0" applyProtection="0"/>
    <xf numFmtId="0" fontId="20" fillId="21" borderId="0" applyNumberFormat="0" applyBorder="0" applyAlignment="0" applyProtection="0"/>
    <xf numFmtId="0" fontId="8" fillId="22" borderId="0" applyNumberFormat="0" applyBorder="0" applyAlignment="0" applyProtection="0"/>
    <xf numFmtId="0" fontId="20" fillId="22" borderId="0" applyNumberFormat="0" applyBorder="0" applyAlignment="0" applyProtection="0"/>
    <xf numFmtId="0" fontId="8" fillId="23" borderId="0" applyNumberFormat="0" applyBorder="0" applyAlignment="0" applyProtection="0"/>
    <xf numFmtId="0" fontId="20" fillId="23" borderId="0" applyNumberFormat="0" applyBorder="0" applyAlignment="0" applyProtection="0"/>
    <xf numFmtId="0" fontId="8" fillId="24" borderId="0" applyNumberFormat="0" applyBorder="0" applyAlignment="0" applyProtection="0"/>
    <xf numFmtId="0" fontId="20" fillId="24" borderId="0" applyNumberFormat="0" applyBorder="0" applyAlignment="0" applyProtection="0"/>
    <xf numFmtId="0" fontId="8" fillId="25" borderId="0" applyNumberFormat="0" applyBorder="0" applyAlignment="0" applyProtection="0"/>
    <xf numFmtId="0" fontId="20" fillId="25" borderId="0" applyNumberFormat="0" applyBorder="0" applyAlignment="0" applyProtection="0"/>
    <xf numFmtId="0" fontId="8" fillId="26"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20" fillId="27" borderId="0" applyNumberFormat="0" applyBorder="0" applyAlignment="0" applyProtection="0"/>
    <xf numFmtId="0" fontId="8" fillId="28" borderId="0" applyNumberFormat="0" applyBorder="0" applyAlignment="0" applyProtection="0"/>
    <xf numFmtId="0" fontId="20" fillId="28" borderId="0" applyNumberFormat="0" applyBorder="0" applyAlignment="0" applyProtection="0"/>
    <xf numFmtId="0" fontId="8" fillId="29" borderId="0" applyNumberFormat="0" applyBorder="0" applyAlignment="0" applyProtection="0"/>
    <xf numFmtId="0" fontId="20" fillId="29" borderId="0" applyNumberFormat="0" applyBorder="0" applyAlignment="0" applyProtection="0"/>
    <xf numFmtId="0" fontId="8" fillId="30" borderId="0" applyNumberFormat="0" applyBorder="0" applyAlignment="0" applyProtection="0"/>
    <xf numFmtId="0" fontId="20" fillId="30" borderId="0" applyNumberFormat="0" applyBorder="0" applyAlignment="0" applyProtection="0"/>
    <xf numFmtId="0" fontId="40" fillId="31" borderId="0" applyNumberFormat="0" applyBorder="0" applyAlignment="0" applyProtection="0"/>
    <xf numFmtId="0" fontId="41" fillId="31" borderId="0" applyNumberFormat="0" applyBorder="0" applyAlignment="0" applyProtection="0"/>
    <xf numFmtId="0" fontId="42" fillId="32" borderId="15" applyNumberFormat="0" applyAlignment="0" applyProtection="0"/>
    <xf numFmtId="0" fontId="43" fillId="32" borderId="15" applyNumberFormat="0" applyAlignment="0" applyProtection="0"/>
    <xf numFmtId="0" fontId="9" fillId="33" borderId="16" applyNumberFormat="0" applyAlignment="0" applyProtection="0"/>
    <xf numFmtId="0" fontId="21" fillId="33" borderId="16" applyNumberFormat="0" applyAlignment="0" applyProtection="0"/>
    <xf numFmtId="171" fontId="1" fillId="0" borderId="0" applyFill="0" applyBorder="0" applyAlignment="0" applyProtection="0"/>
    <xf numFmtId="169" fontId="1" fillId="0" borderId="0" applyFill="0" applyBorder="0" applyAlignment="0" applyProtection="0"/>
    <xf numFmtId="180"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6" fillId="34" borderId="0" applyNumberFormat="0" applyBorder="0" applyAlignment="0" applyProtection="0"/>
    <xf numFmtId="0" fontId="47" fillId="34" borderId="0" applyNumberFormat="0" applyBorder="0" applyAlignment="0" applyProtection="0"/>
    <xf numFmtId="0" fontId="48" fillId="0" borderId="17" applyNumberFormat="0" applyFill="0" applyAlignment="0" applyProtection="0"/>
    <xf numFmtId="0" fontId="49" fillId="0" borderId="17" applyNumberFormat="0" applyFill="0" applyAlignment="0" applyProtection="0"/>
    <xf numFmtId="0" fontId="50" fillId="0" borderId="18" applyNumberFormat="0" applyFill="0" applyAlignment="0" applyProtection="0"/>
    <xf numFmtId="0" fontId="51" fillId="0" borderId="18" applyNumberFormat="0" applyFill="0" applyAlignment="0" applyProtection="0"/>
    <xf numFmtId="0" fontId="52" fillId="0" borderId="19" applyNumberFormat="0" applyFill="0" applyAlignment="0" applyProtection="0"/>
    <xf numFmtId="0" fontId="53" fillId="0" borderId="19" applyNumberFormat="0" applyFill="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4" fillId="3" borderId="15" applyNumberFormat="0" applyAlignment="0" applyProtection="0"/>
    <xf numFmtId="0" fontId="55" fillId="3" borderId="15" applyNumberFormat="0" applyAlignment="0" applyProtection="0"/>
    <xf numFmtId="0" fontId="56" fillId="0" borderId="20" applyNumberFormat="0" applyFill="0" applyAlignment="0" applyProtection="0"/>
    <xf numFmtId="0" fontId="57" fillId="0" borderId="20" applyNumberFormat="0" applyFill="0" applyAlignment="0" applyProtection="0"/>
    <xf numFmtId="0" fontId="58" fillId="35" borderId="0" applyNumberFormat="0" applyBorder="0" applyAlignment="0" applyProtection="0"/>
    <xf numFmtId="0" fontId="59" fillId="35" borderId="0" applyNumberFormat="0" applyBorder="0" applyAlignment="0" applyProtection="0"/>
    <xf numFmtId="0" fontId="60" fillId="0" borderId="0"/>
    <xf numFmtId="0" fontId="26" fillId="0" borderId="0"/>
    <xf numFmtId="0" fontId="6" fillId="5" borderId="21" applyNumberFormat="0" applyFont="0" applyAlignment="0" applyProtection="0"/>
    <xf numFmtId="0" fontId="61" fillId="32" borderId="22" applyNumberFormat="0" applyAlignment="0" applyProtection="0"/>
    <xf numFmtId="0" fontId="62" fillId="32" borderId="22" applyNumberFormat="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10" fillId="0" borderId="23" applyNumberFormat="0" applyFill="0" applyAlignment="0" applyProtection="0"/>
    <xf numFmtId="0" fontId="22" fillId="0" borderId="23" applyNumberFormat="0" applyFill="0" applyAlignment="0" applyProtection="0"/>
    <xf numFmtId="0" fontId="11" fillId="0" borderId="0" applyNumberFormat="0" applyFill="0" applyBorder="0" applyAlignment="0" applyProtection="0"/>
    <xf numFmtId="0" fontId="23" fillId="0" borderId="0" applyNumberFormat="0" applyFill="0" applyBorder="0" applyAlignment="0" applyProtection="0"/>
  </cellStyleXfs>
  <cellXfs count="320">
    <xf numFmtId="0" fontId="0" fillId="0" borderId="0" xfId="0"/>
    <xf numFmtId="0" fontId="2" fillId="0" borderId="1" xfId="0" applyFont="1" applyBorder="1" applyAlignment="1">
      <alignment horizontal="right"/>
    </xf>
    <xf numFmtId="0" fontId="2" fillId="4" borderId="1" xfId="0" applyFont="1" applyFill="1" applyBorder="1" applyAlignment="1">
      <alignment horizontal="right"/>
    </xf>
    <xf numFmtId="49" fontId="2" fillId="0" borderId="1" xfId="0" applyNumberFormat="1" applyFont="1" applyBorder="1" applyAlignment="1">
      <alignment horizontal="right"/>
    </xf>
    <xf numFmtId="0" fontId="0" fillId="0" borderId="0" xfId="0" applyAlignment="1">
      <alignment horizontal="right"/>
    </xf>
    <xf numFmtId="0" fontId="3" fillId="0" borderId="1" xfId="0" applyFont="1" applyBorder="1" applyAlignment="1">
      <alignment horizontal="right"/>
    </xf>
    <xf numFmtId="0" fontId="5" fillId="0" borderId="0" xfId="0" applyFont="1" applyAlignment="1" applyProtection="1">
      <alignment horizontal="center"/>
      <protection hidden="1"/>
    </xf>
    <xf numFmtId="0" fontId="0" fillId="0" borderId="0" xfId="0" applyAlignment="1">
      <alignment horizontal="center"/>
    </xf>
    <xf numFmtId="0" fontId="5" fillId="0" borderId="2" xfId="0" applyFont="1" applyBorder="1" applyAlignment="1" applyProtection="1">
      <alignment horizontal="center"/>
      <protection hidden="1"/>
    </xf>
    <xf numFmtId="14" fontId="2" fillId="0" borderId="1" xfId="0" applyNumberFormat="1" applyFont="1" applyBorder="1" applyAlignment="1">
      <alignment horizontal="center"/>
    </xf>
    <xf numFmtId="49" fontId="2" fillId="0" borderId="1" xfId="0" applyNumberFormat="1" applyFont="1" applyBorder="1" applyAlignment="1">
      <alignment horizontal="center"/>
    </xf>
    <xf numFmtId="49" fontId="2" fillId="0" borderId="1" xfId="0" applyNumberFormat="1" applyFont="1" applyBorder="1" applyAlignment="1">
      <alignment horizontal="left"/>
    </xf>
    <xf numFmtId="182" fontId="12" fillId="0" borderId="1" xfId="67" applyNumberFormat="1" applyFont="1" applyFill="1" applyBorder="1" applyAlignment="1">
      <alignment horizontal="right"/>
    </xf>
    <xf numFmtId="0" fontId="65" fillId="0" borderId="0" xfId="0" applyFont="1"/>
    <xf numFmtId="0" fontId="66" fillId="36" borderId="0" xfId="0" applyFont="1" applyFill="1"/>
    <xf numFmtId="0" fontId="14" fillId="0" borderId="3" xfId="0" applyFont="1" applyBorder="1"/>
    <xf numFmtId="169" fontId="14" fillId="0" borderId="3" xfId="68" applyFont="1" applyBorder="1"/>
    <xf numFmtId="169" fontId="14" fillId="36" borderId="3" xfId="68" applyFont="1" applyFill="1" applyBorder="1"/>
    <xf numFmtId="0" fontId="65" fillId="36" borderId="3" xfId="0" applyFont="1" applyFill="1" applyBorder="1"/>
    <xf numFmtId="0" fontId="65" fillId="0" borderId="3" xfId="0" applyFont="1" applyBorder="1"/>
    <xf numFmtId="0" fontId="67" fillId="0" borderId="0" xfId="0" applyFont="1" applyAlignment="1">
      <alignment horizontal="centerContinuous"/>
    </xf>
    <xf numFmtId="0" fontId="2" fillId="0" borderId="1" xfId="0" applyFont="1" applyBorder="1" applyAlignment="1">
      <alignment horizontal="left"/>
    </xf>
    <xf numFmtId="0" fontId="15" fillId="0" borderId="3" xfId="92" applyFont="1" applyBorder="1" applyAlignment="1">
      <alignment horizontal="left" vertical="center"/>
    </xf>
    <xf numFmtId="0" fontId="15" fillId="0" borderId="4" xfId="92" applyFont="1" applyBorder="1" applyAlignment="1">
      <alignment horizontal="left" vertical="center"/>
    </xf>
    <xf numFmtId="0" fontId="15" fillId="0" borderId="5" xfId="92" applyFont="1" applyBorder="1" applyAlignment="1">
      <alignment horizontal="left" vertical="center"/>
    </xf>
    <xf numFmtId="0" fontId="16" fillId="21" borderId="6" xfId="0" applyFont="1" applyFill="1" applyBorder="1" applyAlignment="1">
      <alignment horizontal="center" vertical="center"/>
    </xf>
    <xf numFmtId="0" fontId="16" fillId="21" borderId="7" xfId="0" applyFont="1" applyFill="1" applyBorder="1" applyAlignment="1">
      <alignment horizontal="center" vertical="center"/>
    </xf>
    <xf numFmtId="0" fontId="16" fillId="21" borderId="8" xfId="0" applyFont="1" applyFill="1" applyBorder="1" applyAlignment="1">
      <alignment horizontal="center" vertical="center"/>
    </xf>
    <xf numFmtId="0" fontId="13" fillId="37" borderId="7" xfId="0" applyFont="1" applyFill="1" applyBorder="1" applyAlignment="1">
      <alignment horizontal="center" vertical="center" wrapText="1"/>
    </xf>
    <xf numFmtId="169" fontId="66" fillId="38" borderId="7" xfId="68" applyFont="1" applyFill="1" applyBorder="1" applyAlignment="1">
      <alignment horizontal="center" vertical="center" wrapText="1"/>
    </xf>
    <xf numFmtId="169" fontId="66" fillId="39" borderId="7" xfId="68" applyFont="1" applyFill="1" applyBorder="1" applyAlignment="1">
      <alignment horizontal="center" vertical="center" wrapText="1"/>
    </xf>
    <xf numFmtId="0" fontId="68" fillId="40" borderId="24" xfId="92" applyFont="1" applyFill="1" applyBorder="1" applyAlignment="1">
      <alignment horizontal="center" vertical="center" wrapText="1"/>
    </xf>
    <xf numFmtId="0" fontId="68" fillId="0" borderId="25" xfId="92" applyFont="1" applyBorder="1" applyAlignment="1">
      <alignment horizontal="left" vertical="center"/>
    </xf>
    <xf numFmtId="0" fontId="68" fillId="0" borderId="26" xfId="92" applyFont="1" applyBorder="1" applyAlignment="1">
      <alignment horizontal="left" vertical="center"/>
    </xf>
    <xf numFmtId="0" fontId="18" fillId="21" borderId="7" xfId="0" applyFont="1" applyFill="1" applyBorder="1" applyAlignment="1">
      <alignment horizontal="center" vertical="center"/>
    </xf>
    <xf numFmtId="0" fontId="68" fillId="40" borderId="24" xfId="0" applyFont="1" applyFill="1" applyBorder="1" applyAlignment="1">
      <alignment horizontal="center" vertical="center" wrapText="1"/>
    </xf>
    <xf numFmtId="1" fontId="68" fillId="40" borderId="24" xfId="0" applyNumberFormat="1" applyFont="1" applyFill="1" applyBorder="1" applyAlignment="1">
      <alignment horizontal="center" vertical="center" wrapText="1"/>
    </xf>
    <xf numFmtId="14" fontId="0" fillId="0" borderId="0" xfId="0" applyNumberFormat="1"/>
    <xf numFmtId="0" fontId="14" fillId="36" borderId="3" xfId="0" applyFont="1" applyFill="1" applyBorder="1"/>
    <xf numFmtId="169" fontId="0" fillId="0" borderId="0" xfId="0" applyNumberFormat="1"/>
    <xf numFmtId="171" fontId="1" fillId="0" borderId="0" xfId="67"/>
    <xf numFmtId="182" fontId="1" fillId="0" borderId="0" xfId="67" applyNumberFormat="1"/>
    <xf numFmtId="14" fontId="24" fillId="21" borderId="7" xfId="0" applyNumberFormat="1" applyFont="1" applyFill="1" applyBorder="1" applyAlignment="1">
      <alignment horizontal="center" vertical="center"/>
    </xf>
    <xf numFmtId="171" fontId="0" fillId="0" borderId="0" xfId="0" applyNumberFormat="1"/>
    <xf numFmtId="0" fontId="25" fillId="0" borderId="0" xfId="0" applyFont="1"/>
    <xf numFmtId="0" fontId="25" fillId="0" borderId="3" xfId="0" applyFont="1" applyBorder="1"/>
    <xf numFmtId="185" fontId="25" fillId="0" borderId="0" xfId="0" applyNumberFormat="1" applyFont="1"/>
    <xf numFmtId="185" fontId="25" fillId="0" borderId="3" xfId="0" applyNumberFormat="1" applyFont="1" applyBorder="1"/>
    <xf numFmtId="185" fontId="25" fillId="0" borderId="3" xfId="0" applyNumberFormat="1" applyFont="1" applyBorder="1" applyAlignment="1">
      <alignment horizontal="left" vertical="center"/>
    </xf>
    <xf numFmtId="49" fontId="2" fillId="0" borderId="0" xfId="0" applyNumberFormat="1" applyFont="1"/>
    <xf numFmtId="0" fontId="2" fillId="0" borderId="0" xfId="0" applyFont="1"/>
    <xf numFmtId="0" fontId="69" fillId="41" borderId="25" xfId="92" applyFont="1" applyFill="1" applyBorder="1" applyAlignment="1">
      <alignment horizontal="left" vertical="center"/>
    </xf>
    <xf numFmtId="0" fontId="69" fillId="41" borderId="26" xfId="92" applyFont="1" applyFill="1" applyBorder="1" applyAlignment="1">
      <alignment horizontal="left" vertical="center"/>
    </xf>
    <xf numFmtId="0" fontId="25" fillId="0" borderId="3" xfId="0" applyFont="1" applyBorder="1" applyAlignment="1">
      <alignment horizontal="center" vertical="center"/>
    </xf>
    <xf numFmtId="0" fontId="5" fillId="0" borderId="3" xfId="0" applyFont="1" applyBorder="1" applyAlignment="1">
      <alignment horizontal="center" vertical="center"/>
    </xf>
    <xf numFmtId="185" fontId="12" fillId="0" borderId="0" xfId="67" applyNumberFormat="1" applyFont="1"/>
    <xf numFmtId="182" fontId="12" fillId="0" borderId="0" xfId="67" applyNumberFormat="1" applyFont="1"/>
    <xf numFmtId="185" fontId="12" fillId="0" borderId="0" xfId="67" applyNumberFormat="1" applyFont="1" applyAlignment="1">
      <alignment horizontal="center"/>
    </xf>
    <xf numFmtId="182" fontId="12" fillId="0" borderId="0" xfId="67" applyNumberFormat="1" applyFont="1" applyAlignment="1">
      <alignment horizontal="center"/>
    </xf>
    <xf numFmtId="186" fontId="12" fillId="0" borderId="0" xfId="72" applyNumberFormat="1" applyFont="1"/>
    <xf numFmtId="0" fontId="25" fillId="0" borderId="0" xfId="0" applyFont="1" applyAlignment="1">
      <alignment horizontal="center" vertical="center"/>
    </xf>
    <xf numFmtId="0" fontId="16" fillId="21" borderId="3" xfId="0" applyFont="1" applyFill="1" applyBorder="1" applyAlignment="1">
      <alignment horizontal="center" vertical="center"/>
    </xf>
    <xf numFmtId="0" fontId="16" fillId="21" borderId="5" xfId="0" applyFont="1" applyFill="1" applyBorder="1" applyAlignment="1">
      <alignment horizontal="center" vertical="center"/>
    </xf>
    <xf numFmtId="0" fontId="70" fillId="0" borderId="3" xfId="0" applyFont="1" applyBorder="1"/>
    <xf numFmtId="182" fontId="1" fillId="21" borderId="7" xfId="67" applyNumberFormat="1" applyFill="1" applyBorder="1" applyAlignment="1">
      <alignment horizontal="center" vertical="center"/>
    </xf>
    <xf numFmtId="182" fontId="1" fillId="0" borderId="0" xfId="67" applyNumberFormat="1" applyBorder="1"/>
    <xf numFmtId="182" fontId="1" fillId="0" borderId="3" xfId="67" applyNumberFormat="1" applyBorder="1"/>
    <xf numFmtId="182" fontId="28" fillId="21" borderId="3" xfId="67" applyNumberFormat="1" applyFont="1" applyFill="1" applyBorder="1" applyAlignment="1">
      <alignment horizontal="center" vertical="center"/>
    </xf>
    <xf numFmtId="182" fontId="1" fillId="21" borderId="7" xfId="67" applyNumberFormat="1" applyFill="1" applyBorder="1" applyAlignment="1">
      <alignment horizontal="center" vertical="center" wrapText="1"/>
    </xf>
    <xf numFmtId="182" fontId="28" fillId="21" borderId="3" xfId="67" applyNumberFormat="1" applyFont="1" applyFill="1" applyBorder="1" applyAlignment="1">
      <alignment horizontal="center" vertical="center" wrapText="1"/>
    </xf>
    <xf numFmtId="0" fontId="25" fillId="0" borderId="9" xfId="0" applyFont="1" applyBorder="1"/>
    <xf numFmtId="0" fontId="25" fillId="0" borderId="1" xfId="0" applyFont="1" applyBorder="1" applyAlignment="1">
      <alignment horizontal="left" vertical="center"/>
    </xf>
    <xf numFmtId="49" fontId="3" fillId="0" borderId="1" xfId="0" applyNumberFormat="1" applyFont="1" applyBorder="1" applyAlignment="1">
      <alignment horizontal="right"/>
    </xf>
    <xf numFmtId="49" fontId="27" fillId="2" borderId="2" xfId="0" applyNumberFormat="1" applyFont="1" applyFill="1" applyBorder="1" applyAlignment="1" applyProtection="1">
      <alignment horizontal="center" vertical="center"/>
      <protection hidden="1"/>
    </xf>
    <xf numFmtId="49" fontId="27" fillId="6" borderId="2" xfId="0" applyNumberFormat="1" applyFont="1" applyFill="1" applyBorder="1" applyAlignment="1" applyProtection="1">
      <alignment horizontal="center" vertical="center"/>
      <protection hidden="1"/>
    </xf>
    <xf numFmtId="0" fontId="27" fillId="6" borderId="2" xfId="0" applyFont="1" applyFill="1" applyBorder="1" applyAlignment="1" applyProtection="1">
      <alignment horizontal="center" vertical="center"/>
      <protection hidden="1"/>
    </xf>
    <xf numFmtId="184" fontId="27" fillId="6" borderId="2" xfId="0" applyNumberFormat="1" applyFont="1" applyFill="1" applyBorder="1" applyAlignment="1" applyProtection="1">
      <alignment horizontal="center" vertical="center"/>
      <protection hidden="1"/>
    </xf>
    <xf numFmtId="0" fontId="3" fillId="0" borderId="0" xfId="0" applyFont="1" applyAlignment="1">
      <alignment horizontal="right"/>
    </xf>
    <xf numFmtId="49" fontId="25" fillId="0" borderId="1" xfId="0" applyNumberFormat="1" applyFont="1" applyBorder="1" applyAlignment="1">
      <alignment horizontal="center" vertical="center"/>
    </xf>
    <xf numFmtId="14" fontId="25" fillId="0" borderId="1" xfId="0" applyNumberFormat="1" applyFont="1" applyBorder="1" applyAlignment="1">
      <alignment horizontal="center" vertical="center"/>
    </xf>
    <xf numFmtId="49" fontId="25" fillId="0" borderId="1" xfId="0" applyNumberFormat="1" applyFont="1" applyBorder="1" applyAlignment="1">
      <alignment horizontal="left" vertical="center"/>
    </xf>
    <xf numFmtId="0" fontId="25" fillId="0" borderId="1" xfId="0" applyFont="1" applyBorder="1" applyAlignment="1">
      <alignment horizontal="right" vertical="center"/>
    </xf>
    <xf numFmtId="184" fontId="25" fillId="4" borderId="1" xfId="0" applyNumberFormat="1" applyFont="1" applyFill="1" applyBorder="1" applyAlignment="1">
      <alignment horizontal="right" vertical="center"/>
    </xf>
    <xf numFmtId="0" fontId="25" fillId="4" borderId="1" xfId="0" applyFont="1" applyFill="1" applyBorder="1" applyAlignment="1">
      <alignment horizontal="right" vertical="center"/>
    </xf>
    <xf numFmtId="49" fontId="25" fillId="0" borderId="1" xfId="0" applyNumberFormat="1" applyFont="1" applyBorder="1" applyAlignment="1">
      <alignment horizontal="right" vertical="center"/>
    </xf>
    <xf numFmtId="49" fontId="3" fillId="0" borderId="0" xfId="0" applyNumberFormat="1" applyFont="1" applyAlignment="1">
      <alignment horizontal="center" vertical="center"/>
    </xf>
    <xf numFmtId="14" fontId="25" fillId="0" borderId="1" xfId="0" applyNumberFormat="1" applyFont="1" applyBorder="1" applyAlignment="1">
      <alignment horizontal="left" vertical="center"/>
    </xf>
    <xf numFmtId="14" fontId="27" fillId="36" borderId="2" xfId="0" applyNumberFormat="1" applyFont="1" applyFill="1" applyBorder="1" applyAlignment="1" applyProtection="1">
      <alignment horizontal="center" vertical="center"/>
      <protection hidden="1"/>
    </xf>
    <xf numFmtId="49" fontId="27" fillId="36" borderId="2" xfId="0" applyNumberFormat="1" applyFont="1" applyFill="1" applyBorder="1" applyAlignment="1" applyProtection="1">
      <alignment horizontal="center" vertical="center"/>
      <protection hidden="1"/>
    </xf>
    <xf numFmtId="0" fontId="27" fillId="36" borderId="2" xfId="0" applyFont="1" applyFill="1" applyBorder="1" applyAlignment="1" applyProtection="1">
      <alignment horizontal="center" vertical="center"/>
      <protection hidden="1"/>
    </xf>
    <xf numFmtId="14" fontId="2" fillId="0" borderId="0" xfId="0" applyNumberFormat="1" applyFont="1" applyAlignment="1">
      <alignment horizontal="center"/>
    </xf>
    <xf numFmtId="0" fontId="2" fillId="0" borderId="0" xfId="0" applyFont="1" applyAlignment="1">
      <alignment horizontal="left"/>
    </xf>
    <xf numFmtId="49" fontId="2" fillId="0" borderId="0" xfId="0" applyNumberFormat="1" applyFont="1" applyAlignment="1">
      <alignment horizontal="center"/>
    </xf>
    <xf numFmtId="49" fontId="2" fillId="0" borderId="0" xfId="0" applyNumberFormat="1" applyFont="1" applyAlignment="1">
      <alignment horizontal="left"/>
    </xf>
    <xf numFmtId="0" fontId="2" fillId="0" borderId="0" xfId="0" applyFont="1" applyAlignment="1">
      <alignment horizontal="right"/>
    </xf>
    <xf numFmtId="182" fontId="12" fillId="0" borderId="0" xfId="67" applyNumberFormat="1" applyFont="1" applyFill="1" applyBorder="1" applyAlignment="1">
      <alignment horizontal="right"/>
    </xf>
    <xf numFmtId="0" fontId="2" fillId="4" borderId="0" xfId="0" applyFont="1" applyFill="1" applyAlignment="1">
      <alignment horizontal="right"/>
    </xf>
    <xf numFmtId="49" fontId="2" fillId="0" borderId="0" xfId="0" applyNumberFormat="1" applyFont="1" applyAlignment="1">
      <alignment horizontal="right"/>
    </xf>
    <xf numFmtId="14" fontId="4" fillId="36" borderId="10" xfId="0" applyNumberFormat="1" applyFont="1" applyFill="1" applyBorder="1" applyAlignment="1" applyProtection="1">
      <alignment horizontal="center"/>
      <protection hidden="1"/>
    </xf>
    <xf numFmtId="0" fontId="4" fillId="36" borderId="10" xfId="0" applyFont="1" applyFill="1" applyBorder="1" applyAlignment="1" applyProtection="1">
      <alignment horizontal="center"/>
      <protection hidden="1"/>
    </xf>
    <xf numFmtId="49" fontId="4" fillId="36" borderId="10" xfId="0" applyNumberFormat="1" applyFont="1" applyFill="1" applyBorder="1" applyAlignment="1" applyProtection="1">
      <alignment horizontal="center"/>
      <protection hidden="1"/>
    </xf>
    <xf numFmtId="49" fontId="4" fillId="2" borderId="10" xfId="0" applyNumberFormat="1" applyFont="1" applyFill="1" applyBorder="1" applyAlignment="1" applyProtection="1">
      <alignment horizontal="center"/>
      <protection hidden="1"/>
    </xf>
    <xf numFmtId="14" fontId="4" fillId="2" borderId="10" xfId="0" applyNumberFormat="1" applyFont="1" applyFill="1" applyBorder="1" applyAlignment="1" applyProtection="1">
      <alignment horizontal="center"/>
      <protection hidden="1"/>
    </xf>
    <xf numFmtId="169" fontId="1" fillId="0" borderId="0" xfId="68"/>
    <xf numFmtId="0" fontId="10" fillId="36" borderId="0" xfId="0" applyFont="1" applyFill="1" applyAlignment="1">
      <alignment horizontal="center"/>
    </xf>
    <xf numFmtId="169" fontId="28" fillId="36" borderId="0" xfId="68" applyFont="1" applyFill="1"/>
    <xf numFmtId="0" fontId="2" fillId="36" borderId="0" xfId="0" applyFont="1" applyFill="1" applyAlignment="1">
      <alignment horizontal="right"/>
    </xf>
    <xf numFmtId="0" fontId="25" fillId="36" borderId="9" xfId="0" applyFont="1" applyFill="1" applyBorder="1" applyAlignment="1">
      <alignment horizontal="center" vertical="center"/>
    </xf>
    <xf numFmtId="1" fontId="0" fillId="0" borderId="0" xfId="0" applyNumberFormat="1"/>
    <xf numFmtId="182" fontId="71" fillId="0" borderId="3" xfId="67" applyNumberFormat="1" applyFont="1" applyBorder="1"/>
    <xf numFmtId="0" fontId="0" fillId="42" borderId="0" xfId="0" applyFill="1"/>
    <xf numFmtId="0" fontId="10" fillId="43" borderId="0" xfId="0" applyFont="1" applyFill="1"/>
    <xf numFmtId="49" fontId="4" fillId="2" borderId="10" xfId="0" applyNumberFormat="1" applyFont="1" applyFill="1" applyBorder="1" applyAlignment="1" applyProtection="1">
      <alignment horizontal="center" wrapText="1"/>
      <protection hidden="1"/>
    </xf>
    <xf numFmtId="14" fontId="4" fillId="36" borderId="10" xfId="0" applyNumberFormat="1" applyFont="1" applyFill="1" applyBorder="1" applyAlignment="1" applyProtection="1">
      <alignment horizontal="center" wrapText="1"/>
      <protection hidden="1"/>
    </xf>
    <xf numFmtId="49" fontId="4" fillId="36" borderId="10" xfId="0" applyNumberFormat="1" applyFont="1" applyFill="1" applyBorder="1" applyAlignment="1" applyProtection="1">
      <alignment horizontal="center" wrapText="1"/>
      <protection hidden="1"/>
    </xf>
    <xf numFmtId="0" fontId="4" fillId="36" borderId="10" xfId="0" applyFont="1" applyFill="1" applyBorder="1" applyAlignment="1" applyProtection="1">
      <alignment horizontal="center" wrapText="1"/>
      <protection hidden="1"/>
    </xf>
    <xf numFmtId="1" fontId="4" fillId="36" borderId="10" xfId="0" applyNumberFormat="1" applyFont="1" applyFill="1" applyBorder="1" applyAlignment="1" applyProtection="1">
      <alignment horizontal="center" wrapText="1"/>
      <protection hidden="1"/>
    </xf>
    <xf numFmtId="184" fontId="4" fillId="6" borderId="10" xfId="0" applyNumberFormat="1" applyFont="1" applyFill="1" applyBorder="1" applyAlignment="1" applyProtection="1">
      <alignment horizontal="center" wrapText="1"/>
      <protection hidden="1"/>
    </xf>
    <xf numFmtId="0" fontId="0" fillId="0" borderId="0" xfId="0" applyAlignment="1">
      <alignment wrapText="1"/>
    </xf>
    <xf numFmtId="185" fontId="0" fillId="0" borderId="3" xfId="0" applyNumberFormat="1" applyFont="1" applyBorder="1"/>
    <xf numFmtId="49" fontId="3" fillId="0" borderId="0" xfId="0" applyNumberFormat="1" applyFont="1" applyBorder="1" applyAlignment="1">
      <alignment horizontal="center" vertical="center"/>
    </xf>
    <xf numFmtId="49" fontId="25" fillId="0" borderId="11" xfId="0" applyNumberFormat="1" applyFont="1" applyBorder="1" applyAlignment="1">
      <alignment horizontal="center" vertical="center"/>
    </xf>
    <xf numFmtId="14" fontId="25" fillId="0" borderId="11" xfId="0" applyNumberFormat="1" applyFont="1" applyBorder="1" applyAlignment="1">
      <alignment horizontal="center" vertical="center"/>
    </xf>
    <xf numFmtId="49" fontId="25" fillId="0" borderId="11" xfId="0" applyNumberFormat="1" applyFont="1" applyBorder="1" applyAlignment="1">
      <alignment horizontal="left" vertical="center"/>
    </xf>
    <xf numFmtId="14" fontId="25" fillId="0" borderId="11" xfId="0" applyNumberFormat="1" applyFont="1" applyBorder="1" applyAlignment="1">
      <alignment horizontal="left" vertical="center"/>
    </xf>
    <xf numFmtId="0" fontId="25" fillId="0" borderId="11" xfId="0" applyFont="1" applyBorder="1" applyAlignment="1">
      <alignment horizontal="left" vertical="center"/>
    </xf>
    <xf numFmtId="0" fontId="25" fillId="0" borderId="11" xfId="0" applyFont="1" applyBorder="1" applyAlignment="1">
      <alignment horizontal="right" vertical="center"/>
    </xf>
    <xf numFmtId="184" fontId="25" fillId="4" borderId="11" xfId="0" applyNumberFormat="1" applyFont="1" applyFill="1" applyBorder="1" applyAlignment="1">
      <alignment horizontal="right" vertical="center"/>
    </xf>
    <xf numFmtId="0" fontId="25" fillId="4" borderId="11" xfId="0" applyFont="1" applyFill="1" applyBorder="1" applyAlignment="1">
      <alignment horizontal="right" vertical="center"/>
    </xf>
    <xf numFmtId="0" fontId="25" fillId="0" borderId="11" xfId="0" applyNumberFormat="1" applyFont="1" applyBorder="1" applyAlignment="1">
      <alignment horizontal="right" vertical="center"/>
    </xf>
    <xf numFmtId="49" fontId="3" fillId="0" borderId="11" xfId="0" applyNumberFormat="1" applyFont="1" applyBorder="1" applyAlignment="1">
      <alignment horizontal="right"/>
    </xf>
    <xf numFmtId="0" fontId="0" fillId="0" borderId="0" xfId="0" applyBorder="1"/>
    <xf numFmtId="0" fontId="31" fillId="0" borderId="0" xfId="0" applyFont="1"/>
    <xf numFmtId="0" fontId="15" fillId="0" borderId="0" xfId="92" applyFont="1" applyBorder="1" applyAlignment="1">
      <alignment horizontal="left" vertical="center"/>
    </xf>
    <xf numFmtId="0" fontId="65" fillId="0" borderId="3" xfId="0" applyFont="1" applyBorder="1" applyAlignment="1">
      <alignment horizontal="left"/>
    </xf>
    <xf numFmtId="169" fontId="14" fillId="0" borderId="12" xfId="68" applyFont="1" applyBorder="1"/>
    <xf numFmtId="0" fontId="65" fillId="0" borderId="12" xfId="0" applyFont="1" applyBorder="1" applyAlignment="1">
      <alignment horizontal="left"/>
    </xf>
    <xf numFmtId="0" fontId="65" fillId="0" borderId="3" xfId="0" applyFont="1" applyBorder="1"/>
    <xf numFmtId="0" fontId="68" fillId="0" borderId="25" xfId="0" applyFont="1" applyBorder="1" applyAlignment="1">
      <alignment horizontal="left" vertical="center"/>
    </xf>
    <xf numFmtId="1" fontId="68" fillId="0" borderId="25" xfId="0" applyNumberFormat="1" applyFont="1" applyBorder="1" applyAlignment="1">
      <alignment horizontal="right" vertical="center"/>
    </xf>
    <xf numFmtId="0" fontId="15" fillId="0" borderId="25" xfId="0" applyFont="1" applyBorder="1" applyAlignment="1">
      <alignment horizontal="left" vertical="center"/>
    </xf>
    <xf numFmtId="0" fontId="32" fillId="0" borderId="0" xfId="0" applyFont="1"/>
    <xf numFmtId="0" fontId="68" fillId="42" borderId="25" xfId="0" applyFont="1" applyFill="1" applyBorder="1" applyAlignment="1">
      <alignment horizontal="left" vertical="center"/>
    </xf>
    <xf numFmtId="0" fontId="72" fillId="0" borderId="0" xfId="0" applyFont="1"/>
    <xf numFmtId="0" fontId="15" fillId="42" borderId="25" xfId="0" applyFont="1" applyFill="1" applyBorder="1" applyAlignment="1">
      <alignment horizontal="left" vertical="center"/>
    </xf>
    <xf numFmtId="182" fontId="28" fillId="0" borderId="0" xfId="67" applyNumberFormat="1" applyFont="1"/>
    <xf numFmtId="185" fontId="12" fillId="0" borderId="3" xfId="0" applyNumberFormat="1" applyFont="1" applyBorder="1" applyAlignment="1">
      <alignment horizontal="left" vertical="center"/>
    </xf>
    <xf numFmtId="0" fontId="26" fillId="0" borderId="3" xfId="0" applyFont="1" applyBorder="1"/>
    <xf numFmtId="185" fontId="73" fillId="0" borderId="3" xfId="0" applyNumberFormat="1" applyFont="1" applyBorder="1" applyAlignment="1">
      <alignment horizontal="left" vertical="center"/>
    </xf>
    <xf numFmtId="182" fontId="12" fillId="36" borderId="0" xfId="67" applyNumberFormat="1" applyFont="1" applyFill="1"/>
    <xf numFmtId="0" fontId="70" fillId="0" borderId="27" xfId="0" applyFont="1" applyBorder="1"/>
    <xf numFmtId="0" fontId="70" fillId="0" borderId="4" xfId="0" applyFont="1" applyBorder="1"/>
    <xf numFmtId="185" fontId="25" fillId="0" borderId="3" xfId="0" applyNumberFormat="1" applyFont="1" applyBorder="1" applyAlignment="1">
      <alignment horizontal="center" wrapText="1"/>
    </xf>
    <xf numFmtId="0" fontId="25" fillId="0" borderId="3" xfId="0" applyFont="1" applyBorder="1" applyAlignment="1">
      <alignment horizontal="center" vertical="center" wrapText="1"/>
    </xf>
    <xf numFmtId="182" fontId="1" fillId="0" borderId="3" xfId="67" applyNumberFormat="1" applyFont="1" applyBorder="1"/>
    <xf numFmtId="0" fontId="15" fillId="0" borderId="5" xfId="92" applyNumberFormat="1" applyFont="1" applyBorder="1" applyAlignment="1">
      <alignment horizontal="left" vertical="center"/>
    </xf>
    <xf numFmtId="0" fontId="15" fillId="0" borderId="3" xfId="92" applyNumberFormat="1" applyFont="1" applyBorder="1" applyAlignment="1">
      <alignment horizontal="left" vertical="center"/>
    </xf>
    <xf numFmtId="182" fontId="1" fillId="0" borderId="0" xfId="67" applyNumberFormat="1" applyFont="1"/>
    <xf numFmtId="0" fontId="25" fillId="0" borderId="3" xfId="0" applyFont="1" applyBorder="1" applyAlignment="1">
      <alignment wrapText="1"/>
    </xf>
    <xf numFmtId="0" fontId="25" fillId="0" borderId="1" xfId="0" applyFont="1" applyBorder="1" applyAlignment="1">
      <alignment horizontal="right"/>
    </xf>
    <xf numFmtId="0" fontId="25" fillId="0" borderId="11" xfId="0" applyFont="1" applyBorder="1" applyAlignment="1">
      <alignment horizontal="right"/>
    </xf>
    <xf numFmtId="0" fontId="74" fillId="42" borderId="0" xfId="0" applyFont="1" applyFill="1"/>
    <xf numFmtId="0" fontId="0" fillId="0" borderId="0" xfId="0" pivotButton="1"/>
    <xf numFmtId="38" fontId="0" fillId="0" borderId="0" xfId="0" applyNumberFormat="1"/>
    <xf numFmtId="0" fontId="10" fillId="44" borderId="0" xfId="0" applyFont="1" applyFill="1"/>
    <xf numFmtId="38" fontId="10" fillId="44" borderId="0" xfId="0" applyNumberFormat="1" applyFont="1" applyFill="1"/>
    <xf numFmtId="0" fontId="2" fillId="0" borderId="0" xfId="0" applyNumberFormat="1" applyFont="1" applyAlignment="1">
      <alignment horizontal="left"/>
    </xf>
    <xf numFmtId="0" fontId="68" fillId="42" borderId="26" xfId="92" applyFont="1" applyFill="1" applyBorder="1" applyAlignment="1">
      <alignment horizontal="left" vertical="center"/>
    </xf>
    <xf numFmtId="0" fontId="68" fillId="42" borderId="28" xfId="92" applyFont="1" applyFill="1" applyBorder="1" applyAlignment="1">
      <alignment horizontal="left" vertical="center"/>
    </xf>
    <xf numFmtId="0" fontId="68" fillId="42" borderId="25" xfId="92" applyFont="1" applyFill="1" applyBorder="1" applyAlignment="1">
      <alignment horizontal="left" vertical="center"/>
    </xf>
    <xf numFmtId="0" fontId="70" fillId="0" borderId="13" xfId="0" applyFont="1" applyBorder="1"/>
    <xf numFmtId="0" fontId="25" fillId="0" borderId="0" xfId="0" applyFont="1" applyBorder="1"/>
    <xf numFmtId="185" fontId="25" fillId="0" borderId="0" xfId="0" applyNumberFormat="1" applyFont="1" applyBorder="1"/>
    <xf numFmtId="185" fontId="0" fillId="0" borderId="0" xfId="0" applyNumberFormat="1" applyFont="1" applyBorder="1"/>
    <xf numFmtId="185" fontId="5" fillId="0" borderId="0" xfId="0" applyNumberFormat="1" applyFont="1" applyBorder="1"/>
    <xf numFmtId="0" fontId="68" fillId="40" borderId="29" xfId="0" applyFont="1" applyFill="1" applyBorder="1" applyAlignment="1">
      <alignment horizontal="center" vertical="center" wrapText="1"/>
    </xf>
    <xf numFmtId="0" fontId="68" fillId="42" borderId="25" xfId="92" applyFont="1" applyFill="1" applyBorder="1" applyAlignment="1">
      <alignment horizontal="left" vertical="center"/>
    </xf>
    <xf numFmtId="0" fontId="68" fillId="0" borderId="25" xfId="92" applyFont="1" applyFill="1" applyBorder="1" applyAlignment="1">
      <alignment horizontal="left" vertical="center"/>
    </xf>
    <xf numFmtId="0" fontId="68" fillId="0" borderId="26" xfId="92" applyFont="1" applyBorder="1" applyAlignment="1">
      <alignment horizontal="left" vertical="center"/>
    </xf>
    <xf numFmtId="0" fontId="15" fillId="0" borderId="3" xfId="92" applyFont="1" applyFill="1" applyBorder="1" applyAlignment="1">
      <alignment horizontal="left" vertical="center"/>
    </xf>
    <xf numFmtId="0" fontId="15" fillId="0" borderId="12" xfId="92" applyFont="1" applyBorder="1" applyAlignment="1">
      <alignment horizontal="left" vertical="center"/>
    </xf>
    <xf numFmtId="0" fontId="15" fillId="0" borderId="7" xfId="92" applyFont="1" applyBorder="1" applyAlignment="1">
      <alignment horizontal="left" vertical="center"/>
    </xf>
    <xf numFmtId="0" fontId="25" fillId="45" borderId="3" xfId="0" applyFont="1" applyFill="1" applyBorder="1" applyAlignment="1">
      <alignment vertical="center" wrapText="1"/>
    </xf>
    <xf numFmtId="0" fontId="25" fillId="46" borderId="3" xfId="0" applyFont="1" applyFill="1" applyBorder="1" applyAlignment="1">
      <alignment vertical="center" wrapText="1"/>
    </xf>
    <xf numFmtId="0" fontId="25" fillId="46" borderId="7" xfId="0" applyFont="1" applyFill="1" applyBorder="1" applyAlignment="1">
      <alignment vertical="center" wrapText="1"/>
    </xf>
    <xf numFmtId="0" fontId="68" fillId="0" borderId="25" xfId="92" applyFont="1" applyBorder="1" applyAlignment="1">
      <alignment horizontal="left" vertical="center"/>
    </xf>
    <xf numFmtId="14" fontId="25" fillId="42" borderId="1" xfId="0" applyNumberFormat="1" applyFont="1" applyFill="1" applyBorder="1" applyAlignment="1">
      <alignment horizontal="center"/>
    </xf>
    <xf numFmtId="0" fontId="68" fillId="0" borderId="28" xfId="0" applyFont="1" applyBorder="1" applyAlignment="1">
      <alignment horizontal="left" vertical="center"/>
    </xf>
    <xf numFmtId="0" fontId="25" fillId="42" borderId="11" xfId="0" applyFont="1" applyFill="1" applyBorder="1" applyAlignment="1">
      <alignment horizontal="left"/>
    </xf>
    <xf numFmtId="49" fontId="25" fillId="42" borderId="1" xfId="0" applyNumberFormat="1" applyFont="1" applyFill="1" applyBorder="1" applyAlignment="1">
      <alignment horizontal="center"/>
    </xf>
    <xf numFmtId="0" fontId="2" fillId="42" borderId="1" xfId="0" applyFont="1" applyFill="1" applyBorder="1" applyAlignment="1">
      <alignment horizontal="left"/>
    </xf>
    <xf numFmtId="0" fontId="68" fillId="0" borderId="28" xfId="92" applyFont="1" applyBorder="1" applyAlignment="1">
      <alignment horizontal="left" vertical="center"/>
    </xf>
    <xf numFmtId="0" fontId="68" fillId="36" borderId="25" xfId="92" applyFont="1" applyFill="1" applyBorder="1" applyAlignment="1">
      <alignment horizontal="left" vertical="center"/>
    </xf>
    <xf numFmtId="1" fontId="68" fillId="0" borderId="25" xfId="92" applyNumberFormat="1" applyFont="1" applyBorder="1" applyAlignment="1">
      <alignment horizontal="right" vertical="center"/>
    </xf>
    <xf numFmtId="0" fontId="15" fillId="0" borderId="25" xfId="92" applyFont="1" applyBorder="1" applyAlignment="1">
      <alignment horizontal="left" vertical="center"/>
    </xf>
    <xf numFmtId="0" fontId="68" fillId="36" borderId="26" xfId="92" applyFont="1" applyFill="1" applyBorder="1" applyAlignment="1">
      <alignment horizontal="left" vertical="center"/>
    </xf>
    <xf numFmtId="1" fontId="68" fillId="0" borderId="26" xfId="92" applyNumberFormat="1" applyFont="1" applyBorder="1" applyAlignment="1">
      <alignment horizontal="right" vertical="center"/>
    </xf>
    <xf numFmtId="0" fontId="15" fillId="0" borderId="26" xfId="92" applyFont="1" applyBorder="1" applyAlignment="1">
      <alignment horizontal="left" vertical="center"/>
    </xf>
    <xf numFmtId="0" fontId="68" fillId="0" borderId="28" xfId="92" applyFont="1" applyFill="1" applyBorder="1" applyAlignment="1">
      <alignment horizontal="left" vertical="center"/>
    </xf>
    <xf numFmtId="1" fontId="68" fillId="0" borderId="25" xfId="92" applyNumberFormat="1" applyFont="1" applyFill="1" applyBorder="1" applyAlignment="1">
      <alignment horizontal="right" vertical="center"/>
    </xf>
    <xf numFmtId="0" fontId="15" fillId="0" borderId="25" xfId="92" applyFont="1" applyFill="1" applyBorder="1" applyAlignment="1">
      <alignment horizontal="left" vertical="center"/>
    </xf>
    <xf numFmtId="0" fontId="68" fillId="42" borderId="25" xfId="92" applyFont="1" applyFill="1" applyBorder="1" applyAlignment="1">
      <alignment horizontal="left" vertical="center"/>
    </xf>
    <xf numFmtId="0" fontId="68" fillId="42" borderId="26" xfId="92" applyFont="1" applyFill="1" applyBorder="1" applyAlignment="1">
      <alignment horizontal="left" vertical="center"/>
    </xf>
    <xf numFmtId="0" fontId="10" fillId="0" borderId="0" xfId="0" applyFont="1"/>
    <xf numFmtId="186" fontId="33" fillId="0" borderId="0" xfId="72" applyNumberFormat="1" applyFont="1"/>
    <xf numFmtId="0" fontId="25" fillId="42" borderId="1" xfId="0" applyFont="1" applyFill="1" applyBorder="1" applyAlignment="1">
      <alignment horizontal="left"/>
    </xf>
    <xf numFmtId="49" fontId="25" fillId="42" borderId="1" xfId="0" applyNumberFormat="1" applyFont="1" applyFill="1" applyBorder="1" applyAlignment="1">
      <alignment horizontal="left"/>
    </xf>
    <xf numFmtId="0" fontId="75" fillId="42" borderId="25" xfId="92" applyFont="1" applyFill="1" applyBorder="1" applyAlignment="1">
      <alignment horizontal="left" vertical="center"/>
    </xf>
    <xf numFmtId="0" fontId="0" fillId="0" borderId="0" xfId="0" applyNumberFormat="1" applyBorder="1"/>
    <xf numFmtId="0" fontId="34" fillId="0" borderId="1" xfId="0" applyNumberFormat="1" applyFont="1" applyBorder="1" applyAlignment="1">
      <alignment horizontal="right"/>
    </xf>
    <xf numFmtId="0" fontId="26" fillId="0" borderId="0" xfId="0" applyFont="1"/>
    <xf numFmtId="49" fontId="35" fillId="0" borderId="1" xfId="0" applyNumberFormat="1" applyFont="1" applyBorder="1" applyAlignment="1">
      <alignment horizontal="left"/>
    </xf>
    <xf numFmtId="0" fontId="35" fillId="0" borderId="1" xfId="0" applyFont="1" applyBorder="1" applyAlignment="1">
      <alignment horizontal="right"/>
    </xf>
    <xf numFmtId="182" fontId="36" fillId="0" borderId="1" xfId="72" applyNumberFormat="1" applyFont="1" applyFill="1" applyBorder="1" applyAlignment="1">
      <alignment horizontal="right"/>
    </xf>
    <xf numFmtId="182" fontId="35" fillId="4" borderId="1" xfId="0" applyNumberFormat="1" applyFont="1" applyFill="1" applyBorder="1" applyAlignment="1">
      <alignment horizontal="right"/>
    </xf>
    <xf numFmtId="49" fontId="35" fillId="0" borderId="1" xfId="0" applyNumberFormat="1" applyFont="1" applyBorder="1" applyAlignment="1">
      <alignment horizontal="right"/>
    </xf>
    <xf numFmtId="0" fontId="37" fillId="0" borderId="1" xfId="0" applyFont="1" applyBorder="1" applyAlignment="1">
      <alignment horizontal="right"/>
    </xf>
    <xf numFmtId="49" fontId="35" fillId="0" borderId="11" xfId="0" applyNumberFormat="1" applyFont="1" applyBorder="1" applyAlignment="1">
      <alignment horizontal="left"/>
    </xf>
    <xf numFmtId="0" fontId="35" fillId="0" borderId="11" xfId="0" applyFont="1" applyBorder="1" applyAlignment="1">
      <alignment horizontal="right"/>
    </xf>
    <xf numFmtId="182" fontId="36" fillId="0" borderId="11" xfId="72" applyNumberFormat="1" applyFont="1" applyFill="1" applyBorder="1" applyAlignment="1">
      <alignment horizontal="right"/>
    </xf>
    <xf numFmtId="182" fontId="35" fillId="4" borderId="11" xfId="0" applyNumberFormat="1" applyFont="1" applyFill="1" applyBorder="1" applyAlignment="1">
      <alignment horizontal="right"/>
    </xf>
    <xf numFmtId="49" fontId="35" fillId="0" borderId="11" xfId="0" applyNumberFormat="1" applyFont="1" applyBorder="1" applyAlignment="1">
      <alignment horizontal="right"/>
    </xf>
    <xf numFmtId="0" fontId="37" fillId="0" borderId="11" xfId="0" applyFont="1" applyBorder="1" applyAlignment="1">
      <alignment horizontal="right"/>
    </xf>
    <xf numFmtId="49" fontId="37" fillId="0" borderId="0" xfId="0" applyNumberFormat="1" applyFont="1" applyAlignment="1">
      <alignment horizontal="center" vertical="center"/>
    </xf>
    <xf numFmtId="49" fontId="35" fillId="0" borderId="1" xfId="0" applyNumberFormat="1" applyFont="1" applyBorder="1" applyAlignment="1">
      <alignment horizontal="center" vertical="center"/>
    </xf>
    <xf numFmtId="0" fontId="35" fillId="0" borderId="1" xfId="0" applyFont="1" applyBorder="1" applyAlignment="1">
      <alignment horizontal="right" vertical="center"/>
    </xf>
    <xf numFmtId="184" fontId="35" fillId="4" borderId="1" xfId="0" applyNumberFormat="1" applyFont="1" applyFill="1" applyBorder="1" applyAlignment="1">
      <alignment horizontal="right" vertical="center"/>
    </xf>
    <xf numFmtId="0" fontId="35" fillId="4" borderId="1" xfId="0" applyFont="1" applyFill="1" applyBorder="1" applyAlignment="1">
      <alignment horizontal="right" vertical="center"/>
    </xf>
    <xf numFmtId="49" fontId="35" fillId="0" borderId="1" xfId="0" applyNumberFormat="1" applyFont="1" applyBorder="1" applyAlignment="1">
      <alignment horizontal="right" vertical="center"/>
    </xf>
    <xf numFmtId="0" fontId="35" fillId="0" borderId="1" xfId="0" applyNumberFormat="1" applyFont="1" applyBorder="1" applyAlignment="1">
      <alignment horizontal="right" vertical="center"/>
    </xf>
    <xf numFmtId="49" fontId="37" fillId="0" borderId="1" xfId="0" applyNumberFormat="1" applyFont="1" applyBorder="1" applyAlignment="1">
      <alignment horizontal="right"/>
    </xf>
    <xf numFmtId="49" fontId="37" fillId="0" borderId="0" xfId="0" applyNumberFormat="1" applyFont="1" applyBorder="1" applyAlignment="1">
      <alignment horizontal="center" vertical="center"/>
    </xf>
    <xf numFmtId="49" fontId="35" fillId="0" borderId="11" xfId="0" applyNumberFormat="1" applyFont="1" applyBorder="1" applyAlignment="1">
      <alignment horizontal="center" vertical="center"/>
    </xf>
    <xf numFmtId="0" fontId="35" fillId="0" borderId="11" xfId="0" applyFont="1" applyBorder="1" applyAlignment="1">
      <alignment horizontal="right" vertical="center"/>
    </xf>
    <xf numFmtId="184" fontId="35" fillId="4" borderId="11" xfId="0" applyNumberFormat="1" applyFont="1" applyFill="1" applyBorder="1" applyAlignment="1">
      <alignment horizontal="right" vertical="center"/>
    </xf>
    <xf numFmtId="0" fontId="35" fillId="4" borderId="11" xfId="0" applyFont="1" applyFill="1" applyBorder="1" applyAlignment="1">
      <alignment horizontal="right" vertical="center"/>
    </xf>
    <xf numFmtId="49" fontId="35" fillId="0" borderId="11" xfId="0" applyNumberFormat="1" applyFont="1" applyBorder="1" applyAlignment="1">
      <alignment horizontal="right" vertical="center"/>
    </xf>
    <xf numFmtId="0" fontId="35" fillId="0" borderId="11" xfId="0" applyNumberFormat="1" applyFont="1" applyBorder="1" applyAlignment="1">
      <alignment horizontal="right" vertical="center"/>
    </xf>
    <xf numFmtId="49" fontId="37" fillId="0" borderId="11" xfId="0" applyNumberFormat="1" applyFont="1" applyBorder="1" applyAlignment="1">
      <alignment horizontal="right"/>
    </xf>
    <xf numFmtId="185" fontId="27" fillId="0" borderId="3" xfId="0" applyNumberFormat="1" applyFont="1" applyBorder="1"/>
    <xf numFmtId="185" fontId="27" fillId="0" borderId="0" xfId="0" applyNumberFormat="1" applyFont="1" applyBorder="1"/>
    <xf numFmtId="0" fontId="0" fillId="36" borderId="0" xfId="0" applyFill="1"/>
    <xf numFmtId="0" fontId="25" fillId="0" borderId="11" xfId="0" applyFont="1" applyBorder="1" applyAlignment="1">
      <alignment horizontal="left"/>
    </xf>
    <xf numFmtId="49" fontId="25" fillId="0" borderId="11" xfId="0" applyNumberFormat="1" applyFont="1" applyBorder="1" applyAlignment="1">
      <alignment horizontal="left"/>
    </xf>
    <xf numFmtId="49" fontId="25" fillId="0" borderId="1" xfId="0" applyNumberFormat="1" applyFont="1" applyBorder="1" applyAlignment="1">
      <alignment horizontal="left"/>
    </xf>
    <xf numFmtId="182" fontId="12" fillId="0" borderId="1" xfId="72" applyNumberFormat="1" applyFont="1" applyFill="1" applyBorder="1" applyAlignment="1">
      <alignment horizontal="right"/>
    </xf>
    <xf numFmtId="182" fontId="25" fillId="4" borderId="1" xfId="0" applyNumberFormat="1" applyFont="1" applyFill="1" applyBorder="1" applyAlignment="1">
      <alignment horizontal="right"/>
    </xf>
    <xf numFmtId="49" fontId="25" fillId="0" borderId="1" xfId="0" applyNumberFormat="1" applyFont="1" applyBorder="1" applyAlignment="1">
      <alignment horizontal="right"/>
    </xf>
    <xf numFmtId="0" fontId="25" fillId="42" borderId="1" xfId="0" applyFont="1" applyFill="1" applyBorder="1" applyAlignment="1">
      <alignment horizontal="right"/>
    </xf>
    <xf numFmtId="0" fontId="25" fillId="42" borderId="11" xfId="0" applyFont="1" applyFill="1" applyBorder="1" applyAlignment="1">
      <alignment horizontal="right"/>
    </xf>
    <xf numFmtId="14" fontId="25" fillId="42" borderId="11" xfId="0" applyNumberFormat="1" applyFont="1" applyFill="1" applyBorder="1" applyAlignment="1">
      <alignment horizontal="center"/>
    </xf>
    <xf numFmtId="49" fontId="25" fillId="42" borderId="11" xfId="0" applyNumberFormat="1" applyFont="1" applyFill="1" applyBorder="1" applyAlignment="1">
      <alignment horizontal="center"/>
    </xf>
    <xf numFmtId="49" fontId="25" fillId="42" borderId="11" xfId="0" applyNumberFormat="1" applyFont="1" applyFill="1" applyBorder="1" applyAlignment="1">
      <alignment horizontal="left"/>
    </xf>
    <xf numFmtId="0" fontId="75" fillId="42" borderId="26" xfId="92" applyFont="1" applyFill="1" applyBorder="1" applyAlignment="1">
      <alignment horizontal="left" vertical="center"/>
    </xf>
    <xf numFmtId="182" fontId="12" fillId="0" borderId="1" xfId="70" applyNumberFormat="1" applyFont="1" applyFill="1" applyBorder="1" applyAlignment="1">
      <alignment horizontal="right"/>
    </xf>
    <xf numFmtId="182" fontId="12" fillId="0" borderId="11" xfId="70" applyNumberFormat="1" applyFont="1" applyFill="1" applyBorder="1" applyAlignment="1">
      <alignment horizontal="right"/>
    </xf>
    <xf numFmtId="182" fontId="25" fillId="4" borderId="11" xfId="0" applyNumberFormat="1" applyFont="1" applyFill="1" applyBorder="1" applyAlignment="1">
      <alignment horizontal="right"/>
    </xf>
    <xf numFmtId="49" fontId="25" fillId="0" borderId="11" xfId="0" applyNumberFormat="1" applyFont="1" applyBorder="1" applyAlignment="1">
      <alignment horizontal="right"/>
    </xf>
    <xf numFmtId="0" fontId="3" fillId="0" borderId="11" xfId="0" applyFont="1" applyBorder="1" applyAlignment="1">
      <alignment horizontal="right"/>
    </xf>
    <xf numFmtId="0" fontId="70" fillId="0" borderId="0" xfId="0" applyFont="1"/>
    <xf numFmtId="0" fontId="25" fillId="0" borderId="1" xfId="0" applyNumberFormat="1" applyFont="1" applyBorder="1" applyAlignment="1">
      <alignment horizontal="right"/>
    </xf>
    <xf numFmtId="14" fontId="25" fillId="47" borderId="1" xfId="0" applyNumberFormat="1" applyFont="1" applyFill="1" applyBorder="1" applyAlignment="1">
      <alignment horizontal="center"/>
    </xf>
    <xf numFmtId="0" fontId="25" fillId="47" borderId="1" xfId="0" applyFont="1" applyFill="1" applyBorder="1" applyAlignment="1">
      <alignment horizontal="left"/>
    </xf>
    <xf numFmtId="49" fontId="25" fillId="47" borderId="1" xfId="0" applyNumberFormat="1" applyFont="1" applyFill="1" applyBorder="1" applyAlignment="1">
      <alignment horizontal="center"/>
    </xf>
    <xf numFmtId="49" fontId="25" fillId="47" borderId="1" xfId="0" applyNumberFormat="1" applyFont="1" applyFill="1" applyBorder="1" applyAlignment="1">
      <alignment horizontal="left"/>
    </xf>
    <xf numFmtId="0" fontId="75" fillId="47" borderId="25" xfId="92" applyFont="1" applyFill="1" applyBorder="1" applyAlignment="1">
      <alignment horizontal="left" vertical="center"/>
    </xf>
    <xf numFmtId="182" fontId="12" fillId="42" borderId="1" xfId="70" applyNumberFormat="1" applyFont="1" applyFill="1" applyBorder="1" applyAlignment="1">
      <alignment horizontal="right"/>
    </xf>
    <xf numFmtId="182" fontId="25" fillId="42" borderId="1" xfId="0" applyNumberFormat="1" applyFont="1" applyFill="1" applyBorder="1" applyAlignment="1">
      <alignment horizontal="right"/>
    </xf>
    <xf numFmtId="49" fontId="25" fillId="42" borderId="1" xfId="0" applyNumberFormat="1" applyFont="1" applyFill="1" applyBorder="1" applyAlignment="1">
      <alignment horizontal="right"/>
    </xf>
    <xf numFmtId="0" fontId="3" fillId="42" borderId="1" xfId="0" applyFont="1" applyFill="1" applyBorder="1" applyAlignment="1">
      <alignment horizontal="right"/>
    </xf>
    <xf numFmtId="0" fontId="0" fillId="42" borderId="0" xfId="0" applyFill="1" applyAlignment="1">
      <alignment horizontal="right"/>
    </xf>
    <xf numFmtId="0" fontId="76" fillId="47" borderId="0" xfId="0" applyFont="1" applyFill="1" applyAlignment="1">
      <alignment vertical="center" wrapText="1"/>
    </xf>
    <xf numFmtId="0" fontId="25" fillId="0" borderId="11" xfId="0" applyNumberFormat="1" applyFont="1" applyBorder="1" applyAlignment="1">
      <alignment horizontal="left" vertical="center"/>
    </xf>
    <xf numFmtId="0" fontId="25" fillId="0" borderId="14" xfId="0" applyFont="1" applyBorder="1" applyAlignment="1">
      <alignment horizontal="left" vertical="center"/>
    </xf>
    <xf numFmtId="0" fontId="25" fillId="0" borderId="1" xfId="0" applyNumberFormat="1" applyFont="1" applyBorder="1" applyAlignment="1">
      <alignment horizontal="right" vertical="center"/>
    </xf>
    <xf numFmtId="0" fontId="68" fillId="0" borderId="26" xfId="0" applyFont="1" applyBorder="1" applyAlignment="1">
      <alignment horizontal="left" vertical="center"/>
    </xf>
    <xf numFmtId="49" fontId="25" fillId="0" borderId="11" xfId="0" applyNumberFormat="1" applyFont="1" applyBorder="1" applyAlignment="1">
      <alignment horizontal="right" vertical="center"/>
    </xf>
    <xf numFmtId="0" fontId="70" fillId="0" borderId="30" xfId="0" applyFont="1" applyBorder="1"/>
    <xf numFmtId="14" fontId="70" fillId="0" borderId="30" xfId="0" applyNumberFormat="1" applyFont="1" applyBorder="1"/>
    <xf numFmtId="14" fontId="70" fillId="0" borderId="27" xfId="0" applyNumberFormat="1" applyFont="1" applyBorder="1"/>
    <xf numFmtId="0" fontId="25" fillId="0" borderId="11" xfId="0" applyNumberFormat="1" applyFont="1" applyBorder="1" applyAlignment="1">
      <alignment horizontal="right"/>
    </xf>
    <xf numFmtId="0" fontId="77" fillId="0" borderId="0" xfId="0" applyFont="1" applyBorder="1"/>
    <xf numFmtId="14" fontId="25" fillId="36" borderId="1" xfId="0" applyNumberFormat="1" applyFont="1" applyFill="1" applyBorder="1" applyAlignment="1">
      <alignment horizontal="center"/>
    </xf>
    <xf numFmtId="0" fontId="25" fillId="36" borderId="1" xfId="0" applyFont="1" applyFill="1" applyBorder="1" applyAlignment="1">
      <alignment horizontal="left"/>
    </xf>
    <xf numFmtId="49" fontId="25" fillId="36" borderId="1" xfId="0" applyNumberFormat="1" applyFont="1" applyFill="1" applyBorder="1" applyAlignment="1">
      <alignment horizontal="center"/>
    </xf>
    <xf numFmtId="0" fontId="75" fillId="36" borderId="25" xfId="92" applyFont="1" applyFill="1" applyBorder="1" applyAlignment="1">
      <alignment horizontal="left" vertical="center"/>
    </xf>
    <xf numFmtId="0" fontId="76" fillId="36" borderId="0" xfId="0" applyFont="1" applyFill="1" applyAlignment="1">
      <alignment vertical="center" wrapText="1"/>
    </xf>
    <xf numFmtId="0" fontId="25" fillId="36" borderId="1" xfId="0" applyFont="1" applyFill="1" applyBorder="1" applyAlignment="1">
      <alignment horizontal="right"/>
    </xf>
    <xf numFmtId="0" fontId="25" fillId="36" borderId="1" xfId="92" applyFont="1" applyFill="1" applyBorder="1" applyAlignment="1">
      <alignment horizontal="left"/>
    </xf>
    <xf numFmtId="14" fontId="25" fillId="36" borderId="11" xfId="0" applyNumberFormat="1" applyFont="1" applyFill="1" applyBorder="1" applyAlignment="1">
      <alignment horizontal="center"/>
    </xf>
    <xf numFmtId="0" fontId="25" fillId="36" borderId="11" xfId="0" applyFont="1" applyFill="1" applyBorder="1" applyAlignment="1">
      <alignment horizontal="left"/>
    </xf>
    <xf numFmtId="49" fontId="25" fillId="36" borderId="11" xfId="0" applyNumberFormat="1" applyFont="1" applyFill="1" applyBorder="1" applyAlignment="1">
      <alignment horizontal="center"/>
    </xf>
    <xf numFmtId="0" fontId="76" fillId="36" borderId="0" xfId="0" applyFont="1" applyFill="1" applyAlignment="1">
      <alignment horizontal="right" vertical="center" wrapText="1"/>
    </xf>
    <xf numFmtId="0" fontId="75" fillId="36" borderId="26" xfId="92" applyFont="1" applyFill="1" applyBorder="1" applyAlignment="1">
      <alignment horizontal="left" vertical="center"/>
    </xf>
    <xf numFmtId="0" fontId="76" fillId="47" borderId="0" xfId="0" applyFont="1" applyFill="1" applyAlignment="1">
      <alignment horizontal="left" vertical="center" wrapText="1"/>
    </xf>
    <xf numFmtId="0" fontId="70" fillId="0" borderId="0" xfId="0" applyFont="1" applyBorder="1"/>
    <xf numFmtId="0" fontId="78" fillId="47" borderId="0" xfId="0" applyFont="1" applyFill="1" applyAlignment="1">
      <alignment vertical="center" wrapText="1"/>
    </xf>
    <xf numFmtId="0" fontId="25" fillId="47" borderId="1" xfId="0" applyFont="1" applyFill="1" applyBorder="1" applyAlignment="1">
      <alignment horizontal="right"/>
    </xf>
    <xf numFmtId="14" fontId="25" fillId="47" borderId="11" xfId="0" applyNumberFormat="1" applyFont="1" applyFill="1" applyBorder="1" applyAlignment="1">
      <alignment horizontal="center"/>
    </xf>
    <xf numFmtId="0" fontId="25" fillId="47" borderId="11" xfId="0" applyFont="1" applyFill="1" applyBorder="1" applyAlignment="1">
      <alignment horizontal="left"/>
    </xf>
    <xf numFmtId="49" fontId="25" fillId="47" borderId="11" xfId="0" applyNumberFormat="1" applyFont="1" applyFill="1" applyBorder="1" applyAlignment="1">
      <alignment horizontal="center"/>
    </xf>
    <xf numFmtId="0" fontId="75" fillId="47" borderId="26" xfId="92" applyFont="1" applyFill="1" applyBorder="1" applyAlignment="1">
      <alignment horizontal="left" vertical="center"/>
    </xf>
    <xf numFmtId="0" fontId="70" fillId="0" borderId="31" xfId="92" applyFont="1" applyBorder="1" applyAlignment="1">
      <alignment horizontal="left" vertical="center"/>
    </xf>
    <xf numFmtId="0" fontId="70" fillId="0" borderId="27" xfId="0" applyFont="1" applyBorder="1" applyAlignment="1">
      <alignment horizontal="left" vertical="center"/>
    </xf>
    <xf numFmtId="14" fontId="73" fillId="42" borderId="1" xfId="0" applyNumberFormat="1" applyFont="1" applyFill="1" applyBorder="1" applyAlignment="1">
      <alignment horizontal="center"/>
    </xf>
    <xf numFmtId="0" fontId="73" fillId="42" borderId="1" xfId="0" applyFont="1" applyFill="1" applyBorder="1" applyAlignment="1">
      <alignment horizontal="left"/>
    </xf>
    <xf numFmtId="49" fontId="73" fillId="42" borderId="1" xfId="0" applyNumberFormat="1" applyFont="1" applyFill="1" applyBorder="1" applyAlignment="1">
      <alignment horizontal="center"/>
    </xf>
    <xf numFmtId="49" fontId="73" fillId="42" borderId="1" xfId="0" applyNumberFormat="1" applyFont="1" applyFill="1" applyBorder="1" applyAlignment="1">
      <alignment horizontal="left"/>
    </xf>
    <xf numFmtId="0" fontId="79" fillId="42" borderId="25" xfId="92" applyFont="1" applyFill="1" applyBorder="1" applyAlignment="1">
      <alignment horizontal="left" vertical="center"/>
    </xf>
    <xf numFmtId="49" fontId="25" fillId="47" borderId="11" xfId="0" applyNumberFormat="1" applyFont="1" applyFill="1" applyBorder="1" applyAlignment="1">
      <alignment horizontal="left"/>
    </xf>
    <xf numFmtId="49" fontId="25" fillId="47" borderId="32" xfId="92" applyNumberFormat="1" applyFont="1" applyFill="1" applyBorder="1" applyAlignment="1">
      <alignment horizontal="left"/>
    </xf>
    <xf numFmtId="14" fontId="2" fillId="42" borderId="1" xfId="0" applyNumberFormat="1" applyFont="1" applyFill="1" applyBorder="1" applyAlignment="1">
      <alignment horizontal="center"/>
    </xf>
    <xf numFmtId="49" fontId="2" fillId="42" borderId="1" xfId="0" applyNumberFormat="1" applyFont="1" applyFill="1" applyBorder="1" applyAlignment="1">
      <alignment horizontal="center"/>
    </xf>
    <xf numFmtId="49" fontId="2" fillId="42" borderId="1" xfId="0" applyNumberFormat="1" applyFont="1" applyFill="1" applyBorder="1" applyAlignment="1">
      <alignment horizontal="left"/>
    </xf>
    <xf numFmtId="0" fontId="25" fillId="0" borderId="0" xfId="0" applyFont="1" applyAlignment="1">
      <alignment horizontal="center"/>
    </xf>
    <xf numFmtId="0" fontId="25" fillId="0" borderId="9" xfId="0" applyFont="1" applyBorder="1" applyAlignment="1">
      <alignment horizontal="center"/>
    </xf>
    <xf numFmtId="49" fontId="25" fillId="36" borderId="11" xfId="0" applyNumberFormat="1" applyFont="1" applyFill="1" applyBorder="1" applyAlignment="1">
      <alignment horizontal="left"/>
    </xf>
    <xf numFmtId="0" fontId="68" fillId="36" borderId="28" xfId="92" applyFont="1" applyFill="1" applyBorder="1" applyAlignment="1">
      <alignment horizontal="left" vertical="center"/>
    </xf>
    <xf numFmtId="0" fontId="25" fillId="36" borderId="14" xfId="0" applyFont="1" applyFill="1" applyBorder="1" applyAlignment="1">
      <alignment horizontal="left"/>
    </xf>
    <xf numFmtId="0" fontId="25" fillId="36" borderId="33" xfId="0" applyFont="1" applyFill="1" applyBorder="1" applyAlignment="1">
      <alignment horizontal="left"/>
    </xf>
  </cellXfs>
  <cellStyles count="103">
    <cellStyle name="20% - Accent1" xfId="1" builtinId="30" customBuiltin="1"/>
    <cellStyle name="20% - Accent1 2" xfId="2" xr:uid="{E738BC4E-E585-4150-9424-BDEEF67518F0}"/>
    <cellStyle name="20% - Accent1 3" xfId="3" xr:uid="{1B8B66BD-62C3-4847-92FE-B43A44942057}"/>
    <cellStyle name="20% - Accent2" xfId="4" builtinId="34" customBuiltin="1"/>
    <cellStyle name="20% - Accent2 2" xfId="5" xr:uid="{AEE64A10-BC63-439A-824E-9D2549A63C05}"/>
    <cellStyle name="20% - Accent2 3" xfId="6" xr:uid="{16E9D769-D77F-4CC7-8669-EB75B309F4E1}"/>
    <cellStyle name="20% - Accent3" xfId="7" builtinId="38" customBuiltin="1"/>
    <cellStyle name="20% - Accent3 2" xfId="8" xr:uid="{A0AF67D4-B10A-4154-96F2-28610529FD00}"/>
    <cellStyle name="20% - Accent3 3" xfId="9" xr:uid="{1C1ABE43-5176-450C-B34D-87BD0D0A8188}"/>
    <cellStyle name="20% - Accent4" xfId="10" builtinId="42" customBuiltin="1"/>
    <cellStyle name="20% - Accent4 2" xfId="11" xr:uid="{F0EB407C-C9A2-48E3-BE9F-DCCA70DAF798}"/>
    <cellStyle name="20% - Accent4 3" xfId="12" xr:uid="{371E1A2A-9DE9-49E1-ABF8-921E1377F799}"/>
    <cellStyle name="20% - Accent5" xfId="13" builtinId="46" customBuiltin="1"/>
    <cellStyle name="20% - Accent5 2" xfId="14" xr:uid="{0D0301EA-F93D-4DF7-81B0-19E821833B25}"/>
    <cellStyle name="20% - Accent5 3" xfId="15" xr:uid="{D1C5AB89-1288-4004-94D9-ABAEC0638061}"/>
    <cellStyle name="20% - Accent6" xfId="16" builtinId="50" customBuiltin="1"/>
    <cellStyle name="20% - Accent6 2" xfId="17" xr:uid="{9A302C0F-4B29-4571-965D-5F8A023D2D5E}"/>
    <cellStyle name="20% - Accent6 3" xfId="18" xr:uid="{A6342865-C231-430C-BEBA-2FD0450075C7}"/>
    <cellStyle name="40% - Accent1" xfId="19" builtinId="31" customBuiltin="1"/>
    <cellStyle name="40% - Accent1 2" xfId="20" xr:uid="{FBDC5601-5700-49B7-AF39-0A5AC62E804C}"/>
    <cellStyle name="40% - Accent1 3" xfId="21" xr:uid="{477707F6-F478-44CF-8DAF-E1A76B7EFC47}"/>
    <cellStyle name="40% - Accent2" xfId="22" builtinId="35" customBuiltin="1"/>
    <cellStyle name="40% - Accent2 2" xfId="23" xr:uid="{A1CD274D-62A0-4A39-9A51-21D021D43219}"/>
    <cellStyle name="40% - Accent2 3" xfId="24" xr:uid="{65895627-B387-4292-83C1-D20629EC9476}"/>
    <cellStyle name="40% - Accent3" xfId="25" builtinId="39" customBuiltin="1"/>
    <cellStyle name="40% - Accent3 2" xfId="26" xr:uid="{FA80C17C-772E-4695-8F01-9CFE0663646F}"/>
    <cellStyle name="40% - Accent3 3" xfId="27" xr:uid="{2D84BF8C-E6F7-4318-8463-81ED84E3C907}"/>
    <cellStyle name="40% - Accent4" xfId="28" builtinId="43" customBuiltin="1"/>
    <cellStyle name="40% - Accent4 2" xfId="29" xr:uid="{6D9FB2DB-D532-43F9-AEAE-C01E4D1B746E}"/>
    <cellStyle name="40% - Accent4 3" xfId="30" xr:uid="{7AEA4723-D2EA-430E-B1C5-142A15492975}"/>
    <cellStyle name="40% - Accent5" xfId="31" builtinId="47" customBuiltin="1"/>
    <cellStyle name="40% - Accent5 2" xfId="32" xr:uid="{0CABA1A5-246C-430D-8035-68C1BB73B509}"/>
    <cellStyle name="40% - Accent5 3" xfId="33" xr:uid="{272168B5-0B9B-4EEF-8812-9794B2672ACB}"/>
    <cellStyle name="40% - Accent6" xfId="34" builtinId="51" customBuiltin="1"/>
    <cellStyle name="40% - Accent6 2" xfId="35" xr:uid="{B60B4D62-DCC6-49F9-B732-2DDD039DBEF7}"/>
    <cellStyle name="40% - Accent6 3" xfId="36" xr:uid="{5DD865BB-A149-42AC-B902-F7D191CDCCCE}"/>
    <cellStyle name="60% - Accent1" xfId="37" builtinId="32" customBuiltin="1"/>
    <cellStyle name="60% - Accent1 2" xfId="38" xr:uid="{D7817C6A-0705-4C17-AA7B-6F881B9581F4}"/>
    <cellStyle name="60% - Accent2" xfId="39" builtinId="36" customBuiltin="1"/>
    <cellStyle name="60% - Accent2 2" xfId="40" xr:uid="{A0F3DAC9-7E78-4CCA-A25C-C67EB6B6E57E}"/>
    <cellStyle name="60% - Accent3" xfId="41" builtinId="40" customBuiltin="1"/>
    <cellStyle name="60% - Accent3 2" xfId="42" xr:uid="{E80C67D0-44B6-49E1-841C-B617311FFCD4}"/>
    <cellStyle name="60% - Accent4" xfId="43" builtinId="44" customBuiltin="1"/>
    <cellStyle name="60% - Accent4 2" xfId="44" xr:uid="{F196A3CC-DF42-4963-A5EF-FDE2D4306DA5}"/>
    <cellStyle name="60% - Accent5" xfId="45" builtinId="48" customBuiltin="1"/>
    <cellStyle name="60% - Accent5 2" xfId="46" xr:uid="{F37E7EA4-B954-48EB-87F2-E75041A51E0A}"/>
    <cellStyle name="60% - Accent6" xfId="47" builtinId="52" customBuiltin="1"/>
    <cellStyle name="60% - Accent6 2" xfId="48" xr:uid="{01F080FF-3A89-48C7-AC43-BBE4D2628153}"/>
    <cellStyle name="Accent1" xfId="49" builtinId="29" customBuiltin="1"/>
    <cellStyle name="Accent1 2" xfId="50" xr:uid="{99FD6915-845B-49D6-8912-60D8AF3CA73E}"/>
    <cellStyle name="Accent2" xfId="51" builtinId="33" customBuiltin="1"/>
    <cellStyle name="Accent2 2" xfId="52" xr:uid="{CBD6E542-31EA-47DD-9F51-49CC9FA3081A}"/>
    <cellStyle name="Accent3" xfId="53" builtinId="37" customBuiltin="1"/>
    <cellStyle name="Accent3 2" xfId="54" xr:uid="{78E90AB5-0DC5-4FB2-8F0D-77DA0D2DAA2D}"/>
    <cellStyle name="Accent4" xfId="55" builtinId="41" customBuiltin="1"/>
    <cellStyle name="Accent4 2" xfId="56" xr:uid="{8893884B-9B0F-44C3-AD57-290035FD8DB3}"/>
    <cellStyle name="Accent5" xfId="57" builtinId="45" customBuiltin="1"/>
    <cellStyle name="Accent5 2" xfId="58" xr:uid="{09EFA538-1068-4B32-BC9E-625069874CD7}"/>
    <cellStyle name="Accent6" xfId="59" builtinId="49" customBuiltin="1"/>
    <cellStyle name="Accent6 2" xfId="60" xr:uid="{05CEFD71-807D-4380-8B48-650E7712BE7B}"/>
    <cellStyle name="Bad" xfId="61" builtinId="27" customBuiltin="1"/>
    <cellStyle name="Bad 2" xfId="62" xr:uid="{FC85E613-1EE6-4864-AE6D-E04D3D1039C4}"/>
    <cellStyle name="Calculation" xfId="63" builtinId="22" customBuiltin="1"/>
    <cellStyle name="Calculation 2" xfId="64" xr:uid="{D0E786FF-2ED5-407B-8A85-E99319AA7CD1}"/>
    <cellStyle name="Comma" xfId="67" builtinId="3"/>
    <cellStyle name="Comma [0]" xfId="68" builtinId="6"/>
    <cellStyle name="Comma [0] 2" xfId="69" xr:uid="{39BC8B0C-DE30-4034-A6F6-DBE651113FF1}"/>
    <cellStyle name="Comma 2" xfId="70" xr:uid="{B550BB9C-A180-42A4-A8C4-0B5827960018}"/>
    <cellStyle name="Comma 3" xfId="71" xr:uid="{5BA01161-0FCA-4059-AA26-89EF1F4B8FE2}"/>
    <cellStyle name="Currency" xfId="72" builtinId="4"/>
    <cellStyle name="Currency 2" xfId="73" xr:uid="{90F037AC-5D02-4842-9764-B5B434CCB8FF}"/>
    <cellStyle name="Check Cell" xfId="65" builtinId="23" customBuiltin="1"/>
    <cellStyle name="Check Cell 2" xfId="66" xr:uid="{327B0EE6-7180-47B6-AA79-9FEF400DFE6C}"/>
    <cellStyle name="Explanatory Text" xfId="74" builtinId="53" customBuiltin="1"/>
    <cellStyle name="Explanatory Text 2" xfId="75" xr:uid="{AE9A626D-7BAB-49E5-9687-547038ADCF0A}"/>
    <cellStyle name="Good" xfId="76" builtinId="26" customBuiltin="1"/>
    <cellStyle name="Good 2" xfId="77" xr:uid="{7A1CA859-6030-4D04-8CC9-A8BB3284C5A5}"/>
    <cellStyle name="Heading 1" xfId="78" builtinId="16" customBuiltin="1"/>
    <cellStyle name="Heading 1 2" xfId="79" xr:uid="{9C56C369-33CA-48B1-9597-E63C268A06B5}"/>
    <cellStyle name="Heading 2" xfId="80" builtinId="17" customBuiltin="1"/>
    <cellStyle name="Heading 2 2" xfId="81" xr:uid="{53FA1FB4-6AC1-4E4D-99FD-0786C2C59490}"/>
    <cellStyle name="Heading 3" xfId="82" builtinId="18" customBuiltin="1"/>
    <cellStyle name="Heading 3 2" xfId="83" xr:uid="{92B10426-9B0A-4B2C-99A1-11E21B35EB41}"/>
    <cellStyle name="Heading 4" xfId="84" builtinId="19" customBuiltin="1"/>
    <cellStyle name="Heading 4 2" xfId="85" xr:uid="{F625105F-55D7-43CA-A8B6-F667CB22D3C3}"/>
    <cellStyle name="Input" xfId="86" builtinId="20" customBuiltin="1"/>
    <cellStyle name="Input 2" xfId="87" xr:uid="{A82AD273-6B5F-4279-B261-207FA3B37B8E}"/>
    <cellStyle name="Linked Cell" xfId="88" builtinId="24" customBuiltin="1"/>
    <cellStyle name="Linked Cell 2" xfId="89" xr:uid="{C847D636-1D78-4DF2-9AFC-F1837E0C5AF0}"/>
    <cellStyle name="Neutral" xfId="90" builtinId="28" customBuiltin="1"/>
    <cellStyle name="Neutral 2" xfId="91" xr:uid="{4A9B4968-B592-4A5E-A5FA-D1FA46244710}"/>
    <cellStyle name="Normal" xfId="0" builtinId="0"/>
    <cellStyle name="Normal 2" xfId="92" xr:uid="{09AA0948-A372-4DF8-9FFC-607D0BE04369}"/>
    <cellStyle name="Normal 4" xfId="93" xr:uid="{B7FFEFD3-E2B9-4D59-B9F2-C4C5247C977C}"/>
    <cellStyle name="Note" xfId="94" builtinId="10" customBuiltin="1"/>
    <cellStyle name="Output" xfId="95" builtinId="21" customBuiltin="1"/>
    <cellStyle name="Output 2" xfId="96" xr:uid="{C34BB23A-C333-40E5-9568-E55C222541A4}"/>
    <cellStyle name="Title" xfId="97" builtinId="15" customBuiltin="1"/>
    <cellStyle name="Title 2" xfId="98" xr:uid="{D69CE895-0DAA-4DF5-BFCF-FF65009F7C38}"/>
    <cellStyle name="Total" xfId="99" builtinId="25" customBuiltin="1"/>
    <cellStyle name="Total 2" xfId="100" xr:uid="{551AA090-A45D-4383-B7DF-81413E1F5CF1}"/>
    <cellStyle name="Warning Text" xfId="101" builtinId="11" customBuiltin="1"/>
    <cellStyle name="Warning Text 2" xfId="102" xr:uid="{16A680A4-EEEB-45E2-9DDC-E9F875F31E0F}"/>
  </cellStyles>
  <dxfs count="188">
    <dxf>
      <border outline="0">
        <top style="thin">
          <color rgb="FF8DA1DE"/>
        </top>
        <bottom style="thin">
          <color rgb="FFE3E3E3"/>
        </bottom>
      </border>
    </dxf>
    <dxf>
      <font>
        <b val="0"/>
        <i val="0"/>
        <strike val="0"/>
        <condense val="0"/>
        <extend val="0"/>
        <outline val="0"/>
        <shadow val="0"/>
        <u val="none"/>
        <vertAlign val="baseline"/>
        <sz val="8"/>
        <color rgb="FF000000"/>
        <name val="Microsoft Sans Serif"/>
        <scheme val="none"/>
      </font>
      <fill>
        <patternFill patternType="solid">
          <fgColor indexed="64"/>
          <bgColor rgb="FFC2CFF8"/>
        </patternFill>
      </fill>
      <alignment horizontal="center" vertical="center" textRotation="0" wrapText="1" indent="0" justifyLastLine="0" shrinkToFit="0" readingOrder="0"/>
      <border diagonalUp="0" diagonalDown="0" outline="0">
        <left style="thin">
          <color rgb="FF8DA1DE"/>
        </left>
        <right style="thin">
          <color rgb="FF8DA1DE"/>
        </right>
        <top/>
        <bottom/>
      </border>
    </dxf>
    <dxf>
      <font>
        <b val="0"/>
        <i val="0"/>
        <strike val="0"/>
        <condense val="0"/>
        <extend val="0"/>
        <outline val="0"/>
        <shadow val="0"/>
        <u val="none"/>
        <vertAlign val="baseline"/>
        <sz val="8"/>
        <color rgb="FF000000"/>
        <name val="Microsoft Sans Serif"/>
        <family val="2"/>
        <scheme val="none"/>
      </font>
      <alignment horizontal="left" vertical="center" textRotation="0" wrapText="0" indent="0" justifyLastLine="0" shrinkToFit="0" readingOrder="0"/>
      <border diagonalUp="0" diagonalDown="0">
        <left style="thin">
          <color rgb="FFE3E3E3"/>
        </left>
        <right style="thin">
          <color rgb="FFE3E3E3"/>
        </right>
        <top/>
        <bottom/>
      </border>
    </dxf>
    <dxf>
      <font>
        <b val="0"/>
        <i val="0"/>
        <strike val="0"/>
        <condense val="0"/>
        <extend val="0"/>
        <outline val="0"/>
        <shadow val="0"/>
        <u val="none"/>
        <vertAlign val="baseline"/>
        <sz val="8"/>
        <color rgb="FF000000"/>
        <name val="Microsoft Sans Serif"/>
        <family val="2"/>
        <scheme val="none"/>
      </font>
      <alignment horizontal="left" vertical="center" textRotation="0" wrapText="0" indent="0" justifyLastLine="0" shrinkToFit="0" readingOrder="0"/>
      <border diagonalUp="0" diagonalDown="0">
        <left style="thin">
          <color rgb="FFE3E3E3"/>
        </left>
        <right style="thin">
          <color rgb="FFE3E3E3"/>
        </right>
        <top/>
        <bottom/>
      </border>
    </dxf>
    <dxf>
      <font>
        <b val="0"/>
        <i val="0"/>
        <strike val="0"/>
        <condense val="0"/>
        <extend val="0"/>
        <outline val="0"/>
        <shadow val="0"/>
        <u val="none"/>
        <vertAlign val="baseline"/>
        <sz val="8"/>
        <color rgb="FF000000"/>
        <name val="Microsoft Sans Serif"/>
        <family val="2"/>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auto="1"/>
        <name val="Microsoft Sans Serif"/>
        <family val="2"/>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family val="2"/>
        <scheme val="none"/>
      </font>
      <numFmt numFmtId="1" formatCode="0"/>
      <alignment horizontal="righ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family val="2"/>
        <scheme val="none"/>
      </font>
      <fill>
        <patternFill patternType="none">
          <fgColor indexed="64"/>
          <bgColor indexed="65"/>
        </patternFill>
      </fill>
      <alignment horizontal="left" vertical="center" textRotation="0" wrapText="0" indent="0" justifyLastLine="0" shrinkToFit="0" readingOrder="0"/>
      <border diagonalUp="0" diagonalDown="0">
        <left style="thin">
          <color rgb="FFE3E3E3"/>
        </left>
        <right style="thin">
          <color rgb="FFE3E3E3"/>
        </right>
        <top/>
        <bottom/>
      </border>
    </dxf>
    <dxf>
      <font>
        <b val="0"/>
        <i val="0"/>
        <strike val="0"/>
        <condense val="0"/>
        <extend val="0"/>
        <outline val="0"/>
        <shadow val="0"/>
        <u val="none"/>
        <vertAlign val="baseline"/>
        <sz val="8"/>
        <color rgb="FF000000"/>
        <name val="Microsoft Sans Serif"/>
        <family val="2"/>
        <scheme val="none"/>
      </font>
      <fill>
        <patternFill patternType="none">
          <fgColor indexed="64"/>
          <bgColor indexed="65"/>
        </patternFill>
      </fill>
      <alignment horizontal="left" vertical="center" textRotation="0" wrapText="0" indent="0" justifyLastLine="0" shrinkToFit="0" readingOrder="0"/>
      <border diagonalUp="0" diagonalDown="0">
        <left style="thin">
          <color rgb="FFE3E3E3"/>
        </left>
        <right style="thin">
          <color rgb="FFE3E3E3"/>
        </right>
        <top/>
        <bottom/>
      </border>
    </dxf>
    <dxf>
      <font>
        <b val="0"/>
        <i val="0"/>
        <strike val="0"/>
        <condense val="0"/>
        <extend val="0"/>
        <outline val="0"/>
        <shadow val="0"/>
        <u val="none"/>
        <vertAlign val="baseline"/>
        <sz val="8"/>
        <color rgb="FF000000"/>
        <name val="Microsoft Sans Serif"/>
        <family val="2"/>
        <scheme val="none"/>
      </font>
      <alignment horizontal="left" vertical="center" textRotation="0" wrapText="0" indent="0" justifyLastLine="0" shrinkToFit="0" readingOrder="0"/>
      <border diagonalUp="0" diagonalDown="0">
        <left style="thin">
          <color rgb="FFE3E3E3"/>
        </left>
        <right style="thin">
          <color rgb="FFE3E3E3"/>
        </right>
        <top/>
        <bottom/>
      </border>
    </dxf>
    <dxf>
      <font>
        <b val="0"/>
        <i val="0"/>
        <strike val="0"/>
        <condense val="0"/>
        <extend val="0"/>
        <outline val="0"/>
        <shadow val="0"/>
        <u val="none"/>
        <vertAlign val="baseline"/>
        <sz val="8"/>
        <color rgb="FF000000"/>
        <name val="Microsoft Sans Serif"/>
        <family val="2"/>
        <scheme val="none"/>
      </font>
      <fill>
        <patternFill patternType="none">
          <fgColor indexed="64"/>
          <bgColor indexed="65"/>
        </patternFill>
      </fill>
      <alignment horizontal="left" vertical="center" textRotation="0" wrapText="0" indent="0" justifyLastLine="0" shrinkToFit="0" readingOrder="0"/>
      <border diagonalUp="0" diagonalDown="0">
        <left style="thin">
          <color rgb="FFE3E3E3"/>
        </left>
        <right style="thin">
          <color rgb="FFE3E3E3"/>
        </right>
        <top/>
        <bottom/>
      </border>
    </dxf>
    <dxf>
      <font>
        <b val="0"/>
        <i val="0"/>
        <strike val="0"/>
        <condense val="0"/>
        <extend val="0"/>
        <outline val="0"/>
        <shadow val="0"/>
        <u val="none"/>
        <vertAlign val="baseline"/>
        <sz val="8"/>
        <color rgb="FF000000"/>
        <name val="Microsoft Sans Serif"/>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bottom/>
      </border>
    </dxf>
    <dxf>
      <font>
        <b val="0"/>
        <i val="0"/>
        <strike val="0"/>
        <condense val="0"/>
        <extend val="0"/>
        <outline val="0"/>
        <shadow val="0"/>
        <u val="none"/>
        <vertAlign val="baseline"/>
        <sz val="8"/>
        <color rgb="FF000000"/>
        <name val="Microsoft Sans Serif"/>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bottom/>
      </border>
    </dxf>
    <dxf>
      <font>
        <b val="0"/>
        <i val="0"/>
        <strike val="0"/>
        <condense val="0"/>
        <extend val="0"/>
        <outline val="0"/>
        <shadow val="0"/>
        <u val="none"/>
        <vertAlign val="baseline"/>
        <sz val="8"/>
        <color rgb="FF000000"/>
        <name val="Microsoft Sans Serif"/>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bottom/>
      </border>
    </dxf>
    <dxf>
      <font>
        <b val="0"/>
        <i val="0"/>
        <strike val="0"/>
        <condense val="0"/>
        <extend val="0"/>
        <outline val="0"/>
        <shadow val="0"/>
        <u val="none"/>
        <vertAlign val="baseline"/>
        <sz val="8"/>
        <color rgb="FF000000"/>
        <name val="Microsoft Sans Serif"/>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bottom/>
      </border>
    </dxf>
    <dxf>
      <font>
        <b val="0"/>
        <i val="0"/>
        <strike val="0"/>
        <condense val="0"/>
        <extend val="0"/>
        <outline val="0"/>
        <shadow val="0"/>
        <u val="none"/>
        <vertAlign val="baseline"/>
        <sz val="8"/>
        <color rgb="FF000000"/>
        <name val="Microsoft Sans Serif"/>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bottom/>
      </border>
    </dxf>
    <dxf>
      <font>
        <b val="0"/>
        <i val="0"/>
        <strike val="0"/>
        <condense val="0"/>
        <extend val="0"/>
        <outline val="0"/>
        <shadow val="0"/>
        <u val="none"/>
        <vertAlign val="baseline"/>
        <sz val="8"/>
        <color rgb="FF000000"/>
        <name val="Microsoft Sans Serif"/>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bottom/>
      </border>
    </dxf>
    <dxf>
      <font>
        <b val="0"/>
        <i val="0"/>
        <strike val="0"/>
        <condense val="0"/>
        <extend val="0"/>
        <outline val="0"/>
        <shadow val="0"/>
        <u val="none"/>
        <vertAlign val="baseline"/>
        <sz val="8"/>
        <color rgb="FF000000"/>
        <name val="Microsoft Sans Serif"/>
        <family val="2"/>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bottom/>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libri"/>
        <scheme val="none"/>
      </font>
      <fill>
        <patternFill patternType="solid">
          <fgColor indexed="64"/>
          <bgColor theme="6"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none"/>
      </font>
      <numFmt numFmtId="171" formatCode="_(* #,##0.00_);_(* \(#,##0.00\);_(* &quot;-&quot;??_);_(@_)"/>
    </dxf>
    <dxf>
      <numFmt numFmtId="171" formatCode="_(* #,##0.00_);_(* \(#,##0.00\);_(* &quot;-&quot;??_);_(@_)"/>
    </dxf>
    <dxf>
      <font>
        <b val="0"/>
        <i val="0"/>
        <strike val="0"/>
        <condense val="0"/>
        <extend val="0"/>
        <outline val="0"/>
        <shadow val="0"/>
        <u val="none"/>
        <vertAlign val="baseline"/>
        <sz val="8"/>
        <color auto="1"/>
        <name val="Microsoft Sans Serif"/>
        <scheme val="none"/>
      </font>
      <alignment horizontal="left" vertical="center"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8"/>
        <color auto="1"/>
        <name val="Microsoft Sans Serif"/>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Microsoft Sans Serif"/>
        <scheme val="none"/>
      </font>
      <alignment horizontal="left" vertical="center" textRotation="0" wrapText="0" indent="0" justifyLastLine="0" shrinkToFit="0" readingOrder="0"/>
      <border diagonalUp="0" diagonalDown="0">
        <left/>
        <right style="thin">
          <color indexed="64"/>
        </right>
        <top style="thin">
          <color indexed="64"/>
        </top>
        <bottom style="thin">
          <color indexed="64"/>
        </bottom>
      </border>
    </dxf>
    <dxf>
      <border outline="0">
        <top style="thin">
          <color rgb="FF8DA1DE"/>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dxf>
    <dxf>
      <font>
        <b val="0"/>
        <i val="0"/>
        <strike val="0"/>
        <condense val="0"/>
        <extend val="0"/>
        <outline val="0"/>
        <shadow val="0"/>
        <u val="none"/>
        <vertAlign val="baseline"/>
        <sz val="8"/>
        <color rgb="FF000000"/>
        <name val="Microsoft Sans Serif"/>
        <scheme val="none"/>
      </font>
      <fill>
        <patternFill patternType="solid">
          <fgColor indexed="64"/>
          <bgColor rgb="FFC2CFF8"/>
        </patternFill>
      </fill>
      <alignment horizontal="center" vertical="center" textRotation="0" wrapText="1" indent="0" justifyLastLine="0" shrinkToFit="0" readingOrder="0"/>
      <border diagonalUp="0" diagonalDown="0" outline="0">
        <left style="thin">
          <color rgb="FF8DA1DE"/>
        </left>
        <right style="thin">
          <color rgb="FF8DA1DE"/>
        </right>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border outline="0">
        <bottom style="thin">
          <color indexed="64"/>
        </bottom>
      </border>
    </dxf>
    <dxf>
      <border outline="0">
        <top style="thin">
          <color indexed="64"/>
        </top>
      </border>
    </dxf>
    <dxf>
      <font>
        <b val="0"/>
        <i val="0"/>
        <strike val="0"/>
        <condense val="0"/>
        <extend val="0"/>
        <outline val="0"/>
        <shadow val="0"/>
        <u val="none"/>
        <vertAlign val="baseline"/>
        <sz val="13"/>
        <color theme="1"/>
        <name val="Times New Roman"/>
        <scheme val="none"/>
      </font>
    </dxf>
    <dxf>
      <font>
        <b/>
        <i val="0"/>
        <strike val="0"/>
        <condense val="0"/>
        <extend val="0"/>
        <outline val="0"/>
        <shadow val="0"/>
        <u val="none"/>
        <vertAlign val="baseline"/>
        <sz val="13"/>
        <color auto="1"/>
        <name val="Times New Roman"/>
        <scheme val="none"/>
      </font>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3"/>
        <color auto="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auto="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theme="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theme="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theme="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auto="1"/>
        <name val="Times New Roman"/>
        <scheme val="none"/>
      </font>
      <border diagonalUp="0" diagonalDown="0">
        <left style="thin">
          <color indexed="64"/>
        </left>
        <right style="thin">
          <color indexed="64"/>
        </right>
        <top style="thin">
          <color indexed="64"/>
        </top>
        <bottom style="thin">
          <color indexed="64"/>
        </bottom>
      </border>
    </dxf>
    <dxf>
      <border outline="0">
        <bottom style="thin">
          <color indexed="8"/>
        </bottom>
      </border>
    </dxf>
    <dxf>
      <border outline="0">
        <top style="thin">
          <color indexed="8"/>
        </top>
      </border>
    </dxf>
    <dxf>
      <font>
        <b/>
        <i val="0"/>
        <strike val="0"/>
        <condense val="0"/>
        <extend val="0"/>
        <outline val="0"/>
        <shadow val="0"/>
        <u val="none"/>
        <vertAlign val="baseline"/>
        <sz val="12"/>
        <color auto="1"/>
        <name val="Times New Roman"/>
        <scheme val="none"/>
      </font>
      <fill>
        <patternFill patternType="solid">
          <fgColor indexed="64"/>
          <bgColor rgb="FFFFFF00"/>
        </patternFill>
      </fill>
      <alignment horizontal="center" vertical="bottom" textRotation="0" wrapText="1" indent="0" justifyLastLine="0" shrinkToFit="0" readingOrder="0"/>
      <border diagonalUp="0" diagonalDown="0" outline="0">
        <left style="thin">
          <color indexed="8"/>
        </left>
        <right style="thin">
          <color indexed="8"/>
        </right>
        <top/>
        <bottom/>
      </border>
      <protection locked="1" hidden="1"/>
    </dxf>
    <dxf>
      <font>
        <b val="0"/>
        <i val="0"/>
        <strike val="0"/>
        <condense val="0"/>
        <extend val="0"/>
        <outline val="0"/>
        <shadow val="0"/>
        <u val="none"/>
        <vertAlign val="baseline"/>
        <sz val="12"/>
        <color indexed="8"/>
        <name val="Times New Roman"/>
        <scheme val="none"/>
      </font>
      <numFmt numFmtId="0" formatCode="Genera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numFmt numFmtId="1" formatCode="0"/>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Calibri"/>
        <family val="2"/>
        <scheme val="none"/>
      </font>
      <border diagonalUp="0" diagonalDown="0">
        <left/>
        <right/>
        <top style="thin">
          <color theme="4"/>
        </top>
        <bottom/>
      </border>
    </dxf>
    <dxf>
      <font>
        <b val="0"/>
        <i val="0"/>
        <strike val="0"/>
        <condense val="0"/>
        <extend val="0"/>
        <outline val="0"/>
        <shadow val="0"/>
        <u val="none"/>
        <vertAlign val="baseline"/>
        <sz val="11"/>
        <color theme="1"/>
        <name val="Calibri"/>
        <family val="2"/>
        <scheme val="none"/>
      </font>
      <border diagonalUp="0" diagonalDown="0">
        <left/>
        <right/>
        <top style="thin">
          <color theme="4"/>
        </top>
        <bottom/>
      </border>
    </dxf>
    <dxf>
      <font>
        <b val="0"/>
        <i val="0"/>
        <strike val="0"/>
        <condense val="0"/>
        <extend val="0"/>
        <outline val="0"/>
        <shadow val="0"/>
        <u val="none"/>
        <vertAlign val="baseline"/>
        <sz val="11"/>
        <color theme="1"/>
        <name val="Calibri"/>
        <family val="2"/>
        <scheme val="none"/>
      </font>
      <border diagonalUp="0" diagonalDown="0">
        <left/>
        <right/>
        <top style="thin">
          <color theme="4"/>
        </top>
        <bottom/>
      </border>
    </dxf>
    <dxf>
      <font>
        <b val="0"/>
        <i val="0"/>
        <strike val="0"/>
        <condense val="0"/>
        <extend val="0"/>
        <outline val="0"/>
        <shadow val="0"/>
        <u val="none"/>
        <vertAlign val="baseline"/>
        <sz val="11"/>
        <color theme="1"/>
        <name val="Calibri"/>
        <family val="2"/>
        <scheme val="none"/>
      </font>
      <border diagonalUp="0" diagonalDown="0">
        <left/>
        <right/>
        <top style="thin">
          <color theme="4"/>
        </top>
        <bottom/>
      </border>
    </dxf>
    <dxf>
      <font>
        <b val="0"/>
        <i val="0"/>
        <strike val="0"/>
        <condense val="0"/>
        <extend val="0"/>
        <outline val="0"/>
        <shadow val="0"/>
        <u val="none"/>
        <vertAlign val="baseline"/>
        <sz val="11"/>
        <color theme="1"/>
        <name val="Calibri"/>
        <family val="2"/>
        <scheme val="none"/>
      </font>
      <border diagonalUp="0" diagonalDown="0">
        <left/>
        <right/>
        <top style="thin">
          <color theme="4"/>
        </top>
        <bottom/>
      </border>
    </dxf>
    <dxf>
      <font>
        <b val="0"/>
        <i val="0"/>
        <strike val="0"/>
        <condense val="0"/>
        <extend val="0"/>
        <outline val="0"/>
        <shadow val="0"/>
        <u val="none"/>
        <vertAlign val="baseline"/>
        <sz val="11"/>
        <color theme="1"/>
        <name val="Calibri"/>
        <family val="2"/>
        <scheme val="none"/>
      </font>
      <border diagonalUp="0" diagonalDown="0">
        <left/>
        <right/>
        <top style="thin">
          <color theme="4"/>
        </top>
        <bottom/>
      </border>
    </dxf>
    <dxf>
      <font>
        <b val="0"/>
        <i val="0"/>
        <strike val="0"/>
        <condense val="0"/>
        <extend val="0"/>
        <outline val="0"/>
        <shadow val="0"/>
        <u val="none"/>
        <vertAlign val="baseline"/>
        <sz val="11"/>
        <color theme="1"/>
        <name val="Calibri"/>
        <family val="2"/>
        <scheme val="none"/>
      </font>
      <border diagonalUp="0" diagonalDown="0">
        <left/>
        <right/>
        <top style="thin">
          <color theme="4"/>
        </top>
        <bottom/>
      </border>
    </dxf>
    <dxf>
      <font>
        <b val="0"/>
        <i val="0"/>
        <strike val="0"/>
        <condense val="0"/>
        <extend val="0"/>
        <outline val="0"/>
        <shadow val="0"/>
        <u val="none"/>
        <vertAlign val="baseline"/>
        <sz val="11"/>
        <color theme="1"/>
        <name val="Calibri"/>
        <family val="2"/>
        <scheme val="none"/>
      </font>
      <border diagonalUp="0" diagonalDown="0">
        <left/>
        <right/>
        <top style="thin">
          <color theme="4"/>
        </top>
        <bottom style="thin">
          <color theme="4"/>
        </bottom>
      </border>
    </dxf>
    <dxf>
      <font>
        <b val="0"/>
        <i val="0"/>
        <strike val="0"/>
        <condense val="0"/>
        <extend val="0"/>
        <outline val="0"/>
        <shadow val="0"/>
        <u val="none"/>
        <vertAlign val="baseline"/>
        <sz val="11"/>
        <color theme="1"/>
        <name val="Calibri"/>
        <family val="2"/>
        <scheme val="none"/>
      </font>
      <border diagonalUp="0" diagonalDown="0">
        <left/>
        <right/>
        <top style="thin">
          <color theme="4"/>
        </top>
        <bottom style="thin">
          <color theme="4"/>
        </bottom>
      </border>
    </dxf>
    <dxf>
      <font>
        <b val="0"/>
        <i val="0"/>
        <strike val="0"/>
        <condense val="0"/>
        <extend val="0"/>
        <outline val="0"/>
        <shadow val="0"/>
        <u val="none"/>
        <vertAlign val="baseline"/>
        <sz val="11"/>
        <color theme="1"/>
        <name val="Calibri"/>
        <family val="2"/>
        <scheme val="none"/>
      </font>
      <border diagonalUp="0" diagonalDown="0" outline="0">
        <left/>
        <right/>
        <top style="thin">
          <color theme="4"/>
        </top>
        <bottom style="thin">
          <color theme="4"/>
        </bottom>
      </border>
    </dxf>
    <dxf>
      <font>
        <color theme="1"/>
      </font>
      <numFmt numFmtId="19" formatCode="dd/mm/yyyy"/>
      <border diagonalUp="0" diagonalDown="0" outline="0">
        <left/>
        <right/>
        <top style="thin">
          <color theme="4"/>
        </top>
        <bottom style="thin">
          <color theme="4"/>
        </bottom>
      </border>
    </dxf>
    <dxf>
      <font>
        <color theme="1"/>
      </font>
      <numFmt numFmtId="19" formatCode="dd/mm/yyyy"/>
      <border diagonalUp="0" diagonalDown="0" outline="0">
        <left/>
        <right/>
        <top style="thin">
          <color theme="4"/>
        </top>
        <bottom style="thin">
          <color theme="4"/>
        </bottom>
      </border>
    </dxf>
    <dxf>
      <font>
        <b val="0"/>
        <i val="0"/>
        <strike val="0"/>
        <condense val="0"/>
        <extend val="0"/>
        <outline val="0"/>
        <shadow val="0"/>
        <u val="none"/>
        <vertAlign val="baseline"/>
        <sz val="11"/>
        <color indexed="8"/>
        <name val="Times New Roman"/>
        <scheme val="none"/>
      </font>
      <alignment horizontal="right" vertical="bottom" textRotation="0" wrapText="0" indent="0" justifyLastLine="0" shrinkToFit="0" readingOrder="0"/>
    </dxf>
    <dxf>
      <font>
        <b/>
        <i val="0"/>
        <strike val="0"/>
        <condense val="0"/>
        <extend val="0"/>
        <outline val="0"/>
        <shadow val="0"/>
        <u val="none"/>
        <vertAlign val="baseline"/>
        <sz val="12"/>
        <color indexed="8"/>
        <name val="Times New Roman"/>
        <scheme val="none"/>
      </font>
      <alignment horizontal="center" vertical="bottom" textRotation="0" wrapText="0" indent="0" justifyLastLine="0" shrinkToFit="0" readingOrder="0"/>
      <border diagonalUp="0" diagonalDown="0" outline="0">
        <left style="thin">
          <color indexed="8"/>
        </left>
        <right style="thin">
          <color indexed="8"/>
        </right>
        <top/>
        <bottom/>
      </border>
      <protection locked="1" hidden="1"/>
    </dxf>
    <dxf>
      <font>
        <b val="0"/>
        <i val="0"/>
        <strike val="0"/>
        <condense val="0"/>
        <extend val="0"/>
        <outline val="0"/>
        <shadow val="0"/>
        <u val="none"/>
        <vertAlign val="baseline"/>
        <sz val="12"/>
        <color indexed="8"/>
        <name val="Times New Roman"/>
        <scheme val="none"/>
      </font>
      <numFmt numFmtId="30" formatCode="@"/>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1"/>
        <color indexed="8"/>
        <name val="Times New Roman"/>
        <scheme val="none"/>
      </font>
      <numFmt numFmtId="30" formatCode="@"/>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1"/>
        <color indexed="8"/>
        <name val="Times New Roman"/>
        <scheme val="none"/>
      </font>
      <numFmt numFmtId="30" formatCode="@"/>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1"/>
        <color indexed="8"/>
        <name val="Times New Roman"/>
        <scheme val="none"/>
      </font>
      <alignment horizontal="right" vertical="bottom" textRotation="0" wrapText="0" indent="0" justifyLastLine="0" shrinkToFit="0" readingOrder="0"/>
    </dxf>
    <dxf>
      <font>
        <b val="0"/>
        <i val="0"/>
        <strike val="0"/>
        <condense val="0"/>
        <extend val="0"/>
        <outline val="0"/>
        <shadow val="0"/>
        <u val="none"/>
        <vertAlign val="baseline"/>
        <sz val="11"/>
        <color indexed="8"/>
        <name val="Times New Roman"/>
        <scheme val="none"/>
      </font>
      <alignment horizontal="right" vertical="bottom" textRotation="0" wrapText="0" indent="0" justifyLastLine="0" shrinkToFit="0" readingOrder="0"/>
    </dxf>
    <dxf>
      <font>
        <b val="0"/>
        <i val="0"/>
        <strike val="0"/>
        <condense val="0"/>
        <extend val="0"/>
        <outline val="0"/>
        <shadow val="0"/>
        <u val="none"/>
        <vertAlign val="baseline"/>
        <sz val="11"/>
        <color indexed="8"/>
        <name val="Times New Roman"/>
        <scheme val="none"/>
      </font>
      <alignment horizontal="right" vertical="bottom" textRotation="0" wrapText="0" indent="0" justifyLastLine="0" shrinkToFit="0" readingOrder="0"/>
    </dxf>
    <dxf>
      <font>
        <b val="0"/>
        <i val="0"/>
        <strike val="0"/>
        <condense val="0"/>
        <extend val="0"/>
        <outline val="0"/>
        <shadow val="0"/>
        <u val="none"/>
        <vertAlign val="baseline"/>
        <sz val="12"/>
        <color indexed="8"/>
        <name val="Times New Roman"/>
        <scheme val="none"/>
      </font>
      <numFmt numFmtId="30" formatCode="@"/>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0" formatCode="General"/>
      <alignment horizontal="right"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alignment horizontal="right"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0" formatCode="General"/>
      <alignment horizontal="right"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numFmt numFmtId="30" formatCode="@"/>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fill>
        <patternFill patternType="solid">
          <fgColor indexed="64"/>
          <bgColor indexed="22"/>
        </patternFill>
      </fill>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alignment horizontal="righ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center"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center"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center"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center"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0" formatCode="General"/>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0" formatCode="General"/>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8"/>
        <color rgb="FF000000"/>
        <name val="Microsoft Sans Serif"/>
        <family val="2"/>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2"/>
        <color indexed="8"/>
        <name val="Times New Roman"/>
        <family val="1"/>
        <scheme val="none"/>
      </font>
      <numFmt numFmtId="19" formatCode="dd/mm/yyyy"/>
      <alignment horizontal="center"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0" formatCode="General"/>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19" formatCode="dd/mm/yyyy"/>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19" formatCode="dd/mm/yyyy"/>
      <alignment horizontal="center"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19" formatCode="dd/mm/yyyy"/>
      <alignment horizontal="center"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alignment horizontal="center"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numFmt numFmtId="30" formatCode="@"/>
      <alignment horizontal="center"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center"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1"/>
        <color indexed="8"/>
        <name val="Times New Roman"/>
        <scheme val="none"/>
      </font>
      <numFmt numFmtId="30" formatCode="@"/>
      <alignment horizontal="center" vertical="center" textRotation="0" wrapText="0" indent="0" justifyLastLine="0" shrinkToFit="0" readingOrder="0"/>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border outline="0">
        <bottom style="thin">
          <color rgb="FF000000"/>
        </bottom>
      </border>
    </dxf>
    <dxf>
      <border outline="0">
        <top style="thin">
          <color rgb="FF000000"/>
        </top>
        <bottom style="thin">
          <color rgb="FFCCCCFF"/>
        </bottom>
      </border>
    </dxf>
    <dxf>
      <font>
        <b/>
        <i val="0"/>
        <strike val="0"/>
        <condense val="0"/>
        <extend val="0"/>
        <outline val="0"/>
        <shadow val="0"/>
        <u val="none"/>
        <vertAlign val="baseline"/>
        <sz val="12"/>
        <color auto="1"/>
        <name val="Times New Roman"/>
        <scheme val="none"/>
      </font>
      <numFmt numFmtId="19" formatCode="dd/mm/yyyy"/>
      <fill>
        <patternFill patternType="solid">
          <fgColor indexed="64"/>
          <bgColor indexed="31"/>
        </patternFill>
      </fill>
      <alignment horizontal="center" vertical="bottom" textRotation="0" wrapText="0" indent="0" justifyLastLine="0" shrinkToFit="0" readingOrder="0"/>
      <border diagonalUp="0" diagonalDown="0" outline="0">
        <left style="thin">
          <color indexed="8"/>
        </left>
        <right style="thin">
          <color indexed="8"/>
        </right>
        <top/>
        <bottom/>
      </border>
      <protection locked="1" hidden="1"/>
    </dxf>
    <dxf>
      <font>
        <b val="0"/>
        <i val="0"/>
        <strike val="0"/>
        <condense val="0"/>
        <extend val="0"/>
        <outline val="0"/>
        <shadow val="0"/>
        <u val="none"/>
        <vertAlign val="baseline"/>
        <sz val="11"/>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auto="1"/>
        <name val="Times New Roman"/>
        <scheme val="none"/>
      </font>
      <numFmt numFmtId="182"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182" formatCode="_(* #,##0_);_(* \(#,##0\);_(* &quot;-&quot;??_);_(@_)"/>
      <fill>
        <patternFill patternType="solid">
          <fgColor indexed="64"/>
          <bgColor indexed="22"/>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auto="1"/>
        <name val="Times New Roman"/>
        <scheme val="none"/>
      </font>
      <numFmt numFmtId="182"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fill>
        <patternFill>
          <fgColor indexed="64"/>
          <bgColor rgb="FF00B0F0"/>
        </patternFill>
      </fill>
      <alignment horizontal="left" vertical="bottom" textRotation="0" wrapText="0" indent="0" justifyLastLine="0" shrinkToFit="0" readingOrder="0"/>
      <border diagonalUp="0" diagonalDown="0" outline="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fill>
        <patternFill>
          <fgColor indexed="64"/>
          <bgColor rgb="FF00B0F0"/>
        </patternFill>
      </fill>
      <alignment horizontal="left" vertical="bottom" textRotation="0" wrapText="0" indent="0" justifyLastLine="0" shrinkToFit="0" readingOrder="0"/>
      <border diagonalUp="0" diagonalDown="0" outline="0">
        <left style="thin">
          <color indexed="31"/>
        </left>
        <right style="thin">
          <color indexed="31"/>
        </right>
        <top style="thin">
          <color indexed="31"/>
        </top>
        <bottom/>
      </border>
    </dxf>
    <dxf>
      <font>
        <b val="0"/>
        <i val="0"/>
        <strike val="0"/>
        <condense val="0"/>
        <extend val="0"/>
        <outline val="0"/>
        <shadow val="0"/>
        <u val="none"/>
        <vertAlign val="baseline"/>
        <sz val="8"/>
        <color rgb="FF000000"/>
        <name val="Microsoft Sans Serif"/>
        <family val="2"/>
        <scheme val="none"/>
      </font>
      <fill>
        <patternFill>
          <fgColor indexed="64"/>
          <bgColor rgb="FF00B0F0"/>
        </patternFill>
      </fill>
      <alignment horizontal="left" vertical="center" textRotation="0" wrapText="0" indent="0" justifyLastLine="0" shrinkToFit="0" readingOrder="0"/>
      <border diagonalUp="0" diagonalDown="0" outline="0">
        <left style="thin">
          <color rgb="FFE3E3E3"/>
        </left>
        <right style="thin">
          <color rgb="FFE3E3E3"/>
        </right>
        <top style="thin">
          <color rgb="FFE3E3E3"/>
        </top>
        <bottom/>
      </border>
    </dxf>
    <dxf>
      <font>
        <b val="0"/>
        <i val="0"/>
        <strike val="0"/>
        <condense val="0"/>
        <extend val="0"/>
        <outline val="0"/>
        <shadow val="0"/>
        <u val="none"/>
        <vertAlign val="baseline"/>
        <sz val="12"/>
        <color indexed="8"/>
        <name val="Times New Roman"/>
        <family val="1"/>
        <scheme val="none"/>
      </font>
      <numFmt numFmtId="30" formatCode="@"/>
      <fill>
        <patternFill>
          <fgColor indexed="64"/>
          <bgColor rgb="FF00B0F0"/>
        </patternFill>
      </fill>
      <alignment horizontal="left" vertical="bottom" textRotation="0" wrapText="0" indent="0" justifyLastLine="0" shrinkToFit="0" readingOrder="0"/>
      <border diagonalUp="0" diagonalDown="0" outline="0">
        <left style="thin">
          <color indexed="31"/>
        </left>
        <right style="thin">
          <color indexed="31"/>
        </right>
        <top style="thin">
          <color indexed="31"/>
        </top>
        <bottom/>
      </border>
    </dxf>
    <dxf>
      <font>
        <b val="0"/>
        <i val="0"/>
        <strike val="0"/>
        <condense val="0"/>
        <extend val="0"/>
        <outline val="0"/>
        <shadow val="0"/>
        <u val="none"/>
        <vertAlign val="baseline"/>
        <sz val="8"/>
        <color rgb="FF000000"/>
        <name val="Microsoft Sans Serif"/>
        <family val="2"/>
        <scheme val="none"/>
      </font>
      <fill>
        <patternFill>
          <fgColor indexed="64"/>
          <bgColor rgb="FF00B0F0"/>
        </patternFill>
      </fill>
      <alignment horizontal="left" vertical="center" textRotation="0" wrapText="0" indent="0" justifyLastLine="0" shrinkToFit="0" readingOrder="0"/>
      <border diagonalUp="0" diagonalDown="0" outline="0">
        <left style="thin">
          <color rgb="FFE3E3E3"/>
        </left>
        <right style="thin">
          <color rgb="FFE3E3E3"/>
        </right>
        <top style="thin">
          <color rgb="FFE3E3E3"/>
        </top>
        <bottom/>
      </border>
    </dxf>
    <dxf>
      <font>
        <b val="0"/>
        <i val="0"/>
        <strike val="0"/>
        <condense val="0"/>
        <extend val="0"/>
        <outline val="0"/>
        <shadow val="0"/>
        <u val="none"/>
        <vertAlign val="baseline"/>
        <sz val="12"/>
        <color indexed="8"/>
        <name val="Times New Roman"/>
        <family val="1"/>
        <scheme val="none"/>
      </font>
      <numFmt numFmtId="30" formatCode="@"/>
      <fill>
        <patternFill>
          <fgColor indexed="64"/>
          <bgColor rgb="FF00B0F0"/>
        </patternFill>
      </fill>
      <alignment horizontal="center" vertical="bottom" textRotation="0" wrapText="0" indent="0" justifyLastLine="0" shrinkToFit="0" readingOrder="0"/>
      <border diagonalUp="0" diagonalDown="0" outline="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fill>
        <patternFill>
          <fgColor indexed="64"/>
          <bgColor rgb="FF00B0F0"/>
        </patternFill>
      </fill>
      <alignment horizontal="left" vertical="bottom" textRotation="0" wrapText="0" indent="0" justifyLastLine="0" shrinkToFit="0" readingOrder="0"/>
      <border diagonalUp="0" diagonalDown="0" outline="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19" formatCode="dd/mm/yyyy"/>
      <fill>
        <patternFill patternType="solid">
          <fgColor indexed="64"/>
          <bgColor rgb="FF00B0F0"/>
        </patternFill>
      </fill>
      <alignment horizontal="center" vertical="bottom" textRotation="0" wrapText="0" indent="0" justifyLastLine="0" shrinkToFit="0" readingOrder="0"/>
      <border diagonalUp="0" diagonalDown="0" outline="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30" formatCode="@"/>
      <fill>
        <patternFill patternType="solid">
          <fgColor indexed="64"/>
          <bgColor rgb="FF00B0F0"/>
        </patternFill>
      </fill>
      <alignment horizontal="center" vertical="bottom" textRotation="0" wrapText="0" indent="0" justifyLastLine="0" shrinkToFit="0" readingOrder="0"/>
      <border diagonalUp="0" diagonalDown="0" outline="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fill>
        <patternFill>
          <fgColor indexed="64"/>
          <bgColor rgb="FF00B0F0"/>
        </patternFill>
      </fill>
      <alignment horizontal="left" vertical="bottom" textRotation="0" wrapText="0" indent="0" justifyLastLine="0" shrinkToFit="0" readingOrder="0"/>
      <border diagonalUp="0" diagonalDown="0" outline="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19" formatCode="dd/mm/yyyy"/>
      <fill>
        <patternFill>
          <fgColor indexed="64"/>
          <bgColor rgb="FF00B0F0"/>
        </patternFill>
      </fill>
      <alignment horizontal="center" vertical="bottom" textRotation="0" wrapText="0" indent="0" justifyLastLine="0" shrinkToFit="0" readingOrder="0"/>
      <border diagonalUp="0" diagonalDown="0" outline="0">
        <left style="thin">
          <color indexed="31"/>
        </left>
        <right style="thin">
          <color indexed="31"/>
        </right>
        <top style="thin">
          <color indexed="31"/>
        </top>
        <bottom/>
      </border>
    </dxf>
    <dxf>
      <border outline="0">
        <bottom style="thin">
          <color indexed="8"/>
        </bottom>
      </border>
    </dxf>
    <dxf>
      <border outline="0">
        <top style="thin">
          <color indexed="8"/>
        </top>
        <bottom style="thin">
          <color indexed="31"/>
        </bottom>
      </border>
    </dxf>
    <dxf>
      <font>
        <b/>
        <i val="0"/>
        <strike val="0"/>
        <condense val="0"/>
        <extend val="0"/>
        <outline val="0"/>
        <shadow val="0"/>
        <u val="none"/>
        <vertAlign val="baseline"/>
        <sz val="12"/>
        <color auto="1"/>
        <name val="Times New Roman"/>
        <scheme val="none"/>
      </font>
      <numFmt numFmtId="19" formatCode="dd/mm/yyyy"/>
      <fill>
        <patternFill patternType="solid">
          <fgColor indexed="64"/>
          <bgColor indexed="31"/>
        </patternFill>
      </fill>
      <alignment horizontal="center" vertical="bottom" textRotation="0" wrapText="0" indent="0" justifyLastLine="0" shrinkToFit="0" readingOrder="0"/>
      <border diagonalUp="0" diagonalDown="0" outline="0">
        <left style="thin">
          <color indexed="8"/>
        </left>
        <right style="thin">
          <color indexed="8"/>
        </right>
        <top/>
        <bottom/>
      </border>
      <protection locked="1" hidden="1"/>
    </dxf>
    <dxf>
      <font>
        <b val="0"/>
        <i val="0"/>
        <strike val="0"/>
        <condense val="0"/>
        <extend val="0"/>
        <outline val="0"/>
        <shadow val="0"/>
        <u val="none"/>
        <vertAlign val="baseline"/>
        <sz val="11"/>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auto="1"/>
        <name val="Times New Roman"/>
        <scheme val="none"/>
      </font>
      <numFmt numFmtId="182"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182" formatCode="_(* #,##0_);_(* \(#,##0\);_(* &quot;-&quot;??_);_(@_)"/>
      <fill>
        <patternFill patternType="solid">
          <fgColor indexed="64"/>
          <bgColor indexed="22"/>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auto="1"/>
        <name val="Times New Roman"/>
        <scheme val="none"/>
      </font>
      <numFmt numFmtId="182"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fill>
        <patternFill patternType="solid">
          <fgColor indexed="64"/>
          <bgColor theme="0"/>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fill>
        <patternFill patternType="solid">
          <fgColor indexed="64"/>
          <bgColor theme="0"/>
        </patternFill>
      </fill>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fill>
        <patternFill patternType="solid">
          <fgColor indexed="64"/>
          <bgColor theme="0"/>
        </patternFill>
      </fill>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fill>
        <patternFill patternType="solid">
          <fgColor indexed="64"/>
          <bgColor theme="0"/>
        </patternFill>
      </fill>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30" formatCode="@"/>
      <fill>
        <patternFill patternType="solid">
          <fgColor indexed="64"/>
          <bgColor theme="0"/>
        </patternFill>
      </fill>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9"/>
        <color rgb="FF000000"/>
        <name val="Microsoft Sans Serif"/>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2"/>
        <color indexed="8"/>
        <name val="Times New Roman"/>
        <family val="1"/>
        <scheme val="none"/>
      </font>
      <numFmt numFmtId="30" formatCode="@"/>
      <fill>
        <patternFill patternType="solid">
          <fgColor indexed="64"/>
          <bgColor theme="0"/>
        </patternFill>
      </fill>
      <alignment horizontal="center"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30" formatCode="@"/>
      <fill>
        <patternFill patternType="solid">
          <fgColor indexed="64"/>
          <bgColor theme="0"/>
        </patternFill>
      </fill>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19" formatCode="dd/mm/yyyy"/>
      <fill>
        <patternFill patternType="solid">
          <fgColor indexed="64"/>
          <bgColor theme="0"/>
        </patternFill>
      </fill>
      <alignment horizontal="center"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30" formatCode="@"/>
      <fill>
        <patternFill patternType="solid">
          <fgColor indexed="64"/>
          <bgColor theme="0"/>
        </patternFill>
      </fill>
      <alignment horizontal="center"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fill>
        <patternFill patternType="solid">
          <fgColor indexed="64"/>
          <bgColor theme="0"/>
        </patternFill>
      </fill>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19" formatCode="dd/mm/yyyy"/>
      <fill>
        <patternFill patternType="solid">
          <fgColor indexed="64"/>
          <bgColor theme="0"/>
        </patternFill>
      </fill>
      <alignment horizontal="center"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ill>
        <patternFill patternType="solid">
          <bgColor theme="4" tint="0.79998168889431442"/>
        </patternFill>
      </fill>
    </dxf>
    <dxf>
      <numFmt numFmtId="6" formatCode="#,##0;[Red]\-#,##0"/>
    </dxf>
    <dxf>
      <font>
        <b/>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1.xml"/></Relationships>
</file>

<file path=xl/ctrlProps/ctrlProp1.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228600</xdr:colOff>
          <xdr:row>1</xdr:row>
          <xdr:rowOff>114300</xdr:rowOff>
        </xdr:to>
        <xdr:sp macro="" textlink="">
          <xdr:nvSpPr>
            <xdr:cNvPr id="2049" name="Button 1" hidden="1">
              <a:extLst>
                <a:ext uri="{63B3BB69-23CF-44E3-9099-C40C66FF867C}">
                  <a14:compatExt spid="_x0000_s2049"/>
                </a:ext>
                <a:ext uri="{FF2B5EF4-FFF2-40B4-BE49-F238E27FC236}">
                  <a16:creationId xmlns:a16="http://schemas.microsoft.com/office/drawing/2014/main" id="{F49E2253-24F9-EA61-667B-24FE25C8175D}"/>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vi-VN" sz="1100" b="1" i="0" u="none" strike="noStrike" baseline="0">
                  <a:solidFill>
                    <a:srgbClr val="000000"/>
                  </a:solidFill>
                  <a:latin typeface="Calibri"/>
                  <a:ea typeface="Calibri"/>
                  <a:cs typeface="Calibri"/>
                </a:rPr>
                <a:t>Cập nhật lại số liệu</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AppData\Local\Temp\Zalo%20Temp\TempDownloads\x.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AppData\Local\Temp\Zalo%20Temp\TempDownloads\NH&#7852;P%20LI&#7878;U%20TH&#193;NG%2004%20-202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IN -MEGA"/>
      <sheetName val="PXK-HÓA ĐƠN"/>
      <sheetName val="Hàng bán trả lại ST_Khac"/>
      <sheetName val="BC TONG SL"/>
      <sheetName val="Xuat_Tra_Doi"/>
      <sheetName val="Gia_MB"/>
      <sheetName val="MA_NVBH"/>
      <sheetName val="TONG_SL"/>
      <sheetName val="Chuyển Mã"/>
      <sheetName val="Ma_KH"/>
      <sheetName val="Gia_HD_XI_SPL"/>
      <sheetName val="Ma_Cu-Moi"/>
      <sheetName val="DDH_Xuyen"/>
      <sheetName val="DDH_Thư"/>
      <sheetName val="CHECK DĐH"/>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Mã hàng</v>
          </cell>
          <cell r="B1" t="str">
            <v>Tên hàng</v>
          </cell>
          <cell r="C1" t="str">
            <v>ĐVT</v>
          </cell>
          <cell r="D1" t="str">
            <v>Tình Trạng</v>
          </cell>
          <cell r="E1" t="str">
            <v>TỔNG CỘNG</v>
          </cell>
          <cell r="F1" t="str">
            <v>Tổng Đầu</v>
          </cell>
        </row>
        <row r="2">
          <cell r="A2" t="str">
            <v>BBM200</v>
          </cell>
          <cell r="B2" t="str">
            <v>Bắp bò muối 200g</v>
          </cell>
          <cell r="C2" t="str">
            <v>Túi</v>
          </cell>
          <cell r="D2" t="str">
            <v>Không kinh doanh</v>
          </cell>
          <cell r="E2">
            <v>0</v>
          </cell>
        </row>
        <row r="3">
          <cell r="A3" t="str">
            <v>BBM300</v>
          </cell>
          <cell r="B3" t="str">
            <v>Bắp bò muối 300g</v>
          </cell>
          <cell r="C3" t="str">
            <v>Túi</v>
          </cell>
          <cell r="D3" t="str">
            <v>Không kinh doanh</v>
          </cell>
          <cell r="E3">
            <v>0</v>
          </cell>
        </row>
        <row r="4">
          <cell r="A4" t="str">
            <v>BBM500</v>
          </cell>
          <cell r="B4" t="str">
            <v>Bắp bò muối 500g</v>
          </cell>
          <cell r="C4" t="str">
            <v>Túi</v>
          </cell>
          <cell r="D4" t="str">
            <v>Không kinh doanh</v>
          </cell>
          <cell r="E4">
            <v>0</v>
          </cell>
        </row>
        <row r="5">
          <cell r="A5" t="str">
            <v>BGHM450</v>
          </cell>
          <cell r="B5" t="str">
            <v>Bắp giò heo muối vị Tayaki Coop Select 450g</v>
          </cell>
          <cell r="C5" t="str">
            <v>Túi</v>
          </cell>
          <cell r="D5" t="str">
            <v>Đang kinh doanh</v>
          </cell>
          <cell r="E5">
            <v>160</v>
          </cell>
        </row>
        <row r="6">
          <cell r="A6" t="str">
            <v>CC300</v>
          </cell>
          <cell r="B6" t="str">
            <v>Chả cốm 300g</v>
          </cell>
          <cell r="C6" t="str">
            <v>Túi</v>
          </cell>
          <cell r="D6" t="str">
            <v>Đang kinh doanh</v>
          </cell>
          <cell r="E6">
            <v>5177</v>
          </cell>
        </row>
        <row r="7">
          <cell r="A7" t="str">
            <v>CC300KT</v>
          </cell>
          <cell r="B7" t="str">
            <v>Chả cốm 300g - Hàng mẫu tặng</v>
          </cell>
          <cell r="C7" t="str">
            <v>Gói</v>
          </cell>
          <cell r="D7" t="str">
            <v>Không kinh doanh</v>
          </cell>
          <cell r="E7">
            <v>0</v>
          </cell>
        </row>
        <row r="8">
          <cell r="A8" t="str">
            <v>CGHM450</v>
          </cell>
          <cell r="B8" t="str">
            <v>Chân giò heo muối vị Tayaki 450g</v>
          </cell>
          <cell r="C8" t="str">
            <v>Túi</v>
          </cell>
          <cell r="D8" t="str">
            <v>Đang kinh doanh</v>
          </cell>
          <cell r="E8">
            <v>1414</v>
          </cell>
        </row>
        <row r="9">
          <cell r="A9" t="str">
            <v>CGM100</v>
          </cell>
          <cell r="B9" t="str">
            <v>Chân giò heo muối 100g</v>
          </cell>
          <cell r="C9" t="str">
            <v>Gói</v>
          </cell>
          <cell r="D9" t="str">
            <v>Đang kinh doanh</v>
          </cell>
          <cell r="E9">
            <v>1035</v>
          </cell>
        </row>
        <row r="10">
          <cell r="A10" t="str">
            <v>CGM200KT</v>
          </cell>
          <cell r="B10" t="str">
            <v>Chân giò heo muối 200g - Hàng mẫu tặng</v>
          </cell>
          <cell r="C10" t="str">
            <v>Gói</v>
          </cell>
          <cell r="D10" t="str">
            <v>Không kinh doanh</v>
          </cell>
          <cell r="E10">
            <v>0</v>
          </cell>
        </row>
        <row r="11">
          <cell r="A11" t="str">
            <v>CGM300</v>
          </cell>
          <cell r="B11" t="str">
            <v>Chân giò heo muối 300g</v>
          </cell>
          <cell r="C11" t="str">
            <v>Túi</v>
          </cell>
          <cell r="D11" t="str">
            <v>Đang kinh doanh</v>
          </cell>
          <cell r="E11">
            <v>61740</v>
          </cell>
        </row>
        <row r="12">
          <cell r="A12" t="str">
            <v>CGM300KT</v>
          </cell>
          <cell r="B12" t="str">
            <v>Chân giò heo muối 300g - Hàng mẫu tặng</v>
          </cell>
          <cell r="C12" t="str">
            <v>Gói</v>
          </cell>
          <cell r="D12" t="str">
            <v>Không kinh doanh</v>
          </cell>
          <cell r="E12">
            <v>0</v>
          </cell>
        </row>
        <row r="13">
          <cell r="A13" t="str">
            <v>CGM500</v>
          </cell>
          <cell r="B13" t="str">
            <v>Chân giò heo muối 500g</v>
          </cell>
          <cell r="C13" t="str">
            <v>Túi</v>
          </cell>
          <cell r="D13" t="str">
            <v>Đang kinh doanh</v>
          </cell>
          <cell r="E13">
            <v>2670</v>
          </cell>
        </row>
        <row r="14">
          <cell r="A14" t="str">
            <v>CGM500KT</v>
          </cell>
          <cell r="B14" t="str">
            <v>Chân giò heo muối 500g - Hàng mẫu tặng</v>
          </cell>
          <cell r="C14" t="str">
            <v>Gói</v>
          </cell>
          <cell r="D14" t="str">
            <v>Không kinh doanh</v>
          </cell>
          <cell r="E14">
            <v>0</v>
          </cell>
        </row>
        <row r="15">
          <cell r="A15" t="str">
            <v>CGSC400</v>
          </cell>
          <cell r="B15" t="str">
            <v>Chân gà sốt cay 400g</v>
          </cell>
          <cell r="C15" t="str">
            <v>Túi</v>
          </cell>
          <cell r="D15" t="str">
            <v>Không kinh doanh</v>
          </cell>
          <cell r="E15">
            <v>0</v>
          </cell>
        </row>
        <row r="16">
          <cell r="A16" t="str">
            <v>CGST150</v>
          </cell>
          <cell r="B16" t="str">
            <v>Chân gà sả tắc 150g</v>
          </cell>
          <cell r="C16" t="str">
            <v>Túi</v>
          </cell>
          <cell r="D16" t="str">
            <v>Không kinh doanh</v>
          </cell>
          <cell r="E16">
            <v>0</v>
          </cell>
        </row>
        <row r="17">
          <cell r="A17" t="str">
            <v>CGST150G</v>
          </cell>
          <cell r="B17" t="str">
            <v>Chân gà sốt thái 150g</v>
          </cell>
          <cell r="C17" t="str">
            <v>Gói</v>
          </cell>
          <cell r="D17" t="str">
            <v>Không kinh doanh</v>
          </cell>
          <cell r="E17">
            <v>0</v>
          </cell>
        </row>
        <row r="18">
          <cell r="A18" t="str">
            <v>CGST150KT</v>
          </cell>
          <cell r="B18" t="str">
            <v>Chân gà sả tắc 150g - Hàng mẫu tặng</v>
          </cell>
          <cell r="C18" t="str">
            <v>Túi</v>
          </cell>
          <cell r="D18" t="str">
            <v>Không kinh doanh</v>
          </cell>
          <cell r="E18">
            <v>0</v>
          </cell>
        </row>
        <row r="19">
          <cell r="A19" t="str">
            <v>CGST250</v>
          </cell>
          <cell r="B19" t="str">
            <v>Chân gà sả tắc 250g</v>
          </cell>
          <cell r="C19" t="str">
            <v>Hộp</v>
          </cell>
          <cell r="D19" t="str">
            <v>Đang kinh doanh</v>
          </cell>
          <cell r="E19">
            <v>343</v>
          </cell>
        </row>
        <row r="20">
          <cell r="A20" t="str">
            <v>CGST250G</v>
          </cell>
          <cell r="B20" t="str">
            <v>Chân gà sốt thái 250g</v>
          </cell>
          <cell r="C20" t="str">
            <v>Hộp</v>
          </cell>
          <cell r="D20" t="str">
            <v>Đang kinh doanh</v>
          </cell>
          <cell r="E20">
            <v>56</v>
          </cell>
        </row>
        <row r="21">
          <cell r="A21" t="str">
            <v>CGST500</v>
          </cell>
          <cell r="B21" t="str">
            <v>Chân gà sả tắc 500g</v>
          </cell>
          <cell r="C21" t="str">
            <v>Hộp</v>
          </cell>
          <cell r="D21" t="str">
            <v>Đang kinh doanh</v>
          </cell>
          <cell r="E21">
            <v>10</v>
          </cell>
        </row>
        <row r="22">
          <cell r="A22" t="str">
            <v>CGST500G</v>
          </cell>
          <cell r="B22" t="str">
            <v>Chân gà sốt thái 500g</v>
          </cell>
          <cell r="C22" t="str">
            <v>Hộp</v>
          </cell>
          <cell r="D22" t="str">
            <v>Không kinh doanh</v>
          </cell>
          <cell r="E22">
            <v>0</v>
          </cell>
        </row>
        <row r="23">
          <cell r="A23" t="str">
            <v>CGTM150</v>
          </cell>
          <cell r="B23" t="str">
            <v>Chân gà thảo mộc 150g</v>
          </cell>
          <cell r="C23" t="str">
            <v>Túi</v>
          </cell>
          <cell r="D23" t="str">
            <v>Không kinh doanh</v>
          </cell>
          <cell r="E23">
            <v>0</v>
          </cell>
        </row>
        <row r="24">
          <cell r="A24" t="str">
            <v>CGTT100</v>
          </cell>
          <cell r="B24" t="str">
            <v>Chân gà thả thính 100g</v>
          </cell>
          <cell r="C24" t="str">
            <v>Gói</v>
          </cell>
          <cell r="D24" t="str">
            <v>Không kinh doanh</v>
          </cell>
          <cell r="E24">
            <v>0</v>
          </cell>
        </row>
        <row r="25">
          <cell r="A25" t="str">
            <v>CGTT150</v>
          </cell>
          <cell r="B25" t="str">
            <v>Chân gà thả thính 150g</v>
          </cell>
          <cell r="C25" t="str">
            <v>Gói</v>
          </cell>
          <cell r="D25" t="str">
            <v>Không kinh doanh</v>
          </cell>
          <cell r="E25">
            <v>0</v>
          </cell>
        </row>
        <row r="26">
          <cell r="A26" t="str">
            <v>CGTT250</v>
          </cell>
          <cell r="B26" t="str">
            <v>Chân gà thả thính 250g</v>
          </cell>
          <cell r="C26" t="str">
            <v>Hộp</v>
          </cell>
          <cell r="D26" t="str">
            <v>Không kinh doanh</v>
          </cell>
          <cell r="E26">
            <v>0</v>
          </cell>
        </row>
        <row r="27">
          <cell r="A27" t="str">
            <v>CGTT500</v>
          </cell>
          <cell r="B27" t="str">
            <v>Chân gà thả thính 500g</v>
          </cell>
          <cell r="C27" t="str">
            <v>Hộp</v>
          </cell>
          <cell r="D27" t="str">
            <v>Không kinh doanh</v>
          </cell>
          <cell r="E27">
            <v>0</v>
          </cell>
        </row>
        <row r="28">
          <cell r="A28" t="str">
            <v>CGXD150</v>
          </cell>
          <cell r="B28" t="str">
            <v>Chân gà xì dầu 150g</v>
          </cell>
          <cell r="C28" t="str">
            <v>Túi</v>
          </cell>
          <cell r="D28" t="str">
            <v>Không kinh doanh</v>
          </cell>
          <cell r="E28">
            <v>0</v>
          </cell>
        </row>
        <row r="29">
          <cell r="A29" t="str">
            <v>CN300</v>
          </cell>
          <cell r="B29" t="str">
            <v>Chả nướng 300g</v>
          </cell>
          <cell r="C29" t="str">
            <v>Túi</v>
          </cell>
          <cell r="D29" t="str">
            <v>Đang kinh doanh</v>
          </cell>
          <cell r="E29">
            <v>2515</v>
          </cell>
        </row>
        <row r="30">
          <cell r="A30" t="str">
            <v>CN300KT</v>
          </cell>
          <cell r="B30" t="str">
            <v>Chả nướng 300g - Hàng mẫu tặng</v>
          </cell>
          <cell r="C30" t="str">
            <v>Gói</v>
          </cell>
          <cell r="D30" t="str">
            <v>Không kinh doanh</v>
          </cell>
          <cell r="E30">
            <v>0</v>
          </cell>
        </row>
        <row r="31">
          <cell r="A31" t="str">
            <v>DGCG500</v>
          </cell>
          <cell r="B31" t="str">
            <v>Đùi gà chiên giòn 500g</v>
          </cell>
          <cell r="C31" t="str">
            <v>Túi</v>
          </cell>
          <cell r="D31" t="str">
            <v>Không kinh doanh</v>
          </cell>
          <cell r="E31">
            <v>0</v>
          </cell>
        </row>
        <row r="32">
          <cell r="A32" t="str">
            <v>DGSC500</v>
          </cell>
          <cell r="B32" t="str">
            <v>Đùi gà sốt cay 500g</v>
          </cell>
          <cell r="C32" t="str">
            <v>Túi</v>
          </cell>
          <cell r="D32" t="str">
            <v>Không kinh doanh</v>
          </cell>
          <cell r="E32">
            <v>0</v>
          </cell>
        </row>
        <row r="33">
          <cell r="A33" t="str">
            <v>G3M</v>
          </cell>
          <cell r="B33" t="str">
            <v>Gà 300g mẫu</v>
          </cell>
          <cell r="C33" t="str">
            <v>Gói</v>
          </cell>
          <cell r="D33" t="str">
            <v>Không kinh doanh</v>
          </cell>
          <cell r="E33">
            <v>0</v>
          </cell>
        </row>
        <row r="34">
          <cell r="A34" t="str">
            <v>GHC1000</v>
          </cell>
          <cell r="B34" t="str">
            <v>Gà hun cỏ xạ hương 1kg</v>
          </cell>
          <cell r="C34" t="str">
            <v>Túi</v>
          </cell>
          <cell r="D34" t="str">
            <v>Không kinh doanh</v>
          </cell>
          <cell r="E34">
            <v>0</v>
          </cell>
        </row>
        <row r="35">
          <cell r="A35" t="str">
            <v>GHC500</v>
          </cell>
          <cell r="B35" t="str">
            <v>Gà hun cỏ xạ hương Coop Select 500g</v>
          </cell>
          <cell r="C35" t="str">
            <v>Túi</v>
          </cell>
          <cell r="D35" t="str">
            <v>Đang kinh doanh</v>
          </cell>
          <cell r="E35">
            <v>55</v>
          </cell>
        </row>
        <row r="36">
          <cell r="A36" t="str">
            <v>GHK200</v>
          </cell>
          <cell r="B36" t="str">
            <v>Gà muối hun khói 200g - Hàng mẫu tặng</v>
          </cell>
          <cell r="C36" t="str">
            <v>Gói</v>
          </cell>
          <cell r="D36" t="str">
            <v>Không kinh doanh</v>
          </cell>
          <cell r="E36">
            <v>0</v>
          </cell>
        </row>
        <row r="37">
          <cell r="A37" t="str">
            <v>GHK300</v>
          </cell>
          <cell r="B37" t="str">
            <v>Gà muối hun khói 300g</v>
          </cell>
          <cell r="C37" t="str">
            <v>Túi</v>
          </cell>
          <cell r="D37" t="str">
            <v>Đang kinh doanh</v>
          </cell>
          <cell r="E37">
            <v>256</v>
          </cell>
        </row>
        <row r="38">
          <cell r="A38" t="str">
            <v>GL150</v>
          </cell>
          <cell r="B38" t="str">
            <v>Giò lụa cây 150g</v>
          </cell>
          <cell r="C38" t="str">
            <v>Gói</v>
          </cell>
          <cell r="D38" t="str">
            <v>Không kinh doanh</v>
          </cell>
          <cell r="E38">
            <v>0</v>
          </cell>
        </row>
        <row r="39">
          <cell r="A39" t="str">
            <v>GL150KT</v>
          </cell>
          <cell r="B39" t="str">
            <v>Giò lụa cây 150g - Hàng mẫu tặng</v>
          </cell>
          <cell r="C39" t="str">
            <v>Gói</v>
          </cell>
          <cell r="D39" t="str">
            <v>Không kinh doanh</v>
          </cell>
          <cell r="E39">
            <v>0</v>
          </cell>
        </row>
        <row r="40">
          <cell r="A40" t="str">
            <v>GL250</v>
          </cell>
          <cell r="B40" t="str">
            <v>Giò lụa cây 250g</v>
          </cell>
          <cell r="C40" t="str">
            <v>Túi</v>
          </cell>
          <cell r="D40" t="str">
            <v>Đang kinh doanh</v>
          </cell>
          <cell r="E40">
            <v>1504</v>
          </cell>
        </row>
        <row r="41">
          <cell r="A41" t="str">
            <v>GL250KT</v>
          </cell>
          <cell r="B41" t="str">
            <v>Giò lụa 250g</v>
          </cell>
          <cell r="C41" t="str">
            <v>Túi</v>
          </cell>
          <cell r="D41" t="str">
            <v>Không kinh doanh</v>
          </cell>
          <cell r="E41">
            <v>0</v>
          </cell>
        </row>
        <row r="42">
          <cell r="A42" t="str">
            <v>GL500</v>
          </cell>
          <cell r="B42" t="str">
            <v>Giò lụa 500g</v>
          </cell>
          <cell r="C42" t="str">
            <v>Túi</v>
          </cell>
          <cell r="D42" t="str">
            <v>Không kinh doanh</v>
          </cell>
          <cell r="E42">
            <v>400</v>
          </cell>
        </row>
        <row r="43">
          <cell r="A43" t="str">
            <v>GLHC</v>
          </cell>
          <cell r="B43" t="str">
            <v>Giò lụa không định lượng</v>
          </cell>
          <cell r="C43" t="str">
            <v>Túi</v>
          </cell>
          <cell r="D43" t="str">
            <v>Không kinh doanh</v>
          </cell>
          <cell r="E43">
            <v>0</v>
          </cell>
        </row>
        <row r="44">
          <cell r="A44" t="str">
            <v>GLKM</v>
          </cell>
          <cell r="B44" t="str">
            <v>Giò lụa khoanh mẫu</v>
          </cell>
          <cell r="C44" t="str">
            <v>Gói</v>
          </cell>
          <cell r="D44" t="str">
            <v>Không kinh doanh</v>
          </cell>
          <cell r="E44">
            <v>0</v>
          </cell>
        </row>
        <row r="45">
          <cell r="A45" t="str">
            <v>GM500</v>
          </cell>
          <cell r="B45" t="str">
            <v>Gà muối 500g</v>
          </cell>
          <cell r="C45" t="str">
            <v>Túi</v>
          </cell>
          <cell r="D45" t="str">
            <v>Đang kinh doanh</v>
          </cell>
          <cell r="E45">
            <v>49490</v>
          </cell>
        </row>
        <row r="46">
          <cell r="A46" t="str">
            <v>GM500KT</v>
          </cell>
          <cell r="B46" t="str">
            <v>Gà muối 500g - Hàng mẫu tặng</v>
          </cell>
          <cell r="C46" t="str">
            <v>Gói</v>
          </cell>
          <cell r="D46" t="str">
            <v>Không kinh doanh</v>
          </cell>
          <cell r="E46">
            <v>0</v>
          </cell>
        </row>
        <row r="47">
          <cell r="A47" t="str">
            <v>GMHCXH500</v>
          </cell>
          <cell r="B47" t="str">
            <v>Gà muối hun cỏ xạ hương 500g</v>
          </cell>
          <cell r="C47" t="str">
            <v>Túi</v>
          </cell>
          <cell r="D47" t="str">
            <v>Đang kinh doanh</v>
          </cell>
          <cell r="E47">
            <v>892</v>
          </cell>
        </row>
        <row r="48">
          <cell r="A48" t="str">
            <v>GMHCXH500G</v>
          </cell>
          <cell r="B48" t="str">
            <v>Gà muối hun cỏ xạ hương 500g</v>
          </cell>
          <cell r="C48" t="str">
            <v>Gói</v>
          </cell>
          <cell r="D48" t="str">
            <v>Không kinh doanh</v>
          </cell>
          <cell r="E48">
            <v>0</v>
          </cell>
        </row>
        <row r="49">
          <cell r="A49" t="str">
            <v>GSG150</v>
          </cell>
          <cell r="B49" t="str">
            <v>Giò sụn gà 150g</v>
          </cell>
          <cell r="C49" t="str">
            <v>Túi</v>
          </cell>
          <cell r="D49" t="str">
            <v>Không kinh doanh</v>
          </cell>
          <cell r="E49">
            <v>0</v>
          </cell>
        </row>
        <row r="50">
          <cell r="A50" t="str">
            <v>GSG250</v>
          </cell>
          <cell r="B50" t="str">
            <v>Giò sụn gà 250g</v>
          </cell>
          <cell r="C50" t="str">
            <v>Túi</v>
          </cell>
          <cell r="D50" t="str">
            <v>Đang kinh doanh</v>
          </cell>
          <cell r="E50">
            <v>2141</v>
          </cell>
        </row>
        <row r="51">
          <cell r="A51" t="str">
            <v>GSG45G</v>
          </cell>
          <cell r="B51" t="str">
            <v>Giò sụn gà 45g</v>
          </cell>
          <cell r="C51" t="str">
            <v>Cái</v>
          </cell>
          <cell r="D51" t="str">
            <v>Không kinh doanh</v>
          </cell>
          <cell r="E51">
            <v>0</v>
          </cell>
        </row>
        <row r="52">
          <cell r="A52" t="str">
            <v>GSG500</v>
          </cell>
          <cell r="B52" t="str">
            <v>Giò sụn gà 500g</v>
          </cell>
          <cell r="C52" t="str">
            <v>Túi</v>
          </cell>
          <cell r="D52" t="str">
            <v>Không kinh doanh</v>
          </cell>
          <cell r="E52">
            <v>0</v>
          </cell>
        </row>
        <row r="53">
          <cell r="A53" t="str">
            <v>GSGHC</v>
          </cell>
          <cell r="B53" t="str">
            <v>Giò sụn gà không định lượng</v>
          </cell>
          <cell r="C53" t="str">
            <v>Túi</v>
          </cell>
          <cell r="D53" t="str">
            <v>Không kinh doanh</v>
          </cell>
          <cell r="E53">
            <v>0</v>
          </cell>
        </row>
        <row r="54">
          <cell r="A54" t="str">
            <v>GT500</v>
          </cell>
          <cell r="B54" t="str">
            <v>Giò Thủ 500g</v>
          </cell>
          <cell r="C54" t="str">
            <v>Túi</v>
          </cell>
          <cell r="D54" t="str">
            <v>Không kinh doanh</v>
          </cell>
          <cell r="E54">
            <v>280</v>
          </cell>
        </row>
        <row r="55">
          <cell r="A55" t="str">
            <v>GTLX250G</v>
          </cell>
          <cell r="B55" t="str">
            <v>Giò Tai Lưỡi Xào 250g</v>
          </cell>
          <cell r="C55" t="str">
            <v>Túi</v>
          </cell>
          <cell r="D55" t="str">
            <v>Đang kinh doanh</v>
          </cell>
          <cell r="E55">
            <v>15222</v>
          </cell>
        </row>
        <row r="56">
          <cell r="A56" t="str">
            <v>GTLX50</v>
          </cell>
          <cell r="B56" t="str">
            <v>Giò tai lưỡi xào 50g</v>
          </cell>
          <cell r="C56" t="str">
            <v>Túi</v>
          </cell>
          <cell r="D56" t="str">
            <v>Không kinh doanh</v>
          </cell>
          <cell r="E56">
            <v>0</v>
          </cell>
        </row>
        <row r="57">
          <cell r="A57" t="str">
            <v>GTLX50HM</v>
          </cell>
          <cell r="B57" t="str">
            <v>Giò tai lưỡi xào 50g-Hàng mẫu</v>
          </cell>
          <cell r="C57" t="str">
            <v>Túi</v>
          </cell>
          <cell r="D57" t="str">
            <v>Không kinh doanh</v>
          </cell>
          <cell r="E57">
            <v>0</v>
          </cell>
        </row>
        <row r="58">
          <cell r="A58" t="str">
            <v>GTNH250</v>
          </cell>
          <cell r="B58" t="str">
            <v>Giò tai nấm hương 250g</v>
          </cell>
          <cell r="C58" t="str">
            <v>Túi</v>
          </cell>
          <cell r="D58" t="str">
            <v>Không kinh doanh</v>
          </cell>
          <cell r="E58">
            <v>0</v>
          </cell>
        </row>
        <row r="59">
          <cell r="A59" t="str">
            <v>GTNH500</v>
          </cell>
          <cell r="B59" t="str">
            <v>Giò tai nấm hương 500g</v>
          </cell>
          <cell r="C59" t="str">
            <v>Túi</v>
          </cell>
          <cell r="D59" t="str">
            <v>Không kinh doanh</v>
          </cell>
          <cell r="E59">
            <v>0</v>
          </cell>
        </row>
        <row r="60">
          <cell r="A60" t="str">
            <v>GV250</v>
          </cell>
          <cell r="B60" t="str">
            <v>Gà viên 250g</v>
          </cell>
          <cell r="C60" t="str">
            <v>Túi</v>
          </cell>
          <cell r="D60" t="str">
            <v>Không kinh doanh</v>
          </cell>
          <cell r="E60">
            <v>0</v>
          </cell>
        </row>
        <row r="61">
          <cell r="A61" t="str">
            <v>GXD200KT</v>
          </cell>
          <cell r="B61" t="str">
            <v>Gà hấp xì dầu 200g - Hàng mẫu tặng</v>
          </cell>
          <cell r="C61" t="str">
            <v>Gói</v>
          </cell>
          <cell r="D61" t="str">
            <v>Không kinh doanh</v>
          </cell>
          <cell r="E61">
            <v>0</v>
          </cell>
        </row>
        <row r="62">
          <cell r="A62" t="str">
            <v>GXD500</v>
          </cell>
          <cell r="B62" t="str">
            <v>Gà xì dầu 500g</v>
          </cell>
          <cell r="C62" t="str">
            <v>Túi</v>
          </cell>
          <cell r="D62" t="str">
            <v>Đang kinh doanh</v>
          </cell>
          <cell r="E62">
            <v>1848</v>
          </cell>
        </row>
        <row r="63">
          <cell r="A63" t="str">
            <v>GXD500KT</v>
          </cell>
          <cell r="B63" t="str">
            <v>Gà xì dầu 500g - Hàng mẫu tặng</v>
          </cell>
          <cell r="C63" t="str">
            <v>Gói</v>
          </cell>
          <cell r="D63" t="str">
            <v>Không kinh doanh</v>
          </cell>
          <cell r="E63">
            <v>0</v>
          </cell>
        </row>
        <row r="64">
          <cell r="A64" t="str">
            <v>LX500</v>
          </cell>
          <cell r="B64" t="str">
            <v>Lạp xưởng tươi 500g</v>
          </cell>
          <cell r="C64" t="str">
            <v>Túi</v>
          </cell>
          <cell r="D64" t="str">
            <v>Không kinh doanh</v>
          </cell>
          <cell r="E64">
            <v>0</v>
          </cell>
        </row>
        <row r="65">
          <cell r="A65" t="str">
            <v>LXBM50</v>
          </cell>
          <cell r="B65" t="str">
            <v>Lạp xưởng ba miền 50g</v>
          </cell>
          <cell r="C65" t="str">
            <v>Túi</v>
          </cell>
          <cell r="D65" t="str">
            <v>Không kinh doanh</v>
          </cell>
          <cell r="E65">
            <v>0</v>
          </cell>
        </row>
        <row r="66">
          <cell r="A66" t="str">
            <v>LXBM500</v>
          </cell>
          <cell r="B66" t="str">
            <v>Lạp xưởng 3 miền 500g</v>
          </cell>
          <cell r="C66" t="str">
            <v>Túi</v>
          </cell>
          <cell r="D66" t="str">
            <v>Không kinh doanh</v>
          </cell>
          <cell r="E66">
            <v>0</v>
          </cell>
        </row>
        <row r="67">
          <cell r="A67" t="str">
            <v>LXBM50HM</v>
          </cell>
          <cell r="B67" t="str">
            <v>Lạp xưởng ba miền 50g- Hàng mẫu</v>
          </cell>
          <cell r="C67" t="str">
            <v>Túi</v>
          </cell>
          <cell r="D67" t="str">
            <v>Không kinh doanh</v>
          </cell>
          <cell r="E67">
            <v>0</v>
          </cell>
        </row>
        <row r="68">
          <cell r="A68" t="str">
            <v>LXTB250</v>
          </cell>
          <cell r="B68" t="str">
            <v>Lạp xưởng tây bắc 250g</v>
          </cell>
          <cell r="C68" t="str">
            <v>Túi</v>
          </cell>
          <cell r="D68" t="str">
            <v>Không kinh doanh</v>
          </cell>
          <cell r="E68">
            <v>0</v>
          </cell>
        </row>
        <row r="69">
          <cell r="A69" t="str">
            <v>LXTB50</v>
          </cell>
          <cell r="B69" t="str">
            <v>Lạp xưởng tây bắc 50g</v>
          </cell>
          <cell r="C69" t="str">
            <v>Túi</v>
          </cell>
          <cell r="D69" t="str">
            <v>Không kinh doanh</v>
          </cell>
          <cell r="E69">
            <v>0</v>
          </cell>
        </row>
        <row r="70">
          <cell r="A70" t="str">
            <v>LXTB500</v>
          </cell>
          <cell r="B70" t="str">
            <v>Lạp xưởng Tây Bắc 500g</v>
          </cell>
          <cell r="C70" t="str">
            <v>Túi</v>
          </cell>
          <cell r="D70" t="str">
            <v>Đang kinh doanh</v>
          </cell>
          <cell r="E70">
            <v>406</v>
          </cell>
        </row>
        <row r="71">
          <cell r="A71" t="str">
            <v>LXTB50HM</v>
          </cell>
          <cell r="B71" t="str">
            <v>Lạp xưởng tây bắc 50g-Hàng Mẫu</v>
          </cell>
          <cell r="C71" t="str">
            <v>Túi</v>
          </cell>
          <cell r="D71" t="str">
            <v>Không kinh doanh</v>
          </cell>
          <cell r="E71">
            <v>0</v>
          </cell>
        </row>
        <row r="72">
          <cell r="A72" t="str">
            <v>MNH200</v>
          </cell>
          <cell r="B72" t="str">
            <v>Mọc nấm hương 200g</v>
          </cell>
          <cell r="C72" t="str">
            <v>Gói</v>
          </cell>
          <cell r="D72" t="str">
            <v>Không kinh doanh</v>
          </cell>
          <cell r="E72">
            <v>0</v>
          </cell>
        </row>
        <row r="73">
          <cell r="A73" t="str">
            <v>MNH250</v>
          </cell>
          <cell r="B73" t="str">
            <v>Mọc Nấm Hương 250g</v>
          </cell>
          <cell r="C73" t="str">
            <v>Túi</v>
          </cell>
          <cell r="D73" t="str">
            <v>Đang kinh doanh</v>
          </cell>
          <cell r="E73">
            <v>13192</v>
          </cell>
        </row>
        <row r="74">
          <cell r="A74" t="str">
            <v>MNH300</v>
          </cell>
          <cell r="B74" t="str">
            <v>Mọc Nấm Hương 300g - Hàng mẫu tặng</v>
          </cell>
          <cell r="C74" t="str">
            <v>Gói</v>
          </cell>
          <cell r="D74" t="str">
            <v>Không kinh doanh</v>
          </cell>
          <cell r="E74">
            <v>0</v>
          </cell>
        </row>
        <row r="75">
          <cell r="A75" t="str">
            <v>MNH500</v>
          </cell>
          <cell r="B75" t="str">
            <v>Mọc Nấm Hương 500g</v>
          </cell>
          <cell r="C75" t="str">
            <v>Túi</v>
          </cell>
          <cell r="D75" t="str">
            <v>Đang kinh doanh</v>
          </cell>
          <cell r="E75">
            <v>0</v>
          </cell>
        </row>
        <row r="76">
          <cell r="A76" t="str">
            <v>SHK200</v>
          </cell>
          <cell r="B76" t="str">
            <v>Sườn hun khói 200g</v>
          </cell>
          <cell r="C76" t="str">
            <v>Túi</v>
          </cell>
          <cell r="D76" t="str">
            <v>Không kinh doanh</v>
          </cell>
          <cell r="E76">
            <v>0</v>
          </cell>
        </row>
        <row r="77">
          <cell r="A77" t="str">
            <v>TH200</v>
          </cell>
          <cell r="B77" t="str">
            <v>Tai heo muối 200g</v>
          </cell>
          <cell r="C77" t="str">
            <v>Túi</v>
          </cell>
          <cell r="D77" t="str">
            <v>Đang kinh doanh</v>
          </cell>
          <cell r="E77">
            <v>5916</v>
          </cell>
        </row>
        <row r="78">
          <cell r="A78" t="str">
            <v>TH200KT</v>
          </cell>
          <cell r="B78" t="str">
            <v>Tai heo muối 200g - Hàng mẫu tặng</v>
          </cell>
          <cell r="C78" t="str">
            <v>Gói</v>
          </cell>
          <cell r="D78" t="str">
            <v>Không kinh doanh</v>
          </cell>
          <cell r="E78">
            <v>0</v>
          </cell>
        </row>
        <row r="79">
          <cell r="A79" t="str">
            <v>TH400</v>
          </cell>
          <cell r="B79" t="str">
            <v>Tai heo muối 400g</v>
          </cell>
          <cell r="C79" t="str">
            <v>Túi</v>
          </cell>
          <cell r="D79" t="str">
            <v>Đang kinh doanh</v>
          </cell>
          <cell r="E79">
            <v>45</v>
          </cell>
        </row>
        <row r="80">
          <cell r="A80" t="str">
            <v>TH50</v>
          </cell>
          <cell r="B80" t="str">
            <v>Tai heo muối 50g</v>
          </cell>
          <cell r="C80" t="str">
            <v>Túi</v>
          </cell>
          <cell r="D80" t="str">
            <v>Không kinh doanh</v>
          </cell>
          <cell r="E80">
            <v>0</v>
          </cell>
        </row>
        <row r="81">
          <cell r="A81" t="str">
            <v>TH50HT</v>
          </cell>
          <cell r="B81" t="str">
            <v>Tai heo muối 50g-Hàng mẫu</v>
          </cell>
          <cell r="C81" t="str">
            <v>Túi</v>
          </cell>
          <cell r="D81" t="str">
            <v>Không kinh doanh</v>
          </cell>
          <cell r="E81">
            <v>0</v>
          </cell>
        </row>
        <row r="82">
          <cell r="A82" t="str">
            <v>THST150</v>
          </cell>
          <cell r="B82" t="str">
            <v>Tai heo sốt thái 150g</v>
          </cell>
          <cell r="C82" t="str">
            <v>Túi</v>
          </cell>
          <cell r="D82" t="str">
            <v>Đang kinh doanh</v>
          </cell>
          <cell r="E82">
            <v>8</v>
          </cell>
        </row>
        <row r="83">
          <cell r="A83" t="str">
            <v>THST150KT</v>
          </cell>
          <cell r="B83" t="str">
            <v>Tai heo sốt thái 150g - Hàng mẫu tặng</v>
          </cell>
          <cell r="C83" t="str">
            <v>Túi</v>
          </cell>
          <cell r="D83" t="str">
            <v>Không kinh doanh</v>
          </cell>
          <cell r="E83">
            <v>0</v>
          </cell>
        </row>
        <row r="84">
          <cell r="A84" t="str">
            <v>THST250</v>
          </cell>
          <cell r="B84" t="str">
            <v>Tai heo sốt thái 250g</v>
          </cell>
          <cell r="C84" t="str">
            <v>Hộp</v>
          </cell>
          <cell r="D84" t="str">
            <v>Đang kinh doanh</v>
          </cell>
          <cell r="E84">
            <v>318</v>
          </cell>
        </row>
        <row r="85">
          <cell r="A85" t="str">
            <v>THST500</v>
          </cell>
          <cell r="B85" t="str">
            <v>Tai heo sốt thái 500g</v>
          </cell>
          <cell r="C85" t="str">
            <v>Hộp</v>
          </cell>
          <cell r="D85" t="str">
            <v>Đang kinh doanh</v>
          </cell>
          <cell r="E85">
            <v>0</v>
          </cell>
        </row>
        <row r="87">
          <cell r="A87" t="str">
            <v>Mã hàng</v>
          </cell>
          <cell r="B87" t="str">
            <v>Tên hàng</v>
          </cell>
          <cell r="C87" t="str">
            <v>ĐVT</v>
          </cell>
          <cell r="D87" t="str">
            <v>Tình Trạng</v>
          </cell>
          <cell r="E87" t="str">
            <v>TỔNG CỘNG</v>
          </cell>
          <cell r="F87" t="str">
            <v>Tổng Đầu</v>
          </cell>
        </row>
        <row r="88">
          <cell r="A88" t="str">
            <v>BGHM450</v>
          </cell>
          <cell r="B88" t="str">
            <v>Bắp giò heo muối vị Tayaki Coop Select 450g</v>
          </cell>
          <cell r="C88" t="str">
            <v>Túi</v>
          </cell>
          <cell r="D88" t="str">
            <v>Đang Kinh doanh</v>
          </cell>
          <cell r="E88">
            <v>160</v>
          </cell>
          <cell r="F88">
            <v>15</v>
          </cell>
        </row>
        <row r="89">
          <cell r="A89" t="str">
            <v>CC300</v>
          </cell>
          <cell r="B89" t="str">
            <v>Chả cốm 300g</v>
          </cell>
          <cell r="C89" t="str">
            <v>Túi</v>
          </cell>
          <cell r="D89" t="str">
            <v>Đang Kinh doanh</v>
          </cell>
          <cell r="E89">
            <v>4934</v>
          </cell>
          <cell r="F89">
            <v>1002</v>
          </cell>
        </row>
        <row r="90">
          <cell r="A90" t="str">
            <v>CGM100</v>
          </cell>
          <cell r="B90" t="str">
            <v>Chân giò heo muối 100g</v>
          </cell>
          <cell r="C90" t="str">
            <v>Gói</v>
          </cell>
          <cell r="D90" t="str">
            <v>Đang Kinh doanh</v>
          </cell>
          <cell r="E90">
            <v>1046</v>
          </cell>
          <cell r="F90">
            <v>643</v>
          </cell>
        </row>
        <row r="91">
          <cell r="A91" t="str">
            <v>CGM300</v>
          </cell>
          <cell r="B91" t="str">
            <v>Chân giò heo muối 300g</v>
          </cell>
          <cell r="C91" t="str">
            <v>Túi</v>
          </cell>
          <cell r="D91" t="str">
            <v>Đang Kinh doanh</v>
          </cell>
          <cell r="E91">
            <v>66633</v>
          </cell>
          <cell r="F91">
            <v>5224</v>
          </cell>
        </row>
        <row r="92">
          <cell r="A92" t="str">
            <v>CGM500</v>
          </cell>
          <cell r="B92" t="str">
            <v>Chân giò heo muối 500g</v>
          </cell>
          <cell r="C92" t="str">
            <v>Túi</v>
          </cell>
          <cell r="D92" t="str">
            <v>Đang Kinh doanh</v>
          </cell>
          <cell r="E92">
            <v>2538</v>
          </cell>
          <cell r="F92">
            <v>737</v>
          </cell>
        </row>
        <row r="93">
          <cell r="A93" t="str">
            <v>CGST250G</v>
          </cell>
          <cell r="B93" t="str">
            <v>Chân gà sốt thái 250g</v>
          </cell>
          <cell r="C93" t="str">
            <v>Hộp</v>
          </cell>
          <cell r="D93" t="str">
            <v>Đang Kinh doanh</v>
          </cell>
          <cell r="E93">
            <v>133</v>
          </cell>
          <cell r="F93">
            <v>133</v>
          </cell>
        </row>
        <row r="94">
          <cell r="A94" t="str">
            <v>CGST150</v>
          </cell>
          <cell r="B94" t="str">
            <v>Chân gà sả tắc 150g</v>
          </cell>
          <cell r="C94" t="str">
            <v>Túi</v>
          </cell>
          <cell r="D94" t="str">
            <v>Đang Kinh doanh</v>
          </cell>
          <cell r="E94">
            <v>0</v>
          </cell>
        </row>
        <row r="95">
          <cell r="A95" t="str">
            <v>CGST250</v>
          </cell>
          <cell r="B95" t="str">
            <v>Chân gà sả tắc 250g</v>
          </cell>
          <cell r="C95" t="str">
            <v>Hộp</v>
          </cell>
          <cell r="D95" t="str">
            <v>Đang Kinh doanh</v>
          </cell>
          <cell r="E95">
            <v>349</v>
          </cell>
          <cell r="F95">
            <v>349</v>
          </cell>
        </row>
        <row r="96">
          <cell r="A96" t="str">
            <v>CGST500</v>
          </cell>
          <cell r="B96" t="str">
            <v>Chân gà sả tắc 500g</v>
          </cell>
          <cell r="C96" t="str">
            <v>Hộp</v>
          </cell>
          <cell r="D96" t="str">
            <v>Đang Kinh doanh</v>
          </cell>
          <cell r="E96">
            <v>0</v>
          </cell>
        </row>
        <row r="97">
          <cell r="A97" t="str">
            <v>CN300</v>
          </cell>
          <cell r="B97" t="str">
            <v>Chả nướng 300g</v>
          </cell>
          <cell r="C97" t="str">
            <v>Túi</v>
          </cell>
          <cell r="D97" t="str">
            <v>Đang Kinh doanh</v>
          </cell>
          <cell r="E97">
            <v>2411</v>
          </cell>
          <cell r="F97">
            <v>909</v>
          </cell>
        </row>
        <row r="98">
          <cell r="A98" t="str">
            <v>GHK300</v>
          </cell>
          <cell r="B98" t="str">
            <v>Gà muối hun khói 300g</v>
          </cell>
          <cell r="C98" t="str">
            <v>Túi</v>
          </cell>
          <cell r="D98" t="str">
            <v>Đang Kinh doanh</v>
          </cell>
          <cell r="E98">
            <v>0</v>
          </cell>
        </row>
        <row r="99">
          <cell r="A99" t="str">
            <v>GL250</v>
          </cell>
          <cell r="B99" t="str">
            <v>Giò lụa cây 250g</v>
          </cell>
          <cell r="C99" t="str">
            <v>Túi</v>
          </cell>
          <cell r="D99" t="str">
            <v>Đang Kinh doanh</v>
          </cell>
          <cell r="E99">
            <v>1488</v>
          </cell>
          <cell r="F99">
            <v>908</v>
          </cell>
        </row>
        <row r="100">
          <cell r="A100" t="str">
            <v>GM500</v>
          </cell>
          <cell r="B100" t="str">
            <v>Gà muối 500g</v>
          </cell>
          <cell r="C100" t="str">
            <v>Túi</v>
          </cell>
          <cell r="D100" t="str">
            <v>Đang Kinh doanh</v>
          </cell>
          <cell r="E100">
            <v>53972</v>
          </cell>
          <cell r="F100">
            <v>4052</v>
          </cell>
        </row>
        <row r="101">
          <cell r="A101" t="str">
            <v>GHK300</v>
          </cell>
          <cell r="B101" t="str">
            <v>Gà muối hun khói 300g</v>
          </cell>
          <cell r="C101" t="str">
            <v>Túi</v>
          </cell>
          <cell r="D101" t="str">
            <v>Đang Kinh doanh</v>
          </cell>
          <cell r="E101">
            <v>296</v>
          </cell>
          <cell r="F101">
            <v>232</v>
          </cell>
        </row>
        <row r="102">
          <cell r="A102" t="str">
            <v>GSG250</v>
          </cell>
          <cell r="B102" t="str">
            <v>Giò sụn gà 250g</v>
          </cell>
          <cell r="C102" t="str">
            <v>Túi</v>
          </cell>
          <cell r="D102" t="str">
            <v>Đang Kinh doanh</v>
          </cell>
          <cell r="E102">
            <v>2284</v>
          </cell>
          <cell r="F102">
            <v>547</v>
          </cell>
        </row>
        <row r="103">
          <cell r="A103" t="str">
            <v>GTLX250G</v>
          </cell>
          <cell r="B103" t="str">
            <v>Giò Tai Lưỡi Xào 250g</v>
          </cell>
          <cell r="C103" t="str">
            <v>Túi</v>
          </cell>
          <cell r="D103" t="str">
            <v>Đang Kinh doanh</v>
          </cell>
          <cell r="E103">
            <v>15926</v>
          </cell>
          <cell r="F103">
            <v>1126</v>
          </cell>
        </row>
        <row r="104">
          <cell r="A104" t="str">
            <v>GXD500</v>
          </cell>
          <cell r="B104" t="str">
            <v>Gà xì dầu 500g</v>
          </cell>
          <cell r="C104" t="str">
            <v>Túi</v>
          </cell>
          <cell r="D104" t="str">
            <v>Đang Kinh doanh</v>
          </cell>
          <cell r="E104">
            <v>2154</v>
          </cell>
          <cell r="F104">
            <v>126</v>
          </cell>
        </row>
        <row r="105">
          <cell r="A105" t="str">
            <v>MNH250</v>
          </cell>
          <cell r="B105" t="str">
            <v>Mọc Nấm Hương 250g</v>
          </cell>
          <cell r="C105" t="str">
            <v>Túi</v>
          </cell>
          <cell r="D105" t="str">
            <v>Đang Kinh doanh</v>
          </cell>
          <cell r="E105">
            <v>12470</v>
          </cell>
          <cell r="F105">
            <v>1139</v>
          </cell>
        </row>
        <row r="106">
          <cell r="A106" t="str">
            <v>MNH500</v>
          </cell>
          <cell r="B106" t="str">
            <v>Mọc Nấm Hương 500g</v>
          </cell>
          <cell r="C106" t="str">
            <v>Túi</v>
          </cell>
          <cell r="D106" t="str">
            <v>Đang Kinh doanh</v>
          </cell>
          <cell r="E106">
            <v>11</v>
          </cell>
          <cell r="F106">
            <v>11</v>
          </cell>
        </row>
        <row r="107">
          <cell r="A107" t="str">
            <v>TH200</v>
          </cell>
          <cell r="B107" t="str">
            <v>Tai heo muối 200g</v>
          </cell>
          <cell r="C107" t="str">
            <v>Túi</v>
          </cell>
          <cell r="D107" t="str">
            <v>Đang Kinh doanh</v>
          </cell>
          <cell r="E107">
            <v>5611</v>
          </cell>
          <cell r="F107">
            <v>1177</v>
          </cell>
        </row>
        <row r="108">
          <cell r="A108" t="str">
            <v>TH400</v>
          </cell>
          <cell r="B108" t="str">
            <v>Tai heo muối 400g</v>
          </cell>
          <cell r="C108" t="str">
            <v>Túi</v>
          </cell>
          <cell r="D108" t="str">
            <v>Đang Kinh doanh</v>
          </cell>
          <cell r="E108">
            <v>40</v>
          </cell>
          <cell r="F108">
            <v>10</v>
          </cell>
        </row>
        <row r="109">
          <cell r="A109" t="str">
            <v>THST150</v>
          </cell>
          <cell r="B109" t="str">
            <v>Tai heo sốt thái 150g</v>
          </cell>
          <cell r="C109" t="str">
            <v>Túi</v>
          </cell>
          <cell r="D109" t="str">
            <v>Đang Kinh doanh</v>
          </cell>
          <cell r="E109">
            <v>23</v>
          </cell>
          <cell r="F109">
            <v>23</v>
          </cell>
        </row>
        <row r="110">
          <cell r="A110" t="str">
            <v>THST250</v>
          </cell>
          <cell r="B110" t="str">
            <v>Tai heo sốt thái 250g</v>
          </cell>
          <cell r="C110" t="str">
            <v>Hộp</v>
          </cell>
          <cell r="E110">
            <v>354</v>
          </cell>
          <cell r="F110">
            <v>354</v>
          </cell>
        </row>
        <row r="111">
          <cell r="A111" t="str">
            <v>THST500</v>
          </cell>
          <cell r="B111" t="str">
            <v>Tai heo sốt thái 500g</v>
          </cell>
          <cell r="C111" t="str">
            <v>Hộp</v>
          </cell>
          <cell r="D111" t="str">
            <v>Đang Kinh doanh</v>
          </cell>
          <cell r="E111">
            <v>0</v>
          </cell>
        </row>
        <row r="112">
          <cell r="A112" t="str">
            <v>CGTT500</v>
          </cell>
          <cell r="B112" t="str">
            <v>Chân gà thả thính 500g</v>
          </cell>
          <cell r="C112" t="str">
            <v>Túi</v>
          </cell>
          <cell r="D112" t="str">
            <v>Đang Kinh doanh</v>
          </cell>
          <cell r="E112">
            <v>0</v>
          </cell>
        </row>
        <row r="113">
          <cell r="A113" t="str">
            <v>GHCXH500</v>
          </cell>
          <cell r="B113" t="str">
            <v>Gà hun cỏ xạ hương Coop Select 500g</v>
          </cell>
          <cell r="C113" t="str">
            <v>Túi</v>
          </cell>
          <cell r="D113" t="str">
            <v>Đang Kinh doanh</v>
          </cell>
          <cell r="E113">
            <v>45</v>
          </cell>
        </row>
        <row r="114">
          <cell r="A114" t="str">
            <v>LXBM500</v>
          </cell>
          <cell r="B114" t="str">
            <v>Lạp xưởng ba miền 500g</v>
          </cell>
          <cell r="C114" t="str">
            <v>Túi</v>
          </cell>
          <cell r="D114" t="str">
            <v>Đang Kinh doanh</v>
          </cell>
          <cell r="E114">
            <v>0</v>
          </cell>
        </row>
        <row r="115">
          <cell r="A115" t="str">
            <v>LXTB500</v>
          </cell>
          <cell r="B115" t="str">
            <v>Lạp xưởng tây bắc 500g</v>
          </cell>
          <cell r="C115" t="str">
            <v>Hộp</v>
          </cell>
          <cell r="D115" t="str">
            <v>Đang Kinh doanh</v>
          </cell>
          <cell r="E115">
            <v>515</v>
          </cell>
          <cell r="F115">
            <v>465</v>
          </cell>
        </row>
        <row r="116">
          <cell r="A116" t="str">
            <v>GT500</v>
          </cell>
          <cell r="B116" t="str">
            <v>Giò thủ 500g</v>
          </cell>
          <cell r="C116" t="str">
            <v>Hộp</v>
          </cell>
          <cell r="D116" t="str">
            <v>Đang Kinh doanh</v>
          </cell>
          <cell r="E116">
            <v>410</v>
          </cell>
          <cell r="F116">
            <v>410</v>
          </cell>
        </row>
        <row r="117">
          <cell r="A117" t="str">
            <v>GL500</v>
          </cell>
          <cell r="B117" t="str">
            <v>Giò lụa 500g</v>
          </cell>
          <cell r="C117" t="str">
            <v>Túi</v>
          </cell>
          <cell r="D117" t="str">
            <v>Đang Kinh doanh</v>
          </cell>
          <cell r="E117">
            <v>415</v>
          </cell>
          <cell r="F117">
            <v>415</v>
          </cell>
        </row>
        <row r="118">
          <cell r="A118" t="str">
            <v>CGHVT450</v>
          </cell>
          <cell r="B118" t="str">
            <v>Chân giò heo vị tayaki 450g</v>
          </cell>
          <cell r="C118" t="str">
            <v>Túi</v>
          </cell>
          <cell r="D118" t="str">
            <v>Đang Kinh doanh</v>
          </cell>
          <cell r="E118">
            <v>1604</v>
          </cell>
          <cell r="F118">
            <v>305</v>
          </cell>
        </row>
        <row r="119">
          <cell r="A119" t="str">
            <v>GMHCXH</v>
          </cell>
          <cell r="B119" t="str">
            <v>Gà muối hun cỏ xạ hương 500g</v>
          </cell>
          <cell r="C119" t="str">
            <v>Hộp</v>
          </cell>
          <cell r="D119" t="str">
            <v>Đang Kinh doanh</v>
          </cell>
          <cell r="E119">
            <v>979</v>
          </cell>
          <cell r="F119">
            <v>354</v>
          </cell>
        </row>
        <row r="120">
          <cell r="A120" t="str">
            <v>LXTB250G</v>
          </cell>
          <cell r="B120" t="str">
            <v>Lạp xưởng tây bắc 250g</v>
          </cell>
          <cell r="C120" t="str">
            <v>Hộp</v>
          </cell>
          <cell r="D120" t="str">
            <v>Đang Kinh doanh</v>
          </cell>
          <cell r="E120">
            <v>15</v>
          </cell>
        </row>
        <row r="121">
          <cell r="A121" t="str">
            <v>lxtbcoop500g</v>
          </cell>
        </row>
      </sheetData>
      <sheetData sheetId="8" refreshError="1"/>
      <sheetData sheetId="9" refreshError="1"/>
      <sheetData sheetId="10" refreshError="1">
        <row r="1">
          <cell r="A1" t="str">
            <v>Mã hàng</v>
          </cell>
          <cell r="B1" t="str">
            <v>Tên hàng</v>
          </cell>
          <cell r="C1" t="str">
            <v xml:space="preserve"> Nguyên giá </v>
          </cell>
        </row>
        <row r="2">
          <cell r="A2" t="str">
            <v>BGHM450</v>
          </cell>
          <cell r="B2" t="str">
            <v>Bắp giò heo muối vị Tayaki 450g</v>
          </cell>
          <cell r="C2">
            <v>106.05</v>
          </cell>
        </row>
        <row r="3">
          <cell r="A3" t="str">
            <v>CC300</v>
          </cell>
          <cell r="B3" t="str">
            <v>Chả cốm 300g</v>
          </cell>
          <cell r="C3">
            <v>74.25</v>
          </cell>
        </row>
        <row r="4">
          <cell r="A4" t="str">
            <v>CN300</v>
          </cell>
          <cell r="B4" t="str">
            <v>Chả nướng 300g</v>
          </cell>
          <cell r="C4">
            <v>70.95</v>
          </cell>
        </row>
        <row r="5">
          <cell r="A5" t="str">
            <v>CGM100</v>
          </cell>
          <cell r="B5" t="str">
            <v>Chân giò heo muối 100g</v>
          </cell>
          <cell r="C5">
            <v>24.548999999999999</v>
          </cell>
        </row>
        <row r="6">
          <cell r="A6" t="str">
            <v>CGM300</v>
          </cell>
          <cell r="B6" t="str">
            <v>Chân giò heo muối 300g</v>
          </cell>
          <cell r="C6">
            <v>73.430999999999997</v>
          </cell>
        </row>
        <row r="7">
          <cell r="A7" t="str">
            <v>CGM500</v>
          </cell>
          <cell r="B7" t="str">
            <v>Chân giò heo muối 500g</v>
          </cell>
          <cell r="C7">
            <v>119.066</v>
          </cell>
        </row>
        <row r="8">
          <cell r="A8" t="str">
            <v>GHC500</v>
          </cell>
          <cell r="B8" t="str">
            <v>Gà hun cỏ xạ hương 500g</v>
          </cell>
          <cell r="C8">
            <v>116.611</v>
          </cell>
        </row>
        <row r="9">
          <cell r="A9" t="str">
            <v>GM500</v>
          </cell>
          <cell r="B9" t="str">
            <v>Gà muối 500g</v>
          </cell>
          <cell r="C9">
            <v>111.05800000000001</v>
          </cell>
        </row>
        <row r="10">
          <cell r="A10" t="str">
            <v>GHK300</v>
          </cell>
          <cell r="B10" t="str">
            <v>Gà muối hun khói 300g</v>
          </cell>
          <cell r="C10">
            <v>70</v>
          </cell>
        </row>
        <row r="11">
          <cell r="A11" t="str">
            <v>GL250</v>
          </cell>
          <cell r="B11" t="str">
            <v>Giò lụa cây 250g</v>
          </cell>
          <cell r="C11">
            <v>49.5</v>
          </cell>
        </row>
        <row r="12">
          <cell r="A12" t="str">
            <v>GSG250</v>
          </cell>
          <cell r="B12" t="str">
            <v>Giò sụn gà 250g</v>
          </cell>
          <cell r="C12">
            <v>50.4</v>
          </cell>
        </row>
        <row r="13">
          <cell r="A13" t="str">
            <v>GTLX250G</v>
          </cell>
          <cell r="B13" t="str">
            <v>Giò tai lưỡi xào 250g</v>
          </cell>
          <cell r="C13">
            <v>50.183</v>
          </cell>
        </row>
        <row r="14">
          <cell r="A14" t="str">
            <v>MNH250</v>
          </cell>
          <cell r="B14" t="str">
            <v>Mọc nấm hương 250g</v>
          </cell>
          <cell r="C14">
            <v>46</v>
          </cell>
        </row>
        <row r="15">
          <cell r="A15" t="str">
            <v>TH200</v>
          </cell>
          <cell r="B15" t="str">
            <v>Tai heo muối 200g</v>
          </cell>
          <cell r="C15">
            <v>55.594999999999999</v>
          </cell>
        </row>
        <row r="16">
          <cell r="A16" t="str">
            <v>TH400</v>
          </cell>
          <cell r="B16" t="str">
            <v>Tai heo muối 400g</v>
          </cell>
          <cell r="C16">
            <v>107.205</v>
          </cell>
        </row>
        <row r="17">
          <cell r="A17" t="str">
            <v>GXD500</v>
          </cell>
          <cell r="B17" t="str">
            <v>Gà xì dầu 500g</v>
          </cell>
          <cell r="C17">
            <v>111.60599999999999</v>
          </cell>
        </row>
        <row r="18">
          <cell r="A18" t="str">
            <v>THST250</v>
          </cell>
          <cell r="B18" t="str">
            <v>Tai heo sốt thái 250g</v>
          </cell>
          <cell r="C18">
            <v>32.5</v>
          </cell>
        </row>
        <row r="19">
          <cell r="A19" t="str">
            <v>MNH500</v>
          </cell>
          <cell r="B19" t="str">
            <v>Mọc Nấm Hương 500g</v>
          </cell>
          <cell r="C19">
            <v>92</v>
          </cell>
        </row>
        <row r="20">
          <cell r="A20" t="str">
            <v>CGST250</v>
          </cell>
          <cell r="B20" t="str">
            <v>Chân gà sả tắc 250g</v>
          </cell>
          <cell r="C20">
            <v>37.5</v>
          </cell>
        </row>
        <row r="21">
          <cell r="A21" t="str">
            <v>THST150</v>
          </cell>
          <cell r="B21" t="str">
            <v>Tai heo sốt thái 150g</v>
          </cell>
          <cell r="C21">
            <v>36.110999999999997</v>
          </cell>
        </row>
        <row r="22">
          <cell r="A22" t="str">
            <v>CGST150</v>
          </cell>
          <cell r="B22" t="str">
            <v>Chân gà sả tắc 150g</v>
          </cell>
          <cell r="C22">
            <v>22.5</v>
          </cell>
        </row>
        <row r="23">
          <cell r="A23" t="str">
            <v>GL150</v>
          </cell>
          <cell r="B23" t="str">
            <v>Giò lụa cây 150g</v>
          </cell>
          <cell r="C23">
            <v>29.7</v>
          </cell>
        </row>
        <row r="24">
          <cell r="A24" t="str">
            <v>GL250KT</v>
          </cell>
          <cell r="B24" t="str">
            <v>Giò lụa 250g</v>
          </cell>
          <cell r="C24">
            <v>49.5</v>
          </cell>
        </row>
        <row r="25">
          <cell r="A25" t="str">
            <v>GHC500</v>
          </cell>
          <cell r="B25" t="str">
            <v>Gà hun cỏ xạ hương  500g</v>
          </cell>
          <cell r="C25">
            <v>116.611</v>
          </cell>
        </row>
        <row r="26">
          <cell r="A26" t="str">
            <v>CGST500</v>
          </cell>
          <cell r="B26" t="str">
            <v>Chân gà sả tắc 500g</v>
          </cell>
          <cell r="C26">
            <v>72.5</v>
          </cell>
        </row>
        <row r="27">
          <cell r="A27" t="str">
            <v>THST500</v>
          </cell>
          <cell r="B27" t="str">
            <v>Tai heo sốt thái 500g</v>
          </cell>
        </row>
        <row r="28">
          <cell r="A28" t="str">
            <v>GL500KT</v>
          </cell>
          <cell r="B28" t="str">
            <v>Giò lụa 500g</v>
          </cell>
          <cell r="C28">
            <v>82.406999999999996</v>
          </cell>
        </row>
        <row r="29">
          <cell r="A29" t="str">
            <v>SHK200</v>
          </cell>
          <cell r="B29" t="str">
            <v>Sườn hun khói 200g</v>
          </cell>
        </row>
        <row r="30">
          <cell r="A30" t="str">
            <v>G3M</v>
          </cell>
          <cell r="B30" t="str">
            <v>Gà 300g mẫu</v>
          </cell>
        </row>
        <row r="31">
          <cell r="A31" t="str">
            <v>GSG45G</v>
          </cell>
          <cell r="B31" t="str">
            <v>Giò sụn gà 45g</v>
          </cell>
        </row>
        <row r="32">
          <cell r="A32" t="str">
            <v>CC200</v>
          </cell>
          <cell r="B32" t="str">
            <v>Chả cốm 200g</v>
          </cell>
        </row>
        <row r="33">
          <cell r="A33" t="str">
            <v>CGXD150</v>
          </cell>
          <cell r="B33" t="str">
            <v>Chân gà xì dầu 150g</v>
          </cell>
        </row>
        <row r="34">
          <cell r="A34" t="str">
            <v>BBM200</v>
          </cell>
          <cell r="B34" t="str">
            <v>Bắp bò muối 200g</v>
          </cell>
        </row>
        <row r="35">
          <cell r="A35" t="str">
            <v>GTNH500</v>
          </cell>
          <cell r="B35" t="str">
            <v>Giò tai nấm hương 500g</v>
          </cell>
        </row>
        <row r="36">
          <cell r="A36" t="str">
            <v>CGTT150</v>
          </cell>
          <cell r="B36" t="str">
            <v>Chân gà thả thính 150g</v>
          </cell>
          <cell r="C36">
            <v>42.581000000000003</v>
          </cell>
        </row>
        <row r="37">
          <cell r="A37" t="str">
            <v>CGTT250</v>
          </cell>
          <cell r="B37" t="str">
            <v>Chân gà thả thính 250g</v>
          </cell>
          <cell r="C37">
            <v>82.748000000000005</v>
          </cell>
        </row>
        <row r="38">
          <cell r="A38" t="str">
            <v>CGTT500</v>
          </cell>
          <cell r="B38" t="str">
            <v>Chân gà thả thính 500g</v>
          </cell>
          <cell r="C38">
            <v>130.38</v>
          </cell>
        </row>
      </sheetData>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IN -MEGA"/>
      <sheetName val="PXK-HÓA ĐƠN"/>
      <sheetName val="BC TONG SL"/>
      <sheetName val="Hàng bán trả lại ST_Khac"/>
      <sheetName val="Xuat_Tra_Doi"/>
      <sheetName val="Gia_MB"/>
      <sheetName val="MA_NVBH"/>
      <sheetName val="TONG_SL"/>
      <sheetName val="Chuyển Mã"/>
      <sheetName val="Ma_KH"/>
      <sheetName val="Gia_HD_XI_SPL"/>
      <sheetName val="Ma_Cu-Moi"/>
    </sheetNames>
    <sheetDataSet>
      <sheetData sheetId="0">
        <row r="1">
          <cell r="R1">
            <v>9182</v>
          </cell>
        </row>
        <row r="2">
          <cell r="D2" t="str">
            <v>Ngày giao hàng</v>
          </cell>
          <cell r="K2" t="str">
            <v>Mã hàng (*)</v>
          </cell>
          <cell r="R2" t="str">
            <v>Số lượng</v>
          </cell>
        </row>
        <row r="3">
          <cell r="D3">
            <v>46113</v>
          </cell>
          <cell r="K3" t="str">
            <v>CC300</v>
          </cell>
          <cell r="R3">
            <v>10</v>
          </cell>
        </row>
        <row r="4">
          <cell r="D4">
            <v>46113</v>
          </cell>
          <cell r="K4" t="str">
            <v>GM500</v>
          </cell>
          <cell r="R4">
            <v>5</v>
          </cell>
        </row>
        <row r="5">
          <cell r="D5">
            <v>46113</v>
          </cell>
          <cell r="K5" t="str">
            <v>MNH250</v>
          </cell>
          <cell r="R5">
            <v>5</v>
          </cell>
        </row>
        <row r="6">
          <cell r="D6">
            <v>46113</v>
          </cell>
          <cell r="K6" t="str">
            <v>CGM300</v>
          </cell>
          <cell r="R6">
            <v>25</v>
          </cell>
        </row>
        <row r="7">
          <cell r="D7">
            <v>46113</v>
          </cell>
          <cell r="K7" t="str">
            <v>GTLX250G</v>
          </cell>
          <cell r="R7">
            <v>5</v>
          </cell>
        </row>
        <row r="8">
          <cell r="D8">
            <v>46113</v>
          </cell>
          <cell r="K8" t="str">
            <v>CGM300</v>
          </cell>
          <cell r="R8">
            <v>30</v>
          </cell>
        </row>
        <row r="9">
          <cell r="D9">
            <v>46113</v>
          </cell>
          <cell r="K9" t="str">
            <v>GTLX250G</v>
          </cell>
          <cell r="R9">
            <v>15</v>
          </cell>
        </row>
        <row r="10">
          <cell r="D10">
            <v>46113</v>
          </cell>
          <cell r="K10" t="str">
            <v>TH200</v>
          </cell>
          <cell r="R10">
            <v>5</v>
          </cell>
        </row>
        <row r="11">
          <cell r="D11">
            <v>46113</v>
          </cell>
          <cell r="K11" t="str">
            <v>GM500</v>
          </cell>
          <cell r="R11">
            <v>15</v>
          </cell>
        </row>
        <row r="12">
          <cell r="D12">
            <v>46113</v>
          </cell>
          <cell r="K12" t="str">
            <v>CGM300</v>
          </cell>
          <cell r="R12">
            <v>24</v>
          </cell>
        </row>
        <row r="13">
          <cell r="D13">
            <v>46113</v>
          </cell>
          <cell r="K13" t="str">
            <v>GTLX250G</v>
          </cell>
          <cell r="R13">
            <v>14</v>
          </cell>
        </row>
        <row r="14">
          <cell r="D14">
            <v>46113</v>
          </cell>
          <cell r="K14" t="str">
            <v>GM500</v>
          </cell>
          <cell r="R14">
            <v>18</v>
          </cell>
        </row>
        <row r="15">
          <cell r="D15">
            <v>46113</v>
          </cell>
          <cell r="K15" t="str">
            <v>CGM300</v>
          </cell>
          <cell r="R15">
            <v>20</v>
          </cell>
        </row>
        <row r="16">
          <cell r="D16">
            <v>46113</v>
          </cell>
          <cell r="K16" t="str">
            <v>GM500</v>
          </cell>
          <cell r="R16">
            <v>6</v>
          </cell>
        </row>
        <row r="17">
          <cell r="D17">
            <v>46113</v>
          </cell>
          <cell r="K17" t="str">
            <v>TH200</v>
          </cell>
          <cell r="R17">
            <v>2</v>
          </cell>
        </row>
        <row r="18">
          <cell r="D18">
            <v>46113</v>
          </cell>
          <cell r="K18" t="str">
            <v>CC300</v>
          </cell>
          <cell r="R18">
            <v>2</v>
          </cell>
        </row>
        <row r="19">
          <cell r="D19">
            <v>46113</v>
          </cell>
          <cell r="K19" t="str">
            <v>GTLX250G</v>
          </cell>
          <cell r="R19">
            <v>10</v>
          </cell>
        </row>
        <row r="20">
          <cell r="D20">
            <v>46113</v>
          </cell>
          <cell r="K20" t="str">
            <v>MNH250</v>
          </cell>
          <cell r="R20">
            <v>4</v>
          </cell>
        </row>
        <row r="21">
          <cell r="D21">
            <v>46113</v>
          </cell>
          <cell r="K21" t="str">
            <v>CGM300</v>
          </cell>
          <cell r="R21">
            <v>18</v>
          </cell>
        </row>
        <row r="22">
          <cell r="D22">
            <v>46113</v>
          </cell>
          <cell r="K22" t="str">
            <v>GM500</v>
          </cell>
          <cell r="R22">
            <v>8</v>
          </cell>
        </row>
        <row r="23">
          <cell r="D23">
            <v>46113</v>
          </cell>
          <cell r="K23" t="str">
            <v>GTLX250G</v>
          </cell>
          <cell r="R23">
            <v>10</v>
          </cell>
        </row>
        <row r="24">
          <cell r="D24">
            <v>46113</v>
          </cell>
          <cell r="K24" t="str">
            <v>MNH250</v>
          </cell>
          <cell r="R24">
            <v>10</v>
          </cell>
        </row>
        <row r="25">
          <cell r="D25">
            <v>46113</v>
          </cell>
          <cell r="K25" t="str">
            <v>GM500</v>
          </cell>
          <cell r="R25">
            <v>8</v>
          </cell>
        </row>
        <row r="26">
          <cell r="D26">
            <v>46113</v>
          </cell>
          <cell r="K26" t="str">
            <v>GTLX250G</v>
          </cell>
          <cell r="R26">
            <v>7</v>
          </cell>
        </row>
        <row r="27">
          <cell r="D27">
            <v>46113</v>
          </cell>
          <cell r="K27" t="str">
            <v>CGM300</v>
          </cell>
          <cell r="R27">
            <v>23</v>
          </cell>
        </row>
        <row r="28">
          <cell r="D28">
            <v>46113</v>
          </cell>
          <cell r="K28" t="str">
            <v>MNH250</v>
          </cell>
          <cell r="R28">
            <v>8</v>
          </cell>
        </row>
        <row r="29">
          <cell r="D29">
            <v>46113</v>
          </cell>
          <cell r="K29" t="str">
            <v>TH200</v>
          </cell>
          <cell r="R29">
            <v>2</v>
          </cell>
        </row>
        <row r="30">
          <cell r="D30">
            <v>46113</v>
          </cell>
          <cell r="K30" t="str">
            <v>TH200</v>
          </cell>
          <cell r="R30">
            <v>6</v>
          </cell>
        </row>
        <row r="31">
          <cell r="D31">
            <v>46113</v>
          </cell>
          <cell r="K31" t="str">
            <v>MNH250</v>
          </cell>
          <cell r="R31">
            <v>6</v>
          </cell>
        </row>
        <row r="32">
          <cell r="D32">
            <v>46113</v>
          </cell>
          <cell r="K32" t="str">
            <v>CGM300</v>
          </cell>
          <cell r="R32">
            <v>42</v>
          </cell>
        </row>
        <row r="33">
          <cell r="D33">
            <v>46113</v>
          </cell>
          <cell r="K33" t="str">
            <v>GTLX250G</v>
          </cell>
          <cell r="R33">
            <v>6</v>
          </cell>
        </row>
        <row r="34">
          <cell r="D34">
            <v>46113</v>
          </cell>
          <cell r="K34" t="str">
            <v>GM500</v>
          </cell>
          <cell r="R34">
            <v>12</v>
          </cell>
        </row>
        <row r="35">
          <cell r="D35">
            <v>46113</v>
          </cell>
          <cell r="K35" t="str">
            <v>CGM300</v>
          </cell>
          <cell r="R35">
            <v>30</v>
          </cell>
        </row>
        <row r="36">
          <cell r="D36">
            <v>46113</v>
          </cell>
          <cell r="K36" t="str">
            <v>GTLX250G</v>
          </cell>
          <cell r="R36">
            <v>5</v>
          </cell>
        </row>
        <row r="37">
          <cell r="D37">
            <v>46113</v>
          </cell>
          <cell r="K37" t="str">
            <v>TH200</v>
          </cell>
          <cell r="R37">
            <v>5</v>
          </cell>
        </row>
        <row r="38">
          <cell r="D38">
            <v>46113</v>
          </cell>
          <cell r="K38" t="str">
            <v>GM500</v>
          </cell>
          <cell r="R38">
            <v>5</v>
          </cell>
        </row>
        <row r="39">
          <cell r="D39">
            <v>46113</v>
          </cell>
          <cell r="K39" t="str">
            <v>MNH250</v>
          </cell>
          <cell r="R39">
            <v>15</v>
          </cell>
        </row>
        <row r="40">
          <cell r="D40">
            <v>46113</v>
          </cell>
          <cell r="K40" t="str">
            <v>CGM300</v>
          </cell>
          <cell r="R40">
            <v>30</v>
          </cell>
        </row>
        <row r="41">
          <cell r="D41">
            <v>46113</v>
          </cell>
          <cell r="K41" t="str">
            <v>GM500</v>
          </cell>
          <cell r="R41">
            <v>15</v>
          </cell>
        </row>
        <row r="42">
          <cell r="D42">
            <v>46113</v>
          </cell>
          <cell r="K42" t="str">
            <v>CC300</v>
          </cell>
          <cell r="R42">
            <v>10</v>
          </cell>
        </row>
        <row r="43">
          <cell r="D43">
            <v>46113</v>
          </cell>
          <cell r="K43" t="str">
            <v>GM500</v>
          </cell>
          <cell r="R43">
            <v>10</v>
          </cell>
        </row>
        <row r="44">
          <cell r="D44">
            <v>46113</v>
          </cell>
          <cell r="K44" t="str">
            <v>CGM300</v>
          </cell>
          <cell r="R44">
            <v>30</v>
          </cell>
        </row>
        <row r="45">
          <cell r="D45">
            <v>46113</v>
          </cell>
          <cell r="K45" t="str">
            <v>CGM300</v>
          </cell>
          <cell r="R45">
            <v>30</v>
          </cell>
        </row>
        <row r="46">
          <cell r="D46">
            <v>46113</v>
          </cell>
          <cell r="K46" t="str">
            <v>GM500</v>
          </cell>
          <cell r="R46">
            <v>5</v>
          </cell>
        </row>
        <row r="47">
          <cell r="D47">
            <v>46113</v>
          </cell>
          <cell r="K47" t="str">
            <v>GTLX250G</v>
          </cell>
          <cell r="R47">
            <v>16</v>
          </cell>
        </row>
        <row r="48">
          <cell r="D48">
            <v>46113</v>
          </cell>
          <cell r="K48" t="str">
            <v>MNH250</v>
          </cell>
          <cell r="R48">
            <v>20</v>
          </cell>
        </row>
        <row r="49">
          <cell r="D49">
            <v>46113</v>
          </cell>
          <cell r="K49" t="str">
            <v>MNH250</v>
          </cell>
          <cell r="R49">
            <v>12</v>
          </cell>
        </row>
        <row r="50">
          <cell r="D50">
            <v>46113</v>
          </cell>
          <cell r="K50" t="str">
            <v>GTLX250G</v>
          </cell>
          <cell r="R50">
            <v>10</v>
          </cell>
        </row>
        <row r="51">
          <cell r="D51">
            <v>46113</v>
          </cell>
          <cell r="K51" t="str">
            <v>CC300</v>
          </cell>
          <cell r="R51">
            <v>4</v>
          </cell>
        </row>
        <row r="52">
          <cell r="D52">
            <v>46113</v>
          </cell>
          <cell r="K52" t="str">
            <v>TH200</v>
          </cell>
          <cell r="R52">
            <v>4</v>
          </cell>
        </row>
        <row r="53">
          <cell r="D53">
            <v>46113</v>
          </cell>
          <cell r="K53" t="str">
            <v>GM500</v>
          </cell>
          <cell r="R53">
            <v>4</v>
          </cell>
        </row>
        <row r="54">
          <cell r="D54">
            <v>46113</v>
          </cell>
          <cell r="K54" t="str">
            <v>CGM300</v>
          </cell>
          <cell r="R54">
            <v>6</v>
          </cell>
        </row>
        <row r="55">
          <cell r="D55">
            <v>46113</v>
          </cell>
          <cell r="K55" t="str">
            <v>CGM300</v>
          </cell>
          <cell r="R55">
            <v>18</v>
          </cell>
        </row>
        <row r="56">
          <cell r="D56">
            <v>46113</v>
          </cell>
          <cell r="K56" t="str">
            <v>GM500</v>
          </cell>
          <cell r="R56">
            <v>4</v>
          </cell>
        </row>
        <row r="57">
          <cell r="D57">
            <v>46113</v>
          </cell>
          <cell r="K57" t="str">
            <v>TH200</v>
          </cell>
          <cell r="R57">
            <v>2</v>
          </cell>
        </row>
        <row r="58">
          <cell r="D58">
            <v>46113</v>
          </cell>
          <cell r="K58" t="str">
            <v>CC300</v>
          </cell>
          <cell r="R58">
            <v>6</v>
          </cell>
        </row>
        <row r="59">
          <cell r="D59">
            <v>46113</v>
          </cell>
          <cell r="K59" t="str">
            <v>GTLX250G</v>
          </cell>
          <cell r="R59">
            <v>18</v>
          </cell>
        </row>
        <row r="60">
          <cell r="D60">
            <v>46113</v>
          </cell>
          <cell r="K60" t="str">
            <v>MNH250</v>
          </cell>
          <cell r="R60">
            <v>16</v>
          </cell>
        </row>
        <row r="61">
          <cell r="D61">
            <v>46113</v>
          </cell>
          <cell r="K61" t="str">
            <v>MNH250</v>
          </cell>
          <cell r="R61">
            <v>16</v>
          </cell>
        </row>
        <row r="62">
          <cell r="D62">
            <v>46113</v>
          </cell>
          <cell r="K62" t="str">
            <v>GTLX250G</v>
          </cell>
          <cell r="R62">
            <v>14</v>
          </cell>
        </row>
        <row r="63">
          <cell r="D63">
            <v>46113</v>
          </cell>
          <cell r="K63" t="str">
            <v>CC300</v>
          </cell>
          <cell r="R63">
            <v>2</v>
          </cell>
        </row>
        <row r="64">
          <cell r="D64">
            <v>46113</v>
          </cell>
          <cell r="K64" t="str">
            <v>GM500</v>
          </cell>
          <cell r="R64">
            <v>6</v>
          </cell>
        </row>
        <row r="65">
          <cell r="D65">
            <v>46113</v>
          </cell>
          <cell r="K65" t="str">
            <v>CGM300</v>
          </cell>
          <cell r="R65">
            <v>10</v>
          </cell>
        </row>
        <row r="66">
          <cell r="D66">
            <v>46113</v>
          </cell>
          <cell r="K66" t="str">
            <v>CGM300</v>
          </cell>
          <cell r="R66">
            <v>4</v>
          </cell>
        </row>
        <row r="67">
          <cell r="D67">
            <v>46113</v>
          </cell>
          <cell r="K67" t="str">
            <v>TH200</v>
          </cell>
          <cell r="R67">
            <v>6</v>
          </cell>
        </row>
        <row r="68">
          <cell r="D68">
            <v>46113</v>
          </cell>
          <cell r="K68" t="str">
            <v>CC300</v>
          </cell>
          <cell r="R68">
            <v>4</v>
          </cell>
        </row>
        <row r="69">
          <cell r="D69">
            <v>46113</v>
          </cell>
          <cell r="K69" t="str">
            <v>GTLX250G</v>
          </cell>
          <cell r="R69">
            <v>8</v>
          </cell>
        </row>
        <row r="70">
          <cell r="D70">
            <v>46113</v>
          </cell>
          <cell r="K70" t="str">
            <v>MNH250</v>
          </cell>
          <cell r="R70">
            <v>16</v>
          </cell>
        </row>
        <row r="71">
          <cell r="D71">
            <v>46113</v>
          </cell>
          <cell r="K71" t="str">
            <v>CGM300</v>
          </cell>
          <cell r="R71">
            <v>38</v>
          </cell>
        </row>
        <row r="72">
          <cell r="D72">
            <v>46113</v>
          </cell>
          <cell r="K72" t="str">
            <v>GM500</v>
          </cell>
          <cell r="R72">
            <v>6</v>
          </cell>
        </row>
        <row r="73">
          <cell r="D73">
            <v>46113</v>
          </cell>
          <cell r="K73" t="str">
            <v>CC300</v>
          </cell>
          <cell r="R73">
            <v>6</v>
          </cell>
        </row>
        <row r="74">
          <cell r="D74">
            <v>46113</v>
          </cell>
          <cell r="K74" t="str">
            <v>GTLX250G</v>
          </cell>
          <cell r="R74">
            <v>14</v>
          </cell>
        </row>
        <row r="75">
          <cell r="D75">
            <v>46113</v>
          </cell>
          <cell r="K75" t="str">
            <v>MNH250</v>
          </cell>
          <cell r="R75">
            <v>24</v>
          </cell>
        </row>
        <row r="76">
          <cell r="D76">
            <v>46113</v>
          </cell>
          <cell r="K76" t="str">
            <v>CGM300</v>
          </cell>
          <cell r="R76">
            <v>22</v>
          </cell>
        </row>
        <row r="77">
          <cell r="D77">
            <v>46113</v>
          </cell>
          <cell r="K77" t="str">
            <v>TH200</v>
          </cell>
          <cell r="R77">
            <v>6</v>
          </cell>
        </row>
        <row r="78">
          <cell r="D78">
            <v>46113</v>
          </cell>
          <cell r="K78" t="str">
            <v>GTLX250G</v>
          </cell>
          <cell r="R78">
            <v>2</v>
          </cell>
        </row>
        <row r="79">
          <cell r="D79">
            <v>46113</v>
          </cell>
          <cell r="K79" t="str">
            <v>MNH250</v>
          </cell>
          <cell r="R79">
            <v>18</v>
          </cell>
        </row>
        <row r="80">
          <cell r="D80">
            <v>46113</v>
          </cell>
          <cell r="K80" t="str">
            <v>MNH250</v>
          </cell>
          <cell r="R80">
            <v>8</v>
          </cell>
        </row>
        <row r="81">
          <cell r="D81">
            <v>46113</v>
          </cell>
          <cell r="K81" t="str">
            <v>CGM300</v>
          </cell>
          <cell r="R81">
            <v>8</v>
          </cell>
        </row>
        <row r="82">
          <cell r="D82">
            <v>46113</v>
          </cell>
          <cell r="K82" t="str">
            <v>GM500</v>
          </cell>
          <cell r="R82">
            <v>14</v>
          </cell>
        </row>
        <row r="83">
          <cell r="D83">
            <v>46113</v>
          </cell>
          <cell r="K83" t="str">
            <v>GM500</v>
          </cell>
          <cell r="R83">
            <v>5</v>
          </cell>
        </row>
        <row r="84">
          <cell r="D84">
            <v>46113</v>
          </cell>
          <cell r="K84" t="str">
            <v>CGM300</v>
          </cell>
          <cell r="R84">
            <v>20</v>
          </cell>
        </row>
        <row r="85">
          <cell r="D85">
            <v>46113</v>
          </cell>
          <cell r="K85" t="str">
            <v>MNH250</v>
          </cell>
          <cell r="R85">
            <v>5</v>
          </cell>
        </row>
        <row r="86">
          <cell r="D86">
            <v>46113</v>
          </cell>
          <cell r="K86" t="str">
            <v>TH200</v>
          </cell>
          <cell r="R86">
            <v>5</v>
          </cell>
        </row>
        <row r="87">
          <cell r="D87">
            <v>46113</v>
          </cell>
          <cell r="K87" t="str">
            <v>GTLX250G</v>
          </cell>
          <cell r="R87">
            <v>5</v>
          </cell>
        </row>
        <row r="88">
          <cell r="D88">
            <v>46113</v>
          </cell>
          <cell r="K88" t="str">
            <v>MNH250</v>
          </cell>
          <cell r="R88">
            <v>10</v>
          </cell>
        </row>
        <row r="89">
          <cell r="D89">
            <v>46113</v>
          </cell>
          <cell r="K89" t="str">
            <v>CC300</v>
          </cell>
          <cell r="R89">
            <v>5</v>
          </cell>
        </row>
        <row r="90">
          <cell r="D90">
            <v>46113</v>
          </cell>
          <cell r="K90" t="str">
            <v>GL250</v>
          </cell>
          <cell r="R90">
            <v>10</v>
          </cell>
        </row>
        <row r="91">
          <cell r="D91">
            <v>46113</v>
          </cell>
          <cell r="K91" t="str">
            <v>CGM300</v>
          </cell>
          <cell r="R91">
            <v>15</v>
          </cell>
        </row>
        <row r="92">
          <cell r="D92">
            <v>46113</v>
          </cell>
          <cell r="K92" t="str">
            <v>GM500</v>
          </cell>
          <cell r="R92">
            <v>12</v>
          </cell>
        </row>
        <row r="93">
          <cell r="D93">
            <v>46113</v>
          </cell>
          <cell r="K93" t="str">
            <v>TH200</v>
          </cell>
          <cell r="R93">
            <v>15</v>
          </cell>
        </row>
        <row r="94">
          <cell r="D94">
            <v>46113</v>
          </cell>
          <cell r="K94" t="str">
            <v>CGM300</v>
          </cell>
          <cell r="R94">
            <v>30</v>
          </cell>
        </row>
        <row r="95">
          <cell r="D95">
            <v>46113</v>
          </cell>
          <cell r="K95" t="str">
            <v>CC300</v>
          </cell>
          <cell r="R95">
            <v>6</v>
          </cell>
        </row>
        <row r="96">
          <cell r="D96">
            <v>46113</v>
          </cell>
          <cell r="K96" t="str">
            <v>GTLX250G</v>
          </cell>
          <cell r="R96">
            <v>15</v>
          </cell>
        </row>
        <row r="97">
          <cell r="D97">
            <v>46113</v>
          </cell>
          <cell r="K97" t="str">
            <v>GM500</v>
          </cell>
          <cell r="R97">
            <v>10</v>
          </cell>
        </row>
        <row r="98">
          <cell r="D98">
            <v>46113</v>
          </cell>
          <cell r="K98" t="str">
            <v>CGM300</v>
          </cell>
          <cell r="R98">
            <v>20</v>
          </cell>
        </row>
        <row r="99">
          <cell r="D99">
            <v>46113</v>
          </cell>
          <cell r="K99" t="str">
            <v>GTLX250G</v>
          </cell>
          <cell r="R99">
            <v>10</v>
          </cell>
        </row>
        <row r="100">
          <cell r="D100">
            <v>46113</v>
          </cell>
          <cell r="K100" t="str">
            <v>GL250</v>
          </cell>
          <cell r="R100">
            <v>5</v>
          </cell>
        </row>
        <row r="101">
          <cell r="D101">
            <v>46113</v>
          </cell>
          <cell r="K101" t="str">
            <v>CGM300</v>
          </cell>
          <cell r="R101">
            <v>20</v>
          </cell>
        </row>
        <row r="102">
          <cell r="D102">
            <v>46113</v>
          </cell>
          <cell r="K102" t="str">
            <v>GM500</v>
          </cell>
          <cell r="R102">
            <v>10</v>
          </cell>
        </row>
        <row r="103">
          <cell r="D103">
            <v>46113</v>
          </cell>
          <cell r="K103" t="str">
            <v>GM500</v>
          </cell>
          <cell r="R103">
            <v>6</v>
          </cell>
        </row>
        <row r="104">
          <cell r="D104">
            <v>46113</v>
          </cell>
          <cell r="K104" t="str">
            <v>MNH250</v>
          </cell>
          <cell r="R104">
            <v>8</v>
          </cell>
        </row>
        <row r="105">
          <cell r="D105">
            <v>46113</v>
          </cell>
          <cell r="K105" t="str">
            <v>TH200</v>
          </cell>
          <cell r="R105">
            <v>8</v>
          </cell>
        </row>
        <row r="106">
          <cell r="D106">
            <v>46113</v>
          </cell>
          <cell r="K106" t="str">
            <v>CGM300</v>
          </cell>
          <cell r="R106">
            <v>16</v>
          </cell>
        </row>
        <row r="107">
          <cell r="D107">
            <v>46113</v>
          </cell>
          <cell r="K107" t="str">
            <v>GTLX250G</v>
          </cell>
          <cell r="R107">
            <v>10</v>
          </cell>
        </row>
        <row r="108">
          <cell r="D108">
            <v>46113</v>
          </cell>
          <cell r="K108" t="str">
            <v>GL250</v>
          </cell>
          <cell r="R108">
            <v>6</v>
          </cell>
        </row>
        <row r="109">
          <cell r="D109">
            <v>46113</v>
          </cell>
          <cell r="K109" t="str">
            <v>CC300</v>
          </cell>
          <cell r="R109">
            <v>4</v>
          </cell>
        </row>
        <row r="110">
          <cell r="D110">
            <v>46113</v>
          </cell>
          <cell r="K110" t="str">
            <v>CGM300</v>
          </cell>
          <cell r="R110">
            <v>20</v>
          </cell>
        </row>
        <row r="111">
          <cell r="D111">
            <v>46113</v>
          </cell>
          <cell r="K111" t="str">
            <v>GM500</v>
          </cell>
          <cell r="R111">
            <v>10</v>
          </cell>
        </row>
        <row r="112">
          <cell r="D112">
            <v>46113</v>
          </cell>
          <cell r="K112" t="str">
            <v>GTLX250G</v>
          </cell>
          <cell r="R112">
            <v>10</v>
          </cell>
        </row>
        <row r="113">
          <cell r="D113">
            <v>46113</v>
          </cell>
          <cell r="K113" t="str">
            <v>TH200</v>
          </cell>
          <cell r="R113">
            <v>5</v>
          </cell>
        </row>
        <row r="114">
          <cell r="D114">
            <v>46113</v>
          </cell>
          <cell r="K114" t="str">
            <v>GTLX250G</v>
          </cell>
          <cell r="R114">
            <v>5</v>
          </cell>
        </row>
        <row r="115">
          <cell r="D115">
            <v>46113</v>
          </cell>
          <cell r="K115" t="str">
            <v>CGM300</v>
          </cell>
          <cell r="R115">
            <v>20</v>
          </cell>
        </row>
        <row r="116">
          <cell r="D116">
            <v>46113</v>
          </cell>
          <cell r="K116" t="str">
            <v>TH200</v>
          </cell>
          <cell r="R116">
            <v>5</v>
          </cell>
        </row>
        <row r="117">
          <cell r="D117">
            <v>46113</v>
          </cell>
          <cell r="K117" t="str">
            <v>GM500</v>
          </cell>
          <cell r="R117">
            <v>15</v>
          </cell>
        </row>
        <row r="118">
          <cell r="D118">
            <v>46113</v>
          </cell>
          <cell r="K118" t="str">
            <v>CGM300</v>
          </cell>
          <cell r="R118">
            <v>4</v>
          </cell>
        </row>
        <row r="119">
          <cell r="D119">
            <v>46113</v>
          </cell>
          <cell r="K119" t="str">
            <v>GM500</v>
          </cell>
          <cell r="R119">
            <v>8</v>
          </cell>
        </row>
        <row r="120">
          <cell r="D120">
            <v>46113</v>
          </cell>
          <cell r="K120" t="str">
            <v>CC300</v>
          </cell>
          <cell r="R120">
            <v>5</v>
          </cell>
        </row>
        <row r="121">
          <cell r="D121">
            <v>46113</v>
          </cell>
          <cell r="K121" t="str">
            <v>GTLX250G</v>
          </cell>
          <cell r="R121">
            <v>6</v>
          </cell>
        </row>
        <row r="122">
          <cell r="D122">
            <v>46113</v>
          </cell>
          <cell r="K122" t="str">
            <v>MNH250</v>
          </cell>
          <cell r="R122">
            <v>14</v>
          </cell>
        </row>
        <row r="123">
          <cell r="D123">
            <v>46113</v>
          </cell>
          <cell r="K123" t="str">
            <v>GXD500</v>
          </cell>
          <cell r="R123">
            <v>3</v>
          </cell>
        </row>
        <row r="124">
          <cell r="D124">
            <v>46113</v>
          </cell>
          <cell r="K124" t="str">
            <v>CGM300</v>
          </cell>
          <cell r="R124">
            <v>10</v>
          </cell>
        </row>
        <row r="125">
          <cell r="D125">
            <v>46113</v>
          </cell>
          <cell r="K125" t="str">
            <v>GM500</v>
          </cell>
          <cell r="R125">
            <v>6</v>
          </cell>
        </row>
        <row r="126">
          <cell r="D126">
            <v>46113</v>
          </cell>
          <cell r="K126" t="str">
            <v>MNH250</v>
          </cell>
          <cell r="R126">
            <v>5</v>
          </cell>
        </row>
        <row r="127">
          <cell r="D127">
            <v>46113</v>
          </cell>
          <cell r="K127" t="str">
            <v>TH200</v>
          </cell>
          <cell r="R127">
            <v>5</v>
          </cell>
        </row>
        <row r="128">
          <cell r="D128">
            <v>46113</v>
          </cell>
          <cell r="K128" t="str">
            <v>GM500</v>
          </cell>
          <cell r="R128">
            <v>4</v>
          </cell>
        </row>
        <row r="129">
          <cell r="D129">
            <v>46113</v>
          </cell>
          <cell r="K129" t="str">
            <v>CGM300</v>
          </cell>
          <cell r="R129">
            <v>4</v>
          </cell>
        </row>
        <row r="130">
          <cell r="D130">
            <v>46113</v>
          </cell>
          <cell r="K130" t="str">
            <v>GXD500</v>
          </cell>
          <cell r="R130">
            <v>4</v>
          </cell>
        </row>
        <row r="131">
          <cell r="D131">
            <v>46113</v>
          </cell>
          <cell r="K131" t="str">
            <v>GL250</v>
          </cell>
          <cell r="R131">
            <v>5</v>
          </cell>
        </row>
        <row r="132">
          <cell r="D132">
            <v>46113</v>
          </cell>
          <cell r="K132" t="str">
            <v>CN300</v>
          </cell>
          <cell r="R132">
            <v>6</v>
          </cell>
        </row>
        <row r="133">
          <cell r="D133">
            <v>46113</v>
          </cell>
          <cell r="K133" t="str">
            <v>GM500</v>
          </cell>
          <cell r="R133">
            <v>5</v>
          </cell>
        </row>
        <row r="134">
          <cell r="D134">
            <v>46113</v>
          </cell>
          <cell r="K134" t="str">
            <v>GTLX250G</v>
          </cell>
          <cell r="R134">
            <v>10</v>
          </cell>
        </row>
        <row r="135">
          <cell r="D135">
            <v>46113</v>
          </cell>
          <cell r="K135" t="str">
            <v>CGM300</v>
          </cell>
          <cell r="R135">
            <v>20</v>
          </cell>
        </row>
        <row r="136">
          <cell r="D136">
            <v>46113</v>
          </cell>
          <cell r="K136" t="str">
            <v>CC300</v>
          </cell>
          <cell r="R136">
            <v>5</v>
          </cell>
        </row>
        <row r="137">
          <cell r="D137">
            <v>46113</v>
          </cell>
          <cell r="K137" t="str">
            <v>CGM300</v>
          </cell>
          <cell r="R137">
            <v>10</v>
          </cell>
        </row>
        <row r="138">
          <cell r="D138">
            <v>46113</v>
          </cell>
          <cell r="K138" t="str">
            <v>TH200</v>
          </cell>
          <cell r="R138">
            <v>3</v>
          </cell>
        </row>
        <row r="139">
          <cell r="D139">
            <v>46113</v>
          </cell>
          <cell r="K139" t="str">
            <v>GTLX250G</v>
          </cell>
          <cell r="R139">
            <v>5</v>
          </cell>
        </row>
        <row r="140">
          <cell r="D140">
            <v>46113</v>
          </cell>
          <cell r="K140" t="str">
            <v>CC300</v>
          </cell>
          <cell r="R140">
            <v>5</v>
          </cell>
        </row>
        <row r="141">
          <cell r="D141">
            <v>46113</v>
          </cell>
          <cell r="K141" t="str">
            <v>CN300</v>
          </cell>
          <cell r="R141">
            <v>3</v>
          </cell>
        </row>
        <row r="142">
          <cell r="D142">
            <v>46113</v>
          </cell>
          <cell r="K142" t="str">
            <v>GM500</v>
          </cell>
          <cell r="R142">
            <v>2</v>
          </cell>
        </row>
        <row r="143">
          <cell r="D143">
            <v>46113</v>
          </cell>
          <cell r="K143" t="str">
            <v>GM500</v>
          </cell>
          <cell r="R143">
            <v>5</v>
          </cell>
        </row>
        <row r="144">
          <cell r="D144">
            <v>46113</v>
          </cell>
          <cell r="K144" t="str">
            <v>CGM300</v>
          </cell>
          <cell r="R144">
            <v>10</v>
          </cell>
        </row>
        <row r="145">
          <cell r="D145">
            <v>46113</v>
          </cell>
          <cell r="K145" t="str">
            <v>GTLX250G</v>
          </cell>
          <cell r="R145">
            <v>5</v>
          </cell>
        </row>
        <row r="146">
          <cell r="D146">
            <v>46113</v>
          </cell>
          <cell r="K146" t="str">
            <v>MNH250</v>
          </cell>
          <cell r="R146">
            <v>5</v>
          </cell>
        </row>
        <row r="147">
          <cell r="D147">
            <v>46113</v>
          </cell>
          <cell r="K147" t="str">
            <v>CC300</v>
          </cell>
          <cell r="R147">
            <v>5</v>
          </cell>
        </row>
        <row r="148">
          <cell r="D148">
            <v>46113</v>
          </cell>
          <cell r="K148" t="str">
            <v>TH200</v>
          </cell>
          <cell r="R148">
            <v>5</v>
          </cell>
        </row>
        <row r="149">
          <cell r="D149">
            <v>46113</v>
          </cell>
          <cell r="K149" t="str">
            <v>GM500</v>
          </cell>
          <cell r="R149">
            <v>10</v>
          </cell>
        </row>
        <row r="150">
          <cell r="D150">
            <v>46113</v>
          </cell>
          <cell r="K150" t="str">
            <v>CGM300</v>
          </cell>
          <cell r="R150">
            <v>10</v>
          </cell>
        </row>
        <row r="151">
          <cell r="D151">
            <v>46113</v>
          </cell>
          <cell r="K151" t="str">
            <v>GTLX250G</v>
          </cell>
          <cell r="R151">
            <v>5</v>
          </cell>
        </row>
        <row r="152">
          <cell r="D152">
            <v>46113</v>
          </cell>
          <cell r="K152" t="str">
            <v>TH200</v>
          </cell>
          <cell r="R152">
            <v>5</v>
          </cell>
        </row>
        <row r="153">
          <cell r="D153">
            <v>46113</v>
          </cell>
          <cell r="K153" t="str">
            <v>GTLX250G</v>
          </cell>
          <cell r="R153">
            <v>3</v>
          </cell>
        </row>
        <row r="154">
          <cell r="D154">
            <v>46113</v>
          </cell>
          <cell r="K154" t="str">
            <v>CGM300</v>
          </cell>
          <cell r="R154">
            <v>7</v>
          </cell>
        </row>
        <row r="155">
          <cell r="D155">
            <v>46113</v>
          </cell>
          <cell r="K155" t="str">
            <v>CGM300</v>
          </cell>
          <cell r="R155">
            <v>10</v>
          </cell>
        </row>
        <row r="156">
          <cell r="D156">
            <v>46113</v>
          </cell>
          <cell r="K156" t="str">
            <v>GTLX250G</v>
          </cell>
          <cell r="R156">
            <v>10</v>
          </cell>
        </row>
        <row r="157">
          <cell r="D157">
            <v>46113</v>
          </cell>
          <cell r="K157" t="str">
            <v>GXD500</v>
          </cell>
          <cell r="R157">
            <v>5</v>
          </cell>
        </row>
        <row r="158">
          <cell r="D158">
            <v>46113</v>
          </cell>
          <cell r="K158" t="str">
            <v>CGM300</v>
          </cell>
          <cell r="R158">
            <v>10</v>
          </cell>
        </row>
        <row r="159">
          <cell r="D159">
            <v>46113</v>
          </cell>
          <cell r="K159" t="str">
            <v>GM500</v>
          </cell>
          <cell r="R159">
            <v>5</v>
          </cell>
        </row>
        <row r="160">
          <cell r="D160">
            <v>46113</v>
          </cell>
          <cell r="K160" t="str">
            <v>CGM300</v>
          </cell>
          <cell r="R160">
            <v>6</v>
          </cell>
        </row>
        <row r="161">
          <cell r="D161">
            <v>46113</v>
          </cell>
          <cell r="K161" t="str">
            <v>TH200</v>
          </cell>
          <cell r="R161">
            <v>3</v>
          </cell>
        </row>
        <row r="162">
          <cell r="D162">
            <v>46113</v>
          </cell>
          <cell r="K162" t="str">
            <v>CGM300</v>
          </cell>
          <cell r="R162">
            <v>5</v>
          </cell>
        </row>
        <row r="163">
          <cell r="D163">
            <v>46113</v>
          </cell>
          <cell r="K163" t="str">
            <v>CC300</v>
          </cell>
          <cell r="R163">
            <v>5</v>
          </cell>
        </row>
        <row r="164">
          <cell r="D164">
            <v>46113</v>
          </cell>
          <cell r="K164" t="str">
            <v>GTLX250G</v>
          </cell>
          <cell r="R164">
            <v>5</v>
          </cell>
        </row>
        <row r="165">
          <cell r="D165">
            <v>46113</v>
          </cell>
          <cell r="K165" t="str">
            <v>CC300</v>
          </cell>
          <cell r="R165">
            <v>3</v>
          </cell>
        </row>
        <row r="166">
          <cell r="D166">
            <v>46113</v>
          </cell>
          <cell r="K166" t="str">
            <v>CN300</v>
          </cell>
          <cell r="R166">
            <v>3</v>
          </cell>
        </row>
        <row r="167">
          <cell r="D167">
            <v>46113</v>
          </cell>
          <cell r="K167" t="str">
            <v>CGM300</v>
          </cell>
          <cell r="R167">
            <v>5</v>
          </cell>
        </row>
        <row r="168">
          <cell r="D168">
            <v>46113</v>
          </cell>
          <cell r="K168" t="str">
            <v>GL250</v>
          </cell>
          <cell r="R168">
            <v>5</v>
          </cell>
        </row>
        <row r="169">
          <cell r="D169">
            <v>46113</v>
          </cell>
          <cell r="K169" t="str">
            <v>GTLX250G</v>
          </cell>
          <cell r="R169">
            <v>5</v>
          </cell>
        </row>
        <row r="170">
          <cell r="D170">
            <v>46113</v>
          </cell>
          <cell r="K170" t="str">
            <v>CC300</v>
          </cell>
          <cell r="R170">
            <v>2</v>
          </cell>
        </row>
        <row r="171">
          <cell r="D171">
            <v>46113</v>
          </cell>
          <cell r="K171" t="str">
            <v>CGM300</v>
          </cell>
          <cell r="R171">
            <v>10</v>
          </cell>
        </row>
        <row r="172">
          <cell r="D172">
            <v>46113</v>
          </cell>
          <cell r="K172" t="str">
            <v>MNH250</v>
          </cell>
          <cell r="R172">
            <v>2</v>
          </cell>
        </row>
        <row r="173">
          <cell r="D173">
            <v>46113</v>
          </cell>
          <cell r="K173" t="str">
            <v>GM500</v>
          </cell>
          <cell r="R173">
            <v>15</v>
          </cell>
        </row>
        <row r="174">
          <cell r="D174">
            <v>46113</v>
          </cell>
          <cell r="K174" t="str">
            <v>CGM300</v>
          </cell>
          <cell r="R174">
            <v>15</v>
          </cell>
        </row>
        <row r="175">
          <cell r="D175">
            <v>46113</v>
          </cell>
          <cell r="K175" t="str">
            <v>GTLX250G</v>
          </cell>
          <cell r="R175">
            <v>5</v>
          </cell>
        </row>
        <row r="176">
          <cell r="D176">
            <v>46113</v>
          </cell>
          <cell r="K176" t="str">
            <v>TH200</v>
          </cell>
          <cell r="R176">
            <v>5</v>
          </cell>
        </row>
        <row r="177">
          <cell r="D177">
            <v>46113</v>
          </cell>
          <cell r="K177" t="str">
            <v>MNH250</v>
          </cell>
          <cell r="R177">
            <v>2</v>
          </cell>
        </row>
        <row r="178">
          <cell r="D178">
            <v>46113</v>
          </cell>
          <cell r="K178" t="str">
            <v>TH200</v>
          </cell>
          <cell r="R178">
            <v>2</v>
          </cell>
        </row>
        <row r="179">
          <cell r="D179">
            <v>46113</v>
          </cell>
          <cell r="K179" t="str">
            <v>CGM300</v>
          </cell>
          <cell r="R179">
            <v>8</v>
          </cell>
        </row>
        <row r="180">
          <cell r="D180">
            <v>46113</v>
          </cell>
          <cell r="K180" t="str">
            <v>GM500</v>
          </cell>
          <cell r="R180">
            <v>2</v>
          </cell>
        </row>
        <row r="181">
          <cell r="D181">
            <v>46113</v>
          </cell>
          <cell r="K181" t="str">
            <v>GTLX250G</v>
          </cell>
          <cell r="R181">
            <v>4</v>
          </cell>
        </row>
        <row r="182">
          <cell r="D182">
            <v>46113</v>
          </cell>
          <cell r="K182" t="str">
            <v>TH200</v>
          </cell>
          <cell r="R182">
            <v>4</v>
          </cell>
        </row>
        <row r="183">
          <cell r="D183">
            <v>46113</v>
          </cell>
          <cell r="K183" t="str">
            <v>CC300</v>
          </cell>
          <cell r="R183">
            <v>2</v>
          </cell>
        </row>
        <row r="184">
          <cell r="D184">
            <v>46113</v>
          </cell>
          <cell r="K184" t="str">
            <v>CGM300</v>
          </cell>
          <cell r="R184">
            <v>4</v>
          </cell>
        </row>
        <row r="185">
          <cell r="D185">
            <v>46113</v>
          </cell>
          <cell r="K185" t="str">
            <v>CN300</v>
          </cell>
          <cell r="R185">
            <v>3</v>
          </cell>
        </row>
        <row r="186">
          <cell r="D186">
            <v>46113</v>
          </cell>
          <cell r="K186" t="str">
            <v>MNH250</v>
          </cell>
          <cell r="R186">
            <v>3</v>
          </cell>
        </row>
        <row r="187">
          <cell r="D187">
            <v>46113</v>
          </cell>
          <cell r="K187" t="str">
            <v>CC300</v>
          </cell>
          <cell r="R187">
            <v>5</v>
          </cell>
        </row>
        <row r="188">
          <cell r="D188">
            <v>46113</v>
          </cell>
          <cell r="K188" t="str">
            <v>CGM300</v>
          </cell>
          <cell r="R188">
            <v>20</v>
          </cell>
        </row>
        <row r="189">
          <cell r="D189">
            <v>46113</v>
          </cell>
          <cell r="K189" t="str">
            <v>MNH250</v>
          </cell>
          <cell r="R189">
            <v>5</v>
          </cell>
        </row>
        <row r="190">
          <cell r="D190">
            <v>46113</v>
          </cell>
          <cell r="K190" t="str">
            <v>TH200</v>
          </cell>
          <cell r="R190">
            <v>5</v>
          </cell>
        </row>
        <row r="191">
          <cell r="D191">
            <v>46113</v>
          </cell>
          <cell r="K191" t="str">
            <v>CGM300</v>
          </cell>
          <cell r="R191">
            <v>10</v>
          </cell>
        </row>
        <row r="192">
          <cell r="D192">
            <v>46113</v>
          </cell>
          <cell r="K192" t="str">
            <v>GTLX250G</v>
          </cell>
          <cell r="R192">
            <v>6</v>
          </cell>
        </row>
        <row r="193">
          <cell r="D193">
            <v>46113</v>
          </cell>
          <cell r="K193" t="str">
            <v>TH200</v>
          </cell>
          <cell r="R193">
            <v>5</v>
          </cell>
        </row>
        <row r="194">
          <cell r="D194">
            <v>46113</v>
          </cell>
          <cell r="K194" t="str">
            <v>MNH250</v>
          </cell>
          <cell r="R194">
            <v>6</v>
          </cell>
        </row>
        <row r="195">
          <cell r="D195">
            <v>46113</v>
          </cell>
          <cell r="K195" t="str">
            <v>CGM300</v>
          </cell>
          <cell r="R195">
            <v>20</v>
          </cell>
        </row>
        <row r="196">
          <cell r="D196">
            <v>46113</v>
          </cell>
          <cell r="K196" t="str">
            <v>CGM300</v>
          </cell>
          <cell r="R196">
            <v>5</v>
          </cell>
        </row>
        <row r="197">
          <cell r="D197">
            <v>46113</v>
          </cell>
          <cell r="K197" t="str">
            <v>GL250</v>
          </cell>
          <cell r="R197">
            <v>5</v>
          </cell>
        </row>
        <row r="198">
          <cell r="D198">
            <v>46113</v>
          </cell>
          <cell r="K198" t="str">
            <v>CGM300</v>
          </cell>
          <cell r="R198">
            <v>10</v>
          </cell>
        </row>
        <row r="199">
          <cell r="D199">
            <v>46113</v>
          </cell>
          <cell r="K199" t="str">
            <v>TH200</v>
          </cell>
          <cell r="R199">
            <v>10</v>
          </cell>
        </row>
        <row r="200">
          <cell r="D200">
            <v>46113</v>
          </cell>
          <cell r="K200" t="str">
            <v>GXD500</v>
          </cell>
          <cell r="R200">
            <v>10</v>
          </cell>
        </row>
        <row r="201">
          <cell r="D201">
            <v>46113</v>
          </cell>
          <cell r="K201" t="str">
            <v>CC300</v>
          </cell>
          <cell r="R201">
            <v>4</v>
          </cell>
        </row>
        <row r="202">
          <cell r="D202">
            <v>46113</v>
          </cell>
          <cell r="K202" t="str">
            <v>GXD500</v>
          </cell>
          <cell r="R202">
            <v>3</v>
          </cell>
        </row>
        <row r="203">
          <cell r="D203">
            <v>46113</v>
          </cell>
          <cell r="K203" t="str">
            <v>GTLX250G</v>
          </cell>
          <cell r="R203">
            <v>6</v>
          </cell>
        </row>
        <row r="204">
          <cell r="D204">
            <v>46113</v>
          </cell>
          <cell r="K204" t="str">
            <v>CGM300</v>
          </cell>
          <cell r="R204">
            <v>10</v>
          </cell>
        </row>
        <row r="205">
          <cell r="D205">
            <v>46113</v>
          </cell>
          <cell r="K205" t="str">
            <v>GM500</v>
          </cell>
          <cell r="R205">
            <v>5</v>
          </cell>
        </row>
        <row r="206">
          <cell r="D206">
            <v>46113</v>
          </cell>
          <cell r="K206" t="str">
            <v>CGM300</v>
          </cell>
          <cell r="R206">
            <v>5</v>
          </cell>
        </row>
        <row r="207">
          <cell r="D207">
            <v>46113</v>
          </cell>
          <cell r="K207" t="str">
            <v>TH200</v>
          </cell>
          <cell r="R207">
            <v>3</v>
          </cell>
        </row>
        <row r="208">
          <cell r="D208">
            <v>46113</v>
          </cell>
          <cell r="K208" t="str">
            <v>CGM300</v>
          </cell>
          <cell r="R208">
            <v>10</v>
          </cell>
        </row>
        <row r="209">
          <cell r="D209">
            <v>46113</v>
          </cell>
          <cell r="K209" t="str">
            <v>TH200</v>
          </cell>
          <cell r="R209">
            <v>2</v>
          </cell>
        </row>
        <row r="210">
          <cell r="D210">
            <v>46113</v>
          </cell>
          <cell r="K210" t="str">
            <v>GTLX250G</v>
          </cell>
          <cell r="R210">
            <v>2</v>
          </cell>
        </row>
        <row r="211">
          <cell r="D211">
            <v>46113</v>
          </cell>
          <cell r="K211" t="str">
            <v>GTLX250G</v>
          </cell>
          <cell r="R211">
            <v>2</v>
          </cell>
        </row>
        <row r="212">
          <cell r="D212">
            <v>46113</v>
          </cell>
          <cell r="K212" t="str">
            <v>MNH250</v>
          </cell>
          <cell r="R212">
            <v>2</v>
          </cell>
        </row>
        <row r="213">
          <cell r="D213">
            <v>46113</v>
          </cell>
          <cell r="K213" t="str">
            <v>TH200</v>
          </cell>
          <cell r="R213">
            <v>2</v>
          </cell>
        </row>
        <row r="214">
          <cell r="D214">
            <v>46113</v>
          </cell>
          <cell r="K214" t="str">
            <v>CC300</v>
          </cell>
          <cell r="R214">
            <v>2</v>
          </cell>
        </row>
        <row r="215">
          <cell r="D215">
            <v>46113</v>
          </cell>
          <cell r="K215" t="str">
            <v>CN300</v>
          </cell>
          <cell r="R215">
            <v>2</v>
          </cell>
        </row>
        <row r="216">
          <cell r="D216">
            <v>46113</v>
          </cell>
          <cell r="K216" t="str">
            <v>CGM300</v>
          </cell>
          <cell r="R216">
            <v>5</v>
          </cell>
        </row>
        <row r="217">
          <cell r="D217">
            <v>46113</v>
          </cell>
          <cell r="K217" t="str">
            <v>MNH250</v>
          </cell>
          <cell r="R217">
            <v>2</v>
          </cell>
        </row>
        <row r="218">
          <cell r="D218">
            <v>46113</v>
          </cell>
          <cell r="K218" t="str">
            <v>TH200</v>
          </cell>
          <cell r="R218">
            <v>2</v>
          </cell>
        </row>
        <row r="219">
          <cell r="D219">
            <v>46113</v>
          </cell>
          <cell r="K219" t="str">
            <v>CC300</v>
          </cell>
          <cell r="R219">
            <v>2</v>
          </cell>
        </row>
        <row r="220">
          <cell r="D220">
            <v>46113</v>
          </cell>
          <cell r="K220" t="str">
            <v>CN300</v>
          </cell>
          <cell r="R220">
            <v>2</v>
          </cell>
        </row>
        <row r="221">
          <cell r="D221">
            <v>46114</v>
          </cell>
          <cell r="K221" t="str">
            <v>CC300</v>
          </cell>
          <cell r="R221">
            <v>8</v>
          </cell>
        </row>
        <row r="222">
          <cell r="D222">
            <v>46114</v>
          </cell>
          <cell r="K222" t="str">
            <v>TH200</v>
          </cell>
          <cell r="R222">
            <v>4</v>
          </cell>
        </row>
        <row r="223">
          <cell r="D223">
            <v>46114</v>
          </cell>
          <cell r="K223" t="str">
            <v>GL250</v>
          </cell>
          <cell r="R223">
            <v>4</v>
          </cell>
        </row>
        <row r="224">
          <cell r="D224">
            <v>46114</v>
          </cell>
          <cell r="K224" t="str">
            <v>GTLX250G</v>
          </cell>
          <cell r="R224">
            <v>6</v>
          </cell>
        </row>
        <row r="225">
          <cell r="D225">
            <v>46114</v>
          </cell>
          <cell r="K225" t="str">
            <v>MNH250</v>
          </cell>
          <cell r="R225">
            <v>6</v>
          </cell>
        </row>
        <row r="226">
          <cell r="D226">
            <v>46114</v>
          </cell>
          <cell r="K226" t="str">
            <v>CGM300</v>
          </cell>
          <cell r="R226">
            <v>6</v>
          </cell>
        </row>
        <row r="227">
          <cell r="D227">
            <v>46114</v>
          </cell>
          <cell r="K227" t="str">
            <v>GM500</v>
          </cell>
          <cell r="R227">
            <v>8</v>
          </cell>
        </row>
        <row r="228">
          <cell r="D228">
            <v>46114</v>
          </cell>
          <cell r="K228" t="str">
            <v>GL250</v>
          </cell>
          <cell r="R228">
            <v>2</v>
          </cell>
        </row>
        <row r="229">
          <cell r="D229">
            <v>46114</v>
          </cell>
          <cell r="K229" t="str">
            <v>GM500</v>
          </cell>
          <cell r="R229">
            <v>6</v>
          </cell>
        </row>
        <row r="230">
          <cell r="D230">
            <v>46114</v>
          </cell>
          <cell r="K230" t="str">
            <v>CC300</v>
          </cell>
          <cell r="R230">
            <v>2</v>
          </cell>
        </row>
        <row r="231">
          <cell r="D231">
            <v>46114</v>
          </cell>
          <cell r="K231" t="str">
            <v>GTLX250G</v>
          </cell>
          <cell r="R231">
            <v>2</v>
          </cell>
        </row>
        <row r="232">
          <cell r="D232">
            <v>46114</v>
          </cell>
          <cell r="K232" t="str">
            <v>MNH250</v>
          </cell>
          <cell r="R232">
            <v>2</v>
          </cell>
        </row>
        <row r="233">
          <cell r="D233">
            <v>46114</v>
          </cell>
          <cell r="K233" t="str">
            <v>GTLX250G</v>
          </cell>
          <cell r="R233">
            <v>6</v>
          </cell>
        </row>
        <row r="234">
          <cell r="D234">
            <v>46114</v>
          </cell>
          <cell r="K234" t="str">
            <v>GL250</v>
          </cell>
          <cell r="R234">
            <v>4</v>
          </cell>
        </row>
        <row r="235">
          <cell r="D235">
            <v>46114</v>
          </cell>
          <cell r="K235" t="str">
            <v>TH200</v>
          </cell>
          <cell r="R235">
            <v>2</v>
          </cell>
        </row>
        <row r="236">
          <cell r="D236">
            <v>46114</v>
          </cell>
          <cell r="K236" t="str">
            <v>CC300</v>
          </cell>
          <cell r="R236">
            <v>2</v>
          </cell>
        </row>
        <row r="237">
          <cell r="D237">
            <v>46114</v>
          </cell>
          <cell r="K237" t="str">
            <v>MNH250</v>
          </cell>
          <cell r="R237">
            <v>6</v>
          </cell>
        </row>
        <row r="238">
          <cell r="D238">
            <v>46114</v>
          </cell>
          <cell r="K238" t="str">
            <v>GM500</v>
          </cell>
          <cell r="R238">
            <v>6</v>
          </cell>
        </row>
        <row r="239">
          <cell r="D239">
            <v>46114</v>
          </cell>
          <cell r="K239" t="str">
            <v>CGM300</v>
          </cell>
          <cell r="R239">
            <v>20</v>
          </cell>
        </row>
        <row r="240">
          <cell r="D240">
            <v>46114</v>
          </cell>
          <cell r="K240" t="str">
            <v>GTLX250G</v>
          </cell>
          <cell r="R240">
            <v>6</v>
          </cell>
        </row>
        <row r="241">
          <cell r="D241">
            <v>46114</v>
          </cell>
          <cell r="K241" t="str">
            <v>GL250</v>
          </cell>
          <cell r="R241">
            <v>4</v>
          </cell>
        </row>
        <row r="242">
          <cell r="D242">
            <v>46114</v>
          </cell>
          <cell r="K242" t="str">
            <v>GM500</v>
          </cell>
          <cell r="R242">
            <v>8</v>
          </cell>
        </row>
        <row r="243">
          <cell r="D243">
            <v>46114</v>
          </cell>
          <cell r="K243" t="str">
            <v>CC300</v>
          </cell>
          <cell r="R243">
            <v>8</v>
          </cell>
        </row>
        <row r="244">
          <cell r="D244">
            <v>46114</v>
          </cell>
          <cell r="K244" t="str">
            <v>CGM300</v>
          </cell>
          <cell r="R244">
            <v>4</v>
          </cell>
        </row>
        <row r="245">
          <cell r="D245">
            <v>46114</v>
          </cell>
          <cell r="K245" t="str">
            <v>TH200</v>
          </cell>
          <cell r="R245">
            <v>2</v>
          </cell>
        </row>
        <row r="246">
          <cell r="D246">
            <v>46114</v>
          </cell>
          <cell r="K246" t="str">
            <v>MNH250</v>
          </cell>
          <cell r="R246">
            <v>6</v>
          </cell>
        </row>
        <row r="247">
          <cell r="D247">
            <v>46114</v>
          </cell>
          <cell r="K247" t="str">
            <v>CGM300</v>
          </cell>
          <cell r="R247">
            <v>8</v>
          </cell>
        </row>
        <row r="248">
          <cell r="D248">
            <v>46114</v>
          </cell>
          <cell r="K248" t="str">
            <v>GTLX250G</v>
          </cell>
          <cell r="R248">
            <v>6</v>
          </cell>
        </row>
        <row r="249">
          <cell r="D249">
            <v>46114</v>
          </cell>
          <cell r="K249" t="str">
            <v>GM500</v>
          </cell>
          <cell r="R249">
            <v>8</v>
          </cell>
        </row>
        <row r="250">
          <cell r="D250">
            <v>46114</v>
          </cell>
          <cell r="K250" t="str">
            <v>CC300</v>
          </cell>
          <cell r="R250">
            <v>4</v>
          </cell>
        </row>
        <row r="251">
          <cell r="D251">
            <v>46114</v>
          </cell>
          <cell r="K251" t="str">
            <v>TH200</v>
          </cell>
          <cell r="R251">
            <v>6</v>
          </cell>
        </row>
        <row r="252">
          <cell r="D252">
            <v>46114</v>
          </cell>
          <cell r="K252" t="str">
            <v>MNH250</v>
          </cell>
          <cell r="R252">
            <v>6</v>
          </cell>
        </row>
        <row r="253">
          <cell r="D253">
            <v>46114</v>
          </cell>
          <cell r="K253" t="str">
            <v>GL250</v>
          </cell>
          <cell r="R253">
            <v>4</v>
          </cell>
        </row>
        <row r="254">
          <cell r="D254">
            <v>46114</v>
          </cell>
          <cell r="K254" t="str">
            <v>CGM300</v>
          </cell>
          <cell r="R254">
            <v>13</v>
          </cell>
        </row>
        <row r="255">
          <cell r="D255">
            <v>46114</v>
          </cell>
          <cell r="K255" t="str">
            <v>GM500</v>
          </cell>
          <cell r="R255">
            <v>8</v>
          </cell>
        </row>
        <row r="256">
          <cell r="D256">
            <v>46114</v>
          </cell>
          <cell r="K256" t="str">
            <v>GM500</v>
          </cell>
          <cell r="R256">
            <v>4</v>
          </cell>
        </row>
        <row r="257">
          <cell r="D257">
            <v>46114</v>
          </cell>
          <cell r="K257" t="str">
            <v>CC300</v>
          </cell>
          <cell r="R257">
            <v>8</v>
          </cell>
        </row>
        <row r="258">
          <cell r="D258">
            <v>46114</v>
          </cell>
          <cell r="K258" t="str">
            <v>MNH250</v>
          </cell>
          <cell r="R258">
            <v>4</v>
          </cell>
        </row>
        <row r="259">
          <cell r="D259">
            <v>46114</v>
          </cell>
          <cell r="K259" t="str">
            <v>CGM300</v>
          </cell>
          <cell r="R259">
            <v>6</v>
          </cell>
        </row>
        <row r="260">
          <cell r="D260">
            <v>46114</v>
          </cell>
          <cell r="K260" t="str">
            <v>GL250</v>
          </cell>
          <cell r="R260">
            <v>4</v>
          </cell>
        </row>
        <row r="261">
          <cell r="D261">
            <v>46114</v>
          </cell>
          <cell r="K261" t="str">
            <v>GM500</v>
          </cell>
          <cell r="R261">
            <v>6</v>
          </cell>
        </row>
        <row r="262">
          <cell r="D262">
            <v>46114</v>
          </cell>
          <cell r="K262" t="str">
            <v>CC300</v>
          </cell>
          <cell r="R262">
            <v>8</v>
          </cell>
        </row>
        <row r="263">
          <cell r="D263">
            <v>46114</v>
          </cell>
          <cell r="K263" t="str">
            <v>TH200</v>
          </cell>
          <cell r="R263">
            <v>6</v>
          </cell>
        </row>
        <row r="264">
          <cell r="D264">
            <v>46114</v>
          </cell>
          <cell r="K264" t="str">
            <v>GM500</v>
          </cell>
          <cell r="R264">
            <v>4</v>
          </cell>
        </row>
        <row r="265">
          <cell r="D265">
            <v>46114</v>
          </cell>
          <cell r="K265" t="str">
            <v>CC300</v>
          </cell>
          <cell r="R265">
            <v>4</v>
          </cell>
        </row>
        <row r="266">
          <cell r="D266">
            <v>46114</v>
          </cell>
          <cell r="K266" t="str">
            <v>GL250</v>
          </cell>
          <cell r="R266">
            <v>2</v>
          </cell>
        </row>
        <row r="267">
          <cell r="D267">
            <v>46114</v>
          </cell>
          <cell r="K267" t="str">
            <v>GTLX250G</v>
          </cell>
          <cell r="R267">
            <v>10</v>
          </cell>
        </row>
        <row r="268">
          <cell r="D268">
            <v>46114</v>
          </cell>
          <cell r="K268" t="str">
            <v>GM500</v>
          </cell>
          <cell r="R268">
            <v>15</v>
          </cell>
        </row>
        <row r="269">
          <cell r="D269">
            <v>46114</v>
          </cell>
          <cell r="K269" t="str">
            <v>CGM300</v>
          </cell>
          <cell r="R269">
            <v>25</v>
          </cell>
        </row>
        <row r="270">
          <cell r="D270">
            <v>46114</v>
          </cell>
          <cell r="K270" t="str">
            <v>GL250</v>
          </cell>
          <cell r="R270">
            <v>4</v>
          </cell>
        </row>
        <row r="271">
          <cell r="D271">
            <v>46114</v>
          </cell>
          <cell r="K271" t="str">
            <v>GTLX250G</v>
          </cell>
          <cell r="R271">
            <v>4</v>
          </cell>
        </row>
        <row r="272">
          <cell r="D272">
            <v>46114</v>
          </cell>
          <cell r="K272" t="str">
            <v>MNH250</v>
          </cell>
          <cell r="R272">
            <v>4</v>
          </cell>
        </row>
        <row r="273">
          <cell r="D273">
            <v>46114</v>
          </cell>
          <cell r="K273" t="str">
            <v>GL250</v>
          </cell>
          <cell r="R273">
            <v>2</v>
          </cell>
        </row>
        <row r="274">
          <cell r="D274">
            <v>46114</v>
          </cell>
          <cell r="K274" t="str">
            <v>TH200</v>
          </cell>
          <cell r="R274">
            <v>4</v>
          </cell>
        </row>
        <row r="275">
          <cell r="D275">
            <v>46114</v>
          </cell>
          <cell r="K275" t="str">
            <v>GM500</v>
          </cell>
          <cell r="R275">
            <v>6</v>
          </cell>
        </row>
        <row r="276">
          <cell r="D276">
            <v>46114</v>
          </cell>
          <cell r="K276" t="str">
            <v>CGM300</v>
          </cell>
          <cell r="R276">
            <v>6</v>
          </cell>
        </row>
        <row r="277">
          <cell r="D277">
            <v>46114</v>
          </cell>
          <cell r="K277" t="str">
            <v>CC300</v>
          </cell>
          <cell r="R277">
            <v>6</v>
          </cell>
        </row>
        <row r="278">
          <cell r="D278">
            <v>46114</v>
          </cell>
          <cell r="K278" t="str">
            <v>CGM300</v>
          </cell>
          <cell r="R278">
            <v>6</v>
          </cell>
        </row>
        <row r="279">
          <cell r="D279">
            <v>46114</v>
          </cell>
          <cell r="K279" t="str">
            <v>GL250</v>
          </cell>
          <cell r="R279">
            <v>2</v>
          </cell>
        </row>
        <row r="280">
          <cell r="D280">
            <v>46114</v>
          </cell>
          <cell r="K280" t="str">
            <v>MNH250</v>
          </cell>
          <cell r="R280">
            <v>4</v>
          </cell>
        </row>
        <row r="281">
          <cell r="D281">
            <v>46114</v>
          </cell>
          <cell r="K281" t="str">
            <v>CC300</v>
          </cell>
          <cell r="R281">
            <v>2</v>
          </cell>
        </row>
        <row r="282">
          <cell r="D282">
            <v>46114</v>
          </cell>
          <cell r="K282" t="str">
            <v>GM500</v>
          </cell>
          <cell r="R282">
            <v>6</v>
          </cell>
        </row>
        <row r="283">
          <cell r="D283">
            <v>46114</v>
          </cell>
          <cell r="K283" t="str">
            <v>GTLX250G</v>
          </cell>
          <cell r="R283">
            <v>2</v>
          </cell>
        </row>
        <row r="284">
          <cell r="D284">
            <v>46114</v>
          </cell>
          <cell r="K284" t="str">
            <v>TH200</v>
          </cell>
          <cell r="R284">
            <v>3</v>
          </cell>
        </row>
        <row r="285">
          <cell r="D285">
            <v>46114</v>
          </cell>
          <cell r="K285" t="str">
            <v>GM500</v>
          </cell>
          <cell r="R285">
            <v>5</v>
          </cell>
        </row>
        <row r="286">
          <cell r="D286">
            <v>46114</v>
          </cell>
          <cell r="K286" t="str">
            <v>GL250</v>
          </cell>
          <cell r="R286">
            <v>3</v>
          </cell>
        </row>
        <row r="287">
          <cell r="D287">
            <v>46114</v>
          </cell>
          <cell r="K287" t="str">
            <v>CGM300</v>
          </cell>
          <cell r="R287">
            <v>5</v>
          </cell>
        </row>
        <row r="288">
          <cell r="D288">
            <v>46114</v>
          </cell>
          <cell r="K288" t="str">
            <v>GTLX250G</v>
          </cell>
          <cell r="R288">
            <v>3</v>
          </cell>
        </row>
        <row r="289">
          <cell r="D289">
            <v>46114</v>
          </cell>
          <cell r="K289" t="str">
            <v>CC300</v>
          </cell>
          <cell r="R289">
            <v>3</v>
          </cell>
        </row>
        <row r="290">
          <cell r="D290">
            <v>46114</v>
          </cell>
          <cell r="K290" t="str">
            <v>MNH250</v>
          </cell>
          <cell r="R290">
            <v>3</v>
          </cell>
        </row>
        <row r="291">
          <cell r="D291">
            <v>46114</v>
          </cell>
          <cell r="K291" t="str">
            <v>CC300</v>
          </cell>
          <cell r="R291">
            <v>8</v>
          </cell>
        </row>
        <row r="292">
          <cell r="D292">
            <v>46114</v>
          </cell>
          <cell r="K292" t="str">
            <v>GTLX250G</v>
          </cell>
          <cell r="R292">
            <v>8</v>
          </cell>
        </row>
        <row r="293">
          <cell r="D293">
            <v>46114</v>
          </cell>
          <cell r="K293" t="str">
            <v>GM500</v>
          </cell>
          <cell r="R293">
            <v>10</v>
          </cell>
        </row>
        <row r="294">
          <cell r="D294">
            <v>46114</v>
          </cell>
          <cell r="K294" t="str">
            <v>MNH250</v>
          </cell>
          <cell r="R294">
            <v>8</v>
          </cell>
        </row>
        <row r="295">
          <cell r="D295">
            <v>46114</v>
          </cell>
          <cell r="K295" t="str">
            <v>GL250</v>
          </cell>
          <cell r="R295">
            <v>6</v>
          </cell>
        </row>
        <row r="296">
          <cell r="D296">
            <v>46114</v>
          </cell>
          <cell r="K296" t="str">
            <v>CGM300</v>
          </cell>
          <cell r="R296">
            <v>10</v>
          </cell>
        </row>
        <row r="297">
          <cell r="D297">
            <v>46114</v>
          </cell>
          <cell r="K297" t="str">
            <v>TH200</v>
          </cell>
          <cell r="R297">
            <v>8</v>
          </cell>
        </row>
        <row r="298">
          <cell r="D298">
            <v>46114</v>
          </cell>
          <cell r="K298" t="str">
            <v>GTLX250G</v>
          </cell>
          <cell r="R298">
            <v>8</v>
          </cell>
        </row>
        <row r="299">
          <cell r="D299">
            <v>46114</v>
          </cell>
          <cell r="K299" t="str">
            <v>CGM300</v>
          </cell>
          <cell r="R299">
            <v>30</v>
          </cell>
        </row>
        <row r="300">
          <cell r="D300">
            <v>46114</v>
          </cell>
          <cell r="K300" t="str">
            <v>MNH250</v>
          </cell>
          <cell r="R300">
            <v>10</v>
          </cell>
        </row>
        <row r="301">
          <cell r="D301">
            <v>46114</v>
          </cell>
          <cell r="K301" t="str">
            <v>GM500</v>
          </cell>
          <cell r="R301">
            <v>5</v>
          </cell>
        </row>
        <row r="302">
          <cell r="D302">
            <v>46114</v>
          </cell>
          <cell r="K302" t="str">
            <v>CGM300</v>
          </cell>
          <cell r="R302">
            <v>15</v>
          </cell>
        </row>
        <row r="303">
          <cell r="D303">
            <v>46114</v>
          </cell>
          <cell r="K303" t="str">
            <v>GM500</v>
          </cell>
          <cell r="R303">
            <v>15</v>
          </cell>
        </row>
        <row r="304">
          <cell r="D304">
            <v>46114</v>
          </cell>
          <cell r="K304" t="str">
            <v>GTLX250G</v>
          </cell>
          <cell r="R304">
            <v>15</v>
          </cell>
        </row>
        <row r="305">
          <cell r="D305">
            <v>46114</v>
          </cell>
          <cell r="K305" t="str">
            <v>CC300</v>
          </cell>
          <cell r="R305">
            <v>15</v>
          </cell>
        </row>
        <row r="306">
          <cell r="D306">
            <v>46114</v>
          </cell>
          <cell r="K306" t="str">
            <v>MNH250</v>
          </cell>
          <cell r="R306">
            <v>15</v>
          </cell>
        </row>
        <row r="307">
          <cell r="D307">
            <v>46114</v>
          </cell>
          <cell r="K307" t="str">
            <v>CGM300</v>
          </cell>
          <cell r="R307">
            <v>15</v>
          </cell>
        </row>
        <row r="308">
          <cell r="D308">
            <v>46114</v>
          </cell>
          <cell r="K308" t="str">
            <v>GM500</v>
          </cell>
          <cell r="R308">
            <v>10</v>
          </cell>
        </row>
        <row r="309">
          <cell r="D309">
            <v>46114</v>
          </cell>
          <cell r="K309" t="str">
            <v>CC300</v>
          </cell>
          <cell r="R309">
            <v>5</v>
          </cell>
        </row>
        <row r="310">
          <cell r="D310">
            <v>46114</v>
          </cell>
          <cell r="K310" t="str">
            <v>GTLX250G</v>
          </cell>
          <cell r="R310">
            <v>5</v>
          </cell>
        </row>
        <row r="311">
          <cell r="D311">
            <v>46114</v>
          </cell>
          <cell r="K311" t="str">
            <v>CGM300</v>
          </cell>
          <cell r="R311">
            <v>30</v>
          </cell>
        </row>
        <row r="312">
          <cell r="D312">
            <v>46114</v>
          </cell>
          <cell r="K312" t="str">
            <v>GM500</v>
          </cell>
          <cell r="R312">
            <v>20</v>
          </cell>
        </row>
        <row r="313">
          <cell r="D313">
            <v>46114</v>
          </cell>
          <cell r="K313" t="str">
            <v>GTLX250G</v>
          </cell>
          <cell r="R313">
            <v>15</v>
          </cell>
        </row>
        <row r="314">
          <cell r="D314">
            <v>46114</v>
          </cell>
          <cell r="K314" t="str">
            <v>TH200</v>
          </cell>
          <cell r="R314">
            <v>15</v>
          </cell>
        </row>
        <row r="315">
          <cell r="D315">
            <v>46114</v>
          </cell>
          <cell r="K315" t="str">
            <v>GL250</v>
          </cell>
          <cell r="R315">
            <v>4</v>
          </cell>
        </row>
        <row r="316">
          <cell r="D316">
            <v>46114</v>
          </cell>
          <cell r="K316" t="str">
            <v>TH200</v>
          </cell>
          <cell r="R316">
            <v>4</v>
          </cell>
        </row>
        <row r="317">
          <cell r="D317">
            <v>46114</v>
          </cell>
          <cell r="K317" t="str">
            <v>CGM300</v>
          </cell>
          <cell r="R317">
            <v>8</v>
          </cell>
        </row>
        <row r="318">
          <cell r="D318">
            <v>46114</v>
          </cell>
          <cell r="K318" t="str">
            <v>GM500</v>
          </cell>
          <cell r="R318">
            <v>8</v>
          </cell>
        </row>
        <row r="319">
          <cell r="D319">
            <v>46114</v>
          </cell>
          <cell r="K319" t="str">
            <v>CC300</v>
          </cell>
          <cell r="R319">
            <v>4</v>
          </cell>
        </row>
        <row r="320">
          <cell r="D320">
            <v>46114</v>
          </cell>
          <cell r="K320" t="str">
            <v>TH200</v>
          </cell>
          <cell r="R320">
            <v>4</v>
          </cell>
        </row>
        <row r="321">
          <cell r="D321">
            <v>46114</v>
          </cell>
          <cell r="K321" t="str">
            <v>GL250</v>
          </cell>
          <cell r="R321">
            <v>4</v>
          </cell>
        </row>
        <row r="322">
          <cell r="D322">
            <v>46114</v>
          </cell>
          <cell r="K322" t="str">
            <v>CGM300</v>
          </cell>
          <cell r="R322">
            <v>8</v>
          </cell>
        </row>
        <row r="323">
          <cell r="D323">
            <v>46114</v>
          </cell>
          <cell r="K323" t="str">
            <v>CC300</v>
          </cell>
          <cell r="R323">
            <v>8</v>
          </cell>
        </row>
        <row r="324">
          <cell r="D324">
            <v>46114</v>
          </cell>
          <cell r="K324" t="str">
            <v>GM500</v>
          </cell>
          <cell r="R324">
            <v>6</v>
          </cell>
        </row>
        <row r="325">
          <cell r="D325">
            <v>46114</v>
          </cell>
          <cell r="K325" t="str">
            <v>MNH250</v>
          </cell>
          <cell r="R325">
            <v>4</v>
          </cell>
        </row>
        <row r="326">
          <cell r="D326">
            <v>46114</v>
          </cell>
          <cell r="K326" t="str">
            <v>GTLX250G</v>
          </cell>
          <cell r="R326">
            <v>4</v>
          </cell>
        </row>
        <row r="327">
          <cell r="D327">
            <v>46114</v>
          </cell>
          <cell r="K327" t="str">
            <v>TH200</v>
          </cell>
          <cell r="R327">
            <v>2</v>
          </cell>
        </row>
        <row r="328">
          <cell r="D328">
            <v>46114</v>
          </cell>
          <cell r="K328" t="str">
            <v>CC300</v>
          </cell>
          <cell r="R328">
            <v>8</v>
          </cell>
        </row>
        <row r="329">
          <cell r="D329">
            <v>46114</v>
          </cell>
          <cell r="K329" t="str">
            <v>GM500</v>
          </cell>
          <cell r="R329">
            <v>8</v>
          </cell>
        </row>
        <row r="330">
          <cell r="D330">
            <v>46114</v>
          </cell>
          <cell r="K330" t="str">
            <v>GL250</v>
          </cell>
          <cell r="R330">
            <v>4</v>
          </cell>
        </row>
        <row r="331">
          <cell r="D331">
            <v>46114</v>
          </cell>
          <cell r="K331" t="str">
            <v>MNH250</v>
          </cell>
          <cell r="R331">
            <v>4</v>
          </cell>
        </row>
        <row r="332">
          <cell r="D332">
            <v>46114</v>
          </cell>
          <cell r="K332" t="str">
            <v>CGM300</v>
          </cell>
          <cell r="R332">
            <v>8</v>
          </cell>
        </row>
        <row r="333">
          <cell r="D333">
            <v>46114</v>
          </cell>
          <cell r="K333" t="str">
            <v>GTLX250G</v>
          </cell>
          <cell r="R333">
            <v>6</v>
          </cell>
        </row>
        <row r="334">
          <cell r="D334">
            <v>46114</v>
          </cell>
          <cell r="K334" t="str">
            <v>GTLX250G</v>
          </cell>
          <cell r="R334">
            <v>6</v>
          </cell>
        </row>
        <row r="335">
          <cell r="D335">
            <v>46114</v>
          </cell>
          <cell r="K335" t="str">
            <v>CGM300</v>
          </cell>
          <cell r="R335">
            <v>8</v>
          </cell>
        </row>
        <row r="336">
          <cell r="D336">
            <v>46114</v>
          </cell>
          <cell r="K336" t="str">
            <v>GM500</v>
          </cell>
          <cell r="R336">
            <v>4</v>
          </cell>
        </row>
        <row r="337">
          <cell r="D337">
            <v>46114</v>
          </cell>
          <cell r="K337" t="str">
            <v>MNH250</v>
          </cell>
          <cell r="R337">
            <v>6</v>
          </cell>
        </row>
        <row r="338">
          <cell r="D338">
            <v>46114</v>
          </cell>
          <cell r="K338" t="str">
            <v>CC300</v>
          </cell>
          <cell r="R338">
            <v>8</v>
          </cell>
        </row>
        <row r="339">
          <cell r="D339">
            <v>46114</v>
          </cell>
          <cell r="K339" t="str">
            <v>CC300</v>
          </cell>
          <cell r="R339">
            <v>4</v>
          </cell>
        </row>
        <row r="340">
          <cell r="D340">
            <v>46114</v>
          </cell>
          <cell r="K340" t="str">
            <v>GL250</v>
          </cell>
          <cell r="R340">
            <v>2</v>
          </cell>
        </row>
        <row r="341">
          <cell r="D341">
            <v>46114</v>
          </cell>
          <cell r="K341" t="str">
            <v>GM500</v>
          </cell>
          <cell r="R341">
            <v>6</v>
          </cell>
        </row>
        <row r="342">
          <cell r="D342">
            <v>46114</v>
          </cell>
          <cell r="K342" t="str">
            <v>CGM300</v>
          </cell>
          <cell r="R342">
            <v>6</v>
          </cell>
        </row>
        <row r="343">
          <cell r="D343">
            <v>46114</v>
          </cell>
          <cell r="K343" t="str">
            <v>CGM300</v>
          </cell>
          <cell r="R343">
            <v>6</v>
          </cell>
        </row>
        <row r="344">
          <cell r="D344">
            <v>46114</v>
          </cell>
          <cell r="K344" t="str">
            <v>TH200</v>
          </cell>
          <cell r="R344">
            <v>4</v>
          </cell>
        </row>
        <row r="345">
          <cell r="D345">
            <v>46114</v>
          </cell>
          <cell r="K345" t="str">
            <v>MNH250</v>
          </cell>
          <cell r="R345">
            <v>2</v>
          </cell>
        </row>
        <row r="346">
          <cell r="D346">
            <v>46114</v>
          </cell>
          <cell r="K346" t="str">
            <v>GL250</v>
          </cell>
          <cell r="R346">
            <v>2</v>
          </cell>
        </row>
        <row r="347">
          <cell r="D347">
            <v>46114</v>
          </cell>
          <cell r="K347" t="str">
            <v>GM500</v>
          </cell>
          <cell r="R347">
            <v>6</v>
          </cell>
        </row>
        <row r="348">
          <cell r="D348">
            <v>46114</v>
          </cell>
          <cell r="K348" t="str">
            <v>TH200</v>
          </cell>
          <cell r="R348">
            <v>4</v>
          </cell>
        </row>
        <row r="349">
          <cell r="D349">
            <v>46114</v>
          </cell>
          <cell r="K349" t="str">
            <v>MNH250</v>
          </cell>
          <cell r="R349">
            <v>6</v>
          </cell>
        </row>
        <row r="350">
          <cell r="D350">
            <v>46114</v>
          </cell>
          <cell r="K350" t="str">
            <v>GTLX250G</v>
          </cell>
          <cell r="R350">
            <v>2</v>
          </cell>
        </row>
        <row r="351">
          <cell r="D351">
            <v>46114</v>
          </cell>
          <cell r="K351" t="str">
            <v>CC300</v>
          </cell>
          <cell r="R351">
            <v>8</v>
          </cell>
        </row>
        <row r="352">
          <cell r="D352">
            <v>46114</v>
          </cell>
          <cell r="K352" t="str">
            <v>GL250</v>
          </cell>
          <cell r="R352">
            <v>4</v>
          </cell>
        </row>
        <row r="353">
          <cell r="D353">
            <v>46114</v>
          </cell>
          <cell r="K353" t="str">
            <v>CGM300</v>
          </cell>
          <cell r="R353">
            <v>8</v>
          </cell>
        </row>
        <row r="354">
          <cell r="D354">
            <v>46114</v>
          </cell>
          <cell r="K354" t="str">
            <v>GTLX250G</v>
          </cell>
          <cell r="R354">
            <v>2</v>
          </cell>
        </row>
        <row r="355">
          <cell r="D355">
            <v>46114</v>
          </cell>
          <cell r="K355" t="str">
            <v>GL250</v>
          </cell>
          <cell r="R355">
            <v>2</v>
          </cell>
        </row>
        <row r="356">
          <cell r="D356">
            <v>46114</v>
          </cell>
          <cell r="K356" t="str">
            <v>CC300</v>
          </cell>
          <cell r="R356">
            <v>3</v>
          </cell>
        </row>
        <row r="357">
          <cell r="D357">
            <v>46114</v>
          </cell>
          <cell r="K357" t="str">
            <v>MNH250</v>
          </cell>
          <cell r="R357">
            <v>2</v>
          </cell>
        </row>
        <row r="358">
          <cell r="D358">
            <v>46114</v>
          </cell>
          <cell r="K358" t="str">
            <v>GM500</v>
          </cell>
          <cell r="R358">
            <v>3</v>
          </cell>
        </row>
        <row r="359">
          <cell r="D359">
            <v>46114</v>
          </cell>
          <cell r="K359" t="str">
            <v>CGM300</v>
          </cell>
          <cell r="R359">
            <v>2</v>
          </cell>
        </row>
        <row r="360">
          <cell r="D360">
            <v>46114</v>
          </cell>
          <cell r="K360" t="str">
            <v>CC300</v>
          </cell>
          <cell r="R360">
            <v>5</v>
          </cell>
        </row>
        <row r="361">
          <cell r="D361">
            <v>46114</v>
          </cell>
          <cell r="K361" t="str">
            <v>MNH250</v>
          </cell>
          <cell r="R361">
            <v>15</v>
          </cell>
        </row>
        <row r="362">
          <cell r="D362">
            <v>46114</v>
          </cell>
          <cell r="K362" t="str">
            <v>GM500</v>
          </cell>
          <cell r="R362">
            <v>15</v>
          </cell>
        </row>
        <row r="363">
          <cell r="D363">
            <v>46114</v>
          </cell>
          <cell r="K363" t="str">
            <v>GL250</v>
          </cell>
          <cell r="R363">
            <v>5</v>
          </cell>
        </row>
        <row r="364">
          <cell r="D364">
            <v>46114</v>
          </cell>
          <cell r="K364" t="str">
            <v>CGM300</v>
          </cell>
          <cell r="R364">
            <v>20</v>
          </cell>
        </row>
        <row r="365">
          <cell r="D365">
            <v>46114</v>
          </cell>
          <cell r="K365" t="str">
            <v>TH200</v>
          </cell>
          <cell r="R365">
            <v>9</v>
          </cell>
        </row>
        <row r="366">
          <cell r="D366">
            <v>46114</v>
          </cell>
          <cell r="K366" t="str">
            <v>GTLX250G</v>
          </cell>
          <cell r="R366">
            <v>12</v>
          </cell>
        </row>
        <row r="367">
          <cell r="D367">
            <v>46114</v>
          </cell>
          <cell r="K367" t="str">
            <v>GTLX250G</v>
          </cell>
          <cell r="R367">
            <v>12</v>
          </cell>
        </row>
        <row r="368">
          <cell r="D368">
            <v>46114</v>
          </cell>
          <cell r="K368" t="str">
            <v>GM500</v>
          </cell>
          <cell r="R368">
            <v>5</v>
          </cell>
        </row>
        <row r="369">
          <cell r="D369">
            <v>46114</v>
          </cell>
          <cell r="K369" t="str">
            <v>MNH250</v>
          </cell>
          <cell r="R369">
            <v>15</v>
          </cell>
        </row>
        <row r="370">
          <cell r="D370">
            <v>46114</v>
          </cell>
          <cell r="K370" t="str">
            <v>CGM300</v>
          </cell>
          <cell r="R370">
            <v>20</v>
          </cell>
        </row>
        <row r="371">
          <cell r="D371">
            <v>46114</v>
          </cell>
          <cell r="K371" t="str">
            <v>TH200</v>
          </cell>
          <cell r="R371">
            <v>10</v>
          </cell>
        </row>
        <row r="372">
          <cell r="D372">
            <v>46114</v>
          </cell>
          <cell r="K372" t="str">
            <v>CGM300</v>
          </cell>
          <cell r="R372">
            <v>30</v>
          </cell>
        </row>
        <row r="373">
          <cell r="D373">
            <v>46114</v>
          </cell>
          <cell r="K373" t="str">
            <v>GTLX250G</v>
          </cell>
          <cell r="R373">
            <v>10</v>
          </cell>
        </row>
        <row r="374">
          <cell r="D374">
            <v>46114</v>
          </cell>
          <cell r="K374" t="str">
            <v>CGM300</v>
          </cell>
          <cell r="R374">
            <v>30</v>
          </cell>
        </row>
        <row r="375">
          <cell r="D375">
            <v>46114</v>
          </cell>
          <cell r="K375" t="str">
            <v>TH200</v>
          </cell>
          <cell r="R375">
            <v>4</v>
          </cell>
        </row>
        <row r="376">
          <cell r="D376">
            <v>46114</v>
          </cell>
          <cell r="K376" t="str">
            <v>MNH250</v>
          </cell>
          <cell r="R376">
            <v>4</v>
          </cell>
        </row>
        <row r="377">
          <cell r="D377">
            <v>46114</v>
          </cell>
          <cell r="K377" t="str">
            <v>GM500</v>
          </cell>
          <cell r="R377">
            <v>4</v>
          </cell>
        </row>
        <row r="378">
          <cell r="D378">
            <v>46114</v>
          </cell>
          <cell r="K378" t="str">
            <v>GTLX250G</v>
          </cell>
          <cell r="R378">
            <v>4</v>
          </cell>
        </row>
        <row r="379">
          <cell r="D379">
            <v>46114</v>
          </cell>
          <cell r="K379" t="str">
            <v>CN300</v>
          </cell>
          <cell r="R379">
            <v>10</v>
          </cell>
        </row>
        <row r="380">
          <cell r="D380">
            <v>46114</v>
          </cell>
          <cell r="K380" t="str">
            <v>CC300</v>
          </cell>
          <cell r="R380">
            <v>10</v>
          </cell>
        </row>
        <row r="381">
          <cell r="D381">
            <v>46114</v>
          </cell>
          <cell r="K381" t="str">
            <v>GTLX250G</v>
          </cell>
          <cell r="R381">
            <v>10</v>
          </cell>
        </row>
        <row r="382">
          <cell r="D382">
            <v>46114</v>
          </cell>
          <cell r="K382" t="str">
            <v>MNH250</v>
          </cell>
          <cell r="R382">
            <v>10</v>
          </cell>
        </row>
        <row r="383">
          <cell r="D383">
            <v>46114</v>
          </cell>
          <cell r="K383" t="str">
            <v>CGM300</v>
          </cell>
          <cell r="R383">
            <v>10</v>
          </cell>
        </row>
        <row r="384">
          <cell r="D384">
            <v>46114</v>
          </cell>
          <cell r="K384" t="str">
            <v>GM500</v>
          </cell>
          <cell r="R384">
            <v>10</v>
          </cell>
        </row>
        <row r="385">
          <cell r="D385">
            <v>46114</v>
          </cell>
          <cell r="K385" t="str">
            <v>TH200</v>
          </cell>
          <cell r="R385">
            <v>10</v>
          </cell>
        </row>
        <row r="386">
          <cell r="D386">
            <v>46114</v>
          </cell>
          <cell r="K386" t="str">
            <v>CGM300</v>
          </cell>
          <cell r="R386">
            <v>25</v>
          </cell>
        </row>
        <row r="387">
          <cell r="D387">
            <v>46114</v>
          </cell>
          <cell r="K387" t="str">
            <v>GTLX250G</v>
          </cell>
          <cell r="R387">
            <v>5</v>
          </cell>
        </row>
        <row r="388">
          <cell r="D388">
            <v>46114</v>
          </cell>
          <cell r="K388" t="str">
            <v>CC300</v>
          </cell>
          <cell r="R388">
            <v>10</v>
          </cell>
        </row>
        <row r="389">
          <cell r="D389">
            <v>46114</v>
          </cell>
          <cell r="K389" t="str">
            <v>GM500</v>
          </cell>
          <cell r="R389">
            <v>5</v>
          </cell>
        </row>
        <row r="390">
          <cell r="D390">
            <v>46114</v>
          </cell>
          <cell r="K390" t="str">
            <v>CGM300</v>
          </cell>
          <cell r="R390">
            <v>20</v>
          </cell>
        </row>
        <row r="391">
          <cell r="D391">
            <v>46114</v>
          </cell>
          <cell r="K391" t="str">
            <v>GTLX250G</v>
          </cell>
          <cell r="R391">
            <v>5</v>
          </cell>
        </row>
        <row r="392">
          <cell r="D392">
            <v>46114</v>
          </cell>
          <cell r="K392" t="str">
            <v>CGM300</v>
          </cell>
          <cell r="R392">
            <v>10</v>
          </cell>
        </row>
        <row r="393">
          <cell r="D393">
            <v>46114</v>
          </cell>
          <cell r="K393" t="str">
            <v>GTLX250G</v>
          </cell>
          <cell r="R393">
            <v>5</v>
          </cell>
        </row>
        <row r="394">
          <cell r="D394">
            <v>46114</v>
          </cell>
          <cell r="K394" t="str">
            <v>TH200</v>
          </cell>
          <cell r="R394">
            <v>6</v>
          </cell>
        </row>
        <row r="395">
          <cell r="D395">
            <v>46114</v>
          </cell>
          <cell r="K395" t="str">
            <v>CGM300</v>
          </cell>
          <cell r="R395">
            <v>20</v>
          </cell>
        </row>
        <row r="396">
          <cell r="D396">
            <v>46114</v>
          </cell>
          <cell r="K396" t="str">
            <v>GM500</v>
          </cell>
          <cell r="R396">
            <v>10</v>
          </cell>
        </row>
        <row r="397">
          <cell r="D397">
            <v>46114</v>
          </cell>
          <cell r="K397" t="str">
            <v>GM500</v>
          </cell>
          <cell r="R397">
            <v>15</v>
          </cell>
        </row>
        <row r="398">
          <cell r="D398">
            <v>46114</v>
          </cell>
          <cell r="K398" t="str">
            <v>MNH250</v>
          </cell>
          <cell r="R398">
            <v>10</v>
          </cell>
        </row>
        <row r="399">
          <cell r="D399">
            <v>46114</v>
          </cell>
          <cell r="K399" t="str">
            <v>CC300</v>
          </cell>
          <cell r="R399">
            <v>10</v>
          </cell>
        </row>
        <row r="400">
          <cell r="D400">
            <v>46114</v>
          </cell>
          <cell r="K400" t="str">
            <v>GTLX250G</v>
          </cell>
          <cell r="R400">
            <v>4</v>
          </cell>
        </row>
        <row r="401">
          <cell r="D401">
            <v>46114</v>
          </cell>
          <cell r="K401" t="str">
            <v>CC300</v>
          </cell>
          <cell r="R401">
            <v>6</v>
          </cell>
        </row>
        <row r="402">
          <cell r="D402">
            <v>46114</v>
          </cell>
          <cell r="K402" t="str">
            <v>CGM300</v>
          </cell>
          <cell r="R402">
            <v>6</v>
          </cell>
        </row>
        <row r="403">
          <cell r="D403">
            <v>46114</v>
          </cell>
          <cell r="K403" t="str">
            <v>GM500</v>
          </cell>
          <cell r="R403">
            <v>6</v>
          </cell>
        </row>
        <row r="404">
          <cell r="D404">
            <v>46114</v>
          </cell>
          <cell r="K404" t="str">
            <v>GL250</v>
          </cell>
          <cell r="R404">
            <v>2</v>
          </cell>
        </row>
        <row r="405">
          <cell r="D405">
            <v>46114</v>
          </cell>
          <cell r="K405" t="str">
            <v>TH200</v>
          </cell>
          <cell r="R405">
            <v>4</v>
          </cell>
        </row>
        <row r="406">
          <cell r="D406">
            <v>46114</v>
          </cell>
          <cell r="K406" t="str">
            <v>MNH250</v>
          </cell>
          <cell r="R406">
            <v>4</v>
          </cell>
        </row>
        <row r="407">
          <cell r="D407">
            <v>46114</v>
          </cell>
          <cell r="K407" t="str">
            <v>MNH250</v>
          </cell>
          <cell r="R407">
            <v>12</v>
          </cell>
        </row>
        <row r="408">
          <cell r="D408">
            <v>46114</v>
          </cell>
          <cell r="K408" t="str">
            <v>GTLX250G</v>
          </cell>
          <cell r="R408">
            <v>10</v>
          </cell>
        </row>
        <row r="409">
          <cell r="D409">
            <v>46114</v>
          </cell>
          <cell r="K409" t="str">
            <v>TH200</v>
          </cell>
          <cell r="R409">
            <v>4</v>
          </cell>
        </row>
        <row r="410">
          <cell r="D410">
            <v>46114</v>
          </cell>
          <cell r="K410" t="str">
            <v>GM500</v>
          </cell>
          <cell r="R410">
            <v>12</v>
          </cell>
        </row>
        <row r="411">
          <cell r="D411">
            <v>46114</v>
          </cell>
          <cell r="K411" t="str">
            <v>CGM300</v>
          </cell>
          <cell r="R411">
            <v>5</v>
          </cell>
        </row>
        <row r="412">
          <cell r="D412">
            <v>46114</v>
          </cell>
          <cell r="K412" t="str">
            <v>CC300</v>
          </cell>
          <cell r="R412">
            <v>5</v>
          </cell>
        </row>
        <row r="413">
          <cell r="D413">
            <v>46114</v>
          </cell>
          <cell r="K413" t="str">
            <v>MNH250</v>
          </cell>
          <cell r="R413">
            <v>9</v>
          </cell>
        </row>
        <row r="414">
          <cell r="D414">
            <v>46114</v>
          </cell>
          <cell r="K414" t="str">
            <v>GTLX250G</v>
          </cell>
          <cell r="R414">
            <v>12</v>
          </cell>
        </row>
        <row r="415">
          <cell r="D415">
            <v>46114</v>
          </cell>
          <cell r="K415" t="str">
            <v>GM500</v>
          </cell>
          <cell r="R415">
            <v>10</v>
          </cell>
        </row>
        <row r="416">
          <cell r="D416">
            <v>46114</v>
          </cell>
          <cell r="K416" t="str">
            <v>CGM300</v>
          </cell>
          <cell r="R416">
            <v>13</v>
          </cell>
        </row>
        <row r="417">
          <cell r="D417">
            <v>46114</v>
          </cell>
          <cell r="K417" t="str">
            <v>TH200</v>
          </cell>
          <cell r="R417">
            <v>5</v>
          </cell>
        </row>
        <row r="418">
          <cell r="D418">
            <v>46114</v>
          </cell>
          <cell r="K418" t="str">
            <v>TH200</v>
          </cell>
          <cell r="R418">
            <v>1</v>
          </cell>
        </row>
        <row r="419">
          <cell r="D419">
            <v>46114</v>
          </cell>
          <cell r="K419" t="str">
            <v>GTLX250G</v>
          </cell>
          <cell r="R419">
            <v>4</v>
          </cell>
        </row>
        <row r="420">
          <cell r="D420">
            <v>46114</v>
          </cell>
          <cell r="K420" t="str">
            <v>GM500</v>
          </cell>
          <cell r="R420">
            <v>11</v>
          </cell>
        </row>
        <row r="421">
          <cell r="D421">
            <v>46114</v>
          </cell>
          <cell r="K421" t="str">
            <v>CGM300</v>
          </cell>
          <cell r="R421">
            <v>11</v>
          </cell>
        </row>
        <row r="422">
          <cell r="D422">
            <v>46114</v>
          </cell>
          <cell r="K422" t="str">
            <v>CC300</v>
          </cell>
          <cell r="R422">
            <v>1</v>
          </cell>
        </row>
        <row r="423">
          <cell r="D423">
            <v>46114</v>
          </cell>
          <cell r="K423" t="str">
            <v>MNH250</v>
          </cell>
          <cell r="R423">
            <v>4</v>
          </cell>
        </row>
        <row r="424">
          <cell r="D424">
            <v>46114</v>
          </cell>
          <cell r="K424" t="str">
            <v>GTLX250G</v>
          </cell>
          <cell r="R424">
            <v>6</v>
          </cell>
        </row>
        <row r="425">
          <cell r="D425">
            <v>46114</v>
          </cell>
          <cell r="K425" t="str">
            <v>GM500</v>
          </cell>
          <cell r="R425">
            <v>7</v>
          </cell>
        </row>
        <row r="426">
          <cell r="D426">
            <v>46114</v>
          </cell>
          <cell r="K426" t="str">
            <v>CGM300</v>
          </cell>
          <cell r="R426">
            <v>11</v>
          </cell>
        </row>
        <row r="427">
          <cell r="D427">
            <v>46114</v>
          </cell>
          <cell r="K427" t="str">
            <v>CGM300</v>
          </cell>
          <cell r="R427">
            <v>8</v>
          </cell>
        </row>
        <row r="428">
          <cell r="D428">
            <v>46114</v>
          </cell>
          <cell r="K428" t="str">
            <v>GTLX250G</v>
          </cell>
          <cell r="R428">
            <v>11</v>
          </cell>
        </row>
        <row r="429">
          <cell r="D429">
            <v>46114</v>
          </cell>
          <cell r="K429" t="str">
            <v>MNH250</v>
          </cell>
          <cell r="R429">
            <v>4</v>
          </cell>
        </row>
        <row r="430">
          <cell r="D430">
            <v>46114</v>
          </cell>
          <cell r="K430" t="str">
            <v>TH200</v>
          </cell>
          <cell r="R430">
            <v>1</v>
          </cell>
        </row>
        <row r="431">
          <cell r="D431">
            <v>46114</v>
          </cell>
          <cell r="K431" t="str">
            <v>GM500</v>
          </cell>
          <cell r="R431">
            <v>5</v>
          </cell>
        </row>
        <row r="432">
          <cell r="D432">
            <v>46114</v>
          </cell>
          <cell r="K432" t="str">
            <v>CC300</v>
          </cell>
          <cell r="R432">
            <v>3</v>
          </cell>
        </row>
        <row r="433">
          <cell r="D433">
            <v>46114</v>
          </cell>
          <cell r="K433" t="str">
            <v>GM500</v>
          </cell>
          <cell r="R433">
            <v>6</v>
          </cell>
        </row>
        <row r="434">
          <cell r="D434">
            <v>46114</v>
          </cell>
          <cell r="K434" t="str">
            <v>TH200</v>
          </cell>
          <cell r="R434">
            <v>3</v>
          </cell>
        </row>
        <row r="435">
          <cell r="D435">
            <v>46114</v>
          </cell>
          <cell r="K435" t="str">
            <v>CGM300</v>
          </cell>
          <cell r="R435">
            <v>4</v>
          </cell>
        </row>
        <row r="436">
          <cell r="D436">
            <v>46114</v>
          </cell>
          <cell r="K436" t="str">
            <v>GTLX250G</v>
          </cell>
          <cell r="R436">
            <v>8</v>
          </cell>
        </row>
        <row r="437">
          <cell r="D437">
            <v>46114</v>
          </cell>
          <cell r="K437" t="str">
            <v>GM500</v>
          </cell>
          <cell r="R437">
            <v>27</v>
          </cell>
        </row>
        <row r="438">
          <cell r="D438">
            <v>46114</v>
          </cell>
          <cell r="K438" t="str">
            <v>CC300</v>
          </cell>
          <cell r="R438">
            <v>1</v>
          </cell>
        </row>
        <row r="439">
          <cell r="D439">
            <v>46114</v>
          </cell>
          <cell r="K439" t="str">
            <v>CGM300</v>
          </cell>
          <cell r="R439">
            <v>5</v>
          </cell>
        </row>
        <row r="440">
          <cell r="D440">
            <v>46114</v>
          </cell>
          <cell r="K440" t="str">
            <v>TH200</v>
          </cell>
          <cell r="R440">
            <v>6</v>
          </cell>
        </row>
        <row r="441">
          <cell r="D441">
            <v>46114</v>
          </cell>
          <cell r="K441" t="str">
            <v>MNH250</v>
          </cell>
          <cell r="R441">
            <v>2</v>
          </cell>
        </row>
        <row r="442">
          <cell r="D442">
            <v>46114</v>
          </cell>
          <cell r="K442" t="str">
            <v>GM500</v>
          </cell>
          <cell r="R442">
            <v>20</v>
          </cell>
        </row>
        <row r="443">
          <cell r="D443">
            <v>46114</v>
          </cell>
          <cell r="K443" t="str">
            <v>CGM300</v>
          </cell>
          <cell r="R443">
            <v>5</v>
          </cell>
        </row>
        <row r="444">
          <cell r="D444">
            <v>46114</v>
          </cell>
          <cell r="K444" t="str">
            <v>GTLX250G</v>
          </cell>
          <cell r="R444">
            <v>5</v>
          </cell>
        </row>
        <row r="445">
          <cell r="D445">
            <v>46114</v>
          </cell>
          <cell r="K445" t="str">
            <v>GXD500</v>
          </cell>
          <cell r="R445">
            <v>10</v>
          </cell>
        </row>
        <row r="446">
          <cell r="D446">
            <v>46114</v>
          </cell>
          <cell r="K446" t="str">
            <v>CGM300</v>
          </cell>
          <cell r="R446">
            <v>21</v>
          </cell>
        </row>
        <row r="447">
          <cell r="D447">
            <v>46114</v>
          </cell>
          <cell r="K447" t="str">
            <v>GTLX250G</v>
          </cell>
          <cell r="R447">
            <v>20</v>
          </cell>
        </row>
        <row r="448">
          <cell r="D448">
            <v>46114</v>
          </cell>
          <cell r="K448" t="str">
            <v>GM500</v>
          </cell>
          <cell r="R448">
            <v>15</v>
          </cell>
        </row>
        <row r="449">
          <cell r="D449">
            <v>46114</v>
          </cell>
          <cell r="K449" t="str">
            <v>MNH250</v>
          </cell>
          <cell r="R449">
            <v>7</v>
          </cell>
        </row>
        <row r="450">
          <cell r="D450">
            <v>46114</v>
          </cell>
          <cell r="K450" t="str">
            <v>TH200</v>
          </cell>
          <cell r="R450">
            <v>12</v>
          </cell>
        </row>
        <row r="451">
          <cell r="D451">
            <v>46114</v>
          </cell>
          <cell r="K451" t="str">
            <v>CC300</v>
          </cell>
          <cell r="R451">
            <v>6</v>
          </cell>
        </row>
        <row r="452">
          <cell r="D452">
            <v>46114</v>
          </cell>
          <cell r="K452" t="str">
            <v>CC300</v>
          </cell>
          <cell r="R452">
            <v>8</v>
          </cell>
        </row>
        <row r="453">
          <cell r="D453">
            <v>46114</v>
          </cell>
          <cell r="K453" t="str">
            <v>GTLX250G</v>
          </cell>
          <cell r="R453">
            <v>1</v>
          </cell>
        </row>
        <row r="454">
          <cell r="D454">
            <v>46114</v>
          </cell>
          <cell r="K454" t="str">
            <v>CGM300</v>
          </cell>
          <cell r="R454">
            <v>29</v>
          </cell>
        </row>
        <row r="455">
          <cell r="D455">
            <v>46114</v>
          </cell>
          <cell r="K455" t="str">
            <v>MNH250</v>
          </cell>
          <cell r="R455">
            <v>6</v>
          </cell>
        </row>
        <row r="456">
          <cell r="D456">
            <v>46114</v>
          </cell>
          <cell r="K456" t="str">
            <v>GM500</v>
          </cell>
          <cell r="R456">
            <v>7</v>
          </cell>
        </row>
        <row r="457">
          <cell r="D457">
            <v>46114</v>
          </cell>
          <cell r="K457" t="str">
            <v>MNH250</v>
          </cell>
          <cell r="R457">
            <v>2</v>
          </cell>
        </row>
        <row r="458">
          <cell r="D458">
            <v>46114</v>
          </cell>
          <cell r="K458" t="str">
            <v>GTLX250G</v>
          </cell>
          <cell r="R458">
            <v>9</v>
          </cell>
        </row>
        <row r="459">
          <cell r="D459">
            <v>46114</v>
          </cell>
          <cell r="K459" t="str">
            <v>TH200</v>
          </cell>
          <cell r="R459">
            <v>6</v>
          </cell>
        </row>
        <row r="460">
          <cell r="D460">
            <v>46114</v>
          </cell>
          <cell r="K460" t="str">
            <v>CC300</v>
          </cell>
          <cell r="R460">
            <v>2</v>
          </cell>
        </row>
        <row r="461">
          <cell r="D461">
            <v>46114</v>
          </cell>
          <cell r="K461" t="str">
            <v>CGM300</v>
          </cell>
          <cell r="R461">
            <v>34</v>
          </cell>
        </row>
        <row r="462">
          <cell r="D462">
            <v>46114</v>
          </cell>
          <cell r="K462" t="str">
            <v>GM500</v>
          </cell>
          <cell r="R462">
            <v>20</v>
          </cell>
        </row>
        <row r="463">
          <cell r="D463">
            <v>46114</v>
          </cell>
          <cell r="K463" t="str">
            <v>MNH250</v>
          </cell>
          <cell r="R463">
            <v>6</v>
          </cell>
        </row>
        <row r="464">
          <cell r="D464">
            <v>46114</v>
          </cell>
          <cell r="K464" t="str">
            <v>GTLX250G</v>
          </cell>
          <cell r="R464">
            <v>14</v>
          </cell>
        </row>
        <row r="465">
          <cell r="D465">
            <v>46114</v>
          </cell>
          <cell r="K465" t="str">
            <v>CGM300</v>
          </cell>
          <cell r="R465">
            <v>23</v>
          </cell>
        </row>
        <row r="466">
          <cell r="D466">
            <v>46114</v>
          </cell>
          <cell r="K466" t="str">
            <v>CC300</v>
          </cell>
          <cell r="R466">
            <v>3</v>
          </cell>
        </row>
        <row r="467">
          <cell r="D467">
            <v>46114</v>
          </cell>
          <cell r="K467" t="str">
            <v>GM500</v>
          </cell>
          <cell r="R467">
            <v>29</v>
          </cell>
        </row>
        <row r="468">
          <cell r="D468">
            <v>46114</v>
          </cell>
          <cell r="K468" t="str">
            <v>TH200</v>
          </cell>
          <cell r="R468">
            <v>3</v>
          </cell>
        </row>
        <row r="469">
          <cell r="D469">
            <v>46114</v>
          </cell>
          <cell r="K469" t="str">
            <v>CC300</v>
          </cell>
          <cell r="R469">
            <v>2</v>
          </cell>
        </row>
        <row r="470">
          <cell r="D470">
            <v>46114</v>
          </cell>
          <cell r="K470" t="str">
            <v>GTLX250G</v>
          </cell>
          <cell r="R470">
            <v>5</v>
          </cell>
        </row>
        <row r="471">
          <cell r="D471">
            <v>46114</v>
          </cell>
          <cell r="K471" t="str">
            <v>MNH250</v>
          </cell>
          <cell r="R471">
            <v>2</v>
          </cell>
        </row>
        <row r="472">
          <cell r="D472">
            <v>46114</v>
          </cell>
          <cell r="K472" t="str">
            <v>TH200</v>
          </cell>
          <cell r="R472">
            <v>2</v>
          </cell>
        </row>
        <row r="473">
          <cell r="D473">
            <v>46114</v>
          </cell>
          <cell r="K473" t="str">
            <v>CGM300</v>
          </cell>
          <cell r="R473">
            <v>12</v>
          </cell>
        </row>
        <row r="474">
          <cell r="D474">
            <v>46114</v>
          </cell>
          <cell r="K474" t="str">
            <v>GM500</v>
          </cell>
          <cell r="R474">
            <v>14</v>
          </cell>
        </row>
        <row r="475">
          <cell r="D475">
            <v>46114</v>
          </cell>
          <cell r="K475" t="str">
            <v>GTLX250G</v>
          </cell>
          <cell r="R475">
            <v>3</v>
          </cell>
        </row>
        <row r="476">
          <cell r="D476">
            <v>46114</v>
          </cell>
          <cell r="K476" t="str">
            <v>MNH250</v>
          </cell>
          <cell r="R476">
            <v>3</v>
          </cell>
        </row>
        <row r="477">
          <cell r="D477">
            <v>46114</v>
          </cell>
          <cell r="K477" t="str">
            <v>TH200</v>
          </cell>
          <cell r="R477">
            <v>3</v>
          </cell>
        </row>
        <row r="478">
          <cell r="D478">
            <v>46114</v>
          </cell>
          <cell r="K478" t="str">
            <v>CGM300</v>
          </cell>
          <cell r="R478">
            <v>10</v>
          </cell>
        </row>
        <row r="479">
          <cell r="D479">
            <v>46114</v>
          </cell>
          <cell r="K479" t="str">
            <v>GM500</v>
          </cell>
          <cell r="R479">
            <v>3</v>
          </cell>
        </row>
        <row r="480">
          <cell r="D480">
            <v>46114</v>
          </cell>
          <cell r="K480" t="str">
            <v>CGM300</v>
          </cell>
          <cell r="R480">
            <v>8</v>
          </cell>
        </row>
        <row r="481">
          <cell r="D481">
            <v>46114</v>
          </cell>
          <cell r="K481" t="str">
            <v>TH200</v>
          </cell>
          <cell r="R481">
            <v>3</v>
          </cell>
        </row>
        <row r="482">
          <cell r="D482">
            <v>46114</v>
          </cell>
          <cell r="K482" t="str">
            <v>GTLX250G</v>
          </cell>
          <cell r="R482">
            <v>3</v>
          </cell>
        </row>
        <row r="483">
          <cell r="D483">
            <v>46114</v>
          </cell>
          <cell r="K483" t="str">
            <v>MNH250</v>
          </cell>
          <cell r="R483">
            <v>3</v>
          </cell>
        </row>
        <row r="484">
          <cell r="D484">
            <v>46114</v>
          </cell>
          <cell r="K484" t="str">
            <v>CN300</v>
          </cell>
          <cell r="R484">
            <v>3</v>
          </cell>
        </row>
        <row r="485">
          <cell r="D485">
            <v>46114</v>
          </cell>
          <cell r="K485" t="str">
            <v>CGM300</v>
          </cell>
          <cell r="R485">
            <v>10</v>
          </cell>
        </row>
        <row r="486">
          <cell r="D486">
            <v>46114</v>
          </cell>
          <cell r="K486" t="str">
            <v>TH200</v>
          </cell>
          <cell r="R486">
            <v>3</v>
          </cell>
        </row>
        <row r="487">
          <cell r="D487">
            <v>46114</v>
          </cell>
          <cell r="K487" t="str">
            <v>GTLX250G</v>
          </cell>
          <cell r="R487">
            <v>3</v>
          </cell>
        </row>
        <row r="488">
          <cell r="D488">
            <v>46114</v>
          </cell>
          <cell r="K488" t="str">
            <v>MNH250</v>
          </cell>
          <cell r="R488">
            <v>5</v>
          </cell>
        </row>
        <row r="489">
          <cell r="D489">
            <v>46114</v>
          </cell>
          <cell r="K489" t="str">
            <v>CC300</v>
          </cell>
          <cell r="R489">
            <v>5</v>
          </cell>
        </row>
        <row r="490">
          <cell r="D490">
            <v>46114</v>
          </cell>
          <cell r="K490" t="str">
            <v>CGM300</v>
          </cell>
          <cell r="R490">
            <v>5</v>
          </cell>
        </row>
        <row r="491">
          <cell r="D491">
            <v>46114</v>
          </cell>
          <cell r="K491" t="str">
            <v>MNH250</v>
          </cell>
          <cell r="R491">
            <v>5</v>
          </cell>
        </row>
        <row r="492">
          <cell r="D492">
            <v>46114</v>
          </cell>
          <cell r="K492" t="str">
            <v>CC300</v>
          </cell>
          <cell r="R492">
            <v>3</v>
          </cell>
        </row>
        <row r="493">
          <cell r="D493">
            <v>46114</v>
          </cell>
          <cell r="K493" t="str">
            <v>GM500</v>
          </cell>
          <cell r="R493">
            <v>6</v>
          </cell>
        </row>
        <row r="494">
          <cell r="D494">
            <v>46114</v>
          </cell>
          <cell r="K494" t="str">
            <v>MNH250</v>
          </cell>
          <cell r="R494">
            <v>10</v>
          </cell>
        </row>
        <row r="495">
          <cell r="D495">
            <v>46114</v>
          </cell>
          <cell r="K495" t="str">
            <v>GXD500</v>
          </cell>
          <cell r="R495">
            <v>6</v>
          </cell>
        </row>
        <row r="496">
          <cell r="D496">
            <v>46114</v>
          </cell>
          <cell r="K496" t="str">
            <v>TH200</v>
          </cell>
          <cell r="R496">
            <v>10</v>
          </cell>
        </row>
        <row r="497">
          <cell r="D497">
            <v>46114</v>
          </cell>
          <cell r="K497" t="str">
            <v>CGM300</v>
          </cell>
          <cell r="R497">
            <v>10</v>
          </cell>
        </row>
        <row r="498">
          <cell r="D498">
            <v>46114</v>
          </cell>
          <cell r="K498" t="str">
            <v>CC300</v>
          </cell>
          <cell r="R498">
            <v>5</v>
          </cell>
        </row>
        <row r="499">
          <cell r="D499">
            <v>46114</v>
          </cell>
          <cell r="K499" t="str">
            <v>MNH250</v>
          </cell>
          <cell r="R499">
            <v>5</v>
          </cell>
        </row>
        <row r="500">
          <cell r="D500">
            <v>46114</v>
          </cell>
          <cell r="K500" t="str">
            <v>GM500</v>
          </cell>
          <cell r="R500">
            <v>5</v>
          </cell>
        </row>
        <row r="501">
          <cell r="D501">
            <v>46114</v>
          </cell>
          <cell r="K501" t="str">
            <v>CGM300</v>
          </cell>
          <cell r="R501">
            <v>5</v>
          </cell>
        </row>
        <row r="502">
          <cell r="D502">
            <v>46114</v>
          </cell>
          <cell r="K502" t="str">
            <v>CGM300</v>
          </cell>
          <cell r="R502">
            <v>5</v>
          </cell>
        </row>
        <row r="503">
          <cell r="D503">
            <v>46114</v>
          </cell>
          <cell r="K503" t="str">
            <v>CC300</v>
          </cell>
          <cell r="R503">
            <v>3</v>
          </cell>
        </row>
        <row r="504">
          <cell r="D504">
            <v>46114</v>
          </cell>
          <cell r="K504" t="str">
            <v>CN300</v>
          </cell>
          <cell r="R504">
            <v>3</v>
          </cell>
        </row>
        <row r="505">
          <cell r="D505">
            <v>46114</v>
          </cell>
          <cell r="K505" t="str">
            <v>CGM300</v>
          </cell>
          <cell r="R505">
            <v>6</v>
          </cell>
        </row>
        <row r="506">
          <cell r="D506">
            <v>46114</v>
          </cell>
          <cell r="K506" t="str">
            <v>CN300</v>
          </cell>
          <cell r="R506">
            <v>3</v>
          </cell>
        </row>
        <row r="507">
          <cell r="D507">
            <v>46115</v>
          </cell>
          <cell r="K507" t="str">
            <v>GXD500</v>
          </cell>
          <cell r="R507">
            <v>5</v>
          </cell>
        </row>
        <row r="508">
          <cell r="D508">
            <v>46115</v>
          </cell>
          <cell r="K508" t="str">
            <v>GL250</v>
          </cell>
          <cell r="R508">
            <v>10</v>
          </cell>
        </row>
        <row r="509">
          <cell r="D509">
            <v>46115</v>
          </cell>
          <cell r="K509" t="str">
            <v>CN300</v>
          </cell>
          <cell r="R509">
            <v>10</v>
          </cell>
        </row>
        <row r="510">
          <cell r="D510">
            <v>46115</v>
          </cell>
          <cell r="K510" t="str">
            <v>CC300</v>
          </cell>
          <cell r="R510">
            <v>10</v>
          </cell>
        </row>
        <row r="511">
          <cell r="D511">
            <v>46115</v>
          </cell>
          <cell r="K511" t="str">
            <v>GTLX250G</v>
          </cell>
          <cell r="R511">
            <v>10</v>
          </cell>
        </row>
        <row r="512">
          <cell r="D512">
            <v>46115</v>
          </cell>
          <cell r="K512" t="str">
            <v>CGM300</v>
          </cell>
          <cell r="R512">
            <v>10</v>
          </cell>
        </row>
        <row r="513">
          <cell r="D513">
            <v>46115</v>
          </cell>
          <cell r="K513" t="str">
            <v>GM500</v>
          </cell>
          <cell r="R513">
            <v>10</v>
          </cell>
        </row>
        <row r="514">
          <cell r="D514">
            <v>46115</v>
          </cell>
          <cell r="K514" t="str">
            <v>GM500</v>
          </cell>
          <cell r="R514">
            <v>10</v>
          </cell>
        </row>
        <row r="515">
          <cell r="D515">
            <v>46115</v>
          </cell>
          <cell r="K515" t="str">
            <v>CGM300</v>
          </cell>
          <cell r="R515">
            <v>10</v>
          </cell>
        </row>
        <row r="516">
          <cell r="D516">
            <v>46115</v>
          </cell>
          <cell r="K516" t="str">
            <v>TH200</v>
          </cell>
          <cell r="R516">
            <v>10</v>
          </cell>
        </row>
        <row r="517">
          <cell r="D517">
            <v>46115</v>
          </cell>
          <cell r="K517" t="str">
            <v>GTLX250G</v>
          </cell>
          <cell r="R517">
            <v>10</v>
          </cell>
        </row>
        <row r="518">
          <cell r="D518">
            <v>46115</v>
          </cell>
          <cell r="K518" t="str">
            <v>MNH250</v>
          </cell>
          <cell r="R518">
            <v>5</v>
          </cell>
        </row>
        <row r="519">
          <cell r="D519">
            <v>46115</v>
          </cell>
          <cell r="K519" t="str">
            <v>CC300</v>
          </cell>
          <cell r="R519">
            <v>5</v>
          </cell>
        </row>
        <row r="520">
          <cell r="D520">
            <v>46115</v>
          </cell>
          <cell r="K520" t="str">
            <v>CC300</v>
          </cell>
          <cell r="R520">
            <v>5</v>
          </cell>
        </row>
        <row r="521">
          <cell r="D521">
            <v>46115</v>
          </cell>
          <cell r="K521" t="str">
            <v>TH200</v>
          </cell>
          <cell r="R521">
            <v>10</v>
          </cell>
        </row>
        <row r="522">
          <cell r="D522">
            <v>46115</v>
          </cell>
          <cell r="K522" t="str">
            <v>GM500</v>
          </cell>
          <cell r="R522">
            <v>20</v>
          </cell>
        </row>
        <row r="523">
          <cell r="D523">
            <v>46115</v>
          </cell>
          <cell r="K523" t="str">
            <v>GL250</v>
          </cell>
          <cell r="R523">
            <v>10</v>
          </cell>
        </row>
        <row r="524">
          <cell r="D524">
            <v>46115</v>
          </cell>
          <cell r="K524" t="str">
            <v>CGM300</v>
          </cell>
          <cell r="R524">
            <v>10</v>
          </cell>
        </row>
        <row r="525">
          <cell r="D525">
            <v>46115</v>
          </cell>
          <cell r="K525" t="str">
            <v>MNH250</v>
          </cell>
          <cell r="R525">
            <v>10</v>
          </cell>
        </row>
        <row r="526">
          <cell r="D526">
            <v>46115</v>
          </cell>
          <cell r="K526" t="str">
            <v>MNH250</v>
          </cell>
          <cell r="R526">
            <v>2</v>
          </cell>
        </row>
        <row r="527">
          <cell r="D527">
            <v>46115</v>
          </cell>
          <cell r="K527" t="str">
            <v>CC300</v>
          </cell>
          <cell r="R527">
            <v>6</v>
          </cell>
        </row>
        <row r="528">
          <cell r="D528">
            <v>46115</v>
          </cell>
          <cell r="K528" t="str">
            <v>GTLX250G</v>
          </cell>
          <cell r="R528">
            <v>4</v>
          </cell>
        </row>
        <row r="529">
          <cell r="D529">
            <v>46115</v>
          </cell>
          <cell r="K529" t="str">
            <v>TH200</v>
          </cell>
          <cell r="R529">
            <v>2</v>
          </cell>
        </row>
        <row r="530">
          <cell r="D530">
            <v>46115</v>
          </cell>
          <cell r="K530" t="str">
            <v>GM500</v>
          </cell>
          <cell r="R530">
            <v>4</v>
          </cell>
        </row>
        <row r="531">
          <cell r="D531">
            <v>46115</v>
          </cell>
          <cell r="K531" t="str">
            <v>CGM300</v>
          </cell>
          <cell r="R531">
            <v>6</v>
          </cell>
        </row>
        <row r="532">
          <cell r="D532">
            <v>46115</v>
          </cell>
          <cell r="K532" t="str">
            <v>GL250</v>
          </cell>
          <cell r="R532">
            <v>2</v>
          </cell>
        </row>
        <row r="533">
          <cell r="D533">
            <v>46115</v>
          </cell>
          <cell r="K533" t="str">
            <v>GM500</v>
          </cell>
          <cell r="R533">
            <v>6</v>
          </cell>
        </row>
        <row r="534">
          <cell r="D534">
            <v>46115</v>
          </cell>
          <cell r="K534" t="str">
            <v>CC300</v>
          </cell>
          <cell r="R534">
            <v>4</v>
          </cell>
        </row>
        <row r="535">
          <cell r="D535">
            <v>46115</v>
          </cell>
          <cell r="K535" t="str">
            <v>MNH250</v>
          </cell>
          <cell r="R535">
            <v>2</v>
          </cell>
        </row>
        <row r="536">
          <cell r="D536">
            <v>46115</v>
          </cell>
          <cell r="K536" t="str">
            <v>CGM300</v>
          </cell>
          <cell r="R536">
            <v>4</v>
          </cell>
        </row>
        <row r="537">
          <cell r="D537">
            <v>46115</v>
          </cell>
          <cell r="K537" t="str">
            <v>GTLX250G</v>
          </cell>
          <cell r="R537">
            <v>4</v>
          </cell>
        </row>
        <row r="538">
          <cell r="D538">
            <v>46115</v>
          </cell>
          <cell r="K538" t="str">
            <v>GTLX250G</v>
          </cell>
          <cell r="R538">
            <v>4</v>
          </cell>
        </row>
        <row r="539">
          <cell r="D539">
            <v>46115</v>
          </cell>
          <cell r="K539" t="str">
            <v>GM500</v>
          </cell>
          <cell r="R539">
            <v>4</v>
          </cell>
        </row>
        <row r="540">
          <cell r="D540">
            <v>46115</v>
          </cell>
          <cell r="K540" t="str">
            <v>CGM300</v>
          </cell>
          <cell r="R540">
            <v>2</v>
          </cell>
        </row>
        <row r="541">
          <cell r="D541">
            <v>46115</v>
          </cell>
          <cell r="K541" t="str">
            <v>GTLX250G</v>
          </cell>
          <cell r="R541">
            <v>2</v>
          </cell>
        </row>
        <row r="542">
          <cell r="D542">
            <v>46115</v>
          </cell>
          <cell r="K542" t="str">
            <v>CC300</v>
          </cell>
          <cell r="R542">
            <v>4</v>
          </cell>
        </row>
        <row r="543">
          <cell r="D543">
            <v>46115</v>
          </cell>
          <cell r="K543" t="str">
            <v>CGM300</v>
          </cell>
          <cell r="R543">
            <v>6</v>
          </cell>
        </row>
        <row r="544">
          <cell r="D544">
            <v>46115</v>
          </cell>
          <cell r="K544" t="str">
            <v>CGM300</v>
          </cell>
          <cell r="R544">
            <v>6</v>
          </cell>
        </row>
        <row r="545">
          <cell r="D545">
            <v>46115</v>
          </cell>
          <cell r="K545" t="str">
            <v>GM500</v>
          </cell>
          <cell r="R545">
            <v>6</v>
          </cell>
        </row>
        <row r="546">
          <cell r="D546">
            <v>46115</v>
          </cell>
          <cell r="K546" t="str">
            <v>CC300</v>
          </cell>
          <cell r="R546">
            <v>8</v>
          </cell>
        </row>
        <row r="547">
          <cell r="D547">
            <v>46115</v>
          </cell>
          <cell r="K547" t="str">
            <v>GTLX250G</v>
          </cell>
          <cell r="R547">
            <v>6</v>
          </cell>
        </row>
        <row r="548">
          <cell r="D548">
            <v>46115</v>
          </cell>
          <cell r="K548" t="str">
            <v>TH200</v>
          </cell>
          <cell r="R548">
            <v>4</v>
          </cell>
        </row>
        <row r="549">
          <cell r="D549">
            <v>46115</v>
          </cell>
          <cell r="K549" t="str">
            <v>CGM300</v>
          </cell>
          <cell r="R549">
            <v>8</v>
          </cell>
        </row>
        <row r="550">
          <cell r="D550">
            <v>46115</v>
          </cell>
          <cell r="K550" t="str">
            <v>MNH250</v>
          </cell>
          <cell r="R550">
            <v>6</v>
          </cell>
        </row>
        <row r="551">
          <cell r="D551">
            <v>46115</v>
          </cell>
          <cell r="K551" t="str">
            <v>GM500</v>
          </cell>
          <cell r="R551">
            <v>8</v>
          </cell>
        </row>
        <row r="552">
          <cell r="D552">
            <v>46115</v>
          </cell>
          <cell r="K552" t="str">
            <v>GL250</v>
          </cell>
          <cell r="R552">
            <v>4</v>
          </cell>
        </row>
        <row r="553">
          <cell r="D553">
            <v>46115</v>
          </cell>
          <cell r="K553" t="str">
            <v>GTLX250G</v>
          </cell>
          <cell r="R553">
            <v>5</v>
          </cell>
        </row>
        <row r="554">
          <cell r="D554">
            <v>46115</v>
          </cell>
          <cell r="K554" t="str">
            <v>TH200</v>
          </cell>
          <cell r="R554">
            <v>5</v>
          </cell>
        </row>
        <row r="555">
          <cell r="D555">
            <v>46115</v>
          </cell>
          <cell r="K555" t="str">
            <v>GM500</v>
          </cell>
          <cell r="R555">
            <v>10</v>
          </cell>
        </row>
        <row r="556">
          <cell r="D556">
            <v>46115</v>
          </cell>
          <cell r="K556" t="str">
            <v>CGM300</v>
          </cell>
          <cell r="R556">
            <v>10</v>
          </cell>
        </row>
        <row r="557">
          <cell r="D557">
            <v>46115</v>
          </cell>
          <cell r="K557" t="str">
            <v>CC300</v>
          </cell>
          <cell r="R557">
            <v>5</v>
          </cell>
        </row>
        <row r="558">
          <cell r="D558">
            <v>46115</v>
          </cell>
          <cell r="K558" t="str">
            <v>GL250</v>
          </cell>
          <cell r="R558">
            <v>2</v>
          </cell>
        </row>
        <row r="559">
          <cell r="D559">
            <v>46115</v>
          </cell>
          <cell r="K559" t="str">
            <v>MNH250</v>
          </cell>
          <cell r="R559">
            <v>3</v>
          </cell>
        </row>
        <row r="560">
          <cell r="D560">
            <v>46115</v>
          </cell>
          <cell r="K560" t="str">
            <v>CGM300</v>
          </cell>
          <cell r="R560">
            <v>10</v>
          </cell>
        </row>
        <row r="561">
          <cell r="D561">
            <v>46115</v>
          </cell>
          <cell r="K561" t="str">
            <v>GM500</v>
          </cell>
          <cell r="R561">
            <v>15</v>
          </cell>
        </row>
        <row r="562">
          <cell r="D562">
            <v>46115</v>
          </cell>
          <cell r="K562" t="str">
            <v>CC300</v>
          </cell>
          <cell r="R562">
            <v>2</v>
          </cell>
        </row>
        <row r="563">
          <cell r="D563">
            <v>46115</v>
          </cell>
          <cell r="K563" t="str">
            <v>MNH250</v>
          </cell>
          <cell r="R563">
            <v>10</v>
          </cell>
        </row>
        <row r="564">
          <cell r="D564">
            <v>46115</v>
          </cell>
          <cell r="K564" t="str">
            <v>GTLX250G</v>
          </cell>
          <cell r="R564">
            <v>5</v>
          </cell>
        </row>
        <row r="565">
          <cell r="D565">
            <v>46115</v>
          </cell>
          <cell r="K565" t="str">
            <v>TH200</v>
          </cell>
          <cell r="R565">
            <v>5</v>
          </cell>
        </row>
        <row r="566">
          <cell r="D566">
            <v>46115</v>
          </cell>
          <cell r="K566" t="str">
            <v>GL250</v>
          </cell>
          <cell r="R566">
            <v>10</v>
          </cell>
        </row>
        <row r="567">
          <cell r="D567">
            <v>46115</v>
          </cell>
          <cell r="K567" t="str">
            <v>CGM300</v>
          </cell>
          <cell r="R567">
            <v>15</v>
          </cell>
        </row>
        <row r="568">
          <cell r="D568">
            <v>46115</v>
          </cell>
          <cell r="K568" t="str">
            <v>CC300</v>
          </cell>
          <cell r="R568">
            <v>8</v>
          </cell>
        </row>
        <row r="569">
          <cell r="D569">
            <v>46115</v>
          </cell>
          <cell r="K569" t="str">
            <v>TH200</v>
          </cell>
          <cell r="R569">
            <v>4</v>
          </cell>
        </row>
        <row r="570">
          <cell r="D570">
            <v>46115</v>
          </cell>
          <cell r="K570" t="str">
            <v>MNH250</v>
          </cell>
          <cell r="R570">
            <v>6</v>
          </cell>
        </row>
        <row r="571">
          <cell r="D571">
            <v>46115</v>
          </cell>
          <cell r="K571" t="str">
            <v>GTLX250G</v>
          </cell>
          <cell r="R571">
            <v>10</v>
          </cell>
        </row>
        <row r="572">
          <cell r="D572">
            <v>46115</v>
          </cell>
          <cell r="K572" t="str">
            <v>TH200</v>
          </cell>
          <cell r="R572">
            <v>10</v>
          </cell>
        </row>
        <row r="573">
          <cell r="D573">
            <v>46115</v>
          </cell>
          <cell r="K573" t="str">
            <v>CC300</v>
          </cell>
          <cell r="R573">
            <v>10</v>
          </cell>
        </row>
        <row r="574">
          <cell r="D574">
            <v>46115</v>
          </cell>
          <cell r="K574" t="str">
            <v>MNH250</v>
          </cell>
          <cell r="R574">
            <v>10</v>
          </cell>
        </row>
        <row r="575">
          <cell r="D575">
            <v>46115</v>
          </cell>
          <cell r="K575" t="str">
            <v>CGM300</v>
          </cell>
          <cell r="R575">
            <v>30</v>
          </cell>
        </row>
        <row r="576">
          <cell r="D576">
            <v>46115</v>
          </cell>
          <cell r="K576" t="str">
            <v>GM500</v>
          </cell>
          <cell r="R576">
            <v>5</v>
          </cell>
        </row>
        <row r="577">
          <cell r="D577">
            <v>46115</v>
          </cell>
          <cell r="K577" t="str">
            <v>GTLX250G</v>
          </cell>
          <cell r="R577">
            <v>10</v>
          </cell>
        </row>
        <row r="578">
          <cell r="D578">
            <v>46115</v>
          </cell>
          <cell r="K578" t="str">
            <v>GL250</v>
          </cell>
          <cell r="R578">
            <v>4</v>
          </cell>
        </row>
        <row r="579">
          <cell r="D579">
            <v>46115</v>
          </cell>
          <cell r="K579" t="str">
            <v>GM500</v>
          </cell>
          <cell r="R579">
            <v>8</v>
          </cell>
        </row>
        <row r="580">
          <cell r="D580">
            <v>46115</v>
          </cell>
          <cell r="K580" t="str">
            <v>TH200</v>
          </cell>
          <cell r="R580">
            <v>2</v>
          </cell>
        </row>
        <row r="581">
          <cell r="D581">
            <v>46115</v>
          </cell>
          <cell r="K581" t="str">
            <v>CGM300</v>
          </cell>
          <cell r="R581">
            <v>4</v>
          </cell>
        </row>
        <row r="582">
          <cell r="D582">
            <v>46115</v>
          </cell>
          <cell r="K582" t="str">
            <v>CC300</v>
          </cell>
          <cell r="R582">
            <v>8</v>
          </cell>
        </row>
        <row r="583">
          <cell r="D583">
            <v>46115</v>
          </cell>
          <cell r="K583" t="str">
            <v>GTLX250G</v>
          </cell>
          <cell r="R583">
            <v>2</v>
          </cell>
        </row>
        <row r="584">
          <cell r="D584">
            <v>46115</v>
          </cell>
          <cell r="K584" t="str">
            <v>MNH250</v>
          </cell>
          <cell r="R584">
            <v>6</v>
          </cell>
        </row>
        <row r="585">
          <cell r="D585">
            <v>46115</v>
          </cell>
          <cell r="K585" t="str">
            <v>GL250</v>
          </cell>
          <cell r="R585">
            <v>4</v>
          </cell>
        </row>
        <row r="586">
          <cell r="D586">
            <v>46115</v>
          </cell>
          <cell r="K586" t="str">
            <v>CC300</v>
          </cell>
          <cell r="R586">
            <v>8</v>
          </cell>
        </row>
        <row r="587">
          <cell r="D587">
            <v>46115</v>
          </cell>
          <cell r="K587" t="str">
            <v>GM500</v>
          </cell>
          <cell r="R587">
            <v>10</v>
          </cell>
        </row>
        <row r="588">
          <cell r="D588">
            <v>46115</v>
          </cell>
          <cell r="K588" t="str">
            <v>GTLX250G</v>
          </cell>
          <cell r="R588">
            <v>6</v>
          </cell>
        </row>
        <row r="589">
          <cell r="D589">
            <v>46115</v>
          </cell>
          <cell r="K589" t="str">
            <v>CGM300</v>
          </cell>
          <cell r="R589">
            <v>10</v>
          </cell>
        </row>
        <row r="590">
          <cell r="D590">
            <v>46115</v>
          </cell>
          <cell r="K590" t="str">
            <v>MNH250</v>
          </cell>
          <cell r="R590">
            <v>6</v>
          </cell>
        </row>
        <row r="591">
          <cell r="D591">
            <v>46115</v>
          </cell>
          <cell r="K591" t="str">
            <v>TH200</v>
          </cell>
          <cell r="R591">
            <v>10</v>
          </cell>
        </row>
        <row r="592">
          <cell r="D592">
            <v>46115</v>
          </cell>
          <cell r="K592" t="str">
            <v>TH200</v>
          </cell>
          <cell r="R592">
            <v>6</v>
          </cell>
        </row>
        <row r="593">
          <cell r="D593">
            <v>46115</v>
          </cell>
          <cell r="K593" t="str">
            <v>CGM300</v>
          </cell>
          <cell r="R593">
            <v>8</v>
          </cell>
        </row>
        <row r="594">
          <cell r="D594">
            <v>46115</v>
          </cell>
          <cell r="K594" t="str">
            <v>MNH250</v>
          </cell>
          <cell r="R594">
            <v>6</v>
          </cell>
        </row>
        <row r="595">
          <cell r="D595">
            <v>46115</v>
          </cell>
          <cell r="K595" t="str">
            <v>CC300</v>
          </cell>
          <cell r="R595">
            <v>8</v>
          </cell>
        </row>
        <row r="596">
          <cell r="D596">
            <v>46115</v>
          </cell>
          <cell r="K596" t="str">
            <v>GTLX250G</v>
          </cell>
          <cell r="R596">
            <v>6</v>
          </cell>
        </row>
        <row r="597">
          <cell r="D597">
            <v>46115</v>
          </cell>
          <cell r="K597" t="str">
            <v>GM500</v>
          </cell>
          <cell r="R597">
            <v>8</v>
          </cell>
        </row>
        <row r="598">
          <cell r="D598">
            <v>46115</v>
          </cell>
          <cell r="K598" t="str">
            <v>GL250</v>
          </cell>
          <cell r="R598">
            <v>4</v>
          </cell>
        </row>
        <row r="599">
          <cell r="D599">
            <v>46115</v>
          </cell>
          <cell r="K599" t="str">
            <v>GM500</v>
          </cell>
          <cell r="R599">
            <v>8</v>
          </cell>
        </row>
        <row r="600">
          <cell r="D600">
            <v>46115</v>
          </cell>
          <cell r="K600" t="str">
            <v>TH200</v>
          </cell>
          <cell r="R600">
            <v>6</v>
          </cell>
        </row>
        <row r="601">
          <cell r="D601">
            <v>46115</v>
          </cell>
          <cell r="K601" t="str">
            <v>CGM300</v>
          </cell>
          <cell r="R601">
            <v>8</v>
          </cell>
        </row>
        <row r="602">
          <cell r="D602">
            <v>46115</v>
          </cell>
          <cell r="K602" t="str">
            <v>MNH250</v>
          </cell>
          <cell r="R602">
            <v>4</v>
          </cell>
        </row>
        <row r="603">
          <cell r="D603">
            <v>46115</v>
          </cell>
          <cell r="K603" t="str">
            <v>CC300</v>
          </cell>
          <cell r="R603">
            <v>10</v>
          </cell>
        </row>
        <row r="604">
          <cell r="D604">
            <v>46115</v>
          </cell>
          <cell r="K604" t="str">
            <v>GTLX250G</v>
          </cell>
          <cell r="R604">
            <v>2</v>
          </cell>
        </row>
        <row r="605">
          <cell r="D605">
            <v>46115</v>
          </cell>
          <cell r="K605" t="str">
            <v>GL250</v>
          </cell>
          <cell r="R605">
            <v>4</v>
          </cell>
        </row>
        <row r="606">
          <cell r="D606">
            <v>46115</v>
          </cell>
          <cell r="K606" t="str">
            <v>GL250</v>
          </cell>
          <cell r="R606">
            <v>4</v>
          </cell>
        </row>
        <row r="607">
          <cell r="D607">
            <v>46115</v>
          </cell>
          <cell r="K607" t="str">
            <v>GTLX250G</v>
          </cell>
          <cell r="R607">
            <v>15</v>
          </cell>
        </row>
        <row r="608">
          <cell r="D608">
            <v>46115</v>
          </cell>
          <cell r="K608" t="str">
            <v>TH200</v>
          </cell>
          <cell r="R608">
            <v>10</v>
          </cell>
        </row>
        <row r="609">
          <cell r="D609">
            <v>46115</v>
          </cell>
          <cell r="K609" t="str">
            <v>CC300</v>
          </cell>
          <cell r="R609">
            <v>8</v>
          </cell>
        </row>
        <row r="610">
          <cell r="D610">
            <v>46115</v>
          </cell>
          <cell r="K610" t="str">
            <v>CGM300</v>
          </cell>
          <cell r="R610">
            <v>10</v>
          </cell>
        </row>
        <row r="611">
          <cell r="D611">
            <v>46115</v>
          </cell>
          <cell r="K611" t="str">
            <v>GM500</v>
          </cell>
          <cell r="R611">
            <v>25</v>
          </cell>
        </row>
        <row r="612">
          <cell r="D612">
            <v>46115</v>
          </cell>
          <cell r="K612" t="str">
            <v>CGM300</v>
          </cell>
          <cell r="R612">
            <v>10</v>
          </cell>
        </row>
        <row r="613">
          <cell r="D613">
            <v>46115</v>
          </cell>
          <cell r="K613" t="str">
            <v>GM500</v>
          </cell>
          <cell r="R613">
            <v>15</v>
          </cell>
        </row>
        <row r="614">
          <cell r="D614">
            <v>46115</v>
          </cell>
          <cell r="K614" t="str">
            <v>CGM300</v>
          </cell>
          <cell r="R614">
            <v>50</v>
          </cell>
        </row>
        <row r="615">
          <cell r="D615">
            <v>46115</v>
          </cell>
          <cell r="K615" t="str">
            <v>MNH250</v>
          </cell>
          <cell r="R615">
            <v>10</v>
          </cell>
        </row>
        <row r="616">
          <cell r="D616">
            <v>46115</v>
          </cell>
          <cell r="K616" t="str">
            <v>TH200</v>
          </cell>
          <cell r="R616">
            <v>8</v>
          </cell>
        </row>
        <row r="617">
          <cell r="D617">
            <v>46115</v>
          </cell>
          <cell r="K617" t="str">
            <v>MNH250</v>
          </cell>
          <cell r="R617">
            <v>8</v>
          </cell>
        </row>
        <row r="618">
          <cell r="D618">
            <v>46115</v>
          </cell>
          <cell r="K618" t="str">
            <v>CGM300</v>
          </cell>
          <cell r="R618">
            <v>24</v>
          </cell>
        </row>
        <row r="619">
          <cell r="D619">
            <v>46115</v>
          </cell>
          <cell r="K619" t="str">
            <v>GTLX250G</v>
          </cell>
          <cell r="R619">
            <v>8</v>
          </cell>
        </row>
        <row r="620">
          <cell r="D620">
            <v>46115</v>
          </cell>
          <cell r="K620" t="str">
            <v>GM500</v>
          </cell>
          <cell r="R620">
            <v>16</v>
          </cell>
        </row>
        <row r="621">
          <cell r="D621">
            <v>46115</v>
          </cell>
          <cell r="K621" t="str">
            <v>CGM300</v>
          </cell>
          <cell r="R621">
            <v>30</v>
          </cell>
        </row>
        <row r="622">
          <cell r="D622">
            <v>46115</v>
          </cell>
          <cell r="K622" t="str">
            <v>GM500</v>
          </cell>
          <cell r="R622">
            <v>10</v>
          </cell>
        </row>
        <row r="623">
          <cell r="D623">
            <v>46115</v>
          </cell>
          <cell r="K623" t="str">
            <v>CGM300</v>
          </cell>
          <cell r="R623">
            <v>25</v>
          </cell>
        </row>
        <row r="624">
          <cell r="D624">
            <v>46115</v>
          </cell>
          <cell r="K624" t="str">
            <v>GM500</v>
          </cell>
          <cell r="R624">
            <v>10</v>
          </cell>
        </row>
        <row r="625">
          <cell r="D625">
            <v>46115</v>
          </cell>
          <cell r="K625" t="str">
            <v>GTLX250G</v>
          </cell>
          <cell r="R625">
            <v>5</v>
          </cell>
        </row>
        <row r="626">
          <cell r="D626">
            <v>46115</v>
          </cell>
          <cell r="K626" t="str">
            <v>GM500</v>
          </cell>
          <cell r="R626">
            <v>20</v>
          </cell>
        </row>
        <row r="627">
          <cell r="D627">
            <v>46115</v>
          </cell>
          <cell r="K627" t="str">
            <v>TH200</v>
          </cell>
          <cell r="R627">
            <v>10</v>
          </cell>
        </row>
        <row r="628">
          <cell r="D628">
            <v>46115</v>
          </cell>
          <cell r="K628" t="str">
            <v>GTLX250G</v>
          </cell>
          <cell r="R628">
            <v>10</v>
          </cell>
        </row>
        <row r="629">
          <cell r="D629">
            <v>46115</v>
          </cell>
          <cell r="K629" t="str">
            <v>TH200</v>
          </cell>
          <cell r="R629">
            <v>6</v>
          </cell>
        </row>
        <row r="630">
          <cell r="D630">
            <v>46115</v>
          </cell>
          <cell r="K630" t="str">
            <v>MNH250</v>
          </cell>
          <cell r="R630">
            <v>5</v>
          </cell>
        </row>
        <row r="631">
          <cell r="D631">
            <v>46115</v>
          </cell>
          <cell r="K631" t="str">
            <v>CGM300</v>
          </cell>
          <cell r="R631">
            <v>30</v>
          </cell>
        </row>
        <row r="632">
          <cell r="D632">
            <v>46115</v>
          </cell>
          <cell r="K632" t="str">
            <v>GM500</v>
          </cell>
          <cell r="R632">
            <v>10</v>
          </cell>
        </row>
        <row r="633">
          <cell r="D633">
            <v>46115</v>
          </cell>
          <cell r="K633" t="str">
            <v>CGM300</v>
          </cell>
          <cell r="R633">
            <v>40</v>
          </cell>
        </row>
        <row r="634">
          <cell r="D634">
            <v>46115</v>
          </cell>
          <cell r="K634" t="str">
            <v>GTLX250G</v>
          </cell>
          <cell r="R634">
            <v>9</v>
          </cell>
        </row>
        <row r="635">
          <cell r="D635">
            <v>46115</v>
          </cell>
          <cell r="K635" t="str">
            <v>CC300</v>
          </cell>
          <cell r="R635">
            <v>6</v>
          </cell>
        </row>
        <row r="636">
          <cell r="D636">
            <v>46115</v>
          </cell>
          <cell r="K636" t="str">
            <v>MNH250</v>
          </cell>
          <cell r="R636">
            <v>4</v>
          </cell>
        </row>
        <row r="637">
          <cell r="D637">
            <v>46115</v>
          </cell>
          <cell r="K637" t="str">
            <v>GL250</v>
          </cell>
          <cell r="R637">
            <v>2</v>
          </cell>
        </row>
        <row r="638">
          <cell r="D638">
            <v>46115</v>
          </cell>
          <cell r="K638" t="str">
            <v>CGM300</v>
          </cell>
          <cell r="R638">
            <v>6</v>
          </cell>
        </row>
        <row r="639">
          <cell r="D639">
            <v>46115</v>
          </cell>
          <cell r="K639" t="str">
            <v>TH200</v>
          </cell>
          <cell r="R639">
            <v>4</v>
          </cell>
        </row>
        <row r="640">
          <cell r="D640">
            <v>46115</v>
          </cell>
          <cell r="K640" t="str">
            <v>GM500</v>
          </cell>
          <cell r="R640">
            <v>6</v>
          </cell>
        </row>
        <row r="641">
          <cell r="D641">
            <v>46115</v>
          </cell>
          <cell r="K641" t="str">
            <v>CGM300</v>
          </cell>
          <cell r="R641">
            <v>8</v>
          </cell>
        </row>
        <row r="642">
          <cell r="D642">
            <v>46115</v>
          </cell>
          <cell r="K642" t="str">
            <v>CC300</v>
          </cell>
          <cell r="R642">
            <v>2</v>
          </cell>
        </row>
        <row r="643">
          <cell r="D643">
            <v>46115</v>
          </cell>
          <cell r="K643" t="str">
            <v>GM500</v>
          </cell>
          <cell r="R643">
            <v>8</v>
          </cell>
        </row>
        <row r="644">
          <cell r="D644">
            <v>46115</v>
          </cell>
          <cell r="K644" t="str">
            <v>GTLX250G</v>
          </cell>
          <cell r="R644">
            <v>6</v>
          </cell>
        </row>
        <row r="645">
          <cell r="D645">
            <v>46115</v>
          </cell>
          <cell r="K645" t="str">
            <v>MNH250</v>
          </cell>
          <cell r="R645">
            <v>6</v>
          </cell>
        </row>
        <row r="646">
          <cell r="D646">
            <v>46115</v>
          </cell>
          <cell r="K646" t="str">
            <v>TH200</v>
          </cell>
          <cell r="R646">
            <v>6</v>
          </cell>
        </row>
        <row r="647">
          <cell r="D647">
            <v>46115</v>
          </cell>
          <cell r="K647" t="str">
            <v>GL250</v>
          </cell>
          <cell r="R647">
            <v>4</v>
          </cell>
        </row>
        <row r="648">
          <cell r="D648">
            <v>46115</v>
          </cell>
          <cell r="K648" t="str">
            <v>CGM300</v>
          </cell>
          <cell r="R648">
            <v>16</v>
          </cell>
        </row>
        <row r="649">
          <cell r="D649">
            <v>46115</v>
          </cell>
          <cell r="K649" t="str">
            <v>MNH250</v>
          </cell>
          <cell r="R649">
            <v>4</v>
          </cell>
        </row>
        <row r="650">
          <cell r="D650">
            <v>46115</v>
          </cell>
          <cell r="K650" t="str">
            <v>TH200</v>
          </cell>
          <cell r="R650">
            <v>4</v>
          </cell>
        </row>
        <row r="651">
          <cell r="D651">
            <v>46115</v>
          </cell>
          <cell r="K651" t="str">
            <v>GM500</v>
          </cell>
          <cell r="R651">
            <v>16</v>
          </cell>
        </row>
        <row r="652">
          <cell r="D652">
            <v>46115</v>
          </cell>
          <cell r="K652" t="str">
            <v>CC300</v>
          </cell>
          <cell r="R652">
            <v>6</v>
          </cell>
        </row>
        <row r="653">
          <cell r="D653">
            <v>46115</v>
          </cell>
          <cell r="K653" t="str">
            <v>GTLX250G</v>
          </cell>
          <cell r="R653">
            <v>4</v>
          </cell>
        </row>
        <row r="654">
          <cell r="D654">
            <v>46115</v>
          </cell>
          <cell r="K654" t="str">
            <v>GM500</v>
          </cell>
          <cell r="R654">
            <v>15</v>
          </cell>
        </row>
        <row r="655">
          <cell r="D655">
            <v>46115</v>
          </cell>
          <cell r="K655" t="str">
            <v>CGM300</v>
          </cell>
          <cell r="R655">
            <v>20</v>
          </cell>
        </row>
        <row r="656">
          <cell r="D656">
            <v>46115</v>
          </cell>
          <cell r="K656" t="str">
            <v>TH200</v>
          </cell>
          <cell r="R656">
            <v>6</v>
          </cell>
        </row>
        <row r="657">
          <cell r="D657">
            <v>46115</v>
          </cell>
          <cell r="K657" t="str">
            <v>GM500</v>
          </cell>
          <cell r="R657">
            <v>4</v>
          </cell>
        </row>
        <row r="658">
          <cell r="D658">
            <v>46115</v>
          </cell>
          <cell r="K658" t="str">
            <v>GTLX250G</v>
          </cell>
          <cell r="R658">
            <v>9</v>
          </cell>
        </row>
        <row r="659">
          <cell r="D659">
            <v>46115</v>
          </cell>
          <cell r="K659" t="str">
            <v>CGM300</v>
          </cell>
          <cell r="R659">
            <v>34</v>
          </cell>
        </row>
        <row r="660">
          <cell r="D660">
            <v>46115</v>
          </cell>
          <cell r="K660" t="str">
            <v>MNH250</v>
          </cell>
          <cell r="R660">
            <v>1</v>
          </cell>
        </row>
        <row r="661">
          <cell r="D661">
            <v>46115</v>
          </cell>
          <cell r="K661" t="str">
            <v>TH200</v>
          </cell>
          <cell r="R661">
            <v>5</v>
          </cell>
        </row>
        <row r="662">
          <cell r="D662">
            <v>46115</v>
          </cell>
          <cell r="K662" t="str">
            <v>MNH250</v>
          </cell>
          <cell r="R662">
            <v>8</v>
          </cell>
        </row>
        <row r="663">
          <cell r="D663">
            <v>46115</v>
          </cell>
          <cell r="K663" t="str">
            <v>CGM300</v>
          </cell>
          <cell r="R663">
            <v>26</v>
          </cell>
        </row>
        <row r="664">
          <cell r="D664">
            <v>46115</v>
          </cell>
          <cell r="K664" t="str">
            <v>GTLX250G</v>
          </cell>
          <cell r="R664">
            <v>6</v>
          </cell>
        </row>
        <row r="665">
          <cell r="D665">
            <v>46115</v>
          </cell>
          <cell r="K665" t="str">
            <v>GM500</v>
          </cell>
          <cell r="R665">
            <v>4</v>
          </cell>
        </row>
        <row r="666">
          <cell r="D666">
            <v>46115</v>
          </cell>
          <cell r="K666" t="str">
            <v>GM500</v>
          </cell>
          <cell r="R666">
            <v>4</v>
          </cell>
        </row>
        <row r="667">
          <cell r="D667">
            <v>46115</v>
          </cell>
          <cell r="K667" t="str">
            <v>GTLX250G</v>
          </cell>
          <cell r="R667">
            <v>6</v>
          </cell>
        </row>
        <row r="668">
          <cell r="D668">
            <v>46115</v>
          </cell>
          <cell r="K668" t="str">
            <v>CGM300</v>
          </cell>
          <cell r="R668">
            <v>24</v>
          </cell>
        </row>
        <row r="669">
          <cell r="D669">
            <v>46115</v>
          </cell>
          <cell r="K669" t="str">
            <v>MNH250</v>
          </cell>
          <cell r="R669">
            <v>4</v>
          </cell>
        </row>
        <row r="670">
          <cell r="D670">
            <v>46115</v>
          </cell>
          <cell r="K670" t="str">
            <v>TH200</v>
          </cell>
          <cell r="R670">
            <v>3</v>
          </cell>
        </row>
        <row r="671">
          <cell r="D671">
            <v>46115</v>
          </cell>
          <cell r="K671" t="str">
            <v>TH200</v>
          </cell>
          <cell r="R671">
            <v>5</v>
          </cell>
        </row>
        <row r="672">
          <cell r="D672">
            <v>46115</v>
          </cell>
          <cell r="K672" t="str">
            <v>CGM300</v>
          </cell>
          <cell r="R672">
            <v>24</v>
          </cell>
        </row>
        <row r="673">
          <cell r="D673">
            <v>46115</v>
          </cell>
          <cell r="K673" t="str">
            <v>GTLX250G</v>
          </cell>
          <cell r="R673">
            <v>9</v>
          </cell>
        </row>
        <row r="674">
          <cell r="D674">
            <v>46115</v>
          </cell>
          <cell r="K674" t="str">
            <v>CGM300</v>
          </cell>
          <cell r="R674">
            <v>30</v>
          </cell>
        </row>
        <row r="675">
          <cell r="D675">
            <v>46115</v>
          </cell>
          <cell r="K675" t="str">
            <v>CC300</v>
          </cell>
          <cell r="R675">
            <v>5</v>
          </cell>
        </row>
        <row r="676">
          <cell r="D676">
            <v>46115</v>
          </cell>
          <cell r="K676" t="str">
            <v>GM500</v>
          </cell>
          <cell r="R676">
            <v>10</v>
          </cell>
        </row>
        <row r="677">
          <cell r="D677">
            <v>46115</v>
          </cell>
          <cell r="K677" t="str">
            <v>TH200</v>
          </cell>
          <cell r="R677">
            <v>10</v>
          </cell>
        </row>
        <row r="678">
          <cell r="D678">
            <v>46115</v>
          </cell>
          <cell r="K678" t="str">
            <v>MNH250</v>
          </cell>
          <cell r="R678">
            <v>5</v>
          </cell>
        </row>
        <row r="679">
          <cell r="D679">
            <v>46115</v>
          </cell>
          <cell r="K679" t="str">
            <v>CGM300</v>
          </cell>
          <cell r="R679">
            <v>16</v>
          </cell>
        </row>
        <row r="680">
          <cell r="D680">
            <v>46115</v>
          </cell>
          <cell r="K680" t="str">
            <v>GM500</v>
          </cell>
          <cell r="R680">
            <v>6</v>
          </cell>
        </row>
        <row r="681">
          <cell r="D681">
            <v>46115</v>
          </cell>
          <cell r="K681" t="str">
            <v>GTLX250G</v>
          </cell>
          <cell r="R681">
            <v>3</v>
          </cell>
        </row>
        <row r="682">
          <cell r="D682">
            <v>46115</v>
          </cell>
          <cell r="K682" t="str">
            <v>CGM300</v>
          </cell>
          <cell r="R682">
            <v>9</v>
          </cell>
        </row>
        <row r="683">
          <cell r="D683">
            <v>46115</v>
          </cell>
          <cell r="K683" t="str">
            <v>MNH250</v>
          </cell>
          <cell r="R683">
            <v>3</v>
          </cell>
        </row>
        <row r="684">
          <cell r="D684">
            <v>46115</v>
          </cell>
          <cell r="K684" t="str">
            <v>CGM300</v>
          </cell>
          <cell r="R684">
            <v>5</v>
          </cell>
        </row>
        <row r="685">
          <cell r="D685">
            <v>46115</v>
          </cell>
          <cell r="K685" t="str">
            <v>MNH250</v>
          </cell>
          <cell r="R685">
            <v>5</v>
          </cell>
        </row>
        <row r="686">
          <cell r="D686">
            <v>46115</v>
          </cell>
          <cell r="K686" t="str">
            <v>TH200</v>
          </cell>
          <cell r="R686">
            <v>3</v>
          </cell>
        </row>
        <row r="687">
          <cell r="D687">
            <v>46115</v>
          </cell>
          <cell r="K687" t="str">
            <v>TH200</v>
          </cell>
          <cell r="R687">
            <v>1</v>
          </cell>
        </row>
        <row r="688">
          <cell r="D688">
            <v>46115</v>
          </cell>
          <cell r="K688" t="str">
            <v>MNH250</v>
          </cell>
          <cell r="R688">
            <v>1</v>
          </cell>
        </row>
        <row r="689">
          <cell r="D689">
            <v>46115</v>
          </cell>
          <cell r="K689" t="str">
            <v>CGM300</v>
          </cell>
          <cell r="R689">
            <v>5</v>
          </cell>
        </row>
        <row r="690">
          <cell r="D690">
            <v>46115</v>
          </cell>
          <cell r="K690" t="str">
            <v>GM500</v>
          </cell>
          <cell r="R690">
            <v>11</v>
          </cell>
        </row>
        <row r="691">
          <cell r="D691">
            <v>46115</v>
          </cell>
          <cell r="K691" t="str">
            <v>MNH250</v>
          </cell>
          <cell r="R691">
            <v>2</v>
          </cell>
        </row>
        <row r="692">
          <cell r="D692">
            <v>46115</v>
          </cell>
          <cell r="K692" t="str">
            <v>GTLX250G</v>
          </cell>
          <cell r="R692">
            <v>1</v>
          </cell>
        </row>
        <row r="693">
          <cell r="D693">
            <v>46115</v>
          </cell>
          <cell r="K693" t="str">
            <v>GM500</v>
          </cell>
          <cell r="R693">
            <v>8</v>
          </cell>
        </row>
        <row r="694">
          <cell r="D694">
            <v>46115</v>
          </cell>
          <cell r="K694" t="str">
            <v>GM500</v>
          </cell>
          <cell r="R694">
            <v>1</v>
          </cell>
        </row>
        <row r="695">
          <cell r="D695">
            <v>46115</v>
          </cell>
          <cell r="K695" t="str">
            <v>GTLX250G</v>
          </cell>
          <cell r="R695">
            <v>2</v>
          </cell>
        </row>
        <row r="696">
          <cell r="D696">
            <v>46115</v>
          </cell>
          <cell r="K696" t="str">
            <v>CGM300</v>
          </cell>
          <cell r="R696">
            <v>5</v>
          </cell>
        </row>
        <row r="697">
          <cell r="D697">
            <v>46115</v>
          </cell>
          <cell r="K697" t="str">
            <v>CGM300</v>
          </cell>
          <cell r="R697">
            <v>5</v>
          </cell>
        </row>
        <row r="698">
          <cell r="D698">
            <v>46115</v>
          </cell>
          <cell r="K698" t="str">
            <v>GTLX250G</v>
          </cell>
          <cell r="R698">
            <v>1</v>
          </cell>
        </row>
        <row r="699">
          <cell r="D699">
            <v>46115</v>
          </cell>
          <cell r="K699" t="str">
            <v>CGM300</v>
          </cell>
          <cell r="R699">
            <v>5</v>
          </cell>
        </row>
        <row r="700">
          <cell r="D700">
            <v>46115</v>
          </cell>
          <cell r="K700" t="str">
            <v>MNH250</v>
          </cell>
          <cell r="R700">
            <v>1</v>
          </cell>
        </row>
        <row r="701">
          <cell r="D701">
            <v>46115</v>
          </cell>
          <cell r="K701" t="str">
            <v>CGM300</v>
          </cell>
          <cell r="R701">
            <v>8</v>
          </cell>
        </row>
        <row r="702">
          <cell r="D702">
            <v>46115</v>
          </cell>
          <cell r="K702" t="str">
            <v>GTLX250G</v>
          </cell>
          <cell r="R702">
            <v>5</v>
          </cell>
        </row>
        <row r="703">
          <cell r="D703">
            <v>46115</v>
          </cell>
          <cell r="K703" t="str">
            <v>CGM300</v>
          </cell>
          <cell r="R703">
            <v>5</v>
          </cell>
        </row>
        <row r="704">
          <cell r="D704">
            <v>46115</v>
          </cell>
          <cell r="K704" t="str">
            <v>GTLX250G</v>
          </cell>
          <cell r="R704">
            <v>1</v>
          </cell>
        </row>
        <row r="705">
          <cell r="D705">
            <v>46115</v>
          </cell>
          <cell r="K705" t="str">
            <v>GM500</v>
          </cell>
          <cell r="R705">
            <v>5</v>
          </cell>
        </row>
        <row r="706">
          <cell r="D706">
            <v>46115</v>
          </cell>
          <cell r="K706" t="str">
            <v>GTLX250G</v>
          </cell>
          <cell r="R706">
            <v>1</v>
          </cell>
        </row>
        <row r="707">
          <cell r="D707">
            <v>46115</v>
          </cell>
          <cell r="K707" t="str">
            <v>CGM300</v>
          </cell>
          <cell r="R707">
            <v>10</v>
          </cell>
        </row>
        <row r="708">
          <cell r="D708">
            <v>46115</v>
          </cell>
          <cell r="K708" t="str">
            <v>TH200</v>
          </cell>
          <cell r="R708">
            <v>2</v>
          </cell>
        </row>
        <row r="709">
          <cell r="D709">
            <v>46115</v>
          </cell>
          <cell r="K709" t="str">
            <v>MNH250</v>
          </cell>
          <cell r="R709">
            <v>2</v>
          </cell>
        </row>
        <row r="710">
          <cell r="D710">
            <v>46115</v>
          </cell>
          <cell r="K710" t="str">
            <v>CGM300</v>
          </cell>
          <cell r="R710">
            <v>2</v>
          </cell>
        </row>
        <row r="711">
          <cell r="D711">
            <v>46115</v>
          </cell>
          <cell r="K711" t="str">
            <v>GTLX250G</v>
          </cell>
          <cell r="R711">
            <v>2</v>
          </cell>
        </row>
        <row r="712">
          <cell r="D712">
            <v>46115</v>
          </cell>
          <cell r="K712" t="str">
            <v>GM500</v>
          </cell>
          <cell r="R712">
            <v>1</v>
          </cell>
        </row>
        <row r="713">
          <cell r="D713">
            <v>46115</v>
          </cell>
          <cell r="K713" t="str">
            <v>GTLX250G</v>
          </cell>
          <cell r="R713">
            <v>5</v>
          </cell>
        </row>
        <row r="714">
          <cell r="D714">
            <v>46115</v>
          </cell>
          <cell r="K714" t="str">
            <v>CGM300</v>
          </cell>
          <cell r="R714">
            <v>6</v>
          </cell>
        </row>
        <row r="715">
          <cell r="D715">
            <v>46115</v>
          </cell>
          <cell r="K715" t="str">
            <v>MNH250</v>
          </cell>
          <cell r="R715">
            <v>1</v>
          </cell>
        </row>
        <row r="716">
          <cell r="D716">
            <v>46115</v>
          </cell>
          <cell r="K716" t="str">
            <v>TH200</v>
          </cell>
          <cell r="R716">
            <v>5</v>
          </cell>
        </row>
        <row r="717">
          <cell r="D717">
            <v>46115</v>
          </cell>
          <cell r="K717" t="str">
            <v>GM500</v>
          </cell>
          <cell r="R717">
            <v>10</v>
          </cell>
        </row>
        <row r="718">
          <cell r="D718">
            <v>46115</v>
          </cell>
          <cell r="K718" t="str">
            <v>GTLX250G</v>
          </cell>
          <cell r="R718">
            <v>1</v>
          </cell>
        </row>
        <row r="719">
          <cell r="D719">
            <v>46115</v>
          </cell>
          <cell r="K719" t="str">
            <v>CGM300</v>
          </cell>
          <cell r="R719">
            <v>20</v>
          </cell>
        </row>
        <row r="720">
          <cell r="D720">
            <v>46115</v>
          </cell>
          <cell r="K720" t="str">
            <v>CGM300</v>
          </cell>
          <cell r="R720">
            <v>5</v>
          </cell>
        </row>
        <row r="721">
          <cell r="D721">
            <v>46115</v>
          </cell>
          <cell r="K721" t="str">
            <v>CGM300</v>
          </cell>
          <cell r="R721">
            <v>15</v>
          </cell>
        </row>
        <row r="722">
          <cell r="D722">
            <v>46115</v>
          </cell>
          <cell r="K722" t="str">
            <v>TH200</v>
          </cell>
          <cell r="R722">
            <v>2</v>
          </cell>
        </row>
        <row r="723">
          <cell r="D723">
            <v>46115</v>
          </cell>
          <cell r="K723" t="str">
            <v>MNH250</v>
          </cell>
          <cell r="R723">
            <v>3</v>
          </cell>
        </row>
        <row r="724">
          <cell r="D724">
            <v>46115</v>
          </cell>
          <cell r="K724" t="str">
            <v>CGM300</v>
          </cell>
          <cell r="R724">
            <v>5</v>
          </cell>
        </row>
        <row r="725">
          <cell r="D725">
            <v>46115</v>
          </cell>
          <cell r="K725" t="str">
            <v>GTLX250G</v>
          </cell>
          <cell r="R725">
            <v>3</v>
          </cell>
        </row>
        <row r="726">
          <cell r="D726">
            <v>46115</v>
          </cell>
          <cell r="K726" t="str">
            <v>GM500</v>
          </cell>
          <cell r="R726">
            <v>5</v>
          </cell>
        </row>
        <row r="727">
          <cell r="D727">
            <v>46115</v>
          </cell>
          <cell r="K727" t="str">
            <v>GM500</v>
          </cell>
          <cell r="R727">
            <v>2</v>
          </cell>
        </row>
        <row r="728">
          <cell r="D728">
            <v>46115</v>
          </cell>
          <cell r="K728" t="str">
            <v>GTLX250G</v>
          </cell>
          <cell r="R728">
            <v>4</v>
          </cell>
        </row>
        <row r="729">
          <cell r="D729">
            <v>46115</v>
          </cell>
          <cell r="K729" t="str">
            <v>CGM300</v>
          </cell>
          <cell r="R729">
            <v>10</v>
          </cell>
        </row>
        <row r="730">
          <cell r="D730">
            <v>46115</v>
          </cell>
          <cell r="K730" t="str">
            <v>MNH250</v>
          </cell>
          <cell r="R730">
            <v>5</v>
          </cell>
        </row>
        <row r="731">
          <cell r="D731">
            <v>46115</v>
          </cell>
          <cell r="K731" t="str">
            <v>TH200</v>
          </cell>
          <cell r="R731">
            <v>3</v>
          </cell>
        </row>
        <row r="732">
          <cell r="D732">
            <v>46115</v>
          </cell>
          <cell r="K732" t="str">
            <v>MNH250</v>
          </cell>
          <cell r="R732">
            <v>3</v>
          </cell>
        </row>
        <row r="733">
          <cell r="D733">
            <v>46115</v>
          </cell>
          <cell r="K733" t="str">
            <v>CGM300</v>
          </cell>
          <cell r="R733">
            <v>3</v>
          </cell>
        </row>
        <row r="734">
          <cell r="D734">
            <v>46115</v>
          </cell>
          <cell r="K734" t="str">
            <v>GM500</v>
          </cell>
          <cell r="R734">
            <v>3</v>
          </cell>
        </row>
        <row r="735">
          <cell r="D735">
            <v>46115</v>
          </cell>
          <cell r="K735" t="str">
            <v>CGM300</v>
          </cell>
          <cell r="R735">
            <v>3</v>
          </cell>
        </row>
        <row r="736">
          <cell r="D736">
            <v>46115</v>
          </cell>
          <cell r="K736" t="str">
            <v>CGM300</v>
          </cell>
          <cell r="R736">
            <v>8</v>
          </cell>
        </row>
        <row r="737">
          <cell r="D737">
            <v>46115</v>
          </cell>
          <cell r="K737" t="str">
            <v>GTLX250G</v>
          </cell>
          <cell r="R737">
            <v>4</v>
          </cell>
        </row>
        <row r="738">
          <cell r="D738">
            <v>46115</v>
          </cell>
          <cell r="K738" t="str">
            <v>GM500</v>
          </cell>
          <cell r="R738">
            <v>1</v>
          </cell>
        </row>
        <row r="739">
          <cell r="D739">
            <v>46115</v>
          </cell>
          <cell r="K739" t="str">
            <v>TH200</v>
          </cell>
          <cell r="R739">
            <v>1</v>
          </cell>
        </row>
        <row r="740">
          <cell r="D740">
            <v>46115</v>
          </cell>
          <cell r="K740" t="str">
            <v>CGM300</v>
          </cell>
          <cell r="R740">
            <v>12</v>
          </cell>
        </row>
        <row r="741">
          <cell r="D741">
            <v>46115</v>
          </cell>
          <cell r="K741" t="str">
            <v>GTLX250G</v>
          </cell>
          <cell r="R741">
            <v>5</v>
          </cell>
        </row>
        <row r="742">
          <cell r="D742">
            <v>46115</v>
          </cell>
          <cell r="K742" t="str">
            <v>GM500</v>
          </cell>
          <cell r="R742">
            <v>3</v>
          </cell>
        </row>
        <row r="743">
          <cell r="D743">
            <v>46115</v>
          </cell>
          <cell r="K743" t="str">
            <v>GM500</v>
          </cell>
          <cell r="R743">
            <v>5</v>
          </cell>
        </row>
        <row r="744">
          <cell r="D744">
            <v>46115</v>
          </cell>
          <cell r="K744" t="str">
            <v>CGM300</v>
          </cell>
          <cell r="R744">
            <v>12</v>
          </cell>
        </row>
        <row r="745">
          <cell r="D745">
            <v>46115</v>
          </cell>
          <cell r="K745" t="str">
            <v>CGM300</v>
          </cell>
          <cell r="R745">
            <v>5</v>
          </cell>
        </row>
        <row r="746">
          <cell r="D746">
            <v>46115</v>
          </cell>
          <cell r="K746" t="str">
            <v>CGM300</v>
          </cell>
          <cell r="R746">
            <v>10</v>
          </cell>
        </row>
        <row r="747">
          <cell r="D747">
            <v>46115</v>
          </cell>
          <cell r="K747" t="str">
            <v>CGM300</v>
          </cell>
          <cell r="R747">
            <v>18</v>
          </cell>
        </row>
        <row r="748">
          <cell r="D748">
            <v>46115</v>
          </cell>
          <cell r="K748" t="str">
            <v>CGM300</v>
          </cell>
          <cell r="R748">
            <v>4</v>
          </cell>
        </row>
        <row r="749">
          <cell r="D749">
            <v>46115</v>
          </cell>
          <cell r="K749" t="str">
            <v>GTLX250G</v>
          </cell>
          <cell r="R749">
            <v>2</v>
          </cell>
        </row>
        <row r="750">
          <cell r="D750">
            <v>46115</v>
          </cell>
          <cell r="K750" t="str">
            <v>GM500</v>
          </cell>
          <cell r="R750">
            <v>1</v>
          </cell>
        </row>
        <row r="751">
          <cell r="D751">
            <v>46115</v>
          </cell>
          <cell r="K751" t="str">
            <v>CGM300</v>
          </cell>
          <cell r="R751">
            <v>5</v>
          </cell>
        </row>
        <row r="752">
          <cell r="D752">
            <v>46115</v>
          </cell>
          <cell r="K752" t="str">
            <v>GM500</v>
          </cell>
          <cell r="R752">
            <v>7</v>
          </cell>
        </row>
        <row r="753">
          <cell r="D753">
            <v>46115</v>
          </cell>
          <cell r="K753" t="str">
            <v>GM500</v>
          </cell>
          <cell r="R753">
            <v>10</v>
          </cell>
        </row>
        <row r="754">
          <cell r="D754">
            <v>46115</v>
          </cell>
          <cell r="K754" t="str">
            <v>CGM300</v>
          </cell>
          <cell r="R754">
            <v>15</v>
          </cell>
        </row>
        <row r="755">
          <cell r="D755">
            <v>46115</v>
          </cell>
          <cell r="K755" t="str">
            <v>GTLX250G</v>
          </cell>
          <cell r="R755">
            <v>10</v>
          </cell>
        </row>
        <row r="756">
          <cell r="D756">
            <v>46115</v>
          </cell>
          <cell r="K756" t="str">
            <v>MNH250</v>
          </cell>
          <cell r="R756">
            <v>10</v>
          </cell>
        </row>
        <row r="757">
          <cell r="D757">
            <v>46115</v>
          </cell>
          <cell r="K757" t="str">
            <v>CC300</v>
          </cell>
          <cell r="R757">
            <v>10</v>
          </cell>
        </row>
        <row r="758">
          <cell r="D758">
            <v>46115</v>
          </cell>
          <cell r="K758" t="str">
            <v>TH200</v>
          </cell>
          <cell r="R758">
            <v>5</v>
          </cell>
        </row>
        <row r="759">
          <cell r="D759">
            <v>46115</v>
          </cell>
          <cell r="K759" t="str">
            <v>CGM300</v>
          </cell>
          <cell r="R759">
            <v>40</v>
          </cell>
        </row>
        <row r="760">
          <cell r="D760">
            <v>46115</v>
          </cell>
          <cell r="K760" t="str">
            <v>GTLX250G</v>
          </cell>
          <cell r="R760">
            <v>1</v>
          </cell>
        </row>
        <row r="761">
          <cell r="D761">
            <v>46115</v>
          </cell>
          <cell r="K761" t="str">
            <v>GM500</v>
          </cell>
          <cell r="R761">
            <v>6</v>
          </cell>
        </row>
        <row r="762">
          <cell r="D762">
            <v>46115</v>
          </cell>
          <cell r="K762" t="str">
            <v>CGM300</v>
          </cell>
          <cell r="R762">
            <v>5</v>
          </cell>
        </row>
        <row r="763">
          <cell r="D763">
            <v>46115</v>
          </cell>
          <cell r="K763" t="str">
            <v>GTLX250G</v>
          </cell>
          <cell r="R763">
            <v>3</v>
          </cell>
        </row>
        <row r="764">
          <cell r="D764">
            <v>46115</v>
          </cell>
          <cell r="K764" t="str">
            <v>GM500</v>
          </cell>
          <cell r="R764">
            <v>4</v>
          </cell>
        </row>
        <row r="765">
          <cell r="D765">
            <v>46115</v>
          </cell>
          <cell r="K765" t="str">
            <v>TH200</v>
          </cell>
          <cell r="R765">
            <v>3</v>
          </cell>
        </row>
        <row r="766">
          <cell r="D766">
            <v>46115</v>
          </cell>
          <cell r="K766" t="str">
            <v>MNH250</v>
          </cell>
          <cell r="R766">
            <v>4</v>
          </cell>
        </row>
        <row r="767">
          <cell r="D767">
            <v>46115</v>
          </cell>
          <cell r="K767" t="str">
            <v>CGM300</v>
          </cell>
          <cell r="R767">
            <v>7</v>
          </cell>
        </row>
        <row r="768">
          <cell r="D768">
            <v>46115</v>
          </cell>
          <cell r="K768" t="str">
            <v>GTLX250G</v>
          </cell>
          <cell r="R768">
            <v>5</v>
          </cell>
        </row>
        <row r="769">
          <cell r="D769">
            <v>46115</v>
          </cell>
          <cell r="K769" t="str">
            <v>GM500</v>
          </cell>
          <cell r="R769">
            <v>3</v>
          </cell>
        </row>
        <row r="770">
          <cell r="D770">
            <v>46115</v>
          </cell>
          <cell r="K770" t="str">
            <v>GTLX250G</v>
          </cell>
          <cell r="R770">
            <v>3</v>
          </cell>
        </row>
        <row r="771">
          <cell r="D771">
            <v>46115</v>
          </cell>
          <cell r="K771" t="str">
            <v>CGM300</v>
          </cell>
          <cell r="R771">
            <v>5</v>
          </cell>
        </row>
        <row r="772">
          <cell r="D772">
            <v>46115</v>
          </cell>
          <cell r="K772" t="str">
            <v>MNH250</v>
          </cell>
          <cell r="R772">
            <v>1</v>
          </cell>
        </row>
        <row r="773">
          <cell r="D773">
            <v>46115</v>
          </cell>
          <cell r="K773" t="str">
            <v>TH200</v>
          </cell>
          <cell r="R773">
            <v>3</v>
          </cell>
        </row>
        <row r="774">
          <cell r="D774">
            <v>46115</v>
          </cell>
          <cell r="K774" t="str">
            <v>MNH250</v>
          </cell>
          <cell r="R774">
            <v>3</v>
          </cell>
        </row>
        <row r="775">
          <cell r="D775">
            <v>46115</v>
          </cell>
          <cell r="K775" t="str">
            <v>CGM300</v>
          </cell>
          <cell r="R775">
            <v>1</v>
          </cell>
        </row>
        <row r="776">
          <cell r="D776">
            <v>46115</v>
          </cell>
          <cell r="K776" t="str">
            <v>GM500</v>
          </cell>
          <cell r="R776">
            <v>7</v>
          </cell>
        </row>
        <row r="777">
          <cell r="D777">
            <v>46115</v>
          </cell>
          <cell r="K777" t="str">
            <v>GTLX250G</v>
          </cell>
          <cell r="R777">
            <v>3</v>
          </cell>
        </row>
        <row r="778">
          <cell r="D778">
            <v>46115</v>
          </cell>
          <cell r="K778" t="str">
            <v>CGM300</v>
          </cell>
          <cell r="R778">
            <v>9</v>
          </cell>
        </row>
        <row r="779">
          <cell r="D779">
            <v>46115</v>
          </cell>
          <cell r="K779" t="str">
            <v>TH200</v>
          </cell>
          <cell r="R779">
            <v>4</v>
          </cell>
        </row>
        <row r="780">
          <cell r="D780">
            <v>46115</v>
          </cell>
          <cell r="K780" t="str">
            <v>CGM300</v>
          </cell>
          <cell r="R780">
            <v>10</v>
          </cell>
        </row>
        <row r="781">
          <cell r="D781">
            <v>46115</v>
          </cell>
          <cell r="K781" t="str">
            <v>CGM300</v>
          </cell>
          <cell r="R781">
            <v>15</v>
          </cell>
        </row>
        <row r="782">
          <cell r="D782">
            <v>46115</v>
          </cell>
          <cell r="K782" t="str">
            <v>GTLX250G</v>
          </cell>
          <cell r="R782">
            <v>3</v>
          </cell>
        </row>
        <row r="783">
          <cell r="D783">
            <v>46115</v>
          </cell>
          <cell r="K783" t="str">
            <v>GM500</v>
          </cell>
          <cell r="R783">
            <v>1</v>
          </cell>
        </row>
        <row r="784">
          <cell r="D784">
            <v>46115</v>
          </cell>
          <cell r="K784" t="str">
            <v>GTLX250G</v>
          </cell>
          <cell r="R784">
            <v>4</v>
          </cell>
        </row>
        <row r="785">
          <cell r="D785">
            <v>46115</v>
          </cell>
          <cell r="K785" t="str">
            <v>GM500</v>
          </cell>
          <cell r="R785">
            <v>10</v>
          </cell>
        </row>
        <row r="786">
          <cell r="D786">
            <v>46115</v>
          </cell>
          <cell r="K786" t="str">
            <v>MNH250</v>
          </cell>
          <cell r="R786">
            <v>4</v>
          </cell>
        </row>
        <row r="787">
          <cell r="D787">
            <v>46115</v>
          </cell>
          <cell r="K787" t="str">
            <v>CN300</v>
          </cell>
          <cell r="R787">
            <v>4</v>
          </cell>
        </row>
        <row r="788">
          <cell r="D788">
            <v>46115</v>
          </cell>
          <cell r="K788" t="str">
            <v>CC300</v>
          </cell>
          <cell r="R788">
            <v>3</v>
          </cell>
        </row>
        <row r="789">
          <cell r="D789">
            <v>46115</v>
          </cell>
          <cell r="K789" t="str">
            <v>CGM300</v>
          </cell>
          <cell r="R789">
            <v>19</v>
          </cell>
        </row>
        <row r="790">
          <cell r="D790">
            <v>46115</v>
          </cell>
          <cell r="K790" t="str">
            <v>GTLX250G</v>
          </cell>
          <cell r="R790">
            <v>4</v>
          </cell>
        </row>
        <row r="791">
          <cell r="D791">
            <v>46115</v>
          </cell>
          <cell r="K791" t="str">
            <v>GM500</v>
          </cell>
          <cell r="R791">
            <v>3</v>
          </cell>
        </row>
        <row r="792">
          <cell r="D792">
            <v>46115</v>
          </cell>
          <cell r="K792" t="str">
            <v>MNH250</v>
          </cell>
          <cell r="R792">
            <v>1</v>
          </cell>
        </row>
        <row r="793">
          <cell r="D793">
            <v>46115</v>
          </cell>
          <cell r="K793" t="str">
            <v>CGM300</v>
          </cell>
          <cell r="R793">
            <v>17</v>
          </cell>
        </row>
        <row r="794">
          <cell r="D794">
            <v>46115</v>
          </cell>
          <cell r="K794" t="str">
            <v>GTLX250G</v>
          </cell>
          <cell r="R794">
            <v>3</v>
          </cell>
        </row>
        <row r="795">
          <cell r="D795">
            <v>46115</v>
          </cell>
          <cell r="K795" t="str">
            <v>GM500</v>
          </cell>
          <cell r="R795">
            <v>5</v>
          </cell>
        </row>
        <row r="796">
          <cell r="D796">
            <v>46115</v>
          </cell>
          <cell r="K796" t="str">
            <v>CGM300</v>
          </cell>
          <cell r="R796">
            <v>10</v>
          </cell>
        </row>
        <row r="797">
          <cell r="D797">
            <v>46115</v>
          </cell>
          <cell r="K797" t="str">
            <v>MNH250</v>
          </cell>
          <cell r="R797">
            <v>1</v>
          </cell>
        </row>
        <row r="798">
          <cell r="D798">
            <v>46115</v>
          </cell>
          <cell r="K798" t="str">
            <v>TH200</v>
          </cell>
          <cell r="R798">
            <v>3</v>
          </cell>
        </row>
        <row r="799">
          <cell r="D799">
            <v>46115</v>
          </cell>
          <cell r="K799" t="str">
            <v>TH200</v>
          </cell>
          <cell r="R799">
            <v>3</v>
          </cell>
        </row>
        <row r="800">
          <cell r="D800">
            <v>46115</v>
          </cell>
          <cell r="K800" t="str">
            <v>CGM300</v>
          </cell>
          <cell r="R800">
            <v>9</v>
          </cell>
        </row>
        <row r="801">
          <cell r="D801">
            <v>46115</v>
          </cell>
          <cell r="K801" t="str">
            <v>GM500</v>
          </cell>
          <cell r="R801">
            <v>1</v>
          </cell>
        </row>
        <row r="802">
          <cell r="D802">
            <v>46115</v>
          </cell>
          <cell r="K802" t="str">
            <v>GM500</v>
          </cell>
          <cell r="R802">
            <v>5</v>
          </cell>
        </row>
        <row r="803">
          <cell r="D803">
            <v>46115</v>
          </cell>
          <cell r="K803" t="str">
            <v>CGM300</v>
          </cell>
          <cell r="R803">
            <v>10</v>
          </cell>
        </row>
        <row r="804">
          <cell r="D804">
            <v>46115</v>
          </cell>
          <cell r="K804" t="str">
            <v>TH200</v>
          </cell>
          <cell r="R804">
            <v>1</v>
          </cell>
        </row>
        <row r="805">
          <cell r="D805">
            <v>46115</v>
          </cell>
          <cell r="K805" t="str">
            <v>CGM300</v>
          </cell>
          <cell r="R805">
            <v>12</v>
          </cell>
        </row>
        <row r="806">
          <cell r="D806">
            <v>46115</v>
          </cell>
          <cell r="K806" t="str">
            <v>GM500</v>
          </cell>
          <cell r="R806">
            <v>2</v>
          </cell>
        </row>
        <row r="807">
          <cell r="D807">
            <v>46115</v>
          </cell>
          <cell r="K807" t="str">
            <v>GM500</v>
          </cell>
          <cell r="R807">
            <v>4</v>
          </cell>
        </row>
        <row r="808">
          <cell r="D808">
            <v>46115</v>
          </cell>
          <cell r="K808" t="str">
            <v>CGM300</v>
          </cell>
          <cell r="R808">
            <v>4</v>
          </cell>
        </row>
        <row r="809">
          <cell r="D809">
            <v>46115</v>
          </cell>
          <cell r="K809" t="str">
            <v>MNH250</v>
          </cell>
          <cell r="R809">
            <v>3</v>
          </cell>
        </row>
        <row r="810">
          <cell r="D810">
            <v>46115</v>
          </cell>
          <cell r="K810" t="str">
            <v>TH200</v>
          </cell>
          <cell r="R810">
            <v>3</v>
          </cell>
        </row>
        <row r="811">
          <cell r="D811">
            <v>46115</v>
          </cell>
          <cell r="K811" t="str">
            <v>MNH250</v>
          </cell>
          <cell r="R811">
            <v>1</v>
          </cell>
        </row>
        <row r="812">
          <cell r="D812">
            <v>46115</v>
          </cell>
          <cell r="K812" t="str">
            <v>CGM300</v>
          </cell>
          <cell r="R812">
            <v>11</v>
          </cell>
        </row>
        <row r="813">
          <cell r="D813">
            <v>46115</v>
          </cell>
          <cell r="K813" t="str">
            <v>GM500</v>
          </cell>
          <cell r="R813">
            <v>1</v>
          </cell>
        </row>
        <row r="814">
          <cell r="D814">
            <v>46115</v>
          </cell>
          <cell r="K814" t="str">
            <v>CGM300</v>
          </cell>
          <cell r="R814">
            <v>12</v>
          </cell>
        </row>
        <row r="815">
          <cell r="D815">
            <v>46115</v>
          </cell>
          <cell r="K815" t="str">
            <v>GTLX250G</v>
          </cell>
          <cell r="R815">
            <v>1</v>
          </cell>
        </row>
        <row r="816">
          <cell r="D816">
            <v>46115</v>
          </cell>
          <cell r="K816" t="str">
            <v>TH200</v>
          </cell>
          <cell r="R816">
            <v>1</v>
          </cell>
        </row>
        <row r="817">
          <cell r="D817">
            <v>46115</v>
          </cell>
          <cell r="K817" t="str">
            <v>MNH250</v>
          </cell>
          <cell r="R817">
            <v>3</v>
          </cell>
        </row>
        <row r="818">
          <cell r="D818">
            <v>46115</v>
          </cell>
          <cell r="K818" t="str">
            <v>CGM300</v>
          </cell>
          <cell r="R818">
            <v>15</v>
          </cell>
        </row>
        <row r="819">
          <cell r="D819">
            <v>46115</v>
          </cell>
          <cell r="K819" t="str">
            <v>GM500</v>
          </cell>
          <cell r="R819">
            <v>8</v>
          </cell>
        </row>
        <row r="820">
          <cell r="D820">
            <v>46115</v>
          </cell>
          <cell r="K820" t="str">
            <v>GTLX250G</v>
          </cell>
          <cell r="R820">
            <v>1</v>
          </cell>
        </row>
        <row r="821">
          <cell r="D821">
            <v>46115</v>
          </cell>
          <cell r="K821" t="str">
            <v>CGM300</v>
          </cell>
          <cell r="R821">
            <v>15</v>
          </cell>
        </row>
        <row r="822">
          <cell r="D822">
            <v>46115</v>
          </cell>
          <cell r="K822" t="str">
            <v>TH200</v>
          </cell>
          <cell r="R822">
            <v>1</v>
          </cell>
        </row>
        <row r="823">
          <cell r="D823">
            <v>46115</v>
          </cell>
          <cell r="K823" t="str">
            <v>TH200</v>
          </cell>
          <cell r="R823">
            <v>3</v>
          </cell>
        </row>
        <row r="824">
          <cell r="D824">
            <v>46115</v>
          </cell>
          <cell r="K824" t="str">
            <v>MNH250</v>
          </cell>
          <cell r="R824">
            <v>3</v>
          </cell>
        </row>
        <row r="825">
          <cell r="D825">
            <v>46115</v>
          </cell>
          <cell r="K825" t="str">
            <v>GTLX250G</v>
          </cell>
          <cell r="R825">
            <v>1</v>
          </cell>
        </row>
        <row r="826">
          <cell r="D826">
            <v>46115</v>
          </cell>
          <cell r="K826" t="str">
            <v>GM500</v>
          </cell>
          <cell r="R826">
            <v>4</v>
          </cell>
        </row>
        <row r="827">
          <cell r="D827">
            <v>46115</v>
          </cell>
          <cell r="K827" t="str">
            <v>MNH250</v>
          </cell>
          <cell r="R827">
            <v>4</v>
          </cell>
        </row>
        <row r="828">
          <cell r="D828">
            <v>46115</v>
          </cell>
          <cell r="K828" t="str">
            <v>CGM300</v>
          </cell>
          <cell r="R828">
            <v>10</v>
          </cell>
        </row>
        <row r="829">
          <cell r="D829">
            <v>46115</v>
          </cell>
          <cell r="K829" t="str">
            <v>GTLX250G</v>
          </cell>
          <cell r="R829">
            <v>3</v>
          </cell>
        </row>
        <row r="830">
          <cell r="D830">
            <v>46115</v>
          </cell>
          <cell r="K830" t="str">
            <v>GM500</v>
          </cell>
          <cell r="R830">
            <v>2</v>
          </cell>
        </row>
        <row r="831">
          <cell r="D831">
            <v>46115</v>
          </cell>
          <cell r="K831" t="str">
            <v>GM500</v>
          </cell>
          <cell r="R831">
            <v>6</v>
          </cell>
        </row>
        <row r="832">
          <cell r="D832">
            <v>46115</v>
          </cell>
          <cell r="K832" t="str">
            <v>GTLX250G</v>
          </cell>
          <cell r="R832">
            <v>3</v>
          </cell>
        </row>
        <row r="833">
          <cell r="D833">
            <v>46115</v>
          </cell>
          <cell r="K833" t="str">
            <v>CGM300</v>
          </cell>
          <cell r="R833">
            <v>15</v>
          </cell>
        </row>
        <row r="834">
          <cell r="D834">
            <v>46115</v>
          </cell>
          <cell r="K834" t="str">
            <v>MNH250</v>
          </cell>
          <cell r="R834">
            <v>2</v>
          </cell>
        </row>
        <row r="835">
          <cell r="D835">
            <v>46115</v>
          </cell>
          <cell r="K835" t="str">
            <v>TH200</v>
          </cell>
          <cell r="R835">
            <v>3</v>
          </cell>
        </row>
        <row r="836">
          <cell r="D836">
            <v>46115</v>
          </cell>
          <cell r="K836" t="str">
            <v>GTLX250G</v>
          </cell>
          <cell r="R836">
            <v>1</v>
          </cell>
        </row>
        <row r="837">
          <cell r="D837">
            <v>46115</v>
          </cell>
          <cell r="K837" t="str">
            <v>CGM300</v>
          </cell>
          <cell r="R837">
            <v>19</v>
          </cell>
        </row>
        <row r="838">
          <cell r="D838">
            <v>46115</v>
          </cell>
          <cell r="K838" t="str">
            <v>CC300</v>
          </cell>
          <cell r="R838">
            <v>5</v>
          </cell>
        </row>
        <row r="839">
          <cell r="D839">
            <v>46115</v>
          </cell>
          <cell r="K839" t="str">
            <v>GM500</v>
          </cell>
          <cell r="R839">
            <v>10</v>
          </cell>
        </row>
        <row r="840">
          <cell r="D840">
            <v>46115</v>
          </cell>
          <cell r="K840" t="str">
            <v>CC300</v>
          </cell>
          <cell r="R840">
            <v>3</v>
          </cell>
        </row>
        <row r="841">
          <cell r="D841">
            <v>46115</v>
          </cell>
          <cell r="K841" t="str">
            <v>MNH250</v>
          </cell>
          <cell r="R841">
            <v>3</v>
          </cell>
        </row>
        <row r="842">
          <cell r="D842">
            <v>46115</v>
          </cell>
          <cell r="K842" t="str">
            <v>TH200</v>
          </cell>
          <cell r="R842">
            <v>3</v>
          </cell>
        </row>
        <row r="843">
          <cell r="D843">
            <v>46115</v>
          </cell>
          <cell r="K843" t="str">
            <v>GM500</v>
          </cell>
          <cell r="R843">
            <v>3</v>
          </cell>
        </row>
        <row r="844">
          <cell r="D844">
            <v>46115</v>
          </cell>
          <cell r="K844" t="str">
            <v>GTLX250G</v>
          </cell>
          <cell r="R844">
            <v>3</v>
          </cell>
        </row>
        <row r="845">
          <cell r="D845">
            <v>46115</v>
          </cell>
          <cell r="K845" t="str">
            <v>CGM300</v>
          </cell>
          <cell r="R845">
            <v>6</v>
          </cell>
        </row>
        <row r="846">
          <cell r="D846">
            <v>46115</v>
          </cell>
          <cell r="K846" t="str">
            <v>CC300</v>
          </cell>
          <cell r="R846">
            <v>4</v>
          </cell>
        </row>
        <row r="847">
          <cell r="D847">
            <v>46115</v>
          </cell>
          <cell r="K847" t="str">
            <v>TH200</v>
          </cell>
          <cell r="R847">
            <v>4</v>
          </cell>
        </row>
        <row r="848">
          <cell r="D848">
            <v>46116</v>
          </cell>
          <cell r="K848" t="str">
            <v>TH200</v>
          </cell>
          <cell r="R848">
            <v>1</v>
          </cell>
        </row>
        <row r="849">
          <cell r="D849">
            <v>46116</v>
          </cell>
          <cell r="K849" t="str">
            <v>CGM300</v>
          </cell>
          <cell r="R849">
            <v>41</v>
          </cell>
        </row>
        <row r="850">
          <cell r="D850">
            <v>46116</v>
          </cell>
          <cell r="K850" t="str">
            <v>GTLX250G</v>
          </cell>
          <cell r="R850">
            <v>2</v>
          </cell>
        </row>
        <row r="851">
          <cell r="D851">
            <v>46116</v>
          </cell>
          <cell r="K851" t="str">
            <v>GM500</v>
          </cell>
          <cell r="R851">
            <v>2</v>
          </cell>
        </row>
        <row r="852">
          <cell r="D852">
            <v>46116</v>
          </cell>
          <cell r="K852" t="str">
            <v>TH200</v>
          </cell>
          <cell r="R852">
            <v>1</v>
          </cell>
        </row>
        <row r="853">
          <cell r="D853">
            <v>46116</v>
          </cell>
          <cell r="K853" t="str">
            <v>MNH250</v>
          </cell>
          <cell r="R853">
            <v>4</v>
          </cell>
        </row>
        <row r="854">
          <cell r="D854">
            <v>46116</v>
          </cell>
          <cell r="K854" t="str">
            <v>CGM300</v>
          </cell>
          <cell r="R854">
            <v>20</v>
          </cell>
        </row>
        <row r="855">
          <cell r="D855">
            <v>46116</v>
          </cell>
          <cell r="K855" t="str">
            <v>GM500</v>
          </cell>
          <cell r="R855">
            <v>6</v>
          </cell>
        </row>
        <row r="856">
          <cell r="D856">
            <v>46116</v>
          </cell>
          <cell r="K856" t="str">
            <v>TH200</v>
          </cell>
          <cell r="R856">
            <v>2</v>
          </cell>
        </row>
        <row r="857">
          <cell r="D857">
            <v>46116</v>
          </cell>
          <cell r="K857" t="str">
            <v>MNH250</v>
          </cell>
          <cell r="R857">
            <v>5</v>
          </cell>
        </row>
        <row r="858">
          <cell r="D858">
            <v>46116</v>
          </cell>
          <cell r="K858" t="str">
            <v>CGM300</v>
          </cell>
          <cell r="R858">
            <v>32</v>
          </cell>
        </row>
        <row r="859">
          <cell r="D859">
            <v>46116</v>
          </cell>
          <cell r="K859" t="str">
            <v>GTLX250G</v>
          </cell>
          <cell r="R859">
            <v>5</v>
          </cell>
        </row>
        <row r="860">
          <cell r="D860">
            <v>46116</v>
          </cell>
          <cell r="K860" t="str">
            <v>GM500</v>
          </cell>
          <cell r="R860">
            <v>5</v>
          </cell>
        </row>
        <row r="861">
          <cell r="D861">
            <v>46116</v>
          </cell>
          <cell r="K861" t="str">
            <v>CGM300</v>
          </cell>
          <cell r="R861">
            <v>24</v>
          </cell>
        </row>
        <row r="862">
          <cell r="D862">
            <v>46116</v>
          </cell>
          <cell r="K862" t="str">
            <v>CC300</v>
          </cell>
          <cell r="R862">
            <v>5</v>
          </cell>
        </row>
        <row r="863">
          <cell r="D863">
            <v>46116</v>
          </cell>
          <cell r="K863" t="str">
            <v>MNH250</v>
          </cell>
          <cell r="R863">
            <v>5</v>
          </cell>
        </row>
        <row r="864">
          <cell r="D864">
            <v>46116</v>
          </cell>
          <cell r="K864" t="str">
            <v>TH200</v>
          </cell>
          <cell r="R864">
            <v>2</v>
          </cell>
        </row>
        <row r="865">
          <cell r="D865">
            <v>46116</v>
          </cell>
          <cell r="K865" t="str">
            <v>GTLX250G</v>
          </cell>
          <cell r="R865">
            <v>6</v>
          </cell>
        </row>
        <row r="866">
          <cell r="D866">
            <v>46116</v>
          </cell>
          <cell r="K866" t="str">
            <v>CGM300</v>
          </cell>
          <cell r="R866">
            <v>15</v>
          </cell>
        </row>
        <row r="867">
          <cell r="D867">
            <v>46116</v>
          </cell>
          <cell r="K867" t="str">
            <v>GM500</v>
          </cell>
          <cell r="R867">
            <v>30</v>
          </cell>
        </row>
        <row r="868">
          <cell r="D868">
            <v>46116</v>
          </cell>
          <cell r="K868" t="str">
            <v>GTLX250G</v>
          </cell>
          <cell r="R868">
            <v>10</v>
          </cell>
        </row>
        <row r="869">
          <cell r="D869">
            <v>46116</v>
          </cell>
          <cell r="K869" t="str">
            <v>CC300</v>
          </cell>
          <cell r="R869">
            <v>20</v>
          </cell>
        </row>
        <row r="870">
          <cell r="D870">
            <v>46116</v>
          </cell>
          <cell r="K870" t="str">
            <v>TH200</v>
          </cell>
          <cell r="R870">
            <v>30</v>
          </cell>
        </row>
        <row r="871">
          <cell r="D871">
            <v>46116</v>
          </cell>
          <cell r="K871" t="str">
            <v>GXD500</v>
          </cell>
          <cell r="R871">
            <v>10</v>
          </cell>
        </row>
        <row r="872">
          <cell r="D872">
            <v>46116</v>
          </cell>
          <cell r="K872" t="str">
            <v>GM500</v>
          </cell>
          <cell r="R872">
            <v>6</v>
          </cell>
        </row>
        <row r="873">
          <cell r="D873">
            <v>46116</v>
          </cell>
          <cell r="K873" t="str">
            <v>CGM300</v>
          </cell>
          <cell r="R873">
            <v>6</v>
          </cell>
        </row>
        <row r="874">
          <cell r="D874">
            <v>46116</v>
          </cell>
          <cell r="K874" t="str">
            <v>MNH250</v>
          </cell>
          <cell r="R874">
            <v>4</v>
          </cell>
        </row>
        <row r="875">
          <cell r="D875">
            <v>46116</v>
          </cell>
          <cell r="K875" t="str">
            <v>TH200</v>
          </cell>
          <cell r="R875">
            <v>4</v>
          </cell>
        </row>
        <row r="876">
          <cell r="D876">
            <v>46116</v>
          </cell>
          <cell r="K876" t="str">
            <v>CC300</v>
          </cell>
          <cell r="R876">
            <v>4</v>
          </cell>
        </row>
        <row r="877">
          <cell r="D877">
            <v>46116</v>
          </cell>
          <cell r="K877" t="str">
            <v>GTLX250G</v>
          </cell>
          <cell r="R877">
            <v>5</v>
          </cell>
        </row>
        <row r="878">
          <cell r="D878">
            <v>46116</v>
          </cell>
          <cell r="K878" t="str">
            <v>MNH250</v>
          </cell>
          <cell r="R878">
            <v>6</v>
          </cell>
        </row>
        <row r="879">
          <cell r="D879">
            <v>46116</v>
          </cell>
          <cell r="K879" t="str">
            <v>CC300</v>
          </cell>
          <cell r="R879">
            <v>6</v>
          </cell>
        </row>
        <row r="880">
          <cell r="D880">
            <v>46116</v>
          </cell>
          <cell r="K880" t="str">
            <v>TH200</v>
          </cell>
          <cell r="R880">
            <v>6</v>
          </cell>
        </row>
        <row r="881">
          <cell r="D881">
            <v>46116</v>
          </cell>
          <cell r="K881" t="str">
            <v>GL250</v>
          </cell>
          <cell r="R881">
            <v>4</v>
          </cell>
        </row>
        <row r="882">
          <cell r="D882">
            <v>46116</v>
          </cell>
          <cell r="K882" t="str">
            <v>CGM300</v>
          </cell>
          <cell r="R882">
            <v>8</v>
          </cell>
        </row>
        <row r="883">
          <cell r="D883">
            <v>46116</v>
          </cell>
          <cell r="K883" t="str">
            <v>GM500</v>
          </cell>
          <cell r="R883">
            <v>8</v>
          </cell>
        </row>
        <row r="884">
          <cell r="D884">
            <v>46116</v>
          </cell>
          <cell r="K884" t="str">
            <v>CGM300</v>
          </cell>
          <cell r="R884">
            <v>3</v>
          </cell>
        </row>
        <row r="885">
          <cell r="D885">
            <v>46116</v>
          </cell>
          <cell r="K885" t="str">
            <v>TH200</v>
          </cell>
          <cell r="R885">
            <v>3</v>
          </cell>
        </row>
        <row r="886">
          <cell r="D886">
            <v>46116</v>
          </cell>
          <cell r="K886" t="str">
            <v>MNH250</v>
          </cell>
          <cell r="R886">
            <v>3</v>
          </cell>
        </row>
        <row r="887">
          <cell r="D887">
            <v>46116</v>
          </cell>
          <cell r="K887" t="str">
            <v>CN300</v>
          </cell>
          <cell r="R887">
            <v>3</v>
          </cell>
        </row>
        <row r="888">
          <cell r="D888">
            <v>46116</v>
          </cell>
          <cell r="K888" t="str">
            <v>GTLX250G</v>
          </cell>
          <cell r="R888">
            <v>3</v>
          </cell>
        </row>
        <row r="889">
          <cell r="D889">
            <v>46116</v>
          </cell>
          <cell r="K889" t="str">
            <v>CC300</v>
          </cell>
          <cell r="R889">
            <v>3</v>
          </cell>
        </row>
        <row r="890">
          <cell r="D890">
            <v>46116</v>
          </cell>
          <cell r="K890" t="str">
            <v>GM500</v>
          </cell>
          <cell r="R890">
            <v>6</v>
          </cell>
        </row>
        <row r="891">
          <cell r="D891">
            <v>46116</v>
          </cell>
          <cell r="K891" t="str">
            <v>MNH250</v>
          </cell>
          <cell r="R891">
            <v>6</v>
          </cell>
        </row>
        <row r="892">
          <cell r="D892">
            <v>46116</v>
          </cell>
          <cell r="K892" t="str">
            <v>CC300</v>
          </cell>
          <cell r="R892">
            <v>4</v>
          </cell>
        </row>
        <row r="893">
          <cell r="D893">
            <v>46116</v>
          </cell>
          <cell r="K893" t="str">
            <v>CGM300</v>
          </cell>
          <cell r="R893">
            <v>8</v>
          </cell>
        </row>
        <row r="894">
          <cell r="D894">
            <v>46116</v>
          </cell>
          <cell r="K894" t="str">
            <v>GM500</v>
          </cell>
          <cell r="R894">
            <v>4</v>
          </cell>
        </row>
        <row r="895">
          <cell r="D895">
            <v>46116</v>
          </cell>
          <cell r="K895" t="str">
            <v>GTLX250G</v>
          </cell>
          <cell r="R895">
            <v>2</v>
          </cell>
        </row>
        <row r="896">
          <cell r="D896">
            <v>46116</v>
          </cell>
          <cell r="K896" t="str">
            <v>CGM300</v>
          </cell>
          <cell r="R896">
            <v>30</v>
          </cell>
        </row>
        <row r="897">
          <cell r="D897">
            <v>46116</v>
          </cell>
          <cell r="K897" t="str">
            <v>GM500</v>
          </cell>
          <cell r="R897">
            <v>10</v>
          </cell>
        </row>
        <row r="898">
          <cell r="D898">
            <v>46116</v>
          </cell>
          <cell r="K898" t="str">
            <v>CGM300</v>
          </cell>
          <cell r="R898">
            <v>15</v>
          </cell>
        </row>
        <row r="899">
          <cell r="D899">
            <v>46116</v>
          </cell>
          <cell r="K899" t="str">
            <v>GM500</v>
          </cell>
          <cell r="R899">
            <v>5</v>
          </cell>
        </row>
        <row r="900">
          <cell r="D900">
            <v>46116</v>
          </cell>
          <cell r="K900" t="str">
            <v>TH200</v>
          </cell>
          <cell r="R900">
            <v>5</v>
          </cell>
        </row>
        <row r="901">
          <cell r="D901">
            <v>46116</v>
          </cell>
          <cell r="K901" t="str">
            <v>CC300</v>
          </cell>
          <cell r="R901">
            <v>5</v>
          </cell>
        </row>
        <row r="902">
          <cell r="D902">
            <v>46116</v>
          </cell>
          <cell r="K902" t="str">
            <v>GTLX250G</v>
          </cell>
          <cell r="R902">
            <v>5</v>
          </cell>
        </row>
        <row r="903">
          <cell r="D903">
            <v>46116</v>
          </cell>
          <cell r="K903" t="str">
            <v>MNH250</v>
          </cell>
          <cell r="R903">
            <v>5</v>
          </cell>
        </row>
        <row r="904">
          <cell r="D904">
            <v>46116</v>
          </cell>
          <cell r="K904" t="str">
            <v>CGM300</v>
          </cell>
          <cell r="R904">
            <v>30</v>
          </cell>
        </row>
        <row r="905">
          <cell r="D905">
            <v>46116</v>
          </cell>
          <cell r="K905" t="str">
            <v>GM500</v>
          </cell>
          <cell r="R905">
            <v>10</v>
          </cell>
        </row>
        <row r="906">
          <cell r="D906">
            <v>46116</v>
          </cell>
          <cell r="K906" t="str">
            <v>TH200</v>
          </cell>
          <cell r="R906">
            <v>15</v>
          </cell>
        </row>
        <row r="907">
          <cell r="D907">
            <v>46116</v>
          </cell>
          <cell r="K907" t="str">
            <v>CC300</v>
          </cell>
          <cell r="R907">
            <v>15</v>
          </cell>
        </row>
        <row r="908">
          <cell r="D908">
            <v>46116</v>
          </cell>
          <cell r="K908" t="str">
            <v>GTLX250G</v>
          </cell>
          <cell r="R908">
            <v>15</v>
          </cell>
        </row>
        <row r="909">
          <cell r="D909">
            <v>46116</v>
          </cell>
          <cell r="K909" t="str">
            <v>TH200</v>
          </cell>
          <cell r="R909">
            <v>14</v>
          </cell>
        </row>
        <row r="910">
          <cell r="D910">
            <v>46116</v>
          </cell>
          <cell r="K910" t="str">
            <v>MNH250</v>
          </cell>
          <cell r="R910">
            <v>10</v>
          </cell>
        </row>
        <row r="911">
          <cell r="D911">
            <v>46116</v>
          </cell>
          <cell r="K911" t="str">
            <v>CGM300</v>
          </cell>
          <cell r="R911">
            <v>40</v>
          </cell>
        </row>
        <row r="912">
          <cell r="D912">
            <v>46116</v>
          </cell>
          <cell r="K912" t="str">
            <v>GTLX250G</v>
          </cell>
          <cell r="R912">
            <v>7</v>
          </cell>
        </row>
        <row r="913">
          <cell r="D913">
            <v>46116</v>
          </cell>
          <cell r="K913" t="str">
            <v>GM500</v>
          </cell>
          <cell r="R913">
            <v>9</v>
          </cell>
        </row>
        <row r="914">
          <cell r="D914">
            <v>46116</v>
          </cell>
          <cell r="K914" t="str">
            <v>GM500</v>
          </cell>
          <cell r="R914">
            <v>7</v>
          </cell>
        </row>
        <row r="915">
          <cell r="D915">
            <v>46116</v>
          </cell>
          <cell r="K915" t="str">
            <v>GTLX250G</v>
          </cell>
          <cell r="R915">
            <v>6</v>
          </cell>
        </row>
        <row r="916">
          <cell r="D916">
            <v>46116</v>
          </cell>
          <cell r="K916" t="str">
            <v>CGM300</v>
          </cell>
          <cell r="R916">
            <v>16</v>
          </cell>
        </row>
        <row r="917">
          <cell r="D917">
            <v>46116</v>
          </cell>
          <cell r="K917" t="str">
            <v>MNH250</v>
          </cell>
          <cell r="R917">
            <v>5</v>
          </cell>
        </row>
        <row r="918">
          <cell r="D918">
            <v>46116</v>
          </cell>
          <cell r="K918" t="str">
            <v>TH200</v>
          </cell>
          <cell r="R918">
            <v>2</v>
          </cell>
        </row>
        <row r="919">
          <cell r="D919">
            <v>46116</v>
          </cell>
          <cell r="K919" t="str">
            <v>MNH250</v>
          </cell>
          <cell r="R919">
            <v>7</v>
          </cell>
        </row>
        <row r="920">
          <cell r="D920">
            <v>46116</v>
          </cell>
          <cell r="K920" t="str">
            <v>CGM300</v>
          </cell>
          <cell r="R920">
            <v>20</v>
          </cell>
        </row>
        <row r="921">
          <cell r="D921">
            <v>46116</v>
          </cell>
          <cell r="K921" t="str">
            <v>GTLX250G</v>
          </cell>
          <cell r="R921">
            <v>2</v>
          </cell>
        </row>
        <row r="922">
          <cell r="D922">
            <v>46116</v>
          </cell>
          <cell r="K922" t="str">
            <v>GM500</v>
          </cell>
          <cell r="R922">
            <v>15</v>
          </cell>
        </row>
        <row r="923">
          <cell r="D923">
            <v>46116</v>
          </cell>
          <cell r="K923" t="str">
            <v>TH200</v>
          </cell>
          <cell r="R923">
            <v>4</v>
          </cell>
        </row>
        <row r="924">
          <cell r="D924">
            <v>46116</v>
          </cell>
          <cell r="K924" t="str">
            <v>MNH250</v>
          </cell>
          <cell r="R924">
            <v>2</v>
          </cell>
        </row>
        <row r="925">
          <cell r="D925">
            <v>46116</v>
          </cell>
          <cell r="K925" t="str">
            <v>CGM300</v>
          </cell>
          <cell r="R925">
            <v>19</v>
          </cell>
        </row>
        <row r="926">
          <cell r="D926">
            <v>46116</v>
          </cell>
          <cell r="K926" t="str">
            <v>GTLX250G</v>
          </cell>
          <cell r="R926">
            <v>7</v>
          </cell>
        </row>
        <row r="927">
          <cell r="D927">
            <v>46116</v>
          </cell>
          <cell r="K927" t="str">
            <v>GM500</v>
          </cell>
          <cell r="R927">
            <v>10</v>
          </cell>
        </row>
        <row r="928">
          <cell r="D928">
            <v>46116</v>
          </cell>
          <cell r="K928" t="str">
            <v>TH200</v>
          </cell>
          <cell r="R928">
            <v>6</v>
          </cell>
        </row>
        <row r="929">
          <cell r="D929">
            <v>46116</v>
          </cell>
          <cell r="K929" t="str">
            <v>MNH250</v>
          </cell>
          <cell r="R929">
            <v>6</v>
          </cell>
        </row>
        <row r="930">
          <cell r="D930">
            <v>46116</v>
          </cell>
          <cell r="K930" t="str">
            <v>CGM300</v>
          </cell>
          <cell r="R930">
            <v>8</v>
          </cell>
        </row>
        <row r="931">
          <cell r="D931">
            <v>46116</v>
          </cell>
          <cell r="K931" t="str">
            <v>GTLX250G</v>
          </cell>
          <cell r="R931">
            <v>6</v>
          </cell>
        </row>
        <row r="932">
          <cell r="D932">
            <v>46116</v>
          </cell>
          <cell r="K932" t="str">
            <v>GM500</v>
          </cell>
          <cell r="R932">
            <v>8</v>
          </cell>
        </row>
        <row r="933">
          <cell r="D933">
            <v>46116</v>
          </cell>
          <cell r="K933" t="str">
            <v>TH200</v>
          </cell>
          <cell r="R933">
            <v>5</v>
          </cell>
        </row>
        <row r="934">
          <cell r="D934">
            <v>46116</v>
          </cell>
          <cell r="K934" t="str">
            <v>MNH250</v>
          </cell>
          <cell r="R934">
            <v>5</v>
          </cell>
        </row>
        <row r="935">
          <cell r="D935">
            <v>46116</v>
          </cell>
          <cell r="K935" t="str">
            <v>CGM300</v>
          </cell>
          <cell r="R935">
            <v>15</v>
          </cell>
        </row>
        <row r="936">
          <cell r="D936">
            <v>46116</v>
          </cell>
          <cell r="K936" t="str">
            <v>GTLX250G</v>
          </cell>
          <cell r="R936">
            <v>5</v>
          </cell>
        </row>
        <row r="937">
          <cell r="D937">
            <v>46116</v>
          </cell>
          <cell r="K937" t="str">
            <v>GM500</v>
          </cell>
          <cell r="R937">
            <v>11</v>
          </cell>
        </row>
        <row r="938">
          <cell r="D938">
            <v>46116</v>
          </cell>
          <cell r="K938" t="str">
            <v>TH200</v>
          </cell>
          <cell r="R938">
            <v>2</v>
          </cell>
        </row>
        <row r="939">
          <cell r="D939">
            <v>46116</v>
          </cell>
          <cell r="K939" t="str">
            <v>MNH250</v>
          </cell>
          <cell r="R939">
            <v>21</v>
          </cell>
        </row>
        <row r="940">
          <cell r="D940">
            <v>46116</v>
          </cell>
          <cell r="K940" t="str">
            <v>CGM300</v>
          </cell>
          <cell r="R940">
            <v>34</v>
          </cell>
        </row>
        <row r="941">
          <cell r="D941">
            <v>46116</v>
          </cell>
          <cell r="K941" t="str">
            <v>GTLX250G</v>
          </cell>
          <cell r="R941">
            <v>12</v>
          </cell>
        </row>
        <row r="942">
          <cell r="D942">
            <v>46116</v>
          </cell>
          <cell r="K942" t="str">
            <v>GM500</v>
          </cell>
          <cell r="R942">
            <v>10</v>
          </cell>
        </row>
        <row r="943">
          <cell r="D943">
            <v>46116</v>
          </cell>
          <cell r="K943" t="str">
            <v>GTLX250G</v>
          </cell>
          <cell r="R943">
            <v>16</v>
          </cell>
        </row>
        <row r="944">
          <cell r="D944">
            <v>46116</v>
          </cell>
          <cell r="K944" t="str">
            <v>CGM300</v>
          </cell>
          <cell r="R944">
            <v>49</v>
          </cell>
        </row>
        <row r="945">
          <cell r="D945">
            <v>46116</v>
          </cell>
          <cell r="K945" t="str">
            <v>MNH250</v>
          </cell>
          <cell r="R945">
            <v>17</v>
          </cell>
        </row>
        <row r="946">
          <cell r="D946">
            <v>46116</v>
          </cell>
          <cell r="K946" t="str">
            <v>TH200</v>
          </cell>
          <cell r="R946">
            <v>5</v>
          </cell>
        </row>
        <row r="947">
          <cell r="D947">
            <v>46116</v>
          </cell>
          <cell r="K947" t="str">
            <v>GTLX250G</v>
          </cell>
          <cell r="R947">
            <v>8</v>
          </cell>
        </row>
        <row r="948">
          <cell r="D948">
            <v>46116</v>
          </cell>
          <cell r="K948" t="str">
            <v>CGM300</v>
          </cell>
          <cell r="R948">
            <v>8</v>
          </cell>
        </row>
        <row r="949">
          <cell r="D949">
            <v>46116</v>
          </cell>
          <cell r="K949" t="str">
            <v>MNH250</v>
          </cell>
          <cell r="R949">
            <v>6</v>
          </cell>
        </row>
        <row r="950">
          <cell r="D950">
            <v>46116</v>
          </cell>
          <cell r="K950" t="str">
            <v>TH200</v>
          </cell>
          <cell r="R950">
            <v>6</v>
          </cell>
        </row>
        <row r="951">
          <cell r="D951">
            <v>46116</v>
          </cell>
          <cell r="K951" t="str">
            <v>TH200</v>
          </cell>
          <cell r="R951">
            <v>2</v>
          </cell>
        </row>
        <row r="952">
          <cell r="D952">
            <v>46116</v>
          </cell>
          <cell r="K952" t="str">
            <v>MNH250</v>
          </cell>
          <cell r="R952">
            <v>4</v>
          </cell>
        </row>
        <row r="953">
          <cell r="D953">
            <v>46116</v>
          </cell>
          <cell r="K953" t="str">
            <v>CGM300</v>
          </cell>
          <cell r="R953">
            <v>13</v>
          </cell>
        </row>
        <row r="954">
          <cell r="D954">
            <v>46116</v>
          </cell>
          <cell r="K954" t="str">
            <v>GTLX250G</v>
          </cell>
          <cell r="R954">
            <v>4</v>
          </cell>
        </row>
        <row r="955">
          <cell r="D955">
            <v>46116</v>
          </cell>
          <cell r="K955" t="str">
            <v>GM500</v>
          </cell>
          <cell r="R955">
            <v>7</v>
          </cell>
        </row>
        <row r="956">
          <cell r="D956">
            <v>46116</v>
          </cell>
          <cell r="K956" t="str">
            <v>CN300</v>
          </cell>
          <cell r="R956">
            <v>6</v>
          </cell>
        </row>
        <row r="957">
          <cell r="D957">
            <v>46116</v>
          </cell>
          <cell r="K957" t="str">
            <v>CC300</v>
          </cell>
          <cell r="R957">
            <v>6</v>
          </cell>
        </row>
        <row r="958">
          <cell r="D958">
            <v>46116</v>
          </cell>
          <cell r="K958" t="str">
            <v>GXD500</v>
          </cell>
          <cell r="R958">
            <v>4</v>
          </cell>
        </row>
        <row r="959">
          <cell r="D959">
            <v>46116</v>
          </cell>
          <cell r="K959" t="str">
            <v>GM500</v>
          </cell>
          <cell r="R959">
            <v>10</v>
          </cell>
        </row>
        <row r="960">
          <cell r="D960">
            <v>46116</v>
          </cell>
          <cell r="K960" t="str">
            <v>GTLX250G</v>
          </cell>
          <cell r="R960">
            <v>6</v>
          </cell>
        </row>
        <row r="961">
          <cell r="D961">
            <v>46116</v>
          </cell>
          <cell r="K961" t="str">
            <v>GL250</v>
          </cell>
          <cell r="R961">
            <v>6</v>
          </cell>
        </row>
        <row r="962">
          <cell r="D962">
            <v>46116</v>
          </cell>
          <cell r="K962" t="str">
            <v>CGM300</v>
          </cell>
          <cell r="R962">
            <v>20</v>
          </cell>
        </row>
        <row r="963">
          <cell r="D963">
            <v>46116</v>
          </cell>
          <cell r="K963" t="str">
            <v>GM500</v>
          </cell>
          <cell r="R963">
            <v>15</v>
          </cell>
        </row>
        <row r="964">
          <cell r="D964">
            <v>46116</v>
          </cell>
          <cell r="K964" t="str">
            <v>TH200</v>
          </cell>
          <cell r="R964">
            <v>3</v>
          </cell>
        </row>
        <row r="965">
          <cell r="D965">
            <v>46116</v>
          </cell>
          <cell r="K965" t="str">
            <v>GL250</v>
          </cell>
          <cell r="R965">
            <v>3</v>
          </cell>
        </row>
        <row r="966">
          <cell r="D966">
            <v>46116</v>
          </cell>
          <cell r="K966" t="str">
            <v>CC300</v>
          </cell>
          <cell r="R966">
            <v>5</v>
          </cell>
        </row>
        <row r="967">
          <cell r="D967">
            <v>46116</v>
          </cell>
          <cell r="K967" t="str">
            <v>GTLX250G</v>
          </cell>
          <cell r="R967">
            <v>3</v>
          </cell>
        </row>
        <row r="968">
          <cell r="D968">
            <v>46116</v>
          </cell>
          <cell r="K968" t="str">
            <v>MNH250</v>
          </cell>
          <cell r="R968">
            <v>5</v>
          </cell>
        </row>
        <row r="969">
          <cell r="D969">
            <v>46116</v>
          </cell>
          <cell r="K969" t="str">
            <v>CN300</v>
          </cell>
          <cell r="R969">
            <v>5</v>
          </cell>
        </row>
        <row r="970">
          <cell r="D970">
            <v>46116</v>
          </cell>
          <cell r="K970" t="str">
            <v>CC300</v>
          </cell>
          <cell r="R970">
            <v>5</v>
          </cell>
        </row>
        <row r="971">
          <cell r="D971">
            <v>46116</v>
          </cell>
          <cell r="K971" t="str">
            <v>CGM300</v>
          </cell>
          <cell r="R971">
            <v>5</v>
          </cell>
        </row>
        <row r="972">
          <cell r="D972">
            <v>46116</v>
          </cell>
          <cell r="K972" t="str">
            <v>GM500</v>
          </cell>
          <cell r="R972">
            <v>15</v>
          </cell>
        </row>
        <row r="973">
          <cell r="D973">
            <v>46116</v>
          </cell>
          <cell r="K973" t="str">
            <v>GM500</v>
          </cell>
          <cell r="R973">
            <v>14</v>
          </cell>
        </row>
        <row r="974">
          <cell r="D974">
            <v>46116</v>
          </cell>
          <cell r="K974" t="str">
            <v>CGM300</v>
          </cell>
          <cell r="R974">
            <v>20</v>
          </cell>
        </row>
        <row r="975">
          <cell r="D975">
            <v>46116</v>
          </cell>
          <cell r="K975" t="str">
            <v>TH200</v>
          </cell>
          <cell r="R975">
            <v>12</v>
          </cell>
        </row>
        <row r="976">
          <cell r="D976">
            <v>46116</v>
          </cell>
          <cell r="K976" t="str">
            <v>MNH250</v>
          </cell>
          <cell r="R976">
            <v>13</v>
          </cell>
        </row>
        <row r="977">
          <cell r="D977">
            <v>46116</v>
          </cell>
          <cell r="K977" t="str">
            <v>CGM300</v>
          </cell>
          <cell r="R977">
            <v>40</v>
          </cell>
        </row>
        <row r="978">
          <cell r="D978">
            <v>46116</v>
          </cell>
          <cell r="K978" t="str">
            <v>GTLX250G</v>
          </cell>
          <cell r="R978">
            <v>6</v>
          </cell>
        </row>
        <row r="979">
          <cell r="D979">
            <v>46116</v>
          </cell>
          <cell r="K979" t="str">
            <v>GM500</v>
          </cell>
          <cell r="R979">
            <v>4</v>
          </cell>
        </row>
        <row r="980">
          <cell r="D980">
            <v>46116</v>
          </cell>
          <cell r="K980" t="str">
            <v>GM500</v>
          </cell>
          <cell r="R980">
            <v>8</v>
          </cell>
        </row>
        <row r="981">
          <cell r="D981">
            <v>46116</v>
          </cell>
          <cell r="K981" t="str">
            <v>GTLX250G</v>
          </cell>
          <cell r="R981">
            <v>5</v>
          </cell>
        </row>
        <row r="982">
          <cell r="D982">
            <v>46116</v>
          </cell>
          <cell r="K982" t="str">
            <v>CGM300</v>
          </cell>
          <cell r="R982">
            <v>42</v>
          </cell>
        </row>
        <row r="983">
          <cell r="D983">
            <v>46116</v>
          </cell>
          <cell r="K983" t="str">
            <v>MNH250</v>
          </cell>
          <cell r="R983">
            <v>2</v>
          </cell>
        </row>
        <row r="984">
          <cell r="D984">
            <v>46116</v>
          </cell>
          <cell r="K984" t="str">
            <v>TH200</v>
          </cell>
          <cell r="R984">
            <v>12</v>
          </cell>
        </row>
        <row r="985">
          <cell r="D985">
            <v>46116</v>
          </cell>
          <cell r="K985" t="str">
            <v>CC300</v>
          </cell>
          <cell r="R985">
            <v>10</v>
          </cell>
        </row>
        <row r="986">
          <cell r="D986">
            <v>46116</v>
          </cell>
          <cell r="K986" t="str">
            <v>TH200</v>
          </cell>
          <cell r="R986">
            <v>2</v>
          </cell>
        </row>
        <row r="987">
          <cell r="D987">
            <v>46116</v>
          </cell>
          <cell r="K987" t="str">
            <v>MNH250</v>
          </cell>
          <cell r="R987">
            <v>5</v>
          </cell>
        </row>
        <row r="988">
          <cell r="D988">
            <v>46116</v>
          </cell>
          <cell r="K988" t="str">
            <v>CGM300</v>
          </cell>
          <cell r="R988">
            <v>12</v>
          </cell>
        </row>
        <row r="989">
          <cell r="D989">
            <v>46116</v>
          </cell>
          <cell r="K989" t="str">
            <v>GTLX250G</v>
          </cell>
          <cell r="R989">
            <v>4</v>
          </cell>
        </row>
        <row r="990">
          <cell r="D990">
            <v>46116</v>
          </cell>
          <cell r="K990" t="str">
            <v>GM500</v>
          </cell>
          <cell r="R990">
            <v>10</v>
          </cell>
        </row>
        <row r="991">
          <cell r="D991">
            <v>46116</v>
          </cell>
          <cell r="K991" t="str">
            <v>TH200</v>
          </cell>
          <cell r="R991">
            <v>6</v>
          </cell>
        </row>
        <row r="992">
          <cell r="D992">
            <v>46116</v>
          </cell>
          <cell r="K992" t="str">
            <v>MNH250</v>
          </cell>
          <cell r="R992">
            <v>8</v>
          </cell>
        </row>
        <row r="993">
          <cell r="D993">
            <v>46116</v>
          </cell>
          <cell r="K993" t="str">
            <v>CGM300</v>
          </cell>
          <cell r="R993">
            <v>22</v>
          </cell>
        </row>
        <row r="994">
          <cell r="D994">
            <v>46116</v>
          </cell>
          <cell r="K994" t="str">
            <v>GTLX250G</v>
          </cell>
          <cell r="R994">
            <v>3</v>
          </cell>
        </row>
        <row r="995">
          <cell r="D995">
            <v>46116</v>
          </cell>
          <cell r="K995" t="str">
            <v>GM500</v>
          </cell>
          <cell r="R995">
            <v>9</v>
          </cell>
        </row>
        <row r="996">
          <cell r="D996">
            <v>46116</v>
          </cell>
          <cell r="K996" t="str">
            <v>MNH250</v>
          </cell>
          <cell r="R996">
            <v>8</v>
          </cell>
        </row>
        <row r="997">
          <cell r="D997">
            <v>46116</v>
          </cell>
          <cell r="K997" t="str">
            <v>CGM300</v>
          </cell>
          <cell r="R997">
            <v>17</v>
          </cell>
        </row>
        <row r="998">
          <cell r="D998">
            <v>46116</v>
          </cell>
          <cell r="K998" t="str">
            <v>GTLX250G</v>
          </cell>
          <cell r="R998">
            <v>7</v>
          </cell>
        </row>
        <row r="999">
          <cell r="D999">
            <v>46116</v>
          </cell>
          <cell r="K999" t="str">
            <v>GM500</v>
          </cell>
          <cell r="R999">
            <v>5</v>
          </cell>
        </row>
        <row r="1000">
          <cell r="D1000">
            <v>46116</v>
          </cell>
          <cell r="K1000" t="str">
            <v>GTLX250G</v>
          </cell>
          <cell r="R1000">
            <v>8</v>
          </cell>
        </row>
        <row r="1001">
          <cell r="D1001">
            <v>46116</v>
          </cell>
          <cell r="K1001" t="str">
            <v>CGM300</v>
          </cell>
          <cell r="R1001">
            <v>32</v>
          </cell>
        </row>
        <row r="1002">
          <cell r="D1002">
            <v>46116</v>
          </cell>
          <cell r="K1002" t="str">
            <v>MNH250</v>
          </cell>
          <cell r="R1002">
            <v>3</v>
          </cell>
        </row>
        <row r="1003">
          <cell r="D1003">
            <v>46116</v>
          </cell>
          <cell r="K1003" t="str">
            <v>CGM300</v>
          </cell>
          <cell r="R1003">
            <v>20</v>
          </cell>
        </row>
        <row r="1004">
          <cell r="D1004">
            <v>46116</v>
          </cell>
          <cell r="K1004" t="str">
            <v>GTLX250G</v>
          </cell>
          <cell r="R1004">
            <v>1</v>
          </cell>
        </row>
        <row r="1005">
          <cell r="D1005">
            <v>46116</v>
          </cell>
          <cell r="K1005" t="str">
            <v>GM500</v>
          </cell>
          <cell r="R1005">
            <v>10</v>
          </cell>
        </row>
        <row r="1006">
          <cell r="D1006">
            <v>46116</v>
          </cell>
          <cell r="K1006" t="str">
            <v>CN300</v>
          </cell>
          <cell r="R1006">
            <v>4</v>
          </cell>
        </row>
        <row r="1007">
          <cell r="D1007">
            <v>46116</v>
          </cell>
          <cell r="K1007" t="str">
            <v>CC300</v>
          </cell>
          <cell r="R1007">
            <v>10</v>
          </cell>
        </row>
        <row r="1008">
          <cell r="D1008">
            <v>46116</v>
          </cell>
          <cell r="K1008" t="str">
            <v>GM500</v>
          </cell>
          <cell r="R1008">
            <v>6</v>
          </cell>
        </row>
        <row r="1009">
          <cell r="D1009">
            <v>46116</v>
          </cell>
          <cell r="K1009" t="str">
            <v>GTLX250G</v>
          </cell>
          <cell r="R1009">
            <v>12</v>
          </cell>
        </row>
        <row r="1010">
          <cell r="D1010">
            <v>46116</v>
          </cell>
          <cell r="K1010" t="str">
            <v>CGM300</v>
          </cell>
          <cell r="R1010">
            <v>12</v>
          </cell>
        </row>
        <row r="1011">
          <cell r="D1011">
            <v>46116</v>
          </cell>
          <cell r="K1011" t="str">
            <v>MNH250</v>
          </cell>
          <cell r="R1011">
            <v>15</v>
          </cell>
        </row>
        <row r="1012">
          <cell r="D1012">
            <v>46116</v>
          </cell>
          <cell r="K1012" t="str">
            <v>TH200</v>
          </cell>
          <cell r="R1012">
            <v>15</v>
          </cell>
        </row>
        <row r="1013">
          <cell r="D1013">
            <v>46116</v>
          </cell>
          <cell r="K1013" t="str">
            <v>CGM300</v>
          </cell>
          <cell r="R1013">
            <v>10</v>
          </cell>
        </row>
        <row r="1014">
          <cell r="D1014">
            <v>46116</v>
          </cell>
          <cell r="K1014" t="str">
            <v>GM500</v>
          </cell>
          <cell r="R1014">
            <v>5</v>
          </cell>
        </row>
        <row r="1015">
          <cell r="D1015">
            <v>46116</v>
          </cell>
          <cell r="K1015" t="str">
            <v>MNH250</v>
          </cell>
          <cell r="R1015">
            <v>5</v>
          </cell>
        </row>
        <row r="1016">
          <cell r="D1016">
            <v>46116</v>
          </cell>
          <cell r="K1016" t="str">
            <v>MNH250</v>
          </cell>
          <cell r="R1016">
            <v>2</v>
          </cell>
        </row>
        <row r="1017">
          <cell r="D1017">
            <v>46116</v>
          </cell>
          <cell r="K1017" t="str">
            <v>GM500</v>
          </cell>
          <cell r="R1017">
            <v>8</v>
          </cell>
        </row>
        <row r="1018">
          <cell r="D1018">
            <v>46116</v>
          </cell>
          <cell r="K1018" t="str">
            <v>CGM300</v>
          </cell>
          <cell r="R1018">
            <v>8</v>
          </cell>
        </row>
        <row r="1019">
          <cell r="D1019">
            <v>46116</v>
          </cell>
          <cell r="K1019" t="str">
            <v>GL250</v>
          </cell>
          <cell r="R1019">
            <v>4</v>
          </cell>
        </row>
        <row r="1020">
          <cell r="D1020">
            <v>46116</v>
          </cell>
          <cell r="K1020" t="str">
            <v>CC300</v>
          </cell>
          <cell r="R1020">
            <v>8</v>
          </cell>
        </row>
        <row r="1021">
          <cell r="D1021">
            <v>46116</v>
          </cell>
          <cell r="K1021" t="str">
            <v>GTLX250G</v>
          </cell>
          <cell r="R1021">
            <v>10</v>
          </cell>
        </row>
        <row r="1022">
          <cell r="D1022">
            <v>46116</v>
          </cell>
          <cell r="K1022" t="str">
            <v>GM500</v>
          </cell>
          <cell r="R1022">
            <v>6</v>
          </cell>
        </row>
        <row r="1023">
          <cell r="D1023">
            <v>46116</v>
          </cell>
          <cell r="K1023" t="str">
            <v>GL250</v>
          </cell>
          <cell r="R1023">
            <v>5</v>
          </cell>
        </row>
        <row r="1024">
          <cell r="D1024">
            <v>46116</v>
          </cell>
          <cell r="K1024" t="str">
            <v>CGM300</v>
          </cell>
          <cell r="R1024">
            <v>6</v>
          </cell>
        </row>
        <row r="1025">
          <cell r="D1025">
            <v>46116</v>
          </cell>
          <cell r="K1025" t="str">
            <v>TH200</v>
          </cell>
          <cell r="R1025">
            <v>10</v>
          </cell>
        </row>
        <row r="1026">
          <cell r="D1026">
            <v>46116</v>
          </cell>
          <cell r="K1026" t="str">
            <v>MNH250</v>
          </cell>
          <cell r="R1026">
            <v>15</v>
          </cell>
        </row>
        <row r="1027">
          <cell r="D1027">
            <v>46116</v>
          </cell>
          <cell r="K1027" t="str">
            <v>CC300</v>
          </cell>
          <cell r="R1027">
            <v>6</v>
          </cell>
        </row>
        <row r="1028">
          <cell r="D1028">
            <v>46116</v>
          </cell>
          <cell r="K1028" t="str">
            <v>CGM300</v>
          </cell>
          <cell r="R1028">
            <v>6</v>
          </cell>
        </row>
        <row r="1029">
          <cell r="D1029">
            <v>46116</v>
          </cell>
          <cell r="K1029" t="str">
            <v>GTLX250G</v>
          </cell>
          <cell r="R1029">
            <v>4</v>
          </cell>
        </row>
        <row r="1030">
          <cell r="D1030">
            <v>46116</v>
          </cell>
          <cell r="K1030" t="str">
            <v>CC300</v>
          </cell>
          <cell r="R1030">
            <v>6</v>
          </cell>
        </row>
        <row r="1031">
          <cell r="D1031">
            <v>46116</v>
          </cell>
          <cell r="K1031" t="str">
            <v>GM500</v>
          </cell>
          <cell r="R1031">
            <v>4</v>
          </cell>
        </row>
        <row r="1032">
          <cell r="D1032">
            <v>46116</v>
          </cell>
          <cell r="K1032" t="str">
            <v>TH200</v>
          </cell>
          <cell r="R1032">
            <v>4</v>
          </cell>
        </row>
        <row r="1033">
          <cell r="D1033">
            <v>46116</v>
          </cell>
          <cell r="K1033" t="str">
            <v>MNH250</v>
          </cell>
          <cell r="R1033">
            <v>4</v>
          </cell>
        </row>
        <row r="1034">
          <cell r="D1034">
            <v>46116</v>
          </cell>
          <cell r="K1034" t="str">
            <v>GL250</v>
          </cell>
          <cell r="R1034">
            <v>2</v>
          </cell>
        </row>
        <row r="1035">
          <cell r="D1035">
            <v>46116</v>
          </cell>
          <cell r="K1035" t="str">
            <v>GL250</v>
          </cell>
          <cell r="R1035">
            <v>2</v>
          </cell>
        </row>
        <row r="1036">
          <cell r="D1036">
            <v>46116</v>
          </cell>
          <cell r="K1036" t="str">
            <v>GM500</v>
          </cell>
          <cell r="R1036">
            <v>6</v>
          </cell>
        </row>
        <row r="1037">
          <cell r="D1037">
            <v>46116</v>
          </cell>
          <cell r="K1037" t="str">
            <v>CGM300</v>
          </cell>
          <cell r="R1037">
            <v>6</v>
          </cell>
        </row>
        <row r="1038">
          <cell r="D1038">
            <v>46116</v>
          </cell>
          <cell r="K1038" t="str">
            <v>MNH250</v>
          </cell>
          <cell r="R1038">
            <v>4</v>
          </cell>
        </row>
        <row r="1039">
          <cell r="D1039">
            <v>46116</v>
          </cell>
          <cell r="K1039" t="str">
            <v>CC300</v>
          </cell>
          <cell r="R1039">
            <v>6</v>
          </cell>
        </row>
        <row r="1040">
          <cell r="D1040">
            <v>46116</v>
          </cell>
          <cell r="K1040" t="str">
            <v>GTLX250G</v>
          </cell>
          <cell r="R1040">
            <v>4</v>
          </cell>
        </row>
        <row r="1041">
          <cell r="D1041">
            <v>46116</v>
          </cell>
          <cell r="K1041" t="str">
            <v>GL250</v>
          </cell>
          <cell r="R1041">
            <v>6</v>
          </cell>
        </row>
        <row r="1042">
          <cell r="D1042">
            <v>46116</v>
          </cell>
          <cell r="K1042" t="str">
            <v>GM500</v>
          </cell>
          <cell r="R1042">
            <v>8</v>
          </cell>
        </row>
        <row r="1043">
          <cell r="D1043">
            <v>46116</v>
          </cell>
          <cell r="K1043" t="str">
            <v>CC300</v>
          </cell>
          <cell r="R1043">
            <v>10</v>
          </cell>
        </row>
        <row r="1044">
          <cell r="D1044">
            <v>46116</v>
          </cell>
          <cell r="K1044" t="str">
            <v>TH200</v>
          </cell>
          <cell r="R1044">
            <v>8</v>
          </cell>
        </row>
        <row r="1045">
          <cell r="D1045">
            <v>46116</v>
          </cell>
          <cell r="K1045" t="str">
            <v>GTLX250G</v>
          </cell>
          <cell r="R1045">
            <v>3</v>
          </cell>
        </row>
        <row r="1046">
          <cell r="D1046">
            <v>46116</v>
          </cell>
          <cell r="K1046" t="str">
            <v>CC300</v>
          </cell>
          <cell r="R1046">
            <v>8</v>
          </cell>
        </row>
        <row r="1047">
          <cell r="D1047">
            <v>46116</v>
          </cell>
          <cell r="K1047" t="str">
            <v>CN300</v>
          </cell>
          <cell r="R1047">
            <v>4</v>
          </cell>
        </row>
        <row r="1048">
          <cell r="D1048">
            <v>46116</v>
          </cell>
          <cell r="K1048" t="str">
            <v>GM500</v>
          </cell>
          <cell r="R1048">
            <v>6</v>
          </cell>
        </row>
        <row r="1049">
          <cell r="D1049">
            <v>46116</v>
          </cell>
          <cell r="K1049" t="str">
            <v>TH200</v>
          </cell>
          <cell r="R1049">
            <v>3</v>
          </cell>
        </row>
        <row r="1050">
          <cell r="D1050">
            <v>46116</v>
          </cell>
          <cell r="K1050" t="str">
            <v>CGM300</v>
          </cell>
          <cell r="R1050">
            <v>15</v>
          </cell>
        </row>
        <row r="1051">
          <cell r="D1051">
            <v>46116</v>
          </cell>
          <cell r="K1051" t="str">
            <v>MNH250</v>
          </cell>
          <cell r="R1051">
            <v>6</v>
          </cell>
        </row>
        <row r="1052">
          <cell r="D1052">
            <v>46116</v>
          </cell>
          <cell r="K1052" t="str">
            <v>GM500</v>
          </cell>
          <cell r="R1052">
            <v>2</v>
          </cell>
        </row>
        <row r="1053">
          <cell r="D1053">
            <v>46116</v>
          </cell>
          <cell r="K1053" t="str">
            <v>CC300</v>
          </cell>
          <cell r="R1053">
            <v>4</v>
          </cell>
        </row>
        <row r="1054">
          <cell r="D1054">
            <v>46116</v>
          </cell>
          <cell r="K1054" t="str">
            <v>MNH250</v>
          </cell>
          <cell r="R1054">
            <v>4</v>
          </cell>
        </row>
        <row r="1055">
          <cell r="D1055">
            <v>46116</v>
          </cell>
          <cell r="K1055" t="str">
            <v>GTLX250G</v>
          </cell>
          <cell r="R1055">
            <v>6</v>
          </cell>
        </row>
        <row r="1056">
          <cell r="D1056">
            <v>46116</v>
          </cell>
          <cell r="K1056" t="str">
            <v>CGM300</v>
          </cell>
          <cell r="R1056">
            <v>40</v>
          </cell>
        </row>
        <row r="1057">
          <cell r="D1057">
            <v>46116</v>
          </cell>
          <cell r="K1057" t="str">
            <v>CN300</v>
          </cell>
          <cell r="R1057">
            <v>10</v>
          </cell>
        </row>
        <row r="1058">
          <cell r="D1058">
            <v>46116</v>
          </cell>
          <cell r="K1058" t="str">
            <v>GTLX250G</v>
          </cell>
          <cell r="R1058">
            <v>6</v>
          </cell>
        </row>
        <row r="1059">
          <cell r="D1059">
            <v>46116</v>
          </cell>
          <cell r="K1059" t="str">
            <v>CC300</v>
          </cell>
          <cell r="R1059">
            <v>8</v>
          </cell>
        </row>
        <row r="1060">
          <cell r="D1060">
            <v>46116</v>
          </cell>
          <cell r="K1060" t="str">
            <v>CN300</v>
          </cell>
          <cell r="R1060">
            <v>6</v>
          </cell>
        </row>
        <row r="1061">
          <cell r="D1061">
            <v>46116</v>
          </cell>
          <cell r="K1061" t="str">
            <v>CGM300</v>
          </cell>
          <cell r="R1061">
            <v>12</v>
          </cell>
        </row>
        <row r="1062">
          <cell r="D1062">
            <v>46116</v>
          </cell>
          <cell r="K1062" t="str">
            <v>MNH250</v>
          </cell>
          <cell r="R1062">
            <v>6</v>
          </cell>
        </row>
        <row r="1063">
          <cell r="D1063">
            <v>46116</v>
          </cell>
          <cell r="K1063" t="str">
            <v>GM500</v>
          </cell>
          <cell r="R1063">
            <v>9</v>
          </cell>
        </row>
        <row r="1064">
          <cell r="D1064">
            <v>46116</v>
          </cell>
          <cell r="K1064" t="str">
            <v>TH200</v>
          </cell>
          <cell r="R1064">
            <v>1</v>
          </cell>
        </row>
        <row r="1065">
          <cell r="D1065">
            <v>46116</v>
          </cell>
          <cell r="K1065" t="str">
            <v>MNH250</v>
          </cell>
          <cell r="R1065">
            <v>8</v>
          </cell>
        </row>
        <row r="1066">
          <cell r="D1066">
            <v>46116</v>
          </cell>
          <cell r="K1066" t="str">
            <v>CGM300</v>
          </cell>
          <cell r="R1066">
            <v>34</v>
          </cell>
        </row>
        <row r="1067">
          <cell r="D1067">
            <v>46116</v>
          </cell>
          <cell r="K1067" t="str">
            <v>GTLX250G</v>
          </cell>
          <cell r="R1067">
            <v>3</v>
          </cell>
        </row>
        <row r="1068">
          <cell r="D1068">
            <v>46116</v>
          </cell>
          <cell r="K1068" t="str">
            <v>GM500</v>
          </cell>
          <cell r="R1068">
            <v>2</v>
          </cell>
        </row>
        <row r="1069">
          <cell r="D1069">
            <v>46116</v>
          </cell>
          <cell r="K1069" t="str">
            <v>TH200</v>
          </cell>
          <cell r="R1069">
            <v>2</v>
          </cell>
        </row>
        <row r="1070">
          <cell r="D1070">
            <v>46116</v>
          </cell>
          <cell r="K1070" t="str">
            <v>MNH250</v>
          </cell>
          <cell r="R1070">
            <v>9</v>
          </cell>
        </row>
        <row r="1071">
          <cell r="D1071">
            <v>46116</v>
          </cell>
          <cell r="K1071" t="str">
            <v>CGM300</v>
          </cell>
          <cell r="R1071">
            <v>15</v>
          </cell>
        </row>
        <row r="1072">
          <cell r="D1072">
            <v>46116</v>
          </cell>
          <cell r="K1072" t="str">
            <v>GTLX250G</v>
          </cell>
          <cell r="R1072">
            <v>6</v>
          </cell>
        </row>
        <row r="1073">
          <cell r="D1073">
            <v>46116</v>
          </cell>
          <cell r="K1073" t="str">
            <v>GM500</v>
          </cell>
          <cell r="R1073">
            <v>7</v>
          </cell>
        </row>
        <row r="1074">
          <cell r="D1074">
            <v>46116</v>
          </cell>
          <cell r="K1074" t="str">
            <v>MNH250</v>
          </cell>
          <cell r="R1074">
            <v>3</v>
          </cell>
        </row>
        <row r="1075">
          <cell r="D1075">
            <v>46116</v>
          </cell>
          <cell r="K1075" t="str">
            <v>CGM300</v>
          </cell>
          <cell r="R1075">
            <v>16</v>
          </cell>
        </row>
        <row r="1076">
          <cell r="D1076">
            <v>46116</v>
          </cell>
          <cell r="K1076" t="str">
            <v>GTLX250G</v>
          </cell>
          <cell r="R1076">
            <v>5</v>
          </cell>
        </row>
        <row r="1077">
          <cell r="D1077">
            <v>46116</v>
          </cell>
          <cell r="K1077" t="str">
            <v>GM500</v>
          </cell>
          <cell r="R1077">
            <v>6</v>
          </cell>
        </row>
        <row r="1078">
          <cell r="D1078">
            <v>46116</v>
          </cell>
          <cell r="K1078" t="str">
            <v>GM500</v>
          </cell>
          <cell r="R1078">
            <v>5</v>
          </cell>
        </row>
        <row r="1079">
          <cell r="D1079">
            <v>46116</v>
          </cell>
          <cell r="K1079" t="str">
            <v>GTLX250G</v>
          </cell>
          <cell r="R1079">
            <v>2</v>
          </cell>
        </row>
        <row r="1080">
          <cell r="D1080">
            <v>46116</v>
          </cell>
          <cell r="K1080" t="str">
            <v>CGM300</v>
          </cell>
          <cell r="R1080">
            <v>16</v>
          </cell>
        </row>
        <row r="1081">
          <cell r="D1081">
            <v>46116</v>
          </cell>
          <cell r="K1081" t="str">
            <v>MNH250</v>
          </cell>
          <cell r="R1081">
            <v>4</v>
          </cell>
        </row>
        <row r="1082">
          <cell r="D1082">
            <v>46116</v>
          </cell>
          <cell r="K1082" t="str">
            <v>TH200</v>
          </cell>
          <cell r="R1082">
            <v>5</v>
          </cell>
        </row>
        <row r="1083">
          <cell r="D1083">
            <v>46116</v>
          </cell>
          <cell r="K1083" t="str">
            <v>TH200</v>
          </cell>
          <cell r="R1083">
            <v>6</v>
          </cell>
        </row>
        <row r="1084">
          <cell r="D1084">
            <v>46116</v>
          </cell>
          <cell r="K1084" t="str">
            <v>MNH250</v>
          </cell>
          <cell r="R1084">
            <v>10</v>
          </cell>
        </row>
        <row r="1085">
          <cell r="D1085">
            <v>46116</v>
          </cell>
          <cell r="K1085" t="str">
            <v>CGM300</v>
          </cell>
          <cell r="R1085">
            <v>11</v>
          </cell>
        </row>
        <row r="1086">
          <cell r="D1086">
            <v>46116</v>
          </cell>
          <cell r="K1086" t="str">
            <v>GTLX250G</v>
          </cell>
          <cell r="R1086">
            <v>5</v>
          </cell>
        </row>
        <row r="1087">
          <cell r="D1087">
            <v>46116</v>
          </cell>
          <cell r="K1087" t="str">
            <v>GM500</v>
          </cell>
          <cell r="R1087">
            <v>14</v>
          </cell>
        </row>
        <row r="1088">
          <cell r="D1088">
            <v>46116</v>
          </cell>
          <cell r="K1088" t="str">
            <v>TH200</v>
          </cell>
          <cell r="R1088">
            <v>8</v>
          </cell>
        </row>
        <row r="1089">
          <cell r="D1089">
            <v>46116</v>
          </cell>
          <cell r="K1089" t="str">
            <v>CC300</v>
          </cell>
          <cell r="R1089">
            <v>10</v>
          </cell>
        </row>
        <row r="1090">
          <cell r="D1090">
            <v>46116</v>
          </cell>
          <cell r="K1090" t="str">
            <v>GM500</v>
          </cell>
          <cell r="R1090">
            <v>8</v>
          </cell>
        </row>
        <row r="1091">
          <cell r="D1091">
            <v>46116</v>
          </cell>
          <cell r="K1091" t="str">
            <v>GL250</v>
          </cell>
          <cell r="R1091">
            <v>6</v>
          </cell>
        </row>
        <row r="1092">
          <cell r="D1092">
            <v>46116</v>
          </cell>
          <cell r="K1092" t="str">
            <v>TH200</v>
          </cell>
          <cell r="R1092">
            <v>10</v>
          </cell>
        </row>
        <row r="1093">
          <cell r="D1093">
            <v>46116</v>
          </cell>
          <cell r="K1093" t="str">
            <v>CGM300</v>
          </cell>
          <cell r="R1093">
            <v>30</v>
          </cell>
        </row>
        <row r="1094">
          <cell r="D1094">
            <v>46116</v>
          </cell>
          <cell r="K1094" t="str">
            <v>MNH250</v>
          </cell>
          <cell r="R1094">
            <v>10</v>
          </cell>
        </row>
        <row r="1095">
          <cell r="D1095">
            <v>46116</v>
          </cell>
          <cell r="K1095" t="str">
            <v>GTLX250G</v>
          </cell>
          <cell r="R1095">
            <v>10</v>
          </cell>
        </row>
        <row r="1096">
          <cell r="D1096">
            <v>46116</v>
          </cell>
          <cell r="K1096" t="str">
            <v>CC300</v>
          </cell>
          <cell r="R1096">
            <v>4</v>
          </cell>
        </row>
        <row r="1097">
          <cell r="D1097">
            <v>46116</v>
          </cell>
          <cell r="K1097" t="str">
            <v>GL250</v>
          </cell>
          <cell r="R1097">
            <v>10</v>
          </cell>
        </row>
        <row r="1098">
          <cell r="D1098">
            <v>46116</v>
          </cell>
          <cell r="K1098" t="str">
            <v>GM500</v>
          </cell>
          <cell r="R1098">
            <v>8</v>
          </cell>
        </row>
        <row r="1099">
          <cell r="D1099">
            <v>46116</v>
          </cell>
          <cell r="K1099" t="str">
            <v>CC300</v>
          </cell>
          <cell r="R1099">
            <v>4</v>
          </cell>
        </row>
        <row r="1100">
          <cell r="D1100">
            <v>46116</v>
          </cell>
          <cell r="K1100" t="str">
            <v>CGM300</v>
          </cell>
          <cell r="R1100">
            <v>2</v>
          </cell>
        </row>
        <row r="1101">
          <cell r="D1101">
            <v>46116</v>
          </cell>
          <cell r="K1101" t="str">
            <v>TH200</v>
          </cell>
          <cell r="R1101">
            <v>6</v>
          </cell>
        </row>
        <row r="1102">
          <cell r="D1102">
            <v>46116</v>
          </cell>
          <cell r="K1102" t="str">
            <v>GTLX250G</v>
          </cell>
          <cell r="R1102">
            <v>6</v>
          </cell>
        </row>
        <row r="1103">
          <cell r="D1103">
            <v>46116</v>
          </cell>
          <cell r="K1103" t="str">
            <v>GM500</v>
          </cell>
          <cell r="R1103">
            <v>15</v>
          </cell>
        </row>
        <row r="1104">
          <cell r="D1104">
            <v>46116</v>
          </cell>
          <cell r="K1104" t="str">
            <v>CGM300</v>
          </cell>
          <cell r="R1104">
            <v>8</v>
          </cell>
        </row>
        <row r="1105">
          <cell r="D1105">
            <v>46116</v>
          </cell>
          <cell r="K1105" t="str">
            <v>MNH250</v>
          </cell>
          <cell r="R1105">
            <v>6</v>
          </cell>
        </row>
        <row r="1106">
          <cell r="D1106">
            <v>46116</v>
          </cell>
          <cell r="K1106" t="str">
            <v>GL250</v>
          </cell>
          <cell r="R1106">
            <v>4</v>
          </cell>
        </row>
        <row r="1107">
          <cell r="D1107">
            <v>46116</v>
          </cell>
          <cell r="K1107" t="str">
            <v>TH200</v>
          </cell>
          <cell r="R1107">
            <v>6</v>
          </cell>
        </row>
        <row r="1108">
          <cell r="D1108">
            <v>46116</v>
          </cell>
          <cell r="K1108" t="str">
            <v>CC300</v>
          </cell>
          <cell r="R1108">
            <v>8</v>
          </cell>
        </row>
        <row r="1109">
          <cell r="D1109">
            <v>46116</v>
          </cell>
          <cell r="K1109" t="str">
            <v>GTLX250G</v>
          </cell>
          <cell r="R1109">
            <v>6</v>
          </cell>
        </row>
        <row r="1110">
          <cell r="D1110">
            <v>46116</v>
          </cell>
          <cell r="K1110" t="str">
            <v>GM500</v>
          </cell>
          <cell r="R1110">
            <v>8</v>
          </cell>
        </row>
        <row r="1111">
          <cell r="D1111">
            <v>46116</v>
          </cell>
          <cell r="K1111" t="str">
            <v>CGM300</v>
          </cell>
          <cell r="R1111">
            <v>8</v>
          </cell>
        </row>
        <row r="1112">
          <cell r="D1112">
            <v>46116</v>
          </cell>
          <cell r="K1112" t="str">
            <v>GL250</v>
          </cell>
          <cell r="R1112">
            <v>4</v>
          </cell>
        </row>
        <row r="1113">
          <cell r="D1113">
            <v>46116</v>
          </cell>
          <cell r="K1113" t="str">
            <v>MNH250</v>
          </cell>
          <cell r="R1113">
            <v>6</v>
          </cell>
        </row>
        <row r="1114">
          <cell r="D1114">
            <v>46116</v>
          </cell>
          <cell r="K1114" t="str">
            <v>CC300</v>
          </cell>
          <cell r="R1114">
            <v>8</v>
          </cell>
        </row>
        <row r="1115">
          <cell r="D1115">
            <v>46116</v>
          </cell>
          <cell r="K1115" t="str">
            <v>GM500</v>
          </cell>
          <cell r="R1115">
            <v>2</v>
          </cell>
        </row>
        <row r="1116">
          <cell r="D1116">
            <v>46116</v>
          </cell>
          <cell r="K1116" t="str">
            <v>GTLX250G</v>
          </cell>
          <cell r="R1116">
            <v>6</v>
          </cell>
        </row>
        <row r="1117">
          <cell r="D1117">
            <v>46116</v>
          </cell>
          <cell r="K1117" t="str">
            <v>TH200</v>
          </cell>
          <cell r="R1117">
            <v>4</v>
          </cell>
        </row>
        <row r="1118">
          <cell r="D1118">
            <v>46116</v>
          </cell>
          <cell r="K1118" t="str">
            <v>CC300</v>
          </cell>
          <cell r="R1118">
            <v>8</v>
          </cell>
        </row>
        <row r="1119">
          <cell r="D1119">
            <v>46116</v>
          </cell>
          <cell r="K1119" t="str">
            <v>GL250</v>
          </cell>
          <cell r="R1119">
            <v>4</v>
          </cell>
        </row>
        <row r="1120">
          <cell r="D1120">
            <v>46116</v>
          </cell>
          <cell r="K1120" t="str">
            <v>MNH250</v>
          </cell>
          <cell r="R1120">
            <v>4</v>
          </cell>
        </row>
        <row r="1121">
          <cell r="D1121">
            <v>46116</v>
          </cell>
          <cell r="K1121" t="str">
            <v>CGM300</v>
          </cell>
          <cell r="R1121">
            <v>6</v>
          </cell>
        </row>
        <row r="1122">
          <cell r="D1122">
            <v>46116</v>
          </cell>
          <cell r="K1122" t="str">
            <v>CGM300</v>
          </cell>
          <cell r="R1122">
            <v>10</v>
          </cell>
        </row>
        <row r="1123">
          <cell r="D1123">
            <v>46116</v>
          </cell>
          <cell r="K1123" t="str">
            <v>GTLX250G</v>
          </cell>
          <cell r="R1123">
            <v>8</v>
          </cell>
        </row>
        <row r="1124">
          <cell r="D1124">
            <v>46116</v>
          </cell>
          <cell r="K1124" t="str">
            <v>MNH250</v>
          </cell>
          <cell r="R1124">
            <v>8</v>
          </cell>
        </row>
        <row r="1125">
          <cell r="D1125">
            <v>46116</v>
          </cell>
          <cell r="K1125" t="str">
            <v>GM500</v>
          </cell>
          <cell r="R1125">
            <v>10</v>
          </cell>
        </row>
        <row r="1126">
          <cell r="D1126">
            <v>46116</v>
          </cell>
          <cell r="K1126" t="str">
            <v>CC300</v>
          </cell>
          <cell r="R1126">
            <v>10</v>
          </cell>
        </row>
        <row r="1127">
          <cell r="D1127">
            <v>46116</v>
          </cell>
          <cell r="K1127" t="str">
            <v>GL250</v>
          </cell>
          <cell r="R1127">
            <v>6</v>
          </cell>
        </row>
        <row r="1128">
          <cell r="D1128">
            <v>46116</v>
          </cell>
          <cell r="K1128" t="str">
            <v>TH200</v>
          </cell>
          <cell r="R1128">
            <v>8</v>
          </cell>
        </row>
        <row r="1129">
          <cell r="D1129">
            <v>46116</v>
          </cell>
          <cell r="K1129" t="str">
            <v>MNH250</v>
          </cell>
          <cell r="R1129">
            <v>3</v>
          </cell>
        </row>
        <row r="1130">
          <cell r="D1130">
            <v>46116</v>
          </cell>
          <cell r="K1130" t="str">
            <v>GTLX250G</v>
          </cell>
          <cell r="R1130">
            <v>6</v>
          </cell>
        </row>
        <row r="1131">
          <cell r="D1131">
            <v>46116</v>
          </cell>
          <cell r="K1131" t="str">
            <v>CGM300</v>
          </cell>
          <cell r="R1131">
            <v>10</v>
          </cell>
        </row>
        <row r="1132">
          <cell r="D1132">
            <v>46116</v>
          </cell>
          <cell r="K1132" t="str">
            <v>GM500</v>
          </cell>
          <cell r="R1132">
            <v>5</v>
          </cell>
        </row>
        <row r="1133">
          <cell r="D1133">
            <v>46116</v>
          </cell>
          <cell r="K1133" t="str">
            <v>CC300</v>
          </cell>
          <cell r="R1133">
            <v>8</v>
          </cell>
        </row>
        <row r="1134">
          <cell r="D1134">
            <v>46116</v>
          </cell>
          <cell r="K1134" t="str">
            <v>GM500</v>
          </cell>
          <cell r="R1134">
            <v>2</v>
          </cell>
        </row>
        <row r="1135">
          <cell r="D1135">
            <v>46116</v>
          </cell>
          <cell r="K1135" t="str">
            <v>CC300</v>
          </cell>
          <cell r="R1135">
            <v>4</v>
          </cell>
        </row>
        <row r="1136">
          <cell r="D1136">
            <v>46116</v>
          </cell>
          <cell r="K1136" t="str">
            <v>GL250</v>
          </cell>
          <cell r="R1136">
            <v>2</v>
          </cell>
        </row>
        <row r="1137">
          <cell r="D1137">
            <v>46116</v>
          </cell>
          <cell r="K1137" t="str">
            <v>CGM300</v>
          </cell>
          <cell r="R1137">
            <v>2</v>
          </cell>
        </row>
        <row r="1138">
          <cell r="D1138">
            <v>46116</v>
          </cell>
          <cell r="K1138" t="str">
            <v>TH200</v>
          </cell>
          <cell r="R1138">
            <v>5</v>
          </cell>
        </row>
        <row r="1139">
          <cell r="D1139">
            <v>46116</v>
          </cell>
          <cell r="K1139" t="str">
            <v>CGM300</v>
          </cell>
          <cell r="R1139">
            <v>24</v>
          </cell>
        </row>
        <row r="1140">
          <cell r="D1140">
            <v>46116</v>
          </cell>
          <cell r="K1140" t="str">
            <v>GTLX250G</v>
          </cell>
          <cell r="R1140">
            <v>3</v>
          </cell>
        </row>
        <row r="1141">
          <cell r="D1141">
            <v>46116</v>
          </cell>
          <cell r="K1141" t="str">
            <v>GM500</v>
          </cell>
          <cell r="R1141">
            <v>11</v>
          </cell>
        </row>
        <row r="1142">
          <cell r="D1142">
            <v>46116</v>
          </cell>
          <cell r="K1142" t="str">
            <v>MNH250</v>
          </cell>
          <cell r="R1142">
            <v>5</v>
          </cell>
        </row>
        <row r="1143">
          <cell r="D1143">
            <v>46116</v>
          </cell>
          <cell r="K1143" t="str">
            <v>CGM300</v>
          </cell>
          <cell r="R1143">
            <v>12</v>
          </cell>
        </row>
        <row r="1144">
          <cell r="D1144">
            <v>46116</v>
          </cell>
          <cell r="K1144" t="str">
            <v>GTLX250G</v>
          </cell>
          <cell r="R1144">
            <v>1</v>
          </cell>
        </row>
        <row r="1145">
          <cell r="D1145">
            <v>46116</v>
          </cell>
          <cell r="K1145" t="str">
            <v>GTLX250G</v>
          </cell>
          <cell r="R1145">
            <v>5</v>
          </cell>
        </row>
        <row r="1146">
          <cell r="D1146">
            <v>46116</v>
          </cell>
          <cell r="K1146" t="str">
            <v>TH200</v>
          </cell>
          <cell r="R1146">
            <v>5</v>
          </cell>
        </row>
        <row r="1147">
          <cell r="D1147">
            <v>46116</v>
          </cell>
          <cell r="K1147" t="str">
            <v>CGM300</v>
          </cell>
          <cell r="R1147">
            <v>5</v>
          </cell>
        </row>
        <row r="1148">
          <cell r="D1148">
            <v>46116</v>
          </cell>
          <cell r="K1148" t="str">
            <v>CGM300</v>
          </cell>
          <cell r="R1148">
            <v>10</v>
          </cell>
        </row>
        <row r="1149">
          <cell r="D1149">
            <v>46116</v>
          </cell>
          <cell r="K1149" t="str">
            <v>GM500</v>
          </cell>
          <cell r="R1149">
            <v>7</v>
          </cell>
        </row>
        <row r="1150">
          <cell r="D1150">
            <v>46116</v>
          </cell>
          <cell r="K1150" t="str">
            <v>CGM300</v>
          </cell>
          <cell r="R1150">
            <v>20</v>
          </cell>
        </row>
        <row r="1151">
          <cell r="D1151">
            <v>46116</v>
          </cell>
          <cell r="K1151" t="str">
            <v>GXD500</v>
          </cell>
          <cell r="R1151">
            <v>5</v>
          </cell>
        </row>
        <row r="1152">
          <cell r="D1152">
            <v>46116</v>
          </cell>
          <cell r="K1152" t="str">
            <v>GM500</v>
          </cell>
          <cell r="R1152">
            <v>10</v>
          </cell>
        </row>
        <row r="1153">
          <cell r="D1153">
            <v>46116</v>
          </cell>
          <cell r="K1153" t="str">
            <v>MNH500</v>
          </cell>
          <cell r="R1153">
            <v>15</v>
          </cell>
        </row>
        <row r="1154">
          <cell r="D1154">
            <v>46116</v>
          </cell>
          <cell r="K1154" t="str">
            <v>CGM300</v>
          </cell>
          <cell r="R1154">
            <v>10</v>
          </cell>
        </row>
        <row r="1155">
          <cell r="D1155">
            <v>46116</v>
          </cell>
          <cell r="K1155" t="str">
            <v>GTLX250G</v>
          </cell>
          <cell r="R1155">
            <v>10</v>
          </cell>
        </row>
        <row r="1156">
          <cell r="D1156">
            <v>46116</v>
          </cell>
          <cell r="K1156" t="str">
            <v>GL250</v>
          </cell>
          <cell r="R1156">
            <v>5</v>
          </cell>
        </row>
        <row r="1157">
          <cell r="D1157">
            <v>46116</v>
          </cell>
          <cell r="K1157" t="str">
            <v>CN300</v>
          </cell>
          <cell r="R1157">
            <v>5</v>
          </cell>
        </row>
        <row r="1158">
          <cell r="D1158">
            <v>46116</v>
          </cell>
          <cell r="K1158" t="str">
            <v>TH200</v>
          </cell>
          <cell r="R1158">
            <v>5</v>
          </cell>
        </row>
        <row r="1159">
          <cell r="D1159">
            <v>46116</v>
          </cell>
          <cell r="K1159" t="str">
            <v>GXD500</v>
          </cell>
          <cell r="R1159">
            <v>5</v>
          </cell>
        </row>
        <row r="1160">
          <cell r="D1160">
            <v>46116</v>
          </cell>
          <cell r="K1160" t="str">
            <v>CGM300</v>
          </cell>
          <cell r="R1160">
            <v>12</v>
          </cell>
        </row>
        <row r="1161">
          <cell r="D1161">
            <v>46116</v>
          </cell>
          <cell r="K1161" t="str">
            <v>GM500</v>
          </cell>
          <cell r="R1161">
            <v>5</v>
          </cell>
        </row>
        <row r="1162">
          <cell r="D1162">
            <v>46116</v>
          </cell>
          <cell r="K1162" t="str">
            <v>CGM300</v>
          </cell>
          <cell r="R1162">
            <v>5</v>
          </cell>
        </row>
        <row r="1163">
          <cell r="D1163">
            <v>46116</v>
          </cell>
          <cell r="K1163" t="str">
            <v>GTLX250G</v>
          </cell>
          <cell r="R1163">
            <v>3</v>
          </cell>
        </row>
        <row r="1164">
          <cell r="D1164">
            <v>46116</v>
          </cell>
          <cell r="K1164" t="str">
            <v>MNH250</v>
          </cell>
          <cell r="R1164">
            <v>3</v>
          </cell>
        </row>
        <row r="1165">
          <cell r="D1165">
            <v>46116</v>
          </cell>
          <cell r="K1165" t="str">
            <v>GM500</v>
          </cell>
          <cell r="R1165">
            <v>3</v>
          </cell>
        </row>
        <row r="1166">
          <cell r="D1166">
            <v>46116</v>
          </cell>
          <cell r="K1166" t="str">
            <v>CGM300</v>
          </cell>
          <cell r="R1166">
            <v>5</v>
          </cell>
        </row>
        <row r="1167">
          <cell r="D1167">
            <v>46116</v>
          </cell>
          <cell r="K1167" t="str">
            <v>MNH250</v>
          </cell>
          <cell r="R1167">
            <v>3</v>
          </cell>
        </row>
        <row r="1168">
          <cell r="D1168">
            <v>46116</v>
          </cell>
          <cell r="K1168" t="str">
            <v>CC300</v>
          </cell>
          <cell r="R1168">
            <v>3</v>
          </cell>
        </row>
        <row r="1169">
          <cell r="D1169">
            <v>46116</v>
          </cell>
          <cell r="K1169" t="str">
            <v>GM500</v>
          </cell>
          <cell r="R1169">
            <v>5</v>
          </cell>
        </row>
        <row r="1170">
          <cell r="D1170">
            <v>46116</v>
          </cell>
          <cell r="K1170" t="str">
            <v>CGM300</v>
          </cell>
          <cell r="R1170">
            <v>10</v>
          </cell>
        </row>
        <row r="1171">
          <cell r="D1171">
            <v>46116</v>
          </cell>
          <cell r="K1171" t="str">
            <v>CGM300</v>
          </cell>
          <cell r="R1171">
            <v>5</v>
          </cell>
        </row>
        <row r="1172">
          <cell r="D1172">
            <v>46116</v>
          </cell>
          <cell r="K1172" t="str">
            <v>TH200</v>
          </cell>
          <cell r="R1172">
            <v>5</v>
          </cell>
        </row>
        <row r="1173">
          <cell r="D1173">
            <v>46116</v>
          </cell>
          <cell r="K1173" t="str">
            <v>GTLX250G</v>
          </cell>
          <cell r="R1173">
            <v>5</v>
          </cell>
        </row>
        <row r="1174">
          <cell r="D1174">
            <v>46116</v>
          </cell>
          <cell r="K1174" t="str">
            <v>MNH250</v>
          </cell>
          <cell r="R1174">
            <v>5</v>
          </cell>
        </row>
        <row r="1175">
          <cell r="D1175">
            <v>46116</v>
          </cell>
          <cell r="K1175" t="str">
            <v>CC300</v>
          </cell>
          <cell r="R1175">
            <v>5</v>
          </cell>
        </row>
        <row r="1176">
          <cell r="D1176">
            <v>46116</v>
          </cell>
          <cell r="K1176" t="str">
            <v>TH200</v>
          </cell>
          <cell r="R1176">
            <v>2</v>
          </cell>
        </row>
        <row r="1177">
          <cell r="D1177">
            <v>46116</v>
          </cell>
          <cell r="K1177" t="str">
            <v>CGM300</v>
          </cell>
          <cell r="R1177">
            <v>10</v>
          </cell>
        </row>
        <row r="1178">
          <cell r="D1178">
            <v>46116</v>
          </cell>
          <cell r="K1178" t="str">
            <v>GTLX250G</v>
          </cell>
          <cell r="R1178">
            <v>1</v>
          </cell>
        </row>
        <row r="1179">
          <cell r="D1179">
            <v>46116</v>
          </cell>
          <cell r="K1179" t="str">
            <v>GM500</v>
          </cell>
          <cell r="R1179">
            <v>3</v>
          </cell>
        </row>
        <row r="1180">
          <cell r="D1180">
            <v>46116</v>
          </cell>
          <cell r="K1180" t="str">
            <v>CGM300</v>
          </cell>
          <cell r="R1180">
            <v>5</v>
          </cell>
        </row>
        <row r="1181">
          <cell r="D1181">
            <v>46116</v>
          </cell>
          <cell r="K1181" t="str">
            <v>TH200</v>
          </cell>
          <cell r="R1181">
            <v>1</v>
          </cell>
        </row>
        <row r="1182">
          <cell r="D1182">
            <v>46116</v>
          </cell>
          <cell r="K1182" t="str">
            <v>GM500</v>
          </cell>
          <cell r="R1182">
            <v>1</v>
          </cell>
        </row>
        <row r="1183">
          <cell r="D1183">
            <v>46116</v>
          </cell>
          <cell r="K1183" t="str">
            <v>GTLX250G</v>
          </cell>
          <cell r="R1183">
            <v>4</v>
          </cell>
        </row>
        <row r="1184">
          <cell r="D1184">
            <v>46116</v>
          </cell>
          <cell r="K1184" t="str">
            <v>CGM300</v>
          </cell>
          <cell r="R1184">
            <v>6</v>
          </cell>
        </row>
        <row r="1185">
          <cell r="D1185">
            <v>46116</v>
          </cell>
          <cell r="K1185" t="str">
            <v>TH200</v>
          </cell>
          <cell r="R1185">
            <v>4</v>
          </cell>
        </row>
        <row r="1186">
          <cell r="D1186">
            <v>46116</v>
          </cell>
          <cell r="K1186" t="str">
            <v>TH200</v>
          </cell>
          <cell r="R1186">
            <v>1</v>
          </cell>
        </row>
        <row r="1187">
          <cell r="D1187">
            <v>46116</v>
          </cell>
          <cell r="K1187" t="str">
            <v>CGM300</v>
          </cell>
          <cell r="R1187">
            <v>12</v>
          </cell>
        </row>
        <row r="1188">
          <cell r="D1188">
            <v>46116</v>
          </cell>
          <cell r="K1188" t="str">
            <v>GM500</v>
          </cell>
          <cell r="R1188">
            <v>3</v>
          </cell>
        </row>
        <row r="1189">
          <cell r="D1189">
            <v>46116</v>
          </cell>
          <cell r="K1189" t="str">
            <v>MNH250</v>
          </cell>
          <cell r="R1189">
            <v>5</v>
          </cell>
        </row>
        <row r="1190">
          <cell r="D1190">
            <v>46116</v>
          </cell>
          <cell r="K1190" t="str">
            <v>GTLX250G</v>
          </cell>
          <cell r="R1190">
            <v>2</v>
          </cell>
        </row>
        <row r="1191">
          <cell r="D1191">
            <v>46116</v>
          </cell>
          <cell r="K1191" t="str">
            <v>GM500</v>
          </cell>
          <cell r="R1191">
            <v>5</v>
          </cell>
        </row>
        <row r="1192">
          <cell r="D1192">
            <v>46116</v>
          </cell>
          <cell r="K1192" t="str">
            <v>CGM300</v>
          </cell>
          <cell r="R1192">
            <v>5</v>
          </cell>
        </row>
        <row r="1193">
          <cell r="D1193">
            <v>46116</v>
          </cell>
          <cell r="K1193" t="str">
            <v>MNH250</v>
          </cell>
          <cell r="R1193">
            <v>3</v>
          </cell>
        </row>
        <row r="1194">
          <cell r="D1194">
            <v>46116</v>
          </cell>
          <cell r="K1194" t="str">
            <v>TH200</v>
          </cell>
          <cell r="R1194">
            <v>1</v>
          </cell>
        </row>
        <row r="1195">
          <cell r="D1195">
            <v>46116</v>
          </cell>
          <cell r="K1195" t="str">
            <v>GM500</v>
          </cell>
          <cell r="R1195">
            <v>8</v>
          </cell>
        </row>
        <row r="1196">
          <cell r="D1196">
            <v>46116</v>
          </cell>
          <cell r="K1196" t="str">
            <v>CGM300</v>
          </cell>
          <cell r="R1196">
            <v>6</v>
          </cell>
        </row>
        <row r="1197">
          <cell r="D1197">
            <v>46116</v>
          </cell>
          <cell r="K1197" t="str">
            <v>CGM300</v>
          </cell>
          <cell r="R1197">
            <v>1</v>
          </cell>
        </row>
        <row r="1198">
          <cell r="D1198">
            <v>46116</v>
          </cell>
          <cell r="K1198" t="str">
            <v>GTLX250G</v>
          </cell>
          <cell r="R1198">
            <v>5</v>
          </cell>
        </row>
        <row r="1199">
          <cell r="D1199">
            <v>46116</v>
          </cell>
          <cell r="K1199" t="str">
            <v>GM500</v>
          </cell>
          <cell r="R1199">
            <v>5</v>
          </cell>
        </row>
        <row r="1200">
          <cell r="D1200">
            <v>46116</v>
          </cell>
          <cell r="K1200" t="str">
            <v>CGM300</v>
          </cell>
          <cell r="R1200">
            <v>9</v>
          </cell>
        </row>
        <row r="1201">
          <cell r="D1201">
            <v>46116</v>
          </cell>
          <cell r="K1201" t="str">
            <v>GM500</v>
          </cell>
          <cell r="R1201">
            <v>7</v>
          </cell>
        </row>
        <row r="1202">
          <cell r="D1202">
            <v>46116</v>
          </cell>
          <cell r="K1202" t="str">
            <v>CGM300</v>
          </cell>
          <cell r="R1202">
            <v>10</v>
          </cell>
        </row>
        <row r="1203">
          <cell r="D1203">
            <v>46116</v>
          </cell>
          <cell r="K1203" t="str">
            <v>CGM300</v>
          </cell>
          <cell r="R1203">
            <v>10</v>
          </cell>
        </row>
        <row r="1204">
          <cell r="D1204">
            <v>46116</v>
          </cell>
          <cell r="K1204" t="str">
            <v>MNH250</v>
          </cell>
          <cell r="R1204">
            <v>3</v>
          </cell>
        </row>
        <row r="1205">
          <cell r="D1205">
            <v>46116</v>
          </cell>
          <cell r="K1205" t="str">
            <v>CGM300</v>
          </cell>
          <cell r="R1205">
            <v>5</v>
          </cell>
        </row>
        <row r="1206">
          <cell r="D1206">
            <v>46116</v>
          </cell>
          <cell r="K1206" t="str">
            <v>GTLX250G</v>
          </cell>
          <cell r="R1206">
            <v>2</v>
          </cell>
        </row>
        <row r="1207">
          <cell r="D1207">
            <v>46116</v>
          </cell>
          <cell r="K1207" t="str">
            <v>GM500</v>
          </cell>
          <cell r="R1207">
            <v>5</v>
          </cell>
        </row>
        <row r="1208">
          <cell r="D1208">
            <v>46116</v>
          </cell>
          <cell r="K1208" t="str">
            <v>TH200</v>
          </cell>
          <cell r="R1208">
            <v>2</v>
          </cell>
        </row>
        <row r="1209">
          <cell r="D1209">
            <v>46116</v>
          </cell>
          <cell r="K1209" t="str">
            <v>MNH250</v>
          </cell>
          <cell r="R1209">
            <v>4</v>
          </cell>
        </row>
        <row r="1210">
          <cell r="D1210">
            <v>46116</v>
          </cell>
          <cell r="K1210" t="str">
            <v>CGM300</v>
          </cell>
          <cell r="R1210">
            <v>5</v>
          </cell>
        </row>
        <row r="1211">
          <cell r="D1211">
            <v>46116</v>
          </cell>
          <cell r="K1211" t="str">
            <v>GTLX250G</v>
          </cell>
          <cell r="R1211">
            <v>1</v>
          </cell>
        </row>
        <row r="1212">
          <cell r="D1212">
            <v>46116</v>
          </cell>
          <cell r="K1212" t="str">
            <v>MNH250</v>
          </cell>
          <cell r="R1212">
            <v>2</v>
          </cell>
        </row>
        <row r="1213">
          <cell r="D1213">
            <v>46116</v>
          </cell>
          <cell r="K1213" t="str">
            <v>CGM300</v>
          </cell>
          <cell r="R1213">
            <v>4</v>
          </cell>
        </row>
        <row r="1214">
          <cell r="D1214">
            <v>46116</v>
          </cell>
          <cell r="K1214" t="str">
            <v>GTLX250G</v>
          </cell>
          <cell r="R1214">
            <v>2</v>
          </cell>
        </row>
        <row r="1215">
          <cell r="D1215">
            <v>46116</v>
          </cell>
          <cell r="K1215" t="str">
            <v>CGM300</v>
          </cell>
          <cell r="R1215">
            <v>7</v>
          </cell>
        </row>
        <row r="1216">
          <cell r="D1216">
            <v>46116</v>
          </cell>
          <cell r="K1216" t="str">
            <v>MNH250</v>
          </cell>
          <cell r="R1216">
            <v>3</v>
          </cell>
        </row>
        <row r="1217">
          <cell r="D1217">
            <v>46116</v>
          </cell>
          <cell r="K1217" t="str">
            <v>GM500</v>
          </cell>
          <cell r="R1217">
            <v>5</v>
          </cell>
        </row>
        <row r="1218">
          <cell r="D1218">
            <v>46116</v>
          </cell>
          <cell r="K1218" t="str">
            <v>GTLX250G</v>
          </cell>
          <cell r="R1218">
            <v>3</v>
          </cell>
        </row>
        <row r="1219">
          <cell r="D1219">
            <v>46116</v>
          </cell>
          <cell r="K1219" t="str">
            <v>CGM300</v>
          </cell>
          <cell r="R1219">
            <v>4</v>
          </cell>
        </row>
        <row r="1220">
          <cell r="D1220">
            <v>46116</v>
          </cell>
          <cell r="K1220" t="str">
            <v>TH200</v>
          </cell>
          <cell r="R1220">
            <v>3</v>
          </cell>
        </row>
        <row r="1221">
          <cell r="D1221">
            <v>46116</v>
          </cell>
          <cell r="K1221" t="str">
            <v>MNH250</v>
          </cell>
          <cell r="R1221">
            <v>2</v>
          </cell>
        </row>
        <row r="1222">
          <cell r="D1222">
            <v>46116</v>
          </cell>
          <cell r="K1222" t="str">
            <v>CGM300</v>
          </cell>
          <cell r="R1222">
            <v>1</v>
          </cell>
        </row>
        <row r="1223">
          <cell r="D1223">
            <v>46116</v>
          </cell>
          <cell r="K1223" t="str">
            <v>GTLX250G</v>
          </cell>
          <cell r="R1223">
            <v>3</v>
          </cell>
        </row>
        <row r="1224">
          <cell r="D1224">
            <v>46116</v>
          </cell>
          <cell r="K1224" t="str">
            <v>GM500</v>
          </cell>
          <cell r="R1224">
            <v>5</v>
          </cell>
        </row>
        <row r="1225">
          <cell r="D1225">
            <v>46116</v>
          </cell>
          <cell r="K1225" t="str">
            <v>TH200</v>
          </cell>
          <cell r="R1225">
            <v>1</v>
          </cell>
        </row>
        <row r="1226">
          <cell r="D1226">
            <v>46116</v>
          </cell>
          <cell r="K1226" t="str">
            <v>MNH250</v>
          </cell>
          <cell r="R1226">
            <v>1</v>
          </cell>
        </row>
        <row r="1227">
          <cell r="D1227">
            <v>46116</v>
          </cell>
          <cell r="K1227" t="str">
            <v>CGM300</v>
          </cell>
          <cell r="R1227">
            <v>5</v>
          </cell>
        </row>
        <row r="1228">
          <cell r="D1228">
            <v>46116</v>
          </cell>
          <cell r="K1228" t="str">
            <v>GM500</v>
          </cell>
          <cell r="R1228">
            <v>1</v>
          </cell>
        </row>
        <row r="1229">
          <cell r="D1229">
            <v>46116</v>
          </cell>
          <cell r="K1229" t="str">
            <v>MNH250</v>
          </cell>
          <cell r="R1229">
            <v>2</v>
          </cell>
        </row>
        <row r="1230">
          <cell r="D1230">
            <v>46116</v>
          </cell>
          <cell r="K1230" t="str">
            <v>CGM300</v>
          </cell>
          <cell r="R1230">
            <v>16</v>
          </cell>
        </row>
        <row r="1231">
          <cell r="D1231">
            <v>46116</v>
          </cell>
          <cell r="K1231" t="str">
            <v>GTLX250G</v>
          </cell>
          <cell r="R1231">
            <v>1</v>
          </cell>
        </row>
        <row r="1232">
          <cell r="D1232">
            <v>46116</v>
          </cell>
          <cell r="K1232" t="str">
            <v>CGM300</v>
          </cell>
          <cell r="R1232">
            <v>1</v>
          </cell>
        </row>
        <row r="1233">
          <cell r="D1233">
            <v>46116</v>
          </cell>
          <cell r="K1233" t="str">
            <v>GTLX250G</v>
          </cell>
          <cell r="R1233">
            <v>5</v>
          </cell>
        </row>
        <row r="1234">
          <cell r="D1234">
            <v>46116</v>
          </cell>
          <cell r="K1234" t="str">
            <v>GM500</v>
          </cell>
          <cell r="R1234">
            <v>5</v>
          </cell>
        </row>
        <row r="1235">
          <cell r="D1235">
            <v>46116</v>
          </cell>
          <cell r="K1235" t="str">
            <v>MNH250</v>
          </cell>
          <cell r="R1235">
            <v>2</v>
          </cell>
        </row>
        <row r="1236">
          <cell r="D1236">
            <v>46116</v>
          </cell>
          <cell r="K1236" t="str">
            <v>CGM300</v>
          </cell>
          <cell r="R1236">
            <v>7</v>
          </cell>
        </row>
        <row r="1237">
          <cell r="D1237">
            <v>46116</v>
          </cell>
          <cell r="K1237" t="str">
            <v>GTLX250G</v>
          </cell>
          <cell r="R1237">
            <v>2</v>
          </cell>
        </row>
        <row r="1238">
          <cell r="D1238">
            <v>46116</v>
          </cell>
          <cell r="K1238" t="str">
            <v>GM500</v>
          </cell>
          <cell r="R1238">
            <v>3</v>
          </cell>
        </row>
        <row r="1239">
          <cell r="D1239">
            <v>46116</v>
          </cell>
          <cell r="K1239" t="str">
            <v>TH200</v>
          </cell>
          <cell r="R1239">
            <v>2</v>
          </cell>
        </row>
        <row r="1240">
          <cell r="D1240">
            <v>46116</v>
          </cell>
          <cell r="K1240" t="str">
            <v>CGM300</v>
          </cell>
          <cell r="R1240">
            <v>3</v>
          </cell>
        </row>
        <row r="1241">
          <cell r="D1241">
            <v>46116</v>
          </cell>
          <cell r="K1241" t="str">
            <v>GM500</v>
          </cell>
          <cell r="R1241">
            <v>3</v>
          </cell>
        </row>
        <row r="1242">
          <cell r="D1242">
            <v>46116</v>
          </cell>
          <cell r="K1242" t="str">
            <v>CGM300</v>
          </cell>
          <cell r="R1242">
            <v>5</v>
          </cell>
        </row>
        <row r="1243">
          <cell r="D1243">
            <v>46116</v>
          </cell>
          <cell r="K1243" t="str">
            <v>GTLX250G</v>
          </cell>
          <cell r="R1243">
            <v>2</v>
          </cell>
        </row>
        <row r="1244">
          <cell r="D1244">
            <v>46116</v>
          </cell>
          <cell r="K1244" t="str">
            <v>CGM300</v>
          </cell>
          <cell r="R1244">
            <v>4</v>
          </cell>
        </row>
        <row r="1245">
          <cell r="D1245">
            <v>46116</v>
          </cell>
          <cell r="K1245" t="str">
            <v>GM500</v>
          </cell>
          <cell r="R1245">
            <v>5</v>
          </cell>
        </row>
        <row r="1246">
          <cell r="D1246">
            <v>46116</v>
          </cell>
          <cell r="K1246" t="str">
            <v>TH200</v>
          </cell>
          <cell r="R1246">
            <v>1</v>
          </cell>
        </row>
        <row r="1247">
          <cell r="D1247">
            <v>46116</v>
          </cell>
          <cell r="K1247" t="str">
            <v>CGM300</v>
          </cell>
          <cell r="R1247">
            <v>3</v>
          </cell>
        </row>
        <row r="1248">
          <cell r="D1248">
            <v>46116</v>
          </cell>
          <cell r="K1248" t="str">
            <v>GTLX250G</v>
          </cell>
          <cell r="R1248">
            <v>1</v>
          </cell>
        </row>
        <row r="1249">
          <cell r="D1249">
            <v>46116</v>
          </cell>
          <cell r="K1249" t="str">
            <v>GM500</v>
          </cell>
          <cell r="R1249">
            <v>3</v>
          </cell>
        </row>
        <row r="1250">
          <cell r="D1250">
            <v>46116</v>
          </cell>
          <cell r="K1250" t="str">
            <v>CGM300</v>
          </cell>
          <cell r="R1250">
            <v>5</v>
          </cell>
        </row>
        <row r="1251">
          <cell r="D1251">
            <v>46116</v>
          </cell>
          <cell r="K1251" t="str">
            <v>GTLX250G</v>
          </cell>
          <cell r="R1251">
            <v>1</v>
          </cell>
        </row>
        <row r="1252">
          <cell r="D1252">
            <v>46116</v>
          </cell>
          <cell r="K1252" t="str">
            <v>CGM300</v>
          </cell>
          <cell r="R1252">
            <v>5</v>
          </cell>
        </row>
        <row r="1253">
          <cell r="D1253">
            <v>46116</v>
          </cell>
          <cell r="K1253" t="str">
            <v>GM500</v>
          </cell>
          <cell r="R1253">
            <v>3</v>
          </cell>
        </row>
        <row r="1254">
          <cell r="D1254">
            <v>46116</v>
          </cell>
          <cell r="K1254" t="str">
            <v>GM500</v>
          </cell>
          <cell r="R1254">
            <v>2</v>
          </cell>
        </row>
        <row r="1255">
          <cell r="D1255">
            <v>46116</v>
          </cell>
          <cell r="K1255" t="str">
            <v>GTLX250G</v>
          </cell>
          <cell r="R1255">
            <v>1</v>
          </cell>
        </row>
        <row r="1256">
          <cell r="D1256">
            <v>46116</v>
          </cell>
          <cell r="K1256" t="str">
            <v>CGM300</v>
          </cell>
          <cell r="R1256">
            <v>5</v>
          </cell>
        </row>
        <row r="1257">
          <cell r="D1257">
            <v>46116</v>
          </cell>
          <cell r="K1257" t="str">
            <v>TH200</v>
          </cell>
          <cell r="R1257">
            <v>1</v>
          </cell>
        </row>
        <row r="1258">
          <cell r="D1258">
            <v>46116</v>
          </cell>
          <cell r="K1258" t="str">
            <v>GTLX250G</v>
          </cell>
          <cell r="R1258">
            <v>2</v>
          </cell>
        </row>
        <row r="1259">
          <cell r="D1259">
            <v>46116</v>
          </cell>
          <cell r="K1259" t="str">
            <v>CGM300</v>
          </cell>
          <cell r="R1259">
            <v>9</v>
          </cell>
        </row>
        <row r="1260">
          <cell r="D1260">
            <v>46116</v>
          </cell>
          <cell r="K1260" t="str">
            <v>MNH250</v>
          </cell>
          <cell r="R1260">
            <v>2</v>
          </cell>
        </row>
        <row r="1261">
          <cell r="D1261">
            <v>46116</v>
          </cell>
          <cell r="K1261" t="str">
            <v>CGM300</v>
          </cell>
          <cell r="R1261">
            <v>10</v>
          </cell>
        </row>
        <row r="1262">
          <cell r="D1262">
            <v>46116</v>
          </cell>
          <cell r="K1262" t="str">
            <v>CGM300</v>
          </cell>
          <cell r="R1262">
            <v>9</v>
          </cell>
        </row>
        <row r="1263">
          <cell r="D1263">
            <v>46116</v>
          </cell>
          <cell r="K1263" t="str">
            <v>GTLX250G</v>
          </cell>
          <cell r="R1263">
            <v>4</v>
          </cell>
        </row>
        <row r="1264">
          <cell r="D1264">
            <v>46116</v>
          </cell>
          <cell r="K1264" t="str">
            <v>GM500</v>
          </cell>
          <cell r="R1264">
            <v>8</v>
          </cell>
        </row>
        <row r="1265">
          <cell r="D1265">
            <v>46116</v>
          </cell>
          <cell r="K1265" t="str">
            <v>CGM300</v>
          </cell>
          <cell r="R1265">
            <v>11</v>
          </cell>
        </row>
        <row r="1266">
          <cell r="D1266">
            <v>46116</v>
          </cell>
          <cell r="K1266" t="str">
            <v>GM500</v>
          </cell>
          <cell r="R1266">
            <v>20</v>
          </cell>
        </row>
        <row r="1267">
          <cell r="D1267">
            <v>46116</v>
          </cell>
          <cell r="K1267" t="str">
            <v>CGM300</v>
          </cell>
          <cell r="R1267">
            <v>20</v>
          </cell>
        </row>
        <row r="1268">
          <cell r="D1268">
            <v>46116</v>
          </cell>
          <cell r="K1268" t="str">
            <v>GTLX250G</v>
          </cell>
          <cell r="R1268">
            <v>7</v>
          </cell>
        </row>
        <row r="1269">
          <cell r="D1269">
            <v>46116</v>
          </cell>
          <cell r="K1269" t="str">
            <v>TH200</v>
          </cell>
          <cell r="R1269">
            <v>4</v>
          </cell>
        </row>
        <row r="1270">
          <cell r="D1270">
            <v>46116</v>
          </cell>
          <cell r="K1270" t="str">
            <v>CGM300</v>
          </cell>
          <cell r="R1270">
            <v>5</v>
          </cell>
        </row>
        <row r="1271">
          <cell r="D1271">
            <v>46116</v>
          </cell>
          <cell r="K1271" t="str">
            <v>GTLX250G</v>
          </cell>
          <cell r="R1271">
            <v>3</v>
          </cell>
        </row>
        <row r="1272">
          <cell r="D1272">
            <v>46116</v>
          </cell>
          <cell r="K1272" t="str">
            <v>CGM300</v>
          </cell>
          <cell r="R1272">
            <v>10</v>
          </cell>
        </row>
        <row r="1273">
          <cell r="D1273">
            <v>46116</v>
          </cell>
          <cell r="K1273" t="str">
            <v>CGM300</v>
          </cell>
          <cell r="R1273">
            <v>5</v>
          </cell>
        </row>
        <row r="1274">
          <cell r="D1274">
            <v>46116</v>
          </cell>
          <cell r="K1274" t="str">
            <v>GM500</v>
          </cell>
          <cell r="R1274">
            <v>2</v>
          </cell>
        </row>
        <row r="1275">
          <cell r="D1275">
            <v>46116</v>
          </cell>
          <cell r="K1275" t="str">
            <v>TH200</v>
          </cell>
          <cell r="R1275">
            <v>3</v>
          </cell>
        </row>
        <row r="1276">
          <cell r="D1276">
            <v>46116</v>
          </cell>
          <cell r="K1276" t="str">
            <v>CGM300</v>
          </cell>
          <cell r="R1276">
            <v>5</v>
          </cell>
        </row>
        <row r="1277">
          <cell r="D1277">
            <v>46116</v>
          </cell>
          <cell r="K1277" t="str">
            <v>GM500</v>
          </cell>
          <cell r="R1277">
            <v>7</v>
          </cell>
        </row>
        <row r="1278">
          <cell r="D1278">
            <v>46116</v>
          </cell>
          <cell r="K1278" t="str">
            <v>MNH250</v>
          </cell>
          <cell r="R1278">
            <v>4</v>
          </cell>
        </row>
        <row r="1279">
          <cell r="D1279">
            <v>46116</v>
          </cell>
          <cell r="K1279" t="str">
            <v>CGM300</v>
          </cell>
          <cell r="R1279">
            <v>9</v>
          </cell>
        </row>
        <row r="1280">
          <cell r="D1280">
            <v>46116</v>
          </cell>
          <cell r="K1280" t="str">
            <v>GTLX250G</v>
          </cell>
          <cell r="R1280">
            <v>3</v>
          </cell>
        </row>
        <row r="1281">
          <cell r="D1281">
            <v>46116</v>
          </cell>
          <cell r="K1281" t="str">
            <v>CGM300</v>
          </cell>
          <cell r="R1281">
            <v>5</v>
          </cell>
        </row>
        <row r="1282">
          <cell r="D1282">
            <v>46116</v>
          </cell>
          <cell r="K1282" t="str">
            <v>GM500</v>
          </cell>
          <cell r="R1282">
            <v>10</v>
          </cell>
        </row>
        <row r="1283">
          <cell r="D1283">
            <v>46116</v>
          </cell>
          <cell r="K1283" t="str">
            <v>CGM300</v>
          </cell>
          <cell r="R1283">
            <v>4</v>
          </cell>
        </row>
        <row r="1284">
          <cell r="D1284">
            <v>46116</v>
          </cell>
          <cell r="K1284" t="str">
            <v>GM500</v>
          </cell>
          <cell r="R1284">
            <v>5</v>
          </cell>
        </row>
        <row r="1285">
          <cell r="D1285">
            <v>46116</v>
          </cell>
          <cell r="K1285" t="str">
            <v>MNH250</v>
          </cell>
          <cell r="R1285">
            <v>6</v>
          </cell>
        </row>
        <row r="1286">
          <cell r="D1286">
            <v>46116</v>
          </cell>
          <cell r="K1286" t="str">
            <v>GTLX250G</v>
          </cell>
          <cell r="R1286">
            <v>4</v>
          </cell>
        </row>
        <row r="1287">
          <cell r="D1287">
            <v>46116</v>
          </cell>
          <cell r="K1287" t="str">
            <v>GL250</v>
          </cell>
          <cell r="R1287">
            <v>2</v>
          </cell>
        </row>
        <row r="1288">
          <cell r="D1288">
            <v>46116</v>
          </cell>
          <cell r="K1288" t="str">
            <v>CC300</v>
          </cell>
          <cell r="R1288">
            <v>8</v>
          </cell>
        </row>
        <row r="1289">
          <cell r="D1289">
            <v>46116</v>
          </cell>
          <cell r="K1289" t="str">
            <v>CGM300</v>
          </cell>
          <cell r="R1289">
            <v>6</v>
          </cell>
        </row>
        <row r="1290">
          <cell r="D1290">
            <v>46116</v>
          </cell>
          <cell r="K1290" t="str">
            <v>CGM300</v>
          </cell>
          <cell r="R1290">
            <v>5</v>
          </cell>
        </row>
        <row r="1291">
          <cell r="D1291">
            <v>46116</v>
          </cell>
          <cell r="K1291" t="str">
            <v>CC300</v>
          </cell>
          <cell r="R1291">
            <v>3</v>
          </cell>
        </row>
        <row r="1292">
          <cell r="D1292">
            <v>46116</v>
          </cell>
          <cell r="K1292" t="str">
            <v>CC300</v>
          </cell>
          <cell r="R1292">
            <v>5</v>
          </cell>
        </row>
        <row r="1293">
          <cell r="D1293">
            <v>46116</v>
          </cell>
          <cell r="K1293" t="str">
            <v>GL250</v>
          </cell>
          <cell r="R1293">
            <v>3</v>
          </cell>
        </row>
        <row r="1294">
          <cell r="D1294">
            <v>46116</v>
          </cell>
          <cell r="K1294" t="str">
            <v>CC300</v>
          </cell>
          <cell r="R1294">
            <v>10</v>
          </cell>
        </row>
        <row r="1295">
          <cell r="D1295">
            <v>46116</v>
          </cell>
          <cell r="K1295" t="str">
            <v>GL250</v>
          </cell>
          <cell r="R1295">
            <v>3</v>
          </cell>
        </row>
        <row r="1296">
          <cell r="D1296">
            <v>46116</v>
          </cell>
          <cell r="K1296" t="str">
            <v>CC300</v>
          </cell>
          <cell r="R1296">
            <v>5</v>
          </cell>
        </row>
        <row r="1297">
          <cell r="D1297">
            <v>46116</v>
          </cell>
          <cell r="K1297" t="str">
            <v>GL250</v>
          </cell>
          <cell r="R1297">
            <v>3</v>
          </cell>
        </row>
        <row r="1298">
          <cell r="D1298">
            <v>46116</v>
          </cell>
          <cell r="K1298" t="str">
            <v>CC300</v>
          </cell>
          <cell r="R1298">
            <v>5</v>
          </cell>
        </row>
        <row r="1299">
          <cell r="D1299">
            <v>46116</v>
          </cell>
          <cell r="K1299" t="str">
            <v>GL250</v>
          </cell>
          <cell r="R1299">
            <v>3</v>
          </cell>
        </row>
        <row r="1300">
          <cell r="D1300">
            <v>46116</v>
          </cell>
          <cell r="K1300" t="str">
            <v>CGM300</v>
          </cell>
          <cell r="R1300">
            <v>6</v>
          </cell>
        </row>
        <row r="1301">
          <cell r="D1301">
            <v>46116</v>
          </cell>
          <cell r="K1301" t="str">
            <v>GL250</v>
          </cell>
          <cell r="R1301">
            <v>3</v>
          </cell>
        </row>
        <row r="1302">
          <cell r="D1302">
            <v>46116</v>
          </cell>
          <cell r="K1302" t="str">
            <v>GM500</v>
          </cell>
          <cell r="R1302">
            <v>5</v>
          </cell>
        </row>
        <row r="1303">
          <cell r="D1303">
            <v>46116</v>
          </cell>
          <cell r="K1303" t="str">
            <v>CC300</v>
          </cell>
          <cell r="R1303">
            <v>5</v>
          </cell>
        </row>
        <row r="1304">
          <cell r="D1304">
            <v>46116</v>
          </cell>
          <cell r="K1304" t="str">
            <v>CC300</v>
          </cell>
          <cell r="R1304">
            <v>5</v>
          </cell>
        </row>
        <row r="1305">
          <cell r="D1305">
            <v>46116</v>
          </cell>
          <cell r="K1305" t="str">
            <v>GL250</v>
          </cell>
          <cell r="R1305">
            <v>3</v>
          </cell>
        </row>
        <row r="1306">
          <cell r="D1306">
            <v>46116</v>
          </cell>
          <cell r="K1306" t="str">
            <v>CGM300</v>
          </cell>
          <cell r="R1306">
            <v>10</v>
          </cell>
        </row>
        <row r="1307">
          <cell r="D1307">
            <v>46116</v>
          </cell>
          <cell r="K1307" t="str">
            <v>CC300</v>
          </cell>
          <cell r="R1307">
            <v>5</v>
          </cell>
        </row>
        <row r="1308">
          <cell r="D1308">
            <v>46116</v>
          </cell>
          <cell r="K1308" t="str">
            <v>CGM300</v>
          </cell>
          <cell r="R1308">
            <v>10</v>
          </cell>
        </row>
        <row r="1309">
          <cell r="D1309">
            <v>46116</v>
          </cell>
          <cell r="K1309" t="str">
            <v>GTLX250G</v>
          </cell>
          <cell r="R1309">
            <v>5</v>
          </cell>
        </row>
        <row r="1310">
          <cell r="D1310">
            <v>46116</v>
          </cell>
          <cell r="K1310" t="str">
            <v>MNH250</v>
          </cell>
          <cell r="R1310">
            <v>5</v>
          </cell>
        </row>
        <row r="1311">
          <cell r="D1311">
            <v>46116</v>
          </cell>
          <cell r="K1311" t="str">
            <v>GM500</v>
          </cell>
          <cell r="R1311">
            <v>5</v>
          </cell>
        </row>
        <row r="1312">
          <cell r="D1312">
            <v>46116</v>
          </cell>
          <cell r="K1312" t="str">
            <v>MNH250</v>
          </cell>
          <cell r="R1312">
            <v>10</v>
          </cell>
        </row>
        <row r="1313">
          <cell r="D1313">
            <v>46116</v>
          </cell>
          <cell r="K1313" t="str">
            <v>GM500</v>
          </cell>
          <cell r="R1313">
            <v>3</v>
          </cell>
        </row>
        <row r="1314">
          <cell r="D1314">
            <v>46116</v>
          </cell>
          <cell r="K1314" t="str">
            <v>CGM300</v>
          </cell>
          <cell r="R1314">
            <v>5</v>
          </cell>
        </row>
        <row r="1315">
          <cell r="D1315">
            <v>46116</v>
          </cell>
          <cell r="K1315" t="str">
            <v>GTLX250G</v>
          </cell>
          <cell r="R1315">
            <v>5</v>
          </cell>
        </row>
        <row r="1316">
          <cell r="D1316">
            <v>46116</v>
          </cell>
          <cell r="K1316" t="str">
            <v>CN300</v>
          </cell>
          <cell r="R1316">
            <v>3</v>
          </cell>
        </row>
        <row r="1317">
          <cell r="D1317">
            <v>46116</v>
          </cell>
          <cell r="K1317" t="str">
            <v>CGM300</v>
          </cell>
          <cell r="R1317">
            <v>10</v>
          </cell>
        </row>
        <row r="1318">
          <cell r="D1318">
            <v>46116</v>
          </cell>
          <cell r="K1318" t="str">
            <v>CC300</v>
          </cell>
          <cell r="R1318">
            <v>3</v>
          </cell>
        </row>
        <row r="1319">
          <cell r="D1319">
            <v>46116</v>
          </cell>
          <cell r="K1319" t="str">
            <v>CGM300</v>
          </cell>
          <cell r="R1319">
            <v>10</v>
          </cell>
        </row>
        <row r="1320">
          <cell r="D1320">
            <v>46116</v>
          </cell>
          <cell r="K1320" t="str">
            <v>MNH250</v>
          </cell>
          <cell r="R1320">
            <v>10</v>
          </cell>
        </row>
        <row r="1321">
          <cell r="D1321">
            <v>46116</v>
          </cell>
          <cell r="K1321" t="str">
            <v>CN300</v>
          </cell>
          <cell r="R1321">
            <v>3</v>
          </cell>
        </row>
        <row r="1322">
          <cell r="D1322">
            <v>46116</v>
          </cell>
          <cell r="K1322" t="str">
            <v>GM500</v>
          </cell>
          <cell r="R1322">
            <v>5</v>
          </cell>
        </row>
        <row r="1323">
          <cell r="D1323">
            <v>46116</v>
          </cell>
          <cell r="K1323" t="str">
            <v>CGM300</v>
          </cell>
          <cell r="R1323">
            <v>5</v>
          </cell>
        </row>
        <row r="1324">
          <cell r="D1324">
            <v>46116</v>
          </cell>
          <cell r="K1324" t="str">
            <v>MNH250</v>
          </cell>
          <cell r="R1324">
            <v>10</v>
          </cell>
        </row>
        <row r="1325">
          <cell r="D1325">
            <v>46116</v>
          </cell>
          <cell r="K1325" t="str">
            <v>CN300</v>
          </cell>
          <cell r="R1325">
            <v>5</v>
          </cell>
        </row>
        <row r="1326">
          <cell r="D1326">
            <v>46116</v>
          </cell>
          <cell r="K1326" t="str">
            <v>TH200</v>
          </cell>
          <cell r="R1326">
            <v>2</v>
          </cell>
        </row>
        <row r="1327">
          <cell r="D1327">
            <v>46116</v>
          </cell>
          <cell r="K1327" t="str">
            <v>CC300</v>
          </cell>
          <cell r="R1327">
            <v>5</v>
          </cell>
        </row>
        <row r="1328">
          <cell r="D1328">
            <v>46116</v>
          </cell>
          <cell r="K1328" t="str">
            <v>MNH250</v>
          </cell>
          <cell r="R1328">
            <v>3</v>
          </cell>
        </row>
        <row r="1329">
          <cell r="D1329">
            <v>46116</v>
          </cell>
          <cell r="K1329" t="str">
            <v>GTLX250G</v>
          </cell>
          <cell r="R1329">
            <v>2</v>
          </cell>
        </row>
        <row r="1330">
          <cell r="D1330">
            <v>46116</v>
          </cell>
          <cell r="K1330" t="str">
            <v>GM500</v>
          </cell>
          <cell r="R1330">
            <v>2</v>
          </cell>
        </row>
        <row r="1331">
          <cell r="D1331">
            <v>46116</v>
          </cell>
          <cell r="K1331" t="str">
            <v>TH200</v>
          </cell>
          <cell r="R1331">
            <v>1</v>
          </cell>
        </row>
        <row r="1332">
          <cell r="D1332">
            <v>46116</v>
          </cell>
          <cell r="K1332" t="str">
            <v>CGM300</v>
          </cell>
          <cell r="R1332">
            <v>12</v>
          </cell>
        </row>
        <row r="1333">
          <cell r="D1333">
            <v>46116</v>
          </cell>
          <cell r="K1333" t="str">
            <v>GTLX250G</v>
          </cell>
          <cell r="R1333">
            <v>4</v>
          </cell>
        </row>
        <row r="1334">
          <cell r="D1334">
            <v>46116</v>
          </cell>
          <cell r="K1334" t="str">
            <v>TH200</v>
          </cell>
          <cell r="R1334">
            <v>3</v>
          </cell>
        </row>
        <row r="1335">
          <cell r="D1335">
            <v>46116</v>
          </cell>
          <cell r="K1335" t="str">
            <v>CGM300</v>
          </cell>
          <cell r="R1335">
            <v>13</v>
          </cell>
        </row>
        <row r="1336">
          <cell r="D1336">
            <v>46116</v>
          </cell>
          <cell r="K1336" t="str">
            <v>GM500</v>
          </cell>
          <cell r="R1336">
            <v>2</v>
          </cell>
        </row>
        <row r="1337">
          <cell r="D1337">
            <v>46116</v>
          </cell>
          <cell r="K1337" t="str">
            <v>GM500</v>
          </cell>
          <cell r="R1337">
            <v>8</v>
          </cell>
        </row>
        <row r="1338">
          <cell r="D1338">
            <v>46116</v>
          </cell>
          <cell r="K1338" t="str">
            <v>GTLX250G</v>
          </cell>
          <cell r="R1338">
            <v>4</v>
          </cell>
        </row>
        <row r="1339">
          <cell r="D1339">
            <v>46116</v>
          </cell>
          <cell r="K1339" t="str">
            <v>MNH250</v>
          </cell>
          <cell r="R1339">
            <v>4</v>
          </cell>
        </row>
        <row r="1340">
          <cell r="D1340">
            <v>46116</v>
          </cell>
          <cell r="K1340" t="str">
            <v>TH200</v>
          </cell>
          <cell r="R1340">
            <v>3</v>
          </cell>
        </row>
        <row r="1341">
          <cell r="D1341">
            <v>46116</v>
          </cell>
          <cell r="K1341" t="str">
            <v>TH200</v>
          </cell>
          <cell r="R1341">
            <v>2</v>
          </cell>
        </row>
        <row r="1342">
          <cell r="D1342">
            <v>46116</v>
          </cell>
          <cell r="K1342" t="str">
            <v>CGM300</v>
          </cell>
          <cell r="R1342">
            <v>6</v>
          </cell>
        </row>
        <row r="1343">
          <cell r="D1343">
            <v>46116</v>
          </cell>
          <cell r="K1343" t="str">
            <v>GTLX250G</v>
          </cell>
          <cell r="R1343">
            <v>3</v>
          </cell>
        </row>
        <row r="1344">
          <cell r="D1344">
            <v>46116</v>
          </cell>
          <cell r="K1344" t="str">
            <v>GM500</v>
          </cell>
          <cell r="R1344">
            <v>8</v>
          </cell>
        </row>
        <row r="1345">
          <cell r="D1345">
            <v>46116</v>
          </cell>
          <cell r="K1345" t="str">
            <v>CGM300</v>
          </cell>
          <cell r="R1345">
            <v>14</v>
          </cell>
        </row>
        <row r="1346">
          <cell r="D1346">
            <v>46116</v>
          </cell>
          <cell r="K1346" t="str">
            <v>GTLX250G</v>
          </cell>
          <cell r="R1346">
            <v>3</v>
          </cell>
        </row>
        <row r="1347">
          <cell r="D1347">
            <v>46116</v>
          </cell>
          <cell r="K1347" t="str">
            <v>MNH250</v>
          </cell>
          <cell r="R1347">
            <v>2</v>
          </cell>
        </row>
        <row r="1348">
          <cell r="D1348">
            <v>46116</v>
          </cell>
          <cell r="K1348" t="str">
            <v>CGM300</v>
          </cell>
          <cell r="R1348">
            <v>1</v>
          </cell>
        </row>
        <row r="1349">
          <cell r="D1349">
            <v>46116</v>
          </cell>
          <cell r="K1349" t="str">
            <v>CGM300</v>
          </cell>
          <cell r="R1349">
            <v>8</v>
          </cell>
        </row>
        <row r="1350">
          <cell r="D1350">
            <v>46116</v>
          </cell>
          <cell r="K1350" t="str">
            <v>GTLX250G</v>
          </cell>
          <cell r="R1350">
            <v>5</v>
          </cell>
        </row>
        <row r="1351">
          <cell r="D1351">
            <v>46116</v>
          </cell>
          <cell r="K1351" t="str">
            <v>GM500</v>
          </cell>
          <cell r="R1351">
            <v>1</v>
          </cell>
        </row>
        <row r="1352">
          <cell r="D1352">
            <v>46116</v>
          </cell>
          <cell r="K1352" t="str">
            <v>GM500</v>
          </cell>
          <cell r="R1352">
            <v>1</v>
          </cell>
        </row>
        <row r="1353">
          <cell r="D1353">
            <v>46116</v>
          </cell>
          <cell r="K1353" t="str">
            <v>CGM300</v>
          </cell>
          <cell r="R1353">
            <v>9</v>
          </cell>
        </row>
        <row r="1354">
          <cell r="D1354">
            <v>46116</v>
          </cell>
          <cell r="K1354" t="str">
            <v>MNH250</v>
          </cell>
          <cell r="R1354">
            <v>5</v>
          </cell>
        </row>
        <row r="1355">
          <cell r="D1355">
            <v>46116</v>
          </cell>
          <cell r="K1355" t="str">
            <v>CGM300</v>
          </cell>
          <cell r="R1355">
            <v>11</v>
          </cell>
        </row>
        <row r="1356">
          <cell r="D1356">
            <v>46116</v>
          </cell>
          <cell r="K1356" t="str">
            <v>GTLX250G</v>
          </cell>
          <cell r="R1356">
            <v>2</v>
          </cell>
        </row>
        <row r="1357">
          <cell r="D1357">
            <v>46116</v>
          </cell>
          <cell r="K1357" t="str">
            <v>CGM300</v>
          </cell>
          <cell r="R1357">
            <v>13</v>
          </cell>
        </row>
        <row r="1358">
          <cell r="D1358">
            <v>46116</v>
          </cell>
          <cell r="K1358" t="str">
            <v>GTLX250G</v>
          </cell>
          <cell r="R1358">
            <v>2</v>
          </cell>
        </row>
        <row r="1359">
          <cell r="D1359">
            <v>46116</v>
          </cell>
          <cell r="K1359" t="str">
            <v>TH200</v>
          </cell>
          <cell r="R1359">
            <v>4</v>
          </cell>
        </row>
        <row r="1360">
          <cell r="D1360">
            <v>46116</v>
          </cell>
          <cell r="K1360" t="str">
            <v>CGM300</v>
          </cell>
          <cell r="R1360">
            <v>8</v>
          </cell>
        </row>
        <row r="1361">
          <cell r="D1361">
            <v>46116</v>
          </cell>
          <cell r="K1361" t="str">
            <v>GM500</v>
          </cell>
          <cell r="R1361">
            <v>5</v>
          </cell>
        </row>
        <row r="1362">
          <cell r="D1362">
            <v>46116</v>
          </cell>
          <cell r="K1362" t="str">
            <v>TH200</v>
          </cell>
          <cell r="R1362">
            <v>4</v>
          </cell>
        </row>
        <row r="1363">
          <cell r="D1363">
            <v>46116</v>
          </cell>
          <cell r="K1363" t="str">
            <v>CGM300</v>
          </cell>
          <cell r="R1363">
            <v>4</v>
          </cell>
        </row>
        <row r="1364">
          <cell r="D1364">
            <v>46116</v>
          </cell>
          <cell r="K1364" t="str">
            <v>GM500</v>
          </cell>
          <cell r="R1364">
            <v>4</v>
          </cell>
        </row>
        <row r="1365">
          <cell r="D1365">
            <v>46116</v>
          </cell>
          <cell r="K1365" t="str">
            <v>CGM300</v>
          </cell>
          <cell r="R1365">
            <v>16</v>
          </cell>
        </row>
        <row r="1366">
          <cell r="D1366">
            <v>46116</v>
          </cell>
          <cell r="K1366" t="str">
            <v>GTLX250G</v>
          </cell>
          <cell r="R1366">
            <v>3</v>
          </cell>
        </row>
        <row r="1367">
          <cell r="D1367">
            <v>46116</v>
          </cell>
          <cell r="K1367" t="str">
            <v>GM500</v>
          </cell>
          <cell r="R1367">
            <v>4</v>
          </cell>
        </row>
        <row r="1368">
          <cell r="D1368">
            <v>46116</v>
          </cell>
          <cell r="K1368" t="str">
            <v>MNH250</v>
          </cell>
          <cell r="R1368">
            <v>1</v>
          </cell>
        </row>
        <row r="1369">
          <cell r="D1369">
            <v>46116</v>
          </cell>
          <cell r="K1369" t="str">
            <v>CGM300</v>
          </cell>
          <cell r="R1369">
            <v>11</v>
          </cell>
        </row>
        <row r="1370">
          <cell r="D1370">
            <v>46116</v>
          </cell>
          <cell r="K1370" t="str">
            <v>GTLX250G</v>
          </cell>
          <cell r="R1370">
            <v>6</v>
          </cell>
        </row>
        <row r="1371">
          <cell r="D1371">
            <v>46116</v>
          </cell>
          <cell r="K1371" t="str">
            <v>GM500</v>
          </cell>
          <cell r="R1371">
            <v>6</v>
          </cell>
        </row>
        <row r="1372">
          <cell r="D1372">
            <v>46116</v>
          </cell>
          <cell r="K1372" t="str">
            <v>MNH250</v>
          </cell>
          <cell r="R1372">
            <v>1</v>
          </cell>
        </row>
        <row r="1373">
          <cell r="D1373">
            <v>46116</v>
          </cell>
          <cell r="K1373" t="str">
            <v>CGM300</v>
          </cell>
          <cell r="R1373">
            <v>10</v>
          </cell>
        </row>
        <row r="1374">
          <cell r="D1374">
            <v>46116</v>
          </cell>
          <cell r="K1374" t="str">
            <v>GTLX250G</v>
          </cell>
          <cell r="R1374">
            <v>4</v>
          </cell>
        </row>
        <row r="1375">
          <cell r="D1375">
            <v>46116</v>
          </cell>
          <cell r="K1375" t="str">
            <v>GM500</v>
          </cell>
          <cell r="R1375">
            <v>4</v>
          </cell>
        </row>
        <row r="1376">
          <cell r="D1376">
            <v>46116</v>
          </cell>
          <cell r="K1376" t="str">
            <v>CGM300</v>
          </cell>
          <cell r="R1376">
            <v>9</v>
          </cell>
        </row>
        <row r="1377">
          <cell r="D1377">
            <v>46116</v>
          </cell>
          <cell r="K1377" t="str">
            <v>GM500</v>
          </cell>
          <cell r="R1377">
            <v>3</v>
          </cell>
        </row>
        <row r="1378">
          <cell r="D1378">
            <v>46116</v>
          </cell>
          <cell r="K1378" t="str">
            <v>TH200</v>
          </cell>
          <cell r="R1378">
            <v>2</v>
          </cell>
        </row>
        <row r="1379">
          <cell r="D1379">
            <v>46116</v>
          </cell>
          <cell r="K1379" t="str">
            <v>MNH250</v>
          </cell>
          <cell r="R1379">
            <v>4</v>
          </cell>
        </row>
        <row r="1380">
          <cell r="D1380">
            <v>46116</v>
          </cell>
          <cell r="K1380" t="str">
            <v>CGM300</v>
          </cell>
          <cell r="R1380">
            <v>1</v>
          </cell>
        </row>
        <row r="1381">
          <cell r="D1381">
            <v>46116</v>
          </cell>
          <cell r="K1381" t="str">
            <v>GM500</v>
          </cell>
          <cell r="R1381">
            <v>5</v>
          </cell>
        </row>
        <row r="1382">
          <cell r="D1382">
            <v>46116</v>
          </cell>
          <cell r="K1382" t="str">
            <v>CC300</v>
          </cell>
          <cell r="R1382">
            <v>4</v>
          </cell>
        </row>
        <row r="1383">
          <cell r="D1383">
            <v>46116</v>
          </cell>
          <cell r="K1383" t="str">
            <v>CGM300</v>
          </cell>
          <cell r="R1383">
            <v>4</v>
          </cell>
        </row>
        <row r="1384">
          <cell r="D1384">
            <v>46116</v>
          </cell>
          <cell r="K1384" t="str">
            <v>GM500</v>
          </cell>
          <cell r="R1384">
            <v>2</v>
          </cell>
        </row>
        <row r="1385">
          <cell r="D1385">
            <v>46116</v>
          </cell>
          <cell r="K1385" t="str">
            <v>GTLX250G</v>
          </cell>
          <cell r="R1385">
            <v>2</v>
          </cell>
        </row>
        <row r="1386">
          <cell r="D1386">
            <v>46116</v>
          </cell>
          <cell r="K1386" t="str">
            <v>CGM300</v>
          </cell>
          <cell r="R1386">
            <v>4</v>
          </cell>
        </row>
        <row r="1387">
          <cell r="D1387">
            <v>46116</v>
          </cell>
          <cell r="K1387" t="str">
            <v>TH200</v>
          </cell>
          <cell r="R1387">
            <v>2</v>
          </cell>
        </row>
        <row r="1388">
          <cell r="D1388">
            <v>46116</v>
          </cell>
          <cell r="K1388" t="str">
            <v>CC300</v>
          </cell>
          <cell r="R1388">
            <v>2</v>
          </cell>
        </row>
        <row r="1389">
          <cell r="D1389">
            <v>46116</v>
          </cell>
          <cell r="K1389" t="str">
            <v>MNH250</v>
          </cell>
          <cell r="R1389">
            <v>2</v>
          </cell>
        </row>
        <row r="1390">
          <cell r="D1390">
            <v>46116</v>
          </cell>
          <cell r="K1390" t="str">
            <v>GM500</v>
          </cell>
          <cell r="R1390">
            <v>2</v>
          </cell>
        </row>
        <row r="1391">
          <cell r="D1391">
            <v>46116</v>
          </cell>
          <cell r="K1391" t="str">
            <v>CN300</v>
          </cell>
          <cell r="R1391">
            <v>2</v>
          </cell>
        </row>
        <row r="1392">
          <cell r="D1392">
            <v>46116</v>
          </cell>
          <cell r="K1392" t="str">
            <v>MNH250</v>
          </cell>
          <cell r="R1392">
            <v>2</v>
          </cell>
        </row>
        <row r="1393">
          <cell r="D1393">
            <v>46116</v>
          </cell>
          <cell r="K1393" t="str">
            <v>GM500</v>
          </cell>
          <cell r="R1393">
            <v>4</v>
          </cell>
        </row>
        <row r="1394">
          <cell r="D1394">
            <v>46116</v>
          </cell>
          <cell r="K1394" t="str">
            <v>CGM300</v>
          </cell>
          <cell r="R1394">
            <v>4</v>
          </cell>
        </row>
        <row r="1395">
          <cell r="D1395">
            <v>46116</v>
          </cell>
          <cell r="K1395" t="str">
            <v>CC300</v>
          </cell>
          <cell r="R1395">
            <v>3</v>
          </cell>
        </row>
        <row r="1396">
          <cell r="D1396">
            <v>46116</v>
          </cell>
          <cell r="K1396" t="str">
            <v>TH200</v>
          </cell>
          <cell r="R1396">
            <v>3</v>
          </cell>
        </row>
        <row r="1397">
          <cell r="D1397">
            <v>46116</v>
          </cell>
          <cell r="K1397" t="str">
            <v>CC300</v>
          </cell>
          <cell r="R1397">
            <v>3</v>
          </cell>
        </row>
        <row r="1398">
          <cell r="D1398">
            <v>46116</v>
          </cell>
          <cell r="K1398" t="str">
            <v>CGM300</v>
          </cell>
          <cell r="R1398">
            <v>3</v>
          </cell>
        </row>
        <row r="1399">
          <cell r="D1399">
            <v>46116</v>
          </cell>
          <cell r="K1399" t="str">
            <v>GTLX250G</v>
          </cell>
          <cell r="R1399">
            <v>5</v>
          </cell>
        </row>
        <row r="1400">
          <cell r="D1400">
            <v>46116</v>
          </cell>
          <cell r="K1400" t="str">
            <v>MNH250</v>
          </cell>
          <cell r="R1400">
            <v>3</v>
          </cell>
        </row>
        <row r="1401">
          <cell r="D1401">
            <v>46116</v>
          </cell>
          <cell r="K1401" t="str">
            <v>CGM300</v>
          </cell>
          <cell r="R1401">
            <v>20</v>
          </cell>
        </row>
        <row r="1402">
          <cell r="D1402">
            <v>46116</v>
          </cell>
          <cell r="K1402" t="str">
            <v>GM500</v>
          </cell>
          <cell r="R1402">
            <v>10</v>
          </cell>
        </row>
        <row r="1403">
          <cell r="D1403">
            <v>46116</v>
          </cell>
          <cell r="K1403" t="str">
            <v>CC300</v>
          </cell>
          <cell r="R1403">
            <v>6</v>
          </cell>
        </row>
        <row r="1404">
          <cell r="D1404">
            <v>46116</v>
          </cell>
          <cell r="K1404" t="str">
            <v>CGM300</v>
          </cell>
          <cell r="R1404">
            <v>5</v>
          </cell>
        </row>
        <row r="1405">
          <cell r="D1405">
            <v>46116</v>
          </cell>
          <cell r="K1405" t="str">
            <v>MNH250</v>
          </cell>
          <cell r="R1405">
            <v>3</v>
          </cell>
        </row>
        <row r="1406">
          <cell r="D1406">
            <v>46116</v>
          </cell>
          <cell r="K1406" t="str">
            <v>CC300</v>
          </cell>
          <cell r="R1406">
            <v>3</v>
          </cell>
        </row>
        <row r="1407">
          <cell r="D1407">
            <v>46116</v>
          </cell>
          <cell r="K1407" t="str">
            <v>CN300</v>
          </cell>
          <cell r="R1407">
            <v>3</v>
          </cell>
        </row>
        <row r="1408">
          <cell r="D1408">
            <v>46116</v>
          </cell>
          <cell r="K1408" t="str">
            <v>CGM300</v>
          </cell>
          <cell r="R1408">
            <v>6</v>
          </cell>
        </row>
        <row r="1409">
          <cell r="D1409">
            <v>46116</v>
          </cell>
          <cell r="K1409" t="str">
            <v>TH200</v>
          </cell>
          <cell r="R1409">
            <v>3</v>
          </cell>
        </row>
        <row r="1410">
          <cell r="D1410">
            <v>46116</v>
          </cell>
          <cell r="K1410" t="str">
            <v>GM500</v>
          </cell>
          <cell r="R1410">
            <v>8</v>
          </cell>
        </row>
        <row r="1411">
          <cell r="D1411">
            <v>46116</v>
          </cell>
          <cell r="K1411" t="str">
            <v>CC300</v>
          </cell>
          <cell r="R1411">
            <v>5</v>
          </cell>
        </row>
        <row r="1412">
          <cell r="D1412">
            <v>46116</v>
          </cell>
          <cell r="K1412" t="str">
            <v>GTLX250G</v>
          </cell>
          <cell r="R1412">
            <v>5</v>
          </cell>
        </row>
        <row r="1413">
          <cell r="D1413">
            <v>46116</v>
          </cell>
          <cell r="K1413" t="str">
            <v>MNH250</v>
          </cell>
          <cell r="R1413">
            <v>5</v>
          </cell>
        </row>
        <row r="1414">
          <cell r="D1414">
            <v>46116</v>
          </cell>
          <cell r="K1414" t="str">
            <v>CGM300</v>
          </cell>
          <cell r="R1414">
            <v>5</v>
          </cell>
        </row>
        <row r="1415">
          <cell r="D1415">
            <v>46116</v>
          </cell>
          <cell r="K1415" t="str">
            <v>GL250</v>
          </cell>
          <cell r="R1415">
            <v>5</v>
          </cell>
        </row>
        <row r="1416">
          <cell r="D1416">
            <v>46116</v>
          </cell>
          <cell r="K1416" t="str">
            <v>GTLX250G</v>
          </cell>
          <cell r="R1416">
            <v>5</v>
          </cell>
        </row>
        <row r="1417">
          <cell r="D1417">
            <v>46116</v>
          </cell>
          <cell r="K1417" t="str">
            <v>TH200</v>
          </cell>
          <cell r="R1417">
            <v>5</v>
          </cell>
        </row>
        <row r="1418">
          <cell r="D1418">
            <v>46116</v>
          </cell>
          <cell r="K1418" t="str">
            <v>MNH250</v>
          </cell>
          <cell r="R1418">
            <v>5</v>
          </cell>
        </row>
        <row r="1419">
          <cell r="D1419">
            <v>46116</v>
          </cell>
          <cell r="K1419" t="str">
            <v>CC300</v>
          </cell>
          <cell r="R1419">
            <v>5</v>
          </cell>
        </row>
        <row r="1420">
          <cell r="D1420">
            <v>46116</v>
          </cell>
          <cell r="K1420" t="str">
            <v>GM500</v>
          </cell>
          <cell r="R1420">
            <v>5</v>
          </cell>
        </row>
        <row r="1421">
          <cell r="D1421">
            <v>46116</v>
          </cell>
          <cell r="K1421" t="str">
            <v>MNH250</v>
          </cell>
          <cell r="R1421">
            <v>4</v>
          </cell>
        </row>
        <row r="1422">
          <cell r="D1422">
            <v>46116</v>
          </cell>
          <cell r="K1422" t="str">
            <v>GTLX250G</v>
          </cell>
          <cell r="R1422">
            <v>4</v>
          </cell>
        </row>
        <row r="1423">
          <cell r="D1423">
            <v>46116</v>
          </cell>
          <cell r="K1423" t="str">
            <v>CC300</v>
          </cell>
          <cell r="R1423">
            <v>4</v>
          </cell>
        </row>
        <row r="1424">
          <cell r="D1424">
            <v>46116</v>
          </cell>
          <cell r="K1424" t="str">
            <v>MNH250</v>
          </cell>
          <cell r="R1424">
            <v>10</v>
          </cell>
        </row>
        <row r="1425">
          <cell r="D1425">
            <v>46116</v>
          </cell>
          <cell r="K1425" t="str">
            <v>GXD500</v>
          </cell>
          <cell r="R1425">
            <v>5</v>
          </cell>
        </row>
        <row r="1426">
          <cell r="D1426">
            <v>46116</v>
          </cell>
          <cell r="K1426" t="str">
            <v>GL250</v>
          </cell>
          <cell r="R1426">
            <v>5</v>
          </cell>
        </row>
        <row r="1427">
          <cell r="D1427">
            <v>46116</v>
          </cell>
          <cell r="K1427" t="str">
            <v>CN300</v>
          </cell>
          <cell r="R1427">
            <v>5</v>
          </cell>
        </row>
        <row r="1428">
          <cell r="D1428">
            <v>46118</v>
          </cell>
          <cell r="K1428" t="str">
            <v>GM500</v>
          </cell>
          <cell r="R1428">
            <v>12</v>
          </cell>
        </row>
        <row r="1429">
          <cell r="D1429">
            <v>46118</v>
          </cell>
          <cell r="K1429" t="str">
            <v>GTLX250G</v>
          </cell>
          <cell r="R1429">
            <v>3</v>
          </cell>
        </row>
        <row r="1430">
          <cell r="D1430">
            <v>46118</v>
          </cell>
          <cell r="K1430" t="str">
            <v>CGM300</v>
          </cell>
          <cell r="R1430">
            <v>10</v>
          </cell>
        </row>
        <row r="1431">
          <cell r="D1431">
            <v>46118</v>
          </cell>
          <cell r="K1431" t="str">
            <v>MNH250</v>
          </cell>
          <cell r="R1431">
            <v>3</v>
          </cell>
        </row>
        <row r="1432">
          <cell r="D1432">
            <v>46118</v>
          </cell>
          <cell r="K1432" t="str">
            <v>TH200</v>
          </cell>
          <cell r="R1432">
            <v>5</v>
          </cell>
        </row>
        <row r="1433">
          <cell r="D1433">
            <v>46118</v>
          </cell>
          <cell r="K1433" t="str">
            <v>MNH250</v>
          </cell>
          <cell r="R1433">
            <v>5</v>
          </cell>
        </row>
        <row r="1434">
          <cell r="D1434">
            <v>46118</v>
          </cell>
          <cell r="K1434" t="str">
            <v>CGM300</v>
          </cell>
          <cell r="R1434">
            <v>12</v>
          </cell>
        </row>
        <row r="1435">
          <cell r="D1435">
            <v>46118</v>
          </cell>
          <cell r="K1435" t="str">
            <v>GTLX250G</v>
          </cell>
          <cell r="R1435">
            <v>5</v>
          </cell>
        </row>
        <row r="1436">
          <cell r="D1436">
            <v>46118</v>
          </cell>
          <cell r="K1436" t="str">
            <v>GM500</v>
          </cell>
          <cell r="R1436">
            <v>10</v>
          </cell>
        </row>
        <row r="1437">
          <cell r="D1437">
            <v>46118</v>
          </cell>
          <cell r="K1437" t="str">
            <v>GTLX250G</v>
          </cell>
          <cell r="R1437">
            <v>3</v>
          </cell>
        </row>
        <row r="1438">
          <cell r="D1438">
            <v>46118</v>
          </cell>
          <cell r="K1438" t="str">
            <v>GM500</v>
          </cell>
          <cell r="R1438">
            <v>10</v>
          </cell>
        </row>
        <row r="1439">
          <cell r="D1439">
            <v>46118</v>
          </cell>
          <cell r="K1439" t="str">
            <v>CGM300</v>
          </cell>
          <cell r="R1439">
            <v>12</v>
          </cell>
        </row>
        <row r="1440">
          <cell r="D1440">
            <v>46118</v>
          </cell>
          <cell r="K1440" t="str">
            <v>MNH250</v>
          </cell>
          <cell r="R1440">
            <v>3</v>
          </cell>
        </row>
        <row r="1441">
          <cell r="D1441">
            <v>46118</v>
          </cell>
          <cell r="K1441" t="str">
            <v>MNH250</v>
          </cell>
          <cell r="R1441">
            <v>5</v>
          </cell>
        </row>
        <row r="1442">
          <cell r="D1442">
            <v>46118</v>
          </cell>
          <cell r="K1442" t="str">
            <v>CGM300</v>
          </cell>
          <cell r="R1442">
            <v>15</v>
          </cell>
        </row>
        <row r="1443">
          <cell r="D1443">
            <v>46118</v>
          </cell>
          <cell r="K1443" t="str">
            <v>GM500</v>
          </cell>
          <cell r="R1443">
            <v>10</v>
          </cell>
        </row>
        <row r="1444">
          <cell r="D1444">
            <v>46118</v>
          </cell>
          <cell r="K1444" t="str">
            <v>GL250</v>
          </cell>
          <cell r="R1444">
            <v>5</v>
          </cell>
        </row>
        <row r="1445">
          <cell r="D1445">
            <v>46118</v>
          </cell>
          <cell r="K1445" t="str">
            <v>TH200</v>
          </cell>
          <cell r="R1445">
            <v>1</v>
          </cell>
        </row>
        <row r="1446">
          <cell r="D1446">
            <v>46118</v>
          </cell>
          <cell r="K1446" t="str">
            <v>MNH250</v>
          </cell>
          <cell r="R1446">
            <v>13</v>
          </cell>
        </row>
        <row r="1447">
          <cell r="D1447">
            <v>46118</v>
          </cell>
          <cell r="K1447" t="str">
            <v>CGM300</v>
          </cell>
          <cell r="R1447">
            <v>19</v>
          </cell>
        </row>
        <row r="1448">
          <cell r="D1448">
            <v>46118</v>
          </cell>
          <cell r="K1448" t="str">
            <v>GTLX250G</v>
          </cell>
          <cell r="R1448">
            <v>1</v>
          </cell>
        </row>
        <row r="1449">
          <cell r="D1449">
            <v>46118</v>
          </cell>
          <cell r="K1449" t="str">
            <v>GM500</v>
          </cell>
          <cell r="R1449">
            <v>13</v>
          </cell>
        </row>
        <row r="1450">
          <cell r="D1450">
            <v>46118</v>
          </cell>
          <cell r="K1450" t="str">
            <v>CGM300</v>
          </cell>
          <cell r="R1450">
            <v>10</v>
          </cell>
        </row>
        <row r="1451">
          <cell r="D1451">
            <v>46118</v>
          </cell>
          <cell r="K1451" t="str">
            <v>GM500</v>
          </cell>
          <cell r="R1451">
            <v>5</v>
          </cell>
        </row>
        <row r="1452">
          <cell r="D1452">
            <v>46118</v>
          </cell>
          <cell r="K1452" t="str">
            <v>TH200</v>
          </cell>
          <cell r="R1452">
            <v>6</v>
          </cell>
        </row>
        <row r="1453">
          <cell r="D1453">
            <v>46118</v>
          </cell>
          <cell r="K1453" t="str">
            <v>GTLX250G</v>
          </cell>
          <cell r="R1453">
            <v>5</v>
          </cell>
        </row>
        <row r="1454">
          <cell r="D1454">
            <v>46118</v>
          </cell>
          <cell r="K1454" t="str">
            <v>CN300</v>
          </cell>
          <cell r="R1454">
            <v>5</v>
          </cell>
        </row>
        <row r="1455">
          <cell r="D1455">
            <v>46118</v>
          </cell>
          <cell r="K1455" t="str">
            <v>CC300</v>
          </cell>
          <cell r="R1455">
            <v>5</v>
          </cell>
        </row>
        <row r="1456">
          <cell r="D1456">
            <v>46118</v>
          </cell>
          <cell r="K1456" t="str">
            <v>MNH250</v>
          </cell>
          <cell r="R1456">
            <v>5</v>
          </cell>
        </row>
        <row r="1457">
          <cell r="D1457">
            <v>46118</v>
          </cell>
          <cell r="K1457" t="str">
            <v>MNH250</v>
          </cell>
          <cell r="R1457">
            <v>8</v>
          </cell>
        </row>
        <row r="1458">
          <cell r="D1458">
            <v>46118</v>
          </cell>
          <cell r="K1458" t="str">
            <v>CGM300</v>
          </cell>
          <cell r="R1458">
            <v>13</v>
          </cell>
        </row>
        <row r="1459">
          <cell r="D1459">
            <v>46118</v>
          </cell>
          <cell r="K1459" t="str">
            <v>GTLX250G</v>
          </cell>
          <cell r="R1459">
            <v>7</v>
          </cell>
        </row>
        <row r="1460">
          <cell r="D1460">
            <v>46118</v>
          </cell>
          <cell r="K1460" t="str">
            <v>GM500</v>
          </cell>
          <cell r="R1460">
            <v>10</v>
          </cell>
        </row>
        <row r="1461">
          <cell r="D1461">
            <v>46118</v>
          </cell>
          <cell r="K1461" t="str">
            <v>GTLX250G</v>
          </cell>
          <cell r="R1461">
            <v>3</v>
          </cell>
        </row>
        <row r="1462">
          <cell r="D1462">
            <v>46118</v>
          </cell>
          <cell r="K1462" t="str">
            <v>CGM300</v>
          </cell>
          <cell r="R1462">
            <v>10</v>
          </cell>
        </row>
        <row r="1463">
          <cell r="D1463">
            <v>46118</v>
          </cell>
          <cell r="K1463" t="str">
            <v>TH200</v>
          </cell>
          <cell r="R1463">
            <v>5</v>
          </cell>
        </row>
        <row r="1464">
          <cell r="D1464">
            <v>46118</v>
          </cell>
          <cell r="K1464" t="str">
            <v>CN300</v>
          </cell>
          <cell r="R1464">
            <v>2</v>
          </cell>
        </row>
        <row r="1465">
          <cell r="D1465">
            <v>46118</v>
          </cell>
          <cell r="K1465" t="str">
            <v>MNH250</v>
          </cell>
          <cell r="R1465">
            <v>9</v>
          </cell>
        </row>
        <row r="1466">
          <cell r="D1466">
            <v>46118</v>
          </cell>
          <cell r="K1466" t="str">
            <v>CC300</v>
          </cell>
          <cell r="R1466">
            <v>6</v>
          </cell>
        </row>
        <row r="1467">
          <cell r="D1467">
            <v>46118</v>
          </cell>
          <cell r="K1467" t="str">
            <v>GTLX250G</v>
          </cell>
          <cell r="R1467">
            <v>3</v>
          </cell>
        </row>
        <row r="1468">
          <cell r="D1468">
            <v>46118</v>
          </cell>
          <cell r="K1468" t="str">
            <v>CGM300</v>
          </cell>
          <cell r="R1468">
            <v>3</v>
          </cell>
        </row>
        <row r="1469">
          <cell r="D1469">
            <v>46118</v>
          </cell>
          <cell r="K1469" t="str">
            <v>CGM300</v>
          </cell>
          <cell r="R1469">
            <v>15</v>
          </cell>
        </row>
        <row r="1470">
          <cell r="D1470">
            <v>46118</v>
          </cell>
          <cell r="K1470" t="str">
            <v>CC300</v>
          </cell>
          <cell r="R1470">
            <v>3</v>
          </cell>
        </row>
        <row r="1471">
          <cell r="D1471">
            <v>46118</v>
          </cell>
          <cell r="K1471" t="str">
            <v>MNH250</v>
          </cell>
          <cell r="R1471">
            <v>3</v>
          </cell>
        </row>
        <row r="1472">
          <cell r="D1472">
            <v>46118</v>
          </cell>
          <cell r="K1472" t="str">
            <v>CN300</v>
          </cell>
          <cell r="R1472">
            <v>4</v>
          </cell>
        </row>
        <row r="1473">
          <cell r="D1473">
            <v>46118</v>
          </cell>
          <cell r="K1473" t="str">
            <v>GTLX250G</v>
          </cell>
          <cell r="R1473">
            <v>3</v>
          </cell>
        </row>
        <row r="1474">
          <cell r="D1474">
            <v>46118</v>
          </cell>
          <cell r="K1474" t="str">
            <v>MNH250</v>
          </cell>
          <cell r="R1474">
            <v>3</v>
          </cell>
        </row>
        <row r="1475">
          <cell r="D1475">
            <v>46118</v>
          </cell>
          <cell r="K1475" t="str">
            <v>GM500</v>
          </cell>
          <cell r="R1475">
            <v>3</v>
          </cell>
        </row>
        <row r="1476">
          <cell r="D1476">
            <v>46118</v>
          </cell>
          <cell r="K1476" t="str">
            <v>CC300</v>
          </cell>
          <cell r="R1476">
            <v>4</v>
          </cell>
        </row>
        <row r="1477">
          <cell r="D1477">
            <v>46118</v>
          </cell>
          <cell r="K1477" t="str">
            <v>MNH250</v>
          </cell>
          <cell r="R1477">
            <v>3</v>
          </cell>
        </row>
        <row r="1478">
          <cell r="D1478">
            <v>46118</v>
          </cell>
          <cell r="K1478" t="str">
            <v>CGM300</v>
          </cell>
          <cell r="R1478">
            <v>9</v>
          </cell>
        </row>
        <row r="1479">
          <cell r="D1479">
            <v>46118</v>
          </cell>
          <cell r="K1479" t="str">
            <v>MNH250</v>
          </cell>
          <cell r="R1479">
            <v>6</v>
          </cell>
        </row>
        <row r="1480">
          <cell r="D1480">
            <v>46118</v>
          </cell>
          <cell r="K1480" t="str">
            <v>CC300</v>
          </cell>
          <cell r="R1480">
            <v>6</v>
          </cell>
        </row>
        <row r="1481">
          <cell r="D1481">
            <v>46118</v>
          </cell>
          <cell r="K1481" t="str">
            <v>GTLX250G</v>
          </cell>
          <cell r="R1481">
            <v>2</v>
          </cell>
        </row>
        <row r="1482">
          <cell r="D1482">
            <v>46118</v>
          </cell>
          <cell r="K1482" t="str">
            <v>CGM300</v>
          </cell>
          <cell r="R1482">
            <v>8</v>
          </cell>
        </row>
        <row r="1483">
          <cell r="D1483">
            <v>46118</v>
          </cell>
          <cell r="K1483" t="str">
            <v>GL250</v>
          </cell>
          <cell r="R1483">
            <v>4</v>
          </cell>
        </row>
        <row r="1484">
          <cell r="D1484">
            <v>46118</v>
          </cell>
          <cell r="K1484" t="str">
            <v>GM500</v>
          </cell>
          <cell r="R1484">
            <v>8</v>
          </cell>
        </row>
        <row r="1485">
          <cell r="D1485">
            <v>46118</v>
          </cell>
          <cell r="K1485" t="str">
            <v>GM500</v>
          </cell>
          <cell r="R1485">
            <v>5</v>
          </cell>
        </row>
        <row r="1486">
          <cell r="D1486">
            <v>46118</v>
          </cell>
          <cell r="K1486" t="str">
            <v>CGM300</v>
          </cell>
          <cell r="R1486">
            <v>7</v>
          </cell>
        </row>
        <row r="1487">
          <cell r="D1487">
            <v>46118</v>
          </cell>
          <cell r="K1487" t="str">
            <v>GTLX250G</v>
          </cell>
          <cell r="R1487">
            <v>9</v>
          </cell>
        </row>
        <row r="1488">
          <cell r="D1488">
            <v>46118</v>
          </cell>
          <cell r="K1488" t="str">
            <v>TH200</v>
          </cell>
          <cell r="R1488">
            <v>3</v>
          </cell>
        </row>
        <row r="1489">
          <cell r="D1489">
            <v>46118</v>
          </cell>
          <cell r="K1489" t="str">
            <v>MNH250</v>
          </cell>
          <cell r="R1489">
            <v>6</v>
          </cell>
        </row>
        <row r="1490">
          <cell r="D1490">
            <v>46118</v>
          </cell>
          <cell r="K1490" t="str">
            <v>CC300</v>
          </cell>
          <cell r="R1490">
            <v>6</v>
          </cell>
        </row>
        <row r="1491">
          <cell r="D1491">
            <v>46118</v>
          </cell>
          <cell r="K1491" t="str">
            <v>CGM300</v>
          </cell>
          <cell r="R1491">
            <v>6</v>
          </cell>
        </row>
        <row r="1492">
          <cell r="D1492">
            <v>46118</v>
          </cell>
          <cell r="K1492" t="str">
            <v>CN300</v>
          </cell>
          <cell r="R1492">
            <v>2</v>
          </cell>
        </row>
        <row r="1493">
          <cell r="D1493">
            <v>46118</v>
          </cell>
          <cell r="K1493" t="str">
            <v>CC300</v>
          </cell>
          <cell r="R1493">
            <v>6</v>
          </cell>
        </row>
        <row r="1494">
          <cell r="D1494">
            <v>46118</v>
          </cell>
          <cell r="K1494" t="str">
            <v>GM500</v>
          </cell>
          <cell r="R1494">
            <v>3</v>
          </cell>
        </row>
        <row r="1495">
          <cell r="D1495">
            <v>46118</v>
          </cell>
          <cell r="K1495" t="str">
            <v>CGM300</v>
          </cell>
          <cell r="R1495">
            <v>5</v>
          </cell>
        </row>
        <row r="1496">
          <cell r="D1496">
            <v>46118</v>
          </cell>
          <cell r="K1496" t="str">
            <v>CN300</v>
          </cell>
          <cell r="R1496">
            <v>4</v>
          </cell>
        </row>
        <row r="1497">
          <cell r="D1497">
            <v>46118</v>
          </cell>
          <cell r="K1497" t="str">
            <v>MNH250</v>
          </cell>
          <cell r="R1497">
            <v>15</v>
          </cell>
        </row>
        <row r="1498">
          <cell r="D1498">
            <v>46118</v>
          </cell>
          <cell r="K1498" t="str">
            <v>CGM300</v>
          </cell>
          <cell r="R1498">
            <v>20</v>
          </cell>
        </row>
        <row r="1499">
          <cell r="D1499">
            <v>46118</v>
          </cell>
          <cell r="K1499" t="str">
            <v>GM500</v>
          </cell>
          <cell r="R1499">
            <v>5</v>
          </cell>
        </row>
        <row r="1500">
          <cell r="D1500">
            <v>46118</v>
          </cell>
          <cell r="K1500" t="str">
            <v>GTLX250G</v>
          </cell>
          <cell r="R1500">
            <v>12</v>
          </cell>
        </row>
        <row r="1501">
          <cell r="D1501">
            <v>46118</v>
          </cell>
          <cell r="K1501" t="str">
            <v>TH200</v>
          </cell>
          <cell r="R1501">
            <v>3</v>
          </cell>
        </row>
        <row r="1502">
          <cell r="D1502">
            <v>46118</v>
          </cell>
          <cell r="K1502" t="str">
            <v>CN300</v>
          </cell>
          <cell r="R1502">
            <v>4</v>
          </cell>
        </row>
        <row r="1503">
          <cell r="D1503">
            <v>46118</v>
          </cell>
          <cell r="K1503" t="str">
            <v>CGM300</v>
          </cell>
          <cell r="R1503">
            <v>9</v>
          </cell>
        </row>
        <row r="1504">
          <cell r="D1504">
            <v>46118</v>
          </cell>
          <cell r="K1504" t="str">
            <v>MNH250</v>
          </cell>
          <cell r="R1504">
            <v>3</v>
          </cell>
        </row>
        <row r="1505">
          <cell r="D1505">
            <v>46118</v>
          </cell>
          <cell r="K1505" t="str">
            <v>GTLX250G</v>
          </cell>
          <cell r="R1505">
            <v>6</v>
          </cell>
        </row>
        <row r="1506">
          <cell r="D1506">
            <v>46118</v>
          </cell>
          <cell r="K1506" t="str">
            <v>CC300</v>
          </cell>
          <cell r="R1506">
            <v>12</v>
          </cell>
        </row>
        <row r="1507">
          <cell r="D1507">
            <v>46118</v>
          </cell>
          <cell r="K1507" t="str">
            <v>GM500</v>
          </cell>
          <cell r="R1507">
            <v>9</v>
          </cell>
        </row>
        <row r="1508">
          <cell r="D1508">
            <v>46118</v>
          </cell>
          <cell r="K1508" t="str">
            <v>CC300</v>
          </cell>
          <cell r="R1508">
            <v>14</v>
          </cell>
        </row>
        <row r="1509">
          <cell r="D1509">
            <v>46118</v>
          </cell>
          <cell r="K1509" t="str">
            <v>GTLX250G</v>
          </cell>
          <cell r="R1509">
            <v>9</v>
          </cell>
        </row>
        <row r="1510">
          <cell r="D1510">
            <v>46118</v>
          </cell>
          <cell r="K1510" t="str">
            <v>MNH250</v>
          </cell>
          <cell r="R1510">
            <v>6</v>
          </cell>
        </row>
        <row r="1511">
          <cell r="D1511">
            <v>46118</v>
          </cell>
          <cell r="K1511" t="str">
            <v>CGM300</v>
          </cell>
          <cell r="R1511">
            <v>9</v>
          </cell>
        </row>
        <row r="1512">
          <cell r="D1512">
            <v>46118</v>
          </cell>
          <cell r="K1512" t="str">
            <v>TH200</v>
          </cell>
          <cell r="R1512">
            <v>9</v>
          </cell>
        </row>
        <row r="1513">
          <cell r="D1513">
            <v>46118</v>
          </cell>
          <cell r="K1513" t="str">
            <v>CN300</v>
          </cell>
          <cell r="R1513">
            <v>10</v>
          </cell>
        </row>
        <row r="1514">
          <cell r="D1514">
            <v>46118</v>
          </cell>
          <cell r="K1514" t="str">
            <v>MNH250</v>
          </cell>
          <cell r="R1514">
            <v>9</v>
          </cell>
        </row>
        <row r="1515">
          <cell r="D1515">
            <v>46118</v>
          </cell>
          <cell r="K1515" t="str">
            <v>GTLX250G</v>
          </cell>
          <cell r="R1515">
            <v>3</v>
          </cell>
        </row>
        <row r="1516">
          <cell r="D1516">
            <v>46118</v>
          </cell>
          <cell r="K1516" t="str">
            <v>GM500</v>
          </cell>
          <cell r="R1516">
            <v>3</v>
          </cell>
        </row>
        <row r="1517">
          <cell r="D1517">
            <v>46118</v>
          </cell>
          <cell r="K1517" t="str">
            <v>CGM300</v>
          </cell>
          <cell r="R1517">
            <v>3</v>
          </cell>
        </row>
        <row r="1518">
          <cell r="D1518">
            <v>46118</v>
          </cell>
          <cell r="K1518" t="str">
            <v>CC300</v>
          </cell>
          <cell r="R1518">
            <v>4</v>
          </cell>
        </row>
        <row r="1519">
          <cell r="D1519">
            <v>46118</v>
          </cell>
          <cell r="K1519" t="str">
            <v>TH200</v>
          </cell>
          <cell r="R1519">
            <v>6</v>
          </cell>
        </row>
        <row r="1520">
          <cell r="D1520">
            <v>46118</v>
          </cell>
          <cell r="K1520" t="str">
            <v>CN300</v>
          </cell>
          <cell r="R1520">
            <v>2</v>
          </cell>
        </row>
        <row r="1521">
          <cell r="D1521">
            <v>46118</v>
          </cell>
          <cell r="K1521" t="str">
            <v>TH200</v>
          </cell>
          <cell r="R1521">
            <v>6</v>
          </cell>
        </row>
        <row r="1522">
          <cell r="D1522">
            <v>46118</v>
          </cell>
          <cell r="K1522" t="str">
            <v>MNH250</v>
          </cell>
          <cell r="R1522">
            <v>3</v>
          </cell>
        </row>
        <row r="1523">
          <cell r="D1523">
            <v>46118</v>
          </cell>
          <cell r="K1523" t="str">
            <v>GM500</v>
          </cell>
          <cell r="R1523">
            <v>3</v>
          </cell>
        </row>
        <row r="1524">
          <cell r="D1524">
            <v>46118</v>
          </cell>
          <cell r="K1524" t="str">
            <v>CGM300</v>
          </cell>
          <cell r="R1524">
            <v>3</v>
          </cell>
        </row>
        <row r="1525">
          <cell r="D1525">
            <v>46118</v>
          </cell>
          <cell r="K1525" t="str">
            <v>CC300</v>
          </cell>
          <cell r="R1525">
            <v>2</v>
          </cell>
        </row>
        <row r="1526">
          <cell r="D1526">
            <v>46118</v>
          </cell>
          <cell r="K1526" t="str">
            <v>TH200</v>
          </cell>
          <cell r="R1526">
            <v>6</v>
          </cell>
        </row>
        <row r="1527">
          <cell r="D1527">
            <v>46118</v>
          </cell>
          <cell r="K1527" t="str">
            <v>CGM300</v>
          </cell>
          <cell r="R1527">
            <v>3</v>
          </cell>
        </row>
        <row r="1528">
          <cell r="D1528">
            <v>46118</v>
          </cell>
          <cell r="K1528" t="str">
            <v>GM500</v>
          </cell>
          <cell r="R1528">
            <v>3</v>
          </cell>
        </row>
        <row r="1529">
          <cell r="D1529">
            <v>46118</v>
          </cell>
          <cell r="K1529" t="str">
            <v>CC300</v>
          </cell>
          <cell r="R1529">
            <v>2</v>
          </cell>
        </row>
        <row r="1530">
          <cell r="D1530">
            <v>46118</v>
          </cell>
          <cell r="K1530" t="str">
            <v>GTLX250G</v>
          </cell>
          <cell r="R1530">
            <v>6</v>
          </cell>
        </row>
        <row r="1531">
          <cell r="D1531">
            <v>46118</v>
          </cell>
          <cell r="K1531" t="str">
            <v>CGM300</v>
          </cell>
          <cell r="R1531">
            <v>3</v>
          </cell>
        </row>
        <row r="1532">
          <cell r="D1532">
            <v>46118</v>
          </cell>
          <cell r="K1532" t="str">
            <v>TH200</v>
          </cell>
          <cell r="R1532">
            <v>3</v>
          </cell>
        </row>
        <row r="1533">
          <cell r="D1533">
            <v>46118</v>
          </cell>
          <cell r="K1533" t="str">
            <v>MNH250</v>
          </cell>
          <cell r="R1533">
            <v>6</v>
          </cell>
        </row>
        <row r="1534">
          <cell r="D1534">
            <v>46118</v>
          </cell>
          <cell r="K1534" t="str">
            <v>CN300</v>
          </cell>
          <cell r="R1534">
            <v>2</v>
          </cell>
        </row>
        <row r="1535">
          <cell r="D1535">
            <v>46118</v>
          </cell>
          <cell r="K1535" t="str">
            <v>CC300</v>
          </cell>
          <cell r="R1535">
            <v>4</v>
          </cell>
        </row>
        <row r="1536">
          <cell r="D1536">
            <v>46118</v>
          </cell>
          <cell r="K1536" t="str">
            <v>GTLX250G</v>
          </cell>
          <cell r="R1536">
            <v>12</v>
          </cell>
        </row>
        <row r="1537">
          <cell r="D1537">
            <v>46118</v>
          </cell>
          <cell r="K1537" t="str">
            <v>MNH250</v>
          </cell>
          <cell r="R1537">
            <v>6</v>
          </cell>
        </row>
        <row r="1538">
          <cell r="D1538">
            <v>46118</v>
          </cell>
          <cell r="K1538" t="str">
            <v>TH200</v>
          </cell>
          <cell r="R1538">
            <v>18</v>
          </cell>
        </row>
        <row r="1539">
          <cell r="D1539">
            <v>46118</v>
          </cell>
          <cell r="K1539" t="str">
            <v>CGM300</v>
          </cell>
          <cell r="R1539">
            <v>3</v>
          </cell>
        </row>
        <row r="1540">
          <cell r="D1540">
            <v>46118</v>
          </cell>
          <cell r="K1540" t="str">
            <v>CN300</v>
          </cell>
          <cell r="R1540">
            <v>4</v>
          </cell>
        </row>
        <row r="1541">
          <cell r="D1541">
            <v>46118</v>
          </cell>
          <cell r="K1541" t="str">
            <v>GM500</v>
          </cell>
          <cell r="R1541">
            <v>3</v>
          </cell>
        </row>
        <row r="1542">
          <cell r="D1542">
            <v>46118</v>
          </cell>
          <cell r="K1542" t="str">
            <v>CGM300</v>
          </cell>
          <cell r="R1542">
            <v>12</v>
          </cell>
        </row>
        <row r="1543">
          <cell r="D1543">
            <v>46118</v>
          </cell>
          <cell r="K1543" t="str">
            <v>CN300</v>
          </cell>
          <cell r="R1543">
            <v>4</v>
          </cell>
        </row>
        <row r="1544">
          <cell r="D1544">
            <v>46118</v>
          </cell>
          <cell r="K1544" t="str">
            <v>TH200</v>
          </cell>
          <cell r="R1544">
            <v>6</v>
          </cell>
        </row>
        <row r="1545">
          <cell r="D1545">
            <v>46118</v>
          </cell>
          <cell r="K1545" t="str">
            <v>MNH250</v>
          </cell>
          <cell r="R1545">
            <v>6</v>
          </cell>
        </row>
        <row r="1546">
          <cell r="D1546">
            <v>46118</v>
          </cell>
          <cell r="K1546" t="str">
            <v>GTLX250G</v>
          </cell>
          <cell r="R1546">
            <v>3</v>
          </cell>
        </row>
        <row r="1547">
          <cell r="D1547">
            <v>46118</v>
          </cell>
          <cell r="K1547" t="str">
            <v>CC300</v>
          </cell>
          <cell r="R1547">
            <v>4</v>
          </cell>
        </row>
        <row r="1548">
          <cell r="D1548">
            <v>46118</v>
          </cell>
          <cell r="K1548" t="str">
            <v>GTLX250G</v>
          </cell>
          <cell r="R1548">
            <v>12</v>
          </cell>
        </row>
        <row r="1549">
          <cell r="D1549">
            <v>46118</v>
          </cell>
          <cell r="K1549" t="str">
            <v>MNH250</v>
          </cell>
          <cell r="R1549">
            <v>15</v>
          </cell>
        </row>
        <row r="1550">
          <cell r="D1550">
            <v>46118</v>
          </cell>
          <cell r="K1550" t="str">
            <v>GM500</v>
          </cell>
          <cell r="R1550">
            <v>5</v>
          </cell>
        </row>
        <row r="1551">
          <cell r="D1551">
            <v>46118</v>
          </cell>
          <cell r="K1551" t="str">
            <v>CGM300</v>
          </cell>
          <cell r="R1551">
            <v>20</v>
          </cell>
        </row>
        <row r="1552">
          <cell r="D1552">
            <v>46118</v>
          </cell>
          <cell r="K1552" t="str">
            <v>CGM300</v>
          </cell>
          <cell r="R1552">
            <v>60</v>
          </cell>
        </row>
        <row r="1553">
          <cell r="D1553">
            <v>46118</v>
          </cell>
          <cell r="K1553" t="str">
            <v>GM500</v>
          </cell>
          <cell r="R1553">
            <v>30</v>
          </cell>
        </row>
        <row r="1554">
          <cell r="D1554">
            <v>46118</v>
          </cell>
          <cell r="K1554" t="str">
            <v>CGM300</v>
          </cell>
          <cell r="R1554">
            <v>20</v>
          </cell>
        </row>
        <row r="1555">
          <cell r="D1555">
            <v>46118</v>
          </cell>
          <cell r="K1555" t="str">
            <v>GM500</v>
          </cell>
          <cell r="R1555">
            <v>6</v>
          </cell>
        </row>
        <row r="1556">
          <cell r="D1556">
            <v>46118</v>
          </cell>
          <cell r="K1556" t="str">
            <v>CC300</v>
          </cell>
          <cell r="R1556">
            <v>3</v>
          </cell>
        </row>
        <row r="1557">
          <cell r="D1557">
            <v>46118</v>
          </cell>
          <cell r="K1557" t="str">
            <v>MNH250</v>
          </cell>
          <cell r="R1557">
            <v>3</v>
          </cell>
        </row>
        <row r="1558">
          <cell r="D1558">
            <v>46118</v>
          </cell>
          <cell r="K1558" t="str">
            <v>GTLX250G</v>
          </cell>
          <cell r="R1558">
            <v>3</v>
          </cell>
        </row>
        <row r="1559">
          <cell r="D1559">
            <v>46118</v>
          </cell>
          <cell r="K1559" t="str">
            <v>GTLX250G</v>
          </cell>
          <cell r="R1559">
            <v>7</v>
          </cell>
        </row>
        <row r="1560">
          <cell r="D1560">
            <v>46118</v>
          </cell>
          <cell r="K1560" t="str">
            <v>GM500</v>
          </cell>
          <cell r="R1560">
            <v>6</v>
          </cell>
        </row>
        <row r="1561">
          <cell r="D1561">
            <v>46118</v>
          </cell>
          <cell r="K1561" t="str">
            <v>CGM300</v>
          </cell>
          <cell r="R1561">
            <v>10</v>
          </cell>
        </row>
        <row r="1562">
          <cell r="D1562">
            <v>46118</v>
          </cell>
          <cell r="K1562" t="str">
            <v>MNH250</v>
          </cell>
          <cell r="R1562">
            <v>6</v>
          </cell>
        </row>
        <row r="1563">
          <cell r="D1563">
            <v>46118</v>
          </cell>
          <cell r="K1563" t="str">
            <v>TH200</v>
          </cell>
          <cell r="R1563">
            <v>13</v>
          </cell>
        </row>
        <row r="1564">
          <cell r="D1564">
            <v>46118</v>
          </cell>
          <cell r="K1564" t="str">
            <v>TH200</v>
          </cell>
          <cell r="R1564">
            <v>5</v>
          </cell>
        </row>
        <row r="1565">
          <cell r="D1565">
            <v>46118</v>
          </cell>
          <cell r="K1565" t="str">
            <v>MNH250</v>
          </cell>
          <cell r="R1565">
            <v>8</v>
          </cell>
        </row>
        <row r="1566">
          <cell r="D1566">
            <v>46118</v>
          </cell>
          <cell r="K1566" t="str">
            <v>CGM300</v>
          </cell>
          <cell r="R1566">
            <v>10</v>
          </cell>
        </row>
        <row r="1567">
          <cell r="D1567">
            <v>46118</v>
          </cell>
          <cell r="K1567" t="str">
            <v>GTLX250G</v>
          </cell>
          <cell r="R1567">
            <v>7</v>
          </cell>
        </row>
        <row r="1568">
          <cell r="D1568">
            <v>46118</v>
          </cell>
          <cell r="K1568" t="str">
            <v>GM500</v>
          </cell>
          <cell r="R1568">
            <v>5</v>
          </cell>
        </row>
        <row r="1569">
          <cell r="D1569">
            <v>46118</v>
          </cell>
          <cell r="K1569" t="str">
            <v>CGM300</v>
          </cell>
          <cell r="R1569">
            <v>50</v>
          </cell>
        </row>
        <row r="1570">
          <cell r="D1570">
            <v>46118</v>
          </cell>
          <cell r="K1570" t="str">
            <v>MNH250</v>
          </cell>
          <cell r="R1570">
            <v>6</v>
          </cell>
        </row>
        <row r="1571">
          <cell r="D1571">
            <v>46118</v>
          </cell>
          <cell r="K1571" t="str">
            <v>CGM300</v>
          </cell>
          <cell r="R1571">
            <v>40</v>
          </cell>
        </row>
        <row r="1572">
          <cell r="D1572">
            <v>46118</v>
          </cell>
          <cell r="K1572" t="str">
            <v>GM500</v>
          </cell>
          <cell r="R1572">
            <v>10</v>
          </cell>
        </row>
        <row r="1573">
          <cell r="D1573">
            <v>46118</v>
          </cell>
          <cell r="K1573" t="str">
            <v>CGM300</v>
          </cell>
          <cell r="R1573">
            <v>5</v>
          </cell>
        </row>
        <row r="1574">
          <cell r="D1574">
            <v>46118</v>
          </cell>
          <cell r="K1574" t="str">
            <v>GM500</v>
          </cell>
          <cell r="R1574">
            <v>10</v>
          </cell>
        </row>
        <row r="1575">
          <cell r="D1575">
            <v>46118</v>
          </cell>
          <cell r="K1575" t="str">
            <v>GTLX250G</v>
          </cell>
          <cell r="R1575">
            <v>5</v>
          </cell>
        </row>
        <row r="1576">
          <cell r="D1576">
            <v>46118</v>
          </cell>
          <cell r="K1576" t="str">
            <v>CN300</v>
          </cell>
          <cell r="R1576">
            <v>5</v>
          </cell>
        </row>
        <row r="1577">
          <cell r="D1577">
            <v>46118</v>
          </cell>
          <cell r="K1577" t="str">
            <v>CGM300</v>
          </cell>
          <cell r="R1577">
            <v>30</v>
          </cell>
        </row>
        <row r="1578">
          <cell r="D1578">
            <v>46118</v>
          </cell>
          <cell r="K1578" t="str">
            <v>GM500</v>
          </cell>
          <cell r="R1578">
            <v>10</v>
          </cell>
        </row>
        <row r="1579">
          <cell r="D1579">
            <v>46118</v>
          </cell>
          <cell r="K1579" t="str">
            <v>GTLX250G</v>
          </cell>
          <cell r="R1579">
            <v>4</v>
          </cell>
        </row>
        <row r="1580">
          <cell r="D1580">
            <v>46118</v>
          </cell>
          <cell r="K1580" t="str">
            <v>TH200</v>
          </cell>
          <cell r="R1580">
            <v>6</v>
          </cell>
        </row>
        <row r="1581">
          <cell r="D1581">
            <v>46118</v>
          </cell>
          <cell r="K1581" t="str">
            <v>MNH250</v>
          </cell>
          <cell r="R1581">
            <v>6</v>
          </cell>
        </row>
        <row r="1582">
          <cell r="D1582">
            <v>46118</v>
          </cell>
          <cell r="K1582" t="str">
            <v>GTLX250G</v>
          </cell>
          <cell r="R1582">
            <v>4</v>
          </cell>
        </row>
        <row r="1583">
          <cell r="D1583">
            <v>46118</v>
          </cell>
          <cell r="K1583" t="str">
            <v>GL250</v>
          </cell>
          <cell r="R1583">
            <v>2</v>
          </cell>
        </row>
        <row r="1584">
          <cell r="D1584">
            <v>46118</v>
          </cell>
          <cell r="K1584" t="str">
            <v>CC300</v>
          </cell>
          <cell r="R1584">
            <v>8</v>
          </cell>
        </row>
        <row r="1585">
          <cell r="D1585">
            <v>46118</v>
          </cell>
          <cell r="K1585" t="str">
            <v>GM500</v>
          </cell>
          <cell r="R1585">
            <v>15</v>
          </cell>
        </row>
        <row r="1586">
          <cell r="D1586">
            <v>46118</v>
          </cell>
          <cell r="K1586" t="str">
            <v>CGM300</v>
          </cell>
          <cell r="R1586">
            <v>15</v>
          </cell>
        </row>
        <row r="1587">
          <cell r="D1587">
            <v>46118</v>
          </cell>
          <cell r="K1587" t="str">
            <v>MNH250</v>
          </cell>
          <cell r="R1587">
            <v>5</v>
          </cell>
        </row>
        <row r="1588">
          <cell r="D1588">
            <v>46118</v>
          </cell>
          <cell r="K1588" t="str">
            <v>GM500</v>
          </cell>
          <cell r="R1588">
            <v>10</v>
          </cell>
        </row>
        <row r="1589">
          <cell r="D1589">
            <v>46118</v>
          </cell>
          <cell r="K1589" t="str">
            <v>GTLX250G</v>
          </cell>
          <cell r="R1589">
            <v>5</v>
          </cell>
        </row>
        <row r="1590">
          <cell r="D1590">
            <v>46118</v>
          </cell>
          <cell r="K1590" t="str">
            <v>CC300</v>
          </cell>
          <cell r="R1590">
            <v>5</v>
          </cell>
        </row>
        <row r="1591">
          <cell r="D1591">
            <v>46118</v>
          </cell>
          <cell r="K1591" t="str">
            <v>CGM300</v>
          </cell>
          <cell r="R1591">
            <v>5</v>
          </cell>
        </row>
        <row r="1592">
          <cell r="D1592">
            <v>46118</v>
          </cell>
          <cell r="K1592" t="str">
            <v>MNH250</v>
          </cell>
          <cell r="R1592">
            <v>3</v>
          </cell>
        </row>
        <row r="1593">
          <cell r="D1593">
            <v>46118</v>
          </cell>
          <cell r="K1593" t="str">
            <v>CN300</v>
          </cell>
          <cell r="R1593">
            <v>3</v>
          </cell>
        </row>
        <row r="1594">
          <cell r="D1594">
            <v>46118</v>
          </cell>
          <cell r="K1594" t="str">
            <v>GM500</v>
          </cell>
          <cell r="R1594">
            <v>3</v>
          </cell>
        </row>
        <row r="1595">
          <cell r="D1595">
            <v>46118</v>
          </cell>
          <cell r="K1595" t="str">
            <v>GTLX250G</v>
          </cell>
          <cell r="R1595">
            <v>3</v>
          </cell>
        </row>
        <row r="1596">
          <cell r="D1596">
            <v>46118</v>
          </cell>
          <cell r="K1596" t="str">
            <v>CC300</v>
          </cell>
          <cell r="R1596">
            <v>3</v>
          </cell>
        </row>
        <row r="1597">
          <cell r="D1597">
            <v>46118</v>
          </cell>
          <cell r="K1597" t="str">
            <v>CGM300</v>
          </cell>
          <cell r="R1597">
            <v>3</v>
          </cell>
        </row>
        <row r="1598">
          <cell r="D1598">
            <v>46118</v>
          </cell>
          <cell r="K1598" t="str">
            <v>GTLX250G</v>
          </cell>
          <cell r="R1598">
            <v>6</v>
          </cell>
        </row>
        <row r="1599">
          <cell r="D1599">
            <v>46118</v>
          </cell>
          <cell r="K1599" t="str">
            <v>GM500</v>
          </cell>
          <cell r="R1599">
            <v>10</v>
          </cell>
        </row>
        <row r="1600">
          <cell r="D1600">
            <v>46118</v>
          </cell>
          <cell r="K1600" t="str">
            <v>TH200</v>
          </cell>
          <cell r="R1600">
            <v>3</v>
          </cell>
        </row>
        <row r="1601">
          <cell r="D1601">
            <v>46118</v>
          </cell>
          <cell r="K1601" t="str">
            <v>MNH250</v>
          </cell>
          <cell r="R1601">
            <v>6</v>
          </cell>
        </row>
        <row r="1602">
          <cell r="D1602">
            <v>46118</v>
          </cell>
          <cell r="K1602" t="str">
            <v>CN300</v>
          </cell>
          <cell r="R1602">
            <v>2</v>
          </cell>
        </row>
        <row r="1603">
          <cell r="D1603">
            <v>46118</v>
          </cell>
          <cell r="K1603" t="str">
            <v>CC300</v>
          </cell>
          <cell r="R1603">
            <v>4</v>
          </cell>
        </row>
        <row r="1604">
          <cell r="D1604">
            <v>46118</v>
          </cell>
          <cell r="K1604" t="str">
            <v>CGM300</v>
          </cell>
          <cell r="R1604">
            <v>6</v>
          </cell>
        </row>
        <row r="1605">
          <cell r="D1605">
            <v>46118</v>
          </cell>
          <cell r="K1605" t="str">
            <v>MNH250</v>
          </cell>
          <cell r="R1605">
            <v>20</v>
          </cell>
        </row>
        <row r="1606">
          <cell r="D1606">
            <v>46118</v>
          </cell>
          <cell r="K1606" t="str">
            <v>CN300</v>
          </cell>
          <cell r="R1606">
            <v>5</v>
          </cell>
        </row>
        <row r="1607">
          <cell r="D1607">
            <v>46118</v>
          </cell>
          <cell r="K1607" t="str">
            <v>CC300</v>
          </cell>
          <cell r="R1607">
            <v>10</v>
          </cell>
        </row>
        <row r="1608">
          <cell r="D1608">
            <v>46118</v>
          </cell>
          <cell r="K1608" t="str">
            <v>GM500</v>
          </cell>
          <cell r="R1608">
            <v>20</v>
          </cell>
        </row>
        <row r="1609">
          <cell r="D1609">
            <v>46118</v>
          </cell>
          <cell r="K1609" t="str">
            <v>CGM300</v>
          </cell>
          <cell r="R1609">
            <v>15</v>
          </cell>
        </row>
        <row r="1610">
          <cell r="D1610">
            <v>46118</v>
          </cell>
          <cell r="K1610" t="str">
            <v>MNH250</v>
          </cell>
          <cell r="R1610">
            <v>5</v>
          </cell>
        </row>
        <row r="1611">
          <cell r="D1611">
            <v>46118</v>
          </cell>
          <cell r="K1611" t="str">
            <v>CGM300</v>
          </cell>
          <cell r="R1611">
            <v>5</v>
          </cell>
        </row>
        <row r="1612">
          <cell r="D1612">
            <v>46118</v>
          </cell>
          <cell r="K1612" t="str">
            <v>GM500</v>
          </cell>
          <cell r="R1612">
            <v>5</v>
          </cell>
        </row>
        <row r="1613">
          <cell r="D1613">
            <v>46118</v>
          </cell>
          <cell r="K1613" t="str">
            <v>TH200</v>
          </cell>
          <cell r="R1613">
            <v>4</v>
          </cell>
        </row>
        <row r="1614">
          <cell r="D1614">
            <v>46118</v>
          </cell>
          <cell r="K1614" t="str">
            <v>CN300</v>
          </cell>
          <cell r="R1614">
            <v>3</v>
          </cell>
        </row>
        <row r="1615">
          <cell r="D1615">
            <v>46118</v>
          </cell>
          <cell r="K1615" t="str">
            <v>CC300</v>
          </cell>
          <cell r="R1615">
            <v>5</v>
          </cell>
        </row>
        <row r="1616">
          <cell r="D1616">
            <v>46118</v>
          </cell>
          <cell r="K1616" t="str">
            <v>GTLX250G</v>
          </cell>
          <cell r="R1616">
            <v>3</v>
          </cell>
        </row>
        <row r="1617">
          <cell r="D1617">
            <v>46118</v>
          </cell>
          <cell r="K1617" t="str">
            <v>MNH250</v>
          </cell>
          <cell r="R1617">
            <v>5</v>
          </cell>
        </row>
        <row r="1618">
          <cell r="D1618">
            <v>46118</v>
          </cell>
          <cell r="K1618" t="str">
            <v>CGM300</v>
          </cell>
          <cell r="R1618">
            <v>11</v>
          </cell>
        </row>
        <row r="1619">
          <cell r="D1619">
            <v>46118</v>
          </cell>
          <cell r="K1619" t="str">
            <v>GM500</v>
          </cell>
          <cell r="R1619">
            <v>4</v>
          </cell>
        </row>
        <row r="1620">
          <cell r="D1620">
            <v>46118</v>
          </cell>
          <cell r="K1620" t="str">
            <v>TH200</v>
          </cell>
          <cell r="R1620">
            <v>3</v>
          </cell>
        </row>
        <row r="1621">
          <cell r="D1621">
            <v>46118</v>
          </cell>
          <cell r="K1621" t="str">
            <v>CN300</v>
          </cell>
          <cell r="R1621">
            <v>3</v>
          </cell>
        </row>
        <row r="1622">
          <cell r="D1622">
            <v>46118</v>
          </cell>
          <cell r="K1622" t="str">
            <v>CC300</v>
          </cell>
          <cell r="R1622">
            <v>3</v>
          </cell>
        </row>
        <row r="1623">
          <cell r="D1623">
            <v>46118</v>
          </cell>
          <cell r="K1623" t="str">
            <v>GTLX250G</v>
          </cell>
          <cell r="R1623">
            <v>4</v>
          </cell>
        </row>
        <row r="1624">
          <cell r="D1624">
            <v>46118</v>
          </cell>
          <cell r="K1624" t="str">
            <v>MNH250</v>
          </cell>
          <cell r="R1624">
            <v>5</v>
          </cell>
        </row>
        <row r="1625">
          <cell r="D1625">
            <v>46118</v>
          </cell>
          <cell r="K1625" t="str">
            <v>CGM300</v>
          </cell>
          <cell r="R1625">
            <v>9</v>
          </cell>
        </row>
        <row r="1626">
          <cell r="D1626">
            <v>46118</v>
          </cell>
          <cell r="K1626" t="str">
            <v>GM500</v>
          </cell>
          <cell r="R1626">
            <v>5</v>
          </cell>
        </row>
        <row r="1627">
          <cell r="D1627">
            <v>46118</v>
          </cell>
          <cell r="K1627" t="str">
            <v>TH200</v>
          </cell>
          <cell r="R1627">
            <v>4</v>
          </cell>
        </row>
        <row r="1628">
          <cell r="D1628">
            <v>46118</v>
          </cell>
          <cell r="K1628" t="str">
            <v>CN300</v>
          </cell>
          <cell r="R1628">
            <v>1</v>
          </cell>
        </row>
        <row r="1629">
          <cell r="D1629">
            <v>46118</v>
          </cell>
          <cell r="K1629" t="str">
            <v>CC300</v>
          </cell>
          <cell r="R1629">
            <v>8</v>
          </cell>
        </row>
        <row r="1630">
          <cell r="D1630">
            <v>46118</v>
          </cell>
          <cell r="K1630" t="str">
            <v>GTLX250G</v>
          </cell>
          <cell r="R1630">
            <v>3</v>
          </cell>
        </row>
        <row r="1631">
          <cell r="D1631">
            <v>46118</v>
          </cell>
          <cell r="K1631" t="str">
            <v>MNH250</v>
          </cell>
          <cell r="R1631">
            <v>4</v>
          </cell>
        </row>
        <row r="1632">
          <cell r="D1632">
            <v>46118</v>
          </cell>
          <cell r="K1632" t="str">
            <v>CGM300</v>
          </cell>
          <cell r="R1632">
            <v>12</v>
          </cell>
        </row>
        <row r="1633">
          <cell r="D1633">
            <v>46118</v>
          </cell>
          <cell r="K1633" t="str">
            <v>GM500</v>
          </cell>
          <cell r="R1633">
            <v>10</v>
          </cell>
        </row>
        <row r="1634">
          <cell r="D1634">
            <v>46118</v>
          </cell>
          <cell r="K1634" t="str">
            <v>GL250</v>
          </cell>
          <cell r="R1634">
            <v>5</v>
          </cell>
        </row>
        <row r="1635">
          <cell r="D1635">
            <v>46118</v>
          </cell>
          <cell r="K1635" t="str">
            <v>GTLX250G</v>
          </cell>
          <cell r="R1635">
            <v>5</v>
          </cell>
        </row>
        <row r="1636">
          <cell r="D1636">
            <v>46118</v>
          </cell>
          <cell r="K1636" t="str">
            <v>GM500</v>
          </cell>
          <cell r="R1636">
            <v>15</v>
          </cell>
        </row>
        <row r="1637">
          <cell r="D1637">
            <v>46118</v>
          </cell>
          <cell r="K1637" t="str">
            <v>CGM300</v>
          </cell>
          <cell r="R1637">
            <v>15</v>
          </cell>
        </row>
        <row r="1638">
          <cell r="D1638">
            <v>46118</v>
          </cell>
          <cell r="K1638" t="str">
            <v>CGM300</v>
          </cell>
          <cell r="R1638">
            <v>4</v>
          </cell>
        </row>
        <row r="1639">
          <cell r="D1639">
            <v>46118</v>
          </cell>
          <cell r="K1639" t="str">
            <v>MNH250</v>
          </cell>
          <cell r="R1639">
            <v>4</v>
          </cell>
        </row>
        <row r="1640">
          <cell r="D1640">
            <v>46118</v>
          </cell>
          <cell r="K1640" t="str">
            <v>GM500</v>
          </cell>
          <cell r="R1640">
            <v>2</v>
          </cell>
        </row>
        <row r="1641">
          <cell r="D1641">
            <v>46118</v>
          </cell>
          <cell r="K1641" t="str">
            <v>CC300</v>
          </cell>
          <cell r="R1641">
            <v>2</v>
          </cell>
        </row>
        <row r="1642">
          <cell r="D1642">
            <v>46118</v>
          </cell>
          <cell r="K1642" t="str">
            <v>CGM300</v>
          </cell>
          <cell r="R1642">
            <v>30</v>
          </cell>
        </row>
        <row r="1643">
          <cell r="D1643">
            <v>46118</v>
          </cell>
          <cell r="K1643" t="str">
            <v>GM500</v>
          </cell>
          <cell r="R1643">
            <v>7</v>
          </cell>
        </row>
        <row r="1644">
          <cell r="D1644">
            <v>46118</v>
          </cell>
          <cell r="K1644" t="str">
            <v>CGM300</v>
          </cell>
          <cell r="R1644">
            <v>10</v>
          </cell>
        </row>
        <row r="1645">
          <cell r="D1645">
            <v>46118</v>
          </cell>
          <cell r="K1645" t="str">
            <v>GTLX250G</v>
          </cell>
          <cell r="R1645">
            <v>9</v>
          </cell>
        </row>
        <row r="1646">
          <cell r="D1646">
            <v>46118</v>
          </cell>
          <cell r="K1646" t="str">
            <v>CC300</v>
          </cell>
          <cell r="R1646">
            <v>2</v>
          </cell>
        </row>
        <row r="1647">
          <cell r="D1647">
            <v>46118</v>
          </cell>
          <cell r="K1647" t="str">
            <v>MNH250</v>
          </cell>
          <cell r="R1647">
            <v>2</v>
          </cell>
        </row>
        <row r="1648">
          <cell r="D1648">
            <v>46118</v>
          </cell>
          <cell r="K1648" t="str">
            <v>CGM300</v>
          </cell>
          <cell r="R1648">
            <v>8</v>
          </cell>
        </row>
        <row r="1649">
          <cell r="D1649">
            <v>46118</v>
          </cell>
          <cell r="K1649" t="str">
            <v>CN300</v>
          </cell>
          <cell r="R1649">
            <v>10</v>
          </cell>
        </row>
        <row r="1650">
          <cell r="D1650">
            <v>46118</v>
          </cell>
          <cell r="K1650" t="str">
            <v>CC300</v>
          </cell>
          <cell r="R1650">
            <v>7</v>
          </cell>
        </row>
        <row r="1651">
          <cell r="D1651">
            <v>46118</v>
          </cell>
          <cell r="K1651" t="str">
            <v>GTLX250G</v>
          </cell>
          <cell r="R1651">
            <v>2</v>
          </cell>
        </row>
        <row r="1652">
          <cell r="D1652">
            <v>46118</v>
          </cell>
          <cell r="K1652" t="str">
            <v>MNH250</v>
          </cell>
          <cell r="R1652">
            <v>11</v>
          </cell>
        </row>
        <row r="1653">
          <cell r="D1653">
            <v>46118</v>
          </cell>
          <cell r="K1653" t="str">
            <v>GTLX250G</v>
          </cell>
          <cell r="R1653">
            <v>4</v>
          </cell>
        </row>
        <row r="1654">
          <cell r="D1654">
            <v>46118</v>
          </cell>
          <cell r="K1654" t="str">
            <v>CC300</v>
          </cell>
          <cell r="R1654">
            <v>11</v>
          </cell>
        </row>
        <row r="1655">
          <cell r="D1655">
            <v>46118</v>
          </cell>
          <cell r="K1655" t="str">
            <v>CN300</v>
          </cell>
          <cell r="R1655">
            <v>10</v>
          </cell>
        </row>
        <row r="1656">
          <cell r="D1656">
            <v>46118</v>
          </cell>
          <cell r="K1656" t="str">
            <v>GM500</v>
          </cell>
          <cell r="R1656">
            <v>4</v>
          </cell>
        </row>
        <row r="1657">
          <cell r="D1657">
            <v>46118</v>
          </cell>
          <cell r="K1657" t="str">
            <v>CGM300</v>
          </cell>
          <cell r="R1657">
            <v>13</v>
          </cell>
        </row>
        <row r="1658">
          <cell r="D1658">
            <v>46118</v>
          </cell>
          <cell r="K1658" t="str">
            <v>MNH250</v>
          </cell>
          <cell r="R1658">
            <v>3</v>
          </cell>
        </row>
        <row r="1659">
          <cell r="D1659">
            <v>46118</v>
          </cell>
          <cell r="K1659" t="str">
            <v>GTLX250G</v>
          </cell>
          <cell r="R1659">
            <v>2</v>
          </cell>
        </row>
        <row r="1660">
          <cell r="D1660">
            <v>46118</v>
          </cell>
          <cell r="K1660" t="str">
            <v>CC300</v>
          </cell>
          <cell r="R1660">
            <v>13</v>
          </cell>
        </row>
        <row r="1661">
          <cell r="D1661">
            <v>46118</v>
          </cell>
          <cell r="K1661" t="str">
            <v>CN300</v>
          </cell>
          <cell r="R1661">
            <v>15</v>
          </cell>
        </row>
        <row r="1662">
          <cell r="D1662">
            <v>46118</v>
          </cell>
          <cell r="K1662" t="str">
            <v>TH200</v>
          </cell>
          <cell r="R1662">
            <v>1</v>
          </cell>
        </row>
        <row r="1663">
          <cell r="D1663">
            <v>46118</v>
          </cell>
          <cell r="K1663" t="str">
            <v>GM500</v>
          </cell>
          <cell r="R1663">
            <v>3</v>
          </cell>
        </row>
        <row r="1664">
          <cell r="D1664">
            <v>46118</v>
          </cell>
          <cell r="K1664" t="str">
            <v>CGM300</v>
          </cell>
          <cell r="R1664">
            <v>9</v>
          </cell>
        </row>
        <row r="1665">
          <cell r="D1665">
            <v>46118</v>
          </cell>
          <cell r="K1665" t="str">
            <v>GXD500</v>
          </cell>
          <cell r="R1665">
            <v>3</v>
          </cell>
        </row>
        <row r="1666">
          <cell r="D1666">
            <v>46118</v>
          </cell>
          <cell r="K1666" t="str">
            <v>CN300</v>
          </cell>
          <cell r="R1666">
            <v>10</v>
          </cell>
        </row>
        <row r="1667">
          <cell r="D1667">
            <v>46118</v>
          </cell>
          <cell r="K1667" t="str">
            <v>CC300</v>
          </cell>
          <cell r="R1667">
            <v>10</v>
          </cell>
        </row>
        <row r="1668">
          <cell r="D1668">
            <v>46118</v>
          </cell>
          <cell r="K1668" t="str">
            <v>GTLX250G</v>
          </cell>
          <cell r="R1668">
            <v>10</v>
          </cell>
        </row>
        <row r="1669">
          <cell r="D1669">
            <v>46118</v>
          </cell>
          <cell r="K1669" t="str">
            <v>CGM300</v>
          </cell>
          <cell r="R1669">
            <v>15</v>
          </cell>
        </row>
        <row r="1670">
          <cell r="D1670">
            <v>46118</v>
          </cell>
          <cell r="K1670" t="str">
            <v>GM500</v>
          </cell>
          <cell r="R1670">
            <v>15</v>
          </cell>
        </row>
        <row r="1671">
          <cell r="D1671">
            <v>46118</v>
          </cell>
          <cell r="K1671" t="str">
            <v>GM500</v>
          </cell>
          <cell r="R1671">
            <v>5</v>
          </cell>
        </row>
        <row r="1672">
          <cell r="D1672">
            <v>46118</v>
          </cell>
          <cell r="K1672" t="str">
            <v>GTLX250G</v>
          </cell>
          <cell r="R1672">
            <v>5</v>
          </cell>
        </row>
        <row r="1673">
          <cell r="D1673">
            <v>46118</v>
          </cell>
          <cell r="K1673" t="str">
            <v>MNH250</v>
          </cell>
          <cell r="R1673">
            <v>5</v>
          </cell>
        </row>
        <row r="1674">
          <cell r="D1674">
            <v>46118</v>
          </cell>
          <cell r="K1674" t="str">
            <v>CGM300</v>
          </cell>
          <cell r="R1674">
            <v>10</v>
          </cell>
        </row>
        <row r="1675">
          <cell r="D1675">
            <v>46118</v>
          </cell>
          <cell r="K1675" t="str">
            <v>CC300</v>
          </cell>
          <cell r="R1675">
            <v>5</v>
          </cell>
        </row>
        <row r="1676">
          <cell r="D1676">
            <v>46118</v>
          </cell>
          <cell r="K1676" t="str">
            <v>TH200</v>
          </cell>
          <cell r="R1676">
            <v>5</v>
          </cell>
        </row>
        <row r="1677">
          <cell r="D1677">
            <v>46118</v>
          </cell>
          <cell r="K1677" t="str">
            <v>MNH250</v>
          </cell>
          <cell r="R1677">
            <v>7</v>
          </cell>
        </row>
        <row r="1678">
          <cell r="D1678">
            <v>46118</v>
          </cell>
          <cell r="K1678" t="str">
            <v>GTLX250G</v>
          </cell>
          <cell r="R1678">
            <v>6</v>
          </cell>
        </row>
        <row r="1679">
          <cell r="D1679">
            <v>46118</v>
          </cell>
          <cell r="K1679" t="str">
            <v>CC300</v>
          </cell>
          <cell r="R1679">
            <v>5</v>
          </cell>
        </row>
        <row r="1680">
          <cell r="D1680">
            <v>46118</v>
          </cell>
          <cell r="K1680" t="str">
            <v>CN300</v>
          </cell>
          <cell r="R1680">
            <v>9</v>
          </cell>
        </row>
        <row r="1681">
          <cell r="D1681">
            <v>46118</v>
          </cell>
          <cell r="K1681" t="str">
            <v>TH200</v>
          </cell>
          <cell r="R1681">
            <v>3</v>
          </cell>
        </row>
        <row r="1682">
          <cell r="D1682">
            <v>46118</v>
          </cell>
          <cell r="K1682" t="str">
            <v>GM500</v>
          </cell>
          <cell r="R1682">
            <v>4</v>
          </cell>
        </row>
        <row r="1683">
          <cell r="D1683">
            <v>46118</v>
          </cell>
          <cell r="K1683" t="str">
            <v>CGM300</v>
          </cell>
          <cell r="R1683">
            <v>35</v>
          </cell>
        </row>
        <row r="1684">
          <cell r="D1684">
            <v>46118</v>
          </cell>
          <cell r="K1684" t="str">
            <v>GTLX250G</v>
          </cell>
          <cell r="R1684">
            <v>14</v>
          </cell>
        </row>
        <row r="1685">
          <cell r="D1685">
            <v>46118</v>
          </cell>
          <cell r="K1685" t="str">
            <v>CN300</v>
          </cell>
          <cell r="R1685">
            <v>1</v>
          </cell>
        </row>
        <row r="1686">
          <cell r="D1686">
            <v>46118</v>
          </cell>
          <cell r="K1686" t="str">
            <v>CC300</v>
          </cell>
          <cell r="R1686">
            <v>8</v>
          </cell>
        </row>
        <row r="1687">
          <cell r="D1687">
            <v>46118</v>
          </cell>
          <cell r="K1687" t="str">
            <v>MNH250</v>
          </cell>
          <cell r="R1687">
            <v>10</v>
          </cell>
        </row>
        <row r="1688">
          <cell r="D1688">
            <v>46118</v>
          </cell>
          <cell r="K1688" t="str">
            <v>GM500</v>
          </cell>
          <cell r="R1688">
            <v>10</v>
          </cell>
        </row>
        <row r="1689">
          <cell r="D1689">
            <v>46118</v>
          </cell>
          <cell r="K1689" t="str">
            <v>CGM300</v>
          </cell>
          <cell r="R1689">
            <v>22</v>
          </cell>
        </row>
        <row r="1690">
          <cell r="D1690">
            <v>46118</v>
          </cell>
          <cell r="K1690" t="str">
            <v>MNH250</v>
          </cell>
          <cell r="R1690">
            <v>16</v>
          </cell>
        </row>
        <row r="1691">
          <cell r="D1691">
            <v>46118</v>
          </cell>
          <cell r="K1691" t="str">
            <v>GTLX250G</v>
          </cell>
          <cell r="R1691">
            <v>1</v>
          </cell>
        </row>
        <row r="1692">
          <cell r="D1692">
            <v>46118</v>
          </cell>
          <cell r="K1692" t="str">
            <v>CC300</v>
          </cell>
          <cell r="R1692">
            <v>8</v>
          </cell>
        </row>
        <row r="1693">
          <cell r="D1693">
            <v>46118</v>
          </cell>
          <cell r="K1693" t="str">
            <v>CN300</v>
          </cell>
          <cell r="R1693">
            <v>10</v>
          </cell>
        </row>
        <row r="1694">
          <cell r="D1694">
            <v>46118</v>
          </cell>
          <cell r="K1694" t="str">
            <v>TH200</v>
          </cell>
          <cell r="R1694">
            <v>1</v>
          </cell>
        </row>
        <row r="1695">
          <cell r="D1695">
            <v>46118</v>
          </cell>
          <cell r="K1695" t="str">
            <v>GM500</v>
          </cell>
          <cell r="R1695">
            <v>3</v>
          </cell>
        </row>
        <row r="1696">
          <cell r="D1696">
            <v>46118</v>
          </cell>
          <cell r="K1696" t="str">
            <v>CGM300</v>
          </cell>
          <cell r="R1696">
            <v>18</v>
          </cell>
        </row>
        <row r="1697">
          <cell r="D1697">
            <v>46118</v>
          </cell>
          <cell r="K1697" t="str">
            <v>MNH250</v>
          </cell>
          <cell r="R1697">
            <v>4</v>
          </cell>
        </row>
        <row r="1698">
          <cell r="D1698">
            <v>46118</v>
          </cell>
          <cell r="K1698" t="str">
            <v>GTLX250G</v>
          </cell>
          <cell r="R1698">
            <v>3</v>
          </cell>
        </row>
        <row r="1699">
          <cell r="D1699">
            <v>46118</v>
          </cell>
          <cell r="K1699" t="str">
            <v>CC300</v>
          </cell>
          <cell r="R1699">
            <v>4</v>
          </cell>
        </row>
        <row r="1700">
          <cell r="D1700">
            <v>46118</v>
          </cell>
          <cell r="K1700" t="str">
            <v>CN300</v>
          </cell>
          <cell r="R1700">
            <v>3</v>
          </cell>
        </row>
        <row r="1701">
          <cell r="D1701">
            <v>46118</v>
          </cell>
          <cell r="K1701" t="str">
            <v>GM500</v>
          </cell>
          <cell r="R1701">
            <v>3</v>
          </cell>
        </row>
        <row r="1702">
          <cell r="D1702">
            <v>46118</v>
          </cell>
          <cell r="K1702" t="str">
            <v>CGM300</v>
          </cell>
          <cell r="R1702">
            <v>14</v>
          </cell>
        </row>
        <row r="1703">
          <cell r="D1703">
            <v>46118</v>
          </cell>
          <cell r="K1703" t="str">
            <v>CGM300</v>
          </cell>
          <cell r="R1703">
            <v>11</v>
          </cell>
        </row>
        <row r="1704">
          <cell r="D1704">
            <v>46118</v>
          </cell>
          <cell r="K1704" t="str">
            <v>GM500</v>
          </cell>
          <cell r="R1704">
            <v>6</v>
          </cell>
        </row>
        <row r="1705">
          <cell r="D1705">
            <v>46118</v>
          </cell>
          <cell r="K1705" t="str">
            <v>CN300</v>
          </cell>
          <cell r="R1705">
            <v>9</v>
          </cell>
        </row>
        <row r="1706">
          <cell r="D1706">
            <v>46118</v>
          </cell>
          <cell r="K1706" t="str">
            <v>CC300</v>
          </cell>
          <cell r="R1706">
            <v>7</v>
          </cell>
        </row>
        <row r="1707">
          <cell r="D1707">
            <v>46118</v>
          </cell>
          <cell r="K1707" t="str">
            <v>GTLX250G</v>
          </cell>
          <cell r="R1707">
            <v>11</v>
          </cell>
        </row>
        <row r="1708">
          <cell r="D1708">
            <v>46118</v>
          </cell>
          <cell r="K1708" t="str">
            <v>MNH250</v>
          </cell>
          <cell r="R1708">
            <v>5</v>
          </cell>
        </row>
        <row r="1709">
          <cell r="D1709">
            <v>46118</v>
          </cell>
          <cell r="K1709" t="str">
            <v>MNH250</v>
          </cell>
          <cell r="R1709">
            <v>8</v>
          </cell>
        </row>
        <row r="1710">
          <cell r="D1710">
            <v>46118</v>
          </cell>
          <cell r="K1710" t="str">
            <v>GTLX250G</v>
          </cell>
          <cell r="R1710">
            <v>2</v>
          </cell>
        </row>
        <row r="1711">
          <cell r="D1711">
            <v>46118</v>
          </cell>
          <cell r="K1711" t="str">
            <v>CC300</v>
          </cell>
          <cell r="R1711">
            <v>6</v>
          </cell>
        </row>
        <row r="1712">
          <cell r="D1712">
            <v>46118</v>
          </cell>
          <cell r="K1712" t="str">
            <v>CN300</v>
          </cell>
          <cell r="R1712">
            <v>6</v>
          </cell>
        </row>
        <row r="1713">
          <cell r="D1713">
            <v>46118</v>
          </cell>
          <cell r="K1713" t="str">
            <v>GM500</v>
          </cell>
          <cell r="R1713">
            <v>10</v>
          </cell>
        </row>
        <row r="1714">
          <cell r="D1714">
            <v>46118</v>
          </cell>
          <cell r="K1714" t="str">
            <v>CGM300</v>
          </cell>
          <cell r="R1714">
            <v>5</v>
          </cell>
        </row>
        <row r="1715">
          <cell r="D1715">
            <v>46118</v>
          </cell>
          <cell r="K1715" t="str">
            <v>MNH250</v>
          </cell>
          <cell r="R1715">
            <v>12</v>
          </cell>
        </row>
        <row r="1716">
          <cell r="D1716">
            <v>46118</v>
          </cell>
          <cell r="K1716" t="str">
            <v>GTLX250G</v>
          </cell>
          <cell r="R1716">
            <v>11</v>
          </cell>
        </row>
        <row r="1717">
          <cell r="D1717">
            <v>46118</v>
          </cell>
          <cell r="K1717" t="str">
            <v>CN300</v>
          </cell>
          <cell r="R1717">
            <v>10</v>
          </cell>
        </row>
        <row r="1718">
          <cell r="D1718">
            <v>46118</v>
          </cell>
          <cell r="K1718" t="str">
            <v>TH200</v>
          </cell>
          <cell r="R1718">
            <v>1</v>
          </cell>
        </row>
        <row r="1719">
          <cell r="D1719">
            <v>46118</v>
          </cell>
          <cell r="K1719" t="str">
            <v>GM500</v>
          </cell>
          <cell r="R1719">
            <v>4</v>
          </cell>
        </row>
        <row r="1720">
          <cell r="D1720">
            <v>46118</v>
          </cell>
          <cell r="K1720" t="str">
            <v>CGM300</v>
          </cell>
          <cell r="R1720">
            <v>15</v>
          </cell>
        </row>
        <row r="1721">
          <cell r="D1721">
            <v>46118</v>
          </cell>
          <cell r="K1721" t="str">
            <v>CGM300</v>
          </cell>
          <cell r="R1721">
            <v>6</v>
          </cell>
        </row>
        <row r="1722">
          <cell r="D1722">
            <v>46118</v>
          </cell>
          <cell r="K1722" t="str">
            <v>TH200</v>
          </cell>
          <cell r="R1722">
            <v>6</v>
          </cell>
        </row>
        <row r="1723">
          <cell r="D1723">
            <v>46118</v>
          </cell>
          <cell r="K1723" t="str">
            <v>CGM300</v>
          </cell>
          <cell r="R1723">
            <v>12</v>
          </cell>
        </row>
        <row r="1724">
          <cell r="D1724">
            <v>46118</v>
          </cell>
          <cell r="K1724" t="str">
            <v>CGM300</v>
          </cell>
          <cell r="R1724">
            <v>10</v>
          </cell>
        </row>
        <row r="1725">
          <cell r="D1725">
            <v>46118</v>
          </cell>
          <cell r="K1725" t="str">
            <v>GM500</v>
          </cell>
          <cell r="R1725">
            <v>5</v>
          </cell>
        </row>
        <row r="1726">
          <cell r="D1726">
            <v>46118</v>
          </cell>
          <cell r="K1726" t="str">
            <v>CN300</v>
          </cell>
          <cell r="R1726">
            <v>3</v>
          </cell>
        </row>
        <row r="1727">
          <cell r="D1727">
            <v>46118</v>
          </cell>
          <cell r="K1727" t="str">
            <v>GTLX250G</v>
          </cell>
          <cell r="R1727">
            <v>10</v>
          </cell>
        </row>
        <row r="1728">
          <cell r="D1728">
            <v>46118</v>
          </cell>
          <cell r="K1728" t="str">
            <v>GXD500</v>
          </cell>
          <cell r="R1728">
            <v>5</v>
          </cell>
        </row>
        <row r="1729">
          <cell r="D1729">
            <v>46118</v>
          </cell>
          <cell r="K1729" t="str">
            <v>MNH250</v>
          </cell>
          <cell r="R1729">
            <v>5</v>
          </cell>
        </row>
        <row r="1730">
          <cell r="D1730">
            <v>46118</v>
          </cell>
          <cell r="K1730" t="str">
            <v>TH200</v>
          </cell>
          <cell r="R1730">
            <v>6</v>
          </cell>
        </row>
        <row r="1731">
          <cell r="D1731">
            <v>46118</v>
          </cell>
          <cell r="K1731" t="str">
            <v>MNH250</v>
          </cell>
          <cell r="R1731">
            <v>6</v>
          </cell>
        </row>
        <row r="1732">
          <cell r="D1732">
            <v>46118</v>
          </cell>
          <cell r="K1732" t="str">
            <v>CN300</v>
          </cell>
          <cell r="R1732">
            <v>5</v>
          </cell>
        </row>
        <row r="1733">
          <cell r="D1733">
            <v>46118</v>
          </cell>
          <cell r="K1733" t="str">
            <v>GM500</v>
          </cell>
          <cell r="R1733">
            <v>5</v>
          </cell>
        </row>
        <row r="1734">
          <cell r="D1734">
            <v>46118</v>
          </cell>
          <cell r="K1734" t="str">
            <v>CGM300</v>
          </cell>
          <cell r="R1734">
            <v>10</v>
          </cell>
        </row>
        <row r="1735">
          <cell r="D1735">
            <v>46118</v>
          </cell>
          <cell r="K1735" t="str">
            <v>TH200</v>
          </cell>
          <cell r="R1735">
            <v>3</v>
          </cell>
        </row>
        <row r="1736">
          <cell r="D1736">
            <v>46118</v>
          </cell>
          <cell r="K1736" t="str">
            <v>MNH250</v>
          </cell>
          <cell r="R1736">
            <v>3</v>
          </cell>
        </row>
        <row r="1737">
          <cell r="D1737">
            <v>46118</v>
          </cell>
          <cell r="K1737" t="str">
            <v>CGM300</v>
          </cell>
          <cell r="R1737">
            <v>10</v>
          </cell>
        </row>
        <row r="1738">
          <cell r="D1738">
            <v>46118</v>
          </cell>
          <cell r="K1738" t="str">
            <v>GTLX250G</v>
          </cell>
          <cell r="R1738">
            <v>5</v>
          </cell>
        </row>
        <row r="1739">
          <cell r="D1739">
            <v>46118</v>
          </cell>
          <cell r="K1739" t="str">
            <v>MNH250</v>
          </cell>
          <cell r="R1739">
            <v>3</v>
          </cell>
        </row>
        <row r="1740">
          <cell r="D1740">
            <v>46118</v>
          </cell>
          <cell r="K1740" t="str">
            <v>CC300</v>
          </cell>
          <cell r="R1740">
            <v>4</v>
          </cell>
        </row>
        <row r="1741">
          <cell r="D1741">
            <v>46118</v>
          </cell>
          <cell r="K1741" t="str">
            <v>GL250</v>
          </cell>
          <cell r="R1741">
            <v>3</v>
          </cell>
        </row>
        <row r="1742">
          <cell r="D1742">
            <v>46118</v>
          </cell>
          <cell r="K1742" t="str">
            <v>GM500</v>
          </cell>
          <cell r="R1742">
            <v>5</v>
          </cell>
        </row>
        <row r="1743">
          <cell r="D1743">
            <v>46118</v>
          </cell>
          <cell r="K1743" t="str">
            <v>CGM300</v>
          </cell>
          <cell r="R1743">
            <v>3</v>
          </cell>
        </row>
        <row r="1744">
          <cell r="D1744">
            <v>46118</v>
          </cell>
          <cell r="K1744" t="str">
            <v>TH200</v>
          </cell>
          <cell r="R1744">
            <v>2</v>
          </cell>
        </row>
        <row r="1745">
          <cell r="D1745">
            <v>46118</v>
          </cell>
          <cell r="K1745" t="str">
            <v>CGM300</v>
          </cell>
          <cell r="R1745">
            <v>15</v>
          </cell>
        </row>
        <row r="1746">
          <cell r="D1746">
            <v>46118</v>
          </cell>
          <cell r="K1746" t="str">
            <v>GTLX250G</v>
          </cell>
          <cell r="R1746">
            <v>10</v>
          </cell>
        </row>
        <row r="1747">
          <cell r="D1747">
            <v>46118</v>
          </cell>
          <cell r="K1747" t="str">
            <v>TH200</v>
          </cell>
          <cell r="R1747">
            <v>2</v>
          </cell>
        </row>
        <row r="1748">
          <cell r="D1748">
            <v>46118</v>
          </cell>
          <cell r="K1748" t="str">
            <v>CGM300</v>
          </cell>
          <cell r="R1748">
            <v>13</v>
          </cell>
        </row>
        <row r="1749">
          <cell r="D1749">
            <v>46118</v>
          </cell>
          <cell r="K1749" t="str">
            <v>GM500</v>
          </cell>
          <cell r="R1749">
            <v>1</v>
          </cell>
        </row>
        <row r="1750">
          <cell r="D1750">
            <v>46118</v>
          </cell>
          <cell r="K1750" t="str">
            <v>GTLX250G</v>
          </cell>
          <cell r="R1750">
            <v>3</v>
          </cell>
        </row>
        <row r="1751">
          <cell r="D1751">
            <v>46118</v>
          </cell>
          <cell r="K1751" t="str">
            <v>CGM300</v>
          </cell>
          <cell r="R1751">
            <v>11</v>
          </cell>
        </row>
        <row r="1752">
          <cell r="D1752">
            <v>46118</v>
          </cell>
          <cell r="K1752" t="str">
            <v>TH200</v>
          </cell>
          <cell r="R1752">
            <v>4</v>
          </cell>
        </row>
        <row r="1753">
          <cell r="D1753">
            <v>46118</v>
          </cell>
          <cell r="K1753" t="str">
            <v>GTLX250G</v>
          </cell>
          <cell r="R1753">
            <v>5</v>
          </cell>
        </row>
        <row r="1754">
          <cell r="D1754">
            <v>46118</v>
          </cell>
          <cell r="K1754" t="str">
            <v>GM500</v>
          </cell>
          <cell r="R1754">
            <v>2</v>
          </cell>
        </row>
        <row r="1755">
          <cell r="D1755">
            <v>46118</v>
          </cell>
          <cell r="K1755" t="str">
            <v>TH200</v>
          </cell>
          <cell r="R1755">
            <v>2</v>
          </cell>
        </row>
        <row r="1756">
          <cell r="D1756">
            <v>46118</v>
          </cell>
          <cell r="K1756" t="str">
            <v>MNH250</v>
          </cell>
          <cell r="R1756">
            <v>3</v>
          </cell>
        </row>
        <row r="1757">
          <cell r="D1757">
            <v>46118</v>
          </cell>
          <cell r="K1757" t="str">
            <v>CGM300</v>
          </cell>
          <cell r="R1757">
            <v>26</v>
          </cell>
        </row>
        <row r="1758">
          <cell r="D1758">
            <v>46118</v>
          </cell>
          <cell r="K1758" t="str">
            <v>GM500</v>
          </cell>
          <cell r="R1758">
            <v>4</v>
          </cell>
        </row>
        <row r="1759">
          <cell r="D1759">
            <v>46118</v>
          </cell>
          <cell r="K1759" t="str">
            <v>TH200</v>
          </cell>
          <cell r="R1759">
            <v>2</v>
          </cell>
        </row>
        <row r="1760">
          <cell r="D1760">
            <v>46118</v>
          </cell>
          <cell r="K1760" t="str">
            <v>CGM300</v>
          </cell>
          <cell r="R1760">
            <v>20</v>
          </cell>
        </row>
        <row r="1761">
          <cell r="D1761">
            <v>46118</v>
          </cell>
          <cell r="K1761" t="str">
            <v>TH200</v>
          </cell>
          <cell r="R1761">
            <v>2</v>
          </cell>
        </row>
        <row r="1762">
          <cell r="D1762">
            <v>46118</v>
          </cell>
          <cell r="K1762" t="str">
            <v>CGM300</v>
          </cell>
          <cell r="R1762">
            <v>20</v>
          </cell>
        </row>
        <row r="1763">
          <cell r="D1763">
            <v>46118</v>
          </cell>
          <cell r="K1763" t="str">
            <v>GTLX250G</v>
          </cell>
          <cell r="R1763">
            <v>2</v>
          </cell>
        </row>
        <row r="1764">
          <cell r="D1764">
            <v>46118</v>
          </cell>
          <cell r="K1764" t="str">
            <v>GM500</v>
          </cell>
          <cell r="R1764">
            <v>4</v>
          </cell>
        </row>
        <row r="1765">
          <cell r="D1765">
            <v>46118</v>
          </cell>
          <cell r="K1765" t="str">
            <v>TH200</v>
          </cell>
          <cell r="R1765">
            <v>3</v>
          </cell>
        </row>
        <row r="1766">
          <cell r="D1766">
            <v>46118</v>
          </cell>
          <cell r="K1766" t="str">
            <v>CGM300</v>
          </cell>
          <cell r="R1766">
            <v>30</v>
          </cell>
        </row>
        <row r="1767">
          <cell r="D1767">
            <v>46118</v>
          </cell>
          <cell r="K1767" t="str">
            <v>GM500</v>
          </cell>
          <cell r="R1767">
            <v>1</v>
          </cell>
        </row>
        <row r="1768">
          <cell r="D1768">
            <v>46118</v>
          </cell>
          <cell r="K1768" t="str">
            <v>TH200</v>
          </cell>
          <cell r="R1768">
            <v>3</v>
          </cell>
        </row>
        <row r="1769">
          <cell r="D1769">
            <v>46118</v>
          </cell>
          <cell r="K1769" t="str">
            <v>MNH250</v>
          </cell>
          <cell r="R1769">
            <v>2</v>
          </cell>
        </row>
        <row r="1770">
          <cell r="D1770">
            <v>46118</v>
          </cell>
          <cell r="K1770" t="str">
            <v>CGM300</v>
          </cell>
          <cell r="R1770">
            <v>8</v>
          </cell>
        </row>
        <row r="1771">
          <cell r="D1771">
            <v>46118</v>
          </cell>
          <cell r="K1771" t="str">
            <v>GM500</v>
          </cell>
          <cell r="R1771">
            <v>1</v>
          </cell>
        </row>
        <row r="1772">
          <cell r="D1772">
            <v>46118</v>
          </cell>
          <cell r="K1772" t="str">
            <v>TH200</v>
          </cell>
          <cell r="R1772">
            <v>3</v>
          </cell>
        </row>
        <row r="1773">
          <cell r="D1773">
            <v>46118</v>
          </cell>
          <cell r="K1773" t="str">
            <v>CGM300</v>
          </cell>
          <cell r="R1773">
            <v>1</v>
          </cell>
        </row>
        <row r="1774">
          <cell r="D1774">
            <v>46118</v>
          </cell>
          <cell r="K1774" t="str">
            <v>GTLX250G</v>
          </cell>
          <cell r="R1774">
            <v>1</v>
          </cell>
        </row>
        <row r="1775">
          <cell r="D1775">
            <v>46118</v>
          </cell>
          <cell r="K1775" t="str">
            <v>GM500</v>
          </cell>
          <cell r="R1775">
            <v>7</v>
          </cell>
        </row>
        <row r="1776">
          <cell r="D1776">
            <v>46118</v>
          </cell>
          <cell r="K1776" t="str">
            <v>GM500</v>
          </cell>
          <cell r="R1776">
            <v>7</v>
          </cell>
        </row>
        <row r="1777">
          <cell r="D1777">
            <v>46118</v>
          </cell>
          <cell r="K1777" t="str">
            <v>GTLX250G</v>
          </cell>
          <cell r="R1777">
            <v>1</v>
          </cell>
        </row>
        <row r="1778">
          <cell r="D1778">
            <v>46118</v>
          </cell>
          <cell r="K1778" t="str">
            <v>CGM300</v>
          </cell>
          <cell r="R1778">
            <v>2</v>
          </cell>
        </row>
        <row r="1779">
          <cell r="D1779">
            <v>46118</v>
          </cell>
          <cell r="K1779" t="str">
            <v>MNH250</v>
          </cell>
          <cell r="R1779">
            <v>1</v>
          </cell>
        </row>
        <row r="1780">
          <cell r="D1780">
            <v>46118</v>
          </cell>
          <cell r="K1780" t="str">
            <v>MNH250</v>
          </cell>
          <cell r="R1780">
            <v>8</v>
          </cell>
        </row>
        <row r="1781">
          <cell r="D1781">
            <v>46118</v>
          </cell>
          <cell r="K1781" t="str">
            <v>CGM300</v>
          </cell>
          <cell r="R1781">
            <v>1</v>
          </cell>
        </row>
        <row r="1782">
          <cell r="D1782">
            <v>46118</v>
          </cell>
          <cell r="K1782" t="str">
            <v>GTLX250G</v>
          </cell>
          <cell r="R1782">
            <v>4</v>
          </cell>
        </row>
        <row r="1783">
          <cell r="D1783">
            <v>46118</v>
          </cell>
          <cell r="K1783" t="str">
            <v>GM500</v>
          </cell>
          <cell r="R1783">
            <v>3</v>
          </cell>
        </row>
        <row r="1784">
          <cell r="D1784">
            <v>46118</v>
          </cell>
          <cell r="K1784" t="str">
            <v>MNH250</v>
          </cell>
          <cell r="R1784">
            <v>1</v>
          </cell>
        </row>
        <row r="1785">
          <cell r="D1785">
            <v>46118</v>
          </cell>
          <cell r="K1785" t="str">
            <v>GTLX250G</v>
          </cell>
          <cell r="R1785">
            <v>2</v>
          </cell>
        </row>
        <row r="1786">
          <cell r="D1786">
            <v>46118</v>
          </cell>
          <cell r="K1786" t="str">
            <v>GM500</v>
          </cell>
          <cell r="R1786">
            <v>8</v>
          </cell>
        </row>
        <row r="1787">
          <cell r="D1787">
            <v>46118</v>
          </cell>
          <cell r="K1787" t="str">
            <v>MNH250</v>
          </cell>
          <cell r="R1787">
            <v>4</v>
          </cell>
        </row>
        <row r="1788">
          <cell r="D1788">
            <v>46118</v>
          </cell>
          <cell r="K1788" t="str">
            <v>CGM300</v>
          </cell>
          <cell r="R1788">
            <v>10</v>
          </cell>
        </row>
        <row r="1789">
          <cell r="D1789">
            <v>46118</v>
          </cell>
          <cell r="K1789" t="str">
            <v>GM500</v>
          </cell>
          <cell r="R1789">
            <v>1</v>
          </cell>
        </row>
        <row r="1790">
          <cell r="D1790">
            <v>46118</v>
          </cell>
          <cell r="K1790" t="str">
            <v>CGM300</v>
          </cell>
          <cell r="R1790">
            <v>13</v>
          </cell>
        </row>
        <row r="1791">
          <cell r="D1791">
            <v>46118</v>
          </cell>
          <cell r="K1791" t="str">
            <v>GM500</v>
          </cell>
          <cell r="R1791">
            <v>5</v>
          </cell>
        </row>
        <row r="1792">
          <cell r="D1792">
            <v>46118</v>
          </cell>
          <cell r="K1792" t="str">
            <v>MNH250</v>
          </cell>
          <cell r="R1792">
            <v>1</v>
          </cell>
        </row>
        <row r="1793">
          <cell r="D1793">
            <v>46118</v>
          </cell>
          <cell r="K1793" t="str">
            <v>CGM300</v>
          </cell>
          <cell r="R1793">
            <v>10</v>
          </cell>
        </row>
        <row r="1794">
          <cell r="D1794">
            <v>46118</v>
          </cell>
          <cell r="K1794" t="str">
            <v>GTLX250G</v>
          </cell>
          <cell r="R1794">
            <v>2</v>
          </cell>
        </row>
        <row r="1795">
          <cell r="D1795">
            <v>46118</v>
          </cell>
          <cell r="K1795" t="str">
            <v>GM500</v>
          </cell>
          <cell r="R1795">
            <v>1</v>
          </cell>
        </row>
        <row r="1796">
          <cell r="D1796">
            <v>46118</v>
          </cell>
          <cell r="K1796" t="str">
            <v>CGM300</v>
          </cell>
          <cell r="R1796">
            <v>9</v>
          </cell>
        </row>
        <row r="1797">
          <cell r="D1797">
            <v>46118</v>
          </cell>
          <cell r="K1797" t="str">
            <v>GTLX250G</v>
          </cell>
          <cell r="R1797">
            <v>1</v>
          </cell>
        </row>
        <row r="1798">
          <cell r="D1798">
            <v>46118</v>
          </cell>
          <cell r="K1798" t="str">
            <v>GM500</v>
          </cell>
          <cell r="R1798">
            <v>1</v>
          </cell>
        </row>
        <row r="1799">
          <cell r="D1799">
            <v>46119</v>
          </cell>
          <cell r="K1799" t="str">
            <v>CGM300</v>
          </cell>
          <cell r="R1799">
            <v>20</v>
          </cell>
        </row>
        <row r="1800">
          <cell r="D1800">
            <v>46119</v>
          </cell>
          <cell r="K1800" t="str">
            <v>GTLX250G</v>
          </cell>
          <cell r="R1800">
            <v>20</v>
          </cell>
        </row>
        <row r="1801">
          <cell r="D1801">
            <v>46119</v>
          </cell>
          <cell r="K1801" t="str">
            <v>MNH250</v>
          </cell>
          <cell r="R1801">
            <v>12</v>
          </cell>
        </row>
        <row r="1802">
          <cell r="D1802">
            <v>46119</v>
          </cell>
          <cell r="K1802" t="str">
            <v>GTLX250G</v>
          </cell>
          <cell r="R1802">
            <v>26</v>
          </cell>
        </row>
        <row r="1803">
          <cell r="D1803">
            <v>46119</v>
          </cell>
          <cell r="K1803" t="str">
            <v>CC300</v>
          </cell>
          <cell r="R1803">
            <v>2</v>
          </cell>
        </row>
        <row r="1804">
          <cell r="D1804">
            <v>46119</v>
          </cell>
          <cell r="K1804" t="str">
            <v>TH200</v>
          </cell>
          <cell r="R1804">
            <v>4</v>
          </cell>
        </row>
        <row r="1805">
          <cell r="D1805">
            <v>46119</v>
          </cell>
          <cell r="K1805" t="str">
            <v>GM500</v>
          </cell>
          <cell r="R1805">
            <v>28</v>
          </cell>
        </row>
        <row r="1806">
          <cell r="D1806">
            <v>46119</v>
          </cell>
          <cell r="K1806" t="str">
            <v>CGM300</v>
          </cell>
          <cell r="R1806">
            <v>30</v>
          </cell>
        </row>
        <row r="1807">
          <cell r="D1807">
            <v>46119</v>
          </cell>
          <cell r="K1807" t="str">
            <v>MNH250</v>
          </cell>
          <cell r="R1807">
            <v>16</v>
          </cell>
        </row>
        <row r="1808">
          <cell r="D1808">
            <v>46119</v>
          </cell>
          <cell r="K1808" t="str">
            <v>GTLX250G</v>
          </cell>
          <cell r="R1808">
            <v>24</v>
          </cell>
        </row>
        <row r="1809">
          <cell r="D1809">
            <v>46119</v>
          </cell>
          <cell r="K1809" t="str">
            <v>CC300</v>
          </cell>
          <cell r="R1809">
            <v>4</v>
          </cell>
        </row>
        <row r="1810">
          <cell r="D1810">
            <v>46119</v>
          </cell>
          <cell r="K1810" t="str">
            <v>TH200</v>
          </cell>
          <cell r="R1810">
            <v>10</v>
          </cell>
        </row>
        <row r="1811">
          <cell r="D1811">
            <v>46119</v>
          </cell>
          <cell r="K1811" t="str">
            <v>GM500</v>
          </cell>
          <cell r="R1811">
            <v>24</v>
          </cell>
        </row>
        <row r="1812">
          <cell r="D1812">
            <v>46119</v>
          </cell>
          <cell r="K1812" t="str">
            <v>CGM300</v>
          </cell>
          <cell r="R1812">
            <v>30</v>
          </cell>
        </row>
        <row r="1813">
          <cell r="D1813">
            <v>46119</v>
          </cell>
          <cell r="K1813" t="str">
            <v>CGM300</v>
          </cell>
          <cell r="R1813">
            <v>36</v>
          </cell>
        </row>
        <row r="1814">
          <cell r="D1814">
            <v>46119</v>
          </cell>
          <cell r="K1814" t="str">
            <v>GM500</v>
          </cell>
          <cell r="R1814">
            <v>20</v>
          </cell>
        </row>
        <row r="1815">
          <cell r="D1815">
            <v>46119</v>
          </cell>
          <cell r="K1815" t="str">
            <v>TH200</v>
          </cell>
          <cell r="R1815">
            <v>6</v>
          </cell>
        </row>
        <row r="1816">
          <cell r="D1816">
            <v>46119</v>
          </cell>
          <cell r="K1816" t="str">
            <v>CC300</v>
          </cell>
          <cell r="R1816">
            <v>6</v>
          </cell>
        </row>
        <row r="1817">
          <cell r="D1817">
            <v>46119</v>
          </cell>
          <cell r="K1817" t="str">
            <v>GTLX250G</v>
          </cell>
          <cell r="R1817">
            <v>18</v>
          </cell>
        </row>
        <row r="1818">
          <cell r="D1818">
            <v>46119</v>
          </cell>
          <cell r="K1818" t="str">
            <v>MNH250</v>
          </cell>
          <cell r="R1818">
            <v>18</v>
          </cell>
        </row>
        <row r="1819">
          <cell r="D1819">
            <v>46119</v>
          </cell>
          <cell r="K1819" t="str">
            <v>TH200</v>
          </cell>
          <cell r="R1819">
            <v>5</v>
          </cell>
        </row>
        <row r="1820">
          <cell r="D1820">
            <v>46119</v>
          </cell>
          <cell r="K1820" t="str">
            <v>MNH250</v>
          </cell>
          <cell r="R1820">
            <v>8</v>
          </cell>
        </row>
        <row r="1821">
          <cell r="D1821">
            <v>46119</v>
          </cell>
          <cell r="K1821" t="str">
            <v>CGM300</v>
          </cell>
          <cell r="R1821">
            <v>10</v>
          </cell>
        </row>
        <row r="1822">
          <cell r="D1822">
            <v>46119</v>
          </cell>
          <cell r="K1822" t="str">
            <v>GTLX250G</v>
          </cell>
          <cell r="R1822">
            <v>12</v>
          </cell>
        </row>
        <row r="1823">
          <cell r="D1823">
            <v>46119</v>
          </cell>
          <cell r="K1823" t="str">
            <v>GM500</v>
          </cell>
          <cell r="R1823">
            <v>13</v>
          </cell>
        </row>
        <row r="1824">
          <cell r="D1824">
            <v>46119</v>
          </cell>
          <cell r="K1824" t="str">
            <v>GM500</v>
          </cell>
          <cell r="R1824">
            <v>26</v>
          </cell>
        </row>
        <row r="1825">
          <cell r="D1825">
            <v>46119</v>
          </cell>
          <cell r="K1825" t="str">
            <v>GTLX250G</v>
          </cell>
          <cell r="R1825">
            <v>9</v>
          </cell>
        </row>
        <row r="1826">
          <cell r="D1826">
            <v>46119</v>
          </cell>
          <cell r="K1826" t="str">
            <v>CGM300</v>
          </cell>
          <cell r="R1826">
            <v>13</v>
          </cell>
        </row>
        <row r="1827">
          <cell r="D1827">
            <v>46119</v>
          </cell>
          <cell r="K1827" t="str">
            <v>MNH250</v>
          </cell>
          <cell r="R1827">
            <v>12</v>
          </cell>
        </row>
        <row r="1828">
          <cell r="D1828">
            <v>46119</v>
          </cell>
          <cell r="K1828" t="str">
            <v>TH200</v>
          </cell>
          <cell r="R1828">
            <v>6</v>
          </cell>
        </row>
        <row r="1829">
          <cell r="D1829">
            <v>46119</v>
          </cell>
          <cell r="K1829" t="str">
            <v>CGM300</v>
          </cell>
          <cell r="R1829">
            <v>34</v>
          </cell>
        </row>
        <row r="1830">
          <cell r="D1830">
            <v>46119</v>
          </cell>
          <cell r="K1830" t="str">
            <v>GM500</v>
          </cell>
          <cell r="R1830">
            <v>30</v>
          </cell>
        </row>
        <row r="1831">
          <cell r="D1831">
            <v>46119</v>
          </cell>
          <cell r="K1831" t="str">
            <v>TH200</v>
          </cell>
          <cell r="R1831">
            <v>8</v>
          </cell>
        </row>
        <row r="1832">
          <cell r="D1832">
            <v>46119</v>
          </cell>
          <cell r="K1832" t="str">
            <v>CC300</v>
          </cell>
          <cell r="R1832">
            <v>4</v>
          </cell>
        </row>
        <row r="1833">
          <cell r="D1833">
            <v>46119</v>
          </cell>
          <cell r="K1833" t="str">
            <v>GTLX250G</v>
          </cell>
          <cell r="R1833">
            <v>30</v>
          </cell>
        </row>
        <row r="1834">
          <cell r="D1834">
            <v>46119</v>
          </cell>
          <cell r="K1834" t="str">
            <v>MNH250</v>
          </cell>
          <cell r="R1834">
            <v>20</v>
          </cell>
        </row>
        <row r="1835">
          <cell r="D1835">
            <v>46119</v>
          </cell>
          <cell r="K1835" t="str">
            <v>TH200</v>
          </cell>
          <cell r="R1835">
            <v>1</v>
          </cell>
        </row>
        <row r="1836">
          <cell r="D1836">
            <v>46119</v>
          </cell>
          <cell r="K1836" t="str">
            <v>CGM300</v>
          </cell>
          <cell r="R1836">
            <v>16</v>
          </cell>
        </row>
        <row r="1837">
          <cell r="D1837">
            <v>46119</v>
          </cell>
          <cell r="K1837" t="str">
            <v>GTLX250G</v>
          </cell>
          <cell r="R1837">
            <v>7</v>
          </cell>
        </row>
        <row r="1838">
          <cell r="D1838">
            <v>46119</v>
          </cell>
          <cell r="K1838" t="str">
            <v>GM500</v>
          </cell>
          <cell r="R1838">
            <v>7</v>
          </cell>
        </row>
        <row r="1839">
          <cell r="D1839">
            <v>46119</v>
          </cell>
          <cell r="K1839" t="str">
            <v>CGM300</v>
          </cell>
          <cell r="R1839">
            <v>44</v>
          </cell>
        </row>
        <row r="1840">
          <cell r="D1840">
            <v>46119</v>
          </cell>
          <cell r="K1840" t="str">
            <v>GM500</v>
          </cell>
          <cell r="R1840">
            <v>40</v>
          </cell>
        </row>
        <row r="1841">
          <cell r="D1841">
            <v>46119</v>
          </cell>
          <cell r="K1841" t="str">
            <v>TH200</v>
          </cell>
          <cell r="R1841">
            <v>4</v>
          </cell>
        </row>
        <row r="1842">
          <cell r="D1842">
            <v>46119</v>
          </cell>
          <cell r="K1842" t="str">
            <v>CC300</v>
          </cell>
          <cell r="R1842">
            <v>4</v>
          </cell>
        </row>
        <row r="1843">
          <cell r="D1843">
            <v>46119</v>
          </cell>
          <cell r="K1843" t="str">
            <v>GTLX250G</v>
          </cell>
          <cell r="R1843">
            <v>32</v>
          </cell>
        </row>
        <row r="1844">
          <cell r="D1844">
            <v>46119</v>
          </cell>
          <cell r="K1844" t="str">
            <v>MNH250</v>
          </cell>
          <cell r="R1844">
            <v>16</v>
          </cell>
        </row>
        <row r="1845">
          <cell r="D1845">
            <v>46119</v>
          </cell>
          <cell r="K1845" t="str">
            <v>GTLX250G</v>
          </cell>
          <cell r="R1845">
            <v>15</v>
          </cell>
        </row>
        <row r="1846">
          <cell r="D1846">
            <v>46119</v>
          </cell>
          <cell r="K1846" t="str">
            <v>MNH250</v>
          </cell>
          <cell r="R1846">
            <v>13</v>
          </cell>
        </row>
        <row r="1847">
          <cell r="D1847">
            <v>46119</v>
          </cell>
          <cell r="K1847" t="str">
            <v>CC300</v>
          </cell>
          <cell r="R1847">
            <v>5</v>
          </cell>
        </row>
        <row r="1848">
          <cell r="D1848">
            <v>46119</v>
          </cell>
          <cell r="K1848" t="str">
            <v>TH200</v>
          </cell>
          <cell r="R1848">
            <v>5</v>
          </cell>
        </row>
        <row r="1849">
          <cell r="D1849">
            <v>46119</v>
          </cell>
          <cell r="K1849" t="str">
            <v>CGM300</v>
          </cell>
          <cell r="R1849">
            <v>10</v>
          </cell>
        </row>
        <row r="1850">
          <cell r="D1850">
            <v>46119</v>
          </cell>
          <cell r="K1850" t="str">
            <v>CGM300</v>
          </cell>
          <cell r="R1850">
            <v>28</v>
          </cell>
        </row>
        <row r="1851">
          <cell r="D1851">
            <v>46119</v>
          </cell>
          <cell r="K1851" t="str">
            <v>GM500</v>
          </cell>
          <cell r="R1851">
            <v>24</v>
          </cell>
        </row>
        <row r="1852">
          <cell r="D1852">
            <v>46119</v>
          </cell>
          <cell r="K1852" t="str">
            <v>TH200</v>
          </cell>
          <cell r="R1852">
            <v>4</v>
          </cell>
        </row>
        <row r="1853">
          <cell r="D1853">
            <v>46119</v>
          </cell>
          <cell r="K1853" t="str">
            <v>CC300</v>
          </cell>
          <cell r="R1853">
            <v>2</v>
          </cell>
        </row>
        <row r="1854">
          <cell r="D1854">
            <v>46119</v>
          </cell>
          <cell r="K1854" t="str">
            <v>GTLX250G</v>
          </cell>
          <cell r="R1854">
            <v>24</v>
          </cell>
        </row>
        <row r="1855">
          <cell r="D1855">
            <v>46119</v>
          </cell>
          <cell r="K1855" t="str">
            <v>MNH250</v>
          </cell>
          <cell r="R1855">
            <v>14</v>
          </cell>
        </row>
        <row r="1856">
          <cell r="D1856">
            <v>46119</v>
          </cell>
          <cell r="K1856" t="str">
            <v>CGM300</v>
          </cell>
          <cell r="R1856">
            <v>17</v>
          </cell>
        </row>
        <row r="1857">
          <cell r="D1857">
            <v>46119</v>
          </cell>
          <cell r="K1857" t="str">
            <v>GM500</v>
          </cell>
          <cell r="R1857">
            <v>5</v>
          </cell>
        </row>
        <row r="1858">
          <cell r="D1858">
            <v>46119</v>
          </cell>
          <cell r="K1858" t="str">
            <v>GTLX250G</v>
          </cell>
          <cell r="R1858">
            <v>8</v>
          </cell>
        </row>
        <row r="1859">
          <cell r="D1859">
            <v>46119</v>
          </cell>
          <cell r="K1859" t="str">
            <v>MNH250</v>
          </cell>
          <cell r="R1859">
            <v>14</v>
          </cell>
        </row>
        <row r="1860">
          <cell r="D1860">
            <v>46119</v>
          </cell>
          <cell r="K1860" t="str">
            <v>CGM300</v>
          </cell>
          <cell r="R1860">
            <v>16</v>
          </cell>
        </row>
        <row r="1861">
          <cell r="D1861">
            <v>46119</v>
          </cell>
          <cell r="K1861" t="str">
            <v>GM500</v>
          </cell>
          <cell r="R1861">
            <v>6</v>
          </cell>
        </row>
        <row r="1862">
          <cell r="D1862">
            <v>46119</v>
          </cell>
          <cell r="K1862" t="str">
            <v>TH200</v>
          </cell>
          <cell r="R1862">
            <v>2</v>
          </cell>
        </row>
        <row r="1863">
          <cell r="D1863">
            <v>46119</v>
          </cell>
          <cell r="K1863" t="str">
            <v>CC300</v>
          </cell>
          <cell r="R1863">
            <v>2</v>
          </cell>
        </row>
        <row r="1864">
          <cell r="D1864">
            <v>46119</v>
          </cell>
          <cell r="K1864" t="str">
            <v>GTLX250G</v>
          </cell>
          <cell r="R1864">
            <v>12</v>
          </cell>
        </row>
        <row r="1865">
          <cell r="D1865">
            <v>46119</v>
          </cell>
          <cell r="K1865" t="str">
            <v>MNH250</v>
          </cell>
          <cell r="R1865">
            <v>6</v>
          </cell>
        </row>
        <row r="1866">
          <cell r="D1866">
            <v>46119</v>
          </cell>
          <cell r="K1866" t="str">
            <v>MNH250</v>
          </cell>
          <cell r="R1866">
            <v>4</v>
          </cell>
        </row>
        <row r="1867">
          <cell r="D1867">
            <v>46119</v>
          </cell>
          <cell r="K1867" t="str">
            <v>GTLX250G</v>
          </cell>
          <cell r="R1867">
            <v>10</v>
          </cell>
        </row>
        <row r="1868">
          <cell r="D1868">
            <v>46119</v>
          </cell>
          <cell r="K1868" t="str">
            <v>CC300</v>
          </cell>
          <cell r="R1868">
            <v>2</v>
          </cell>
        </row>
        <row r="1869">
          <cell r="D1869">
            <v>46119</v>
          </cell>
          <cell r="K1869" t="str">
            <v>TH200</v>
          </cell>
          <cell r="R1869">
            <v>2</v>
          </cell>
        </row>
        <row r="1870">
          <cell r="D1870">
            <v>46119</v>
          </cell>
          <cell r="K1870" t="str">
            <v>GM500</v>
          </cell>
          <cell r="R1870">
            <v>12</v>
          </cell>
        </row>
        <row r="1871">
          <cell r="D1871">
            <v>46119</v>
          </cell>
          <cell r="K1871" t="str">
            <v>CGM300</v>
          </cell>
          <cell r="R1871">
            <v>20</v>
          </cell>
        </row>
        <row r="1872">
          <cell r="D1872">
            <v>46119</v>
          </cell>
          <cell r="K1872" t="str">
            <v>CGM300</v>
          </cell>
          <cell r="R1872">
            <v>10</v>
          </cell>
        </row>
        <row r="1873">
          <cell r="D1873">
            <v>46119</v>
          </cell>
          <cell r="K1873" t="str">
            <v>GM500</v>
          </cell>
          <cell r="R1873">
            <v>10</v>
          </cell>
        </row>
        <row r="1874">
          <cell r="D1874">
            <v>46119</v>
          </cell>
          <cell r="K1874" t="str">
            <v>TH200</v>
          </cell>
          <cell r="R1874">
            <v>10</v>
          </cell>
        </row>
        <row r="1875">
          <cell r="D1875">
            <v>46119</v>
          </cell>
          <cell r="K1875" t="str">
            <v>CN300</v>
          </cell>
          <cell r="R1875">
            <v>5</v>
          </cell>
        </row>
        <row r="1876">
          <cell r="D1876">
            <v>46119</v>
          </cell>
          <cell r="K1876" t="str">
            <v>CGM300</v>
          </cell>
          <cell r="R1876">
            <v>15</v>
          </cell>
        </row>
        <row r="1877">
          <cell r="D1877">
            <v>46119</v>
          </cell>
          <cell r="K1877" t="str">
            <v>CC300</v>
          </cell>
          <cell r="R1877">
            <v>10</v>
          </cell>
        </row>
        <row r="1878">
          <cell r="D1878">
            <v>46119</v>
          </cell>
          <cell r="K1878" t="str">
            <v>MNH250</v>
          </cell>
          <cell r="R1878">
            <v>10</v>
          </cell>
        </row>
        <row r="1879">
          <cell r="D1879">
            <v>46119</v>
          </cell>
          <cell r="K1879" t="str">
            <v>GTLX250G</v>
          </cell>
          <cell r="R1879">
            <v>6</v>
          </cell>
        </row>
        <row r="1880">
          <cell r="D1880">
            <v>46119</v>
          </cell>
          <cell r="K1880" t="str">
            <v>GM500</v>
          </cell>
          <cell r="R1880">
            <v>10</v>
          </cell>
        </row>
        <row r="1881">
          <cell r="D1881">
            <v>46119</v>
          </cell>
          <cell r="K1881" t="str">
            <v>TH200</v>
          </cell>
          <cell r="R1881">
            <v>3</v>
          </cell>
        </row>
        <row r="1882">
          <cell r="D1882">
            <v>46119</v>
          </cell>
          <cell r="K1882" t="str">
            <v>MNH250</v>
          </cell>
          <cell r="R1882">
            <v>6</v>
          </cell>
        </row>
        <row r="1883">
          <cell r="D1883">
            <v>46119</v>
          </cell>
          <cell r="K1883" t="str">
            <v>CN300</v>
          </cell>
          <cell r="R1883">
            <v>2</v>
          </cell>
        </row>
        <row r="1884">
          <cell r="D1884">
            <v>46119</v>
          </cell>
          <cell r="K1884" t="str">
            <v>CC300</v>
          </cell>
          <cell r="R1884">
            <v>4</v>
          </cell>
        </row>
        <row r="1885">
          <cell r="D1885">
            <v>46119</v>
          </cell>
          <cell r="K1885" t="str">
            <v>CGM300</v>
          </cell>
          <cell r="R1885">
            <v>6</v>
          </cell>
        </row>
        <row r="1886">
          <cell r="D1886">
            <v>46119</v>
          </cell>
          <cell r="K1886" t="str">
            <v>GL250</v>
          </cell>
          <cell r="R1886">
            <v>5</v>
          </cell>
        </row>
        <row r="1887">
          <cell r="D1887">
            <v>46119</v>
          </cell>
          <cell r="K1887" t="str">
            <v>GTLX250G</v>
          </cell>
          <cell r="R1887">
            <v>5</v>
          </cell>
        </row>
        <row r="1888">
          <cell r="D1888">
            <v>46119</v>
          </cell>
          <cell r="K1888" t="str">
            <v>MNH250</v>
          </cell>
          <cell r="R1888">
            <v>10</v>
          </cell>
        </row>
        <row r="1889">
          <cell r="D1889">
            <v>46119</v>
          </cell>
          <cell r="K1889" t="str">
            <v>CGM300</v>
          </cell>
          <cell r="R1889">
            <v>5</v>
          </cell>
        </row>
        <row r="1890">
          <cell r="D1890">
            <v>46119</v>
          </cell>
          <cell r="K1890" t="str">
            <v>GM500</v>
          </cell>
          <cell r="R1890">
            <v>15</v>
          </cell>
        </row>
        <row r="1891">
          <cell r="D1891">
            <v>46119</v>
          </cell>
          <cell r="K1891" t="str">
            <v>GM500</v>
          </cell>
          <cell r="R1891">
            <v>10</v>
          </cell>
        </row>
        <row r="1892">
          <cell r="D1892">
            <v>46119</v>
          </cell>
          <cell r="K1892" t="str">
            <v>CGM300</v>
          </cell>
          <cell r="R1892">
            <v>26</v>
          </cell>
        </row>
        <row r="1893">
          <cell r="D1893">
            <v>46119</v>
          </cell>
          <cell r="K1893" t="str">
            <v>MNH250</v>
          </cell>
          <cell r="R1893">
            <v>2</v>
          </cell>
        </row>
        <row r="1894">
          <cell r="D1894">
            <v>46119</v>
          </cell>
          <cell r="K1894" t="str">
            <v>GL250</v>
          </cell>
          <cell r="R1894">
            <v>2</v>
          </cell>
        </row>
        <row r="1895">
          <cell r="D1895">
            <v>46119</v>
          </cell>
          <cell r="K1895" t="str">
            <v>GM500</v>
          </cell>
          <cell r="R1895">
            <v>6</v>
          </cell>
        </row>
        <row r="1896">
          <cell r="D1896">
            <v>46119</v>
          </cell>
          <cell r="K1896" t="str">
            <v>GTLX250G</v>
          </cell>
          <cell r="R1896">
            <v>4</v>
          </cell>
        </row>
        <row r="1897">
          <cell r="D1897">
            <v>46119</v>
          </cell>
          <cell r="K1897" t="str">
            <v>CGM300</v>
          </cell>
          <cell r="R1897">
            <v>6</v>
          </cell>
        </row>
        <row r="1898">
          <cell r="D1898">
            <v>46119</v>
          </cell>
          <cell r="K1898" t="str">
            <v>GM500</v>
          </cell>
          <cell r="R1898">
            <v>5</v>
          </cell>
        </row>
        <row r="1899">
          <cell r="D1899">
            <v>46119</v>
          </cell>
          <cell r="K1899" t="str">
            <v>GTLX250G</v>
          </cell>
          <cell r="R1899">
            <v>5</v>
          </cell>
        </row>
        <row r="1900">
          <cell r="D1900">
            <v>46119</v>
          </cell>
          <cell r="K1900" t="str">
            <v>MNH250</v>
          </cell>
          <cell r="R1900">
            <v>5</v>
          </cell>
        </row>
        <row r="1901">
          <cell r="D1901">
            <v>46119</v>
          </cell>
          <cell r="K1901" t="str">
            <v>CGM300</v>
          </cell>
          <cell r="R1901">
            <v>10</v>
          </cell>
        </row>
        <row r="1902">
          <cell r="D1902">
            <v>46119</v>
          </cell>
          <cell r="K1902" t="str">
            <v>CC300</v>
          </cell>
          <cell r="R1902">
            <v>5</v>
          </cell>
        </row>
        <row r="1903">
          <cell r="D1903">
            <v>46119</v>
          </cell>
          <cell r="K1903" t="str">
            <v>GXD500</v>
          </cell>
          <cell r="R1903">
            <v>5</v>
          </cell>
        </row>
        <row r="1904">
          <cell r="D1904">
            <v>46119</v>
          </cell>
          <cell r="K1904" t="str">
            <v>CGM300</v>
          </cell>
          <cell r="R1904">
            <v>25</v>
          </cell>
        </row>
        <row r="1905">
          <cell r="D1905">
            <v>46119</v>
          </cell>
          <cell r="K1905" t="str">
            <v>GM500</v>
          </cell>
          <cell r="R1905">
            <v>6</v>
          </cell>
        </row>
        <row r="1906">
          <cell r="D1906">
            <v>46119</v>
          </cell>
          <cell r="K1906" t="str">
            <v>CC300</v>
          </cell>
          <cell r="R1906">
            <v>10</v>
          </cell>
        </row>
        <row r="1907">
          <cell r="D1907">
            <v>46119</v>
          </cell>
          <cell r="K1907" t="str">
            <v>GTLX250G</v>
          </cell>
          <cell r="R1907">
            <v>6</v>
          </cell>
        </row>
        <row r="1908">
          <cell r="D1908">
            <v>46119</v>
          </cell>
          <cell r="K1908" t="str">
            <v>CGM300</v>
          </cell>
          <cell r="R1908">
            <v>8</v>
          </cell>
        </row>
        <row r="1909">
          <cell r="D1909">
            <v>46119</v>
          </cell>
          <cell r="K1909" t="str">
            <v>CC300</v>
          </cell>
          <cell r="R1909">
            <v>6</v>
          </cell>
        </row>
        <row r="1910">
          <cell r="D1910">
            <v>46119</v>
          </cell>
          <cell r="K1910" t="str">
            <v>MNH250</v>
          </cell>
          <cell r="R1910">
            <v>6</v>
          </cell>
        </row>
        <row r="1911">
          <cell r="D1911">
            <v>46119</v>
          </cell>
          <cell r="K1911" t="str">
            <v>GM500</v>
          </cell>
          <cell r="R1911">
            <v>5</v>
          </cell>
        </row>
        <row r="1912">
          <cell r="D1912">
            <v>46119</v>
          </cell>
          <cell r="K1912" t="str">
            <v>CGM300</v>
          </cell>
          <cell r="R1912">
            <v>20</v>
          </cell>
        </row>
        <row r="1913">
          <cell r="D1913">
            <v>46119</v>
          </cell>
          <cell r="K1913" t="str">
            <v>GM500</v>
          </cell>
          <cell r="R1913">
            <v>10</v>
          </cell>
        </row>
        <row r="1914">
          <cell r="D1914">
            <v>46119</v>
          </cell>
          <cell r="K1914" t="str">
            <v>GTLX250G</v>
          </cell>
          <cell r="R1914">
            <v>5</v>
          </cell>
        </row>
        <row r="1915">
          <cell r="D1915">
            <v>46119</v>
          </cell>
          <cell r="K1915" t="str">
            <v>MNH250</v>
          </cell>
          <cell r="R1915">
            <v>5</v>
          </cell>
        </row>
        <row r="1916">
          <cell r="D1916">
            <v>46119</v>
          </cell>
          <cell r="K1916" t="str">
            <v>CGM300</v>
          </cell>
          <cell r="R1916">
            <v>20</v>
          </cell>
        </row>
        <row r="1917">
          <cell r="D1917">
            <v>46119</v>
          </cell>
          <cell r="K1917" t="str">
            <v>GM500</v>
          </cell>
          <cell r="R1917">
            <v>5</v>
          </cell>
        </row>
        <row r="1918">
          <cell r="D1918">
            <v>46119</v>
          </cell>
          <cell r="K1918" t="str">
            <v>GTLX250G</v>
          </cell>
          <cell r="R1918">
            <v>6</v>
          </cell>
        </row>
        <row r="1919">
          <cell r="D1919">
            <v>46119</v>
          </cell>
          <cell r="K1919" t="str">
            <v>MNH250</v>
          </cell>
          <cell r="R1919">
            <v>10</v>
          </cell>
        </row>
        <row r="1920">
          <cell r="D1920">
            <v>46119</v>
          </cell>
          <cell r="K1920" t="str">
            <v>CGM300</v>
          </cell>
          <cell r="R1920">
            <v>28</v>
          </cell>
        </row>
        <row r="1921">
          <cell r="D1921">
            <v>46119</v>
          </cell>
          <cell r="K1921" t="str">
            <v>GM500</v>
          </cell>
          <cell r="R1921">
            <v>10</v>
          </cell>
        </row>
        <row r="1922">
          <cell r="D1922">
            <v>46119</v>
          </cell>
          <cell r="K1922" t="str">
            <v>TH200</v>
          </cell>
          <cell r="R1922">
            <v>4</v>
          </cell>
        </row>
        <row r="1923">
          <cell r="D1923">
            <v>46119</v>
          </cell>
          <cell r="K1923" t="str">
            <v>CC300</v>
          </cell>
          <cell r="R1923">
            <v>2</v>
          </cell>
        </row>
        <row r="1924">
          <cell r="D1924">
            <v>46119</v>
          </cell>
          <cell r="K1924" t="str">
            <v>GTLX250G</v>
          </cell>
          <cell r="R1924">
            <v>10</v>
          </cell>
        </row>
        <row r="1925">
          <cell r="D1925">
            <v>46119</v>
          </cell>
          <cell r="K1925" t="str">
            <v>MNH250</v>
          </cell>
          <cell r="R1925">
            <v>14</v>
          </cell>
        </row>
        <row r="1926">
          <cell r="D1926">
            <v>46119</v>
          </cell>
          <cell r="K1926" t="str">
            <v>CGM300</v>
          </cell>
          <cell r="R1926">
            <v>24</v>
          </cell>
        </row>
        <row r="1927">
          <cell r="D1927">
            <v>46119</v>
          </cell>
          <cell r="K1927" t="str">
            <v>GM500</v>
          </cell>
          <cell r="R1927">
            <v>2</v>
          </cell>
        </row>
        <row r="1928">
          <cell r="D1928">
            <v>46119</v>
          </cell>
          <cell r="K1928" t="str">
            <v>CC300</v>
          </cell>
          <cell r="R1928">
            <v>2</v>
          </cell>
        </row>
        <row r="1929">
          <cell r="D1929">
            <v>46119</v>
          </cell>
          <cell r="K1929" t="str">
            <v>GTLX250G</v>
          </cell>
          <cell r="R1929">
            <v>12</v>
          </cell>
        </row>
        <row r="1930">
          <cell r="D1930">
            <v>46119</v>
          </cell>
          <cell r="K1930" t="str">
            <v>MNH250</v>
          </cell>
          <cell r="R1930">
            <v>12</v>
          </cell>
        </row>
        <row r="1931">
          <cell r="D1931">
            <v>46119</v>
          </cell>
          <cell r="K1931" t="str">
            <v>CGM300</v>
          </cell>
          <cell r="R1931">
            <v>10</v>
          </cell>
        </row>
        <row r="1932">
          <cell r="D1932">
            <v>46119</v>
          </cell>
          <cell r="K1932" t="str">
            <v>CGM300</v>
          </cell>
          <cell r="R1932">
            <v>60</v>
          </cell>
        </row>
        <row r="1933">
          <cell r="D1933">
            <v>46119</v>
          </cell>
          <cell r="K1933" t="str">
            <v>GM500</v>
          </cell>
          <cell r="R1933">
            <v>20</v>
          </cell>
        </row>
        <row r="1934">
          <cell r="D1934">
            <v>46119</v>
          </cell>
          <cell r="K1934" t="str">
            <v>TH200</v>
          </cell>
          <cell r="R1934">
            <v>20</v>
          </cell>
        </row>
        <row r="1935">
          <cell r="D1935">
            <v>46119</v>
          </cell>
          <cell r="K1935" t="str">
            <v>GTLX250G</v>
          </cell>
          <cell r="R1935">
            <v>20</v>
          </cell>
        </row>
        <row r="1936">
          <cell r="D1936">
            <v>46119</v>
          </cell>
          <cell r="K1936" t="str">
            <v>MNH250</v>
          </cell>
          <cell r="R1936">
            <v>10</v>
          </cell>
        </row>
        <row r="1937">
          <cell r="D1937">
            <v>46119</v>
          </cell>
          <cell r="K1937" t="str">
            <v>CGM300</v>
          </cell>
          <cell r="R1937">
            <v>5</v>
          </cell>
        </row>
        <row r="1938">
          <cell r="D1938">
            <v>46119</v>
          </cell>
          <cell r="K1938" t="str">
            <v>GM500</v>
          </cell>
          <cell r="R1938">
            <v>12</v>
          </cell>
        </row>
        <row r="1939">
          <cell r="D1939">
            <v>46119</v>
          </cell>
          <cell r="K1939" t="str">
            <v>TH200</v>
          </cell>
          <cell r="R1939">
            <v>5</v>
          </cell>
        </row>
        <row r="1940">
          <cell r="D1940">
            <v>46119</v>
          </cell>
          <cell r="K1940" t="str">
            <v>GTLX250G</v>
          </cell>
          <cell r="R1940">
            <v>5</v>
          </cell>
        </row>
        <row r="1941">
          <cell r="D1941">
            <v>46119</v>
          </cell>
          <cell r="K1941" t="str">
            <v>MNH250</v>
          </cell>
          <cell r="R1941">
            <v>5</v>
          </cell>
        </row>
        <row r="1942">
          <cell r="D1942">
            <v>46119</v>
          </cell>
          <cell r="K1942" t="str">
            <v>GM500</v>
          </cell>
          <cell r="R1942">
            <v>10</v>
          </cell>
        </row>
        <row r="1943">
          <cell r="D1943">
            <v>46119</v>
          </cell>
          <cell r="K1943" t="str">
            <v>GTLX250G</v>
          </cell>
          <cell r="R1943">
            <v>5</v>
          </cell>
        </row>
        <row r="1944">
          <cell r="D1944">
            <v>46119</v>
          </cell>
          <cell r="K1944" t="str">
            <v>MNH250</v>
          </cell>
          <cell r="R1944">
            <v>5</v>
          </cell>
        </row>
        <row r="1945">
          <cell r="D1945">
            <v>46119</v>
          </cell>
          <cell r="K1945" t="str">
            <v>CGM300</v>
          </cell>
          <cell r="R1945">
            <v>10</v>
          </cell>
        </row>
        <row r="1946">
          <cell r="D1946">
            <v>46119</v>
          </cell>
          <cell r="K1946" t="str">
            <v>CC300</v>
          </cell>
          <cell r="R1946">
            <v>10</v>
          </cell>
        </row>
        <row r="1947">
          <cell r="D1947">
            <v>46119</v>
          </cell>
          <cell r="K1947" t="str">
            <v>CGM300</v>
          </cell>
          <cell r="R1947">
            <v>15</v>
          </cell>
        </row>
        <row r="1948">
          <cell r="D1948">
            <v>46119</v>
          </cell>
          <cell r="K1948" t="str">
            <v>MNH250</v>
          </cell>
          <cell r="R1948">
            <v>5</v>
          </cell>
        </row>
        <row r="1949">
          <cell r="D1949">
            <v>46119</v>
          </cell>
          <cell r="K1949" t="str">
            <v>CC300</v>
          </cell>
          <cell r="R1949">
            <v>4</v>
          </cell>
        </row>
        <row r="1950">
          <cell r="D1950">
            <v>46119</v>
          </cell>
          <cell r="K1950" t="str">
            <v>CGM300</v>
          </cell>
          <cell r="R1950">
            <v>6</v>
          </cell>
        </row>
        <row r="1951">
          <cell r="D1951">
            <v>46119</v>
          </cell>
          <cell r="K1951" t="str">
            <v>MNH250</v>
          </cell>
          <cell r="R1951">
            <v>4</v>
          </cell>
        </row>
        <row r="1952">
          <cell r="D1952">
            <v>46119</v>
          </cell>
          <cell r="K1952" t="str">
            <v>GTLX250G</v>
          </cell>
          <cell r="R1952">
            <v>6</v>
          </cell>
        </row>
        <row r="1953">
          <cell r="D1953">
            <v>46119</v>
          </cell>
          <cell r="K1953" t="str">
            <v>CGM300</v>
          </cell>
          <cell r="R1953">
            <v>15</v>
          </cell>
        </row>
        <row r="1954">
          <cell r="D1954">
            <v>46119</v>
          </cell>
          <cell r="K1954" t="str">
            <v>MNH250</v>
          </cell>
          <cell r="R1954">
            <v>10</v>
          </cell>
        </row>
        <row r="1955">
          <cell r="D1955">
            <v>46119</v>
          </cell>
          <cell r="K1955" t="str">
            <v>TH200</v>
          </cell>
          <cell r="R1955">
            <v>7</v>
          </cell>
        </row>
        <row r="1956">
          <cell r="D1956">
            <v>46119</v>
          </cell>
          <cell r="K1956" t="str">
            <v>CGM300</v>
          </cell>
          <cell r="R1956">
            <v>9</v>
          </cell>
        </row>
        <row r="1957">
          <cell r="D1957">
            <v>46119</v>
          </cell>
          <cell r="K1957" t="str">
            <v>MNH250</v>
          </cell>
          <cell r="R1957">
            <v>9</v>
          </cell>
        </row>
        <row r="1958">
          <cell r="D1958">
            <v>46119</v>
          </cell>
          <cell r="K1958" t="str">
            <v>TH200</v>
          </cell>
          <cell r="R1958">
            <v>3</v>
          </cell>
        </row>
        <row r="1959">
          <cell r="D1959">
            <v>46119</v>
          </cell>
          <cell r="K1959" t="str">
            <v>CC300</v>
          </cell>
          <cell r="R1959">
            <v>4</v>
          </cell>
        </row>
        <row r="1960">
          <cell r="D1960">
            <v>46119</v>
          </cell>
          <cell r="K1960" t="str">
            <v>GTLX250G</v>
          </cell>
          <cell r="R1960">
            <v>3</v>
          </cell>
        </row>
        <row r="1961">
          <cell r="D1961">
            <v>46119</v>
          </cell>
          <cell r="K1961" t="str">
            <v>GM500</v>
          </cell>
          <cell r="R1961">
            <v>6</v>
          </cell>
        </row>
        <row r="1962">
          <cell r="D1962">
            <v>46119</v>
          </cell>
          <cell r="K1962" t="str">
            <v>MNH250</v>
          </cell>
          <cell r="R1962">
            <v>3</v>
          </cell>
        </row>
        <row r="1963">
          <cell r="D1963">
            <v>46119</v>
          </cell>
          <cell r="K1963" t="str">
            <v>TH200</v>
          </cell>
          <cell r="R1963">
            <v>3</v>
          </cell>
        </row>
        <row r="1964">
          <cell r="D1964">
            <v>46119</v>
          </cell>
          <cell r="K1964" t="str">
            <v>CGM300</v>
          </cell>
          <cell r="R1964">
            <v>3</v>
          </cell>
        </row>
        <row r="1965">
          <cell r="D1965">
            <v>46119</v>
          </cell>
          <cell r="K1965" t="str">
            <v>CN300</v>
          </cell>
          <cell r="R1965">
            <v>2</v>
          </cell>
        </row>
        <row r="1966">
          <cell r="D1966">
            <v>46119</v>
          </cell>
          <cell r="K1966" t="str">
            <v>CC300</v>
          </cell>
          <cell r="R1966">
            <v>2</v>
          </cell>
        </row>
        <row r="1967">
          <cell r="D1967">
            <v>46119</v>
          </cell>
          <cell r="K1967" t="str">
            <v>GTLX250G</v>
          </cell>
          <cell r="R1967">
            <v>3</v>
          </cell>
        </row>
        <row r="1968">
          <cell r="D1968">
            <v>46119</v>
          </cell>
          <cell r="K1968" t="str">
            <v>MNH250</v>
          </cell>
          <cell r="R1968">
            <v>9</v>
          </cell>
        </row>
        <row r="1969">
          <cell r="D1969">
            <v>46119</v>
          </cell>
          <cell r="K1969" t="str">
            <v>TH200</v>
          </cell>
          <cell r="R1969">
            <v>3</v>
          </cell>
        </row>
        <row r="1970">
          <cell r="D1970">
            <v>46119</v>
          </cell>
          <cell r="K1970" t="str">
            <v>CC300</v>
          </cell>
          <cell r="R1970">
            <v>6</v>
          </cell>
        </row>
        <row r="1971">
          <cell r="D1971">
            <v>46119</v>
          </cell>
          <cell r="K1971" t="str">
            <v>GM500</v>
          </cell>
          <cell r="R1971">
            <v>3</v>
          </cell>
        </row>
        <row r="1972">
          <cell r="D1972">
            <v>46119</v>
          </cell>
          <cell r="K1972" t="str">
            <v>CN300</v>
          </cell>
          <cell r="R1972">
            <v>6</v>
          </cell>
        </row>
        <row r="1973">
          <cell r="D1973">
            <v>46119</v>
          </cell>
          <cell r="K1973" t="str">
            <v>CGM300</v>
          </cell>
          <cell r="R1973">
            <v>20</v>
          </cell>
        </row>
        <row r="1974">
          <cell r="D1974">
            <v>46119</v>
          </cell>
          <cell r="K1974" t="str">
            <v>GM500</v>
          </cell>
          <cell r="R1974">
            <v>15</v>
          </cell>
        </row>
        <row r="1975">
          <cell r="D1975">
            <v>46119</v>
          </cell>
          <cell r="K1975" t="str">
            <v>MNH250</v>
          </cell>
          <cell r="R1975">
            <v>5</v>
          </cell>
        </row>
        <row r="1976">
          <cell r="D1976">
            <v>46119</v>
          </cell>
          <cell r="K1976" t="str">
            <v>CGM300</v>
          </cell>
          <cell r="R1976">
            <v>5</v>
          </cell>
        </row>
        <row r="1977">
          <cell r="D1977">
            <v>46119</v>
          </cell>
          <cell r="K1977" t="str">
            <v>GTLX250G</v>
          </cell>
          <cell r="R1977">
            <v>5</v>
          </cell>
        </row>
        <row r="1978">
          <cell r="D1978">
            <v>46119</v>
          </cell>
          <cell r="K1978" t="str">
            <v>MNH250</v>
          </cell>
          <cell r="R1978">
            <v>16</v>
          </cell>
        </row>
        <row r="1979">
          <cell r="D1979">
            <v>46119</v>
          </cell>
          <cell r="K1979" t="str">
            <v>GTLX250G</v>
          </cell>
          <cell r="R1979">
            <v>7</v>
          </cell>
        </row>
        <row r="1980">
          <cell r="D1980">
            <v>46119</v>
          </cell>
          <cell r="K1980" t="str">
            <v>CC300</v>
          </cell>
          <cell r="R1980">
            <v>7</v>
          </cell>
        </row>
        <row r="1981">
          <cell r="D1981">
            <v>46119</v>
          </cell>
          <cell r="K1981" t="str">
            <v>CN300</v>
          </cell>
          <cell r="R1981">
            <v>18</v>
          </cell>
        </row>
        <row r="1982">
          <cell r="D1982">
            <v>46119</v>
          </cell>
          <cell r="K1982" t="str">
            <v>TH200</v>
          </cell>
          <cell r="R1982">
            <v>6</v>
          </cell>
        </row>
        <row r="1983">
          <cell r="D1983">
            <v>46119</v>
          </cell>
          <cell r="K1983" t="str">
            <v>GM500</v>
          </cell>
          <cell r="R1983">
            <v>1</v>
          </cell>
        </row>
        <row r="1984">
          <cell r="D1984">
            <v>46119</v>
          </cell>
          <cell r="K1984" t="str">
            <v>CGM300</v>
          </cell>
          <cell r="R1984">
            <v>6</v>
          </cell>
        </row>
        <row r="1985">
          <cell r="D1985">
            <v>46119</v>
          </cell>
          <cell r="K1985" t="str">
            <v>CGM300</v>
          </cell>
          <cell r="R1985">
            <v>28</v>
          </cell>
        </row>
        <row r="1986">
          <cell r="D1986">
            <v>46119</v>
          </cell>
          <cell r="K1986" t="str">
            <v>GM500</v>
          </cell>
          <cell r="R1986">
            <v>6</v>
          </cell>
        </row>
        <row r="1987">
          <cell r="D1987">
            <v>46119</v>
          </cell>
          <cell r="K1987" t="str">
            <v>TH200</v>
          </cell>
          <cell r="R1987">
            <v>12</v>
          </cell>
        </row>
        <row r="1988">
          <cell r="D1988">
            <v>46119</v>
          </cell>
          <cell r="K1988" t="str">
            <v>CN300</v>
          </cell>
          <cell r="R1988">
            <v>10</v>
          </cell>
        </row>
        <row r="1989">
          <cell r="D1989">
            <v>46119</v>
          </cell>
          <cell r="K1989" t="str">
            <v>CC300</v>
          </cell>
          <cell r="R1989">
            <v>4</v>
          </cell>
        </row>
        <row r="1990">
          <cell r="D1990">
            <v>46119</v>
          </cell>
          <cell r="K1990" t="str">
            <v>GTLX250G</v>
          </cell>
          <cell r="R1990">
            <v>5</v>
          </cell>
        </row>
        <row r="1991">
          <cell r="D1991">
            <v>46119</v>
          </cell>
          <cell r="K1991" t="str">
            <v>MNH250</v>
          </cell>
          <cell r="R1991">
            <v>3</v>
          </cell>
        </row>
        <row r="1992">
          <cell r="D1992">
            <v>46119</v>
          </cell>
          <cell r="K1992" t="str">
            <v>MNH250</v>
          </cell>
          <cell r="R1992">
            <v>17</v>
          </cell>
        </row>
        <row r="1993">
          <cell r="D1993">
            <v>46119</v>
          </cell>
          <cell r="K1993" t="str">
            <v>CC300</v>
          </cell>
          <cell r="R1993">
            <v>4</v>
          </cell>
        </row>
        <row r="1994">
          <cell r="D1994">
            <v>46119</v>
          </cell>
          <cell r="K1994" t="str">
            <v>CN300</v>
          </cell>
          <cell r="R1994">
            <v>6</v>
          </cell>
        </row>
        <row r="1995">
          <cell r="D1995">
            <v>46119</v>
          </cell>
          <cell r="K1995" t="str">
            <v>TH200</v>
          </cell>
          <cell r="R1995">
            <v>1</v>
          </cell>
        </row>
        <row r="1996">
          <cell r="D1996">
            <v>46119</v>
          </cell>
          <cell r="K1996" t="str">
            <v>GM500</v>
          </cell>
          <cell r="R1996">
            <v>11</v>
          </cell>
        </row>
        <row r="1997">
          <cell r="D1997">
            <v>46119</v>
          </cell>
          <cell r="K1997" t="str">
            <v>CGM300</v>
          </cell>
          <cell r="R1997">
            <v>34</v>
          </cell>
        </row>
        <row r="1998">
          <cell r="D1998">
            <v>46119</v>
          </cell>
          <cell r="K1998" t="str">
            <v>MNH250</v>
          </cell>
          <cell r="R1998">
            <v>5</v>
          </cell>
        </row>
        <row r="1999">
          <cell r="D1999">
            <v>46119</v>
          </cell>
          <cell r="K1999" t="str">
            <v>GTLX250G</v>
          </cell>
          <cell r="R1999">
            <v>5</v>
          </cell>
        </row>
        <row r="2000">
          <cell r="D2000">
            <v>46119</v>
          </cell>
          <cell r="K2000" t="str">
            <v>CC300</v>
          </cell>
          <cell r="R2000">
            <v>15</v>
          </cell>
        </row>
        <row r="2001">
          <cell r="D2001">
            <v>46119</v>
          </cell>
          <cell r="K2001" t="str">
            <v>CN300</v>
          </cell>
          <cell r="R2001">
            <v>13</v>
          </cell>
        </row>
        <row r="2002">
          <cell r="D2002">
            <v>46119</v>
          </cell>
          <cell r="K2002" t="str">
            <v>TH200</v>
          </cell>
          <cell r="R2002">
            <v>3</v>
          </cell>
        </row>
        <row r="2003">
          <cell r="D2003">
            <v>46119</v>
          </cell>
          <cell r="K2003" t="str">
            <v>GM500</v>
          </cell>
          <cell r="R2003">
            <v>12</v>
          </cell>
        </row>
        <row r="2004">
          <cell r="D2004">
            <v>46119</v>
          </cell>
          <cell r="K2004" t="str">
            <v>CGM300</v>
          </cell>
          <cell r="R2004">
            <v>6</v>
          </cell>
        </row>
        <row r="2005">
          <cell r="D2005">
            <v>46119</v>
          </cell>
          <cell r="K2005" t="str">
            <v>MNH250</v>
          </cell>
          <cell r="R2005">
            <v>7</v>
          </cell>
        </row>
        <row r="2006">
          <cell r="D2006">
            <v>46119</v>
          </cell>
          <cell r="K2006" t="str">
            <v>GTLX250G</v>
          </cell>
          <cell r="R2006">
            <v>5</v>
          </cell>
        </row>
        <row r="2007">
          <cell r="D2007">
            <v>46119</v>
          </cell>
          <cell r="K2007" t="str">
            <v>CC300</v>
          </cell>
          <cell r="R2007">
            <v>8</v>
          </cell>
        </row>
        <row r="2008">
          <cell r="D2008">
            <v>46119</v>
          </cell>
          <cell r="K2008" t="str">
            <v>CN300</v>
          </cell>
          <cell r="R2008">
            <v>6</v>
          </cell>
        </row>
        <row r="2009">
          <cell r="D2009">
            <v>46119</v>
          </cell>
          <cell r="K2009" t="str">
            <v>TH200</v>
          </cell>
          <cell r="R2009">
            <v>1</v>
          </cell>
        </row>
        <row r="2010">
          <cell r="D2010">
            <v>46119</v>
          </cell>
          <cell r="K2010" t="str">
            <v>GM500</v>
          </cell>
          <cell r="R2010">
            <v>2</v>
          </cell>
        </row>
        <row r="2011">
          <cell r="D2011">
            <v>46119</v>
          </cell>
          <cell r="K2011" t="str">
            <v>CGM300</v>
          </cell>
          <cell r="R2011">
            <v>9</v>
          </cell>
        </row>
        <row r="2012">
          <cell r="D2012">
            <v>46119</v>
          </cell>
          <cell r="K2012" t="str">
            <v>MNH250</v>
          </cell>
          <cell r="R2012">
            <v>4</v>
          </cell>
        </row>
        <row r="2013">
          <cell r="D2013">
            <v>46119</v>
          </cell>
          <cell r="K2013" t="str">
            <v>GTLX250G</v>
          </cell>
          <cell r="R2013">
            <v>6</v>
          </cell>
        </row>
        <row r="2014">
          <cell r="D2014">
            <v>46119</v>
          </cell>
          <cell r="K2014" t="str">
            <v>CC300</v>
          </cell>
          <cell r="R2014">
            <v>5</v>
          </cell>
        </row>
        <row r="2015">
          <cell r="D2015">
            <v>46119</v>
          </cell>
          <cell r="K2015" t="str">
            <v>CN300</v>
          </cell>
          <cell r="R2015">
            <v>9</v>
          </cell>
        </row>
        <row r="2016">
          <cell r="D2016">
            <v>46119</v>
          </cell>
          <cell r="K2016" t="str">
            <v>GM500</v>
          </cell>
          <cell r="R2016">
            <v>7</v>
          </cell>
        </row>
        <row r="2017">
          <cell r="D2017">
            <v>46119</v>
          </cell>
          <cell r="K2017" t="str">
            <v>CGM300</v>
          </cell>
          <cell r="R2017">
            <v>16</v>
          </cell>
        </row>
        <row r="2018">
          <cell r="D2018">
            <v>46120</v>
          </cell>
          <cell r="K2018" t="str">
            <v>CGM300</v>
          </cell>
          <cell r="R2018">
            <v>12</v>
          </cell>
        </row>
        <row r="2019">
          <cell r="D2019">
            <v>46120</v>
          </cell>
          <cell r="K2019" t="str">
            <v>GM500</v>
          </cell>
          <cell r="R2019">
            <v>18</v>
          </cell>
        </row>
        <row r="2020">
          <cell r="D2020">
            <v>46120</v>
          </cell>
          <cell r="K2020" t="str">
            <v>TH200</v>
          </cell>
          <cell r="R2020">
            <v>10</v>
          </cell>
        </row>
        <row r="2021">
          <cell r="D2021">
            <v>46120</v>
          </cell>
          <cell r="K2021" t="str">
            <v>CN300</v>
          </cell>
          <cell r="R2021">
            <v>9</v>
          </cell>
        </row>
        <row r="2022">
          <cell r="D2022">
            <v>46120</v>
          </cell>
          <cell r="K2022" t="str">
            <v>CC300</v>
          </cell>
          <cell r="R2022">
            <v>12</v>
          </cell>
        </row>
        <row r="2023">
          <cell r="D2023">
            <v>46120</v>
          </cell>
          <cell r="K2023" t="str">
            <v>GTLX250G</v>
          </cell>
          <cell r="R2023">
            <v>11</v>
          </cell>
        </row>
        <row r="2024">
          <cell r="D2024">
            <v>46120</v>
          </cell>
          <cell r="K2024" t="str">
            <v>MNH250</v>
          </cell>
          <cell r="R2024">
            <v>2</v>
          </cell>
        </row>
        <row r="2025">
          <cell r="D2025">
            <v>46120</v>
          </cell>
          <cell r="K2025" t="str">
            <v>CGM300</v>
          </cell>
          <cell r="R2025">
            <v>30</v>
          </cell>
        </row>
        <row r="2026">
          <cell r="D2026">
            <v>46120</v>
          </cell>
          <cell r="K2026" t="str">
            <v>GM500</v>
          </cell>
          <cell r="R2026">
            <v>15</v>
          </cell>
        </row>
        <row r="2027">
          <cell r="D2027">
            <v>46120</v>
          </cell>
          <cell r="K2027" t="str">
            <v>CC300</v>
          </cell>
          <cell r="R2027">
            <v>10</v>
          </cell>
        </row>
        <row r="2028">
          <cell r="D2028">
            <v>46120</v>
          </cell>
          <cell r="K2028" t="str">
            <v>TH200</v>
          </cell>
          <cell r="R2028">
            <v>2</v>
          </cell>
        </row>
        <row r="2029">
          <cell r="D2029">
            <v>46120</v>
          </cell>
          <cell r="K2029" t="str">
            <v>GM500</v>
          </cell>
          <cell r="R2029">
            <v>8</v>
          </cell>
        </row>
        <row r="2030">
          <cell r="D2030">
            <v>46120</v>
          </cell>
          <cell r="K2030" t="str">
            <v>CGM300</v>
          </cell>
          <cell r="R2030">
            <v>15</v>
          </cell>
        </row>
        <row r="2031">
          <cell r="D2031">
            <v>46120</v>
          </cell>
          <cell r="K2031" t="str">
            <v>CN300</v>
          </cell>
          <cell r="R2031">
            <v>14</v>
          </cell>
        </row>
        <row r="2032">
          <cell r="D2032">
            <v>46120</v>
          </cell>
          <cell r="K2032" t="str">
            <v>CC300</v>
          </cell>
          <cell r="R2032">
            <v>4</v>
          </cell>
        </row>
        <row r="2033">
          <cell r="D2033">
            <v>46120</v>
          </cell>
          <cell r="K2033" t="str">
            <v>GTLX250G</v>
          </cell>
          <cell r="R2033">
            <v>4</v>
          </cell>
        </row>
        <row r="2034">
          <cell r="D2034">
            <v>46120</v>
          </cell>
          <cell r="K2034" t="str">
            <v>MNH250</v>
          </cell>
          <cell r="R2034">
            <v>5</v>
          </cell>
        </row>
        <row r="2035">
          <cell r="D2035">
            <v>46120</v>
          </cell>
          <cell r="K2035" t="str">
            <v>CC300</v>
          </cell>
          <cell r="R2035">
            <v>4</v>
          </cell>
        </row>
        <row r="2036">
          <cell r="D2036">
            <v>46120</v>
          </cell>
          <cell r="K2036" t="str">
            <v>CGM300</v>
          </cell>
          <cell r="R2036">
            <v>22</v>
          </cell>
        </row>
        <row r="2037">
          <cell r="D2037">
            <v>46120</v>
          </cell>
          <cell r="K2037" t="str">
            <v>TH200</v>
          </cell>
          <cell r="R2037">
            <v>7</v>
          </cell>
        </row>
        <row r="2038">
          <cell r="D2038">
            <v>46120</v>
          </cell>
          <cell r="K2038" t="str">
            <v>GTLX250G</v>
          </cell>
          <cell r="R2038">
            <v>8</v>
          </cell>
        </row>
        <row r="2039">
          <cell r="D2039">
            <v>46120</v>
          </cell>
          <cell r="K2039" t="str">
            <v>GM500</v>
          </cell>
          <cell r="R2039">
            <v>28</v>
          </cell>
        </row>
        <row r="2040">
          <cell r="D2040">
            <v>46120</v>
          </cell>
          <cell r="K2040" t="str">
            <v>MNH250</v>
          </cell>
          <cell r="R2040">
            <v>6</v>
          </cell>
        </row>
        <row r="2041">
          <cell r="D2041">
            <v>46120</v>
          </cell>
          <cell r="K2041" t="str">
            <v>CGM300</v>
          </cell>
          <cell r="R2041">
            <v>15</v>
          </cell>
        </row>
        <row r="2042">
          <cell r="D2042">
            <v>46120</v>
          </cell>
          <cell r="K2042" t="str">
            <v>CC300</v>
          </cell>
          <cell r="R2042">
            <v>11</v>
          </cell>
        </row>
        <row r="2043">
          <cell r="D2043">
            <v>46120</v>
          </cell>
          <cell r="K2043" t="str">
            <v>TH200</v>
          </cell>
          <cell r="R2043">
            <v>7</v>
          </cell>
        </row>
        <row r="2044">
          <cell r="D2044">
            <v>46120</v>
          </cell>
          <cell r="K2044" t="str">
            <v>GTLX250G</v>
          </cell>
          <cell r="R2044">
            <v>7</v>
          </cell>
        </row>
        <row r="2045">
          <cell r="D2045">
            <v>46120</v>
          </cell>
          <cell r="K2045" t="str">
            <v>MNH250</v>
          </cell>
          <cell r="R2045">
            <v>7</v>
          </cell>
        </row>
        <row r="2046">
          <cell r="D2046">
            <v>46120</v>
          </cell>
          <cell r="K2046" t="str">
            <v>GM500</v>
          </cell>
          <cell r="R2046">
            <v>21</v>
          </cell>
        </row>
        <row r="2047">
          <cell r="D2047">
            <v>46120</v>
          </cell>
          <cell r="K2047" t="str">
            <v>CGM300</v>
          </cell>
          <cell r="R2047">
            <v>15</v>
          </cell>
        </row>
        <row r="2048">
          <cell r="D2048">
            <v>46120</v>
          </cell>
          <cell r="K2048" t="str">
            <v>GTLX250G</v>
          </cell>
          <cell r="R2048">
            <v>10</v>
          </cell>
        </row>
        <row r="2049">
          <cell r="D2049">
            <v>46120</v>
          </cell>
          <cell r="K2049" t="str">
            <v>GL250</v>
          </cell>
          <cell r="R2049">
            <v>15</v>
          </cell>
        </row>
        <row r="2050">
          <cell r="D2050">
            <v>46120</v>
          </cell>
          <cell r="K2050" t="str">
            <v>MNH250</v>
          </cell>
          <cell r="R2050">
            <v>10</v>
          </cell>
        </row>
        <row r="2051">
          <cell r="D2051">
            <v>46120</v>
          </cell>
          <cell r="K2051" t="str">
            <v>TH200</v>
          </cell>
          <cell r="R2051">
            <v>15</v>
          </cell>
        </row>
        <row r="2052">
          <cell r="D2052">
            <v>46120</v>
          </cell>
          <cell r="K2052" t="str">
            <v>CGM300</v>
          </cell>
          <cell r="R2052">
            <v>15</v>
          </cell>
        </row>
        <row r="2053">
          <cell r="D2053">
            <v>46120</v>
          </cell>
          <cell r="K2053" t="str">
            <v>CC300</v>
          </cell>
          <cell r="R2053">
            <v>2</v>
          </cell>
        </row>
        <row r="2054">
          <cell r="D2054">
            <v>46120</v>
          </cell>
          <cell r="K2054" t="str">
            <v>MNH250</v>
          </cell>
          <cell r="R2054">
            <v>3</v>
          </cell>
        </row>
        <row r="2055">
          <cell r="D2055">
            <v>46120</v>
          </cell>
          <cell r="K2055" t="str">
            <v>GTLX250G</v>
          </cell>
          <cell r="R2055">
            <v>5</v>
          </cell>
        </row>
        <row r="2056">
          <cell r="D2056">
            <v>46119</v>
          </cell>
          <cell r="K2056" t="str">
            <v>CGM300</v>
          </cell>
          <cell r="R2056">
            <v>15</v>
          </cell>
        </row>
        <row r="2057">
          <cell r="D2057">
            <v>46119</v>
          </cell>
          <cell r="K2057" t="str">
            <v>GM500</v>
          </cell>
          <cell r="R2057">
            <v>10</v>
          </cell>
        </row>
        <row r="2058">
          <cell r="D2058">
            <v>46119</v>
          </cell>
          <cell r="K2058" t="str">
            <v>GTLX250G</v>
          </cell>
          <cell r="R2058">
            <v>12</v>
          </cell>
        </row>
        <row r="2059">
          <cell r="D2059">
            <v>46119</v>
          </cell>
          <cell r="K2059" t="str">
            <v>MNH250</v>
          </cell>
          <cell r="R2059">
            <v>8</v>
          </cell>
        </row>
        <row r="2060">
          <cell r="D2060">
            <v>46119</v>
          </cell>
          <cell r="K2060" t="str">
            <v>GM500</v>
          </cell>
          <cell r="R2060">
            <v>20</v>
          </cell>
        </row>
        <row r="2061">
          <cell r="D2061">
            <v>46119</v>
          </cell>
          <cell r="K2061" t="str">
            <v>CGM300</v>
          </cell>
          <cell r="R2061">
            <v>30</v>
          </cell>
        </row>
        <row r="2062">
          <cell r="D2062">
            <v>46119</v>
          </cell>
          <cell r="K2062" t="str">
            <v>CGM300</v>
          </cell>
          <cell r="R2062">
            <v>10</v>
          </cell>
        </row>
        <row r="2063">
          <cell r="D2063">
            <v>46119</v>
          </cell>
          <cell r="K2063" t="str">
            <v>GM500</v>
          </cell>
          <cell r="R2063">
            <v>10</v>
          </cell>
        </row>
        <row r="2064">
          <cell r="D2064">
            <v>46119</v>
          </cell>
          <cell r="K2064" t="str">
            <v>GTLX250G</v>
          </cell>
          <cell r="R2064">
            <v>10</v>
          </cell>
        </row>
        <row r="2065">
          <cell r="D2065">
            <v>46119</v>
          </cell>
          <cell r="K2065" t="str">
            <v>MNH250</v>
          </cell>
          <cell r="R2065">
            <v>10</v>
          </cell>
        </row>
        <row r="2066">
          <cell r="D2066">
            <v>46119</v>
          </cell>
          <cell r="K2066" t="str">
            <v>CC300</v>
          </cell>
          <cell r="R2066">
            <v>5</v>
          </cell>
        </row>
        <row r="2067">
          <cell r="D2067">
            <v>46119</v>
          </cell>
          <cell r="K2067" t="str">
            <v>CGM300</v>
          </cell>
          <cell r="R2067">
            <v>20</v>
          </cell>
        </row>
        <row r="2068">
          <cell r="D2068">
            <v>46119</v>
          </cell>
          <cell r="K2068" t="str">
            <v>GM500</v>
          </cell>
          <cell r="R2068">
            <v>6</v>
          </cell>
        </row>
        <row r="2069">
          <cell r="D2069">
            <v>46119</v>
          </cell>
          <cell r="K2069" t="str">
            <v>TH200</v>
          </cell>
          <cell r="R2069">
            <v>5</v>
          </cell>
        </row>
        <row r="2070">
          <cell r="D2070">
            <v>46119</v>
          </cell>
          <cell r="K2070" t="str">
            <v>CGM300</v>
          </cell>
          <cell r="R2070">
            <v>6</v>
          </cell>
        </row>
        <row r="2071">
          <cell r="D2071">
            <v>46119</v>
          </cell>
          <cell r="K2071" t="str">
            <v>MNH250</v>
          </cell>
          <cell r="R2071">
            <v>9</v>
          </cell>
        </row>
        <row r="2072">
          <cell r="D2072">
            <v>46119</v>
          </cell>
          <cell r="K2072" t="str">
            <v>GM500</v>
          </cell>
          <cell r="R2072">
            <v>9</v>
          </cell>
        </row>
        <row r="2073">
          <cell r="D2073">
            <v>46119</v>
          </cell>
          <cell r="K2073" t="str">
            <v>CC300</v>
          </cell>
          <cell r="R2073">
            <v>2</v>
          </cell>
        </row>
        <row r="2074">
          <cell r="D2074">
            <v>46119</v>
          </cell>
          <cell r="K2074" t="str">
            <v>GTLX250G</v>
          </cell>
          <cell r="R2074">
            <v>3</v>
          </cell>
        </row>
        <row r="2075">
          <cell r="D2075">
            <v>46119</v>
          </cell>
          <cell r="K2075" t="str">
            <v>MNH250</v>
          </cell>
          <cell r="R2075">
            <v>3</v>
          </cell>
        </row>
        <row r="2076">
          <cell r="D2076">
            <v>46119</v>
          </cell>
          <cell r="K2076" t="str">
            <v>CGM300</v>
          </cell>
          <cell r="R2076">
            <v>3</v>
          </cell>
        </row>
        <row r="2077">
          <cell r="D2077">
            <v>46119</v>
          </cell>
          <cell r="K2077" t="str">
            <v>GM500</v>
          </cell>
          <cell r="R2077">
            <v>6</v>
          </cell>
        </row>
        <row r="2078">
          <cell r="D2078">
            <v>46119</v>
          </cell>
          <cell r="K2078" t="str">
            <v>TH200</v>
          </cell>
          <cell r="R2078">
            <v>15</v>
          </cell>
        </row>
        <row r="2079">
          <cell r="D2079">
            <v>46119</v>
          </cell>
          <cell r="K2079" t="str">
            <v>CC300</v>
          </cell>
          <cell r="R2079">
            <v>8</v>
          </cell>
        </row>
        <row r="2080">
          <cell r="D2080">
            <v>46119</v>
          </cell>
          <cell r="K2080" t="str">
            <v>CN300</v>
          </cell>
          <cell r="R2080">
            <v>12</v>
          </cell>
        </row>
        <row r="2081">
          <cell r="D2081">
            <v>46119</v>
          </cell>
          <cell r="K2081" t="str">
            <v>GM500</v>
          </cell>
          <cell r="R2081">
            <v>16</v>
          </cell>
        </row>
        <row r="2082">
          <cell r="D2082">
            <v>46119</v>
          </cell>
          <cell r="K2082" t="str">
            <v>GTLX250G</v>
          </cell>
          <cell r="R2082">
            <v>11</v>
          </cell>
        </row>
        <row r="2083">
          <cell r="D2083">
            <v>46119</v>
          </cell>
          <cell r="K2083" t="str">
            <v>CGM300</v>
          </cell>
          <cell r="R2083">
            <v>50</v>
          </cell>
        </row>
        <row r="2084">
          <cell r="D2084">
            <v>46119</v>
          </cell>
          <cell r="K2084" t="str">
            <v>MNH250</v>
          </cell>
          <cell r="R2084">
            <v>3</v>
          </cell>
        </row>
        <row r="2085">
          <cell r="D2085">
            <v>46119</v>
          </cell>
          <cell r="K2085" t="str">
            <v>TH200</v>
          </cell>
          <cell r="R2085">
            <v>11</v>
          </cell>
        </row>
        <row r="2086">
          <cell r="D2086">
            <v>46119</v>
          </cell>
          <cell r="K2086" t="str">
            <v>CC300</v>
          </cell>
          <cell r="R2086">
            <v>4</v>
          </cell>
        </row>
        <row r="2087">
          <cell r="D2087">
            <v>46119</v>
          </cell>
          <cell r="K2087" t="str">
            <v>TH200</v>
          </cell>
          <cell r="R2087">
            <v>8</v>
          </cell>
        </row>
        <row r="2088">
          <cell r="D2088">
            <v>46119</v>
          </cell>
          <cell r="K2088" t="str">
            <v>MNH250</v>
          </cell>
          <cell r="R2088">
            <v>5</v>
          </cell>
        </row>
        <row r="2089">
          <cell r="D2089">
            <v>46119</v>
          </cell>
          <cell r="K2089" t="str">
            <v>CGM300</v>
          </cell>
          <cell r="R2089">
            <v>21</v>
          </cell>
        </row>
        <row r="2090">
          <cell r="D2090">
            <v>46119</v>
          </cell>
          <cell r="K2090" t="str">
            <v>GTLX250G</v>
          </cell>
          <cell r="R2090">
            <v>8</v>
          </cell>
        </row>
        <row r="2091">
          <cell r="D2091">
            <v>46119</v>
          </cell>
          <cell r="K2091" t="str">
            <v>GM500</v>
          </cell>
          <cell r="R2091">
            <v>23</v>
          </cell>
        </row>
        <row r="2092">
          <cell r="D2092">
            <v>46119</v>
          </cell>
          <cell r="K2092" t="str">
            <v>GM500</v>
          </cell>
          <cell r="R2092">
            <v>15</v>
          </cell>
        </row>
        <row r="2093">
          <cell r="D2093">
            <v>46119</v>
          </cell>
          <cell r="K2093" t="str">
            <v>CGM300</v>
          </cell>
          <cell r="R2093">
            <v>50</v>
          </cell>
        </row>
        <row r="2094">
          <cell r="D2094">
            <v>46119</v>
          </cell>
          <cell r="K2094" t="str">
            <v>GTLX250G</v>
          </cell>
          <cell r="R2094">
            <v>20</v>
          </cell>
        </row>
        <row r="2095">
          <cell r="D2095">
            <v>46119</v>
          </cell>
          <cell r="K2095" t="str">
            <v>TH200</v>
          </cell>
          <cell r="R2095">
            <v>20</v>
          </cell>
        </row>
        <row r="2096">
          <cell r="D2096">
            <v>46119</v>
          </cell>
          <cell r="K2096" t="str">
            <v>TH200</v>
          </cell>
          <cell r="R2096">
            <v>6</v>
          </cell>
        </row>
        <row r="2097">
          <cell r="D2097">
            <v>46119</v>
          </cell>
          <cell r="K2097" t="str">
            <v>MNH250</v>
          </cell>
          <cell r="R2097">
            <v>5</v>
          </cell>
        </row>
        <row r="2098">
          <cell r="D2098">
            <v>46119</v>
          </cell>
          <cell r="K2098" t="str">
            <v>CGM300</v>
          </cell>
          <cell r="R2098">
            <v>23</v>
          </cell>
        </row>
        <row r="2099">
          <cell r="D2099">
            <v>46119</v>
          </cell>
          <cell r="K2099" t="str">
            <v>GTLX250G</v>
          </cell>
          <cell r="R2099">
            <v>7</v>
          </cell>
        </row>
        <row r="2100">
          <cell r="D2100">
            <v>46119</v>
          </cell>
          <cell r="K2100" t="str">
            <v>GM500</v>
          </cell>
          <cell r="R2100">
            <v>7</v>
          </cell>
        </row>
        <row r="2101">
          <cell r="D2101">
            <v>46119</v>
          </cell>
          <cell r="K2101" t="str">
            <v>TH200</v>
          </cell>
          <cell r="R2101">
            <v>5</v>
          </cell>
        </row>
        <row r="2102">
          <cell r="D2102">
            <v>46119</v>
          </cell>
          <cell r="K2102" t="str">
            <v>MNH250</v>
          </cell>
          <cell r="R2102">
            <v>9</v>
          </cell>
        </row>
        <row r="2103">
          <cell r="D2103">
            <v>46119</v>
          </cell>
          <cell r="K2103" t="str">
            <v>CGM300</v>
          </cell>
          <cell r="R2103">
            <v>24</v>
          </cell>
        </row>
        <row r="2104">
          <cell r="D2104">
            <v>46119</v>
          </cell>
          <cell r="K2104" t="str">
            <v>GM500</v>
          </cell>
          <cell r="R2104">
            <v>8</v>
          </cell>
        </row>
        <row r="2105">
          <cell r="D2105">
            <v>46119</v>
          </cell>
          <cell r="K2105" t="str">
            <v>TH200</v>
          </cell>
          <cell r="R2105">
            <v>4</v>
          </cell>
        </row>
        <row r="2106">
          <cell r="D2106">
            <v>46119</v>
          </cell>
          <cell r="K2106" t="str">
            <v>MNH250</v>
          </cell>
          <cell r="R2106">
            <v>8</v>
          </cell>
        </row>
        <row r="2107">
          <cell r="D2107">
            <v>46119</v>
          </cell>
          <cell r="K2107" t="str">
            <v>CGM300</v>
          </cell>
          <cell r="R2107">
            <v>36</v>
          </cell>
        </row>
        <row r="2108">
          <cell r="D2108">
            <v>46119</v>
          </cell>
          <cell r="K2108" t="str">
            <v>GTLX250G</v>
          </cell>
          <cell r="R2108">
            <v>10</v>
          </cell>
        </row>
        <row r="2109">
          <cell r="D2109">
            <v>46119</v>
          </cell>
          <cell r="K2109" t="str">
            <v>GM500</v>
          </cell>
          <cell r="R2109">
            <v>12</v>
          </cell>
        </row>
        <row r="2110">
          <cell r="D2110">
            <v>46119</v>
          </cell>
          <cell r="K2110" t="str">
            <v>TH200</v>
          </cell>
          <cell r="R2110">
            <v>5</v>
          </cell>
        </row>
        <row r="2111">
          <cell r="D2111">
            <v>46119</v>
          </cell>
          <cell r="K2111" t="str">
            <v>MNH250</v>
          </cell>
          <cell r="R2111">
            <v>3</v>
          </cell>
        </row>
        <row r="2112">
          <cell r="D2112">
            <v>46119</v>
          </cell>
          <cell r="K2112" t="str">
            <v>CGM300</v>
          </cell>
          <cell r="R2112">
            <v>12</v>
          </cell>
        </row>
        <row r="2113">
          <cell r="D2113">
            <v>46119</v>
          </cell>
          <cell r="K2113" t="str">
            <v>GTLX250G</v>
          </cell>
          <cell r="R2113">
            <v>4</v>
          </cell>
        </row>
        <row r="2114">
          <cell r="D2114">
            <v>46119</v>
          </cell>
          <cell r="K2114" t="str">
            <v>TH200</v>
          </cell>
          <cell r="R2114">
            <v>5</v>
          </cell>
        </row>
        <row r="2115">
          <cell r="D2115">
            <v>46119</v>
          </cell>
          <cell r="K2115" t="str">
            <v>CGM300</v>
          </cell>
          <cell r="R2115">
            <v>24</v>
          </cell>
        </row>
        <row r="2116">
          <cell r="D2116">
            <v>46119</v>
          </cell>
          <cell r="K2116" t="str">
            <v>GM500</v>
          </cell>
          <cell r="R2116">
            <v>4</v>
          </cell>
        </row>
        <row r="2117">
          <cell r="D2117">
            <v>46119</v>
          </cell>
          <cell r="K2117" t="str">
            <v>CGM300</v>
          </cell>
          <cell r="R2117">
            <v>20</v>
          </cell>
        </row>
        <row r="2118">
          <cell r="D2118">
            <v>46119</v>
          </cell>
          <cell r="K2118" t="str">
            <v>GM500</v>
          </cell>
          <cell r="R2118">
            <v>10</v>
          </cell>
        </row>
        <row r="2119">
          <cell r="D2119">
            <v>46119</v>
          </cell>
          <cell r="K2119" t="str">
            <v>TH200</v>
          </cell>
          <cell r="R2119">
            <v>6</v>
          </cell>
        </row>
        <row r="2120">
          <cell r="D2120">
            <v>46119</v>
          </cell>
          <cell r="K2120" t="str">
            <v>GM500</v>
          </cell>
          <cell r="R2120">
            <v>10</v>
          </cell>
        </row>
        <row r="2121">
          <cell r="D2121">
            <v>46119</v>
          </cell>
          <cell r="K2121" t="str">
            <v>GL250</v>
          </cell>
          <cell r="R2121">
            <v>4</v>
          </cell>
        </row>
        <row r="2122">
          <cell r="D2122">
            <v>46119</v>
          </cell>
          <cell r="K2122" t="str">
            <v>CGM300</v>
          </cell>
          <cell r="R2122">
            <v>15</v>
          </cell>
        </row>
        <row r="2123">
          <cell r="D2123">
            <v>46119</v>
          </cell>
          <cell r="K2123" t="str">
            <v>GTLX250G</v>
          </cell>
          <cell r="R2123">
            <v>6</v>
          </cell>
        </row>
        <row r="2124">
          <cell r="D2124">
            <v>46119</v>
          </cell>
          <cell r="K2124" t="str">
            <v>CGM300</v>
          </cell>
          <cell r="R2124">
            <v>15</v>
          </cell>
        </row>
        <row r="2125">
          <cell r="D2125">
            <v>46119</v>
          </cell>
          <cell r="K2125" t="str">
            <v>GTLX250G</v>
          </cell>
          <cell r="R2125">
            <v>10</v>
          </cell>
        </row>
        <row r="2126">
          <cell r="D2126">
            <v>46119</v>
          </cell>
          <cell r="K2126" t="str">
            <v>GM500</v>
          </cell>
          <cell r="R2126">
            <v>10</v>
          </cell>
        </row>
        <row r="2127">
          <cell r="D2127">
            <v>46119</v>
          </cell>
          <cell r="K2127" t="str">
            <v>CGM300</v>
          </cell>
          <cell r="R2127">
            <v>20</v>
          </cell>
        </row>
        <row r="2128">
          <cell r="D2128">
            <v>46119</v>
          </cell>
          <cell r="K2128" t="str">
            <v>GM500</v>
          </cell>
          <cell r="R2128">
            <v>15</v>
          </cell>
        </row>
        <row r="2129">
          <cell r="D2129">
            <v>46119</v>
          </cell>
          <cell r="K2129" t="str">
            <v>GXD500</v>
          </cell>
          <cell r="R2129">
            <v>5</v>
          </cell>
        </row>
        <row r="2130">
          <cell r="D2130">
            <v>46119</v>
          </cell>
          <cell r="K2130" t="str">
            <v>GTLX250G</v>
          </cell>
          <cell r="R2130">
            <v>10</v>
          </cell>
        </row>
        <row r="2131">
          <cell r="D2131">
            <v>46119</v>
          </cell>
          <cell r="K2131" t="str">
            <v>CGM300</v>
          </cell>
          <cell r="R2131">
            <v>70</v>
          </cell>
        </row>
        <row r="2132">
          <cell r="D2132">
            <v>46119</v>
          </cell>
          <cell r="K2132" t="str">
            <v>GM500</v>
          </cell>
          <cell r="R2132">
            <v>30</v>
          </cell>
        </row>
        <row r="2133">
          <cell r="D2133">
            <v>46119</v>
          </cell>
          <cell r="K2133" t="str">
            <v>GM500</v>
          </cell>
          <cell r="R2133">
            <v>5</v>
          </cell>
        </row>
        <row r="2134">
          <cell r="D2134">
            <v>46119</v>
          </cell>
          <cell r="K2134" t="str">
            <v>CGM300</v>
          </cell>
          <cell r="R2134">
            <v>10</v>
          </cell>
        </row>
        <row r="2135">
          <cell r="D2135">
            <v>46119</v>
          </cell>
          <cell r="K2135" t="str">
            <v>GTLX250G</v>
          </cell>
          <cell r="R2135">
            <v>5</v>
          </cell>
        </row>
        <row r="2136">
          <cell r="D2136">
            <v>46119</v>
          </cell>
          <cell r="K2136" t="str">
            <v>MNH250</v>
          </cell>
          <cell r="R2136">
            <v>10</v>
          </cell>
        </row>
        <row r="2137">
          <cell r="D2137">
            <v>46119</v>
          </cell>
          <cell r="K2137" t="str">
            <v>TH200</v>
          </cell>
          <cell r="R2137">
            <v>10</v>
          </cell>
        </row>
        <row r="2138">
          <cell r="D2138">
            <v>46119</v>
          </cell>
          <cell r="K2138" t="str">
            <v>CC300</v>
          </cell>
          <cell r="R2138">
            <v>10</v>
          </cell>
        </row>
        <row r="2139">
          <cell r="D2139">
            <v>46119</v>
          </cell>
          <cell r="K2139" t="str">
            <v>CN300</v>
          </cell>
          <cell r="R2139">
            <v>10</v>
          </cell>
        </row>
        <row r="2140">
          <cell r="D2140">
            <v>46119</v>
          </cell>
          <cell r="K2140" t="str">
            <v>CGM300</v>
          </cell>
          <cell r="R2140">
            <v>5</v>
          </cell>
        </row>
        <row r="2141">
          <cell r="D2141">
            <v>46119</v>
          </cell>
          <cell r="K2141" t="str">
            <v>GTLX250G</v>
          </cell>
          <cell r="R2141">
            <v>3</v>
          </cell>
        </row>
        <row r="2142">
          <cell r="D2142">
            <v>46119</v>
          </cell>
          <cell r="K2142" t="str">
            <v>MNH250</v>
          </cell>
          <cell r="R2142">
            <v>2</v>
          </cell>
        </row>
        <row r="2143">
          <cell r="D2143">
            <v>46119</v>
          </cell>
          <cell r="K2143" t="str">
            <v>CC300</v>
          </cell>
          <cell r="R2143">
            <v>2</v>
          </cell>
        </row>
        <row r="2144">
          <cell r="D2144">
            <v>46119</v>
          </cell>
          <cell r="K2144" t="str">
            <v>TH200</v>
          </cell>
          <cell r="R2144">
            <v>3</v>
          </cell>
        </row>
        <row r="2145">
          <cell r="D2145">
            <v>46119</v>
          </cell>
          <cell r="K2145" t="str">
            <v>CGM300</v>
          </cell>
          <cell r="R2145">
            <v>10</v>
          </cell>
        </row>
        <row r="2146">
          <cell r="D2146">
            <v>46119</v>
          </cell>
          <cell r="K2146" t="str">
            <v>GTLX250G</v>
          </cell>
          <cell r="R2146">
            <v>5</v>
          </cell>
        </row>
        <row r="2147">
          <cell r="D2147">
            <v>46119</v>
          </cell>
          <cell r="K2147" t="str">
            <v>MNH250</v>
          </cell>
          <cell r="R2147">
            <v>3</v>
          </cell>
        </row>
        <row r="2148">
          <cell r="D2148">
            <v>46119</v>
          </cell>
          <cell r="K2148" t="str">
            <v>CGM300</v>
          </cell>
          <cell r="R2148">
            <v>10</v>
          </cell>
        </row>
        <row r="2149">
          <cell r="D2149">
            <v>46119</v>
          </cell>
          <cell r="K2149" t="str">
            <v>CN300</v>
          </cell>
          <cell r="R2149">
            <v>3</v>
          </cell>
        </row>
        <row r="2150">
          <cell r="D2150">
            <v>46119</v>
          </cell>
          <cell r="K2150" t="str">
            <v>MNH250</v>
          </cell>
          <cell r="R2150">
            <v>3</v>
          </cell>
        </row>
        <row r="2151">
          <cell r="D2151">
            <v>46119</v>
          </cell>
          <cell r="K2151" t="str">
            <v>CC300</v>
          </cell>
          <cell r="R2151">
            <v>3</v>
          </cell>
        </row>
        <row r="2152">
          <cell r="D2152">
            <v>46119</v>
          </cell>
          <cell r="K2152" t="str">
            <v>GM500</v>
          </cell>
          <cell r="R2152">
            <v>3</v>
          </cell>
        </row>
        <row r="2153">
          <cell r="D2153">
            <v>46119</v>
          </cell>
          <cell r="K2153" t="str">
            <v>CGM300</v>
          </cell>
          <cell r="R2153">
            <v>5</v>
          </cell>
        </row>
        <row r="2154">
          <cell r="D2154">
            <v>46119</v>
          </cell>
          <cell r="K2154" t="str">
            <v>TH200</v>
          </cell>
          <cell r="R2154">
            <v>3</v>
          </cell>
        </row>
        <row r="2155">
          <cell r="D2155">
            <v>46119</v>
          </cell>
          <cell r="K2155" t="str">
            <v>GM500</v>
          </cell>
          <cell r="R2155">
            <v>5</v>
          </cell>
        </row>
        <row r="2156">
          <cell r="D2156">
            <v>46119</v>
          </cell>
          <cell r="K2156" t="str">
            <v>CGM300</v>
          </cell>
          <cell r="R2156">
            <v>5</v>
          </cell>
        </row>
        <row r="2157">
          <cell r="D2157">
            <v>46119</v>
          </cell>
          <cell r="K2157" t="str">
            <v>TH200</v>
          </cell>
          <cell r="R2157">
            <v>3</v>
          </cell>
        </row>
        <row r="2158">
          <cell r="D2158">
            <v>46119</v>
          </cell>
          <cell r="K2158" t="str">
            <v>GTLX250G</v>
          </cell>
          <cell r="R2158">
            <v>3</v>
          </cell>
        </row>
        <row r="2159">
          <cell r="D2159">
            <v>46119</v>
          </cell>
          <cell r="K2159" t="str">
            <v>MNH250</v>
          </cell>
          <cell r="R2159">
            <v>3</v>
          </cell>
        </row>
        <row r="2160">
          <cell r="D2160">
            <v>46119</v>
          </cell>
          <cell r="K2160" t="str">
            <v>CC300</v>
          </cell>
          <cell r="R2160">
            <v>3</v>
          </cell>
        </row>
        <row r="2161">
          <cell r="D2161">
            <v>46119</v>
          </cell>
          <cell r="K2161" t="str">
            <v>CN300</v>
          </cell>
          <cell r="R2161">
            <v>2</v>
          </cell>
        </row>
        <row r="2162">
          <cell r="D2162">
            <v>46119</v>
          </cell>
          <cell r="K2162" t="str">
            <v>CGM300</v>
          </cell>
          <cell r="R2162">
            <v>10</v>
          </cell>
        </row>
        <row r="2163">
          <cell r="D2163">
            <v>46119</v>
          </cell>
          <cell r="K2163" t="str">
            <v>CGM300</v>
          </cell>
          <cell r="R2163">
            <v>15</v>
          </cell>
        </row>
        <row r="2164">
          <cell r="D2164">
            <v>46119</v>
          </cell>
          <cell r="K2164" t="str">
            <v>TH200</v>
          </cell>
          <cell r="R2164">
            <v>3</v>
          </cell>
        </row>
        <row r="2165">
          <cell r="D2165">
            <v>46119</v>
          </cell>
          <cell r="K2165" t="str">
            <v>GM500</v>
          </cell>
          <cell r="R2165">
            <v>10</v>
          </cell>
        </row>
        <row r="2166">
          <cell r="D2166">
            <v>46119</v>
          </cell>
          <cell r="K2166" t="str">
            <v>TH200</v>
          </cell>
          <cell r="R2166">
            <v>3</v>
          </cell>
        </row>
        <row r="2167">
          <cell r="D2167">
            <v>46119</v>
          </cell>
          <cell r="K2167" t="str">
            <v>CN300</v>
          </cell>
          <cell r="R2167">
            <v>3</v>
          </cell>
        </row>
        <row r="2168">
          <cell r="D2168">
            <v>46119</v>
          </cell>
          <cell r="K2168" t="str">
            <v>GTLX250G</v>
          </cell>
          <cell r="R2168">
            <v>6</v>
          </cell>
        </row>
        <row r="2169">
          <cell r="D2169">
            <v>46119</v>
          </cell>
          <cell r="K2169" t="str">
            <v>CGM300</v>
          </cell>
          <cell r="R2169">
            <v>10</v>
          </cell>
        </row>
        <row r="2170">
          <cell r="D2170">
            <v>46119</v>
          </cell>
          <cell r="K2170" t="str">
            <v>GM500</v>
          </cell>
          <cell r="R2170">
            <v>5</v>
          </cell>
        </row>
        <row r="2171">
          <cell r="D2171">
            <v>46119</v>
          </cell>
          <cell r="K2171" t="str">
            <v>MNH250</v>
          </cell>
          <cell r="R2171">
            <v>3</v>
          </cell>
        </row>
        <row r="2172">
          <cell r="D2172">
            <v>46119</v>
          </cell>
          <cell r="K2172" t="str">
            <v>GM500</v>
          </cell>
          <cell r="R2172">
            <v>5</v>
          </cell>
        </row>
        <row r="2173">
          <cell r="D2173">
            <v>46119</v>
          </cell>
          <cell r="K2173" t="str">
            <v>CN300</v>
          </cell>
          <cell r="R2173">
            <v>6</v>
          </cell>
        </row>
        <row r="2174">
          <cell r="D2174">
            <v>46119</v>
          </cell>
          <cell r="K2174" t="str">
            <v>GTLX250G</v>
          </cell>
          <cell r="R2174">
            <v>3</v>
          </cell>
        </row>
        <row r="2175">
          <cell r="D2175">
            <v>46119</v>
          </cell>
          <cell r="K2175" t="str">
            <v>CGM300</v>
          </cell>
          <cell r="R2175">
            <v>5</v>
          </cell>
        </row>
        <row r="2176">
          <cell r="D2176">
            <v>46119</v>
          </cell>
          <cell r="K2176" t="str">
            <v>CN300</v>
          </cell>
          <cell r="R2176">
            <v>5</v>
          </cell>
        </row>
        <row r="2177">
          <cell r="D2177">
            <v>46119</v>
          </cell>
          <cell r="K2177" t="str">
            <v>GL250</v>
          </cell>
          <cell r="R2177">
            <v>3</v>
          </cell>
        </row>
        <row r="2178">
          <cell r="D2178">
            <v>46119</v>
          </cell>
          <cell r="K2178" t="str">
            <v>GTLX250G</v>
          </cell>
          <cell r="R2178">
            <v>5</v>
          </cell>
        </row>
        <row r="2179">
          <cell r="D2179">
            <v>46119</v>
          </cell>
          <cell r="K2179" t="str">
            <v>GXD500</v>
          </cell>
          <cell r="R2179">
            <v>5</v>
          </cell>
        </row>
        <row r="2180">
          <cell r="D2180">
            <v>46119</v>
          </cell>
          <cell r="K2180" t="str">
            <v>GL250</v>
          </cell>
          <cell r="R2180">
            <v>5</v>
          </cell>
        </row>
        <row r="2181">
          <cell r="D2181">
            <v>46119</v>
          </cell>
          <cell r="K2181" t="str">
            <v>MNH250</v>
          </cell>
          <cell r="R2181">
            <v>10</v>
          </cell>
        </row>
        <row r="2182">
          <cell r="D2182">
            <v>46119</v>
          </cell>
          <cell r="K2182" t="str">
            <v>GXD500</v>
          </cell>
          <cell r="R2182">
            <v>6</v>
          </cell>
        </row>
        <row r="2183">
          <cell r="D2183">
            <v>46119</v>
          </cell>
          <cell r="K2183" t="str">
            <v>MNH250</v>
          </cell>
          <cell r="R2183">
            <v>3</v>
          </cell>
        </row>
        <row r="2184">
          <cell r="D2184">
            <v>46119</v>
          </cell>
          <cell r="K2184" t="str">
            <v>GTLX250G</v>
          </cell>
          <cell r="R2184">
            <v>3</v>
          </cell>
        </row>
        <row r="2185">
          <cell r="D2185">
            <v>46119</v>
          </cell>
          <cell r="K2185" t="str">
            <v>CGM300</v>
          </cell>
          <cell r="R2185">
            <v>3</v>
          </cell>
        </row>
        <row r="2186">
          <cell r="D2186">
            <v>46119</v>
          </cell>
          <cell r="K2186" t="str">
            <v>TH200</v>
          </cell>
          <cell r="R2186">
            <v>3</v>
          </cell>
        </row>
        <row r="2187">
          <cell r="D2187">
            <v>46119</v>
          </cell>
          <cell r="K2187" t="str">
            <v>CGM300</v>
          </cell>
          <cell r="R2187">
            <v>4</v>
          </cell>
        </row>
        <row r="2188">
          <cell r="D2188">
            <v>46119</v>
          </cell>
          <cell r="K2188" t="str">
            <v>CC300</v>
          </cell>
          <cell r="R2188">
            <v>2</v>
          </cell>
        </row>
        <row r="2189">
          <cell r="D2189">
            <v>46119</v>
          </cell>
          <cell r="K2189" t="str">
            <v>GTLX250G</v>
          </cell>
          <cell r="R2189">
            <v>4</v>
          </cell>
        </row>
        <row r="2190">
          <cell r="D2190">
            <v>46119</v>
          </cell>
          <cell r="K2190" t="str">
            <v>GM500</v>
          </cell>
          <cell r="R2190">
            <v>2</v>
          </cell>
        </row>
        <row r="2191">
          <cell r="D2191">
            <v>46119</v>
          </cell>
          <cell r="K2191" t="str">
            <v>GTLX250G</v>
          </cell>
          <cell r="R2191">
            <v>2</v>
          </cell>
        </row>
        <row r="2192">
          <cell r="D2192">
            <v>46119</v>
          </cell>
          <cell r="K2192" t="str">
            <v>CGM300</v>
          </cell>
          <cell r="R2192">
            <v>4</v>
          </cell>
        </row>
        <row r="2193">
          <cell r="D2193">
            <v>46119</v>
          </cell>
          <cell r="K2193" t="str">
            <v>CC300</v>
          </cell>
          <cell r="R2193">
            <v>4</v>
          </cell>
        </row>
        <row r="2194">
          <cell r="D2194">
            <v>46119</v>
          </cell>
          <cell r="K2194" t="str">
            <v>MNH250</v>
          </cell>
          <cell r="R2194">
            <v>2</v>
          </cell>
        </row>
        <row r="2195">
          <cell r="D2195">
            <v>46119</v>
          </cell>
          <cell r="K2195" t="str">
            <v>CC300</v>
          </cell>
          <cell r="R2195">
            <v>3</v>
          </cell>
        </row>
        <row r="2196">
          <cell r="D2196">
            <v>46119</v>
          </cell>
          <cell r="K2196" t="str">
            <v>CGM300</v>
          </cell>
          <cell r="R2196">
            <v>5</v>
          </cell>
        </row>
        <row r="2197">
          <cell r="D2197">
            <v>46119</v>
          </cell>
          <cell r="K2197" t="str">
            <v>MNH250</v>
          </cell>
          <cell r="R2197">
            <v>3</v>
          </cell>
        </row>
        <row r="2198">
          <cell r="D2198">
            <v>46119</v>
          </cell>
          <cell r="K2198" t="str">
            <v>GTLX250G</v>
          </cell>
          <cell r="R2198">
            <v>2</v>
          </cell>
        </row>
        <row r="2199">
          <cell r="D2199">
            <v>46119</v>
          </cell>
          <cell r="K2199" t="str">
            <v>CGM300</v>
          </cell>
          <cell r="R2199">
            <v>2</v>
          </cell>
        </row>
        <row r="2200">
          <cell r="D2200">
            <v>46119</v>
          </cell>
          <cell r="K2200" t="str">
            <v>CC300</v>
          </cell>
          <cell r="R2200">
            <v>4</v>
          </cell>
        </row>
        <row r="2201">
          <cell r="D2201">
            <v>46119</v>
          </cell>
          <cell r="K2201" t="str">
            <v>MNH250</v>
          </cell>
          <cell r="R2201">
            <v>4</v>
          </cell>
        </row>
        <row r="2202">
          <cell r="D2202">
            <v>46119</v>
          </cell>
          <cell r="K2202" t="str">
            <v>CGM300</v>
          </cell>
          <cell r="R2202">
            <v>6</v>
          </cell>
        </row>
        <row r="2203">
          <cell r="D2203">
            <v>46119</v>
          </cell>
          <cell r="K2203" t="str">
            <v>TH200</v>
          </cell>
          <cell r="R2203">
            <v>2</v>
          </cell>
        </row>
        <row r="2204">
          <cell r="D2204">
            <v>46119</v>
          </cell>
          <cell r="K2204" t="str">
            <v>GTLX250G</v>
          </cell>
          <cell r="R2204">
            <v>2</v>
          </cell>
        </row>
        <row r="2205">
          <cell r="D2205">
            <v>46119</v>
          </cell>
          <cell r="K2205" t="str">
            <v>MNH250</v>
          </cell>
          <cell r="R2205">
            <v>2</v>
          </cell>
        </row>
        <row r="2206">
          <cell r="D2206">
            <v>46119</v>
          </cell>
          <cell r="K2206" t="str">
            <v>CC300</v>
          </cell>
          <cell r="R2206">
            <v>2</v>
          </cell>
        </row>
        <row r="2207">
          <cell r="D2207">
            <v>46119</v>
          </cell>
          <cell r="K2207" t="str">
            <v>CGM300</v>
          </cell>
          <cell r="R2207">
            <v>5</v>
          </cell>
        </row>
        <row r="2208">
          <cell r="D2208">
            <v>46119</v>
          </cell>
          <cell r="K2208" t="str">
            <v>GM500</v>
          </cell>
          <cell r="R2208">
            <v>3</v>
          </cell>
        </row>
        <row r="2209">
          <cell r="D2209">
            <v>46119</v>
          </cell>
          <cell r="K2209" t="str">
            <v>GTLX250G</v>
          </cell>
          <cell r="R2209">
            <v>3</v>
          </cell>
        </row>
        <row r="2210">
          <cell r="D2210">
            <v>46119</v>
          </cell>
          <cell r="K2210" t="str">
            <v>CC300</v>
          </cell>
          <cell r="R2210">
            <v>3</v>
          </cell>
        </row>
        <row r="2211">
          <cell r="D2211">
            <v>46119</v>
          </cell>
          <cell r="K2211" t="str">
            <v>TH200</v>
          </cell>
          <cell r="R2211">
            <v>2</v>
          </cell>
        </row>
        <row r="2212">
          <cell r="D2212">
            <v>46119</v>
          </cell>
          <cell r="K2212" t="str">
            <v>MNH250</v>
          </cell>
          <cell r="R2212">
            <v>2</v>
          </cell>
        </row>
        <row r="2213">
          <cell r="D2213">
            <v>46119</v>
          </cell>
          <cell r="K2213" t="str">
            <v>CC300</v>
          </cell>
          <cell r="R2213">
            <v>3</v>
          </cell>
        </row>
        <row r="2214">
          <cell r="D2214">
            <v>46119</v>
          </cell>
          <cell r="K2214" t="str">
            <v>TH200</v>
          </cell>
          <cell r="R2214">
            <v>3</v>
          </cell>
        </row>
        <row r="2215">
          <cell r="D2215">
            <v>46119</v>
          </cell>
          <cell r="K2215" t="str">
            <v>CGM300</v>
          </cell>
          <cell r="R2215">
            <v>6</v>
          </cell>
        </row>
        <row r="2216">
          <cell r="D2216">
            <v>46119</v>
          </cell>
          <cell r="K2216" t="str">
            <v>CGM300</v>
          </cell>
          <cell r="R2216">
            <v>10</v>
          </cell>
        </row>
        <row r="2217">
          <cell r="D2217">
            <v>46119</v>
          </cell>
          <cell r="K2217" t="str">
            <v>GM500</v>
          </cell>
          <cell r="R2217">
            <v>5</v>
          </cell>
        </row>
        <row r="2218">
          <cell r="D2218">
            <v>46119</v>
          </cell>
          <cell r="K2218" t="str">
            <v>CC300</v>
          </cell>
          <cell r="R2218">
            <v>3</v>
          </cell>
        </row>
        <row r="2219">
          <cell r="D2219">
            <v>46119</v>
          </cell>
          <cell r="K2219" t="str">
            <v>MNH250</v>
          </cell>
          <cell r="R2219">
            <v>3</v>
          </cell>
        </row>
        <row r="2220">
          <cell r="D2220">
            <v>46119</v>
          </cell>
          <cell r="K2220" t="str">
            <v>MNH250</v>
          </cell>
          <cell r="R2220">
            <v>5</v>
          </cell>
        </row>
        <row r="2221">
          <cell r="D2221">
            <v>46119</v>
          </cell>
          <cell r="K2221" t="str">
            <v>CGM300</v>
          </cell>
          <cell r="R2221">
            <v>3</v>
          </cell>
        </row>
        <row r="2222">
          <cell r="D2222">
            <v>46119</v>
          </cell>
          <cell r="K2222" t="str">
            <v>GTLX250G</v>
          </cell>
          <cell r="R2222">
            <v>3</v>
          </cell>
        </row>
        <row r="2223">
          <cell r="D2223">
            <v>46119</v>
          </cell>
          <cell r="K2223" t="str">
            <v>CGM300</v>
          </cell>
          <cell r="R2223">
            <v>3</v>
          </cell>
        </row>
        <row r="2224">
          <cell r="D2224">
            <v>46119</v>
          </cell>
          <cell r="K2224" t="str">
            <v>GTLX250G</v>
          </cell>
          <cell r="R2224">
            <v>3</v>
          </cell>
        </row>
        <row r="2225">
          <cell r="D2225">
            <v>46119</v>
          </cell>
          <cell r="K2225" t="str">
            <v>GTLX250G</v>
          </cell>
          <cell r="R2225">
            <v>4</v>
          </cell>
        </row>
        <row r="2226">
          <cell r="D2226">
            <v>46119</v>
          </cell>
          <cell r="K2226" t="str">
            <v>MNH250</v>
          </cell>
          <cell r="R2226">
            <v>3</v>
          </cell>
        </row>
        <row r="2227">
          <cell r="D2227">
            <v>46119</v>
          </cell>
          <cell r="K2227" t="str">
            <v>CC300</v>
          </cell>
          <cell r="R2227">
            <v>4</v>
          </cell>
        </row>
        <row r="2228">
          <cell r="D2228">
            <v>46119</v>
          </cell>
          <cell r="K2228" t="str">
            <v>CN300</v>
          </cell>
          <cell r="R2228">
            <v>2</v>
          </cell>
        </row>
        <row r="2229">
          <cell r="D2229">
            <v>46119</v>
          </cell>
          <cell r="K2229" t="str">
            <v>CGM300</v>
          </cell>
          <cell r="R2229">
            <v>6</v>
          </cell>
        </row>
        <row r="2230">
          <cell r="D2230">
            <v>46119</v>
          </cell>
          <cell r="K2230" t="str">
            <v>CN300</v>
          </cell>
          <cell r="R2230">
            <v>3</v>
          </cell>
        </row>
        <row r="2231">
          <cell r="D2231">
            <v>46119</v>
          </cell>
          <cell r="K2231" t="str">
            <v>GM500</v>
          </cell>
          <cell r="R2231">
            <v>2</v>
          </cell>
        </row>
        <row r="2232">
          <cell r="D2232">
            <v>46119</v>
          </cell>
          <cell r="K2232" t="str">
            <v>CN300</v>
          </cell>
          <cell r="R2232">
            <v>3</v>
          </cell>
        </row>
        <row r="2233">
          <cell r="D2233">
            <v>46119</v>
          </cell>
          <cell r="K2233" t="str">
            <v>CC300</v>
          </cell>
          <cell r="R2233">
            <v>3</v>
          </cell>
        </row>
        <row r="2234">
          <cell r="D2234">
            <v>46119</v>
          </cell>
          <cell r="K2234" t="str">
            <v>GM500</v>
          </cell>
          <cell r="R2234">
            <v>7</v>
          </cell>
        </row>
        <row r="2235">
          <cell r="D2235">
            <v>46119</v>
          </cell>
          <cell r="K2235" t="str">
            <v>CGM300</v>
          </cell>
          <cell r="R2235">
            <v>10</v>
          </cell>
        </row>
        <row r="2236">
          <cell r="D2236">
            <v>46119</v>
          </cell>
          <cell r="K2236" t="str">
            <v>GTLX250G</v>
          </cell>
          <cell r="R2236">
            <v>3</v>
          </cell>
        </row>
        <row r="2237">
          <cell r="D2237">
            <v>46119</v>
          </cell>
          <cell r="K2237" t="str">
            <v>MNH250</v>
          </cell>
          <cell r="R2237">
            <v>3</v>
          </cell>
        </row>
        <row r="2238">
          <cell r="D2238">
            <v>46119</v>
          </cell>
          <cell r="K2238" t="str">
            <v>CC300</v>
          </cell>
          <cell r="R2238">
            <v>3</v>
          </cell>
        </row>
        <row r="2239">
          <cell r="D2239">
            <v>46119</v>
          </cell>
          <cell r="K2239" t="str">
            <v>CGM300</v>
          </cell>
          <cell r="R2239">
            <v>10</v>
          </cell>
        </row>
        <row r="2240">
          <cell r="D2240">
            <v>46119</v>
          </cell>
          <cell r="K2240" t="str">
            <v>TH200</v>
          </cell>
          <cell r="R2240">
            <v>3</v>
          </cell>
        </row>
        <row r="2241">
          <cell r="D2241">
            <v>46119</v>
          </cell>
          <cell r="K2241" t="str">
            <v>MNH250</v>
          </cell>
          <cell r="R2241">
            <v>3</v>
          </cell>
        </row>
        <row r="2242">
          <cell r="D2242">
            <v>46119</v>
          </cell>
          <cell r="K2242" t="str">
            <v>CC300</v>
          </cell>
          <cell r="R2242">
            <v>3</v>
          </cell>
        </row>
        <row r="2243">
          <cell r="D2243">
            <v>46119</v>
          </cell>
          <cell r="K2243" t="str">
            <v>CN300</v>
          </cell>
          <cell r="R2243">
            <v>3</v>
          </cell>
        </row>
        <row r="2244">
          <cell r="D2244">
            <v>46119</v>
          </cell>
          <cell r="K2244" t="str">
            <v>GM500</v>
          </cell>
          <cell r="R2244">
            <v>6</v>
          </cell>
        </row>
        <row r="2245">
          <cell r="D2245">
            <v>46119</v>
          </cell>
          <cell r="K2245" t="str">
            <v>TH200</v>
          </cell>
          <cell r="R2245">
            <v>3</v>
          </cell>
        </row>
        <row r="2246">
          <cell r="D2246">
            <v>46119</v>
          </cell>
          <cell r="K2246" t="str">
            <v>GTLX250G</v>
          </cell>
          <cell r="R2246">
            <v>3</v>
          </cell>
        </row>
        <row r="2247">
          <cell r="D2247">
            <v>46119</v>
          </cell>
          <cell r="K2247" t="str">
            <v>MNH250</v>
          </cell>
          <cell r="R2247">
            <v>3</v>
          </cell>
        </row>
        <row r="2248">
          <cell r="D2248">
            <v>46119</v>
          </cell>
          <cell r="K2248" t="str">
            <v>CC300</v>
          </cell>
          <cell r="R2248">
            <v>3</v>
          </cell>
        </row>
        <row r="2249">
          <cell r="D2249">
            <v>46119</v>
          </cell>
          <cell r="K2249" t="str">
            <v>CN300</v>
          </cell>
          <cell r="R2249">
            <v>3</v>
          </cell>
        </row>
        <row r="2250">
          <cell r="D2250">
            <v>46119</v>
          </cell>
          <cell r="K2250" t="str">
            <v>GM500</v>
          </cell>
          <cell r="R2250">
            <v>5</v>
          </cell>
        </row>
        <row r="2251">
          <cell r="D2251">
            <v>46119</v>
          </cell>
          <cell r="K2251" t="str">
            <v>CGM300</v>
          </cell>
          <cell r="R2251">
            <v>10</v>
          </cell>
        </row>
        <row r="2252">
          <cell r="D2252">
            <v>46119</v>
          </cell>
          <cell r="K2252" t="str">
            <v>MNH250</v>
          </cell>
          <cell r="R2252">
            <v>5</v>
          </cell>
        </row>
        <row r="2253">
          <cell r="D2253">
            <v>46119</v>
          </cell>
          <cell r="K2253" t="str">
            <v>CN300</v>
          </cell>
          <cell r="R2253">
            <v>3</v>
          </cell>
        </row>
        <row r="2254">
          <cell r="D2254">
            <v>46119</v>
          </cell>
          <cell r="K2254" t="str">
            <v>CGM300</v>
          </cell>
          <cell r="R2254">
            <v>10</v>
          </cell>
        </row>
        <row r="2255">
          <cell r="D2255">
            <v>46119</v>
          </cell>
          <cell r="K2255" t="str">
            <v>MNH250</v>
          </cell>
          <cell r="R2255">
            <v>5</v>
          </cell>
        </row>
        <row r="2256">
          <cell r="D2256">
            <v>46119</v>
          </cell>
          <cell r="K2256" t="str">
            <v>GM500</v>
          </cell>
          <cell r="R2256">
            <v>5</v>
          </cell>
        </row>
        <row r="2257">
          <cell r="D2257">
            <v>46119</v>
          </cell>
          <cell r="K2257" t="str">
            <v>CGM300</v>
          </cell>
          <cell r="R2257">
            <v>3</v>
          </cell>
        </row>
        <row r="2258">
          <cell r="D2258">
            <v>46119</v>
          </cell>
          <cell r="K2258" t="str">
            <v>TH200</v>
          </cell>
          <cell r="R2258">
            <v>3</v>
          </cell>
        </row>
        <row r="2259">
          <cell r="D2259">
            <v>46119</v>
          </cell>
          <cell r="K2259" t="str">
            <v>GTLX250G</v>
          </cell>
          <cell r="R2259">
            <v>3</v>
          </cell>
        </row>
        <row r="2260">
          <cell r="D2260">
            <v>46119</v>
          </cell>
          <cell r="K2260" t="str">
            <v>GM500</v>
          </cell>
          <cell r="R2260">
            <v>3</v>
          </cell>
        </row>
        <row r="2261">
          <cell r="D2261">
            <v>46119</v>
          </cell>
          <cell r="K2261" t="str">
            <v>CGM300</v>
          </cell>
          <cell r="R2261">
            <v>5</v>
          </cell>
        </row>
        <row r="2262">
          <cell r="D2262">
            <v>46119</v>
          </cell>
          <cell r="K2262" t="str">
            <v>GTLX250G</v>
          </cell>
          <cell r="R2262">
            <v>5</v>
          </cell>
        </row>
        <row r="2263">
          <cell r="D2263">
            <v>46119</v>
          </cell>
          <cell r="K2263" t="str">
            <v>CGM300</v>
          </cell>
          <cell r="R2263">
            <v>8</v>
          </cell>
        </row>
        <row r="2264">
          <cell r="D2264">
            <v>46119</v>
          </cell>
          <cell r="K2264" t="str">
            <v>TH200</v>
          </cell>
          <cell r="R2264">
            <v>2</v>
          </cell>
        </row>
        <row r="2265">
          <cell r="D2265">
            <v>46119</v>
          </cell>
          <cell r="K2265" t="str">
            <v>GTLX250G</v>
          </cell>
          <cell r="R2265">
            <v>2</v>
          </cell>
        </row>
        <row r="2266">
          <cell r="D2266">
            <v>46119</v>
          </cell>
          <cell r="K2266" t="str">
            <v>GM500</v>
          </cell>
          <cell r="R2266">
            <v>5</v>
          </cell>
        </row>
        <row r="2267">
          <cell r="D2267">
            <v>46119</v>
          </cell>
          <cell r="K2267" t="str">
            <v>CGM300</v>
          </cell>
          <cell r="R2267">
            <v>8</v>
          </cell>
        </row>
        <row r="2268">
          <cell r="D2268">
            <v>46119</v>
          </cell>
          <cell r="K2268" t="str">
            <v>GTLX250G</v>
          </cell>
          <cell r="R2268">
            <v>3</v>
          </cell>
        </row>
        <row r="2269">
          <cell r="D2269">
            <v>46119</v>
          </cell>
          <cell r="K2269" t="str">
            <v>MNH250</v>
          </cell>
          <cell r="R2269">
            <v>3</v>
          </cell>
        </row>
        <row r="2270">
          <cell r="D2270">
            <v>46119</v>
          </cell>
          <cell r="K2270" t="str">
            <v>GM500</v>
          </cell>
          <cell r="R2270">
            <v>5</v>
          </cell>
        </row>
        <row r="2271">
          <cell r="D2271">
            <v>46119</v>
          </cell>
          <cell r="K2271" t="str">
            <v>GTLX250G</v>
          </cell>
          <cell r="R2271">
            <v>10</v>
          </cell>
        </row>
        <row r="2272">
          <cell r="D2272">
            <v>46119</v>
          </cell>
          <cell r="K2272" t="str">
            <v>CC300</v>
          </cell>
          <cell r="R2272">
            <v>10</v>
          </cell>
        </row>
        <row r="2273">
          <cell r="D2273">
            <v>46119</v>
          </cell>
          <cell r="K2273" t="str">
            <v>CN300</v>
          </cell>
          <cell r="R2273">
            <v>5</v>
          </cell>
        </row>
        <row r="2274">
          <cell r="D2274">
            <v>46119</v>
          </cell>
          <cell r="K2274" t="str">
            <v>CGM300</v>
          </cell>
          <cell r="R2274">
            <v>10</v>
          </cell>
        </row>
        <row r="2275">
          <cell r="D2275">
            <v>46119</v>
          </cell>
          <cell r="K2275" t="str">
            <v>GM500</v>
          </cell>
          <cell r="R2275">
            <v>50</v>
          </cell>
        </row>
        <row r="2276">
          <cell r="D2276">
            <v>46119</v>
          </cell>
          <cell r="K2276" t="str">
            <v>GTLX250G</v>
          </cell>
          <cell r="R2276">
            <v>2</v>
          </cell>
        </row>
        <row r="2277">
          <cell r="D2277">
            <v>46119</v>
          </cell>
          <cell r="K2277" t="str">
            <v>TH200</v>
          </cell>
          <cell r="R2277">
            <v>3</v>
          </cell>
        </row>
        <row r="2278">
          <cell r="D2278">
            <v>46119</v>
          </cell>
          <cell r="K2278" t="str">
            <v>CC300</v>
          </cell>
          <cell r="R2278">
            <v>3</v>
          </cell>
        </row>
        <row r="2279">
          <cell r="D2279">
            <v>46119</v>
          </cell>
          <cell r="K2279" t="str">
            <v>CGM300</v>
          </cell>
          <cell r="R2279">
            <v>5</v>
          </cell>
        </row>
        <row r="2280">
          <cell r="D2280">
            <v>46119</v>
          </cell>
          <cell r="K2280" t="str">
            <v>CC300</v>
          </cell>
          <cell r="R2280">
            <v>5</v>
          </cell>
        </row>
        <row r="2281">
          <cell r="D2281">
            <v>46119</v>
          </cell>
          <cell r="K2281" t="str">
            <v>MNH250</v>
          </cell>
          <cell r="R2281">
            <v>5</v>
          </cell>
        </row>
        <row r="2282">
          <cell r="D2282">
            <v>46119</v>
          </cell>
          <cell r="K2282" t="str">
            <v>GM500</v>
          </cell>
          <cell r="R2282">
            <v>5</v>
          </cell>
        </row>
        <row r="2283">
          <cell r="D2283">
            <v>46119</v>
          </cell>
          <cell r="K2283" t="str">
            <v>CGM300</v>
          </cell>
          <cell r="R2283">
            <v>5</v>
          </cell>
        </row>
        <row r="2284">
          <cell r="D2284">
            <v>46119</v>
          </cell>
          <cell r="K2284" t="str">
            <v>TH200</v>
          </cell>
          <cell r="R2284">
            <v>5</v>
          </cell>
        </row>
        <row r="2285">
          <cell r="D2285">
            <v>46119</v>
          </cell>
          <cell r="K2285" t="str">
            <v>GTLX250G</v>
          </cell>
          <cell r="R2285">
            <v>5</v>
          </cell>
        </row>
        <row r="2286">
          <cell r="D2286">
            <v>46119</v>
          </cell>
          <cell r="K2286" t="str">
            <v>MNH250</v>
          </cell>
          <cell r="R2286">
            <v>3</v>
          </cell>
        </row>
        <row r="2287">
          <cell r="D2287">
            <v>46119</v>
          </cell>
          <cell r="K2287" t="str">
            <v>CC300</v>
          </cell>
          <cell r="R2287">
            <v>5</v>
          </cell>
        </row>
        <row r="2288">
          <cell r="D2288">
            <v>46119</v>
          </cell>
          <cell r="K2288" t="str">
            <v>CC300</v>
          </cell>
          <cell r="R2288">
            <v>10</v>
          </cell>
        </row>
        <row r="2289">
          <cell r="D2289">
            <v>46119</v>
          </cell>
          <cell r="K2289" t="str">
            <v>TH200</v>
          </cell>
          <cell r="R2289">
            <v>3</v>
          </cell>
        </row>
        <row r="2290">
          <cell r="D2290">
            <v>46119</v>
          </cell>
          <cell r="K2290" t="str">
            <v>MNH250</v>
          </cell>
          <cell r="R2290">
            <v>3</v>
          </cell>
        </row>
        <row r="2291">
          <cell r="D2291">
            <v>46119</v>
          </cell>
          <cell r="K2291" t="str">
            <v>CN300</v>
          </cell>
          <cell r="R2291">
            <v>3</v>
          </cell>
        </row>
        <row r="2292">
          <cell r="D2292">
            <v>46119</v>
          </cell>
          <cell r="K2292" t="str">
            <v>CC300</v>
          </cell>
          <cell r="R2292">
            <v>5</v>
          </cell>
        </row>
        <row r="2293">
          <cell r="D2293">
            <v>46119</v>
          </cell>
          <cell r="K2293" t="str">
            <v>GL250</v>
          </cell>
          <cell r="R2293">
            <v>3</v>
          </cell>
        </row>
        <row r="2294">
          <cell r="D2294">
            <v>46119</v>
          </cell>
          <cell r="K2294" t="str">
            <v>TH200</v>
          </cell>
          <cell r="R2294">
            <v>4</v>
          </cell>
        </row>
        <row r="2295">
          <cell r="D2295">
            <v>46119</v>
          </cell>
          <cell r="K2295" t="str">
            <v>GL250</v>
          </cell>
          <cell r="R2295">
            <v>3</v>
          </cell>
        </row>
        <row r="2296">
          <cell r="D2296">
            <v>46119</v>
          </cell>
          <cell r="K2296" t="str">
            <v>CGM300</v>
          </cell>
          <cell r="R2296">
            <v>10</v>
          </cell>
        </row>
        <row r="2297">
          <cell r="D2297">
            <v>46119</v>
          </cell>
          <cell r="K2297" t="str">
            <v>GTLX250G</v>
          </cell>
          <cell r="R2297">
            <v>5</v>
          </cell>
        </row>
        <row r="2298">
          <cell r="D2298">
            <v>46119</v>
          </cell>
          <cell r="K2298" t="str">
            <v>MNH250</v>
          </cell>
          <cell r="R2298">
            <v>5</v>
          </cell>
        </row>
        <row r="2299">
          <cell r="D2299">
            <v>46119</v>
          </cell>
          <cell r="K2299" t="str">
            <v>TH200</v>
          </cell>
          <cell r="R2299">
            <v>3</v>
          </cell>
        </row>
        <row r="2300">
          <cell r="D2300">
            <v>46119</v>
          </cell>
          <cell r="K2300" t="str">
            <v>CN300</v>
          </cell>
          <cell r="R2300">
            <v>3</v>
          </cell>
        </row>
        <row r="2301">
          <cell r="D2301">
            <v>46119</v>
          </cell>
          <cell r="K2301" t="str">
            <v>CGM300</v>
          </cell>
          <cell r="R2301">
            <v>15</v>
          </cell>
        </row>
        <row r="2302">
          <cell r="D2302">
            <v>46119</v>
          </cell>
          <cell r="K2302" t="str">
            <v>GTLX250G</v>
          </cell>
          <cell r="R2302">
            <v>10</v>
          </cell>
        </row>
        <row r="2303">
          <cell r="D2303">
            <v>46119</v>
          </cell>
          <cell r="K2303" t="str">
            <v>GM500</v>
          </cell>
          <cell r="R2303">
            <v>10</v>
          </cell>
        </row>
        <row r="2304">
          <cell r="D2304">
            <v>46119</v>
          </cell>
          <cell r="K2304" t="str">
            <v>TH200</v>
          </cell>
          <cell r="R2304">
            <v>2</v>
          </cell>
        </row>
        <row r="2305">
          <cell r="D2305">
            <v>46119</v>
          </cell>
          <cell r="K2305" t="str">
            <v>MNH250</v>
          </cell>
          <cell r="R2305">
            <v>2</v>
          </cell>
        </row>
        <row r="2306">
          <cell r="D2306">
            <v>46119</v>
          </cell>
          <cell r="K2306" t="str">
            <v>CGM300</v>
          </cell>
          <cell r="R2306">
            <v>17</v>
          </cell>
        </row>
        <row r="2307">
          <cell r="D2307">
            <v>46119</v>
          </cell>
          <cell r="K2307" t="str">
            <v>CGM300</v>
          </cell>
          <cell r="R2307">
            <v>24</v>
          </cell>
        </row>
        <row r="2308">
          <cell r="D2308">
            <v>46119</v>
          </cell>
          <cell r="K2308" t="str">
            <v>MNH250</v>
          </cell>
          <cell r="R2308">
            <v>1</v>
          </cell>
        </row>
        <row r="2309">
          <cell r="D2309">
            <v>46119</v>
          </cell>
          <cell r="K2309" t="str">
            <v>CGM300</v>
          </cell>
          <cell r="R2309">
            <v>5</v>
          </cell>
        </row>
        <row r="2310">
          <cell r="D2310">
            <v>46119</v>
          </cell>
          <cell r="K2310" t="str">
            <v>GM500</v>
          </cell>
          <cell r="R2310">
            <v>1</v>
          </cell>
        </row>
        <row r="2311">
          <cell r="D2311">
            <v>46119</v>
          </cell>
          <cell r="K2311" t="str">
            <v>MNH250</v>
          </cell>
          <cell r="R2311">
            <v>1</v>
          </cell>
        </row>
        <row r="2312">
          <cell r="D2312">
            <v>46119</v>
          </cell>
          <cell r="K2312" t="str">
            <v>CGM300</v>
          </cell>
          <cell r="R2312">
            <v>11</v>
          </cell>
        </row>
        <row r="2313">
          <cell r="D2313">
            <v>46119</v>
          </cell>
          <cell r="K2313" t="str">
            <v>GM500</v>
          </cell>
          <cell r="R2313">
            <v>1</v>
          </cell>
        </row>
        <row r="2314">
          <cell r="D2314">
            <v>46119</v>
          </cell>
          <cell r="K2314" t="str">
            <v>GM500</v>
          </cell>
          <cell r="R2314">
            <v>10</v>
          </cell>
        </row>
        <row r="2315">
          <cell r="D2315">
            <v>46119</v>
          </cell>
          <cell r="K2315" t="str">
            <v>MNH250</v>
          </cell>
          <cell r="R2315">
            <v>4</v>
          </cell>
        </row>
        <row r="2316">
          <cell r="D2316">
            <v>46119</v>
          </cell>
          <cell r="K2316" t="str">
            <v>TH200</v>
          </cell>
          <cell r="R2316">
            <v>1</v>
          </cell>
        </row>
        <row r="2317">
          <cell r="D2317">
            <v>46119</v>
          </cell>
          <cell r="K2317" t="str">
            <v>MNH250</v>
          </cell>
          <cell r="R2317">
            <v>1</v>
          </cell>
        </row>
        <row r="2318">
          <cell r="D2318">
            <v>46119</v>
          </cell>
          <cell r="K2318" t="str">
            <v>CGM300</v>
          </cell>
          <cell r="R2318">
            <v>10</v>
          </cell>
        </row>
        <row r="2319">
          <cell r="D2319">
            <v>46119</v>
          </cell>
          <cell r="K2319" t="str">
            <v>CGM300</v>
          </cell>
          <cell r="R2319">
            <v>10</v>
          </cell>
        </row>
        <row r="2320">
          <cell r="D2320">
            <v>46119</v>
          </cell>
          <cell r="K2320" t="str">
            <v>GM500</v>
          </cell>
          <cell r="R2320">
            <v>3</v>
          </cell>
        </row>
        <row r="2321">
          <cell r="D2321">
            <v>46119</v>
          </cell>
          <cell r="K2321" t="str">
            <v>TH200</v>
          </cell>
          <cell r="R2321">
            <v>1</v>
          </cell>
        </row>
        <row r="2322">
          <cell r="D2322">
            <v>46119</v>
          </cell>
          <cell r="K2322" t="str">
            <v>CGM300</v>
          </cell>
          <cell r="R2322">
            <v>5</v>
          </cell>
        </row>
        <row r="2323">
          <cell r="D2323">
            <v>46119</v>
          </cell>
          <cell r="K2323" t="str">
            <v>GTLX250G</v>
          </cell>
          <cell r="R2323">
            <v>4</v>
          </cell>
        </row>
        <row r="2324">
          <cell r="D2324">
            <v>46119</v>
          </cell>
          <cell r="K2324" t="str">
            <v>GM500</v>
          </cell>
          <cell r="R2324">
            <v>1</v>
          </cell>
        </row>
        <row r="2325">
          <cell r="D2325">
            <v>46119</v>
          </cell>
          <cell r="K2325" t="str">
            <v>CC300</v>
          </cell>
          <cell r="R2325">
            <v>15</v>
          </cell>
        </row>
        <row r="2326">
          <cell r="D2326">
            <v>46119</v>
          </cell>
          <cell r="K2326" t="str">
            <v>GM500</v>
          </cell>
          <cell r="R2326">
            <v>3</v>
          </cell>
        </row>
        <row r="2327">
          <cell r="D2327">
            <v>46119</v>
          </cell>
          <cell r="K2327" t="str">
            <v>GTLX250G</v>
          </cell>
          <cell r="R2327">
            <v>2</v>
          </cell>
        </row>
        <row r="2328">
          <cell r="D2328">
            <v>46119</v>
          </cell>
          <cell r="K2328" t="str">
            <v>MNH250</v>
          </cell>
          <cell r="R2328">
            <v>1</v>
          </cell>
        </row>
        <row r="2329">
          <cell r="D2329">
            <v>46119</v>
          </cell>
          <cell r="K2329" t="str">
            <v>CGM300</v>
          </cell>
          <cell r="R2329">
            <v>5</v>
          </cell>
        </row>
        <row r="2330">
          <cell r="D2330">
            <v>46119</v>
          </cell>
          <cell r="K2330" t="str">
            <v>TH200</v>
          </cell>
          <cell r="R2330">
            <v>1</v>
          </cell>
        </row>
        <row r="2331">
          <cell r="D2331">
            <v>46119</v>
          </cell>
          <cell r="K2331" t="str">
            <v>CGM300</v>
          </cell>
          <cell r="R2331">
            <v>12</v>
          </cell>
        </row>
        <row r="2332">
          <cell r="D2332">
            <v>46119</v>
          </cell>
          <cell r="K2332" t="str">
            <v>GTLX250G</v>
          </cell>
          <cell r="R2332">
            <v>1</v>
          </cell>
        </row>
        <row r="2333">
          <cell r="D2333">
            <v>46119</v>
          </cell>
          <cell r="K2333" t="str">
            <v>CGM300</v>
          </cell>
          <cell r="R2333">
            <v>6</v>
          </cell>
        </row>
        <row r="2334">
          <cell r="D2334">
            <v>46119</v>
          </cell>
          <cell r="K2334" t="str">
            <v>GM500</v>
          </cell>
          <cell r="R2334">
            <v>6</v>
          </cell>
        </row>
        <row r="2335">
          <cell r="D2335">
            <v>46119</v>
          </cell>
          <cell r="K2335" t="str">
            <v>GM500</v>
          </cell>
          <cell r="R2335">
            <v>6</v>
          </cell>
        </row>
        <row r="2336">
          <cell r="D2336">
            <v>46119</v>
          </cell>
          <cell r="K2336" t="str">
            <v>GTLX250G</v>
          </cell>
          <cell r="R2336">
            <v>3</v>
          </cell>
        </row>
        <row r="2337">
          <cell r="D2337">
            <v>46119</v>
          </cell>
          <cell r="K2337" t="str">
            <v>CGM300</v>
          </cell>
          <cell r="R2337">
            <v>11</v>
          </cell>
        </row>
        <row r="2338">
          <cell r="D2338">
            <v>46119</v>
          </cell>
          <cell r="K2338" t="str">
            <v>MNH250</v>
          </cell>
          <cell r="R2338">
            <v>2</v>
          </cell>
        </row>
        <row r="2339">
          <cell r="D2339">
            <v>46119</v>
          </cell>
          <cell r="K2339" t="str">
            <v>GTLX250G</v>
          </cell>
          <cell r="R2339">
            <v>7</v>
          </cell>
        </row>
        <row r="2340">
          <cell r="D2340">
            <v>46119</v>
          </cell>
          <cell r="K2340" t="str">
            <v>CGM300</v>
          </cell>
          <cell r="R2340">
            <v>9</v>
          </cell>
        </row>
        <row r="2341">
          <cell r="D2341">
            <v>46119</v>
          </cell>
          <cell r="K2341" t="str">
            <v>TH200</v>
          </cell>
          <cell r="R2341">
            <v>1</v>
          </cell>
        </row>
        <row r="2342">
          <cell r="D2342">
            <v>46119</v>
          </cell>
          <cell r="K2342" t="str">
            <v>CGM300</v>
          </cell>
          <cell r="R2342">
            <v>12</v>
          </cell>
        </row>
        <row r="2343">
          <cell r="D2343">
            <v>46119</v>
          </cell>
          <cell r="K2343" t="str">
            <v>TH200</v>
          </cell>
          <cell r="R2343">
            <v>2</v>
          </cell>
        </row>
        <row r="2344">
          <cell r="D2344">
            <v>46119</v>
          </cell>
          <cell r="K2344" t="str">
            <v>MNH250</v>
          </cell>
          <cell r="R2344">
            <v>1</v>
          </cell>
        </row>
        <row r="2345">
          <cell r="D2345">
            <v>46119</v>
          </cell>
          <cell r="K2345" t="str">
            <v>CGM300</v>
          </cell>
          <cell r="R2345">
            <v>6</v>
          </cell>
        </row>
        <row r="2346">
          <cell r="D2346">
            <v>46119</v>
          </cell>
          <cell r="K2346" t="str">
            <v>GTLX250G</v>
          </cell>
          <cell r="R2346">
            <v>2</v>
          </cell>
        </row>
        <row r="2347">
          <cell r="D2347">
            <v>46119</v>
          </cell>
          <cell r="K2347" t="str">
            <v>GM500</v>
          </cell>
          <cell r="R2347">
            <v>3</v>
          </cell>
        </row>
        <row r="2348">
          <cell r="D2348">
            <v>46119</v>
          </cell>
          <cell r="K2348" t="str">
            <v>TH200</v>
          </cell>
          <cell r="R2348">
            <v>2</v>
          </cell>
        </row>
        <row r="2349">
          <cell r="D2349">
            <v>46119</v>
          </cell>
          <cell r="K2349" t="str">
            <v>CGM300</v>
          </cell>
          <cell r="R2349">
            <v>18</v>
          </cell>
        </row>
        <row r="2350">
          <cell r="D2350">
            <v>46119</v>
          </cell>
          <cell r="K2350" t="str">
            <v>GM500</v>
          </cell>
          <cell r="R2350">
            <v>5</v>
          </cell>
        </row>
        <row r="2351">
          <cell r="D2351">
            <v>46119</v>
          </cell>
          <cell r="K2351" t="str">
            <v>MNH250</v>
          </cell>
          <cell r="R2351">
            <v>6</v>
          </cell>
        </row>
        <row r="2352">
          <cell r="D2352">
            <v>46119</v>
          </cell>
          <cell r="K2352" t="str">
            <v>CGM300</v>
          </cell>
          <cell r="R2352">
            <v>2</v>
          </cell>
        </row>
        <row r="2353">
          <cell r="D2353">
            <v>46119</v>
          </cell>
          <cell r="K2353" t="str">
            <v>GM500</v>
          </cell>
          <cell r="R2353">
            <v>9</v>
          </cell>
        </row>
        <row r="2354">
          <cell r="D2354">
            <v>46119</v>
          </cell>
          <cell r="K2354" t="str">
            <v>GM500</v>
          </cell>
          <cell r="R2354">
            <v>3</v>
          </cell>
        </row>
        <row r="2355">
          <cell r="D2355">
            <v>46119</v>
          </cell>
          <cell r="K2355" t="str">
            <v>TH200</v>
          </cell>
          <cell r="R2355">
            <v>8</v>
          </cell>
        </row>
        <row r="2356">
          <cell r="D2356">
            <v>46119</v>
          </cell>
          <cell r="K2356" t="str">
            <v>TH200</v>
          </cell>
          <cell r="R2356">
            <v>2</v>
          </cell>
        </row>
        <row r="2357">
          <cell r="D2357">
            <v>46119</v>
          </cell>
          <cell r="K2357" t="str">
            <v>CGM300</v>
          </cell>
          <cell r="R2357">
            <v>15</v>
          </cell>
        </row>
        <row r="2358">
          <cell r="D2358">
            <v>46119</v>
          </cell>
          <cell r="K2358" t="str">
            <v>GTLX250G</v>
          </cell>
          <cell r="R2358">
            <v>8</v>
          </cell>
        </row>
        <row r="2359">
          <cell r="D2359">
            <v>46119</v>
          </cell>
          <cell r="K2359" t="str">
            <v>CGM300</v>
          </cell>
          <cell r="R2359">
            <v>4</v>
          </cell>
        </row>
        <row r="2360">
          <cell r="D2360">
            <v>46119</v>
          </cell>
          <cell r="K2360" t="str">
            <v>GM500</v>
          </cell>
          <cell r="R2360">
            <v>2</v>
          </cell>
        </row>
        <row r="2361">
          <cell r="D2361">
            <v>46119</v>
          </cell>
          <cell r="K2361" t="str">
            <v>MNH250</v>
          </cell>
          <cell r="R2361">
            <v>3</v>
          </cell>
        </row>
        <row r="2362">
          <cell r="D2362">
            <v>46119</v>
          </cell>
          <cell r="K2362" t="str">
            <v>CGM300</v>
          </cell>
          <cell r="R2362">
            <v>7</v>
          </cell>
        </row>
        <row r="2363">
          <cell r="D2363">
            <v>46119</v>
          </cell>
          <cell r="K2363" t="str">
            <v>GM500</v>
          </cell>
          <cell r="R2363">
            <v>1</v>
          </cell>
        </row>
        <row r="2364">
          <cell r="D2364">
            <v>46119</v>
          </cell>
          <cell r="K2364" t="str">
            <v>CGM300</v>
          </cell>
          <cell r="R2364">
            <v>14</v>
          </cell>
        </row>
        <row r="2365">
          <cell r="D2365">
            <v>46119</v>
          </cell>
          <cell r="K2365" t="str">
            <v>GTLX250G</v>
          </cell>
          <cell r="R2365">
            <v>1</v>
          </cell>
        </row>
        <row r="2366">
          <cell r="D2366">
            <v>46119</v>
          </cell>
          <cell r="K2366" t="str">
            <v>CGM300</v>
          </cell>
          <cell r="R2366">
            <v>13</v>
          </cell>
        </row>
        <row r="2367">
          <cell r="D2367">
            <v>46119</v>
          </cell>
          <cell r="K2367" t="str">
            <v>CGM300</v>
          </cell>
          <cell r="R2367">
            <v>8</v>
          </cell>
        </row>
        <row r="2368">
          <cell r="D2368">
            <v>46119</v>
          </cell>
          <cell r="K2368" t="str">
            <v>GM500</v>
          </cell>
          <cell r="R2368">
            <v>4</v>
          </cell>
        </row>
        <row r="2369">
          <cell r="D2369">
            <v>46119</v>
          </cell>
          <cell r="K2369" t="str">
            <v>GM500</v>
          </cell>
          <cell r="R2369">
            <v>5</v>
          </cell>
        </row>
        <row r="2370">
          <cell r="D2370">
            <v>46119</v>
          </cell>
          <cell r="K2370" t="str">
            <v>CGM300</v>
          </cell>
          <cell r="R2370">
            <v>3</v>
          </cell>
        </row>
        <row r="2371">
          <cell r="D2371">
            <v>46119</v>
          </cell>
          <cell r="K2371" t="str">
            <v>MNH250</v>
          </cell>
          <cell r="R2371">
            <v>4</v>
          </cell>
        </row>
        <row r="2372">
          <cell r="D2372">
            <v>46120</v>
          </cell>
          <cell r="K2372" t="str">
            <v>MNH250</v>
          </cell>
          <cell r="R2372">
            <v>15</v>
          </cell>
        </row>
        <row r="2373">
          <cell r="D2373">
            <v>46120</v>
          </cell>
          <cell r="K2373" t="str">
            <v>TH200</v>
          </cell>
          <cell r="R2373">
            <v>12</v>
          </cell>
        </row>
        <row r="2374">
          <cell r="D2374">
            <v>46120</v>
          </cell>
          <cell r="K2374" t="str">
            <v>GTLX250G</v>
          </cell>
          <cell r="R2374">
            <v>12</v>
          </cell>
        </row>
        <row r="2375">
          <cell r="D2375">
            <v>46120</v>
          </cell>
          <cell r="K2375" t="str">
            <v>GL250</v>
          </cell>
          <cell r="R2375">
            <v>12</v>
          </cell>
        </row>
        <row r="2376">
          <cell r="D2376">
            <v>46120</v>
          </cell>
          <cell r="K2376" t="str">
            <v>CGM300</v>
          </cell>
          <cell r="R2376">
            <v>20</v>
          </cell>
        </row>
        <row r="2377">
          <cell r="D2377">
            <v>46120</v>
          </cell>
          <cell r="K2377" t="str">
            <v>GM500</v>
          </cell>
          <cell r="R2377">
            <v>5</v>
          </cell>
        </row>
        <row r="2378">
          <cell r="D2378">
            <v>46120</v>
          </cell>
          <cell r="K2378" t="str">
            <v>CC300</v>
          </cell>
          <cell r="R2378">
            <v>12</v>
          </cell>
        </row>
        <row r="2379">
          <cell r="D2379">
            <v>46120</v>
          </cell>
          <cell r="K2379" t="str">
            <v>MNH250</v>
          </cell>
          <cell r="R2379">
            <v>15</v>
          </cell>
        </row>
        <row r="2380">
          <cell r="D2380">
            <v>46120</v>
          </cell>
          <cell r="K2380" t="str">
            <v>GM500</v>
          </cell>
          <cell r="R2380">
            <v>5</v>
          </cell>
        </row>
        <row r="2381">
          <cell r="D2381">
            <v>46120</v>
          </cell>
          <cell r="K2381" t="str">
            <v>GTLX250G</v>
          </cell>
          <cell r="R2381">
            <v>12</v>
          </cell>
        </row>
        <row r="2382">
          <cell r="D2382">
            <v>46120</v>
          </cell>
          <cell r="K2382" t="str">
            <v>CGM300</v>
          </cell>
          <cell r="R2382">
            <v>20</v>
          </cell>
        </row>
        <row r="2383">
          <cell r="D2383">
            <v>46120</v>
          </cell>
          <cell r="K2383" t="str">
            <v>CGM300</v>
          </cell>
          <cell r="R2383">
            <v>8</v>
          </cell>
        </row>
        <row r="2384">
          <cell r="D2384">
            <v>46120</v>
          </cell>
          <cell r="K2384" t="str">
            <v>GM500</v>
          </cell>
          <cell r="R2384">
            <v>6</v>
          </cell>
        </row>
        <row r="2385">
          <cell r="D2385">
            <v>46120</v>
          </cell>
          <cell r="K2385" t="str">
            <v>GTLX250G</v>
          </cell>
          <cell r="R2385">
            <v>6</v>
          </cell>
        </row>
        <row r="2386">
          <cell r="D2386">
            <v>46120</v>
          </cell>
          <cell r="K2386" t="str">
            <v>MNH250</v>
          </cell>
          <cell r="R2386">
            <v>6</v>
          </cell>
        </row>
        <row r="2387">
          <cell r="D2387">
            <v>46120</v>
          </cell>
          <cell r="K2387" t="str">
            <v>TH200</v>
          </cell>
          <cell r="R2387">
            <v>6</v>
          </cell>
        </row>
        <row r="2388">
          <cell r="D2388">
            <v>46120</v>
          </cell>
          <cell r="K2388" t="str">
            <v>GL250</v>
          </cell>
          <cell r="R2388">
            <v>6</v>
          </cell>
        </row>
        <row r="2389">
          <cell r="D2389">
            <v>46120</v>
          </cell>
          <cell r="K2389" t="str">
            <v>GM500</v>
          </cell>
          <cell r="R2389">
            <v>6</v>
          </cell>
        </row>
        <row r="2390">
          <cell r="D2390">
            <v>46120</v>
          </cell>
          <cell r="K2390" t="str">
            <v>TH200</v>
          </cell>
          <cell r="R2390">
            <v>4</v>
          </cell>
        </row>
        <row r="2391">
          <cell r="D2391">
            <v>46120</v>
          </cell>
          <cell r="K2391" t="str">
            <v>CC300</v>
          </cell>
          <cell r="R2391">
            <v>4</v>
          </cell>
        </row>
        <row r="2392">
          <cell r="D2392">
            <v>46120</v>
          </cell>
          <cell r="K2392" t="str">
            <v>MNH250</v>
          </cell>
          <cell r="R2392">
            <v>4</v>
          </cell>
        </row>
        <row r="2393">
          <cell r="D2393">
            <v>46120</v>
          </cell>
          <cell r="K2393" t="str">
            <v>GL250</v>
          </cell>
          <cell r="R2393">
            <v>2</v>
          </cell>
        </row>
        <row r="2394">
          <cell r="D2394">
            <v>46120</v>
          </cell>
          <cell r="K2394" t="str">
            <v>GTLX250G</v>
          </cell>
          <cell r="R2394">
            <v>4</v>
          </cell>
        </row>
        <row r="2395">
          <cell r="D2395">
            <v>46120</v>
          </cell>
          <cell r="K2395" t="str">
            <v>CGM300</v>
          </cell>
          <cell r="R2395">
            <v>6</v>
          </cell>
        </row>
      </sheetData>
      <sheetData sheetId="1">
        <row r="1">
          <cell r="R1">
            <v>1552</v>
          </cell>
        </row>
        <row r="2">
          <cell r="D2" t="str">
            <v>Ngày giao hàng</v>
          </cell>
          <cell r="K2" t="str">
            <v>Mã hàng (*)</v>
          </cell>
          <cell r="R2" t="str">
            <v>Số lượng</v>
          </cell>
        </row>
        <row r="3">
          <cell r="D3">
            <v>46113</v>
          </cell>
          <cell r="K3" t="str">
            <v>CGM500</v>
          </cell>
          <cell r="R3">
            <v>10</v>
          </cell>
        </row>
        <row r="4">
          <cell r="D4">
            <v>46113</v>
          </cell>
          <cell r="K4" t="str">
            <v>GM500</v>
          </cell>
          <cell r="R4">
            <v>15</v>
          </cell>
        </row>
        <row r="5">
          <cell r="D5">
            <v>46113</v>
          </cell>
          <cell r="K5" t="str">
            <v>cghm450</v>
          </cell>
          <cell r="R5">
            <v>15</v>
          </cell>
        </row>
        <row r="6">
          <cell r="D6">
            <v>46113</v>
          </cell>
          <cell r="K6" t="str">
            <v>CGM300</v>
          </cell>
          <cell r="R6">
            <v>20</v>
          </cell>
        </row>
        <row r="7">
          <cell r="D7">
            <v>46113</v>
          </cell>
          <cell r="K7" t="str">
            <v>CGM500</v>
          </cell>
          <cell r="R7">
            <v>10</v>
          </cell>
        </row>
        <row r="8">
          <cell r="D8">
            <v>46113</v>
          </cell>
          <cell r="K8" t="str">
            <v>CGM300</v>
          </cell>
          <cell r="R8">
            <v>50</v>
          </cell>
        </row>
        <row r="9">
          <cell r="D9">
            <v>46113</v>
          </cell>
          <cell r="K9" t="str">
            <v>CGM300</v>
          </cell>
          <cell r="R9">
            <v>50</v>
          </cell>
        </row>
        <row r="10">
          <cell r="D10">
            <v>46113</v>
          </cell>
          <cell r="K10" t="str">
            <v>CGM300</v>
          </cell>
          <cell r="R10">
            <v>30</v>
          </cell>
        </row>
        <row r="11">
          <cell r="D11">
            <v>46113</v>
          </cell>
          <cell r="K11" t="str">
            <v>CGM500</v>
          </cell>
          <cell r="R11">
            <v>20</v>
          </cell>
        </row>
        <row r="12">
          <cell r="D12">
            <v>46113</v>
          </cell>
          <cell r="K12" t="str">
            <v>GM500</v>
          </cell>
          <cell r="R12">
            <v>10</v>
          </cell>
        </row>
        <row r="13">
          <cell r="D13">
            <v>46113</v>
          </cell>
          <cell r="K13" t="str">
            <v>CGM300</v>
          </cell>
          <cell r="R13">
            <v>2</v>
          </cell>
        </row>
        <row r="14">
          <cell r="D14">
            <v>46113</v>
          </cell>
          <cell r="K14" t="str">
            <v>CGM500</v>
          </cell>
          <cell r="R14">
            <v>2</v>
          </cell>
        </row>
        <row r="15">
          <cell r="D15">
            <v>46113</v>
          </cell>
          <cell r="K15" t="str">
            <v>CGM100</v>
          </cell>
          <cell r="R15">
            <v>5</v>
          </cell>
        </row>
        <row r="16">
          <cell r="D16">
            <v>46113</v>
          </cell>
          <cell r="K16" t="str">
            <v>CGM300</v>
          </cell>
          <cell r="R16">
            <v>10</v>
          </cell>
        </row>
        <row r="17">
          <cell r="D17">
            <v>46113</v>
          </cell>
          <cell r="K17" t="str">
            <v>CGM500</v>
          </cell>
          <cell r="R17">
            <v>2</v>
          </cell>
        </row>
        <row r="18">
          <cell r="D18">
            <v>46113</v>
          </cell>
          <cell r="K18" t="str">
            <v>CN300</v>
          </cell>
          <cell r="R18">
            <v>2</v>
          </cell>
        </row>
        <row r="19">
          <cell r="D19">
            <v>46113</v>
          </cell>
          <cell r="K19" t="str">
            <v>CC300</v>
          </cell>
          <cell r="R19">
            <v>2</v>
          </cell>
        </row>
        <row r="20">
          <cell r="D20">
            <v>46113</v>
          </cell>
          <cell r="K20" t="str">
            <v>CGM300</v>
          </cell>
          <cell r="R20">
            <v>7</v>
          </cell>
        </row>
        <row r="21">
          <cell r="D21">
            <v>46113</v>
          </cell>
          <cell r="K21" t="str">
            <v>GM500</v>
          </cell>
          <cell r="R21">
            <v>2</v>
          </cell>
        </row>
        <row r="22">
          <cell r="D22">
            <v>46113</v>
          </cell>
          <cell r="K22" t="str">
            <v>GM500</v>
          </cell>
          <cell r="R22">
            <v>5</v>
          </cell>
        </row>
        <row r="23">
          <cell r="D23">
            <v>46113</v>
          </cell>
          <cell r="K23" t="str">
            <v>GTLX250G</v>
          </cell>
          <cell r="R23">
            <v>5</v>
          </cell>
        </row>
        <row r="24">
          <cell r="D24">
            <v>46113</v>
          </cell>
          <cell r="K24" t="str">
            <v>MNH250</v>
          </cell>
          <cell r="R24">
            <v>3</v>
          </cell>
        </row>
        <row r="25">
          <cell r="D25">
            <v>46113</v>
          </cell>
          <cell r="K25" t="str">
            <v>CGM300</v>
          </cell>
          <cell r="R25">
            <v>5</v>
          </cell>
        </row>
        <row r="26">
          <cell r="D26">
            <v>46113</v>
          </cell>
          <cell r="K26" t="str">
            <v>TH200</v>
          </cell>
          <cell r="R26">
            <v>3</v>
          </cell>
        </row>
        <row r="27">
          <cell r="D27">
            <v>46113</v>
          </cell>
          <cell r="K27" t="str">
            <v>CC300</v>
          </cell>
          <cell r="R27">
            <v>3</v>
          </cell>
        </row>
        <row r="28">
          <cell r="D28">
            <v>46113</v>
          </cell>
          <cell r="K28" t="str">
            <v>GTLX250G</v>
          </cell>
          <cell r="R28">
            <v>3</v>
          </cell>
        </row>
        <row r="29">
          <cell r="D29">
            <v>46113</v>
          </cell>
          <cell r="K29" t="str">
            <v>GM500</v>
          </cell>
          <cell r="R29">
            <v>2</v>
          </cell>
        </row>
        <row r="30">
          <cell r="D30">
            <v>46113</v>
          </cell>
          <cell r="K30" t="str">
            <v>GM500</v>
          </cell>
          <cell r="R30">
            <v>3</v>
          </cell>
        </row>
        <row r="31">
          <cell r="D31">
            <v>46113</v>
          </cell>
          <cell r="K31" t="str">
            <v>CGM300</v>
          </cell>
          <cell r="R31">
            <v>10</v>
          </cell>
        </row>
        <row r="32">
          <cell r="D32">
            <v>46113</v>
          </cell>
          <cell r="K32" t="str">
            <v>CGM500</v>
          </cell>
          <cell r="R32">
            <v>3</v>
          </cell>
        </row>
        <row r="33">
          <cell r="D33">
            <v>46113</v>
          </cell>
          <cell r="K33" t="str">
            <v>GTLX250G</v>
          </cell>
          <cell r="R33">
            <v>3</v>
          </cell>
        </row>
        <row r="34">
          <cell r="D34">
            <v>46113</v>
          </cell>
          <cell r="K34" t="str">
            <v>CC300</v>
          </cell>
          <cell r="R34">
            <v>3</v>
          </cell>
        </row>
        <row r="35">
          <cell r="D35">
            <v>46113</v>
          </cell>
          <cell r="K35" t="str">
            <v>bghm450</v>
          </cell>
          <cell r="R35">
            <v>20</v>
          </cell>
        </row>
        <row r="36">
          <cell r="D36">
            <v>46113</v>
          </cell>
          <cell r="K36" t="str">
            <v>ghc500</v>
          </cell>
          <cell r="R36">
            <v>15</v>
          </cell>
        </row>
        <row r="37">
          <cell r="D37">
            <v>46113</v>
          </cell>
          <cell r="K37" t="str">
            <v>GM500</v>
          </cell>
          <cell r="R37">
            <v>6</v>
          </cell>
        </row>
        <row r="38">
          <cell r="D38">
            <v>46113</v>
          </cell>
          <cell r="K38" t="str">
            <v>CGM300</v>
          </cell>
          <cell r="R38">
            <v>12</v>
          </cell>
        </row>
        <row r="39">
          <cell r="D39">
            <v>46113</v>
          </cell>
          <cell r="K39" t="str">
            <v>CGM500</v>
          </cell>
          <cell r="R39">
            <v>6</v>
          </cell>
        </row>
        <row r="40">
          <cell r="D40">
            <v>46113</v>
          </cell>
          <cell r="K40" t="str">
            <v>cghm450</v>
          </cell>
          <cell r="R40">
            <v>6</v>
          </cell>
        </row>
        <row r="41">
          <cell r="D41">
            <v>46113</v>
          </cell>
          <cell r="K41" t="str">
            <v>GTLX250G</v>
          </cell>
          <cell r="R41">
            <v>5</v>
          </cell>
        </row>
        <row r="42">
          <cell r="D42">
            <v>46113</v>
          </cell>
          <cell r="K42" t="str">
            <v>GHK300</v>
          </cell>
          <cell r="R42">
            <v>5</v>
          </cell>
        </row>
        <row r="43">
          <cell r="D43">
            <v>46113</v>
          </cell>
          <cell r="K43" t="str">
            <v>CGM300</v>
          </cell>
          <cell r="R43">
            <v>5</v>
          </cell>
        </row>
        <row r="44">
          <cell r="D44">
            <v>46113</v>
          </cell>
          <cell r="K44" t="str">
            <v>GTLX250G</v>
          </cell>
          <cell r="R44">
            <v>2</v>
          </cell>
        </row>
        <row r="45">
          <cell r="D45">
            <v>46113</v>
          </cell>
          <cell r="K45" t="str">
            <v>TH200</v>
          </cell>
          <cell r="R45">
            <v>2</v>
          </cell>
        </row>
        <row r="46">
          <cell r="D46">
            <v>46113</v>
          </cell>
          <cell r="K46" t="str">
            <v>CGM300</v>
          </cell>
          <cell r="R46">
            <v>5</v>
          </cell>
        </row>
        <row r="47">
          <cell r="D47">
            <v>46113</v>
          </cell>
          <cell r="K47" t="str">
            <v>CGM500</v>
          </cell>
          <cell r="R47">
            <v>2</v>
          </cell>
        </row>
        <row r="48">
          <cell r="D48">
            <v>46113</v>
          </cell>
          <cell r="K48" t="str">
            <v>MNH250</v>
          </cell>
          <cell r="R48">
            <v>3</v>
          </cell>
        </row>
        <row r="49">
          <cell r="D49">
            <v>46113</v>
          </cell>
          <cell r="K49" t="str">
            <v>CC300</v>
          </cell>
          <cell r="R49">
            <v>3</v>
          </cell>
        </row>
        <row r="50">
          <cell r="D50">
            <v>46113</v>
          </cell>
          <cell r="K50" t="str">
            <v>CGM300</v>
          </cell>
          <cell r="R50">
            <v>3</v>
          </cell>
        </row>
        <row r="51">
          <cell r="D51">
            <v>46113</v>
          </cell>
          <cell r="K51" t="str">
            <v>CGM500</v>
          </cell>
          <cell r="R51">
            <v>2</v>
          </cell>
        </row>
        <row r="52">
          <cell r="D52">
            <v>46113</v>
          </cell>
          <cell r="K52" t="str">
            <v>CGM100</v>
          </cell>
          <cell r="R52">
            <v>10</v>
          </cell>
        </row>
        <row r="53">
          <cell r="D53">
            <v>46113</v>
          </cell>
          <cell r="K53" t="str">
            <v>CGM300</v>
          </cell>
          <cell r="R53">
            <v>3</v>
          </cell>
        </row>
        <row r="54">
          <cell r="D54">
            <v>46113</v>
          </cell>
          <cell r="K54" t="str">
            <v>GTLX250G</v>
          </cell>
          <cell r="R54">
            <v>2</v>
          </cell>
        </row>
        <row r="55">
          <cell r="D55">
            <v>46114</v>
          </cell>
          <cell r="K55" t="str">
            <v>TH200</v>
          </cell>
          <cell r="R55">
            <v>20</v>
          </cell>
        </row>
        <row r="56">
          <cell r="D56">
            <v>46114</v>
          </cell>
          <cell r="K56" t="str">
            <v>CGM300</v>
          </cell>
          <cell r="R56">
            <v>80</v>
          </cell>
        </row>
        <row r="57">
          <cell r="D57">
            <v>46114</v>
          </cell>
          <cell r="K57" t="str">
            <v>GM500</v>
          </cell>
          <cell r="R57">
            <v>70</v>
          </cell>
        </row>
        <row r="58">
          <cell r="D58">
            <v>46114</v>
          </cell>
          <cell r="K58" t="str">
            <v>GTLX250G</v>
          </cell>
          <cell r="R58">
            <v>16</v>
          </cell>
        </row>
        <row r="59">
          <cell r="D59">
            <v>46114</v>
          </cell>
          <cell r="K59" t="str">
            <v>MNH250</v>
          </cell>
          <cell r="R59">
            <v>15</v>
          </cell>
        </row>
        <row r="60">
          <cell r="D60">
            <v>46114</v>
          </cell>
          <cell r="K60" t="str">
            <v>CC300</v>
          </cell>
          <cell r="R60">
            <v>2</v>
          </cell>
        </row>
        <row r="61">
          <cell r="D61">
            <v>46114</v>
          </cell>
          <cell r="K61" t="str">
            <v>CN300</v>
          </cell>
          <cell r="R61">
            <v>3</v>
          </cell>
        </row>
        <row r="62">
          <cell r="D62">
            <v>46114</v>
          </cell>
          <cell r="K62" t="str">
            <v>CGM500</v>
          </cell>
          <cell r="R62">
            <v>2</v>
          </cell>
        </row>
        <row r="63">
          <cell r="D63">
            <v>46114</v>
          </cell>
          <cell r="K63" t="str">
            <v>GM500</v>
          </cell>
          <cell r="R63">
            <v>3</v>
          </cell>
        </row>
        <row r="64">
          <cell r="D64">
            <v>46114</v>
          </cell>
          <cell r="K64" t="str">
            <v>LXTB500</v>
          </cell>
          <cell r="R64">
            <v>2</v>
          </cell>
        </row>
        <row r="65">
          <cell r="D65">
            <v>46114</v>
          </cell>
          <cell r="K65" t="str">
            <v>GHK300</v>
          </cell>
          <cell r="R65">
            <v>2</v>
          </cell>
        </row>
        <row r="66">
          <cell r="D66">
            <v>46114</v>
          </cell>
          <cell r="K66" t="str">
            <v>GM500</v>
          </cell>
          <cell r="R66">
            <v>4</v>
          </cell>
        </row>
        <row r="67">
          <cell r="D67">
            <v>46114</v>
          </cell>
          <cell r="K67" t="str">
            <v>CC300</v>
          </cell>
          <cell r="R67">
            <v>2</v>
          </cell>
        </row>
        <row r="68">
          <cell r="D68">
            <v>46114</v>
          </cell>
          <cell r="K68" t="str">
            <v>GTLX250G</v>
          </cell>
          <cell r="R68">
            <v>2</v>
          </cell>
        </row>
        <row r="69">
          <cell r="D69">
            <v>46114</v>
          </cell>
          <cell r="K69" t="str">
            <v>MNH250</v>
          </cell>
          <cell r="R69">
            <v>4</v>
          </cell>
        </row>
        <row r="70">
          <cell r="D70">
            <v>46114</v>
          </cell>
          <cell r="K70" t="str">
            <v>GXD500</v>
          </cell>
          <cell r="R70">
            <v>2</v>
          </cell>
        </row>
        <row r="71">
          <cell r="D71">
            <v>46114</v>
          </cell>
          <cell r="K71" t="str">
            <v>CGM300</v>
          </cell>
          <cell r="R71">
            <v>3</v>
          </cell>
        </row>
        <row r="72">
          <cell r="D72">
            <v>46114</v>
          </cell>
          <cell r="K72" t="str">
            <v>CGM500</v>
          </cell>
          <cell r="R72">
            <v>2</v>
          </cell>
        </row>
        <row r="73">
          <cell r="D73">
            <v>46114</v>
          </cell>
          <cell r="K73" t="str">
            <v>GHK300</v>
          </cell>
          <cell r="R73">
            <v>2</v>
          </cell>
        </row>
        <row r="74">
          <cell r="D74">
            <v>46114</v>
          </cell>
          <cell r="K74" t="str">
            <v>MNH250</v>
          </cell>
          <cell r="R74">
            <v>3</v>
          </cell>
        </row>
        <row r="75">
          <cell r="D75">
            <v>46114</v>
          </cell>
          <cell r="K75" t="str">
            <v>GXD500</v>
          </cell>
          <cell r="R75">
            <v>2</v>
          </cell>
        </row>
        <row r="76">
          <cell r="D76">
            <v>46114</v>
          </cell>
          <cell r="K76" t="str">
            <v>CC300</v>
          </cell>
          <cell r="R76">
            <v>3</v>
          </cell>
        </row>
        <row r="77">
          <cell r="D77">
            <v>46114</v>
          </cell>
          <cell r="K77" t="str">
            <v>CN300</v>
          </cell>
          <cell r="R77">
            <v>3</v>
          </cell>
        </row>
        <row r="78">
          <cell r="D78">
            <v>46114</v>
          </cell>
          <cell r="K78" t="str">
            <v>GHK300</v>
          </cell>
          <cell r="R78">
            <v>2</v>
          </cell>
        </row>
        <row r="79">
          <cell r="D79">
            <v>46114</v>
          </cell>
          <cell r="K79" t="str">
            <v>TH200</v>
          </cell>
          <cell r="R79">
            <v>3</v>
          </cell>
        </row>
        <row r="80">
          <cell r="D80">
            <v>46114</v>
          </cell>
          <cell r="K80" t="str">
            <v>CC300</v>
          </cell>
          <cell r="R80">
            <v>3</v>
          </cell>
        </row>
        <row r="81">
          <cell r="D81">
            <v>46114</v>
          </cell>
          <cell r="K81" t="str">
            <v>CGM300</v>
          </cell>
          <cell r="R81">
            <v>3</v>
          </cell>
        </row>
        <row r="82">
          <cell r="D82">
            <v>46114</v>
          </cell>
          <cell r="K82" t="str">
            <v>GM500</v>
          </cell>
          <cell r="R82">
            <v>3</v>
          </cell>
        </row>
        <row r="83">
          <cell r="D83">
            <v>46114</v>
          </cell>
          <cell r="K83" t="str">
            <v>GTLX250G</v>
          </cell>
          <cell r="R83">
            <v>3</v>
          </cell>
        </row>
        <row r="84">
          <cell r="D84">
            <v>46114</v>
          </cell>
          <cell r="K84" t="str">
            <v>CC300</v>
          </cell>
          <cell r="R84">
            <v>2</v>
          </cell>
        </row>
        <row r="85">
          <cell r="D85">
            <v>46114</v>
          </cell>
          <cell r="K85" t="str">
            <v>CN300</v>
          </cell>
          <cell r="R85">
            <v>2</v>
          </cell>
        </row>
        <row r="86">
          <cell r="D86">
            <v>46114</v>
          </cell>
          <cell r="K86" t="str">
            <v>CGM300</v>
          </cell>
          <cell r="R86">
            <v>4</v>
          </cell>
        </row>
        <row r="87">
          <cell r="D87">
            <v>46114</v>
          </cell>
          <cell r="K87" t="str">
            <v>CGM500</v>
          </cell>
          <cell r="R87">
            <v>2</v>
          </cell>
        </row>
        <row r="88">
          <cell r="D88">
            <v>46114</v>
          </cell>
          <cell r="K88" t="str">
            <v>cghm450</v>
          </cell>
          <cell r="R88">
            <v>3</v>
          </cell>
        </row>
        <row r="89">
          <cell r="D89">
            <v>46114</v>
          </cell>
          <cell r="K89" t="str">
            <v>GM500</v>
          </cell>
          <cell r="R89">
            <v>2</v>
          </cell>
        </row>
        <row r="90">
          <cell r="D90">
            <v>46114</v>
          </cell>
          <cell r="K90" t="str">
            <v>GTLX250G</v>
          </cell>
          <cell r="R90">
            <v>5</v>
          </cell>
        </row>
        <row r="91">
          <cell r="D91">
            <v>46114</v>
          </cell>
          <cell r="K91" t="str">
            <v>LXTB500</v>
          </cell>
          <cell r="R91">
            <v>2</v>
          </cell>
        </row>
        <row r="92">
          <cell r="D92">
            <v>46114</v>
          </cell>
          <cell r="K92" t="str">
            <v>MNH250</v>
          </cell>
          <cell r="R92">
            <v>2</v>
          </cell>
        </row>
        <row r="93">
          <cell r="D93">
            <v>46114</v>
          </cell>
          <cell r="K93" t="str">
            <v>TH200</v>
          </cell>
          <cell r="R93">
            <v>2</v>
          </cell>
        </row>
        <row r="94">
          <cell r="D94">
            <v>46114</v>
          </cell>
          <cell r="K94" t="str">
            <v>GTLX250G</v>
          </cell>
          <cell r="R94">
            <v>5</v>
          </cell>
        </row>
        <row r="95">
          <cell r="D95">
            <v>46114</v>
          </cell>
          <cell r="K95" t="str">
            <v>MNH250</v>
          </cell>
          <cell r="R95">
            <v>5</v>
          </cell>
        </row>
        <row r="96">
          <cell r="D96">
            <v>46114</v>
          </cell>
          <cell r="K96" t="str">
            <v>CC300</v>
          </cell>
          <cell r="R96">
            <v>5</v>
          </cell>
        </row>
        <row r="97">
          <cell r="D97">
            <v>46114</v>
          </cell>
          <cell r="K97" t="str">
            <v>CN300</v>
          </cell>
          <cell r="R97">
            <v>2</v>
          </cell>
        </row>
        <row r="98">
          <cell r="D98">
            <v>46114</v>
          </cell>
          <cell r="K98" t="str">
            <v>CGM300</v>
          </cell>
          <cell r="R98">
            <v>5</v>
          </cell>
        </row>
        <row r="99">
          <cell r="D99">
            <v>46114</v>
          </cell>
          <cell r="K99" t="str">
            <v>LXTB500</v>
          </cell>
          <cell r="R99">
            <v>2</v>
          </cell>
        </row>
        <row r="100">
          <cell r="D100">
            <v>46114</v>
          </cell>
          <cell r="K100" t="str">
            <v>CGM100</v>
          </cell>
          <cell r="R100">
            <v>5</v>
          </cell>
        </row>
        <row r="101">
          <cell r="D101">
            <v>46114</v>
          </cell>
          <cell r="K101" t="str">
            <v>GTLX250G</v>
          </cell>
          <cell r="R101">
            <v>3</v>
          </cell>
        </row>
        <row r="102">
          <cell r="D102">
            <v>46114</v>
          </cell>
          <cell r="K102" t="str">
            <v>MNH250</v>
          </cell>
          <cell r="R102">
            <v>1</v>
          </cell>
        </row>
        <row r="103">
          <cell r="D103">
            <v>46114</v>
          </cell>
          <cell r="K103" t="str">
            <v>TH200</v>
          </cell>
          <cell r="R103">
            <v>3</v>
          </cell>
        </row>
        <row r="104">
          <cell r="D104">
            <v>46114</v>
          </cell>
          <cell r="K104" t="str">
            <v>CC300</v>
          </cell>
          <cell r="R104">
            <v>6</v>
          </cell>
        </row>
        <row r="105">
          <cell r="D105">
            <v>46114</v>
          </cell>
          <cell r="K105" t="str">
            <v>CGM300</v>
          </cell>
          <cell r="R105">
            <v>10</v>
          </cell>
        </row>
        <row r="106">
          <cell r="D106">
            <v>46114</v>
          </cell>
          <cell r="K106" t="str">
            <v>GM500</v>
          </cell>
          <cell r="R106">
            <v>4</v>
          </cell>
        </row>
        <row r="107">
          <cell r="D107">
            <v>46114</v>
          </cell>
          <cell r="K107" t="str">
            <v>CN300</v>
          </cell>
          <cell r="R107">
            <v>3</v>
          </cell>
        </row>
        <row r="108">
          <cell r="D108">
            <v>46114</v>
          </cell>
          <cell r="K108" t="str">
            <v>cghm450</v>
          </cell>
          <cell r="R108">
            <v>3</v>
          </cell>
        </row>
        <row r="109">
          <cell r="D109">
            <v>46114</v>
          </cell>
          <cell r="K109" t="str">
            <v>CC300</v>
          </cell>
          <cell r="R109">
            <v>3</v>
          </cell>
        </row>
        <row r="110">
          <cell r="D110">
            <v>46114</v>
          </cell>
          <cell r="K110" t="str">
            <v>CGM300</v>
          </cell>
          <cell r="R110">
            <v>3</v>
          </cell>
        </row>
        <row r="111">
          <cell r="D111">
            <v>46114</v>
          </cell>
          <cell r="K111" t="str">
            <v>GM500</v>
          </cell>
          <cell r="R111">
            <v>3</v>
          </cell>
        </row>
        <row r="112">
          <cell r="D112">
            <v>46114</v>
          </cell>
          <cell r="K112" t="str">
            <v>GTLX250G</v>
          </cell>
          <cell r="R112">
            <v>5</v>
          </cell>
        </row>
        <row r="113">
          <cell r="D113">
            <v>46114</v>
          </cell>
          <cell r="K113" t="str">
            <v>CGM100</v>
          </cell>
          <cell r="R113">
            <v>5</v>
          </cell>
        </row>
        <row r="114">
          <cell r="D114">
            <v>46114</v>
          </cell>
          <cell r="K114" t="str">
            <v>CGM500</v>
          </cell>
          <cell r="R114">
            <v>5</v>
          </cell>
        </row>
        <row r="115">
          <cell r="D115">
            <v>46114</v>
          </cell>
          <cell r="K115" t="str">
            <v>CGM300</v>
          </cell>
          <cell r="R115">
            <v>5</v>
          </cell>
        </row>
        <row r="116">
          <cell r="D116">
            <v>46114</v>
          </cell>
          <cell r="K116" t="str">
            <v>GTLX250G</v>
          </cell>
          <cell r="R116">
            <v>5</v>
          </cell>
        </row>
        <row r="117">
          <cell r="D117">
            <v>46114</v>
          </cell>
          <cell r="K117" t="str">
            <v>GXD500</v>
          </cell>
          <cell r="R117">
            <v>2</v>
          </cell>
        </row>
        <row r="118">
          <cell r="D118">
            <v>46114</v>
          </cell>
          <cell r="K118" t="str">
            <v>CN300</v>
          </cell>
          <cell r="R118">
            <v>2</v>
          </cell>
        </row>
        <row r="119">
          <cell r="D119">
            <v>46114</v>
          </cell>
          <cell r="K119" t="str">
            <v>GTLX250G</v>
          </cell>
          <cell r="R119">
            <v>3</v>
          </cell>
        </row>
        <row r="120">
          <cell r="D120">
            <v>46114</v>
          </cell>
          <cell r="K120" t="str">
            <v>LXTB500</v>
          </cell>
          <cell r="R120">
            <v>2</v>
          </cell>
        </row>
        <row r="121">
          <cell r="D121">
            <v>46114</v>
          </cell>
          <cell r="K121" t="str">
            <v>LXTB500</v>
          </cell>
          <cell r="R121">
            <v>2</v>
          </cell>
        </row>
        <row r="122">
          <cell r="D122">
            <v>46114</v>
          </cell>
          <cell r="K122" t="str">
            <v>MNH250</v>
          </cell>
          <cell r="R122">
            <v>3</v>
          </cell>
        </row>
        <row r="123">
          <cell r="D123">
            <v>46114</v>
          </cell>
          <cell r="K123" t="str">
            <v>GXD500</v>
          </cell>
          <cell r="R123">
            <v>2</v>
          </cell>
        </row>
        <row r="124">
          <cell r="D124">
            <v>46114</v>
          </cell>
          <cell r="K124" t="str">
            <v>CN300</v>
          </cell>
          <cell r="R124">
            <v>3</v>
          </cell>
        </row>
        <row r="125">
          <cell r="D125">
            <v>46114</v>
          </cell>
          <cell r="K125" t="str">
            <v>MNH250</v>
          </cell>
          <cell r="R125">
            <v>4</v>
          </cell>
        </row>
        <row r="126">
          <cell r="D126">
            <v>46114</v>
          </cell>
          <cell r="K126" t="str">
            <v>CGM100</v>
          </cell>
          <cell r="R126">
            <v>2</v>
          </cell>
        </row>
        <row r="127">
          <cell r="D127">
            <v>46114</v>
          </cell>
          <cell r="K127" t="str">
            <v>CGM300</v>
          </cell>
          <cell r="R127">
            <v>3</v>
          </cell>
        </row>
        <row r="128">
          <cell r="D128">
            <v>46114</v>
          </cell>
          <cell r="K128" t="str">
            <v>GXD500</v>
          </cell>
          <cell r="R128">
            <v>2</v>
          </cell>
        </row>
        <row r="129">
          <cell r="D129">
            <v>46114</v>
          </cell>
          <cell r="K129" t="str">
            <v>CC300</v>
          </cell>
          <cell r="R129">
            <v>4</v>
          </cell>
        </row>
        <row r="130">
          <cell r="D130">
            <v>46114</v>
          </cell>
          <cell r="K130" t="str">
            <v>CGM100</v>
          </cell>
          <cell r="R130">
            <v>5</v>
          </cell>
        </row>
        <row r="131">
          <cell r="D131">
            <v>46114</v>
          </cell>
          <cell r="K131" t="str">
            <v>CGM300</v>
          </cell>
          <cell r="R131">
            <v>5</v>
          </cell>
        </row>
        <row r="132">
          <cell r="D132">
            <v>46114</v>
          </cell>
          <cell r="K132" t="str">
            <v>CGM500</v>
          </cell>
          <cell r="R132">
            <v>2</v>
          </cell>
        </row>
        <row r="133">
          <cell r="D133">
            <v>46114</v>
          </cell>
          <cell r="K133" t="str">
            <v>GM500</v>
          </cell>
          <cell r="R133">
            <v>3</v>
          </cell>
        </row>
        <row r="134">
          <cell r="D134">
            <v>46114</v>
          </cell>
          <cell r="K134" t="str">
            <v>CC300</v>
          </cell>
          <cell r="R134">
            <v>3</v>
          </cell>
        </row>
        <row r="135">
          <cell r="D135">
            <v>46114</v>
          </cell>
          <cell r="K135" t="str">
            <v>CN300</v>
          </cell>
          <cell r="R135">
            <v>3</v>
          </cell>
        </row>
        <row r="136">
          <cell r="D136">
            <v>46114</v>
          </cell>
          <cell r="K136" t="str">
            <v>CGM300</v>
          </cell>
          <cell r="R136">
            <v>3</v>
          </cell>
        </row>
        <row r="137">
          <cell r="D137">
            <v>46114</v>
          </cell>
          <cell r="K137" t="str">
            <v>GHK300</v>
          </cell>
          <cell r="R137">
            <v>2</v>
          </cell>
        </row>
        <row r="138">
          <cell r="D138">
            <v>46114</v>
          </cell>
          <cell r="K138" t="str">
            <v>MNH250</v>
          </cell>
          <cell r="R138">
            <v>5</v>
          </cell>
        </row>
        <row r="139">
          <cell r="D139">
            <v>46114</v>
          </cell>
          <cell r="K139" t="str">
            <v>CGM300</v>
          </cell>
          <cell r="R139">
            <v>10</v>
          </cell>
        </row>
        <row r="140">
          <cell r="D140">
            <v>46114</v>
          </cell>
          <cell r="K140" t="str">
            <v>GM500</v>
          </cell>
          <cell r="R140">
            <v>3</v>
          </cell>
        </row>
        <row r="141">
          <cell r="D141">
            <v>46114</v>
          </cell>
          <cell r="K141" t="str">
            <v>GTLX250G</v>
          </cell>
          <cell r="R141">
            <v>3</v>
          </cell>
        </row>
        <row r="142">
          <cell r="D142">
            <v>46114</v>
          </cell>
          <cell r="K142" t="str">
            <v>TH200</v>
          </cell>
          <cell r="R142">
            <v>3</v>
          </cell>
        </row>
        <row r="143">
          <cell r="D143">
            <v>46114</v>
          </cell>
          <cell r="K143" t="str">
            <v>CC300</v>
          </cell>
          <cell r="R143">
            <v>2</v>
          </cell>
        </row>
        <row r="144">
          <cell r="D144">
            <v>46114</v>
          </cell>
          <cell r="K144" t="str">
            <v>CGM100</v>
          </cell>
          <cell r="R144">
            <v>3</v>
          </cell>
        </row>
        <row r="145">
          <cell r="D145">
            <v>46114</v>
          </cell>
          <cell r="K145" t="str">
            <v>CGM300</v>
          </cell>
          <cell r="R145">
            <v>7</v>
          </cell>
        </row>
        <row r="146">
          <cell r="D146">
            <v>46114</v>
          </cell>
          <cell r="K146" t="str">
            <v>CGM500</v>
          </cell>
          <cell r="R146">
            <v>4</v>
          </cell>
        </row>
        <row r="147">
          <cell r="D147">
            <v>46114</v>
          </cell>
          <cell r="K147" t="str">
            <v>GM500</v>
          </cell>
          <cell r="R147">
            <v>3</v>
          </cell>
        </row>
        <row r="148">
          <cell r="D148">
            <v>46114</v>
          </cell>
          <cell r="K148" t="str">
            <v>LXTB500</v>
          </cell>
          <cell r="R148">
            <v>3</v>
          </cell>
        </row>
        <row r="149">
          <cell r="D149">
            <v>46114</v>
          </cell>
          <cell r="K149" t="str">
            <v>MNH250</v>
          </cell>
          <cell r="R149">
            <v>3</v>
          </cell>
        </row>
        <row r="150">
          <cell r="D150">
            <v>46114</v>
          </cell>
          <cell r="K150" t="str">
            <v>THST250</v>
          </cell>
          <cell r="R150">
            <v>1</v>
          </cell>
        </row>
        <row r="151">
          <cell r="D151">
            <v>46114</v>
          </cell>
          <cell r="K151" t="str">
            <v>CGM500</v>
          </cell>
          <cell r="R151">
            <v>3</v>
          </cell>
        </row>
        <row r="152">
          <cell r="D152">
            <v>46114</v>
          </cell>
          <cell r="K152" t="str">
            <v>TH200</v>
          </cell>
          <cell r="R152">
            <v>2</v>
          </cell>
        </row>
        <row r="153">
          <cell r="D153">
            <v>46114</v>
          </cell>
          <cell r="K153" t="str">
            <v>THST250</v>
          </cell>
          <cell r="R153">
            <v>1</v>
          </cell>
        </row>
        <row r="154">
          <cell r="D154">
            <v>46114</v>
          </cell>
          <cell r="K154" t="str">
            <v>CC300</v>
          </cell>
          <cell r="R154">
            <v>3</v>
          </cell>
        </row>
        <row r="155">
          <cell r="D155">
            <v>46114</v>
          </cell>
          <cell r="K155" t="str">
            <v>CGM300</v>
          </cell>
          <cell r="R155">
            <v>5</v>
          </cell>
        </row>
        <row r="156">
          <cell r="D156">
            <v>46114</v>
          </cell>
          <cell r="K156" t="str">
            <v>CGM500</v>
          </cell>
          <cell r="R156">
            <v>2</v>
          </cell>
        </row>
        <row r="157">
          <cell r="D157">
            <v>46114</v>
          </cell>
          <cell r="K157" t="str">
            <v>GHK300</v>
          </cell>
          <cell r="R157">
            <v>3</v>
          </cell>
        </row>
        <row r="158">
          <cell r="D158">
            <v>46114</v>
          </cell>
          <cell r="K158" t="str">
            <v>LXTB500</v>
          </cell>
          <cell r="R158">
            <v>3</v>
          </cell>
        </row>
        <row r="159">
          <cell r="D159">
            <v>46114</v>
          </cell>
          <cell r="K159" t="str">
            <v>MNH250</v>
          </cell>
          <cell r="R159">
            <v>2</v>
          </cell>
        </row>
        <row r="160">
          <cell r="D160">
            <v>46114</v>
          </cell>
          <cell r="K160" t="str">
            <v>TH200</v>
          </cell>
          <cell r="R160">
            <v>3</v>
          </cell>
        </row>
        <row r="161">
          <cell r="D161">
            <v>46114</v>
          </cell>
          <cell r="K161" t="str">
            <v>CN300</v>
          </cell>
          <cell r="R161">
            <v>3</v>
          </cell>
        </row>
        <row r="162">
          <cell r="D162">
            <v>46114</v>
          </cell>
          <cell r="K162" t="str">
            <v>CGM100</v>
          </cell>
          <cell r="R162">
            <v>5</v>
          </cell>
        </row>
        <row r="163">
          <cell r="D163">
            <v>46114</v>
          </cell>
          <cell r="K163" t="str">
            <v>CGM500</v>
          </cell>
          <cell r="R163">
            <v>4</v>
          </cell>
        </row>
        <row r="164">
          <cell r="D164">
            <v>46114</v>
          </cell>
          <cell r="K164" t="str">
            <v>cghm450</v>
          </cell>
          <cell r="R164">
            <v>4</v>
          </cell>
        </row>
        <row r="165">
          <cell r="D165">
            <v>46114</v>
          </cell>
          <cell r="K165" t="str">
            <v>GXD500</v>
          </cell>
          <cell r="R165">
            <v>3</v>
          </cell>
        </row>
        <row r="166">
          <cell r="D166">
            <v>46114</v>
          </cell>
          <cell r="K166" t="str">
            <v>GHK300</v>
          </cell>
          <cell r="R166">
            <v>3</v>
          </cell>
        </row>
        <row r="167">
          <cell r="D167">
            <v>46114</v>
          </cell>
          <cell r="K167" t="str">
            <v>GTLX250G</v>
          </cell>
          <cell r="R167">
            <v>3</v>
          </cell>
        </row>
        <row r="168">
          <cell r="D168">
            <v>46114</v>
          </cell>
          <cell r="K168" t="str">
            <v>CN300</v>
          </cell>
          <cell r="R168">
            <v>3</v>
          </cell>
        </row>
        <row r="169">
          <cell r="D169">
            <v>46114</v>
          </cell>
          <cell r="K169" t="str">
            <v>CGM100</v>
          </cell>
          <cell r="R169">
            <v>3</v>
          </cell>
        </row>
        <row r="170">
          <cell r="D170">
            <v>46114</v>
          </cell>
          <cell r="K170" t="str">
            <v>CGM500</v>
          </cell>
          <cell r="R170">
            <v>5</v>
          </cell>
        </row>
        <row r="171">
          <cell r="D171">
            <v>46114</v>
          </cell>
          <cell r="K171" t="str">
            <v>cghm450</v>
          </cell>
          <cell r="R171">
            <v>4</v>
          </cell>
        </row>
        <row r="172">
          <cell r="D172">
            <v>46114</v>
          </cell>
          <cell r="K172" t="str">
            <v>GXD500</v>
          </cell>
          <cell r="R172">
            <v>3</v>
          </cell>
        </row>
        <row r="173">
          <cell r="D173">
            <v>46114</v>
          </cell>
          <cell r="K173" t="str">
            <v>GHK300</v>
          </cell>
          <cell r="R173">
            <v>3</v>
          </cell>
        </row>
        <row r="174">
          <cell r="D174">
            <v>46114</v>
          </cell>
          <cell r="K174" t="str">
            <v>CC300</v>
          </cell>
          <cell r="R174">
            <v>2</v>
          </cell>
        </row>
        <row r="175">
          <cell r="D175">
            <v>46114</v>
          </cell>
          <cell r="K175" t="str">
            <v>CN300</v>
          </cell>
          <cell r="R175">
            <v>2</v>
          </cell>
        </row>
        <row r="176">
          <cell r="D176">
            <v>46114</v>
          </cell>
          <cell r="K176" t="str">
            <v>CGST250</v>
          </cell>
          <cell r="R176">
            <v>1</v>
          </cell>
        </row>
        <row r="177">
          <cell r="D177">
            <v>46114</v>
          </cell>
          <cell r="K177" t="str">
            <v>CGM500</v>
          </cell>
          <cell r="R177">
            <v>2</v>
          </cell>
        </row>
        <row r="178">
          <cell r="D178">
            <v>46114</v>
          </cell>
          <cell r="K178" t="str">
            <v>MNH250</v>
          </cell>
          <cell r="R178">
            <v>2</v>
          </cell>
        </row>
        <row r="179">
          <cell r="D179">
            <v>46114</v>
          </cell>
          <cell r="K179" t="str">
            <v>THST250</v>
          </cell>
          <cell r="R179">
            <v>1</v>
          </cell>
        </row>
        <row r="180">
          <cell r="D180">
            <v>46114</v>
          </cell>
          <cell r="K180" t="str">
            <v>CN300</v>
          </cell>
          <cell r="R180">
            <v>4</v>
          </cell>
        </row>
        <row r="181">
          <cell r="D181">
            <v>46114</v>
          </cell>
          <cell r="K181" t="str">
            <v>CGST250</v>
          </cell>
          <cell r="R181">
            <v>1</v>
          </cell>
        </row>
        <row r="182">
          <cell r="D182">
            <v>46114</v>
          </cell>
          <cell r="K182" t="str">
            <v>CGM500</v>
          </cell>
          <cell r="R182">
            <v>1</v>
          </cell>
        </row>
        <row r="183">
          <cell r="D183">
            <v>46114</v>
          </cell>
          <cell r="K183" t="str">
            <v>CC300</v>
          </cell>
          <cell r="R183">
            <v>5</v>
          </cell>
        </row>
        <row r="184">
          <cell r="D184">
            <v>46114</v>
          </cell>
          <cell r="K184" t="str">
            <v>CGST250</v>
          </cell>
          <cell r="R184">
            <v>3</v>
          </cell>
        </row>
        <row r="185">
          <cell r="D185">
            <v>46114</v>
          </cell>
          <cell r="K185" t="str">
            <v>CGM300</v>
          </cell>
          <cell r="R185">
            <v>5</v>
          </cell>
        </row>
        <row r="186">
          <cell r="D186">
            <v>46114</v>
          </cell>
          <cell r="K186" t="str">
            <v>GHK300</v>
          </cell>
          <cell r="R186">
            <v>3</v>
          </cell>
        </row>
        <row r="187">
          <cell r="D187">
            <v>46114</v>
          </cell>
          <cell r="K187" t="str">
            <v>CN300</v>
          </cell>
          <cell r="R187">
            <v>2</v>
          </cell>
        </row>
        <row r="188">
          <cell r="D188">
            <v>46114</v>
          </cell>
          <cell r="K188" t="str">
            <v>CGST250</v>
          </cell>
          <cell r="R188">
            <v>1</v>
          </cell>
        </row>
        <row r="189">
          <cell r="D189">
            <v>46114</v>
          </cell>
          <cell r="K189" t="str">
            <v>CGM300</v>
          </cell>
          <cell r="R189">
            <v>3</v>
          </cell>
        </row>
        <row r="190">
          <cell r="D190">
            <v>46114</v>
          </cell>
          <cell r="K190" t="str">
            <v>CGM500</v>
          </cell>
          <cell r="R190">
            <v>2</v>
          </cell>
        </row>
        <row r="191">
          <cell r="D191">
            <v>46114</v>
          </cell>
          <cell r="K191" t="str">
            <v>GHK300</v>
          </cell>
          <cell r="R191">
            <v>3</v>
          </cell>
        </row>
        <row r="192">
          <cell r="D192">
            <v>46114</v>
          </cell>
          <cell r="K192" t="str">
            <v>GTLX250G</v>
          </cell>
          <cell r="R192">
            <v>2</v>
          </cell>
        </row>
        <row r="193">
          <cell r="D193">
            <v>46114</v>
          </cell>
          <cell r="K193" t="str">
            <v>MNH250</v>
          </cell>
          <cell r="R193">
            <v>2</v>
          </cell>
        </row>
        <row r="194">
          <cell r="D194">
            <v>46114</v>
          </cell>
          <cell r="K194" t="str">
            <v>TH200</v>
          </cell>
          <cell r="R194">
            <v>2</v>
          </cell>
        </row>
        <row r="195">
          <cell r="D195">
            <v>46114</v>
          </cell>
          <cell r="K195" t="str">
            <v>THST250</v>
          </cell>
          <cell r="R195">
            <v>1</v>
          </cell>
        </row>
        <row r="196">
          <cell r="D196">
            <v>46114</v>
          </cell>
          <cell r="K196" t="str">
            <v>CC300</v>
          </cell>
          <cell r="R196">
            <v>5</v>
          </cell>
        </row>
        <row r="197">
          <cell r="D197">
            <v>46114</v>
          </cell>
          <cell r="K197" t="str">
            <v>CGM300</v>
          </cell>
          <cell r="R197">
            <v>3</v>
          </cell>
        </row>
        <row r="198">
          <cell r="D198">
            <v>46114</v>
          </cell>
          <cell r="K198" t="str">
            <v>GHK300</v>
          </cell>
          <cell r="R198">
            <v>3</v>
          </cell>
        </row>
        <row r="199">
          <cell r="D199">
            <v>46114</v>
          </cell>
          <cell r="K199" t="str">
            <v>GM500</v>
          </cell>
          <cell r="R199">
            <v>5</v>
          </cell>
        </row>
        <row r="200">
          <cell r="D200">
            <v>46114</v>
          </cell>
          <cell r="K200" t="str">
            <v>LXTB500</v>
          </cell>
          <cell r="R200">
            <v>4</v>
          </cell>
        </row>
        <row r="201">
          <cell r="D201">
            <v>46114</v>
          </cell>
          <cell r="K201" t="str">
            <v>MNH250</v>
          </cell>
          <cell r="R201">
            <v>5</v>
          </cell>
        </row>
        <row r="202">
          <cell r="D202">
            <v>46114</v>
          </cell>
          <cell r="K202" t="str">
            <v>TH200</v>
          </cell>
          <cell r="R202">
            <v>4</v>
          </cell>
        </row>
        <row r="203">
          <cell r="D203">
            <v>46114</v>
          </cell>
          <cell r="K203" t="str">
            <v>CN300</v>
          </cell>
          <cell r="R203">
            <v>3</v>
          </cell>
        </row>
        <row r="204">
          <cell r="D204">
            <v>46114</v>
          </cell>
          <cell r="K204" t="str">
            <v>GHK300</v>
          </cell>
          <cell r="R204">
            <v>3</v>
          </cell>
        </row>
        <row r="205">
          <cell r="D205">
            <v>46114</v>
          </cell>
          <cell r="K205" t="str">
            <v>MNH250</v>
          </cell>
          <cell r="R205">
            <v>3</v>
          </cell>
        </row>
        <row r="206">
          <cell r="D206">
            <v>46114</v>
          </cell>
          <cell r="K206" t="str">
            <v>CGST250</v>
          </cell>
          <cell r="R206">
            <v>2</v>
          </cell>
        </row>
        <row r="207">
          <cell r="D207">
            <v>46114</v>
          </cell>
          <cell r="K207" t="str">
            <v>GXD500</v>
          </cell>
          <cell r="R207">
            <v>5</v>
          </cell>
        </row>
        <row r="208">
          <cell r="D208">
            <v>46114</v>
          </cell>
          <cell r="K208" t="str">
            <v>GHK300</v>
          </cell>
          <cell r="R208">
            <v>3</v>
          </cell>
        </row>
        <row r="209">
          <cell r="D209">
            <v>46114</v>
          </cell>
          <cell r="K209" t="str">
            <v>LXTB500</v>
          </cell>
          <cell r="R209">
            <v>3</v>
          </cell>
        </row>
        <row r="210">
          <cell r="D210">
            <v>46114</v>
          </cell>
          <cell r="K210" t="str">
            <v>CC300</v>
          </cell>
          <cell r="R210">
            <v>2</v>
          </cell>
        </row>
        <row r="211">
          <cell r="D211">
            <v>46114</v>
          </cell>
          <cell r="K211" t="str">
            <v>CN300</v>
          </cell>
          <cell r="R211">
            <v>2</v>
          </cell>
        </row>
        <row r="212">
          <cell r="D212">
            <v>46114</v>
          </cell>
          <cell r="K212" t="str">
            <v>CGST250</v>
          </cell>
          <cell r="R212">
            <v>1</v>
          </cell>
        </row>
        <row r="213">
          <cell r="D213">
            <v>46114</v>
          </cell>
          <cell r="K213" t="str">
            <v>CGM300</v>
          </cell>
          <cell r="R213">
            <v>6</v>
          </cell>
        </row>
        <row r="214">
          <cell r="D214">
            <v>46114</v>
          </cell>
          <cell r="K214" t="str">
            <v>CGM500</v>
          </cell>
          <cell r="R214">
            <v>3</v>
          </cell>
        </row>
        <row r="215">
          <cell r="D215">
            <v>46114</v>
          </cell>
          <cell r="K215" t="str">
            <v>cghm450</v>
          </cell>
          <cell r="R215">
            <v>2</v>
          </cell>
        </row>
        <row r="216">
          <cell r="D216">
            <v>46114</v>
          </cell>
          <cell r="K216" t="str">
            <v>GHK300</v>
          </cell>
          <cell r="R216">
            <v>3</v>
          </cell>
        </row>
        <row r="217">
          <cell r="D217">
            <v>46114</v>
          </cell>
          <cell r="K217" t="str">
            <v>GM500</v>
          </cell>
          <cell r="R217">
            <v>2</v>
          </cell>
        </row>
        <row r="218">
          <cell r="D218">
            <v>46114</v>
          </cell>
          <cell r="K218" t="str">
            <v>LXTB500</v>
          </cell>
          <cell r="R218">
            <v>2</v>
          </cell>
        </row>
        <row r="219">
          <cell r="D219">
            <v>46114</v>
          </cell>
          <cell r="K219" t="str">
            <v>MNH250</v>
          </cell>
          <cell r="R219">
            <v>3</v>
          </cell>
        </row>
        <row r="220">
          <cell r="D220">
            <v>46114</v>
          </cell>
          <cell r="K220" t="str">
            <v>THST250</v>
          </cell>
          <cell r="R220">
            <v>1</v>
          </cell>
        </row>
        <row r="221">
          <cell r="D221">
            <v>46114</v>
          </cell>
          <cell r="K221" t="str">
            <v>CN300</v>
          </cell>
          <cell r="R221">
            <v>2</v>
          </cell>
        </row>
        <row r="222">
          <cell r="D222">
            <v>46114</v>
          </cell>
          <cell r="K222" t="str">
            <v>CGM300</v>
          </cell>
          <cell r="R222">
            <v>5</v>
          </cell>
        </row>
        <row r="223">
          <cell r="D223">
            <v>46114</v>
          </cell>
          <cell r="K223" t="str">
            <v>LXTB500</v>
          </cell>
          <cell r="R223">
            <v>3</v>
          </cell>
        </row>
        <row r="224">
          <cell r="D224">
            <v>46114</v>
          </cell>
          <cell r="K224" t="str">
            <v>CGST250</v>
          </cell>
          <cell r="R224">
            <v>1</v>
          </cell>
        </row>
        <row r="225">
          <cell r="D225">
            <v>46114</v>
          </cell>
          <cell r="K225" t="str">
            <v>CGM100</v>
          </cell>
          <cell r="R225">
            <v>3</v>
          </cell>
        </row>
        <row r="226">
          <cell r="D226">
            <v>46114</v>
          </cell>
          <cell r="K226" t="str">
            <v>CGM300</v>
          </cell>
          <cell r="R226">
            <v>3</v>
          </cell>
        </row>
        <row r="227">
          <cell r="D227">
            <v>46114</v>
          </cell>
          <cell r="K227" t="str">
            <v>GHK300</v>
          </cell>
          <cell r="R227">
            <v>3</v>
          </cell>
        </row>
        <row r="228">
          <cell r="D228">
            <v>46114</v>
          </cell>
          <cell r="K228" t="str">
            <v>THST250</v>
          </cell>
          <cell r="R228">
            <v>1</v>
          </cell>
        </row>
        <row r="229">
          <cell r="D229">
            <v>46114</v>
          </cell>
          <cell r="K229" t="str">
            <v>CGM300</v>
          </cell>
          <cell r="R229">
            <v>5</v>
          </cell>
        </row>
        <row r="230">
          <cell r="D230">
            <v>46114</v>
          </cell>
          <cell r="K230" t="str">
            <v>LXTB500</v>
          </cell>
          <cell r="R230">
            <v>2</v>
          </cell>
        </row>
        <row r="231">
          <cell r="D231">
            <v>46114</v>
          </cell>
          <cell r="K231" t="str">
            <v>CGM100</v>
          </cell>
          <cell r="R231">
            <v>4</v>
          </cell>
        </row>
        <row r="232">
          <cell r="D232">
            <v>46114</v>
          </cell>
          <cell r="K232" t="str">
            <v>CGM500</v>
          </cell>
          <cell r="R232">
            <v>2</v>
          </cell>
        </row>
        <row r="233">
          <cell r="D233">
            <v>46114</v>
          </cell>
          <cell r="K233" t="str">
            <v>CC300</v>
          </cell>
          <cell r="R233">
            <v>3</v>
          </cell>
        </row>
        <row r="234">
          <cell r="D234">
            <v>46114</v>
          </cell>
          <cell r="K234" t="str">
            <v>GTLX250G</v>
          </cell>
          <cell r="R234">
            <v>3</v>
          </cell>
        </row>
        <row r="235">
          <cell r="D235">
            <v>46114</v>
          </cell>
          <cell r="K235" t="str">
            <v>TH200</v>
          </cell>
          <cell r="R235">
            <v>2</v>
          </cell>
        </row>
        <row r="236">
          <cell r="D236">
            <v>46114</v>
          </cell>
          <cell r="K236" t="str">
            <v>CN300</v>
          </cell>
          <cell r="R236">
            <v>2</v>
          </cell>
        </row>
        <row r="237">
          <cell r="D237">
            <v>46114</v>
          </cell>
          <cell r="K237" t="str">
            <v>CGM100</v>
          </cell>
          <cell r="R237">
            <v>3</v>
          </cell>
        </row>
        <row r="238">
          <cell r="D238">
            <v>46114</v>
          </cell>
          <cell r="K238" t="str">
            <v>CGM500</v>
          </cell>
          <cell r="R238">
            <v>2</v>
          </cell>
        </row>
        <row r="239">
          <cell r="D239">
            <v>46114</v>
          </cell>
          <cell r="K239" t="str">
            <v>GHK300</v>
          </cell>
          <cell r="R239">
            <v>2</v>
          </cell>
        </row>
        <row r="240">
          <cell r="D240">
            <v>46114</v>
          </cell>
          <cell r="K240" t="str">
            <v>TH200</v>
          </cell>
          <cell r="R240">
            <v>2</v>
          </cell>
        </row>
        <row r="241">
          <cell r="D241">
            <v>46115</v>
          </cell>
          <cell r="K241" t="str">
            <v>MNH250</v>
          </cell>
          <cell r="R241">
            <v>15</v>
          </cell>
        </row>
        <row r="242">
          <cell r="D242">
            <v>46115</v>
          </cell>
          <cell r="K242" t="str">
            <v>CGM300</v>
          </cell>
          <cell r="R242">
            <v>15</v>
          </cell>
        </row>
        <row r="243">
          <cell r="D243">
            <v>46115</v>
          </cell>
          <cell r="K243" t="str">
            <v>GM500</v>
          </cell>
          <cell r="R243">
            <v>10</v>
          </cell>
        </row>
        <row r="244">
          <cell r="D244">
            <v>46115</v>
          </cell>
          <cell r="K244" t="str">
            <v>GXD500</v>
          </cell>
          <cell r="R244">
            <v>5</v>
          </cell>
        </row>
        <row r="245">
          <cell r="D245">
            <v>46115</v>
          </cell>
          <cell r="K245" t="str">
            <v>GTLX250G</v>
          </cell>
          <cell r="R245">
            <v>5</v>
          </cell>
        </row>
        <row r="246">
          <cell r="D246">
            <v>46115</v>
          </cell>
          <cell r="K246" t="str">
            <v>bghm450</v>
          </cell>
          <cell r="R246">
            <v>10</v>
          </cell>
        </row>
        <row r="247">
          <cell r="D247">
            <v>46115</v>
          </cell>
          <cell r="K247" t="str">
            <v>ghc500</v>
          </cell>
          <cell r="R247">
            <v>10</v>
          </cell>
        </row>
        <row r="248">
          <cell r="D248">
            <v>46115</v>
          </cell>
          <cell r="K248" t="str">
            <v>lxtbcoop500</v>
          </cell>
          <cell r="R248">
            <v>10</v>
          </cell>
        </row>
        <row r="249">
          <cell r="D249">
            <v>46115</v>
          </cell>
          <cell r="K249" t="str">
            <v>lxtbcoop250</v>
          </cell>
          <cell r="R249">
            <v>10</v>
          </cell>
        </row>
        <row r="250">
          <cell r="D250">
            <v>46115</v>
          </cell>
          <cell r="K250" t="str">
            <v>CC300</v>
          </cell>
          <cell r="R250">
            <v>3</v>
          </cell>
        </row>
        <row r="251">
          <cell r="D251">
            <v>46115</v>
          </cell>
          <cell r="K251" t="str">
            <v>CGM100</v>
          </cell>
          <cell r="R251">
            <v>10</v>
          </cell>
        </row>
        <row r="252">
          <cell r="D252">
            <v>46115</v>
          </cell>
          <cell r="K252" t="str">
            <v>CGM500</v>
          </cell>
          <cell r="R252">
            <v>5</v>
          </cell>
        </row>
        <row r="253">
          <cell r="D253">
            <v>46115</v>
          </cell>
          <cell r="K253" t="str">
            <v>GHK300</v>
          </cell>
          <cell r="R253">
            <v>5</v>
          </cell>
        </row>
        <row r="254">
          <cell r="D254">
            <v>46115</v>
          </cell>
          <cell r="K254" t="str">
            <v>GM500</v>
          </cell>
          <cell r="R254">
            <v>5</v>
          </cell>
        </row>
        <row r="255">
          <cell r="D255">
            <v>46115</v>
          </cell>
          <cell r="K255" t="str">
            <v>CC300</v>
          </cell>
          <cell r="R255">
            <v>4</v>
          </cell>
        </row>
        <row r="256">
          <cell r="D256">
            <v>46115</v>
          </cell>
          <cell r="K256" t="str">
            <v>CN300</v>
          </cell>
          <cell r="R256">
            <v>3</v>
          </cell>
        </row>
        <row r="257">
          <cell r="D257">
            <v>46115</v>
          </cell>
          <cell r="K257" t="str">
            <v>CGM100</v>
          </cell>
          <cell r="R257">
            <v>7</v>
          </cell>
        </row>
        <row r="258">
          <cell r="D258">
            <v>46115</v>
          </cell>
          <cell r="K258" t="str">
            <v>CGM300</v>
          </cell>
          <cell r="R258">
            <v>10</v>
          </cell>
        </row>
        <row r="259">
          <cell r="D259">
            <v>46115</v>
          </cell>
          <cell r="K259" t="str">
            <v>CGM500</v>
          </cell>
          <cell r="R259">
            <v>3</v>
          </cell>
        </row>
        <row r="260">
          <cell r="D260">
            <v>46115</v>
          </cell>
          <cell r="K260" t="str">
            <v>cghm450</v>
          </cell>
          <cell r="R260">
            <v>4</v>
          </cell>
        </row>
        <row r="261">
          <cell r="D261">
            <v>46115</v>
          </cell>
          <cell r="K261" t="str">
            <v>CGM100</v>
          </cell>
          <cell r="R261">
            <v>2</v>
          </cell>
        </row>
        <row r="262">
          <cell r="D262">
            <v>46115</v>
          </cell>
          <cell r="K262" t="str">
            <v>CGM500</v>
          </cell>
          <cell r="R262">
            <v>2</v>
          </cell>
        </row>
        <row r="263">
          <cell r="D263">
            <v>46115</v>
          </cell>
          <cell r="K263" t="str">
            <v>cghm450</v>
          </cell>
          <cell r="R263">
            <v>3</v>
          </cell>
        </row>
        <row r="264">
          <cell r="D264">
            <v>46115</v>
          </cell>
          <cell r="K264" t="str">
            <v>TH200</v>
          </cell>
          <cell r="R264">
            <v>3</v>
          </cell>
        </row>
        <row r="265">
          <cell r="D265">
            <v>46115</v>
          </cell>
          <cell r="K265" t="str">
            <v>GHK300</v>
          </cell>
          <cell r="R265">
            <v>7</v>
          </cell>
        </row>
        <row r="266">
          <cell r="D266">
            <v>46115</v>
          </cell>
          <cell r="K266" t="str">
            <v>CGM100</v>
          </cell>
          <cell r="R266">
            <v>98</v>
          </cell>
        </row>
        <row r="267">
          <cell r="D267">
            <v>46115</v>
          </cell>
          <cell r="K267" t="str">
            <v>THST150</v>
          </cell>
          <cell r="R267">
            <v>14</v>
          </cell>
        </row>
        <row r="268">
          <cell r="D268">
            <v>46115</v>
          </cell>
          <cell r="K268" t="str">
            <v>CGM300</v>
          </cell>
          <cell r="R268">
            <v>24</v>
          </cell>
        </row>
        <row r="269">
          <cell r="D269">
            <v>46115</v>
          </cell>
          <cell r="K269" t="str">
            <v>GTLX250G</v>
          </cell>
          <cell r="R269">
            <v>10</v>
          </cell>
        </row>
        <row r="270">
          <cell r="D270">
            <v>46116</v>
          </cell>
          <cell r="K270" t="str">
            <v>CGM300</v>
          </cell>
          <cell r="R270">
            <v>10</v>
          </cell>
        </row>
        <row r="271">
          <cell r="D271">
            <v>46116</v>
          </cell>
          <cell r="K271" t="str">
            <v>CGM500</v>
          </cell>
          <cell r="R271">
            <v>10</v>
          </cell>
        </row>
        <row r="272">
          <cell r="D272">
            <v>46116</v>
          </cell>
          <cell r="K272" t="str">
            <v>cghm450</v>
          </cell>
          <cell r="R272">
            <v>3</v>
          </cell>
        </row>
        <row r="273">
          <cell r="D273">
            <v>46116</v>
          </cell>
          <cell r="K273" t="str">
            <v>CGM500</v>
          </cell>
          <cell r="R273">
            <v>10</v>
          </cell>
        </row>
        <row r="274">
          <cell r="D274">
            <v>46116</v>
          </cell>
          <cell r="K274" t="str">
            <v>CGM300</v>
          </cell>
          <cell r="R274">
            <v>15</v>
          </cell>
        </row>
        <row r="275">
          <cell r="D275">
            <v>46116</v>
          </cell>
          <cell r="K275" t="str">
            <v>TH200</v>
          </cell>
          <cell r="R275">
            <v>5</v>
          </cell>
        </row>
        <row r="276">
          <cell r="D276">
            <v>46116</v>
          </cell>
          <cell r="K276" t="str">
            <v>GM500</v>
          </cell>
          <cell r="R276">
            <v>5</v>
          </cell>
        </row>
        <row r="277">
          <cell r="D277">
            <v>46116</v>
          </cell>
          <cell r="K277" t="str">
            <v>CGM300</v>
          </cell>
          <cell r="R277">
            <v>4</v>
          </cell>
        </row>
        <row r="278">
          <cell r="D278">
            <v>46116</v>
          </cell>
          <cell r="K278" t="str">
            <v>GTLX250G</v>
          </cell>
          <cell r="R278">
            <v>4</v>
          </cell>
        </row>
        <row r="279">
          <cell r="D279">
            <v>46116</v>
          </cell>
          <cell r="K279" t="str">
            <v>GXD500</v>
          </cell>
          <cell r="R279">
            <v>2</v>
          </cell>
        </row>
        <row r="280">
          <cell r="D280">
            <v>46116</v>
          </cell>
          <cell r="K280" t="str">
            <v>MNH250</v>
          </cell>
          <cell r="R280">
            <v>2</v>
          </cell>
        </row>
        <row r="281">
          <cell r="D281">
            <v>46116</v>
          </cell>
          <cell r="K281" t="str">
            <v>CGM300</v>
          </cell>
          <cell r="R281">
            <v>10</v>
          </cell>
        </row>
        <row r="282">
          <cell r="D282">
            <v>46116</v>
          </cell>
          <cell r="K282" t="str">
            <v>CGM100</v>
          </cell>
          <cell r="R282">
            <v>15</v>
          </cell>
        </row>
        <row r="283">
          <cell r="D283">
            <v>46116</v>
          </cell>
          <cell r="K283" t="str">
            <v>CGM100</v>
          </cell>
          <cell r="R283">
            <v>15</v>
          </cell>
        </row>
        <row r="284">
          <cell r="D284">
            <v>46116</v>
          </cell>
          <cell r="K284" t="str">
            <v>GM500</v>
          </cell>
          <cell r="R284">
            <v>3</v>
          </cell>
        </row>
        <row r="285">
          <cell r="D285">
            <v>46116</v>
          </cell>
          <cell r="K285" t="str">
            <v>CGM300</v>
          </cell>
          <cell r="R285">
            <v>5</v>
          </cell>
        </row>
        <row r="286">
          <cell r="D286">
            <v>46116</v>
          </cell>
          <cell r="K286" t="str">
            <v>TH200</v>
          </cell>
          <cell r="R286">
            <v>3</v>
          </cell>
        </row>
        <row r="287">
          <cell r="D287">
            <v>46116</v>
          </cell>
          <cell r="K287" t="str">
            <v>MNH250</v>
          </cell>
          <cell r="R287">
            <v>3</v>
          </cell>
        </row>
        <row r="288">
          <cell r="D288">
            <v>46116</v>
          </cell>
          <cell r="K288" t="str">
            <v>GTLX250G</v>
          </cell>
          <cell r="R288">
            <v>3</v>
          </cell>
        </row>
        <row r="289">
          <cell r="D289">
            <v>46116</v>
          </cell>
          <cell r="K289" t="str">
            <v>CN300</v>
          </cell>
          <cell r="R289">
            <v>3</v>
          </cell>
        </row>
        <row r="290">
          <cell r="D290">
            <v>46116</v>
          </cell>
          <cell r="K290" t="str">
            <v>CC300</v>
          </cell>
          <cell r="R290">
            <v>3</v>
          </cell>
        </row>
        <row r="291">
          <cell r="D291">
            <v>46116</v>
          </cell>
          <cell r="K291" t="str">
            <v>GM500</v>
          </cell>
          <cell r="R291">
            <v>3</v>
          </cell>
        </row>
        <row r="292">
          <cell r="D292">
            <v>46116</v>
          </cell>
          <cell r="K292" t="str">
            <v>CGM300</v>
          </cell>
          <cell r="R292">
            <v>6</v>
          </cell>
        </row>
        <row r="293">
          <cell r="D293">
            <v>46116</v>
          </cell>
          <cell r="K293" t="str">
            <v>GTLX250G</v>
          </cell>
          <cell r="R293">
            <v>3</v>
          </cell>
        </row>
        <row r="294">
          <cell r="D294">
            <v>46116</v>
          </cell>
          <cell r="K294" t="str">
            <v>CGM500</v>
          </cell>
          <cell r="R294">
            <v>2</v>
          </cell>
        </row>
        <row r="295">
          <cell r="D295">
            <v>46116</v>
          </cell>
          <cell r="K295" t="str">
            <v>CGM300</v>
          </cell>
          <cell r="R295">
            <v>5</v>
          </cell>
        </row>
        <row r="296">
          <cell r="D296">
            <v>46116</v>
          </cell>
          <cell r="K296" t="str">
            <v>GTLX250G</v>
          </cell>
          <cell r="R296">
            <v>5</v>
          </cell>
        </row>
        <row r="297">
          <cell r="D297">
            <v>46116</v>
          </cell>
          <cell r="K297" t="str">
            <v>GM500</v>
          </cell>
          <cell r="R297">
            <v>3</v>
          </cell>
        </row>
        <row r="298">
          <cell r="D298">
            <v>46116</v>
          </cell>
          <cell r="K298" t="str">
            <v>GXD500</v>
          </cell>
          <cell r="R298">
            <v>3</v>
          </cell>
        </row>
        <row r="299">
          <cell r="D299">
            <v>46116</v>
          </cell>
          <cell r="K299" t="str">
            <v>CGM300</v>
          </cell>
          <cell r="R299">
            <v>5</v>
          </cell>
        </row>
        <row r="300">
          <cell r="D300">
            <v>46116</v>
          </cell>
          <cell r="K300" t="str">
            <v>GM500</v>
          </cell>
          <cell r="R300">
            <v>5</v>
          </cell>
        </row>
        <row r="301">
          <cell r="D301">
            <v>46116</v>
          </cell>
          <cell r="K301" t="str">
            <v>GM500</v>
          </cell>
          <cell r="R301">
            <v>3</v>
          </cell>
        </row>
        <row r="302">
          <cell r="D302">
            <v>46116</v>
          </cell>
          <cell r="K302" t="str">
            <v>CGM300</v>
          </cell>
          <cell r="R302">
            <v>6</v>
          </cell>
        </row>
        <row r="303">
          <cell r="D303">
            <v>46116</v>
          </cell>
          <cell r="K303" t="str">
            <v>CGM500</v>
          </cell>
          <cell r="R303">
            <v>2</v>
          </cell>
        </row>
        <row r="304">
          <cell r="D304">
            <v>46116</v>
          </cell>
          <cell r="K304" t="str">
            <v>CN300</v>
          </cell>
          <cell r="R304">
            <v>2</v>
          </cell>
        </row>
        <row r="305">
          <cell r="D305">
            <v>46116</v>
          </cell>
          <cell r="K305" t="str">
            <v>CC300</v>
          </cell>
          <cell r="R305">
            <v>2</v>
          </cell>
        </row>
        <row r="306">
          <cell r="D306">
            <v>46116</v>
          </cell>
          <cell r="K306" t="str">
            <v>GXD500</v>
          </cell>
          <cell r="R306">
            <v>2</v>
          </cell>
        </row>
        <row r="307">
          <cell r="D307">
            <v>46116</v>
          </cell>
          <cell r="K307" t="str">
            <v>CGM100</v>
          </cell>
          <cell r="R307">
            <v>5</v>
          </cell>
        </row>
        <row r="308">
          <cell r="D308">
            <v>46116</v>
          </cell>
          <cell r="K308" t="str">
            <v>TH200</v>
          </cell>
          <cell r="R308">
            <v>2</v>
          </cell>
        </row>
        <row r="309">
          <cell r="D309">
            <v>46116</v>
          </cell>
          <cell r="K309" t="str">
            <v>GHK300</v>
          </cell>
          <cell r="R309">
            <v>2</v>
          </cell>
        </row>
        <row r="310">
          <cell r="D310">
            <v>46116</v>
          </cell>
          <cell r="K310" t="str">
            <v>GM500</v>
          </cell>
          <cell r="R310">
            <v>4</v>
          </cell>
        </row>
        <row r="311">
          <cell r="D311">
            <v>46116</v>
          </cell>
          <cell r="K311" t="str">
            <v>LXTB500</v>
          </cell>
          <cell r="R311">
            <v>2</v>
          </cell>
        </row>
        <row r="312">
          <cell r="D312">
            <v>46116</v>
          </cell>
          <cell r="K312" t="str">
            <v>MNH250</v>
          </cell>
          <cell r="R312">
            <v>4</v>
          </cell>
        </row>
        <row r="313">
          <cell r="D313">
            <v>46116</v>
          </cell>
          <cell r="K313" t="str">
            <v>CGM100</v>
          </cell>
          <cell r="R313">
            <v>32</v>
          </cell>
        </row>
        <row r="314">
          <cell r="D314">
            <v>46116</v>
          </cell>
          <cell r="K314" t="str">
            <v>CGM300</v>
          </cell>
          <cell r="R314">
            <v>4</v>
          </cell>
        </row>
        <row r="315">
          <cell r="D315">
            <v>46116</v>
          </cell>
          <cell r="K315" t="str">
            <v>GTLX250G</v>
          </cell>
          <cell r="R315">
            <v>6</v>
          </cell>
        </row>
        <row r="316">
          <cell r="D316">
            <v>46116</v>
          </cell>
          <cell r="K316" t="str">
            <v>ghc500</v>
          </cell>
          <cell r="R316">
            <v>7</v>
          </cell>
        </row>
        <row r="317">
          <cell r="D317">
            <v>46116</v>
          </cell>
          <cell r="K317" t="str">
            <v>CGM100</v>
          </cell>
          <cell r="R317">
            <v>5</v>
          </cell>
        </row>
        <row r="318">
          <cell r="D318">
            <v>46116</v>
          </cell>
          <cell r="K318" t="str">
            <v>CGM300</v>
          </cell>
          <cell r="R318">
            <v>2</v>
          </cell>
        </row>
        <row r="319">
          <cell r="D319">
            <v>46116</v>
          </cell>
          <cell r="K319" t="str">
            <v>GHK300</v>
          </cell>
          <cell r="R319">
            <v>2</v>
          </cell>
        </row>
        <row r="320">
          <cell r="D320">
            <v>46116</v>
          </cell>
          <cell r="K320" t="str">
            <v>GL250</v>
          </cell>
          <cell r="R320">
            <v>2</v>
          </cell>
        </row>
        <row r="321">
          <cell r="D321">
            <v>46116</v>
          </cell>
          <cell r="K321" t="str">
            <v>CGM300</v>
          </cell>
          <cell r="R321">
            <v>8</v>
          </cell>
        </row>
        <row r="322">
          <cell r="D322">
            <v>46116</v>
          </cell>
          <cell r="K322" t="str">
            <v>CGM500</v>
          </cell>
          <cell r="R322">
            <v>4</v>
          </cell>
        </row>
        <row r="323">
          <cell r="D323">
            <v>46116</v>
          </cell>
          <cell r="K323" t="str">
            <v>CN300</v>
          </cell>
          <cell r="R323">
            <v>4</v>
          </cell>
        </row>
        <row r="324">
          <cell r="D324">
            <v>46116</v>
          </cell>
          <cell r="K324" t="str">
            <v>CC300</v>
          </cell>
          <cell r="R324">
            <v>3</v>
          </cell>
        </row>
        <row r="325">
          <cell r="D325">
            <v>46116</v>
          </cell>
          <cell r="K325" t="str">
            <v>CGST250</v>
          </cell>
          <cell r="R325">
            <v>3</v>
          </cell>
        </row>
        <row r="326">
          <cell r="D326">
            <v>46116</v>
          </cell>
          <cell r="K326" t="str">
            <v>CGM100</v>
          </cell>
          <cell r="R326">
            <v>5</v>
          </cell>
        </row>
        <row r="327">
          <cell r="D327">
            <v>46116</v>
          </cell>
          <cell r="K327" t="str">
            <v>CGM500</v>
          </cell>
          <cell r="R327">
            <v>3</v>
          </cell>
        </row>
        <row r="328">
          <cell r="D328">
            <v>46116</v>
          </cell>
          <cell r="K328" t="str">
            <v>cghm450</v>
          </cell>
          <cell r="R328">
            <v>2</v>
          </cell>
        </row>
        <row r="329">
          <cell r="D329">
            <v>46116</v>
          </cell>
          <cell r="K329" t="str">
            <v>GHK300</v>
          </cell>
          <cell r="R329">
            <v>3</v>
          </cell>
        </row>
        <row r="330">
          <cell r="D330">
            <v>46116</v>
          </cell>
          <cell r="K330" t="str">
            <v>MNH250</v>
          </cell>
          <cell r="R330">
            <v>5</v>
          </cell>
        </row>
        <row r="331">
          <cell r="D331">
            <v>46116</v>
          </cell>
          <cell r="K331" t="str">
            <v>THST250</v>
          </cell>
          <cell r="R331">
            <v>1</v>
          </cell>
        </row>
        <row r="332">
          <cell r="D332">
            <v>46116</v>
          </cell>
          <cell r="K332" t="str">
            <v>GM500</v>
          </cell>
          <cell r="R332">
            <v>15</v>
          </cell>
        </row>
        <row r="333">
          <cell r="D333">
            <v>46116</v>
          </cell>
          <cell r="K333" t="str">
            <v>GM500</v>
          </cell>
          <cell r="R333">
            <v>10</v>
          </cell>
        </row>
        <row r="334">
          <cell r="D334">
            <v>46116</v>
          </cell>
          <cell r="K334" t="str">
            <v>CN300</v>
          </cell>
          <cell r="R334">
            <v>2</v>
          </cell>
        </row>
        <row r="335">
          <cell r="D335">
            <v>46116</v>
          </cell>
          <cell r="K335" t="str">
            <v>CGST250</v>
          </cell>
          <cell r="R335">
            <v>3</v>
          </cell>
        </row>
        <row r="336">
          <cell r="D336">
            <v>46116</v>
          </cell>
          <cell r="K336" t="str">
            <v>CGM100</v>
          </cell>
          <cell r="R336">
            <v>6</v>
          </cell>
        </row>
        <row r="337">
          <cell r="D337">
            <v>46116</v>
          </cell>
          <cell r="K337" t="str">
            <v>CGM300</v>
          </cell>
          <cell r="R337">
            <v>2</v>
          </cell>
        </row>
        <row r="338">
          <cell r="D338">
            <v>46116</v>
          </cell>
          <cell r="K338" t="str">
            <v>CGM500</v>
          </cell>
          <cell r="R338">
            <v>4</v>
          </cell>
        </row>
        <row r="339">
          <cell r="D339">
            <v>46116</v>
          </cell>
          <cell r="K339" t="str">
            <v>cghm450</v>
          </cell>
          <cell r="R339">
            <v>2</v>
          </cell>
        </row>
        <row r="340">
          <cell r="D340">
            <v>46116</v>
          </cell>
          <cell r="K340" t="str">
            <v>GTLX250G</v>
          </cell>
          <cell r="R340">
            <v>2</v>
          </cell>
        </row>
        <row r="341">
          <cell r="D341">
            <v>46116</v>
          </cell>
          <cell r="K341" t="str">
            <v>THST250</v>
          </cell>
          <cell r="R341">
            <v>1</v>
          </cell>
        </row>
        <row r="342">
          <cell r="D342">
            <v>46116</v>
          </cell>
          <cell r="K342" t="str">
            <v>CGM300</v>
          </cell>
          <cell r="R342">
            <v>5</v>
          </cell>
        </row>
        <row r="343">
          <cell r="D343">
            <v>46116</v>
          </cell>
          <cell r="K343" t="str">
            <v>TH200</v>
          </cell>
          <cell r="R343">
            <v>5</v>
          </cell>
        </row>
        <row r="344">
          <cell r="D344">
            <v>46116</v>
          </cell>
          <cell r="K344" t="str">
            <v>GM500</v>
          </cell>
          <cell r="R344">
            <v>3</v>
          </cell>
        </row>
        <row r="345">
          <cell r="D345">
            <v>46116</v>
          </cell>
          <cell r="K345" t="str">
            <v>MNH250</v>
          </cell>
          <cell r="R345">
            <v>10</v>
          </cell>
        </row>
        <row r="346">
          <cell r="D346">
            <v>46116</v>
          </cell>
          <cell r="K346" t="str">
            <v>GXD500</v>
          </cell>
          <cell r="R346">
            <v>3</v>
          </cell>
        </row>
        <row r="347">
          <cell r="D347">
            <v>46116</v>
          </cell>
          <cell r="K347" t="str">
            <v>CGM300</v>
          </cell>
          <cell r="R347">
            <v>3</v>
          </cell>
        </row>
        <row r="348">
          <cell r="D348">
            <v>46116</v>
          </cell>
          <cell r="K348" t="str">
            <v>TH200</v>
          </cell>
          <cell r="R348">
            <v>2</v>
          </cell>
        </row>
        <row r="349">
          <cell r="D349">
            <v>46116</v>
          </cell>
          <cell r="K349" t="str">
            <v>GTLX250G</v>
          </cell>
          <cell r="R349">
            <v>2</v>
          </cell>
        </row>
        <row r="350">
          <cell r="D350">
            <v>46116</v>
          </cell>
          <cell r="K350" t="str">
            <v>GXD500</v>
          </cell>
          <cell r="R350">
            <v>2</v>
          </cell>
        </row>
        <row r="351">
          <cell r="D351">
            <v>46118</v>
          </cell>
          <cell r="K351" t="str">
            <v>CGM500</v>
          </cell>
          <cell r="R351">
            <v>20</v>
          </cell>
        </row>
        <row r="352">
          <cell r="D352">
            <v>46118</v>
          </cell>
          <cell r="K352" t="str">
            <v>CGM300</v>
          </cell>
          <cell r="R352">
            <v>30</v>
          </cell>
        </row>
        <row r="353">
          <cell r="D353">
            <v>46118</v>
          </cell>
          <cell r="K353" t="str">
            <v>GM500</v>
          </cell>
          <cell r="R353">
            <v>10</v>
          </cell>
        </row>
        <row r="354">
          <cell r="D354">
            <v>46118</v>
          </cell>
          <cell r="K354" t="str">
            <v>CGM300</v>
          </cell>
          <cell r="R354">
            <v>30</v>
          </cell>
        </row>
        <row r="355">
          <cell r="D355">
            <v>46118</v>
          </cell>
          <cell r="K355" t="str">
            <v>CGM500</v>
          </cell>
          <cell r="R355">
            <v>10</v>
          </cell>
        </row>
        <row r="356">
          <cell r="D356">
            <v>46118</v>
          </cell>
          <cell r="K356" t="str">
            <v>CGM300</v>
          </cell>
          <cell r="R356">
            <v>100</v>
          </cell>
        </row>
        <row r="357">
          <cell r="D357">
            <v>46118</v>
          </cell>
          <cell r="K357" t="str">
            <v>GM500</v>
          </cell>
          <cell r="R357">
            <v>60</v>
          </cell>
        </row>
        <row r="358">
          <cell r="D358">
            <v>46118</v>
          </cell>
          <cell r="K358" t="str">
            <v>GTLX250G</v>
          </cell>
          <cell r="R358">
            <v>12</v>
          </cell>
        </row>
        <row r="359">
          <cell r="D359">
            <v>46118</v>
          </cell>
          <cell r="K359" t="str">
            <v>MNH250</v>
          </cell>
          <cell r="R359">
            <v>20</v>
          </cell>
        </row>
        <row r="360">
          <cell r="D360">
            <v>46118</v>
          </cell>
          <cell r="K360" t="str">
            <v>CGM300</v>
          </cell>
          <cell r="R360">
            <v>30</v>
          </cell>
        </row>
        <row r="361">
          <cell r="D361">
            <v>46118</v>
          </cell>
          <cell r="K361" t="str">
            <v>GM500</v>
          </cell>
          <cell r="R361">
            <v>15</v>
          </cell>
        </row>
        <row r="362">
          <cell r="D362">
            <v>46118</v>
          </cell>
          <cell r="K362" t="str">
            <v>GTLX250G</v>
          </cell>
          <cell r="R362">
            <v>10</v>
          </cell>
        </row>
        <row r="363">
          <cell r="D363">
            <v>46118</v>
          </cell>
          <cell r="K363" t="str">
            <v>GL250</v>
          </cell>
          <cell r="R363">
            <v>10</v>
          </cell>
        </row>
        <row r="364">
          <cell r="D364">
            <v>46118</v>
          </cell>
          <cell r="K364" t="str">
            <v>CGM300</v>
          </cell>
          <cell r="R364">
            <v>6</v>
          </cell>
        </row>
        <row r="365">
          <cell r="D365">
            <v>46118</v>
          </cell>
          <cell r="K365" t="str">
            <v>GTLX250G</v>
          </cell>
          <cell r="R365">
            <v>5</v>
          </cell>
        </row>
        <row r="366">
          <cell r="D366">
            <v>46118</v>
          </cell>
          <cell r="K366" t="str">
            <v>CN300</v>
          </cell>
          <cell r="R366">
            <v>4</v>
          </cell>
        </row>
        <row r="367">
          <cell r="D367">
            <v>46118</v>
          </cell>
          <cell r="K367" t="str">
            <v>CC300</v>
          </cell>
          <cell r="R367">
            <v>5</v>
          </cell>
        </row>
        <row r="368">
          <cell r="D368">
            <v>46118</v>
          </cell>
          <cell r="K368" t="str">
            <v>CGST250G</v>
          </cell>
          <cell r="R368">
            <v>5</v>
          </cell>
        </row>
        <row r="369">
          <cell r="D369">
            <v>46118</v>
          </cell>
          <cell r="K369" t="str">
            <v>CGST250</v>
          </cell>
          <cell r="R369">
            <v>5</v>
          </cell>
        </row>
        <row r="370">
          <cell r="D370">
            <v>46118</v>
          </cell>
          <cell r="K370" t="str">
            <v>THST250</v>
          </cell>
          <cell r="R370">
            <v>5</v>
          </cell>
        </row>
        <row r="371">
          <cell r="D371">
            <v>46118</v>
          </cell>
          <cell r="K371" t="str">
            <v>CN300</v>
          </cell>
          <cell r="R371">
            <v>2</v>
          </cell>
        </row>
        <row r="372">
          <cell r="D372">
            <v>46118</v>
          </cell>
          <cell r="K372" t="str">
            <v>CGST250</v>
          </cell>
          <cell r="R372">
            <v>1</v>
          </cell>
        </row>
        <row r="373">
          <cell r="D373">
            <v>46118</v>
          </cell>
          <cell r="K373" t="str">
            <v>CGM100</v>
          </cell>
          <cell r="R373">
            <v>3</v>
          </cell>
        </row>
        <row r="374">
          <cell r="D374">
            <v>46118</v>
          </cell>
          <cell r="K374" t="str">
            <v>CGM300</v>
          </cell>
          <cell r="R374">
            <v>4</v>
          </cell>
        </row>
        <row r="375">
          <cell r="D375">
            <v>46118</v>
          </cell>
          <cell r="K375" t="str">
            <v>CGM500</v>
          </cell>
          <cell r="R375">
            <v>4</v>
          </cell>
        </row>
        <row r="376">
          <cell r="D376">
            <v>46118</v>
          </cell>
          <cell r="K376" t="str">
            <v>LXTB500</v>
          </cell>
          <cell r="R376">
            <v>2</v>
          </cell>
        </row>
        <row r="377">
          <cell r="D377">
            <v>46118</v>
          </cell>
          <cell r="K377" t="str">
            <v>MNH250</v>
          </cell>
          <cell r="R377">
            <v>3</v>
          </cell>
        </row>
        <row r="378">
          <cell r="D378">
            <v>46118</v>
          </cell>
          <cell r="K378" t="str">
            <v>TH200</v>
          </cell>
          <cell r="R378">
            <v>3</v>
          </cell>
        </row>
        <row r="379">
          <cell r="D379">
            <v>46118</v>
          </cell>
          <cell r="K379" t="str">
            <v>THST250</v>
          </cell>
          <cell r="R379">
            <v>1</v>
          </cell>
        </row>
        <row r="380">
          <cell r="D380">
            <v>46118</v>
          </cell>
          <cell r="K380" t="str">
            <v>GM500</v>
          </cell>
          <cell r="R380">
            <v>3</v>
          </cell>
        </row>
        <row r="381">
          <cell r="D381">
            <v>46118</v>
          </cell>
          <cell r="K381" t="str">
            <v>GXD500</v>
          </cell>
          <cell r="R381">
            <v>1</v>
          </cell>
        </row>
        <row r="382">
          <cell r="D382">
            <v>46118</v>
          </cell>
          <cell r="K382" t="str">
            <v>CGM500</v>
          </cell>
          <cell r="R382">
            <v>2</v>
          </cell>
        </row>
        <row r="383">
          <cell r="D383">
            <v>46118</v>
          </cell>
          <cell r="K383" t="str">
            <v>CGM300</v>
          </cell>
          <cell r="R383">
            <v>3</v>
          </cell>
        </row>
        <row r="384">
          <cell r="D384">
            <v>46118</v>
          </cell>
          <cell r="K384" t="str">
            <v>GTLX250G</v>
          </cell>
          <cell r="R384">
            <v>3</v>
          </cell>
        </row>
        <row r="385">
          <cell r="D385">
            <v>46118</v>
          </cell>
          <cell r="K385" t="str">
            <v>TH200</v>
          </cell>
          <cell r="R385">
            <v>3</v>
          </cell>
        </row>
        <row r="386">
          <cell r="D386">
            <v>46118</v>
          </cell>
          <cell r="K386" t="str">
            <v>CGM300</v>
          </cell>
          <cell r="R386">
            <v>3</v>
          </cell>
        </row>
        <row r="387">
          <cell r="D387">
            <v>46118</v>
          </cell>
          <cell r="K387" t="str">
            <v>CGM500</v>
          </cell>
          <cell r="R387">
            <v>3</v>
          </cell>
        </row>
        <row r="388">
          <cell r="D388">
            <v>46118</v>
          </cell>
          <cell r="K388" t="str">
            <v>GM500</v>
          </cell>
          <cell r="R388">
            <v>2</v>
          </cell>
        </row>
        <row r="389">
          <cell r="D389">
            <v>46118</v>
          </cell>
          <cell r="K389" t="str">
            <v>MNH250</v>
          </cell>
          <cell r="R389">
            <v>5</v>
          </cell>
        </row>
        <row r="390">
          <cell r="D390">
            <v>46118</v>
          </cell>
          <cell r="K390" t="str">
            <v>CGM300</v>
          </cell>
          <cell r="R390">
            <v>2</v>
          </cell>
        </row>
        <row r="391">
          <cell r="D391">
            <v>46118</v>
          </cell>
          <cell r="K391" t="str">
            <v>GTLX250G</v>
          </cell>
          <cell r="R391">
            <v>2</v>
          </cell>
        </row>
        <row r="392">
          <cell r="D392">
            <v>46118</v>
          </cell>
          <cell r="K392" t="str">
            <v>CC300</v>
          </cell>
          <cell r="R392">
            <v>2</v>
          </cell>
        </row>
        <row r="393">
          <cell r="D393">
            <v>46118</v>
          </cell>
          <cell r="K393" t="str">
            <v>CGM300</v>
          </cell>
          <cell r="R393">
            <v>3</v>
          </cell>
        </row>
        <row r="394">
          <cell r="D394">
            <v>46118</v>
          </cell>
          <cell r="K394" t="str">
            <v>CGM100</v>
          </cell>
          <cell r="R394">
            <v>3</v>
          </cell>
        </row>
        <row r="395">
          <cell r="D395">
            <v>46118</v>
          </cell>
          <cell r="K395" t="str">
            <v>GTLX250G</v>
          </cell>
          <cell r="R395">
            <v>2</v>
          </cell>
        </row>
        <row r="396">
          <cell r="D396">
            <v>46118</v>
          </cell>
          <cell r="K396" t="str">
            <v>MNH250</v>
          </cell>
          <cell r="R396">
            <v>3</v>
          </cell>
        </row>
        <row r="397">
          <cell r="D397">
            <v>46118</v>
          </cell>
          <cell r="K397" t="str">
            <v>CGM100</v>
          </cell>
          <cell r="R397">
            <v>3</v>
          </cell>
        </row>
        <row r="398">
          <cell r="D398">
            <v>46118</v>
          </cell>
          <cell r="K398" t="str">
            <v>CGM300</v>
          </cell>
          <cell r="R398">
            <v>3</v>
          </cell>
        </row>
        <row r="399">
          <cell r="D399">
            <v>46118</v>
          </cell>
          <cell r="K399" t="str">
            <v>cghm450</v>
          </cell>
          <cell r="R399">
            <v>2</v>
          </cell>
        </row>
        <row r="400">
          <cell r="D400">
            <v>46118</v>
          </cell>
          <cell r="K400" t="str">
            <v>GM500</v>
          </cell>
          <cell r="R400">
            <v>2</v>
          </cell>
        </row>
        <row r="401">
          <cell r="D401">
            <v>46118</v>
          </cell>
          <cell r="K401" t="str">
            <v>GTLX250G</v>
          </cell>
          <cell r="R401">
            <v>2</v>
          </cell>
        </row>
        <row r="402">
          <cell r="D402">
            <v>46118</v>
          </cell>
          <cell r="K402" t="str">
            <v>MNH250</v>
          </cell>
          <cell r="R402">
            <v>2</v>
          </cell>
        </row>
        <row r="403">
          <cell r="D403">
            <v>46118</v>
          </cell>
          <cell r="K403" t="str">
            <v>CC300</v>
          </cell>
          <cell r="R403">
            <v>2</v>
          </cell>
        </row>
        <row r="404">
          <cell r="D404">
            <v>46118</v>
          </cell>
          <cell r="K404" t="str">
            <v>CGM300</v>
          </cell>
          <cell r="R404">
            <v>6</v>
          </cell>
        </row>
        <row r="405">
          <cell r="D405">
            <v>46118</v>
          </cell>
          <cell r="K405" t="str">
            <v>GTLX250G</v>
          </cell>
          <cell r="R405">
            <v>6</v>
          </cell>
        </row>
        <row r="406">
          <cell r="D406">
            <v>46118</v>
          </cell>
          <cell r="K406" t="str">
            <v>GM500</v>
          </cell>
          <cell r="R406">
            <v>2</v>
          </cell>
        </row>
        <row r="407">
          <cell r="D407">
            <v>46118</v>
          </cell>
          <cell r="K407" t="str">
            <v>CGM300</v>
          </cell>
          <cell r="R407">
            <v>3</v>
          </cell>
        </row>
        <row r="408">
          <cell r="D408">
            <v>46118</v>
          </cell>
          <cell r="K408" t="str">
            <v>cghm450</v>
          </cell>
          <cell r="R408">
            <v>2</v>
          </cell>
        </row>
        <row r="409">
          <cell r="D409">
            <v>46118</v>
          </cell>
          <cell r="K409" t="str">
            <v>GTLX250G</v>
          </cell>
          <cell r="R409">
            <v>2</v>
          </cell>
        </row>
        <row r="410">
          <cell r="D410">
            <v>46118</v>
          </cell>
          <cell r="K410" t="str">
            <v>TH200</v>
          </cell>
          <cell r="R410">
            <v>2</v>
          </cell>
        </row>
        <row r="411">
          <cell r="D411">
            <v>46118</v>
          </cell>
          <cell r="K411" t="str">
            <v>CGM300</v>
          </cell>
          <cell r="R411">
            <v>2</v>
          </cell>
        </row>
        <row r="412">
          <cell r="D412">
            <v>46118</v>
          </cell>
          <cell r="K412" t="str">
            <v>GTLX250G</v>
          </cell>
          <cell r="R412">
            <v>3</v>
          </cell>
        </row>
        <row r="413">
          <cell r="D413">
            <v>46118</v>
          </cell>
          <cell r="K413" t="str">
            <v>TH200</v>
          </cell>
          <cell r="R413">
            <v>3</v>
          </cell>
        </row>
        <row r="414">
          <cell r="D414">
            <v>46118</v>
          </cell>
          <cell r="K414" t="str">
            <v>CC300</v>
          </cell>
          <cell r="R414">
            <v>3</v>
          </cell>
        </row>
        <row r="415">
          <cell r="D415">
            <v>46118</v>
          </cell>
          <cell r="K415" t="str">
            <v>MNH250</v>
          </cell>
          <cell r="R415">
            <v>3</v>
          </cell>
        </row>
        <row r="416">
          <cell r="D416">
            <v>46118</v>
          </cell>
          <cell r="K416" t="str">
            <v>CGM100</v>
          </cell>
          <cell r="R416">
            <v>3</v>
          </cell>
        </row>
        <row r="417">
          <cell r="D417">
            <v>46118</v>
          </cell>
          <cell r="K417" t="str">
            <v>CGM300</v>
          </cell>
          <cell r="R417">
            <v>2</v>
          </cell>
        </row>
        <row r="418">
          <cell r="D418">
            <v>46118</v>
          </cell>
          <cell r="K418" t="str">
            <v>GTLX250G</v>
          </cell>
          <cell r="R418">
            <v>2</v>
          </cell>
        </row>
        <row r="419">
          <cell r="D419">
            <v>46118</v>
          </cell>
          <cell r="K419" t="str">
            <v>GM500</v>
          </cell>
          <cell r="R419">
            <v>2</v>
          </cell>
        </row>
        <row r="420">
          <cell r="D420">
            <v>46118</v>
          </cell>
          <cell r="K420" t="str">
            <v>CGM100</v>
          </cell>
          <cell r="R420">
            <v>3</v>
          </cell>
        </row>
        <row r="421">
          <cell r="D421">
            <v>46118</v>
          </cell>
          <cell r="K421" t="str">
            <v>CGM300</v>
          </cell>
          <cell r="R421">
            <v>3</v>
          </cell>
        </row>
        <row r="422">
          <cell r="D422">
            <v>46118</v>
          </cell>
          <cell r="K422" t="str">
            <v>GTLX250G</v>
          </cell>
          <cell r="R422">
            <v>2</v>
          </cell>
        </row>
        <row r="423">
          <cell r="D423">
            <v>46118</v>
          </cell>
          <cell r="K423" t="str">
            <v>GTLX250G</v>
          </cell>
          <cell r="R423">
            <v>3</v>
          </cell>
        </row>
        <row r="424">
          <cell r="D424">
            <v>46118</v>
          </cell>
          <cell r="K424" t="str">
            <v>TH200</v>
          </cell>
          <cell r="R424">
            <v>3</v>
          </cell>
        </row>
        <row r="425">
          <cell r="D425">
            <v>46118</v>
          </cell>
          <cell r="K425" t="str">
            <v>CGM300</v>
          </cell>
          <cell r="R425">
            <v>3</v>
          </cell>
        </row>
        <row r="426">
          <cell r="D426">
            <v>46118</v>
          </cell>
          <cell r="K426" t="str">
            <v>cghm450</v>
          </cell>
          <cell r="R426">
            <v>2</v>
          </cell>
        </row>
        <row r="427">
          <cell r="D427">
            <v>46118</v>
          </cell>
          <cell r="K427" t="str">
            <v>MNH250</v>
          </cell>
          <cell r="R427">
            <v>2</v>
          </cell>
        </row>
        <row r="428">
          <cell r="D428">
            <v>46119</v>
          </cell>
          <cell r="K428" t="str">
            <v>CGM100</v>
          </cell>
          <cell r="R428">
            <v>5</v>
          </cell>
        </row>
        <row r="429">
          <cell r="D429">
            <v>46119</v>
          </cell>
          <cell r="K429" t="str">
            <v>CGM300</v>
          </cell>
          <cell r="R429">
            <v>10</v>
          </cell>
        </row>
        <row r="430">
          <cell r="D430">
            <v>46119</v>
          </cell>
          <cell r="K430" t="str">
            <v>CGM300</v>
          </cell>
          <cell r="R430">
            <v>10</v>
          </cell>
        </row>
        <row r="431">
          <cell r="D431">
            <v>46119</v>
          </cell>
          <cell r="K431" t="str">
            <v>GXD500</v>
          </cell>
          <cell r="R431">
            <v>5</v>
          </cell>
        </row>
        <row r="432">
          <cell r="D432">
            <v>46119</v>
          </cell>
          <cell r="K432" t="str">
            <v>GM500</v>
          </cell>
          <cell r="R432">
            <v>5</v>
          </cell>
        </row>
        <row r="433">
          <cell r="D433">
            <v>46119</v>
          </cell>
          <cell r="K433" t="str">
            <v>TH200</v>
          </cell>
          <cell r="R433">
            <v>10</v>
          </cell>
        </row>
        <row r="434">
          <cell r="D434">
            <v>46119</v>
          </cell>
          <cell r="K434" t="str">
            <v>TH400</v>
          </cell>
          <cell r="R434">
            <v>5</v>
          </cell>
        </row>
        <row r="435">
          <cell r="D435">
            <v>46119</v>
          </cell>
          <cell r="K435" t="str">
            <v>GTLX250G</v>
          </cell>
          <cell r="R435">
            <v>10</v>
          </cell>
        </row>
        <row r="436">
          <cell r="D436">
            <v>46119</v>
          </cell>
          <cell r="K436" t="str">
            <v>CGM300</v>
          </cell>
          <cell r="R436">
            <v>10</v>
          </cell>
        </row>
        <row r="437">
          <cell r="D437">
            <v>46119</v>
          </cell>
          <cell r="K437" t="str">
            <v>CGM300</v>
          </cell>
          <cell r="R437">
            <v>3</v>
          </cell>
        </row>
        <row r="438">
          <cell r="D438">
            <v>46119</v>
          </cell>
          <cell r="K438" t="str">
            <v>GTLX250G</v>
          </cell>
          <cell r="R438">
            <v>3</v>
          </cell>
        </row>
        <row r="439">
          <cell r="D439">
            <v>46119</v>
          </cell>
          <cell r="K439" t="str">
            <v>GXD500</v>
          </cell>
          <cell r="R439">
            <v>2</v>
          </cell>
        </row>
        <row r="440">
          <cell r="D440">
            <v>46119</v>
          </cell>
          <cell r="K440" t="str">
            <v>GHK300</v>
          </cell>
          <cell r="R440">
            <v>3</v>
          </cell>
        </row>
        <row r="441">
          <cell r="D441">
            <v>46119</v>
          </cell>
          <cell r="K441" t="str">
            <v>CGM300</v>
          </cell>
          <cell r="R441">
            <v>6</v>
          </cell>
        </row>
        <row r="442">
          <cell r="D442">
            <v>46119</v>
          </cell>
          <cell r="K442" t="str">
            <v>MNH250</v>
          </cell>
          <cell r="R442">
            <v>5</v>
          </cell>
        </row>
        <row r="443">
          <cell r="D443">
            <v>46119</v>
          </cell>
          <cell r="K443" t="str">
            <v>CN300</v>
          </cell>
          <cell r="R443">
            <v>3</v>
          </cell>
        </row>
        <row r="444">
          <cell r="D444">
            <v>46119</v>
          </cell>
          <cell r="K444" t="str">
            <v>GTLX250G</v>
          </cell>
          <cell r="R444">
            <v>3</v>
          </cell>
        </row>
        <row r="445">
          <cell r="D445">
            <v>46119</v>
          </cell>
          <cell r="K445" t="str">
            <v>CGM300</v>
          </cell>
          <cell r="R445">
            <v>10</v>
          </cell>
        </row>
        <row r="446">
          <cell r="D446">
            <v>46119</v>
          </cell>
          <cell r="K446" t="str">
            <v>GM500</v>
          </cell>
          <cell r="R446">
            <v>5</v>
          </cell>
        </row>
        <row r="447">
          <cell r="D447">
            <v>46119</v>
          </cell>
          <cell r="K447" t="str">
            <v>GTLX250G</v>
          </cell>
          <cell r="R447">
            <v>5</v>
          </cell>
        </row>
        <row r="448">
          <cell r="D448">
            <v>46119</v>
          </cell>
          <cell r="K448" t="str">
            <v>GXD500</v>
          </cell>
          <cell r="R448">
            <v>6</v>
          </cell>
        </row>
        <row r="449">
          <cell r="D449">
            <v>46119</v>
          </cell>
          <cell r="K449" t="str">
            <v>GM500</v>
          </cell>
          <cell r="R449">
            <v>3</v>
          </cell>
        </row>
        <row r="450">
          <cell r="D450">
            <v>46119</v>
          </cell>
          <cell r="K450" t="str">
            <v>GXD500</v>
          </cell>
          <cell r="R450">
            <v>2</v>
          </cell>
        </row>
        <row r="451">
          <cell r="D451">
            <v>46119</v>
          </cell>
          <cell r="K451" t="str">
            <v>CGM300</v>
          </cell>
          <cell r="R451">
            <v>5</v>
          </cell>
        </row>
        <row r="452">
          <cell r="D452">
            <v>46119</v>
          </cell>
          <cell r="K452" t="str">
            <v>GTLX250G</v>
          </cell>
          <cell r="R452">
            <v>1</v>
          </cell>
        </row>
        <row r="453">
          <cell r="D453">
            <v>46119</v>
          </cell>
          <cell r="K453" t="str">
            <v>CGM300</v>
          </cell>
          <cell r="R453">
            <v>9</v>
          </cell>
        </row>
        <row r="454">
          <cell r="D454">
            <v>46119</v>
          </cell>
          <cell r="K454" t="str">
            <v>CGM500</v>
          </cell>
          <cell r="R454">
            <v>2</v>
          </cell>
        </row>
        <row r="455">
          <cell r="D455">
            <v>46119</v>
          </cell>
          <cell r="K455" t="str">
            <v>gmhcxh500</v>
          </cell>
          <cell r="R455">
            <v>2</v>
          </cell>
        </row>
        <row r="456">
          <cell r="D456">
            <v>46119</v>
          </cell>
          <cell r="K456" t="str">
            <v>GM500</v>
          </cell>
          <cell r="R456">
            <v>2</v>
          </cell>
        </row>
        <row r="457">
          <cell r="D457">
            <v>46119</v>
          </cell>
          <cell r="K457" t="str">
            <v>GTLX250G</v>
          </cell>
          <cell r="R457">
            <v>2</v>
          </cell>
        </row>
        <row r="458">
          <cell r="D458">
            <v>46119</v>
          </cell>
          <cell r="K458" t="str">
            <v>MNH250</v>
          </cell>
          <cell r="R458">
            <v>2</v>
          </cell>
        </row>
        <row r="459">
          <cell r="D459">
            <v>46119</v>
          </cell>
          <cell r="K459" t="str">
            <v>GM500</v>
          </cell>
          <cell r="R459">
            <v>5</v>
          </cell>
        </row>
        <row r="460">
          <cell r="D460">
            <v>46119</v>
          </cell>
          <cell r="K460" t="str">
            <v>GXD500</v>
          </cell>
          <cell r="R460">
            <v>2</v>
          </cell>
        </row>
        <row r="461">
          <cell r="D461">
            <v>46119</v>
          </cell>
          <cell r="K461" t="str">
            <v>CGM300</v>
          </cell>
          <cell r="R461">
            <v>10</v>
          </cell>
        </row>
        <row r="462">
          <cell r="D462">
            <v>46119</v>
          </cell>
          <cell r="K462" t="str">
            <v>GTLX250G</v>
          </cell>
          <cell r="R462">
            <v>10</v>
          </cell>
        </row>
        <row r="463">
          <cell r="D463">
            <v>46119</v>
          </cell>
          <cell r="K463" t="str">
            <v>GM500</v>
          </cell>
          <cell r="R463">
            <v>1</v>
          </cell>
        </row>
        <row r="464">
          <cell r="D464">
            <v>46119</v>
          </cell>
          <cell r="K464" t="str">
            <v>CGM300</v>
          </cell>
          <cell r="R464">
            <v>1</v>
          </cell>
        </row>
        <row r="465">
          <cell r="D465">
            <v>46119</v>
          </cell>
          <cell r="K465" t="str">
            <v>GTLX250G</v>
          </cell>
          <cell r="R465">
            <v>1</v>
          </cell>
        </row>
        <row r="466">
          <cell r="D466">
            <v>46119</v>
          </cell>
          <cell r="K466" t="str">
            <v>CGM300</v>
          </cell>
          <cell r="R466">
            <v>2</v>
          </cell>
        </row>
        <row r="467">
          <cell r="D467">
            <v>46119</v>
          </cell>
          <cell r="K467" t="str">
            <v>TH200</v>
          </cell>
          <cell r="R467">
            <v>2</v>
          </cell>
        </row>
        <row r="468">
          <cell r="D468">
            <v>46119</v>
          </cell>
          <cell r="K468" t="str">
            <v>GXD500</v>
          </cell>
          <cell r="R468">
            <v>2</v>
          </cell>
        </row>
        <row r="469">
          <cell r="D469">
            <v>46119</v>
          </cell>
          <cell r="K469" t="str">
            <v>CGM300</v>
          </cell>
          <cell r="R469">
            <v>3</v>
          </cell>
        </row>
        <row r="470">
          <cell r="D470">
            <v>46119</v>
          </cell>
          <cell r="K470" t="str">
            <v>GM500</v>
          </cell>
          <cell r="R470">
            <v>3</v>
          </cell>
        </row>
        <row r="471">
          <cell r="D471">
            <v>46119</v>
          </cell>
          <cell r="K471" t="str">
            <v>CGM300</v>
          </cell>
          <cell r="R471">
            <v>5</v>
          </cell>
        </row>
        <row r="472">
          <cell r="D472">
            <v>46119</v>
          </cell>
          <cell r="K472" t="str">
            <v>CGM500</v>
          </cell>
          <cell r="R472">
            <v>3</v>
          </cell>
        </row>
        <row r="473">
          <cell r="D473">
            <v>46119</v>
          </cell>
          <cell r="K473" t="str">
            <v>GTLX250G</v>
          </cell>
          <cell r="R473">
            <v>3</v>
          </cell>
        </row>
        <row r="474">
          <cell r="D474">
            <v>46119</v>
          </cell>
          <cell r="K474" t="str">
            <v>CC300</v>
          </cell>
          <cell r="R474">
            <v>3</v>
          </cell>
        </row>
        <row r="475">
          <cell r="D475">
            <v>46119</v>
          </cell>
          <cell r="K475" t="str">
            <v>CGM300</v>
          </cell>
          <cell r="R475">
            <v>10</v>
          </cell>
        </row>
        <row r="476">
          <cell r="D476">
            <v>46119</v>
          </cell>
          <cell r="K476" t="str">
            <v>bghm450</v>
          </cell>
          <cell r="R476">
            <v>5</v>
          </cell>
        </row>
        <row r="477">
          <cell r="D477">
            <v>46119</v>
          </cell>
          <cell r="K477" t="str">
            <v>lxtbcoop500</v>
          </cell>
          <cell r="R477">
            <v>5</v>
          </cell>
        </row>
        <row r="478">
          <cell r="D478">
            <v>46119</v>
          </cell>
          <cell r="K478" t="str">
            <v>lxtbcoop250</v>
          </cell>
          <cell r="R478">
            <v>5</v>
          </cell>
        </row>
        <row r="479">
          <cell r="D479">
            <v>46119</v>
          </cell>
          <cell r="K479" t="str">
            <v>GTLX250G</v>
          </cell>
          <cell r="R479">
            <v>5</v>
          </cell>
        </row>
        <row r="480">
          <cell r="D480">
            <v>46119</v>
          </cell>
          <cell r="K480" t="str">
            <v>GM500</v>
          </cell>
          <cell r="R480">
            <v>3</v>
          </cell>
        </row>
        <row r="481">
          <cell r="D481">
            <v>46119</v>
          </cell>
          <cell r="K481" t="str">
            <v>CGM300</v>
          </cell>
          <cell r="R481">
            <v>5</v>
          </cell>
        </row>
        <row r="482">
          <cell r="D482">
            <v>46119</v>
          </cell>
          <cell r="K482" t="str">
            <v>GTLX250G</v>
          </cell>
          <cell r="R482">
            <v>3</v>
          </cell>
        </row>
        <row r="483">
          <cell r="D483">
            <v>46119</v>
          </cell>
          <cell r="K483" t="str">
            <v>CGM300</v>
          </cell>
          <cell r="R483">
            <v>6</v>
          </cell>
        </row>
        <row r="484">
          <cell r="D484">
            <v>46119</v>
          </cell>
          <cell r="K484" t="str">
            <v>GTLX250G</v>
          </cell>
          <cell r="R484">
            <v>3</v>
          </cell>
        </row>
        <row r="485">
          <cell r="D485">
            <v>46119</v>
          </cell>
          <cell r="K485" t="str">
            <v>GXD500</v>
          </cell>
          <cell r="R485">
            <v>2</v>
          </cell>
        </row>
        <row r="486">
          <cell r="D486">
            <v>46119</v>
          </cell>
          <cell r="K486" t="str">
            <v>GHK300</v>
          </cell>
          <cell r="R486">
            <v>14</v>
          </cell>
        </row>
        <row r="487">
          <cell r="D487">
            <v>46119</v>
          </cell>
          <cell r="K487" t="str">
            <v>CGM100</v>
          </cell>
          <cell r="R487">
            <v>20</v>
          </cell>
        </row>
        <row r="488">
          <cell r="D488">
            <v>46119</v>
          </cell>
          <cell r="K488" t="str">
            <v>THST150</v>
          </cell>
          <cell r="R488">
            <v>2</v>
          </cell>
        </row>
        <row r="489">
          <cell r="D489">
            <v>46119</v>
          </cell>
          <cell r="K489" t="str">
            <v>CGM300</v>
          </cell>
          <cell r="R489">
            <v>6</v>
          </cell>
        </row>
        <row r="490">
          <cell r="D490">
            <v>46119</v>
          </cell>
          <cell r="K490" t="str">
            <v>GM500</v>
          </cell>
          <cell r="R490">
            <v>3</v>
          </cell>
        </row>
        <row r="491">
          <cell r="D491">
            <v>46119</v>
          </cell>
          <cell r="K491" t="str">
            <v>CGM300</v>
          </cell>
          <cell r="R491">
            <v>5</v>
          </cell>
        </row>
        <row r="492">
          <cell r="D492">
            <v>46119</v>
          </cell>
          <cell r="K492" t="str">
            <v>GTLX250G</v>
          </cell>
          <cell r="R492">
            <v>5</v>
          </cell>
        </row>
        <row r="493">
          <cell r="D493">
            <v>46119</v>
          </cell>
          <cell r="K493" t="str">
            <v>GXD500</v>
          </cell>
          <cell r="R493">
            <v>2</v>
          </cell>
        </row>
        <row r="494">
          <cell r="D494">
            <v>46119</v>
          </cell>
          <cell r="K494" t="str">
            <v>CGST250G</v>
          </cell>
          <cell r="R494">
            <v>5</v>
          </cell>
        </row>
        <row r="495">
          <cell r="D495">
            <v>46119</v>
          </cell>
          <cell r="K495" t="str">
            <v>CGST250</v>
          </cell>
          <cell r="R495">
            <v>5</v>
          </cell>
        </row>
        <row r="496">
          <cell r="D496">
            <v>46119</v>
          </cell>
          <cell r="K496" t="str">
            <v>THST250</v>
          </cell>
          <cell r="R496">
            <v>5</v>
          </cell>
        </row>
        <row r="497">
          <cell r="D497">
            <v>46119</v>
          </cell>
          <cell r="K497" t="str">
            <v>TH200</v>
          </cell>
          <cell r="R497">
            <v>5</v>
          </cell>
        </row>
        <row r="498">
          <cell r="D498">
            <v>46119</v>
          </cell>
          <cell r="K498" t="str">
            <v>CGM300</v>
          </cell>
          <cell r="R498">
            <v>3</v>
          </cell>
        </row>
        <row r="499">
          <cell r="D499">
            <v>46119</v>
          </cell>
          <cell r="K499" t="str">
            <v>CGM300</v>
          </cell>
          <cell r="R499">
            <v>5</v>
          </cell>
        </row>
        <row r="500">
          <cell r="D500">
            <v>46119</v>
          </cell>
          <cell r="K500" t="str">
            <v>GTLX250G</v>
          </cell>
          <cell r="R500">
            <v>2</v>
          </cell>
        </row>
        <row r="501">
          <cell r="D501">
            <v>46119</v>
          </cell>
          <cell r="K501" t="str">
            <v>CGST250G</v>
          </cell>
          <cell r="R501">
            <v>2</v>
          </cell>
        </row>
        <row r="502">
          <cell r="D502">
            <v>46119</v>
          </cell>
          <cell r="K502" t="str">
            <v>CGST250</v>
          </cell>
          <cell r="R502">
            <v>2</v>
          </cell>
        </row>
        <row r="503">
          <cell r="D503">
            <v>46119</v>
          </cell>
          <cell r="K503" t="str">
            <v>THST250</v>
          </cell>
          <cell r="R503">
            <v>2</v>
          </cell>
        </row>
        <row r="504">
          <cell r="D504">
            <v>46119</v>
          </cell>
          <cell r="K504" t="str">
            <v>CGM300</v>
          </cell>
          <cell r="R504">
            <v>5</v>
          </cell>
        </row>
        <row r="505">
          <cell r="D505">
            <v>46119</v>
          </cell>
          <cell r="K505" t="str">
            <v>GTLX250G</v>
          </cell>
          <cell r="R505">
            <v>5</v>
          </cell>
        </row>
        <row r="506">
          <cell r="D506">
            <v>46119</v>
          </cell>
          <cell r="K506" t="str">
            <v>CC300</v>
          </cell>
          <cell r="R506">
            <v>3</v>
          </cell>
        </row>
        <row r="507">
          <cell r="D507">
            <v>46119</v>
          </cell>
          <cell r="K507" t="str">
            <v>GHK300</v>
          </cell>
          <cell r="R507">
            <v>2</v>
          </cell>
        </row>
        <row r="508">
          <cell r="D508">
            <v>46119</v>
          </cell>
          <cell r="K508" t="str">
            <v>GM500</v>
          </cell>
          <cell r="R508">
            <v>2</v>
          </cell>
        </row>
        <row r="509">
          <cell r="D509">
            <v>46119</v>
          </cell>
          <cell r="K509" t="str">
            <v>LXTB500</v>
          </cell>
          <cell r="R509">
            <v>2</v>
          </cell>
        </row>
        <row r="510">
          <cell r="D510">
            <v>46119</v>
          </cell>
          <cell r="K510" t="str">
            <v>MNH250</v>
          </cell>
          <cell r="R510">
            <v>2</v>
          </cell>
        </row>
        <row r="511">
          <cell r="D511">
            <v>46120</v>
          </cell>
          <cell r="K511" t="str">
            <v>CGM300</v>
          </cell>
          <cell r="R511">
            <v>30</v>
          </cell>
        </row>
        <row r="512">
          <cell r="D512">
            <v>46120</v>
          </cell>
          <cell r="K512" t="str">
            <v>CGM500</v>
          </cell>
          <cell r="R512">
            <v>15</v>
          </cell>
        </row>
        <row r="513">
          <cell r="D513">
            <v>46120</v>
          </cell>
          <cell r="K513" t="str">
            <v>TH200</v>
          </cell>
          <cell r="R513">
            <v>10</v>
          </cell>
        </row>
      </sheetData>
      <sheetData sheetId="2" refreshError="1"/>
      <sheetData sheetId="3" refreshError="1"/>
      <sheetData sheetId="4" refreshError="1"/>
      <sheetData sheetId="5" refreshError="1"/>
      <sheetData sheetId="6" refreshError="1"/>
      <sheetData sheetId="7" refreshError="1"/>
      <sheetData sheetId="8" refreshError="1"/>
      <sheetData sheetId="9">
        <row r="1">
          <cell r="A1" t="str">
            <v>60</v>
          </cell>
          <cell r="B1" t="str">
            <v>FALSE</v>
          </cell>
          <cell r="C1" t="str">
            <v>CÔNG TY TNHH MTV THƯƠNG MẠI VÀ DỊCH VỤ NGỌC THƠM</v>
          </cell>
          <cell r="D1" t="str">
            <v>Miền Bắc</v>
          </cell>
          <cell r="E1" t="str">
            <v>WIN</v>
          </cell>
          <cell r="F1" t="str">
            <v>Phường/Xã</v>
          </cell>
          <cell r="G1" t="str">
            <v>Nhân viên</v>
          </cell>
          <cell r="H1" t="str">
            <v>Tên nhân viên</v>
          </cell>
          <cell r="I1" t="str">
            <v>Nhóm KH, NCC</v>
          </cell>
          <cell r="J1" t="str">
            <v>Người liên hệ</v>
          </cell>
          <cell r="K1" t="str">
            <v>Địa điểm giao hàng</v>
          </cell>
          <cell r="L1" t="str">
            <v>Mã số thuế</v>
          </cell>
          <cell r="M1" t="str">
            <v>Địa chỉ</v>
          </cell>
          <cell r="N1" t="str">
            <v>Số ngày được nợ</v>
          </cell>
          <cell r="O1" t="str">
            <v>Ngừng theo dõi</v>
          </cell>
          <cell r="P1" t="str">
            <v>Chi nhánh</v>
          </cell>
          <cell r="Q1" t="str">
            <v>Phân loại</v>
          </cell>
          <cell r="R1" t="str">
            <v>Nhóm KH</v>
          </cell>
        </row>
        <row r="2">
          <cell r="A2" t="str">
            <v>ACM-HNI-HKM-019</v>
          </cell>
          <cell r="B2" t="str">
            <v>ACM - TOW</v>
          </cell>
          <cell r="C2" t="str">
            <v/>
          </cell>
          <cell r="D2" t="str">
            <v>Thành phố Hà Nội</v>
          </cell>
          <cell r="E2" t="str">
            <v>Quận Hoàn Kiếm</v>
          </cell>
          <cell r="G2" t="str">
            <v>HN006</v>
          </cell>
          <cell r="H2" t="str">
            <v>Phan Trọng Cường</v>
          </cell>
          <cell r="I2" t="str">
            <v>MIENBAC; AEON; 10%</v>
          </cell>
          <cell r="J2" t="str">
            <v>ACM - TOW</v>
          </cell>
          <cell r="L2" t="str">
            <v/>
          </cell>
          <cell r="M2" t="str">
            <v>49 Hai Bà Trưng, Q. Hoàn Kiếm, TP HN</v>
          </cell>
          <cell r="N2">
            <v>60</v>
          </cell>
          <cell r="O2" t="b">
            <v>0</v>
          </cell>
          <cell r="P2" t="str">
            <v>CÔNG TY TNHH MTV THƯƠNG MẠI VÀ DỊCH VỤ NGỌC THƠM</v>
          </cell>
          <cell r="Q2" t="str">
            <v>Miền Bắc</v>
          </cell>
          <cell r="R2" t="str">
            <v>ACM</v>
          </cell>
        </row>
        <row r="3">
          <cell r="A3" t="str">
            <v>ACM-HNI-HKM-002</v>
          </cell>
          <cell r="B3" t="str">
            <v>CHI NHÁNH CÔNG TY TNHH MỘT THÀNH VIÊN HỘI NHẬP PHÁT TRIỂN ĐÔNG HƯNG TẠI TP.HÀ NỘI</v>
          </cell>
          <cell r="D3" t="str">
            <v>Thành phố Hà Nội</v>
          </cell>
          <cell r="E3" t="str">
            <v>Quận Hoàn Kiếm</v>
          </cell>
          <cell r="G3" t="str">
            <v>HN006</v>
          </cell>
          <cell r="H3" t="str">
            <v>Phan Trọng Cường</v>
          </cell>
          <cell r="I3" t="str">
            <v>AEON; MIENBAC</v>
          </cell>
          <cell r="L3" t="str">
            <v>0312629241-002</v>
          </cell>
          <cell r="M3" t="str">
            <v>Số 49, đường Hai Bà Trưng, Phường Trần Hưng Đạo, Quận Hoàn Kiếm, Thành phố Hà Nội, Việt Nam</v>
          </cell>
          <cell r="N3">
            <v>60</v>
          </cell>
          <cell r="O3" t="b">
            <v>0</v>
          </cell>
          <cell r="P3" t="str">
            <v>CÔNG TY TNHH MTV THƯƠNG MẠI VÀ DỊCH VỤ NGỌC THƠM</v>
          </cell>
          <cell r="Q3" t="str">
            <v>Miền Bắc</v>
          </cell>
          <cell r="R3" t="str">
            <v>ACM</v>
          </cell>
        </row>
        <row r="4">
          <cell r="A4" t="str">
            <v>ACM-HNI-CGY-020</v>
          </cell>
          <cell r="B4" t="str">
            <v>ACM - IND</v>
          </cell>
          <cell r="C4" t="str">
            <v/>
          </cell>
          <cell r="D4" t="str">
            <v>Thành phố Hà Nội</v>
          </cell>
          <cell r="E4" t="str">
            <v>Quận Cầu Giấy</v>
          </cell>
          <cell r="G4" t="str">
            <v>HN004</v>
          </cell>
          <cell r="H4" t="str">
            <v>Hoàng Thanh Huy</v>
          </cell>
          <cell r="I4" t="str">
            <v>MIENBAC; AEON; 10%</v>
          </cell>
          <cell r="J4" t="str">
            <v>ACM - IND</v>
          </cell>
          <cell r="K4" t="str">
            <v>TTTM Indochina Plaza, Số 241 Xuân Thủy, Q. Cầu Giấy, TP HN</v>
          </cell>
          <cell r="L4" t="str">
            <v/>
          </cell>
          <cell r="M4" t="str">
            <v>TTTM Indochina Plaza, Số 241 Xuân Thủy, Q. Cầu Giấy, TP HN</v>
          </cell>
          <cell r="N4">
            <v>60</v>
          </cell>
          <cell r="O4" t="b">
            <v>0</v>
          </cell>
          <cell r="P4" t="str">
            <v>CÔNG TY TNHH MTV THƯƠNG MẠI VÀ DỊCH VỤ NGỌC THƠM</v>
          </cell>
          <cell r="Q4" t="str">
            <v>Miền Bắc</v>
          </cell>
          <cell r="R4" t="str">
            <v>ACM</v>
          </cell>
        </row>
        <row r="5">
          <cell r="A5" t="str">
            <v>ACM-HYN-00-021</v>
          </cell>
          <cell r="B5" t="str">
            <v>ACM - ECO</v>
          </cell>
          <cell r="C5" t="str">
            <v/>
          </cell>
          <cell r="D5" t="str">
            <v>Hưng Yên</v>
          </cell>
          <cell r="G5" t="str">
            <v>HN007</v>
          </cell>
          <cell r="H5" t="str">
            <v>Đỗ Minh Quang</v>
          </cell>
          <cell r="I5" t="str">
            <v>MIENBAC;AEON;10%</v>
          </cell>
          <cell r="J5" t="str">
            <v>ACM - ECO</v>
          </cell>
          <cell r="K5" t="str">
            <v>Tầng 1, tháp E, Rừng Cọ, Khu đô thị Ecopark, Xã Xuân Quan, Huyện Văn Giang, Tỉnh Hưng Yên</v>
          </cell>
          <cell r="L5" t="str">
            <v/>
          </cell>
          <cell r="M5" t="str">
            <v>Tầng 1, tháp E, Rừng Cọ, Khu đô thị Ecopark, Xã Xuân Quan, Huyện Văn Giang, Tỉnh Hưng Yên</v>
          </cell>
          <cell r="N5">
            <v>60</v>
          </cell>
          <cell r="O5" t="b">
            <v>0</v>
          </cell>
          <cell r="P5" t="str">
            <v>CÔNG TY TNHH MTV THƯƠNG MẠI VÀ DỊCH VỤ NGỌC THƠM</v>
          </cell>
          <cell r="Q5" t="str">
            <v>Miền Bắc</v>
          </cell>
          <cell r="R5" t="str">
            <v>ACM</v>
          </cell>
        </row>
        <row r="6">
          <cell r="A6" t="str">
            <v>ACM-HYN-00-023</v>
          </cell>
          <cell r="B6" t="str">
            <v>CHI NHÁNH CÔNG TY TNHH MỘT THÀNH VIÊN HỘI NHẬP PHÁT TRIỂN ĐÔNG HƯNG TẠI HƯNG YÊN</v>
          </cell>
          <cell r="D6" t="str">
            <v>Hưng Yên</v>
          </cell>
          <cell r="G6" t="str">
            <v>HN007</v>
          </cell>
          <cell r="H6" t="str">
            <v>Đỗ Minh Quang</v>
          </cell>
          <cell r="I6" t="str">
            <v>MIENBAC;AEON;10%</v>
          </cell>
          <cell r="L6" t="str">
            <v>0312629241-023</v>
          </cell>
          <cell r="M6" t="str">
            <v>Tầng 1, tháp E, Rừng Cọ, Khu đô thị Ecopark, Xã Xuân Quan, Huyện Văn Giang, Tỉnh Hưng Yên, Việt Nam</v>
          </cell>
          <cell r="N6">
            <v>60</v>
          </cell>
          <cell r="O6" t="b">
            <v>0</v>
          </cell>
          <cell r="P6" t="str">
            <v>CÔNG TY TNHH MTV THƯƠNG MẠI VÀ DỊCH VỤ NGỌC THƠM</v>
          </cell>
          <cell r="Q6" t="str">
            <v>Miền Bắc</v>
          </cell>
          <cell r="R6" t="str">
            <v>ACM</v>
          </cell>
        </row>
        <row r="7">
          <cell r="A7" t="str">
            <v>AEON-HNI-LBN--004</v>
          </cell>
          <cell r="B7" t="str">
            <v>CÔNG TY TNHH AEON VIỆT NAM-CHI NHÁNH LONG BIÊN</v>
          </cell>
          <cell r="D7" t="str">
            <v>Thành phố Hà Nội</v>
          </cell>
          <cell r="F7" t="str">
            <v>Phường Long Biên</v>
          </cell>
          <cell r="G7" t="str">
            <v>HN003</v>
          </cell>
          <cell r="H7" t="str">
            <v>Nguyễn Văn Thạch</v>
          </cell>
          <cell r="I7" t="str">
            <v>MIENBAC; AEON</v>
          </cell>
          <cell r="L7" t="str">
            <v>0311241512-004</v>
          </cell>
          <cell r="M7" t="str">
            <v>Số 27, Đường Cổ Linh, Phường Long Biên, Thành Phố Hà Nội</v>
          </cell>
          <cell r="N7">
            <v>60</v>
          </cell>
          <cell r="O7" t="b">
            <v>0</v>
          </cell>
          <cell r="P7" t="str">
            <v>CÔNG TY TNHH MTV THƯƠNG MẠI VÀ DỊCH VỤ NGỌC THƠM</v>
          </cell>
          <cell r="Q7" t="str">
            <v>Miền Bắc</v>
          </cell>
          <cell r="R7" t="str">
            <v>AEON</v>
          </cell>
        </row>
        <row r="8">
          <cell r="A8" t="str">
            <v>ARIMI-HNI-LBN-001</v>
          </cell>
          <cell r="B8" t="str">
            <v>CÔNG TY TNHH Bán Lẻ Arimi</v>
          </cell>
          <cell r="D8" t="str">
            <v>Thành phố Hà Nội</v>
          </cell>
          <cell r="G8" t="str">
            <v>HN003</v>
          </cell>
          <cell r="H8" t="str">
            <v>Nguyễn Văn Thạch</v>
          </cell>
          <cell r="I8" t="str">
            <v>MIENBAC</v>
          </cell>
          <cell r="L8" t="str">
            <v>0107467894</v>
          </cell>
          <cell r="M8" t="str">
            <v>Tầng 2, TTTM Mipec Riverside, Số 2, Phố Long Biên II,Phường Ngọc Lâm, Hà Nội</v>
          </cell>
          <cell r="O8" t="b">
            <v>1</v>
          </cell>
          <cell r="P8" t="str">
            <v>CÔNG TY TNHH MTV THƯƠNG MẠI VÀ DỊCH VỤ NGỌC THƠM</v>
          </cell>
          <cell r="Q8" t="str">
            <v>Miền Bắc</v>
          </cell>
          <cell r="R8" t="str">
            <v>ARIMI</v>
          </cell>
        </row>
        <row r="9">
          <cell r="A9" t="str">
            <v>BACHTIN-HNI-THO-001</v>
          </cell>
          <cell r="B9" t="str">
            <v>CÔNG TY TNHH  THƯƠNG MẠI DỊCH VỤ BÁCH TÍN</v>
          </cell>
          <cell r="C9" t="str">
            <v>LALANOW</v>
          </cell>
          <cell r="D9" t="str">
            <v>Thành phố Hà Nội</v>
          </cell>
          <cell r="E9" t="str">
            <v>Quận Tây Hồ</v>
          </cell>
          <cell r="G9" t="str">
            <v>HN006</v>
          </cell>
          <cell r="H9" t="str">
            <v>Phan Trọng Cường</v>
          </cell>
          <cell r="I9" t="str">
            <v>MIENBAC</v>
          </cell>
          <cell r="L9" t="str">
            <v>0108842298</v>
          </cell>
          <cell r="M9" t="str">
            <v>Số 12B ngách 47/3 phố Võng Thị, Phường Bưởi, Quận Tây Hồ, Thành phố Hà Nội, Việt Nam</v>
          </cell>
          <cell r="O9" t="b">
            <v>0</v>
          </cell>
          <cell r="P9" t="str">
            <v>CÔNG TY TNHH MTV THƯƠNG MẠI VÀ DỊCH VỤ NGỌC THƠM</v>
          </cell>
          <cell r="Q9" t="str">
            <v>Miền Bắc</v>
          </cell>
          <cell r="R9" t="str">
            <v>BACHTIN</v>
          </cell>
        </row>
        <row r="10">
          <cell r="A10" t="str">
            <v>BITEXCO-TBH-00-1509</v>
          </cell>
          <cell r="B10" t="str">
            <v>CÔNG TY CỔ PHẦN BITEXCO NAM LONG</v>
          </cell>
          <cell r="D10" t="str">
            <v>Thái Bình</v>
          </cell>
          <cell r="L10" t="str">
            <v>1000341509</v>
          </cell>
          <cell r="M10" t="str">
            <v>Lô A2, Khu Công Nghiệp Nguyễn Đức Cảnh, Phường Trần Hưng Đạo, Thành phố Thái Bình, Thái Bình.</v>
          </cell>
          <cell r="O10" t="b">
            <v>0</v>
          </cell>
          <cell r="P10" t="str">
            <v>CÔNG TY TNHH MTV THƯƠNG MẠI VÀ DỊCH VỤ NGỌC THƠM</v>
          </cell>
          <cell r="Q10" t="str">
            <v>Miền Bắc</v>
          </cell>
          <cell r="R10" t="str">
            <v>BITEXCO NAM LONG</v>
          </cell>
        </row>
        <row r="11">
          <cell r="A11" t="str">
            <v>FUJIBRG-HNI-HBT-000</v>
          </cell>
          <cell r="B11" t="str">
            <v>CÔNG TY TNHH XUẤT - NHẬP KHẨU VÀ BÁN LẺ HÀNG TIÊU DÙNG HÀ NỘI</v>
          </cell>
          <cell r="D11" t="str">
            <v>Thành phố Hà Nội</v>
          </cell>
          <cell r="I11" t="str">
            <v>5%; BRG; MIENBAC</v>
          </cell>
          <cell r="L11" t="str">
            <v>0108609950</v>
          </cell>
          <cell r="M11" t="str">
            <v>Số 51 phố Lê Đại Hành, Phường Hai Bà Trưng, Thành phố Hà Nội, Việt Nam</v>
          </cell>
          <cell r="N11">
            <v>60</v>
          </cell>
          <cell r="O11" t="b">
            <v>0</v>
          </cell>
          <cell r="P11" t="str">
            <v>CÔNG TY TNHH MTV THƯƠNG MẠI VÀ DỊCH VỤ NGỌC THƠM</v>
          </cell>
          <cell r="Q11" t="str">
            <v>Miền Bắc</v>
          </cell>
          <cell r="R11" t="str">
            <v>BRG</v>
          </cell>
        </row>
        <row r="12">
          <cell r="A12" t="str">
            <v>FUJIBRG-HNI-DDA-000</v>
          </cell>
          <cell r="B12" t="str">
            <v>CÔNG TY TNHH BÁN LẺ FUJIMART VIỆT NAM</v>
          </cell>
          <cell r="D12" t="str">
            <v>Thành phố Hà Nội</v>
          </cell>
          <cell r="I12" t="str">
            <v>5%; BRG; MIENBAC</v>
          </cell>
          <cell r="J12" t="str">
            <v/>
          </cell>
          <cell r="L12" t="str">
            <v>0108432911</v>
          </cell>
          <cell r="M12" t="str">
            <v>Số 142 đường Lê Duẩn, Phường Văn Miếu - Quốc Tử Giám, Thành phố Hà Nội, Việt Nam</v>
          </cell>
          <cell r="N12">
            <v>60</v>
          </cell>
          <cell r="O12" t="b">
            <v>0</v>
          </cell>
          <cell r="P12" t="str">
            <v>CÔNG TY TNHH MTV THƯƠNG MẠI VÀ DỊCH VỤ NGỌC THƠM</v>
          </cell>
          <cell r="Q12" t="str">
            <v>Miền Bắc</v>
          </cell>
          <cell r="R12" t="str">
            <v>BRG</v>
          </cell>
        </row>
        <row r="13">
          <cell r="A13" t="str">
            <v>FUJIBRG-HNI-HKM-10011</v>
          </cell>
          <cell r="B13" t="str">
            <v>Siêu thị intimex 120 Hàng Trống</v>
          </cell>
          <cell r="C13" t="str">
            <v/>
          </cell>
          <cell r="D13" t="str">
            <v>Thành phố Hà Nội</v>
          </cell>
          <cell r="E13" t="str">
            <v>Quận Hoàn Kiếm</v>
          </cell>
          <cell r="G13" t="str">
            <v>HN008</v>
          </cell>
          <cell r="H13" t="str">
            <v>Nguyễn Minh Sơn</v>
          </cell>
          <cell r="I13" t="str">
            <v>MIENBAC;5%;BRG</v>
          </cell>
          <cell r="J13" t="str">
            <v>10011. Siêu thị BRGMart 120 Hàng Trống</v>
          </cell>
          <cell r="K13" t="str">
            <v>Số 120 Hàng Trống, phường Hàng Trống, quận Hoàn Kiếm, Hà Nội</v>
          </cell>
          <cell r="L13" t="str">
            <v/>
          </cell>
          <cell r="M13" t="str">
            <v>Số 120 Hàng Trống, phường Hàng Trống, Quận Hoàn Kiếm, Hà Nội</v>
          </cell>
          <cell r="N13">
            <v>60</v>
          </cell>
          <cell r="O13" t="b">
            <v>0</v>
          </cell>
          <cell r="P13" t="str">
            <v>CÔNG TY TNHH MTV THƯƠNG MẠI VÀ DỊCH VỤ NGỌC THƠM</v>
          </cell>
          <cell r="Q13" t="str">
            <v>Miền Bắc</v>
          </cell>
          <cell r="R13" t="str">
            <v>BRG</v>
          </cell>
        </row>
        <row r="14">
          <cell r="A14" t="str">
            <v>FUJIBRG-HNI-LBN-10021</v>
          </cell>
          <cell r="B14" t="str">
            <v>Siêu thị BRGMart Nguyễn Văn Cừ</v>
          </cell>
          <cell r="C14" t="str">
            <v/>
          </cell>
          <cell r="D14" t="str">
            <v>Thành phố Hà Nội</v>
          </cell>
          <cell r="E14" t="str">
            <v>Quận Long Biên</v>
          </cell>
          <cell r="G14" t="str">
            <v>HN008</v>
          </cell>
          <cell r="H14" t="str">
            <v>Nguyễn Minh Sơn</v>
          </cell>
          <cell r="I14" t="str">
            <v>MIENBAC;5%;BRG</v>
          </cell>
          <cell r="J14" t="str">
            <v>10021. Siêu thị BRGMart Nguyễn Văn Cừ</v>
          </cell>
          <cell r="K14" t="str">
            <v>Ngõ 390 tòa nhà Berriver, Nguyễn Văn Cừ, phường Bồ Đề, quận Long Biên, thành phố Hà Nội</v>
          </cell>
          <cell r="L14" t="str">
            <v/>
          </cell>
          <cell r="M14" t="str">
            <v>Ngõ 390 tòa nhà Berriver, Nguyễn Văn Cừ, phường Bồ Đề, quận Long Biên, thành phố Hà Nội</v>
          </cell>
          <cell r="N14">
            <v>60</v>
          </cell>
          <cell r="O14" t="b">
            <v>0</v>
          </cell>
          <cell r="P14" t="str">
            <v>CÔNG TY TNHH MTV THƯƠNG MẠI VÀ DỊCH VỤ NGỌC THƠM</v>
          </cell>
          <cell r="Q14" t="str">
            <v>Miền Bắc</v>
          </cell>
          <cell r="R14" t="str">
            <v>BRG</v>
          </cell>
        </row>
        <row r="15">
          <cell r="A15" t="str">
            <v>FUJIBRG-HNI-BDH-10031</v>
          </cell>
          <cell r="B15" t="str">
            <v>BRGMART 15-17 Ngọc Khánh, Hà Nội</v>
          </cell>
          <cell r="C15" t="str">
            <v/>
          </cell>
          <cell r="D15" t="str">
            <v>Thành phố Hà Nội</v>
          </cell>
          <cell r="E15" t="str">
            <v>Quận Ba Đình</v>
          </cell>
          <cell r="G15" t="str">
            <v>HN008</v>
          </cell>
          <cell r="H15" t="str">
            <v>Nguyễn Minh Sơn</v>
          </cell>
          <cell r="I15" t="str">
            <v>MIENBAC;5%;BRG</v>
          </cell>
          <cell r="J15" t="str">
            <v>BRGMART 15-17 Ngọc Khánh, Hà Nội</v>
          </cell>
          <cell r="K15" t="str">
            <v>BRG 15-17 Ngọc Khánh, Ba Đình, Hà Nội</v>
          </cell>
          <cell r="L15" t="str">
            <v/>
          </cell>
          <cell r="M15" t="str">
            <v>BRG 15-17 Ngọc Khánh, Ba Đình, Hà Nội</v>
          </cell>
          <cell r="N15">
            <v>60</v>
          </cell>
          <cell r="O15" t="b">
            <v>0</v>
          </cell>
          <cell r="P15" t="str">
            <v>CÔNG TY TNHH MTV THƯƠNG MẠI VÀ DỊCH VỤ NGỌC THƠM</v>
          </cell>
          <cell r="Q15" t="str">
            <v>Miền Bắc</v>
          </cell>
          <cell r="R15" t="str">
            <v>BRG</v>
          </cell>
        </row>
        <row r="16">
          <cell r="A16" t="str">
            <v>FUJIBRG-HDG-00-10041</v>
          </cell>
          <cell r="B16" t="str">
            <v>Siêu thị intimex Hải Dương</v>
          </cell>
          <cell r="D16" t="str">
            <v>Hải Dương</v>
          </cell>
          <cell r="I16" t="str">
            <v>MIENBAC;5%;BRG</v>
          </cell>
          <cell r="J16" t="str">
            <v>BRGMART Hải Dương</v>
          </cell>
          <cell r="K16" t="str">
            <v>Số 1 Nguyễn Lương Bằng, P.Phạm Ngũ Lão, Tp.Hải Dương</v>
          </cell>
          <cell r="L16" t="str">
            <v/>
          </cell>
          <cell r="M16" t="str">
            <v>Số 1 Nguyễn Lương Bằng, P.Phạm Ngũ Lão, Tp.Hải Dương</v>
          </cell>
          <cell r="N16">
            <v>60</v>
          </cell>
          <cell r="O16" t="b">
            <v>0</v>
          </cell>
          <cell r="P16" t="str">
            <v>CÔNG TY TNHH MTV THƯƠNG MẠI VÀ DỊCH VỤ NGỌC THƠM</v>
          </cell>
          <cell r="Q16" t="str">
            <v>Miền Bắc</v>
          </cell>
          <cell r="R16" t="str">
            <v>BRG</v>
          </cell>
        </row>
        <row r="17">
          <cell r="A17" t="str">
            <v>FUJIBRG-HNI-THO-10051</v>
          </cell>
          <cell r="B17" t="str">
            <v>BRGMART 174 Lạc Long Quân, Tây Hồ</v>
          </cell>
          <cell r="C17" t="str">
            <v/>
          </cell>
          <cell r="D17" t="str">
            <v>Thành phố Hà Nội</v>
          </cell>
          <cell r="E17" t="str">
            <v>Quận Tây Hồ</v>
          </cell>
          <cell r="G17" t="str">
            <v>HN008</v>
          </cell>
          <cell r="H17" t="str">
            <v>Nguyễn Minh Sơn</v>
          </cell>
          <cell r="I17" t="str">
            <v>MIENBAC;5%;BRG</v>
          </cell>
          <cell r="J17" t="str">
            <v>BRGMART 174 Lạc Long Quân, Tây Hồ</v>
          </cell>
          <cell r="K17" t="str">
            <v>BRGMART 174 Lạc Long Quân, P.Bưởi, Q.Tây Hồ, Hà Nội</v>
          </cell>
          <cell r="L17" t="str">
            <v/>
          </cell>
          <cell r="M17" t="str">
            <v>BRGMART 174 Lạc Long Quân, P.Bưởi, Q.Tây Hồ, Hà Nội</v>
          </cell>
          <cell r="N17">
            <v>60</v>
          </cell>
          <cell r="O17" t="b">
            <v>0</v>
          </cell>
          <cell r="P17" t="str">
            <v>CÔNG TY TNHH MTV THƯƠNG MẠI VÀ DỊCH VỤ NGỌC THƠM</v>
          </cell>
          <cell r="Q17" t="str">
            <v>Miền Bắc</v>
          </cell>
          <cell r="R17" t="str">
            <v>BRG</v>
          </cell>
        </row>
        <row r="18">
          <cell r="A18" t="str">
            <v>FUJIBRG-HYN-00-10061</v>
          </cell>
          <cell r="B18" t="str">
            <v>Siêu thị BRGMart Phố Nối</v>
          </cell>
          <cell r="D18" t="str">
            <v>Hưng Yên</v>
          </cell>
          <cell r="I18" t="str">
            <v>MIENBAC;5%;BRG</v>
          </cell>
          <cell r="J18" t="str">
            <v>BRGMART Phố Nối, Hưng Yên</v>
          </cell>
          <cell r="K18" t="str">
            <v>Khu đô thị Lạc Hồng Phúc - Phường Mỹ Hào - Tỉnh Hưng Yên</v>
          </cell>
          <cell r="L18" t="str">
            <v/>
          </cell>
          <cell r="M18" t="str">
            <v>Khu đô thị Lạc Hồng Phúc - Phường Mỹ Hào - Tỉnh Hưng Yên</v>
          </cell>
          <cell r="N18">
            <v>60</v>
          </cell>
          <cell r="O18" t="b">
            <v>0</v>
          </cell>
          <cell r="P18" t="str">
            <v>CÔNG TY TNHH MTV THƯƠNG MẠI VÀ DỊCH VỤ NGỌC THƠM</v>
          </cell>
          <cell r="Q18" t="str">
            <v>Miền Bắc</v>
          </cell>
          <cell r="R18" t="str">
            <v>BRG</v>
          </cell>
        </row>
        <row r="19">
          <cell r="A19" t="str">
            <v>FUJIBRG-HPG-00-10101</v>
          </cell>
          <cell r="B19" t="str">
            <v>Siêu thị intimex Hải Phòng</v>
          </cell>
          <cell r="D19" t="str">
            <v>Hải Phòng</v>
          </cell>
          <cell r="I19" t="str">
            <v>MIENBAC;5%;BRG</v>
          </cell>
          <cell r="J19" t="str">
            <v>BRGMART Hải Phòng</v>
          </cell>
          <cell r="K19" t="str">
            <v>BRGMART 23 Minh Khai, Hồng Bàng, tp.Hải Phòng</v>
          </cell>
          <cell r="L19" t="str">
            <v/>
          </cell>
          <cell r="M19" t="str">
            <v>BRGMART 23 Minh Khai, Hồng Bàng, tp.Hải Phòng</v>
          </cell>
          <cell r="N19">
            <v>60</v>
          </cell>
          <cell r="O19" t="b">
            <v>0</v>
          </cell>
          <cell r="P19" t="str">
            <v>CÔNG TY TNHH MTV THƯƠNG MẠI VÀ DỊCH VỤ NGỌC THƠM</v>
          </cell>
          <cell r="Q19" t="str">
            <v>Miền Bắc</v>
          </cell>
          <cell r="R19" t="str">
            <v>BRG</v>
          </cell>
        </row>
        <row r="20">
          <cell r="A20" t="str">
            <v>FUJIBRG-HYN-00-10141</v>
          </cell>
          <cell r="B20" t="str">
            <v>BRG10141 Siêu thị Intimemex Như Quỳnh, Hưng Yên</v>
          </cell>
          <cell r="C20" t="str">
            <v>Các cửa hàng thuộc cty TNHH BRG</v>
          </cell>
          <cell r="D20" t="str">
            <v>Hưng Yên</v>
          </cell>
          <cell r="I20" t="str">
            <v>MIENBAC;5%;BRG</v>
          </cell>
          <cell r="J20" t="str">
            <v>BRG10141 Siêu thị Intimemex Như Quỳnh, Hưng Yên</v>
          </cell>
          <cell r="K20" t="str">
            <v>Thị trấn Như Quỳnh, huyện Văn Lâm, tỉnh Hưng Yên</v>
          </cell>
          <cell r="L20" t="str">
            <v/>
          </cell>
          <cell r="M20" t="str">
            <v>Thị trấn Như Quỳnh, huyện Văn Lâm, tỉnh Hưng Yên</v>
          </cell>
          <cell r="N20">
            <v>60</v>
          </cell>
          <cell r="O20" t="b">
            <v>0</v>
          </cell>
          <cell r="P20" t="str">
            <v>CÔNG TY TNHH MTV THƯƠNG MẠI VÀ DỊCH VỤ NGỌC THƠM</v>
          </cell>
          <cell r="Q20" t="str">
            <v>Miền Bắc</v>
          </cell>
          <cell r="R20" t="str">
            <v>BRG</v>
          </cell>
        </row>
        <row r="21">
          <cell r="A21" t="str">
            <v>FUJIBRG-HNI-DDA-11011</v>
          </cell>
          <cell r="B21" t="str">
            <v>Siêu thị Fujimart 142 Lê Duẩn</v>
          </cell>
          <cell r="D21" t="str">
            <v>Thành phố Hà Nội</v>
          </cell>
          <cell r="E21" t="str">
            <v>Quận Đống Đa</v>
          </cell>
          <cell r="G21" t="str">
            <v>HN003</v>
          </cell>
          <cell r="H21" t="str">
            <v>Nguyễn Văn Thạch</v>
          </cell>
          <cell r="I21" t="str">
            <v>MIENBAC;5%;BRG</v>
          </cell>
          <cell r="J21" t="str">
            <v>BRG 142 Lê Duẩn, Đống Đa</v>
          </cell>
          <cell r="K21" t="str">
            <v>Siêu thị Fujimart 142 Lê Duẩn, quận Đống Đa, HN</v>
          </cell>
          <cell r="L21" t="str">
            <v/>
          </cell>
          <cell r="M21" t="str">
            <v>Siêu thị Fujimart 142 Lê Duẩn, quận Đống Đa, HN</v>
          </cell>
          <cell r="N21">
            <v>60</v>
          </cell>
          <cell r="O21" t="b">
            <v>0</v>
          </cell>
          <cell r="P21" t="str">
            <v>CÔNG TY TNHH MTV THƯƠNG MẠI VÀ DỊCH VỤ NGỌC THƠM</v>
          </cell>
          <cell r="Q21" t="str">
            <v>Miền Bắc</v>
          </cell>
          <cell r="R21" t="str">
            <v>BRG</v>
          </cell>
        </row>
        <row r="22">
          <cell r="A22" t="str">
            <v>FUJIBRG-HNI-DDA-11021</v>
          </cell>
          <cell r="B22" t="str">
            <v>Siêu thị Fujimart 36 Hoàng Cầu</v>
          </cell>
          <cell r="C22" t="str">
            <v/>
          </cell>
          <cell r="D22" t="str">
            <v>Thành phố Hà Nội</v>
          </cell>
          <cell r="E22" t="str">
            <v>Quận Đống Đa</v>
          </cell>
          <cell r="G22" t="str">
            <v>HN003</v>
          </cell>
          <cell r="H22" t="str">
            <v>Nguyễn Văn Thạch</v>
          </cell>
          <cell r="I22" t="str">
            <v>MIENBAC;5%;BRG</v>
          </cell>
          <cell r="J22" t="str">
            <v>Siêu thị Fujimart 36 Hoàng Cầu</v>
          </cell>
          <cell r="K22" t="str">
            <v>Fuji mart 36 Hoàng Cầu, Đống Đa, HN</v>
          </cell>
          <cell r="L22" t="str">
            <v/>
          </cell>
          <cell r="M22" t="str">
            <v>Siêu thị Fujimart 36 Hoàng Cầu, Đống Đa, HN</v>
          </cell>
          <cell r="N22">
            <v>60</v>
          </cell>
          <cell r="O22" t="b">
            <v>0</v>
          </cell>
          <cell r="P22" t="str">
            <v>CÔNG TY TNHH MTV THƯƠNG MẠI VÀ DỊCH VỤ NGỌC THƠM</v>
          </cell>
          <cell r="Q22" t="str">
            <v>Miền Bắc</v>
          </cell>
          <cell r="R22" t="str">
            <v>BRG</v>
          </cell>
        </row>
        <row r="23">
          <cell r="A23" t="str">
            <v>FUJIBRG-HNI-DDA-11031</v>
          </cell>
          <cell r="B23" t="str">
            <v>Siêu thị Fujimart 324 Tây Sơn</v>
          </cell>
          <cell r="C23" t="str">
            <v/>
          </cell>
          <cell r="D23" t="str">
            <v>Thành phố Hà Nội</v>
          </cell>
          <cell r="E23" t="str">
            <v>Quận Đống Đa</v>
          </cell>
          <cell r="G23" t="str">
            <v>HN003</v>
          </cell>
          <cell r="H23" t="str">
            <v>Nguyễn Văn Thạch</v>
          </cell>
          <cell r="I23" t="str">
            <v>MIENBAC;5%;BRG</v>
          </cell>
          <cell r="J23" t="str">
            <v>Siêu thị Fujimart 324 Tây Sơn</v>
          </cell>
          <cell r="K23" t="str">
            <v>Siêu thị Fujimart 324 Tây Sơn, Đống Đa, HN</v>
          </cell>
          <cell r="L23" t="str">
            <v/>
          </cell>
          <cell r="M23" t="str">
            <v>Siêu thị Fujimart 324 Tây Sơn, Đống Đa, HN</v>
          </cell>
          <cell r="N23">
            <v>60</v>
          </cell>
          <cell r="O23" t="b">
            <v>0</v>
          </cell>
          <cell r="P23" t="str">
            <v>CÔNG TY TNHH MTV THƯƠNG MẠI VÀ DỊCH VỤ NGỌC THƠM</v>
          </cell>
          <cell r="Q23" t="str">
            <v>Miền Bắc</v>
          </cell>
          <cell r="R23" t="str">
            <v>BRG</v>
          </cell>
        </row>
        <row r="24">
          <cell r="A24" t="str">
            <v>FUJIBRG-HNI-DDA-11041</v>
          </cell>
          <cell r="B24" t="str">
            <v>Siêu thị Fujimart Huỳnh Thúc Kháng</v>
          </cell>
          <cell r="C24" t="str">
            <v/>
          </cell>
          <cell r="D24" t="str">
            <v>Thành phố Hà Nội</v>
          </cell>
          <cell r="E24" t="str">
            <v>Quận Đống Đa</v>
          </cell>
          <cell r="G24" t="str">
            <v>HN003</v>
          </cell>
          <cell r="H24" t="str">
            <v>Nguyễn Văn Thạch</v>
          </cell>
          <cell r="I24" t="str">
            <v>MIENBAC;5%;BRG</v>
          </cell>
          <cell r="J24" t="str">
            <v>Siêu thị Fujimart Huỳnh Thúc Kháng</v>
          </cell>
          <cell r="K24" t="str">
            <v>Tầng 2, Tòa nhà Hateco, số 4A Huỳnh Thúc Kháng, quận Đống Đa, thành phố Hà Nội, Việt Nam</v>
          </cell>
          <cell r="L24" t="str">
            <v/>
          </cell>
          <cell r="M24" t="str">
            <v>Tầng 2, Tòa nhà Hateco, số 4A Huỳnh Thúc Kháng, quận Đống Đa, thành phố Hà Nội, Việt Nam</v>
          </cell>
          <cell r="N24">
            <v>60</v>
          </cell>
          <cell r="O24" t="b">
            <v>0</v>
          </cell>
          <cell r="P24" t="str">
            <v>CÔNG TY TNHH MTV THƯƠNG MẠI VÀ DỊCH VỤ NGỌC THƠM</v>
          </cell>
          <cell r="Q24" t="str">
            <v>Miền Bắc</v>
          </cell>
          <cell r="R24" t="str">
            <v>BRG</v>
          </cell>
        </row>
        <row r="25">
          <cell r="A25" t="str">
            <v>FUJIBRG-HNI-HDG-11051</v>
          </cell>
          <cell r="B25" t="str">
            <v>Siêu thị Fujimart Trần Phú - Hà Đông</v>
          </cell>
          <cell r="C25" t="str">
            <v/>
          </cell>
          <cell r="D25" t="str">
            <v>Thành phố Hà Nội</v>
          </cell>
          <cell r="E25" t="str">
            <v>Quận Hà Đông</v>
          </cell>
          <cell r="G25" t="str">
            <v>HN004</v>
          </cell>
          <cell r="H25" t="str">
            <v>Hoàng Thanh Huy</v>
          </cell>
          <cell r="I25" t="str">
            <v>MIENBAC;5%;BRG</v>
          </cell>
          <cell r="J25" t="str">
            <v>Siêu thị Fujimart Trần Phú - Hà Đông</v>
          </cell>
          <cell r="K25" t="str">
            <v>Tòa nhà Mac Plaza, số 10 Trần Phú, quận Hà Đông, thành phố Hà Nội</v>
          </cell>
          <cell r="L25" t="str">
            <v/>
          </cell>
          <cell r="M25" t="str">
            <v>Tòa nhà Mac Plaza, số 10 Trần Phú, quận Hà Đông, thành phố Hà Nội</v>
          </cell>
          <cell r="N25">
            <v>60</v>
          </cell>
          <cell r="O25" t="b">
            <v>0</v>
          </cell>
          <cell r="P25" t="str">
            <v>CÔNG TY TNHH MTV THƯƠNG MẠI VÀ DỊCH VỤ NGỌC THƠM</v>
          </cell>
          <cell r="Q25" t="str">
            <v>Miền Bắc</v>
          </cell>
          <cell r="R25" t="str">
            <v>BRG</v>
          </cell>
        </row>
        <row r="26">
          <cell r="A26" t="str">
            <v>FUJIBRG-HNI-HBT-11081</v>
          </cell>
          <cell r="B26" t="str">
            <v>Siêu thị Fuji Bùi Ngọc Dương</v>
          </cell>
          <cell r="C26" t="str">
            <v/>
          </cell>
          <cell r="D26" t="str">
            <v>Thành phố Hà Nội</v>
          </cell>
          <cell r="E26" t="str">
            <v>Quận Hai Bà Trưng</v>
          </cell>
          <cell r="G26" t="str">
            <v>HN003</v>
          </cell>
          <cell r="H26" t="str">
            <v>Nguyễn Văn Thạch</v>
          </cell>
          <cell r="I26" t="str">
            <v>MIENBAC;5%;BRG</v>
          </cell>
          <cell r="J26" t="str">
            <v>BRGMART 89 Bùi Ngọc Dương, Hai Bà Trưng, Hà Nội</v>
          </cell>
          <cell r="K26" t="str">
            <v>BRG 89 Bùi Ngọc Dương, Hai Bà Trưng, Hà Nội</v>
          </cell>
          <cell r="L26" t="str">
            <v/>
          </cell>
          <cell r="M26" t="str">
            <v>BRG 89 Bùi Ngọc Dương, Hai Bà Trưng, Hà Nội</v>
          </cell>
          <cell r="N26">
            <v>60</v>
          </cell>
          <cell r="O26" t="b">
            <v>0</v>
          </cell>
          <cell r="P26" t="str">
            <v>CÔNG TY TNHH MTV THƯƠNG MẠI VÀ DỊCH VỤ NGỌC THƠM</v>
          </cell>
          <cell r="Q26" t="str">
            <v>Miền Bắc</v>
          </cell>
          <cell r="R26" t="str">
            <v>BRG</v>
          </cell>
        </row>
        <row r="27">
          <cell r="A27" t="str">
            <v>FUJIBRG-HNI-BDH-11091</v>
          </cell>
          <cell r="B27" t="str">
            <v>BRG D2 Giảng Võ, Hà Nội</v>
          </cell>
          <cell r="C27" t="str">
            <v/>
          </cell>
          <cell r="D27" t="str">
            <v>Thành phố Hà Nội</v>
          </cell>
          <cell r="E27" t="str">
            <v>Quận Ba Đình</v>
          </cell>
          <cell r="G27" t="str">
            <v>HN008</v>
          </cell>
          <cell r="H27" t="str">
            <v>Nguyễn Minh Sơn</v>
          </cell>
          <cell r="I27" t="str">
            <v>5%; BRG; MIENBAC</v>
          </cell>
          <cell r="J27" t="str">
            <v>BRG D2 Giảng Võ, Hà Nội</v>
          </cell>
          <cell r="K27" t="str">
            <v>BRG D2 Giảng Võ, Ba Đình, Hà Nội</v>
          </cell>
          <cell r="L27" t="str">
            <v/>
          </cell>
          <cell r="M27" t="str">
            <v>BRG D2 Giảng Võ, Ba Đình, Hà Nội</v>
          </cell>
          <cell r="N27">
            <v>60</v>
          </cell>
          <cell r="O27" t="b">
            <v>0</v>
          </cell>
          <cell r="P27" t="str">
            <v>CÔNG TY TNHH MTV THƯƠNG MẠI VÀ DỊCH VỤ NGỌC THƠM</v>
          </cell>
          <cell r="Q27" t="str">
            <v>Miền Bắc</v>
          </cell>
          <cell r="R27" t="str">
            <v>BRG</v>
          </cell>
        </row>
        <row r="28">
          <cell r="A28" t="str">
            <v>FUJIBRG-HNI-NTL-11101</v>
          </cell>
          <cell r="B28" t="str">
            <v>Siêu thị Fuji MD Complex</v>
          </cell>
          <cell r="C28" t="str">
            <v/>
          </cell>
          <cell r="D28" t="str">
            <v>Thành phố Hà Nội</v>
          </cell>
          <cell r="E28" t="str">
            <v>Quận Nam Từ Liêm</v>
          </cell>
          <cell r="G28" t="str">
            <v>HN004</v>
          </cell>
          <cell r="H28" t="str">
            <v>Hoàng Thanh Huy</v>
          </cell>
          <cell r="I28" t="str">
            <v>MIENBAC;5%;BRG</v>
          </cell>
          <cell r="J28" t="str">
            <v>BRGMART Siêu thị MD Complex</v>
          </cell>
          <cell r="K28" t="str">
            <v>Tỏa nhà MD Complex, 2 Hàm Nghi, KĐT Mỹ Đình 1, Nam Từ Liêm, Hà Nội</v>
          </cell>
          <cell r="L28" t="str">
            <v/>
          </cell>
          <cell r="M28" t="str">
            <v>Tỏa nhà MD Complex, 2 Hàm Nghi, KĐT Mỹ Đình 1, Nam Từ Liêm, Hà Nội</v>
          </cell>
          <cell r="N28">
            <v>60</v>
          </cell>
          <cell r="O28" t="b">
            <v>0</v>
          </cell>
          <cell r="P28" t="str">
            <v>CÔNG TY TNHH MTV THƯƠNG MẠI VÀ DỊCH VỤ NGỌC THƠM</v>
          </cell>
          <cell r="Q28" t="str">
            <v>Miền Bắc</v>
          </cell>
          <cell r="R28" t="str">
            <v>BRG</v>
          </cell>
        </row>
        <row r="29">
          <cell r="A29" t="str">
            <v>FUJIBRG-HNI-NTL-11121</v>
          </cell>
          <cell r="B29" t="str">
            <v>Siêu thị Fuji The Light</v>
          </cell>
          <cell r="C29" t="str">
            <v/>
          </cell>
          <cell r="D29" t="str">
            <v>Thành phố Hà Nội</v>
          </cell>
          <cell r="E29" t="str">
            <v>Quận Nam Từ Liêm</v>
          </cell>
          <cell r="G29" t="str">
            <v>HN004</v>
          </cell>
          <cell r="H29" t="str">
            <v>Hoàng Thanh Huy</v>
          </cell>
          <cell r="I29" t="str">
            <v>5%; BRG; MIENBAC</v>
          </cell>
          <cell r="J29" t="str">
            <v>Siêu thị Fujimart Tố Hữu</v>
          </cell>
          <cell r="K29" t="str">
            <v>Tầng 1 tòa nhà CT2, KĐT Trung Văn, Q. Nam Từ Liêm, Hà Nội</v>
          </cell>
          <cell r="L29" t="str">
            <v/>
          </cell>
          <cell r="M29" t="str">
            <v>Tầng 1 tòa nhà CT2, KĐT Trung Văn, Q. Nam Từ Liêm, Hà Nội</v>
          </cell>
          <cell r="N29">
            <v>60</v>
          </cell>
          <cell r="O29" t="b">
            <v>0</v>
          </cell>
          <cell r="P29" t="str">
            <v>CÔNG TY TNHH MTV THƯƠNG MẠI VÀ DỊCH VỤ NGỌC THƠM</v>
          </cell>
          <cell r="Q29" t="str">
            <v>Miền Bắc</v>
          </cell>
          <cell r="R29" t="str">
            <v>BRG</v>
          </cell>
        </row>
        <row r="30">
          <cell r="A30" t="str">
            <v>FUJIBRG-HNI-THO-11161</v>
          </cell>
          <cell r="B30" t="str">
            <v>Siêu thị Fujimart 249 Thụy Khê</v>
          </cell>
          <cell r="C30" t="str">
            <v/>
          </cell>
          <cell r="D30" t="str">
            <v>Thành phố Hà Nội</v>
          </cell>
          <cell r="E30" t="str">
            <v>Quận Tây Hồ</v>
          </cell>
          <cell r="G30" t="str">
            <v>HN008</v>
          </cell>
          <cell r="H30" t="str">
            <v>Nguyễn Minh Sơn</v>
          </cell>
          <cell r="I30" t="str">
            <v>5%; BRG; MIENBAC</v>
          </cell>
          <cell r="J30" t="str">
            <v>Siêu thị Fujimart 249 Thụy Khê</v>
          </cell>
          <cell r="K30" t="str">
            <v>Tòa nhà Lexington, 249 Thụy Khê, P. Thụy Khê, Q. Tây Hồ, Hà Nội</v>
          </cell>
          <cell r="L30" t="str">
            <v/>
          </cell>
          <cell r="M30" t="str">
            <v>Tòa nhà Lexington, 249 Thụy Khê, P. Thụy Khê, Q. Tây Hồ, Hà Nội</v>
          </cell>
          <cell r="N30">
            <v>60</v>
          </cell>
          <cell r="O30" t="b">
            <v>0</v>
          </cell>
          <cell r="P30" t="str">
            <v>CÔNG TY TNHH MTV THƯƠNG MẠI VÀ DỊCH VỤ NGỌC THƠM</v>
          </cell>
          <cell r="Q30" t="str">
            <v>Miền Bắc</v>
          </cell>
          <cell r="R30" t="str">
            <v>BRG</v>
          </cell>
        </row>
        <row r="31">
          <cell r="A31" t="str">
            <v>FUJIBRG-HNI-CGY-11171</v>
          </cell>
          <cell r="B31" t="str">
            <v>Siêu thị Fujimart 89 Lạc Long Quân</v>
          </cell>
          <cell r="D31" t="str">
            <v>Thành phố Hà Nội</v>
          </cell>
          <cell r="E31" t="str">
            <v>Quận Cầu Giấy</v>
          </cell>
          <cell r="F31" t="str">
            <v>Phường Nghĩa Đô</v>
          </cell>
          <cell r="G31" t="str">
            <v>HN004</v>
          </cell>
          <cell r="H31" t="str">
            <v>Hoàng Thanh Huy</v>
          </cell>
          <cell r="I31" t="str">
            <v>MIENBAC;5%;BRG</v>
          </cell>
          <cell r="J31" t="str">
            <v>11171. Siêu thị Fujimart 181 Lạc Long Quân</v>
          </cell>
          <cell r="K31" t="str">
            <v>Tòa nhà Rosary 89 Lạc Long Quân, Nghĩa Đô, Cầu Giấy, Hà Nội</v>
          </cell>
          <cell r="L31" t="str">
            <v/>
          </cell>
          <cell r="M31" t="str">
            <v>Tòa nhà Rosary 89 Lạc Long Quân, Nghĩa Đô, Cầu Giấy, Hà Nội</v>
          </cell>
          <cell r="N31">
            <v>60</v>
          </cell>
          <cell r="O31" t="b">
            <v>0</v>
          </cell>
          <cell r="P31" t="str">
            <v>CÔNG TY TNHH MTV THƯƠNG MẠI VÀ DỊCH VỤ NGỌC THƠM</v>
          </cell>
          <cell r="Q31" t="str">
            <v>Miền Bắc</v>
          </cell>
          <cell r="R31" t="str">
            <v>BRG</v>
          </cell>
        </row>
        <row r="32">
          <cell r="A32" t="str">
            <v>FUJIBRG-HNI-TXN-11181</v>
          </cell>
          <cell r="B32" t="str">
            <v>Siêu thị Fujimart Chính Kinh</v>
          </cell>
          <cell r="C32" t="str">
            <v/>
          </cell>
          <cell r="D32" t="str">
            <v>Thành phố Hà Nội</v>
          </cell>
          <cell r="E32" t="str">
            <v>Quận Thanh Xuân</v>
          </cell>
          <cell r="G32" t="str">
            <v>HN008</v>
          </cell>
          <cell r="H32" t="str">
            <v>Nguyễn Minh Sơn</v>
          </cell>
          <cell r="I32" t="str">
            <v>5%; BRG; MIENBAC</v>
          </cell>
          <cell r="J32" t="str">
            <v>Siêu thị Fujimart Chính Kinh</v>
          </cell>
          <cell r="K32" t="str">
            <v>Tòa nhà Sapphire, số 4 Chính Kinh, Thượng Đình, Thanh Xuân, Hà NộiTòa nhà Sapphire, số 4 Chính Kinh, Thượng Đình, Thanh Xuân, Hà Nội</v>
          </cell>
          <cell r="L32" t="str">
            <v/>
          </cell>
          <cell r="M32" t="str">
            <v>Tòa nhà Sapphire, số 4 Chính Kinh, Thượng Đình, Thanh Xuân, Hà Nội</v>
          </cell>
          <cell r="N32">
            <v>60</v>
          </cell>
          <cell r="O32" t="b">
            <v>0</v>
          </cell>
          <cell r="P32" t="str">
            <v>CÔNG TY TNHH MTV THƯƠNG MẠI VÀ DỊCH VỤ NGỌC THƠM</v>
          </cell>
          <cell r="Q32" t="str">
            <v>Miền Bắc</v>
          </cell>
          <cell r="R32" t="str">
            <v>BRG</v>
          </cell>
        </row>
        <row r="33">
          <cell r="A33" t="str">
            <v>FUJIBRG-HNI-TXN-11191</v>
          </cell>
          <cell r="B33" t="str">
            <v>Siêu thị FujiMart Lê Văn Lương</v>
          </cell>
          <cell r="C33" t="str">
            <v/>
          </cell>
          <cell r="D33" t="str">
            <v>Thành phố Hà Nội</v>
          </cell>
          <cell r="E33" t="str">
            <v>Quận Thanh Xuân</v>
          </cell>
          <cell r="G33" t="str">
            <v>HN008</v>
          </cell>
          <cell r="H33" t="str">
            <v>Nguyễn Minh Sơn</v>
          </cell>
          <cell r="I33" t="str">
            <v>MIENBAC;5%;BRG</v>
          </cell>
          <cell r="J33" t="str">
            <v>Siêu thị FujiMart Lê Văn Lương</v>
          </cell>
          <cell r="K33" t="str">
            <v>Tòa nhà Diamond Plaza, 25 Lê Văn Lương, Thanh Xuân, Hà Nội</v>
          </cell>
          <cell r="L33" t="str">
            <v/>
          </cell>
          <cell r="M33" t="str">
            <v>Tòa nhà Diamond Plaza, 25 Lê Văn Lương, Thanh Xuân, Hà Nội</v>
          </cell>
          <cell r="N33">
            <v>60</v>
          </cell>
          <cell r="O33" t="b">
            <v>0</v>
          </cell>
          <cell r="P33" t="str">
            <v>CÔNG TY TNHH MTV THƯƠNG MẠI VÀ DỊCH VỤ NGỌC THƠM</v>
          </cell>
          <cell r="Q33" t="str">
            <v>Miền Bắc</v>
          </cell>
          <cell r="R33" t="str">
            <v>BRG</v>
          </cell>
        </row>
        <row r="34">
          <cell r="A34" t="str">
            <v>FUJIBRG-HNI-CGY-11201</v>
          </cell>
          <cell r="B34" t="str">
            <v>Siêu thị FujiMart Trung Yên</v>
          </cell>
          <cell r="D34" t="str">
            <v>Thành phố Hà Nội</v>
          </cell>
          <cell r="E34" t="str">
            <v>Quận Cầu Giấy</v>
          </cell>
          <cell r="F34" t="str">
            <v>Phường Yên Hoà</v>
          </cell>
          <cell r="G34" t="str">
            <v>HN004</v>
          </cell>
          <cell r="H34" t="str">
            <v>Hoàng Thanh Huy</v>
          </cell>
          <cell r="I34" t="str">
            <v>MIENBAC;5%;BRG</v>
          </cell>
          <cell r="J34" t="str">
            <v>11201. Siêu thị FujiMart Trung Yên</v>
          </cell>
          <cell r="K34" t="str">
            <v>Tòa nhà Trung Yên 1, KĐT Trung Yên, Cầu Giấy, Hà Nội</v>
          </cell>
          <cell r="L34" t="str">
            <v/>
          </cell>
          <cell r="M34" t="str">
            <v>Tòa nhà Trung Yên 1, KĐT Trung Yên, Cầu Giấy, Hà Nội</v>
          </cell>
          <cell r="N34">
            <v>60</v>
          </cell>
          <cell r="O34" t="b">
            <v>0</v>
          </cell>
          <cell r="P34" t="str">
            <v>CÔNG TY TNHH MTV THƯƠNG MẠI VÀ DỊCH VỤ NGỌC THƠM</v>
          </cell>
          <cell r="Q34" t="str">
            <v>Miền Bắc</v>
          </cell>
          <cell r="R34" t="str">
            <v>BRG</v>
          </cell>
        </row>
        <row r="35">
          <cell r="A35" t="str">
            <v>FUJIBRG-HNI-BDH-11211</v>
          </cell>
          <cell r="B35" t="str">
            <v>Siêu thị Fujimart 67 Trần Phú-Ba Đình</v>
          </cell>
          <cell r="C35" t="str">
            <v/>
          </cell>
          <cell r="D35" t="str">
            <v>Thành phố Hà Nội</v>
          </cell>
          <cell r="E35" t="str">
            <v>Quận Ba Đình</v>
          </cell>
          <cell r="G35" t="str">
            <v>HN008</v>
          </cell>
          <cell r="H35" t="str">
            <v>Nguyễn Minh Sơn</v>
          </cell>
          <cell r="I35" t="str">
            <v>MIENBAC;5%;BRG</v>
          </cell>
          <cell r="J35" t="str">
            <v>Siêu thị Fujimart 67 Trần Phú-Ba Đình</v>
          </cell>
          <cell r="K35" t="str">
            <v>Siêu thị Fujimart 67 Trần Phú-Ba Đình, HN</v>
          </cell>
          <cell r="L35" t="str">
            <v/>
          </cell>
          <cell r="M35" t="str">
            <v>Siêu thị Fujimart 67 Trần Phú-Ba Đình, HN</v>
          </cell>
          <cell r="N35">
            <v>60</v>
          </cell>
          <cell r="O35" t="b">
            <v>0</v>
          </cell>
          <cell r="P35" t="str">
            <v>CÔNG TY TNHH MTV THƯƠNG MẠI VÀ DỊCH VỤ NGỌC THƠM</v>
          </cell>
          <cell r="Q35" t="str">
            <v>Miền Bắc</v>
          </cell>
          <cell r="R35" t="str">
            <v>BRG</v>
          </cell>
        </row>
        <row r="36">
          <cell r="A36" t="str">
            <v>FUJIBRG-HNI-HMI-11221</v>
          </cell>
          <cell r="B36" t="str">
            <v>Siêu thị FujiMart Tân Mai</v>
          </cell>
          <cell r="C36" t="str">
            <v/>
          </cell>
          <cell r="D36" t="str">
            <v>Thành phố Hà Nội</v>
          </cell>
          <cell r="E36" t="str">
            <v>Quận Hoàng Mai</v>
          </cell>
          <cell r="G36" t="str">
            <v>HN006</v>
          </cell>
          <cell r="H36" t="str">
            <v>Phan Trọng Cường</v>
          </cell>
          <cell r="I36" t="str">
            <v>MIENBAC;5%;BRG</v>
          </cell>
          <cell r="J36" t="str">
            <v>Siêu thị FujiMart Tân Mai</v>
          </cell>
          <cell r="K36" t="str">
            <v>FujiMart 109 Tân Mai, Phường Tân Mai, Quận Hoàng Mai, HN</v>
          </cell>
          <cell r="L36" t="str">
            <v/>
          </cell>
          <cell r="M36" t="str">
            <v>FujiMart 109 Tân Mai, Phường Tân Mai, Quận Hoàng Mai, HN</v>
          </cell>
          <cell r="N36">
            <v>60</v>
          </cell>
          <cell r="O36" t="b">
            <v>0</v>
          </cell>
          <cell r="P36" t="str">
            <v>CÔNG TY TNHH MTV THƯƠNG MẠI VÀ DỊCH VỤ NGỌC THƠM</v>
          </cell>
          <cell r="Q36" t="str">
            <v>Miền Bắc</v>
          </cell>
          <cell r="R36" t="str">
            <v>BRG</v>
          </cell>
        </row>
        <row r="37">
          <cell r="A37" t="str">
            <v>FUJIBRG-HNI-HMI-11241</v>
          </cell>
          <cell r="B37" t="str">
            <v>Siêu thị FujiMart Times City</v>
          </cell>
          <cell r="C37" t="str">
            <v/>
          </cell>
          <cell r="D37" t="str">
            <v>Thành phố Hà Nội</v>
          </cell>
          <cell r="E37" t="str">
            <v>Quận Hai Bà Trưng</v>
          </cell>
          <cell r="G37" t="str">
            <v>HN006</v>
          </cell>
          <cell r="H37" t="str">
            <v>Phan Trọng Cường</v>
          </cell>
          <cell r="I37" t="str">
            <v>MIENBAC;5%;BRG</v>
          </cell>
          <cell r="J37" t="str">
            <v>Siêu thị FujiMart Times City</v>
          </cell>
          <cell r="K37" t="str">
            <v>Tòa nhà T9 Times City, số 458 Minh Khai, P. Vĩnh Tuy, Hai Bà Trưng, Hà Nội</v>
          </cell>
          <cell r="L37" t="str">
            <v/>
          </cell>
          <cell r="M37" t="str">
            <v>Tòa nhà T9 Times City, số 458 Minh Khai, P. Vĩnh Tuy, Hai Bà Trưng, Hà Nội</v>
          </cell>
          <cell r="N37">
            <v>60</v>
          </cell>
          <cell r="O37" t="b">
            <v>0</v>
          </cell>
          <cell r="P37" t="str">
            <v>CÔNG TY TNHH MTV THƯƠNG MẠI VÀ DỊCH VỤ NGỌC THƠM</v>
          </cell>
          <cell r="Q37" t="str">
            <v>Miền Bắc</v>
          </cell>
          <cell r="R37" t="str">
            <v>BRG</v>
          </cell>
        </row>
        <row r="38">
          <cell r="A38" t="str">
            <v>FUJIBRG-HNI-HBT-12021</v>
          </cell>
          <cell r="B38" t="str">
            <v>BRGMART E7 Bách Khoa, Hà Nội</v>
          </cell>
          <cell r="C38" t="str">
            <v/>
          </cell>
          <cell r="D38" t="str">
            <v>Thành phố Hà Nội</v>
          </cell>
          <cell r="E38" t="str">
            <v>Quận Hai Bà Trưng</v>
          </cell>
          <cell r="G38" t="str">
            <v>HN003</v>
          </cell>
          <cell r="H38" t="str">
            <v>Nguyễn Văn Thạch</v>
          </cell>
          <cell r="I38" t="str">
            <v>MIENBAC;5%;BRG</v>
          </cell>
          <cell r="J38" t="str">
            <v>BRGMART E7 Bách Khoa, Hà Nội</v>
          </cell>
          <cell r="K38" t="str">
            <v>BRGMART E7 Bách Khoa, Hai Bà Trưng, Hà Nội</v>
          </cell>
          <cell r="L38" t="str">
            <v/>
          </cell>
          <cell r="M38" t="str">
            <v>BRGMART E7 Bách Khoa, Hai Bà Trưng, Hà Nội</v>
          </cell>
          <cell r="N38">
            <v>60</v>
          </cell>
          <cell r="O38" t="b">
            <v>0</v>
          </cell>
          <cell r="P38" t="str">
            <v>CÔNG TY TNHH MTV THƯƠNG MẠI VÀ DỊCH VỤ NGỌC THƠM</v>
          </cell>
          <cell r="Q38" t="str">
            <v>Miền Bắc</v>
          </cell>
          <cell r="R38" t="str">
            <v>BRG</v>
          </cell>
        </row>
        <row r="39">
          <cell r="A39" t="str">
            <v>FUJIBRG-HNI-TXN-12031</v>
          </cell>
          <cell r="B39" t="str">
            <v>BRGMART Thanh Xuân, Hà Nội</v>
          </cell>
          <cell r="C39" t="str">
            <v/>
          </cell>
          <cell r="D39" t="str">
            <v>Thành phố Hà Nội</v>
          </cell>
          <cell r="E39" t="str">
            <v>Quận Thanh Xuân</v>
          </cell>
          <cell r="G39" t="str">
            <v>HN008</v>
          </cell>
          <cell r="H39" t="str">
            <v>Nguyễn Minh Sơn</v>
          </cell>
          <cell r="I39" t="str">
            <v>MIENBAC;5%;BRG</v>
          </cell>
          <cell r="J39" t="str">
            <v>BRGMART Thanh Xuân, Hà Nội</v>
          </cell>
          <cell r="K39" t="str">
            <v>BRGMART C12 Thanh Xuân Bắc, Q.Thanh Xuân, Hà Nội</v>
          </cell>
          <cell r="L39" t="str">
            <v/>
          </cell>
          <cell r="M39" t="str">
            <v>BRGMART C12 Thanh Xuân Bắc, Q.Thanh Xuân, Hà Nội</v>
          </cell>
          <cell r="N39">
            <v>60</v>
          </cell>
          <cell r="O39" t="b">
            <v>0</v>
          </cell>
          <cell r="P39" t="str">
            <v>CÔNG TY TNHH MTV THƯƠNG MẠI VÀ DỊCH VỤ NGỌC THƠM</v>
          </cell>
          <cell r="Q39" t="str">
            <v>Miền Bắc</v>
          </cell>
          <cell r="R39" t="str">
            <v>BRG</v>
          </cell>
        </row>
        <row r="40">
          <cell r="A40" t="str">
            <v>FUJIBRG-HNI-LBN-12041</v>
          </cell>
          <cell r="B40" t="str">
            <v>BRGMART K3 Việt Hưng, Hà Nội</v>
          </cell>
          <cell r="C40" t="str">
            <v/>
          </cell>
          <cell r="D40" t="str">
            <v>Thành phố Hà Nội</v>
          </cell>
          <cell r="E40" t="str">
            <v>Quận Long Biên</v>
          </cell>
          <cell r="G40" t="str">
            <v>HN008</v>
          </cell>
          <cell r="H40" t="str">
            <v>Nguyễn Minh Sơn</v>
          </cell>
          <cell r="I40" t="str">
            <v>MIENBAC;5%;BRG</v>
          </cell>
          <cell r="J40" t="str">
            <v>BRGMART K3 Việt Hưng, Hà Nội</v>
          </cell>
          <cell r="K40" t="str">
            <v>BRG K3 Việt Hưng, Quận Long Biên, Hà Nội</v>
          </cell>
          <cell r="L40" t="str">
            <v/>
          </cell>
          <cell r="M40" t="str">
            <v>BRG K3 Việt Hưng, Quận Long Biên, Hà Nội</v>
          </cell>
          <cell r="N40">
            <v>60</v>
          </cell>
          <cell r="O40" t="b">
            <v>0</v>
          </cell>
          <cell r="P40" t="str">
            <v>CÔNG TY TNHH MTV THƯƠNG MẠI VÀ DỊCH VỤ NGỌC THƠM</v>
          </cell>
          <cell r="Q40" t="str">
            <v>Miền Bắc</v>
          </cell>
          <cell r="R40" t="str">
            <v>BRG</v>
          </cell>
        </row>
        <row r="41">
          <cell r="A41" t="str">
            <v>FUJIBRG-HNI-BDH-12051</v>
          </cell>
          <cell r="B41" t="str">
            <v>BRGMART 13 Thành Công, Hà Nội</v>
          </cell>
          <cell r="C41" t="str">
            <v/>
          </cell>
          <cell r="D41" t="str">
            <v>Thành phố Hà Nội</v>
          </cell>
          <cell r="E41" t="str">
            <v>Quận Ba Đình</v>
          </cell>
          <cell r="G41" t="str">
            <v>HN008</v>
          </cell>
          <cell r="H41" t="str">
            <v>Nguyễn Minh Sơn</v>
          </cell>
          <cell r="I41" t="str">
            <v>MIENBAC;5%;BRG</v>
          </cell>
          <cell r="J41" t="str">
            <v>BRGMART 13 Thành Công, Hà Nội</v>
          </cell>
          <cell r="K41" t="str">
            <v>BRG 13 Thành Công, Ba Đình, Hà Nội</v>
          </cell>
          <cell r="L41" t="str">
            <v/>
          </cell>
          <cell r="M41" t="str">
            <v>BRG 13 Thành Công, Ba Đình, Hà Nội</v>
          </cell>
          <cell r="N41">
            <v>60</v>
          </cell>
          <cell r="O41" t="b">
            <v>0</v>
          </cell>
          <cell r="P41" t="str">
            <v>CÔNG TY TNHH MTV THƯƠNG MẠI VÀ DỊCH VỤ NGỌC THƠM</v>
          </cell>
          <cell r="Q41" t="str">
            <v>Miền Bắc</v>
          </cell>
          <cell r="R41" t="str">
            <v>BRG</v>
          </cell>
        </row>
        <row r="42">
          <cell r="A42" t="str">
            <v>FUJIBRG-HNI-DDA-12061</v>
          </cell>
          <cell r="B42" t="str">
            <v>Siêu thị HaproMart Lương Đình Của</v>
          </cell>
          <cell r="C42" t="str">
            <v/>
          </cell>
          <cell r="D42" t="str">
            <v>Thành phố Hà Nội</v>
          </cell>
          <cell r="E42" t="str">
            <v>Quận Đống Đa</v>
          </cell>
          <cell r="G42" t="str">
            <v>HN003</v>
          </cell>
          <cell r="H42" t="str">
            <v>Nguyễn Văn Thạch</v>
          </cell>
          <cell r="I42" t="str">
            <v>MIENBAC;5%;BRG</v>
          </cell>
          <cell r="J42" t="str">
            <v>BRGMART 135 Lương Định Của, Hà Nội</v>
          </cell>
          <cell r="K42" t="str">
            <v>BRGMART 135 Lương Định Của, Đống Đa, Hà Nội</v>
          </cell>
          <cell r="L42" t="str">
            <v/>
          </cell>
          <cell r="M42" t="str">
            <v>BRGMART 135 Lương Định Của, Đống Đa, Hà Nội</v>
          </cell>
          <cell r="N42">
            <v>60</v>
          </cell>
          <cell r="O42" t="b">
            <v>0</v>
          </cell>
          <cell r="P42" t="str">
            <v>CÔNG TY TNHH MTV THƯƠNG MẠI VÀ DỊCH VỤ NGỌC THƠM</v>
          </cell>
          <cell r="Q42" t="str">
            <v>Miền Bắc</v>
          </cell>
          <cell r="R42" t="str">
            <v>BRG</v>
          </cell>
        </row>
        <row r="43">
          <cell r="A43" t="str">
            <v>FUJIBRG-HNI-BDH-12091</v>
          </cell>
          <cell r="B43" t="str">
            <v>Siêu thị HaproMart A4 Vĩnh Phúc, Ba Đình</v>
          </cell>
          <cell r="C43" t="str">
            <v/>
          </cell>
          <cell r="D43" t="str">
            <v>Thành phố Hà Nội</v>
          </cell>
          <cell r="E43" t="str">
            <v>Quận Ba Đình</v>
          </cell>
          <cell r="G43" t="str">
            <v>HN008</v>
          </cell>
          <cell r="H43" t="str">
            <v>Nguyễn Minh Sơn</v>
          </cell>
          <cell r="I43" t="str">
            <v>MIENBAC;5%;BRG</v>
          </cell>
          <cell r="J43" t="str">
            <v>BRGMART Vĩnh Phúc, HN</v>
          </cell>
          <cell r="K43" t="str">
            <v>Tầng 1, nhà G3, TT Vĩnh Phúc, P.Vĩnh Phúc, Q.Ba Đình, HN</v>
          </cell>
          <cell r="L43" t="str">
            <v/>
          </cell>
          <cell r="M43" t="str">
            <v>Tầng 1, nhà G3, TT Vĩnh Phúc, P.Vĩnh Phúc, Q.Ba Đình, HN</v>
          </cell>
          <cell r="N43">
            <v>60</v>
          </cell>
          <cell r="O43" t="b">
            <v>0</v>
          </cell>
          <cell r="P43" t="str">
            <v>CÔNG TY TNHH MTV THƯƠNG MẠI VÀ DỊCH VỤ NGỌC THƠM</v>
          </cell>
          <cell r="Q43" t="str">
            <v>Miền Bắc</v>
          </cell>
          <cell r="R43" t="str">
            <v>BRG</v>
          </cell>
        </row>
        <row r="44">
          <cell r="A44" t="str">
            <v>FUJIBRG-HNI-HBT-12111</v>
          </cell>
          <cell r="B44" t="str">
            <v>BRGMART E6 Quỳnh Mai, Hai Bà Trưng, Hà Nội</v>
          </cell>
          <cell r="C44" t="str">
            <v/>
          </cell>
          <cell r="D44" t="str">
            <v>Thành phố Hà Nội</v>
          </cell>
          <cell r="E44" t="str">
            <v>Quận Hai Bà Trưng</v>
          </cell>
          <cell r="G44" t="str">
            <v>HN003</v>
          </cell>
          <cell r="H44" t="str">
            <v>Nguyễn Văn Thạch</v>
          </cell>
          <cell r="I44" t="str">
            <v>MIENBAC;5%;BRG</v>
          </cell>
          <cell r="J44" t="str">
            <v>BRGMART E6 Quỳnh Mai, Hai Bà Trưng, Hà Nội</v>
          </cell>
          <cell r="K44" t="str">
            <v>BRGMART E6 Quỳnh Mai, Hai Bà Trưng, Hà Nội</v>
          </cell>
          <cell r="L44" t="str">
            <v/>
          </cell>
          <cell r="M44" t="str">
            <v>BRGMART E6 Quỳnh Mai, Hai Bà Trưng, Hà Nội</v>
          </cell>
          <cell r="N44">
            <v>60</v>
          </cell>
          <cell r="O44" t="b">
            <v>0</v>
          </cell>
          <cell r="P44" t="str">
            <v>CÔNG TY TNHH MTV THƯƠNG MẠI VÀ DỊCH VỤ NGỌC THƠM</v>
          </cell>
          <cell r="Q44" t="str">
            <v>Miền Bắc</v>
          </cell>
          <cell r="R44" t="str">
            <v>BRG</v>
          </cell>
        </row>
        <row r="45">
          <cell r="A45" t="str">
            <v>FUJIBRG-HNI-HKM-12171</v>
          </cell>
          <cell r="B45" t="str">
            <v>BRGMART 5 Hàm Tử Quan, Hoàn Kiếm, Hà Nội</v>
          </cell>
          <cell r="C45" t="str">
            <v/>
          </cell>
          <cell r="D45" t="str">
            <v>Thành phố Hà Nội</v>
          </cell>
          <cell r="E45" t="str">
            <v>Quận Hoàn Kiếm</v>
          </cell>
          <cell r="G45" t="str">
            <v>HN003</v>
          </cell>
          <cell r="H45" t="str">
            <v>Nguyễn Văn Thạch</v>
          </cell>
          <cell r="I45" t="str">
            <v>MIENBAC;5%;BRG</v>
          </cell>
          <cell r="J45" t="str">
            <v>BRGMART 5 Hàm Tử Quan, Hoàn Kiếm, Hà Nội</v>
          </cell>
          <cell r="K45" t="str">
            <v>BRGMART 5 Hàm Tử Quan, Hoàn Kiếm, Hà Nội</v>
          </cell>
          <cell r="L45" t="str">
            <v/>
          </cell>
          <cell r="M45" t="str">
            <v>BRGMART 5 Hàm Tử Quan, Hoàn Kiếm, Hà Nội</v>
          </cell>
          <cell r="N45">
            <v>60</v>
          </cell>
          <cell r="O45" t="b">
            <v>0</v>
          </cell>
          <cell r="P45" t="str">
            <v>CÔNG TY TNHH MTV THƯƠNG MẠI VÀ DỊCH VỤ NGỌC THƠM</v>
          </cell>
          <cell r="Q45" t="str">
            <v>Miền Bắc</v>
          </cell>
          <cell r="R45" t="str">
            <v>BRG</v>
          </cell>
        </row>
        <row r="46">
          <cell r="A46" t="str">
            <v>FUJIBRG-HNI-HBT-12201</v>
          </cell>
          <cell r="B46" t="str">
            <v>CH Hapro 198 Lò Đúc</v>
          </cell>
          <cell r="C46" t="str">
            <v/>
          </cell>
          <cell r="D46" t="str">
            <v>Thành phố Hà Nội</v>
          </cell>
          <cell r="E46" t="str">
            <v>Quận Hai Bà Trưng</v>
          </cell>
          <cell r="G46" t="str">
            <v>HN003</v>
          </cell>
          <cell r="H46" t="str">
            <v>Nguyễn Văn Thạch</v>
          </cell>
          <cell r="I46" t="str">
            <v>MIENBAC;5%;BRG</v>
          </cell>
          <cell r="J46" t="str">
            <v>BRGMART 198 Lò Đúc, Hà Nội</v>
          </cell>
          <cell r="K46" t="str">
            <v>BRGMART 198 Lò Đúc, Hai Bà Trưng, Hà Nội</v>
          </cell>
          <cell r="L46" t="str">
            <v/>
          </cell>
          <cell r="M46" t="str">
            <v>BRGMART 198 Lò Đúc, Hai Bà Trưng, Hà Nội</v>
          </cell>
          <cell r="N46">
            <v>60</v>
          </cell>
          <cell r="O46" t="b">
            <v>0</v>
          </cell>
          <cell r="P46" t="str">
            <v>CÔNG TY TNHH MTV THƯƠNG MẠI VÀ DỊCH VỤ NGỌC THƠM</v>
          </cell>
          <cell r="Q46" t="str">
            <v>Miền Bắc</v>
          </cell>
          <cell r="R46" t="str">
            <v>BRG</v>
          </cell>
        </row>
        <row r="47">
          <cell r="A47" t="str">
            <v>FUJIBRG-HNI-BDH-12211</v>
          </cell>
          <cell r="B47" t="str">
            <v>CH Hapro 15-17 Đội cấn</v>
          </cell>
          <cell r="C47" t="str">
            <v/>
          </cell>
          <cell r="D47" t="str">
            <v>Thành phố Hà Nội</v>
          </cell>
          <cell r="E47" t="str">
            <v>Quận Ba Đình</v>
          </cell>
          <cell r="G47" t="str">
            <v>HN008</v>
          </cell>
          <cell r="H47" t="str">
            <v>Nguyễn Minh Sơn</v>
          </cell>
          <cell r="I47" t="str">
            <v>MIENBAC;5%;BRG</v>
          </cell>
          <cell r="J47" t="str">
            <v>BRGMART 15-17 Đội Cấn, Hà Nội</v>
          </cell>
          <cell r="K47" t="str">
            <v>BRGMART 15-17 Đội Cấn, Ba Đình, Hà Nội</v>
          </cell>
          <cell r="L47" t="str">
            <v/>
          </cell>
          <cell r="M47" t="str">
            <v>BRGMART 15-17 Đội Cấn, Ba Đình, Hà Nội</v>
          </cell>
          <cell r="N47">
            <v>60</v>
          </cell>
          <cell r="O47" t="b">
            <v>0</v>
          </cell>
          <cell r="P47" t="str">
            <v>CÔNG TY TNHH MTV THƯƠNG MẠI VÀ DỊCH VỤ NGỌC THƠM</v>
          </cell>
          <cell r="Q47" t="str">
            <v>Miền Bắc</v>
          </cell>
          <cell r="R47" t="str">
            <v>BRG</v>
          </cell>
        </row>
        <row r="48">
          <cell r="A48" t="str">
            <v>FUJIBRG-HNI-HBT-12221</v>
          </cell>
          <cell r="B48" t="str">
            <v>CH Hapro 53D Hàng Bài</v>
          </cell>
          <cell r="C48" t="str">
            <v/>
          </cell>
          <cell r="D48" t="str">
            <v>Thành phố Hà Nội</v>
          </cell>
          <cell r="E48" t="str">
            <v>Quận Hoàn Kiếm</v>
          </cell>
          <cell r="G48" t="str">
            <v>HN008</v>
          </cell>
          <cell r="H48" t="str">
            <v>Nguyễn Minh Sơn</v>
          </cell>
          <cell r="I48" t="str">
            <v>MIENBAC;5%;BRG</v>
          </cell>
          <cell r="J48" t="str">
            <v>BRGMART 53D Hàng Bài, Hoàn Kiếm, Hà Nội</v>
          </cell>
          <cell r="K48" t="str">
            <v>BRGMART 53D Hàng Bài, Hoàn Kiếm, Hà Nội</v>
          </cell>
          <cell r="L48" t="str">
            <v/>
          </cell>
          <cell r="M48" t="str">
            <v>BRGMART 53D Hàng Bài, Hoàn Kiếm, Hà Nội</v>
          </cell>
          <cell r="N48">
            <v>60</v>
          </cell>
          <cell r="O48" t="b">
            <v>0</v>
          </cell>
          <cell r="P48" t="str">
            <v>CÔNG TY TNHH MTV THƯƠNG MẠI VÀ DỊCH VỤ NGỌC THƠM</v>
          </cell>
          <cell r="Q48" t="str">
            <v>Miền Bắc</v>
          </cell>
          <cell r="R48" t="str">
            <v>BRG</v>
          </cell>
        </row>
        <row r="49">
          <cell r="A49" t="str">
            <v>FUJIBRG-HNI-TXN-12231</v>
          </cell>
          <cell r="B49" t="str">
            <v>Cửa hàng Haprofood N4C Trung Hòa Nhân Chính</v>
          </cell>
          <cell r="C49" t="str">
            <v/>
          </cell>
          <cell r="D49" t="str">
            <v>Thành phố Hà Nội</v>
          </cell>
          <cell r="E49" t="str">
            <v>Quận Thanh Xuân</v>
          </cell>
          <cell r="G49" t="str">
            <v>HN008</v>
          </cell>
          <cell r="H49" t="str">
            <v>Nguyễn Minh Sơn</v>
          </cell>
          <cell r="I49" t="str">
            <v>MIENBAC;5%;BRG</v>
          </cell>
          <cell r="J49" t="str">
            <v>Cửa hàng Haprofood N4C Trung Hòa Nhân Chính</v>
          </cell>
          <cell r="K49" t="str">
            <v>Tầng 1 toàn N4C Trung Hòa - Nhân Chính, Thanh Xuân, Hà Nội</v>
          </cell>
          <cell r="L49" t="str">
            <v/>
          </cell>
          <cell r="M49" t="str">
            <v>Tầng 1 toàn N4C Trung Hòa - Nhân Chính, Thanh Xuân, Hà Nội</v>
          </cell>
          <cell r="N49">
            <v>60</v>
          </cell>
          <cell r="O49" t="b">
            <v>0</v>
          </cell>
          <cell r="P49" t="str">
            <v>CÔNG TY TNHH MTV THƯƠNG MẠI VÀ DỊCH VỤ NGỌC THƠM</v>
          </cell>
          <cell r="Q49" t="str">
            <v>Miền Bắc</v>
          </cell>
          <cell r="R49" t="str">
            <v>BRG</v>
          </cell>
        </row>
        <row r="50">
          <cell r="A50" t="str">
            <v>FUJIBRG-HNI-BDH-12241</v>
          </cell>
          <cell r="B50" t="str">
            <v>BRGMART Chợ bưởi, HN</v>
          </cell>
          <cell r="C50" t="str">
            <v/>
          </cell>
          <cell r="D50" t="str">
            <v>Thành phố Hà Nội</v>
          </cell>
          <cell r="E50" t="str">
            <v>Quận Ba Đình</v>
          </cell>
          <cell r="G50" t="str">
            <v>HN008</v>
          </cell>
          <cell r="H50" t="str">
            <v>Nguyễn Minh Sơn</v>
          </cell>
          <cell r="I50" t="str">
            <v>MIENBAC;5%;BRG</v>
          </cell>
          <cell r="J50" t="str">
            <v>BRGMART Chợ bưởi, HN</v>
          </cell>
          <cell r="K50" t="str">
            <v>BRGMART Chợ bưởi, Ba Đình, Hà Nội ( đối diện 582 Thụy Khuê )</v>
          </cell>
          <cell r="L50" t="str">
            <v/>
          </cell>
          <cell r="M50" t="str">
            <v>BRGMART Chợ bưởi, Ba Đình, Hà Nội ( đối diện 582 Thụy Khuê )</v>
          </cell>
          <cell r="N50">
            <v>60</v>
          </cell>
          <cell r="O50" t="b">
            <v>0</v>
          </cell>
          <cell r="P50" t="str">
            <v>CÔNG TY TNHH MTV THƯƠNG MẠI VÀ DỊCH VỤ NGỌC THƠM</v>
          </cell>
          <cell r="Q50" t="str">
            <v>Miền Bắc</v>
          </cell>
          <cell r="R50" t="str">
            <v>BRG</v>
          </cell>
        </row>
        <row r="51">
          <cell r="A51" t="str">
            <v>FUJIBRG-HNI-DDA-12251</v>
          </cell>
          <cell r="B51" t="str">
            <v>BRGMART 41 Đông tác, Hà Nội</v>
          </cell>
          <cell r="C51" t="str">
            <v/>
          </cell>
          <cell r="D51" t="str">
            <v>Thành phố Hà Nội</v>
          </cell>
          <cell r="E51" t="str">
            <v>Quận Đống Đa</v>
          </cell>
          <cell r="G51" t="str">
            <v>HN003</v>
          </cell>
          <cell r="H51" t="str">
            <v>Nguyễn Văn Thạch</v>
          </cell>
          <cell r="I51" t="str">
            <v>MIENBAC;5%;BRG</v>
          </cell>
          <cell r="J51" t="str">
            <v>BRGMART 41 Đông tác, Hà Nội</v>
          </cell>
          <cell r="K51" t="str">
            <v>BRGMART 41 Đông tác, Đống đa, Hà Nội</v>
          </cell>
          <cell r="L51" t="str">
            <v/>
          </cell>
          <cell r="M51" t="str">
            <v>BRGMART 41 Đông tác, Đống đa, Hà Nội</v>
          </cell>
          <cell r="N51">
            <v>60</v>
          </cell>
          <cell r="O51" t="b">
            <v>0</v>
          </cell>
          <cell r="P51" t="str">
            <v>CÔNG TY TNHH MTV THƯƠNG MẠI VÀ DỊCH VỤ NGỌC THƠM</v>
          </cell>
          <cell r="Q51" t="str">
            <v>Miền Bắc</v>
          </cell>
          <cell r="R51" t="str">
            <v>BRG</v>
          </cell>
        </row>
        <row r="52">
          <cell r="A52" t="str">
            <v>FUJIBRG-HNI-DDA-12331</v>
          </cell>
          <cell r="B52" t="str">
            <v>CH Hapro 160-162 ngõ Thái Thịnh I</v>
          </cell>
          <cell r="C52" t="str">
            <v/>
          </cell>
          <cell r="D52" t="str">
            <v>Thành phố Hà Nội</v>
          </cell>
          <cell r="E52" t="str">
            <v>Quận Đống Đa</v>
          </cell>
          <cell r="G52" t="str">
            <v>HN003</v>
          </cell>
          <cell r="H52" t="str">
            <v>Nguyễn Văn Thạch</v>
          </cell>
          <cell r="I52" t="str">
            <v>MIENBAC;5%;BRG</v>
          </cell>
          <cell r="J52" t="str">
            <v>BRGMAR 160 ngõ Thái Thịnh 1, Hà Nội</v>
          </cell>
          <cell r="K52" t="str">
            <v>BRGMART 160 ngõ Thái Thịnh 1, Đống Đa, Hà Nội</v>
          </cell>
          <cell r="L52" t="str">
            <v/>
          </cell>
          <cell r="M52" t="str">
            <v>BRGMART 160 ngõ Thái Thịnh 1, Đống Đa, Hà Nội</v>
          </cell>
          <cell r="N52">
            <v>60</v>
          </cell>
          <cell r="O52" t="b">
            <v>0</v>
          </cell>
          <cell r="P52" t="str">
            <v>CÔNG TY TNHH MTV THƯƠNG MẠI VÀ DỊCH VỤ NGỌC THƠM</v>
          </cell>
          <cell r="Q52" t="str">
            <v>Miền Bắc</v>
          </cell>
          <cell r="R52" t="str">
            <v>BRG</v>
          </cell>
        </row>
        <row r="53">
          <cell r="A53" t="str">
            <v>FUJIBRG-HNI-DDA-12341</v>
          </cell>
          <cell r="B53" t="str">
            <v>CH Hapro 94 Láng Hạ</v>
          </cell>
          <cell r="C53" t="str">
            <v/>
          </cell>
          <cell r="D53" t="str">
            <v>Thành phố Hà Nội</v>
          </cell>
          <cell r="E53" t="str">
            <v>Quận Đống Đa</v>
          </cell>
          <cell r="G53" t="str">
            <v>HN003</v>
          </cell>
          <cell r="H53" t="str">
            <v>Nguyễn Văn Thạch</v>
          </cell>
          <cell r="I53" t="str">
            <v>MIENBAC;5%;BRG</v>
          </cell>
          <cell r="J53" t="str">
            <v>BRGMART 94 Láng Hạ, Hà Nội</v>
          </cell>
          <cell r="K53" t="str">
            <v>BRGMART 94 Láng Hạ, Đống Đa, Hà Nội</v>
          </cell>
          <cell r="L53" t="str">
            <v/>
          </cell>
          <cell r="M53" t="str">
            <v>BRGMART 94 Láng Hạ, Đống Đa, Hà Nội</v>
          </cell>
          <cell r="N53">
            <v>60</v>
          </cell>
          <cell r="O53" t="b">
            <v>0</v>
          </cell>
          <cell r="P53" t="str">
            <v>CÔNG TY TNHH MTV THƯƠNG MẠI VÀ DỊCH VỤ NGỌC THƠM</v>
          </cell>
          <cell r="Q53" t="str">
            <v>Miền Bắc</v>
          </cell>
          <cell r="R53" t="str">
            <v>BRG</v>
          </cell>
        </row>
        <row r="54">
          <cell r="A54" t="str">
            <v>FUJIBRG-HNI-HDC-12342</v>
          </cell>
          <cell r="B54" t="str">
            <v>Siêu thị BRGMart Moonlight Vân Canh</v>
          </cell>
          <cell r="C54" t="str">
            <v/>
          </cell>
          <cell r="D54" t="str">
            <v>Thành phố Hà Nội</v>
          </cell>
          <cell r="E54" t="str">
            <v>Huyện Hoài Đức</v>
          </cell>
          <cell r="F54" t="str">
            <v>Xã An Khánh</v>
          </cell>
          <cell r="G54" t="str">
            <v>HN004</v>
          </cell>
          <cell r="H54" t="str">
            <v>Hoàng Thanh Huy</v>
          </cell>
          <cell r="I54" t="str">
            <v>MIENBAC;5%;BRG</v>
          </cell>
          <cell r="J54" t="str">
            <v>Siêu thị BRGMart Moonlight Vân Canh</v>
          </cell>
          <cell r="K54" t="str">
            <v>Tầng 1 Tòa nhà Moonlight 1, Vân Canh, An Khánh, Hoài Đức, HN</v>
          </cell>
          <cell r="L54" t="str">
            <v/>
          </cell>
          <cell r="M54" t="str">
            <v>Tầng 1 Tòa nhà Moonlight 1, Vân Canh, An Khánh, Hoài Đức, HN</v>
          </cell>
          <cell r="N54">
            <v>60</v>
          </cell>
          <cell r="O54" t="b">
            <v>0</v>
          </cell>
          <cell r="P54" t="str">
            <v>CÔNG TY TNHH MTV THƯƠNG MẠI VÀ DỊCH VỤ NGỌC THƠM</v>
          </cell>
          <cell r="Q54" t="str">
            <v>Miền Bắc</v>
          </cell>
          <cell r="R54" t="str">
            <v>BRG</v>
          </cell>
        </row>
        <row r="55">
          <cell r="A55" t="str">
            <v>FUJIBRG-HNI-HMI-12351</v>
          </cell>
          <cell r="B55" t="str">
            <v>CH Hapro 83 Nguyễn An Ninh</v>
          </cell>
          <cell r="C55" t="str">
            <v/>
          </cell>
          <cell r="D55" t="str">
            <v>Thành phố Hà Nội</v>
          </cell>
          <cell r="E55" t="str">
            <v>Quận Hoàng Mai</v>
          </cell>
          <cell r="G55" t="str">
            <v>HN003</v>
          </cell>
          <cell r="H55" t="str">
            <v>Nguyễn Văn Thạch</v>
          </cell>
          <cell r="I55" t="str">
            <v>MIENBAC;5%;BRG</v>
          </cell>
          <cell r="J55" t="str">
            <v>BRGMART 83 Nguyễn An Ninh, Hà Nội</v>
          </cell>
          <cell r="K55" t="str">
            <v>BRGMART 83 Nguyễn An Ninh, Hoàng Mai, Hà Nội</v>
          </cell>
          <cell r="L55" t="str">
            <v/>
          </cell>
          <cell r="M55" t="str">
            <v>BRGMART 83 Nguyễn An Ninh, Hoàng Mai, Hà Nội</v>
          </cell>
          <cell r="N55">
            <v>60</v>
          </cell>
          <cell r="O55" t="b">
            <v>0</v>
          </cell>
          <cell r="P55" t="str">
            <v>CÔNG TY TNHH MTV THƯƠNG MẠI VÀ DỊCH VỤ NGỌC THƠM</v>
          </cell>
          <cell r="Q55" t="str">
            <v>Miền Bắc</v>
          </cell>
          <cell r="R55" t="str">
            <v>BRG</v>
          </cell>
        </row>
        <row r="56">
          <cell r="A56" t="str">
            <v>FUJIBRG-HNI-BDH-12401</v>
          </cell>
          <cell r="B56" t="str">
            <v>BRGMART 12 Quán Thánh, Hà Nội</v>
          </cell>
          <cell r="C56" t="str">
            <v/>
          </cell>
          <cell r="D56" t="str">
            <v>Thành phố Hà Nội</v>
          </cell>
          <cell r="E56" t="str">
            <v>Quận Ba Đình</v>
          </cell>
          <cell r="G56" t="str">
            <v>HN008</v>
          </cell>
          <cell r="H56" t="str">
            <v>Nguyễn Minh Sơn</v>
          </cell>
          <cell r="I56" t="str">
            <v>MIENBAC;5%;BRG</v>
          </cell>
          <cell r="J56" t="str">
            <v>BRGMART 12 Quán Thánh, Hà Nội</v>
          </cell>
          <cell r="K56" t="str">
            <v>BRGMART 12 Quán Thánh, Ba Đình, Hà Nội</v>
          </cell>
          <cell r="L56" t="str">
            <v/>
          </cell>
          <cell r="M56" t="str">
            <v>BRGMART 12 Quán Thánh, Ba Đình, Hà Nội</v>
          </cell>
          <cell r="N56">
            <v>60</v>
          </cell>
          <cell r="O56" t="b">
            <v>0</v>
          </cell>
          <cell r="P56" t="str">
            <v>CÔNG TY TNHH MTV THƯƠNG MẠI VÀ DỊCH VỤ NGỌC THƠM</v>
          </cell>
          <cell r="Q56" t="str">
            <v>Miền Bắc</v>
          </cell>
          <cell r="R56" t="str">
            <v>BRG</v>
          </cell>
        </row>
        <row r="57">
          <cell r="A57" t="str">
            <v>FUJIBRG-HNI-HKM-12411</v>
          </cell>
          <cell r="B57" t="str">
            <v>Cửa hàng HaproFood 63 Cầu Gỗ</v>
          </cell>
          <cell r="D57" t="str">
            <v>Thành phố Hà Nội</v>
          </cell>
          <cell r="E57" t="str">
            <v>Quận Hoàn Kiếm</v>
          </cell>
          <cell r="G57" t="str">
            <v>HN008</v>
          </cell>
          <cell r="H57" t="str">
            <v>Nguyễn Minh Sơn</v>
          </cell>
          <cell r="I57" t="str">
            <v>MIENBAC;5%;BRG</v>
          </cell>
          <cell r="J57" t="str">
            <v>12411. Cửa hàng HaproFood 63 Cầu Gỗ</v>
          </cell>
          <cell r="K57" t="str">
            <v>63 Cầu Gỗ, phường Hàng Bạc, quận Hoàn Kiếm, thành phố Hà Nội</v>
          </cell>
          <cell r="L57" t="str">
            <v/>
          </cell>
          <cell r="M57" t="str">
            <v>63 Cầu Gỗ, phường Hàng Bạc, quận Hoàn Kiếm, thành phố Hà Nội</v>
          </cell>
          <cell r="N57">
            <v>60</v>
          </cell>
          <cell r="O57" t="b">
            <v>0</v>
          </cell>
          <cell r="P57" t="str">
            <v>CÔNG TY TNHH MTV THƯƠNG MẠI VÀ DỊCH VỤ NGỌC THƠM</v>
          </cell>
          <cell r="Q57" t="str">
            <v>Miền Bắc</v>
          </cell>
          <cell r="R57" t="str">
            <v>BRG</v>
          </cell>
        </row>
        <row r="58">
          <cell r="A58" t="str">
            <v>FUJIBRG-HNI-DDA-12431</v>
          </cell>
          <cell r="B58" t="str">
            <v>BRGMART 376 Khâm Thiên, Hà Nội</v>
          </cell>
          <cell r="C58" t="str">
            <v/>
          </cell>
          <cell r="D58" t="str">
            <v>Thành phố Hà Nội</v>
          </cell>
          <cell r="E58" t="str">
            <v>Quận Đống Đa</v>
          </cell>
          <cell r="G58" t="str">
            <v>HN003</v>
          </cell>
          <cell r="H58" t="str">
            <v>Nguyễn Văn Thạch</v>
          </cell>
          <cell r="I58" t="str">
            <v>MIENBAC;5%;BRG</v>
          </cell>
          <cell r="J58" t="str">
            <v>BRGMART 376 Khâm Thiên, Hà Nội</v>
          </cell>
          <cell r="K58" t="str">
            <v>BRGMART 376 Khâm Thiên, Đống Đa, Hà Nội</v>
          </cell>
          <cell r="L58" t="str">
            <v/>
          </cell>
          <cell r="M58" t="str">
            <v>BRGMART 376 Khâm Thiên, Đống Đa, Hà Nội</v>
          </cell>
          <cell r="N58">
            <v>60</v>
          </cell>
          <cell r="O58" t="b">
            <v>0</v>
          </cell>
          <cell r="P58" t="str">
            <v>CÔNG TY TNHH MTV THƯƠNG MẠI VÀ DỊCH VỤ NGỌC THƠM</v>
          </cell>
          <cell r="Q58" t="str">
            <v>Miền Bắc</v>
          </cell>
          <cell r="R58" t="str">
            <v>BRG</v>
          </cell>
        </row>
        <row r="59">
          <cell r="A59" t="str">
            <v>FUJIBRG-HNI-LBN-12441</v>
          </cell>
          <cell r="B59" t="str">
            <v>BRG 156 Ngọc Lâm, Hà Nội</v>
          </cell>
          <cell r="D59" t="str">
            <v>Thành phố Hà Nội</v>
          </cell>
          <cell r="E59" t="str">
            <v>Quận Long Biên</v>
          </cell>
          <cell r="F59" t="str">
            <v>Phường Ngọc Lâm</v>
          </cell>
          <cell r="G59" t="str">
            <v>HN003</v>
          </cell>
          <cell r="H59" t="str">
            <v>Nguyễn Văn Thạch</v>
          </cell>
          <cell r="I59" t="str">
            <v>5%; BRG; MIENBAC</v>
          </cell>
          <cell r="K59" t="str">
            <v>156 Ngọc Lâm, Long Biên, Hà Nội</v>
          </cell>
          <cell r="M59" t="str">
            <v>156 Ngọc Lâm, Long Biên, Hà Nội</v>
          </cell>
          <cell r="N59">
            <v>60</v>
          </cell>
          <cell r="O59" t="b">
            <v>0</v>
          </cell>
          <cell r="P59" t="str">
            <v>CÔNG TY TNHH MTV THƯƠNG MẠI VÀ DỊCH VỤ NGỌC THƠM</v>
          </cell>
          <cell r="Q59" t="str">
            <v>Miền Bắc</v>
          </cell>
          <cell r="R59" t="str">
            <v>BRG</v>
          </cell>
        </row>
        <row r="60">
          <cell r="A60" t="str">
            <v>FUJIBRG-HNI-DAH-12451</v>
          </cell>
          <cell r="B60" t="str">
            <v>BRGMART Chợ Sa, Cổ Loa, Đông Anh, Hà Nội</v>
          </cell>
          <cell r="C60" t="str">
            <v/>
          </cell>
          <cell r="D60" t="str">
            <v>Thành phố Hà Nội</v>
          </cell>
          <cell r="E60" t="str">
            <v>Huyện Đông Anh</v>
          </cell>
          <cell r="G60" t="str">
            <v>HN003</v>
          </cell>
          <cell r="H60" t="str">
            <v>Nguyễn Văn Thạch</v>
          </cell>
          <cell r="I60" t="str">
            <v>MIENBAC;5%;BRG</v>
          </cell>
          <cell r="J60" t="str">
            <v>BRGMART Chợ Sa, Cổ Loa, Đông Anh, Hà Nội</v>
          </cell>
          <cell r="K60" t="str">
            <v>BRGMART Chợ Sa, Cổ Loa, Đông Anh, Hà Nội</v>
          </cell>
          <cell r="L60" t="str">
            <v/>
          </cell>
          <cell r="M60" t="str">
            <v>BRGMART Chợ Sa, Cổ Loa, Đông Anh, Hà Nội</v>
          </cell>
          <cell r="N60">
            <v>60</v>
          </cell>
          <cell r="O60" t="b">
            <v>0</v>
          </cell>
          <cell r="P60" t="str">
            <v>CÔNG TY TNHH MTV THƯƠNG MẠI VÀ DỊCH VỤ NGỌC THƠM</v>
          </cell>
          <cell r="Q60" t="str">
            <v>Miền Bắc</v>
          </cell>
          <cell r="R60" t="str">
            <v>BRG</v>
          </cell>
        </row>
        <row r="61">
          <cell r="A61" t="str">
            <v>FUJIBRG-HNI-HKM-12481</v>
          </cell>
          <cell r="B61" t="str">
            <v>Siêu thị BRGMart 63 Hàng trống</v>
          </cell>
          <cell r="C61" t="str">
            <v/>
          </cell>
          <cell r="D61" t="str">
            <v>Thành phố Hà Nội</v>
          </cell>
          <cell r="E61" t="str">
            <v>Quận Hoàn Kiếm</v>
          </cell>
          <cell r="G61" t="str">
            <v>HN008</v>
          </cell>
          <cell r="H61" t="str">
            <v>Nguyễn Minh Sơn</v>
          </cell>
          <cell r="I61" t="str">
            <v>MIENBAC;5%;BRG</v>
          </cell>
          <cell r="J61" t="str">
            <v>BRG 63 Hàng Trống, Hoàn Kiếm, Hà Nội</v>
          </cell>
          <cell r="K61" t="str">
            <v>BRG 63 Hàng Trống, Hoàn Kiếm, Hà Nội</v>
          </cell>
          <cell r="L61" t="str">
            <v/>
          </cell>
          <cell r="M61" t="str">
            <v>BRG 63 Hàng Trống, Hoàn Kiếm, Hà Nội</v>
          </cell>
          <cell r="N61">
            <v>60</v>
          </cell>
          <cell r="O61" t="b">
            <v>0</v>
          </cell>
          <cell r="P61" t="str">
            <v>CÔNG TY TNHH MTV THƯƠNG MẠI VÀ DỊCH VỤ NGỌC THƠM</v>
          </cell>
          <cell r="Q61" t="str">
            <v>Miền Bắc</v>
          </cell>
          <cell r="R61" t="str">
            <v>BRG</v>
          </cell>
        </row>
        <row r="62">
          <cell r="A62" t="str">
            <v>FUJIBRG-HNI-DAH-12491</v>
          </cell>
          <cell r="B62" t="str">
            <v>BRGMART Chợ Tó. Uy Nỗ, Đông Anh, Hà Nội</v>
          </cell>
          <cell r="C62" t="str">
            <v/>
          </cell>
          <cell r="D62" t="str">
            <v>Thành phố Hà Nội</v>
          </cell>
          <cell r="E62" t="str">
            <v>Huyện Đông Anh</v>
          </cell>
          <cell r="G62" t="str">
            <v>HN003</v>
          </cell>
          <cell r="H62" t="str">
            <v>Nguyễn Văn Thạch</v>
          </cell>
          <cell r="I62" t="str">
            <v>MIENBAC;5%;BRG</v>
          </cell>
          <cell r="J62" t="str">
            <v>BRGMART Chợ Tó. Uy Nỗ, Đông Anh, Hà Nội</v>
          </cell>
          <cell r="K62" t="str">
            <v>BRGMART Chợ Tó. Uy Nỗ, Đông Anh, Hà Nội</v>
          </cell>
          <cell r="L62" t="str">
            <v/>
          </cell>
          <cell r="M62" t="str">
            <v>BRGMART Chợ Tó. Uy Nỗ, Đông Anh, Hà Nội</v>
          </cell>
          <cell r="N62">
            <v>60</v>
          </cell>
          <cell r="O62" t="b">
            <v>0</v>
          </cell>
          <cell r="P62" t="str">
            <v>CÔNG TY TNHH MTV THƯƠNG MẠI VÀ DỊCH VỤ NGỌC THƠM</v>
          </cell>
          <cell r="Q62" t="str">
            <v>Miền Bắc</v>
          </cell>
          <cell r="R62" t="str">
            <v>BRG</v>
          </cell>
        </row>
        <row r="63">
          <cell r="A63" t="str">
            <v>FUJIBRG-HNI-DDA-12511</v>
          </cell>
          <cell r="B63" t="str">
            <v>BRGMART 162 Tôn Đức Thắng, Hà Nội</v>
          </cell>
          <cell r="C63" t="str">
            <v/>
          </cell>
          <cell r="D63" t="str">
            <v>Thành phố Hà Nội</v>
          </cell>
          <cell r="E63" t="str">
            <v>Quận Đống Đa</v>
          </cell>
          <cell r="G63" t="str">
            <v>HN003</v>
          </cell>
          <cell r="H63" t="str">
            <v>Nguyễn Văn Thạch</v>
          </cell>
          <cell r="I63" t="str">
            <v>MIENBAC;5%;BRG</v>
          </cell>
          <cell r="J63" t="str">
            <v>BRGMART 162 Tôn Đức Thắng, Hà Nội</v>
          </cell>
          <cell r="K63" t="str">
            <v>BRGMART 162 Tôn Đức Thắng, Đống Đa, Hà Nội</v>
          </cell>
          <cell r="L63" t="str">
            <v/>
          </cell>
          <cell r="M63" t="str">
            <v>BRGMART 162 Tôn Đức Thắng, Đống Đa, Hà Nội</v>
          </cell>
          <cell r="N63">
            <v>60</v>
          </cell>
          <cell r="O63" t="b">
            <v>0</v>
          </cell>
          <cell r="P63" t="str">
            <v>CÔNG TY TNHH MTV THƯƠNG MẠI VÀ DỊCH VỤ NGỌC THƠM</v>
          </cell>
          <cell r="Q63" t="str">
            <v>Miền Bắc</v>
          </cell>
          <cell r="R63" t="str">
            <v>BRG</v>
          </cell>
        </row>
        <row r="64">
          <cell r="A64" t="str">
            <v>FUJIBRG-HNI-HDG-12521</v>
          </cell>
          <cell r="B64" t="str">
            <v>BRGMART 537 Quang Trung, Hà Đông, Hà Nội</v>
          </cell>
          <cell r="C64" t="str">
            <v/>
          </cell>
          <cell r="D64" t="str">
            <v>Thành phố Hà Nội</v>
          </cell>
          <cell r="E64" t="str">
            <v>Quận Hà Đông</v>
          </cell>
          <cell r="G64" t="str">
            <v>HN004</v>
          </cell>
          <cell r="H64" t="str">
            <v>Hoàng Thanh Huy</v>
          </cell>
          <cell r="I64" t="str">
            <v>MIENBAC;5%;BRG</v>
          </cell>
          <cell r="J64" t="str">
            <v>BRGMART 537 Quang Trung, Hà Đông, Hà Nội</v>
          </cell>
          <cell r="K64" t="str">
            <v>BRGMART 537 Quang Trung, Hà Đông, Hà Nội</v>
          </cell>
          <cell r="L64" t="str">
            <v/>
          </cell>
          <cell r="M64" t="str">
            <v>BRGMART 537 Quang Trung, Hà Đông, Hà Nội</v>
          </cell>
          <cell r="N64">
            <v>60</v>
          </cell>
          <cell r="O64" t="b">
            <v>0</v>
          </cell>
          <cell r="P64" t="str">
            <v>CÔNG TY TNHH MTV THƯƠNG MẠI VÀ DỊCH VỤ NGỌC THƠM</v>
          </cell>
          <cell r="Q64" t="str">
            <v>Miền Bắc</v>
          </cell>
          <cell r="R64" t="str">
            <v>BRG</v>
          </cell>
        </row>
        <row r="65">
          <cell r="A65" t="str">
            <v>FUJIBRG-HNI-BDH-12531</v>
          </cell>
          <cell r="B65" t="str">
            <v>BRGMART 166 Nguyễn Thái Học, Hà Nội</v>
          </cell>
          <cell r="C65" t="str">
            <v/>
          </cell>
          <cell r="D65" t="str">
            <v>Thành phố Hà Nội</v>
          </cell>
          <cell r="E65" t="str">
            <v>Quận Ba Đình</v>
          </cell>
          <cell r="G65" t="str">
            <v>HN008</v>
          </cell>
          <cell r="H65" t="str">
            <v>Nguyễn Minh Sơn</v>
          </cell>
          <cell r="I65" t="str">
            <v>MIENBAC;5%;BRG</v>
          </cell>
          <cell r="J65" t="str">
            <v>BRGMART 166 Nguyễn Thái Học, Hà Nội</v>
          </cell>
          <cell r="K65" t="str">
            <v>BRGMART 166 Nguyễn Thái Học, Ba Đình, Hà Nội</v>
          </cell>
          <cell r="L65" t="str">
            <v/>
          </cell>
          <cell r="M65" t="str">
            <v>BRGMART 166 Nguyễn Thái Học, Ba Đình, Hà Nội</v>
          </cell>
          <cell r="N65">
            <v>60</v>
          </cell>
          <cell r="O65" t="b">
            <v>0</v>
          </cell>
          <cell r="P65" t="str">
            <v>CÔNG TY TNHH MTV THƯƠNG MẠI VÀ DỊCH VỤ NGỌC THƠM</v>
          </cell>
          <cell r="Q65" t="str">
            <v>Miền Bắc</v>
          </cell>
          <cell r="R65" t="str">
            <v>BRG</v>
          </cell>
        </row>
        <row r="66">
          <cell r="A66" t="str">
            <v>FUJIBRG-HNI-DDA-12551</v>
          </cell>
          <cell r="B66" t="str">
            <v>BRGMART 105 Lê Duẩn, Hà Nội</v>
          </cell>
          <cell r="C66" t="str">
            <v/>
          </cell>
          <cell r="D66" t="str">
            <v>Thành phố Hà Nội</v>
          </cell>
          <cell r="E66" t="str">
            <v>Quận Hoàn Kiếm</v>
          </cell>
          <cell r="G66" t="str">
            <v>HN003</v>
          </cell>
          <cell r="H66" t="str">
            <v>Nguyễn Văn Thạch</v>
          </cell>
          <cell r="I66" t="str">
            <v>MIENBAC;5%;BRG</v>
          </cell>
          <cell r="J66" t="str">
            <v>BRGMART 105 Lê Duẩn, Hà Nội</v>
          </cell>
          <cell r="K66" t="str">
            <v>BRGMART 105 Lê Duẩn, Hoàn Kiếm, Hà Nội</v>
          </cell>
          <cell r="L66" t="str">
            <v/>
          </cell>
          <cell r="M66" t="str">
            <v>BRGMART 105 Lê Duẩn, Hoàn Kiếm, Hà Nội</v>
          </cell>
          <cell r="N66">
            <v>60</v>
          </cell>
          <cell r="O66" t="b">
            <v>0</v>
          </cell>
          <cell r="P66" t="str">
            <v>CÔNG TY TNHH MTV THƯƠNG MẠI VÀ DỊCH VỤ NGỌC THƠM</v>
          </cell>
          <cell r="Q66" t="str">
            <v>Miền Bắc</v>
          </cell>
          <cell r="R66" t="str">
            <v>BRG</v>
          </cell>
        </row>
        <row r="67">
          <cell r="A67" t="str">
            <v>FUJIBRG-HNI-TTI-12561</v>
          </cell>
          <cell r="B67" t="str">
            <v>BRG Thôn Cương Ngô</v>
          </cell>
          <cell r="C67" t="str">
            <v/>
          </cell>
          <cell r="D67" t="str">
            <v>Thành phố Hà Nội</v>
          </cell>
          <cell r="E67" t="str">
            <v>Huyện Thanh Trì</v>
          </cell>
          <cell r="G67" t="str">
            <v>HN008</v>
          </cell>
          <cell r="H67" t="str">
            <v>Nguyễn Minh Sơn</v>
          </cell>
          <cell r="I67" t="str">
            <v>MIENBAC;5%;BRG</v>
          </cell>
          <cell r="J67" t="str">
            <v>BRG Thôn Cương Ngô</v>
          </cell>
          <cell r="K67" t="str">
            <v>66/673 đường Cổ Điển, TT Văn Điển, huyện Thanh Trì, HN</v>
          </cell>
          <cell r="L67" t="str">
            <v/>
          </cell>
          <cell r="M67" t="str">
            <v>66/673 đường Cổ Điển, TT Văn Điển, huyện Thanh Trì, HN</v>
          </cell>
          <cell r="N67">
            <v>60</v>
          </cell>
          <cell r="O67" t="b">
            <v>0</v>
          </cell>
          <cell r="P67" t="str">
            <v>CÔNG TY TNHH MTV THƯƠNG MẠI VÀ DỊCH VỤ NGỌC THƠM</v>
          </cell>
          <cell r="Q67" t="str">
            <v>Miền Bắc</v>
          </cell>
          <cell r="R67" t="str">
            <v>BRG</v>
          </cell>
        </row>
        <row r="68">
          <cell r="A68" t="str">
            <v>FUJIBRG-QNH-00-12571</v>
          </cell>
          <cell r="B68" t="str">
            <v>Siêu thị BRGMart Mạo Khê</v>
          </cell>
          <cell r="C68" t="str">
            <v/>
          </cell>
          <cell r="D68" t="str">
            <v>Quảng Ninh</v>
          </cell>
          <cell r="E68" t="str">
            <v>Thị xã Đông Triều</v>
          </cell>
          <cell r="I68" t="str">
            <v>MIENBAC;5%;BRG</v>
          </cell>
          <cell r="J68" t="str">
            <v>BRGMart Mao Khê</v>
          </cell>
          <cell r="K68" t="str">
            <v>Nguyễn Văn Cừ, TT. Mạo Khê, tx. Đông Triều, Quảng Ninh</v>
          </cell>
          <cell r="L68" t="str">
            <v/>
          </cell>
          <cell r="M68" t="str">
            <v>BRG số 1 nguyễn lương Bằng, P.Phạm Ngũ Lão, Tp.Hải Dương</v>
          </cell>
          <cell r="N68">
            <v>60</v>
          </cell>
          <cell r="O68" t="b">
            <v>0</v>
          </cell>
          <cell r="P68" t="str">
            <v>CÔNG TY TNHH MTV THƯƠNG MẠI VÀ DỊCH VỤ NGỌC THƠM</v>
          </cell>
          <cell r="Q68" t="str">
            <v>Miền Bắc</v>
          </cell>
          <cell r="R68" t="str">
            <v>BRG</v>
          </cell>
        </row>
        <row r="69">
          <cell r="A69" t="str">
            <v>FUJIBRG-HNI-LBN-12661</v>
          </cell>
          <cell r="B69" t="str">
            <v>BRG 362 Ngọc Lâm, Hà Nội</v>
          </cell>
          <cell r="C69" t="str">
            <v/>
          </cell>
          <cell r="D69" t="str">
            <v>Thành phố Hà Nội</v>
          </cell>
          <cell r="E69" t="str">
            <v>Quận Long Biên</v>
          </cell>
          <cell r="G69" t="str">
            <v>HN003</v>
          </cell>
          <cell r="H69" t="str">
            <v>Nguyễn Văn Thạch</v>
          </cell>
          <cell r="I69" t="str">
            <v>MIENBAC;5%;BRG</v>
          </cell>
          <cell r="J69" t="str">
            <v>BRG 362 Ngọc Lâm, Hà Nội</v>
          </cell>
          <cell r="K69" t="str">
            <v>362 Ngọc Lâm, Long Biên, Hà Nội</v>
          </cell>
          <cell r="L69" t="str">
            <v/>
          </cell>
          <cell r="M69" t="str">
            <v>362 Ngọc Lâm, Long Biên, Hà Nội</v>
          </cell>
          <cell r="N69">
            <v>60</v>
          </cell>
          <cell r="O69" t="b">
            <v>0</v>
          </cell>
          <cell r="P69" t="str">
            <v>CÔNG TY TNHH MTV THƯƠNG MẠI VÀ DỊCH VỤ NGỌC THƠM</v>
          </cell>
          <cell r="Q69" t="str">
            <v>Miền Bắc</v>
          </cell>
          <cell r="R69" t="str">
            <v>BRG</v>
          </cell>
        </row>
        <row r="70">
          <cell r="A70" t="str">
            <v>FUJIBRG-HNI-BTL-12671</v>
          </cell>
          <cell r="B70" t="str">
            <v>CH Haprofood Ecohome 3</v>
          </cell>
          <cell r="C70" t="str">
            <v/>
          </cell>
          <cell r="D70" t="str">
            <v>Thành phố Hà Nội</v>
          </cell>
          <cell r="E70" t="str">
            <v>Quận Bắc Từ Liêm</v>
          </cell>
          <cell r="G70" t="str">
            <v>HN004</v>
          </cell>
          <cell r="H70" t="str">
            <v>Hoàng Thanh Huy</v>
          </cell>
          <cell r="I70" t="str">
            <v>MIENBAC;5%;BRG</v>
          </cell>
          <cell r="J70" t="str">
            <v>BRGMART Ecohome3, Hà Nội</v>
          </cell>
          <cell r="K70" t="str">
            <v>BRGMART Ecohome3, Bắc Từ Liêm, Hà Nội</v>
          </cell>
          <cell r="L70" t="str">
            <v/>
          </cell>
          <cell r="M70" t="str">
            <v>BRGMART Ecohome3, Bắc Từ Liêm, Hà Nội</v>
          </cell>
          <cell r="N70">
            <v>60</v>
          </cell>
          <cell r="O70" t="b">
            <v>0</v>
          </cell>
          <cell r="P70" t="str">
            <v>CÔNG TY TNHH MTV THƯƠNG MẠI VÀ DỊCH VỤ NGỌC THƠM</v>
          </cell>
          <cell r="Q70" t="str">
            <v>Miền Bắc</v>
          </cell>
          <cell r="R70" t="str">
            <v>BRG</v>
          </cell>
        </row>
        <row r="71">
          <cell r="A71" t="str">
            <v>FUJIBRG-HNI-LBN-12681</v>
          </cell>
          <cell r="B71" t="str">
            <v>BRG mart N16 Sài Đồng</v>
          </cell>
          <cell r="C71" t="str">
            <v/>
          </cell>
          <cell r="D71" t="str">
            <v>Thành phố Hà Nội</v>
          </cell>
          <cell r="E71" t="str">
            <v>Quận Long Biên</v>
          </cell>
          <cell r="G71" t="str">
            <v>HN003</v>
          </cell>
          <cell r="H71" t="str">
            <v>Nguyễn Văn Thạch</v>
          </cell>
          <cell r="I71" t="str">
            <v>MIENBAC;5%;BRG</v>
          </cell>
          <cell r="J71" t="str">
            <v>BRG N16 Sài Đồng, Hà Nội</v>
          </cell>
          <cell r="K71" t="str">
            <v>G1, N16-01 Le Grand Jadin, KĐT Sài Đồng, Long Biên, Hà Nội</v>
          </cell>
          <cell r="L71" t="str">
            <v/>
          </cell>
          <cell r="M71" t="str">
            <v>G1, N16-01 Le Grand Jadin, KĐT Sài Đồng, Long Biên, Hà Nội</v>
          </cell>
          <cell r="N71">
            <v>60</v>
          </cell>
          <cell r="O71" t="b">
            <v>0</v>
          </cell>
          <cell r="P71" t="str">
            <v>CÔNG TY TNHH MTV THƯƠNG MẠI VÀ DỊCH VỤ NGỌC THƠM</v>
          </cell>
          <cell r="Q71" t="str">
            <v>Miền Bắc</v>
          </cell>
          <cell r="R71" t="str">
            <v>BRG</v>
          </cell>
        </row>
        <row r="72">
          <cell r="A72" t="str">
            <v>FUJIBRG-HNI-DAH-12691</v>
          </cell>
          <cell r="B72" t="str">
            <v>BRG mart Intracom Đông Anh</v>
          </cell>
          <cell r="C72" t="str">
            <v/>
          </cell>
          <cell r="D72" t="str">
            <v>Thành phố Hà Nội</v>
          </cell>
          <cell r="E72" t="str">
            <v>Huyện Đông Anh</v>
          </cell>
          <cell r="G72" t="str">
            <v>HN003</v>
          </cell>
          <cell r="H72" t="str">
            <v>Nguyễn Văn Thạch</v>
          </cell>
          <cell r="I72" t="str">
            <v>MIENBAC;5%;BRG</v>
          </cell>
          <cell r="J72" t="str">
            <v>BRGMart Intracom Vĩnh Ngọc</v>
          </cell>
          <cell r="K72" t="str">
            <v>BRGMart Intracom Vĩnh Ngọc, Đông anh, HN</v>
          </cell>
          <cell r="L72" t="str">
            <v/>
          </cell>
          <cell r="M72" t="str">
            <v>BRGMart Intracom Vĩnh Ngọc, Đông anh, HN</v>
          </cell>
          <cell r="N72">
            <v>60</v>
          </cell>
          <cell r="O72" t="b">
            <v>0</v>
          </cell>
          <cell r="P72" t="str">
            <v>CÔNG TY TNHH MTV THƯƠNG MẠI VÀ DỊCH VỤ NGỌC THƠM</v>
          </cell>
          <cell r="Q72" t="str">
            <v>Miền Bắc</v>
          </cell>
          <cell r="R72" t="str">
            <v>BRG</v>
          </cell>
        </row>
        <row r="73">
          <cell r="A73" t="str">
            <v>FUJIBRG-HNI-NTL-12701</v>
          </cell>
          <cell r="B73" t="str">
            <v>BRGMART MD Complex Hàm Nghi, Hà Nội</v>
          </cell>
          <cell r="C73" t="str">
            <v/>
          </cell>
          <cell r="D73" t="str">
            <v>Thành phố Hà Nội</v>
          </cell>
          <cell r="E73" t="str">
            <v>Quận Nam Từ Liêm</v>
          </cell>
          <cell r="G73" t="str">
            <v>HN004</v>
          </cell>
          <cell r="H73" t="str">
            <v>Hoàng Thanh Huy</v>
          </cell>
          <cell r="I73" t="str">
            <v>MIENBAC;5%;BRG</v>
          </cell>
          <cell r="J73" t="str">
            <v>BRGMART MD Complex Hàm Nghi, Hà Nội</v>
          </cell>
          <cell r="K73" t="str">
            <v>Tỏa nhà MD Complex, 2 Hàm Nghi, KĐT Mỹ Đình 1, Q.Nam Từ Liêm, Hà Nội</v>
          </cell>
          <cell r="L73" t="str">
            <v/>
          </cell>
          <cell r="M73" t="str">
            <v>Tỏa nhà MD Complex, 2 Hàm Nghi, KĐT Mỹ Đình 1, Q.Nam Từ Liêm, Hà Nội</v>
          </cell>
          <cell r="N73">
            <v>60</v>
          </cell>
          <cell r="O73" t="b">
            <v>0</v>
          </cell>
          <cell r="P73" t="str">
            <v>CÔNG TY TNHH MTV THƯƠNG MẠI VÀ DỊCH VỤ NGỌC THƠM</v>
          </cell>
          <cell r="Q73" t="str">
            <v>Miền Bắc</v>
          </cell>
          <cell r="R73" t="str">
            <v>BRG</v>
          </cell>
        </row>
        <row r="74">
          <cell r="A74" t="str">
            <v>FUJIBRG-HNI-CMY-12711</v>
          </cell>
          <cell r="B74" t="str">
            <v>BRG Lộc Ninh Singashine - Thị trấn Chúc Sơn</v>
          </cell>
          <cell r="C74" t="str">
            <v/>
          </cell>
          <cell r="D74" t="str">
            <v>Thành phố Hà Nội</v>
          </cell>
          <cell r="E74" t="str">
            <v>Huyện Chương Mỹ</v>
          </cell>
          <cell r="G74" t="str">
            <v>HN008</v>
          </cell>
          <cell r="H74" t="str">
            <v>Nguyễn Minh Sơn</v>
          </cell>
          <cell r="I74" t="str">
            <v>MIENBAC;5%;BRG</v>
          </cell>
          <cell r="J74" t="str">
            <v>BRG Lộc Ninh Singashine - Thị trấn Chúc Sơn</v>
          </cell>
          <cell r="K74" t="str">
            <v>BRG Lộc Ninh Singashine - Thị trấn Chúc Sơn, Chương Mỹ, HN</v>
          </cell>
          <cell r="L74" t="str">
            <v/>
          </cell>
          <cell r="M74" t="str">
            <v>BRG Lộc Ninh Singashine - Thị trấn Chúc Sơn, Chương Mỹ, HN</v>
          </cell>
          <cell r="N74">
            <v>60</v>
          </cell>
          <cell r="O74" t="b">
            <v>0</v>
          </cell>
          <cell r="P74" t="str">
            <v>CÔNG TY TNHH MTV THƯƠNG MẠI VÀ DỊCH VỤ NGỌC THƠM</v>
          </cell>
          <cell r="Q74" t="str">
            <v>Miền Bắc</v>
          </cell>
          <cell r="R74" t="str">
            <v>BRG</v>
          </cell>
        </row>
        <row r="75">
          <cell r="A75" t="str">
            <v>FUJIBRG-HNI-HBT-12721</v>
          </cell>
          <cell r="B75" t="str">
            <v>BRG UDIC Riverside 1 - 122 Vĩnh Tuy, Hai Bà Trưng, HN</v>
          </cell>
          <cell r="C75" t="str">
            <v/>
          </cell>
          <cell r="D75" t="str">
            <v>Thành phố Hà Nội</v>
          </cell>
          <cell r="E75" t="str">
            <v>Quận Hai Bà Trưng</v>
          </cell>
          <cell r="G75" t="str">
            <v>HN003</v>
          </cell>
          <cell r="H75" t="str">
            <v>Nguyễn Văn Thạch</v>
          </cell>
          <cell r="I75" t="str">
            <v>MIENBAC;5%;BRG</v>
          </cell>
          <cell r="J75" t="str">
            <v>BRG UDIC Riverside 1 - 122 Vĩnh Tuy, Hai Bà Trưng, HN</v>
          </cell>
          <cell r="K75" t="str">
            <v>BRG UDIC Riverside 1 - 122 Vĩnh Tuy, Hai Bà Trưng, HN</v>
          </cell>
          <cell r="L75" t="str">
            <v/>
          </cell>
          <cell r="M75" t="str">
            <v>BRG UDIC Riverside 1 - 122 Vĩnh Tuy, Hai Bà Trưng, HN</v>
          </cell>
          <cell r="N75">
            <v>60</v>
          </cell>
          <cell r="O75" t="b">
            <v>0</v>
          </cell>
          <cell r="P75" t="str">
            <v>CÔNG TY TNHH MTV THƯƠNG MẠI VÀ DỊCH VỤ NGỌC THƠM</v>
          </cell>
          <cell r="Q75" t="str">
            <v>Miền Bắc</v>
          </cell>
          <cell r="R75" t="str">
            <v>BRG</v>
          </cell>
        </row>
        <row r="76">
          <cell r="A76" t="str">
            <v>FUJIBRG-HNI-DDA-12731</v>
          </cell>
          <cell r="B76" t="str">
            <v>CH Haprofood 9-11 Thổ Quan</v>
          </cell>
          <cell r="C76" t="str">
            <v/>
          </cell>
          <cell r="D76" t="str">
            <v>Thành phố Hà Nội</v>
          </cell>
          <cell r="E76" t="str">
            <v>Quận Đống Đa</v>
          </cell>
          <cell r="G76" t="str">
            <v>HN003</v>
          </cell>
          <cell r="H76" t="str">
            <v>Nguyễn Văn Thạch</v>
          </cell>
          <cell r="I76" t="str">
            <v>MIENBAC;5%;BRG</v>
          </cell>
          <cell r="J76" t="str">
            <v>BRGMART 9-11 Thổ Quan, Đống Đa, HN</v>
          </cell>
          <cell r="K76" t="str">
            <v>BRGMART 9-11 Thổ Quan, Đống Đa, HN</v>
          </cell>
          <cell r="L76" t="str">
            <v/>
          </cell>
          <cell r="M76" t="str">
            <v>BRGMART 9-11 Thổ Quan, Đống Đa, HN</v>
          </cell>
          <cell r="N76">
            <v>60</v>
          </cell>
          <cell r="O76" t="b">
            <v>0</v>
          </cell>
          <cell r="P76" t="str">
            <v>CÔNG TY TNHH MTV THƯƠNG MẠI VÀ DỊCH VỤ NGỌC THƠM</v>
          </cell>
          <cell r="Q76" t="str">
            <v>Miền Bắc</v>
          </cell>
          <cell r="R76" t="str">
            <v>BRG</v>
          </cell>
        </row>
        <row r="77">
          <cell r="A77" t="str">
            <v>FUJIBRG-HNI-HBT-12741</v>
          </cell>
          <cell r="B77" t="str">
            <v>CH Haprofood 9 Lê Qúy Đôn</v>
          </cell>
          <cell r="C77" t="str">
            <v/>
          </cell>
          <cell r="D77" t="str">
            <v>Thành phố Hà Nội</v>
          </cell>
          <cell r="E77" t="str">
            <v>Quận Hai Bà Trưng</v>
          </cell>
          <cell r="G77" t="str">
            <v>HN003</v>
          </cell>
          <cell r="H77" t="str">
            <v>Nguyễn Văn Thạch</v>
          </cell>
          <cell r="I77" t="str">
            <v>MIENBAC;5%;BRG</v>
          </cell>
          <cell r="J77" t="str">
            <v>BRGMART 9 Lê Quý Đôn, Hai Bà Trưng, HN</v>
          </cell>
          <cell r="K77" t="str">
            <v>BRGMART 9 Lê Quý Đôn, Hai Bà Trưng, HN</v>
          </cell>
          <cell r="L77" t="str">
            <v/>
          </cell>
          <cell r="M77" t="str">
            <v>BRGMART 9 Lê Quý Đôn, Hai Bà Trưng, HN</v>
          </cell>
          <cell r="N77">
            <v>60</v>
          </cell>
          <cell r="O77" t="b">
            <v>0</v>
          </cell>
          <cell r="P77" t="str">
            <v>CÔNG TY TNHH MTV THƯƠNG MẠI VÀ DỊCH VỤ NGỌC THƠM</v>
          </cell>
          <cell r="Q77" t="str">
            <v>Miền Bắc</v>
          </cell>
          <cell r="R77" t="str">
            <v>BRG</v>
          </cell>
        </row>
        <row r="78">
          <cell r="A78" t="str">
            <v>FUJIBRG-HNI-HKM-12751</v>
          </cell>
          <cell r="B78" t="str">
            <v>CH Haprofood 24 Trần Nhật Duật</v>
          </cell>
          <cell r="C78" t="str">
            <v/>
          </cell>
          <cell r="D78" t="str">
            <v>Thành phố Hà Nội</v>
          </cell>
          <cell r="E78" t="str">
            <v>Quận Hoàn Kiếm</v>
          </cell>
          <cell r="G78" t="str">
            <v>HN008</v>
          </cell>
          <cell r="H78" t="str">
            <v>Nguyễn Minh Sơn</v>
          </cell>
          <cell r="I78" t="str">
            <v>MIENBAC;5%;BRG</v>
          </cell>
          <cell r="J78" t="str">
            <v>BRG 24 Trần Nhật Duật, Hoàn Kiếm, Hà Nội</v>
          </cell>
          <cell r="K78" t="str">
            <v>24 Trần Nhật Duật, Phường Đông Xuân, Q.Hoàn Kiếm, Hà Nội</v>
          </cell>
          <cell r="L78" t="str">
            <v/>
          </cell>
          <cell r="M78" t="str">
            <v>24 Trần Nhật Duật, Phường Đông Xuân, Q.Hoàn Kiếm, Hà Nội</v>
          </cell>
          <cell r="N78">
            <v>60</v>
          </cell>
          <cell r="O78" t="b">
            <v>0</v>
          </cell>
          <cell r="P78" t="str">
            <v>CÔNG TY TNHH MTV THƯƠNG MẠI VÀ DỊCH VỤ NGỌC THƠM</v>
          </cell>
          <cell r="Q78" t="str">
            <v>Miền Bắc</v>
          </cell>
          <cell r="R78" t="str">
            <v>BRG</v>
          </cell>
        </row>
        <row r="79">
          <cell r="A79" t="str">
            <v>FUJIBRG-HNI-HBT-12761</v>
          </cell>
          <cell r="B79" t="str">
            <v>Siêu thị FujiMart 51 Lê Đại Hành</v>
          </cell>
          <cell r="C79" t="str">
            <v/>
          </cell>
          <cell r="D79" t="str">
            <v>Thành phố Hà Nội</v>
          </cell>
          <cell r="E79" t="str">
            <v>Quận Hai Bà Trưng</v>
          </cell>
          <cell r="F79" t="str">
            <v>Phường Lê Đại Hành</v>
          </cell>
          <cell r="G79" t="str">
            <v>HN003</v>
          </cell>
          <cell r="H79" t="str">
            <v>Nguyễn Văn Thạch</v>
          </cell>
          <cell r="I79" t="str">
            <v>MIENBAC;5%;BRG</v>
          </cell>
          <cell r="J79" t="str">
            <v>Siêu thị FujiMart 51 Lê Đại Hành</v>
          </cell>
          <cell r="K79" t="str">
            <v>Số 51 Lê Đại Hành, P. Lê Đại Hành, Q. Hai Bà Trưng, HN</v>
          </cell>
          <cell r="L79" t="str">
            <v/>
          </cell>
          <cell r="M79" t="str">
            <v>Số 51 Lê Đại Hành, P. Lê Đại Hành, Q. Hai Bà Trưng, HN</v>
          </cell>
          <cell r="N79">
            <v>60</v>
          </cell>
          <cell r="O79" t="b">
            <v>0</v>
          </cell>
          <cell r="P79" t="str">
            <v>CÔNG TY TNHH MTV THƯƠNG MẠI VÀ DỊCH VỤ NGỌC THƠM</v>
          </cell>
          <cell r="Q79" t="str">
            <v>Miền Bắc</v>
          </cell>
          <cell r="R79" t="str">
            <v>BRG</v>
          </cell>
        </row>
        <row r="80">
          <cell r="A80" t="str">
            <v>FUJIBRG-HPG-00-12801</v>
          </cell>
          <cell r="B80" t="str">
            <v>Siêu thị BRGMart Đồ Sơn Hải Phòng</v>
          </cell>
          <cell r="C80" t="str">
            <v/>
          </cell>
          <cell r="D80" t="str">
            <v>Hải Phòng</v>
          </cell>
          <cell r="I80" t="str">
            <v>MIENBAC;5%;BRG</v>
          </cell>
          <cell r="J80" t="str">
            <v>Siêu thị BRGMart Đồ Sơn Hải Phòng</v>
          </cell>
          <cell r="K80" t="str">
            <v>BRG Khu d.cư số 8, Đường 353, P. Ngọc Xuyên, Q. Đồ Sơn, Hải Phòng</v>
          </cell>
          <cell r="L80" t="str">
            <v/>
          </cell>
          <cell r="M80" t="str">
            <v>BRG Khu d.cư số 8, Đường 353, P. Ngọc Xuyên, Q. Đồ Sơn, Hải Phòng</v>
          </cell>
          <cell r="N80">
            <v>60</v>
          </cell>
          <cell r="O80" t="b">
            <v>0</v>
          </cell>
          <cell r="P80" t="str">
            <v>CÔNG TY TNHH MTV THƯƠNG MẠI VÀ DỊCH VỤ NGỌC THƠM</v>
          </cell>
          <cell r="Q80" t="str">
            <v>Miền Bắc</v>
          </cell>
          <cell r="R80" t="str">
            <v>BRG</v>
          </cell>
        </row>
        <row r="81">
          <cell r="A81" t="str">
            <v>FUJIBRG-HNI-DDA-13011</v>
          </cell>
          <cell r="B81" t="str">
            <v>Seikamart Phạm Ngọc Thạch</v>
          </cell>
          <cell r="C81" t="str">
            <v/>
          </cell>
          <cell r="D81" t="str">
            <v>Thành phố Hà Nội</v>
          </cell>
          <cell r="E81" t="str">
            <v>Quận Đống Đa</v>
          </cell>
          <cell r="G81" t="str">
            <v>HN003</v>
          </cell>
          <cell r="H81" t="str">
            <v>Nguyễn Văn Thạch</v>
          </cell>
          <cell r="I81" t="str">
            <v>5%; BRG; MIENBAC</v>
          </cell>
          <cell r="J81" t="str">
            <v>BRG 8 Phạm Ngọc Thạch, Đống Đa, HN</v>
          </cell>
          <cell r="K81" t="str">
            <v>BRGMART Số 8 Phạm Ngọc Thạch, Đống Đa, HN</v>
          </cell>
          <cell r="L81" t="str">
            <v/>
          </cell>
          <cell r="M81" t="str">
            <v>BRGMART Số 8 Phạm Ngọc Thạch, Đống Đa, HN</v>
          </cell>
          <cell r="N81">
            <v>60</v>
          </cell>
          <cell r="O81" t="b">
            <v>0</v>
          </cell>
          <cell r="P81" t="str">
            <v>CÔNG TY TNHH MTV THƯƠNG MẠI VÀ DỊCH VỤ NGỌC THƠM</v>
          </cell>
          <cell r="Q81" t="str">
            <v>Miền Bắc</v>
          </cell>
          <cell r="R81" t="str">
            <v>BRG</v>
          </cell>
        </row>
        <row r="82">
          <cell r="A82" t="str">
            <v>FUJIBRG-HNI-HKM-13031</v>
          </cell>
          <cell r="B82" t="str">
            <v>BRG 1 Lý Nam Đế, Hoàn Kiếm, Hà Nội</v>
          </cell>
          <cell r="C82" t="str">
            <v/>
          </cell>
          <cell r="D82" t="str">
            <v>Thành phố Hà Nội</v>
          </cell>
          <cell r="E82" t="str">
            <v>Quận Hoàn Kiếm</v>
          </cell>
          <cell r="G82" t="str">
            <v>HN008</v>
          </cell>
          <cell r="H82" t="str">
            <v>Nguyễn Minh Sơn</v>
          </cell>
          <cell r="I82" t="str">
            <v>5%; BRG; MIENBAC</v>
          </cell>
          <cell r="J82" t="str">
            <v>BRG 1 Lý Nam Đế, Hoàn Kiếm, Hà Nội</v>
          </cell>
          <cell r="K82" t="str">
            <v>BRG 1 Lý Nam Đế, Hoàn Kiếm, Hà Nội</v>
          </cell>
          <cell r="L82" t="str">
            <v/>
          </cell>
          <cell r="M82" t="str">
            <v>BRG 1 Lý Nam Đế, Hoàn Kiếm, Hà Nội</v>
          </cell>
          <cell r="N82">
            <v>60</v>
          </cell>
          <cell r="O82" t="b">
            <v>0</v>
          </cell>
          <cell r="P82" t="str">
            <v>CÔNG TY TNHH MTV THƯƠNG MẠI VÀ DỊCH VỤ NGỌC THƠM</v>
          </cell>
          <cell r="Q82" t="str">
            <v>Miền Bắc</v>
          </cell>
          <cell r="R82" t="str">
            <v>BRG</v>
          </cell>
        </row>
        <row r="83">
          <cell r="A83" t="str">
            <v>FUJIBRG-HNI-TXN-13041</v>
          </cell>
          <cell r="B83" t="str">
            <v>Seikamart 275 nguyễn Trãi</v>
          </cell>
          <cell r="C83" t="str">
            <v/>
          </cell>
          <cell r="D83" t="str">
            <v>Thành phố Hà Nội</v>
          </cell>
          <cell r="E83" t="str">
            <v>Quận Thanh Xuân</v>
          </cell>
          <cell r="G83" t="str">
            <v>HN008</v>
          </cell>
          <cell r="H83" t="str">
            <v>Nguyễn Minh Sơn</v>
          </cell>
          <cell r="I83" t="str">
            <v>5%; BRG; MIENBAC</v>
          </cell>
          <cell r="J83" t="str">
            <v>BRGMART 275 Nguyễn Trãi, Hà Nội</v>
          </cell>
          <cell r="K83" t="str">
            <v>Tầng 1, tòa A, chung cư Goldland, 275 Nguyễn Trãi, Q.Thanh Xuân, Hà Nội</v>
          </cell>
          <cell r="L83" t="str">
            <v/>
          </cell>
          <cell r="M83" t="str">
            <v>Tầng 1, tòa A, chung cư Goldland, 275 Nguyễn Trãi, Q.Thanh Xuân, Hà Nội</v>
          </cell>
          <cell r="N83">
            <v>60</v>
          </cell>
          <cell r="O83" t="b">
            <v>0</v>
          </cell>
          <cell r="P83" t="str">
            <v>CÔNG TY TNHH MTV THƯƠNG MẠI VÀ DỊCH VỤ NGỌC THƠM</v>
          </cell>
          <cell r="Q83" t="str">
            <v>Miền Bắc</v>
          </cell>
          <cell r="R83" t="str">
            <v>BRG</v>
          </cell>
        </row>
        <row r="84">
          <cell r="A84" t="str">
            <v>FUJIBRG-HNI-THO-13061</v>
          </cell>
          <cell r="B84" t="str">
            <v>Seika Dimond Westlake 98 Tô Ngọc Vân</v>
          </cell>
          <cell r="C84" t="str">
            <v/>
          </cell>
          <cell r="D84" t="str">
            <v>Thành phố Hà Nội</v>
          </cell>
          <cell r="E84" t="str">
            <v>Quận Tây Hồ</v>
          </cell>
          <cell r="G84" t="str">
            <v>HN008</v>
          </cell>
          <cell r="H84" t="str">
            <v>Nguyễn Minh Sơn</v>
          </cell>
          <cell r="I84" t="str">
            <v>5%; BRG; MIENBAC</v>
          </cell>
          <cell r="J84" t="str">
            <v>BRGMART 98 Tô Ngọc Vân, Hà Nội</v>
          </cell>
          <cell r="K84" t="str">
            <v>98 Tô Ngọc Vân, Tây Hồ, HN</v>
          </cell>
          <cell r="L84" t="str">
            <v/>
          </cell>
          <cell r="M84" t="str">
            <v>98 Tô Ngọc Vân, Tây Hồ, HN</v>
          </cell>
          <cell r="N84">
            <v>60</v>
          </cell>
          <cell r="O84" t="b">
            <v>0</v>
          </cell>
          <cell r="P84" t="str">
            <v>CÔNG TY TNHH MTV THƯƠNG MẠI VÀ DỊCH VỤ NGỌC THƠM</v>
          </cell>
          <cell r="Q84" t="str">
            <v>Miền Bắc</v>
          </cell>
          <cell r="R84" t="str">
            <v>BRG</v>
          </cell>
        </row>
        <row r="85">
          <cell r="A85" t="str">
            <v>KL-HNI-TTI-CANHTOAN</v>
          </cell>
          <cell r="B85" t="str">
            <v>TRẦN CẢNH TOÀN</v>
          </cell>
          <cell r="C85" t="str">
            <v>ncc giò lụa Khánh Toàn</v>
          </cell>
          <cell r="D85" t="str">
            <v>Thành phố Hà Nội</v>
          </cell>
          <cell r="E85" t="str">
            <v>Huyện Thanh Trì</v>
          </cell>
          <cell r="F85" t="str">
            <v>Xã Liên Ninh</v>
          </cell>
          <cell r="I85" t="str">
            <v>MIENBAC</v>
          </cell>
          <cell r="L85" t="str">
            <v>0105426204</v>
          </cell>
          <cell r="M85" t="str">
            <v>Tại nhà, thôn Thọ Am, Xã Liên Ninh, Huyện Thanh Trì, Thành phố Hà Nội, Việt Nam</v>
          </cell>
          <cell r="O85" t="b">
            <v>0</v>
          </cell>
          <cell r="P85" t="str">
            <v>CÔNG TY TNHH MTV THƯƠNG MẠI VÀ DỊCH VỤ NGỌC THƠM</v>
          </cell>
          <cell r="Q85" t="str">
            <v>Miền Bắc</v>
          </cell>
          <cell r="R85" t="str">
            <v>CANHTOAN</v>
          </cell>
        </row>
        <row r="86">
          <cell r="A86" t="str">
            <v>KL-HNI-00-CHIHAU</v>
          </cell>
          <cell r="B86" t="str">
            <v>Hộ kinh doanh Phúc Hậu (chị Liên sđt 0982164624)</v>
          </cell>
          <cell r="D86" t="str">
            <v>Thành phố Hà Nội</v>
          </cell>
          <cell r="G86" t="str">
            <v>HN006</v>
          </cell>
          <cell r="H86" t="str">
            <v>Phan Trọng Cường</v>
          </cell>
          <cell r="M86" t="str">
            <v>Hà Nội</v>
          </cell>
          <cell r="O86" t="b">
            <v>1</v>
          </cell>
          <cell r="P86" t="str">
            <v>CÔNG TY TNHH MTV THƯƠNG MẠI VÀ DỊCH VỤ NGỌC THƠM</v>
          </cell>
          <cell r="Q86" t="str">
            <v>Miền Bắc</v>
          </cell>
          <cell r="R86" t="str">
            <v>CHIHAU624</v>
          </cell>
        </row>
        <row r="87">
          <cell r="A87" t="str">
            <v>KL-BNH-00-KINHDONG</v>
          </cell>
          <cell r="B87" t="str">
            <v>Cửa hàng tiện lợi Kinh Đông</v>
          </cell>
          <cell r="D87" t="str">
            <v>Bắc Ninh</v>
          </cell>
          <cell r="I87" t="str">
            <v>MIENBAC</v>
          </cell>
          <cell r="M87" t="str">
            <v>Lô số 6, Đường Ngô Tất Tố, Phường Ninh Xá, Thành Phố Bắc Ninh, Tỉnh Bắc Ninh</v>
          </cell>
          <cell r="O87" t="b">
            <v>0</v>
          </cell>
          <cell r="P87" t="str">
            <v>CÔNG TY TNHH MTV THƯƠNG MẠI VÀ DỊCH VỤ NGỌC THƠM</v>
          </cell>
          <cell r="Q87" t="str">
            <v>Miền Bắc</v>
          </cell>
          <cell r="R87" t="str">
            <v>CHKINHDONG-BACNINH</v>
          </cell>
        </row>
        <row r="88">
          <cell r="A88" t="str">
            <v>KL-HPG-00-CHOHAY</v>
          </cell>
          <cell r="B88" t="str">
            <v>HỘ KINH DOANH LÊ THỊ KHÁNH LOAN- CHỢ HAY</v>
          </cell>
          <cell r="C88" t="str">
            <v/>
          </cell>
          <cell r="D88" t="str">
            <v>Hải Phòng</v>
          </cell>
          <cell r="E88" t="str">
            <v>Quận Hồng Bàng</v>
          </cell>
          <cell r="F88" t="str">
            <v>Phường Quán Toan</v>
          </cell>
          <cell r="G88" t="str">
            <v>HN006</v>
          </cell>
          <cell r="H88" t="str">
            <v>Phan Trọng Cường</v>
          </cell>
          <cell r="I88" t="str">
            <v>KLGT</v>
          </cell>
          <cell r="J88" t="str">
            <v>HỘ KINH DOANH LÊ THỊ KHÁNH LOAN- CHỢ HAY</v>
          </cell>
          <cell r="K88" t="str">
            <v>Thửa đất số 22, Phường Quán Toan, Quận Hồng Bàng, Thành phố Hải Phòng, Việt Nam</v>
          </cell>
          <cell r="L88" t="str">
            <v>8112982260-001</v>
          </cell>
          <cell r="M88" t="str">
            <v>Thửa đất số 22, Phường Quán Toan, Quận Hồng Bàng, Thành phố Hải Phòng, Việt Nam</v>
          </cell>
          <cell r="O88" t="b">
            <v>0</v>
          </cell>
          <cell r="P88" t="str">
            <v>CÔNG TY TNHH MTV THƯƠNG MẠI VÀ DỊCH VỤ NGỌC THƠM</v>
          </cell>
          <cell r="Q88" t="str">
            <v>Miền Bắc</v>
          </cell>
          <cell r="R88" t="str">
            <v>CHOHAY</v>
          </cell>
        </row>
        <row r="89">
          <cell r="A89" t="str">
            <v>CircleK-HNI-THO-010</v>
          </cell>
          <cell r="B89" t="str">
            <v>CHI NHÁNH CÔNG TY TNHH VÒNG TRÒN ĐỎ TẠI HÀ NỘI</v>
          </cell>
          <cell r="D89" t="str">
            <v>Thành phố Hà Nội</v>
          </cell>
          <cell r="I89" t="str">
            <v>Circlek; Circlekmienbac; MIENBAC</v>
          </cell>
          <cell r="L89" t="str">
            <v>0306182043-010</v>
          </cell>
          <cell r="M89" t="str">
            <v>Số 205 Lạc Long Quân, Phường Tây Hồ, Thành phố Hà Nội, Việt Nam</v>
          </cell>
          <cell r="N89">
            <v>67</v>
          </cell>
          <cell r="O89" t="b">
            <v>0</v>
          </cell>
          <cell r="P89" t="str">
            <v>CÔNG TY TNHH MTV THƯƠNG MẠI VÀ DỊCH VỤ NGỌC THƠM</v>
          </cell>
          <cell r="Q89" t="str">
            <v>Miền Bắc</v>
          </cell>
          <cell r="R89" t="str">
            <v>CircleK</v>
          </cell>
        </row>
        <row r="90">
          <cell r="A90" t="str">
            <v>CircleK-QNH-00-015</v>
          </cell>
          <cell r="B90" t="str">
            <v>CHI NHÁNH CÔNG TY TNHH VÒNG TRÒN ĐỎ TẠI QUẢNG NINH</v>
          </cell>
          <cell r="D90" t="str">
            <v>Quảng Ninh</v>
          </cell>
          <cell r="I90" t="str">
            <v>Circlek; Circlekmienbac; MIENBAC</v>
          </cell>
          <cell r="L90" t="str">
            <v>0306182043-015</v>
          </cell>
          <cell r="M90" t="str">
            <v>Căn nhà số 01, Lô A6, Khu đô thị mới phía đông Hòn Cặp Bè, Tổ 4, Khu phố 4A, Phường Hạ Long, Tỉnh Quảng Ninh, Việt Nam</v>
          </cell>
          <cell r="N90">
            <v>67</v>
          </cell>
          <cell r="O90" t="b">
            <v>0</v>
          </cell>
          <cell r="P90" t="str">
            <v>CÔNG TY TNHH MTV THƯƠNG MẠI VÀ DỊCH VỤ NGỌC THƠM</v>
          </cell>
          <cell r="Q90" t="str">
            <v>Miền Bắc</v>
          </cell>
          <cell r="R90" t="str">
            <v>CircleK</v>
          </cell>
        </row>
        <row r="91">
          <cell r="A91" t="str">
            <v>CircleK-HPG-00-019</v>
          </cell>
          <cell r="B91" t="str">
            <v>CHI NHÁNH CÔNG TY TNHH VÒNG TRÒN ĐỎ TẠI HẢI PHÒNG</v>
          </cell>
          <cell r="D91" t="str">
            <v>Hải Phòng</v>
          </cell>
          <cell r="I91" t="str">
            <v>Circlek; Circlekmienbac; MIENBAC</v>
          </cell>
          <cell r="L91" t="str">
            <v>0306182043-019</v>
          </cell>
          <cell r="M91" t="str">
            <v>261A đường Trần Nguyên Hãn, Phường An Biên, Thành phố Hải Phòng, Việt Nam</v>
          </cell>
          <cell r="N91">
            <v>67</v>
          </cell>
          <cell r="O91" t="b">
            <v>0</v>
          </cell>
          <cell r="P91" t="str">
            <v>CÔNG TY TNHH MTV THƯƠNG MẠI VÀ DỊCH VỤ NGỌC THƠM</v>
          </cell>
          <cell r="Q91" t="str">
            <v>Miền Bắc</v>
          </cell>
          <cell r="R91" t="str">
            <v>CircleK</v>
          </cell>
        </row>
        <row r="92">
          <cell r="A92" t="str">
            <v>CircleK-HYN-00-023</v>
          </cell>
          <cell r="B92" t="str">
            <v>CHI NHÁNH CÔNG TY TNHH VÒNG TRÒN ĐỎ TẠI HƯNG YÊN</v>
          </cell>
          <cell r="D92" t="str">
            <v>Hưng Yên</v>
          </cell>
          <cell r="I92" t="str">
            <v>Circlek; Circlekmienbac; MIENBAC</v>
          </cell>
          <cell r="K92" t="str">
            <v>Số MRA-095A, Đường nội bộ Khu biệt thự Thủy Nguyên, Xã Phụng Công, Tỉnh Hưng Yên, Việt Nam</v>
          </cell>
          <cell r="L92" t="str">
            <v>0306182043-023</v>
          </cell>
          <cell r="M92" t="str">
            <v>Số MRA-095A, Đường nội bộ Khu biệt thự Thủy Nguyên, Xã Phụng Công, Tỉnh Hưng Yên, Việt Nam</v>
          </cell>
          <cell r="N92">
            <v>67</v>
          </cell>
          <cell r="O92" t="b">
            <v>0</v>
          </cell>
          <cell r="P92" t="str">
            <v>CÔNG TY TNHH MTV THƯƠNG MẠI VÀ DỊCH VỤ NGỌC THƠM</v>
          </cell>
          <cell r="Q92" t="str">
            <v>Miền Bắc</v>
          </cell>
          <cell r="R92" t="str">
            <v>CircleK</v>
          </cell>
        </row>
        <row r="93">
          <cell r="A93" t="str">
            <v>CircleK-BNH-00-024</v>
          </cell>
          <cell r="B93" t="str">
            <v>CHI NHÁNH CÔNG TY TNHH VÒNG TRÒN ĐỎ TẠI BẮC NINH</v>
          </cell>
          <cell r="D93" t="str">
            <v>Bắc Ninh</v>
          </cell>
          <cell r="I93" t="str">
            <v>Circlek; Circlekmienbac; MIENBAC</v>
          </cell>
          <cell r="L93" t="str">
            <v>0306182043-024</v>
          </cell>
          <cell r="M93" t="str">
            <v>125 Trần Hưng Đạo, Khu phố 4, Phường Kinh Bắc, Tỉnh Bắc Ninh, Việt Nam</v>
          </cell>
          <cell r="N93">
            <v>67</v>
          </cell>
          <cell r="O93" t="b">
            <v>0</v>
          </cell>
          <cell r="P93" t="str">
            <v>CÔNG TY TNHH MTV THƯƠNG MẠI VÀ DỊCH VỤ NGỌC THƠM</v>
          </cell>
          <cell r="Q93" t="str">
            <v>Miền Bắc</v>
          </cell>
          <cell r="R93" t="str">
            <v>CircleK</v>
          </cell>
        </row>
        <row r="94">
          <cell r="A94" t="str">
            <v>CircleK-TNN-00-029</v>
          </cell>
          <cell r="B94" t="str">
            <v>CHI NHÁNH CÔNG TY TNHH VÒNG TRÒN ĐỎ TẠI THÁI NGUYÊN</v>
          </cell>
          <cell r="D94" t="str">
            <v>Thái Nguyên</v>
          </cell>
          <cell r="I94" t="str">
            <v>Circlek; Circlekmienbac; MIENBAC</v>
          </cell>
          <cell r="L94" t="str">
            <v>0306182043-029</v>
          </cell>
          <cell r="M94" t="str">
            <v>Số 28 đường Lương Ngọc Quyến, Phường Phan Đình Phùng, Tỉnh Thái Nguyên, Việt Nam</v>
          </cell>
          <cell r="N94">
            <v>67</v>
          </cell>
          <cell r="O94" t="b">
            <v>0</v>
          </cell>
          <cell r="P94" t="str">
            <v>CÔNG TY TNHH MTV THƯƠNG MẠI VÀ DỊCH VỤ NGỌC THƠM</v>
          </cell>
          <cell r="Q94" t="str">
            <v>Miền Bắc</v>
          </cell>
          <cell r="R94" t="str">
            <v>CircleK</v>
          </cell>
        </row>
        <row r="95">
          <cell r="A95" t="str">
            <v>CircleK-QNH-00-HL4001</v>
          </cell>
          <cell r="B95" t="str">
            <v>CircleK Số 1 lô A6, KĐT Mới phía đông Hòn Cặp Bè, tổ 4, khu 4A</v>
          </cell>
          <cell r="D95" t="str">
            <v>Quảng Ninh</v>
          </cell>
          <cell r="I95" t="str">
            <v>Circlek; Circlekmienbac; MIENBAC</v>
          </cell>
          <cell r="J95" t="str">
            <v>CircleK Số 1 lô A6, KĐT Mới phía đông Hòn Cặp Bè, tổ 4, khu 4A</v>
          </cell>
          <cell r="M95" t="str">
            <v>Số 1 lô A6, KĐT Mới phía đông Hòn Cặp Bè, Tổ 4, khu 4A, Phường Hồng Hải, Thành phố Hạ Long, Tỉnh Quảng Ninh</v>
          </cell>
          <cell r="N95">
            <v>67</v>
          </cell>
          <cell r="O95" t="b">
            <v>0</v>
          </cell>
          <cell r="P95" t="str">
            <v>CÔNG TY TNHH MTV THƯƠNG MẠI VÀ DỊCH VỤ NGỌC THƠM</v>
          </cell>
          <cell r="Q95" t="str">
            <v>Miền Bắc</v>
          </cell>
          <cell r="R95" t="str">
            <v>CircleK</v>
          </cell>
        </row>
        <row r="96">
          <cell r="A96" t="str">
            <v>CircleK-QNH-00-HL4002</v>
          </cell>
          <cell r="B96" t="str">
            <v>CircleK Tầng 1, tòa A, khu dịch vụ 7A-8A tòa nhà Lideco Hạ Long</v>
          </cell>
          <cell r="D96" t="str">
            <v>Quảng Ninh</v>
          </cell>
          <cell r="I96" t="str">
            <v>Circlek; Circlekmienbac; MIENBAC</v>
          </cell>
          <cell r="J96" t="str">
            <v>CircleK Tầng 1, tòa A, khu dịch vụ 7A-8A tòa nhà Lideco Hạ Long</v>
          </cell>
          <cell r="M96" t="str">
            <v>Tầng 1, Tòa A, khu dịch vụ 7A-8A tòa nhà Lideco Hạ Long, Phường Trần Hưng Đạo, Thành phố Hạ Long, Tỉnh Quảng Ninh</v>
          </cell>
          <cell r="N96">
            <v>67</v>
          </cell>
          <cell r="O96" t="b">
            <v>0</v>
          </cell>
          <cell r="P96" t="str">
            <v>CÔNG TY TNHH MTV THƯƠNG MẠI VÀ DỊCH VỤ NGỌC THƠM</v>
          </cell>
          <cell r="Q96" t="str">
            <v>Miền Bắc</v>
          </cell>
          <cell r="R96" t="str">
            <v>CircleK</v>
          </cell>
        </row>
        <row r="97">
          <cell r="A97" t="str">
            <v>CircleK-QNH-00-HL4005</v>
          </cell>
          <cell r="B97" t="str">
            <v>CircleK Số 534 Nguyễn Văn Cừ, Phường Hồng Hải, Thành phố Hạ Long</v>
          </cell>
          <cell r="D97" t="str">
            <v>Quảng Ninh</v>
          </cell>
          <cell r="E97" t="str">
            <v>Thành phố Hạ Long</v>
          </cell>
          <cell r="F97" t="str">
            <v>Phường Hồng Hải</v>
          </cell>
          <cell r="I97" t="str">
            <v>Circlek; Circlekmienbac; MIENBAC</v>
          </cell>
          <cell r="J97" t="str">
            <v>Hồng Nhung</v>
          </cell>
          <cell r="K97" t="str">
            <v>Số 534 Nguyễn Văn Cừ, Phường Hồng Hải, Thành phố Hạ Long, Tỉnh Quảng Ninh, Việt Nam</v>
          </cell>
          <cell r="M97" t="str">
            <v>Số 534 Nguyễn Văn Cừ, Phường Hồng Hải, Thành phố Hạ Long, Tỉnh Quảng Ninh, Việt Nam</v>
          </cell>
          <cell r="N97">
            <v>67</v>
          </cell>
          <cell r="O97" t="b">
            <v>0</v>
          </cell>
          <cell r="P97" t="str">
            <v>CÔNG TY TNHH MTV THƯƠNG MẠI VÀ DỊCH VỤ NGỌC THƠM</v>
          </cell>
          <cell r="Q97" t="str">
            <v>Miền Bắc</v>
          </cell>
          <cell r="R97" t="str">
            <v>CircleK</v>
          </cell>
        </row>
        <row r="98">
          <cell r="A98" t="str">
            <v>CircleK-QNH-00-HL4006</v>
          </cell>
          <cell r="B98" t="str">
            <v>CircleK Số 114 đường Hạ Long, Phường Bãi Cháy, Thành phố Hạ Long</v>
          </cell>
          <cell r="D98" t="str">
            <v>Quảng Ninh</v>
          </cell>
          <cell r="E98" t="str">
            <v>Thành phố Hạ Long</v>
          </cell>
          <cell r="F98" t="str">
            <v>Phường Bãi Cháy</v>
          </cell>
          <cell r="I98" t="str">
            <v>Circlek; Circlekmienbac; MIENBAC</v>
          </cell>
          <cell r="J98" t="str">
            <v>CircleK Số 114 đường Hạ Long, Phường Bãi Cháy, Thành phố Hạ Long</v>
          </cell>
          <cell r="K98" t="str">
            <v>Số 114 đường Hạ Long, Phường Bãi Cháy, Thành phố Hạ Long, Tỉnh Quảng Ninh, Việt Nam</v>
          </cell>
          <cell r="M98" t="str">
            <v>Số 114 đường Hạ Long, Phường Bãi Cháy, Thành phố Hạ Long, Tỉnh Quảng Ninh, Việt Nam</v>
          </cell>
          <cell r="N98">
            <v>67</v>
          </cell>
          <cell r="O98" t="b">
            <v>0</v>
          </cell>
          <cell r="P98" t="str">
            <v>CÔNG TY TNHH MTV THƯƠNG MẠI VÀ DỊCH VỤ NGỌC THƠM</v>
          </cell>
          <cell r="Q98" t="str">
            <v>Miền Bắc</v>
          </cell>
          <cell r="R98" t="str">
            <v>CircleK</v>
          </cell>
        </row>
        <row r="99">
          <cell r="A99" t="str">
            <v>CircleK-QNH-00-HL4007</v>
          </cell>
          <cell r="B99" t="str">
            <v>CircleK Số 550, Tổ 3, Khu phố 9A, đường Hạ Long, Phường Bãi Cháy, Thành phố Hạ Long</v>
          </cell>
          <cell r="D99" t="str">
            <v>Quảng Ninh</v>
          </cell>
          <cell r="E99" t="str">
            <v>Thành phố Hạ Long</v>
          </cell>
          <cell r="F99" t="str">
            <v>Phường Bãi Cháy</v>
          </cell>
          <cell r="I99" t="str">
            <v>Circlek; Circlekmienbac; MIENBAC</v>
          </cell>
          <cell r="J99" t="str">
            <v>CircleK Số 550, Tổ 3, Khu phố 9A, đường Hạ Long, Phường Bãi Cháy, Thành phố Hạ Long</v>
          </cell>
          <cell r="K99" t="str">
            <v>Số 550, Tổ 3, Khu phố 9A, đường Hạ Long, Phường Bãi Cháy, Thành phố Hạ Long, Tỉnh Quảng Ninh, Việt Nam</v>
          </cell>
          <cell r="M99" t="str">
            <v>Số 550, Tổ 3, Khu phố 9A, đường Hạ Long, Phường Bãi Cháy, Thành phố Hạ Long, Tỉnh Quảng Ninh, Việt Nam</v>
          </cell>
          <cell r="N99">
            <v>67</v>
          </cell>
          <cell r="O99" t="b">
            <v>0</v>
          </cell>
          <cell r="P99" t="str">
            <v>CÔNG TY TNHH MTV THƯƠNG MẠI VÀ DỊCH VỤ NGỌC THƠM</v>
          </cell>
          <cell r="Q99" t="str">
            <v>Miền Bắc</v>
          </cell>
          <cell r="R99" t="str">
            <v>CircleK</v>
          </cell>
        </row>
        <row r="100">
          <cell r="A100" t="str">
            <v>CircleK-HNI-CGY-HN2001</v>
          </cell>
          <cell r="B100" t="str">
            <v>CircleK Số 9-1E Khu Đô Thị Trung Yên</v>
          </cell>
          <cell r="D100" t="str">
            <v>Thành phố Hà Nội</v>
          </cell>
          <cell r="G100" t="str">
            <v>HN004</v>
          </cell>
          <cell r="H100" t="str">
            <v>Hoàng Thanh Huy</v>
          </cell>
          <cell r="I100" t="str">
            <v>Circlek; Circlekmienbac; MIENBAC</v>
          </cell>
          <cell r="J100" t="str">
            <v>CircleK Số 9-1E Khu Đô Thị Trung Yên</v>
          </cell>
          <cell r="M100" t="str">
            <v>Số 9-1E Khu đô thị Trung Yên, Phường Trung Hòa, Cầu Giấy, Hà Nội</v>
          </cell>
          <cell r="N100">
            <v>67</v>
          </cell>
          <cell r="O100" t="b">
            <v>0</v>
          </cell>
          <cell r="P100" t="str">
            <v>CÔNG TY TNHH MTV THƯƠNG MẠI VÀ DỊCH VỤ NGỌC THƠM</v>
          </cell>
          <cell r="Q100" t="str">
            <v>Miền Bắc</v>
          </cell>
          <cell r="R100" t="str">
            <v>CircleK</v>
          </cell>
        </row>
        <row r="101">
          <cell r="A101" t="str">
            <v>CircleK-HNI-DDA-HN2003</v>
          </cell>
          <cell r="B101" t="str">
            <v>CircleK 186 Thái Thịnh</v>
          </cell>
          <cell r="D101" t="str">
            <v>Thành phố Hà Nội</v>
          </cell>
          <cell r="G101" t="str">
            <v>HN003</v>
          </cell>
          <cell r="H101" t="str">
            <v>Nguyễn Văn Thạch</v>
          </cell>
          <cell r="I101" t="str">
            <v>Circlek; Circlekmienbac; MIENBAC</v>
          </cell>
          <cell r="J101" t="str">
            <v>CircleK 186 Thái Thịnh</v>
          </cell>
          <cell r="M101" t="str">
            <v>186 Thái Thịnh, Phường Láng Hạ, Đống Đa, Hà Nội</v>
          </cell>
          <cell r="N101">
            <v>67</v>
          </cell>
          <cell r="O101" t="b">
            <v>0</v>
          </cell>
          <cell r="P101" t="str">
            <v>CÔNG TY TNHH MTV THƯƠNG MẠI VÀ DỊCH VỤ NGỌC THƠM</v>
          </cell>
          <cell r="Q101" t="str">
            <v>Miền Bắc</v>
          </cell>
          <cell r="R101" t="str">
            <v>CircleK</v>
          </cell>
        </row>
        <row r="102">
          <cell r="A102" t="str">
            <v>CircleK-HNI-HKM-HN2007</v>
          </cell>
          <cell r="B102" t="str">
            <v>CircleK 27 Đinh Tiên Hoàng</v>
          </cell>
          <cell r="D102" t="str">
            <v>Thành phố Hà Nội</v>
          </cell>
          <cell r="G102" t="str">
            <v>HN004</v>
          </cell>
          <cell r="H102" t="str">
            <v>Hoàng Thanh Huy</v>
          </cell>
          <cell r="I102" t="str">
            <v>Circlek; Circlekmienbac; MIENBAC</v>
          </cell>
          <cell r="J102" t="str">
            <v>CircleK 27 Đinh Tiên Hoàng</v>
          </cell>
          <cell r="M102" t="str">
            <v>27 Đinh Tiên Hoàng, Phường Hàng Bạc, Hoàn Kiếm, Hà Nội</v>
          </cell>
          <cell r="N102">
            <v>67</v>
          </cell>
          <cell r="O102" t="b">
            <v>0</v>
          </cell>
          <cell r="P102" t="str">
            <v>CÔNG TY TNHH MTV THƯƠNG MẠI VÀ DỊCH VỤ NGỌC THƠM</v>
          </cell>
          <cell r="Q102" t="str">
            <v>Miền Bắc</v>
          </cell>
          <cell r="R102" t="str">
            <v>CircleK</v>
          </cell>
        </row>
        <row r="103">
          <cell r="A103" t="str">
            <v>CircleK-HNI-CGY-HN2010</v>
          </cell>
          <cell r="B103" t="str">
            <v>CircleK 5-4A Khu Đô Thị Mới Trung Yên</v>
          </cell>
          <cell r="D103" t="str">
            <v>Thành phố Hà Nội</v>
          </cell>
          <cell r="G103" t="str">
            <v>HN004</v>
          </cell>
          <cell r="H103" t="str">
            <v>Hoàng Thanh Huy</v>
          </cell>
          <cell r="I103" t="str">
            <v>Circlek; Circlekmienbac; MIENBAC</v>
          </cell>
          <cell r="J103" t="str">
            <v>CircleK 5-4A Khu Đô Thị Mới Trung Yên</v>
          </cell>
          <cell r="M103" t="str">
            <v>5-4A Khu đô thị mới Trung Yên, Phường Yên Hòa, Cầu Giấy, Hà Nội</v>
          </cell>
          <cell r="N103">
            <v>67</v>
          </cell>
          <cell r="O103" t="b">
            <v>0</v>
          </cell>
          <cell r="P103" t="str">
            <v>CÔNG TY TNHH MTV THƯƠNG MẠI VÀ DỊCH VỤ NGỌC THƠM</v>
          </cell>
          <cell r="Q103" t="str">
            <v>Miền Bắc</v>
          </cell>
          <cell r="R103" t="str">
            <v>CircleK</v>
          </cell>
        </row>
        <row r="104">
          <cell r="A104" t="str">
            <v>CircleK-HNI-BDH-HN2012</v>
          </cell>
          <cell r="B104" t="str">
            <v>CircleK 16B Hàng Than</v>
          </cell>
          <cell r="D104" t="str">
            <v>Thành phố Hà Nội</v>
          </cell>
          <cell r="G104" t="str">
            <v>HN008</v>
          </cell>
          <cell r="H104" t="str">
            <v>Nguyễn Minh Sơn</v>
          </cell>
          <cell r="I104" t="str">
            <v>Circlek; Circlekmienbac; MIENBAC</v>
          </cell>
          <cell r="J104" t="str">
            <v>CircleK 16B Hàng Than</v>
          </cell>
          <cell r="M104" t="str">
            <v>16B Hàng Than, Phường Trung Trực, Ba Đình, Hà Nội</v>
          </cell>
          <cell r="N104">
            <v>67</v>
          </cell>
          <cell r="O104" t="b">
            <v>0</v>
          </cell>
          <cell r="P104" t="str">
            <v>CÔNG TY TNHH MTV THƯƠNG MẠI VÀ DỊCH VỤ NGỌC THƠM</v>
          </cell>
          <cell r="Q104" t="str">
            <v>Miền Bắc</v>
          </cell>
          <cell r="R104" t="str">
            <v>CircleK</v>
          </cell>
        </row>
        <row r="105">
          <cell r="A105" t="str">
            <v>CircleK-HNI-HKM-HN2013</v>
          </cell>
          <cell r="B105" t="str">
            <v>CircleK 38 Đào Duy Từ</v>
          </cell>
          <cell r="D105" t="str">
            <v>Thành phố Hà Nội</v>
          </cell>
          <cell r="G105" t="str">
            <v>HN008</v>
          </cell>
          <cell r="H105" t="str">
            <v>Nguyễn Minh Sơn</v>
          </cell>
          <cell r="I105" t="str">
            <v>Circlek; Circlekmienbac; MIENBAC</v>
          </cell>
          <cell r="J105" t="str">
            <v>CircleK 38 Đào Duy Từ</v>
          </cell>
          <cell r="M105" t="str">
            <v>38 Đào Duy Từ, Phường Hàng Buồm, Hoàn Kiếm, Hà Nội</v>
          </cell>
          <cell r="N105">
            <v>67</v>
          </cell>
          <cell r="O105" t="b">
            <v>0</v>
          </cell>
          <cell r="P105" t="str">
            <v>CÔNG TY TNHH MTV THƯƠNG MẠI VÀ DỊCH VỤ NGỌC THƠM</v>
          </cell>
          <cell r="Q105" t="str">
            <v>Miền Bắc</v>
          </cell>
          <cell r="R105" t="str">
            <v>CircleK</v>
          </cell>
        </row>
        <row r="106">
          <cell r="A106" t="str">
            <v>CircleK-HNI-DDA-HN2014</v>
          </cell>
          <cell r="B106" t="str">
            <v>CircleK 73 Chùa Láng</v>
          </cell>
          <cell r="D106" t="str">
            <v>Thành phố Hà Nội</v>
          </cell>
          <cell r="G106" t="str">
            <v>HN004</v>
          </cell>
          <cell r="H106" t="str">
            <v>Hoàng Thanh Huy</v>
          </cell>
          <cell r="I106" t="str">
            <v>Circlek; Circlekmienbac; MIENBAC</v>
          </cell>
          <cell r="J106" t="str">
            <v>CircleK 73 Chùa Láng</v>
          </cell>
          <cell r="M106" t="str">
            <v>73 Chùa Láng, Phường Láng Thượng, Đống Đa, Hà Nội</v>
          </cell>
          <cell r="N106">
            <v>67</v>
          </cell>
          <cell r="O106" t="b">
            <v>0</v>
          </cell>
          <cell r="P106" t="str">
            <v>CÔNG TY TNHH MTV THƯƠNG MẠI VÀ DỊCH VỤ NGỌC THƠM</v>
          </cell>
          <cell r="Q106" t="str">
            <v>Miền Bắc</v>
          </cell>
          <cell r="R106" t="str">
            <v>CircleK</v>
          </cell>
        </row>
        <row r="107">
          <cell r="A107" t="str">
            <v>CircleK-HNI-CGY-HN2015</v>
          </cell>
          <cell r="B107" t="str">
            <v>CircleK 14 Hồ Tùng Mậu</v>
          </cell>
          <cell r="D107" t="str">
            <v>Thành phố Hà Nội</v>
          </cell>
          <cell r="G107" t="str">
            <v>HN004</v>
          </cell>
          <cell r="H107" t="str">
            <v>Hoàng Thanh Huy</v>
          </cell>
          <cell r="I107" t="str">
            <v>Circlek; Circlekmienbac; MIENBAC</v>
          </cell>
          <cell r="J107" t="str">
            <v>CircleK 14 Hồ Tùng Mậu</v>
          </cell>
          <cell r="M107" t="str">
            <v>14 Hồ Tùng Mậu, Phường Mai Dịch, Cầu Giấy, Hà Nội</v>
          </cell>
          <cell r="N107">
            <v>67</v>
          </cell>
          <cell r="O107" t="b">
            <v>0</v>
          </cell>
          <cell r="P107" t="str">
            <v>CÔNG TY TNHH MTV THƯƠNG MẠI VÀ DỊCH VỤ NGỌC THƠM</v>
          </cell>
          <cell r="Q107" t="str">
            <v>Miền Bắc</v>
          </cell>
          <cell r="R107" t="str">
            <v>CircleK</v>
          </cell>
        </row>
        <row r="108">
          <cell r="A108" t="str">
            <v>CircleK-HNI-CGY-HN2020</v>
          </cell>
          <cell r="B108" t="str">
            <v>CircleK 187 Nguyễn Ngọc Vũ</v>
          </cell>
          <cell r="D108" t="str">
            <v>Thành phố Hà Nội</v>
          </cell>
          <cell r="G108" t="str">
            <v>HN004</v>
          </cell>
          <cell r="H108" t="str">
            <v>Hoàng Thanh Huy</v>
          </cell>
          <cell r="I108" t="str">
            <v>Circlek; Circlekmienbac; MIENBAC</v>
          </cell>
          <cell r="J108" t="str">
            <v>CircleK 187 Nguyễn Ngọc Vũ</v>
          </cell>
          <cell r="M108" t="str">
            <v>187 Nguyễn Ngọc Vũ, Phường Trung Hòa, Cầu Giấy, Hà Nội</v>
          </cell>
          <cell r="N108">
            <v>67</v>
          </cell>
          <cell r="O108" t="b">
            <v>0</v>
          </cell>
          <cell r="P108" t="str">
            <v>CÔNG TY TNHH MTV THƯƠNG MẠI VÀ DỊCH VỤ NGỌC THƠM</v>
          </cell>
          <cell r="Q108" t="str">
            <v>Miền Bắc</v>
          </cell>
          <cell r="R108" t="str">
            <v>CircleK</v>
          </cell>
        </row>
        <row r="109">
          <cell r="A109" t="str">
            <v>CircleK-HNI-CGY-HN2021</v>
          </cell>
          <cell r="B109" t="str">
            <v>CircleK 177 Xuân Thủy</v>
          </cell>
          <cell r="D109" t="str">
            <v>Thành phố Hà Nội</v>
          </cell>
          <cell r="G109" t="str">
            <v>HN004</v>
          </cell>
          <cell r="H109" t="str">
            <v>Hoàng Thanh Huy</v>
          </cell>
          <cell r="I109" t="str">
            <v>Circlek; Circlekmienbac; MIENBAC</v>
          </cell>
          <cell r="J109" t="str">
            <v>CircleK 177 Xuân Thủy</v>
          </cell>
          <cell r="M109" t="str">
            <v>177 Xuân Thủy, Phường Dịch Vọng Hậu, Cầu Giấy, Hà Nội</v>
          </cell>
          <cell r="N109">
            <v>67</v>
          </cell>
          <cell r="O109" t="b">
            <v>0</v>
          </cell>
          <cell r="P109" t="str">
            <v>CÔNG TY TNHH MTV THƯƠNG MẠI VÀ DỊCH VỤ NGỌC THƠM</v>
          </cell>
          <cell r="Q109" t="str">
            <v>Miền Bắc</v>
          </cell>
          <cell r="R109" t="str">
            <v>CircleK</v>
          </cell>
        </row>
        <row r="110">
          <cell r="A110" t="str">
            <v>CircleK-HNI-DDA-HN2024</v>
          </cell>
          <cell r="B110" t="str">
            <v>CircleK P101B+102B Nhà A8 Khương Thượng</v>
          </cell>
          <cell r="D110" t="str">
            <v>Thành phố Hà Nội</v>
          </cell>
          <cell r="G110" t="str">
            <v>HN004</v>
          </cell>
          <cell r="H110" t="str">
            <v>Hoàng Thanh Huy</v>
          </cell>
          <cell r="I110" t="str">
            <v>Circlek; Circlekmienbac; MIENBAC</v>
          </cell>
          <cell r="J110" t="str">
            <v>CircleK P101B+102B Nhà A8 Khương Thượng</v>
          </cell>
          <cell r="M110" t="str">
            <v>P101B+102B nhà A8 Khương Thượng, Phường Khương Thượng, Đống Đa, Hà Nội</v>
          </cell>
          <cell r="N110">
            <v>67</v>
          </cell>
          <cell r="O110" t="b">
            <v>0</v>
          </cell>
          <cell r="P110" t="str">
            <v>CÔNG TY TNHH MTV THƯƠNG MẠI VÀ DỊCH VỤ NGỌC THƠM</v>
          </cell>
          <cell r="Q110" t="str">
            <v>Miền Bắc</v>
          </cell>
          <cell r="R110" t="str">
            <v>CircleK</v>
          </cell>
        </row>
        <row r="111">
          <cell r="A111" t="str">
            <v>CircleK-HNI-CGY-HN2025</v>
          </cell>
          <cell r="B111" t="str">
            <v>CircleK 74-76 Nguyễn Khang</v>
          </cell>
          <cell r="D111" t="str">
            <v>Thành phố Hà Nội</v>
          </cell>
          <cell r="G111" t="str">
            <v>HN004</v>
          </cell>
          <cell r="H111" t="str">
            <v>Hoàng Thanh Huy</v>
          </cell>
          <cell r="I111" t="str">
            <v>Circlek; Circlekmienbac; MIENBAC</v>
          </cell>
          <cell r="J111" t="str">
            <v>CircleK 74-76 Nguyễn Khang</v>
          </cell>
          <cell r="M111" t="str">
            <v>74-76 Nguyễn Khang, Phường Yên Hòa, Cầu Giấy, Hà Nội</v>
          </cell>
          <cell r="N111">
            <v>67</v>
          </cell>
          <cell r="O111" t="b">
            <v>0</v>
          </cell>
          <cell r="P111" t="str">
            <v>CÔNG TY TNHH MTV THƯƠNG MẠI VÀ DỊCH VỤ NGỌC THƠM</v>
          </cell>
          <cell r="Q111" t="str">
            <v>Miền Bắc</v>
          </cell>
          <cell r="R111" t="str">
            <v>CircleK</v>
          </cell>
        </row>
        <row r="112">
          <cell r="A112" t="str">
            <v>CircleK-HNI-CGY-HN2026</v>
          </cell>
          <cell r="B112" t="str">
            <v>CircleK 13-C12 Tập Thể Đại Học Ngoại Ngữ</v>
          </cell>
          <cell r="D112" t="str">
            <v>Thành phố Hà Nội</v>
          </cell>
          <cell r="G112" t="str">
            <v>HN004</v>
          </cell>
          <cell r="H112" t="str">
            <v>Hoàng Thanh Huy</v>
          </cell>
          <cell r="I112" t="str">
            <v>Circlek; Circlekmienbac; MIENBAC</v>
          </cell>
          <cell r="J112" t="str">
            <v>CircleK 13-C12 Tập Thể Đại Học Ngoại Ngữ</v>
          </cell>
          <cell r="M112" t="str">
            <v>13-C12 tập thể Đại Học Ngoại Ngữ, Phường Dịch Vọng Hậu, Cầu Giấy, Hà Nội</v>
          </cell>
          <cell r="N112">
            <v>67</v>
          </cell>
          <cell r="O112" t="b">
            <v>0</v>
          </cell>
          <cell r="P112" t="str">
            <v>CÔNG TY TNHH MTV THƯƠNG MẠI VÀ DỊCH VỤ NGỌC THƠM</v>
          </cell>
          <cell r="Q112" t="str">
            <v>Miền Bắc</v>
          </cell>
          <cell r="R112" t="str">
            <v>CircleK</v>
          </cell>
        </row>
        <row r="113">
          <cell r="A113" t="str">
            <v>CircleK-HNI-TXN-HN2029</v>
          </cell>
          <cell r="B113" t="str">
            <v>CircleK 46 Lê Trọng Tấn</v>
          </cell>
          <cell r="D113" t="str">
            <v>Thành phố Hà Nội</v>
          </cell>
          <cell r="G113" t="str">
            <v>HN008</v>
          </cell>
          <cell r="H113" t="str">
            <v>Nguyễn Minh Sơn</v>
          </cell>
          <cell r="I113" t="str">
            <v>Circlek; Circlekmienbac; MIENBAC</v>
          </cell>
          <cell r="J113" t="str">
            <v>CircleK 46 Lê Trọng Tấn</v>
          </cell>
          <cell r="M113" t="str">
            <v>46 Lê Trọng Tấn, Phường Khương Mai, Thanh Xuân, Hà Nội</v>
          </cell>
          <cell r="N113">
            <v>67</v>
          </cell>
          <cell r="O113" t="b">
            <v>0</v>
          </cell>
          <cell r="P113" t="str">
            <v>CÔNG TY TNHH MTV THƯƠNG MẠI VÀ DỊCH VỤ NGỌC THƠM</v>
          </cell>
          <cell r="Q113" t="str">
            <v>Miền Bắc</v>
          </cell>
          <cell r="R113" t="str">
            <v>CircleK</v>
          </cell>
        </row>
        <row r="114">
          <cell r="A114" t="str">
            <v>CircleK-HNI-TXN-HN2032</v>
          </cell>
          <cell r="B114" t="str">
            <v>CircleK 05 Nguyễn Quý Đức</v>
          </cell>
          <cell r="D114" t="str">
            <v>Thành phố Hà Nội</v>
          </cell>
          <cell r="G114" t="str">
            <v>HN008</v>
          </cell>
          <cell r="H114" t="str">
            <v>Nguyễn Minh Sơn</v>
          </cell>
          <cell r="I114" t="str">
            <v>Circlek; Circlekmienbac; MIENBAC</v>
          </cell>
          <cell r="J114" t="str">
            <v>CircleK 05 Nguyễn Quý Đức</v>
          </cell>
          <cell r="M114" t="str">
            <v>05 Nguyễn Quý Đức, Phường Thanh Xuân Bắc, Thanh Xuân, Hà Nội</v>
          </cell>
          <cell r="N114">
            <v>67</v>
          </cell>
          <cell r="O114" t="b">
            <v>0</v>
          </cell>
          <cell r="P114" t="str">
            <v>CÔNG TY TNHH MTV THƯƠNG MẠI VÀ DỊCH VỤ NGỌC THƠM</v>
          </cell>
          <cell r="Q114" t="str">
            <v>Miền Bắc</v>
          </cell>
          <cell r="R114" t="str">
            <v>CircleK</v>
          </cell>
        </row>
        <row r="115">
          <cell r="A115" t="str">
            <v>CircleK-HNI-HMI-HN2034</v>
          </cell>
          <cell r="B115" t="str">
            <v>CircleK Ô D22, Nơ 12 Khu Đô Thị Mới Định Công</v>
          </cell>
          <cell r="D115" t="str">
            <v>Thành phố Hà Nội</v>
          </cell>
          <cell r="G115" t="str">
            <v>HN003</v>
          </cell>
          <cell r="H115" t="str">
            <v>Nguyễn Văn Thạch</v>
          </cell>
          <cell r="I115" t="str">
            <v>Circlek; Circlekmienbac; MIENBAC</v>
          </cell>
          <cell r="J115" t="str">
            <v>CircleK Ô D22, Nơ 12 Khu Đô Thị Mới Định Công</v>
          </cell>
          <cell r="M115" t="str">
            <v>Ô D22, Nơ 12 Khu đô thị mới Định Công, phường Định Công, Hoàng Mai, Hà Nội</v>
          </cell>
          <cell r="N115">
            <v>67</v>
          </cell>
          <cell r="O115" t="b">
            <v>0</v>
          </cell>
          <cell r="P115" t="str">
            <v>CÔNG TY TNHH MTV THƯƠNG MẠI VÀ DỊCH VỤ NGỌC THƠM</v>
          </cell>
          <cell r="Q115" t="str">
            <v>Miền Bắc</v>
          </cell>
          <cell r="R115" t="str">
            <v>CircleK</v>
          </cell>
        </row>
        <row r="116">
          <cell r="A116" t="str">
            <v>CircleK-HNI-DDA-HN2036</v>
          </cell>
          <cell r="B116" t="str">
            <v>CircleK 105 Chùa Láng</v>
          </cell>
          <cell r="D116" t="str">
            <v>Thành phố Hà Nội</v>
          </cell>
          <cell r="G116" t="str">
            <v>HN003</v>
          </cell>
          <cell r="H116" t="str">
            <v>Nguyễn Văn Thạch</v>
          </cell>
          <cell r="I116" t="str">
            <v>Circlek; Circlekmienbac; MIENBAC</v>
          </cell>
          <cell r="J116" t="str">
            <v>CircleK 105 Chùa Láng</v>
          </cell>
          <cell r="M116" t="str">
            <v>105 Chùa Láng, Phường Láng Thượng, Đống Đa, Hà Nội</v>
          </cell>
          <cell r="N116">
            <v>67</v>
          </cell>
          <cell r="O116" t="b">
            <v>0</v>
          </cell>
          <cell r="P116" t="str">
            <v>CÔNG TY TNHH MTV THƯƠNG MẠI VÀ DỊCH VỤ NGỌC THƠM</v>
          </cell>
          <cell r="Q116" t="str">
            <v>Miền Bắc</v>
          </cell>
          <cell r="R116" t="str">
            <v>CircleK</v>
          </cell>
        </row>
        <row r="117">
          <cell r="A117" t="str">
            <v>CircleK-HNI-CGY-HN2037</v>
          </cell>
          <cell r="B117" t="str">
            <v>CircleK Tầng Trệt, Somerset Hoa Binh, 106 Hoàng Quốc Việt</v>
          </cell>
          <cell r="D117" t="str">
            <v>Thành phố Hà Nội</v>
          </cell>
          <cell r="G117" t="str">
            <v>HN004</v>
          </cell>
          <cell r="H117" t="str">
            <v>Hoàng Thanh Huy</v>
          </cell>
          <cell r="I117" t="str">
            <v>Circlek; Circlekmienbac; MIENBAC</v>
          </cell>
          <cell r="J117" t="str">
            <v>CircleK Tầng Trệt, Somerset Hoa Binh, 106 Hoàng Quốc Việt</v>
          </cell>
          <cell r="M117" t="str">
            <v>Tầng trệt, Somerset Hoa Binh, 106 Hoàng Quốc Việt, Phường Nghĩa Đô, Cầu Giấy, Hà Nội</v>
          </cell>
          <cell r="N117">
            <v>67</v>
          </cell>
          <cell r="O117" t="b">
            <v>0</v>
          </cell>
          <cell r="P117" t="str">
            <v>CÔNG TY TNHH MTV THƯƠNG MẠI VÀ DỊCH VỤ NGỌC THƠM</v>
          </cell>
          <cell r="Q117" t="str">
            <v>Miền Bắc</v>
          </cell>
          <cell r="R117" t="str">
            <v>CircleK</v>
          </cell>
        </row>
        <row r="118">
          <cell r="A118" t="str">
            <v>CircleK-HNI-TTI-HN2040</v>
          </cell>
          <cell r="B118" t="str">
            <v>CircleK 139 H Chiến Thắng</v>
          </cell>
          <cell r="D118" t="str">
            <v>Thành phố Hà Nội</v>
          </cell>
          <cell r="G118" t="str">
            <v>HN008</v>
          </cell>
          <cell r="H118" t="str">
            <v>Nguyễn Minh Sơn</v>
          </cell>
          <cell r="I118" t="str">
            <v>Circlek; Circlekmienbac; MIENBAC</v>
          </cell>
          <cell r="J118" t="str">
            <v>CircleK 139 H Chiến Thắng</v>
          </cell>
          <cell r="M118" t="str">
            <v>139 H Chiến Thắng, Xã Xuân Triều, Thanh Trì, Hà Nội</v>
          </cell>
          <cell r="N118">
            <v>67</v>
          </cell>
          <cell r="O118" t="b">
            <v>0</v>
          </cell>
          <cell r="P118" t="str">
            <v>CÔNG TY TNHH MTV THƯƠNG MẠI VÀ DỊCH VỤ NGỌC THƠM</v>
          </cell>
          <cell r="Q118" t="str">
            <v>Miền Bắc</v>
          </cell>
          <cell r="R118" t="str">
            <v>CircleK</v>
          </cell>
        </row>
        <row r="119">
          <cell r="A119" t="str">
            <v>CircleK-HNI-DDA-HN2041</v>
          </cell>
          <cell r="B119" t="str">
            <v>CircleK Số 01, Nhà C2, Khu Tập Thể Quân Đội Nam Đồng</v>
          </cell>
          <cell r="D119" t="str">
            <v>Thành phố Hà Nội</v>
          </cell>
          <cell r="G119" t="str">
            <v>HN004</v>
          </cell>
          <cell r="H119" t="str">
            <v>Hoàng Thanh Huy</v>
          </cell>
          <cell r="I119" t="str">
            <v>Circlek; Circlekmienbac; MIENBAC</v>
          </cell>
          <cell r="J119" t="str">
            <v>CircleK Số 01, Nhà C2, Khu Tập Thể Quân Đội Nam Đồng</v>
          </cell>
          <cell r="M119" t="str">
            <v>Số 01, nhà C2, khu tập thể quân đội Nam Đồng, Phường Nam Đồng, Đống Đa, Hà Nội</v>
          </cell>
          <cell r="N119">
            <v>67</v>
          </cell>
          <cell r="O119" t="b">
            <v>0</v>
          </cell>
          <cell r="P119" t="str">
            <v>CÔNG TY TNHH MTV THƯƠNG MẠI VÀ DỊCH VỤ NGỌC THƠM</v>
          </cell>
          <cell r="Q119" t="str">
            <v>Miền Bắc</v>
          </cell>
          <cell r="R119" t="str">
            <v>CircleK</v>
          </cell>
        </row>
        <row r="120">
          <cell r="A120" t="str">
            <v>CircleK-HNI-CGY-HN2042</v>
          </cell>
          <cell r="B120" t="str">
            <v>CircleK Số 4 Dãy L - Tt Văn Hóa Nghệ Thuật, Tổ 25</v>
          </cell>
          <cell r="D120" t="str">
            <v>Thành phố Hà Nội</v>
          </cell>
          <cell r="G120" t="str">
            <v>HN004</v>
          </cell>
          <cell r="H120" t="str">
            <v>Hoàng Thanh Huy</v>
          </cell>
          <cell r="I120" t="str">
            <v>Circlek; Circlekmienbac; MIENBAC</v>
          </cell>
          <cell r="J120" t="str">
            <v>CircleK Số 4 Dãy L - Tt Văn Hóa Nghệ Thuật, Tổ 25</v>
          </cell>
          <cell r="M120" t="str">
            <v>Số 4 dãy L - TT Văn Hóa Nghệ thuật, tổ 25, Phường Mai Dịch, Cầu Giấy, Hà Nội</v>
          </cell>
          <cell r="N120">
            <v>67</v>
          </cell>
          <cell r="O120" t="b">
            <v>0</v>
          </cell>
          <cell r="P120" t="str">
            <v>CÔNG TY TNHH MTV THƯƠNG MẠI VÀ DỊCH VỤ NGỌC THƠM</v>
          </cell>
          <cell r="Q120" t="str">
            <v>Miền Bắc</v>
          </cell>
          <cell r="R120" t="str">
            <v>CircleK</v>
          </cell>
        </row>
        <row r="121">
          <cell r="A121" t="str">
            <v>CircleK-HNI-HMI-HN2045</v>
          </cell>
          <cell r="B121" t="str">
            <v>CircleK Tầng G1 - Rice City Linh Đàm - Ct5, Kđt Mới Tây Nam Hồ Linh Đàm</v>
          </cell>
          <cell r="D121" t="str">
            <v>Thành phố Hà Nội</v>
          </cell>
          <cell r="G121" t="str">
            <v>HN003</v>
          </cell>
          <cell r="H121" t="str">
            <v>Nguyễn Văn Thạch</v>
          </cell>
          <cell r="I121" t="str">
            <v>Circlek; Circlekmienbac; MIENBAC</v>
          </cell>
          <cell r="J121" t="str">
            <v>CircleK Tầng G1 - Rice City Linh Đàm - Ct5, Kđt Mới Tây Nam Hồ Linh Đàm</v>
          </cell>
          <cell r="M121" t="str">
            <v>Tầng G1 - Rice City Linh Đàm - CT5, KĐT mới Tây nam hồ Linh Đàm, Phường Hoàng Liệt, Hoàng Mai, Hà Nội</v>
          </cell>
          <cell r="N121">
            <v>67</v>
          </cell>
          <cell r="O121" t="b">
            <v>0</v>
          </cell>
          <cell r="P121" t="str">
            <v>CÔNG TY TNHH MTV THƯƠNG MẠI VÀ DỊCH VỤ NGỌC THƠM</v>
          </cell>
          <cell r="Q121" t="str">
            <v>Miền Bắc</v>
          </cell>
          <cell r="R121" t="str">
            <v>CircleK</v>
          </cell>
        </row>
        <row r="122">
          <cell r="A122" t="str">
            <v>CircleK-HNI-CGY-HN2047</v>
          </cell>
          <cell r="B122" t="str">
            <v>CircleK 2 Hoàng Ngân</v>
          </cell>
          <cell r="D122" t="str">
            <v>Thành phố Hà Nội</v>
          </cell>
          <cell r="G122" t="str">
            <v>HN004</v>
          </cell>
          <cell r="H122" t="str">
            <v>Hoàng Thanh Huy</v>
          </cell>
          <cell r="I122" t="str">
            <v>Circlek; Circlekmienbac; MIENBAC</v>
          </cell>
          <cell r="J122" t="str">
            <v>CircleK 2 Hoàng Ngân</v>
          </cell>
          <cell r="M122" t="str">
            <v>2 Hoàng Ngân, Phường Trung Hòa, Cầu Giấy, Hà Nội</v>
          </cell>
          <cell r="N122">
            <v>67</v>
          </cell>
          <cell r="O122" t="b">
            <v>0</v>
          </cell>
          <cell r="P122" t="str">
            <v>CÔNG TY TNHH MTV THƯƠNG MẠI VÀ DỊCH VỤ NGỌC THƠM</v>
          </cell>
          <cell r="Q122" t="str">
            <v>Miền Bắc</v>
          </cell>
          <cell r="R122" t="str">
            <v>CircleK</v>
          </cell>
        </row>
        <row r="123">
          <cell r="A123" t="str">
            <v>CircleK-HNI-NTL-HN2048</v>
          </cell>
          <cell r="B123" t="str">
            <v>CircleK N1H1, Số 1 Đường Nguyễn Hoàng</v>
          </cell>
          <cell r="D123" t="str">
            <v>Thành phố Hà Nội</v>
          </cell>
          <cell r="G123" t="str">
            <v>HN004</v>
          </cell>
          <cell r="H123" t="str">
            <v>Hoàng Thanh Huy</v>
          </cell>
          <cell r="I123" t="str">
            <v>Circlek; Circlekmienbac; MIENBAC</v>
          </cell>
          <cell r="J123" t="str">
            <v>CircleK N1H1, Số 1 Đường Nguyễn Hoàng</v>
          </cell>
          <cell r="M123" t="str">
            <v>N1H1, Số 1 đường Nguyễn Hoàng, Phường Mỹ Đình, Nam Từ Liêm, Hà Nội</v>
          </cell>
          <cell r="N123">
            <v>67</v>
          </cell>
          <cell r="O123" t="b">
            <v>0</v>
          </cell>
          <cell r="P123" t="str">
            <v>CÔNG TY TNHH MTV THƯƠNG MẠI VÀ DỊCH VỤ NGỌC THƠM</v>
          </cell>
          <cell r="Q123" t="str">
            <v>Miền Bắc</v>
          </cell>
          <cell r="R123" t="str">
            <v>CircleK</v>
          </cell>
        </row>
        <row r="124">
          <cell r="A124" t="str">
            <v>CircleK-HNI-HKM-HN2049</v>
          </cell>
          <cell r="B124" t="str">
            <v>CircleK 36 Phố Tràng Tiền</v>
          </cell>
          <cell r="D124" t="str">
            <v>Thành phố Hà Nội</v>
          </cell>
          <cell r="G124" t="str">
            <v>HN008</v>
          </cell>
          <cell r="H124" t="str">
            <v>Nguyễn Minh Sơn</v>
          </cell>
          <cell r="I124" t="str">
            <v>Circlek; Circlekmienbac; MIENBAC</v>
          </cell>
          <cell r="J124" t="str">
            <v>CircleK 36 Phố Tràng Tiền</v>
          </cell>
          <cell r="M124" t="str">
            <v>36 phố Tràng Tiền, Phường Tràng Tiền, Hoàn Kiếm, Hà Nội</v>
          </cell>
          <cell r="N124">
            <v>67</v>
          </cell>
          <cell r="O124" t="b">
            <v>0</v>
          </cell>
          <cell r="P124" t="str">
            <v>CÔNG TY TNHH MTV THƯƠNG MẠI VÀ DỊCH VỤ NGỌC THƠM</v>
          </cell>
          <cell r="Q124" t="str">
            <v>Miền Bắc</v>
          </cell>
          <cell r="R124" t="str">
            <v>CircleK</v>
          </cell>
        </row>
        <row r="125">
          <cell r="A125" t="str">
            <v>CircleK-HNI-TXN-HN2052</v>
          </cell>
          <cell r="B125" t="str">
            <v>CircleK 288 Đường Giải Phóng</v>
          </cell>
          <cell r="D125" t="str">
            <v>Thành phố Hà Nội</v>
          </cell>
          <cell r="G125" t="str">
            <v>HN008</v>
          </cell>
          <cell r="H125" t="str">
            <v>Nguyễn Minh Sơn</v>
          </cell>
          <cell r="I125" t="str">
            <v>Circlek; Circlekmienbac; MIENBAC</v>
          </cell>
          <cell r="J125" t="str">
            <v>CircleK 288 Đường Giải Phóng</v>
          </cell>
          <cell r="M125" t="str">
            <v>288 đường Giải Phóng, Phường Phương Liệt, Thanh Xuân, Hà Nội</v>
          </cell>
          <cell r="N125">
            <v>67</v>
          </cell>
          <cell r="O125" t="b">
            <v>0</v>
          </cell>
          <cell r="P125" t="str">
            <v>CÔNG TY TNHH MTV THƯƠNG MẠI VÀ DỊCH VỤ NGỌC THƠM</v>
          </cell>
          <cell r="Q125" t="str">
            <v>Miền Bắc</v>
          </cell>
          <cell r="R125" t="str">
            <v>CircleK</v>
          </cell>
        </row>
        <row r="126">
          <cell r="A126" t="str">
            <v>CircleK-HNI-TXN-HN2053</v>
          </cell>
          <cell r="B126" t="str">
            <v>CircleK 197+198 Tổ 6 Vũ Trọng Phụng</v>
          </cell>
          <cell r="D126" t="str">
            <v>Thành phố Hà Nội</v>
          </cell>
          <cell r="G126" t="str">
            <v>HN008</v>
          </cell>
          <cell r="H126" t="str">
            <v>Nguyễn Minh Sơn</v>
          </cell>
          <cell r="I126" t="str">
            <v>Circlek; Circlekmienbac; MIENBAC</v>
          </cell>
          <cell r="J126" t="str">
            <v>CircleK 197+198 Tổ 6 Vũ Trọng Phụng</v>
          </cell>
          <cell r="M126" t="str">
            <v>197+198 tổ 6 Vũ Trọng Phụng, Phường Thanh Xuân Trung, Thanh Xuân, Hà Nội</v>
          </cell>
          <cell r="N126">
            <v>67</v>
          </cell>
          <cell r="O126" t="b">
            <v>0</v>
          </cell>
          <cell r="P126" t="str">
            <v>CÔNG TY TNHH MTV THƯƠNG MẠI VÀ DỊCH VỤ NGỌC THƠM</v>
          </cell>
          <cell r="Q126" t="str">
            <v>Miền Bắc</v>
          </cell>
          <cell r="R126" t="str">
            <v>CircleK</v>
          </cell>
        </row>
        <row r="127">
          <cell r="A127" t="str">
            <v>CircleK-HNI-TXN-HN2054</v>
          </cell>
          <cell r="B127" t="str">
            <v>CircleK 292 Hoàng Văn Thái</v>
          </cell>
          <cell r="D127" t="str">
            <v>Thành phố Hà Nội</v>
          </cell>
          <cell r="G127" t="str">
            <v>HN008</v>
          </cell>
          <cell r="H127" t="str">
            <v>Nguyễn Minh Sơn</v>
          </cell>
          <cell r="I127" t="str">
            <v>Circlek; Circlekmienbac; MIENBAC</v>
          </cell>
          <cell r="J127" t="str">
            <v>CircleK 292 Hoàng Văn Thái</v>
          </cell>
          <cell r="M127" t="str">
            <v>292 Hoàng Văn Thái, Phường Khương Trung, Thanh Xuân, Hà Nội</v>
          </cell>
          <cell r="N127">
            <v>67</v>
          </cell>
          <cell r="O127" t="b">
            <v>0</v>
          </cell>
          <cell r="P127" t="str">
            <v>CÔNG TY TNHH MTV THƯƠNG MẠI VÀ DỊCH VỤ NGỌC THƠM</v>
          </cell>
          <cell r="Q127" t="str">
            <v>Miền Bắc</v>
          </cell>
          <cell r="R127" t="str">
            <v>CircleK</v>
          </cell>
        </row>
        <row r="128">
          <cell r="A128" t="str">
            <v>CircleK-HNI-HKM-HN2056</v>
          </cell>
          <cell r="B128" t="str">
            <v>CircleK 83 Hàng Điếu</v>
          </cell>
          <cell r="D128" t="str">
            <v>Thành phố Hà Nội</v>
          </cell>
          <cell r="G128" t="str">
            <v>HN008</v>
          </cell>
          <cell r="H128" t="str">
            <v>Nguyễn Minh Sơn</v>
          </cell>
          <cell r="I128" t="str">
            <v>Circlek; Circlekmienbac; MIENBAC</v>
          </cell>
          <cell r="J128" t="str">
            <v>CircleK 83 Hàng Điếu</v>
          </cell>
          <cell r="M128" t="str">
            <v>83 Hàng Điếu, Phường Cửa Đông, Hoàn Kiếm, Hà Nội</v>
          </cell>
          <cell r="N128">
            <v>67</v>
          </cell>
          <cell r="O128" t="b">
            <v>0</v>
          </cell>
          <cell r="P128" t="str">
            <v>CÔNG TY TNHH MTV THƯƠNG MẠI VÀ DỊCH VỤ NGỌC THƠM</v>
          </cell>
          <cell r="Q128" t="str">
            <v>Miền Bắc</v>
          </cell>
          <cell r="R128" t="str">
            <v>CircleK</v>
          </cell>
        </row>
        <row r="129">
          <cell r="A129" t="str">
            <v>CircleK-HNI-BDH-HN2057</v>
          </cell>
          <cell r="B129" t="str">
            <v>CircleK Căn Hộ C1-A Khu Nhà Ở Số 6 Đội Nhân</v>
          </cell>
          <cell r="D129" t="str">
            <v>Thành phố Hà Nội</v>
          </cell>
          <cell r="G129" t="str">
            <v>HN008</v>
          </cell>
          <cell r="H129" t="str">
            <v>Nguyễn Minh Sơn</v>
          </cell>
          <cell r="I129" t="str">
            <v>Circlek; Circlekmienbac; MIENBAC</v>
          </cell>
          <cell r="J129" t="str">
            <v>CircleK Căn Hộ C1-A Khu Nhà Ở Số 6 Đội Nhân</v>
          </cell>
          <cell r="M129" t="str">
            <v>Căn hộ C1-A khu nhà ở Số 6 Đội Nhân, Phường Vĩnh Phúc, Ba Đình, Hà Nội</v>
          </cell>
          <cell r="N129">
            <v>67</v>
          </cell>
          <cell r="O129" t="b">
            <v>0</v>
          </cell>
          <cell r="P129" t="str">
            <v>CÔNG TY TNHH MTV THƯƠNG MẠI VÀ DỊCH VỤ NGỌC THƠM</v>
          </cell>
          <cell r="Q129" t="str">
            <v>Miền Bắc</v>
          </cell>
          <cell r="R129" t="str">
            <v>CircleK</v>
          </cell>
        </row>
        <row r="130">
          <cell r="A130" t="str">
            <v>CircleK-HNI-BDH-HN2059</v>
          </cell>
          <cell r="B130" t="str">
            <v>CircleK 97 Văn Cao</v>
          </cell>
          <cell r="D130" t="str">
            <v>Thành phố Hà Nội</v>
          </cell>
          <cell r="G130" t="str">
            <v>HN008</v>
          </cell>
          <cell r="H130" t="str">
            <v>Nguyễn Minh Sơn</v>
          </cell>
          <cell r="I130" t="str">
            <v>Circlek; Circlekmienbac; MIENBAC</v>
          </cell>
          <cell r="J130" t="str">
            <v>CircleK 97 Văn Cao</v>
          </cell>
          <cell r="M130" t="str">
            <v>97 Văn Cao, Phường Liễu Giai, Ba Đình, Hà Nội</v>
          </cell>
          <cell r="N130">
            <v>67</v>
          </cell>
          <cell r="O130" t="b">
            <v>0</v>
          </cell>
          <cell r="P130" t="str">
            <v>CÔNG TY TNHH MTV THƯƠNG MẠI VÀ DỊCH VỤ NGỌC THƠM</v>
          </cell>
          <cell r="Q130" t="str">
            <v>Miền Bắc</v>
          </cell>
          <cell r="R130" t="str">
            <v>CircleK</v>
          </cell>
        </row>
        <row r="131">
          <cell r="A131" t="str">
            <v>CircleK-HNI-CGY-HN2063</v>
          </cell>
          <cell r="B131" t="str">
            <v>CircleK 03 Phạm Tuấn Tài, Tổ 7</v>
          </cell>
          <cell r="D131" t="str">
            <v>Thành phố Hà Nội</v>
          </cell>
          <cell r="G131" t="str">
            <v>HN004</v>
          </cell>
          <cell r="H131" t="str">
            <v>Hoàng Thanh Huy</v>
          </cell>
          <cell r="I131" t="str">
            <v>Circlek; Circlekmienbac; MIENBAC</v>
          </cell>
          <cell r="J131" t="str">
            <v>CircleK 03 Phạm Tuấn Tài, Tổ 7</v>
          </cell>
          <cell r="M131" t="str">
            <v>03 Phạm Tuấn Tài, tổ 7, Phường Dịch Vọng Hậu, Cầu Giấy, Hà Nội</v>
          </cell>
          <cell r="N131">
            <v>67</v>
          </cell>
          <cell r="O131" t="b">
            <v>0</v>
          </cell>
          <cell r="P131" t="str">
            <v>CÔNG TY TNHH MTV THƯƠNG MẠI VÀ DỊCH VỤ NGỌC THƠM</v>
          </cell>
          <cell r="Q131" t="str">
            <v>Miền Bắc</v>
          </cell>
          <cell r="R131" t="str">
            <v>CircleK</v>
          </cell>
        </row>
        <row r="132">
          <cell r="A132" t="str">
            <v>CircleK-HNI-CGY-HN2064</v>
          </cell>
          <cell r="B132" t="str">
            <v>CircleK 28 Nguyễn Phong Sắc, Tổ 9</v>
          </cell>
          <cell r="D132" t="str">
            <v>Thành phố Hà Nội</v>
          </cell>
          <cell r="G132" t="str">
            <v>HN004</v>
          </cell>
          <cell r="H132" t="str">
            <v>Hoàng Thanh Huy</v>
          </cell>
          <cell r="I132" t="str">
            <v>Circlek; Circlekmienbac; MIENBAC</v>
          </cell>
          <cell r="J132" t="str">
            <v>CircleK 28 Nguyễn Phong Sắc, Tổ 9</v>
          </cell>
          <cell r="M132" t="str">
            <v>28 Nguyễn Phong Sắc, tổ 9, Phường Dịch Vọng, Cầu Giấy, Hà Nội</v>
          </cell>
          <cell r="N132">
            <v>67</v>
          </cell>
          <cell r="O132" t="b">
            <v>0</v>
          </cell>
          <cell r="P132" t="str">
            <v>CÔNG TY TNHH MTV THƯƠNG MẠI VÀ DỊCH VỤ NGỌC THƠM</v>
          </cell>
          <cell r="Q132" t="str">
            <v>Miền Bắc</v>
          </cell>
          <cell r="R132" t="str">
            <v>CircleK</v>
          </cell>
        </row>
        <row r="133">
          <cell r="A133" t="str">
            <v>CircleK-HNI-BTL-HN2065</v>
          </cell>
          <cell r="B133" t="str">
            <v>CircleK N03-T2 Khu Đoàn Ngoại Giao</v>
          </cell>
          <cell r="D133" t="str">
            <v>Thành phố Hà Nội</v>
          </cell>
          <cell r="G133" t="str">
            <v>HN004</v>
          </cell>
          <cell r="H133" t="str">
            <v>Hoàng Thanh Huy</v>
          </cell>
          <cell r="I133" t="str">
            <v>Circlek; Circlekmienbac; MIENBAC</v>
          </cell>
          <cell r="J133" t="str">
            <v>CircleK N03-T2 Khu Đoàn Ngoại Giao</v>
          </cell>
          <cell r="M133" t="str">
            <v>N03-T2 khu đoàn Ngoại Giao, Khu Ngoại Giao Đoàn, Bắc Từ Liêm, Hà Nội</v>
          </cell>
          <cell r="N133">
            <v>67</v>
          </cell>
          <cell r="O133" t="b">
            <v>0</v>
          </cell>
          <cell r="P133" t="str">
            <v>CÔNG TY TNHH MTV THƯƠNG MẠI VÀ DỊCH VỤ NGỌC THƠM</v>
          </cell>
          <cell r="Q133" t="str">
            <v>Miền Bắc</v>
          </cell>
          <cell r="R133" t="str">
            <v>CircleK</v>
          </cell>
        </row>
        <row r="134">
          <cell r="A134" t="str">
            <v>CircleK-HNI-BTL-HN2068</v>
          </cell>
          <cell r="B134" t="str">
            <v>CircleK 155 Lê Văn Hiến</v>
          </cell>
          <cell r="D134" t="str">
            <v>Thành phố Hà Nội</v>
          </cell>
          <cell r="G134" t="str">
            <v>HN004</v>
          </cell>
          <cell r="H134" t="str">
            <v>Hoàng Thanh Huy</v>
          </cell>
          <cell r="I134" t="str">
            <v>Circlek; Circlekmienbac; MIENBAC</v>
          </cell>
          <cell r="J134" t="str">
            <v>CircleK 155 Lê Văn Hiến</v>
          </cell>
          <cell r="M134" t="str">
            <v>155 Lê Văn Hiến, Phường Đức Thắng, Bắc Từ Liêm, Hà Nội</v>
          </cell>
          <cell r="N134">
            <v>67</v>
          </cell>
          <cell r="O134" t="b">
            <v>0</v>
          </cell>
          <cell r="P134" t="str">
            <v>CÔNG TY TNHH MTV THƯƠNG MẠI VÀ DỊCH VỤ NGỌC THƠM</v>
          </cell>
          <cell r="Q134" t="str">
            <v>Miền Bắc</v>
          </cell>
          <cell r="R134" t="str">
            <v>CircleK</v>
          </cell>
        </row>
        <row r="135">
          <cell r="A135" t="str">
            <v>CircleK-HNI-BTL-HN2070</v>
          </cell>
          <cell r="B135" t="str">
            <v>CircleK Tầng 1, Ct3D Cổ Nhuế, Dự Án Chung Cư Cổ Nhuế</v>
          </cell>
          <cell r="D135" t="str">
            <v>Thành phố Hà Nội</v>
          </cell>
          <cell r="G135" t="str">
            <v>HN004</v>
          </cell>
          <cell r="H135" t="str">
            <v>Hoàng Thanh Huy</v>
          </cell>
          <cell r="I135" t="str">
            <v>Circlek; Circlekmienbac; MIENBAC</v>
          </cell>
          <cell r="J135" t="str">
            <v>CircleK Tầng 1, Ct3D Cổ Nhuế, Dự Án Chung Cư Cổ Nhuế</v>
          </cell>
          <cell r="M135" t="str">
            <v>Tầng 1, CT3D Cổ Nhuế, dự án chung cư Cổ Nhuế, Phường Cổ Nhuế, Bắc Từ Liêm, Hà Nội</v>
          </cell>
          <cell r="N135">
            <v>67</v>
          </cell>
          <cell r="O135" t="b">
            <v>0</v>
          </cell>
          <cell r="P135" t="str">
            <v>CÔNG TY TNHH MTV THƯƠNG MẠI VÀ DỊCH VỤ NGỌC THƠM</v>
          </cell>
          <cell r="Q135" t="str">
            <v>Miền Bắc</v>
          </cell>
          <cell r="R135" t="str">
            <v>CircleK</v>
          </cell>
        </row>
        <row r="136">
          <cell r="A136" t="str">
            <v>CircleK-HNI-BDH-HN2074</v>
          </cell>
          <cell r="B136" t="str">
            <v>CircleK 126 Nam Cao</v>
          </cell>
          <cell r="D136" t="str">
            <v>Thành phố Hà Nội</v>
          </cell>
          <cell r="G136" t="str">
            <v>HN008</v>
          </cell>
          <cell r="H136" t="str">
            <v>Nguyễn Minh Sơn</v>
          </cell>
          <cell r="I136" t="str">
            <v>Circlek; Circlekmienbac; MIENBAC</v>
          </cell>
          <cell r="J136" t="str">
            <v>CircleK 126 Nam Cao</v>
          </cell>
          <cell r="M136" t="str">
            <v>126 Nam Cao, Phường Giảng Võ, Ba Đình, Hà Nội</v>
          </cell>
          <cell r="N136">
            <v>67</v>
          </cell>
          <cell r="O136" t="b">
            <v>0</v>
          </cell>
          <cell r="P136" t="str">
            <v>CÔNG TY TNHH MTV THƯƠNG MẠI VÀ DỊCH VỤ NGỌC THƠM</v>
          </cell>
          <cell r="Q136" t="str">
            <v>Miền Bắc</v>
          </cell>
          <cell r="R136" t="str">
            <v>CircleK</v>
          </cell>
        </row>
        <row r="137">
          <cell r="A137" t="str">
            <v>CircleK-HNI-HBT-HN2075</v>
          </cell>
          <cell r="B137" t="str">
            <v>CircleK Số 1 Ngõ 37 Lê Thanh Nghị</v>
          </cell>
          <cell r="D137" t="str">
            <v>Thành phố Hà Nội</v>
          </cell>
          <cell r="G137" t="str">
            <v>HN003</v>
          </cell>
          <cell r="H137" t="str">
            <v>Nguyễn Văn Thạch</v>
          </cell>
          <cell r="I137" t="str">
            <v>Circlek; Circlekmienbac; MIENBAC</v>
          </cell>
          <cell r="J137" t="str">
            <v>CircleK Số 1 Ngõ 37 Lê Thanh Nghị</v>
          </cell>
          <cell r="M137" t="str">
            <v>Số 1 ngõ 37 Lê Thanh Nghị, Phường Bách Khoa, Hai Bà Trưng, Hà Nội</v>
          </cell>
          <cell r="N137">
            <v>67</v>
          </cell>
          <cell r="O137" t="b">
            <v>0</v>
          </cell>
          <cell r="P137" t="str">
            <v>CÔNG TY TNHH MTV THƯƠNG MẠI VÀ DỊCH VỤ NGỌC THƠM</v>
          </cell>
          <cell r="Q137" t="str">
            <v>Miền Bắc</v>
          </cell>
          <cell r="R137" t="str">
            <v>CircleK</v>
          </cell>
        </row>
        <row r="138">
          <cell r="A138" t="str">
            <v>CircleK-HNI-CGY-HN2077</v>
          </cell>
          <cell r="B138" t="str">
            <v>CircleK 162 Mai Dịch</v>
          </cell>
          <cell r="D138" t="str">
            <v>Thành phố Hà Nội</v>
          </cell>
          <cell r="G138" t="str">
            <v>HN004</v>
          </cell>
          <cell r="H138" t="str">
            <v>Hoàng Thanh Huy</v>
          </cell>
          <cell r="I138" t="str">
            <v>Circlek; Circlekmienbac; MIENBAC</v>
          </cell>
          <cell r="J138" t="str">
            <v>CircleK 162 Mai Dịch</v>
          </cell>
          <cell r="M138" t="str">
            <v>162 Mai Dịch, Phường Mai Dịch, Cầu Giấy, Hà Nội</v>
          </cell>
          <cell r="N138">
            <v>67</v>
          </cell>
          <cell r="O138" t="b">
            <v>0</v>
          </cell>
          <cell r="P138" t="str">
            <v>CÔNG TY TNHH MTV THƯƠNG MẠI VÀ DỊCH VỤ NGỌC THƠM</v>
          </cell>
          <cell r="Q138" t="str">
            <v>Miền Bắc</v>
          </cell>
          <cell r="R138" t="str">
            <v>CircleK</v>
          </cell>
        </row>
        <row r="139">
          <cell r="A139" t="str">
            <v>CircleK-HNI-DDA-HN2078</v>
          </cell>
          <cell r="B139" t="str">
            <v>CircleK Số 7 Ngõ 34 Phố Mai Anh Tuấn</v>
          </cell>
          <cell r="D139" t="str">
            <v>Thành phố Hà Nội</v>
          </cell>
          <cell r="G139" t="str">
            <v>HN004</v>
          </cell>
          <cell r="H139" t="str">
            <v>Hoàng Thanh Huy</v>
          </cell>
          <cell r="I139" t="str">
            <v>Circlek; Circlekmienbac; MIENBAC</v>
          </cell>
          <cell r="J139" t="str">
            <v>CircleK Số 7 Ngõ 34 Phố Mai Anh Tuấn</v>
          </cell>
          <cell r="M139" t="str">
            <v>Số 7 ngõ 34 phố Mai Anh Tuấn, Phường Ô Chợ Dừa, Đống Đa, Hà Nội</v>
          </cell>
          <cell r="N139">
            <v>67</v>
          </cell>
          <cell r="O139" t="b">
            <v>0</v>
          </cell>
          <cell r="P139" t="str">
            <v>CÔNG TY TNHH MTV THƯƠNG MẠI VÀ DỊCH VỤ NGỌC THƠM</v>
          </cell>
          <cell r="Q139" t="str">
            <v>Miền Bắc</v>
          </cell>
          <cell r="R139" t="str">
            <v>CircleK</v>
          </cell>
        </row>
        <row r="140">
          <cell r="A140" t="str">
            <v>CircleK-HNI-HDG-HN2079</v>
          </cell>
          <cell r="B140" t="str">
            <v>CircleK 12 Ngô Thì Nhậm</v>
          </cell>
          <cell r="D140" t="str">
            <v>Thành phố Hà Nội</v>
          </cell>
          <cell r="G140" t="str">
            <v>HN004</v>
          </cell>
          <cell r="H140" t="str">
            <v>Hoàng Thanh Huy</v>
          </cell>
          <cell r="I140" t="str">
            <v>Circlek; Circlekmienbac; MIENBAC</v>
          </cell>
          <cell r="J140" t="str">
            <v>CircleK 12 Ngô Thì Nhậm</v>
          </cell>
          <cell r="M140" t="str">
            <v>12 Ngô Thì Nhậm, Phường Hà Cầu, Hà Đông, Hà Nội</v>
          </cell>
          <cell r="N140">
            <v>67</v>
          </cell>
          <cell r="O140" t="b">
            <v>0</v>
          </cell>
          <cell r="P140" t="str">
            <v>CÔNG TY TNHH MTV THƯƠNG MẠI VÀ DỊCH VỤ NGỌC THƠM</v>
          </cell>
          <cell r="Q140" t="str">
            <v>Miền Bắc</v>
          </cell>
          <cell r="R140" t="str">
            <v>CircleK</v>
          </cell>
        </row>
        <row r="141">
          <cell r="A141" t="str">
            <v>CircleK-HNI-HDG-HN2082</v>
          </cell>
          <cell r="B141" t="str">
            <v>CircleK Ct3-Ct4, The Pride, Khu Đô Thị Mới An Hưng,</v>
          </cell>
          <cell r="D141" t="str">
            <v>Thành phố Hà Nội</v>
          </cell>
          <cell r="G141" t="str">
            <v>HN004</v>
          </cell>
          <cell r="H141" t="str">
            <v>Hoàng Thanh Huy</v>
          </cell>
          <cell r="I141" t="str">
            <v>Circlek; Circlekmienbac; MIENBAC</v>
          </cell>
          <cell r="J141" t="str">
            <v>CircleK Ct3-Ct4, The Pride, Khu Đô Thị Mới An Hưng,</v>
          </cell>
          <cell r="M141" t="str">
            <v>CT3-CT4, The Pride, khu đô thị mới An Hưng,, Phường La Khê, Hà Đông, Hà Nội</v>
          </cell>
          <cell r="N141">
            <v>67</v>
          </cell>
          <cell r="O141" t="b">
            <v>0</v>
          </cell>
          <cell r="P141" t="str">
            <v>CÔNG TY TNHH MTV THƯƠNG MẠI VÀ DỊCH VỤ NGỌC THƠM</v>
          </cell>
          <cell r="Q141" t="str">
            <v>Miền Bắc</v>
          </cell>
          <cell r="R141" t="str">
            <v>CircleK</v>
          </cell>
        </row>
        <row r="142">
          <cell r="A142" t="str">
            <v>CircleK-HNI-HDG-HN2083</v>
          </cell>
          <cell r="B142" t="str">
            <v>CircleK 51-Lk6A-C17 Đô Thị Mỗ Lao</v>
          </cell>
          <cell r="D142" t="str">
            <v>Thành phố Hà Nội</v>
          </cell>
          <cell r="G142" t="str">
            <v>HN004</v>
          </cell>
          <cell r="H142" t="str">
            <v>Hoàng Thanh Huy</v>
          </cell>
          <cell r="I142" t="str">
            <v>Circlek; Circlekmienbac; MIENBAC</v>
          </cell>
          <cell r="J142" t="str">
            <v>CircleK 51-Lk6A-C17 Đô Thị Mỗ Lao</v>
          </cell>
          <cell r="M142" t="str">
            <v>51-LK6A-C17 Đô thị Mỗ Lao, Phường Mỗ Lao, Hà Đông, Hà Nội</v>
          </cell>
          <cell r="N142">
            <v>67</v>
          </cell>
          <cell r="O142" t="b">
            <v>0</v>
          </cell>
          <cell r="P142" t="str">
            <v>CÔNG TY TNHH MTV THƯƠNG MẠI VÀ DỊCH VỤ NGỌC THƠM</v>
          </cell>
          <cell r="Q142" t="str">
            <v>Miền Bắc</v>
          </cell>
          <cell r="R142" t="str">
            <v>CircleK</v>
          </cell>
        </row>
        <row r="143">
          <cell r="A143" t="str">
            <v>CircleK-HNI-HDG-HN2085</v>
          </cell>
          <cell r="B143" t="str">
            <v>CircleK 135 Tô Hiệu</v>
          </cell>
          <cell r="D143" t="str">
            <v>Thành phố Hà Nội</v>
          </cell>
          <cell r="G143" t="str">
            <v>HN004</v>
          </cell>
          <cell r="H143" t="str">
            <v>Hoàng Thanh Huy</v>
          </cell>
          <cell r="I143" t="str">
            <v>Circlek; Circlekmienbac; MIENBAC</v>
          </cell>
          <cell r="J143" t="str">
            <v>CircleK 135 Tô Hiệu</v>
          </cell>
          <cell r="M143" t="str">
            <v>135 Tô Hiệu, Phường Hà Cầu, Hà Đông, Hà Nội</v>
          </cell>
          <cell r="N143">
            <v>67</v>
          </cell>
          <cell r="O143" t="b">
            <v>0</v>
          </cell>
          <cell r="P143" t="str">
            <v>CÔNG TY TNHH MTV THƯƠNG MẠI VÀ DỊCH VỤ NGỌC THƠM</v>
          </cell>
          <cell r="Q143" t="str">
            <v>Miền Bắc</v>
          </cell>
          <cell r="R143" t="str">
            <v>CircleK</v>
          </cell>
        </row>
        <row r="144">
          <cell r="A144" t="str">
            <v>CircleK-HNI-HBT-HN2086</v>
          </cell>
          <cell r="B144" t="str">
            <v>CircleK 9 Hương Viên</v>
          </cell>
          <cell r="D144" t="str">
            <v>Thành phố Hà Nội</v>
          </cell>
          <cell r="G144" t="str">
            <v>HN003</v>
          </cell>
          <cell r="H144" t="str">
            <v>Nguyễn Văn Thạch</v>
          </cell>
          <cell r="I144" t="str">
            <v>Circlek; Circlekmienbac; MIENBAC</v>
          </cell>
          <cell r="J144" t="str">
            <v>CircleK 9 Hương Viên</v>
          </cell>
          <cell r="M144" t="str">
            <v>9 Hương Viên, Phường Đồng Nhân, Hai Bà Trưng, Hà Nội</v>
          </cell>
          <cell r="N144">
            <v>67</v>
          </cell>
          <cell r="O144" t="b">
            <v>0</v>
          </cell>
          <cell r="P144" t="str">
            <v>CÔNG TY TNHH MTV THƯƠNG MẠI VÀ DỊCH VỤ NGỌC THƠM</v>
          </cell>
          <cell r="Q144" t="str">
            <v>Miền Bắc</v>
          </cell>
          <cell r="R144" t="str">
            <v>CircleK</v>
          </cell>
        </row>
        <row r="145">
          <cell r="A145" t="str">
            <v>CircleK-HNI-HMI-HN2087</v>
          </cell>
          <cell r="B145" t="str">
            <v>CircleK Ch17, Tầng 1 Và Tầng 2, C-36 Tầng, Ô Đất Ct2, Kđt Mới Kim Văn - Kim Lũ</v>
          </cell>
          <cell r="D145" t="str">
            <v>Thành phố Hà Nội</v>
          </cell>
          <cell r="G145" t="str">
            <v>HN003</v>
          </cell>
          <cell r="H145" t="str">
            <v>Nguyễn Văn Thạch</v>
          </cell>
          <cell r="I145" t="str">
            <v>Circlek; Circlekmienbac; MIENBAC</v>
          </cell>
          <cell r="J145" t="str">
            <v>CircleK Ch17, Tầng 1 Và Tầng 2, C-36 Tầng, Ô Đất Ct2, Kđt Mới Kim Văn - Kim Lũ</v>
          </cell>
          <cell r="M145" t="str">
            <v>CH17, tầng 1 và tầng 2, C-36 tầng, ô đất CT2, KĐT mới Kim Văn - Kim Lũ, Phường Đại Kim, Hoàng Mai, Hà Nội</v>
          </cell>
          <cell r="N145">
            <v>67</v>
          </cell>
          <cell r="O145" t="b">
            <v>0</v>
          </cell>
          <cell r="P145" t="str">
            <v>CÔNG TY TNHH MTV THƯƠNG MẠI VÀ DỊCH VỤ NGỌC THƠM</v>
          </cell>
          <cell r="Q145" t="str">
            <v>Miền Bắc</v>
          </cell>
          <cell r="R145" t="str">
            <v>CircleK</v>
          </cell>
        </row>
        <row r="146">
          <cell r="A146" t="str">
            <v>CircleK-HNI-HDG-HN2088</v>
          </cell>
          <cell r="B146" t="str">
            <v>CircleK 80 Khu Ao Sen</v>
          </cell>
          <cell r="D146" t="str">
            <v>Thành phố Hà Nội</v>
          </cell>
          <cell r="G146" t="str">
            <v>HN004</v>
          </cell>
          <cell r="H146" t="str">
            <v>Hoàng Thanh Huy</v>
          </cell>
          <cell r="I146" t="str">
            <v>Circlek; Circlekmienbac; MIENBAC</v>
          </cell>
          <cell r="J146" t="str">
            <v>CircleK 80 Khu Ao Sen</v>
          </cell>
          <cell r="M146" t="str">
            <v>80 khu Ao Sen, Phường Mỗ Lao, Hà Đông, Hà Nội</v>
          </cell>
          <cell r="N146">
            <v>67</v>
          </cell>
          <cell r="O146" t="b">
            <v>0</v>
          </cell>
          <cell r="P146" t="str">
            <v>CÔNG TY TNHH MTV THƯƠNG MẠI VÀ DỊCH VỤ NGỌC THƠM</v>
          </cell>
          <cell r="Q146" t="str">
            <v>Miền Bắc</v>
          </cell>
          <cell r="R146" t="str">
            <v>CircleK</v>
          </cell>
        </row>
        <row r="147">
          <cell r="A147" t="str">
            <v>CircleK-HNI-TXN-HN2089</v>
          </cell>
          <cell r="B147" t="str">
            <v>CircleK Thửa Đất Số 22, Lô 6 Khu 4.1Cc, Tuyến Láng Hạ-Thanh Xuân</v>
          </cell>
          <cell r="D147" t="str">
            <v>Thành phố Hà Nội</v>
          </cell>
          <cell r="G147" t="str">
            <v>HN008</v>
          </cell>
          <cell r="H147" t="str">
            <v>Nguyễn Minh Sơn</v>
          </cell>
          <cell r="I147" t="str">
            <v>Circlek; Circlekmienbac; MIENBAC</v>
          </cell>
          <cell r="J147" t="str">
            <v>CircleK Thửa Đất Số 22, Lô 6 Khu 4.1Cc, Tuyến Láng Hạ-Thanh Xuân</v>
          </cell>
          <cell r="M147" t="str">
            <v>Thửa đất Số 22, lô 6 khu 4.1CC, tuyến Láng Hạ-Thanh Xuân, Phường Láng Hạ, Thanh Xuân, Hà Nội</v>
          </cell>
          <cell r="N147">
            <v>67</v>
          </cell>
          <cell r="O147" t="b">
            <v>0</v>
          </cell>
          <cell r="P147" t="str">
            <v>CÔNG TY TNHH MTV THƯƠNG MẠI VÀ DỊCH VỤ NGỌC THƠM</v>
          </cell>
          <cell r="Q147" t="str">
            <v>Miền Bắc</v>
          </cell>
          <cell r="R147" t="str">
            <v>CircleK</v>
          </cell>
        </row>
        <row r="148">
          <cell r="A148" t="str">
            <v>CircleK-HNI-THO-HN2090</v>
          </cell>
          <cell r="B148" t="str">
            <v>CircleK Số 1 Đường Tây Hồ</v>
          </cell>
          <cell r="D148" t="str">
            <v>Thành phố Hà Nội</v>
          </cell>
          <cell r="G148" t="str">
            <v>HN008</v>
          </cell>
          <cell r="H148" t="str">
            <v>Nguyễn Minh Sơn</v>
          </cell>
          <cell r="I148" t="str">
            <v>Circlek; Circlekmienbac; MIENBAC</v>
          </cell>
          <cell r="J148" t="str">
            <v>CircleK Số 1 Đường Tây Hồ</v>
          </cell>
          <cell r="M148" t="str">
            <v>Số 1 đường Tây Hồ, Phường Quảng An, Tây Hồ, Hà Nội</v>
          </cell>
          <cell r="N148">
            <v>67</v>
          </cell>
          <cell r="O148" t="b">
            <v>0</v>
          </cell>
          <cell r="P148" t="str">
            <v>CÔNG TY TNHH MTV THƯƠNG MẠI VÀ DỊCH VỤ NGỌC THƠM</v>
          </cell>
          <cell r="Q148" t="str">
            <v>Miền Bắc</v>
          </cell>
          <cell r="R148" t="str">
            <v>CircleK</v>
          </cell>
        </row>
        <row r="149">
          <cell r="A149" t="str">
            <v>CircleK-HNI-BDH-HN2091</v>
          </cell>
          <cell r="B149" t="str">
            <v>CircleK 17 Liễu Giai</v>
          </cell>
          <cell r="D149" t="str">
            <v>Thành phố Hà Nội</v>
          </cell>
          <cell r="G149" t="str">
            <v>HN008</v>
          </cell>
          <cell r="H149" t="str">
            <v>Nguyễn Minh Sơn</v>
          </cell>
          <cell r="I149" t="str">
            <v>Circlek; Circlekmienbac; MIENBAC</v>
          </cell>
          <cell r="J149" t="str">
            <v>CircleK 17 Liễu Giai</v>
          </cell>
          <cell r="M149" t="str">
            <v>17 Liễu Giai, Phường Cống Vị, Ba Đình, Hà Nội</v>
          </cell>
          <cell r="N149">
            <v>67</v>
          </cell>
          <cell r="O149" t="b">
            <v>0</v>
          </cell>
          <cell r="P149" t="str">
            <v>CÔNG TY TNHH MTV THƯƠNG MẠI VÀ DỊCH VỤ NGỌC THƠM</v>
          </cell>
          <cell r="Q149" t="str">
            <v>Miền Bắc</v>
          </cell>
          <cell r="R149" t="str">
            <v>CircleK</v>
          </cell>
        </row>
        <row r="150">
          <cell r="A150" t="str">
            <v>CircleK-HNI-BDH-HN2092</v>
          </cell>
          <cell r="B150" t="str">
            <v>CircleK 07 Đường Thanh Niên</v>
          </cell>
          <cell r="D150" t="str">
            <v>Thành phố Hà Nội</v>
          </cell>
          <cell r="G150" t="str">
            <v>HN008</v>
          </cell>
          <cell r="H150" t="str">
            <v>Nguyễn Minh Sơn</v>
          </cell>
          <cell r="I150" t="str">
            <v>Circlek; Circlekmienbac; MIENBAC</v>
          </cell>
          <cell r="J150" t="str">
            <v>CircleK 07 Đường Thanh Niên</v>
          </cell>
          <cell r="M150" t="str">
            <v>07 đường Thanh Niên, Phường Trúc Bạch, Ba Đình, Hà Nội</v>
          </cell>
          <cell r="N150">
            <v>67</v>
          </cell>
          <cell r="O150" t="b">
            <v>0</v>
          </cell>
          <cell r="P150" t="str">
            <v>CÔNG TY TNHH MTV THƯƠNG MẠI VÀ DỊCH VỤ NGỌC THƠM</v>
          </cell>
          <cell r="Q150" t="str">
            <v>Miền Bắc</v>
          </cell>
          <cell r="R150" t="str">
            <v>CircleK</v>
          </cell>
        </row>
        <row r="151">
          <cell r="A151" t="str">
            <v>CircleK-HNI-HBT-HN2093</v>
          </cell>
          <cell r="B151" t="str">
            <v>CircleK 49 Hàng Chuối</v>
          </cell>
          <cell r="D151" t="str">
            <v>Thành phố Hà Nội</v>
          </cell>
          <cell r="G151" t="str">
            <v>HN003</v>
          </cell>
          <cell r="H151" t="str">
            <v>Nguyễn Văn Thạch</v>
          </cell>
          <cell r="I151" t="str">
            <v>Circlek; Circlekmienbac; MIENBAC</v>
          </cell>
          <cell r="J151" t="str">
            <v>CircleK 49 Hàng Chuối</v>
          </cell>
          <cell r="M151" t="str">
            <v>49 Hàng Chuối, , Hai Trưng, Hà Nội</v>
          </cell>
          <cell r="N151">
            <v>67</v>
          </cell>
          <cell r="O151" t="b">
            <v>0</v>
          </cell>
          <cell r="P151" t="str">
            <v>CÔNG TY TNHH MTV THƯƠNG MẠI VÀ DỊCH VỤ NGỌC THƠM</v>
          </cell>
          <cell r="Q151" t="str">
            <v>Miền Bắc</v>
          </cell>
          <cell r="R151" t="str">
            <v>CircleK</v>
          </cell>
        </row>
        <row r="152">
          <cell r="A152" t="str">
            <v>CircleK-HNI-HBT-HN2094</v>
          </cell>
          <cell r="B152" t="str">
            <v>CircleK 113 Trần Đại Nghĩa</v>
          </cell>
          <cell r="D152" t="str">
            <v>Thành phố Hà Nội</v>
          </cell>
          <cell r="G152" t="str">
            <v>HN003</v>
          </cell>
          <cell r="H152" t="str">
            <v>Nguyễn Văn Thạch</v>
          </cell>
          <cell r="I152" t="str">
            <v>Circlek; Circlekmienbac; MIENBAC</v>
          </cell>
          <cell r="J152" t="str">
            <v>CircleK 113 Trần Đại Nghĩa</v>
          </cell>
          <cell r="M152" t="str">
            <v>113 Trần Đại Nghĩa, , Hai Trưng, Hà Nội</v>
          </cell>
          <cell r="N152">
            <v>67</v>
          </cell>
          <cell r="O152" t="b">
            <v>0</v>
          </cell>
          <cell r="P152" t="str">
            <v>CÔNG TY TNHH MTV THƯƠNG MẠI VÀ DỊCH VỤ NGỌC THƠM</v>
          </cell>
          <cell r="Q152" t="str">
            <v>Miền Bắc</v>
          </cell>
          <cell r="R152" t="str">
            <v>CircleK</v>
          </cell>
        </row>
        <row r="153">
          <cell r="A153" t="str">
            <v>CircleK-HNI-NTL-HN2095</v>
          </cell>
          <cell r="B153" t="str">
            <v>CircleK Lô 28 Khu Nhà Ở Thấp Tầng Tt4, Khu Đô Thị Mỹ Đình - Mễ Trì</v>
          </cell>
          <cell r="D153" t="str">
            <v>Thành phố Hà Nội</v>
          </cell>
          <cell r="G153" t="str">
            <v>HN004</v>
          </cell>
          <cell r="H153" t="str">
            <v>Hoàng Thanh Huy</v>
          </cell>
          <cell r="I153" t="str">
            <v>Circlek; Circlekmienbac; MIENBAC</v>
          </cell>
          <cell r="J153" t="str">
            <v>CircleK Lô 28 Khu Nhà Ở Thấp Tầng Tt4, Khu Đô Thị Mỹ Đình - Mễ Trì</v>
          </cell>
          <cell r="M153" t="str">
            <v>Lô 28 Khu nhà ở thấp tầng TT4, khu đô thị Mỹ Đình - Mễ Trì, Phường Mỹ Đình, Nam Từ Liêm, Hà Nội</v>
          </cell>
          <cell r="N153">
            <v>67</v>
          </cell>
          <cell r="O153" t="b">
            <v>0</v>
          </cell>
          <cell r="P153" t="str">
            <v>CÔNG TY TNHH MTV THƯƠNG MẠI VÀ DỊCH VỤ NGỌC THƠM</v>
          </cell>
          <cell r="Q153" t="str">
            <v>Miền Bắc</v>
          </cell>
          <cell r="R153" t="str">
            <v>CircleK</v>
          </cell>
        </row>
        <row r="154">
          <cell r="A154" t="str">
            <v>CircleK-HNI-THO-HN2098</v>
          </cell>
          <cell r="B154" t="str">
            <v>CircleK 3 Xuân Diệu</v>
          </cell>
          <cell r="D154" t="str">
            <v>Thành phố Hà Nội</v>
          </cell>
          <cell r="G154" t="str">
            <v>HN008</v>
          </cell>
          <cell r="H154" t="str">
            <v>Nguyễn Minh Sơn</v>
          </cell>
          <cell r="I154" t="str">
            <v>Circlek; Circlekmienbac; MIENBAC</v>
          </cell>
          <cell r="J154" t="str">
            <v>CircleK 3 Xuân Diệu</v>
          </cell>
          <cell r="M154" t="str">
            <v>3 Xuân Diệu, Tây Hồ, Hà Nội</v>
          </cell>
          <cell r="N154">
            <v>67</v>
          </cell>
          <cell r="O154" t="b">
            <v>0</v>
          </cell>
          <cell r="P154" t="str">
            <v>CÔNG TY TNHH MTV THƯƠNG MẠI VÀ DỊCH VỤ NGỌC THƠM</v>
          </cell>
          <cell r="Q154" t="str">
            <v>Miền Bắc</v>
          </cell>
          <cell r="R154" t="str">
            <v>CircleK</v>
          </cell>
        </row>
        <row r="155">
          <cell r="A155" t="str">
            <v>CircleK-HNI-BTL-HN2099</v>
          </cell>
          <cell r="B155" t="str">
            <v>CircleK 174 Đường Phú Diễn</v>
          </cell>
          <cell r="D155" t="str">
            <v>Thành phố Hà Nội</v>
          </cell>
          <cell r="G155" t="str">
            <v>HN004</v>
          </cell>
          <cell r="H155" t="str">
            <v>Hoàng Thanh Huy</v>
          </cell>
          <cell r="I155" t="str">
            <v>Circlek; Circlekmienbac; MIENBAC</v>
          </cell>
          <cell r="J155" t="str">
            <v>CircleK 174 Đường Phú Diễn</v>
          </cell>
          <cell r="M155" t="str">
            <v>174 đường Phú Diễn, , Bắc Liêm, Hà Nội</v>
          </cell>
          <cell r="N155">
            <v>67</v>
          </cell>
          <cell r="O155" t="b">
            <v>0</v>
          </cell>
          <cell r="P155" t="str">
            <v>CÔNG TY TNHH MTV THƯƠNG MẠI VÀ DỊCH VỤ NGỌC THƠM</v>
          </cell>
          <cell r="Q155" t="str">
            <v>Miền Bắc</v>
          </cell>
          <cell r="R155" t="str">
            <v>CircleK</v>
          </cell>
        </row>
        <row r="156">
          <cell r="A156" t="str">
            <v>CircleK-HNI-TXN-HN2101</v>
          </cell>
          <cell r="B156" t="str">
            <v>CircleK 70 Ngụy Như Kon Tum</v>
          </cell>
          <cell r="D156" t="str">
            <v>Thành phố Hà Nội</v>
          </cell>
          <cell r="G156" t="str">
            <v>HN008</v>
          </cell>
          <cell r="H156" t="str">
            <v>Nguyễn Minh Sơn</v>
          </cell>
          <cell r="I156" t="str">
            <v>Circlek; Circlekmienbac; MIENBAC</v>
          </cell>
          <cell r="J156" t="str">
            <v>CircleK 70 Ngụy Như Kon Tum</v>
          </cell>
          <cell r="M156" t="str">
            <v>70 Ngụy Như Kon Tum, Phường Nhân Chính, Thanh Xuân, Hà Nội</v>
          </cell>
          <cell r="N156">
            <v>67</v>
          </cell>
          <cell r="O156" t="b">
            <v>0</v>
          </cell>
          <cell r="P156" t="str">
            <v>CÔNG TY TNHH MTV THƯƠNG MẠI VÀ DỊCH VỤ NGỌC THƠM</v>
          </cell>
          <cell r="Q156" t="str">
            <v>Miền Bắc</v>
          </cell>
          <cell r="R156" t="str">
            <v>CircleK</v>
          </cell>
        </row>
        <row r="157">
          <cell r="A157" t="str">
            <v>CircleK-HNI-DDA-HN2102</v>
          </cell>
          <cell r="B157" t="str">
            <v>CircleK 420 Đê La Thành</v>
          </cell>
          <cell r="D157" t="str">
            <v>Thành phố Hà Nội</v>
          </cell>
          <cell r="G157" t="str">
            <v>HN003</v>
          </cell>
          <cell r="H157" t="str">
            <v>Nguyễn Văn Thạch</v>
          </cell>
          <cell r="I157" t="str">
            <v>Circlek; Circlekmienbac; MIENBAC</v>
          </cell>
          <cell r="J157" t="str">
            <v>CircleK 420 Đê La Thành</v>
          </cell>
          <cell r="M157" t="str">
            <v>420 Đê La Thành, Phường Ô Chợ Dừa, Đống Đa, Hà Nội</v>
          </cell>
          <cell r="N157">
            <v>67</v>
          </cell>
          <cell r="O157" t="b">
            <v>0</v>
          </cell>
          <cell r="P157" t="str">
            <v>CÔNG TY TNHH MTV THƯƠNG MẠI VÀ DỊCH VỤ NGỌC THƠM</v>
          </cell>
          <cell r="Q157" t="str">
            <v>Miền Bắc</v>
          </cell>
          <cell r="R157" t="str">
            <v>CircleK</v>
          </cell>
        </row>
        <row r="158">
          <cell r="A158" t="str">
            <v>CircleK-HNI-NTL-HN2104</v>
          </cell>
          <cell r="B158" t="str">
            <v>CircleK 171 Lương Thế Vinh</v>
          </cell>
          <cell r="D158" t="str">
            <v>Thành phố Hà Nội</v>
          </cell>
          <cell r="G158" t="str">
            <v>HN004</v>
          </cell>
          <cell r="H158" t="str">
            <v>Hoàng Thanh Huy</v>
          </cell>
          <cell r="I158" t="str">
            <v>Circlek; Circlekmienbac; MIENBAC</v>
          </cell>
          <cell r="J158" t="str">
            <v>CircleK 171 Lương Thế Vinh</v>
          </cell>
          <cell r="M158" t="str">
            <v>171 Lương Thế Vinh, Phường Trung Văn, Nam Từ Liêm, Hà Nội</v>
          </cell>
          <cell r="N158">
            <v>67</v>
          </cell>
          <cell r="O158" t="b">
            <v>0</v>
          </cell>
          <cell r="P158" t="str">
            <v>CÔNG TY TNHH MTV THƯƠNG MẠI VÀ DỊCH VỤ NGỌC THƠM</v>
          </cell>
          <cell r="Q158" t="str">
            <v>Miền Bắc</v>
          </cell>
          <cell r="R158" t="str">
            <v>CircleK</v>
          </cell>
        </row>
        <row r="159">
          <cell r="A159" t="str">
            <v>CircleK-HNI-HKM-HN2106</v>
          </cell>
          <cell r="B159" t="str">
            <v>CircleK 79 Hà Trung</v>
          </cell>
          <cell r="D159" t="str">
            <v>Thành phố Hà Nội</v>
          </cell>
          <cell r="G159" t="str">
            <v>HN008</v>
          </cell>
          <cell r="H159" t="str">
            <v>Nguyễn Minh Sơn</v>
          </cell>
          <cell r="I159" t="str">
            <v>Circlek; Circlekmienbac; MIENBAC</v>
          </cell>
          <cell r="J159" t="str">
            <v>CircleK 79 Hà Trung</v>
          </cell>
          <cell r="M159" t="str">
            <v>79 Hà Trung, Phường Hàng Bông, Hoàn Kiếm, Hà Nội</v>
          </cell>
          <cell r="N159">
            <v>67</v>
          </cell>
          <cell r="O159" t="b">
            <v>0</v>
          </cell>
          <cell r="P159" t="str">
            <v>CÔNG TY TNHH MTV THƯƠNG MẠI VÀ DỊCH VỤ NGỌC THƠM</v>
          </cell>
          <cell r="Q159" t="str">
            <v>Miền Bắc</v>
          </cell>
          <cell r="R159" t="str">
            <v>CircleK</v>
          </cell>
        </row>
        <row r="160">
          <cell r="A160" t="str">
            <v>CircleK-HNI-CGY-HN2107</v>
          </cell>
          <cell r="B160" t="str">
            <v>CircleK Khu Nhà Ở Cấp 4 Số 395 Lạc Long Quân</v>
          </cell>
          <cell r="D160" t="str">
            <v>Thành phố Hà Nội</v>
          </cell>
          <cell r="G160" t="str">
            <v>HN004</v>
          </cell>
          <cell r="H160" t="str">
            <v>Hoàng Thanh Huy</v>
          </cell>
          <cell r="I160" t="str">
            <v>Circlek; Circlekmienbac; MIENBAC</v>
          </cell>
          <cell r="J160" t="str">
            <v>CircleK Khu Nhà Ở Cấp 4 Số 395 Lạc Long Quân</v>
          </cell>
          <cell r="M160" t="str">
            <v>Khu nhà ở cấp 4 Số 395 Lạc Long Quân, Phường Nghĩa Đô, Cầu Giấy, Hà Nội</v>
          </cell>
          <cell r="N160">
            <v>67</v>
          </cell>
          <cell r="O160" t="b">
            <v>0</v>
          </cell>
          <cell r="P160" t="str">
            <v>CÔNG TY TNHH MTV THƯƠNG MẠI VÀ DỊCH VỤ NGỌC THƠM</v>
          </cell>
          <cell r="Q160" t="str">
            <v>Miền Bắc</v>
          </cell>
          <cell r="R160" t="str">
            <v>CircleK</v>
          </cell>
        </row>
        <row r="161">
          <cell r="A161" t="str">
            <v>CircleK-HNI-CGY-HN2108</v>
          </cell>
          <cell r="B161" t="str">
            <v>CircleK Tầng 1 Và 2, Tòa Nhà Sannam,78 Phố Duy Tân</v>
          </cell>
          <cell r="D161" t="str">
            <v>Thành phố Hà Nội</v>
          </cell>
          <cell r="G161" t="str">
            <v>HN004</v>
          </cell>
          <cell r="H161" t="str">
            <v>Hoàng Thanh Huy</v>
          </cell>
          <cell r="I161" t="str">
            <v>Circlek; Circlekmienbac; MIENBAC</v>
          </cell>
          <cell r="J161" t="str">
            <v>CircleK Tầng 1 Và 2, Tòa Nhà Sannam,78 Phố Duy Tân</v>
          </cell>
          <cell r="M161" t="str">
            <v>Tầng 1 và 2, tòa nhà SanNam,78 phố Duy Tân, Phường Dịch Vọng Hậu, Cầu Giấy, Hà Nội</v>
          </cell>
          <cell r="N161">
            <v>67</v>
          </cell>
          <cell r="O161" t="b">
            <v>0</v>
          </cell>
          <cell r="P161" t="str">
            <v>CÔNG TY TNHH MTV THƯƠNG MẠI VÀ DỊCH VỤ NGỌC THƠM</v>
          </cell>
          <cell r="Q161" t="str">
            <v>Miền Bắc</v>
          </cell>
          <cell r="R161" t="str">
            <v>CircleK</v>
          </cell>
        </row>
        <row r="162">
          <cell r="A162" t="str">
            <v>CircleK-HNI-HKM-HN2109</v>
          </cell>
          <cell r="B162" t="str">
            <v>CircleK Tầng 1, Khách Sạn Hồng Hà, Số 204 Phố Trần Quang Khải</v>
          </cell>
          <cell r="D162" t="str">
            <v>Thành phố Hà Nội</v>
          </cell>
          <cell r="G162" t="str">
            <v>HN008</v>
          </cell>
          <cell r="H162" t="str">
            <v>Nguyễn Minh Sơn</v>
          </cell>
          <cell r="I162" t="str">
            <v>Circlek; Circlekmienbac; MIENBAC</v>
          </cell>
          <cell r="J162" t="str">
            <v>CircleK Tầng 1, Khách Sạn Hồng Hà, Số 204 Phố Trần Quang Khải</v>
          </cell>
          <cell r="M162" t="str">
            <v>Tầng 1, khách sạn Hồng Hà, Số 204 phố Trần Quang Khải, Phường Tràng Tiền, Hoàn Kiếm, Hà Nội</v>
          </cell>
          <cell r="N162">
            <v>67</v>
          </cell>
          <cell r="O162" t="b">
            <v>0</v>
          </cell>
          <cell r="P162" t="str">
            <v>CÔNG TY TNHH MTV THƯƠNG MẠI VÀ DỊCH VỤ NGỌC THƠM</v>
          </cell>
          <cell r="Q162" t="str">
            <v>Miền Bắc</v>
          </cell>
          <cell r="R162" t="str">
            <v>CircleK</v>
          </cell>
        </row>
        <row r="163">
          <cell r="A163" t="str">
            <v>CircleK-HNI-CGY-HN2110</v>
          </cell>
          <cell r="B163" t="str">
            <v>CircleK 31 Trần Quốc Hoàn</v>
          </cell>
          <cell r="D163" t="str">
            <v>Thành phố Hà Nội</v>
          </cell>
          <cell r="G163" t="str">
            <v>HN004</v>
          </cell>
          <cell r="H163" t="str">
            <v>Hoàng Thanh Huy</v>
          </cell>
          <cell r="I163" t="str">
            <v>Circlek; Circlekmienbac; MIENBAC</v>
          </cell>
          <cell r="J163" t="str">
            <v>CircleK 31 Trần Quốc Hoàn</v>
          </cell>
          <cell r="M163" t="str">
            <v>31 Trần Quốc Hoàn, Phường Dịch Vọng, Cầu Giấy, Hà Nội</v>
          </cell>
          <cell r="N163">
            <v>67</v>
          </cell>
          <cell r="O163" t="b">
            <v>0</v>
          </cell>
          <cell r="P163" t="str">
            <v>CÔNG TY TNHH MTV THƯƠNG MẠI VÀ DỊCH VỤ NGỌC THƠM</v>
          </cell>
          <cell r="Q163" t="str">
            <v>Miền Bắc</v>
          </cell>
          <cell r="R163" t="str">
            <v>CircleK</v>
          </cell>
        </row>
        <row r="164">
          <cell r="A164" t="str">
            <v>CircleK-HNI-CGY-HN2111</v>
          </cell>
          <cell r="B164" t="str">
            <v>CircleK Tầng 1, Tòa Nhà Ats, 252 Hoàng Quốc Việt</v>
          </cell>
          <cell r="D164" t="str">
            <v>Thành phố Hà Nội</v>
          </cell>
          <cell r="G164" t="str">
            <v>HN004</v>
          </cell>
          <cell r="H164" t="str">
            <v>Hoàng Thanh Huy</v>
          </cell>
          <cell r="I164" t="str">
            <v>Circlek; Circlekmienbac; MIENBAC</v>
          </cell>
          <cell r="J164" t="str">
            <v>CircleK Tầng 1, Tòa Nhà Ats, 252 Hoàng Quốc Việt</v>
          </cell>
          <cell r="M164" t="str">
            <v>Tầng 1, tòa nhà ATS, 252 Hoàng Quốc Việt, Phường Cổ Nhuế, Bắc Từ Liêm, Hà Nội</v>
          </cell>
          <cell r="N164">
            <v>67</v>
          </cell>
          <cell r="O164" t="b">
            <v>0</v>
          </cell>
          <cell r="P164" t="str">
            <v>CÔNG TY TNHH MTV THƯƠNG MẠI VÀ DỊCH VỤ NGỌC THƠM</v>
          </cell>
          <cell r="Q164" t="str">
            <v>Miền Bắc</v>
          </cell>
          <cell r="R164" t="str">
            <v>CircleK</v>
          </cell>
        </row>
        <row r="165">
          <cell r="A165" t="str">
            <v>CircleK-HNI-DDA-HN2112</v>
          </cell>
          <cell r="B165" t="str">
            <v>CircleK 33 Chùa Láng</v>
          </cell>
          <cell r="D165" t="str">
            <v>Thành phố Hà Nội</v>
          </cell>
          <cell r="G165" t="str">
            <v>HN003</v>
          </cell>
          <cell r="H165" t="str">
            <v>Nguyễn Văn Thạch</v>
          </cell>
          <cell r="I165" t="str">
            <v>Circlek; Circlekmienbac; MIENBAC</v>
          </cell>
          <cell r="J165" t="str">
            <v>CircleK 33 Chùa Láng</v>
          </cell>
          <cell r="M165" t="str">
            <v>33 Chùa Láng, Phường Láng Thượng, Đống Đa, Hà Nội</v>
          </cell>
          <cell r="N165">
            <v>67</v>
          </cell>
          <cell r="O165" t="b">
            <v>0</v>
          </cell>
          <cell r="P165" t="str">
            <v>CÔNG TY TNHH MTV THƯƠNG MẠI VÀ DỊCH VỤ NGỌC THƠM</v>
          </cell>
          <cell r="Q165" t="str">
            <v>Miền Bắc</v>
          </cell>
          <cell r="R165" t="str">
            <v>CircleK</v>
          </cell>
        </row>
        <row r="166">
          <cell r="A166" t="str">
            <v>CircleK-HNI-BDH-HN2113</v>
          </cell>
          <cell r="B166" t="str">
            <v>CircleK Tầng 1 Và Tầng 2, Số 442 Đội Cấn</v>
          </cell>
          <cell r="D166" t="str">
            <v>Thành phố Hà Nội</v>
          </cell>
          <cell r="G166" t="str">
            <v>HN008</v>
          </cell>
          <cell r="H166" t="str">
            <v>Nguyễn Minh Sơn</v>
          </cell>
          <cell r="I166" t="str">
            <v>Circlek; Circlekmienbac; MIENBAC</v>
          </cell>
          <cell r="J166" t="str">
            <v>CircleK Tầng 1 Và Tầng 2, Số 442 Đội Cấn</v>
          </cell>
          <cell r="M166" t="str">
            <v>Tầng 1 và tầng 2, Số 442 Đội Cấn, Phường Cống Vị, Ba Đình, Hà Nội</v>
          </cell>
          <cell r="N166">
            <v>67</v>
          </cell>
          <cell r="O166" t="b">
            <v>0</v>
          </cell>
          <cell r="P166" t="str">
            <v>CÔNG TY TNHH MTV THƯƠNG MẠI VÀ DỊCH VỤ NGỌC THƠM</v>
          </cell>
          <cell r="Q166" t="str">
            <v>Miền Bắc</v>
          </cell>
          <cell r="R166" t="str">
            <v>CircleK</v>
          </cell>
        </row>
        <row r="167">
          <cell r="A167" t="str">
            <v>CircleK-HNI-CGY-HN2114</v>
          </cell>
          <cell r="B167" t="str">
            <v>CircleK 7 Nguyễn Thị Định</v>
          </cell>
          <cell r="D167" t="str">
            <v>Thành phố Hà Nội</v>
          </cell>
          <cell r="G167" t="str">
            <v>HN004</v>
          </cell>
          <cell r="H167" t="str">
            <v>Hoàng Thanh Huy</v>
          </cell>
          <cell r="I167" t="str">
            <v>Circlek; Circlekmienbac; MIENBAC</v>
          </cell>
          <cell r="J167" t="str">
            <v>CircleK 7 Nguyễn Thị Định</v>
          </cell>
          <cell r="M167" t="str">
            <v>7 Nguyễn Thị Định, Phường Trung Hòa, Cầu Giấy, Hà Nội</v>
          </cell>
          <cell r="N167">
            <v>67</v>
          </cell>
          <cell r="O167" t="b">
            <v>0</v>
          </cell>
          <cell r="P167" t="str">
            <v>CÔNG TY TNHH MTV THƯƠNG MẠI VÀ DỊCH VỤ NGỌC THƠM</v>
          </cell>
          <cell r="Q167" t="str">
            <v>Miền Bắc</v>
          </cell>
          <cell r="R167" t="str">
            <v>CircleK</v>
          </cell>
        </row>
        <row r="168">
          <cell r="A168" t="str">
            <v>CircleK-HNI-HKM-HN2116</v>
          </cell>
          <cell r="B168" t="str">
            <v>CircleK 62 Phố Trần Hưng Đạo</v>
          </cell>
          <cell r="D168" t="str">
            <v>Thành phố Hà Nội</v>
          </cell>
          <cell r="G168" t="str">
            <v>HN008</v>
          </cell>
          <cell r="H168" t="str">
            <v>Nguyễn Minh Sơn</v>
          </cell>
          <cell r="I168" t="str">
            <v>Circlek; Circlekmienbac; MIENBAC</v>
          </cell>
          <cell r="J168" t="str">
            <v>CircleK 62 Phố Trần Hưng Đạo</v>
          </cell>
          <cell r="M168" t="str">
            <v>62 phố Trần Hưng Đạo, Phường Trần Hưng Đạo, Hoàn Kiếm, Hà Nội</v>
          </cell>
          <cell r="N168">
            <v>67</v>
          </cell>
          <cell r="O168" t="b">
            <v>0</v>
          </cell>
          <cell r="P168" t="str">
            <v>CÔNG TY TNHH MTV THƯƠNG MẠI VÀ DỊCH VỤ NGỌC THƠM</v>
          </cell>
          <cell r="Q168" t="str">
            <v>Miền Bắc</v>
          </cell>
          <cell r="R168" t="str">
            <v>CircleK</v>
          </cell>
        </row>
        <row r="169">
          <cell r="A169" t="str">
            <v>CircleK-HNI-DDA-HN2117</v>
          </cell>
          <cell r="B169" t="str">
            <v>CircleK Số 8 Ngõ 91 Nguyễn Chí Thanh</v>
          </cell>
          <cell r="D169" t="str">
            <v>Thành phố Hà Nội</v>
          </cell>
          <cell r="G169" t="str">
            <v>HN003</v>
          </cell>
          <cell r="H169" t="str">
            <v>Nguyễn Văn Thạch</v>
          </cell>
          <cell r="I169" t="str">
            <v>Circlek; Circlekmienbac; MIENBAC</v>
          </cell>
          <cell r="J169" t="str">
            <v>CircleK Số 8 Ngõ 91 Nguyễn Chí Thanh</v>
          </cell>
          <cell r="M169" t="str">
            <v>Số 8 ngõ 91 Nguyễn Chí Thanh, Phường Láng Hạ, Đống Đa, Hà Nội</v>
          </cell>
          <cell r="N169">
            <v>67</v>
          </cell>
          <cell r="O169" t="b">
            <v>0</v>
          </cell>
          <cell r="P169" t="str">
            <v>CÔNG TY TNHH MTV THƯƠNG MẠI VÀ DỊCH VỤ NGỌC THƠM</v>
          </cell>
          <cell r="Q169" t="str">
            <v>Miền Bắc</v>
          </cell>
          <cell r="R169" t="str">
            <v>CircleK</v>
          </cell>
        </row>
        <row r="170">
          <cell r="A170" t="str">
            <v>CircleK-HNI-TXN-HN2118</v>
          </cell>
          <cell r="B170" t="str">
            <v>CircleK 370 Nguyễn Trãi</v>
          </cell>
          <cell r="D170" t="str">
            <v>Thành phố Hà Nội</v>
          </cell>
          <cell r="G170" t="str">
            <v>HN008</v>
          </cell>
          <cell r="H170" t="str">
            <v>Nguyễn Minh Sơn</v>
          </cell>
          <cell r="I170" t="str">
            <v>Circlek; Circlekmienbac; MIENBAC</v>
          </cell>
          <cell r="J170" t="str">
            <v>CircleK 370 Nguyễn Trãi</v>
          </cell>
          <cell r="M170" t="str">
            <v>370 Nguyễn Trãi, Phường Thanh Xuân Trung, Thanh Xuân, Hà Nội</v>
          </cell>
          <cell r="N170">
            <v>67</v>
          </cell>
          <cell r="O170" t="b">
            <v>0</v>
          </cell>
          <cell r="P170" t="str">
            <v>CÔNG TY TNHH MTV THƯƠNG MẠI VÀ DỊCH VỤ NGỌC THƠM</v>
          </cell>
          <cell r="Q170" t="str">
            <v>Miền Bắc</v>
          </cell>
          <cell r="R170" t="str">
            <v>CircleK</v>
          </cell>
        </row>
        <row r="171">
          <cell r="A171" t="str">
            <v>CircleK-HNI-THO-HN2119</v>
          </cell>
          <cell r="B171" t="str">
            <v>CircleK 628 Hoàng Hoa Thám</v>
          </cell>
          <cell r="D171" t="str">
            <v>Thành phố Hà Nội</v>
          </cell>
          <cell r="G171" t="str">
            <v>HN008</v>
          </cell>
          <cell r="H171" t="str">
            <v>Nguyễn Minh Sơn</v>
          </cell>
          <cell r="I171" t="str">
            <v>Circlek; Circlekmienbac; MIENBAC</v>
          </cell>
          <cell r="J171" t="str">
            <v>CircleK 628 Hoàng Hoa Thám</v>
          </cell>
          <cell r="M171" t="str">
            <v>628 Hoàng Hoa Thám, Phường Bưởi, Tây Hồ, Hà Nội</v>
          </cell>
          <cell r="N171">
            <v>67</v>
          </cell>
          <cell r="O171" t="b">
            <v>0</v>
          </cell>
          <cell r="P171" t="str">
            <v>CÔNG TY TNHH MTV THƯƠNG MẠI VÀ DỊCH VỤ NGỌC THƠM</v>
          </cell>
          <cell r="Q171" t="str">
            <v>Miền Bắc</v>
          </cell>
          <cell r="R171" t="str">
            <v>CircleK</v>
          </cell>
        </row>
        <row r="172">
          <cell r="A172" t="str">
            <v>CircleK-HNI-DDA-HN2121</v>
          </cell>
          <cell r="B172" t="str">
            <v>CircleK 45 Hào Nam</v>
          </cell>
          <cell r="D172" t="str">
            <v>Thành phố Hà Nội</v>
          </cell>
          <cell r="G172" t="str">
            <v>HN004</v>
          </cell>
          <cell r="H172" t="str">
            <v>Hoàng Thanh Huy</v>
          </cell>
          <cell r="I172" t="str">
            <v>Circlek; Circlekmienbac; MIENBAC</v>
          </cell>
          <cell r="J172" t="str">
            <v>CircleK 45 Hào Nam</v>
          </cell>
          <cell r="M172" t="str">
            <v>45 Hào Nam, Phường Ô Chợ Dừa, Đống Đa, Hà Nội</v>
          </cell>
          <cell r="N172">
            <v>67</v>
          </cell>
          <cell r="O172" t="b">
            <v>0</v>
          </cell>
          <cell r="P172" t="str">
            <v>CÔNG TY TNHH MTV THƯƠNG MẠI VÀ DỊCH VỤ NGỌC THƠM</v>
          </cell>
          <cell r="Q172" t="str">
            <v>Miền Bắc</v>
          </cell>
          <cell r="R172" t="str">
            <v>CircleK</v>
          </cell>
        </row>
        <row r="173">
          <cell r="A173" t="str">
            <v>CircleK-HNI-CGY-HN2122</v>
          </cell>
          <cell r="B173" t="str">
            <v>CircleK 18 Nguyễn Khánh Toàn</v>
          </cell>
          <cell r="D173" t="str">
            <v>Thành phố Hà Nội</v>
          </cell>
          <cell r="G173" t="str">
            <v>HN004</v>
          </cell>
          <cell r="H173" t="str">
            <v>Hoàng Thanh Huy</v>
          </cell>
          <cell r="I173" t="str">
            <v>Circlek; Circlekmienbac; MIENBAC</v>
          </cell>
          <cell r="J173" t="str">
            <v>CircleK 18 Nguyễn Khánh Toàn</v>
          </cell>
          <cell r="M173" t="str">
            <v>18 Nguyễn Khánh Toàn, Phường Quan Hoa, Cầu Giấy, Hà Nội</v>
          </cell>
          <cell r="N173">
            <v>67</v>
          </cell>
          <cell r="O173" t="b">
            <v>0</v>
          </cell>
          <cell r="P173" t="str">
            <v>CÔNG TY TNHH MTV THƯƠNG MẠI VÀ DỊCH VỤ NGỌC THƠM</v>
          </cell>
          <cell r="Q173" t="str">
            <v>Miền Bắc</v>
          </cell>
          <cell r="R173" t="str">
            <v>CircleK</v>
          </cell>
        </row>
        <row r="174">
          <cell r="A174" t="str">
            <v>CircleK-HNI-TXN-HN2126</v>
          </cell>
          <cell r="B174" t="str">
            <v>CircleK Tầng 1, Số 01 Lê Văn Thiêm</v>
          </cell>
          <cell r="D174" t="str">
            <v>Thành phố Hà Nội</v>
          </cell>
          <cell r="G174" t="str">
            <v>HN008</v>
          </cell>
          <cell r="H174" t="str">
            <v>Nguyễn Minh Sơn</v>
          </cell>
          <cell r="I174" t="str">
            <v>Circlek; Circlekmienbac; MIENBAC</v>
          </cell>
          <cell r="J174" t="str">
            <v>CircleK Tầng 1, Số 01 Lê Văn Thiêm</v>
          </cell>
          <cell r="M174" t="str">
            <v>Tầng 1, Số 01 Lê Văn Thiêm, Phường Nhân Chính, Thanh Xuân, Hà Nội</v>
          </cell>
          <cell r="N174">
            <v>67</v>
          </cell>
          <cell r="O174" t="b">
            <v>0</v>
          </cell>
          <cell r="P174" t="str">
            <v>CÔNG TY TNHH MTV THƯƠNG MẠI VÀ DỊCH VỤ NGỌC THƠM</v>
          </cell>
          <cell r="Q174" t="str">
            <v>Miền Bắc</v>
          </cell>
          <cell r="R174" t="str">
            <v>CircleK</v>
          </cell>
        </row>
        <row r="175">
          <cell r="A175" t="str">
            <v>CircleK-HNI-HKM-HN2127</v>
          </cell>
          <cell r="B175" t="str">
            <v>CircleK 74-76 Đồng Xuân</v>
          </cell>
          <cell r="D175" t="str">
            <v>Thành phố Hà Nội</v>
          </cell>
          <cell r="G175" t="str">
            <v>HN008</v>
          </cell>
          <cell r="H175" t="str">
            <v>Nguyễn Minh Sơn</v>
          </cell>
          <cell r="I175" t="str">
            <v>Circlek; Circlekmienbac; MIENBAC</v>
          </cell>
          <cell r="J175" t="str">
            <v>CircleK 74-76 Đồng Xuân</v>
          </cell>
          <cell r="M175" t="str">
            <v>74-76 Đồng Xuân, Phường Đồng Xuân, Hoàn Kiếm, Hà Nội</v>
          </cell>
          <cell r="N175">
            <v>67</v>
          </cell>
          <cell r="O175" t="b">
            <v>0</v>
          </cell>
          <cell r="P175" t="str">
            <v>CÔNG TY TNHH MTV THƯƠNG MẠI VÀ DỊCH VỤ NGỌC THƠM</v>
          </cell>
          <cell r="Q175" t="str">
            <v>Miền Bắc</v>
          </cell>
          <cell r="R175" t="str">
            <v>CircleK</v>
          </cell>
        </row>
        <row r="176">
          <cell r="A176" t="str">
            <v>CircleK-HNI-CGY-HN2128</v>
          </cell>
          <cell r="B176" t="str">
            <v>CircleK Số 14 Ngõ 106 Hoàng Quốc Việt</v>
          </cell>
          <cell r="D176" t="str">
            <v>Thành phố Hà Nội</v>
          </cell>
          <cell r="G176" t="str">
            <v>HN004</v>
          </cell>
          <cell r="H176" t="str">
            <v>Hoàng Thanh Huy</v>
          </cell>
          <cell r="I176" t="str">
            <v>Circlek; Circlekmienbac; MIENBAC</v>
          </cell>
          <cell r="J176" t="str">
            <v>CircleK Số 14 Ngõ 106 Hoàng Quốc Việt</v>
          </cell>
          <cell r="M176" t="str">
            <v>Số 14 ngõ 106 Hoàng Quốc Việt, Phường Nghĩa Đô, Cầu Giấy, Hà Nội</v>
          </cell>
          <cell r="N176">
            <v>67</v>
          </cell>
          <cell r="O176" t="b">
            <v>0</v>
          </cell>
          <cell r="P176" t="str">
            <v>CÔNG TY TNHH MTV THƯƠNG MẠI VÀ DỊCH VỤ NGỌC THƠM</v>
          </cell>
          <cell r="Q176" t="str">
            <v>Miền Bắc</v>
          </cell>
          <cell r="R176" t="str">
            <v>CircleK</v>
          </cell>
        </row>
        <row r="177">
          <cell r="A177" t="str">
            <v>CircleK-HNI-THO-HN2129</v>
          </cell>
          <cell r="B177" t="str">
            <v>CircleK 17 Tô Ngọc Vân</v>
          </cell>
          <cell r="D177" t="str">
            <v>Thành phố Hà Nội</v>
          </cell>
          <cell r="G177" t="str">
            <v>HN008</v>
          </cell>
          <cell r="H177" t="str">
            <v>Nguyễn Minh Sơn</v>
          </cell>
          <cell r="I177" t="str">
            <v>Circlek; Circlekmienbac; MIENBAC</v>
          </cell>
          <cell r="J177" t="str">
            <v>CircleK 17 Tô Ngọc Vân</v>
          </cell>
          <cell r="M177" t="str">
            <v>17 Tô Ngọc Vân, Phường Quảng An, Tây Hồ, Hà Nội</v>
          </cell>
          <cell r="N177">
            <v>67</v>
          </cell>
          <cell r="O177" t="b">
            <v>0</v>
          </cell>
          <cell r="P177" t="str">
            <v>CÔNG TY TNHH MTV THƯƠNG MẠI VÀ DỊCH VỤ NGỌC THƠM</v>
          </cell>
          <cell r="Q177" t="str">
            <v>Miền Bắc</v>
          </cell>
          <cell r="R177" t="str">
            <v>CircleK</v>
          </cell>
        </row>
        <row r="178">
          <cell r="A178" t="str">
            <v>CircleK-HNI-CGY-HN2131</v>
          </cell>
          <cell r="B178" t="str">
            <v>CircleK Tầng 1, Số 125 Hoàng Ngân</v>
          </cell>
          <cell r="D178" t="str">
            <v>Thành phố Hà Nội</v>
          </cell>
          <cell r="G178" t="str">
            <v>HN004</v>
          </cell>
          <cell r="H178" t="str">
            <v>Hoàng Thanh Huy</v>
          </cell>
          <cell r="I178" t="str">
            <v>Circlek; Circlekmienbac; MIENBAC</v>
          </cell>
          <cell r="J178" t="str">
            <v>CircleK Tầng 1, Số 125 Hoàng Ngân</v>
          </cell>
          <cell r="M178" t="str">
            <v>Tầng 1, Số 125 Hoàng Ngân, Phường Trung Hòa, Cầu Giấy, Hà Nội</v>
          </cell>
          <cell r="N178">
            <v>67</v>
          </cell>
          <cell r="O178" t="b">
            <v>0</v>
          </cell>
          <cell r="P178" t="str">
            <v>CÔNG TY TNHH MTV THƯƠNG MẠI VÀ DỊCH VỤ NGỌC THƠM</v>
          </cell>
          <cell r="Q178" t="str">
            <v>Miền Bắc</v>
          </cell>
          <cell r="R178" t="str">
            <v>CircleK</v>
          </cell>
        </row>
        <row r="179">
          <cell r="A179" t="str">
            <v>CircleK-HNI-DDA-HN2133</v>
          </cell>
          <cell r="B179" t="str">
            <v>CircleK 91 Khâm Thiên</v>
          </cell>
          <cell r="D179" t="str">
            <v>Thành phố Hà Nội</v>
          </cell>
          <cell r="G179" t="str">
            <v>HN003</v>
          </cell>
          <cell r="H179" t="str">
            <v>Nguyễn Văn Thạch</v>
          </cell>
          <cell r="I179" t="str">
            <v>Circlek; Circlekmienbac; MIENBAC</v>
          </cell>
          <cell r="J179" t="str">
            <v>CircleK 91 Khâm Thiên</v>
          </cell>
          <cell r="M179" t="str">
            <v>91 Khâm Thiên, Phường Nam Đồng, Đống Đa, Hà Nội</v>
          </cell>
          <cell r="N179">
            <v>67</v>
          </cell>
          <cell r="O179" t="b">
            <v>0</v>
          </cell>
          <cell r="P179" t="str">
            <v>CÔNG TY TNHH MTV THƯƠNG MẠI VÀ DỊCH VỤ NGỌC THƠM</v>
          </cell>
          <cell r="Q179" t="str">
            <v>Miền Bắc</v>
          </cell>
          <cell r="R179" t="str">
            <v>CircleK</v>
          </cell>
        </row>
        <row r="180">
          <cell r="A180" t="str">
            <v>CircleK-HNI-THO-HN2134</v>
          </cell>
          <cell r="B180" t="str">
            <v>CircleK 73 Đường Xuân La</v>
          </cell>
          <cell r="D180" t="str">
            <v>Thành phố Hà Nội</v>
          </cell>
          <cell r="G180" t="str">
            <v>HN004</v>
          </cell>
          <cell r="H180" t="str">
            <v>Hoàng Thanh Huy</v>
          </cell>
          <cell r="I180" t="str">
            <v>Circlek; Circlekmienbac; MIENBAC</v>
          </cell>
          <cell r="J180" t="str">
            <v>CircleK 73 Đường Xuân La</v>
          </cell>
          <cell r="M180" t="str">
            <v>73 đường Xuân La, Phường Xuân La, Tây Hồ, Hà Nội</v>
          </cell>
          <cell r="N180">
            <v>67</v>
          </cell>
          <cell r="O180" t="b">
            <v>0</v>
          </cell>
          <cell r="P180" t="str">
            <v>CÔNG TY TNHH MTV THƯƠNG MẠI VÀ DỊCH VỤ NGỌC THƠM</v>
          </cell>
          <cell r="Q180" t="str">
            <v>Miền Bắc</v>
          </cell>
          <cell r="R180" t="str">
            <v>CircleK</v>
          </cell>
        </row>
        <row r="181">
          <cell r="A181" t="str">
            <v>CircleK-HNI-HBT-HN2135</v>
          </cell>
          <cell r="B181" t="str">
            <v>CircleK 232A Lạc Trung, Tổ 30</v>
          </cell>
          <cell r="D181" t="str">
            <v>Thành phố Hà Nội</v>
          </cell>
          <cell r="G181" t="str">
            <v>HN003</v>
          </cell>
          <cell r="H181" t="str">
            <v>Nguyễn Văn Thạch</v>
          </cell>
          <cell r="I181" t="str">
            <v>Circlek; Circlekmienbac; MIENBAC</v>
          </cell>
          <cell r="J181" t="str">
            <v>CircleK 232A Lạc Trung, Tổ 30</v>
          </cell>
          <cell r="M181" t="str">
            <v>232A Lạc Trung, tổ 30, Phường Vĩnh Tuy, Hai Bà Trưng, Hà Nội</v>
          </cell>
          <cell r="N181">
            <v>67</v>
          </cell>
          <cell r="O181" t="b">
            <v>0</v>
          </cell>
          <cell r="P181" t="str">
            <v>CÔNG TY TNHH MTV THƯƠNG MẠI VÀ DỊCH VỤ NGỌC THƠM</v>
          </cell>
          <cell r="Q181" t="str">
            <v>Miền Bắc</v>
          </cell>
          <cell r="R181" t="str">
            <v>CircleK</v>
          </cell>
        </row>
        <row r="182">
          <cell r="A182" t="str">
            <v>CircleK-HNI-BDH-HN2136</v>
          </cell>
          <cell r="B182" t="str">
            <v>CircleK 138 Phố Đội Cấn</v>
          </cell>
          <cell r="D182" t="str">
            <v>Thành phố Hà Nội</v>
          </cell>
          <cell r="G182" t="str">
            <v>HN008</v>
          </cell>
          <cell r="H182" t="str">
            <v>Nguyễn Minh Sơn</v>
          </cell>
          <cell r="I182" t="str">
            <v>Circlek; Circlekmienbac; MIENBAC</v>
          </cell>
          <cell r="J182" t="str">
            <v>CircleK 138 Phố Đội Cấn</v>
          </cell>
          <cell r="M182" t="str">
            <v>138 phố Đội Cấn, Phường Đội Cấn, Ba Đình, Hà Nội</v>
          </cell>
          <cell r="N182">
            <v>67</v>
          </cell>
          <cell r="O182" t="b">
            <v>0</v>
          </cell>
          <cell r="P182" t="str">
            <v>CÔNG TY TNHH MTV THƯƠNG MẠI VÀ DỊCH VỤ NGỌC THƠM</v>
          </cell>
          <cell r="Q182" t="str">
            <v>Miền Bắc</v>
          </cell>
          <cell r="R182" t="str">
            <v>CircleK</v>
          </cell>
        </row>
        <row r="183">
          <cell r="A183" t="str">
            <v>CircleK-HNI-HKM-HN2138</v>
          </cell>
          <cell r="B183" t="str">
            <v>CircleK Tầng 1 Và Tầng 2 Số 85 Hàng Mã</v>
          </cell>
          <cell r="D183" t="str">
            <v>Thành phố Hà Nội</v>
          </cell>
          <cell r="G183" t="str">
            <v>HN008</v>
          </cell>
          <cell r="H183" t="str">
            <v>Nguyễn Minh Sơn</v>
          </cell>
          <cell r="I183" t="str">
            <v>Circlek; Circlekmienbac; MIENBAC</v>
          </cell>
          <cell r="J183" t="str">
            <v>CircleK Tầng 1 Và Tầng 2 Số 85 Hàng Mã</v>
          </cell>
          <cell r="M183" t="str">
            <v>Tầng 1 và tầng 2 Số 85 Hàng Mã, Phường Hàng Mã, Hoàn Kiếm, Hà Nội</v>
          </cell>
          <cell r="N183">
            <v>67</v>
          </cell>
          <cell r="O183" t="b">
            <v>0</v>
          </cell>
          <cell r="P183" t="str">
            <v>CÔNG TY TNHH MTV THƯƠNG MẠI VÀ DỊCH VỤ NGỌC THƠM</v>
          </cell>
          <cell r="Q183" t="str">
            <v>Miền Bắc</v>
          </cell>
          <cell r="R183" t="str">
            <v>CircleK</v>
          </cell>
        </row>
        <row r="184">
          <cell r="A184" t="str">
            <v>CircleK-HNI-TXN-HN2139</v>
          </cell>
          <cell r="B184" t="str">
            <v>CircleK 218 Nguyễn Huy Tưởng, Tổ 19</v>
          </cell>
          <cell r="D184" t="str">
            <v>Thành phố Hà Nội</v>
          </cell>
          <cell r="G184" t="str">
            <v>HN008</v>
          </cell>
          <cell r="H184" t="str">
            <v>Nguyễn Minh Sơn</v>
          </cell>
          <cell r="I184" t="str">
            <v>Circlek; Circlekmienbac; MIENBAC</v>
          </cell>
          <cell r="J184" t="str">
            <v>CircleK 218 Nguyễn Huy Tưởng, Tổ 19</v>
          </cell>
          <cell r="M184" t="str">
            <v>218 Nguyễn Huy Tưởng, tổ 19, Phường Thanh Xuân Trung, Thanh Xuân, Hà Nội</v>
          </cell>
          <cell r="N184">
            <v>67</v>
          </cell>
          <cell r="O184" t="b">
            <v>0</v>
          </cell>
          <cell r="P184" t="str">
            <v>CÔNG TY TNHH MTV THƯƠNG MẠI VÀ DỊCH VỤ NGỌC THƠM</v>
          </cell>
          <cell r="Q184" t="str">
            <v>Miền Bắc</v>
          </cell>
          <cell r="R184" t="str">
            <v>CircleK</v>
          </cell>
        </row>
        <row r="185">
          <cell r="A185" t="str">
            <v>CircleK-HNI-HBT-HN2141</v>
          </cell>
          <cell r="B185" t="str">
            <v>CircleK 125 Phố Lò Đúc</v>
          </cell>
          <cell r="D185" t="str">
            <v>Thành phố Hà Nội</v>
          </cell>
          <cell r="G185" t="str">
            <v>HN003</v>
          </cell>
          <cell r="H185" t="str">
            <v>Nguyễn Văn Thạch</v>
          </cell>
          <cell r="I185" t="str">
            <v>Circlek; Circlekmienbac; MIENBAC</v>
          </cell>
          <cell r="J185" t="str">
            <v>CircleK 125 Phố Lò Đúc</v>
          </cell>
          <cell r="M185" t="str">
            <v>125 phố Lò Đúc, Phường Đống Mác, Hai Bà Trưng, Hà Nội</v>
          </cell>
          <cell r="N185">
            <v>67</v>
          </cell>
          <cell r="O185" t="b">
            <v>0</v>
          </cell>
          <cell r="P185" t="str">
            <v>CÔNG TY TNHH MTV THƯƠNG MẠI VÀ DỊCH VỤ NGỌC THƠM</v>
          </cell>
          <cell r="Q185" t="str">
            <v>Miền Bắc</v>
          </cell>
          <cell r="R185" t="str">
            <v>CircleK</v>
          </cell>
        </row>
        <row r="186">
          <cell r="A186" t="str">
            <v>CircleK-HNI-DDA-HN2142</v>
          </cell>
          <cell r="B186" t="str">
            <v>CircleK 91 Nam Đồng</v>
          </cell>
          <cell r="D186" t="str">
            <v>Thành phố Hà Nội</v>
          </cell>
          <cell r="G186" t="str">
            <v>HN003</v>
          </cell>
          <cell r="H186" t="str">
            <v>Nguyễn Văn Thạch</v>
          </cell>
          <cell r="I186" t="str">
            <v>Circlek; Circlekmienbac; MIENBAC</v>
          </cell>
          <cell r="J186" t="str">
            <v>CircleK 91 Nam Đồng</v>
          </cell>
          <cell r="M186" t="str">
            <v>91 Nam Đồng, Phường Nam Đồng, Đống Đa, Hà Nội</v>
          </cell>
          <cell r="N186">
            <v>67</v>
          </cell>
          <cell r="O186" t="b">
            <v>0</v>
          </cell>
          <cell r="P186" t="str">
            <v>CÔNG TY TNHH MTV THƯƠNG MẠI VÀ DỊCH VỤ NGỌC THƠM</v>
          </cell>
          <cell r="Q186" t="str">
            <v>Miền Bắc</v>
          </cell>
          <cell r="R186" t="str">
            <v>CircleK</v>
          </cell>
        </row>
        <row r="187">
          <cell r="A187" t="str">
            <v>CircleK-HNI-BDH-HN2143</v>
          </cell>
          <cell r="B187" t="str">
            <v>CircleK 94 Phố Linh Lang</v>
          </cell>
          <cell r="D187" t="str">
            <v>Thành phố Hà Nội</v>
          </cell>
          <cell r="G187" t="str">
            <v>HN008</v>
          </cell>
          <cell r="H187" t="str">
            <v>Nguyễn Minh Sơn</v>
          </cell>
          <cell r="I187" t="str">
            <v>Circlek; Circlekmienbac; MIENBAC</v>
          </cell>
          <cell r="J187" t="str">
            <v>CircleK 94 Phố Linh Lang</v>
          </cell>
          <cell r="M187" t="str">
            <v>94 phố Linh Lang, Phường Cống Vị, Ba Đình, Hà Nội</v>
          </cell>
          <cell r="N187">
            <v>67</v>
          </cell>
          <cell r="O187" t="b">
            <v>0</v>
          </cell>
          <cell r="P187" t="str">
            <v>CÔNG TY TNHH MTV THƯƠNG MẠI VÀ DỊCH VỤ NGỌC THƠM</v>
          </cell>
          <cell r="Q187" t="str">
            <v>Miền Bắc</v>
          </cell>
          <cell r="R187" t="str">
            <v>CircleK</v>
          </cell>
        </row>
        <row r="188">
          <cell r="A188" t="str">
            <v>CircleK-HNI-BDH-HN2144</v>
          </cell>
          <cell r="B188" t="str">
            <v>CircleK 65 Vạn Bảo</v>
          </cell>
          <cell r="D188" t="str">
            <v>Thành phố Hà Nội</v>
          </cell>
          <cell r="G188" t="str">
            <v>HN008</v>
          </cell>
          <cell r="H188" t="str">
            <v>Nguyễn Minh Sơn</v>
          </cell>
          <cell r="I188" t="str">
            <v>Circlek; Circlekmienbac; MIENBAC</v>
          </cell>
          <cell r="J188" t="str">
            <v>CircleK 65 Vạn Bảo</v>
          </cell>
          <cell r="M188" t="str">
            <v>65 Vạn Bảo, Phường Liễu Giai, Ba Đình, Hà Nội</v>
          </cell>
          <cell r="N188">
            <v>67</v>
          </cell>
          <cell r="O188" t="b">
            <v>0</v>
          </cell>
          <cell r="P188" t="str">
            <v>CÔNG TY TNHH MTV THƯƠNG MẠI VÀ DỊCH VỤ NGỌC THƠM</v>
          </cell>
          <cell r="Q188" t="str">
            <v>Miền Bắc</v>
          </cell>
          <cell r="R188" t="str">
            <v>CircleK</v>
          </cell>
        </row>
        <row r="189">
          <cell r="A189" t="str">
            <v>CircleK-HNI-HMI-HN2145</v>
          </cell>
          <cell r="B189" t="str">
            <v>CircleK 69 Kim Đồng</v>
          </cell>
          <cell r="D189" t="str">
            <v>Thành phố Hà Nội</v>
          </cell>
          <cell r="G189" t="str">
            <v>HN003</v>
          </cell>
          <cell r="H189" t="str">
            <v>Nguyễn Văn Thạch</v>
          </cell>
          <cell r="I189" t="str">
            <v>Circlek; Circlekmienbac; MIENBAC</v>
          </cell>
          <cell r="J189" t="str">
            <v>CircleK 69 Kim Đồng</v>
          </cell>
          <cell r="M189" t="str">
            <v>69 Kim Đồng, Phường Giáp Bát, Hoàng Mai, Hà Nội</v>
          </cell>
          <cell r="N189">
            <v>67</v>
          </cell>
          <cell r="O189" t="b">
            <v>0</v>
          </cell>
          <cell r="P189" t="str">
            <v>CÔNG TY TNHH MTV THƯƠNG MẠI VÀ DỊCH VỤ NGỌC THƠM</v>
          </cell>
          <cell r="Q189" t="str">
            <v>Miền Bắc</v>
          </cell>
          <cell r="R189" t="str">
            <v>CircleK</v>
          </cell>
        </row>
        <row r="190">
          <cell r="A190" t="str">
            <v>CircleK-HNI-HBT-HN2146</v>
          </cell>
          <cell r="B190" t="str">
            <v>CircleK 286 Kim Ngưu, Tổ 30B</v>
          </cell>
          <cell r="D190" t="str">
            <v>Thành phố Hà Nội</v>
          </cell>
          <cell r="G190" t="str">
            <v>HN003</v>
          </cell>
          <cell r="H190" t="str">
            <v>Nguyễn Văn Thạch</v>
          </cell>
          <cell r="I190" t="str">
            <v>Circlek; Circlekmienbac; MIENBAC</v>
          </cell>
          <cell r="J190" t="str">
            <v>CircleK 286 Kim Ngưu, Tổ 30B</v>
          </cell>
          <cell r="M190" t="str">
            <v>286 Kim Ngưu, tổ 30B, Phường Quỳnh Mai, Hai Bà Trưng, Hà Nội</v>
          </cell>
          <cell r="N190">
            <v>67</v>
          </cell>
          <cell r="O190" t="b">
            <v>0</v>
          </cell>
          <cell r="P190" t="str">
            <v>CÔNG TY TNHH MTV THƯƠNG MẠI VÀ DỊCH VỤ NGỌC THƠM</v>
          </cell>
          <cell r="Q190" t="str">
            <v>Miền Bắc</v>
          </cell>
          <cell r="R190" t="str">
            <v>CircleK</v>
          </cell>
        </row>
        <row r="191">
          <cell r="A191" t="str">
            <v>CircleK-HNI-DDA-HN2147</v>
          </cell>
          <cell r="B191" t="str">
            <v>CircleK 848 Đường Láng</v>
          </cell>
          <cell r="D191" t="str">
            <v>Thành phố Hà Nội</v>
          </cell>
          <cell r="G191" t="str">
            <v>HN003</v>
          </cell>
          <cell r="H191" t="str">
            <v>Nguyễn Văn Thạch</v>
          </cell>
          <cell r="I191" t="str">
            <v>Circlek; Circlekmienbac; MIENBAC</v>
          </cell>
          <cell r="J191" t="str">
            <v>CircleK 848 Đường Láng</v>
          </cell>
          <cell r="M191" t="str">
            <v>848 Đường Láng, Phường Láng Thượng, Đống Đa, Hà Nội</v>
          </cell>
          <cell r="N191">
            <v>67</v>
          </cell>
          <cell r="O191" t="b">
            <v>0</v>
          </cell>
          <cell r="P191" t="str">
            <v>CÔNG TY TNHH MTV THƯƠNG MẠI VÀ DỊCH VỤ NGỌC THƠM</v>
          </cell>
          <cell r="Q191" t="str">
            <v>Miền Bắc</v>
          </cell>
          <cell r="R191" t="str">
            <v>CircleK</v>
          </cell>
        </row>
        <row r="192">
          <cell r="A192" t="str">
            <v>CircleK-HNI-BDH-HN2148</v>
          </cell>
          <cell r="B192" t="str">
            <v>CircleK 22 Phan Kế Bính</v>
          </cell>
          <cell r="D192" t="str">
            <v>Thành phố Hà Nội</v>
          </cell>
          <cell r="G192" t="str">
            <v>HN008</v>
          </cell>
          <cell r="H192" t="str">
            <v>Nguyễn Minh Sơn</v>
          </cell>
          <cell r="I192" t="str">
            <v>Circlek; Circlekmienbac; MIENBAC</v>
          </cell>
          <cell r="J192" t="str">
            <v>CircleK 22 Phan Kế Bính</v>
          </cell>
          <cell r="M192" t="str">
            <v>22 Phan Kế Bính, Phường Cống Vị, Ba Đình, Hà Nội</v>
          </cell>
          <cell r="N192">
            <v>67</v>
          </cell>
          <cell r="O192" t="b">
            <v>0</v>
          </cell>
          <cell r="P192" t="str">
            <v>CÔNG TY TNHH MTV THƯƠNG MẠI VÀ DỊCH VỤ NGỌC THƠM</v>
          </cell>
          <cell r="Q192" t="str">
            <v>Miền Bắc</v>
          </cell>
          <cell r="R192" t="str">
            <v>CircleK</v>
          </cell>
        </row>
        <row r="193">
          <cell r="A193" t="str">
            <v>CircleK-HNI-BDH-HN2149</v>
          </cell>
          <cell r="B193" t="str">
            <v>CircleK 152 +154 Phó Đức Chính</v>
          </cell>
          <cell r="D193" t="str">
            <v>Thành phố Hà Nội</v>
          </cell>
          <cell r="G193" t="str">
            <v>HN008</v>
          </cell>
          <cell r="H193" t="str">
            <v>Nguyễn Minh Sơn</v>
          </cell>
          <cell r="I193" t="str">
            <v>Circlek; Circlekmienbac; MIENBAC</v>
          </cell>
          <cell r="J193" t="str">
            <v>CircleK 152 +154 Phó Đức Chính</v>
          </cell>
          <cell r="M193" t="str">
            <v>152 +154 Phó Đức Chính, Phường Trúc Bạch, Ba Đình, Hà Nội</v>
          </cell>
          <cell r="N193">
            <v>67</v>
          </cell>
          <cell r="O193" t="b">
            <v>0</v>
          </cell>
          <cell r="P193" t="str">
            <v>CÔNG TY TNHH MTV THƯƠNG MẠI VÀ DỊCH VỤ NGỌC THƠM</v>
          </cell>
          <cell r="Q193" t="str">
            <v>Miền Bắc</v>
          </cell>
          <cell r="R193" t="str">
            <v>CircleK</v>
          </cell>
        </row>
        <row r="194">
          <cell r="A194" t="str">
            <v>CircleK-HNI-HDG-HN2150</v>
          </cell>
          <cell r="B194" t="str">
            <v>CircleK 12 Trần Phú</v>
          </cell>
          <cell r="D194" t="str">
            <v>Thành phố Hà Nội</v>
          </cell>
          <cell r="G194" t="str">
            <v>HN004</v>
          </cell>
          <cell r="H194" t="str">
            <v>Hoàng Thanh Huy</v>
          </cell>
          <cell r="I194" t="str">
            <v>Circlek; Circlekmienbac; MIENBAC</v>
          </cell>
          <cell r="J194" t="str">
            <v>CircleK 12 Trần Phú</v>
          </cell>
          <cell r="M194" t="str">
            <v>12 Trần Phú, Phường Văn Quán, Hà Đông, Hà Nội</v>
          </cell>
          <cell r="N194">
            <v>67</v>
          </cell>
          <cell r="O194" t="b">
            <v>0</v>
          </cell>
          <cell r="P194" t="str">
            <v>CÔNG TY TNHH MTV THƯƠNG MẠI VÀ DỊCH VỤ NGỌC THƠM</v>
          </cell>
          <cell r="Q194" t="str">
            <v>Miền Bắc</v>
          </cell>
          <cell r="R194" t="str">
            <v>CircleK</v>
          </cell>
        </row>
        <row r="195">
          <cell r="A195" t="str">
            <v>CircleK-HNI-HMI-HN2151</v>
          </cell>
          <cell r="B195" t="str">
            <v>CircleK 54 + 56 Lĩnh Nam</v>
          </cell>
          <cell r="D195" t="str">
            <v>Thành phố Hà Nội</v>
          </cell>
          <cell r="G195" t="str">
            <v>HN003</v>
          </cell>
          <cell r="H195" t="str">
            <v>Nguyễn Văn Thạch</v>
          </cell>
          <cell r="I195" t="str">
            <v>Circlek; Circlekmienbac; MIENBAC</v>
          </cell>
          <cell r="J195" t="str">
            <v>CircleK 54 + 56 Lĩnh Nam</v>
          </cell>
          <cell r="M195" t="str">
            <v>54 + 56 Lĩnh Nam, Phường Mai Động, Hoàng Mai, Hà Nội</v>
          </cell>
          <cell r="N195">
            <v>67</v>
          </cell>
          <cell r="O195" t="b">
            <v>0</v>
          </cell>
          <cell r="P195" t="str">
            <v>CÔNG TY TNHH MTV THƯƠNG MẠI VÀ DỊCH VỤ NGỌC THƠM</v>
          </cell>
          <cell r="Q195" t="str">
            <v>Miền Bắc</v>
          </cell>
          <cell r="R195" t="str">
            <v>CircleK</v>
          </cell>
        </row>
        <row r="196">
          <cell r="A196" t="str">
            <v>CircleK-HNI-HBT-HN2152</v>
          </cell>
          <cell r="B196" t="str">
            <v>CircleK 118 Tuệ Tĩnh</v>
          </cell>
          <cell r="D196" t="str">
            <v>Thành phố Hà Nội</v>
          </cell>
          <cell r="G196" t="str">
            <v>HN003</v>
          </cell>
          <cell r="H196" t="str">
            <v>Nguyễn Văn Thạch</v>
          </cell>
          <cell r="I196" t="str">
            <v>Circlek; Circlekmienbac; MIENBAC</v>
          </cell>
          <cell r="J196" t="str">
            <v>CircleK 118 Tuệ Tĩnh</v>
          </cell>
          <cell r="M196" t="str">
            <v>118 Tuệ Tĩnh, Phường Nguyễn Du, Hai Bà Trưng, Hà Nội</v>
          </cell>
          <cell r="N196">
            <v>67</v>
          </cell>
          <cell r="O196" t="b">
            <v>0</v>
          </cell>
          <cell r="P196" t="str">
            <v>CÔNG TY TNHH MTV THƯƠNG MẠI VÀ DỊCH VỤ NGỌC THƠM</v>
          </cell>
          <cell r="Q196" t="str">
            <v>Miền Bắc</v>
          </cell>
          <cell r="R196" t="str">
            <v>CircleK</v>
          </cell>
        </row>
        <row r="197">
          <cell r="A197" t="str">
            <v>CircleK-HNI-NTL-HN2153</v>
          </cell>
          <cell r="B197" t="str">
            <v>CircleK Lô 37 Khu Nhà Ở Thấp Tầng Tt1, Dự Án Khu Đô Thị Mới Mỹ Đình Mễ Trì</v>
          </cell>
          <cell r="D197" t="str">
            <v>Thành phố Hà Nội</v>
          </cell>
          <cell r="G197" t="str">
            <v>HN004</v>
          </cell>
          <cell r="H197" t="str">
            <v>Hoàng Thanh Huy</v>
          </cell>
          <cell r="I197" t="str">
            <v>Circlek; Circlekmienbac; MIENBAC</v>
          </cell>
          <cell r="J197" t="str">
            <v>CircleK Lô 37 Khu Nhà Ở Thấp Tầng Tt1, Dự Án Khu Đô Thị Mới Mỹ Đình Mễ Trì</v>
          </cell>
          <cell r="M197" t="str">
            <v>Lô 37 khu nhà ở thấp tầng TT1, dự án khu đô thị mới Mỹ Đình Mễ Trì, Phường Mễ Trì, Nam Từ Liêm, Hà Nội</v>
          </cell>
          <cell r="N197">
            <v>67</v>
          </cell>
          <cell r="O197" t="b">
            <v>0</v>
          </cell>
          <cell r="P197" t="str">
            <v>CÔNG TY TNHH MTV THƯƠNG MẠI VÀ DỊCH VỤ NGỌC THƠM</v>
          </cell>
          <cell r="Q197" t="str">
            <v>Miền Bắc</v>
          </cell>
          <cell r="R197" t="str">
            <v>CircleK</v>
          </cell>
        </row>
        <row r="198">
          <cell r="A198" t="str">
            <v>CircleK-HNI-HBT-HN2154</v>
          </cell>
          <cell r="B198" t="str">
            <v>CircleK Số A1 Khu Đầm Trấu</v>
          </cell>
          <cell r="D198" t="str">
            <v>Thành phố Hà Nội</v>
          </cell>
          <cell r="G198" t="str">
            <v>HN003</v>
          </cell>
          <cell r="H198" t="str">
            <v>Nguyễn Văn Thạch</v>
          </cell>
          <cell r="I198" t="str">
            <v>Circlek; Circlekmienbac; MIENBAC</v>
          </cell>
          <cell r="J198" t="str">
            <v>CircleK Số A1 Khu Đầm Trấu</v>
          </cell>
          <cell r="M198" t="str">
            <v>Số A1 khu Đầm Trấu, Phường Bạch Đằng, Hai Bà Trưng, Hà Nội</v>
          </cell>
          <cell r="N198">
            <v>67</v>
          </cell>
          <cell r="O198" t="b">
            <v>0</v>
          </cell>
          <cell r="P198" t="str">
            <v>CÔNG TY TNHH MTV THƯƠNG MẠI VÀ DỊCH VỤ NGỌC THƠM</v>
          </cell>
          <cell r="Q198" t="str">
            <v>Miền Bắc</v>
          </cell>
          <cell r="R198" t="str">
            <v>CircleK</v>
          </cell>
        </row>
        <row r="199">
          <cell r="A199" t="str">
            <v>CircleK-HNI-BDH-HN2155</v>
          </cell>
          <cell r="B199" t="str">
            <v>CircleK 92 Đào Tấn</v>
          </cell>
          <cell r="D199" t="str">
            <v>Thành phố Hà Nội</v>
          </cell>
          <cell r="G199" t="str">
            <v>HN004</v>
          </cell>
          <cell r="H199" t="str">
            <v>Hoàng Thanh Huy</v>
          </cell>
          <cell r="I199" t="str">
            <v>Circlek; Circlekmienbac; MIENBAC</v>
          </cell>
          <cell r="J199" t="str">
            <v>CircleK 92 Đào Tấn</v>
          </cell>
          <cell r="M199" t="str">
            <v>92 Đào Tấn, Phường Cống Vị, Ba Đình, Hà Nội</v>
          </cell>
          <cell r="N199">
            <v>67</v>
          </cell>
          <cell r="O199" t="b">
            <v>0</v>
          </cell>
          <cell r="P199" t="str">
            <v>CÔNG TY TNHH MTV THƯƠNG MẠI VÀ DỊCH VỤ NGỌC THƠM</v>
          </cell>
          <cell r="Q199" t="str">
            <v>Miền Bắc</v>
          </cell>
          <cell r="R199" t="str">
            <v>CircleK</v>
          </cell>
        </row>
        <row r="200">
          <cell r="A200" t="str">
            <v>CircleK-HNI-HDG-HN2156</v>
          </cell>
          <cell r="B200" t="str">
            <v>CircleK 108 Đường 19/5</v>
          </cell>
          <cell r="D200" t="str">
            <v>Thành phố Hà Nội</v>
          </cell>
          <cell r="G200" t="str">
            <v>HN004</v>
          </cell>
          <cell r="H200" t="str">
            <v>Hoàng Thanh Huy</v>
          </cell>
          <cell r="I200" t="str">
            <v>Circlek; Circlekmienbac; MIENBAC</v>
          </cell>
          <cell r="J200" t="str">
            <v>CircleK 108 Đường 19/5</v>
          </cell>
          <cell r="M200" t="str">
            <v>108 Đường 19/5, Phường Văn Quán, Hà Đông, Hà Nội</v>
          </cell>
          <cell r="N200">
            <v>67</v>
          </cell>
          <cell r="O200" t="b">
            <v>0</v>
          </cell>
          <cell r="P200" t="str">
            <v>CÔNG TY TNHH MTV THƯƠNG MẠI VÀ DỊCH VỤ NGỌC THƠM</v>
          </cell>
          <cell r="Q200" t="str">
            <v>Miền Bắc</v>
          </cell>
          <cell r="R200" t="str">
            <v>CircleK</v>
          </cell>
        </row>
        <row r="201">
          <cell r="A201" t="str">
            <v>CircleK-HNI-TXN-HN2157</v>
          </cell>
          <cell r="B201" t="str">
            <v>CircleK N8-A10 Nguyễn Thị Thập, Kđt Mới Trung Hòa Nhân Chính</v>
          </cell>
          <cell r="D201" t="str">
            <v>Thành phố Hà Nội</v>
          </cell>
          <cell r="G201" t="str">
            <v>HN008</v>
          </cell>
          <cell r="H201" t="str">
            <v>Nguyễn Minh Sơn</v>
          </cell>
          <cell r="I201" t="str">
            <v>Circlek; Circlekmienbac; MIENBAC</v>
          </cell>
          <cell r="J201" t="str">
            <v>CircleK N8-A10 Nguyễn Thị Thập, Kđt Mới Trung Hòa Nhân Chính</v>
          </cell>
          <cell r="M201" t="str">
            <v>N8-A10 Nguyễn Thị Thập, KĐT mới Trung Hòa Nhân Chính, Phường Nhân Chính, Thanh Xuân, Hà Nội</v>
          </cell>
          <cell r="N201">
            <v>67</v>
          </cell>
          <cell r="O201" t="b">
            <v>0</v>
          </cell>
          <cell r="P201" t="str">
            <v>CÔNG TY TNHH MTV THƯƠNG MẠI VÀ DỊCH VỤ NGỌC THƠM</v>
          </cell>
          <cell r="Q201" t="str">
            <v>Miền Bắc</v>
          </cell>
          <cell r="R201" t="str">
            <v>CircleK</v>
          </cell>
        </row>
        <row r="202">
          <cell r="A202" t="str">
            <v>CircleK-HNI-TXN-HN2158</v>
          </cell>
          <cell r="B202" t="str">
            <v>CircleK 48 Ngõ 116 Phố Nhân Hòa</v>
          </cell>
          <cell r="D202" t="str">
            <v>Thành phố Hà Nội</v>
          </cell>
          <cell r="G202" t="str">
            <v>HN008</v>
          </cell>
          <cell r="H202" t="str">
            <v>Nguyễn Minh Sơn</v>
          </cell>
          <cell r="I202" t="str">
            <v>Circlek; Circlekmienbac; MIENBAC</v>
          </cell>
          <cell r="J202" t="str">
            <v>CircleK 48 Ngõ 116 Phố Nhân Hòa</v>
          </cell>
          <cell r="M202" t="str">
            <v>48 ngõ 116 phố Nhân Hòa, Phường Nhân Chính, Thanh Xuân, Hà Nội</v>
          </cell>
          <cell r="N202">
            <v>67</v>
          </cell>
          <cell r="O202" t="b">
            <v>0</v>
          </cell>
          <cell r="P202" t="str">
            <v>CÔNG TY TNHH MTV THƯƠNG MẠI VÀ DỊCH VỤ NGỌC THƠM</v>
          </cell>
          <cell r="Q202" t="str">
            <v>Miền Bắc</v>
          </cell>
          <cell r="R202" t="str">
            <v>CircleK</v>
          </cell>
        </row>
        <row r="203">
          <cell r="A203" t="str">
            <v>CircleK-HNI-DDA-HN2160</v>
          </cell>
          <cell r="B203" t="str">
            <v>CircleK 68 Tôn Thất Tùng</v>
          </cell>
          <cell r="D203" t="str">
            <v>Thành phố Hà Nội</v>
          </cell>
          <cell r="G203" t="str">
            <v>HN008</v>
          </cell>
          <cell r="H203" t="str">
            <v>Nguyễn Minh Sơn</v>
          </cell>
          <cell r="I203" t="str">
            <v>Circlek; Circlekmienbac; MIENBAC</v>
          </cell>
          <cell r="J203" t="str">
            <v>CircleK 68 Tôn Thất Tùng</v>
          </cell>
          <cell r="M203" t="str">
            <v>68 Tôn Thất Tùng, Phường Khương Thượng, Đống Đa, Hà Nội</v>
          </cell>
          <cell r="N203">
            <v>67</v>
          </cell>
          <cell r="O203" t="b">
            <v>0</v>
          </cell>
          <cell r="P203" t="str">
            <v>CÔNG TY TNHH MTV THƯƠNG MẠI VÀ DỊCH VỤ NGỌC THƠM</v>
          </cell>
          <cell r="Q203" t="str">
            <v>Miền Bắc</v>
          </cell>
          <cell r="R203" t="str">
            <v>CircleK</v>
          </cell>
        </row>
        <row r="204">
          <cell r="A204" t="str">
            <v>CircleK-HNI-TXN-HN2161</v>
          </cell>
          <cell r="B204" t="str">
            <v>CircleK Tầng 1, Toà Nhà 24T2, Khu Đô Thị Trung Hòa - Nhân Chính</v>
          </cell>
          <cell r="D204" t="str">
            <v>Thành phố Hà Nội</v>
          </cell>
          <cell r="G204" t="str">
            <v>HN008</v>
          </cell>
          <cell r="H204" t="str">
            <v>Nguyễn Minh Sơn</v>
          </cell>
          <cell r="I204" t="str">
            <v>Circlek; Circlekmienbac; MIENBAC</v>
          </cell>
          <cell r="J204" t="str">
            <v>CircleK Tầng 1, Toà Nhà 24T2, Khu Đô Thị Trung Hòa - Nhân Chính</v>
          </cell>
          <cell r="M204" t="str">
            <v>Tầng 1, toà nhà 24T2, khu đô thị Trung Hòa - Nhân Chính, Phường Nhân Chính, Thanh Xuân, Hà Nội</v>
          </cell>
          <cell r="N204">
            <v>67</v>
          </cell>
          <cell r="O204" t="b">
            <v>0</v>
          </cell>
          <cell r="P204" t="str">
            <v>CÔNG TY TNHH MTV THƯƠNG MẠI VÀ DỊCH VỤ NGỌC THƠM</v>
          </cell>
          <cell r="Q204" t="str">
            <v>Miền Bắc</v>
          </cell>
          <cell r="R204" t="str">
            <v>CircleK</v>
          </cell>
        </row>
        <row r="205">
          <cell r="A205" t="str">
            <v>CircleK-HNI-TXN-HN2162</v>
          </cell>
          <cell r="B205" t="str">
            <v>CircleK 01 Tô Vĩnh Diện</v>
          </cell>
          <cell r="D205" t="str">
            <v>Thành phố Hà Nội</v>
          </cell>
          <cell r="G205" t="str">
            <v>HN008</v>
          </cell>
          <cell r="H205" t="str">
            <v>Nguyễn Minh Sơn</v>
          </cell>
          <cell r="I205" t="str">
            <v>Circlek; Circlekmienbac; MIENBAC</v>
          </cell>
          <cell r="J205" t="str">
            <v>CircleK 01 Tô Vĩnh Diện</v>
          </cell>
          <cell r="M205" t="str">
            <v>01 Tô Vĩnh Diện, Phường Khương Trung, Thanh Xuân, Hà Nội</v>
          </cell>
          <cell r="N205">
            <v>67</v>
          </cell>
          <cell r="O205" t="b">
            <v>0</v>
          </cell>
          <cell r="P205" t="str">
            <v>CÔNG TY TNHH MTV THƯƠNG MẠI VÀ DỊCH VỤ NGỌC THƠM</v>
          </cell>
          <cell r="Q205" t="str">
            <v>Miền Bắc</v>
          </cell>
          <cell r="R205" t="str">
            <v>CircleK</v>
          </cell>
        </row>
        <row r="206">
          <cell r="A206" t="str">
            <v>CircleK-HNI-DDA-HN2163</v>
          </cell>
          <cell r="B206" t="str">
            <v>CircleK 380 Khâm Thiên</v>
          </cell>
          <cell r="D206" t="str">
            <v>Thành phố Hà Nội</v>
          </cell>
          <cell r="G206" t="str">
            <v>HN003</v>
          </cell>
          <cell r="H206" t="str">
            <v>Nguyễn Văn Thạch</v>
          </cell>
          <cell r="I206" t="str">
            <v>Circlek; Circlekmienbac; MIENBAC</v>
          </cell>
          <cell r="J206" t="str">
            <v>CircleK 380 Khâm Thiên</v>
          </cell>
          <cell r="M206" t="str">
            <v>380 Khâm Thiên, Phường Khâm Thiên, Đống Đa, Hà Nội</v>
          </cell>
          <cell r="N206">
            <v>67</v>
          </cell>
          <cell r="O206" t="b">
            <v>0</v>
          </cell>
          <cell r="P206" t="str">
            <v>CÔNG TY TNHH MTV THƯƠNG MẠI VÀ DỊCH VỤ NGỌC THƠM</v>
          </cell>
          <cell r="Q206" t="str">
            <v>Miền Bắc</v>
          </cell>
          <cell r="R206" t="str">
            <v>CircleK</v>
          </cell>
        </row>
        <row r="207">
          <cell r="A207" t="str">
            <v>CircleK-HNI-CGY-HN2164</v>
          </cell>
          <cell r="B207" t="str">
            <v>CircleK 40 Trung Hòa</v>
          </cell>
          <cell r="D207" t="str">
            <v>Thành phố Hà Nội</v>
          </cell>
          <cell r="G207" t="str">
            <v>HN004</v>
          </cell>
          <cell r="H207" t="str">
            <v>Hoàng Thanh Huy</v>
          </cell>
          <cell r="I207" t="str">
            <v>Circlek; Circlekmienbac; MIENBAC</v>
          </cell>
          <cell r="J207" t="str">
            <v>CircleK 40 Trung Hòa</v>
          </cell>
          <cell r="M207" t="str">
            <v>40 Trung Hòa, Phường Trung Hòa, Cầu Giấy, Hà Nội</v>
          </cell>
          <cell r="N207">
            <v>67</v>
          </cell>
          <cell r="O207" t="b">
            <v>0</v>
          </cell>
          <cell r="P207" t="str">
            <v>CÔNG TY TNHH MTV THƯƠNG MẠI VÀ DỊCH VỤ NGỌC THƠM</v>
          </cell>
          <cell r="Q207" t="str">
            <v>Miền Bắc</v>
          </cell>
          <cell r="R207" t="str">
            <v>CircleK</v>
          </cell>
        </row>
        <row r="208">
          <cell r="A208" t="str">
            <v>CircleK-HNI-THO-HN2166</v>
          </cell>
          <cell r="B208" t="str">
            <v>CircleK 38 Xuân La</v>
          </cell>
          <cell r="D208" t="str">
            <v>Thành phố Hà Nội</v>
          </cell>
          <cell r="G208" t="str">
            <v>HN008</v>
          </cell>
          <cell r="H208" t="str">
            <v>Nguyễn Minh Sơn</v>
          </cell>
          <cell r="I208" t="str">
            <v>Circlek; Circlekmienbac; MIENBAC</v>
          </cell>
          <cell r="J208" t="str">
            <v>CircleK 38 Xuân La</v>
          </cell>
          <cell r="M208" t="str">
            <v>38 Xuân La, Phường Xuân La, Tây Hồ, Hà Nội</v>
          </cell>
          <cell r="N208">
            <v>67</v>
          </cell>
          <cell r="O208" t="b">
            <v>0</v>
          </cell>
          <cell r="P208" t="str">
            <v>CÔNG TY TNHH MTV THƯƠNG MẠI VÀ DỊCH VỤ NGỌC THƠM</v>
          </cell>
          <cell r="Q208" t="str">
            <v>Miền Bắc</v>
          </cell>
          <cell r="R208" t="str">
            <v>CircleK</v>
          </cell>
        </row>
        <row r="209">
          <cell r="A209" t="str">
            <v>CircleK-HNI-DDA-HN2167</v>
          </cell>
          <cell r="B209" t="str">
            <v>CircleK 20 Nguyên Hồng</v>
          </cell>
          <cell r="D209" t="str">
            <v>Thành phố Hà Nội</v>
          </cell>
          <cell r="G209" t="str">
            <v>HN003</v>
          </cell>
          <cell r="H209" t="str">
            <v>Nguyễn Văn Thạch</v>
          </cell>
          <cell r="I209" t="str">
            <v>Circlek; Circlekmienbac; MIENBAC</v>
          </cell>
          <cell r="J209" t="str">
            <v>CircleK 20 Nguyên Hồng</v>
          </cell>
          <cell r="M209" t="str">
            <v>20 Nguyên Hồng, Phường Láng Hạ, Đống Đa, Hà Nội</v>
          </cell>
          <cell r="N209">
            <v>67</v>
          </cell>
          <cell r="O209" t="b">
            <v>0</v>
          </cell>
          <cell r="P209" t="str">
            <v>CÔNG TY TNHH MTV THƯƠNG MẠI VÀ DỊCH VỤ NGỌC THƠM</v>
          </cell>
          <cell r="Q209" t="str">
            <v>Miền Bắc</v>
          </cell>
          <cell r="R209" t="str">
            <v>CircleK</v>
          </cell>
        </row>
        <row r="210">
          <cell r="A210" t="str">
            <v>CircleK-HNI-NTL-HN2168</v>
          </cell>
          <cell r="B210" t="str">
            <v>CircleK 170 Nguyễn Đổng Chi</v>
          </cell>
          <cell r="D210" t="str">
            <v>Thành phố Hà Nội</v>
          </cell>
          <cell r="G210" t="str">
            <v>HN004</v>
          </cell>
          <cell r="H210" t="str">
            <v>Hoàng Thanh Huy</v>
          </cell>
          <cell r="I210" t="str">
            <v>Circlek; Circlekmienbac; MIENBAC</v>
          </cell>
          <cell r="J210" t="str">
            <v>CircleK 170 Nguyễn Đổng Chi</v>
          </cell>
          <cell r="M210" t="str">
            <v>170 Nguyễn Đổng Chi, Cầu Diễn, Nam Từ Liêm, Hà Nội</v>
          </cell>
          <cell r="N210">
            <v>67</v>
          </cell>
          <cell r="O210" t="b">
            <v>0</v>
          </cell>
          <cell r="P210" t="str">
            <v>CÔNG TY TNHH MTV THƯƠNG MẠI VÀ DỊCH VỤ NGỌC THƠM</v>
          </cell>
          <cell r="Q210" t="str">
            <v>Miền Bắc</v>
          </cell>
          <cell r="R210" t="str">
            <v>CircleK</v>
          </cell>
        </row>
        <row r="211">
          <cell r="A211" t="str">
            <v>CircleK-HNI-HDG-HN2169</v>
          </cell>
          <cell r="B211" t="str">
            <v>CircleK 25 Ngô Thì Nhậm</v>
          </cell>
          <cell r="D211" t="str">
            <v>Thành phố Hà Nội</v>
          </cell>
          <cell r="G211" t="str">
            <v>HN004</v>
          </cell>
          <cell r="H211" t="str">
            <v>Hoàng Thanh Huy</v>
          </cell>
          <cell r="I211" t="str">
            <v>Circlek; Circlekmienbac; MIENBAC</v>
          </cell>
          <cell r="J211" t="str">
            <v>CircleK 25 Ngô Thì Nhậm</v>
          </cell>
          <cell r="M211" t="str">
            <v>25 Ngô Thì Nhậm, Phường Hà Cầu, Hà Đông, Hà Nội</v>
          </cell>
          <cell r="N211">
            <v>67</v>
          </cell>
          <cell r="O211" t="b">
            <v>0</v>
          </cell>
          <cell r="P211" t="str">
            <v>CÔNG TY TNHH MTV THƯƠNG MẠI VÀ DỊCH VỤ NGỌC THƠM</v>
          </cell>
          <cell r="Q211" t="str">
            <v>Miền Bắc</v>
          </cell>
          <cell r="R211" t="str">
            <v>CircleK</v>
          </cell>
        </row>
        <row r="212">
          <cell r="A212" t="str">
            <v>CircleK-HNI-HBT-HN2170</v>
          </cell>
          <cell r="B212" t="str">
            <v>CircleK Số 5 Ngách 2A/6 Trần Khát Chân, Tổ Dân Phố 1</v>
          </cell>
          <cell r="D212" t="str">
            <v>Thành phố Hà Nội</v>
          </cell>
          <cell r="G212" t="str">
            <v>HN003</v>
          </cell>
          <cell r="H212" t="str">
            <v>Nguyễn Văn Thạch</v>
          </cell>
          <cell r="I212" t="str">
            <v>Circlek; Circlekmienbac; MIENBAC</v>
          </cell>
          <cell r="J212" t="str">
            <v>CircleK Số 5 Ngách 2A/6 Trần Khát Chân, Tổ Dân Phố 1</v>
          </cell>
          <cell r="M212" t="str">
            <v>Số 5 Ngách 2A/6 Trần Khát Chân, tổ dân phố 1, Phường Thanh Lương, Hai Bà Trưng, Hà Nội</v>
          </cell>
          <cell r="N212">
            <v>67</v>
          </cell>
          <cell r="O212" t="b">
            <v>0</v>
          </cell>
          <cell r="P212" t="str">
            <v>CÔNG TY TNHH MTV THƯƠNG MẠI VÀ DỊCH VỤ NGỌC THƠM</v>
          </cell>
          <cell r="Q212" t="str">
            <v>Miền Bắc</v>
          </cell>
          <cell r="R212" t="str">
            <v>CircleK</v>
          </cell>
        </row>
        <row r="213">
          <cell r="A213" t="str">
            <v>CircleK-HNI-HBT-HN2171</v>
          </cell>
          <cell r="B213" t="str">
            <v>CircleK 149C Lò Đúc</v>
          </cell>
          <cell r="D213" t="str">
            <v>Thành phố Hà Nội</v>
          </cell>
          <cell r="G213" t="str">
            <v>HN003</v>
          </cell>
          <cell r="H213" t="str">
            <v>Nguyễn Văn Thạch</v>
          </cell>
          <cell r="I213" t="str">
            <v>Circlek; Circlekmienbac; MIENBAC</v>
          </cell>
          <cell r="J213" t="str">
            <v>CircleK 149C Lò Đúc</v>
          </cell>
          <cell r="M213" t="str">
            <v>149C Lò Đúc, Phường Phạm Đình Hổ, Hai Bà Trưng, Hà Nội</v>
          </cell>
          <cell r="N213">
            <v>67</v>
          </cell>
          <cell r="O213" t="b">
            <v>0</v>
          </cell>
          <cell r="P213" t="str">
            <v>CÔNG TY TNHH MTV THƯƠNG MẠI VÀ DỊCH VỤ NGỌC THƠM</v>
          </cell>
          <cell r="Q213" t="str">
            <v>Miền Bắc</v>
          </cell>
          <cell r="R213" t="str">
            <v>CircleK</v>
          </cell>
        </row>
        <row r="214">
          <cell r="A214" t="str">
            <v>CircleK-HNI-HBT-HN2172</v>
          </cell>
          <cell r="B214" t="str">
            <v>CircleK A4-A5, Tòa A, Khối B, Imperial Sky Garden, Số 423 Minh Khai</v>
          </cell>
          <cell r="D214" t="str">
            <v>Thành phố Hà Nội</v>
          </cell>
          <cell r="G214" t="str">
            <v>HN003</v>
          </cell>
          <cell r="H214" t="str">
            <v>Nguyễn Văn Thạch</v>
          </cell>
          <cell r="I214" t="str">
            <v>Circlek; Circlekmienbac; MIENBAC</v>
          </cell>
          <cell r="J214" t="str">
            <v>CircleK A4-A5, Tòa A, Khối B, Imperial Sky Garden, Số 423 Minh Khai</v>
          </cell>
          <cell r="M214" t="str">
            <v>A4-A5, tòa A, khối B, Imperial Sky Garden, Số 423 Minh Khai, Phường Vĩnh Tuy, Hai Bà Trưng, Hà Nội</v>
          </cell>
          <cell r="N214">
            <v>67</v>
          </cell>
          <cell r="O214" t="b">
            <v>0</v>
          </cell>
          <cell r="P214" t="str">
            <v>CÔNG TY TNHH MTV THƯƠNG MẠI VÀ DỊCH VỤ NGỌC THƠM</v>
          </cell>
          <cell r="Q214" t="str">
            <v>Miền Bắc</v>
          </cell>
          <cell r="R214" t="str">
            <v>CircleK</v>
          </cell>
        </row>
        <row r="215">
          <cell r="A215" t="str">
            <v>CircleK-HNI-HDG-HN2173</v>
          </cell>
          <cell r="B215" t="str">
            <v>CircleK Số Bt16B5-03, Làng Việt Kiều Châu Âu, Khu Đô Thị Mới Mỗ Lao</v>
          </cell>
          <cell r="D215" t="str">
            <v>Thành phố Hà Nội</v>
          </cell>
          <cell r="G215" t="str">
            <v>HN004</v>
          </cell>
          <cell r="H215" t="str">
            <v>Hoàng Thanh Huy</v>
          </cell>
          <cell r="I215" t="str">
            <v>Circlek; Circlekmienbac; MIENBAC</v>
          </cell>
          <cell r="J215" t="str">
            <v>CircleK Số Bt16B5-03, Làng Việt Kiều Châu Âu, Khu Đô Thị Mới Mỗ Lao</v>
          </cell>
          <cell r="M215" t="str">
            <v>Số BT16B5-03, Làng Việt Kiều Châu Âu, khu đô thị mới Mỗ Lao, Phường Mộ Lao, Hà Đông, Hà Nội</v>
          </cell>
          <cell r="N215">
            <v>67</v>
          </cell>
          <cell r="O215" t="b">
            <v>0</v>
          </cell>
          <cell r="P215" t="str">
            <v>CÔNG TY TNHH MTV THƯƠNG MẠI VÀ DỊCH VỤ NGỌC THƠM</v>
          </cell>
          <cell r="Q215" t="str">
            <v>Miền Bắc</v>
          </cell>
          <cell r="R215" t="str">
            <v>CircleK</v>
          </cell>
        </row>
        <row r="216">
          <cell r="A216" t="str">
            <v>CircleK-HNI-NTL-HN2174</v>
          </cell>
          <cell r="B216" t="str">
            <v>CircleK Lô 41, Khu Nhà Ở Thấp Tt4, Khu Đô Thị Mỹ Đình - Sông Đà</v>
          </cell>
          <cell r="D216" t="str">
            <v>Thành phố Hà Nội</v>
          </cell>
          <cell r="G216" t="str">
            <v>HN004</v>
          </cell>
          <cell r="H216" t="str">
            <v>Hoàng Thanh Huy</v>
          </cell>
          <cell r="I216" t="str">
            <v>Circlek; Circlekmienbac; MIENBAC</v>
          </cell>
          <cell r="J216" t="str">
            <v>CircleK Lô 41, Khu Nhà Ở Thấp Tt4, Khu Đô Thị Mỹ Đình - Sông Đà</v>
          </cell>
          <cell r="M216" t="str">
            <v>Lô 41, khu nhà ở thấp TT4, khu đô thị Mỹ Đình - Sông Đà, Phường Mỹ Đình, Nam Từ Liêm, Hà Nội</v>
          </cell>
          <cell r="N216">
            <v>67</v>
          </cell>
          <cell r="O216" t="b">
            <v>0</v>
          </cell>
          <cell r="P216" t="str">
            <v>CÔNG TY TNHH MTV THƯƠNG MẠI VÀ DỊCH VỤ NGỌC THƠM</v>
          </cell>
          <cell r="Q216" t="str">
            <v>Miền Bắc</v>
          </cell>
          <cell r="R216" t="str">
            <v>CircleK</v>
          </cell>
        </row>
        <row r="217">
          <cell r="A217" t="str">
            <v>CircleK-HNI-BDH-HN2175</v>
          </cell>
          <cell r="B217" t="str">
            <v>CircleK 16 Văn Cao</v>
          </cell>
          <cell r="D217" t="str">
            <v>Thành phố Hà Nội</v>
          </cell>
          <cell r="G217" t="str">
            <v>HN008</v>
          </cell>
          <cell r="H217" t="str">
            <v>Nguyễn Minh Sơn</v>
          </cell>
          <cell r="I217" t="str">
            <v>Circlek; Circlekmienbac; MIENBAC</v>
          </cell>
          <cell r="J217" t="str">
            <v>CircleK 16 Văn Cao</v>
          </cell>
          <cell r="M217" t="str">
            <v>16 Văn Cao, Phường Liễu Giai, Ba Đình, Hà Nội</v>
          </cell>
          <cell r="N217">
            <v>67</v>
          </cell>
          <cell r="O217" t="b">
            <v>0</v>
          </cell>
          <cell r="P217" t="str">
            <v>CÔNG TY TNHH MTV THƯƠNG MẠI VÀ DỊCH VỤ NGỌC THƠM</v>
          </cell>
          <cell r="Q217" t="str">
            <v>Miền Bắc</v>
          </cell>
          <cell r="R217" t="str">
            <v>CircleK</v>
          </cell>
        </row>
        <row r="218">
          <cell r="A218" t="str">
            <v>CircleK-HNI-LBN-HN2176</v>
          </cell>
          <cell r="B218" t="str">
            <v>CircleK 164 Nguyễn Văn Cừ</v>
          </cell>
          <cell r="D218" t="str">
            <v>Thành phố Hà Nội</v>
          </cell>
          <cell r="G218" t="str">
            <v>HN003</v>
          </cell>
          <cell r="H218" t="str">
            <v>Nguyễn Văn Thạch</v>
          </cell>
          <cell r="I218" t="str">
            <v>Circlek; Circlekmienbac; MIENBAC</v>
          </cell>
          <cell r="J218" t="str">
            <v>CircleK 164 Nguyễn Văn Cừ</v>
          </cell>
          <cell r="M218" t="str">
            <v>164 Nguyễn Văn Cừ, Phường Gia Thụy, Long Biên, Hà Nội</v>
          </cell>
          <cell r="N218">
            <v>67</v>
          </cell>
          <cell r="O218" t="b">
            <v>0</v>
          </cell>
          <cell r="P218" t="str">
            <v>CÔNG TY TNHH MTV THƯƠNG MẠI VÀ DỊCH VỤ NGỌC THƠM</v>
          </cell>
          <cell r="Q218" t="str">
            <v>Miền Bắc</v>
          </cell>
          <cell r="R218" t="str">
            <v>CircleK</v>
          </cell>
        </row>
        <row r="219">
          <cell r="A219" t="str">
            <v>CircleK-HNI-HMI-HN2177</v>
          </cell>
          <cell r="B219" t="str">
            <v>CircleK 12 Tam Trinh</v>
          </cell>
          <cell r="D219" t="str">
            <v>Thành phố Hà Nội</v>
          </cell>
          <cell r="G219" t="str">
            <v>HN003</v>
          </cell>
          <cell r="H219" t="str">
            <v>Nguyễn Văn Thạch</v>
          </cell>
          <cell r="I219" t="str">
            <v>Circlek; Circlekmienbac; MIENBAC</v>
          </cell>
          <cell r="J219" t="str">
            <v>CircleK 12 Tam Trinh</v>
          </cell>
          <cell r="M219" t="str">
            <v>12 Tam Trinh, Phường  minh khai , Hai bà trưng, Hà Nội</v>
          </cell>
          <cell r="N219">
            <v>67</v>
          </cell>
          <cell r="O219" t="b">
            <v>0</v>
          </cell>
          <cell r="P219" t="str">
            <v>CÔNG TY TNHH MTV THƯƠNG MẠI VÀ DỊCH VỤ NGỌC THƠM</v>
          </cell>
          <cell r="Q219" t="str">
            <v>Miền Bắc</v>
          </cell>
          <cell r="R219" t="str">
            <v>CircleK</v>
          </cell>
        </row>
        <row r="220">
          <cell r="A220" t="str">
            <v>CircleK-HNI-TXN-HN2178</v>
          </cell>
          <cell r="B220" t="str">
            <v>CircleK 14 Khương Hạ</v>
          </cell>
          <cell r="D220" t="str">
            <v>Thành phố Hà Nội</v>
          </cell>
          <cell r="G220" t="str">
            <v>HN008</v>
          </cell>
          <cell r="H220" t="str">
            <v>Nguyễn Minh Sơn</v>
          </cell>
          <cell r="I220" t="str">
            <v>Circlek; Circlekmienbac; MIENBAC</v>
          </cell>
          <cell r="J220" t="str">
            <v>CircleK 14 Khương Hạ</v>
          </cell>
          <cell r="M220" t="str">
            <v>14 Khương Hạ, Phường Khương Đình, Thanh Xuân, Hà Nội</v>
          </cell>
          <cell r="N220">
            <v>67</v>
          </cell>
          <cell r="O220" t="b">
            <v>0</v>
          </cell>
          <cell r="P220" t="str">
            <v>CÔNG TY TNHH MTV THƯƠNG MẠI VÀ DỊCH VỤ NGỌC THƠM</v>
          </cell>
          <cell r="Q220" t="str">
            <v>Miền Bắc</v>
          </cell>
          <cell r="R220" t="str">
            <v>CircleK</v>
          </cell>
        </row>
        <row r="221">
          <cell r="A221" t="str">
            <v>CircleK-HNI-HDG-HN2179</v>
          </cell>
          <cell r="B221" t="str">
            <v>CircleK Số Bt11-Vt26, Khu Nhà Ở Xa La</v>
          </cell>
          <cell r="D221" t="str">
            <v>Thành phố Hà Nội</v>
          </cell>
          <cell r="G221" t="str">
            <v>HN004</v>
          </cell>
          <cell r="H221" t="str">
            <v>Hoàng Thanh Huy</v>
          </cell>
          <cell r="I221" t="str">
            <v>Circlek; Circlekmienbac; MIENBAC</v>
          </cell>
          <cell r="J221" t="str">
            <v>CircleK Số Bt11-Vt26, Khu Nhà Ở Xa La</v>
          </cell>
          <cell r="M221" t="str">
            <v>Số BT11-VT26, Khu nhà ở Xa La, Khu Đô Thị Xa La, Hà Đông, Hà Nội</v>
          </cell>
          <cell r="N221">
            <v>67</v>
          </cell>
          <cell r="O221" t="b">
            <v>0</v>
          </cell>
          <cell r="P221" t="str">
            <v>CÔNG TY TNHH MTV THƯƠNG MẠI VÀ DỊCH VỤ NGỌC THƠM</v>
          </cell>
          <cell r="Q221" t="str">
            <v>Miền Bắc</v>
          </cell>
          <cell r="R221" t="str">
            <v>CircleK</v>
          </cell>
        </row>
        <row r="222">
          <cell r="A222" t="str">
            <v>CircleK-HNI-HMI-HN2180</v>
          </cell>
          <cell r="B222" t="str">
            <v>CircleK Lô 7, Khu Di Dân Đền Lừ 2</v>
          </cell>
          <cell r="D222" t="str">
            <v>Thành phố Hà Nội</v>
          </cell>
          <cell r="G222" t="str">
            <v>HN003</v>
          </cell>
          <cell r="H222" t="str">
            <v>Nguyễn Văn Thạch</v>
          </cell>
          <cell r="I222" t="str">
            <v>Circlek; Circlekmienbac; MIENBAC</v>
          </cell>
          <cell r="J222" t="str">
            <v>CircleK Lô 7, Khu Di Dân Đền Lừ 2</v>
          </cell>
          <cell r="M222" t="str">
            <v>Lô 7, khu di dân Đền Lừ 2, Phường Hoàng Văn Thụ, Hoàng Mai, Hà Nội</v>
          </cell>
          <cell r="N222">
            <v>67</v>
          </cell>
          <cell r="O222" t="b">
            <v>0</v>
          </cell>
          <cell r="P222" t="str">
            <v>CÔNG TY TNHH MTV THƯƠNG MẠI VÀ DỊCH VỤ NGỌC THƠM</v>
          </cell>
          <cell r="Q222" t="str">
            <v>Miền Bắc</v>
          </cell>
          <cell r="R222" t="str">
            <v>CircleK</v>
          </cell>
        </row>
        <row r="223">
          <cell r="A223" t="str">
            <v>CircleK-HNI-HDG-HN2181</v>
          </cell>
          <cell r="B223" t="str">
            <v>CircleK Lk10 - 15, Khu Đô Thị Mới Văn Phú</v>
          </cell>
          <cell r="D223" t="str">
            <v>Thành phố Hà Nội</v>
          </cell>
          <cell r="G223" t="str">
            <v>HN004</v>
          </cell>
          <cell r="H223" t="str">
            <v>Hoàng Thanh Huy</v>
          </cell>
          <cell r="I223" t="str">
            <v>Circlek; Circlekmienbac; MIENBAC</v>
          </cell>
          <cell r="J223" t="str">
            <v>CircleK Lk10 - 15, Khu Đô Thị Mới Văn Phú</v>
          </cell>
          <cell r="M223" t="str">
            <v>LK10 - 15, khu đô thị mới Văn Phú, Phường Phú La, Hà Đông, Hà Nội</v>
          </cell>
          <cell r="N223">
            <v>67</v>
          </cell>
          <cell r="O223" t="b">
            <v>0</v>
          </cell>
          <cell r="P223" t="str">
            <v>CÔNG TY TNHH MTV THƯƠNG MẠI VÀ DỊCH VỤ NGỌC THƠM</v>
          </cell>
          <cell r="Q223" t="str">
            <v>Miền Bắc</v>
          </cell>
          <cell r="R223" t="str">
            <v>CircleK</v>
          </cell>
        </row>
        <row r="224">
          <cell r="A224" t="str">
            <v>CircleK-HNI-HBT-HN2182</v>
          </cell>
          <cell r="B224" t="str">
            <v>CircleK 3 Quỳnh Mai</v>
          </cell>
          <cell r="D224" t="str">
            <v>Thành phố Hà Nội</v>
          </cell>
          <cell r="G224" t="str">
            <v>HN003</v>
          </cell>
          <cell r="H224" t="str">
            <v>Nguyễn Văn Thạch</v>
          </cell>
          <cell r="I224" t="str">
            <v>Circlek; Circlekmienbac; MIENBAC</v>
          </cell>
          <cell r="J224" t="str">
            <v>CircleK 3 Quỳnh Mai</v>
          </cell>
          <cell r="M224" t="str">
            <v>3 Quỳnh Mai, Phường Quỳnh Mai, Hai Bà Trưng, Hà Nội</v>
          </cell>
          <cell r="N224">
            <v>67</v>
          </cell>
          <cell r="O224" t="b">
            <v>0</v>
          </cell>
          <cell r="P224" t="str">
            <v>CÔNG TY TNHH MTV THƯƠNG MẠI VÀ DỊCH VỤ NGỌC THƠM</v>
          </cell>
          <cell r="Q224" t="str">
            <v>Miền Bắc</v>
          </cell>
          <cell r="R224" t="str">
            <v>CircleK</v>
          </cell>
        </row>
        <row r="225">
          <cell r="A225" t="str">
            <v>CircleK-HNI-LBN-HN2183</v>
          </cell>
          <cell r="B225" t="str">
            <v>CircleK 111 Nguyễn Sơn</v>
          </cell>
          <cell r="D225" t="str">
            <v>Thành phố Hà Nội</v>
          </cell>
          <cell r="G225" t="str">
            <v>HN003</v>
          </cell>
          <cell r="H225" t="str">
            <v>Nguyễn Văn Thạch</v>
          </cell>
          <cell r="I225" t="str">
            <v>Circlek; Circlekmienbac; MIENBAC</v>
          </cell>
          <cell r="J225" t="str">
            <v>CircleK 111 Nguyễn Sơn</v>
          </cell>
          <cell r="M225" t="str">
            <v>111 Nguyễn Sơn, Phường Gia Thụy, Long Biên, Hà Nội</v>
          </cell>
          <cell r="N225">
            <v>67</v>
          </cell>
          <cell r="O225" t="b">
            <v>0</v>
          </cell>
          <cell r="P225" t="str">
            <v>CÔNG TY TNHH MTV THƯƠNG MẠI VÀ DỊCH VỤ NGỌC THƠM</v>
          </cell>
          <cell r="Q225" t="str">
            <v>Miền Bắc</v>
          </cell>
          <cell r="R225" t="str">
            <v>CircleK</v>
          </cell>
        </row>
        <row r="226">
          <cell r="A226" t="str">
            <v>CircleK-HNI-HDG-HN2184</v>
          </cell>
          <cell r="B226" t="str">
            <v>CircleK Nhà Số 359, Block 36, Ô H-Tt5, Khu Nhà Ở Hi Brand, Khu Đô Thị Mới Văn Phú</v>
          </cell>
          <cell r="D226" t="str">
            <v>Thành phố Hà Nội</v>
          </cell>
          <cell r="G226" t="str">
            <v>HN004</v>
          </cell>
          <cell r="H226" t="str">
            <v>Hoàng Thanh Huy</v>
          </cell>
          <cell r="I226" t="str">
            <v>Circlek; Circlekmienbac; MIENBAC</v>
          </cell>
          <cell r="J226" t="str">
            <v>CircleK Nhà Số 359, Block 36, Ô H-Tt5, Khu Nhà Ở Hi Brand, Khu Đô Thị Mới Văn Phú</v>
          </cell>
          <cell r="M226" t="str">
            <v>Nhà Số 359, Block 36, Ô H-TT5, khu nhà ở Hi Brand, khu đô thị mới Văn Phú, Phường Phú La, Hà Đông, Hà Nội</v>
          </cell>
          <cell r="N226">
            <v>67</v>
          </cell>
          <cell r="O226" t="b">
            <v>0</v>
          </cell>
          <cell r="P226" t="str">
            <v>CÔNG TY TNHH MTV THƯƠNG MẠI VÀ DỊCH VỤ NGỌC THƠM</v>
          </cell>
          <cell r="Q226" t="str">
            <v>Miền Bắc</v>
          </cell>
          <cell r="R226" t="str">
            <v>CircleK</v>
          </cell>
        </row>
        <row r="227">
          <cell r="A227" t="str">
            <v>CircleK-HNI-LBN-HN2185</v>
          </cell>
          <cell r="B227" t="str">
            <v>CircleK Số 252, Tổ 11, Đường Ngọc Thụy</v>
          </cell>
          <cell r="D227" t="str">
            <v>Thành phố Hà Nội</v>
          </cell>
          <cell r="G227" t="str">
            <v>HN003</v>
          </cell>
          <cell r="H227" t="str">
            <v>Nguyễn Văn Thạch</v>
          </cell>
          <cell r="I227" t="str">
            <v>Circlek; Circlekmienbac; MIENBAC</v>
          </cell>
          <cell r="J227" t="str">
            <v>CircleK Số 252, Tổ 11, Đường Ngọc Thụy</v>
          </cell>
          <cell r="M227" t="str">
            <v>Số 252, tổ 11, đường Ngọc Thụy, Phường Ngọc Thụy, Long Biên, Hà Nội</v>
          </cell>
          <cell r="N227">
            <v>67</v>
          </cell>
          <cell r="O227" t="b">
            <v>0</v>
          </cell>
          <cell r="P227" t="str">
            <v>CÔNG TY TNHH MTV THƯƠNG MẠI VÀ DỊCH VỤ NGỌC THƠM</v>
          </cell>
          <cell r="Q227" t="str">
            <v>Miền Bắc</v>
          </cell>
          <cell r="R227" t="str">
            <v>CircleK</v>
          </cell>
        </row>
        <row r="228">
          <cell r="A228" t="str">
            <v>CircleK-HNI-HBT-HN2186</v>
          </cell>
          <cell r="B228" t="str">
            <v>CircleK 33 Dương Văn Bé</v>
          </cell>
          <cell r="D228" t="str">
            <v>Thành phố Hà Nội</v>
          </cell>
          <cell r="G228" t="str">
            <v>HN003</v>
          </cell>
          <cell r="H228" t="str">
            <v>Nguyễn Văn Thạch</v>
          </cell>
          <cell r="I228" t="str">
            <v>Circlek; Circlekmienbac; MIENBAC</v>
          </cell>
          <cell r="J228" t="str">
            <v>CircleK 33 Dương Văn Bé</v>
          </cell>
          <cell r="M228" t="str">
            <v>33 Dương Văn Bé, Phường Vĩnh Tuy, Hai Bà Trưng, Hà Nội</v>
          </cell>
          <cell r="N228">
            <v>67</v>
          </cell>
          <cell r="O228" t="b">
            <v>0</v>
          </cell>
          <cell r="P228" t="str">
            <v>CÔNG TY TNHH MTV THƯƠNG MẠI VÀ DỊCH VỤ NGỌC THƠM</v>
          </cell>
          <cell r="Q228" t="str">
            <v>Miền Bắc</v>
          </cell>
          <cell r="R228" t="str">
            <v>CircleK</v>
          </cell>
        </row>
        <row r="229">
          <cell r="A229" t="str">
            <v>CircleK-HNI-HBT-HN2187</v>
          </cell>
          <cell r="B229" t="str">
            <v>CircleK 142-144 Hồng Mai</v>
          </cell>
          <cell r="D229" t="str">
            <v>Thành phố Hà Nội</v>
          </cell>
          <cell r="G229" t="str">
            <v>HN003</v>
          </cell>
          <cell r="H229" t="str">
            <v>Nguyễn Văn Thạch</v>
          </cell>
          <cell r="I229" t="str">
            <v>Circlek; Circlekmienbac; MIENBAC</v>
          </cell>
          <cell r="J229" t="str">
            <v>CircleK 142-144 Hồng Mai</v>
          </cell>
          <cell r="M229" t="str">
            <v>142-144 Hồng Mai, Phường Bạch Mai, Hai Bà Trưng, Hà Nội</v>
          </cell>
          <cell r="N229">
            <v>67</v>
          </cell>
          <cell r="O229" t="b">
            <v>0</v>
          </cell>
          <cell r="P229" t="str">
            <v>CÔNG TY TNHH MTV THƯƠNG MẠI VÀ DỊCH VỤ NGỌC THƠM</v>
          </cell>
          <cell r="Q229" t="str">
            <v>Miền Bắc</v>
          </cell>
          <cell r="R229" t="str">
            <v>CircleK</v>
          </cell>
        </row>
        <row r="230">
          <cell r="A230" t="str">
            <v>CircleK-HNI-LBN-HN2188</v>
          </cell>
          <cell r="B230" t="str">
            <v>CircleK 315 Ngọc Lâm</v>
          </cell>
          <cell r="D230" t="str">
            <v>Thành phố Hà Nội</v>
          </cell>
          <cell r="G230" t="str">
            <v>HN003</v>
          </cell>
          <cell r="H230" t="str">
            <v>Nguyễn Văn Thạch</v>
          </cell>
          <cell r="I230" t="str">
            <v>Circlek; Circlekmienbac; MIENBAC</v>
          </cell>
          <cell r="J230" t="str">
            <v>CircleK 315 Ngọc Lâm</v>
          </cell>
          <cell r="M230" t="str">
            <v>315 Ngọc Lâm, Phường Ngọc Lâm, Long Biên, Hà Nội</v>
          </cell>
          <cell r="N230">
            <v>67</v>
          </cell>
          <cell r="O230" t="b">
            <v>0</v>
          </cell>
          <cell r="P230" t="str">
            <v>CÔNG TY TNHH MTV THƯƠNG MẠI VÀ DỊCH VỤ NGỌC THƠM</v>
          </cell>
          <cell r="Q230" t="str">
            <v>Miền Bắc</v>
          </cell>
          <cell r="R230" t="str">
            <v>CircleK</v>
          </cell>
        </row>
        <row r="231">
          <cell r="A231" t="str">
            <v>CircleK-HNI-HMI-HN2189</v>
          </cell>
          <cell r="B231" t="str">
            <v>CircleK Sh0105-Sh0205 Park 8, Kđt Times City Park Hill, Số 25, Ngõ 13 Đường Lĩnh Nam</v>
          </cell>
          <cell r="D231" t="str">
            <v>Thành phố Hà Nội</v>
          </cell>
          <cell r="G231" t="str">
            <v>HN003</v>
          </cell>
          <cell r="H231" t="str">
            <v>Nguyễn Văn Thạch</v>
          </cell>
          <cell r="I231" t="str">
            <v>Circlek; Circlekmienbac; MIENBAC</v>
          </cell>
          <cell r="J231" t="str">
            <v>CircleK Sh0105-Sh0205 Park 8, Kđt Times City Park Hill, Số 25, Ngõ 13 Đường Lĩnh Nam</v>
          </cell>
          <cell r="M231" t="str">
            <v>SH0105-SH0205 Park 8, KĐT Times City Park Hill, số 25, ngõ 13 đường Lĩnh Nam, Phường Mai Động, Hoàng Mai, Hà Nội</v>
          </cell>
          <cell r="N231">
            <v>67</v>
          </cell>
          <cell r="O231" t="b">
            <v>0</v>
          </cell>
          <cell r="P231" t="str">
            <v>CÔNG TY TNHH MTV THƯƠNG MẠI VÀ DỊCH VỤ NGỌC THƠM</v>
          </cell>
          <cell r="Q231" t="str">
            <v>Miền Bắc</v>
          </cell>
          <cell r="R231" t="str">
            <v>CircleK</v>
          </cell>
        </row>
        <row r="232">
          <cell r="A232" t="str">
            <v>CircleK-HNI-LBN-HN2190</v>
          </cell>
          <cell r="B232" t="str">
            <v>CircleK 560A Nguyễn Văn Cừ</v>
          </cell>
          <cell r="D232" t="str">
            <v>Thành phố Hà Nội</v>
          </cell>
          <cell r="G232" t="str">
            <v>HN003</v>
          </cell>
          <cell r="H232" t="str">
            <v>Nguyễn Văn Thạch</v>
          </cell>
          <cell r="I232" t="str">
            <v>Circlek; Circlekmienbac; MIENBAC</v>
          </cell>
          <cell r="J232" t="str">
            <v>CircleK 560A Nguyễn Văn Cừ</v>
          </cell>
          <cell r="M232" t="str">
            <v>560A Nguyễn Văn Cừ, Phường Gia Thụy, Long Biên, Hà Nội</v>
          </cell>
          <cell r="N232">
            <v>67</v>
          </cell>
          <cell r="O232" t="b">
            <v>0</v>
          </cell>
          <cell r="P232" t="str">
            <v>CÔNG TY TNHH MTV THƯƠNG MẠI VÀ DỊCH VỤ NGỌC THƠM</v>
          </cell>
          <cell r="Q232" t="str">
            <v>Miền Bắc</v>
          </cell>
          <cell r="R232" t="str">
            <v>CircleK</v>
          </cell>
        </row>
        <row r="233">
          <cell r="A233" t="str">
            <v>CircleK-HNI-THO-HN2191</v>
          </cell>
          <cell r="B233" t="str">
            <v>CircleK 293 Thụy Khuê</v>
          </cell>
          <cell r="D233" t="str">
            <v>Thành phố Hà Nội</v>
          </cell>
          <cell r="G233" t="str">
            <v>HN008</v>
          </cell>
          <cell r="H233" t="str">
            <v>Nguyễn Minh Sơn</v>
          </cell>
          <cell r="I233" t="str">
            <v>Circlek; Circlekmienbac; MIENBAC</v>
          </cell>
          <cell r="J233" t="str">
            <v>CircleK 293 Thụy Khuê</v>
          </cell>
          <cell r="M233" t="str">
            <v>293 Thụy Khuê, Phường Bưởi, Tây Hồ, Hà Nội</v>
          </cell>
          <cell r="N233">
            <v>67</v>
          </cell>
          <cell r="O233" t="b">
            <v>0</v>
          </cell>
          <cell r="P233" t="str">
            <v>CÔNG TY TNHH MTV THƯƠNG MẠI VÀ DỊCH VỤ NGỌC THƠM</v>
          </cell>
          <cell r="Q233" t="str">
            <v>Miền Bắc</v>
          </cell>
          <cell r="R233" t="str">
            <v>CircleK</v>
          </cell>
        </row>
        <row r="234">
          <cell r="A234" t="str">
            <v>CircleK-HNI-CGY-HN2192</v>
          </cell>
          <cell r="B234" t="str">
            <v>CircleK 15 Dương Khuê</v>
          </cell>
          <cell r="D234" t="str">
            <v>Thành phố Hà Nội</v>
          </cell>
          <cell r="G234" t="str">
            <v>HN004</v>
          </cell>
          <cell r="H234" t="str">
            <v>Hoàng Thanh Huy</v>
          </cell>
          <cell r="I234" t="str">
            <v>Circlek; Circlekmienbac; MIENBAC</v>
          </cell>
          <cell r="J234" t="str">
            <v>CircleK 15 Dương Khuê</v>
          </cell>
          <cell r="M234" t="str">
            <v>15 Dương Khuê, Phường Mai Dịch, Cầu Giấy, Hà Nội</v>
          </cell>
          <cell r="N234">
            <v>67</v>
          </cell>
          <cell r="O234" t="b">
            <v>0</v>
          </cell>
          <cell r="P234" t="str">
            <v>CÔNG TY TNHH MTV THƯƠNG MẠI VÀ DỊCH VỤ NGỌC THƠM</v>
          </cell>
          <cell r="Q234" t="str">
            <v>Miền Bắc</v>
          </cell>
          <cell r="R234" t="str">
            <v>CircleK</v>
          </cell>
        </row>
        <row r="235">
          <cell r="A235" t="str">
            <v>CircleK-HNI-HDG-HN2193</v>
          </cell>
          <cell r="B235" t="str">
            <v>CircleK No-24, Lk13, Khu Đất Dịch Vụ, Đất Ở Hà Trì</v>
          </cell>
          <cell r="D235" t="str">
            <v>Thành phố Hà Nội</v>
          </cell>
          <cell r="G235" t="str">
            <v>HN004</v>
          </cell>
          <cell r="H235" t="str">
            <v>Hoàng Thanh Huy</v>
          </cell>
          <cell r="I235" t="str">
            <v>Circlek; Circlekmienbac; MIENBAC</v>
          </cell>
          <cell r="J235" t="str">
            <v>CircleK No-24, Lk13, Khu Đất Dịch Vụ, Đất Ở Hà Trì</v>
          </cell>
          <cell r="M235" t="str">
            <v>NO-24, LK13, Khu đất dịch vụ, đất ở Hà Trì, Phường Hà Trì, Hà Đông, Hà Nội</v>
          </cell>
          <cell r="N235">
            <v>67</v>
          </cell>
          <cell r="O235" t="b">
            <v>0</v>
          </cell>
          <cell r="P235" t="str">
            <v>CÔNG TY TNHH MTV THƯƠNG MẠI VÀ DỊCH VỤ NGỌC THƠM</v>
          </cell>
          <cell r="Q235" t="str">
            <v>Miền Bắc</v>
          </cell>
          <cell r="R235" t="str">
            <v>CircleK</v>
          </cell>
        </row>
        <row r="236">
          <cell r="A236" t="str">
            <v>CircleK-HNI-GLM-HN2194</v>
          </cell>
          <cell r="B236" t="str">
            <v>CircleK Căn Hộ Số 01Sh20 Và 02Sh20, Thuộc Tòa Nhà S2.15 (T26M-2), Tại Lô Đất B2-Ct03, Vinhomes Ocean Park</v>
          </cell>
          <cell r="D236" t="str">
            <v>Thành phố Hà Nội</v>
          </cell>
          <cell r="G236" t="str">
            <v>HN003</v>
          </cell>
          <cell r="H236" t="str">
            <v>Nguyễn Văn Thạch</v>
          </cell>
          <cell r="I236" t="str">
            <v>Circlek; Circlekmienbac; MIENBAC</v>
          </cell>
          <cell r="J236" t="str">
            <v>CircleK Căn Hộ Số 01Sh20 Và 02Sh20, Thuộc Tòa Nhà S2.15 (T26M-2), Tại Lô Đất B2-Ct03, Vinhomes Ocean Park</v>
          </cell>
          <cell r="M236" t="str">
            <v>Căn hộ số 01SH20 và 02SH20, thuộc tòa nhà S2.15 (T26M-2), tại lô đất B2-CT03, Vinhomes Ocean Park, Xã Đa Tốn, Huyện Gia Lâm, Hà Nội</v>
          </cell>
          <cell r="N236">
            <v>67</v>
          </cell>
          <cell r="O236" t="b">
            <v>0</v>
          </cell>
          <cell r="P236" t="str">
            <v>CÔNG TY TNHH MTV THƯƠNG MẠI VÀ DỊCH VỤ NGỌC THƠM</v>
          </cell>
          <cell r="Q236" t="str">
            <v>Miền Bắc</v>
          </cell>
          <cell r="R236" t="str">
            <v>CircleK</v>
          </cell>
        </row>
        <row r="237">
          <cell r="A237" t="str">
            <v>CircleK-HNI-HBT-HN2195</v>
          </cell>
          <cell r="B237" t="str">
            <v>CircleK Sô 6 Ngõ 124, Phố Vĩnh Tuy</v>
          </cell>
          <cell r="D237" t="str">
            <v>Thành phố Hà Nội</v>
          </cell>
          <cell r="G237" t="str">
            <v>HN003</v>
          </cell>
          <cell r="H237" t="str">
            <v>Nguyễn Văn Thạch</v>
          </cell>
          <cell r="I237" t="str">
            <v>Circlek; Circlekmienbac; MIENBAC</v>
          </cell>
          <cell r="J237" t="str">
            <v>CircleK Sô 6 Ngõ 124, Phố Vĩnh Tuy</v>
          </cell>
          <cell r="M237" t="str">
            <v>Sô 6 ngõ 124, phố Vĩnh Tuy, Phường Vĩnh Tuy, Hai Bà Trưng, Hà Nội</v>
          </cell>
          <cell r="N237">
            <v>67</v>
          </cell>
          <cell r="O237" t="b">
            <v>0</v>
          </cell>
          <cell r="P237" t="str">
            <v>CÔNG TY TNHH MTV THƯƠNG MẠI VÀ DỊCH VỤ NGỌC THƠM</v>
          </cell>
          <cell r="Q237" t="str">
            <v>Miền Bắc</v>
          </cell>
          <cell r="R237" t="str">
            <v>CircleK</v>
          </cell>
        </row>
        <row r="238">
          <cell r="A238" t="str">
            <v>CircleK-HNI-TXN-HN2196</v>
          </cell>
          <cell r="B238" t="str">
            <v>CircleK 118 Định Công</v>
          </cell>
          <cell r="D238" t="str">
            <v>Thành phố Hà Nội</v>
          </cell>
          <cell r="E238" t="str">
            <v>Quận Thanh Xuân</v>
          </cell>
          <cell r="F238" t="str">
            <v>Phường Phương Liệt</v>
          </cell>
          <cell r="G238" t="str">
            <v>HN003</v>
          </cell>
          <cell r="H238" t="str">
            <v>Nguyễn Văn Thạch</v>
          </cell>
          <cell r="I238" t="str">
            <v>Circlek; Circlekmienbac; MIENBAC</v>
          </cell>
          <cell r="J238" t="str">
            <v>CircleK 118 Định Công</v>
          </cell>
          <cell r="M238" t="str">
            <v>Số 118 Định Công, Phường Phương Liệt, Quận Thanh Xuân, Hà Nội</v>
          </cell>
          <cell r="N238">
            <v>67</v>
          </cell>
          <cell r="O238" t="b">
            <v>0</v>
          </cell>
          <cell r="P238" t="str">
            <v>CÔNG TY TNHH MTV THƯƠNG MẠI VÀ DỊCH VỤ NGỌC THƠM</v>
          </cell>
          <cell r="Q238" t="str">
            <v>Miền Bắc</v>
          </cell>
          <cell r="R238" t="str">
            <v>CircleK</v>
          </cell>
        </row>
        <row r="239">
          <cell r="A239" t="str">
            <v>CircleK-HNI-NTL-HN2197</v>
          </cell>
          <cell r="B239" t="str">
            <v>CircleK B3-06, Khu Chức Năng Đô Thị Thành Phố Xanh</v>
          </cell>
          <cell r="D239" t="str">
            <v>Thành phố Hà Nội</v>
          </cell>
          <cell r="G239" t="str">
            <v>HN004</v>
          </cell>
          <cell r="H239" t="str">
            <v>Hoàng Thanh Huy</v>
          </cell>
          <cell r="I239" t="str">
            <v>Circlek; Circlekmienbac; MIENBAC</v>
          </cell>
          <cell r="J239" t="str">
            <v>CircleK B3-06, Khu Chức Năng Đô Thị Thành Phố Xanh</v>
          </cell>
          <cell r="M239" t="str">
            <v>B3-06, Khu chức năng đô thị Thành Phố Xanh, Phường Cầu Diễn, Nam Từ Liêm, Hà Nội</v>
          </cell>
          <cell r="N239">
            <v>67</v>
          </cell>
          <cell r="O239" t="b">
            <v>0</v>
          </cell>
          <cell r="P239" t="str">
            <v>CÔNG TY TNHH MTV THƯƠNG MẠI VÀ DỊCH VỤ NGỌC THƠM</v>
          </cell>
          <cell r="Q239" t="str">
            <v>Miền Bắc</v>
          </cell>
          <cell r="R239" t="str">
            <v>CircleK</v>
          </cell>
        </row>
        <row r="240">
          <cell r="A240" t="str">
            <v>CircleK-HNI-HBT-HN2198</v>
          </cell>
          <cell r="B240" t="str">
            <v>CircleK Số 264 Phố Bạch Mai, Tổ 4</v>
          </cell>
          <cell r="D240" t="str">
            <v>Thành phố Hà Nội</v>
          </cell>
          <cell r="G240" t="str">
            <v>HN003</v>
          </cell>
          <cell r="H240" t="str">
            <v>Nguyễn Văn Thạch</v>
          </cell>
          <cell r="I240" t="str">
            <v>Circlek; Circlekmienbac; MIENBAC</v>
          </cell>
          <cell r="J240" t="str">
            <v>CircleK Số 264 Phố Bạch Mai, Tổ 4</v>
          </cell>
          <cell r="M240" t="str">
            <v>Số 264 phố Bạch Mai, tổ 4, Phường Bạch Mai, Hai Bà Trưng, Hà Nội</v>
          </cell>
          <cell r="N240">
            <v>67</v>
          </cell>
          <cell r="O240" t="b">
            <v>0</v>
          </cell>
          <cell r="P240" t="str">
            <v>CÔNG TY TNHH MTV THƯƠNG MẠI VÀ DỊCH VỤ NGỌC THƠM</v>
          </cell>
          <cell r="Q240" t="str">
            <v>Miền Bắc</v>
          </cell>
          <cell r="R240" t="str">
            <v>CircleK</v>
          </cell>
        </row>
        <row r="241">
          <cell r="A241" t="str">
            <v>CircleK-HNI-GLM-HN2199</v>
          </cell>
          <cell r="B241" t="str">
            <v>CircleK Số 1S05, Tòa R1.03 (L31), Lô Đất B5-Ct01, Dự Án Khu Đô Thị Gia Lâm (Vinhomes Ocean Park)</v>
          </cell>
          <cell r="D241" t="str">
            <v>Thành phố Hà Nội</v>
          </cell>
          <cell r="G241" t="str">
            <v>HN008</v>
          </cell>
          <cell r="H241" t="str">
            <v>Nguyễn Minh Sơn</v>
          </cell>
          <cell r="I241" t="str">
            <v>Circlek; Circlekmienbac; MIENBAC</v>
          </cell>
          <cell r="J241" t="str">
            <v>CircleK Số 1S05, Tòa R1.03 (L31), Lô Đất B5-Ct01</v>
          </cell>
          <cell r="M241" t="str">
            <v>Số 1S05, Tòa R1.03 (L31), lô đất B5-CT01, Dự án Khu đô thị Gia Lâm (Vinhomes Ocean Park), Thị trấn Trâu Quỳ, Huyện Gia Lâm, Thành phố Hà Nội</v>
          </cell>
          <cell r="N241">
            <v>67</v>
          </cell>
          <cell r="O241" t="b">
            <v>0</v>
          </cell>
          <cell r="P241" t="str">
            <v>CÔNG TY TNHH MTV THƯƠNG MẠI VÀ DỊCH VỤ NGỌC THƠM</v>
          </cell>
          <cell r="Q241" t="str">
            <v>Miền Bắc</v>
          </cell>
          <cell r="R241" t="str">
            <v>CircleK</v>
          </cell>
        </row>
        <row r="242">
          <cell r="A242" t="str">
            <v>CircleK-HNI-GLM-HN2200</v>
          </cell>
          <cell r="B242" t="str">
            <v>CircleK Số 01Sh22 Và 02Sh22, Ô Đất B2-Ct02, Tòa U26-2 (S2.08) Dự Án Khu Đô Thị Gia Lâm - Vinhomes Ocean Park</v>
          </cell>
          <cell r="D242" t="str">
            <v>Thành phố Hà Nội</v>
          </cell>
          <cell r="G242" t="str">
            <v>HN008</v>
          </cell>
          <cell r="H242" t="str">
            <v>Nguyễn Minh Sơn</v>
          </cell>
          <cell r="I242" t="str">
            <v>Circlek; Circlekmienbac; MIENBAC</v>
          </cell>
          <cell r="J242" t="str">
            <v>CircleK Số 01Sh22 Và 02Sh22, Ô Đất B2-Ct02, Tòa U26-2 (S2.08)</v>
          </cell>
          <cell r="M242" t="str">
            <v>Số 01SH22 và 02SH22, Ô đất B2-CT02, Tòa U26-2 (S2.08) Dự án Khu đô thị Gia Lâm - Vinhomes Ocean Park, Xã Đa Tốn, Huyện Gia Lâm, Thành phố Hà Nội</v>
          </cell>
          <cell r="N242">
            <v>67</v>
          </cell>
          <cell r="O242" t="b">
            <v>0</v>
          </cell>
          <cell r="P242" t="str">
            <v>CÔNG TY TNHH MTV THƯƠNG MẠI VÀ DỊCH VỤ NGỌC THƠM</v>
          </cell>
          <cell r="Q242" t="str">
            <v>Miền Bắc</v>
          </cell>
          <cell r="R242" t="str">
            <v>CircleK</v>
          </cell>
        </row>
        <row r="243">
          <cell r="A243" t="str">
            <v>CircleK-HNI-DDA-HN2201</v>
          </cell>
          <cell r="B243" t="str">
            <v>CircleK 49 + 51 Phố Trần Quang Diệu, Tổ 102</v>
          </cell>
          <cell r="D243" t="str">
            <v>Thành phố Hà Nội</v>
          </cell>
          <cell r="G243" t="str">
            <v>HN003</v>
          </cell>
          <cell r="H243" t="str">
            <v>Nguyễn Văn Thạch</v>
          </cell>
          <cell r="I243" t="str">
            <v>Circlek; Circlekmienbac; MIENBAC</v>
          </cell>
          <cell r="J243" t="str">
            <v>CircleK 49 + 51 Phố Trần Quang Diệu, Tổ 102</v>
          </cell>
          <cell r="M243" t="str">
            <v>49 + 51 phố Trần Quang Diệu, tổ 102, Phường Ô Chợ Dừa, Đống Đa, Hà Nội</v>
          </cell>
          <cell r="N243">
            <v>67</v>
          </cell>
          <cell r="O243" t="b">
            <v>0</v>
          </cell>
          <cell r="P243" t="str">
            <v>CÔNG TY TNHH MTV THƯƠNG MẠI VÀ DỊCH VỤ NGỌC THƠM</v>
          </cell>
          <cell r="Q243" t="str">
            <v>Miền Bắc</v>
          </cell>
          <cell r="R243" t="str">
            <v>CircleK</v>
          </cell>
        </row>
        <row r="244">
          <cell r="A244" t="str">
            <v>CircleK-HNI-GLM-HN2202</v>
          </cell>
          <cell r="B244" t="str">
            <v>CircleK Số 01Sh06 Và Số 02Sh06, Ô Đất B2-Ct03, Tòa L26 (S2.11), Dự Án Khu Đô Thị Gia Lâm - Vinhomes Ocean Park</v>
          </cell>
          <cell r="D244" t="str">
            <v>Thành phố Hà Nội</v>
          </cell>
          <cell r="G244" t="str">
            <v>HN008</v>
          </cell>
          <cell r="H244" t="str">
            <v>Nguyễn Minh Sơn</v>
          </cell>
          <cell r="I244" t="str">
            <v>Circlek; Circlekmienbac; MIENBAC</v>
          </cell>
          <cell r="J244" t="str">
            <v>CircleK Số 01Sh06 Và Số 02Sh06, Ô Đất B2-Ct03, Tòa L26 (S2.11)</v>
          </cell>
          <cell r="M244" t="str">
            <v>Số 01SH06 và số 02SH06, Ô đất B2-CT03, Tòa L26 (S2.11), Dự án Khu đô thị Gia Lâm - Vinhomes Ocean Park, Xã Đa Tốn, Huyện Gia Lâm, Thành phố Hà Nội</v>
          </cell>
          <cell r="N244">
            <v>67</v>
          </cell>
          <cell r="O244" t="b">
            <v>0</v>
          </cell>
          <cell r="P244" t="str">
            <v>CÔNG TY TNHH MTV THƯƠNG MẠI VÀ DỊCH VỤ NGỌC THƠM</v>
          </cell>
          <cell r="Q244" t="str">
            <v>Miền Bắc</v>
          </cell>
          <cell r="R244" t="str">
            <v>CircleK</v>
          </cell>
        </row>
        <row r="245">
          <cell r="A245" t="str">
            <v>CircleK-HNI-NTL-HN2203</v>
          </cell>
          <cell r="B245" t="str">
            <v>CircleK Số 1Sh09 Và Số 2Sh09, Tòa S1.05 (Z34.1), Lô Đất F1-Ch01 - 5 Khu Đô Thị Mới Tây Mỗ, Đại Mỗ - Vinhomes Park (Vinhomes Smart City)</v>
          </cell>
          <cell r="D245" t="str">
            <v>Thành phố Hà Nội</v>
          </cell>
          <cell r="G245" t="str">
            <v>HN004</v>
          </cell>
          <cell r="H245" t="str">
            <v>Hoàng Thanh Huy</v>
          </cell>
          <cell r="I245" t="str">
            <v>Circlek; Circlekmienbac; MIENBAC</v>
          </cell>
          <cell r="J245" t="str">
            <v>CircleK Số 1Sh09 Và Số 2Sh09, Tòa S1.05 (Z34.1)  (Vinhomes Smart City)</v>
          </cell>
          <cell r="M245" t="str">
            <v>Số 1SH09 và số 2SH09, tòa S1.05 (Z34.1), Lô đất F1-CH01 - 5 Khu đô thị mới Tây Mỗ, Đại Mỗ - Vinhomes Park (Vinhomes Smart City), Quận Nam Từ Liêm, Hà Nội</v>
          </cell>
          <cell r="N245">
            <v>67</v>
          </cell>
          <cell r="O245" t="b">
            <v>0</v>
          </cell>
          <cell r="P245" t="str">
            <v>CÔNG TY TNHH MTV THƯƠNG MẠI VÀ DỊCH VỤ NGỌC THƠM</v>
          </cell>
          <cell r="Q245" t="str">
            <v>Miền Bắc</v>
          </cell>
          <cell r="R245" t="str">
            <v>CircleK</v>
          </cell>
        </row>
        <row r="246">
          <cell r="A246" t="str">
            <v>CircleK-HNI-GLM-HN2204</v>
          </cell>
          <cell r="B246" t="str">
            <v>CircleK Số 01S15A, Tòa U26 (S2.03), Ô Đất B2-Ct01, Dự Án Khu Đô Thị Gia Lâm - Vinhomes Ocean Park</v>
          </cell>
          <cell r="D246" t="str">
            <v>Thành phố Hà Nội</v>
          </cell>
          <cell r="G246" t="str">
            <v>HN008</v>
          </cell>
          <cell r="H246" t="str">
            <v>Nguyễn Minh Sơn</v>
          </cell>
          <cell r="I246" t="str">
            <v>Circlek; Circlekmienbac; MIENBAC</v>
          </cell>
          <cell r="J246" t="str">
            <v>CircleK Số 01S15A, Tòa U26 (S2.03), Ô Đất B2-Ct01, Dự Án Khu Đô Thị Gia Lâm - Vinhomes Ocean Park</v>
          </cell>
          <cell r="M246" t="str">
            <v>Số 01S15A, Tòa U26 (S2.03), ô đất B2-CT01, Dự án khu đô thị Gia Lâm - Vinhomes Ocean Park, Xã Đa Tốn, Huyện Gia Lâm, Thành phố Hà Nội, Việt Nam</v>
          </cell>
          <cell r="N246">
            <v>67</v>
          </cell>
          <cell r="O246" t="b">
            <v>0</v>
          </cell>
          <cell r="P246" t="str">
            <v>CÔNG TY TNHH MTV THƯƠNG MẠI VÀ DỊCH VỤ NGỌC THƠM</v>
          </cell>
          <cell r="Q246" t="str">
            <v>Miền Bắc</v>
          </cell>
          <cell r="R246" t="str">
            <v>CircleK</v>
          </cell>
        </row>
        <row r="247">
          <cell r="A247" t="str">
            <v>CircleK-HNI-LBN-HN2205</v>
          </cell>
          <cell r="B247" t="str">
            <v>CircleK Số 1S11, Tòa S6A (S6.1), Thuộc Khối Nhà S6 (S6.1+S6.2), Khu Công Trình Công Cộng, Thương Mại, Dịch Vụ Và Nhà Ở (Vinhomes Symphony), Lô Đất G4*-Hh16</v>
          </cell>
          <cell r="D247" t="str">
            <v>Thành phố Hà Nội</v>
          </cell>
          <cell r="G247" t="str">
            <v>HN008</v>
          </cell>
          <cell r="H247" t="str">
            <v>Nguyễn Minh Sơn</v>
          </cell>
          <cell r="I247" t="str">
            <v>Circlek; Circlekmienbac; MIENBAC</v>
          </cell>
          <cell r="J247" t="str">
            <v>CircleK Số 1S11, Tòa S6A (S6.1), Thuộc Khối Nhà S6 (S6.1+S6.2 (Vinhomes Symphony), Lô Đất G4*-Hh16</v>
          </cell>
          <cell r="M247" t="str">
            <v>Số 1S11, tòa S6A (S6.1), thuộc khối nhà S6 (S6.1+S6.2), Khu công trình công cộng, thương mại, dịch vụ và nhà ở (Vinhomes Symphony), lô đất G4*-HH16, Phường Phúc Lợi, Quận Long Biên, Hà Nội</v>
          </cell>
          <cell r="N247">
            <v>67</v>
          </cell>
          <cell r="O247" t="b">
            <v>0</v>
          </cell>
          <cell r="P247" t="str">
            <v>CÔNG TY TNHH MTV THƯƠNG MẠI VÀ DỊCH VỤ NGỌC THƠM</v>
          </cell>
          <cell r="Q247" t="str">
            <v>Miền Bắc</v>
          </cell>
          <cell r="R247" t="str">
            <v>CircleK</v>
          </cell>
        </row>
        <row r="248">
          <cell r="A248" t="str">
            <v>CircleK-HNI-HBT-HN2206</v>
          </cell>
          <cell r="B248" t="str">
            <v>CircleK Số 176D + 176E Trương Định</v>
          </cell>
          <cell r="D248" t="str">
            <v>Thành phố Hà Nội</v>
          </cell>
          <cell r="G248" t="str">
            <v>HN003</v>
          </cell>
          <cell r="H248" t="str">
            <v>Nguyễn Văn Thạch</v>
          </cell>
          <cell r="I248" t="str">
            <v>Circlek; Circlekmienbac; MIENBAC</v>
          </cell>
          <cell r="J248" t="str">
            <v>CircleK Số 176D + 176E Trương Định</v>
          </cell>
          <cell r="M248" t="str">
            <v>Số 176D + 176E Trương Định, , Hai Trưng, Hà Nội</v>
          </cell>
          <cell r="N248">
            <v>67</v>
          </cell>
          <cell r="O248" t="b">
            <v>0</v>
          </cell>
          <cell r="P248" t="str">
            <v>CÔNG TY TNHH MTV THƯƠNG MẠI VÀ DỊCH VỤ NGỌC THƠM</v>
          </cell>
          <cell r="Q248" t="str">
            <v>Miền Bắc</v>
          </cell>
          <cell r="R248" t="str">
            <v>CircleK</v>
          </cell>
        </row>
        <row r="249">
          <cell r="A249" t="str">
            <v>CircleK-HNI-HBT-HN2207</v>
          </cell>
          <cell r="B249" t="str">
            <v>CircleK Số 42 + 42A Phố Lạc Trung</v>
          </cell>
          <cell r="D249" t="str">
            <v>Thành phố Hà Nội</v>
          </cell>
          <cell r="G249" t="str">
            <v>HN003</v>
          </cell>
          <cell r="H249" t="str">
            <v>Nguyễn Văn Thạch</v>
          </cell>
          <cell r="I249" t="str">
            <v>Circlek; Circlekmienbac; MIENBAC</v>
          </cell>
          <cell r="J249" t="str">
            <v>CircleK Số 42 + 42A Phố Lạc Trung</v>
          </cell>
          <cell r="M249" t="str">
            <v>Số 42 + 42A phố Lạc Trung, phường Vĩnh Tuy, Hai Bà Trưng, Hà Nội</v>
          </cell>
          <cell r="N249">
            <v>67</v>
          </cell>
          <cell r="O249" t="b">
            <v>0</v>
          </cell>
          <cell r="P249" t="str">
            <v>CÔNG TY TNHH MTV THƯƠNG MẠI VÀ DỊCH VỤ NGỌC THƠM</v>
          </cell>
          <cell r="Q249" t="str">
            <v>Miền Bắc</v>
          </cell>
          <cell r="R249" t="str">
            <v>CircleK</v>
          </cell>
        </row>
        <row r="250">
          <cell r="A250" t="str">
            <v>CircleK-HNI-HMI-HN2208</v>
          </cell>
          <cell r="B250" t="str">
            <v>CircleK Số 173 Đường Tam Trinh, Hoàng Mai</v>
          </cell>
          <cell r="D250" t="str">
            <v>Thành phố Hà Nội</v>
          </cell>
          <cell r="G250" t="str">
            <v>HN003</v>
          </cell>
          <cell r="H250" t="str">
            <v>Nguyễn Văn Thạch</v>
          </cell>
          <cell r="I250" t="str">
            <v>Circlek; Circlekmienbac; MIENBAC</v>
          </cell>
          <cell r="J250" t="str">
            <v>CircleK Số 173 Đường Tam Trinh, Hoàng Mai</v>
          </cell>
          <cell r="M250" t="str">
            <v>Số 173 đường Tam Trinh, tổ 14, Phường Mai Động, Quận Hoàng Mai, Thành phố Hà Nội</v>
          </cell>
          <cell r="N250">
            <v>67</v>
          </cell>
          <cell r="O250" t="b">
            <v>0</v>
          </cell>
          <cell r="P250" t="str">
            <v>CÔNG TY TNHH MTV THƯƠNG MẠI VÀ DỊCH VỤ NGỌC THƠM</v>
          </cell>
          <cell r="Q250" t="str">
            <v>Miền Bắc</v>
          </cell>
          <cell r="R250" t="str">
            <v>CircleK</v>
          </cell>
        </row>
        <row r="251">
          <cell r="A251" t="str">
            <v>CircleK-HNI-HDG-HN2209</v>
          </cell>
          <cell r="B251" t="str">
            <v>CircleK V11-A01, Lô Đất Ttdv 01, Khu Đô Thị Mới An Hưng</v>
          </cell>
          <cell r="D251" t="str">
            <v>Thành phố Hà Nội</v>
          </cell>
          <cell r="G251" t="str">
            <v>HN004</v>
          </cell>
          <cell r="H251" t="str">
            <v>Hoàng Thanh Huy</v>
          </cell>
          <cell r="I251" t="str">
            <v>Circlek; Circlekmienbac; MIENBAC</v>
          </cell>
          <cell r="J251" t="str">
            <v>CircleK V11-A01, Lô Đất Ttdv 01, Khu Đô Thị Mới An Hưng</v>
          </cell>
          <cell r="M251" t="str">
            <v>V11-A01, Lô đất TTDV 01, Khu đô thị mới An Hưng, Phường La Khê, Hà Đông, Hà Nội</v>
          </cell>
          <cell r="N251">
            <v>67</v>
          </cell>
          <cell r="O251" t="b">
            <v>0</v>
          </cell>
          <cell r="P251" t="str">
            <v>CÔNG TY TNHH MTV THƯƠNG MẠI VÀ DỊCH VỤ NGỌC THƠM</v>
          </cell>
          <cell r="Q251" t="str">
            <v>Miền Bắc</v>
          </cell>
          <cell r="R251" t="str">
            <v>CircleK</v>
          </cell>
        </row>
        <row r="252">
          <cell r="A252" t="str">
            <v>CircleK-HNI-HKM-HN2210</v>
          </cell>
          <cell r="B252" t="str">
            <v>CircleK 29 Hàng Phèn</v>
          </cell>
          <cell r="D252" t="str">
            <v>Thành phố Hà Nội</v>
          </cell>
          <cell r="G252" t="str">
            <v>HN008</v>
          </cell>
          <cell r="H252" t="str">
            <v>Nguyễn Minh Sơn</v>
          </cell>
          <cell r="I252" t="str">
            <v>Circlek; Circlekmienbac; MIENBAC</v>
          </cell>
          <cell r="J252" t="str">
            <v>CircleK 29 Hàng Phèn</v>
          </cell>
          <cell r="M252" t="str">
            <v>29 Hàng Phèn, Hoàn Kiếm, Hà Nội</v>
          </cell>
          <cell r="N252">
            <v>67</v>
          </cell>
          <cell r="O252" t="b">
            <v>0</v>
          </cell>
          <cell r="P252" t="str">
            <v>CÔNG TY TNHH MTV THƯƠNG MẠI VÀ DỊCH VỤ NGỌC THƠM</v>
          </cell>
          <cell r="Q252" t="str">
            <v>Miền Bắc</v>
          </cell>
          <cell r="R252" t="str">
            <v>CircleK</v>
          </cell>
        </row>
        <row r="253">
          <cell r="A253" t="str">
            <v>CircleK-HNI-DDA-HN2211</v>
          </cell>
          <cell r="B253" t="str">
            <v>CircleK Số 123 Phố Tôn Đức Thắng</v>
          </cell>
          <cell r="D253" t="str">
            <v>Thành phố Hà Nội</v>
          </cell>
          <cell r="G253" t="str">
            <v>HN003</v>
          </cell>
          <cell r="H253" t="str">
            <v>Nguyễn Văn Thạch</v>
          </cell>
          <cell r="I253" t="str">
            <v>Circlek; Circlekmienbac; MIENBAC</v>
          </cell>
          <cell r="J253" t="str">
            <v>CircleK Số 123 Phố Tôn Đức Thắng</v>
          </cell>
          <cell r="M253" t="str">
            <v>Số 123 phố Tôn Đức Thắng, Đống Đa, Hà Nội</v>
          </cell>
          <cell r="N253">
            <v>67</v>
          </cell>
          <cell r="O253" t="b">
            <v>0</v>
          </cell>
          <cell r="P253" t="str">
            <v>CÔNG TY TNHH MTV THƯƠNG MẠI VÀ DỊCH VỤ NGỌC THƠM</v>
          </cell>
          <cell r="Q253" t="str">
            <v>Miền Bắc</v>
          </cell>
          <cell r="R253" t="str">
            <v>CircleK</v>
          </cell>
        </row>
        <row r="254">
          <cell r="A254" t="str">
            <v>CircleK-HNI-HKM-HN2212</v>
          </cell>
          <cell r="B254" t="str">
            <v>CircleK Số 18 Phố Hàng Gai</v>
          </cell>
          <cell r="D254" t="str">
            <v>Thành phố Hà Nội</v>
          </cell>
          <cell r="G254" t="str">
            <v>HN004</v>
          </cell>
          <cell r="H254" t="str">
            <v>Hoàng Thanh Huy</v>
          </cell>
          <cell r="I254" t="str">
            <v>Circlek; Circlekmienbac; MIENBAC</v>
          </cell>
          <cell r="J254" t="str">
            <v>CircleK Số 18 Phố Hàng Gai</v>
          </cell>
          <cell r="M254" t="str">
            <v>Số 18 phố Hàng Gai, Hoàn Kiếm, Hà Nội</v>
          </cell>
          <cell r="N254">
            <v>67</v>
          </cell>
          <cell r="O254" t="b">
            <v>0</v>
          </cell>
          <cell r="P254" t="str">
            <v>CÔNG TY TNHH MTV THƯƠNG MẠI VÀ DỊCH VỤ NGỌC THƠM</v>
          </cell>
          <cell r="Q254" t="str">
            <v>Miền Bắc</v>
          </cell>
          <cell r="R254" t="str">
            <v>CircleK</v>
          </cell>
        </row>
        <row r="255">
          <cell r="A255" t="str">
            <v>CircleK-HNI-BTL-HN2213</v>
          </cell>
          <cell r="B255" t="str">
            <v>CircleK Thương Mại_03, Tầng 1, Nhà Ở Cao Tầng N03-T6, Khu Đoàn Ngoại Giao</v>
          </cell>
          <cell r="D255" t="str">
            <v>Thành phố Hà Nội</v>
          </cell>
          <cell r="E255" t="str">
            <v>Quận Bắc Từ Liêm</v>
          </cell>
          <cell r="F255" t="str">
            <v>Phường Xuân Tảo</v>
          </cell>
          <cell r="G255" t="str">
            <v>HN004</v>
          </cell>
          <cell r="H255" t="str">
            <v>Hoàng Thanh Huy</v>
          </cell>
          <cell r="I255" t="str">
            <v>Circlek; Circlekmienbac; MIENBAC</v>
          </cell>
          <cell r="J255" t="str">
            <v>CircleK Thương Mại_03, Tầng 1, Nhà Ở Cao Tầng N03-T6, Khu Đoàn Ngoại Giao</v>
          </cell>
          <cell r="M255" t="str">
            <v>Thương mại_03, tầng 1, Nhà ở cao tầng N03-T6, Khu Đoàn Ngoại Giao, Phường Xuân Tảo, Quận Bắc Từ Liêm, Hà Nội</v>
          </cell>
          <cell r="N255">
            <v>67</v>
          </cell>
          <cell r="O255" t="b">
            <v>0</v>
          </cell>
          <cell r="P255" t="str">
            <v>CÔNG TY TNHH MTV THƯƠNG MẠI VÀ DỊCH VỤ NGỌC THƠM</v>
          </cell>
          <cell r="Q255" t="str">
            <v>Miền Bắc</v>
          </cell>
          <cell r="R255" t="str">
            <v>CircleK</v>
          </cell>
        </row>
        <row r="256">
          <cell r="A256" t="str">
            <v>CircleK-HNI-HKM-HN2214</v>
          </cell>
          <cell r="B256" t="str">
            <v>CircleK 67 Cửa Nam</v>
          </cell>
          <cell r="D256" t="str">
            <v>Thành phố Hà Nội</v>
          </cell>
          <cell r="G256" t="str">
            <v>HN008</v>
          </cell>
          <cell r="H256" t="str">
            <v>Nguyễn Minh Sơn</v>
          </cell>
          <cell r="I256" t="str">
            <v>Circlek; Circlekmienbac; MIENBAC</v>
          </cell>
          <cell r="J256" t="str">
            <v>CircleK 67 Cửa Nam</v>
          </cell>
          <cell r="M256" t="str">
            <v>67 Cửa Nam, Hoàn Kiếm, Hà Nội</v>
          </cell>
          <cell r="N256">
            <v>67</v>
          </cell>
          <cell r="O256" t="b">
            <v>0</v>
          </cell>
          <cell r="P256" t="str">
            <v>CÔNG TY TNHH MTV THƯƠNG MẠI VÀ DỊCH VỤ NGỌC THƠM</v>
          </cell>
          <cell r="Q256" t="str">
            <v>Miền Bắc</v>
          </cell>
          <cell r="R256" t="str">
            <v>CircleK</v>
          </cell>
        </row>
        <row r="257">
          <cell r="A257" t="str">
            <v>CircleK-HNI-HKM-HN2215</v>
          </cell>
          <cell r="B257" t="str">
            <v>CircleK 75 Hàng Bông</v>
          </cell>
          <cell r="D257" t="str">
            <v>Thành phố Hà Nội</v>
          </cell>
          <cell r="G257" t="str">
            <v>HN008</v>
          </cell>
          <cell r="H257" t="str">
            <v>Nguyễn Minh Sơn</v>
          </cell>
          <cell r="I257" t="str">
            <v>Circlek; Circlekmienbac; MIENBAC</v>
          </cell>
          <cell r="J257" t="str">
            <v>CircleK 75 Hàng Bông</v>
          </cell>
          <cell r="M257" t="str">
            <v>75 Hàng Bông, Phường Hàng Bông, Hoàn Kiếm, Hà Nội</v>
          </cell>
          <cell r="N257">
            <v>67</v>
          </cell>
          <cell r="O257" t="b">
            <v>0</v>
          </cell>
          <cell r="P257" t="str">
            <v>CÔNG TY TNHH MTV THƯƠNG MẠI VÀ DỊCH VỤ NGỌC THƠM</v>
          </cell>
          <cell r="Q257" t="str">
            <v>Miền Bắc</v>
          </cell>
          <cell r="R257" t="str">
            <v>CircleK</v>
          </cell>
        </row>
        <row r="258">
          <cell r="A258" t="str">
            <v>CircleK-HNI-HBT-HN2216</v>
          </cell>
          <cell r="B258" t="str">
            <v>CircleK 114 Mai Hắc Đế</v>
          </cell>
          <cell r="D258" t="str">
            <v>Thành phố Hà Nội</v>
          </cell>
          <cell r="G258" t="str">
            <v>HN003</v>
          </cell>
          <cell r="H258" t="str">
            <v>Nguyễn Văn Thạch</v>
          </cell>
          <cell r="I258" t="str">
            <v>Circlek; Circlekmienbac; MIENBAC</v>
          </cell>
          <cell r="J258" t="str">
            <v>CircleK 114 Mai Hắc Đế</v>
          </cell>
          <cell r="K258" t="str">
            <v>Tầng 1, thuộc trung tâm thương mại, Căn hộ và Văn phòng. khi HH2, số 114 Mai Hắc Đế, Phường Lê Đại Hành, quận Hai Bà Trưng, thành phố Hà Nội, Việt Nam</v>
          </cell>
          <cell r="M258" t="str">
            <v>Tầng 1, thuộc trung tâm thương mại, Căn hộ và Văn phòng. khi HH2, số 114 Mai Hắc Đế, Phường Lê Đại Hành, quận Hai Bà Trưng, thành phố Hà Nội, Việt Nam</v>
          </cell>
          <cell r="N258">
            <v>67</v>
          </cell>
          <cell r="O258" t="b">
            <v>0</v>
          </cell>
          <cell r="P258" t="str">
            <v>CÔNG TY TNHH MTV THƯƠNG MẠI VÀ DỊCH VỤ NGỌC THƠM</v>
          </cell>
          <cell r="Q258" t="str">
            <v>Miền Bắc</v>
          </cell>
          <cell r="R258" t="str">
            <v>CircleK</v>
          </cell>
        </row>
        <row r="259">
          <cell r="A259" t="str">
            <v>CircleK-HNI-TXN-HN2217</v>
          </cell>
          <cell r="B259" t="str">
            <v>CircleK 53 Triều Khúc</v>
          </cell>
          <cell r="D259" t="str">
            <v>Thành phố Hà Nội</v>
          </cell>
          <cell r="G259" t="str">
            <v>HN008</v>
          </cell>
          <cell r="H259" t="str">
            <v>Nguyễn Minh Sơn</v>
          </cell>
          <cell r="I259" t="str">
            <v>Circlek; Circlekmienbac; MIENBAC</v>
          </cell>
          <cell r="J259" t="str">
            <v>CircleK 53 Triều Khúc</v>
          </cell>
          <cell r="K259" t="str">
            <v>B6, Tổ hợp công trình hỗn hợp Pandora, số 53 Triều Khúc, phường Thanh Xuân Nam, quận Thanh Xuân, thành phố Hà Nội</v>
          </cell>
          <cell r="M259" t="str">
            <v>B6, Tổ hợp công trình hỗn hợp Pandora, số 53 Triều Khúc, phường Thanh Xuân Nam, quận Thanh Xuân, thành phố Hà Nội</v>
          </cell>
          <cell r="N259">
            <v>67</v>
          </cell>
          <cell r="O259" t="b">
            <v>0</v>
          </cell>
          <cell r="P259" t="str">
            <v>CÔNG TY TNHH MTV THƯƠNG MẠI VÀ DỊCH VỤ NGỌC THƠM</v>
          </cell>
          <cell r="Q259" t="str">
            <v>Miền Bắc</v>
          </cell>
          <cell r="R259" t="str">
            <v>CircleK</v>
          </cell>
        </row>
        <row r="260">
          <cell r="A260" t="str">
            <v>CircleK-HNI-HDG-HN2218</v>
          </cell>
          <cell r="B260" t="str">
            <v>CircleK TT01A-11, Khu nhà ở thấp tầng thuộc Dự án Khu chung cư quốc tế Hoàng Thành City tại Khu Cổ Ngựa</v>
          </cell>
          <cell r="D260" t="str">
            <v>Thành phố Hà Nội</v>
          </cell>
          <cell r="E260" t="str">
            <v>Quận Hà Đông</v>
          </cell>
          <cell r="G260" t="str">
            <v>HN004</v>
          </cell>
          <cell r="H260" t="str">
            <v>Hoàng Thanh Huy</v>
          </cell>
          <cell r="I260" t="str">
            <v>Circlek; Circlekmienbac; MIENBAC</v>
          </cell>
          <cell r="J260" t="str">
            <v>CircleK TT01A-11, Khu nhà ở thấp tầng thuộc Dự án Khu chung cư quốc tế Hoàng Thành City tại Khu Cổ Ngựa</v>
          </cell>
          <cell r="K260" t="str">
            <v>TT01A-11, Khu nhà ở thấp tầng thuộc Dự án Khu chung cư quốc tế Hoàng Thành City tại Khu Cổ Ngựa, Khu đô thị Mỗ Lao, Phường Mộ Lao, quận Hà Đông, thành phố Hà Nội</v>
          </cell>
          <cell r="M260" t="str">
            <v>TT01A-11, Khu nhà ở thấp tầng thuộc Dự án Khu chung cư quốc tế Hoàng Thành City tại Khu Cổ Ngựa, Khu đô thị Mỗ Lao, Phường Mộ Lao, quận Hà Đông, thành phố Hà Nội</v>
          </cell>
          <cell r="N260">
            <v>67</v>
          </cell>
          <cell r="O260" t="b">
            <v>0</v>
          </cell>
          <cell r="P260" t="str">
            <v>CÔNG TY TNHH MTV THƯƠNG MẠI VÀ DỊCH VỤ NGỌC THƠM</v>
          </cell>
          <cell r="Q260" t="str">
            <v>Miền Bắc</v>
          </cell>
          <cell r="R260" t="str">
            <v>CircleK</v>
          </cell>
        </row>
        <row r="261">
          <cell r="A261" t="str">
            <v>CircleK-HNI-DDA-HN2219</v>
          </cell>
          <cell r="B261" t="str">
            <v>CircleK - 14 Thái Hà</v>
          </cell>
          <cell r="D261" t="str">
            <v>Thành phố Hà Nội</v>
          </cell>
          <cell r="E261" t="str">
            <v>Quận Đống Đa</v>
          </cell>
          <cell r="F261" t="str">
            <v>Phường Trung Liệt</v>
          </cell>
          <cell r="G261" t="str">
            <v>HN004</v>
          </cell>
          <cell r="H261" t="str">
            <v>Hoàng Thanh Huy</v>
          </cell>
          <cell r="I261" t="str">
            <v>Circlek; Circlekmienbac; MIENBAC</v>
          </cell>
          <cell r="J261" t="str">
            <v/>
          </cell>
          <cell r="K261" t="str">
            <v>Số 14 Thái Hà, Phường Trung Liệt, Quận Đống Đa, Hà Nội</v>
          </cell>
          <cell r="M261" t="str">
            <v>Số 14 Thái Hà, Phường Trung Liệt, Quận Đống Đa, Hà Nội</v>
          </cell>
          <cell r="N261">
            <v>67</v>
          </cell>
          <cell r="O261" t="b">
            <v>0</v>
          </cell>
          <cell r="P261" t="str">
            <v>CÔNG TY TNHH MTV THƯƠNG MẠI VÀ DỊCH VỤ NGỌC THƠM</v>
          </cell>
          <cell r="Q261" t="str">
            <v>Miền Bắc</v>
          </cell>
          <cell r="R261" t="str">
            <v>CircleK</v>
          </cell>
        </row>
        <row r="262">
          <cell r="A262" t="str">
            <v>CircleK-HNI-TXN-HN2220</v>
          </cell>
          <cell r="B262" t="str">
            <v>Circle K Tầng 1 lô thương mại dịch vụ 02 tòa G1-G2</v>
          </cell>
          <cell r="D262" t="str">
            <v>Thành phố Hà Nội</v>
          </cell>
          <cell r="E262" t="str">
            <v>Quận Thanh Xuân</v>
          </cell>
          <cell r="F262" t="str">
            <v>Phường Kim Giang</v>
          </cell>
          <cell r="I262" t="str">
            <v>Circlek; Circlekmienbac; MIENBAC</v>
          </cell>
          <cell r="K262" t="str">
            <v>Tầng 1 lô thương mại dịch vụ 02 tòa G1-G2, dự án tổ hợp dịch vụ thương mại, văn phòng và chung cư,  Số 2 Kim Giang, mặt đường Vương Thừa Vũ kéo dài, Q.Thanh Xuân, Hà Nội</v>
          </cell>
          <cell r="M262" t="str">
            <v>Tầng 1 lô thương mại dịch vụ 02 tòa G1-G2, dự án tổ hợp dịch vụ thương mại, văn phòng và chung cư,  Số 2 Kim Giang, mặt đường Vương Thừa Vũ kéo dài, Q.Thanh Xuân, Hà Nội</v>
          </cell>
          <cell r="N262">
            <v>67</v>
          </cell>
          <cell r="O262" t="b">
            <v>0</v>
          </cell>
          <cell r="P262" t="str">
            <v>CÔNG TY TNHH MTV THƯƠNG MẠI VÀ DỊCH VỤ NGỌC THƠM</v>
          </cell>
          <cell r="Q262" t="str">
            <v>Miền Bắc</v>
          </cell>
          <cell r="R262" t="str">
            <v>CircleK</v>
          </cell>
        </row>
        <row r="263">
          <cell r="A263" t="str">
            <v>CircleK-HNI-HBT-HN2221</v>
          </cell>
          <cell r="B263" t="str">
            <v>CircleK S05 Park 03, Vinhomes Time City Park Hill</v>
          </cell>
          <cell r="D263" t="str">
            <v>Thành phố Hà Nội</v>
          </cell>
          <cell r="G263" t="str">
            <v>HN003</v>
          </cell>
          <cell r="H263" t="str">
            <v>Nguyễn Văn Thạch</v>
          </cell>
          <cell r="I263" t="str">
            <v>Circlek; Circlekmienbac; MIENBAC</v>
          </cell>
          <cell r="K263" t="str">
            <v>S05, tầng 01, tòa Park 03, khu đô thị  Vinhomes Time City Park Hill, số 25, ngõ 13, Lĩnh Nam, Phường Mai Động, Quận Hoàng Mai, Hà Nội</v>
          </cell>
          <cell r="M263" t="str">
            <v>S05, tầng 01, tòa Park 03, khu đô thị  Vinhomes Time City Park Hill, số 25, ngõ 13, Lĩnh Nam, Phường Mai Động, Quận Hoàng Mai, Hà Nội</v>
          </cell>
          <cell r="N263">
            <v>67</v>
          </cell>
          <cell r="O263" t="b">
            <v>0</v>
          </cell>
          <cell r="P263" t="str">
            <v>CÔNG TY TNHH MTV THƯƠNG MẠI VÀ DỊCH VỤ NGỌC THƠM</v>
          </cell>
          <cell r="Q263" t="str">
            <v>Miền Bắc</v>
          </cell>
          <cell r="R263" t="str">
            <v>CircleK</v>
          </cell>
        </row>
        <row r="264">
          <cell r="A264" t="str">
            <v>CircleK-HNI-HKM-HN2225</v>
          </cell>
          <cell r="B264" t="str">
            <v>CircleK 25 Phố Nhà Thờ</v>
          </cell>
          <cell r="D264" t="str">
            <v>Thành phố Hà Nội</v>
          </cell>
          <cell r="E264" t="str">
            <v>Quận Hoàn Kiếm</v>
          </cell>
          <cell r="F264" t="str">
            <v>Phường Hàng Trống</v>
          </cell>
          <cell r="I264" t="str">
            <v>Circlek; Circlekmienbac; MIENBAC</v>
          </cell>
          <cell r="J264" t="str">
            <v>CircleK 25 Phố Nhà Thờ</v>
          </cell>
          <cell r="K264" t="str">
            <v>Số 25 phố Nhà Thờ, Phường Hàng Trống, Quận Hoàn Kiếm, TP Hà Nội</v>
          </cell>
          <cell r="M264" t="str">
            <v>Số 25 phố Nhà Thờ, Phường Hàng Trống, Quận Hoàn Kiếm, TP Hà Nội</v>
          </cell>
          <cell r="N264">
            <v>67</v>
          </cell>
          <cell r="O264" t="b">
            <v>0</v>
          </cell>
          <cell r="P264" t="str">
            <v>CÔNG TY TNHH MTV THƯƠNG MẠI VÀ DỊCH VỤ NGỌC THƠM</v>
          </cell>
          <cell r="Q264" t="str">
            <v>Miền Bắc</v>
          </cell>
          <cell r="R264" t="str">
            <v>CircleK</v>
          </cell>
        </row>
        <row r="265">
          <cell r="A265" t="str">
            <v>CircleK-HNI-DDA-HN2226</v>
          </cell>
          <cell r="B265" t="str">
            <v>CircleK Tầng 1 (P01, P02, P03), Tòa nhà X2, số 70 phố Nguyên Hồng</v>
          </cell>
          <cell r="D265" t="str">
            <v>Thành phố Hà Nội</v>
          </cell>
          <cell r="E265" t="str">
            <v>Quận Đống Đa</v>
          </cell>
          <cell r="F265" t="str">
            <v>Phường Láng Hạ</v>
          </cell>
          <cell r="I265" t="str">
            <v>Circlek; Circlekmienbac; MIENBAC</v>
          </cell>
          <cell r="K265" t="str">
            <v>Tầng 1 (P01, P02, P03), Tòa nhà X2, số 70 phố Nguyên Hồng, phường Láng Hạ, Quận Đống Đa, Thành phố Hà Nội, Việt Nam</v>
          </cell>
          <cell r="M265" t="str">
            <v>Tầng 1 (P01, P02, P03), Tòa nhà X2, số 70 phố Nguyên Hồng, phường Láng Hạ, Quận Đống Đa, Thành phố Hà Nội, Việt Nam</v>
          </cell>
          <cell r="N265">
            <v>67</v>
          </cell>
          <cell r="O265" t="b">
            <v>0</v>
          </cell>
          <cell r="P265" t="str">
            <v>CÔNG TY TNHH MTV THƯƠNG MẠI VÀ DỊCH VỤ NGỌC THƠM</v>
          </cell>
          <cell r="Q265" t="str">
            <v>Miền Bắc</v>
          </cell>
          <cell r="R265" t="str">
            <v>CircleK</v>
          </cell>
        </row>
        <row r="266">
          <cell r="A266" t="str">
            <v>CircleK-HNI-HDG-HN2227</v>
          </cell>
          <cell r="B266" t="str">
            <v>CircleK 06 Vũ Trọng Khánh</v>
          </cell>
          <cell r="D266" t="str">
            <v>Thành phố Hà Nội</v>
          </cell>
          <cell r="E266" t="str">
            <v>Quận Hà Đông</v>
          </cell>
          <cell r="F266" t="str">
            <v>Phường Mỗ Lao</v>
          </cell>
          <cell r="I266" t="str">
            <v>Circlek; Circlekmienbac; MIENBAC</v>
          </cell>
          <cell r="J266" t="str">
            <v>CircleK 06 Vũ Trọng Khánh</v>
          </cell>
          <cell r="K266" t="str">
            <v>06 Vũ Trọng Khánh, Phường Mỗ Lao, Quận Hà Đông, TP Hà Nội</v>
          </cell>
          <cell r="M266" t="str">
            <v>06 Vũ Trọng Khánh, Phường Mỗ Lao, Quận Hà Đông, TP Hà Nội</v>
          </cell>
          <cell r="N266">
            <v>67</v>
          </cell>
          <cell r="O266" t="b">
            <v>0</v>
          </cell>
          <cell r="P266" t="str">
            <v>CÔNG TY TNHH MTV THƯƠNG MẠI VÀ DỊCH VỤ NGỌC THƠM</v>
          </cell>
          <cell r="Q266" t="str">
            <v>Miền Bắc</v>
          </cell>
          <cell r="R266" t="str">
            <v>CircleK</v>
          </cell>
        </row>
        <row r="267">
          <cell r="A267" t="str">
            <v>CircleK-HNI-NTL-HN2228</v>
          </cell>
          <cell r="B267" t="str">
            <v>Circle K Vinhomes Green Bay 103 - tầng 1- G3</v>
          </cell>
          <cell r="D267" t="str">
            <v>Thành phố Hà Nội</v>
          </cell>
          <cell r="E267" t="str">
            <v>Quận Nam Từ Liêm</v>
          </cell>
          <cell r="F267" t="str">
            <v>Phường Mễ Trì</v>
          </cell>
          <cell r="G267" t="str">
            <v>HN004</v>
          </cell>
          <cell r="H267" t="str">
            <v>Hoàng Thanh Huy</v>
          </cell>
          <cell r="I267" t="str">
            <v>Circlek; Circlekmienbac; MIENBAC</v>
          </cell>
          <cell r="K267" t="str">
            <v>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v>
          </cell>
          <cell r="M267" t="str">
            <v>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v>
          </cell>
          <cell r="N267">
            <v>67</v>
          </cell>
          <cell r="O267" t="b">
            <v>0</v>
          </cell>
          <cell r="P267" t="str">
            <v>CÔNG TY TNHH MTV THƯƠNG MẠI VÀ DỊCH VỤ NGỌC THƠM</v>
          </cell>
          <cell r="Q267" t="str">
            <v>Miền Bắc</v>
          </cell>
          <cell r="R267" t="str">
            <v>CircleK</v>
          </cell>
        </row>
        <row r="268">
          <cell r="A268" t="str">
            <v>CircleK-HNI-HDG-HN2229</v>
          </cell>
          <cell r="B268" t="str">
            <v>CircleK 46 Phùng Hưng</v>
          </cell>
          <cell r="D268" t="str">
            <v>Thành phố Hà Nội</v>
          </cell>
          <cell r="E268" t="str">
            <v>Quận Hà Đông</v>
          </cell>
          <cell r="F268" t="str">
            <v>Phường Phúc La</v>
          </cell>
          <cell r="I268" t="str">
            <v>Circlek; Circlekmienbac; MIENBAC</v>
          </cell>
          <cell r="J268" t="str">
            <v>CircleK 46 Phùng Hưng</v>
          </cell>
          <cell r="K268" t="str">
            <v>Số 46 Phùng Hưng, Phường Phúc La, Quận Hà Đông, Hà Nội</v>
          </cell>
          <cell r="M268" t="str">
            <v>Số 46 Phùng Hưng, Phường Phúc La, Quận Hà Đông, Hà Nội</v>
          </cell>
          <cell r="N268">
            <v>67</v>
          </cell>
          <cell r="O268" t="b">
            <v>0</v>
          </cell>
          <cell r="P268" t="str">
            <v>CÔNG TY TNHH MTV THƯƠNG MẠI VÀ DỊCH VỤ NGỌC THƠM</v>
          </cell>
          <cell r="Q268" t="str">
            <v>Miền Bắc</v>
          </cell>
          <cell r="R268" t="str">
            <v>CircleK</v>
          </cell>
        </row>
        <row r="269">
          <cell r="A269" t="str">
            <v>CircleK-HNI-CGY-HN2230</v>
          </cell>
          <cell r="B269" t="str">
            <v>CircleK  Số 205 Lạc Long Quân</v>
          </cell>
          <cell r="D269" t="str">
            <v>Thành phố Hà Nội</v>
          </cell>
          <cell r="E269" t="str">
            <v>Quận Cầu Giấy</v>
          </cell>
          <cell r="F269" t="str">
            <v>Phường Nghĩa Đô</v>
          </cell>
          <cell r="I269" t="str">
            <v>Circlek; Circlekmienbac; MIENBAC</v>
          </cell>
          <cell r="K269" t="str">
            <v>Số 205 Lạc Long Quân, Phường Nghĩa Đô, Quận Cầu Giấy, Thành phố Hà Nội, Việt Nam.</v>
          </cell>
          <cell r="M269" t="str">
            <v>Số 205 Lạc Long Quân, Phường Nghĩa Đô, Quận Cầu Giấy, Thành phố Hà Nội, Việt Nam.</v>
          </cell>
          <cell r="N269">
            <v>67</v>
          </cell>
          <cell r="O269" t="b">
            <v>0</v>
          </cell>
          <cell r="P269" t="str">
            <v>CÔNG TY TNHH MTV THƯƠNG MẠI VÀ DỊCH VỤ NGỌC THƠM</v>
          </cell>
          <cell r="Q269" t="str">
            <v>Miền Bắc</v>
          </cell>
          <cell r="R269" t="str">
            <v>CircleK</v>
          </cell>
        </row>
        <row r="270">
          <cell r="A270" t="str">
            <v>CircleK-HNI-HDG-HN2231</v>
          </cell>
          <cell r="B270" t="str">
            <v>CircleK Số 1A Vạn Phúc</v>
          </cell>
          <cell r="D270" t="str">
            <v>Thành phố Hà Nội</v>
          </cell>
          <cell r="E270" t="str">
            <v>Quận Hà Đông</v>
          </cell>
          <cell r="F270" t="str">
            <v>Phường Vạn Phúc</v>
          </cell>
          <cell r="I270" t="str">
            <v>Circlek; Circlekmienbac; MIENBAC</v>
          </cell>
          <cell r="J270" t="str">
            <v>CircleK Số 1A Vạn Phúc</v>
          </cell>
          <cell r="K270" t="str">
            <v>Số 1A Vạn Phúc, phường Vạn Phúc, quận Hà Đông, TP Hà Nội</v>
          </cell>
          <cell r="M270" t="str">
            <v>Số 1A Vạn Phúc, phường Vạn Phúc, quận Hà Đông, TP Hà Nội</v>
          </cell>
          <cell r="N270">
            <v>67</v>
          </cell>
          <cell r="O270" t="b">
            <v>0</v>
          </cell>
          <cell r="P270" t="str">
            <v>CÔNG TY TNHH MTV THƯƠNG MẠI VÀ DỊCH VỤ NGỌC THƠM</v>
          </cell>
          <cell r="Q270" t="str">
            <v>Miền Bắc</v>
          </cell>
          <cell r="R270" t="str">
            <v>CircleK</v>
          </cell>
        </row>
        <row r="271">
          <cell r="A271" t="str">
            <v>CircleK-HNI-NTL-HN2232</v>
          </cell>
          <cell r="B271" t="str">
            <v>CircleK Diện tích Thương mại số GS101S25, tầng 1, thuộc Tòa nhà số GS1 (U39.1) Lô đất F3-CH01, Dự án Khu đô thị mới Tây Mỗ - Đại Mỗ - Vinhomes Park (Vinhomes Smart City</v>
          </cell>
          <cell r="D271" t="str">
            <v>Thành phố Hà Nội</v>
          </cell>
          <cell r="E271" t="str">
            <v>Quận Nam Từ Liêm</v>
          </cell>
          <cell r="F271" t="str">
            <v>Phường Tây Mỗ</v>
          </cell>
          <cell r="G271" t="str">
            <v>HN004</v>
          </cell>
          <cell r="H271" t="str">
            <v>Hoàng Thanh Huy</v>
          </cell>
          <cell r="I271" t="str">
            <v>Circlek; Circlekmienbac; MIENBAC</v>
          </cell>
          <cell r="J271" t="str">
            <v>CircleK Diện tích Thương mại số GS101S25, tầng 1, thuộc Tòa nhà số GS1 (U39.1) Lô đất F3-CH01, Dự án Khu đô thị mới Tây Mỗ - Đại</v>
          </cell>
          <cell r="K271" t="str">
            <v>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v>
          </cell>
          <cell r="M271" t="str">
            <v>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v>
          </cell>
          <cell r="N271">
            <v>67</v>
          </cell>
          <cell r="O271" t="b">
            <v>0</v>
          </cell>
          <cell r="P271" t="str">
            <v>CÔNG TY TNHH MTV THƯƠNG MẠI VÀ DỊCH VỤ NGỌC THƠM</v>
          </cell>
          <cell r="Q271" t="str">
            <v>Miền Bắc</v>
          </cell>
          <cell r="R271" t="str">
            <v>CircleK</v>
          </cell>
        </row>
        <row r="272">
          <cell r="A272" t="str">
            <v>CircleK-HNI-TTI-HN2233</v>
          </cell>
          <cell r="B272" t="str">
            <v>CircleK Ô L7, Khu đấu giá Quyền sử dụng đất, đoạn đường Cầu Bươu</v>
          </cell>
          <cell r="D272" t="str">
            <v>Thành phố Hà Nội</v>
          </cell>
          <cell r="E272" t="str">
            <v>Huyện Thanh Trì</v>
          </cell>
          <cell r="F272" t="str">
            <v>Xã Tân Triều</v>
          </cell>
          <cell r="I272" t="str">
            <v>Circlek; Circlekmienbac; MIENBAC</v>
          </cell>
          <cell r="J272" t="str">
            <v>CircleK Ô L7, Khu đấu giá Quyền sử dụng đất, đoạn đường Cầu Bươu</v>
          </cell>
          <cell r="K272" t="str">
            <v>Ô L7, Khu đấu giá Quyền sử dụng đất, đoạn đường Cầu Bươu, thôn Yên Xá, xã Tân Triều, huyện Thanh Trì, Hà Nội</v>
          </cell>
          <cell r="M272" t="str">
            <v>Ô L7, Khu đấu giá Quyền sử dụng đất, đoạn đường Cầu Bươu, thôn Yên Xá, xã Tân Triều, huyện Thanh Trì, Hà Nội</v>
          </cell>
          <cell r="N272">
            <v>67</v>
          </cell>
          <cell r="O272" t="b">
            <v>0</v>
          </cell>
          <cell r="P272" t="str">
            <v>CÔNG TY TNHH MTV THƯƠNG MẠI VÀ DỊCH VỤ NGỌC THƠM</v>
          </cell>
          <cell r="Q272" t="str">
            <v>Miền Bắc</v>
          </cell>
          <cell r="R272" t="str">
            <v>CircleK</v>
          </cell>
        </row>
        <row r="273">
          <cell r="A273" t="str">
            <v>CircleK-HNI-TXN-HN2234</v>
          </cell>
          <cell r="B273" t="str">
            <v>CircleK 93 Hoàng Văn Thái</v>
          </cell>
          <cell r="D273" t="str">
            <v>Thành phố Hà Nội</v>
          </cell>
          <cell r="G273" t="str">
            <v>HN004</v>
          </cell>
          <cell r="H273" t="str">
            <v>Hoàng Thanh Huy</v>
          </cell>
          <cell r="I273" t="str">
            <v>Circlek; Circlekmienbac; MIENBAC</v>
          </cell>
          <cell r="J273" t="str">
            <v>CircleK 93 Hoàng Văn Thái</v>
          </cell>
          <cell r="K273" t="str">
            <v>Số 93 Hoàng Văn Thái, Phường Khương Trung, Quận Thanh Xuân, Thành phố Hà Nội, Việt Nam</v>
          </cell>
          <cell r="M273" t="str">
            <v>Số 93 Hoàng Văn Thái, Phường Khương Trung, Quận Thanh Xuân, Thành phố Hà Nội, Việt Nam</v>
          </cell>
          <cell r="N273">
            <v>67</v>
          </cell>
          <cell r="O273" t="b">
            <v>0</v>
          </cell>
          <cell r="P273" t="str">
            <v>CÔNG TY TNHH MTV THƯƠNG MẠI VÀ DỊCH VỤ NGỌC THƠM</v>
          </cell>
          <cell r="Q273" t="str">
            <v>Miền Bắc</v>
          </cell>
          <cell r="R273" t="str">
            <v>CircleK</v>
          </cell>
        </row>
        <row r="274">
          <cell r="A274" t="str">
            <v>CircleK-BNH-00-HN2235</v>
          </cell>
          <cell r="B274" t="str">
            <v>CircleK 125 Trần Hưng Đạo - Bắc Ninh</v>
          </cell>
          <cell r="D274" t="str">
            <v>Bắc Ninh</v>
          </cell>
          <cell r="I274" t="str">
            <v>Circlek; Circlekmienbac; MIENBAC</v>
          </cell>
          <cell r="J274" t="str">
            <v>CircleK 125 Trần Hưng Đạo - Bắc Ninh</v>
          </cell>
          <cell r="M274" t="str">
            <v>125 Trần Hưng Đạo, khu phố 4, phường Tiến An, thành phố Bắc Ninh, tỉnh Bắc Ninh</v>
          </cell>
          <cell r="N274">
            <v>67</v>
          </cell>
          <cell r="O274" t="b">
            <v>0</v>
          </cell>
          <cell r="P274" t="str">
            <v>CÔNG TY TNHH MTV THƯƠNG MẠI VÀ DỊCH VỤ NGỌC THƠM</v>
          </cell>
          <cell r="Q274" t="str">
            <v>Miền Bắc</v>
          </cell>
          <cell r="R274" t="str">
            <v>CircleK</v>
          </cell>
        </row>
        <row r="275">
          <cell r="A275" t="str">
            <v>CircleK-HNI-GLM-HN2236</v>
          </cell>
          <cell r="B275" t="str">
            <v>CircleK Căn Thương mại dịch vụ số L26M.TMDV03 (Căn TMDV 03, tầng 1, khối L26M tức tòa M1), dự án Masteri Waterfront - Lô đất B3-CT03, Dự án Khu đô thị Gia Lâm (Vinhomes Ocean Park)</v>
          </cell>
          <cell r="D275" t="str">
            <v>Thành phố Hà Nội</v>
          </cell>
          <cell r="E275" t="str">
            <v>Huyện Gia Lâm</v>
          </cell>
          <cell r="I275" t="str">
            <v>Circlek; Circlekmienbac; MIENBAC</v>
          </cell>
          <cell r="J275" t="str">
            <v>CircleK Căn Thương mại dịch vụ số L26M.TMDV03 (Căn TMDV 03, tầng 1, khối L26M tức tòa M1), dự án Masteri Waterfront - Lô đất B3-</v>
          </cell>
          <cell r="K275" t="str">
            <v>Căn Thương mại dịch vụ số L26M.TMDV03 (Căn TMDV 03, tầng 1, khối L26M tức tòa M1), dự án Masteri Waterfront - Lô đất B3-CT03, Dự án Khu đô thị Gia Lâm (Vinhomes Ocean Park), xã Đa Tốn, huyện Gia Lâm, Tp Hà Nội</v>
          </cell>
          <cell r="M275" t="str">
            <v>Căn Thương mại dịch vụ số L26M.TMDV03 (Căn TMDV 03, tầng 1, khối L26M tức tòa M1), dự án Masteri Waterfront - Lô đất B3-CT03, Dự án Khu đô thị Gia Lâm (Vinhomes Ocean Park), xã Đa Tốn, huyện Gia Lâm, Tp Hà Nội</v>
          </cell>
          <cell r="N275">
            <v>67</v>
          </cell>
          <cell r="O275" t="b">
            <v>0</v>
          </cell>
          <cell r="P275" t="str">
            <v>CÔNG TY TNHH MTV THƯƠNG MẠI VÀ DỊCH VỤ NGỌC THƠM</v>
          </cell>
          <cell r="Q275" t="str">
            <v>Miền Bắc</v>
          </cell>
          <cell r="R275" t="str">
            <v>CircleK</v>
          </cell>
        </row>
        <row r="276">
          <cell r="A276" t="str">
            <v>CircleK-HNI-BTL-HN2237</v>
          </cell>
          <cell r="B276" t="str">
            <v>CircleK TMDV-11, Tòa N04, Dự án Khu nhà ở xã hội Ecohome 3 tại ô đất ký hiệu B11-HH2</v>
          </cell>
          <cell r="D276" t="str">
            <v>Thành phố Hà Nội</v>
          </cell>
          <cell r="G276" t="str">
            <v>HN004</v>
          </cell>
          <cell r="H276" t="str">
            <v>Hoàng Thanh Huy</v>
          </cell>
          <cell r="I276" t="str">
            <v>Circlek; Circlekmienbac; MIENBAC</v>
          </cell>
          <cell r="J276" t="str">
            <v>CircleK TMDV-11, Tòa N04, Dự án Khu nhà ở xã hội Ecohome 3 tại ô đất ký hiệu B11-HH2</v>
          </cell>
          <cell r="M276" t="str">
            <v>TMDV-11, Tòa N04, Dự án Khu nhà ở xã hội Ecohome 3 tại ô đất ký hiệu B11-HH2, Khu Bắc Cổ Nhuế - Chèm, 
phường Đông Ngạc, quận Bắc Từ Liêm, HN</v>
          </cell>
          <cell r="N276">
            <v>67</v>
          </cell>
          <cell r="O276" t="b">
            <v>0</v>
          </cell>
          <cell r="P276" t="str">
            <v>CÔNG TY TNHH MTV THƯƠNG MẠI VÀ DỊCH VỤ NGỌC THƠM</v>
          </cell>
          <cell r="Q276" t="str">
            <v>Miền Bắc</v>
          </cell>
          <cell r="R276" t="str">
            <v>CircleK</v>
          </cell>
        </row>
        <row r="277">
          <cell r="A277" t="str">
            <v>CircleK-HNI-HBT-HN2238</v>
          </cell>
          <cell r="B277" t="str">
            <v>CircleK Số 25 Thái Phiên</v>
          </cell>
          <cell r="D277" t="str">
            <v>Thành phố Hà Nội</v>
          </cell>
          <cell r="G277" t="str">
            <v>HN003</v>
          </cell>
          <cell r="H277" t="str">
            <v>Nguyễn Văn Thạch</v>
          </cell>
          <cell r="I277" t="str">
            <v>Circlek; Circlekmienbac; MIENBAC</v>
          </cell>
          <cell r="J277" t="str">
            <v>CircleK Số 25 Thái Phiên</v>
          </cell>
          <cell r="K277" t="str">
            <v>Số 25 Thái Phiên, Tổ 46, Phường Lê Đại Hành, Quận Hai Bà Trưng, Thành phố Hà Nội, Việt Nam</v>
          </cell>
          <cell r="M277" t="str">
            <v>Số 25 Thái Phiên, Tổ 46, Phường Lê Đại Hành, Quận Hai Bà Trưng, Thành phố Hà Nội, Việt Nam</v>
          </cell>
          <cell r="N277">
            <v>67</v>
          </cell>
          <cell r="O277" t="b">
            <v>0</v>
          </cell>
          <cell r="P277" t="str">
            <v>CÔNG TY TNHH MTV THƯƠNG MẠI VÀ DỊCH VỤ NGỌC THƠM</v>
          </cell>
          <cell r="Q277" t="str">
            <v>Miền Bắc</v>
          </cell>
          <cell r="R277" t="str">
            <v>CircleK</v>
          </cell>
        </row>
        <row r="278">
          <cell r="A278" t="str">
            <v>CircleK-HNI-GLM-HN2239</v>
          </cell>
          <cell r="B278" t="str">
            <v>CircleK CT04-Tòa S1.09 Gia Lâm</v>
          </cell>
          <cell r="D278" t="str">
            <v>Thành phố Hà Nội</v>
          </cell>
          <cell r="G278" t="str">
            <v>HN008</v>
          </cell>
          <cell r="H278" t="str">
            <v>Nguyễn Minh Sơn</v>
          </cell>
          <cell r="I278" t="str">
            <v>Circlek; Circlekmienbac; MIENBAC</v>
          </cell>
          <cell r="J278" t="str">
            <v>CircleK CT04-Tòa S1.09 Gia Lâm</v>
          </cell>
          <cell r="K278" t="str">
            <v>Gian hàng thương mại số 01S5A và 01S12A, Ô đất B3 - CT4. Tòa S1.09 (L26M-2), Dự án KĐT Gia Lâm, huyện Gia Lâm, thành phố Hà Nội</v>
          </cell>
          <cell r="M278" t="str">
            <v>Gian hàng thương mại số 01S5A và 01S12A, Ô đất B3 - CT4. Tòa S1.09 (L26M-2), Dự án KĐT Gia Lâm, huyện Gia Lâm, thành phố Hà Nội</v>
          </cell>
          <cell r="N278">
            <v>67</v>
          </cell>
          <cell r="O278" t="b">
            <v>0</v>
          </cell>
          <cell r="P278" t="str">
            <v>CÔNG TY TNHH MTV THƯƠNG MẠI VÀ DỊCH VỤ NGỌC THƠM</v>
          </cell>
          <cell r="Q278" t="str">
            <v>Miền Bắc</v>
          </cell>
          <cell r="R278" t="str">
            <v>CircleK</v>
          </cell>
        </row>
        <row r="279">
          <cell r="A279" t="str">
            <v>CircleK-HNI-HKM-HN2240</v>
          </cell>
          <cell r="B279" t="str">
            <v>CircleK 49 Phan Chu Trinh</v>
          </cell>
          <cell r="D279" t="str">
            <v>Thành phố Hà Nội</v>
          </cell>
          <cell r="E279" t="str">
            <v>Quận Hoàn Kiếm</v>
          </cell>
          <cell r="F279" t="str">
            <v>Phường Phan Chu Trinh</v>
          </cell>
          <cell r="G279" t="str">
            <v>HN008</v>
          </cell>
          <cell r="H279" t="str">
            <v>Nguyễn Minh Sơn</v>
          </cell>
          <cell r="I279" t="str">
            <v>Circlek; Circlekmienbac; MIENBAC</v>
          </cell>
          <cell r="J279" t="str">
            <v>CircleK 49 Phan Chu Trinh</v>
          </cell>
          <cell r="M279" t="str">
            <v>Số 49 Phan Chu Trinh, Phường Phan Chu Trinh, Quận Hoàn Kiếm, Thành Phố Hà Nội, Việt Nam</v>
          </cell>
          <cell r="N279">
            <v>67</v>
          </cell>
          <cell r="O279" t="b">
            <v>0</v>
          </cell>
          <cell r="P279" t="str">
            <v>CÔNG TY TNHH MTV THƯƠNG MẠI VÀ DỊCH VỤ NGỌC THƠM</v>
          </cell>
          <cell r="Q279" t="str">
            <v>Miền Bắc</v>
          </cell>
          <cell r="R279" t="str">
            <v>CircleK</v>
          </cell>
        </row>
        <row r="280">
          <cell r="A280" t="str">
            <v>CircleK-HNI-DDA-HN2241</v>
          </cell>
          <cell r="B280" t="str">
            <v>CircleK Số 2 Ngõ 11 Phố Lương Định Của</v>
          </cell>
          <cell r="D280" t="str">
            <v>Thành phố Hà Nội</v>
          </cell>
          <cell r="E280" t="str">
            <v>Quận Đống Đa</v>
          </cell>
          <cell r="F280" t="str">
            <v>Phường Kim Liên</v>
          </cell>
          <cell r="G280" t="str">
            <v>HN003</v>
          </cell>
          <cell r="H280" t="str">
            <v>Nguyễn Văn Thạch</v>
          </cell>
          <cell r="I280" t="str">
            <v>Circlek; Circlekmienbac; MIENBAC</v>
          </cell>
          <cell r="J280" t="str">
            <v>CircleK Số 2 Ngõ 11 Phố Lương Định Của</v>
          </cell>
          <cell r="K280" t="str">
            <v>Số 2 Ngõ 11 Phố Lương Định Của, Phường Kim Liên, Quận Đống Đa, Thành phố Hà Nội, Việt Nam</v>
          </cell>
          <cell r="M280" t="str">
            <v>Số 2 Ngõ 11 Phố Lương Định Của, Phường Kim Liên, Quận Đống Đa, Thành phố Hà Nội, Việt Nam</v>
          </cell>
          <cell r="N280">
            <v>67</v>
          </cell>
          <cell r="O280" t="b">
            <v>0</v>
          </cell>
          <cell r="P280" t="str">
            <v>CÔNG TY TNHH MTV THƯƠNG MẠI VÀ DỊCH VỤ NGỌC THƠM</v>
          </cell>
          <cell r="Q280" t="str">
            <v>Miền Bắc</v>
          </cell>
          <cell r="R280" t="str">
            <v>CircleK</v>
          </cell>
        </row>
        <row r="281">
          <cell r="A281" t="str">
            <v>CircleK-BNH-00-HN2242</v>
          </cell>
          <cell r="B281" t="str">
            <v>CircleK Số 02 đường Hồ Ngọc Lân, Bắc Ninh</v>
          </cell>
          <cell r="D281" t="str">
            <v>Bắc Ninh</v>
          </cell>
          <cell r="E281" t="str">
            <v>Thành phố Bắc Ninh</v>
          </cell>
          <cell r="F281" t="str">
            <v>Phường Kinh Bắc</v>
          </cell>
          <cell r="I281" t="str">
            <v>Circlek; Circlekmienbac; MIENBAC</v>
          </cell>
          <cell r="J281" t="str">
            <v>CircleK Số 02 đường Hồ Ngọc Lân</v>
          </cell>
          <cell r="M281" t="str">
            <v>Số 02 đường Hồ Ngọc Lân, Phường Kinh Bắc, Thành phố Bắc Ninh, Tỉnh Bắc Ninh, Việt Nam</v>
          </cell>
          <cell r="N281">
            <v>67</v>
          </cell>
          <cell r="O281" t="b">
            <v>0</v>
          </cell>
          <cell r="P281" t="str">
            <v>CÔNG TY TNHH MTV THƯƠNG MẠI VÀ DỊCH VỤ NGỌC THƠM</v>
          </cell>
          <cell r="Q281" t="str">
            <v>Miền Bắc</v>
          </cell>
          <cell r="R281" t="str">
            <v>CircleK</v>
          </cell>
        </row>
        <row r="282">
          <cell r="A282" t="str">
            <v>CircleK-HNI-NTL-HN2243</v>
          </cell>
          <cell r="B282" t="str">
            <v>CircleK Căn Thương mại dịch vụ số Z38M.2.TMDV05A, dự án khu đô thị mới Tây Mỗ - Đại Mỗ - Vinhomes Park</v>
          </cell>
          <cell r="D282" t="str">
            <v>Thành phố Hà Nội</v>
          </cell>
          <cell r="E282" t="str">
            <v>Quận Nam Từ Liêm</v>
          </cell>
          <cell r="F282" t="str">
            <v>Phường Tây Mỗ</v>
          </cell>
          <cell r="G282" t="str">
            <v>HN004</v>
          </cell>
          <cell r="H282" t="str">
            <v>Hoàng Thanh Huy</v>
          </cell>
          <cell r="I282" t="str">
            <v>Circlek; Circlekmienbac; MIENBAC</v>
          </cell>
          <cell r="J282" t="str">
            <v>CircleK Căn Thương mại dịch vụ số Z38M.2.TMDV05A, dự án khu đô thị mới  Tây Mỗ - Đại Mỗ - Vinhomes Park</v>
          </cell>
          <cell r="K282" t="str">
            <v>Căn Thương mại dịch vụ số Z38M.2.TMDV05A, khu chung cư cao tầng trên ô đất F5-CH02 thuộc dự án khu đô thị mới Tây Mỗ - Đại Mỗ - Vinhomes Park (tên thương mại Masteri West Heights), Toà D - Masteri West Heights, Tây Mỗ, Nam Từ Liêm, Hà Nội</v>
          </cell>
          <cell r="M282" t="str">
            <v>Căn Thương mại dịch vụ số Z38M.2.TMDV05A, khu chung cư cao tầng trên ô đất F5-CH02 thuộc dự án khu đô thị mới Tây Mỗ - Đại Mỗ - Vinhomes Park (tên thương mại Masteri West Heights), Toà D - Masteri West Heights, Tây Mỗ, Nam Từ Liêm, Hà Nội</v>
          </cell>
          <cell r="N282">
            <v>67</v>
          </cell>
          <cell r="O282" t="b">
            <v>0</v>
          </cell>
          <cell r="P282" t="str">
            <v>CÔNG TY TNHH MTV THƯƠNG MẠI VÀ DỊCH VỤ NGỌC THƠM</v>
          </cell>
          <cell r="Q282" t="str">
            <v>Miền Bắc</v>
          </cell>
          <cell r="R282" t="str">
            <v>CircleK</v>
          </cell>
        </row>
        <row r="283">
          <cell r="A283" t="str">
            <v>CircleK-HNI-TXN-HN2244</v>
          </cell>
          <cell r="B283" t="str">
            <v>CircleK Nhà 18T1 khu đô thị mới Trung Hòa - Nhân Chính</v>
          </cell>
          <cell r="D283" t="str">
            <v>Thành phố Hà Nội</v>
          </cell>
          <cell r="G283" t="str">
            <v>HN008</v>
          </cell>
          <cell r="H283" t="str">
            <v>Nguyễn Minh Sơn</v>
          </cell>
          <cell r="I283" t="str">
            <v>Circlek; Circlekmienbac; MIENBAC</v>
          </cell>
          <cell r="J283" t="str">
            <v>CircleK Nhà 18T1 khu đô thị mới Trung Hòa - Nhân Chính</v>
          </cell>
          <cell r="M283" t="str">
            <v>Sàn thương mại dịch vụ công cộng tầng 1, Nhà 18T1 khu đô thị mới Trung Hòa - Nhân Chính, Phuong Nhan</v>
          </cell>
          <cell r="N283">
            <v>67</v>
          </cell>
          <cell r="O283" t="b">
            <v>0</v>
          </cell>
          <cell r="P283" t="str">
            <v>CÔNG TY TNHH MTV THƯƠNG MẠI VÀ DỊCH VỤ NGỌC THƠM</v>
          </cell>
          <cell r="Q283" t="str">
            <v>Miền Bắc</v>
          </cell>
          <cell r="R283" t="str">
            <v>CircleK</v>
          </cell>
        </row>
        <row r="284">
          <cell r="A284" t="str">
            <v>CircleK-HNI-LBN-HN2245</v>
          </cell>
          <cell r="B284" t="str">
            <v>CircleK 37A Sài Đồng</v>
          </cell>
          <cell r="D284" t="str">
            <v>Thành phố Hà Nội</v>
          </cell>
          <cell r="G284" t="str">
            <v>HN003</v>
          </cell>
          <cell r="H284" t="str">
            <v>Nguyễn Văn Thạch</v>
          </cell>
          <cell r="I284" t="str">
            <v>Circlek; Circlekmienbac; MIENBAC</v>
          </cell>
          <cell r="J284" t="str">
            <v>CircleK 37A Sài Đồng</v>
          </cell>
          <cell r="M284" t="str">
            <v>Số 37A Sài Đồng, Tổ 14, Phường Sài Đồng, Quận Long Biên, Thành Phố Hà Nội, Việt Nam</v>
          </cell>
          <cell r="N284">
            <v>67</v>
          </cell>
          <cell r="O284" t="b">
            <v>0</v>
          </cell>
          <cell r="P284" t="str">
            <v>CÔNG TY TNHH MTV THƯƠNG MẠI VÀ DỊCH VỤ NGỌC THƠM</v>
          </cell>
          <cell r="Q284" t="str">
            <v>Miền Bắc</v>
          </cell>
          <cell r="R284" t="str">
            <v>CircleK</v>
          </cell>
        </row>
        <row r="285">
          <cell r="A285" t="str">
            <v>CircleK-HNI-GLM-HN2246</v>
          </cell>
          <cell r="B285" t="str">
            <v>CircleK 92 đường Trâu Quỳ</v>
          </cell>
          <cell r="D285" t="str">
            <v>Thành phố Hà Nội</v>
          </cell>
          <cell r="G285" t="str">
            <v>HN008</v>
          </cell>
          <cell r="H285" t="str">
            <v>Nguyễn Minh Sơn</v>
          </cell>
          <cell r="I285" t="str">
            <v>Circlek; Circlekmienbac; MIENBAC</v>
          </cell>
          <cell r="J285" t="str">
            <v>CircleK 92 đường Trâu Quỳ</v>
          </cell>
          <cell r="K285" t="str">
            <v>92 Đường Trâu Quỳ, Thị Trấn Trâu Quỳ, Huyện Gia Lâm, Thành Phố Hà Nội, Việt Nam</v>
          </cell>
          <cell r="M285" t="str">
            <v>92 Đường Trâu Quỳ, Thị Trấn Trâu Quỳ, Huyện Gia Lâm, Thành Phố Hà Nội, Việt Nam</v>
          </cell>
          <cell r="N285">
            <v>67</v>
          </cell>
          <cell r="O285" t="b">
            <v>0</v>
          </cell>
          <cell r="P285" t="str">
            <v>CÔNG TY TNHH MTV THƯƠNG MẠI VÀ DỊCH VỤ NGỌC THƠM</v>
          </cell>
          <cell r="Q285" t="str">
            <v>Miền Bắc</v>
          </cell>
          <cell r="R285" t="str">
            <v>CircleK</v>
          </cell>
        </row>
        <row r="286">
          <cell r="A286" t="str">
            <v>CircleK-HNI-NTL-HN2247</v>
          </cell>
          <cell r="B286" t="str">
            <v>CircleK Diện tích thương mại số 1-31 tại tầng 01 thuộc Khối đế của tòa W1 và W2, Nam Từ Liêm</v>
          </cell>
          <cell r="D286" t="str">
            <v>Thành phố Hà Nội</v>
          </cell>
          <cell r="G286" t="str">
            <v>HN004</v>
          </cell>
          <cell r="H286" t="str">
            <v>Hoàng Thanh Huy</v>
          </cell>
          <cell r="I286" t="str">
            <v>Circlek; Circlekmienbac; MIENBAC</v>
          </cell>
          <cell r="J286" t="str">
            <v>CircleK Diện tích thương mại số 1-31 tại tầng 01 thuộc Khối đế của tòa W1 và W2, Nam Từ Liêm</v>
          </cell>
          <cell r="M286" t="str">
            <v>Diện tích thương mại số 1-31 tại tầng 01 thuộc Khối đế của tòa W1 và W2, Lô đất HH, Dự án Vinhomes West Point, đường Phạm Hùng, Phường Mễ Trì, Quận Nam Từ Liêm, Thành phố Hà Nội, Việt Nam</v>
          </cell>
          <cell r="N286">
            <v>67</v>
          </cell>
          <cell r="O286" t="b">
            <v>0</v>
          </cell>
          <cell r="P286" t="str">
            <v>CÔNG TY TNHH MTV THƯƠNG MẠI VÀ DỊCH VỤ NGỌC THƠM</v>
          </cell>
          <cell r="Q286" t="str">
            <v>Miền Bắc</v>
          </cell>
          <cell r="R286" t="str">
            <v>CircleK</v>
          </cell>
        </row>
        <row r="287">
          <cell r="A287" t="str">
            <v>CircleK-HNI-CGY-HN2248</v>
          </cell>
          <cell r="B287" t="str">
            <v>CircleK Lô 16-D, Khu nhà ở tháp tầng A10</v>
          </cell>
          <cell r="D287" t="str">
            <v>Thành phố Hà Nội</v>
          </cell>
          <cell r="E287" t="str">
            <v>Quận Cầu Giấy</v>
          </cell>
          <cell r="F287" t="str">
            <v>Phường Yên Hoà</v>
          </cell>
          <cell r="G287" t="str">
            <v>HN004</v>
          </cell>
          <cell r="H287" t="str">
            <v>Hoàng Thanh Huy</v>
          </cell>
          <cell r="I287" t="str">
            <v>Circlek; Circlekmienbac; MIENBAC</v>
          </cell>
          <cell r="J287" t="str">
            <v>CircleK Lô 16-D, Khu nhà ở tháp tầng A10</v>
          </cell>
          <cell r="M287" t="str">
            <v>Lô 16-D, Khu nhà ở tháp tầng A10, Khu đô thị Nam Trung Yên, Phường Yên Hòa, Quận Cầu Giấy, Thành phố Hà Nội</v>
          </cell>
          <cell r="N287">
            <v>67</v>
          </cell>
          <cell r="O287" t="b">
            <v>0</v>
          </cell>
          <cell r="P287" t="str">
            <v>CÔNG TY TNHH MTV THƯƠNG MẠI VÀ DỊCH VỤ NGỌC THƠM</v>
          </cell>
          <cell r="Q287" t="str">
            <v>Miền Bắc</v>
          </cell>
          <cell r="R287" t="str">
            <v>CircleK</v>
          </cell>
        </row>
        <row r="288">
          <cell r="A288" t="str">
            <v>CircleK-HNI-CGY-HN2249</v>
          </cell>
          <cell r="B288" t="str">
            <v>CircleK 181 Nguyễn Ngọc Vũ</v>
          </cell>
          <cell r="D288" t="str">
            <v>Thành phố Hà Nội</v>
          </cell>
          <cell r="E288" t="str">
            <v>Quận Cầu Giấy</v>
          </cell>
          <cell r="F288" t="str">
            <v>Phường Trung Hoà</v>
          </cell>
          <cell r="G288" t="str">
            <v>HN004</v>
          </cell>
          <cell r="H288" t="str">
            <v>Hoàng Thanh Huy</v>
          </cell>
          <cell r="I288" t="str">
            <v>Circlek; Circlekmienbac; MIENBAC</v>
          </cell>
          <cell r="J288" t="str">
            <v>CircleK 181 Nguyễn Ngọc Vũ</v>
          </cell>
          <cell r="M288" t="str">
            <v>Số 181 đường Nguyễn Ngọc Vũ, Phường Trung Hòa, Quận Cầu Giấy, TP Hà Nội</v>
          </cell>
          <cell r="N288">
            <v>67</v>
          </cell>
          <cell r="O288" t="b">
            <v>0</v>
          </cell>
          <cell r="P288" t="str">
            <v>CÔNG TY TNHH MTV THƯƠNG MẠI VÀ DỊCH VỤ NGỌC THƠM</v>
          </cell>
          <cell r="Q288" t="str">
            <v>Miền Bắc</v>
          </cell>
          <cell r="R288" t="str">
            <v>CircleK</v>
          </cell>
        </row>
        <row r="289">
          <cell r="A289" t="str">
            <v>CircleK-HNI-HMI-HN2250</v>
          </cell>
          <cell r="B289" t="str">
            <v>CircleK Số 177 phố Vĩnh Hưng</v>
          </cell>
          <cell r="D289" t="str">
            <v>Thành phố Hà Nội</v>
          </cell>
          <cell r="E289" t="str">
            <v>Quận Hoàng Mai</v>
          </cell>
          <cell r="F289" t="str">
            <v>Phường Vĩnh Hưng</v>
          </cell>
          <cell r="G289" t="str">
            <v>HN003</v>
          </cell>
          <cell r="H289" t="str">
            <v>Nguyễn Văn Thạch</v>
          </cell>
          <cell r="I289" t="str">
            <v>Circlek; Circlekmienbac; MIENBAC</v>
          </cell>
          <cell r="J289" t="str">
            <v>CircleK Số 177 phố Vĩnh Hưng</v>
          </cell>
          <cell r="K289" t="str">
            <v>Số 177, phố Vĩnh Hưng, Phường Vĩnh Hưng, Quận Hoàng Mai, Thành phố Hà Nội, Việt Nam</v>
          </cell>
          <cell r="M289" t="str">
            <v>Số 177, phố Vĩnh Hưng, Phường Vĩnh Hưng, Quận Hoàng Mai, Thành phố Hà Nội, Việt Nam</v>
          </cell>
          <cell r="N289">
            <v>67</v>
          </cell>
          <cell r="O289" t="b">
            <v>0</v>
          </cell>
          <cell r="P289" t="str">
            <v>CÔNG TY TNHH MTV THƯƠNG MẠI VÀ DỊCH VỤ NGỌC THƠM</v>
          </cell>
          <cell r="Q289" t="str">
            <v>Miền Bắc</v>
          </cell>
          <cell r="R289" t="str">
            <v>CircleK</v>
          </cell>
        </row>
        <row r="290">
          <cell r="A290" t="str">
            <v>CircleK-HNI-HMI-HN2251</v>
          </cell>
          <cell r="B290" t="str">
            <v>CircleK Số 568 + 570 Đường Trương Định</v>
          </cell>
          <cell r="D290" t="str">
            <v>Thành phố Hà Nội</v>
          </cell>
          <cell r="G290" t="str">
            <v>HN003</v>
          </cell>
          <cell r="H290" t="str">
            <v>Nguyễn Văn Thạch</v>
          </cell>
          <cell r="I290" t="str">
            <v>Circlek; Circlekmienbac; MIENBAC</v>
          </cell>
          <cell r="J290" t="str">
            <v>CircleK Số 568 + 570 Đường Trương Định</v>
          </cell>
          <cell r="K290" t="str">
            <v>Số 568 + 570 Đường Trương Định, Phường Tân Mai, Quận Hoàng Mai, Thành phố Hà Nội, Việt Nam</v>
          </cell>
          <cell r="M290" t="str">
            <v>Số 568 + 570 Đường Trương Định, Phường Tân Mai, Quận Hoàng Mai, Thành phố Hà Nội, Việt Nam</v>
          </cell>
          <cell r="N290">
            <v>67</v>
          </cell>
          <cell r="O290" t="b">
            <v>0</v>
          </cell>
          <cell r="P290" t="str">
            <v>CÔNG TY TNHH MTV THƯƠNG MẠI VÀ DỊCH VỤ NGỌC THƠM</v>
          </cell>
          <cell r="Q290" t="str">
            <v>Miền Bắc</v>
          </cell>
          <cell r="R290" t="str">
            <v>CircleK</v>
          </cell>
        </row>
        <row r="291">
          <cell r="A291" t="str">
            <v>CircleK-BNH-00-HN2252</v>
          </cell>
          <cell r="B291" t="str">
            <v>CircleK Số 235 Nguyễn Gia Thiều</v>
          </cell>
          <cell r="D291" t="str">
            <v>Bắc Ninh</v>
          </cell>
          <cell r="I291" t="str">
            <v>Circlek; Circlekmienbac; MIENBAC</v>
          </cell>
          <cell r="J291" t="str">
            <v>CircleK Số 235 Nguyễn Gia Thiều</v>
          </cell>
          <cell r="M291" t="str">
            <v>Số 235 Nguyễn Gia Thiều, phường Tiến An, thành phố Bắc Ninh, tỉnh Bắc Ninh</v>
          </cell>
          <cell r="N291">
            <v>67</v>
          </cell>
          <cell r="O291" t="b">
            <v>0</v>
          </cell>
          <cell r="P291" t="str">
            <v>CÔNG TY TNHH MTV THƯƠNG MẠI VÀ DỊCH VỤ NGỌC THƠM</v>
          </cell>
          <cell r="Q291" t="str">
            <v>Miền Bắc</v>
          </cell>
          <cell r="R291" t="str">
            <v>CircleK</v>
          </cell>
        </row>
        <row r="292">
          <cell r="A292" t="str">
            <v>CircleK-HNI-HDG-HN2253</v>
          </cell>
          <cell r="B292" t="str">
            <v>CircleK Căn shophouse SHB7-HH01'B tòa nhà ANLAND 2, Hà Đông</v>
          </cell>
          <cell r="D292" t="str">
            <v>Thành phố Hà Nội</v>
          </cell>
          <cell r="G292" t="str">
            <v>HN004</v>
          </cell>
          <cell r="H292" t="str">
            <v>Hoàng Thanh Huy</v>
          </cell>
          <cell r="I292" t="str">
            <v>Circlek; Circlekmienbac; MIENBAC</v>
          </cell>
          <cell r="J292" t="str">
            <v>CircleK Căn shophouse SHB7-HH01'B tòa nhà ANLAND 2, Hà Đông</v>
          </cell>
          <cell r="M292" t="str">
            <v>Căn shophouse SHB7-HH01'B tòa nhà ANLAND 2, Công trình Nhà ở tại lô đất Khách sạn, văn phòng và nhà ở, Khu A - Khu đô thị mới Dương Nội, Phường La Khê, Quận Hà Đông, Thành phố Hà Nội, Việt Nam</v>
          </cell>
          <cell r="N292">
            <v>67</v>
          </cell>
          <cell r="O292" t="b">
            <v>0</v>
          </cell>
          <cell r="P292" t="str">
            <v>CÔNG TY TNHH MTV THƯƠNG MẠI VÀ DỊCH VỤ NGỌC THƠM</v>
          </cell>
          <cell r="Q292" t="str">
            <v>Miền Bắc</v>
          </cell>
          <cell r="R292" t="str">
            <v>CircleK</v>
          </cell>
        </row>
        <row r="293">
          <cell r="A293" t="str">
            <v>CircleK-HNI-DDA-HN2254</v>
          </cell>
          <cell r="B293" t="str">
            <v>CircleK Số 183 phố Chùa Láng</v>
          </cell>
          <cell r="D293" t="str">
            <v>Thành phố Hà Nội</v>
          </cell>
          <cell r="G293" t="str">
            <v>HN003</v>
          </cell>
          <cell r="H293" t="str">
            <v>Nguyễn Văn Thạch</v>
          </cell>
          <cell r="I293" t="str">
            <v>Circlek; Circlekmienbac; MIENBAC</v>
          </cell>
          <cell r="J293" t="str">
            <v>CircleK Số 183 phố Chùa Láng</v>
          </cell>
          <cell r="M293" t="str">
            <v>Số 183 phố Chùa Láng, Phường Láng Thượng, Quận Đống Đa, Thành phố Hà Nội, Việt Nam</v>
          </cell>
          <cell r="N293">
            <v>67</v>
          </cell>
          <cell r="O293" t="b">
            <v>0</v>
          </cell>
          <cell r="P293" t="str">
            <v>CÔNG TY TNHH MTV THƯƠNG MẠI VÀ DỊCH VỤ NGỌC THƠM</v>
          </cell>
          <cell r="Q293" t="str">
            <v>Miền Bắc</v>
          </cell>
          <cell r="R293" t="str">
            <v>CircleK</v>
          </cell>
        </row>
        <row r="294">
          <cell r="A294" t="str">
            <v>CircleK-HNI-HBT-HN2255</v>
          </cell>
          <cell r="B294" t="str">
            <v>CircleK Số 25 + 27 đường Giải Phóng</v>
          </cell>
          <cell r="D294" t="str">
            <v>Thành phố Hà Nội</v>
          </cell>
          <cell r="E294" t="str">
            <v>Quận Hai Bà Trưng</v>
          </cell>
          <cell r="F294" t="str">
            <v>Phường Đồng Tâm</v>
          </cell>
          <cell r="G294" t="str">
            <v>HN003</v>
          </cell>
          <cell r="H294" t="str">
            <v>Nguyễn Văn Thạch</v>
          </cell>
          <cell r="I294" t="str">
            <v>Circlek; Circlekmienbac; MIENBAC</v>
          </cell>
          <cell r="J294" t="str">
            <v>CircleK Số 25 + 27 đường Giải Phóng</v>
          </cell>
          <cell r="M294" t="str">
            <v>Số 25 + 27 đường Giải Phóng, Phường Đồng Tâm, Quận Hai Bà Trưng, Thành phố Hà Nội, Việt Nam</v>
          </cell>
          <cell r="N294">
            <v>67</v>
          </cell>
          <cell r="O294" t="b">
            <v>0</v>
          </cell>
          <cell r="P294" t="str">
            <v>CÔNG TY TNHH MTV THƯƠNG MẠI VÀ DỊCH VỤ NGỌC THƠM</v>
          </cell>
          <cell r="Q294" t="str">
            <v>Miền Bắc</v>
          </cell>
          <cell r="R294" t="str">
            <v>CircleK</v>
          </cell>
        </row>
        <row r="295">
          <cell r="A295" t="str">
            <v>CircleK-HNI-HKM-HN2256</v>
          </cell>
          <cell r="B295" t="str">
            <v>CircleK Số 161 + 177 phố Hàng Bạc</v>
          </cell>
          <cell r="D295" t="str">
            <v>Thành phố Hà Nội</v>
          </cell>
          <cell r="G295" t="str">
            <v>HN008</v>
          </cell>
          <cell r="H295" t="str">
            <v>Nguyễn Minh Sơn</v>
          </cell>
          <cell r="I295" t="str">
            <v>Circlek; Circlekmienbac; MIENBAC</v>
          </cell>
          <cell r="J295" t="str">
            <v>CircleK Số 161 + 177 phố Hàng Bạc</v>
          </cell>
          <cell r="M295" t="str">
            <v>Số 161 + 177 phố Hàng Bạc, Phường Hàng Bạc, Quận Hoàn Kiếm, Thành phố Hà Nội, Việt Nam</v>
          </cell>
          <cell r="N295">
            <v>67</v>
          </cell>
          <cell r="O295" t="b">
            <v>0</v>
          </cell>
          <cell r="P295" t="str">
            <v>CÔNG TY TNHH MTV THƯƠNG MẠI VÀ DỊCH VỤ NGỌC THƠM</v>
          </cell>
          <cell r="Q295" t="str">
            <v>Miền Bắc</v>
          </cell>
          <cell r="R295" t="str">
            <v>CircleK</v>
          </cell>
        </row>
        <row r="296">
          <cell r="A296" t="str">
            <v>CircleK-HNI-CGY-HN2257</v>
          </cell>
          <cell r="B296" t="str">
            <v>CircleK Số 148 Trần Bình</v>
          </cell>
          <cell r="D296" t="str">
            <v>Thành phố Hà Nội</v>
          </cell>
          <cell r="G296" t="str">
            <v>HN004</v>
          </cell>
          <cell r="H296" t="str">
            <v>Hoàng Thanh Huy</v>
          </cell>
          <cell r="I296" t="str">
            <v>Circlek; Circlekmienbac; MIENBAC</v>
          </cell>
          <cell r="J296" t="str">
            <v>CircleK Số 148 Trần Bình</v>
          </cell>
          <cell r="M296" t="str">
            <v>Số 148 Trần Bình, Tổ dân phố số 9, Phường Mỹ Đình 2, Quận Nam Từ Liêm, Thành phố Hà Nội, Việt Nam</v>
          </cell>
          <cell r="N296">
            <v>67</v>
          </cell>
          <cell r="O296" t="b">
            <v>0</v>
          </cell>
          <cell r="P296" t="str">
            <v>CÔNG TY TNHH MTV THƯƠNG MẠI VÀ DỊCH VỤ NGỌC THƠM</v>
          </cell>
          <cell r="Q296" t="str">
            <v>Miền Bắc</v>
          </cell>
          <cell r="R296" t="str">
            <v>CircleK</v>
          </cell>
        </row>
        <row r="297">
          <cell r="A297" t="str">
            <v>CircleK-HNI-HMI-HN2258</v>
          </cell>
          <cell r="B297" t="str">
            <v>CircleK Căn TT6-2A-108, Khu nhà ở thấp tầng, Khu đô thị mới Đại Kim</v>
          </cell>
          <cell r="D297" t="str">
            <v>Thành phố Hà Nội</v>
          </cell>
          <cell r="G297" t="str">
            <v>HN003</v>
          </cell>
          <cell r="H297" t="str">
            <v>Nguyễn Văn Thạch</v>
          </cell>
          <cell r="I297" t="str">
            <v>Circlek; Circlekmienbac; MIENBAC</v>
          </cell>
          <cell r="J297" t="str">
            <v>CircleK Căn TT6-2A-108, Khu nhà ở thấp tầng, Khu đô thị mới Đại Kim</v>
          </cell>
          <cell r="M297" t="str">
            <v>Căn TT6-2A-108, Khu nhà ở thấp tầng, Khu đô thị mới Đại Kim, Phường Đại Kim, Quận Hoàng Mai, Thành phố Hà Nội, Việt Nam</v>
          </cell>
          <cell r="N297">
            <v>67</v>
          </cell>
          <cell r="O297" t="b">
            <v>0</v>
          </cell>
          <cell r="P297" t="str">
            <v>CÔNG TY TNHH MTV THƯƠNG MẠI VÀ DỊCH VỤ NGỌC THƠM</v>
          </cell>
          <cell r="Q297" t="str">
            <v>Miền Bắc</v>
          </cell>
          <cell r="R297" t="str">
            <v>CircleK</v>
          </cell>
        </row>
        <row r="298">
          <cell r="A298" t="str">
            <v>CircleK-HNI-GLM-HN2259</v>
          </cell>
          <cell r="B298" t="str">
            <v>CircleK Diện tích thương mại số 1S02, tầng 1, Tòa nhà số P2 (T30M-1) tại lô đất B5-CT04</v>
          </cell>
          <cell r="D298" t="str">
            <v>Thành phố Hà Nội</v>
          </cell>
          <cell r="E298" t="str">
            <v>Huyện Gia Lâm</v>
          </cell>
          <cell r="F298" t="str">
            <v>Xã Trâu Quỳ</v>
          </cell>
          <cell r="G298" t="str">
            <v>HN008</v>
          </cell>
          <cell r="H298" t="str">
            <v>Nguyễn Minh Sơn</v>
          </cell>
          <cell r="I298" t="str">
            <v>Circlek; Circlekmienbac; MIENBAC</v>
          </cell>
          <cell r="J298" t="str">
            <v>CircleK Diện tích thương mại số 1S02, tầng 1, Tòa nhà số P2 (T30M-1) tại lô đất B5-CT04</v>
          </cell>
          <cell r="K298" t="str">
            <v>Diện tích thương mại số 1S02, tầng 1, Tòa nhà số P2 (T30M-1) tại lô đất B5-CT04 thuộc Dự án Khu đô thị Gia Lâm (Vinhomes Ocean Park), Thị Trấn Trâu Quỳ, Huyện Gia Lâm, Thành phố Hà Nội, Việt Nam</v>
          </cell>
          <cell r="M298" t="str">
            <v>Diện tích thương mại số 1S02, tầng 1, Tòa nhà số P2 (T30M-1) tại lô đất B5-CT04 thuộc Dự án Khu đô thị Gia Lâm (Vinhomes Ocean Park), Thị Trấn Trâu Quỳ, Huyện Gia Lâm, Thành phố Hà Nội, Việt Nam</v>
          </cell>
          <cell r="N298">
            <v>67</v>
          </cell>
          <cell r="O298" t="b">
            <v>0</v>
          </cell>
          <cell r="P298" t="str">
            <v>CÔNG TY TNHH MTV THƯƠNG MẠI VÀ DỊCH VỤ NGỌC THƠM</v>
          </cell>
          <cell r="Q298" t="str">
            <v>Miền Bắc</v>
          </cell>
          <cell r="R298" t="str">
            <v>CircleK</v>
          </cell>
        </row>
        <row r="299">
          <cell r="A299" t="str">
            <v>CircleK-HNI-GLM-HN2260</v>
          </cell>
          <cell r="B299" t="str">
            <v>CircleK Gian hàng thương mại dịch vụ 1S08, Ô đất B2-CT01, Tòa L26 (S2.05) Dự án Khu đô thị Gia Lâm - Vinhomes Ocean Park</v>
          </cell>
          <cell r="D299" t="str">
            <v>Thành phố Hà Nội</v>
          </cell>
          <cell r="G299" t="str">
            <v>HN008</v>
          </cell>
          <cell r="H299" t="str">
            <v>Nguyễn Minh Sơn</v>
          </cell>
          <cell r="I299" t="str">
            <v>Circlek; Circlekmienbac; MIENBAC</v>
          </cell>
          <cell r="J299" t="str">
            <v>CircleK Gian hàng thương mại dịch vụ 1S08, Ô đất B2-CT01, Tòa L26 (S2.05) Dự án Khu đô thị Gia Lâm - Vinhomes Ocean Park</v>
          </cell>
          <cell r="M299" t="str">
            <v>Gian hàng thương mại dịch vụ 1S08, Ô đất B2-CT01, Tòa L26 (S2.05) Dự án Khu đô thị Gia Lâm - Vinhomes Ocean Park, Xã Đa Tốn, Huyện Gia Lâm, Thành phố Hà Nội, Việt Nam</v>
          </cell>
          <cell r="N299">
            <v>67</v>
          </cell>
          <cell r="O299" t="b">
            <v>0</v>
          </cell>
          <cell r="P299" t="str">
            <v>CÔNG TY TNHH MTV THƯƠNG MẠI VÀ DỊCH VỤ NGỌC THƠM</v>
          </cell>
          <cell r="Q299" t="str">
            <v>Miền Bắc</v>
          </cell>
          <cell r="R299" t="str">
            <v>CircleK</v>
          </cell>
        </row>
        <row r="300">
          <cell r="A300" t="str">
            <v>CircleK-HNI-CGY-HN2261</v>
          </cell>
          <cell r="B300" t="str">
            <v>CircleK Số 3 đường Lạc Long Quân, Cầu Giấy, Hà Nội</v>
          </cell>
          <cell r="D300" t="str">
            <v>Thành phố Hà Nội</v>
          </cell>
          <cell r="E300" t="str">
            <v>Quận Cầu Giấy</v>
          </cell>
          <cell r="F300" t="str">
            <v>Phường Nghĩa Đô</v>
          </cell>
          <cell r="G300" t="str">
            <v>HN004</v>
          </cell>
          <cell r="H300" t="str">
            <v>Hoàng Thanh Huy</v>
          </cell>
          <cell r="I300" t="str">
            <v>Circlek; Circlekmienbac; MIENBAC</v>
          </cell>
          <cell r="J300" t="str">
            <v>CircleK Số 3 đường Lạc Long Quân, Cầu Giấy, Hà Nội</v>
          </cell>
          <cell r="M300" t="str">
            <v>Số 3 đường Lạc Long Quân, Phường Nghĩa Đô, Quận Cầu Giấy, Thành phố Hà Nội, Việt Nam</v>
          </cell>
          <cell r="N300">
            <v>67</v>
          </cell>
          <cell r="O300" t="b">
            <v>0</v>
          </cell>
          <cell r="P300" t="str">
            <v>CÔNG TY TNHH MTV THƯƠNG MẠI VÀ DỊCH VỤ NGỌC THƠM</v>
          </cell>
          <cell r="Q300" t="str">
            <v>Miền Bắc</v>
          </cell>
          <cell r="R300" t="str">
            <v>CircleK</v>
          </cell>
        </row>
        <row r="301">
          <cell r="A301" t="str">
            <v>CircleK-HNI-HMI-HN2262</v>
          </cell>
          <cell r="B301" t="str">
            <v>CircleK Số 1 đường Giáp Bát, Hoàng Mai</v>
          </cell>
          <cell r="D301" t="str">
            <v>Thành phố Hà Nội</v>
          </cell>
          <cell r="G301" t="str">
            <v>HN003</v>
          </cell>
          <cell r="H301" t="str">
            <v>Nguyễn Văn Thạch</v>
          </cell>
          <cell r="I301" t="str">
            <v>Circlek; Circlekmienbac; MIENBAC</v>
          </cell>
          <cell r="J301" t="str">
            <v>CircleK Số 1 đường Giáp Bát, Hoàng Mai</v>
          </cell>
          <cell r="M301" t="str">
            <v>Số 1 đường Giáp Bát, Phường Giáp Bát, Quận Hoàng Mai, Thành phố Hà Nội, Việt Nam</v>
          </cell>
          <cell r="N301">
            <v>67</v>
          </cell>
          <cell r="O301" t="b">
            <v>0</v>
          </cell>
          <cell r="P301" t="str">
            <v>CÔNG TY TNHH MTV THƯƠNG MẠI VÀ DỊCH VỤ NGỌC THƠM</v>
          </cell>
          <cell r="Q301" t="str">
            <v>Miền Bắc</v>
          </cell>
          <cell r="R301" t="str">
            <v>CircleK</v>
          </cell>
        </row>
        <row r="302">
          <cell r="A302" t="str">
            <v>CircleK-HNI-HMI-HN2263</v>
          </cell>
          <cell r="B302" t="str">
            <v>CircleK CH01-09, Số 17 đường Gamuda Gardens 2-2, Hoàng Mai</v>
          </cell>
          <cell r="D302" t="str">
            <v>Thành phố Hà Nội</v>
          </cell>
          <cell r="G302" t="str">
            <v>HN003</v>
          </cell>
          <cell r="H302" t="str">
            <v>Nguyễn Văn Thạch</v>
          </cell>
          <cell r="I302" t="str">
            <v>Circlek; Circlekmienbac; MIENBAC</v>
          </cell>
          <cell r="J302" t="str">
            <v>CircleK CH01-09, Số 17 đường Gamuda Gardens 2-2, Hoàng Mai</v>
          </cell>
          <cell r="M302" t="str">
            <v>CH01-09, Số 17 đường Gamuda Gardens 2-2, Khu đô thị C2 - Gamuda Gardens, Phường Trần Phú, Quận Hoàng Mai, Thành phố Hà Nội, Việt Nam</v>
          </cell>
          <cell r="N302">
            <v>67</v>
          </cell>
          <cell r="O302" t="b">
            <v>0</v>
          </cell>
          <cell r="P302" t="str">
            <v>CÔNG TY TNHH MTV THƯƠNG MẠI VÀ DỊCH VỤ NGỌC THƠM</v>
          </cell>
          <cell r="Q302" t="str">
            <v>Miền Bắc</v>
          </cell>
          <cell r="R302" t="str">
            <v>CircleK</v>
          </cell>
        </row>
        <row r="303">
          <cell r="A303" t="str">
            <v>CircleK-HNI-GLM-HN2264</v>
          </cell>
          <cell r="B303" t="str">
            <v>CircleK Số 86 Ngô Xuân Quảng, Gia Lâm, Hà Nội</v>
          </cell>
          <cell r="D303" t="str">
            <v>Thành phố Hà Nội</v>
          </cell>
          <cell r="G303" t="str">
            <v>HN008</v>
          </cell>
          <cell r="H303" t="str">
            <v>Nguyễn Minh Sơn</v>
          </cell>
          <cell r="I303" t="str">
            <v>Circlek; Circlekmienbac; MIENBAC</v>
          </cell>
          <cell r="J303" t="str">
            <v>CircleK Số 86 Ngô Xuân Quảng, Gia Lâm, Hà Nội</v>
          </cell>
          <cell r="M303" t="str">
            <v>Số 86 Ngô Xuân Quảng, Thị Trấn Trâu Quỳ, Huyện Gia Lâm, Thành phố Hà Nội, Việt Nam</v>
          </cell>
          <cell r="N303">
            <v>67</v>
          </cell>
          <cell r="O303" t="b">
            <v>0</v>
          </cell>
          <cell r="P303" t="str">
            <v>CÔNG TY TNHH MTV THƯƠNG MẠI VÀ DỊCH VỤ NGỌC THƠM</v>
          </cell>
          <cell r="Q303" t="str">
            <v>Miền Bắc</v>
          </cell>
          <cell r="R303" t="str">
            <v>CircleK</v>
          </cell>
        </row>
        <row r="304">
          <cell r="A304" t="str">
            <v>CircleK-HNI-THO-HN2265</v>
          </cell>
          <cell r="B304" t="str">
            <v>CircleK Số 2 ngõ 612 Lạc Long Quân, Tây Hồ, Hà Nội</v>
          </cell>
          <cell r="D304" t="str">
            <v>Thành phố Hà Nội</v>
          </cell>
          <cell r="G304" t="str">
            <v>HN008</v>
          </cell>
          <cell r="H304" t="str">
            <v>Nguyễn Minh Sơn</v>
          </cell>
          <cell r="I304" t="str">
            <v>Circlek; Circlekmienbac; MIENBAC</v>
          </cell>
          <cell r="J304" t="str">
            <v>CircleK Số 2 ngõ 612 Lạc Long Quân, Tây Hồ, Hà Nội</v>
          </cell>
          <cell r="M304" t="str">
            <v>Số 2 ngõ 612 Lạc Long Quân, Phường Nhật Tân, Quận Tây Hồ, Thành phố Hà Nội, Việt Nam</v>
          </cell>
          <cell r="N304">
            <v>67</v>
          </cell>
          <cell r="O304" t="b">
            <v>0</v>
          </cell>
          <cell r="P304" t="str">
            <v>CÔNG TY TNHH MTV THƯƠNG MẠI VÀ DỊCH VỤ NGỌC THƠM</v>
          </cell>
          <cell r="Q304" t="str">
            <v>Miền Bắc</v>
          </cell>
          <cell r="R304" t="str">
            <v>CircleK</v>
          </cell>
        </row>
        <row r="305">
          <cell r="A305" t="str">
            <v>CircleK-HNI-HKM-HN2266</v>
          </cell>
          <cell r="B305" t="str">
            <v>CircleK Số 2 Hàng Điếu, Quận Hoàn Kiếm</v>
          </cell>
          <cell r="D305" t="str">
            <v>Thành phố Hà Nội</v>
          </cell>
          <cell r="G305" t="str">
            <v>HN008</v>
          </cell>
          <cell r="H305" t="str">
            <v>Nguyễn Minh Sơn</v>
          </cell>
          <cell r="I305" t="str">
            <v>Circlek; Circlekmienbac; MIENBAC</v>
          </cell>
          <cell r="J305" t="str">
            <v>CircleK Số 2 Hàng Điếu, Quận Hoàn Kiếm</v>
          </cell>
          <cell r="M305" t="str">
            <v>Số 2 Hàng Điếu, Phường Cửa Đông, Quận Hoàn Kiếm, Thành phố Hà Nội, Việt Nam</v>
          </cell>
          <cell r="N305">
            <v>67</v>
          </cell>
          <cell r="O305" t="b">
            <v>0</v>
          </cell>
          <cell r="P305" t="str">
            <v>CÔNG TY TNHH MTV THƯƠNG MẠI VÀ DỊCH VỤ NGỌC THƠM</v>
          </cell>
          <cell r="Q305" t="str">
            <v>Miền Bắc</v>
          </cell>
          <cell r="R305" t="str">
            <v>CircleK</v>
          </cell>
        </row>
        <row r="306">
          <cell r="A306" t="str">
            <v>CircleK-HNI-BTL-HN2267</v>
          </cell>
          <cell r="B306" t="str">
            <v>CircleK Số 6 Phố Nhổn, TDP Nguyên Xá 3, Bắc Từ Liêm, Hà Nội</v>
          </cell>
          <cell r="D306" t="str">
            <v>Thành phố Hà Nội</v>
          </cell>
          <cell r="G306" t="str">
            <v>HN004</v>
          </cell>
          <cell r="H306" t="str">
            <v>Hoàng Thanh Huy</v>
          </cell>
          <cell r="I306" t="str">
            <v>Circlek; Circlekmienbac; MIENBAC</v>
          </cell>
          <cell r="J306" t="str">
            <v>CircleK Số 6 Phố Nhổn, TDP Nguyên Xá 3, Bắc Từ Liêm, Hà Nội</v>
          </cell>
          <cell r="M306" t="str">
            <v>Số 6 Phố Nhổn, TDP Nguyên Xá 3, Phường Minh Khai, Quận Bắc Từ Liêm, Thành phố Hà Nội</v>
          </cell>
          <cell r="N306">
            <v>67</v>
          </cell>
          <cell r="O306" t="b">
            <v>0</v>
          </cell>
          <cell r="P306" t="str">
            <v>CÔNG TY TNHH MTV THƯƠNG MẠI VÀ DỊCH VỤ NGỌC THƠM</v>
          </cell>
          <cell r="Q306" t="str">
            <v>Miền Bắc</v>
          </cell>
          <cell r="R306" t="str">
            <v>CircleK</v>
          </cell>
        </row>
        <row r="307">
          <cell r="A307" t="str">
            <v>CircleK-HNI-HKM-HN2268</v>
          </cell>
          <cell r="B307" t="str">
            <v>CircleK Số 36 +38 Hàng Buồm, Quận Hoàn Kiếm</v>
          </cell>
          <cell r="D307" t="str">
            <v>Thành phố Hà Nội</v>
          </cell>
          <cell r="E307" t="str">
            <v>Quận Hoàn Kiếm</v>
          </cell>
          <cell r="G307" t="str">
            <v>HN008</v>
          </cell>
          <cell r="H307" t="str">
            <v>Nguyễn Minh Sơn</v>
          </cell>
          <cell r="I307" t="str">
            <v>Circlek; Circlekmienbac; MIENBAC</v>
          </cell>
          <cell r="J307" t="str">
            <v>CircleK Số 36 +38 Hàng Buồm, Quận Hoàn Kiếm</v>
          </cell>
          <cell r="M307" t="str">
            <v>Số 36 + 38 Hàng Buồm, Phường Hàng Buồm, Quận Hoàn Kiếm, Thành phố Hà Nội, Việt Nam</v>
          </cell>
          <cell r="N307">
            <v>67</v>
          </cell>
          <cell r="O307" t="b">
            <v>0</v>
          </cell>
          <cell r="P307" t="str">
            <v>CÔNG TY TNHH MTV THƯƠNG MẠI VÀ DỊCH VỤ NGỌC THƠM</v>
          </cell>
          <cell r="Q307" t="str">
            <v>Miền Bắc</v>
          </cell>
          <cell r="R307" t="str">
            <v>CircleK</v>
          </cell>
        </row>
        <row r="308">
          <cell r="A308" t="str">
            <v>CircleK-HNI-CGY-HN2269</v>
          </cell>
          <cell r="B308" t="str">
            <v>CircleK Tầng 1, Tòa 24T2, Khu đô thị Trung Hòa - Nhân Chính, Cầu Giấy, Hà Nội</v>
          </cell>
          <cell r="D308" t="str">
            <v>Thành phố Hà Nội</v>
          </cell>
          <cell r="E308" t="str">
            <v>Quận Cầu Giấy</v>
          </cell>
          <cell r="G308" t="str">
            <v>HN004</v>
          </cell>
          <cell r="H308" t="str">
            <v>Hoàng Thanh Huy</v>
          </cell>
          <cell r="I308" t="str">
            <v>Circlek; Circlekmienbac; MIENBAC</v>
          </cell>
          <cell r="J308" t="str">
            <v>CircleK Tầng 1, Tòa 24T2, Khu đô thị Trung Hòa - Nhân Chính, Cầu Giấy, Hà Nội</v>
          </cell>
          <cell r="M308" t="str">
            <v>Tầng 1, Tòa 24T2, Khu đô thị Trung Hòa - Nhân Chính, Phường Trung Hòa, Quận Cầu Giấy, Thành phố Hà Nội, Việt Nam</v>
          </cell>
          <cell r="N308">
            <v>67</v>
          </cell>
          <cell r="O308" t="b">
            <v>0</v>
          </cell>
          <cell r="P308" t="str">
            <v>CÔNG TY TNHH MTV THƯƠNG MẠI VÀ DỊCH VỤ NGỌC THƠM</v>
          </cell>
          <cell r="Q308" t="str">
            <v>Miền Bắc</v>
          </cell>
          <cell r="R308" t="str">
            <v>CircleK</v>
          </cell>
        </row>
        <row r="309">
          <cell r="A309" t="str">
            <v>CircleK-HNI-HDG-HN2270</v>
          </cell>
          <cell r="B309" t="str">
            <v>CircleK Số 131 Phố Xốm, Hà Đông</v>
          </cell>
          <cell r="D309" t="str">
            <v>Thành phố Hà Nội</v>
          </cell>
          <cell r="G309" t="str">
            <v>HN004</v>
          </cell>
          <cell r="H309" t="str">
            <v>Hoàng Thanh Huy</v>
          </cell>
          <cell r="I309" t="str">
            <v>Circlek; Circlekmienbac; MIENBAC</v>
          </cell>
          <cell r="J309" t="str">
            <v>CircleK Số 131 Phố Xốm, Hà Đông</v>
          </cell>
          <cell r="M309" t="str">
            <v>Số 131 Phố Xốm, Phường Phú Lãm, Quận Hà Đông, Thành phố Hà Nội, Việt Nam</v>
          </cell>
          <cell r="N309">
            <v>67</v>
          </cell>
          <cell r="O309" t="b">
            <v>0</v>
          </cell>
          <cell r="P309" t="str">
            <v>CÔNG TY TNHH MTV THƯƠNG MẠI VÀ DỊCH VỤ NGỌC THƠM</v>
          </cell>
          <cell r="Q309" t="str">
            <v>Miền Bắc</v>
          </cell>
          <cell r="R309" t="str">
            <v>CircleK</v>
          </cell>
        </row>
        <row r="310">
          <cell r="A310" t="str">
            <v>CircleK-BNH-00-HN2271</v>
          </cell>
          <cell r="B310" t="str">
            <v>CircleK Số 341 Nguyễn Cao, Bắc Ninh</v>
          </cell>
          <cell r="D310" t="str">
            <v>Bắc Ninh</v>
          </cell>
          <cell r="I310" t="str">
            <v>Circlek; Circlekmienbac; MIENBAC</v>
          </cell>
          <cell r="J310" t="str">
            <v>CircleK Số 341 Nguyễn Cao, Bắc Ninh</v>
          </cell>
          <cell r="M310" t="str">
            <v>Số 341 Nguyễn Cao, Phường Võ Cường, Thành phố Bắc Ninh, Tỉnh Bắc Ninh, Việt Nam</v>
          </cell>
          <cell r="N310">
            <v>67</v>
          </cell>
          <cell r="O310" t="b">
            <v>0</v>
          </cell>
          <cell r="P310" t="str">
            <v>CÔNG TY TNHH MTV THƯƠNG MẠI VÀ DỊCH VỤ NGỌC THƠM</v>
          </cell>
          <cell r="Q310" t="str">
            <v>Miền Bắc</v>
          </cell>
          <cell r="R310" t="str">
            <v>CircleK</v>
          </cell>
        </row>
        <row r="311">
          <cell r="A311" t="str">
            <v>CircleK-HNI-TTI-HN2272</v>
          </cell>
          <cell r="B311" t="str">
            <v>CircleK Lô 35 TT8, đường Quang Lai, Thanh Trì, Hà Nội</v>
          </cell>
          <cell r="D311" t="str">
            <v>Thành phố Hà Nội</v>
          </cell>
          <cell r="E311" t="str">
            <v>Huyện Thanh Trì</v>
          </cell>
          <cell r="F311" t="str">
            <v>Xã Ngũ Hiệp</v>
          </cell>
          <cell r="I311" t="str">
            <v>Circlek; Circlekmienbac; MIENBAC</v>
          </cell>
          <cell r="J311" t="str">
            <v>CircleK Lô 35 TT8, đường Quang Lai, Thanh Trì, Hà Nội</v>
          </cell>
          <cell r="K311" t="str">
            <v>Lô 35 TT8, đường Quang Lai, Xã Ngũ Hiệp, Huyện Thanh Trì, Thành phố Hà Nội, Việt Nam.</v>
          </cell>
          <cell r="M311" t="str">
            <v>Lô 35 TT8, đường Quang Lai, Xã Ngũ Hiệp, Huyện Thanh Trì, Thành phố Hà Nội, Việt Nam.</v>
          </cell>
          <cell r="N311">
            <v>67</v>
          </cell>
          <cell r="O311" t="b">
            <v>0</v>
          </cell>
          <cell r="P311" t="str">
            <v>CÔNG TY TNHH MTV THƯƠNG MẠI VÀ DỊCH VỤ NGỌC THƠM</v>
          </cell>
          <cell r="Q311" t="str">
            <v>Miền Bắc</v>
          </cell>
          <cell r="R311" t="str">
            <v>CircleK</v>
          </cell>
        </row>
        <row r="312">
          <cell r="A312" t="str">
            <v>CircleK-HNI-CGY-HN2273</v>
          </cell>
          <cell r="B312" t="str">
            <v>CircleK Số 100 phố Trung Kính, Cầu Giấy</v>
          </cell>
          <cell r="D312" t="str">
            <v>Thành phố Hà Nội</v>
          </cell>
          <cell r="G312" t="str">
            <v>HN004</v>
          </cell>
          <cell r="H312" t="str">
            <v>Hoàng Thanh Huy</v>
          </cell>
          <cell r="I312" t="str">
            <v>Circlek; Circlekmienbac; MIENBAC</v>
          </cell>
          <cell r="J312" t="str">
            <v>CircleK Số 100 phố Trung Kính, Cầu Giấy</v>
          </cell>
          <cell r="M312" t="str">
            <v>Số 100 phố Trung Kính, Tổ 28, Phường Yên Hòa, Quận Cầu Giấy, Thành phố Hà Nội, Việt Nam</v>
          </cell>
          <cell r="N312">
            <v>67</v>
          </cell>
          <cell r="O312" t="b">
            <v>0</v>
          </cell>
          <cell r="P312" t="str">
            <v>CÔNG TY TNHH MTV THƯƠNG MẠI VÀ DỊCH VỤ NGỌC THƠM</v>
          </cell>
          <cell r="Q312" t="str">
            <v>Miền Bắc</v>
          </cell>
          <cell r="R312" t="str">
            <v>CircleK</v>
          </cell>
        </row>
        <row r="313">
          <cell r="A313" t="str">
            <v>CircleK-HNI-NTL-HN2274</v>
          </cell>
          <cell r="B313" t="str">
            <v>CircleK Cửa hàng số 01SH08A, Tòa S2.03 - Z34.1 (F1-CH03-1) Dự án khu đô thị mới Tây Mỗ, Đại Mỗ, Nam Từ Liêm</v>
          </cell>
          <cell r="D313" t="str">
            <v>Thành phố Hà Nội</v>
          </cell>
          <cell r="G313" t="str">
            <v>HN004</v>
          </cell>
          <cell r="H313" t="str">
            <v>Hoàng Thanh Huy</v>
          </cell>
          <cell r="I313" t="str">
            <v>Circlek; Circlekmienbac; MIENBAC</v>
          </cell>
          <cell r="J313" t="str">
            <v>CircleK Cửa hàng số 01SH08A, Tòa S2.03 - Z34.1 (F1-CH03-1) Dự án khu đô thị mới Tây Mỗ, Đại Mỗ, Nam Từ Liêm</v>
          </cell>
          <cell r="M313" t="str">
            <v>Cửa hàng số 01SH08A, Tòa S2.03 - Z34.1 (F1-CH03-1) Dự án khu đô thị mới Tây Mỗ, Đại Mỗ - Vinhomes Park - Vinhomes Smart City, Phường Tây Mỗ, Quận Nam Từ Liêm, Thành phố Hà Nội, Việt Nam.</v>
          </cell>
          <cell r="N313">
            <v>67</v>
          </cell>
          <cell r="O313" t="b">
            <v>0</v>
          </cell>
          <cell r="P313" t="str">
            <v>CÔNG TY TNHH MTV THƯƠNG MẠI VÀ DỊCH VỤ NGỌC THƠM</v>
          </cell>
          <cell r="Q313" t="str">
            <v>Miền Bắc</v>
          </cell>
          <cell r="R313" t="str">
            <v>CircleK</v>
          </cell>
        </row>
        <row r="314">
          <cell r="A314" t="str">
            <v>CircleK-HNI-DDA-HN2275</v>
          </cell>
          <cell r="B314" t="str">
            <v>CircleK Số nhà 33, phố Pháo Đài Láng, Đống Đa</v>
          </cell>
          <cell r="D314" t="str">
            <v>Thành phố Hà Nội</v>
          </cell>
          <cell r="G314" t="str">
            <v>HN003</v>
          </cell>
          <cell r="H314" t="str">
            <v>Nguyễn Văn Thạch</v>
          </cell>
          <cell r="I314" t="str">
            <v>Circlek; Circlekmienbac; MIENBAC</v>
          </cell>
          <cell r="J314" t="str">
            <v>CircleK Số nhà 33, phố Pháo Đài Láng, Đống Đa</v>
          </cell>
          <cell r="M314" t="str">
            <v>Số nhà 33, phố Pháo Đài Láng, Phường Láng Thượng, Quận Đống Đa, Thành phố Hà Nội, Việt Nam.</v>
          </cell>
          <cell r="N314">
            <v>67</v>
          </cell>
          <cell r="O314" t="b">
            <v>0</v>
          </cell>
          <cell r="P314" t="str">
            <v>CÔNG TY TNHH MTV THƯƠNG MẠI VÀ DỊCH VỤ NGỌC THƠM</v>
          </cell>
          <cell r="Q314" t="str">
            <v>Miền Bắc</v>
          </cell>
          <cell r="R314" t="str">
            <v>CircleK</v>
          </cell>
        </row>
        <row r="315">
          <cell r="A315" t="str">
            <v>CircleK-HNI-BDH-HN2276</v>
          </cell>
          <cell r="B315" t="str">
            <v>CircleK Số 1, ngõ 41, phố Nguyễn Chí Thanh, Ba Đình</v>
          </cell>
          <cell r="D315" t="str">
            <v>Thành phố Hà Nội</v>
          </cell>
          <cell r="G315" t="str">
            <v>HN008</v>
          </cell>
          <cell r="H315" t="str">
            <v>Nguyễn Minh Sơn</v>
          </cell>
          <cell r="I315" t="str">
            <v>Circlek; Circlekmienbac; MIENBAC</v>
          </cell>
          <cell r="J315" t="str">
            <v>CircleK Số 1, ngõ 41, phố Nguyễn Chí Thanh, Ba Đình</v>
          </cell>
          <cell r="M315" t="str">
            <v>Số 1, ngõ 41, phố Nguyễn Chí Thanh, Phường Ngọc Khánh, Quận Ba Đình, Thành phố Hà Nội, Việt Nam</v>
          </cell>
          <cell r="N315">
            <v>67</v>
          </cell>
          <cell r="O315" t="b">
            <v>0</v>
          </cell>
          <cell r="P315" t="str">
            <v>CÔNG TY TNHH MTV THƯƠNG MẠI VÀ DỊCH VỤ NGỌC THƠM</v>
          </cell>
          <cell r="Q315" t="str">
            <v>Miền Bắc</v>
          </cell>
          <cell r="R315" t="str">
            <v>CircleK</v>
          </cell>
        </row>
        <row r="316">
          <cell r="A316" t="str">
            <v>CircleK-HNI-HBT-HN2277</v>
          </cell>
          <cell r="B316" t="str">
            <v>CircleK Số 81 Phố Huế</v>
          </cell>
          <cell r="D316" t="str">
            <v>Thành phố Hà Nội</v>
          </cell>
          <cell r="G316" t="str">
            <v>HN003</v>
          </cell>
          <cell r="H316" t="str">
            <v>Nguyễn Văn Thạch</v>
          </cell>
          <cell r="I316" t="str">
            <v>Circlek; Circlekmienbac; MIENBAC</v>
          </cell>
          <cell r="J316" t="str">
            <v>CircleK Số 81 Phố Huế</v>
          </cell>
          <cell r="M316" t="str">
            <v>Số 81 Phố Huế, Phường Phạm Đình Hổ, Quận Hai Bà Trưng, Thành phố Hà Nội, Việt Nam</v>
          </cell>
          <cell r="N316">
            <v>67</v>
          </cell>
          <cell r="O316" t="b">
            <v>0</v>
          </cell>
          <cell r="P316" t="str">
            <v>CÔNG TY TNHH MTV THƯƠNG MẠI VÀ DỊCH VỤ NGỌC THƠM</v>
          </cell>
          <cell r="Q316" t="str">
            <v>Miền Bắc</v>
          </cell>
          <cell r="R316" t="str">
            <v>CircleK</v>
          </cell>
        </row>
        <row r="317">
          <cell r="A317" t="str">
            <v>CircleK-HNI-HKM-HN2278</v>
          </cell>
          <cell r="B317" t="str">
            <v>CircleK Số 141 phố Hàng Bông, Hoàn Kiếm</v>
          </cell>
          <cell r="D317" t="str">
            <v>Thành phố Hà Nội</v>
          </cell>
          <cell r="G317" t="str">
            <v>HN008</v>
          </cell>
          <cell r="H317" t="str">
            <v>Nguyễn Minh Sơn</v>
          </cell>
          <cell r="I317" t="str">
            <v>Circlek; Circlekmienbac; MIENBAC</v>
          </cell>
          <cell r="J317" t="str">
            <v>CircleK Số 141 phố Hàng Bông, Hoàn Kiếm</v>
          </cell>
          <cell r="M317" t="str">
            <v>Số 141 phố Hàng Bông, Phường Hàng Bông, Quận Hoàn Kiếm, Thành phố Hà Nội, Việt Nam</v>
          </cell>
          <cell r="N317">
            <v>67</v>
          </cell>
          <cell r="O317" t="b">
            <v>0</v>
          </cell>
          <cell r="P317" t="str">
            <v>CÔNG TY TNHH MTV THƯƠNG MẠI VÀ DỊCH VỤ NGỌC THƠM</v>
          </cell>
          <cell r="Q317" t="str">
            <v>Miền Bắc</v>
          </cell>
          <cell r="R317" t="str">
            <v>CircleK</v>
          </cell>
        </row>
        <row r="318">
          <cell r="A318" t="str">
            <v>CircleK-HNI-HKM-HN2279</v>
          </cell>
          <cell r="B318" t="str">
            <v>CircleK Số 42B Lý Thường Kiệt, Hoàn Kiếm</v>
          </cell>
          <cell r="D318" t="str">
            <v>Thành phố Hà Nội</v>
          </cell>
          <cell r="G318" t="str">
            <v>HN008</v>
          </cell>
          <cell r="H318" t="str">
            <v>Nguyễn Minh Sơn</v>
          </cell>
          <cell r="I318" t="str">
            <v>Circlek; Circlekmienbac; MIENBAC</v>
          </cell>
          <cell r="J318" t="str">
            <v>CircleK Số 42B Lý Thường Kiệt, Hoàn Kiếm</v>
          </cell>
          <cell r="M318" t="str">
            <v>Số 42B Lý Thường Kiệt, Phường Hàng Bài, Quận Hoàn Kiếm, Thành phố Hà Nội, Việt Nam</v>
          </cell>
          <cell r="N318">
            <v>67</v>
          </cell>
          <cell r="O318" t="b">
            <v>0</v>
          </cell>
          <cell r="P318" t="str">
            <v>CÔNG TY TNHH MTV THƯƠNG MẠI VÀ DỊCH VỤ NGỌC THƠM</v>
          </cell>
          <cell r="Q318" t="str">
            <v>Miền Bắc</v>
          </cell>
          <cell r="R318" t="str">
            <v>CircleK</v>
          </cell>
        </row>
        <row r="319">
          <cell r="A319" t="str">
            <v>CircleK-HNI-CGY-HN2280</v>
          </cell>
          <cell r="B319" t="str">
            <v>CircleK 35/M2, Khu đô thị Yên Hòa</v>
          </cell>
          <cell r="D319" t="str">
            <v>Thành phố Hà Nội</v>
          </cell>
          <cell r="G319" t="str">
            <v>HN004</v>
          </cell>
          <cell r="H319" t="str">
            <v>Hoàng Thanh Huy</v>
          </cell>
          <cell r="I319" t="str">
            <v>Circlek; Circlekmienbac; MIENBAC</v>
          </cell>
          <cell r="J319" t="str">
            <v>CircleK 35/M2, Khu đô thị Yên Hòa</v>
          </cell>
          <cell r="M319" t="str">
            <v>35/M2, Khu đô thị Yên Hòa, Phường Yên Hòa, Quận Cầu Giấy, Thành phố Hà Nội, Việt Nam</v>
          </cell>
          <cell r="N319">
            <v>67</v>
          </cell>
          <cell r="O319" t="b">
            <v>0</v>
          </cell>
          <cell r="P319" t="str">
            <v>CÔNG TY TNHH MTV THƯƠNG MẠI VÀ DỊCH VỤ NGỌC THƠM</v>
          </cell>
          <cell r="Q319" t="str">
            <v>Miền Bắc</v>
          </cell>
          <cell r="R319" t="str">
            <v>CircleK</v>
          </cell>
        </row>
        <row r="320">
          <cell r="A320" t="str">
            <v>CircleK-HNI-HKM-HN2281</v>
          </cell>
          <cell r="B320" t="str">
            <v>CircleK Số 16 phố Hàng Mắm</v>
          </cell>
          <cell r="D320" t="str">
            <v>Thành phố Hà Nội</v>
          </cell>
          <cell r="G320" t="str">
            <v>HN004</v>
          </cell>
          <cell r="H320" t="str">
            <v>Hoàng Thanh Huy</v>
          </cell>
          <cell r="I320" t="str">
            <v>Circlek; Circlekmienbac; MIENBAC</v>
          </cell>
          <cell r="J320" t="str">
            <v>CircleK Số 16 phố Hàng Mắm</v>
          </cell>
          <cell r="M320" t="str">
            <v>Số 16 phố Hàng Mắm, Phường Lý Thái Tổ, Quận Hoàn Kiếm, Thành phố Hà Nội, Việt Nam</v>
          </cell>
          <cell r="N320">
            <v>67</v>
          </cell>
          <cell r="O320" t="b">
            <v>0</v>
          </cell>
          <cell r="P320" t="str">
            <v>CÔNG TY TNHH MTV THƯƠNG MẠI VÀ DỊCH VỤ NGỌC THƠM</v>
          </cell>
          <cell r="Q320" t="str">
            <v>Miền Bắc</v>
          </cell>
          <cell r="R320" t="str">
            <v>CircleK</v>
          </cell>
        </row>
        <row r="321">
          <cell r="A321" t="str">
            <v>CircleK-HPG-00-HP6001</v>
          </cell>
          <cell r="B321" t="str">
            <v>CircleK 261A Trần Nguyên Hãn</v>
          </cell>
          <cell r="D321" t="str">
            <v>Hải Phòng</v>
          </cell>
          <cell r="I321" t="str">
            <v>Circlek; Circlekmienbac; MIENBAC</v>
          </cell>
          <cell r="J321" t="str">
            <v>CircleK 261A Trần Nguyên Hãn</v>
          </cell>
          <cell r="M321" t="str">
            <v>261A Trần Nguyên Hãn, Phường Nghĩa Xá, Quận Lê Chân, thành phố Hải Phòng</v>
          </cell>
          <cell r="N321">
            <v>67</v>
          </cell>
          <cell r="O321" t="b">
            <v>0</v>
          </cell>
          <cell r="P321" t="str">
            <v>CÔNG TY TNHH MTV THƯƠNG MẠI VÀ DỊCH VỤ NGỌC THƠM</v>
          </cell>
          <cell r="Q321" t="str">
            <v>Miền Bắc</v>
          </cell>
          <cell r="R321" t="str">
            <v>CircleK</v>
          </cell>
        </row>
        <row r="322">
          <cell r="A322" t="str">
            <v>CircleK-HPG-00-HP6002</v>
          </cell>
          <cell r="B322" t="str">
            <v>CircleK 81 Trần Phú</v>
          </cell>
          <cell r="D322" t="str">
            <v>Hải Phòng</v>
          </cell>
          <cell r="I322" t="str">
            <v>Circlek; Circlekmienbac; MIENBAC</v>
          </cell>
          <cell r="J322" t="str">
            <v>CircleK 81 Trần Phú</v>
          </cell>
          <cell r="M322" t="str">
            <v>81 Trần Phú, Phường Cầu Đất, Quận Ngô Quyền, thành phố Hải Phòng</v>
          </cell>
          <cell r="N322">
            <v>67</v>
          </cell>
          <cell r="O322" t="b">
            <v>0</v>
          </cell>
          <cell r="P322" t="str">
            <v>CÔNG TY TNHH MTV THƯƠNG MẠI VÀ DỊCH VỤ NGỌC THƠM</v>
          </cell>
          <cell r="Q322" t="str">
            <v>Miền Bắc</v>
          </cell>
          <cell r="R322" t="str">
            <v>CircleK</v>
          </cell>
        </row>
        <row r="323">
          <cell r="A323" t="str">
            <v>CircleK-HPG-00-HP6003</v>
          </cell>
          <cell r="B323" t="str">
            <v>CircleK BH 02-01 dự án Vinhome Imperia Hải Phòng</v>
          </cell>
          <cell r="D323" t="str">
            <v>Hải Phòng</v>
          </cell>
          <cell r="I323" t="str">
            <v>Circlek; Circlekmienbac; MIENBAC</v>
          </cell>
          <cell r="J323" t="str">
            <v>CircleK BH 02-01 dự án Vinhome Imperia Hải Phòng</v>
          </cell>
          <cell r="K323" t="str">
            <v>BH 02-01 dự án Vinhome Imperia Hải Phòng, phường Thượng Lý, Quận Hồng Bàng, thành phố Hải Phòng</v>
          </cell>
          <cell r="M323" t="str">
            <v>BH 02-01 dự án Vinhome Imperia Hải Phòng, phường Thượng Lý, Quận Hồng Bàng, thành phố Hải Phòng</v>
          </cell>
          <cell r="N323">
            <v>67</v>
          </cell>
          <cell r="O323" t="b">
            <v>0</v>
          </cell>
          <cell r="P323" t="str">
            <v>CÔNG TY TNHH MTV THƯƠNG MẠI VÀ DỊCH VỤ NGỌC THƠM</v>
          </cell>
          <cell r="Q323" t="str">
            <v>Miền Bắc</v>
          </cell>
          <cell r="R323" t="str">
            <v>CircleK</v>
          </cell>
        </row>
        <row r="324">
          <cell r="A324" t="str">
            <v>CircleK-HPG-00-HP6005</v>
          </cell>
          <cell r="B324" t="str">
            <v>CircleK Số 1 - 3 Hai Bà Trưng</v>
          </cell>
          <cell r="D324" t="str">
            <v>Hải Phòng</v>
          </cell>
          <cell r="I324" t="str">
            <v>Circlek; Circlekmienbac; MIENBAC</v>
          </cell>
          <cell r="J324" t="str">
            <v>CircleK Số 1 - 3 Hai Bà Trưng</v>
          </cell>
          <cell r="K324" t="str">
            <v>Số 1 - 3 Hai Bà Trưng, phường An Biên, Quận Lê Chân, thành phố Hải Phòng</v>
          </cell>
          <cell r="M324" t="str">
            <v>Số 1 - 3 Hai Bà Trưng, phường An Biên, Quận Lê Chân, thành phố Hải Phòng</v>
          </cell>
          <cell r="N324">
            <v>67</v>
          </cell>
          <cell r="O324" t="b">
            <v>0</v>
          </cell>
          <cell r="P324" t="str">
            <v>CÔNG TY TNHH MTV THƯƠNG MẠI VÀ DỊCH VỤ NGỌC THƠM</v>
          </cell>
          <cell r="Q324" t="str">
            <v>Miền Bắc</v>
          </cell>
          <cell r="R324" t="str">
            <v>CircleK</v>
          </cell>
        </row>
        <row r="325">
          <cell r="A325" t="str">
            <v>CircleK-HPG-00-HP6006</v>
          </cell>
          <cell r="B325" t="str">
            <v>CircleK 372-374 Lạch Tray</v>
          </cell>
          <cell r="D325" t="str">
            <v>Hải Phòng</v>
          </cell>
          <cell r="I325" t="str">
            <v>Circlek; Circlekmienbac; MIENBAC</v>
          </cell>
          <cell r="J325" t="str">
            <v>CircleK 372-374 Lạch Tray</v>
          </cell>
          <cell r="M325" t="str">
            <v>372-374 Lạch Tray, Phường Đằng Giang, Quận Ngô Quyền, thành phố Hải Phòng</v>
          </cell>
          <cell r="N325">
            <v>67</v>
          </cell>
          <cell r="O325" t="b">
            <v>0</v>
          </cell>
          <cell r="P325" t="str">
            <v>CÔNG TY TNHH MTV THƯƠNG MẠI VÀ DỊCH VỤ NGỌC THƠM</v>
          </cell>
          <cell r="Q325" t="str">
            <v>Miền Bắc</v>
          </cell>
          <cell r="R325" t="str">
            <v>CircleK</v>
          </cell>
        </row>
        <row r="326">
          <cell r="A326" t="str">
            <v>CircleK-HPG-00-HP6007</v>
          </cell>
          <cell r="B326" t="str">
            <v>CircleK 62-64 Kênh Dương</v>
          </cell>
          <cell r="D326" t="str">
            <v>Hải Phòng</v>
          </cell>
          <cell r="I326" t="str">
            <v>Circlek; Circlekmienbac; MIENBAC</v>
          </cell>
          <cell r="J326" t="str">
            <v>CircleK 62-64 Kênh Dương</v>
          </cell>
          <cell r="M326" t="str">
            <v>62-64 Kênh Dương, Phường Kênh Dương, Quận Lê Chân, thành phố Hải Phòng</v>
          </cell>
          <cell r="N326">
            <v>67</v>
          </cell>
          <cell r="O326" t="b">
            <v>0</v>
          </cell>
          <cell r="P326" t="str">
            <v>CÔNG TY TNHH MTV THƯƠNG MẠI VÀ DỊCH VỤ NGỌC THƠM</v>
          </cell>
          <cell r="Q326" t="str">
            <v>Miền Bắc</v>
          </cell>
          <cell r="R326" t="str">
            <v>CircleK</v>
          </cell>
        </row>
        <row r="327">
          <cell r="A327" t="str">
            <v>CircleK-HPG-00-HP6008</v>
          </cell>
          <cell r="B327" t="str">
            <v>CircleK 31 Hồ Sen</v>
          </cell>
          <cell r="D327" t="str">
            <v>Hải Phòng</v>
          </cell>
          <cell r="I327" t="str">
            <v>Circlek; Circlekmienbac; MIENBAC</v>
          </cell>
          <cell r="J327" t="str">
            <v>CircleK 31 Hồ Sen</v>
          </cell>
          <cell r="M327" t="str">
            <v>31 Hồ Sen, Phường Hàng Kênh, Quận Lê Chân, thành phố Hải Phòng</v>
          </cell>
          <cell r="N327">
            <v>67</v>
          </cell>
          <cell r="O327" t="b">
            <v>0</v>
          </cell>
          <cell r="P327" t="str">
            <v>CÔNG TY TNHH MTV THƯƠNG MẠI VÀ DỊCH VỤ NGỌC THƠM</v>
          </cell>
          <cell r="Q327" t="str">
            <v>Miền Bắc</v>
          </cell>
          <cell r="R327" t="str">
            <v>CircleK</v>
          </cell>
        </row>
        <row r="328">
          <cell r="A328" t="str">
            <v>CircleK-HPG-00-HP6009</v>
          </cell>
          <cell r="B328" t="str">
            <v>CircleK Số 177 đường Hà Nội</v>
          </cell>
          <cell r="D328" t="str">
            <v>Thành phố Hà Nội</v>
          </cell>
          <cell r="I328" t="str">
            <v>Circlek; Circlekmienbac; MIENBAC</v>
          </cell>
          <cell r="J328" t="str">
            <v>CircleK Số 177 đường Hà Nội</v>
          </cell>
          <cell r="K328" t="str">
            <v>Số 177 đường Hà Nội, phường Thượng Lý, Quận Hồng Bàng, thành phố Hải Phòng</v>
          </cell>
          <cell r="M328" t="str">
            <v>Số 177 đường Hà Nội, phường Thượng Lý, Quận Hồng Bàng, thành phố Hải Phòng</v>
          </cell>
          <cell r="N328">
            <v>67</v>
          </cell>
          <cell r="O328" t="b">
            <v>0</v>
          </cell>
          <cell r="P328" t="str">
            <v>CÔNG TY TNHH MTV THƯƠNG MẠI VÀ DỊCH VỤ NGỌC THƠM</v>
          </cell>
          <cell r="Q328" t="str">
            <v>Miền Bắc</v>
          </cell>
          <cell r="R328" t="str">
            <v>CircleK</v>
          </cell>
        </row>
        <row r="329">
          <cell r="A329" t="str">
            <v>CircleK-HPG-00-HP6010</v>
          </cell>
          <cell r="B329" t="str">
            <v>CircleK 341 Lot 22 Lê Hồng Phong</v>
          </cell>
          <cell r="D329" t="str">
            <v>Hải Phòng</v>
          </cell>
          <cell r="I329" t="str">
            <v>Circlek; Circlekmienbac; MIENBAC</v>
          </cell>
          <cell r="J329" t="str">
            <v>CircleK 341 Lot 22 Lê Hồng Phong</v>
          </cell>
          <cell r="K329" t="str">
            <v>341 Lot 22 Lê Hồng Phong, phường Đông Khê, Quận Ngô Quyền, thành phố Hải Phòng</v>
          </cell>
          <cell r="M329" t="str">
            <v>341 Lot 22 Lê Hồng Phong, phường Đông Khê, Quận Ngô Quyền, thành phố Hải Phòng</v>
          </cell>
          <cell r="N329">
            <v>67</v>
          </cell>
          <cell r="O329" t="b">
            <v>0</v>
          </cell>
          <cell r="P329" t="str">
            <v>CÔNG TY TNHH MTV THƯƠNG MẠI VÀ DỊCH VỤ NGỌC THƠM</v>
          </cell>
          <cell r="Q329" t="str">
            <v>Miền Bắc</v>
          </cell>
          <cell r="R329" t="str">
            <v>CircleK</v>
          </cell>
        </row>
        <row r="330">
          <cell r="A330" t="str">
            <v>CircleK-HPG-00-HP6011</v>
          </cell>
          <cell r="B330" t="str">
            <v>CircleK Số 1 Phạm Minh Đức</v>
          </cell>
          <cell r="D330" t="str">
            <v>Hải Phòng</v>
          </cell>
          <cell r="I330" t="str">
            <v>Circlek; Circlekmienbac; MIENBAC</v>
          </cell>
          <cell r="J330" t="str">
            <v>CircleK Số 1 Phạm Minh Đức</v>
          </cell>
          <cell r="K330" t="str">
            <v>Số 1 Phạm Minh Đức, phường Máy Tơ, Quận Ngô Quyền, thành phố Hải Phòng</v>
          </cell>
          <cell r="M330" t="str">
            <v>Số 1 Phạm Minh Đức, phường Máy Tơ, Quận Ngô Quyền, thành phố Hải Phòng</v>
          </cell>
          <cell r="N330">
            <v>67</v>
          </cell>
          <cell r="O330" t="b">
            <v>0</v>
          </cell>
          <cell r="P330" t="str">
            <v>CÔNG TY TNHH MTV THƯƠNG MẠI VÀ DỊCH VỤ NGỌC THƠM</v>
          </cell>
          <cell r="Q330" t="str">
            <v>Miền Bắc</v>
          </cell>
          <cell r="R330" t="str">
            <v>CircleK</v>
          </cell>
        </row>
        <row r="331">
          <cell r="A331" t="str">
            <v>CircleK-HPG-00-HP6012</v>
          </cell>
          <cell r="B331" t="str">
            <v>CircleK Số 32 Nguyễn Đức Cảnh</v>
          </cell>
          <cell r="D331" t="str">
            <v>Hải Phòng</v>
          </cell>
          <cell r="I331" t="str">
            <v>Circlek; Circlekmienbac; MIENBAC</v>
          </cell>
          <cell r="J331" t="str">
            <v>CircleK Số 32 Nguyễn Đức Cảnh</v>
          </cell>
          <cell r="K331" t="str">
            <v>Số 32 Nguyễn Đức Cảnh, phường An Biên, Quận Lê Chân, thành phố Hải Phòng</v>
          </cell>
          <cell r="M331" t="str">
            <v>Số 32 Nguyễn Đức Cảnh, phường An Biên, Quận Lê Chân, thành phố Hải Phòng</v>
          </cell>
          <cell r="N331">
            <v>67</v>
          </cell>
          <cell r="O331" t="b">
            <v>0</v>
          </cell>
          <cell r="P331" t="str">
            <v>CÔNG TY TNHH MTV THƯƠNG MẠI VÀ DỊCH VỤ NGỌC THƠM</v>
          </cell>
          <cell r="Q331" t="str">
            <v>Miền Bắc</v>
          </cell>
          <cell r="R331" t="str">
            <v>CircleK</v>
          </cell>
        </row>
        <row r="332">
          <cell r="A332" t="str">
            <v>CircleK-HPG-00-HP6013</v>
          </cell>
          <cell r="B332" t="str">
            <v>CircleK - 27 Trần Hưng Đạo</v>
          </cell>
          <cell r="D332" t="str">
            <v>Hải Phòng</v>
          </cell>
          <cell r="I332" t="str">
            <v>Circlek; Circlekmienbac; MIENBAC</v>
          </cell>
          <cell r="J332" t="str">
            <v>CircleK 27 Trần Hưng Đạo</v>
          </cell>
          <cell r="K332" t="str">
            <v>Số 27 đường Trần Hưng Đạo, phường Hoàng Văn Thụ, quận Hồng Bàng, Thành Phố Hải Phòng</v>
          </cell>
          <cell r="M332" t="str">
            <v>Số 27 đường Trần Hưng Đạo, phường Hoàng Văn Thụ, quận Hồng Bàng, Thành Phố Hải Phòng</v>
          </cell>
          <cell r="N332">
            <v>67</v>
          </cell>
          <cell r="O332" t="b">
            <v>0</v>
          </cell>
          <cell r="P332" t="str">
            <v>CÔNG TY TNHH MTV THƯƠNG MẠI VÀ DỊCH VỤ NGỌC THƠM</v>
          </cell>
          <cell r="Q332" t="str">
            <v>Miền Bắc</v>
          </cell>
          <cell r="R332" t="str">
            <v>CircleK</v>
          </cell>
        </row>
        <row r="333">
          <cell r="A333" t="str">
            <v>CircleK-HPG-00-HP6014</v>
          </cell>
          <cell r="B333" t="str">
            <v>CircleK Số 388 +388A Tô Hiệu</v>
          </cell>
          <cell r="D333" t="str">
            <v>Hải Phòng</v>
          </cell>
          <cell r="I333" t="str">
            <v>Circlek; Circlekmienbac; MIENBAC</v>
          </cell>
          <cell r="J333" t="str">
            <v>CircleK Số 388 +388A Tô Hiệu</v>
          </cell>
          <cell r="K333" t="str">
            <v>Số 388 +388A Tô Hiệu, phường Hồ Nam, Quận Lê Chân, thành phố Hải Phòng</v>
          </cell>
          <cell r="M333" t="str">
            <v>Số 388 +388A Tô Hiệu, phường Hồ Nam, Quận Lê Chân, thành phố Hải Phòng</v>
          </cell>
          <cell r="N333">
            <v>67</v>
          </cell>
          <cell r="O333" t="b">
            <v>0</v>
          </cell>
          <cell r="P333" t="str">
            <v>CÔNG TY TNHH MTV THƯƠNG MẠI VÀ DỊCH VỤ NGỌC THƠM</v>
          </cell>
          <cell r="Q333" t="str">
            <v>Miền Bắc</v>
          </cell>
          <cell r="R333" t="str">
            <v>CircleK</v>
          </cell>
        </row>
        <row r="334">
          <cell r="A334" t="str">
            <v>CircleK-HPG-00-HP6015</v>
          </cell>
          <cell r="B334" t="str">
            <v>CircleK 93 Lương Khánh Thiện</v>
          </cell>
          <cell r="D334" t="str">
            <v>Hải Phòng</v>
          </cell>
          <cell r="I334" t="str">
            <v>Circlek; Circlekmienbac; MIENBAC</v>
          </cell>
          <cell r="J334" t="str">
            <v>CircleK 93 Lương Khánh Thiện</v>
          </cell>
          <cell r="M334" t="str">
            <v>93 Lương Khánh Thiện, Phường Cầu Đất, Quận Ngô Quyền, thành phố Hải Phòng</v>
          </cell>
          <cell r="N334">
            <v>67</v>
          </cell>
          <cell r="O334" t="b">
            <v>0</v>
          </cell>
          <cell r="P334" t="str">
            <v>CÔNG TY TNHH MTV THƯƠNG MẠI VÀ DỊCH VỤ NGỌC THƠM</v>
          </cell>
          <cell r="Q334" t="str">
            <v>Miền Bắc</v>
          </cell>
          <cell r="R334" t="str">
            <v>CircleK</v>
          </cell>
        </row>
        <row r="335">
          <cell r="A335" t="str">
            <v>CircleK-HPG-00-HP6016</v>
          </cell>
          <cell r="B335" t="str">
            <v>CircleK 412 Trần Thành Ngọ</v>
          </cell>
          <cell r="D335" t="str">
            <v>Hải Phòng</v>
          </cell>
          <cell r="I335" t="str">
            <v>Circlek; Circlekmienbac; MIENBAC</v>
          </cell>
          <cell r="J335" t="str">
            <v>CircleK 412 Trần Thành Ngọ</v>
          </cell>
          <cell r="M335" t="str">
            <v>412 Trần Thành Ngọ, Phường Trần Thành Ngọ, Quận Kiến An, thành phố Hải Phòng</v>
          </cell>
          <cell r="N335">
            <v>67</v>
          </cell>
          <cell r="O335" t="b">
            <v>0</v>
          </cell>
          <cell r="P335" t="str">
            <v>CÔNG TY TNHH MTV THƯƠNG MẠI VÀ DỊCH VỤ NGỌC THƠM</v>
          </cell>
          <cell r="Q335" t="str">
            <v>Miền Bắc</v>
          </cell>
          <cell r="R335" t="str">
            <v>CircleK</v>
          </cell>
        </row>
        <row r="336">
          <cell r="A336" t="str">
            <v>CircleK-HPG-00-HP6017</v>
          </cell>
          <cell r="B336" t="str">
            <v>CircleK 27 Lê Lợi</v>
          </cell>
          <cell r="D336" t="str">
            <v>Hải Phòng</v>
          </cell>
          <cell r="I336" t="str">
            <v>Circlek; Circlekmienbac; MIENBAC</v>
          </cell>
          <cell r="J336" t="str">
            <v>CircleK 27 Lê Lợi</v>
          </cell>
          <cell r="M336" t="str">
            <v>27 Lê Lợi, Phường Máy Tơ, Quận Ngô Quyền, thành phố Hải Phòng</v>
          </cell>
          <cell r="N336">
            <v>67</v>
          </cell>
          <cell r="O336" t="b">
            <v>0</v>
          </cell>
          <cell r="P336" t="str">
            <v>CÔNG TY TNHH MTV THƯƠNG MẠI VÀ DỊCH VỤ NGỌC THƠM</v>
          </cell>
          <cell r="Q336" t="str">
            <v>Miền Bắc</v>
          </cell>
          <cell r="R336" t="str">
            <v>CircleK</v>
          </cell>
        </row>
        <row r="337">
          <cell r="A337" t="str">
            <v>CircleK-HPG-00-HP6018</v>
          </cell>
          <cell r="B337" t="str">
            <v>CircleK Số 183 phố Văn Cao, Hải Phòng</v>
          </cell>
          <cell r="D337" t="str">
            <v>Hải Phòng</v>
          </cell>
          <cell r="I337" t="str">
            <v>Circlek; Circlekmienbac; MIENBAC</v>
          </cell>
          <cell r="J337" t="str">
            <v>CircleK Số 183 phố Văn Cao, Hải Phòng</v>
          </cell>
          <cell r="M337" t="str">
            <v>Số 183 phố Văn Cao, Phường Đằng Giang, Quận Ngô Quyền, Thành phố Hải Phòng, Việt Nam</v>
          </cell>
          <cell r="N337">
            <v>67</v>
          </cell>
          <cell r="O337" t="b">
            <v>0</v>
          </cell>
          <cell r="P337" t="str">
            <v>CÔNG TY TNHH MTV THƯƠNG MẠI VÀ DỊCH VỤ NGỌC THƠM</v>
          </cell>
          <cell r="Q337" t="str">
            <v>Miền Bắc</v>
          </cell>
          <cell r="R337" t="str">
            <v>CircleK</v>
          </cell>
        </row>
        <row r="338">
          <cell r="A338" t="str">
            <v>CircleK-HYN-00-ND8001</v>
          </cell>
          <cell r="B338" t="str">
            <v>CircleK Khu nhà phố Vịnh Đảo, TT-PT2C.23, Khu đô thị và thương mại Văn Giang (Ecopark)</v>
          </cell>
          <cell r="D338" t="str">
            <v>Hưng Yên</v>
          </cell>
          <cell r="I338" t="str">
            <v>Circlek; Circlekmienbac; MIENBAC</v>
          </cell>
          <cell r="J338" t="str">
            <v>CircleK Khu nhà phố Vịnh Đảo, TT-PT2C.23, Khu đô thị và thương mại Văn Giang (Ecopark)</v>
          </cell>
          <cell r="K338" t="str">
            <v>Khu nhà phố Vịnh Đảo, TT-PT2C.23, Khu đô thị và thương mại Văn Giang (Ecopark), xã Xuân Quang, huyện Văn Giang, tỉnh Hưng Yên</v>
          </cell>
          <cell r="M338" t="str">
            <v>Khu nhà phố Vịnh Đảo, TT-PT2C.23, Khu đô thị và thương mại Văn Giang (Ecopark), xã Xuân Quang, huyện Văn Giang, tỉnh Hưng Yên</v>
          </cell>
          <cell r="N338">
            <v>67</v>
          </cell>
          <cell r="O338" t="b">
            <v>0</v>
          </cell>
          <cell r="P338" t="str">
            <v>CÔNG TY TNHH MTV THƯƠNG MẠI VÀ DỊCH VỤ NGỌC THƠM</v>
          </cell>
          <cell r="Q338" t="str">
            <v>Miền Bắc</v>
          </cell>
          <cell r="R338" t="str">
            <v>CircleK</v>
          </cell>
        </row>
        <row r="339">
          <cell r="A339" t="str">
            <v>CircleK-HYN-00-ND8002</v>
          </cell>
          <cell r="B339" t="str">
            <v>CircleK Số MRA-095A, đường nội bộ Khu biệt thự Thủy Nguyên, Khu đô thị và thương mại Văn Giang (Ecopark)</v>
          </cell>
          <cell r="D339" t="str">
            <v>Hưng Yên</v>
          </cell>
          <cell r="I339" t="str">
            <v>Circlek; Circlekmienbac; MIENBAC</v>
          </cell>
          <cell r="J339" t="str">
            <v>CircleK Số MRA-095A, đường nội bộ Khu biệt thự Thủy Nguyên, Khu đô thị và thương mại Văn Giang (Ecopark)</v>
          </cell>
          <cell r="K339" t="str">
            <v>Số MRA-095A, đường nội bộ Khu biệt thự Thủy Nguyên, Khu đô thị và thương mại Văn Giang (Ecopark),  xã Xuân Quang, huyện Văn Giang, tỉnh Hưng Yên</v>
          </cell>
          <cell r="M339" t="str">
            <v>Số MRA-095A, đường nội bộ Khu biệt thự Thủy Nguyên, Khu đô thị và thương mại Văn Giang (Ecopark), xã Xuân Quang, huyện Văn Giang, tỉnh Hưng Yên</v>
          </cell>
          <cell r="N339">
            <v>67</v>
          </cell>
          <cell r="O339" t="b">
            <v>0</v>
          </cell>
          <cell r="P339" t="str">
            <v>CÔNG TY TNHH MTV THƯƠNG MẠI VÀ DỊCH VỤ NGỌC THƠM</v>
          </cell>
          <cell r="Q339" t="str">
            <v>Miền Bắc</v>
          </cell>
          <cell r="R339" t="str">
            <v>CircleK</v>
          </cell>
        </row>
        <row r="340">
          <cell r="A340" t="str">
            <v>CircleK-HYN-00-ND8003</v>
          </cell>
          <cell r="B340" t="str">
            <v>CircleK PT.09, khu nhà phố Phố Trúc, Khu đô thị và thương mại Văn Giang (Ecopark)</v>
          </cell>
          <cell r="D340" t="str">
            <v>Hưng Yên</v>
          </cell>
          <cell r="I340" t="str">
            <v>Circlek; Circlekmienbac; MIENBAC</v>
          </cell>
          <cell r="J340" t="str">
            <v>CircleK PT.09, khu nhà phố Phố Trúc, Khu đô thị và thương mại Văn Giang (Ecopark)</v>
          </cell>
          <cell r="K340" t="str">
            <v>PT.09, khu nhà phố Phố Trúc, Khu đô thị và thương mại Văn Giang (Ecopark),  xã Xuân Quang, huyện Văn Giang, tỉnh Hưng Yên</v>
          </cell>
          <cell r="M340" t="str">
            <v>PT.09, khu nhà phố Phố Trúc, Khu đô thị và thương mại Văn Giang (Ecopark), xã Xuân Quang, huyện Văn Giang, tỉnh Hưng Yên</v>
          </cell>
          <cell r="N340">
            <v>67</v>
          </cell>
          <cell r="O340" t="b">
            <v>0</v>
          </cell>
          <cell r="P340" t="str">
            <v>CÔNG TY TNHH MTV THƯƠNG MẠI VÀ DỊCH VỤ NGỌC THƠM</v>
          </cell>
          <cell r="Q340" t="str">
            <v>Miền Bắc</v>
          </cell>
          <cell r="R340" t="str">
            <v>CircleK</v>
          </cell>
        </row>
        <row r="341">
          <cell r="A341" t="str">
            <v>CircleK-TNN-00-TN0001</v>
          </cell>
          <cell r="B341" t="str">
            <v>CircleK Số 28 đường Lương Ngọc Quyến, Thái Nguyên</v>
          </cell>
          <cell r="D341" t="str">
            <v>Thái Nguyên</v>
          </cell>
          <cell r="I341" t="str">
            <v>Circlek; Circlekmienbac; MIENBAC</v>
          </cell>
          <cell r="J341" t="str">
            <v>CircleK Số 28 đường Lương Ngọc Quyến, Thái Nguyên</v>
          </cell>
          <cell r="M341" t="str">
            <v>Số 28 đường Lương Ngọc Quyến, Phường Quang Trung, Thành phố Thái Nguyên, Tỉnh Thái Nguyên, Việt Nam</v>
          </cell>
          <cell r="N341">
            <v>67</v>
          </cell>
          <cell r="O341" t="b">
            <v>0</v>
          </cell>
          <cell r="P341" t="str">
            <v>CÔNG TY TNHH MTV THƯƠNG MẠI VÀ DỊCH VỤ NGỌC THƠM</v>
          </cell>
          <cell r="Q341" t="str">
            <v>Miền Bắc</v>
          </cell>
          <cell r="R341" t="str">
            <v>CircleK</v>
          </cell>
        </row>
        <row r="342">
          <cell r="A342" t="str">
            <v>CircleK-TNN-00-TN0002</v>
          </cell>
          <cell r="B342" t="str">
            <v>CircleK Số 104 đường Z115, Tổ 2, Thái Nguyên</v>
          </cell>
          <cell r="D342" t="str">
            <v>Thái Nguyên</v>
          </cell>
          <cell r="I342" t="str">
            <v>Circlek; Circlekmienbac; MIENBAC</v>
          </cell>
          <cell r="J342" t="str">
            <v>CircleK Số 104 đường Z115, Tổ 2, Thái Nguyên</v>
          </cell>
          <cell r="M342" t="str">
            <v>Số 104 đường Z115, Tổ 2, Phường Tân Thịnh, Thành phố Thái Nguyên, Tỉnh Thái Nguyên, Việt Nam</v>
          </cell>
          <cell r="N342">
            <v>67</v>
          </cell>
          <cell r="O342" t="b">
            <v>0</v>
          </cell>
          <cell r="P342" t="str">
            <v>CÔNG TY TNHH MTV THƯƠNG MẠI VÀ DỊCH VỤ NGỌC THƠM</v>
          </cell>
          <cell r="Q342" t="str">
            <v>Miền Bắc</v>
          </cell>
          <cell r="R342" t="str">
            <v>CircleK</v>
          </cell>
        </row>
        <row r="343">
          <cell r="A343" t="str">
            <v>CircleK-TNN-00-TN0003</v>
          </cell>
          <cell r="B343" t="str">
            <v>CircleK Số 157 đường Bắc Sơn, Thái Nguyên</v>
          </cell>
          <cell r="D343" t="str">
            <v>Thái Nguyên</v>
          </cell>
          <cell r="I343" t="str">
            <v>Circlek; Circlekmienbac; MIENBAC</v>
          </cell>
          <cell r="J343" t="str">
            <v>CircleK Số 157 đường Bắc Sơn, Thái Nguyên</v>
          </cell>
          <cell r="M343" t="str">
            <v>Số 157 đường Bắc Sơn, Phường Hoàng Văn Thụ, Thành phố Thái Nguyên, Tỉnh Thái Nguyên, Việt Nam</v>
          </cell>
          <cell r="N343">
            <v>67</v>
          </cell>
          <cell r="O343" t="b">
            <v>0</v>
          </cell>
          <cell r="P343" t="str">
            <v>CÔNG TY TNHH MTV THƯƠNG MẠI VÀ DỊCH VỤ NGỌC THƠM</v>
          </cell>
          <cell r="Q343" t="str">
            <v>Miền Bắc</v>
          </cell>
          <cell r="R343" t="str">
            <v>CircleK</v>
          </cell>
        </row>
        <row r="344">
          <cell r="A344" t="str">
            <v>CircleK-TNN-00-TN0004</v>
          </cell>
          <cell r="B344" t="str">
            <v>CircleK Số 439 đường Lương Ngọc Quyến, Thái Nguyên</v>
          </cell>
          <cell r="D344" t="str">
            <v>Thái Nguyên</v>
          </cell>
          <cell r="I344" t="str">
            <v>Circlek; Circlekmienbac; MIENBAC</v>
          </cell>
          <cell r="J344" t="str">
            <v>CircleK Số 439 đường Lương Ngọc Quyến, Thái Nguyên</v>
          </cell>
          <cell r="M344" t="str">
            <v>Số 439 đường Lương Ngọc Quyến, Phường Hoàng Văn Thụ, Thành phố Thái Nguyên, Tỉnh Thái Nguyên, Việt Nam</v>
          </cell>
          <cell r="N344">
            <v>67</v>
          </cell>
          <cell r="O344" t="b">
            <v>0</v>
          </cell>
          <cell r="P344" t="str">
            <v>CÔNG TY TNHH MTV THƯƠNG MẠI VÀ DỊCH VỤ NGỌC THƠM</v>
          </cell>
          <cell r="Q344" t="str">
            <v>Miền Bắc</v>
          </cell>
          <cell r="R344" t="str">
            <v>CircleK</v>
          </cell>
        </row>
        <row r="345">
          <cell r="A345" t="str">
            <v>KL-HNI-TXN-CLASS</v>
          </cell>
          <cell r="B345" t="str">
            <v>CÔNG TY TNHH DỊCH VỤ VÀ THƯƠNG MẠI TOP CLASS</v>
          </cell>
          <cell r="D345" t="str">
            <v>Thành phố Hà Nội</v>
          </cell>
          <cell r="G345" t="str">
            <v>HN006</v>
          </cell>
          <cell r="H345" t="str">
            <v>Phan Trọng Cường</v>
          </cell>
          <cell r="I345" t="str">
            <v>MIENBAC</v>
          </cell>
          <cell r="J345" t="str">
            <v/>
          </cell>
          <cell r="L345" t="str">
            <v>0109635350</v>
          </cell>
          <cell r="M345" t="str">
            <v>Căn hộ số 02 nhà N7A, Khu đô thị mới Trung Hoà, Nhân Chính, Phường Nhân Chính, Quận Thanh Xuân, Thành phố Hà Nội, Việt Nam</v>
          </cell>
          <cell r="O345" t="b">
            <v>0</v>
          </cell>
          <cell r="P345" t="str">
            <v>CÔNG TY TNHH MTV THƯƠNG MẠI VÀ DỊCH VỤ NGỌC THƠM</v>
          </cell>
          <cell r="Q345" t="str">
            <v>Miền Bắc</v>
          </cell>
          <cell r="R345" t="str">
            <v>CLASS</v>
          </cell>
        </row>
        <row r="346">
          <cell r="A346" t="str">
            <v>CLEVERFOOD-HNI-GLM-000</v>
          </cell>
          <cell r="B346" t="str">
            <v>CÔNG TY CỔ PHẦN THỰC PHẨM SẠCH CLEVERFOOD</v>
          </cell>
          <cell r="C346" t="str">
            <v/>
          </cell>
          <cell r="D346" t="str">
            <v>Thành phố Hà Nội</v>
          </cell>
          <cell r="E346" t="str">
            <v>Huyện Gia Lâm</v>
          </cell>
          <cell r="I346" t="str">
            <v>MIENBAC</v>
          </cell>
          <cell r="K346" t="str">
            <v>Thôn Sen Hồ, Xã Lệ Chi, Huyện Gia Lâm, Thành phố Hà Nội, Việt Nam</v>
          </cell>
          <cell r="L346" t="str">
            <v>0107392399</v>
          </cell>
          <cell r="M346" t="str">
            <v>Thôn Sen Hồ, Xã Lệ Chi, Huyện Gia Lâm, Thành phố Hà Nội, Việt Nam</v>
          </cell>
          <cell r="N346">
            <v>60</v>
          </cell>
          <cell r="O346" t="b">
            <v>0</v>
          </cell>
          <cell r="P346" t="str">
            <v>CÔNG TY TNHH MTV THƯƠNG MẠI VÀ DỊCH VỤ NGỌC THƠM</v>
          </cell>
          <cell r="Q346" t="str">
            <v>Miền Bắc</v>
          </cell>
          <cell r="R346" t="str">
            <v>CLEVERFOOD</v>
          </cell>
        </row>
        <row r="347">
          <cell r="A347" t="str">
            <v>CLEVERFOOD-HNI-NTL-001</v>
          </cell>
          <cell r="B347" t="str">
            <v>cleverfood Lữ Đoàn Mỹ Đình</v>
          </cell>
          <cell r="C347" t="str">
            <v/>
          </cell>
          <cell r="D347" t="str">
            <v>Thành phố Hà Nội</v>
          </cell>
          <cell r="E347" t="str">
            <v>Quận Nam Từ Liêm</v>
          </cell>
          <cell r="G347" t="str">
            <v>HN007</v>
          </cell>
          <cell r="H347" t="str">
            <v>Đỗ Minh Quang</v>
          </cell>
          <cell r="I347" t="str">
            <v>MIENBAC;4%</v>
          </cell>
          <cell r="J347" t="str">
            <v>cleverfood Lữ Đoàn Mỹ Đình</v>
          </cell>
          <cell r="K347" t="str">
            <v>36 Lưu Hữu Phước, Mỹ Đình 1, Nam Từ Liêm, HN sđt 0966835686</v>
          </cell>
          <cell r="L347" t="str">
            <v/>
          </cell>
          <cell r="M347" t="str">
            <v>36 Lưu Hữu Phước, Mỹ Đình 1, Nam Từ Liêm, HN sđt 0966835686</v>
          </cell>
          <cell r="N347">
            <v>60</v>
          </cell>
          <cell r="O347" t="b">
            <v>0</v>
          </cell>
          <cell r="P347" t="str">
            <v>CÔNG TY TNHH MTV THƯƠNG MẠI VÀ DỊCH VỤ NGỌC THƠM</v>
          </cell>
          <cell r="Q347" t="str">
            <v>Miền Bắc</v>
          </cell>
          <cell r="R347" t="str">
            <v>CLEVERFOOD</v>
          </cell>
        </row>
        <row r="348">
          <cell r="A348" t="str">
            <v>CLEVERFOOD-HNI-CGY-002</v>
          </cell>
          <cell r="B348" t="str">
            <v>cleverfood Lữ Đoàn Hoàng Đạo Thúy</v>
          </cell>
          <cell r="C348" t="str">
            <v/>
          </cell>
          <cell r="D348" t="str">
            <v>Thành phố Hà Nội</v>
          </cell>
          <cell r="E348" t="str">
            <v>Quận Cầu Giấy</v>
          </cell>
          <cell r="G348" t="str">
            <v>HN006</v>
          </cell>
          <cell r="H348" t="str">
            <v>Phan Trọng Cường</v>
          </cell>
          <cell r="I348" t="str">
            <v>MIENBAC;4%</v>
          </cell>
          <cell r="J348" t="str">
            <v>cleverfood Lữ Đoàn Hoàng Đạo Thúy</v>
          </cell>
          <cell r="K348" t="str">
            <v>38 Ngõ 26 Đỗ Quang, Trung Hòa, Cầu Giấy, HN sđt: 0981992658</v>
          </cell>
          <cell r="L348" t="str">
            <v/>
          </cell>
          <cell r="M348" t="str">
            <v>38 Ngõ 26 Đỗ Quang, Trung Hòa, Cầu Giấy, HN</v>
          </cell>
          <cell r="N348">
            <v>60</v>
          </cell>
          <cell r="O348" t="b">
            <v>0</v>
          </cell>
          <cell r="P348" t="str">
            <v>CÔNG TY TNHH MTV THƯƠNG MẠI VÀ DỊCH VỤ NGỌC THƠM</v>
          </cell>
          <cell r="Q348" t="str">
            <v>Miền Bắc</v>
          </cell>
          <cell r="R348" t="str">
            <v>CLEVERFOOD</v>
          </cell>
        </row>
        <row r="349">
          <cell r="A349" t="str">
            <v>CLEVERFOOD-HNI-BTL-003</v>
          </cell>
          <cell r="B349" t="str">
            <v>cleverfood Lữ Đoàn 136 Hồ Tùng Mậu</v>
          </cell>
          <cell r="C349" t="str">
            <v/>
          </cell>
          <cell r="D349" t="str">
            <v>Thành phố Hà Nội</v>
          </cell>
          <cell r="E349" t="str">
            <v>Quận Bắc Từ Liêm</v>
          </cell>
          <cell r="G349" t="str">
            <v>HN006</v>
          </cell>
          <cell r="H349" t="str">
            <v>Phan Trọng Cường</v>
          </cell>
          <cell r="I349" t="str">
            <v>MIENBAC;4%</v>
          </cell>
          <cell r="J349" t="str">
            <v>cleverfood Lữ Đoàn 136 Hồ Tùng Mậu</v>
          </cell>
          <cell r="K349" t="str">
            <v>Tầng 1 tòa S3, KĐT Goldmark City, 136 Hồ Tùng Mậu, Bắc Từ Liêm, HN sđt 0966616356</v>
          </cell>
          <cell r="L349" t="str">
            <v/>
          </cell>
          <cell r="M349" t="str">
            <v>Tầng 1 tòa S3, KĐT Goldmark City, 136 Hồ Tùng Mậu, Bắc Từ Liêm, HN</v>
          </cell>
          <cell r="N349">
            <v>60</v>
          </cell>
          <cell r="O349" t="b">
            <v>0</v>
          </cell>
          <cell r="P349" t="str">
            <v>CÔNG TY TNHH MTV THƯƠNG MẠI VÀ DỊCH VỤ NGỌC THƠM</v>
          </cell>
          <cell r="Q349" t="str">
            <v>Miền Bắc</v>
          </cell>
          <cell r="R349" t="str">
            <v>CLEVERFOOD</v>
          </cell>
        </row>
        <row r="350">
          <cell r="A350" t="str">
            <v>CLEVERFOOD-HNI-CGY-004</v>
          </cell>
          <cell r="B350" t="str">
            <v>cleverfood Lữ Đoàn Nghĩa Đô</v>
          </cell>
          <cell r="C350" t="str">
            <v/>
          </cell>
          <cell r="D350" t="str">
            <v>Thành phố Hà Nội</v>
          </cell>
          <cell r="E350" t="str">
            <v>Quận Cầu Giấy</v>
          </cell>
          <cell r="G350" t="str">
            <v>HN006</v>
          </cell>
          <cell r="H350" t="str">
            <v>Phan Trọng Cường</v>
          </cell>
          <cell r="I350" t="str">
            <v>MIENBAC;4%</v>
          </cell>
          <cell r="J350" t="str">
            <v>cleverfood Lữ Đoàn Nghĩa Đô</v>
          </cell>
          <cell r="K350" t="str">
            <v>10/106 Hoàng Quốc Việt, Nghĩa Đô, Cầu Giấy, HN</v>
          </cell>
          <cell r="L350" t="str">
            <v/>
          </cell>
          <cell r="M350" t="str">
            <v>10/106 Hoàng Quốc Việt, Nghĩa Đô, Cầu Giấy, HN</v>
          </cell>
          <cell r="N350">
            <v>60</v>
          </cell>
          <cell r="O350" t="b">
            <v>0</v>
          </cell>
          <cell r="P350" t="str">
            <v>CÔNG TY TNHH MTV THƯƠNG MẠI VÀ DỊCH VỤ NGỌC THƠM</v>
          </cell>
          <cell r="Q350" t="str">
            <v>Miền Bắc</v>
          </cell>
          <cell r="R350" t="str">
            <v>CLEVERFOOD</v>
          </cell>
        </row>
        <row r="351">
          <cell r="A351" t="str">
            <v>CLEVERFOOD-HNI-TXN-005</v>
          </cell>
          <cell r="B351" t="str">
            <v>cleverfood Lữ Đoàn 460 Khương Đình</v>
          </cell>
          <cell r="C351" t="str">
            <v/>
          </cell>
          <cell r="D351" t="str">
            <v>Thành phố Hà Nội</v>
          </cell>
          <cell r="E351" t="str">
            <v>Quận Thanh Xuân</v>
          </cell>
          <cell r="G351" t="str">
            <v>HN007</v>
          </cell>
          <cell r="H351" t="str">
            <v>Đỗ Minh Quang</v>
          </cell>
          <cell r="I351" t="str">
            <v>MIENBAC;4%</v>
          </cell>
          <cell r="J351" t="str">
            <v>cleverfood Lữ Đoàn 460 Khương Đình</v>
          </cell>
          <cell r="K351" t="str">
            <v>Tầng 1 tòa G4 chung cư Five Star Garden, 460 Khương Đình, Thanh Xuân, HN sđt: 0965999253</v>
          </cell>
          <cell r="L351" t="str">
            <v/>
          </cell>
          <cell r="M351" t="str">
            <v>Tầng 1 tòa G4 chung cư Five Star Garden, 460 Khương Đình, Thanh Xuân, HN</v>
          </cell>
          <cell r="N351">
            <v>60</v>
          </cell>
          <cell r="O351" t="b">
            <v>0</v>
          </cell>
          <cell r="P351" t="str">
            <v>CÔNG TY TNHH MTV THƯƠNG MẠI VÀ DỊCH VỤ NGỌC THƠM</v>
          </cell>
          <cell r="Q351" t="str">
            <v>Miền Bắc</v>
          </cell>
          <cell r="R351" t="str">
            <v>CLEVERFOOD</v>
          </cell>
        </row>
        <row r="352">
          <cell r="A352" t="str">
            <v>CLEVERFOOD-HNI-NTL-006</v>
          </cell>
          <cell r="B352" t="str">
            <v>cleverfood Lữ Đoàn 21 Lê Đức Thọ</v>
          </cell>
          <cell r="C352" t="str">
            <v/>
          </cell>
          <cell r="D352" t="str">
            <v>Thành phố Hà Nội</v>
          </cell>
          <cell r="E352" t="str">
            <v>Quận Bắc Từ Liêm</v>
          </cell>
          <cell r="G352" t="str">
            <v>HN007</v>
          </cell>
          <cell r="H352" t="str">
            <v>Đỗ Minh Quang</v>
          </cell>
          <cell r="I352" t="str">
            <v>MIENBAC;4%</v>
          </cell>
          <cell r="J352" t="str">
            <v>cleverfood Lữ Đoàn 21 Lê Đức Thọ</v>
          </cell>
          <cell r="K352" t="str">
            <v>Đối diện sảnh tòa CT-B Chung cư Sun Square, Mỹ Đình 2, Từ Liêm, HN sđt: 0966533986</v>
          </cell>
          <cell r="L352" t="str">
            <v/>
          </cell>
          <cell r="M352" t="str">
            <v>Đối diện sảnh tòa CT-B Chung cư Sun Square, Mỹ Đình 2, Từ Liêm, HN</v>
          </cell>
          <cell r="N352">
            <v>60</v>
          </cell>
          <cell r="O352" t="b">
            <v>0</v>
          </cell>
          <cell r="P352" t="str">
            <v>CÔNG TY TNHH MTV THƯƠNG MẠI VÀ DỊCH VỤ NGỌC THƠM</v>
          </cell>
          <cell r="Q352" t="str">
            <v>Miền Bắc</v>
          </cell>
          <cell r="R352" t="str">
            <v>CLEVERFOOD</v>
          </cell>
        </row>
        <row r="353">
          <cell r="A353" t="str">
            <v>CLEVERFOOD-HNI-HBT-007</v>
          </cell>
          <cell r="B353" t="str">
            <v>cleverfood Lữ Đoàn Part 5 Times City</v>
          </cell>
          <cell r="C353" t="str">
            <v/>
          </cell>
          <cell r="D353" t="str">
            <v>Thành phố Hà Nội</v>
          </cell>
          <cell r="E353" t="str">
            <v>Quận Hai Bà Trưng</v>
          </cell>
          <cell r="G353" t="str">
            <v>HN007</v>
          </cell>
          <cell r="H353" t="str">
            <v>Đỗ Minh Quang</v>
          </cell>
          <cell r="I353" t="str">
            <v>MIENBAC;4%</v>
          </cell>
          <cell r="J353" t="str">
            <v>cleverfood Lữ Đoàn Part 5 Times City</v>
          </cell>
          <cell r="K353" t="str">
            <v>Part 5 KĐT Times City, 458 Minh Khai, Hai Bà Trưng, HN sđt: 0966538856</v>
          </cell>
          <cell r="L353" t="str">
            <v/>
          </cell>
          <cell r="M353" t="str">
            <v>Part 5 KĐT Times City, 458 Minh Khai, Hai Bà Trưng, HN</v>
          </cell>
          <cell r="N353">
            <v>60</v>
          </cell>
          <cell r="O353" t="b">
            <v>0</v>
          </cell>
          <cell r="P353" t="str">
            <v>CÔNG TY TNHH MTV THƯƠNG MẠI VÀ DỊCH VỤ NGỌC THƠM</v>
          </cell>
          <cell r="Q353" t="str">
            <v>Miền Bắc</v>
          </cell>
          <cell r="R353" t="str">
            <v>CLEVERFOOD</v>
          </cell>
        </row>
        <row r="354">
          <cell r="A354" t="str">
            <v>CLEVERFOOD-HNI-HBT-008</v>
          </cell>
          <cell r="B354" t="str">
            <v>cleverfood Lữ Đoàn T5 Times City</v>
          </cell>
          <cell r="C354" t="str">
            <v/>
          </cell>
          <cell r="D354" t="str">
            <v>Thành phố Hà Nội</v>
          </cell>
          <cell r="E354" t="str">
            <v>Quận Hai Bà Trưng</v>
          </cell>
          <cell r="G354" t="str">
            <v>HN007</v>
          </cell>
          <cell r="H354" t="str">
            <v>Đỗ Minh Quang</v>
          </cell>
          <cell r="I354" t="str">
            <v>MIENBAC;4%</v>
          </cell>
          <cell r="J354" t="str">
            <v>cleverfood Lữ Đoàn T5 Times City</v>
          </cell>
          <cell r="K354" t="str">
            <v>T5 KĐT Times City, 458 Minh Khai, Hai Bà Trưng, HN sđt: 0986998859</v>
          </cell>
          <cell r="L354" t="str">
            <v/>
          </cell>
          <cell r="M354" t="str">
            <v>T5 KĐT Times City, 458 Minh Khai, Hai Bà Trưng, HN</v>
          </cell>
          <cell r="N354">
            <v>60</v>
          </cell>
          <cell r="O354" t="b">
            <v>0</v>
          </cell>
          <cell r="P354" t="str">
            <v>CÔNG TY TNHH MTV THƯƠNG MẠI VÀ DỊCH VỤ NGỌC THƠM</v>
          </cell>
          <cell r="Q354" t="str">
            <v>Miền Bắc</v>
          </cell>
          <cell r="R354" t="str">
            <v>CLEVERFOOD</v>
          </cell>
        </row>
        <row r="355">
          <cell r="A355" t="str">
            <v>CLEVERFOOD-HNI-HBT-009</v>
          </cell>
          <cell r="B355" t="str">
            <v>cleverfood Lữ Đoàn Part 8 Times City</v>
          </cell>
          <cell r="C355" t="str">
            <v/>
          </cell>
          <cell r="D355" t="str">
            <v>Thành phố Hà Nội</v>
          </cell>
          <cell r="E355" t="str">
            <v>Quận Hai Bà Trưng</v>
          </cell>
          <cell r="G355" t="str">
            <v>HN007</v>
          </cell>
          <cell r="H355" t="str">
            <v>Đỗ Minh Quang</v>
          </cell>
          <cell r="I355" t="str">
            <v>MIENBAC;4%</v>
          </cell>
          <cell r="J355" t="str">
            <v>cleverfood Lữ Đoàn Part 8 Times City</v>
          </cell>
          <cell r="K355" t="str">
            <v>Part 8 KĐT Times City, 458 Minh Khai, Hai Bà Trưng, HN sđt: 0986213553</v>
          </cell>
          <cell r="L355" t="str">
            <v/>
          </cell>
          <cell r="M355" t="str">
            <v>Part 8 KĐT Times City, 458 Minh Khai, Hai Bà Trưng, HN</v>
          </cell>
          <cell r="N355">
            <v>60</v>
          </cell>
          <cell r="O355" t="b">
            <v>0</v>
          </cell>
          <cell r="P355" t="str">
            <v>CÔNG TY TNHH MTV THƯƠNG MẠI VÀ DỊCH VỤ NGỌC THƠM</v>
          </cell>
          <cell r="Q355" t="str">
            <v>Miền Bắc</v>
          </cell>
          <cell r="R355" t="str">
            <v>CLEVERFOOD</v>
          </cell>
        </row>
        <row r="356">
          <cell r="A356" t="str">
            <v>CLEVERFOOD-HNI-BDH-010</v>
          </cell>
          <cell r="B356" t="str">
            <v>cleverfood Lữ Đoàn Ba Đình</v>
          </cell>
          <cell r="C356" t="str">
            <v/>
          </cell>
          <cell r="D356" t="str">
            <v>Thành phố Hà Nội</v>
          </cell>
          <cell r="E356" t="str">
            <v>Quận Ba Đình</v>
          </cell>
          <cell r="G356" t="str">
            <v>HN006</v>
          </cell>
          <cell r="H356" t="str">
            <v>Phan Trọng Cường</v>
          </cell>
          <cell r="I356" t="str">
            <v>MIENBAC;4%</v>
          </cell>
          <cell r="J356" t="str">
            <v>cleverfood Lữ Đoàn Ba Đình</v>
          </cell>
          <cell r="K356" t="str">
            <v>14 Ngõ 191 Nguyễn Chí Thanh, quận Ba Đình, thành phố Hà Nội</v>
          </cell>
          <cell r="L356" t="str">
            <v/>
          </cell>
          <cell r="M356" t="str">
            <v>14 Ngõ 191 Nguyễn Chí Thanh, quận Ba Đình, thành phố Hà Nội</v>
          </cell>
          <cell r="N356">
            <v>60</v>
          </cell>
          <cell r="O356" t="b">
            <v>0</v>
          </cell>
          <cell r="P356" t="str">
            <v>CÔNG TY TNHH MTV THƯƠNG MẠI VÀ DỊCH VỤ NGỌC THƠM</v>
          </cell>
          <cell r="Q356" t="str">
            <v>Miền Bắc</v>
          </cell>
          <cell r="R356" t="str">
            <v>CLEVERFOOD</v>
          </cell>
        </row>
        <row r="357">
          <cell r="A357" t="str">
            <v>CLEVERFOOD-HNI-BDH-011</v>
          </cell>
          <cell r="B357" t="str">
            <v>Clever food điểm mới</v>
          </cell>
          <cell r="C357" t="str">
            <v/>
          </cell>
          <cell r="D357" t="str">
            <v>Thành phố Hà Nội</v>
          </cell>
          <cell r="E357" t="str">
            <v>Quận Ba Đình</v>
          </cell>
          <cell r="G357" t="str">
            <v>HN006</v>
          </cell>
          <cell r="H357" t="str">
            <v>Phan Trọng Cường</v>
          </cell>
          <cell r="I357" t="str">
            <v>MIENBAC;4%</v>
          </cell>
          <cell r="J357" t="str">
            <v>Clever food điểm mới</v>
          </cell>
          <cell r="K357" t="str">
            <v>216B Đội Cấn, p. Liễu Giai, Q. Ba Đình, Tp Hà Nội</v>
          </cell>
          <cell r="L357" t="str">
            <v/>
          </cell>
          <cell r="M357" t="str">
            <v>216B Đội Cấn, p. Liễu Giai, Q. Ba Đình, Tp Hà Nội</v>
          </cell>
          <cell r="N357">
            <v>60</v>
          </cell>
          <cell r="O357" t="b">
            <v>0</v>
          </cell>
          <cell r="P357" t="str">
            <v>CÔNG TY TNHH MTV THƯƠNG MẠI VÀ DỊCH VỤ NGỌC THƠM</v>
          </cell>
          <cell r="Q357" t="str">
            <v>Miền Bắc</v>
          </cell>
          <cell r="R357" t="str">
            <v>CLEVERFOOD</v>
          </cell>
        </row>
        <row r="358">
          <cell r="A358" t="str">
            <v>CLEVERFOOD-HNI-TXN-012</v>
          </cell>
          <cell r="B358" t="str">
            <v>cleverfood Toà A Goldseason, Quận Thanh Xuân</v>
          </cell>
          <cell r="C358" t="str">
            <v/>
          </cell>
          <cell r="D358" t="str">
            <v>Thành phố Hà Nội</v>
          </cell>
          <cell r="E358" t="str">
            <v>Quận Thanh Xuân</v>
          </cell>
          <cell r="G358" t="str">
            <v>HN007</v>
          </cell>
          <cell r="H358" t="str">
            <v>Đỗ Minh Quang</v>
          </cell>
          <cell r="I358" t="str">
            <v>MIENBAC;4%</v>
          </cell>
          <cell r="J358" t="str">
            <v>cleverfood Toà A Goldseason, Quận Thanh Xuân</v>
          </cell>
          <cell r="K358" t="str">
            <v>Toà A Goldseason, 47 Nguyễn Tuân, Quận Thanh Xuân, Hà Nội</v>
          </cell>
          <cell r="L358" t="str">
            <v/>
          </cell>
          <cell r="M358" t="str">
            <v>Toà A Goldseason, 47 Nguyễn Tuân, Quận Thanh Xuân, Hà Nội</v>
          </cell>
          <cell r="N358">
            <v>60</v>
          </cell>
          <cell r="O358" t="b">
            <v>0</v>
          </cell>
          <cell r="P358" t="str">
            <v>CÔNG TY TNHH MTV THƯƠNG MẠI VÀ DỊCH VỤ NGỌC THƠM</v>
          </cell>
          <cell r="Q358" t="str">
            <v>Miền Bắc</v>
          </cell>
          <cell r="R358" t="str">
            <v>CLEVERFOOD</v>
          </cell>
        </row>
        <row r="359">
          <cell r="A359" t="str">
            <v>KL-HNI-NTL-CMART2</v>
          </cell>
          <cell r="B359" t="str">
            <v>MAI VĂN THÁI</v>
          </cell>
          <cell r="D359" t="str">
            <v>Thành phố Hà Nội</v>
          </cell>
          <cell r="I359" t="str">
            <v>MIENBAC</v>
          </cell>
          <cell r="L359" t="str">
            <v>8781248542-001</v>
          </cell>
          <cell r="M359" t="str">
            <v>Lô 1 - CT1 Thăng Long, Phường Đại Mỗ, Thành phố Hà Nội, Việt Nam</v>
          </cell>
          <cell r="N359">
            <v>60</v>
          </cell>
          <cell r="O359" t="b">
            <v>0</v>
          </cell>
          <cell r="P359" t="str">
            <v>CÔNG TY TNHH MTV THƯƠNG MẠI VÀ DỊCH VỤ NGỌC THƠM</v>
          </cell>
          <cell r="Q359" t="str">
            <v>Miền Bắc</v>
          </cell>
          <cell r="R359" t="str">
            <v>CMART2</v>
          </cell>
        </row>
        <row r="360">
          <cell r="A360" t="str">
            <v>KL-HNI-HDG-CMART6</v>
          </cell>
          <cell r="B360" t="str">
            <v>Hộ kinh doanh Cmart 6 Việt Nam</v>
          </cell>
          <cell r="D360" t="str">
            <v>Thành phố Hà Nội</v>
          </cell>
          <cell r="I360" t="str">
            <v>MIENBAC</v>
          </cell>
          <cell r="L360" t="str">
            <v>0109522741-001</v>
          </cell>
          <cell r="M360" t="str">
            <v>Ki ốt 15,16,17,18 toà 19T1 Chung cư Luckyhouse, Phường Kiến Hưng, Thành phố Hà Nội, Việt Nam.</v>
          </cell>
          <cell r="O360" t="b">
            <v>0</v>
          </cell>
          <cell r="P360" t="str">
            <v>CÔNG TY TNHH MTV THƯƠNG MẠI VÀ DỊCH VỤ NGỌC THƠM</v>
          </cell>
          <cell r="Q360" t="str">
            <v>Miền Bắc</v>
          </cell>
          <cell r="R360" t="str">
            <v>CMART6</v>
          </cell>
        </row>
        <row r="361">
          <cell r="A361" t="str">
            <v>COOP-QNH-00-010</v>
          </cell>
          <cell r="B361" t="str">
            <v>CHI NHÁNH LIÊN HIỆP HỢP TÁC XÃ THƯƠNG MẠI TP.HCM - CO.OPMART HẠ LONG</v>
          </cell>
          <cell r="D361" t="str">
            <v>Quảng Ninh</v>
          </cell>
          <cell r="I361" t="str">
            <v>COOP; MIENNAM</v>
          </cell>
          <cell r="L361" t="str">
            <v>0301175691-010</v>
          </cell>
          <cell r="M361" t="str">
            <v>Khu Cột Đồng Hồ, Phường Bạch Đằng, Thành phố Hạ Long, Tỉnh Quảng Ninh, Việt Nam</v>
          </cell>
          <cell r="N361">
            <v>57</v>
          </cell>
          <cell r="O361" t="b">
            <v>0</v>
          </cell>
          <cell r="P361" t="str">
            <v>CÔNG TY TNHH MTV THƯƠNG MẠI VÀ DỊCH VỤ NGỌC THƠM</v>
          </cell>
          <cell r="Q361" t="str">
            <v>Miền Bắc</v>
          </cell>
          <cell r="R361" t="str">
            <v>COOP</v>
          </cell>
        </row>
        <row r="362">
          <cell r="A362" t="str">
            <v>COOP-BNH-00-014</v>
          </cell>
          <cell r="B362" t="str">
            <v>CHI NHÁNH LIÊN HIỆP HỢP TÁC XÃ THƯƠNG MẠI TP. HỒ CHÍ MINH - CO.OPMART BẮC GIANG</v>
          </cell>
          <cell r="D362" t="str">
            <v>Bắc Ninh</v>
          </cell>
          <cell r="I362" t="str">
            <v>COOP; MIENBAC</v>
          </cell>
          <cell r="L362" t="str">
            <v>0301175691-014</v>
          </cell>
          <cell r="M362" t="str">
            <v>Số 51, đường Nguyễn Văn Cừ, Phường Bắc Giang, Tỉnh Bắc Ninh, Việt Nam</v>
          </cell>
          <cell r="N362">
            <v>57</v>
          </cell>
          <cell r="O362" t="b">
            <v>0</v>
          </cell>
          <cell r="P362" t="str">
            <v>CÔNG TY TNHH MTV THƯƠNG MẠI VÀ DỊCH VỤ NGỌC THƠM</v>
          </cell>
          <cell r="Q362" t="str">
            <v>Miền Bắc</v>
          </cell>
          <cell r="R362" t="str">
            <v>COOP</v>
          </cell>
        </row>
        <row r="363">
          <cell r="A363" t="str">
            <v>COOP-NDH-00-034</v>
          </cell>
          <cell r="B363" t="str">
            <v>CHI NHÁNH LIÊN HIỆP HỢP TÁC XÃ THƯƠNG MẠI TP. HỒ CHÍ MINH-CO.OPMART NAM ĐỊNH</v>
          </cell>
          <cell r="D363" t="str">
            <v>Nam Định</v>
          </cell>
          <cell r="I363" t="str">
            <v>COOP; MIENNAM</v>
          </cell>
          <cell r="L363" t="str">
            <v>0301175691-034</v>
          </cell>
          <cell r="M363" t="str">
            <v>Số 91, đường Điện Biên, Phường Cửa Bắc, Thành phố Nam Định, Tỉnh Nam Định, Việt Nam</v>
          </cell>
          <cell r="N363">
            <v>57</v>
          </cell>
          <cell r="O363" t="b">
            <v>0</v>
          </cell>
          <cell r="P363" t="str">
            <v>CÔNG TY TNHH MTV THƯƠNG MẠI VÀ DỊCH VỤ NGỌC THƠM</v>
          </cell>
          <cell r="Q363" t="str">
            <v>Miền Bắc</v>
          </cell>
          <cell r="R363" t="str">
            <v>COOP</v>
          </cell>
        </row>
        <row r="364">
          <cell r="A364" t="str">
            <v>COOP-PTO-00-044</v>
          </cell>
          <cell r="B364" t="str">
            <v>CHI NHÁNH LIÊN HIỆP HTX THƯƠNG MẠI TP. HỒ CHÍ MINH CO.OPMART VIỆT TRÌ</v>
          </cell>
          <cell r="D364" t="str">
            <v>Phú Thọ</v>
          </cell>
          <cell r="I364" t="str">
            <v>COOP; MIENNAM</v>
          </cell>
          <cell r="L364" t="str">
            <v>0301175691-044</v>
          </cell>
          <cell r="M364" t="str">
            <v>Số 1606A Đường Hùng Vương, Phường Việt Trì, Tỉnh Phú Thọ, Việt Nam</v>
          </cell>
          <cell r="N364">
            <v>57</v>
          </cell>
          <cell r="O364" t="b">
            <v>0</v>
          </cell>
          <cell r="P364" t="str">
            <v>CÔNG TY TNHH MTV THƯƠNG MẠI VÀ DỊCH VỤ NGỌC THƠM</v>
          </cell>
          <cell r="Q364" t="str">
            <v>Miền Bắc</v>
          </cell>
          <cell r="R364" t="str">
            <v>COOP</v>
          </cell>
        </row>
        <row r="365">
          <cell r="A365" t="str">
            <v>COOP-HPG-00-072</v>
          </cell>
          <cell r="B365" t="str">
            <v>CHI NHÁNH LIÊN HIỆP HỢP TÁC XÃ THƯƠNG MẠI TP. HỒ CHÍ MINH - CO.OPMART VŨ YÊN</v>
          </cell>
          <cell r="D365" t="str">
            <v>Hải Phòng</v>
          </cell>
          <cell r="F365" t="str">
            <v>Phường Thủy Nguyên</v>
          </cell>
          <cell r="I365" t="str">
            <v>MIENBAC;COOP</v>
          </cell>
          <cell r="J365" t="str">
            <v>00577-CO.OPMART VU YEN</v>
          </cell>
          <cell r="K365" t="str">
            <v>Lô CCĐT-01, Khu B1, Vũ Yên-Tòa nhà Vincom Mega Mall Vũ Yên, phường Thủy Nguyên, thành phố Hải Phòng, Việt Nam</v>
          </cell>
          <cell r="L365" t="str">
            <v>0301175691-072</v>
          </cell>
          <cell r="M365" t="str">
            <v>Lô CCĐT-01, Khu B1, Vũ Yên-Tòa nhà Vincom Mega Mall Vũ Yên, phường Thủy Nguyên, thành phố Hải Phòng, Việt Nam</v>
          </cell>
          <cell r="N365">
            <v>57</v>
          </cell>
          <cell r="O365" t="b">
            <v>0</v>
          </cell>
          <cell r="P365" t="str">
            <v>CÔNG TY TNHH MTV THƯƠNG MẠI VÀ DỊCH VỤ NGỌC THƠM</v>
          </cell>
          <cell r="Q365" t="str">
            <v>Miền Bắc</v>
          </cell>
          <cell r="R365" t="str">
            <v>COOP</v>
          </cell>
        </row>
        <row r="366">
          <cell r="A366" t="str">
            <v>COOP-HTH-00-15001</v>
          </cell>
          <cell r="B366" t="str">
            <v>Cửa Hàng Co.opFood HT Hải Thượng Lãn Ông</v>
          </cell>
          <cell r="C366" t="str">
            <v>hệ thống coopfood tỉnh</v>
          </cell>
          <cell r="D366" t="str">
            <v>Hà Tĩnh</v>
          </cell>
          <cell r="I366" t="str">
            <v>COOP; Coopfood; MIENNAM</v>
          </cell>
          <cell r="J366" t="str">
            <v>Cửa Hàng Co.opFood HT Hải Thượng Lãn Ông</v>
          </cell>
          <cell r="K366" t="str">
            <v>208 Hải Thượng Lãn Ông, Tỉnh Hà Tĩnh</v>
          </cell>
          <cell r="L366" t="str">
            <v/>
          </cell>
          <cell r="M366" t="str">
            <v>208 Hải Thượng Lãn Ông, Tỉnh Hà Tĩnh</v>
          </cell>
          <cell r="N366">
            <v>57</v>
          </cell>
          <cell r="O366" t="b">
            <v>0</v>
          </cell>
          <cell r="P366" t="str">
            <v>CÔNG TY TNHH MTV THƯƠNG MẠI VÀ DỊCH VỤ NGỌC THƠM</v>
          </cell>
          <cell r="Q366" t="str">
            <v>Miền Bắc</v>
          </cell>
          <cell r="R366" t="str">
            <v>COOP</v>
          </cell>
        </row>
        <row r="367">
          <cell r="A367" t="str">
            <v>COOP-HTH-00-15004</v>
          </cell>
          <cell r="B367" t="str">
            <v>Cửa hàng Coopfood HT Vũ Quang</v>
          </cell>
          <cell r="D367" t="str">
            <v>Hà Tĩnh</v>
          </cell>
          <cell r="E367" t="str">
            <v>Thành phố Hà Tĩnh</v>
          </cell>
          <cell r="G367" t="str">
            <v>SG004</v>
          </cell>
          <cell r="H367" t="str">
            <v>Huỳnh Quốc Phong</v>
          </cell>
          <cell r="I367" t="str">
            <v>Coopfood;COOP;MIENNAM</v>
          </cell>
          <cell r="J367" t="str">
            <v>Cửa hàng Coopfood HT Vũ Quang</v>
          </cell>
          <cell r="K367" t="str">
            <v>Số 88 - Tổ 9, Đường Vũ Quang-Phường Trần Phú-Tp Hà Tĩnh-Tỉnh Hà Tĩnh</v>
          </cell>
          <cell r="L367" t="str">
            <v/>
          </cell>
          <cell r="M367" t="str">
            <v>Số 88 - Tổ 9, Đường Vũ Quang-Phường Trần Phú-Tp Hà Tĩnh-Tỉnh Hà Tĩnh</v>
          </cell>
          <cell r="N367">
            <v>57</v>
          </cell>
          <cell r="O367" t="b">
            <v>0</v>
          </cell>
          <cell r="P367" t="str">
            <v>CÔNG TY TNHH MTV THƯƠNG MẠI VÀ DỊCH VỤ NGỌC THƠM</v>
          </cell>
          <cell r="Q367" t="str">
            <v>Miền Bắc</v>
          </cell>
          <cell r="R367" t="str">
            <v>COOP</v>
          </cell>
        </row>
        <row r="368">
          <cell r="A368" t="str">
            <v>COOP-THA-00-18506</v>
          </cell>
          <cell r="B368" t="str">
            <v>Cửa Hàng Co.opFood TH Tân Thành</v>
          </cell>
          <cell r="D368" t="str">
            <v>Thanh Hóa</v>
          </cell>
          <cell r="I368" t="str">
            <v>COOP; Coopfood; MIENBAC</v>
          </cell>
          <cell r="J368" t="str">
            <v>Cửa Hàng Co.opFood TH Tân Thành</v>
          </cell>
          <cell r="K368" t="str">
            <v>Lô số 51+52 MBQH 90/UB-CN phường Đông Vệ, thành phố Thanh Hóa, tỉnh Thanh Hóa</v>
          </cell>
          <cell r="M368" t="str">
            <v>Lô số 51+52 MBQH 90/UB-CN phường Đông Vệ, thành phố Thanh Hóa, tỉnh Thanh Hóa</v>
          </cell>
          <cell r="N368">
            <v>57</v>
          </cell>
          <cell r="O368" t="b">
            <v>0</v>
          </cell>
          <cell r="P368" t="str">
            <v>CÔNG TY TNHH MTV THƯƠNG MẠI VÀ DỊCH VỤ NGỌC THƠM</v>
          </cell>
          <cell r="Q368" t="str">
            <v>Miền Bắc</v>
          </cell>
          <cell r="R368" t="str">
            <v>COOP</v>
          </cell>
        </row>
        <row r="369">
          <cell r="A369" t="str">
            <v>COOP-HTH-00-3801</v>
          </cell>
          <cell r="B369" t="str">
            <v>Cửa Hàng Co.opFood HT Hồng Lĩnh</v>
          </cell>
          <cell r="C369" t="str">
            <v>hệ thống coopfood tỉnh</v>
          </cell>
          <cell r="D369" t="str">
            <v>Hà Tĩnh</v>
          </cell>
          <cell r="I369" t="str">
            <v>COOP; Coopfood; MIENNAM</v>
          </cell>
          <cell r="J369" t="str">
            <v>Cửa Hàng Co.opFood HT Hồng Lĩnh</v>
          </cell>
          <cell r="K369" t="str">
            <v>Số 1A, đường Nguyễn Đông Chi, P.Nam Hồng, TX Hồng Lĩnh, Tỉnh Hà Tĩnh. sđt 0911867376</v>
          </cell>
          <cell r="L369" t="str">
            <v/>
          </cell>
          <cell r="M369" t="str">
            <v>Số 1A, đường Nguyễn Đông Chi, P.Nam Hồng, TX Hồng Lĩnh, Tỉnh Hà Tĩnh</v>
          </cell>
          <cell r="N369">
            <v>57</v>
          </cell>
          <cell r="O369" t="b">
            <v>0</v>
          </cell>
          <cell r="P369" t="str">
            <v>CÔNG TY TNHH MTV THƯƠNG MẠI VÀ DỊCH VỤ NGỌC THƠM</v>
          </cell>
          <cell r="Q369" t="str">
            <v>Miền Bắc</v>
          </cell>
          <cell r="R369" t="str">
            <v>COOP</v>
          </cell>
        </row>
        <row r="370">
          <cell r="A370" t="str">
            <v>COOP-HTH-00-3802</v>
          </cell>
          <cell r="B370" t="str">
            <v>Cửa Hàng Co.opFood HT Nguyễn Biên</v>
          </cell>
          <cell r="C370" t="str">
            <v>hệ thống coopfood tỉnh</v>
          </cell>
          <cell r="D370" t="str">
            <v>Hà Tĩnh</v>
          </cell>
          <cell r="I370" t="str">
            <v>COOP; Coopfood; MIENNAM</v>
          </cell>
          <cell r="J370" t="str">
            <v>Cửa Hàng Co.opFood HT Nguyễn Biên</v>
          </cell>
          <cell r="K370" t="str">
            <v>Số 34 Nguyễn Biên, xã Cẩm Xuyên, tỉnh Hà Tĩnh, sđt : 0972.276.546 anh trường</v>
          </cell>
          <cell r="L370" t="str">
            <v/>
          </cell>
          <cell r="M370" t="str">
            <v>Số 34 Nguyễn Biên, xã Cẩm Xuyên, tỉnh Hà Tĩnh</v>
          </cell>
          <cell r="N370">
            <v>57</v>
          </cell>
          <cell r="O370" t="b">
            <v>0</v>
          </cell>
          <cell r="P370" t="str">
            <v>CÔNG TY TNHH MTV THƯƠNG MẠI VÀ DỊCH VỤ NGỌC THƠM</v>
          </cell>
          <cell r="Q370" t="str">
            <v>Miền Bắc</v>
          </cell>
          <cell r="R370" t="str">
            <v>COOP</v>
          </cell>
        </row>
        <row r="371">
          <cell r="A371" t="str">
            <v>COOP-HTH-00-3804</v>
          </cell>
          <cell r="B371" t="str">
            <v>Cửa Hàng Co.opFood Hà Huy Tập (15005)</v>
          </cell>
          <cell r="C371" t="str">
            <v>hệ thống coopfood tỉnh</v>
          </cell>
          <cell r="D371" t="str">
            <v>Hà Tĩnh</v>
          </cell>
          <cell r="I371" t="str">
            <v>COOP; Coopfood; MIENNAM</v>
          </cell>
          <cell r="J371" t="str">
            <v>Cửa Hàng Co.opFood Hà Huy Tập (15005)</v>
          </cell>
          <cell r="K371" t="str">
            <v>365-367 Đường Hà Huy Tập, tổ 3, Phường Hà Huy Tập, Tp.Hà Tĩnh, Tỉnh Hà Tĩnh</v>
          </cell>
          <cell r="L371" t="str">
            <v/>
          </cell>
          <cell r="M371" t="str">
            <v>365-367 Đường Hà Huy Tập, tổ 3, Phường Hà Huy Tập, Tp.Hà Tĩnh, Tỉnh Hà Tĩnh</v>
          </cell>
          <cell r="N371">
            <v>57</v>
          </cell>
          <cell r="O371" t="b">
            <v>0</v>
          </cell>
          <cell r="P371" t="str">
            <v>CÔNG TY TNHH MTV THƯƠNG MẠI VÀ DỊCH VỤ NGỌC THƠM</v>
          </cell>
          <cell r="Q371" t="str">
            <v>Miền Bắc</v>
          </cell>
          <cell r="R371" t="str">
            <v>COOP</v>
          </cell>
        </row>
        <row r="372">
          <cell r="A372" t="str">
            <v>COOP-HNI-TXN-9102</v>
          </cell>
          <cell r="B372" t="str">
            <v>Co.op Food Miền Bắc</v>
          </cell>
          <cell r="C372" t="str">
            <v/>
          </cell>
          <cell r="D372" t="str">
            <v>Thành phố Hà Nội</v>
          </cell>
          <cell r="E372" t="str">
            <v>Quận Thanh Xuân</v>
          </cell>
          <cell r="G372" t="str">
            <v>HN008</v>
          </cell>
          <cell r="H372" t="str">
            <v>Nguyễn Minh Sơn</v>
          </cell>
          <cell r="I372" t="str">
            <v>MIENBAC;Coopfood;COOP</v>
          </cell>
          <cell r="J372" t="str">
            <v>09102-CO.OPFOOD CF MIEN BAC (HN HAPULICO)</v>
          </cell>
          <cell r="K372" t="str">
            <v>Tầng 1, Tòa 17T4 Dự án Hapulico Complex, Số 01 Đường Nguyễn Huy Tưởng, Phường Thanh Xuân, TP.Hà Nội, Việt Nam</v>
          </cell>
          <cell r="M372" t="str">
            <v>Tầng 1, Tòa 17T4 Dự án Hapulico Complex, Số 01 Đường Nguyễn Huy Tưởng, Phường Thanh Xuân, TP.Hà Nội, Việt Nam</v>
          </cell>
          <cell r="N372">
            <v>57</v>
          </cell>
          <cell r="O372" t="b">
            <v>0</v>
          </cell>
          <cell r="P372" t="str">
            <v>C6 HÀ NỘI</v>
          </cell>
          <cell r="Q372" t="str">
            <v>Miền Bắc</v>
          </cell>
          <cell r="R372" t="str">
            <v>COOP</v>
          </cell>
        </row>
        <row r="373">
          <cell r="A373" t="str">
            <v>COOP-HNI-NTL-9103</v>
          </cell>
          <cell r="B373" t="str">
            <v>Cửa hàng Co.op Food HN Bắc Hà C14</v>
          </cell>
          <cell r="C373" t="str">
            <v/>
          </cell>
          <cell r="D373" t="str">
            <v>Thành phố Hà Nội</v>
          </cell>
          <cell r="G373" t="str">
            <v>HN004</v>
          </cell>
          <cell r="H373" t="str">
            <v>Hoàng Thanh Huy</v>
          </cell>
          <cell r="I373" t="str">
            <v>MIENBAC;Coopfood;COOP</v>
          </cell>
          <cell r="J373" t="str">
            <v>09103-CO.OPFOOD HN BAC HA C14</v>
          </cell>
          <cell r="K373" t="str">
            <v>Tầng 01 của Tòa CT2 Tòa Nhà Bắc Hà C14, Phường Đại Mỗ, TP Hà Nội</v>
          </cell>
          <cell r="M373" t="str">
            <v>Tầng 01 của Tòa CT2 Tòa Nhà Bắc Hà C14, Phường Đại Mỗ, TP Hà Nội</v>
          </cell>
          <cell r="N373">
            <v>57</v>
          </cell>
          <cell r="O373" t="b">
            <v>0</v>
          </cell>
          <cell r="P373" t="str">
            <v>C6 HÀ NỘI</v>
          </cell>
          <cell r="Q373" t="str">
            <v>Miền Bắc</v>
          </cell>
          <cell r="R373" t="str">
            <v>COOP</v>
          </cell>
        </row>
        <row r="374">
          <cell r="A374" t="str">
            <v>COOP-HNI-TXN-9104</v>
          </cell>
          <cell r="B374" t="str">
            <v>Cửa hàng Co.op Food HN Triều Khúc</v>
          </cell>
          <cell r="C374" t="str">
            <v/>
          </cell>
          <cell r="D374" t="str">
            <v>Thành phố Hà Nội</v>
          </cell>
          <cell r="G374" t="str">
            <v>HN008</v>
          </cell>
          <cell r="H374" t="str">
            <v>Nguyễn Minh Sơn</v>
          </cell>
          <cell r="I374" t="str">
            <v>MIENBAC;Coopfood;COOP</v>
          </cell>
          <cell r="J374" t="str">
            <v>09104-CO.OPFOOD HN TRIEU KHUC</v>
          </cell>
          <cell r="K374" t="str">
            <v>B8 Pandora 53 Triều Khúc, Phường Thanh Xuân, TP Hà Nội</v>
          </cell>
          <cell r="M374" t="str">
            <v>B8 Pandora 53 Triều Khúc, Phường Thanh Xuân, TP Hà Nội</v>
          </cell>
          <cell r="N374">
            <v>57</v>
          </cell>
          <cell r="O374" t="b">
            <v>0</v>
          </cell>
          <cell r="P374" t="str">
            <v>C6 HÀ NỘI</v>
          </cell>
          <cell r="Q374" t="str">
            <v>Miền Bắc</v>
          </cell>
          <cell r="R374" t="str">
            <v>COOP</v>
          </cell>
        </row>
        <row r="375">
          <cell r="A375" t="str">
            <v>COOP-HNI-NTL-9105</v>
          </cell>
          <cell r="B375" t="str">
            <v>Cửa hàng Co.op Food HN Bắc Hà Tower</v>
          </cell>
          <cell r="C375" t="str">
            <v/>
          </cell>
          <cell r="D375" t="str">
            <v>Thành phố Hà Nội</v>
          </cell>
          <cell r="G375" t="str">
            <v>HN004</v>
          </cell>
          <cell r="H375" t="str">
            <v>Hoàng Thanh Huy</v>
          </cell>
          <cell r="I375" t="str">
            <v>MIENBAC;Coopfood;COOP</v>
          </cell>
          <cell r="J375" t="str">
            <v>09105-CO.OPFOOD HN BAC HA TOWER</v>
          </cell>
          <cell r="K375" t="str">
            <v>Một phần tầng 01, CT2, Bắc Hà Tower, Phường Đại Mỗ, TP Hà Nội</v>
          </cell>
          <cell r="M375" t="str">
            <v>Một phần tầng 01, CT2, Bắc Hà Tower, Phường Đại Mỗ, TP Hà Nội</v>
          </cell>
          <cell r="N375">
            <v>57</v>
          </cell>
          <cell r="O375" t="b">
            <v>0</v>
          </cell>
          <cell r="P375" t="str">
            <v>C6 HÀ NỘI</v>
          </cell>
          <cell r="Q375" t="str">
            <v>Miền Bắc</v>
          </cell>
          <cell r="R375" t="str">
            <v>COOP</v>
          </cell>
        </row>
        <row r="376">
          <cell r="A376" t="str">
            <v>COOP-HNI-TXN-9106</v>
          </cell>
          <cell r="B376" t="str">
            <v>Cửa hàng Co.op Food HN Khương Trung</v>
          </cell>
          <cell r="C376" t="str">
            <v/>
          </cell>
          <cell r="D376" t="str">
            <v>Thành phố Hà Nội</v>
          </cell>
          <cell r="E376" t="str">
            <v>Quận Thanh Xuân</v>
          </cell>
          <cell r="G376" t="str">
            <v>HN008</v>
          </cell>
          <cell r="H376" t="str">
            <v>Nguyễn Minh Sơn</v>
          </cell>
          <cell r="I376" t="str">
            <v>MIENBAC;Coopfood;COOP</v>
          </cell>
          <cell r="J376" t="str">
            <v>09106-CO.OPFOOD HN KHUONG TRUNG</v>
          </cell>
          <cell r="K376" t="str">
            <v>Tầng 1 Chung cư Star Tower – 283 Khương Trung, Quận Thanh Xuân, HN</v>
          </cell>
          <cell r="M376" t="str">
            <v>Tầng 1 Chung cư Star Tower – 283 Khương Trung, Quận Thanh Xuân, HN</v>
          </cell>
          <cell r="N376">
            <v>57</v>
          </cell>
          <cell r="O376" t="b">
            <v>0</v>
          </cell>
          <cell r="P376" t="str">
            <v>C6 HÀ NỘI</v>
          </cell>
          <cell r="Q376" t="str">
            <v>Miền Bắc</v>
          </cell>
          <cell r="R376" t="str">
            <v>COOP</v>
          </cell>
        </row>
        <row r="377">
          <cell r="A377" t="str">
            <v>COOP-HNI-NTL-9107</v>
          </cell>
          <cell r="B377" t="str">
            <v>Cửa hàng Co.op Food HN Phùng Khoang</v>
          </cell>
          <cell r="C377" t="str">
            <v/>
          </cell>
          <cell r="D377" t="str">
            <v>Thành phố Hà Nội</v>
          </cell>
          <cell r="G377" t="str">
            <v>HN004</v>
          </cell>
          <cell r="H377" t="str">
            <v>Hoàng Thanh Huy</v>
          </cell>
          <cell r="I377" t="str">
            <v>MIENBAC;Coopfood;COOP</v>
          </cell>
          <cell r="J377" t="str">
            <v>09107-CO.OPFOOD HN PHUNG KHOANG</v>
          </cell>
          <cell r="K377" t="str">
            <v>Số 16 và số 17, lô số 2 thuộc Dự án khu nhà ở Phùng Khoang, Phường Đại Mỗ, TP Hà Nội</v>
          </cell>
          <cell r="M377" t="str">
            <v>Số 16 và số 17, lô số 2 thuộc Dự án khu nhà ở Phùng Khoang, Phường Đại Mỗ, TP Hà Nội</v>
          </cell>
          <cell r="N377">
            <v>57</v>
          </cell>
          <cell r="O377" t="b">
            <v>0</v>
          </cell>
          <cell r="P377" t="str">
            <v>C6 HÀ NỘI</v>
          </cell>
          <cell r="Q377" t="str">
            <v>Miền Bắc</v>
          </cell>
          <cell r="R377" t="str">
            <v>COOP</v>
          </cell>
        </row>
        <row r="378">
          <cell r="A378" t="str">
            <v>COOP-HNI-HDG-9108</v>
          </cell>
          <cell r="B378" t="str">
            <v>Cửa hàng Co.op Food HN Văn Khê</v>
          </cell>
          <cell r="C378" t="str">
            <v/>
          </cell>
          <cell r="D378" t="str">
            <v>Thành phố Hà Nội</v>
          </cell>
          <cell r="G378" t="str">
            <v>HN004</v>
          </cell>
          <cell r="H378" t="str">
            <v>Hoàng Thanh Huy</v>
          </cell>
          <cell r="I378" t="str">
            <v>MIENBAC;Coopfood;COOP</v>
          </cell>
          <cell r="J378" t="str">
            <v>09108-CO.OPFOOD HN VAN KHE</v>
          </cell>
          <cell r="K378" t="str">
            <v>400m2 tầng 01 tòa nhà CT5A thuộc dự án Văn Khê tại địa chỉ Khu đô thị Văn Khê, Phường Hà Đông, TP Hà Nội</v>
          </cell>
          <cell r="M378" t="str">
            <v>400m2 tầng 01 tòa nhà CT5A thuộc dự án Văn Khê tại địa chỉ Khu đô thị Văn Khê, Phường Hà Đông, TP Hà Nội</v>
          </cell>
          <cell r="N378">
            <v>57</v>
          </cell>
          <cell r="O378" t="b">
            <v>0</v>
          </cell>
          <cell r="P378" t="str">
            <v>C6 HÀ NỘI</v>
          </cell>
          <cell r="Q378" t="str">
            <v>Miền Bắc</v>
          </cell>
          <cell r="R378" t="str">
            <v>COOP</v>
          </cell>
        </row>
        <row r="379">
          <cell r="A379" t="str">
            <v>COOP-HNI-HDG-9109</v>
          </cell>
          <cell r="B379" t="str">
            <v>Cửa hàng Co.op Food HN The Vesta</v>
          </cell>
          <cell r="C379" t="str">
            <v/>
          </cell>
          <cell r="D379" t="str">
            <v>Thành phố Hà Nội</v>
          </cell>
          <cell r="G379" t="str">
            <v>HN004</v>
          </cell>
          <cell r="H379" t="str">
            <v>Hoàng Thanh Huy</v>
          </cell>
          <cell r="I379" t="str">
            <v>MIENBAC;Coopfood;COOP</v>
          </cell>
          <cell r="J379" t="str">
            <v>09109-CO.OPFOOD HN THE VESTA</v>
          </cell>
          <cell r="K379" t="str">
            <v>Kiot số 06-07 thuộc tầng 1- Tầng dịch vụ thương mại Tòa V3 của dự án khu nhà ở Xã hội Phú Lãm – The Vesta, Phường Phú Lương, TP Hà Nội</v>
          </cell>
          <cell r="M379" t="str">
            <v>Kiot số 06-07 thuộc tầng 1- Tầng dịch vụ thương mại Tòa V3 của dự án khu nhà ở Xã hội Phú Lãm – The Vesta, Phường Phú Lương, TP Hà Nội</v>
          </cell>
          <cell r="N379">
            <v>57</v>
          </cell>
          <cell r="O379" t="b">
            <v>0</v>
          </cell>
          <cell r="P379" t="str">
            <v>C6 HÀ NỘI</v>
          </cell>
          <cell r="Q379" t="str">
            <v>Miền Bắc</v>
          </cell>
          <cell r="R379" t="str">
            <v>COOP</v>
          </cell>
        </row>
        <row r="380">
          <cell r="A380" t="str">
            <v>COOP-HNI-BTL-9110</v>
          </cell>
          <cell r="B380" t="str">
            <v>Cửa hàng Co.op Food HN Green Stars</v>
          </cell>
          <cell r="C380" t="str">
            <v/>
          </cell>
          <cell r="D380" t="str">
            <v>Thành phố Hà Nội</v>
          </cell>
          <cell r="E380" t="str">
            <v>Quận Bắc Từ Liêm</v>
          </cell>
          <cell r="G380" t="str">
            <v>HN004</v>
          </cell>
          <cell r="H380" t="str">
            <v>Hoàng Thanh Huy</v>
          </cell>
          <cell r="I380" t="str">
            <v>MIENBAC;Coopfood;COOP</v>
          </cell>
          <cell r="J380" t="str">
            <v>09110-CO.OPFOOD HN GREEN STARS</v>
          </cell>
          <cell r="K380" t="str">
            <v>Tầng 1- Tòa 21B5-chung cư Green Stars  -234 Phạm Văn Đồng, Cổ Nhuế - Bắc Từ Liêm - Hà Nội</v>
          </cell>
          <cell r="M380" t="str">
            <v>Tầng 1- Tòa 21B5-chung cư Green Stars  -234 Phạm Văn Đồng, Cổ Nhuế - Bắc Từ Liêm - Hà Nội</v>
          </cell>
          <cell r="N380">
            <v>57</v>
          </cell>
          <cell r="O380" t="b">
            <v>0</v>
          </cell>
          <cell r="P380" t="str">
            <v>C6 HÀ NỘI</v>
          </cell>
          <cell r="Q380" t="str">
            <v>Miền Bắc</v>
          </cell>
          <cell r="R380" t="str">
            <v>COOP</v>
          </cell>
        </row>
        <row r="381">
          <cell r="A381" t="str">
            <v>COOP-HNI-HDG-9114</v>
          </cell>
          <cell r="B381" t="str">
            <v>Cửa hàng Co.op Food HN AnLand</v>
          </cell>
          <cell r="C381" t="str">
            <v/>
          </cell>
          <cell r="D381" t="str">
            <v>Thành phố Hà Nội</v>
          </cell>
          <cell r="G381" t="str">
            <v>HN004</v>
          </cell>
          <cell r="H381" t="str">
            <v>Hoàng Thanh Huy</v>
          </cell>
          <cell r="I381" t="str">
            <v>MIENBAC;Coopfood;COOP</v>
          </cell>
          <cell r="J381" t="str">
            <v>09114-CO.OPFOOD HN ANLAND</v>
          </cell>
          <cell r="K381" t="str">
            <v>Cửa hàng Shophouse số 04, mã căn SH04, tầng 1 -2 thuộc tòa HH01B thuộc dự án Hỗn Hợp thương mại và nhà ở HH01 (Anland), tại Khu đô thị mới Dương Nội, Phường Dương Nội, TP Hà Nội</v>
          </cell>
          <cell r="M381" t="str">
            <v>Cửa hàng Shophouse số 04, mã căn SH04, tầng 1 -2 thuộc tòa HH01B thuộc dự án Hỗn Hợp thương mại và nhà ở HH01 (Anland), tại Khu đô thị mới Dương Nội, Phường Dương Nội, TP Hà Nội</v>
          </cell>
          <cell r="N381">
            <v>57</v>
          </cell>
          <cell r="O381" t="b">
            <v>0</v>
          </cell>
          <cell r="P381" t="str">
            <v>C6 HÀ NỘI</v>
          </cell>
          <cell r="Q381" t="str">
            <v>Miền Bắc</v>
          </cell>
          <cell r="R381" t="str">
            <v>COOP</v>
          </cell>
        </row>
        <row r="382">
          <cell r="A382" t="str">
            <v>COOP-HNI-BTL-9115</v>
          </cell>
          <cell r="B382" t="str">
            <v>Cửa hàng Co.op Food HN Ecohome</v>
          </cell>
          <cell r="C382" t="str">
            <v/>
          </cell>
          <cell r="D382" t="str">
            <v>Thành phố Hà Nội</v>
          </cell>
          <cell r="E382" t="str">
            <v>Quận Bắc Từ Liêm</v>
          </cell>
          <cell r="G382" t="str">
            <v>HN004</v>
          </cell>
          <cell r="H382" t="str">
            <v>Hoàng Thanh Huy</v>
          </cell>
          <cell r="I382" t="str">
            <v>MIENBAC;Coopfood;COOP</v>
          </cell>
          <cell r="J382" t="str">
            <v>09115-CO.OPFOOD HN ECOHOME</v>
          </cell>
          <cell r="K382" t="str">
            <v>Tầng 1, Số C2.15 Sảnh B thuộc tòa Ecohome 2, Đường Tân Xuân, Xã Đông Ngạc, Quận Bắc Từ Liêm, HN</v>
          </cell>
          <cell r="M382" t="str">
            <v>Tầng 1, Số C2.15 Sảnh B thuộc tòa Ecohome 2, Đường Tân Xuân, Xã Đông Ngạc, Quận Bắc Từ Liêm, HN</v>
          </cell>
          <cell r="N382">
            <v>57</v>
          </cell>
          <cell r="O382" t="b">
            <v>0</v>
          </cell>
          <cell r="P382" t="str">
            <v>C6 HÀ NỘI</v>
          </cell>
          <cell r="Q382" t="str">
            <v>Miền Bắc</v>
          </cell>
          <cell r="R382" t="str">
            <v>COOP</v>
          </cell>
        </row>
        <row r="383">
          <cell r="A383" t="str">
            <v>COOP-HNI-BTL-9116</v>
          </cell>
          <cell r="B383" t="str">
            <v>Cửa hàng Co.op Food HN Nghĩa Đô</v>
          </cell>
          <cell r="C383" t="str">
            <v/>
          </cell>
          <cell r="D383" t="str">
            <v>Thành phố Hà Nội</v>
          </cell>
          <cell r="E383" t="str">
            <v>Quận Bắc Từ Liêm</v>
          </cell>
          <cell r="G383" t="str">
            <v>HN004</v>
          </cell>
          <cell r="H383" t="str">
            <v>Hoàng Thanh Huy</v>
          </cell>
          <cell r="I383" t="str">
            <v>MIENBAC;Coopfood;COOP</v>
          </cell>
          <cell r="J383" t="str">
            <v>09116-CO.OPFOOD HN NGHIA DO</v>
          </cell>
          <cell r="K383" t="str">
            <v>Gian hàng số 04 Tòa nhà CT1B, tầng 1 Khu đô thị Nghĩa Đô, Ngõ 106 Hoàng Quốc Việt, Phường Cổ Nhuế 1, Quận Bắc Từ Liêm, HN</v>
          </cell>
          <cell r="M383" t="str">
            <v>Gian hàng số 04 Tòa nhà CT1B, tầng 1 Khu đô thị Nghĩa Đô, Ngõ 106 Hoàng Quốc Việt, Phường Cổ Nhuế 1, Quận Bắc Từ Liêm, HN</v>
          </cell>
          <cell r="N383">
            <v>57</v>
          </cell>
          <cell r="O383" t="b">
            <v>0</v>
          </cell>
          <cell r="P383" t="str">
            <v>C6 HÀ NỘI</v>
          </cell>
          <cell r="Q383" t="str">
            <v>Miền Bắc</v>
          </cell>
          <cell r="R383" t="str">
            <v>COOP</v>
          </cell>
        </row>
        <row r="384">
          <cell r="A384" t="str">
            <v>COOP-HNI-LBN-9120</v>
          </cell>
          <cell r="B384" t="str">
            <v>Cửa hàng Co.op Food HN VP2 Linh Đàm</v>
          </cell>
          <cell r="C384" t="str">
            <v/>
          </cell>
          <cell r="D384" t="str">
            <v>Thành phố Hà Nội</v>
          </cell>
          <cell r="G384" t="str">
            <v>HN003</v>
          </cell>
          <cell r="H384" t="str">
            <v>Nguyễn Văn Thạch</v>
          </cell>
          <cell r="I384" t="str">
            <v>MIENBAC;Coopfood;COOP</v>
          </cell>
          <cell r="J384" t="str">
            <v>09120-CO.OPFOOD HN VP2 LINH DAM</v>
          </cell>
          <cell r="K384" t="str">
            <v>Tầng 1, chung cư NO-VP2 , Khu dịch vụ tổng hợp và nhà ở hồ Linh Đàm, Phường Hoàng Liệt, TP Hà Nội</v>
          </cell>
          <cell r="M384" t="str">
            <v>Tầng 1, chung cư NO-VP2 , Khu dịch vụ tổng hợp và nhà ở hồ Linh Đàm, Phường Hoàng Liệt, TP Hà Nội</v>
          </cell>
          <cell r="N384">
            <v>57</v>
          </cell>
          <cell r="O384" t="b">
            <v>0</v>
          </cell>
          <cell r="P384" t="str">
            <v>C6 HÀ NỘI</v>
          </cell>
          <cell r="Q384" t="str">
            <v>Miền Bắc</v>
          </cell>
          <cell r="R384" t="str">
            <v>COOP</v>
          </cell>
        </row>
        <row r="385">
          <cell r="A385" t="str">
            <v>COOP-HNI-HDG-9124</v>
          </cell>
          <cell r="B385" t="str">
            <v>Cửa hàng Co.op Food HN The K-Park</v>
          </cell>
          <cell r="C385" t="str">
            <v/>
          </cell>
          <cell r="D385" t="str">
            <v>Thành phố Hà Nội</v>
          </cell>
          <cell r="G385" t="str">
            <v>HN004</v>
          </cell>
          <cell r="H385" t="str">
            <v>Hoàng Thanh Huy</v>
          </cell>
          <cell r="I385" t="str">
            <v>MIENBAC;Coopfood;COOP</v>
          </cell>
          <cell r="J385" t="str">
            <v>09124-CO.OPFOOD HN THE K-PARK</v>
          </cell>
          <cell r="K385" t="str">
            <v>Căn Ki ốt thương mại SH 42, Tầng 01, Tòa K3, Dự án Đầu tư xây dựng Khu nhà ở Hi Brand tại Khu đô thị mới Văn Phú, Phường Kiến Hưng, TP Hà Nội (The K-park)</v>
          </cell>
          <cell r="M385" t="str">
            <v>Căn Ki ốt thương mại SH 42, Tầng 01, Tòa K3, Dự án Đầu tư xây dựng Khu nhà ở Hi Brand tại Khu đô thị mới Văn Phú, Phường Kiến Hưng, TP Hà Nội (The K-park)</v>
          </cell>
          <cell r="N385">
            <v>57</v>
          </cell>
          <cell r="O385" t="b">
            <v>0</v>
          </cell>
          <cell r="P385" t="str">
            <v>C6 HÀ NỘI</v>
          </cell>
          <cell r="Q385" t="str">
            <v>Miền Bắc</v>
          </cell>
          <cell r="R385" t="str">
            <v>COOP</v>
          </cell>
        </row>
        <row r="386">
          <cell r="A386" t="str">
            <v>COOP-HNI-HMI-9126</v>
          </cell>
          <cell r="B386" t="str">
            <v>Cửa hàng Co.op Food HN Kim Văn Kim Lũ</v>
          </cell>
          <cell r="C386" t="str">
            <v/>
          </cell>
          <cell r="D386" t="str">
            <v>Thành phố Hà Nội</v>
          </cell>
          <cell r="G386" t="str">
            <v>HN003</v>
          </cell>
          <cell r="H386" t="str">
            <v>Nguyễn Văn Thạch</v>
          </cell>
          <cell r="I386" t="str">
            <v>MIENBAC;Coopfood;COOP</v>
          </cell>
          <cell r="J386" t="str">
            <v>09126-CO.OPFOOD HN KIM VAN KIM LU</v>
          </cell>
          <cell r="K386" t="str">
            <v>Nhà liền kề số 07 và số 08, Lô Liền kề TT2, Dự án Khu đô thị mới Kim Văn – Kim Lũ, Phường Định Công, TP Hà Nội</v>
          </cell>
          <cell r="M386" t="str">
            <v>Nhà liền kề số 07 và số 08, Lô Liền kề TT2, Dự án Khu đô thị mới Kim Văn – Kim Lũ, Phường Định Công, TP Hà Nội</v>
          </cell>
          <cell r="N386">
            <v>57</v>
          </cell>
          <cell r="O386" t="b">
            <v>0</v>
          </cell>
          <cell r="P386" t="str">
            <v>C6 HÀ NỘI</v>
          </cell>
          <cell r="Q386" t="str">
            <v>Miền Bắc</v>
          </cell>
          <cell r="R386" t="str">
            <v>COOP</v>
          </cell>
        </row>
        <row r="387">
          <cell r="A387" t="str">
            <v>COOP-HNI-TOI-9131</v>
          </cell>
          <cell r="B387" t="str">
            <v>Cửa hàng Co.op Food HN Thanh Hà Cienco 5</v>
          </cell>
          <cell r="C387" t="str">
            <v/>
          </cell>
          <cell r="D387" t="str">
            <v>Thành phố Hà Nội</v>
          </cell>
          <cell r="E387" t="str">
            <v>Huyện Thanh Oai</v>
          </cell>
          <cell r="G387" t="str">
            <v>HN008</v>
          </cell>
          <cell r="H387" t="str">
            <v>Nguyễn Minh Sơn</v>
          </cell>
          <cell r="I387" t="str">
            <v>MIENBAC;Coopfood;COOP</v>
          </cell>
          <cell r="J387" t="str">
            <v>09131-CO.OPFOOD HN THANH HA CIENCO 5</v>
          </cell>
          <cell r="K387" t="str">
            <v>Tầng 1, Kiot số 2 và số 4, Tòa nhà B2.1- HH03C, Khu đô thị Thanh Hà Cienco 5, xã Cự Khê, Huyện Thanh Oai, HN</v>
          </cell>
          <cell r="M387" t="str">
            <v>Tầng 1, Kiot số 2 và số 4, Tòa nhà B2.1- HH03C, Khu đô thị Thanh Hà Cienco 5, xã Cự Khê, Huyện Thanh Oai, HN</v>
          </cell>
          <cell r="N387">
            <v>57</v>
          </cell>
          <cell r="O387" t="b">
            <v>0</v>
          </cell>
          <cell r="P387" t="str">
            <v>C6 HÀ NỘI</v>
          </cell>
          <cell r="Q387" t="str">
            <v>Miền Bắc</v>
          </cell>
          <cell r="R387" t="str">
            <v>COOP</v>
          </cell>
        </row>
        <row r="388">
          <cell r="A388" t="str">
            <v>COOP-HNI-HDG-9134</v>
          </cell>
          <cell r="B388" t="str">
            <v>Cửa hàng Co.op Food HN Xuân Mai Dương Nội</v>
          </cell>
          <cell r="C388" t="str">
            <v/>
          </cell>
          <cell r="D388" t="str">
            <v>Thành phố Hà Nội</v>
          </cell>
          <cell r="E388" t="str">
            <v>Quận Hà Đông</v>
          </cell>
          <cell r="G388" t="str">
            <v>HN004</v>
          </cell>
          <cell r="H388" t="str">
            <v>Hoàng Thanh Huy</v>
          </cell>
          <cell r="I388" t="str">
            <v>MIENBAC;Coopfood;COOP</v>
          </cell>
          <cell r="J388" t="str">
            <v>09134-CO.OPFOOD HN XUAN MAI DUONG NOI</v>
          </cell>
          <cell r="K388" t="str">
            <v>Tầng 1, Lô số 04B, Tòa L, Dự án HH2 Khu đô thị mới Dương Nội, Phường Yên Nghĩa, TP Hà Nội</v>
          </cell>
          <cell r="M388" t="str">
            <v>Tầng 1, Lô số 04B, Tòa L, Dự án HH2 Khu đô thị mới Dương Nội, Phường Yên Nghĩa, TP Hà Nội</v>
          </cell>
          <cell r="N388">
            <v>57</v>
          </cell>
          <cell r="O388" t="b">
            <v>0</v>
          </cell>
          <cell r="P388" t="str">
            <v>C6 HÀ NỘI</v>
          </cell>
          <cell r="Q388" t="str">
            <v>Miền Bắc</v>
          </cell>
          <cell r="R388" t="str">
            <v>COOP</v>
          </cell>
        </row>
        <row r="389">
          <cell r="A389" t="str">
            <v>COOP-HNI-BTL-9138</v>
          </cell>
          <cell r="B389" t="str">
            <v>Cửa hàng Co.op Food HN Thái Hà CT4</v>
          </cell>
          <cell r="C389" t="str">
            <v/>
          </cell>
          <cell r="D389" t="str">
            <v>Thành phố Hà Nội</v>
          </cell>
          <cell r="G389" t="str">
            <v>HN004</v>
          </cell>
          <cell r="H389" t="str">
            <v>Hoàng Thanh Huy</v>
          </cell>
          <cell r="I389" t="str">
            <v>MIENBAC;Coopfood;COOP</v>
          </cell>
          <cell r="J389" t="str">
            <v>09138-CO.OPFOOD HN THAI HA CT4</v>
          </cell>
          <cell r="K389" t="str">
            <v>Tầng 1, Lô 02, Tòa CT4, Dự án nhà ở cho cán bộ chiến sĩ – Bộ Công an, Phường Đông Ngạc, TP Hà Nội</v>
          </cell>
          <cell r="M389" t="str">
            <v>Tầng 1, Lô 02, Tòa CT4, Dự án nhà ở cho cán bộ chiến sĩ – Bộ Công an, Phường Đông Ngạc, TP Hà Nội</v>
          </cell>
          <cell r="N389">
            <v>57</v>
          </cell>
          <cell r="O389" t="b">
            <v>0</v>
          </cell>
          <cell r="P389" t="str">
            <v>C6 HÀ NỘI</v>
          </cell>
          <cell r="Q389" t="str">
            <v>Miền Bắc</v>
          </cell>
          <cell r="R389" t="str">
            <v>COOP</v>
          </cell>
        </row>
        <row r="390">
          <cell r="A390" t="str">
            <v>COOP-HNI-BTL-9139</v>
          </cell>
          <cell r="B390" t="str">
            <v>Cửa hàng Co.op Food HN Thái Hà HH</v>
          </cell>
          <cell r="C390" t="str">
            <v/>
          </cell>
          <cell r="D390" t="str">
            <v>Thành phố Hà Nội</v>
          </cell>
          <cell r="G390" t="str">
            <v>HN004</v>
          </cell>
          <cell r="H390" t="str">
            <v>Hoàng Thanh Huy</v>
          </cell>
          <cell r="I390" t="str">
            <v>MIENBAC;Coopfood;COOP</v>
          </cell>
          <cell r="J390" t="str">
            <v>09139-CO.OPFOOD HN THAI HA HH</v>
          </cell>
          <cell r="K390" t="str">
            <v>Tầng 1, Lô số 05.1, Nhà chung cư HH, Dự án nhà ở Xã hội cho cán bộ chiến sĩ - Bộ Công an, Phường Đông Ngạc, TP Hà Nội</v>
          </cell>
          <cell r="M390" t="str">
            <v>Tầng 1, Lô số 05.1, Nhà chung cư HH, Dự án nhà ở Xã hội cho cán bộ chiến sĩ - Bộ Công an, Phường Đông Ngạc, TP Hà Nội</v>
          </cell>
          <cell r="N390">
            <v>57</v>
          </cell>
          <cell r="O390" t="b">
            <v>0</v>
          </cell>
          <cell r="P390" t="str">
            <v>C6 HÀ NỘI</v>
          </cell>
          <cell r="Q390" t="str">
            <v>Miền Bắc</v>
          </cell>
          <cell r="R390" t="str">
            <v>COOP</v>
          </cell>
        </row>
        <row r="391">
          <cell r="A391" t="str">
            <v>COOP-HNI-HMI-9141</v>
          </cell>
          <cell r="B391" t="str">
            <v>Cửa hàng Co.op Food HN Mandarin</v>
          </cell>
          <cell r="C391" t="str">
            <v/>
          </cell>
          <cell r="D391" t="str">
            <v>Thành phố Hà Nội</v>
          </cell>
          <cell r="G391" t="str">
            <v>HN003</v>
          </cell>
          <cell r="H391" t="str">
            <v>Nguyễn Văn Thạch</v>
          </cell>
          <cell r="I391" t="str">
            <v>MIENBAC;Coopfood;COOP</v>
          </cell>
          <cell r="J391" t="str">
            <v>09141-CO.OPFOOD HN MANDARIN</v>
          </cell>
          <cell r="K391" t="str">
            <v>Tầng 1, TM 108.2, Tòa D, Tổ hợp Dịch vụ thương mại văn hóa thể thao, nhà ở và văn phòng cho thuê (Mandarin Garden), số 493 Trương Định, Phường Hoàng Mai, TP Hà Nội</v>
          </cell>
          <cell r="M391" t="str">
            <v>Tầng 1, TM 108.2, Tòa D, Tổ hợp Dịch vụ thương mại văn hóa thể thao, nhà ở và văn phòng cho thuê (Mandarin Garden), số 493 Trương Định, Phường Hoàng Mai, TP Hà Nội</v>
          </cell>
          <cell r="N391">
            <v>57</v>
          </cell>
          <cell r="O391" t="b">
            <v>0</v>
          </cell>
          <cell r="P391" t="str">
            <v>C6 HÀ NỘI</v>
          </cell>
          <cell r="Q391" t="str">
            <v>Miền Bắc</v>
          </cell>
          <cell r="R391" t="str">
            <v>COOP</v>
          </cell>
        </row>
        <row r="392">
          <cell r="A392" t="str">
            <v>COOP-HNI-HMI-9143</v>
          </cell>
          <cell r="B392" t="str">
            <v>Cửa hàng Co.op Food HN VP6 Linh Đàm</v>
          </cell>
          <cell r="C392" t="str">
            <v/>
          </cell>
          <cell r="D392" t="str">
            <v>Thành phố Hà Nội</v>
          </cell>
          <cell r="G392" t="str">
            <v>HN003</v>
          </cell>
          <cell r="H392" t="str">
            <v>Nguyễn Văn Thạch</v>
          </cell>
          <cell r="I392" t="str">
            <v>MIENBAC;Coopfood;COOP</v>
          </cell>
          <cell r="J392" t="str">
            <v>09143-CO.OPFOOD HN VP6 LINH ĐAM</v>
          </cell>
          <cell r="K392" t="str">
            <v>Ô số 11, Lô Ơ2, Bán đảo Linh Đàm, Phường Hoàng Liệt, TP Hà Nội</v>
          </cell>
          <cell r="M392" t="str">
            <v>Ô số 11, Lô Ơ2, Bán đảo Linh Đàm, Phường Hoàng Liệt, TP Hà Nội</v>
          </cell>
          <cell r="N392">
            <v>57</v>
          </cell>
          <cell r="O392" t="b">
            <v>0</v>
          </cell>
          <cell r="P392" t="str">
            <v>C6 HÀ NỘI</v>
          </cell>
          <cell r="Q392" t="str">
            <v>Miền Bắc</v>
          </cell>
          <cell r="R392" t="str">
            <v>COOP</v>
          </cell>
        </row>
        <row r="393">
          <cell r="A393" t="str">
            <v>COOP-HNI-HMI-9144</v>
          </cell>
          <cell r="B393" t="str">
            <v>Cửa hàng Co.op Food HN Sakura</v>
          </cell>
          <cell r="C393" t="str">
            <v/>
          </cell>
          <cell r="D393" t="str">
            <v>Thành phố Hà Nội</v>
          </cell>
          <cell r="G393" t="str">
            <v>HN008</v>
          </cell>
          <cell r="H393" t="str">
            <v>Nguyễn Minh Sơn</v>
          </cell>
          <cell r="I393" t="str">
            <v>MIENBAC;Coopfood;COOP</v>
          </cell>
          <cell r="J393" t="str">
            <v>09144-CO.OPFOOD HN SAKURA</v>
          </cell>
          <cell r="K393" t="str">
            <v>Tầng 1, Kiot 102, Tòa CT13, Khu đô thị mới Tứ Hiệp (Chung cư Sakura), Xã Thanh Trì, TP Hà Nội</v>
          </cell>
          <cell r="M393" t="str">
            <v>Tầng 1, Kiot 102, Tòa CT13, Khu đô thị mới Tứ Hiệp (Chung cư Sakura), Xã Thanh Trì, TP Hà Nội</v>
          </cell>
          <cell r="N393">
            <v>57</v>
          </cell>
          <cell r="O393" t="b">
            <v>0</v>
          </cell>
          <cell r="P393" t="str">
            <v>C6 HÀ NỘI</v>
          </cell>
          <cell r="Q393" t="str">
            <v>Miền Bắc</v>
          </cell>
          <cell r="R393" t="str">
            <v>COOP</v>
          </cell>
        </row>
        <row r="394">
          <cell r="A394" t="str">
            <v>COOP-HNI-HDG-9146</v>
          </cell>
          <cell r="B394" t="str">
            <v>Cửa hàng Co.op Food HN V7 The Vesta</v>
          </cell>
          <cell r="C394" t="str">
            <v/>
          </cell>
          <cell r="D394" t="str">
            <v>Thành phố Hà Nội</v>
          </cell>
          <cell r="G394" t="str">
            <v>HN004</v>
          </cell>
          <cell r="H394" t="str">
            <v>Hoàng Thanh Huy</v>
          </cell>
          <cell r="I394" t="str">
            <v>MIENBAC;Coopfood;COOP</v>
          </cell>
          <cell r="J394" t="str">
            <v>09146-CO.OPFOOD HN V7 THE VESTA</v>
          </cell>
          <cell r="K394" t="str">
            <v>Tầng 1, Kiot 18, Tòa V7, Khu nhà ở Xã hội Phú Lãm – The Vesta, Phường Phú Lương, TP Hà Nội</v>
          </cell>
          <cell r="M394" t="str">
            <v>Tầng 1, Kiot 18, Tòa V7, Khu nhà ở Xã hội Phú Lãm – The Vesta, Phường Phú Lương, TP Hà Nội</v>
          </cell>
          <cell r="N394">
            <v>57</v>
          </cell>
          <cell r="O394" t="b">
            <v>0</v>
          </cell>
          <cell r="P394" t="str">
            <v>C6 HÀ NỘI</v>
          </cell>
          <cell r="Q394" t="str">
            <v>Miền Bắc</v>
          </cell>
          <cell r="R394" t="str">
            <v>COOP</v>
          </cell>
        </row>
        <row r="395">
          <cell r="A395" t="str">
            <v>COOP-HNI-TTI-9148</v>
          </cell>
          <cell r="B395" t="str">
            <v>Cửa hàng Co.op Food HN Tecco Skyville Tower</v>
          </cell>
          <cell r="C395" t="str">
            <v/>
          </cell>
          <cell r="D395" t="str">
            <v>Thành phố Hà Nội</v>
          </cell>
          <cell r="E395" t="str">
            <v>Huyện Thanh Trì</v>
          </cell>
          <cell r="G395" t="str">
            <v>HN008</v>
          </cell>
          <cell r="H395" t="str">
            <v>Nguyễn Minh Sơn</v>
          </cell>
          <cell r="I395" t="str">
            <v>MIENBAC;Coopfood;COOP</v>
          </cell>
          <cell r="J395" t="str">
            <v>09148-CO.OPFOOD HN TECCO SKYVILLE TOWER</v>
          </cell>
          <cell r="K395" t="str">
            <v>Tầng 1, Căn DV-01, Dự án Tecco Skyville Tower, Xã Tứ Hiệp, Huyện Thanh Trì, Hà Nội</v>
          </cell>
          <cell r="M395" t="str">
            <v>Tầng 1, Căn DV-01, Dự án Tecco Skyville Tower, Xã Tứ Hiệp, Huyện Thanh Trì, Hà Nội</v>
          </cell>
          <cell r="N395">
            <v>57</v>
          </cell>
          <cell r="O395" t="b">
            <v>0</v>
          </cell>
          <cell r="P395" t="str">
            <v>C6 HÀ NỘI</v>
          </cell>
          <cell r="Q395" t="str">
            <v>Miền Bắc</v>
          </cell>
          <cell r="R395" t="str">
            <v>COOP</v>
          </cell>
        </row>
        <row r="396">
          <cell r="A396" t="str">
            <v>COOP-HNI-NTL-9149</v>
          </cell>
          <cell r="B396" t="str">
            <v>Cửa hàng Co.op Food HN Hateco</v>
          </cell>
          <cell r="C396" t="str">
            <v/>
          </cell>
          <cell r="D396" t="str">
            <v>Thành phố Hà Nội</v>
          </cell>
          <cell r="G396" t="str">
            <v>HN004</v>
          </cell>
          <cell r="H396" t="str">
            <v>Hoàng Thanh Huy</v>
          </cell>
          <cell r="I396" t="str">
            <v>MIENBAC;Coopfood;COOP</v>
          </cell>
          <cell r="J396" t="str">
            <v>09149-CO.OPFOOD HN HATECO</v>
          </cell>
          <cell r="K396" t="str">
            <v>Tầng 1, Tòa CT01B, Khu nhà ở Hateco 6, Phường Xuân Phương, TP Hà Nội</v>
          </cell>
          <cell r="M396" t="str">
            <v>Tầng 1, Tòa CT01B, Khu nhà ở Hateco 6, Phường Xuân Phương, TP Hà Nội</v>
          </cell>
          <cell r="N396">
            <v>57</v>
          </cell>
          <cell r="O396" t="b">
            <v>0</v>
          </cell>
          <cell r="P396" t="str">
            <v>C6 HÀ NỘI</v>
          </cell>
          <cell r="Q396" t="str">
            <v>Miền Bắc</v>
          </cell>
          <cell r="R396" t="str">
            <v>COOP</v>
          </cell>
        </row>
        <row r="397">
          <cell r="A397" t="str">
            <v>COOP-HNI-HDG-9150</v>
          </cell>
          <cell r="B397" t="str">
            <v>Cửa hàng Co.op Food HN Lucky House</v>
          </cell>
          <cell r="C397" t="str">
            <v/>
          </cell>
          <cell r="D397" t="str">
            <v>Thành phố Hà Nội</v>
          </cell>
          <cell r="E397" t="str">
            <v>Quận Hà Đông</v>
          </cell>
          <cell r="G397" t="str">
            <v>HN004</v>
          </cell>
          <cell r="H397" t="str">
            <v>Hoàng Thanh Huy</v>
          </cell>
          <cell r="I397" t="str">
            <v>MIENBAC;Coopfood;COOP</v>
          </cell>
          <cell r="J397" t="str">
            <v>09150-CO.OPFOOD HN LUCKY HOUSE</v>
          </cell>
          <cell r="K397" t="str">
            <v>Kiot số 15-16-17-18, Toà 19T1, Dự án nhà ở xã hội Kiến Hưng (Lucky House), Phường Kiến Hưng, Quận Hà Đông, HN</v>
          </cell>
          <cell r="M397" t="str">
            <v>Kiot số 15-16-17-18, Toà 19T1, Dự án nhà ở xã hội Kiến Hưng (Lucky House), Phường Kiến Hưng, Quận Hà Đông, HN</v>
          </cell>
          <cell r="N397">
            <v>57</v>
          </cell>
          <cell r="O397" t="b">
            <v>0</v>
          </cell>
          <cell r="P397" t="str">
            <v>C6 HÀ NỘI</v>
          </cell>
          <cell r="Q397" t="str">
            <v>Miền Bắc</v>
          </cell>
          <cell r="R397" t="str">
            <v>COOP</v>
          </cell>
        </row>
        <row r="398">
          <cell r="A398" t="str">
            <v>COOP-HNI-HMI-9151</v>
          </cell>
          <cell r="B398" t="str">
            <v>Cửa hàng Co.op Food HN Đại Đồng</v>
          </cell>
          <cell r="C398" t="str">
            <v/>
          </cell>
          <cell r="D398" t="str">
            <v>Thành phố Hà Nội</v>
          </cell>
          <cell r="G398" t="str">
            <v>HN003</v>
          </cell>
          <cell r="H398" t="str">
            <v>Nguyễn Văn Thạch</v>
          </cell>
          <cell r="I398" t="str">
            <v>MIENBAC;Coopfood;COOP</v>
          </cell>
          <cell r="J398" t="str">
            <v>09151-CO.OPFOOD HN DAI DONG</v>
          </cell>
          <cell r="K398" t="str">
            <v>Số nhà 37, Phố Đại Đồng, Phường Vĩnh Hưng, TP Hà Nội</v>
          </cell>
          <cell r="M398" t="str">
            <v>Số nhà 37, Phố Đại Đồng, Phường Vĩnh Hưng, TP Hà Nội</v>
          </cell>
          <cell r="N398">
            <v>57</v>
          </cell>
          <cell r="O398" t="b">
            <v>0</v>
          </cell>
          <cell r="P398" t="str">
            <v>C6 HÀ NỘI</v>
          </cell>
          <cell r="Q398" t="str">
            <v>Miền Bắc</v>
          </cell>
          <cell r="R398" t="str">
            <v>COOP</v>
          </cell>
        </row>
        <row r="399">
          <cell r="A399" t="str">
            <v>COOP-HNI-BTL-9152</v>
          </cell>
          <cell r="B399" t="str">
            <v>Cửa hàng Co.op Food HN Hồ Tùng Mậu</v>
          </cell>
          <cell r="C399" t="str">
            <v/>
          </cell>
          <cell r="D399" t="str">
            <v>Thành phố Hà Nội</v>
          </cell>
          <cell r="G399" t="str">
            <v>HN004</v>
          </cell>
          <cell r="H399" t="str">
            <v>Hoàng Thanh Huy</v>
          </cell>
          <cell r="I399" t="str">
            <v>MIENBAC;Coopfood;COOP</v>
          </cell>
          <cell r="J399" t="str">
            <v>09152-CO.OPFOOD HN HO TUNG MAU</v>
          </cell>
          <cell r="K399" t="str">
            <v>Tầng 1, Tòa 2A – Vinaconex 7, 136 Hồ Tùng Mậu, Phường Phú Diễn, TP Hà Nội</v>
          </cell>
          <cell r="M399" t="str">
            <v>Tầng 1, Tòa 2A – Vinaconex 7, 136 Hồ Tùng Mậu, Phường Phú Diễn, TP Hà Nội</v>
          </cell>
          <cell r="N399">
            <v>57</v>
          </cell>
          <cell r="O399" t="b">
            <v>0</v>
          </cell>
          <cell r="P399" t="str">
            <v>C6 HÀ NỘI</v>
          </cell>
          <cell r="Q399" t="str">
            <v>Miền Bắc</v>
          </cell>
          <cell r="R399" t="str">
            <v>COOP</v>
          </cell>
        </row>
        <row r="400">
          <cell r="A400" t="str">
            <v>COOP-HNI-TXN-9153</v>
          </cell>
          <cell r="B400" t="str">
            <v>Cửa hàng Co.op Food HN Nhân Chính</v>
          </cell>
          <cell r="C400" t="str">
            <v/>
          </cell>
          <cell r="D400" t="str">
            <v>Thành phố Hà Nội</v>
          </cell>
          <cell r="E400" t="str">
            <v>Quận Thanh Xuân</v>
          </cell>
          <cell r="G400" t="str">
            <v>HN008</v>
          </cell>
          <cell r="H400" t="str">
            <v>Nguyễn Minh Sơn</v>
          </cell>
          <cell r="I400" t="str">
            <v>MIENBAC;Coopfood;COOP</v>
          </cell>
          <cell r="J400" t="str">
            <v>09153-CO.OPFOOD HN NHAN CHINH</v>
          </cell>
          <cell r="K400" t="str">
            <v>Tầng 1, Tòa 17T8, Khu đô thị Trung Hòa – Nhân Chính, Phường Nhân Chính, Quận Thanh Xuân, HN</v>
          </cell>
          <cell r="M400" t="str">
            <v>Tầng 1, Tòa 17T8, Khu đô thị Trung Hòa – Nhân Chính, Phường Nhân Chính, Quận Thanh Xuân, HN</v>
          </cell>
          <cell r="N400">
            <v>57</v>
          </cell>
          <cell r="O400" t="b">
            <v>0</v>
          </cell>
          <cell r="P400" t="str">
            <v>C6 HÀ NỘI</v>
          </cell>
          <cell r="Q400" t="str">
            <v>Miền Bắc</v>
          </cell>
          <cell r="R400" t="str">
            <v>COOP</v>
          </cell>
        </row>
        <row r="401">
          <cell r="A401" t="str">
            <v>COOP-HNI-BTL-9154</v>
          </cell>
          <cell r="B401" t="str">
            <v>Cửa hàng Co.op Food HN Ngoại Giao Đoàn 1</v>
          </cell>
          <cell r="C401" t="str">
            <v/>
          </cell>
          <cell r="D401" t="str">
            <v>Thành phố Hà Nội</v>
          </cell>
          <cell r="E401" t="str">
            <v>Quận Bắc Từ Liêm</v>
          </cell>
          <cell r="G401" t="str">
            <v>HN004</v>
          </cell>
          <cell r="H401" t="str">
            <v>Hoàng Thanh Huy</v>
          </cell>
          <cell r="I401" t="str">
            <v>MIENBAC;Coopfood;COOP</v>
          </cell>
          <cell r="J401" t="str">
            <v>09154-CO.OPFOOD HN NGOAI GIAO DOAN 1</v>
          </cell>
          <cell r="K401" t="str">
            <v>Căn TM01, Tòa N03-T1, Khu đô thị Ngoại Giao Đoàn, Phường Xuân Tảo, Quận Bắc Từ Liêm, HN</v>
          </cell>
          <cell r="M401" t="str">
            <v>Căn TM01, Tòa N03-T1, Khu đô thị Ngoại Giao Đoàn, Phường Xuân Tảo, Quận Bắc Từ Liêm, HN</v>
          </cell>
          <cell r="N401">
            <v>57</v>
          </cell>
          <cell r="O401" t="b">
            <v>0</v>
          </cell>
          <cell r="P401" t="str">
            <v>C6 HÀ NỘI</v>
          </cell>
          <cell r="Q401" t="str">
            <v>Miền Bắc</v>
          </cell>
          <cell r="R401" t="str">
            <v>COOP</v>
          </cell>
        </row>
        <row r="402">
          <cell r="A402" t="str">
            <v>COOP-HNI-HMI-9158</v>
          </cell>
          <cell r="B402" t="str">
            <v>Cửa hàng Co.op Food HN Vĩnh Hưng</v>
          </cell>
          <cell r="C402" t="str">
            <v/>
          </cell>
          <cell r="D402" t="str">
            <v>Thành phố Hà Nội</v>
          </cell>
          <cell r="G402" t="str">
            <v>HN003</v>
          </cell>
          <cell r="H402" t="str">
            <v>Nguyễn Văn Thạch</v>
          </cell>
          <cell r="I402" t="str">
            <v>MIENBAC;Coopfood;COOP</v>
          </cell>
          <cell r="J402" t="str">
            <v>09158-CO.OPFOOD HN VINH HUNG</v>
          </cell>
          <cell r="K402" t="str">
            <v>Lô L1-01 Tầng 1, Trung Tâm Thương mại, Dự án Hỗn hợp dịch vụ, thương mại và căn hộ T&amp;T Vĩnh Hưng, Số 440 Vĩnh Hưng, Phường Vĩnh Hưng, TP Hà Nội</v>
          </cell>
          <cell r="M402" t="str">
            <v>Lô L1-01 Tầng 1, Trung Tâm Thương mại, Dự án Hỗn hợp dịch vụ, thương mại và căn hộ T&amp;T Vĩnh Hưng, Số 440 Vĩnh Hưng, Phường Vĩnh Hưng, TP Hà Nội</v>
          </cell>
          <cell r="N402">
            <v>57</v>
          </cell>
          <cell r="O402" t="b">
            <v>0</v>
          </cell>
          <cell r="P402" t="str">
            <v>C6 HÀ NỘI</v>
          </cell>
          <cell r="Q402" t="str">
            <v>Miền Bắc</v>
          </cell>
          <cell r="R402" t="str">
            <v>COOP</v>
          </cell>
        </row>
        <row r="403">
          <cell r="A403" t="str">
            <v>COOP-HNI-HMI-9159</v>
          </cell>
          <cell r="B403" t="str">
            <v>Cửa hàng Co.op Food HN New Horizon</v>
          </cell>
          <cell r="C403" t="str">
            <v/>
          </cell>
          <cell r="D403" t="str">
            <v>Thành phố Hà Nội</v>
          </cell>
          <cell r="E403" t="str">
            <v>Quận Hoàng Mai</v>
          </cell>
          <cell r="G403" t="str">
            <v>HN003</v>
          </cell>
          <cell r="H403" t="str">
            <v>Nguyễn Văn Thạch</v>
          </cell>
          <cell r="I403" t="str">
            <v>MIENBAC;Coopfood;COOP</v>
          </cell>
          <cell r="J403" t="str">
            <v>09159-CO.OPFOOD HN NEW HORIZON</v>
          </cell>
          <cell r="K403" t="str">
            <v>tầng 1, N02 dự án New Horizon , số 87 Lĩnh Nam,  Q.Hoàng Mai, TP. Hà Nội</v>
          </cell>
          <cell r="M403" t="str">
            <v>Tầng 1, N02 dự án New Horizon, số 87 Lĩnh Nam,  Q.Hoàng Mai, TP. Hà Nội</v>
          </cell>
          <cell r="N403">
            <v>57</v>
          </cell>
          <cell r="O403" t="b">
            <v>0</v>
          </cell>
          <cell r="P403" t="str">
            <v>C6 HÀ NỘI</v>
          </cell>
          <cell r="Q403" t="str">
            <v>Miền Bắc</v>
          </cell>
          <cell r="R403" t="str">
            <v>COOP</v>
          </cell>
        </row>
        <row r="404">
          <cell r="A404" t="str">
            <v>COOP-HNI-NTL-9160</v>
          </cell>
          <cell r="B404" t="str">
            <v>Cửa hàng Co.op Food HN Roman Plaza</v>
          </cell>
          <cell r="C404" t="str">
            <v/>
          </cell>
          <cell r="D404" t="str">
            <v>Thành phố Hà Nội</v>
          </cell>
          <cell r="G404" t="str">
            <v>HN004</v>
          </cell>
          <cell r="H404" t="str">
            <v>Hoàng Thanh Huy</v>
          </cell>
          <cell r="I404" t="str">
            <v>MIENBAC;Coopfood;COOP</v>
          </cell>
          <cell r="J404" t="str">
            <v>09160-CO.OPFOOD HN ROMAN PLAZA</v>
          </cell>
          <cell r="K404" t="str">
            <v>Tầng 1, Zone 4.4, Tòa B1, Dự án Tổ hợp thương mại dịch vụ và căn hộ cao cấp Hải Phát Plaza, Phường Đại Mỗ, TP Hà Nội</v>
          </cell>
          <cell r="M404" t="str">
            <v>Tầng 1, Zone 4.4, Tòa B1, Dự án Tổ hợp thương mại dịch vụ và căn hộ cao cấp Hải Phát Plaza, Phường Đại Mỗ, TP Hà Nội</v>
          </cell>
          <cell r="N404">
            <v>57</v>
          </cell>
          <cell r="O404" t="b">
            <v>0</v>
          </cell>
          <cell r="P404" t="str">
            <v>C6 HÀ NỘI</v>
          </cell>
          <cell r="Q404" t="str">
            <v>Miền Bắc</v>
          </cell>
          <cell r="R404" t="str">
            <v>COOP</v>
          </cell>
        </row>
        <row r="405">
          <cell r="A405" t="str">
            <v>COOP-HNI-DAH-9161</v>
          </cell>
          <cell r="B405" t="str">
            <v>Cửa hàng Co.op Food HN Eurowindow</v>
          </cell>
          <cell r="C405" t="str">
            <v/>
          </cell>
          <cell r="D405" t="str">
            <v>Thành phố Hà Nội</v>
          </cell>
          <cell r="G405" t="str">
            <v>HN003</v>
          </cell>
          <cell r="H405" t="str">
            <v>Nguyễn Văn Thạch</v>
          </cell>
          <cell r="I405" t="str">
            <v>MIENBAC;Coopfood;COOP</v>
          </cell>
          <cell r="J405" t="str">
            <v>09161-CO.OPFOOD HN EUROWINDOW</v>
          </cell>
          <cell r="K405" t="str">
            <v>Tầng 1, Park 4, Ô đất 5.B2 (Eurowindow River Park), Khu tái định cư Đông Hội, Xã Đông Anh, TP Hà Nội</v>
          </cell>
          <cell r="M405" t="str">
            <v>Tầng 1, Park 4, Ô đất 5.B2 (Eurowindow River Park), Khu tái định cư Đông Hội, Xã Đông Anh, TP Hà Nội</v>
          </cell>
          <cell r="N405">
            <v>57</v>
          </cell>
          <cell r="O405" t="b">
            <v>0</v>
          </cell>
          <cell r="P405" t="str">
            <v>C6 HÀ NỘI</v>
          </cell>
          <cell r="Q405" t="str">
            <v>Miền Bắc</v>
          </cell>
          <cell r="R405" t="str">
            <v>COOP</v>
          </cell>
        </row>
        <row r="406">
          <cell r="A406" t="str">
            <v>COOP-HNI-TTI-9165</v>
          </cell>
          <cell r="B406" t="str">
            <v>Cửa hàng Co.op Food HN Eco Dream</v>
          </cell>
          <cell r="C406" t="str">
            <v/>
          </cell>
          <cell r="D406" t="str">
            <v>Thành phố Hà Nội</v>
          </cell>
          <cell r="G406" t="str">
            <v>HN008</v>
          </cell>
          <cell r="H406" t="str">
            <v>Nguyễn Minh Sơn</v>
          </cell>
          <cell r="I406" t="str">
            <v>MIENBAC;Coopfood;COOP</v>
          </cell>
          <cell r="J406" t="str">
            <v>09165-CO.OPFOOD HN ECO DREAM</v>
          </cell>
          <cell r="K406" t="str">
            <v>Tầng 1, Shophouse ED.107, Nhà ở cao tầng kết hợp thương mại dịch vụ Eco Dram tại Ô đất TT6, Khu đô thị mới Tây Nam Kim Giang I, Phường Thanh Liệt, TP Hà Nội</v>
          </cell>
          <cell r="M406" t="str">
            <v>Tầng 1, Shophouse ED.107, Nhà ở cao tầng kết hợp thương mại dịch vụ Eco Dram tại Ô đất TT6, Khu đô thị mới Tây Nam Kim Giang I, Phường Thanh Liệt, TP Hà Nội</v>
          </cell>
          <cell r="N406">
            <v>57</v>
          </cell>
          <cell r="O406" t="b">
            <v>0</v>
          </cell>
          <cell r="P406" t="str">
            <v>C6 HÀ NỘI</v>
          </cell>
          <cell r="Q406" t="str">
            <v>Miền Bắc</v>
          </cell>
          <cell r="R406" t="str">
            <v>COOP</v>
          </cell>
        </row>
        <row r="407">
          <cell r="A407" t="str">
            <v>COOP-HNI-HDG-9166</v>
          </cell>
          <cell r="B407" t="str">
            <v>Cửa hàng Co.op Food HN Parkview Residence</v>
          </cell>
          <cell r="C407" t="str">
            <v/>
          </cell>
          <cell r="D407" t="str">
            <v>Thành phố Hà Nội</v>
          </cell>
          <cell r="G407" t="str">
            <v>HN004</v>
          </cell>
          <cell r="H407" t="str">
            <v>Hoàng Thanh Huy</v>
          </cell>
          <cell r="I407" t="str">
            <v>MIENBAC;Coopfood;COOP</v>
          </cell>
          <cell r="J407" t="str">
            <v>09166-CO.OPFOOD HN PARKVIEW RESIDENCE</v>
          </cell>
          <cell r="K407" t="str">
            <v>Sàn kinh doanh dịch vụ, thương mại Tầng 1 - Tòa J, Khu chung cư cao tầng CT7, Khu đô thị mới Dương Nội, Phường Dương Nội, TP Hà Nội</v>
          </cell>
          <cell r="M407" t="str">
            <v>Sàn kinh doanh dịch vụ, thương mại Tầng 1 - Tòa J, Khu chung cư cao tầng CT7, Khu đô thị mới Dương Nội, Phường Dương Nội, TP Hà Nội</v>
          </cell>
          <cell r="N407">
            <v>57</v>
          </cell>
          <cell r="O407" t="b">
            <v>0</v>
          </cell>
          <cell r="P407" t="str">
            <v>C6 HÀ NỘI</v>
          </cell>
          <cell r="Q407" t="str">
            <v>Miền Bắc</v>
          </cell>
          <cell r="R407" t="str">
            <v>COOP</v>
          </cell>
        </row>
        <row r="408">
          <cell r="A408" t="str">
            <v>COOPFOOD-HNI-TXN-115</v>
          </cell>
          <cell r="B408" t="str">
            <v>CHI NHÁNH - CÔNG TY TNHH MỘT THÀNH VIÊN THỰC PHẨM SAIGON CO.OP - CO.OP FOOD MIỀN BẮC</v>
          </cell>
          <cell r="D408" t="str">
            <v>Thành phố Hà Nội</v>
          </cell>
          <cell r="I408" t="str">
            <v>COOP; MIENBAC</v>
          </cell>
          <cell r="L408" t="str">
            <v>0309129418-115</v>
          </cell>
          <cell r="M408" t="str">
            <v>Tầng 1, Tòa 17T4 Dự án Hapulico Complex, Số 01 Đường Nguyễn Huy Tưởng, Phường Thanh Xuân, TP.Hà Nội, Việt Nam</v>
          </cell>
          <cell r="N408">
            <v>57</v>
          </cell>
          <cell r="O408" t="b">
            <v>0</v>
          </cell>
          <cell r="P408" t="str">
            <v>CÔNG TY TNHH MTV THƯƠNG MẠI VÀ DỊCH VỤ NGỌC THƠM</v>
          </cell>
          <cell r="Q408" t="str">
            <v>Miền Bắc</v>
          </cell>
          <cell r="R408" t="str">
            <v>COOP</v>
          </cell>
        </row>
        <row r="409">
          <cell r="A409" t="str">
            <v>COOPFOOD-HTH-00-15006</v>
          </cell>
          <cell r="B409" t="str">
            <v>Cửa hàng Co.opfood HT Can Lộc</v>
          </cell>
          <cell r="D409" t="str">
            <v>Hà Tĩnh</v>
          </cell>
          <cell r="I409" t="str">
            <v>COOP; Coopfood; MIENBAC</v>
          </cell>
          <cell r="J409" t="str">
            <v>Cửa hàng Co.opfood HT Can Lộc</v>
          </cell>
          <cell r="K409" t="str">
            <v>181 Xô Viết Nghệ Tĩnh, Thị Trấn Nghèn, Huyện Can Lộc-Hà Tĩnh</v>
          </cell>
          <cell r="L409" t="str">
            <v/>
          </cell>
          <cell r="M409" t="str">
            <v>181 Xô Viết Nghệ Tĩnh, Thị Trấn Nghèn, Huyện Can Lộc-Hà Tĩnh</v>
          </cell>
          <cell r="N409">
            <v>57</v>
          </cell>
          <cell r="O409" t="b">
            <v>0</v>
          </cell>
          <cell r="P409" t="str">
            <v>CÔNG TY TNHH MTV THƯƠNG MẠI VÀ DỊCH VỤ NGỌC THƠM</v>
          </cell>
          <cell r="Q409" t="str">
            <v>Miền Bắc</v>
          </cell>
          <cell r="R409" t="str">
            <v>COOP</v>
          </cell>
        </row>
        <row r="410">
          <cell r="A410" t="str">
            <v>COOPFOOD-THA-00-THANHHOA</v>
          </cell>
          <cell r="B410" t="str">
            <v>Cửa hàng Co.opfood TH cc Tecco Tower</v>
          </cell>
          <cell r="D410" t="str">
            <v>Thanh Hóa</v>
          </cell>
          <cell r="I410" t="str">
            <v>COOP; Coopfood; MIENBAC</v>
          </cell>
          <cell r="J410" t="str">
            <v>Cửa hàng Co.opfood TH cc Tecco Tower</v>
          </cell>
          <cell r="K410" t="str">
            <v>CC số 1 Tecco Tower lô CC2, đường vành đai Đông Tây, P.Đông vệ, Tp.Thanh Hóa, tỉnh Thanh Hóa</v>
          </cell>
          <cell r="L410" t="str">
            <v/>
          </cell>
          <cell r="M410" t="str">
            <v>CC số 1 Tecco Tower lô CC2, đường vành đai Đông Tây, P.Đông vệ, Tp.Thanh Hóa, tỉnh Thanh Hóa</v>
          </cell>
          <cell r="N410">
            <v>57</v>
          </cell>
          <cell r="O410" t="b">
            <v>0</v>
          </cell>
          <cell r="P410" t="str">
            <v>CÔNG TY TNHH MTV THƯƠNG MẠI VÀ DỊCH VỤ NGỌC THƠM</v>
          </cell>
          <cell r="Q410" t="str">
            <v>Miền Bắc</v>
          </cell>
          <cell r="R410" t="str">
            <v>COOP</v>
          </cell>
        </row>
        <row r="411">
          <cell r="A411" t="str">
            <v>COOP-HPG-00-HAIPHONG</v>
          </cell>
          <cell r="B411" t="str">
            <v>CÔNG TY TNHH MỘT THÀNH VIÊN CO.OPMART HẢI PHÒNG</v>
          </cell>
          <cell r="D411" t="str">
            <v>Hải Phòng</v>
          </cell>
          <cell r="I411" t="str">
            <v>MIENBAC;COOP</v>
          </cell>
          <cell r="K411" t="str">
            <v>Tầng 1, tầng 2, tầng 3, Bãi giữ xe Trung tâm thương mại Cát Bi Plaza, số 1 đường Lê Hồng Phong, Phường Ngô Quyền, Thành phố Hải Phòng, Việt Nam</v>
          </cell>
          <cell r="L411" t="str">
            <v>0201264531</v>
          </cell>
          <cell r="M411" t="str">
            <v>Tầng 1, tầng 2, tầng 3, Bãi giữ xe Trung tâm thương mại Cát Bi Plaza, số 1 đường Lê Hồng Phong, Phường Ngô Quyền, Thành phố Hải Phòng, Việt Nam</v>
          </cell>
          <cell r="N411">
            <v>57</v>
          </cell>
          <cell r="O411" t="b">
            <v>0</v>
          </cell>
          <cell r="P411" t="str">
            <v>CÔNG TY TNHH MTV THƯƠNG MẠI VÀ DỊCH VỤ NGỌC THƠM</v>
          </cell>
          <cell r="Q411" t="str">
            <v>Miền Bắc</v>
          </cell>
          <cell r="R411" t="str">
            <v>COOP</v>
          </cell>
        </row>
        <row r="412">
          <cell r="A412" t="str">
            <v>COOP-HNI-HDG-HANOI</v>
          </cell>
          <cell r="B412" t="str">
            <v>CÔNG TY TNHH MỘT THÀNH VIÊN SÀI GÒN CO.OP HÀ NỘI</v>
          </cell>
          <cell r="D412" t="str">
            <v>Thành phố Hà Nội</v>
          </cell>
          <cell r="G412" t="str">
            <v>HN004</v>
          </cell>
          <cell r="H412" t="str">
            <v>Hoàng Thanh Huy</v>
          </cell>
          <cell r="I412" t="str">
            <v>MIENBAC; COOP</v>
          </cell>
          <cell r="K412" t="str">
            <v>Km số 10 đường Nguyễn Trãi, Phường Hà Đông, Thành phố Hà Nội, Việt Nam</v>
          </cell>
          <cell r="L412" t="str">
            <v>0104287702</v>
          </cell>
          <cell r="M412" t="str">
            <v>Km số 10 đường Nguyễn Trãi, Phường Hà Đông, Thành phố Hà Nội, Việt Nam</v>
          </cell>
          <cell r="N412">
            <v>57</v>
          </cell>
          <cell r="O412" t="b">
            <v>0</v>
          </cell>
          <cell r="P412" t="str">
            <v>CÔNG TY TNHH MTV THƯƠNG MẠI VÀ DỊCH VỤ NGỌC THƠM</v>
          </cell>
          <cell r="Q412" t="str">
            <v>Miền Bắc</v>
          </cell>
          <cell r="R412" t="str">
            <v>COOP</v>
          </cell>
        </row>
        <row r="413">
          <cell r="A413" t="str">
            <v>COOP-HNI-HDG-75601</v>
          </cell>
          <cell r="B413" t="str">
            <v>CÔNG TY TNHH MỘT THÀNH VIÊN CO.OPMART HOÀNG MAI</v>
          </cell>
          <cell r="D413" t="str">
            <v>Thành phố Hà Nội</v>
          </cell>
          <cell r="E413" t="str">
            <v>Quận Hà Đông</v>
          </cell>
          <cell r="G413" t="str">
            <v>HN004</v>
          </cell>
          <cell r="H413" t="str">
            <v>Hoàng Thanh Huy</v>
          </cell>
          <cell r="I413" t="str">
            <v>MIENBAC; COOP</v>
          </cell>
          <cell r="L413" t="str">
            <v>0106375601</v>
          </cell>
          <cell r="M413" t="str">
            <v>Km số 10 đường Nguyễn Trãi, Phường Mộ Lao, Quận Hà Đông, Thành phố Hà Nội, Việt Nam</v>
          </cell>
          <cell r="N413">
            <v>57</v>
          </cell>
          <cell r="O413" t="b">
            <v>0</v>
          </cell>
          <cell r="P413" t="str">
            <v>CÔNG TY TNHH MTV THƯƠNG MẠI VÀ DỊCH VỤ NGỌC THƠM</v>
          </cell>
          <cell r="Q413" t="str">
            <v>Miền Bắc</v>
          </cell>
          <cell r="R413" t="str">
            <v>COOP</v>
          </cell>
        </row>
        <row r="414">
          <cell r="A414" t="str">
            <v>COOPMAR4-HNI-HDG-00</v>
          </cell>
          <cell r="B414" t="str">
            <v>CÔNG TY TNHH MỘT THÀNH VIÊN MARFOUR</v>
          </cell>
          <cell r="D414" t="str">
            <v>Thành phố Hà Nội</v>
          </cell>
          <cell r="I414" t="str">
            <v>COOP; MIENBAC</v>
          </cell>
          <cell r="J414" t="str">
            <v>Coop Mart SCA - VICTORIA</v>
          </cell>
          <cell r="K414" t="str">
            <v>Tầng trệt tòa nhà V2, V3, Văn Phú Victoria - CT9, KĐT mới Văn Phú, Phường Kiến Hưng, Thành phố Hà Nội, Việt Nam sđt 0911807851</v>
          </cell>
          <cell r="L414" t="str">
            <v>0107751489</v>
          </cell>
          <cell r="M414" t="str">
            <v>Tầng trệt tòa nhà V2, V3, Văn Phú Victoria - CT9, KĐT mới Văn Phú, Phường Kiến Hưng, Thành phố Hà Nội, Việt Nam</v>
          </cell>
          <cell r="N414">
            <v>57</v>
          </cell>
          <cell r="O414" t="b">
            <v>0</v>
          </cell>
          <cell r="P414" t="str">
            <v>CÔNG TY TNHH MTV THƯƠNG MẠI VÀ DỊCH VỤ NGỌC THƠM</v>
          </cell>
          <cell r="Q414" t="str">
            <v>Miền Bắc</v>
          </cell>
          <cell r="R414" t="str">
            <v>COOP</v>
          </cell>
        </row>
        <row r="415">
          <cell r="A415" t="str">
            <v>COOPMAR4-HNI-LBN-0002</v>
          </cell>
          <cell r="B415" t="str">
            <v>MARFOUR. Co.opMart SCA - Long Biên</v>
          </cell>
          <cell r="D415" t="str">
            <v>Thành phố Hà Nội</v>
          </cell>
          <cell r="G415" t="str">
            <v>HN003</v>
          </cell>
          <cell r="H415" t="str">
            <v>Nguyễn Văn Thạch</v>
          </cell>
          <cell r="I415" t="str">
            <v>COOP; MIENBAC</v>
          </cell>
          <cell r="J415" t="str">
            <v>Co.opMart SCA - Long Biên</v>
          </cell>
          <cell r="K415" t="str">
            <v>Tầng 2, Trung tâm thương mại Mipec Riverside, Số 2, Phố Long Biên II, Phường Bồ Đề, Thành phố Hà Nội, VN</v>
          </cell>
          <cell r="L415" t="str">
            <v/>
          </cell>
          <cell r="M415" t="str">
            <v>Tầng 2, Trung tâm thương mại Mipec Riverside, Số 2, Phố Long Biên II, Phường Bồ Đề, Thành phố Hà Nội, VN</v>
          </cell>
          <cell r="N415">
            <v>57</v>
          </cell>
          <cell r="O415" t="b">
            <v>0</v>
          </cell>
          <cell r="P415" t="str">
            <v>CÔNG TY TNHH MTV THƯƠNG MẠI VÀ DỊCH VỤ NGỌC THƠM</v>
          </cell>
          <cell r="Q415" t="str">
            <v>Miền Bắc</v>
          </cell>
          <cell r="R415" t="str">
            <v>COOP</v>
          </cell>
        </row>
        <row r="416">
          <cell r="A416" t="str">
            <v>COOPMAR4-HNI-HDG-0003</v>
          </cell>
          <cell r="B416" t="str">
            <v>MARFOUR. Co.opMart SCA-VICTORIA</v>
          </cell>
          <cell r="D416" t="str">
            <v>Thành phố Hà Nội</v>
          </cell>
          <cell r="G416" t="str">
            <v>HN004</v>
          </cell>
          <cell r="H416" t="str">
            <v>Hoàng Thanh Huy</v>
          </cell>
          <cell r="I416" t="str">
            <v>COOP; MIENBAC</v>
          </cell>
          <cell r="J416" t="str">
            <v>Co.opMart SCA-VICTORIA</v>
          </cell>
          <cell r="K416" t="str">
            <v>Tầng trệt tòa nhà V2, V3, Văn Phú Victoria - CT9, KĐT mới Văn Phú, Phường Kiến Hưng, TP. Hà Nội, VN</v>
          </cell>
          <cell r="L416" t="str">
            <v/>
          </cell>
          <cell r="M416" t="str">
            <v>Tầng trệt tòa nhà V2, V3, Văn Phú Victoria - CT9, KĐT mới Văn Phú, Phường Kiến Hưng, TP. Hà Nội, VN</v>
          </cell>
          <cell r="N416">
            <v>57</v>
          </cell>
          <cell r="O416" t="b">
            <v>0</v>
          </cell>
          <cell r="P416" t="str">
            <v>CÔNG TY TNHH MTV THƯƠNG MẠI VÀ DỊCH VỤ NGỌC THƠM</v>
          </cell>
          <cell r="Q416" t="str">
            <v>Miền Bắc</v>
          </cell>
          <cell r="R416" t="str">
            <v>COOP</v>
          </cell>
        </row>
        <row r="417">
          <cell r="A417" t="str">
            <v>COOPMAR4-HNI-HDG-0004</v>
          </cell>
          <cell r="B417" t="str">
            <v>MARFOUR. Co.opMart SCA-GOLDSILK</v>
          </cell>
          <cell r="D417" t="str">
            <v>Thành phố Hà Nội</v>
          </cell>
          <cell r="G417" t="str">
            <v>HN004</v>
          </cell>
          <cell r="H417" t="str">
            <v>Hoàng Thanh Huy</v>
          </cell>
          <cell r="I417" t="str">
            <v>COOP; MIENBAC</v>
          </cell>
          <cell r="J417" t="str">
            <v>Co.opMart SCA-GOLDSILK</v>
          </cell>
          <cell r="K417" t="str">
            <v>Tầng trệt khu phức hợp thương mại nhà ở Goldsilk, số 430, phố Cầu Am, phường Hà Đông, Thành phố Hà Nội, VN. sđt 0911807839 chị Tơ</v>
          </cell>
          <cell r="L417" t="str">
            <v/>
          </cell>
          <cell r="M417" t="str">
            <v>Tầng trệt khu phức hợp thương mại nhà ở Goldsilk, số 430, phố Cầu Am, phường Hà Đông, Thành phố Hà Nội, VN</v>
          </cell>
          <cell r="N417">
            <v>57</v>
          </cell>
          <cell r="O417" t="b">
            <v>0</v>
          </cell>
          <cell r="P417" t="str">
            <v>CÔNG TY TNHH MTV THƯƠNG MẠI VÀ DỊCH VỤ NGỌC THƠM</v>
          </cell>
          <cell r="Q417" t="str">
            <v>Miền Bắc</v>
          </cell>
          <cell r="R417" t="str">
            <v>COOP</v>
          </cell>
        </row>
        <row r="418">
          <cell r="A418" t="str">
            <v>COOPMAR4-HNI-HKM-0005</v>
          </cell>
          <cell r="B418" t="str">
            <v>Siêu Thị Co.opmart SCA - Goldensilk</v>
          </cell>
          <cell r="C418" t="str">
            <v/>
          </cell>
          <cell r="D418" t="str">
            <v>Thành phố Hà Nội</v>
          </cell>
          <cell r="G418" t="str">
            <v>HN003</v>
          </cell>
          <cell r="H418" t="str">
            <v>Nguyễn Văn Thạch</v>
          </cell>
          <cell r="I418" t="str">
            <v>MIENBAC;Coopfood;COOP</v>
          </cell>
          <cell r="J418" t="str">
            <v>Siêu Thị Co.opmart SCA - Goldensilk</v>
          </cell>
          <cell r="K418" t="str">
            <v>Tầng hầm, Tòa tháp C, Khu đô thị mới Kim Văn Kim Lũ, phường Định Công, thành phố Hà Nội, VN</v>
          </cell>
          <cell r="M418" t="str">
            <v>Tầng hầm, Tòa tháp C, Khu đô thị mới Kim Văn Kim Lũ, phường Định Công, thành phố Hà Nội, VN</v>
          </cell>
          <cell r="N418">
            <v>57</v>
          </cell>
          <cell r="O418" t="b">
            <v>0</v>
          </cell>
          <cell r="P418" t="str">
            <v>C6 HÀ NỘI</v>
          </cell>
          <cell r="Q418" t="str">
            <v>Miền Bắc</v>
          </cell>
          <cell r="R418" t="str">
            <v>COOP</v>
          </cell>
        </row>
        <row r="419">
          <cell r="A419" t="str">
            <v>COOP-HNI-HDG-9999</v>
          </cell>
          <cell r="B419" t="str">
            <v>CÔNG TY TNHH MỘT THÀNH VIÊN SÀI GÒN CO.OP HÀ NỘI</v>
          </cell>
          <cell r="D419" t="str">
            <v>Thành phố Hà Nội</v>
          </cell>
          <cell r="E419" t="str">
            <v>Quận Hà Đông</v>
          </cell>
          <cell r="G419" t="str">
            <v>HN004</v>
          </cell>
          <cell r="H419" t="str">
            <v>Hoàng Thanh Huy</v>
          </cell>
          <cell r="I419" t="str">
            <v>MIENBAC; COOP</v>
          </cell>
          <cell r="J419" t="str">
            <v>CO.OPMART HÀ ĐÔNG</v>
          </cell>
          <cell r="K419" t="str">
            <v>Tầng 1 CT6 - Xala, 339 đường 70, P.Kiến Hưng, Q.Hà Đông, HN</v>
          </cell>
          <cell r="L419" t="str">
            <v/>
          </cell>
          <cell r="M419" t="str">
            <v>Km số 10 đường Nguyễn Trãi, Phường Mộ Lao, Quận Hà Đông, Thành phố Hà Nội, Việt Nam</v>
          </cell>
          <cell r="N419">
            <v>57</v>
          </cell>
          <cell r="O419" t="b">
            <v>0</v>
          </cell>
          <cell r="P419" t="str">
            <v>CÔNG TY TNHH MTV THƯƠNG MẠI VÀ DỊCH VỤ NGỌC THƠM</v>
          </cell>
          <cell r="Q419" t="str">
            <v>Miền Bắc</v>
          </cell>
          <cell r="R419" t="str">
            <v>COOP</v>
          </cell>
        </row>
        <row r="420">
          <cell r="A420" t="str">
            <v>COOP-HTH-00-HATINH</v>
          </cell>
          <cell r="B420" t="str">
            <v>CÔNG TY TNHH MỘT THÀNH VIÊN THƯƠNG MẠI VÀ DỊCH VỤ SÀI GÒN - HÀ TĨNH</v>
          </cell>
          <cell r="D420" t="str">
            <v>Hà Tĩnh</v>
          </cell>
          <cell r="I420" t="str">
            <v>COOP; MIENBAC</v>
          </cell>
          <cell r="L420" t="str">
            <v>3000986099</v>
          </cell>
          <cell r="M420" t="str">
            <v>Số 02, Đường Phan Đình Phùng, Phường Thành Sen, Tỉnh Hà Tĩnh, Việt Nam</v>
          </cell>
          <cell r="N420">
            <v>57</v>
          </cell>
          <cell r="O420" t="b">
            <v>0</v>
          </cell>
          <cell r="P420" t="str">
            <v>CÔNG TY TNHH MTV THƯƠNG MẠI VÀ DỊCH VỤ NGỌC THƠM</v>
          </cell>
          <cell r="Q420" t="str">
            <v>Miền Bắc</v>
          </cell>
          <cell r="R420" t="str">
            <v>COOP</v>
          </cell>
        </row>
        <row r="421">
          <cell r="A421" t="str">
            <v>COOP-THA-00-THANHHOA</v>
          </cell>
          <cell r="B421" t="str">
            <v>CÔNG TY TNHH MỘT THÀNH VIÊN CO.OPMART THANH HÓA</v>
          </cell>
          <cell r="D421" t="str">
            <v>Thanh Hóa</v>
          </cell>
          <cell r="I421" t="str">
            <v>COOP; MIENBAC</v>
          </cell>
          <cell r="J421" t="str">
            <v>CO.OPMART THANH HÓA</v>
          </cell>
          <cell r="K421" t="str">
            <v>Tầng hầm, tầng 1, 2, 3 TTTM HD, đường Phan Chu Trinh, Phường Hạc Thành, Tỉnh Thanh Hoá, Việt Nam</v>
          </cell>
          <cell r="L421" t="str">
            <v>2801917948</v>
          </cell>
          <cell r="M421" t="str">
            <v>Tầng hầm, tầng 1, 2, 3 TTTM HD, đường Phan Chu Trinh, Phường Hạc Thành, Tỉnh Thanh Hoá, Việt Nam</v>
          </cell>
          <cell r="N421">
            <v>57</v>
          </cell>
          <cell r="O421" t="b">
            <v>0</v>
          </cell>
          <cell r="P421" t="str">
            <v>CÔNG TY TNHH MTV THƯƠNG MẠI VÀ DỊCH VỤ NGỌC THƠM</v>
          </cell>
          <cell r="Q421" t="str">
            <v>Miền Bắc</v>
          </cell>
          <cell r="R421" t="str">
            <v>COOP</v>
          </cell>
        </row>
        <row r="422">
          <cell r="A422" t="str">
            <v>COOP-PTO-00-VINHPHUC</v>
          </cell>
          <cell r="B422" t="str">
            <v>CÔNG TY TNHH MỘT THÀNH VIÊN CO.OP MART VĨNH PHÚC</v>
          </cell>
          <cell r="D422" t="str">
            <v>Phú Thọ</v>
          </cell>
          <cell r="I422" t="str">
            <v>MIENBAC;COOP</v>
          </cell>
          <cell r="L422" t="str">
            <v>2500454301</v>
          </cell>
          <cell r="M422" t="str">
            <v>Tòa nhà Trung tâm Thương mại SOIVA Plaza, Đường Mê Linh, Phường Vĩnh Phúc, Tỉnh Phú Thọ, Việt Nam</v>
          </cell>
          <cell r="N422">
            <v>57</v>
          </cell>
          <cell r="O422" t="b">
            <v>0</v>
          </cell>
          <cell r="P422" t="str">
            <v>CÔNG TY TNHH MTV THƯƠNG MẠI VÀ DỊCH VỤ NGỌC THƠM</v>
          </cell>
          <cell r="Q422" t="str">
            <v>Miền Bắc</v>
          </cell>
          <cell r="R422" t="str">
            <v>COOP</v>
          </cell>
        </row>
        <row r="423">
          <cell r="A423" t="str">
            <v>CTDUCPHONG</v>
          </cell>
          <cell r="B423" t="str">
            <v>CTY TNHH ĐẦU TƯ XNK ĐỨC PHONG</v>
          </cell>
          <cell r="D423" t="str">
            <v>Lai Châu</v>
          </cell>
          <cell r="I423" t="str">
            <v>MIENBAC</v>
          </cell>
          <cell r="M423" t="str">
            <v>Số 041 Nguyễn Thị Định, P. Tân Phong, TP. Lai Châu, T. Lai Châu</v>
          </cell>
          <cell r="O423" t="b">
            <v>0</v>
          </cell>
          <cell r="P423" t="str">
            <v>CÔNG TY TNHH MTV THƯƠNG MẠI VÀ DỊCH VỤ NGỌC THƠM</v>
          </cell>
          <cell r="Q423" t="str">
            <v>Miền Bắc</v>
          </cell>
          <cell r="R423" t="str">
            <v>CTDUCPHONG</v>
          </cell>
        </row>
        <row r="424">
          <cell r="A424" t="str">
            <v>CTYCHOHAY</v>
          </cell>
          <cell r="B424" t="str">
            <v>CÔNG TY TNHH CHỢ HAY</v>
          </cell>
          <cell r="C424" t="str">
            <v/>
          </cell>
          <cell r="D424" t="str">
            <v>Hải Phòng</v>
          </cell>
          <cell r="G424" t="str">
            <v>HN001</v>
          </cell>
          <cell r="H424" t="str">
            <v>Trần Thị Huệ</v>
          </cell>
          <cell r="I424" t="str">
            <v>KLGT</v>
          </cell>
          <cell r="J424" t="str">
            <v>CÔNG TY TNHH CHỢ HAY</v>
          </cell>
          <cell r="K424" t="str">
            <v>Tổ dân phố 7, Phường Hồng An, Thành phố Hải Phòng, Việt Nam</v>
          </cell>
          <cell r="L424" t="str">
            <v>0202210828</v>
          </cell>
          <cell r="M424" t="str">
            <v>Tổ dân phố 7, Phường Hồng An, Thành phố Hải Phòng, Việt Nam</v>
          </cell>
          <cell r="O424" t="b">
            <v>0</v>
          </cell>
          <cell r="P424" t="str">
            <v>CÔNG TY TNHH MTV THƯƠNG MẠI VÀ DỊCH VỤ NGỌC THƠM</v>
          </cell>
          <cell r="Q424" t="str">
            <v>Miền Bắc</v>
          </cell>
          <cell r="R424" t="str">
            <v>CTYCHOHAY</v>
          </cell>
        </row>
        <row r="425">
          <cell r="A425" t="str">
            <v>DAIDUCVIET</v>
          </cell>
          <cell r="B425" t="str">
            <v>CÔNG TY TNHH ĐẦU TƯ VÀ PHÁT TRIỂN ĐẠI ĐỨC VIỆT</v>
          </cell>
          <cell r="D425" t="str">
            <v>Thành phố Hà Nội</v>
          </cell>
          <cell r="E425" t="str">
            <v>Quận Đống Đa</v>
          </cell>
          <cell r="F425" t="str">
            <v>Phường ô Chợ Dừa</v>
          </cell>
          <cell r="I425" t="str">
            <v>MIENBAC</v>
          </cell>
          <cell r="L425" t="str">
            <v>0101189841</v>
          </cell>
          <cell r="M425" t="str">
            <v>Phòng 301, Tòa nhà Viễn Đông, số 36 Hoàng Cầu, Phường Ô Chợ Dừa, Quận Đống Đa, Thành phố Hà Nội, Việt Nam</v>
          </cell>
          <cell r="N425">
            <v>60</v>
          </cell>
          <cell r="O425" t="b">
            <v>0</v>
          </cell>
          <cell r="P425" t="str">
            <v>CÔNG TY TNHH MTV THƯƠNG MẠI VÀ DỊCH VỤ NGỌC THƠM</v>
          </cell>
          <cell r="Q425" t="str">
            <v>Miền Bắc</v>
          </cell>
          <cell r="R425" t="str">
            <v>DAIDUCVIET</v>
          </cell>
        </row>
        <row r="426">
          <cell r="A426" t="str">
            <v>DAILY-HNI-GLM-0000</v>
          </cell>
          <cell r="B426" t="str">
            <v>HỘ KINH DOANH SIÊU THỊ DAILY</v>
          </cell>
          <cell r="D426" t="str">
            <v>Thành phố Hà Nội</v>
          </cell>
          <cell r="E426" t="str">
            <v>Huyện Gia Lâm</v>
          </cell>
          <cell r="F426" t="str">
            <v>Xã Đa Tốn</v>
          </cell>
          <cell r="G426" t="str">
            <v>HN009</v>
          </cell>
          <cell r="H426" t="str">
            <v>Vũ Anh Tuấn</v>
          </cell>
          <cell r="I426" t="str">
            <v>MIENBAC</v>
          </cell>
          <cell r="L426" t="str">
            <v>8710719996-001</v>
          </cell>
          <cell r="M426" t="str">
            <v>L27M.TMDV18 H1 &amp; TMDV02 H2, Khu đô thị Vinhome Ocean Park, Xã Đa Tốn, Huyện Gia Lâm, Thành phố Hà Nội, Việt Nam</v>
          </cell>
          <cell r="O426" t="b">
            <v>0</v>
          </cell>
          <cell r="P426" t="str">
            <v>CÔNG TY TNHH MTV THƯƠNG MẠI VÀ DỊCH VỤ NGỌC THƠM</v>
          </cell>
          <cell r="Q426" t="str">
            <v>Miền Bắc</v>
          </cell>
          <cell r="R426" t="str">
            <v>DAILY</v>
          </cell>
        </row>
        <row r="427">
          <cell r="A427" t="str">
            <v>DALATF-HNI-GLM-002</v>
          </cell>
          <cell r="B427" t="str">
            <v>Dalat Farm Vinhomes Ocean S1.10, HN</v>
          </cell>
          <cell r="D427" t="str">
            <v>Thành phố Hà Nội</v>
          </cell>
          <cell r="E427" t="str">
            <v>Huyện Gia Lâm</v>
          </cell>
          <cell r="G427" t="str">
            <v>HN006</v>
          </cell>
          <cell r="H427" t="str">
            <v>Phan Trọng Cường</v>
          </cell>
          <cell r="J427" t="str">
            <v>Dalat Farm Vinhomes Ocean S1.10, HN</v>
          </cell>
          <cell r="K427" t="str">
            <v>S1.10 Vinhomes Ocean Park, Đa Tốn, Gia Lâm, Hà Nội</v>
          </cell>
          <cell r="M427" t="str">
            <v>S1.10 Vinhomes Ocean Park, Đa Tốn, Gia Lâm, Hà Nội</v>
          </cell>
          <cell r="N427">
            <v>60</v>
          </cell>
          <cell r="O427" t="b">
            <v>0</v>
          </cell>
          <cell r="P427" t="str">
            <v>CÔNG TY TNHH MTV THƯƠNG MẠI VÀ DỊCH VỤ NGỌC THƠM</v>
          </cell>
          <cell r="Q427" t="str">
            <v>Miền Bắc</v>
          </cell>
          <cell r="R427" t="str">
            <v>DALATFARM</v>
          </cell>
        </row>
        <row r="428">
          <cell r="A428" t="str">
            <v>DALATF-HNI-GLM-003</v>
          </cell>
          <cell r="B428" t="str">
            <v>Dalat Farm Vinhomes Ocean S2.10, HN</v>
          </cell>
          <cell r="D428" t="str">
            <v>Thành phố Hà Nội</v>
          </cell>
          <cell r="E428" t="str">
            <v>Huyện Gia Lâm</v>
          </cell>
          <cell r="G428" t="str">
            <v>HN006</v>
          </cell>
          <cell r="H428" t="str">
            <v>Phan Trọng Cường</v>
          </cell>
          <cell r="J428" t="str">
            <v>Dalat Farm Vinhomes Ocean S2.10, HN</v>
          </cell>
          <cell r="K428" t="str">
            <v>S2.10 Vinhomes Ocean Park, Đa Tốn, Gia Lâm, Hà Nội</v>
          </cell>
          <cell r="M428" t="str">
            <v>S2.10 Vinhomes Ocean Park, Đa Tốn, Gia Lâm, Hà Nội</v>
          </cell>
          <cell r="N428">
            <v>60</v>
          </cell>
          <cell r="O428" t="b">
            <v>0</v>
          </cell>
          <cell r="P428" t="str">
            <v>CÔNG TY TNHH MTV THƯƠNG MẠI VÀ DỊCH VỤ NGỌC THƠM</v>
          </cell>
          <cell r="Q428" t="str">
            <v>Miền Bắc</v>
          </cell>
          <cell r="R428" t="str">
            <v>DALATFARM</v>
          </cell>
        </row>
        <row r="429">
          <cell r="A429" t="str">
            <v>DALATF-HNI-GLM-004</v>
          </cell>
          <cell r="B429" t="str">
            <v>Dalat Farm Vinhomes Ocean S2.17, HN</v>
          </cell>
          <cell r="D429" t="str">
            <v>Thành phố Hà Nội</v>
          </cell>
          <cell r="E429" t="str">
            <v>Huyện Gia Lâm</v>
          </cell>
          <cell r="G429" t="str">
            <v>HN006</v>
          </cell>
          <cell r="H429" t="str">
            <v>Phan Trọng Cường</v>
          </cell>
          <cell r="J429" t="str">
            <v>Dalat Farm Vinhomes Ocean S2.17, HN</v>
          </cell>
          <cell r="K429" t="str">
            <v>S2.17 Vinhomes Ocean Park, Đa Tốn, Gia Lâm, Hà Nội</v>
          </cell>
          <cell r="M429" t="str">
            <v>S2.17 Vinhomes Ocean Park, Đa Tốn, Gia Lâm, Hà Nội</v>
          </cell>
          <cell r="N429">
            <v>60</v>
          </cell>
          <cell r="O429" t="b">
            <v>0</v>
          </cell>
          <cell r="P429" t="str">
            <v>CÔNG TY TNHH MTV THƯƠNG MẠI VÀ DỊCH VỤ NGỌC THƠM</v>
          </cell>
          <cell r="Q429" t="str">
            <v>Miền Bắc</v>
          </cell>
          <cell r="R429" t="str">
            <v>DALATFARM</v>
          </cell>
        </row>
        <row r="430">
          <cell r="A430" t="str">
            <v>DALATF-HNI-NTL-005</v>
          </cell>
          <cell r="B430" t="str">
            <v>Dalat Farm SmartCity</v>
          </cell>
          <cell r="D430" t="str">
            <v>Thành phố Hà Nội</v>
          </cell>
          <cell r="E430" t="str">
            <v>Quận Nam Từ Liêm</v>
          </cell>
          <cell r="G430" t="str">
            <v>HN007</v>
          </cell>
          <cell r="H430" t="str">
            <v>Đỗ Minh Quang</v>
          </cell>
          <cell r="J430" t="str">
            <v>Dalat Farm SmartCity</v>
          </cell>
          <cell r="K430" t="str">
            <v>SA2 Smartcity, Tây Mỗ, Nam Từ Liêm, Hà Nội</v>
          </cell>
          <cell r="M430" t="str">
            <v>SA2 Smartcity, Tây Mỗ, Nam Từ Liêm, Hà Nội</v>
          </cell>
          <cell r="N430">
            <v>60</v>
          </cell>
          <cell r="O430" t="b">
            <v>0</v>
          </cell>
          <cell r="P430" t="str">
            <v>CÔNG TY TNHH MTV THƯƠNG MẠI VÀ DỊCH VỤ NGỌC THƠM</v>
          </cell>
          <cell r="Q430" t="str">
            <v>Miền Bắc</v>
          </cell>
          <cell r="R430" t="str">
            <v>DALATFARM</v>
          </cell>
        </row>
        <row r="431">
          <cell r="A431" t="str">
            <v>DALATF-HNI-GLM-007</v>
          </cell>
          <cell r="B431" t="str">
            <v>DalatFarm  M1 Masterise Ocean park</v>
          </cell>
          <cell r="D431" t="str">
            <v>Thành phố Hà Nội</v>
          </cell>
          <cell r="E431" t="str">
            <v>Huyện Gia Lâm</v>
          </cell>
          <cell r="J431" t="str">
            <v>DalatFarm  M1 Masterise Ocean park</v>
          </cell>
          <cell r="K431" t="str">
            <v>M1 Masterise Ocean park, Khu đô thị Vinhomes Ocean Park, huyện Gia Lâm, Hà Nội</v>
          </cell>
          <cell r="M431" t="str">
            <v>M1 Masterise Ocean park, Khu đô thị Vinhomes Ocean Park, huyện Gia Lâm, Hà Nội</v>
          </cell>
          <cell r="N431">
            <v>60</v>
          </cell>
          <cell r="O431" t="b">
            <v>0</v>
          </cell>
          <cell r="P431" t="str">
            <v>CÔNG TY TNHH MTV THƯƠNG MẠI VÀ DỊCH VỤ NGỌC THƠM</v>
          </cell>
          <cell r="Q431" t="str">
            <v>Miền Bắc</v>
          </cell>
          <cell r="R431" t="str">
            <v>DALATFARM</v>
          </cell>
        </row>
        <row r="432">
          <cell r="A432" t="str">
            <v>DALATF-HNI-GLM-008</v>
          </cell>
          <cell r="B432" t="str">
            <v>Dalat Farm Vinhome Ocean Park S1.12, HN</v>
          </cell>
          <cell r="D432" t="str">
            <v>Thành phố Hà Nội</v>
          </cell>
          <cell r="E432" t="str">
            <v>Huyện Gia Lâm</v>
          </cell>
          <cell r="F432" t="str">
            <v>Xã Đa Tốn</v>
          </cell>
          <cell r="G432" t="str">
            <v>HN006</v>
          </cell>
          <cell r="H432" t="str">
            <v>Phan Trọng Cường</v>
          </cell>
          <cell r="J432" t="str">
            <v>Dalat Farm Vinhome Ocean Park S1.12, HN</v>
          </cell>
          <cell r="K432" t="str">
            <v>Tòa S1.12 Vinhome Ocean Park, Đa Tốn, Gia Lâm, Hà Nội</v>
          </cell>
          <cell r="M432" t="str">
            <v>Tòa S1.12 Vinhome Ocean Park, Đa Tốn, Gia Lâm, Hà Nội</v>
          </cell>
          <cell r="N432">
            <v>60</v>
          </cell>
          <cell r="O432" t="b">
            <v>0</v>
          </cell>
          <cell r="P432" t="str">
            <v>CÔNG TY TNHH MTV THƯƠNG MẠI VÀ DỊCH VỤ NGỌC THƠM</v>
          </cell>
          <cell r="Q432" t="str">
            <v>Miền Bắc</v>
          </cell>
          <cell r="R432" t="str">
            <v>DALATFARM</v>
          </cell>
        </row>
        <row r="433">
          <cell r="A433" t="str">
            <v>DALATF-HNI-GLM-009</v>
          </cell>
          <cell r="B433" t="str">
            <v>Dalat Farm Vinhomes Ocean S1.08, HN</v>
          </cell>
          <cell r="D433" t="str">
            <v>Thành phố Hà Nội</v>
          </cell>
          <cell r="E433" t="str">
            <v>Huyện Gia Lâm</v>
          </cell>
          <cell r="G433" t="str">
            <v>HN006</v>
          </cell>
          <cell r="H433" t="str">
            <v>Phan Trọng Cường</v>
          </cell>
          <cell r="J433" t="str">
            <v>Dalat Farm Vinhomes Ocean S1.08, HN</v>
          </cell>
          <cell r="K433" t="str">
            <v>S1.08 Vinhomes Ocean Park, Đa Tốn, Gia Lâm, Hà Nội</v>
          </cell>
          <cell r="M433" t="str">
            <v>S1.08 Vinhomes Ocean Park, Đa Tốn, Gia Lâm, Hà Nội</v>
          </cell>
          <cell r="N433">
            <v>60</v>
          </cell>
          <cell r="O433" t="b">
            <v>0</v>
          </cell>
          <cell r="P433" t="str">
            <v>CÔNG TY TNHH MTV THƯƠNG MẠI VÀ DỊCH VỤ NGỌC THƠM</v>
          </cell>
          <cell r="Q433" t="str">
            <v>Miền Bắc</v>
          </cell>
          <cell r="R433" t="str">
            <v>DALATFARM</v>
          </cell>
        </row>
        <row r="434">
          <cell r="A434" t="str">
            <v>DALATF-HNI-GLM-010</v>
          </cell>
          <cell r="B434" t="str">
            <v>Dalat Farm Vinhomes Ocean S2.09, HN</v>
          </cell>
          <cell r="D434" t="str">
            <v>Thành phố Hà Nội</v>
          </cell>
          <cell r="E434" t="str">
            <v>Huyện Gia Lâm</v>
          </cell>
          <cell r="G434" t="str">
            <v>HN006</v>
          </cell>
          <cell r="H434" t="str">
            <v>Phan Trọng Cường</v>
          </cell>
          <cell r="J434" t="str">
            <v>Dalat Farm Vinhomes Ocean S2.09, HN</v>
          </cell>
          <cell r="K434" t="str">
            <v>S2.09 Vinhomes Ocean Park, Đa Tốn, Gia Lâm, Hà Nội</v>
          </cell>
          <cell r="M434" t="str">
            <v>S2.09 Vinhomes Ocean Park, Đa Tốn, Gia Lâm, Hà Nội</v>
          </cell>
          <cell r="N434">
            <v>60</v>
          </cell>
          <cell r="O434" t="b">
            <v>0</v>
          </cell>
          <cell r="P434" t="str">
            <v>CÔNG TY TNHH MTV THƯƠNG MẠI VÀ DỊCH VỤ NGỌC THƠM</v>
          </cell>
          <cell r="Q434" t="str">
            <v>Miền Bắc</v>
          </cell>
          <cell r="R434" t="str">
            <v>DALATFARM</v>
          </cell>
        </row>
        <row r="435">
          <cell r="A435" t="str">
            <v>DALATF-HNI-GLM-011</v>
          </cell>
          <cell r="B435" t="str">
            <v>Dalat Farm Tòa M2 Ocean Park, HN</v>
          </cell>
          <cell r="D435" t="str">
            <v>Thành phố Hà Nội</v>
          </cell>
          <cell r="E435" t="str">
            <v>Huyện Gia Lâm</v>
          </cell>
          <cell r="G435" t="str">
            <v>HN006</v>
          </cell>
          <cell r="H435" t="str">
            <v>Phan Trọng Cường</v>
          </cell>
          <cell r="J435" t="str">
            <v>Dalat Farm Tòa M2 Ocean Park, HN</v>
          </cell>
          <cell r="K435" t="str">
            <v>Tòa M2 Ocean Park, Đa Tốn, Gia Lâm, Hà Nội</v>
          </cell>
          <cell r="M435" t="str">
            <v>Tòa M2 Ocean Park, Đa Tốn, Gia Lâm, Hà Nội</v>
          </cell>
          <cell r="N435">
            <v>60</v>
          </cell>
          <cell r="O435" t="b">
            <v>0</v>
          </cell>
          <cell r="P435" t="str">
            <v>CÔNG TY TNHH MTV THƯƠNG MẠI VÀ DỊCH VỤ NGỌC THƠM</v>
          </cell>
          <cell r="Q435" t="str">
            <v>Miền Bắc</v>
          </cell>
          <cell r="R435" t="str">
            <v>DALATFARM</v>
          </cell>
        </row>
        <row r="436">
          <cell r="A436" t="str">
            <v>DALATF-HNI-GLM-012</v>
          </cell>
          <cell r="B436" t="str">
            <v>Dalat Farm Tòa P3 Ocean Park, HN</v>
          </cell>
          <cell r="D436" t="str">
            <v>Thành phố Hà Nội</v>
          </cell>
          <cell r="E436" t="str">
            <v>Huyện Gia Lâm</v>
          </cell>
          <cell r="G436" t="str">
            <v>HN006</v>
          </cell>
          <cell r="H436" t="str">
            <v>Phan Trọng Cường</v>
          </cell>
          <cell r="J436" t="str">
            <v>Dalat Farm Tòa P3 Ocean Park, HN</v>
          </cell>
          <cell r="K436" t="str">
            <v>Tòa P3 Ocean Park, Đa Tốn, Gia Lâm, Hà Nội</v>
          </cell>
          <cell r="M436" t="str">
            <v>Tòa P3 Ocean Park, Đa Tốn, Gia Lâm, Hà Nội</v>
          </cell>
          <cell r="N436">
            <v>60</v>
          </cell>
          <cell r="O436" t="b">
            <v>0</v>
          </cell>
          <cell r="P436" t="str">
            <v>CÔNG TY TNHH MTV THƯƠNG MẠI VÀ DỊCH VỤ NGỌC THƠM</v>
          </cell>
          <cell r="Q436" t="str">
            <v>Miền Bắc</v>
          </cell>
          <cell r="R436" t="str">
            <v>DALATFARM</v>
          </cell>
        </row>
        <row r="437">
          <cell r="A437" t="str">
            <v>DALATF-HNI-GLM-013</v>
          </cell>
          <cell r="B437" t="str">
            <v>Dalat Farm Vinhomes Ocean S2.16, HN</v>
          </cell>
          <cell r="D437" t="str">
            <v>Thành phố Hà Nội</v>
          </cell>
          <cell r="E437" t="str">
            <v>Huyện Gia Lâm</v>
          </cell>
          <cell r="G437" t="str">
            <v>HN006</v>
          </cell>
          <cell r="H437" t="str">
            <v>Phan Trọng Cường</v>
          </cell>
          <cell r="J437" t="str">
            <v>Dalat Farm Vinhomes Ocean S2.16, HN</v>
          </cell>
          <cell r="K437" t="str">
            <v>S2.16 Vinhomes Ocean Park, Đa Tốn, Gia Lâm, Hà Nội</v>
          </cell>
          <cell r="M437" t="str">
            <v>S2.16 Vinhomes Ocean Park, Đa Tốn, Gia Lâm, Hà Nội</v>
          </cell>
          <cell r="N437">
            <v>60</v>
          </cell>
          <cell r="O437" t="b">
            <v>0</v>
          </cell>
          <cell r="P437" t="str">
            <v>CÔNG TY TNHH MTV THƯƠNG MẠI VÀ DỊCH VỤ NGỌC THƠM</v>
          </cell>
          <cell r="Q437" t="str">
            <v>Miền Bắc</v>
          </cell>
          <cell r="R437" t="str">
            <v>DALATFARM</v>
          </cell>
        </row>
        <row r="438">
          <cell r="A438" t="str">
            <v>DALATF-HNI-GLM-M1</v>
          </cell>
          <cell r="B438" t="str">
            <v>HỘ KINH DOANH ĐĂNG TCVP</v>
          </cell>
          <cell r="D438" t="str">
            <v>Thành phố Hà Nội</v>
          </cell>
          <cell r="E438" t="str">
            <v>Huyện Gia Lâm</v>
          </cell>
          <cell r="F438" t="str">
            <v>Xã Đa Tốn</v>
          </cell>
          <cell r="I438" t="str">
            <v>MIENBAC</v>
          </cell>
          <cell r="L438" t="str">
            <v>8669612872-001</v>
          </cell>
          <cell r="M438" t="str">
            <v>TMDV18A Toà M1 KĐT Vinhomes Ocean Park, Xã Đa Tốn, Huyện Gia Lâm, Thành phố Hà Nội, Việt Nam</v>
          </cell>
          <cell r="N438">
            <v>60</v>
          </cell>
          <cell r="O438" t="b">
            <v>0</v>
          </cell>
          <cell r="P438" t="str">
            <v>CÔNG TY TNHH MTV THƯƠNG MẠI VÀ DỊCH VỤ NGỌC THƠM</v>
          </cell>
          <cell r="Q438" t="str">
            <v>Miền Bắc</v>
          </cell>
          <cell r="R438" t="str">
            <v>DALATFARM</v>
          </cell>
        </row>
        <row r="439">
          <cell r="A439" t="str">
            <v>DALATF-HNI-GLM-S1.08</v>
          </cell>
          <cell r="B439" t="str">
            <v>HỘ KINH DOANH ANH NGUYỄN KNVT</v>
          </cell>
          <cell r="D439" t="str">
            <v>Thành phố Hà Nội</v>
          </cell>
          <cell r="E439" t="str">
            <v>Huyện Gia Lâm</v>
          </cell>
          <cell r="F439" t="str">
            <v>Xã Đa Tốn</v>
          </cell>
          <cell r="I439" t="str">
            <v>MIENBAC</v>
          </cell>
          <cell r="L439" t="str">
            <v>8885964533-001</v>
          </cell>
          <cell r="M439" t="str">
            <v>01S02 toà S1.08, KĐT Vinhomes Ocean Park, Xã Đa Tốn, Huyện Gia Lâm, Thành phố Hà Nội, Việt Nam</v>
          </cell>
          <cell r="N439">
            <v>60</v>
          </cell>
          <cell r="O439" t="b">
            <v>0</v>
          </cell>
          <cell r="P439" t="str">
            <v>CÔNG TY TNHH MTV THƯƠNG MẠI VÀ DỊCH VỤ NGỌC THƠM</v>
          </cell>
          <cell r="Q439" t="str">
            <v>Miền Bắc</v>
          </cell>
          <cell r="R439" t="str">
            <v>DALATFARM</v>
          </cell>
        </row>
        <row r="440">
          <cell r="A440" t="str">
            <v>DALATF-HNI-GLM-S1.10</v>
          </cell>
          <cell r="B440" t="str">
            <v>HỘ KINH DOANH ĐÀ LẠT FARM &amp; MART 1</v>
          </cell>
          <cell r="D440" t="str">
            <v>Thành phố Hà Nội</v>
          </cell>
          <cell r="E440" t="str">
            <v>Huyện Gia Lâm</v>
          </cell>
          <cell r="F440" t="str">
            <v>Xã Đa Tốn</v>
          </cell>
          <cell r="I440" t="str">
            <v>MIENBAC</v>
          </cell>
          <cell r="L440" t="str">
            <v>0109280299-001</v>
          </cell>
          <cell r="M440" t="str">
            <v>Căn shop 01S02 tòa S1.10 KĐT Vinhomes Ocean Park, Xã Đa Tốn, Huyện Gia Lâm, Thành phố Hà Nội, Việt Nam</v>
          </cell>
          <cell r="N440">
            <v>60</v>
          </cell>
          <cell r="O440" t="b">
            <v>0</v>
          </cell>
          <cell r="P440" t="str">
            <v>CÔNG TY TNHH MTV THƯƠNG MẠI VÀ DỊCH VỤ NGỌC THƠM</v>
          </cell>
          <cell r="Q440" t="str">
            <v>Miền Bắc</v>
          </cell>
          <cell r="R440" t="str">
            <v>DALATFARM</v>
          </cell>
        </row>
        <row r="441">
          <cell r="A441" t="str">
            <v>DALATF-HNI-GLM-S2.09</v>
          </cell>
          <cell r="B441" t="str">
            <v>HỘ KINH DOANH LÊ BÁ ĐẠT</v>
          </cell>
          <cell r="D441" t="str">
            <v>Thành phố Hà Nội</v>
          </cell>
          <cell r="E441" t="str">
            <v>Huyện Gia Lâm</v>
          </cell>
          <cell r="F441" t="str">
            <v>Xã Đa Tốn</v>
          </cell>
          <cell r="I441" t="str">
            <v>MIENBAC</v>
          </cell>
          <cell r="L441" t="str">
            <v>8883511432-001</v>
          </cell>
          <cell r="M441" t="str">
            <v>S2.09 01S24 KĐT Vinhomes Ocean Park, Xã Đa Tốn, Huyện Gia Lâm, Thành phố Hà Nội, Việt Nam</v>
          </cell>
          <cell r="N441">
            <v>60</v>
          </cell>
          <cell r="O441" t="b">
            <v>0</v>
          </cell>
          <cell r="P441" t="str">
            <v>CÔNG TY TNHH MTV THƯƠNG MẠI VÀ DỊCH VỤ NGỌC THƠM</v>
          </cell>
          <cell r="Q441" t="str">
            <v>Miền Bắc</v>
          </cell>
          <cell r="R441" t="str">
            <v>DALATFARM</v>
          </cell>
        </row>
        <row r="442">
          <cell r="A442" t="str">
            <v>DALATF-HNI-GLM-S2.10</v>
          </cell>
          <cell r="B442" t="str">
            <v>HỘ KINH DOANH LÊ TUẤN ANH</v>
          </cell>
          <cell r="D442" t="str">
            <v>Thành phố Hà Nội</v>
          </cell>
          <cell r="E442" t="str">
            <v>Huyện Gia Lâm</v>
          </cell>
          <cell r="F442" t="str">
            <v>Xã Đa Tốn</v>
          </cell>
          <cell r="I442" t="str">
            <v>MIENBAC</v>
          </cell>
          <cell r="L442" t="str">
            <v>0108590925-001</v>
          </cell>
          <cell r="M442" t="str">
            <v>Căn shop 01S20 tòa S2.10 KĐT Vinhomes Ocean Park, Xã Đa Tốn, Huyện Gia Lâm, Thành phố Hà Nội, Việt Nam</v>
          </cell>
          <cell r="N442">
            <v>60</v>
          </cell>
          <cell r="O442" t="b">
            <v>0</v>
          </cell>
          <cell r="P442" t="str">
            <v>CÔNG TY TNHH MTV THƯƠNG MẠI VÀ DỊCH VỤ NGỌC THƠM</v>
          </cell>
          <cell r="Q442" t="str">
            <v>Miền Bắc</v>
          </cell>
          <cell r="R442" t="str">
            <v>DALATFARM</v>
          </cell>
        </row>
        <row r="443">
          <cell r="A443" t="str">
            <v>MAY-HNI-01-TOANTHANG-56399</v>
          </cell>
          <cell r="B443" t="str">
            <v>CÔNG TY TNHH DỆT TOÀN THẮNG</v>
          </cell>
          <cell r="D443" t="str">
            <v>Thành phố Hà Nội</v>
          </cell>
          <cell r="E443" t="str">
            <v>Huyện Mỹ Đức</v>
          </cell>
          <cell r="F443" t="str">
            <v>Xã Phùng Xá</v>
          </cell>
          <cell r="L443" t="str">
            <v>0500563699</v>
          </cell>
          <cell r="M443" t="str">
            <v>Thôn Thượng, Xã Phùng Xá, Huyện Mỹ Đức, Thành phố Hà Nội, Việt Nam</v>
          </cell>
          <cell r="O443" t="b">
            <v>0</v>
          </cell>
          <cell r="P443" t="str">
            <v>CÔNG TY TNHH MTV THƯƠNG MẠI VÀ DỊCH VỤ NGỌC THƠM</v>
          </cell>
          <cell r="Q443" t="str">
            <v>Miền Bắc</v>
          </cell>
          <cell r="R443" t="str">
            <v>DETTOANTHANG</v>
          </cell>
        </row>
        <row r="444">
          <cell r="A444" t="str">
            <v>HKD-BGG-00-PDM34834</v>
          </cell>
          <cell r="B444" t="str">
            <v>HỘ KINH DOANH PHAN ĐÌNH MẠNH</v>
          </cell>
          <cell r="D444" t="str">
            <v>Bắc Giang</v>
          </cell>
          <cell r="I444" t="str">
            <v>MIENBAC</v>
          </cell>
          <cell r="L444" t="str">
            <v>8291334834-001</v>
          </cell>
          <cell r="M444" t="str">
            <v>Số 151, đường Nguyễn Thị Minh Khai, Phường Xương Giang, Thành phố Bắc Giang, Tỉnh Bắc Giang, Việt Nam</v>
          </cell>
          <cell r="O444" t="b">
            <v>0</v>
          </cell>
          <cell r="P444" t="str">
            <v>CÔNG TY TNHH MTV THƯƠNG MẠI VÀ DỊCH VỤ NGỌC THƠM</v>
          </cell>
          <cell r="Q444" t="str">
            <v>Miền Bắc</v>
          </cell>
          <cell r="R444" t="str">
            <v>DINHMANH</v>
          </cell>
        </row>
        <row r="445">
          <cell r="A445" t="str">
            <v>DONGNAM-051</v>
          </cell>
          <cell r="B445" t="str">
            <v>CÔNG TY CỔ PHẦN QUẢN LÝ DỊCH VỤ ĐÔNG NAM</v>
          </cell>
          <cell r="D445" t="str">
            <v>Thành phố Hà Nội</v>
          </cell>
          <cell r="G445" t="str">
            <v>HN007</v>
          </cell>
          <cell r="H445" t="str">
            <v>Đỗ Minh Quang</v>
          </cell>
          <cell r="I445" t="str">
            <v>MIENBAC</v>
          </cell>
          <cell r="L445" t="str">
            <v>0108474051</v>
          </cell>
          <cell r="M445" t="str">
            <v>Tầng 5, Tòa Nhà Tân Hồng Hà Complex, Số 317 Trường Chinh, Phường Khương Trung, Quận Thanh Xuân, Tp. Hà Nội, Việt Nam</v>
          </cell>
          <cell r="N445">
            <v>60</v>
          </cell>
          <cell r="O445" t="b">
            <v>0</v>
          </cell>
          <cell r="P445" t="str">
            <v>CÔNG TY TNHH MTV THƯƠNG MẠI VÀ DỊCH VỤ NGỌC THƠM</v>
          </cell>
          <cell r="Q445" t="str">
            <v>Miền Bắc</v>
          </cell>
          <cell r="R445" t="str">
            <v>DONGNAM-051</v>
          </cell>
        </row>
        <row r="446">
          <cell r="A446" t="str">
            <v>KL-LSN-00-DONGTIEN</v>
          </cell>
          <cell r="B446" t="str">
            <v>CÔNG TY CỔ PHẦN THƯƠNG MẠI SIÊU THỊ ĐỒNG TIẾN</v>
          </cell>
          <cell r="D446" t="str">
            <v>Lạng Sơn</v>
          </cell>
          <cell r="E446" t="str">
            <v>Thành phố Lạng Sơn</v>
          </cell>
          <cell r="F446" t="str">
            <v>Phường Vĩnh Trại</v>
          </cell>
          <cell r="I446" t="str">
            <v>MIENNAM</v>
          </cell>
          <cell r="L446" t="str">
            <v>4900736022</v>
          </cell>
          <cell r="M446" t="str">
            <v>Số 14, đường Lê Lợi, Phường Vĩnh Trại, Thành phố Lạng Sơn, Tỉnh Lạng Sơn, Việt Nam</v>
          </cell>
          <cell r="N446">
            <v>60</v>
          </cell>
          <cell r="O446" t="b">
            <v>0</v>
          </cell>
          <cell r="P446" t="str">
            <v>CÔNG TY TNHH MTV THƯƠNG MẠI VÀ DỊCH VỤ NGỌC THƠM</v>
          </cell>
          <cell r="Q446" t="str">
            <v>Miền Bắc</v>
          </cell>
          <cell r="R446" t="str">
            <v>DONGTIEN</v>
          </cell>
        </row>
        <row r="447">
          <cell r="A447" t="str">
            <v>KL-HNI-THO-DONGXANH</v>
          </cell>
          <cell r="B447" t="str">
            <v>CÔNG TY TNHH THƯƠNG MẠI VÀ SẢN XUẤT THỰC PHẨM ĐỒNG XANH</v>
          </cell>
          <cell r="C447" t="str">
            <v>Khách của TRƯỜNG</v>
          </cell>
          <cell r="D447" t="str">
            <v>Thành phố Hà Nội</v>
          </cell>
          <cell r="E447" t="str">
            <v>Quận Tây Hồ</v>
          </cell>
          <cell r="G447" t="str">
            <v>HN006</v>
          </cell>
          <cell r="H447" t="str">
            <v>Phan Trọng Cường</v>
          </cell>
          <cell r="I447" t="str">
            <v>MIENBAC</v>
          </cell>
          <cell r="K447" t="str">
            <v>ĐỒNG XANH FOOD MART Tầng 1, Tòa CT2A, KĐT Nam cường, Cổ Nhuế, Từ Liêm, HN - 0943529989</v>
          </cell>
          <cell r="L447" t="str">
            <v>0105758954</v>
          </cell>
          <cell r="M447" t="str">
            <v>Số nhà 83D, ngõ 31 Xuân Diệu, Phường Quảng An, Quận Tây Hồ, Thành phố Hà Nội, Việt Nam</v>
          </cell>
          <cell r="O447" t="b">
            <v>0</v>
          </cell>
          <cell r="P447" t="str">
            <v>CÔNG TY TNHH MTV THƯƠNG MẠI VÀ DỊCH VỤ NGỌC THƠM</v>
          </cell>
          <cell r="Q447" t="str">
            <v>Miền Bắc</v>
          </cell>
          <cell r="R447" t="str">
            <v>DONGXANH</v>
          </cell>
        </row>
        <row r="448">
          <cell r="A448" t="str">
            <v>DTH-HNI-HBT-0000</v>
          </cell>
          <cell r="B448" t="str">
            <v>CÔNG TY CỔ PHẦN ĐẠI THANH HẢI</v>
          </cell>
          <cell r="C448" t="str">
            <v>Khách lẻ của BÁCH</v>
          </cell>
          <cell r="D448" t="str">
            <v>Thành phố Hà Nội</v>
          </cell>
          <cell r="E448" t="str">
            <v>Quận Hai Bà Trưng</v>
          </cell>
          <cell r="G448" t="str">
            <v>HN007</v>
          </cell>
          <cell r="H448" t="str">
            <v>Đỗ Minh Quang</v>
          </cell>
          <cell r="I448" t="str">
            <v>MIENBAC</v>
          </cell>
          <cell r="K448" t="str">
            <v>Số 282 Minh Khai, Phường Minh Khai, Quận Hai Bà Trưng, Thành Phố Hà Nội, Việt Nam</v>
          </cell>
          <cell r="L448" t="str">
            <v>0109282232</v>
          </cell>
          <cell r="M448" t="str">
            <v>Số 282 Minh Khai, Phường Minh Khai, Quận Hai Bà Trưng, Thành Phố Hà Nội, Việt Nam</v>
          </cell>
          <cell r="O448" t="b">
            <v>0</v>
          </cell>
          <cell r="P448" t="str">
            <v>CÔNG TY TNHH MTV THƯƠNG MẠI VÀ DỊCH VỤ NGỌC THƠM</v>
          </cell>
          <cell r="Q448" t="str">
            <v>Miền Bắc</v>
          </cell>
          <cell r="R448" t="str">
            <v>DTH</v>
          </cell>
        </row>
        <row r="449">
          <cell r="A449" t="str">
            <v>DTH-HNI-HMI-6001</v>
          </cell>
          <cell r="B449" t="str">
            <v>ĐTH 1P Trần Thủ Độ, Hoàng Mai, HN</v>
          </cell>
          <cell r="C449" t="str">
            <v>Khách lẻ của Trường</v>
          </cell>
          <cell r="D449" t="str">
            <v>Thành phố Hà Nội</v>
          </cell>
          <cell r="E449" t="str">
            <v>Quận Hoàng Mai</v>
          </cell>
          <cell r="G449" t="str">
            <v>HN007</v>
          </cell>
          <cell r="H449" t="str">
            <v>Đỗ Minh Quang</v>
          </cell>
          <cell r="I449" t="str">
            <v>MIENBAC;3%</v>
          </cell>
          <cell r="J449" t="str">
            <v>6001_Fresh Market Green Park</v>
          </cell>
          <cell r="K449" t="str">
            <v>Shophouse 4B/Chung Cư Phương Đông Green Park, 1P Trần Thủ Độ, Phường Hoàng Liệt, Quận Hoàng Mai, HN</v>
          </cell>
          <cell r="L449" t="str">
            <v/>
          </cell>
          <cell r="M449" t="str">
            <v>Shophouse 4B/Chung Cư Phương Đông Green Park, 1P Trần Thủ Độ, Phường Hoàng Liệt, Quận Hoàng Mai, HN</v>
          </cell>
          <cell r="O449" t="b">
            <v>0</v>
          </cell>
          <cell r="P449" t="str">
            <v>CÔNG TY TNHH MTV THƯƠNG MẠI VÀ DỊCH VỤ NGỌC THƠM</v>
          </cell>
          <cell r="Q449" t="str">
            <v>Miền Bắc</v>
          </cell>
          <cell r="R449" t="str">
            <v>DTH</v>
          </cell>
        </row>
        <row r="450">
          <cell r="A450" t="str">
            <v>DTH-HNI-HMI-6003</v>
          </cell>
          <cell r="B450" t="str">
            <v>ĐTH New Horizon City Hoàng Mai, HN</v>
          </cell>
          <cell r="C450" t="str">
            <v/>
          </cell>
          <cell r="D450" t="str">
            <v>Thành phố Hà Nội</v>
          </cell>
          <cell r="E450" t="str">
            <v>Quận Hoàng Mai</v>
          </cell>
          <cell r="G450" t="str">
            <v>HN007</v>
          </cell>
          <cell r="H450" t="str">
            <v>Đỗ Minh Quang</v>
          </cell>
          <cell r="I450" t="str">
            <v>MIENBAC;3%</v>
          </cell>
          <cell r="J450" t="str">
            <v>6003_New Horizon City Hoàng Mai</v>
          </cell>
          <cell r="K450" t="str">
            <v>Tầng 1 Lô 05A Tòa N01, Dự án New Horizon city, Hoàng Mai, HN</v>
          </cell>
          <cell r="L450" t="str">
            <v/>
          </cell>
          <cell r="M450" t="str">
            <v>Tầng 1 Lô 05A Tòa N01, Dự án New Horizon city, Hoàng Mai, HN</v>
          </cell>
          <cell r="O450" t="b">
            <v>0</v>
          </cell>
          <cell r="P450" t="str">
            <v>CÔNG TY TNHH MTV THƯƠNG MẠI VÀ DỊCH VỤ NGỌC THƠM</v>
          </cell>
          <cell r="Q450" t="str">
            <v>Miền Bắc</v>
          </cell>
          <cell r="R450" t="str">
            <v>DTH</v>
          </cell>
        </row>
        <row r="451">
          <cell r="A451" t="str">
            <v>DTH-HNI-TTI-6004</v>
          </cell>
          <cell r="B451" t="str">
            <v>ĐTH Imperria Sky Garden Minh Khai, Thanh Trì, HN</v>
          </cell>
          <cell r="C451" t="str">
            <v>Khách lẻ của Trường</v>
          </cell>
          <cell r="D451" t="str">
            <v>Thành phố Hà Nội</v>
          </cell>
          <cell r="E451" t="str">
            <v>Huyện Thanh Trì</v>
          </cell>
          <cell r="G451" t="str">
            <v>HN007</v>
          </cell>
          <cell r="H451" t="str">
            <v>Đỗ Minh Quang</v>
          </cell>
          <cell r="I451" t="str">
            <v>MIENBAC;3%</v>
          </cell>
          <cell r="J451" t="str">
            <v>6004_Imperria Sky Garden Minh Khai</v>
          </cell>
          <cell r="K451" t="str">
            <v>Lô A17-18 Tòa A, dự án Imperia Sky Garden 423 Minh Khai, Tp.Hà Nội.</v>
          </cell>
          <cell r="L451" t="str">
            <v/>
          </cell>
          <cell r="M451" t="str">
            <v>Lô A17-18 Tòa A, dự án Imperia Sky Garden 423 Minh Khai, Tp. Hà Nội.</v>
          </cell>
          <cell r="O451" t="b">
            <v>0</v>
          </cell>
          <cell r="P451" t="str">
            <v>CÔNG TY TNHH MTV THƯƠNG MẠI VÀ DỊCH VỤ NGỌC THƠM</v>
          </cell>
          <cell r="Q451" t="str">
            <v>Miền Bắc</v>
          </cell>
          <cell r="R451" t="str">
            <v>DTH</v>
          </cell>
        </row>
        <row r="452">
          <cell r="A452" t="str">
            <v>DTH-HNI-TTI-6005</v>
          </cell>
          <cell r="B452" t="str">
            <v>ĐTH Eco Dream Nguyễn Xiển, Thanh Trì, HN</v>
          </cell>
          <cell r="C452" t="str">
            <v>Khách lẻ của Trường</v>
          </cell>
          <cell r="D452" t="str">
            <v>Thành phố Hà Nội</v>
          </cell>
          <cell r="E452" t="str">
            <v>Huyện Thanh Trì</v>
          </cell>
          <cell r="G452" t="str">
            <v>HN007</v>
          </cell>
          <cell r="H452" t="str">
            <v>Đỗ Minh Quang</v>
          </cell>
          <cell r="I452" t="str">
            <v>MIENBAC;3%</v>
          </cell>
          <cell r="J452" t="str">
            <v>6005_Eco Dream Nguyễn Xiển</v>
          </cell>
          <cell r="K452" t="str">
            <v>Shophouse ED, tòa Eco Dream Nguyễn Xiển, Tân Triều, Thanh Trì, HN</v>
          </cell>
          <cell r="L452" t="str">
            <v/>
          </cell>
          <cell r="M452" t="str">
            <v>Shophouse ED, tòa Eco Dream Nguyễn Xiển, Tân Triều, Thanh Trì, HN</v>
          </cell>
          <cell r="O452" t="b">
            <v>0</v>
          </cell>
          <cell r="P452" t="str">
            <v>CÔNG TY TNHH MTV THƯƠNG MẠI VÀ DỊCH VỤ NGỌC THƠM</v>
          </cell>
          <cell r="Q452" t="str">
            <v>Miền Bắc</v>
          </cell>
          <cell r="R452" t="str">
            <v>DTH</v>
          </cell>
        </row>
        <row r="453">
          <cell r="A453" t="str">
            <v>DTH-HNI-HDG-6006</v>
          </cell>
          <cell r="B453" t="str">
            <v>ĐTH AnLand Premium, Hà Đông, HN</v>
          </cell>
          <cell r="C453" t="str">
            <v/>
          </cell>
          <cell r="D453" t="str">
            <v>Thành phố Hà Nội</v>
          </cell>
          <cell r="E453" t="str">
            <v>Quận Hà Đông</v>
          </cell>
          <cell r="G453" t="str">
            <v>HN007</v>
          </cell>
          <cell r="H453" t="str">
            <v>Đỗ Minh Quang</v>
          </cell>
          <cell r="I453" t="str">
            <v>MIENBAC;3%</v>
          </cell>
          <cell r="J453" t="str">
            <v>6006_AnLand Premium</v>
          </cell>
          <cell r="K453" t="str">
            <v>SHB6 tòa nhà AnLand Premium, KĐTM Dương nội, P.La Khê, Hà Đông, HN</v>
          </cell>
          <cell r="L453" t="str">
            <v/>
          </cell>
          <cell r="M453" t="str">
            <v>SHB6 tòa nhà AnLand Premium, KĐTM Dương nội, P.La Khê, Hà Đông, HN</v>
          </cell>
          <cell r="O453" t="b">
            <v>0</v>
          </cell>
          <cell r="P453" t="str">
            <v>CÔNG TY TNHH MTV THƯƠNG MẠI VÀ DỊCH VỤ NGỌC THƠM</v>
          </cell>
          <cell r="Q453" t="str">
            <v>Miền Bắc</v>
          </cell>
          <cell r="R453" t="str">
            <v>DTH</v>
          </cell>
        </row>
        <row r="454">
          <cell r="A454" t="str">
            <v>DTH-HNI-HMI-6007</v>
          </cell>
          <cell r="B454" t="str">
            <v>ĐTH Gelexia Tam Trinh, Hoàng Mai, HN</v>
          </cell>
          <cell r="C454" t="str">
            <v/>
          </cell>
          <cell r="D454" t="str">
            <v>Thành phố Hà Nội</v>
          </cell>
          <cell r="E454" t="str">
            <v>Quận Hoàng Mai</v>
          </cell>
          <cell r="G454" t="str">
            <v>HN007</v>
          </cell>
          <cell r="H454" t="str">
            <v>Đỗ Minh Quang</v>
          </cell>
          <cell r="I454" t="str">
            <v>MIENBAC;3%</v>
          </cell>
          <cell r="J454" t="str">
            <v>6007_Gelexia Tam Trinh</v>
          </cell>
          <cell r="K454" t="str">
            <v>885 Đ. Tam Trinh, Yên Sở, Hoàng Mai TP. Hà Nội</v>
          </cell>
          <cell r="L454" t="str">
            <v/>
          </cell>
          <cell r="M454" t="str">
            <v>885 Đ.Tam Trinh, Yên Sở, Hoàng Mai TP. Hà Nội</v>
          </cell>
          <cell r="O454" t="b">
            <v>0</v>
          </cell>
          <cell r="P454" t="str">
            <v>CÔNG TY TNHH MTV THƯƠNG MẠI VÀ DỊCH VỤ NGỌC THƠM</v>
          </cell>
          <cell r="Q454" t="str">
            <v>Miền Bắc</v>
          </cell>
          <cell r="R454" t="str">
            <v>DTH</v>
          </cell>
        </row>
        <row r="455">
          <cell r="A455" t="str">
            <v>DTH-HNI-LBN-6011</v>
          </cell>
          <cell r="B455" t="str">
            <v>Green Park Việt Hưng, Long Biên, HN</v>
          </cell>
          <cell r="C455" t="str">
            <v/>
          </cell>
          <cell r="D455" t="str">
            <v>Thành phố Hà Nội</v>
          </cell>
          <cell r="E455" t="str">
            <v>Quận Long Biên</v>
          </cell>
          <cell r="G455" t="str">
            <v>HN006</v>
          </cell>
          <cell r="H455" t="str">
            <v>Phan Trọng Cường</v>
          </cell>
          <cell r="I455" t="str">
            <v>MIENBAC;3%</v>
          </cell>
          <cell r="J455" t="str">
            <v>6011_Green Park Việt Hưng</v>
          </cell>
          <cell r="K455" t="str">
            <v>Shophouse 10-18T3 Dự án CT15 Việt Hưng Green Park, KĐT Việt Hưng, Phường Giang Biên, Quận Long Biên, HN</v>
          </cell>
          <cell r="L455" t="str">
            <v/>
          </cell>
          <cell r="M455" t="str">
            <v>Shophouse 10-18T3 Dự án CT15 Việt Hưng Green Park, KĐT Việt Hưng, Phường Giang Biên, Quận Long Biên, HN</v>
          </cell>
          <cell r="O455" t="b">
            <v>0</v>
          </cell>
          <cell r="P455" t="str">
            <v>CÔNG TY TNHH MTV THƯƠNG MẠI VÀ DỊCH VỤ NGỌC THƠM</v>
          </cell>
          <cell r="Q455" t="str">
            <v>Miền Bắc</v>
          </cell>
          <cell r="R455" t="str">
            <v>DTH</v>
          </cell>
        </row>
        <row r="456">
          <cell r="A456" t="str">
            <v>DTH-HNI-HMI-6012</v>
          </cell>
          <cell r="B456" t="str">
            <v>ĐTH 2P Hưng Thịnh, Hoàng Mai, HN</v>
          </cell>
          <cell r="C456" t="str">
            <v/>
          </cell>
          <cell r="D456" t="str">
            <v>Thành phố Hà Nội</v>
          </cell>
          <cell r="E456" t="str">
            <v>Quận Hoàng Mai</v>
          </cell>
          <cell r="G456" t="str">
            <v>HN007</v>
          </cell>
          <cell r="H456" t="str">
            <v>Đỗ Minh Quang</v>
          </cell>
          <cell r="I456" t="str">
            <v>MIENBAC;3%</v>
          </cell>
          <cell r="J456" t="str">
            <v>6012_Hateco Yên Sở</v>
          </cell>
          <cell r="K456" t="str">
            <v>Số 2P Hưng Thịnh, Yên Sở, Hoàng Mai ,TP.Hà Nội</v>
          </cell>
          <cell r="L456" t="str">
            <v/>
          </cell>
          <cell r="M456" t="str">
            <v>Số 2P Hưng Thịnh, Yên Sở, Hoàng Mai ,TP.Hà Nội</v>
          </cell>
          <cell r="O456" t="b">
            <v>0</v>
          </cell>
          <cell r="P456" t="str">
            <v>CÔNG TY TNHH MTV THƯƠNG MẠI VÀ DỊCH VỤ NGỌC THƠM</v>
          </cell>
          <cell r="Q456" t="str">
            <v>Miền Bắc</v>
          </cell>
          <cell r="R456" t="str">
            <v>DTH</v>
          </cell>
        </row>
        <row r="457">
          <cell r="A457" t="str">
            <v>DTH-HNI-BTL-6013</v>
          </cell>
          <cell r="B457" t="str">
            <v>ĐTH Ecohome 3 Tân Xuân, Bắc Từ Liêm, HN</v>
          </cell>
          <cell r="C457" t="str">
            <v/>
          </cell>
          <cell r="D457" t="str">
            <v>Thành phố Hà Nội</v>
          </cell>
          <cell r="E457" t="str">
            <v>Quận Bắc Từ Liêm</v>
          </cell>
          <cell r="G457" t="str">
            <v>HN006</v>
          </cell>
          <cell r="H457" t="str">
            <v>Phan Trọng Cường</v>
          </cell>
          <cell r="I457" t="str">
            <v>MIENBAC;3%</v>
          </cell>
          <cell r="J457" t="str">
            <v>6013_Ecohome 3 Tân Xuân</v>
          </cell>
          <cell r="K457" t="str">
            <v>SH số 16 tầng 1, CC Ecohome 3, đường Tân Xuân, P.Đông Ngạc, Q.Bắc Từ Liêm, HN</v>
          </cell>
          <cell r="L457" t="str">
            <v/>
          </cell>
          <cell r="M457" t="str">
            <v>SH số 16 tầng 1, CC Ecohome 3, đường Tân Xuân, P.Đông Ngạc, Q.Bắc Từ Liêm, HN</v>
          </cell>
          <cell r="O457" t="b">
            <v>0</v>
          </cell>
          <cell r="P457" t="str">
            <v>CÔNG TY TNHH MTV THƯƠNG MẠI VÀ DỊCH VỤ NGỌC THƠM</v>
          </cell>
          <cell r="Q457" t="str">
            <v>Miền Bắc</v>
          </cell>
          <cell r="R457" t="str">
            <v>DTH</v>
          </cell>
        </row>
        <row r="458">
          <cell r="A458" t="str">
            <v>DTH-HNI-LBN-6014</v>
          </cell>
          <cell r="B458" t="str">
            <v>ĐTH Ruby City 3 Phúc Lợi, Long Biên, HN</v>
          </cell>
          <cell r="C458" t="str">
            <v/>
          </cell>
          <cell r="D458" t="str">
            <v>Thành phố Hà Nội</v>
          </cell>
          <cell r="E458" t="str">
            <v>Quận Long Biên</v>
          </cell>
          <cell r="G458" t="str">
            <v>HN006</v>
          </cell>
          <cell r="H458" t="str">
            <v>Phan Trọng Cường</v>
          </cell>
          <cell r="I458" t="str">
            <v>MIENBAC;3%</v>
          </cell>
          <cell r="J458" t="str">
            <v>6014_Ruby City 3 Phúc Lợi</v>
          </cell>
          <cell r="K458" t="str">
            <v>Ruby City 3, 321 Long Biên, HN</v>
          </cell>
          <cell r="L458" t="str">
            <v/>
          </cell>
          <cell r="M458" t="str">
            <v>Ruby City 3, 321 Long Biên, HN</v>
          </cell>
          <cell r="O458" t="b">
            <v>0</v>
          </cell>
          <cell r="P458" t="str">
            <v>CÔNG TY TNHH MTV THƯƠNG MẠI VÀ DỊCH VỤ NGỌC THƠM</v>
          </cell>
          <cell r="Q458" t="str">
            <v>Miền Bắc</v>
          </cell>
          <cell r="R458" t="str">
            <v>DTH</v>
          </cell>
        </row>
        <row r="459">
          <cell r="A459" t="str">
            <v>DTH-HNI-BTL-6017</v>
          </cell>
          <cell r="B459" t="str">
            <v>Thái Hà, Constrexim 1, Bắc Từ Liêm, HN</v>
          </cell>
          <cell r="C459" t="str">
            <v/>
          </cell>
          <cell r="D459" t="str">
            <v>Thành phố Hà Nội</v>
          </cell>
          <cell r="E459" t="str">
            <v>Quận Bắc Từ Liêm</v>
          </cell>
          <cell r="G459" t="str">
            <v>HN006</v>
          </cell>
          <cell r="H459" t="str">
            <v>Phan Trọng Cường</v>
          </cell>
          <cell r="I459" t="str">
            <v>MIENBAC;3%</v>
          </cell>
          <cell r="J459" t="str">
            <v>6017_Thái Hà, Constrexim 1</v>
          </cell>
          <cell r="K459" t="str">
            <v>Tầng 1, lô 11 tòa nhà HH , Phạm Văn Đồng, P.Cổ Nhuế 2, Q.Bắc Từ Liêm, HN</v>
          </cell>
          <cell r="L459" t="str">
            <v/>
          </cell>
          <cell r="M459" t="str">
            <v>Tầng 1, lô 11 tòa nhà HH , Phạm Văn Đồng, P.Cổ Nhuế 2, Q.Bắc Từ Liêm, HN</v>
          </cell>
          <cell r="O459" t="b">
            <v>0</v>
          </cell>
          <cell r="P459" t="str">
            <v>CÔNG TY TNHH MTV THƯƠNG MẠI VÀ DỊCH VỤ NGỌC THƠM</v>
          </cell>
          <cell r="Q459" t="str">
            <v>Miền Bắc</v>
          </cell>
          <cell r="R459" t="str">
            <v>DTH</v>
          </cell>
        </row>
        <row r="460">
          <cell r="A460" t="str">
            <v>DTH-HNI-LBN-6018</v>
          </cell>
          <cell r="B460" t="str">
            <v>ĐTH Vinhomes Symphony, Long Biên, HN</v>
          </cell>
          <cell r="C460" t="str">
            <v/>
          </cell>
          <cell r="D460" t="str">
            <v>Thành phố Hà Nội</v>
          </cell>
          <cell r="E460" t="str">
            <v>Quận Long Biên</v>
          </cell>
          <cell r="G460" t="str">
            <v>HN006</v>
          </cell>
          <cell r="H460" t="str">
            <v>Phan Trọng Cường</v>
          </cell>
          <cell r="I460" t="str">
            <v>MIENBAC;3%</v>
          </cell>
          <cell r="J460" t="str">
            <v>6018_Vinhomes Symphony</v>
          </cell>
          <cell r="K460" t="str">
            <v xml:space="preserve"> tòa S101S15A Vinhomes Symphony, khu đô thị Vinhomes Riverside, phường Phúc Lợi, quận Long Biên, Hà Nội; đt: 0389760155 Tùng</v>
          </cell>
          <cell r="L460" t="str">
            <v/>
          </cell>
          <cell r="M460" t="str">
            <v>tòa S101S15A Vinhomes Symphony, khu đô thị Vinhomes Riverside, phường Phúc Lợi, quận Long Biên, Hà Nội</v>
          </cell>
          <cell r="O460" t="b">
            <v>0</v>
          </cell>
          <cell r="P460" t="str">
            <v>CÔNG TY TNHH MTV THƯƠNG MẠI VÀ DỊCH VỤ NGỌC THƠM</v>
          </cell>
          <cell r="Q460" t="str">
            <v>Miền Bắc</v>
          </cell>
          <cell r="R460" t="str">
            <v>DTH</v>
          </cell>
        </row>
        <row r="461">
          <cell r="A461" t="str">
            <v>DTH-HNI-HMI-6019</v>
          </cell>
          <cell r="B461" t="str">
            <v>ĐTH 35 Tân Mai, Hoàng Mai, HN</v>
          </cell>
          <cell r="C461" t="str">
            <v/>
          </cell>
          <cell r="D461" t="str">
            <v>Thành phố Hà Nội</v>
          </cell>
          <cell r="E461" t="str">
            <v>Quận Hoàng Mai</v>
          </cell>
          <cell r="G461" t="str">
            <v>HN007</v>
          </cell>
          <cell r="H461" t="str">
            <v>Đỗ Minh Quang</v>
          </cell>
          <cell r="I461" t="str">
            <v>MIENBAC;3%</v>
          </cell>
          <cell r="J461" t="str">
            <v>6019_K35 Tân Mai</v>
          </cell>
          <cell r="K461" t="str">
            <v>Số 1 dãy nhà TT1, Khu nhà ở Quân đội K35 - TM số 35 Tân Mai, p. Tương mai, Q.Hoàng Mai, HN</v>
          </cell>
          <cell r="L461" t="str">
            <v/>
          </cell>
          <cell r="M461" t="str">
            <v>Số 1 dãy nhà TT1, Khu nhà ở Quân đội K35 - TM số 35 Tân Mai, P.Tương mai, Q.Hoàng Mai, HN</v>
          </cell>
          <cell r="O461" t="b">
            <v>0</v>
          </cell>
          <cell r="P461" t="str">
            <v>CÔNG TY TNHH MTV THƯƠNG MẠI VÀ DỊCH VỤ NGỌC THƠM</v>
          </cell>
          <cell r="Q461" t="str">
            <v>Miền Bắc</v>
          </cell>
          <cell r="R461" t="str">
            <v>DTH</v>
          </cell>
        </row>
        <row r="462">
          <cell r="A462" t="str">
            <v>DTH-HNI-HBT-6020</v>
          </cell>
          <cell r="B462" t="str">
            <v>ĐTH Thăng Long Garden, Hai Bà Trưng, HN</v>
          </cell>
          <cell r="C462" t="str">
            <v>Khách lẻ của Trường</v>
          </cell>
          <cell r="D462" t="str">
            <v>Thành phố Hà Nội</v>
          </cell>
          <cell r="E462" t="str">
            <v>Quận Hai Bà Trưng</v>
          </cell>
          <cell r="G462" t="str">
            <v>HN007</v>
          </cell>
          <cell r="H462" t="str">
            <v>Đỗ Minh Quang</v>
          </cell>
          <cell r="I462" t="str">
            <v>3%; MIENBAC</v>
          </cell>
          <cell r="J462" t="str">
            <v>6020_Thăng Long Garden</v>
          </cell>
          <cell r="K462" t="str">
            <v>Lô 6/2 Tòa A2, Chung cư Thăng Long Garden, số 250 Minh Khai, Q.Hai bà Trưng, HN</v>
          </cell>
          <cell r="L462" t="str">
            <v/>
          </cell>
          <cell r="M462" t="str">
            <v>Lô 6/2 Tòa A2, Chung cư Thăng Long Garden, số 250 Minh Khai, Q.Hai bà Trưng, HN</v>
          </cell>
          <cell r="O462" t="b">
            <v>0</v>
          </cell>
          <cell r="P462" t="str">
            <v>CÔNG TY TNHH MTV THƯƠNG MẠI VÀ DỊCH VỤ NGỌC THƠM</v>
          </cell>
          <cell r="Q462" t="str">
            <v>Miền Bắc</v>
          </cell>
          <cell r="R462" t="str">
            <v>DTH</v>
          </cell>
        </row>
        <row r="463">
          <cell r="A463" t="str">
            <v>DTH-HNI-NTL-6021</v>
          </cell>
          <cell r="B463" t="str">
            <v>ĐTH Emerald Mỹ Đình, Nam Từ Liêm, HN</v>
          </cell>
          <cell r="C463" t="str">
            <v/>
          </cell>
          <cell r="D463" t="str">
            <v>Thành phố Hà Nội</v>
          </cell>
          <cell r="E463" t="str">
            <v>Quận Nam Từ Liêm</v>
          </cell>
          <cell r="G463" t="str">
            <v>HN007</v>
          </cell>
          <cell r="H463" t="str">
            <v>Đỗ Minh Quang</v>
          </cell>
          <cell r="I463" t="str">
            <v>MIENBAC;3%</v>
          </cell>
          <cell r="J463" t="str">
            <v>6021_Emerald Mỹ Đình</v>
          </cell>
          <cell r="K463" t="str">
            <v>SH 23, tòa E4, dự án Emerald CT8 Mỹ Đình, Q.Nam Từ Liêm, HN</v>
          </cell>
          <cell r="L463" t="str">
            <v/>
          </cell>
          <cell r="M463" t="str">
            <v>SH 23, tòa E4, dự án Emerald CT8 Mỹ Đình, Q.Nam Từ Liêm, HN</v>
          </cell>
          <cell r="O463" t="b">
            <v>0</v>
          </cell>
          <cell r="P463" t="str">
            <v>CÔNG TY TNHH MTV THƯƠNG MẠI VÀ DỊCH VỤ NGỌC THƠM</v>
          </cell>
          <cell r="Q463" t="str">
            <v>Miền Bắc</v>
          </cell>
          <cell r="R463" t="str">
            <v>DTH</v>
          </cell>
        </row>
        <row r="464">
          <cell r="A464" t="str">
            <v>DTH-HNI-GLM-6022</v>
          </cell>
          <cell r="B464" t="str">
            <v>ĐTH Vinhomes Ocean Park, Gia Lâm, HN</v>
          </cell>
          <cell r="C464" t="str">
            <v>Khách lẻ của Trường, ck 3%</v>
          </cell>
          <cell r="D464" t="str">
            <v>Thành phố Hà Nội</v>
          </cell>
          <cell r="E464" t="str">
            <v>Huyện Gia Lâm</v>
          </cell>
          <cell r="G464" t="str">
            <v>HN006</v>
          </cell>
          <cell r="H464" t="str">
            <v>Phan Trọng Cường</v>
          </cell>
          <cell r="I464" t="str">
            <v>MIENBAC;3%</v>
          </cell>
          <cell r="J464" t="str">
            <v>6022_S1.09 Vinhomes Ocean Park</v>
          </cell>
          <cell r="K464" t="str">
            <v>Tòa S1.09 Vinhomes Ocean Park, xã Đa Tố, huyện Gia Lâm, HN</v>
          </cell>
          <cell r="L464" t="str">
            <v/>
          </cell>
          <cell r="M464" t="str">
            <v>Tòa S1.09 Vinhomes Ocean Park, xã Đa Tố, huyện Gia Lâm, HN</v>
          </cell>
          <cell r="O464" t="b">
            <v>0</v>
          </cell>
          <cell r="P464" t="str">
            <v>CÔNG TY TNHH MTV THƯƠNG MẠI VÀ DỊCH VỤ NGỌC THƠM</v>
          </cell>
          <cell r="Q464" t="str">
            <v>Miền Bắc</v>
          </cell>
          <cell r="R464" t="str">
            <v>DTH</v>
          </cell>
        </row>
        <row r="465">
          <cell r="A465" t="str">
            <v>KL-HNI-HMI-DUCTHANH</v>
          </cell>
          <cell r="B465" t="str">
            <v>CÔNG TY CỔ PHẦN THƯƠNG MẠI VÀ DỊCH VỤ TỔNG HỢP ĐỨC THÀNH</v>
          </cell>
          <cell r="D465" t="str">
            <v>Thành phố Hà Nội</v>
          </cell>
          <cell r="E465" t="str">
            <v>Quận Hoàng Mai</v>
          </cell>
          <cell r="F465" t="str">
            <v>Phường Đại Kim</v>
          </cell>
          <cell r="G465" t="str">
            <v>HN007</v>
          </cell>
          <cell r="H465" t="str">
            <v>Đỗ Minh Quang</v>
          </cell>
          <cell r="L465" t="str">
            <v>0101767891</v>
          </cell>
          <cell r="M465" t="str">
            <v>Tầng 1, Tòa HH02 - Nhà ở cao tầng kết hợp dịch vụ thương mại - Eco Lakeview, Số 32 Phố Đại Từ,  Phường Đại Kim, Quận Hoàng Mai, Thành phố Hà Nội, Việt Nam</v>
          </cell>
          <cell r="O465" t="b">
            <v>0</v>
          </cell>
          <cell r="P465" t="str">
            <v>CÔNG TY TNHH MTV THƯƠNG MẠI VÀ DỊCH VỤ NGỌC THƠM</v>
          </cell>
          <cell r="Q465" t="str">
            <v>Miền Bắc</v>
          </cell>
          <cell r="R465" t="str">
            <v>DUCTHANH</v>
          </cell>
        </row>
        <row r="466">
          <cell r="A466" t="str">
            <v>KL-HNI-HDG-DUYHIEU</v>
          </cell>
          <cell r="B466" t="str">
            <v>VƯỜN LAN DUY HIẾU</v>
          </cell>
          <cell r="D466" t="str">
            <v>Thành phố Hà Nội</v>
          </cell>
          <cell r="L466" t="str">
            <v>0109049814</v>
          </cell>
          <cell r="M466" t="str">
            <v>Số 46 ngõ 39 phố Lụa, TDP Hạnh Phúc, Phường Vạn Phúc, Quận Hà Đông,TP. Hà Nội</v>
          </cell>
          <cell r="O466" t="b">
            <v>0</v>
          </cell>
          <cell r="P466" t="str">
            <v>CÔNG TY TNHH MTV THƯƠNG MẠI VÀ DỊCH VỤ NGỌC THƠM</v>
          </cell>
          <cell r="Q466" t="str">
            <v>Miền Bắc</v>
          </cell>
          <cell r="R466" t="str">
            <v>DUYHIEU</v>
          </cell>
        </row>
        <row r="467">
          <cell r="A467" t="str">
            <v>EASY-HNI-NTL-0000</v>
          </cell>
          <cell r="B467" t="str">
            <v>CÔNG TY CỔ PHẦN THƯƠNG MẠI VÀ DỊCH VỤ EASYMART</v>
          </cell>
          <cell r="D467" t="str">
            <v>Thành phố Hà Nội</v>
          </cell>
          <cell r="G467" t="str">
            <v>HN007</v>
          </cell>
          <cell r="H467" t="str">
            <v>Đỗ Minh Quang</v>
          </cell>
          <cell r="I467" t="str">
            <v>MIENBAC</v>
          </cell>
          <cell r="J467" t="str">
            <v>Nguyễn Thị Thu Hoài</v>
          </cell>
          <cell r="L467" t="str">
            <v>0109801255</v>
          </cell>
          <cell r="M467" t="str">
            <v>Tầng 3, tòa nhà Dolphin Plaza, số 6 đường Nguyễn Hoàng, tổ dân phố số 8, Phường Từ Liêm, Thành phố Hà Nội, Việt Nam</v>
          </cell>
          <cell r="N467">
            <v>60</v>
          </cell>
          <cell r="O467" t="b">
            <v>0</v>
          </cell>
          <cell r="P467" t="str">
            <v>C6 HÀ NỘI</v>
          </cell>
          <cell r="Q467" t="str">
            <v>Miền Bắc</v>
          </cell>
          <cell r="R467" t="str">
            <v>EASYMART</v>
          </cell>
        </row>
        <row r="468">
          <cell r="A468" t="str">
            <v>EASY-HNI-BTL-E04</v>
          </cell>
          <cell r="B468" t="str">
            <v>EASYMART 136 Hồ Tùng Mậu, Bắc Từ Liêm, HN</v>
          </cell>
          <cell r="C468" t="str">
            <v/>
          </cell>
          <cell r="D468" t="str">
            <v>Thành phố Hà Nội</v>
          </cell>
          <cell r="E468" t="str">
            <v>Quận Bắc Từ Liêm</v>
          </cell>
          <cell r="G468" t="str">
            <v>HN006</v>
          </cell>
          <cell r="H468" t="str">
            <v>Phan Trọng Cường</v>
          </cell>
          <cell r="I468" t="str">
            <v>4%; MIENBAC</v>
          </cell>
          <cell r="J468" t="str">
            <v>E04. Diamond 136 Hồ Tùng Mậu</v>
          </cell>
          <cell r="K468" t="str">
            <v>Tòa DIAMOND GOLDMART City 136 Hồ Tùng Mậu, P.Phú Diễn, Q.Bắc Từ Liêm, HN</v>
          </cell>
          <cell r="M468" t="str">
            <v>Tòa DIAMOND GOLDMARK City 136 Hồ Tùng Mậu, P.Phú Diễn, Q.Bắc Từ Liêm, HN</v>
          </cell>
          <cell r="N468">
            <v>60</v>
          </cell>
          <cell r="O468" t="b">
            <v>0</v>
          </cell>
          <cell r="P468" t="str">
            <v>CÔNG TY TNHH MTV THƯƠNG MẠI VÀ DỊCH VỤ NGỌC THƠM</v>
          </cell>
          <cell r="Q468" t="str">
            <v>Miền Bắc</v>
          </cell>
          <cell r="R468" t="str">
            <v>EASYMART</v>
          </cell>
        </row>
        <row r="469">
          <cell r="A469" t="str">
            <v>EASY-HNI-CGY-E05</v>
          </cell>
          <cell r="B469" t="str">
            <v>Easymart Mipec Rubik 360</v>
          </cell>
          <cell r="C469" t="str">
            <v/>
          </cell>
          <cell r="D469" t="str">
            <v>Thành phố Hà Nội</v>
          </cell>
          <cell r="E469" t="str">
            <v>Quận Cầu Giấy</v>
          </cell>
          <cell r="G469" t="str">
            <v>HN006</v>
          </cell>
          <cell r="H469" t="str">
            <v>Phan Trọng Cường</v>
          </cell>
          <cell r="I469" t="str">
            <v>4%; MIENBAC</v>
          </cell>
          <cell r="J469" t="str">
            <v>E05. Mipec Rubik 360</v>
          </cell>
          <cell r="K469" t="str">
            <v>Easy Mart, Tháp A, Mipec Rubix 360, 122-124 Xuân Thủy, Cầu Giấy, thành phố Hà Nội</v>
          </cell>
          <cell r="M469" t="str">
            <v>Easy Mart, Tháp A, Mipec Rubix 360, 122-124 Xuân Thủy, Cầu Giấy, thành phố Hà Nội</v>
          </cell>
          <cell r="N469">
            <v>60</v>
          </cell>
          <cell r="O469" t="b">
            <v>0</v>
          </cell>
          <cell r="P469" t="str">
            <v>CÔNG TY TNHH MTV THƯƠNG MẠI VÀ DỊCH VỤ NGỌC THƠM</v>
          </cell>
          <cell r="Q469" t="str">
            <v>Miền Bắc</v>
          </cell>
          <cell r="R469" t="str">
            <v>EASYMART</v>
          </cell>
        </row>
        <row r="470">
          <cell r="A470" t="str">
            <v>EASY-HNI-HDG-E06</v>
          </cell>
          <cell r="B470" t="str">
            <v>EASYMART The Terra An Hưng, Hà Đông, HN</v>
          </cell>
          <cell r="C470" t="str">
            <v/>
          </cell>
          <cell r="D470" t="str">
            <v>Thành phố Hà Nội</v>
          </cell>
          <cell r="E470" t="str">
            <v>Quận Hà Đông</v>
          </cell>
          <cell r="G470" t="str">
            <v>HN007</v>
          </cell>
          <cell r="H470" t="str">
            <v>Đỗ Minh Quang</v>
          </cell>
          <cell r="I470" t="str">
            <v>4%; MIENBAC</v>
          </cell>
          <cell r="J470" t="str">
            <v>E06. V2 The Terra An Hưng</v>
          </cell>
          <cell r="K470" t="str">
            <v>E06 -Tầng 5, tòa V2, The Terra An Hưng, P.La Khê, Q.Hà Đông, HN sđt: 0866833194</v>
          </cell>
          <cell r="M470" t="str">
            <v>E06 -Tầng 5, tòa V2, The Terra An Hưng, P.La Khê, Q.Hà Đông, HN</v>
          </cell>
          <cell r="N470">
            <v>60</v>
          </cell>
          <cell r="O470" t="b">
            <v>0</v>
          </cell>
          <cell r="P470" t="str">
            <v>CÔNG TY TNHH MTV THƯƠNG MẠI VÀ DỊCH VỤ NGỌC THƠM</v>
          </cell>
          <cell r="Q470" t="str">
            <v>Miền Bắc</v>
          </cell>
          <cell r="R470" t="str">
            <v>EASYMART</v>
          </cell>
        </row>
        <row r="471">
          <cell r="A471" t="str">
            <v>EASY-HNI-BTL-E07</v>
          </cell>
          <cell r="B471" t="str">
            <v>EASYMART S2.03 VINHOME SMARTCITY</v>
          </cell>
          <cell r="C471" t="str">
            <v/>
          </cell>
          <cell r="D471" t="str">
            <v>Thành phố Hà Nội</v>
          </cell>
          <cell r="E471" t="str">
            <v>Quận Nam Từ Liêm</v>
          </cell>
          <cell r="G471" t="str">
            <v>HN007</v>
          </cell>
          <cell r="H471" t="str">
            <v>Đỗ Minh Quang</v>
          </cell>
          <cell r="I471" t="str">
            <v>4%; MIENBAC</v>
          </cell>
          <cell r="J471" t="str">
            <v>E10. S2.03 Vinhomes SmartCity</v>
          </cell>
          <cell r="K471" t="str">
            <v>Số 1SH15, tòa S2.03 khu đô thị mới Vinhomes Smartcity, P.Tây Mỗ, Q.Nam Từ Liêm, TP. Hà Nội</v>
          </cell>
          <cell r="M471" t="str">
            <v>Số 1SH15, tòa S2.03 khu đô thị mới Vinhomes Smartcity, P.Tây Mỗ, Q.Nam Từ Liêm, TP. Hà Nội</v>
          </cell>
          <cell r="N471">
            <v>60</v>
          </cell>
          <cell r="O471" t="b">
            <v>0</v>
          </cell>
          <cell r="P471" t="str">
            <v>CÔNG TY TNHH MTV THƯƠNG MẠI VÀ DỊCH VỤ NGỌC THƠM</v>
          </cell>
          <cell r="Q471" t="str">
            <v>Miền Bắc</v>
          </cell>
          <cell r="R471" t="str">
            <v>EASYMART</v>
          </cell>
        </row>
        <row r="472">
          <cell r="A472" t="str">
            <v>EASY-HNI-NTL-E08</v>
          </cell>
          <cell r="B472" t="str">
            <v>EASYMART S2.05 VINHOMES SMARTCITY</v>
          </cell>
          <cell r="C472" t="str">
            <v/>
          </cell>
          <cell r="D472" t="str">
            <v>Thành phố Hà Nội</v>
          </cell>
          <cell r="E472" t="str">
            <v>Quận Nam Từ Liêm</v>
          </cell>
          <cell r="G472" t="str">
            <v>HN004</v>
          </cell>
          <cell r="H472" t="str">
            <v>Hoàng Thanh Huy</v>
          </cell>
          <cell r="I472" t="str">
            <v>4%; MIENBAC</v>
          </cell>
          <cell r="J472" t="str">
            <v>E15. S2.05 Vinhomes SmartCity</v>
          </cell>
          <cell r="K472" t="str">
            <v>Tòa S2.05 khu đô thị mới Vinhomes Smartcity, P. Tây Mỗ, Q. Nam Từ Liêm, TP. Hà Nội</v>
          </cell>
          <cell r="M472" t="str">
            <v>Tòa S2.05 khu đô thị mới Vinhomes Smartcity, P. Tây Mỗ, Q. Nam Từ Liêm, TP. Hà Nội</v>
          </cell>
          <cell r="N472">
            <v>60</v>
          </cell>
          <cell r="O472" t="b">
            <v>0</v>
          </cell>
          <cell r="P472" t="str">
            <v>CÔNG TY TNHH MTV THƯƠNG MẠI VÀ DỊCH VỤ NGỌC THƠM</v>
          </cell>
          <cell r="Q472" t="str">
            <v>Miền Bắc</v>
          </cell>
          <cell r="R472" t="str">
            <v>EASYMART</v>
          </cell>
        </row>
        <row r="473">
          <cell r="A473" t="e">
            <v>#N/A</v>
          </cell>
          <cell r="B473" t="str">
            <v>TOPS MARKET PARKCITY (150)</v>
          </cell>
          <cell r="D473" t="str">
            <v>Thành phố Hà Nội</v>
          </cell>
          <cell r="E473" t="str">
            <v>Quận Hà Đông</v>
          </cell>
          <cell r="F473" t="str">
            <v>Phường La Khê</v>
          </cell>
          <cell r="G473" t="str">
            <v>HN004</v>
          </cell>
          <cell r="H473" t="str">
            <v>Hoàng Thanh Huy</v>
          </cell>
          <cell r="I473" t="str">
            <v>BIGC; MIENBAC</v>
          </cell>
          <cell r="J473" t="str">
            <v>TOPS MARKET PARKCITY (150)</v>
          </cell>
          <cell r="K473" t="str">
            <v>Tầng 1, tòa nhà A, TTTM Parkcity, Lê Trọng Tấn, phường La Khê, quận Hà Đông, TP Hà Nội</v>
          </cell>
          <cell r="L473" t="str">
            <v/>
          </cell>
          <cell r="M473" t="str">
            <v>Tầng 1, tòa nhà A, TTTM Parkcity, Lê Trọng Tấn, phường La Khê, quận Hà Đông, TP Hà Nội</v>
          </cell>
          <cell r="N473">
            <v>58</v>
          </cell>
          <cell r="O473" t="b">
            <v>0</v>
          </cell>
          <cell r="P473" t="str">
            <v>CÔNG TY TNHH MTV THƯƠNG MẠI VÀ DỊCH VỤ NGỌC THƠM</v>
          </cell>
          <cell r="Q473" t="str">
            <v>Miền Bắc</v>
          </cell>
          <cell r="R473" t="str">
            <v>EB</v>
          </cell>
        </row>
        <row r="474">
          <cell r="A474" t="str">
            <v>EB-HPG-00-104</v>
          </cell>
          <cell r="B474" t="str">
            <v>TOPS MARKET NK HẢI PHÒNG</v>
          </cell>
          <cell r="D474" t="str">
            <v>Hải Phòng</v>
          </cell>
          <cell r="I474" t="str">
            <v>BIGC; MIENBAC</v>
          </cell>
          <cell r="J474" t="str">
            <v>TOPS MARKET NK HẢI PHÒNG</v>
          </cell>
          <cell r="K474" t="str">
            <v>104 Lương Khá Thiên, phường Lương Khánh Thiện, quận Ngô Quyền, thành phố Hải Phòng</v>
          </cell>
          <cell r="L474" t="str">
            <v/>
          </cell>
          <cell r="M474" t="str">
            <v>104 Lương Khá Thiên, phường Lương Khánh Thiện, quận Ngô Quyền, thành phố Hải Phòng</v>
          </cell>
          <cell r="N474">
            <v>58</v>
          </cell>
          <cell r="O474" t="b">
            <v>0</v>
          </cell>
          <cell r="P474" t="str">
            <v>CÔNG TY TNHH MTV THƯƠNG MẠI VÀ DỊCH VỤ NGỌC THƠM</v>
          </cell>
          <cell r="Q474" t="str">
            <v>Miền Bắc</v>
          </cell>
          <cell r="R474" t="str">
            <v>EB</v>
          </cell>
        </row>
        <row r="475">
          <cell r="A475" t="str">
            <v>EB-HPG-00-106</v>
          </cell>
          <cell r="B475" t="str">
            <v>GO! HẢI PHÒNG</v>
          </cell>
          <cell r="D475" t="str">
            <v>Hải Phòng</v>
          </cell>
          <cell r="I475" t="str">
            <v>BIGC; MIENBAC</v>
          </cell>
          <cell r="J475" t="str">
            <v>GO! HẢI PHÒNG</v>
          </cell>
          <cell r="K475" t="str">
            <v>Lô 1/20, Khu đô thị mới Ngã năm - Sân bay Cát Bi, Phường Gia Viên, Thành phố Hải Phòng, Việt Nam</v>
          </cell>
          <cell r="L475" t="str">
            <v/>
          </cell>
          <cell r="M475" t="str">
            <v>Lô 1/20, Khu đô thị mới Ngã năm - Sân bay Cát Bi, Phường Gia Viên, Thành phố Hải Phòng, Việt Nam</v>
          </cell>
          <cell r="N475">
            <v>58</v>
          </cell>
          <cell r="O475" t="b">
            <v>0</v>
          </cell>
          <cell r="P475" t="str">
            <v>CÔNG TY TNHH MTV THƯƠNG MẠI VÀ DỊCH VỤ NGỌC THƠM</v>
          </cell>
          <cell r="Q475" t="str">
            <v>Miền Bắc</v>
          </cell>
          <cell r="R475" t="str">
            <v>EB</v>
          </cell>
        </row>
        <row r="476">
          <cell r="A476" t="str">
            <v>EB-NAN-00-112</v>
          </cell>
          <cell r="B476" t="str">
            <v>EB VINH LIMITED LIABILITY COMPANY</v>
          </cell>
          <cell r="D476" t="str">
            <v>Nghệ An</v>
          </cell>
          <cell r="I476" t="str">
            <v>BIGC; MIENBAC</v>
          </cell>
          <cell r="J476" t="str">
            <v>EB VINH LIMITED LIABILITY COMPANY</v>
          </cell>
          <cell r="K476" t="str">
            <v>Số 02, Đường Quang Trung, Phường Thành Vinh, Tỉnh Nghệ An, Việt Nam</v>
          </cell>
          <cell r="L476" t="str">
            <v/>
          </cell>
          <cell r="M476" t="str">
            <v>Số 02, Đường Quang Trung, Phường Thành Vinh, Tỉnh Nghệ An, Việt Nam</v>
          </cell>
          <cell r="N476">
            <v>58</v>
          </cell>
          <cell r="O476" t="b">
            <v>0</v>
          </cell>
          <cell r="P476" t="str">
            <v>CÔNG TY TNHH MTV THƯƠNG MẠI VÀ DỊCH VỤ NGỌC THƠM</v>
          </cell>
          <cell r="Q476" t="str">
            <v>Miền Bắc</v>
          </cell>
          <cell r="R476" t="str">
            <v>EB</v>
          </cell>
        </row>
        <row r="477">
          <cell r="A477" t="str">
            <v>EB-PTO-00-113</v>
          </cell>
          <cell r="B477" t="str">
            <v>Siêu thị Vĩnh Phúc</v>
          </cell>
          <cell r="D477" t="str">
            <v>Phú Thọ</v>
          </cell>
          <cell r="I477" t="str">
            <v>BIGC; MIENBAC</v>
          </cell>
          <cell r="J477" t="str">
            <v>Siêu thị Vĩnh Phúc</v>
          </cell>
          <cell r="K477" t="str">
            <v>Khu TTTM Vĩnh Phúc, Phường Vĩnh Phúc, Tỉnh Phú Thọ, Việt Nam</v>
          </cell>
          <cell r="L477" t="str">
            <v/>
          </cell>
          <cell r="M477" t="str">
            <v>Khu TTTM Vĩnh Phúc, Phường Vĩnh Phúc, Tỉnh Phú Thọ, Việt Nam</v>
          </cell>
          <cell r="N477">
            <v>58</v>
          </cell>
          <cell r="O477" t="b">
            <v>0</v>
          </cell>
          <cell r="P477" t="str">
            <v>CÔNG TY TNHH MTV THƯƠNG MẠI VÀ DỊCH VỤ NGỌC THƠM</v>
          </cell>
          <cell r="Q477" t="str">
            <v>Miền Bắc</v>
          </cell>
          <cell r="R477" t="str">
            <v>EB</v>
          </cell>
        </row>
        <row r="478">
          <cell r="A478" t="str">
            <v>EB-NBH-00-114</v>
          </cell>
          <cell r="B478" t="str">
            <v>GO! NAM ĐỊNH</v>
          </cell>
          <cell r="D478" t="str">
            <v>Ninh Bình</v>
          </cell>
          <cell r="I478" t="str">
            <v>BIGC; MIENBAC</v>
          </cell>
          <cell r="J478" t="str">
            <v>GO! NAM ĐỊNH</v>
          </cell>
          <cell r="K478" t="str">
            <v>Trung tâm thương mại GO! Nam Định, Quốc lộ 10, Phường Đông A, Tỉnh Ninh Bình, Việt Nam</v>
          </cell>
          <cell r="L478" t="str">
            <v/>
          </cell>
          <cell r="M478" t="str">
            <v>Trung tâm thương mại GO! Nam Định, Quốc lộ 10, Phường Đông A, Tỉnh Ninh Bình, Việt Nam</v>
          </cell>
          <cell r="N478">
            <v>58</v>
          </cell>
          <cell r="O478" t="b">
            <v>0</v>
          </cell>
          <cell r="P478" t="str">
            <v>CÔNG TY TNHH MTV THƯƠNG MẠI VÀ DỊCH VỤ NGỌC THƠM</v>
          </cell>
          <cell r="Q478" t="str">
            <v>Miền Bắc</v>
          </cell>
          <cell r="R478" t="str">
            <v>EB</v>
          </cell>
        </row>
        <row r="479">
          <cell r="A479" t="str">
            <v>EB-HPG-00-117</v>
          </cell>
          <cell r="B479" t="str">
            <v>CÔNG TY TNHH EB HẢI DƯƠNG (117)</v>
          </cell>
          <cell r="D479" t="str">
            <v>Hải Phòng</v>
          </cell>
          <cell r="I479" t="str">
            <v>BIGC; MIENBAC</v>
          </cell>
          <cell r="J479" t="str">
            <v>CÔNG TY TNHH EB HẢI DƯƠNG (117)</v>
          </cell>
          <cell r="K479" t="str">
            <v>Trung tâm thương mại GO! Hải Dương, Km 54+100, Quốc lộ 5, Khu 3, Phường Hải Dương, Thành phố Hải Phòng, Việt Nam</v>
          </cell>
          <cell r="L479" t="str">
            <v/>
          </cell>
          <cell r="M479" t="str">
            <v>Trung tâm thương mại GO! Hải Dương, Km 54+100, Quốc lộ 5, Khu 3, Phường Hải Dương, Thành phố Hải Phòng, Việt Nam</v>
          </cell>
          <cell r="N479">
            <v>58</v>
          </cell>
          <cell r="O479" t="b">
            <v>0</v>
          </cell>
          <cell r="P479" t="str">
            <v>CÔNG TY TNHH MTV THƯƠNG MẠI VÀ DỊCH VỤ NGỌC THƠM</v>
          </cell>
          <cell r="Q479" t="str">
            <v>Miền Bắc</v>
          </cell>
          <cell r="R479" t="str">
            <v>EB</v>
          </cell>
        </row>
        <row r="480">
          <cell r="A480" t="str">
            <v>EB-THA-00-118</v>
          </cell>
          <cell r="B480" t="str">
            <v>GO! THANH HÓA</v>
          </cell>
          <cell r="D480" t="str">
            <v>Thanh Hóa</v>
          </cell>
          <cell r="I480" t="str">
            <v>BIGC; MIENBAC</v>
          </cell>
          <cell r="J480" t="str">
            <v>GO! THANH HÓA</v>
          </cell>
          <cell r="K480" t="str">
            <v>Trung tâm thương mại GO! Thanh Hóa, Phố Đồng Lễ, Phường Hạc Thành, Tình Thanh Hóa, Việt Nam</v>
          </cell>
          <cell r="L480" t="str">
            <v/>
          </cell>
          <cell r="M480" t="str">
            <v>Trung tâm thương mại GO! Thanh Hóa, Phố Đồng Lễ, Phường Hạc Thành, Tình Thanh Hóa, Việt Nam</v>
          </cell>
          <cell r="N480">
            <v>58</v>
          </cell>
          <cell r="O480" t="b">
            <v>0</v>
          </cell>
          <cell r="P480" t="str">
            <v>CÔNG TY TNHH MTV THƯƠNG MẠI VÀ DỊCH VỤ NGỌC THƠM</v>
          </cell>
          <cell r="Q480" t="str">
            <v>Miền Bắc</v>
          </cell>
          <cell r="R480" t="str">
            <v>EB</v>
          </cell>
        </row>
        <row r="481">
          <cell r="A481" t="str">
            <v>EB-PTO-00-124</v>
          </cell>
          <cell r="B481" t="str">
            <v>SIÊU THỊ VIỆT TRÌ</v>
          </cell>
          <cell r="D481" t="str">
            <v>Phú Thọ</v>
          </cell>
          <cell r="I481" t="str">
            <v>BIGC; MIENBAC</v>
          </cell>
          <cell r="J481" t="str">
            <v>SIÊU THỊ VIỆT TRÌ</v>
          </cell>
          <cell r="K481" t="str">
            <v>Trung tâm thương mại GO! Việt Trì, Đường Nguyễn Tất Thành, phường Thanh Miếu, tỉnh Phú Thọ, Việt Nam</v>
          </cell>
          <cell r="L481" t="str">
            <v/>
          </cell>
          <cell r="M481" t="str">
            <v>Trung tâm thương mại GO! Việt Trì, Đường Nguyễn Tất Thành, phường Thanh Miếu, tỉnh Phú Thọ, Việt Nam</v>
          </cell>
          <cell r="N481">
            <v>58</v>
          </cell>
          <cell r="O481" t="b">
            <v>0</v>
          </cell>
          <cell r="P481" t="str">
            <v>CÔNG TY TNHH MTV THƯƠNG MẠI VÀ DỊCH VỤ NGỌC THƠM</v>
          </cell>
          <cell r="Q481" t="str">
            <v>Miền Bắc</v>
          </cell>
          <cell r="R481" t="str">
            <v>EB</v>
          </cell>
        </row>
        <row r="482">
          <cell r="A482" t="str">
            <v>EB-NBH-00-125</v>
          </cell>
          <cell r="B482" t="str">
            <v>GO! NINH BÌNH</v>
          </cell>
          <cell r="D482" t="str">
            <v>Ninh Bình</v>
          </cell>
          <cell r="I482" t="str">
            <v>BIGC; MIENBAC</v>
          </cell>
          <cell r="J482" t="str">
            <v>GO! NINH BÌNH</v>
          </cell>
          <cell r="K482" t="str">
            <v>Trung tâm thương mại GO! Ninh Bình, Đường Trần Nhân Tông, Phường Đông Hoa Lư, tỉnh Ninh Bình, Việt Nam</v>
          </cell>
          <cell r="L482" t="str">
            <v/>
          </cell>
          <cell r="M482" t="str">
            <v>Trung tâm thương mại GO! Ninh Bình, Đường Trần Nhân Tông, Phường Đông Hoa Lư, tỉnh Ninh Bình, Việt Nam</v>
          </cell>
          <cell r="N482">
            <v>58</v>
          </cell>
          <cell r="O482" t="b">
            <v>0</v>
          </cell>
          <cell r="P482" t="str">
            <v>CÔNG TY TNHH MTV THƯƠNG MẠI VÀ DỊCH VỤ NGỌC THƠM</v>
          </cell>
          <cell r="Q482" t="str">
            <v>Miền Bắc</v>
          </cell>
          <cell r="R482" t="str">
            <v>EB</v>
          </cell>
        </row>
        <row r="483">
          <cell r="A483" t="str">
            <v>EB-QNH-00-128</v>
          </cell>
          <cell r="B483" t="str">
            <v>SIÊU THỊ HẠ LONG (128)</v>
          </cell>
          <cell r="D483" t="str">
            <v>Quảng Ninh</v>
          </cell>
          <cell r="I483" t="str">
            <v>BIGC; MIENBAC</v>
          </cell>
          <cell r="J483" t="str">
            <v>SIÊU THỊ HẠ LONG (128)</v>
          </cell>
          <cell r="K483" t="str">
            <v>Tầng 2, Trung tâm thương mại GO! Hạ Long, Cột 5, phường Hạ Long, tỉnh Quảng Ninh, Việt Nam</v>
          </cell>
          <cell r="L483" t="str">
            <v/>
          </cell>
          <cell r="M483" t="str">
            <v>Tầng 2, Trung tâm thương mại GO! Hạ Long, Cột 5, phường Hạ Long, tỉnh Quảng Ninh, Việt Nam</v>
          </cell>
          <cell r="N483">
            <v>58</v>
          </cell>
          <cell r="O483" t="b">
            <v>0</v>
          </cell>
          <cell r="P483" t="str">
            <v>CÔNG TY TNHH MTV THƯƠNG MẠI VÀ DỊCH VỤ NGỌC THƠM</v>
          </cell>
          <cell r="Q483" t="str">
            <v>Miền Bắc</v>
          </cell>
          <cell r="R483" t="str">
            <v>EB</v>
          </cell>
        </row>
        <row r="484">
          <cell r="A484" t="str">
            <v>EB-BNH-00-131</v>
          </cell>
          <cell r="B484" t="str">
            <v>GO! BẮC GIANG</v>
          </cell>
          <cell r="D484" t="str">
            <v>Bắc Ninh</v>
          </cell>
          <cell r="I484" t="str">
            <v>BIGC; MIENBAC</v>
          </cell>
          <cell r="J484" t="str">
            <v>GO! BẮC GIANG</v>
          </cell>
          <cell r="K484" t="str">
            <v>Trung tâm thương mại GO! Bắc Giang, phường Tân Tiến, tỉnh Bắc Ninh, VIệt Nam</v>
          </cell>
          <cell r="L484" t="str">
            <v/>
          </cell>
          <cell r="M484" t="str">
            <v>Trung tâm thương mại GO! Bắc Giang, phường Tân Tiến, tỉnh Bắc Ninh, VIệt Nam</v>
          </cell>
          <cell r="N484">
            <v>58</v>
          </cell>
          <cell r="O484" t="b">
            <v>0</v>
          </cell>
          <cell r="P484" t="str">
            <v>CÔNG TY TNHH MTV THƯƠNG MẠI VÀ DỊCH VỤ NGỌC THƠM</v>
          </cell>
          <cell r="Q484" t="str">
            <v>Miền Bắc</v>
          </cell>
          <cell r="R484" t="str">
            <v>EB</v>
          </cell>
        </row>
        <row r="485">
          <cell r="A485" t="str">
            <v>EB-QNH-00-1400</v>
          </cell>
          <cell r="B485" t="str">
            <v>Go! Hạ Long</v>
          </cell>
          <cell r="D485" t="str">
            <v>Quảng Ninh</v>
          </cell>
          <cell r="I485" t="str">
            <v>BIGC; MIENBAC</v>
          </cell>
          <cell r="J485" t="str">
            <v>Go! Hạ Long</v>
          </cell>
          <cell r="K485" t="str">
            <v>Go! Hạ Long, Quảng Ninh</v>
          </cell>
          <cell r="L485" t="str">
            <v/>
          </cell>
          <cell r="M485" t="str">
            <v>Go! Hạ Long</v>
          </cell>
          <cell r="N485">
            <v>58</v>
          </cell>
          <cell r="O485" t="b">
            <v>0</v>
          </cell>
          <cell r="P485" t="str">
            <v>CÔNG TY TNHH MTV THƯƠNG MẠI VÀ DỊCH VỤ NGỌC THƠM</v>
          </cell>
          <cell r="Q485" t="str">
            <v>Miền Bắc</v>
          </cell>
          <cell r="R485" t="str">
            <v>EB</v>
          </cell>
        </row>
        <row r="486">
          <cell r="A486" t="str">
            <v>EB-TNN-00-144</v>
          </cell>
          <cell r="B486" t="str">
            <v>GO! THÁI NGUYÊN</v>
          </cell>
          <cell r="D486" t="str">
            <v>Thái Nguyên</v>
          </cell>
          <cell r="I486" t="str">
            <v>BIGC; MIENBAC</v>
          </cell>
          <cell r="J486" t="str">
            <v>GO! THÁI NGUYÊN</v>
          </cell>
          <cell r="K486" t="str">
            <v>Tầng 2, Trung tâm thương mại Việt - Nhật Thái Nguyên, Lô đất HH-01 thuộc Khu dân cư số 1, đường Việt Bắc, Phường Tích Lương, Tỉnh Thái Nguyên, Việt Nam</v>
          </cell>
          <cell r="L486" t="str">
            <v/>
          </cell>
          <cell r="M486" t="str">
            <v>Tầng 2, Trung tâm thương mại Việt - Nhật Thái Nguyên, Lô đất HH-01 thuộc Khu dân cư số 1, đường Việt Bắc, Phường Tích Lương, Tỉnh Thái Nguyên, Việt Nam</v>
          </cell>
          <cell r="N486">
            <v>58</v>
          </cell>
          <cell r="O486" t="b">
            <v>0</v>
          </cell>
          <cell r="P486" t="str">
            <v>CÔNG TY TNHH MTV THƯƠNG MẠI VÀ DỊCH VỤ NGỌC THƠM</v>
          </cell>
          <cell r="Q486" t="str">
            <v>Miền Bắc</v>
          </cell>
          <cell r="R486" t="str">
            <v>EB</v>
          </cell>
        </row>
        <row r="487">
          <cell r="A487" t="str">
            <v>EB-HYN-00-145</v>
          </cell>
          <cell r="B487" t="str">
            <v>GO! THÁI BÌNH</v>
          </cell>
          <cell r="D487" t="str">
            <v>Hưng Yên</v>
          </cell>
          <cell r="I487" t="str">
            <v>BIGC; MIENBAC</v>
          </cell>
          <cell r="J487" t="str">
            <v>GO! THÁI BÌNH</v>
          </cell>
          <cell r="K487" t="str">
            <v>Trung tâm thương mại GO! Thái Bình, đường Trần Thái Tông, Tổ 1, Phường Vũ Phúc, Tỉnh Hưng Yên, Việt Nam</v>
          </cell>
          <cell r="L487" t="str">
            <v/>
          </cell>
          <cell r="M487" t="str">
            <v>Trung tâm thương mại GO! Thái Bình, đường Trần Thái Tông, Tổ 1, Phường Vũ Phúc, Tỉnh Hưng Yên, Việt Nam</v>
          </cell>
          <cell r="N487">
            <v>58</v>
          </cell>
          <cell r="O487" t="b">
            <v>0</v>
          </cell>
          <cell r="P487" t="str">
            <v>CÔNG TY TNHH MTV THƯƠNG MẠI VÀ DỊCH VỤ NGỌC THƠM</v>
          </cell>
          <cell r="Q487" t="str">
            <v>Miền Bắc</v>
          </cell>
          <cell r="R487" t="str">
            <v>EB</v>
          </cell>
        </row>
        <row r="488">
          <cell r="A488" t="str">
            <v>EB-LCI-00-146</v>
          </cell>
          <cell r="B488" t="str">
            <v>GO! LÀO CAI</v>
          </cell>
          <cell r="D488" t="str">
            <v>Lào Cai</v>
          </cell>
          <cell r="I488" t="str">
            <v>BIGC; MIENBAC</v>
          </cell>
          <cell r="J488" t="str">
            <v>GO! LÀO CAI</v>
          </cell>
          <cell r="K488" t="str">
            <v>Trung tâm thương mại GO! Lào Cai, Km6+600, Thửa đất HH1 thuộc tiểu khu đô thị số 13, đường Trần Hưng Đạo, Phường Cam Đường, Tỉnh Lào Cai, Việt Nam</v>
          </cell>
          <cell r="L488" t="str">
            <v/>
          </cell>
          <cell r="M488" t="str">
            <v>Trung tâm thương mại GO! Lào Cai, Km6+600, Thửa đất HH1 thuộc tiểu khu đô thị số 13, đường Trần Hưng Đạo, Phường Cam Đường, Tỉnh Lào Cai, Việt Nam</v>
          </cell>
          <cell r="N488">
            <v>58</v>
          </cell>
          <cell r="O488" t="b">
            <v>0</v>
          </cell>
          <cell r="P488" t="str">
            <v>CÔNG TY TNHH MTV THƯƠNG MẠI VÀ DỊCH VỤ NGỌC THƠM</v>
          </cell>
          <cell r="Q488" t="str">
            <v>Miền Bắc</v>
          </cell>
          <cell r="R488" t="str">
            <v>EB</v>
          </cell>
        </row>
        <row r="489">
          <cell r="A489" t="str">
            <v>EB-NBH-00-151</v>
          </cell>
          <cell r="B489" t="str">
            <v>GO! HA NAM (151)</v>
          </cell>
          <cell r="D489" t="str">
            <v>Ninh Bình</v>
          </cell>
          <cell r="I489" t="str">
            <v>BIGC; MIENBAC</v>
          </cell>
          <cell r="J489" t="str">
            <v>GO! HA NAM (151)</v>
          </cell>
          <cell r="K489" t="str">
            <v>Tầng 2, TTTM GO! Phủ Lý, thửa đất số 449, tờ bản đồ số 25, đường Điện Biên Phủ, Phường Hà Nam, Tỉnh Ninh Bình, Việt Nam</v>
          </cell>
          <cell r="L489" t="str">
            <v/>
          </cell>
          <cell r="M489" t="str">
            <v>Tầng 2, TTTM GO! Phủ Lý, thửa đất số 449, tờ bản đồ số 25, đường Điện Biên Phủ, Phường Hà Nam, Tỉnh Ninh Bình, Việt Nam</v>
          </cell>
          <cell r="N489">
            <v>58</v>
          </cell>
          <cell r="O489" t="b">
            <v>0</v>
          </cell>
          <cell r="P489" t="str">
            <v>CÔNG TY TNHH MTV THƯƠNG MẠI VÀ DỊCH VỤ NGỌC THƠM</v>
          </cell>
          <cell r="Q489" t="str">
            <v>Miền Bắc</v>
          </cell>
          <cell r="R489" t="str">
            <v>EB</v>
          </cell>
        </row>
        <row r="490">
          <cell r="A490" t="str">
            <v>EB-HYN-00-154</v>
          </cell>
          <cell r="B490" t="str">
            <v>GO! HƯNG YÊN</v>
          </cell>
          <cell r="D490" t="str">
            <v>Hưng Yên</v>
          </cell>
          <cell r="I490" t="str">
            <v>BIGC; MIENBAC</v>
          </cell>
          <cell r="J490" t="str">
            <v>GO! HƯNG YÊN</v>
          </cell>
          <cell r="K490" t="str">
            <v>Trung Tâm Thương Mại Go! Hưng Yên, Thửa Đất Số 113, Tờ Bản Đồ Số 49, Tô Hiệu, Phường Phố Hiến, Tỉnh Hưng Yên, Việt Nam</v>
          </cell>
          <cell r="L490" t="str">
            <v/>
          </cell>
          <cell r="M490" t="str">
            <v>Trung Tâm Thương Mại Go! Hưng Yên, Thửa Đất Số 113, Tờ Bản Đồ Số 49, Tô Hiệu, Phường Phố Hiến, Tỉnh Hưng Yên, Việt Nam</v>
          </cell>
          <cell r="N490">
            <v>58</v>
          </cell>
          <cell r="O490" t="b">
            <v>0</v>
          </cell>
          <cell r="P490" t="str">
            <v>CÔNG TY TNHH MTV THƯƠNG MẠI VÀ DỊCH VỤ NGỌC THƠM</v>
          </cell>
          <cell r="Q490" t="str">
            <v>Miền Bắc</v>
          </cell>
          <cell r="R490" t="str">
            <v>EB</v>
          </cell>
        </row>
        <row r="491">
          <cell r="A491" t="str">
            <v>EB-LCI-00-155</v>
          </cell>
          <cell r="B491" t="str">
            <v>Go! Yên Bái</v>
          </cell>
          <cell r="D491" t="str">
            <v>Tỉnh Lào Cai</v>
          </cell>
          <cell r="I491" t="str">
            <v>BIGC; MIENBAC</v>
          </cell>
          <cell r="J491" t="str">
            <v>Go! Yên Bái</v>
          </cell>
          <cell r="K491" t="str">
            <v>T2 CT TM Go! Yên Bái, TDS151; TBDS71 TỔ DÂN PHỐ 1&amp;11, P. Yên Bái, Tỉnh Lào Cai</v>
          </cell>
          <cell r="L491" t="str">
            <v/>
          </cell>
          <cell r="M491" t="str">
            <v>T2 CT TM Go! Yên Bái, TDS151; TBDS71 TỔ DÂN PHỐ 1&amp;11, P. Yên Bái, Tỉnh Lào Cai</v>
          </cell>
          <cell r="N491">
            <v>58</v>
          </cell>
          <cell r="O491" t="b">
            <v>0</v>
          </cell>
          <cell r="P491" t="str">
            <v>CÔNG TY TNHH MTV THƯƠNG MẠI VÀ DỊCH VỤ NGỌC THƠM</v>
          </cell>
          <cell r="Q491" t="str">
            <v>Miền Bắc</v>
          </cell>
          <cell r="R491" t="str">
            <v>EB</v>
          </cell>
        </row>
        <row r="492">
          <cell r="A492" t="str">
            <v>EB-HPG-00-1600</v>
          </cell>
          <cell r="B492" t="str">
            <v>BigC Hải Phòng</v>
          </cell>
          <cell r="D492" t="str">
            <v>Hải Phòng</v>
          </cell>
          <cell r="I492" t="str">
            <v>BIGC; MIENBAC</v>
          </cell>
          <cell r="J492" t="str">
            <v>BigC Hải Phòng</v>
          </cell>
          <cell r="K492" t="str">
            <v>BigC Hải Phòng</v>
          </cell>
          <cell r="L492" t="str">
            <v/>
          </cell>
          <cell r="M492" t="str">
            <v>BigC Hải Phòng</v>
          </cell>
          <cell r="N492">
            <v>58</v>
          </cell>
          <cell r="O492" t="b">
            <v>1</v>
          </cell>
          <cell r="P492" t="str">
            <v>CÔNG TY TNHH MTV THƯƠNG MẠI VÀ DỊCH VỤ NGỌC THƠM</v>
          </cell>
          <cell r="Q492" t="str">
            <v>Miền Bắc</v>
          </cell>
          <cell r="R492" t="str">
            <v>EB</v>
          </cell>
        </row>
        <row r="493">
          <cell r="A493" t="str">
            <v>EB-TBH-00-1700</v>
          </cell>
          <cell r="B493" t="str">
            <v>BigC Thái Bình</v>
          </cell>
          <cell r="D493" t="str">
            <v>Thái Bình</v>
          </cell>
          <cell r="I493" t="str">
            <v>BIGC; MIENBAC</v>
          </cell>
          <cell r="J493" t="str">
            <v>BigC Thái Bình</v>
          </cell>
          <cell r="K493" t="str">
            <v>BigC Thái Bình</v>
          </cell>
          <cell r="L493" t="str">
            <v/>
          </cell>
          <cell r="M493" t="str">
            <v>BigC Thái Bình</v>
          </cell>
          <cell r="N493">
            <v>58</v>
          </cell>
          <cell r="O493" t="b">
            <v>1</v>
          </cell>
          <cell r="P493" t="str">
            <v>CÔNG TY TNHH MTV THƯƠNG MẠI VÀ DỊCH VỤ NGỌC THƠM</v>
          </cell>
          <cell r="Q493" t="str">
            <v>Miền Bắc</v>
          </cell>
          <cell r="R493" t="str">
            <v>EB</v>
          </cell>
        </row>
        <row r="494">
          <cell r="A494" t="str">
            <v>EB-NDH-00-1800</v>
          </cell>
          <cell r="B494" t="str">
            <v>BigC Nam Định</v>
          </cell>
          <cell r="D494" t="str">
            <v>Nam Định</v>
          </cell>
          <cell r="I494" t="str">
            <v>BIGC; MIENBAC</v>
          </cell>
          <cell r="J494" t="str">
            <v>BigC Nam Định</v>
          </cell>
          <cell r="K494" t="str">
            <v>BigC Nam Định</v>
          </cell>
          <cell r="L494" t="str">
            <v/>
          </cell>
          <cell r="M494" t="str">
            <v>BigC Nam Định</v>
          </cell>
          <cell r="N494">
            <v>58</v>
          </cell>
          <cell r="O494" t="b">
            <v>1</v>
          </cell>
          <cell r="P494" t="str">
            <v>CÔNG TY TNHH MTV THƯƠNG MẠI VÀ DỊCH VỤ NGỌC THƠM</v>
          </cell>
          <cell r="Q494" t="str">
            <v>Miền Bắc</v>
          </cell>
          <cell r="R494" t="str">
            <v>EB</v>
          </cell>
        </row>
        <row r="495">
          <cell r="A495" t="str">
            <v>EB-PTO-00-1900</v>
          </cell>
          <cell r="B495" t="str">
            <v>BigC Việt Trì</v>
          </cell>
          <cell r="D495" t="str">
            <v>Phú Thọ</v>
          </cell>
          <cell r="I495" t="str">
            <v>BIGC; MIENBAC</v>
          </cell>
          <cell r="J495" t="str">
            <v>BigC Việt Trì</v>
          </cell>
          <cell r="K495" t="str">
            <v>BigC Việt Trì, tỉnh Phú Thọ</v>
          </cell>
          <cell r="L495" t="str">
            <v/>
          </cell>
          <cell r="M495" t="str">
            <v>BigC Việt Trì, tỉnh Phú Thọ</v>
          </cell>
          <cell r="N495">
            <v>58</v>
          </cell>
          <cell r="O495" t="b">
            <v>0</v>
          </cell>
          <cell r="P495" t="str">
            <v>CÔNG TY TNHH MTV THƯƠNG MẠI VÀ DỊCH VỤ NGỌC THƠM</v>
          </cell>
          <cell r="Q495" t="str">
            <v>Miền Bắc</v>
          </cell>
          <cell r="R495" t="str">
            <v>EB</v>
          </cell>
        </row>
        <row r="496">
          <cell r="A496" t="str">
            <v>EB-TNN-00-2000</v>
          </cell>
          <cell r="B496" t="str">
            <v>BigC Thái Nguyên</v>
          </cell>
          <cell r="D496" t="str">
            <v>Thái Nguyên</v>
          </cell>
          <cell r="I496" t="str">
            <v>BIGC; MIENBAC</v>
          </cell>
          <cell r="J496" t="str">
            <v>BigC Thái Nguyên</v>
          </cell>
          <cell r="K496" t="str">
            <v>BigC Thái Nguyên</v>
          </cell>
          <cell r="L496" t="str">
            <v/>
          </cell>
          <cell r="M496" t="str">
            <v>BigC Thái Nguyên</v>
          </cell>
          <cell r="N496">
            <v>58</v>
          </cell>
          <cell r="O496" t="b">
            <v>1</v>
          </cell>
          <cell r="P496" t="str">
            <v>CÔNG TY TNHH MTV THƯƠNG MẠI VÀ DỊCH VỤ NGỌC THƠM</v>
          </cell>
          <cell r="Q496" t="str">
            <v>Miền Bắc</v>
          </cell>
          <cell r="R496" t="str">
            <v>EB</v>
          </cell>
        </row>
        <row r="497">
          <cell r="A497" t="str">
            <v>EB-LCI-00-2400</v>
          </cell>
          <cell r="B497" t="str">
            <v>BigC Lào Cai</v>
          </cell>
          <cell r="D497" t="str">
            <v>Lào Cai</v>
          </cell>
          <cell r="I497" t="str">
            <v>BIGC; MIENBAC</v>
          </cell>
          <cell r="J497" t="str">
            <v>BigC Lào Cai</v>
          </cell>
          <cell r="K497" t="str">
            <v>BigC Lào Cai</v>
          </cell>
          <cell r="L497" t="str">
            <v/>
          </cell>
          <cell r="M497" t="str">
            <v>BigC Lào Cai</v>
          </cell>
          <cell r="N497">
            <v>58</v>
          </cell>
          <cell r="O497" t="b">
            <v>1</v>
          </cell>
          <cell r="P497" t="str">
            <v>CÔNG TY TNHH MTV THƯƠNG MẠI VÀ DỊCH VỤ NGỌC THƠM</v>
          </cell>
          <cell r="Q497" t="str">
            <v>Miền Bắc</v>
          </cell>
          <cell r="R497" t="str">
            <v>EB</v>
          </cell>
        </row>
        <row r="498">
          <cell r="A498" t="str">
            <v>EB-HNI-CGY-2901</v>
          </cell>
          <cell r="B498" t="str">
            <v>BigC Thăng Long (104)</v>
          </cell>
          <cell r="D498" t="str">
            <v>Thành phố Hà Nội</v>
          </cell>
          <cell r="G498" t="str">
            <v>HN004</v>
          </cell>
          <cell r="H498" t="str">
            <v>Hoàng Thanh Huy</v>
          </cell>
          <cell r="I498" t="str">
            <v>MIENBAC; BIGC</v>
          </cell>
          <cell r="J498" t="str">
            <v>Giao hàng tại BigC Thăng Long</v>
          </cell>
          <cell r="K498" t="str">
            <v>222 đường Trần Duy Hưng, Phường Yên Hòa, Thành phố Hà Nội, Việt Nam</v>
          </cell>
          <cell r="L498" t="str">
            <v/>
          </cell>
          <cell r="M498" t="str">
            <v>222 đường Trần Duy Hưng, Phường Yên Hòa, Thành phố Hà Nội, Việt Nam</v>
          </cell>
          <cell r="N498">
            <v>58</v>
          </cell>
          <cell r="O498" t="b">
            <v>0</v>
          </cell>
          <cell r="P498" t="str">
            <v>CÔNG TY TNHH MTV THƯƠNG MẠI VÀ DỊCH VỤ NGỌC THƠM</v>
          </cell>
          <cell r="Q498" t="str">
            <v>Miền Bắc</v>
          </cell>
          <cell r="R498" t="str">
            <v>EB</v>
          </cell>
        </row>
        <row r="499">
          <cell r="A499" t="str">
            <v>EB-HNI-NTL-2902</v>
          </cell>
          <cell r="B499" t="str">
            <v>BigC Tops Market Garden</v>
          </cell>
          <cell r="D499" t="str">
            <v>Thành phố Hà Nội</v>
          </cell>
          <cell r="E499" t="str">
            <v>Quận Nam Từ Liêm</v>
          </cell>
          <cell r="G499" t="str">
            <v>HN004</v>
          </cell>
          <cell r="H499" t="str">
            <v>Hoàng Thanh Huy</v>
          </cell>
          <cell r="I499" t="str">
            <v>MIENBAC; BIGC</v>
          </cell>
          <cell r="J499" t="str">
            <v>Giao hàng tại Tops Market Garden</v>
          </cell>
          <cell r="K499" t="str">
            <v>Tầng hầm thứ nhất Trung tâm thương mại The Garden, đường Mễ Trì, Phường Mỹ Đình 1, Quận Nam Từ Liêm, Thành phố Hà Nội, Việt Nam</v>
          </cell>
          <cell r="L499" t="str">
            <v/>
          </cell>
          <cell r="M499" t="str">
            <v>Tầng hầm thứ nhất Trung tâm thương mại The Garden, đường Mễ Trì, Phường Mỹ Đình 1, Quận Nam Từ Liêm, Thành phố Hà Nội, Việt Nam</v>
          </cell>
          <cell r="N499">
            <v>58</v>
          </cell>
          <cell r="O499" t="b">
            <v>0</v>
          </cell>
          <cell r="P499" t="str">
            <v>CÔNG TY TNHH MTV THƯƠNG MẠI VÀ DỊCH VỤ NGỌC THƠM</v>
          </cell>
          <cell r="Q499" t="str">
            <v>Miền Bắc</v>
          </cell>
          <cell r="R499" t="str">
            <v>EB</v>
          </cell>
        </row>
        <row r="500">
          <cell r="A500" t="str">
            <v>EB-HNI-TTI-2903</v>
          </cell>
          <cell r="B500" t="str">
            <v>Tops Market Eco Green (Nguyễn Xiển)</v>
          </cell>
          <cell r="D500" t="str">
            <v>Thành phố Hà Nội</v>
          </cell>
          <cell r="E500" t="str">
            <v>Huyện Thanh Trì</v>
          </cell>
          <cell r="G500" t="str">
            <v>HN008</v>
          </cell>
          <cell r="H500" t="str">
            <v>Nguyễn Minh Sơn</v>
          </cell>
          <cell r="I500" t="str">
            <v>MIENBAC; BIGC</v>
          </cell>
          <cell r="J500" t="str">
            <v>Giao hàng tại Tops Market Eco Green</v>
          </cell>
          <cell r="K500" t="str">
            <v>286 Nguyễn Xiển, Tân Triều, Thanh Trì, HN</v>
          </cell>
          <cell r="L500" t="str">
            <v/>
          </cell>
          <cell r="M500" t="str">
            <v>286 Nguyễn Xiển, Tân Triều, Thanh Trì, HN</v>
          </cell>
          <cell r="N500">
            <v>58</v>
          </cell>
          <cell r="O500" t="b">
            <v>0</v>
          </cell>
          <cell r="P500" t="str">
            <v>CÔNG TY TNHH MTV THƯƠNG MẠI VÀ DỊCH VỤ NGỌC THƠM</v>
          </cell>
          <cell r="Q500" t="str">
            <v>Miền Bắc</v>
          </cell>
          <cell r="R500" t="str">
            <v>EB</v>
          </cell>
        </row>
        <row r="501">
          <cell r="A501" t="str">
            <v>EB-HNI-TXN-2904</v>
          </cell>
          <cell r="B501" t="str">
            <v>BigC Tops Market Lê Trọng Tấn</v>
          </cell>
          <cell r="D501" t="str">
            <v>Thành phố Hà Nội</v>
          </cell>
          <cell r="G501" t="str">
            <v>HN008</v>
          </cell>
          <cell r="H501" t="str">
            <v>Nguyễn Minh Sơn</v>
          </cell>
          <cell r="I501" t="str">
            <v>MIENBAC; BIGC</v>
          </cell>
          <cell r="J501" t="str">
            <v>Giao hàng tại Tops Market Lê Trọng Tấn</v>
          </cell>
          <cell r="K501" t="str">
            <v>Tầng hầm 1, tầng hầm 2 và tầng trệt, Tòa nhà Artemis, Số 3 đường Lê Trọng Tấn, Phường Phương Liệt, Thành phố Hà Nội, Việt Nam</v>
          </cell>
          <cell r="L501" t="str">
            <v/>
          </cell>
          <cell r="M501" t="str">
            <v>Tầng hầm 1, tầng hầm 2 và tầng trệt, Tòa nhà Artemis, Số 3 đường Lê Trọng Tấn, Phường Phương Liệt, Thành phố Hà Nội, Việt Nam</v>
          </cell>
          <cell r="N501">
            <v>58</v>
          </cell>
          <cell r="O501" t="b">
            <v>0</v>
          </cell>
          <cell r="P501" t="str">
            <v>CÔNG TY TNHH MTV THƯƠNG MẠI VÀ DỊCH VỤ NGỌC THƠM</v>
          </cell>
          <cell r="Q501" t="str">
            <v>Miền Bắc</v>
          </cell>
          <cell r="R501" t="str">
            <v>EB</v>
          </cell>
        </row>
        <row r="502">
          <cell r="A502" t="str">
            <v>EB-HNI-HDG-2905</v>
          </cell>
          <cell r="B502" t="str">
            <v>TOPS MARKET HỒ GƯƠM (132)</v>
          </cell>
          <cell r="D502" t="str">
            <v>Thành phố Hà Nội</v>
          </cell>
          <cell r="E502" t="str">
            <v>Quận Hà Đông</v>
          </cell>
          <cell r="G502" t="str">
            <v>HN004</v>
          </cell>
          <cell r="H502" t="str">
            <v>Hoàng Thanh Huy</v>
          </cell>
          <cell r="I502" t="str">
            <v>MIENBAC; BIGC</v>
          </cell>
          <cell r="J502" t="str">
            <v>TOPS MARKET HỒ GƯƠM (132)</v>
          </cell>
          <cell r="K502" t="str">
            <v>Tầng 1 và tầng 2, Trung tâm thương mại, văn phòng và nhà ở cao cấp Hồ Gươm Plaza, KĐT mới Mỗ Lao, P.Mộ Lao, Q.Hà Đông, HN</v>
          </cell>
          <cell r="L502" t="str">
            <v/>
          </cell>
          <cell r="M502" t="str">
            <v>Tầng 1 và tầng 2, Trung tâm thương mại, văn phòng và nhà ở cao cấp Hồ Gươm Plaza, KĐT mới Mỗ Lao, P.Mộ Lao, Q.Hà Đông, HN</v>
          </cell>
          <cell r="N502">
            <v>58</v>
          </cell>
          <cell r="O502" t="b">
            <v>0</v>
          </cell>
          <cell r="P502" t="str">
            <v>CÔNG TY TNHH MTV THƯƠNG MẠI VÀ DỊCH VỤ NGỌC THƠM</v>
          </cell>
          <cell r="Q502" t="str">
            <v>Miền Bắc</v>
          </cell>
          <cell r="R502" t="str">
            <v>EB</v>
          </cell>
        </row>
        <row r="503">
          <cell r="A503" t="str">
            <v>EB-HNI-LBN-2906</v>
          </cell>
          <cell r="B503" t="str">
            <v>GO! Long Biên</v>
          </cell>
          <cell r="D503" t="str">
            <v>Thành phố Hà Nội</v>
          </cell>
          <cell r="E503" t="str">
            <v>Quận Long Biên</v>
          </cell>
          <cell r="G503" t="str">
            <v>HN003</v>
          </cell>
          <cell r="H503" t="str">
            <v>Nguyễn Văn Thạch</v>
          </cell>
          <cell r="I503" t="str">
            <v>BIGC; MIENBAC</v>
          </cell>
          <cell r="J503" t="str">
            <v>GO! Long Biên</v>
          </cell>
          <cell r="K503" t="str">
            <v>Tầng Hầm TTTM Savico Megamall, 7-9 Nguyễn Văn Linh, Việt Hưng, Long Biên, Hà Nội</v>
          </cell>
          <cell r="L503" t="str">
            <v/>
          </cell>
          <cell r="M503" t="str">
            <v>Tầng Hầm TTTM Savico Megamall, 7-9 Nguyễn Văn Linh, Việt Hưng, Long Biên, Hà Nội</v>
          </cell>
          <cell r="N503">
            <v>58</v>
          </cell>
          <cell r="O503" t="b">
            <v>0</v>
          </cell>
          <cell r="P503" t="str">
            <v>CÔNG TY TNHH MTV THƯƠNG MẠI VÀ DỊCH VỤ NGỌC THƠM</v>
          </cell>
          <cell r="Q503" t="str">
            <v>Miền Bắc</v>
          </cell>
          <cell r="R503" t="str">
            <v>EB</v>
          </cell>
        </row>
        <row r="504">
          <cell r="A504" t="str">
            <v>EB-HNI-MLH-2907</v>
          </cell>
          <cell r="B504" t="str">
            <v>BigC Mê Linh</v>
          </cell>
          <cell r="D504" t="str">
            <v>Thành phố Hà Nội</v>
          </cell>
          <cell r="G504" t="str">
            <v>HN003</v>
          </cell>
          <cell r="H504" t="str">
            <v>Nguyễn Văn Thạch</v>
          </cell>
          <cell r="I504" t="str">
            <v>BIGC; MIENBAC</v>
          </cell>
          <cell r="J504" t="str">
            <v>Giao Hàng Tại Big C Mê Linh</v>
          </cell>
          <cell r="K504" t="str">
            <v>Tầng 1, Trung tâm thương mại VLXD và trang thiết bị nội thất Mêlinh Plaza, Km8, đường cao tốc Thăng Long - Nội Bài (đường Võ Văn Kiệt), xã Quang Minh, Thành phố Hà Nội, Việt Nam</v>
          </cell>
          <cell r="L504" t="str">
            <v/>
          </cell>
          <cell r="M504" t="str">
            <v>Tầng 1, Trung tâm thương mại VLXD và trang thiết bị nội thất Mêlinh Plaza, Km8, đường cao tốc Thăng Long - Nội Bài (đường Võ Văn Kiệt), xã Quang Minh, Thành phố Hà Nội, Việt Nam</v>
          </cell>
          <cell r="N504">
            <v>58</v>
          </cell>
          <cell r="O504" t="b">
            <v>0</v>
          </cell>
          <cell r="P504" t="str">
            <v>CÔNG TY TNHH MTV THƯƠNG MẠI VÀ DỊCH VỤ NGỌC THƠM</v>
          </cell>
          <cell r="Q504" t="str">
            <v>Miền Bắc</v>
          </cell>
          <cell r="R504" t="str">
            <v>EB</v>
          </cell>
        </row>
        <row r="505">
          <cell r="A505" t="str">
            <v>EB-HDG-00-3400</v>
          </cell>
          <cell r="B505" t="str">
            <v>BigC Hải Dương</v>
          </cell>
          <cell r="D505" t="str">
            <v>Hải Dương</v>
          </cell>
          <cell r="I505" t="str">
            <v>BIGC; MIENBAC</v>
          </cell>
          <cell r="J505" t="str">
            <v>BigC Hải Dương</v>
          </cell>
          <cell r="K505" t="str">
            <v>BigC Hải Dương</v>
          </cell>
          <cell r="L505" t="str">
            <v/>
          </cell>
          <cell r="M505" t="str">
            <v>BigC Hải Dương</v>
          </cell>
          <cell r="N505">
            <v>58</v>
          </cell>
          <cell r="O505" t="b">
            <v>0</v>
          </cell>
          <cell r="P505" t="str">
            <v>CÔNG TY TNHH MTV THƯƠNG MẠI VÀ DỊCH VỤ NGỌC THƠM</v>
          </cell>
          <cell r="Q505" t="str">
            <v>Miền Bắc</v>
          </cell>
          <cell r="R505" t="str">
            <v>EB</v>
          </cell>
        </row>
        <row r="506">
          <cell r="A506" t="str">
            <v>EB-NBH-00-3500</v>
          </cell>
          <cell r="B506" t="str">
            <v>BigC Ninh Bình</v>
          </cell>
          <cell r="D506" t="str">
            <v>Ninh Bình</v>
          </cell>
          <cell r="I506" t="str">
            <v>BIGC; MIENBAC</v>
          </cell>
          <cell r="J506" t="str">
            <v>BigC Ninh Bình</v>
          </cell>
          <cell r="K506" t="str">
            <v>BigC Ninh Bình</v>
          </cell>
          <cell r="L506" t="str">
            <v/>
          </cell>
          <cell r="M506" t="str">
            <v>BigC Ninh Bình</v>
          </cell>
          <cell r="N506">
            <v>58</v>
          </cell>
          <cell r="O506" t="b">
            <v>0</v>
          </cell>
          <cell r="P506" t="str">
            <v>CÔNG TY TNHH MTV THƯƠNG MẠI VÀ DỊCH VỤ NGỌC THƠM</v>
          </cell>
          <cell r="Q506" t="str">
            <v>Miền Bắc</v>
          </cell>
          <cell r="R506" t="str">
            <v>EB</v>
          </cell>
        </row>
        <row r="507">
          <cell r="A507" t="str">
            <v>EB-NAN-00-3700</v>
          </cell>
          <cell r="B507" t="str">
            <v>BigC Vinh</v>
          </cell>
          <cell r="D507" t="str">
            <v>Nghệ An</v>
          </cell>
          <cell r="I507" t="str">
            <v>BIGC; MIENBAC</v>
          </cell>
          <cell r="J507" t="str">
            <v>BigC Vinh</v>
          </cell>
          <cell r="K507" t="str">
            <v>BigC Vinh</v>
          </cell>
          <cell r="L507" t="str">
            <v/>
          </cell>
          <cell r="M507" t="str">
            <v>BigC Vinh</v>
          </cell>
          <cell r="N507">
            <v>58</v>
          </cell>
          <cell r="O507" t="b">
            <v>1</v>
          </cell>
          <cell r="P507" t="str">
            <v>CÔNG TY TNHH MTV THƯƠNG MẠI VÀ DỊCH VỤ NGỌC THƠM</v>
          </cell>
          <cell r="Q507" t="str">
            <v>Miền Bắc</v>
          </cell>
          <cell r="R507" t="str">
            <v>EB</v>
          </cell>
        </row>
        <row r="508">
          <cell r="A508" t="str">
            <v>EB-BGG-00-9800</v>
          </cell>
          <cell r="B508" t="str">
            <v>BigC Bắc Giang</v>
          </cell>
          <cell r="D508" t="str">
            <v>Bắc Giang</v>
          </cell>
          <cell r="I508" t="str">
            <v>BIGC; MIENBAC</v>
          </cell>
          <cell r="J508" t="str">
            <v>BigC Bắc Giang</v>
          </cell>
          <cell r="K508" t="str">
            <v>BigC Bắc Giang</v>
          </cell>
          <cell r="L508" t="str">
            <v/>
          </cell>
          <cell r="M508" t="str">
            <v>BigC Bắc Giang</v>
          </cell>
          <cell r="N508">
            <v>58</v>
          </cell>
          <cell r="O508" t="b">
            <v>1</v>
          </cell>
          <cell r="P508" t="str">
            <v>CÔNG TY TNHH MTV THƯƠNG MẠI VÀ DỊCH VỤ NGỌC THƠM</v>
          </cell>
          <cell r="Q508" t="str">
            <v>Miền Bắc</v>
          </cell>
          <cell r="R508" t="str">
            <v>EB</v>
          </cell>
        </row>
        <row r="509">
          <cell r="A509" t="str">
            <v>EB-NDH-00-NAMDINH</v>
          </cell>
          <cell r="B509" t="str">
            <v>CÔNG TY TNHH EB NAM ĐỊNH</v>
          </cell>
          <cell r="D509" t="str">
            <v>Nam Định</v>
          </cell>
          <cell r="I509" t="str">
            <v>MIENBAC; BIGC</v>
          </cell>
          <cell r="L509" t="str">
            <v>0600740077</v>
          </cell>
          <cell r="M509" t="str">
            <v>Trung tâm thương mại - siêu thị Thiên Trường, Phường Lộc Hòa, Thành phố Nam Định, Tỉnh Nam Định, Việt Nam</v>
          </cell>
          <cell r="N509">
            <v>58</v>
          </cell>
          <cell r="O509" t="b">
            <v>0</v>
          </cell>
          <cell r="P509" t="str">
            <v>CÔNG TY TNHH MTV THƯƠNG MẠI VÀ DỊCH VỤ NGỌC THƠM</v>
          </cell>
          <cell r="Q509" t="str">
            <v>Miền Bắc</v>
          </cell>
          <cell r="R509" t="str">
            <v>EB</v>
          </cell>
        </row>
        <row r="510">
          <cell r="A510" t="str">
            <v>ECO-HNI-THO-001</v>
          </cell>
          <cell r="B510" t="str">
            <v>Eco xanh Số 81, Đường Nguyễn Hoàng Tôn, Tây Hồ</v>
          </cell>
          <cell r="C510" t="str">
            <v>thanh toán cuối tháng</v>
          </cell>
          <cell r="D510" t="str">
            <v>Thành phố Hà Nội</v>
          </cell>
          <cell r="E510" t="str">
            <v>Quận Nam Từ Liêm</v>
          </cell>
          <cell r="G510" t="str">
            <v>HN006</v>
          </cell>
          <cell r="H510" t="str">
            <v>Phan Trọng Cường</v>
          </cell>
          <cell r="I510" t="str">
            <v>MIENBAC</v>
          </cell>
          <cell r="J510" t="str">
            <v>Eco xanh Số 81, Đường Nguyễn Hoàng Tôn, Tây Hồ</v>
          </cell>
          <cell r="K510" t="str">
            <v>Số 81, Đường Nguyễn Hoàng Tôn, Phường Xuân La, Quận Tây Hồ, Xuân La, Tây Hồ, Hà Nội, Việt Nam</v>
          </cell>
          <cell r="L510" t="str">
            <v/>
          </cell>
          <cell r="M510" t="str">
            <v>Số 81, Đường Nguyễn Hoàng Tôn, Phường Xuân La, Quận Tây Hồ, Xuân La, Tây Hồ, Hà Nội, Việt Nam</v>
          </cell>
          <cell r="O510" t="b">
            <v>0</v>
          </cell>
          <cell r="P510" t="str">
            <v>CÔNG TY TNHH MTV THƯƠNG MẠI VÀ DỊCH VỤ NGỌC THƠM</v>
          </cell>
          <cell r="Q510" t="str">
            <v>Miền Bắc</v>
          </cell>
          <cell r="R510" t="str">
            <v>Eco001</v>
          </cell>
        </row>
        <row r="511">
          <cell r="A511" t="str">
            <v>ECOFARM-LDG-00-002</v>
          </cell>
          <cell r="B511" t="str">
            <v>ECOFARM PAY - Chi nhánh Bắc Ninh</v>
          </cell>
          <cell r="D511" t="str">
            <v>Bắc Ninh</v>
          </cell>
          <cell r="E511" t="str">
            <v>Thành phố Từ Sơn</v>
          </cell>
          <cell r="J511" t="str">
            <v>ECOFARM PAY - Chi nhánh Bắc Ninh</v>
          </cell>
          <cell r="K511" t="str">
            <v>Phố Xanh, Xã Tam Sơn, Thị xã Từ Sơn, Bắc Ninih</v>
          </cell>
          <cell r="M511" t="str">
            <v>Phố Xanh, Xã Tam Sơn, Thị xã Từ Sơn, Bắc Ninih</v>
          </cell>
          <cell r="O511" t="b">
            <v>0</v>
          </cell>
          <cell r="P511" t="str">
            <v>CÔNG TY TNHH MTV THƯƠNG MẠI VÀ DỊCH VỤ NGỌC THƠM</v>
          </cell>
          <cell r="Q511" t="str">
            <v>Miền Bắc</v>
          </cell>
          <cell r="R511" t="str">
            <v>Eco001</v>
          </cell>
        </row>
        <row r="512">
          <cell r="A512" t="str">
            <v>KL-HNI-HKM-ESMEE</v>
          </cell>
          <cell r="B512" t="str">
            <v>CÔNG TY CỔ PHẦN ĐẦU TƯ HỘI TỤ VIỆT NAM</v>
          </cell>
          <cell r="D512" t="str">
            <v>Thành phố Hà Nội</v>
          </cell>
          <cell r="E512" t="str">
            <v>Quận Hoàn Kiếm</v>
          </cell>
          <cell r="F512" t="str">
            <v>Phường Hàng Gai</v>
          </cell>
          <cell r="G512" t="str">
            <v>HN003</v>
          </cell>
          <cell r="H512" t="str">
            <v>Nguyễn Văn Thạch</v>
          </cell>
          <cell r="I512" t="str">
            <v>MIENBAC</v>
          </cell>
          <cell r="L512" t="str">
            <v>0110269684</v>
          </cell>
          <cell r="M512" t="str">
            <v>Số 18 phố Hàng Gai, Phường Hàng Gai, Quận Hoàn Kiếm, Thành phố Hà Nội, Việt Nam</v>
          </cell>
          <cell r="O512" t="b">
            <v>0</v>
          </cell>
          <cell r="P512" t="str">
            <v>CÔNG TY TNHH MTV THƯƠNG MẠI VÀ DỊCH VỤ NGỌC THƠM</v>
          </cell>
          <cell r="Q512" t="str">
            <v>Miền Bắc</v>
          </cell>
          <cell r="R512" t="str">
            <v>ESMEE</v>
          </cell>
        </row>
        <row r="513">
          <cell r="A513" t="e">
            <v>#N/A</v>
          </cell>
          <cell r="B513" t="str">
            <v>CÔNG TY CỔ PHẦN FORD THĂNG LONG</v>
          </cell>
          <cell r="D513" t="str">
            <v>Thành phố Hà Nội</v>
          </cell>
          <cell r="E513" t="str">
            <v>Quận Thanh Xuân</v>
          </cell>
          <cell r="G513" t="str">
            <v>HN003</v>
          </cell>
          <cell r="H513" t="str">
            <v>Nguyễn Văn Thạch</v>
          </cell>
          <cell r="I513" t="str">
            <v>MIENBAC</v>
          </cell>
          <cell r="L513" t="str">
            <v>0100774222</v>
          </cell>
          <cell r="M513" t="str">
            <v>105 phố Láng Hạ, Phường Láng Hạ, Quận Đống Đa, Thành phố Hà Nội, Việt Nam</v>
          </cell>
          <cell r="N513">
            <v>60</v>
          </cell>
          <cell r="O513" t="b">
            <v>0</v>
          </cell>
          <cell r="P513" t="str">
            <v>CÔNG TY TNHH MTV THƯƠNG MẠI VÀ DỊCH VỤ NGỌC THƠM</v>
          </cell>
          <cell r="Q513" t="str">
            <v>Miền Bắc</v>
          </cell>
          <cell r="R513" t="str">
            <v>FORD THĂNG LONG</v>
          </cell>
        </row>
        <row r="514">
          <cell r="A514" t="str">
            <v>KL-DNG-00-GIATRAN</v>
          </cell>
          <cell r="B514" t="str">
            <v>Siêu thị Gia Trần Mart Online</v>
          </cell>
          <cell r="D514" t="str">
            <v>Hải Phòng</v>
          </cell>
          <cell r="I514" t="str">
            <v>MIENNAM</v>
          </cell>
          <cell r="M514" t="str">
            <v>119 Hải Phòng - Đà Nẵng</v>
          </cell>
          <cell r="O514" t="b">
            <v>0</v>
          </cell>
          <cell r="P514" t="str">
            <v>CÔNG TY TNHH MTV THƯƠNG MẠI VÀ DỊCH VỤ NGỌC THƠM</v>
          </cell>
          <cell r="Q514" t="str">
            <v>Miền Bắc</v>
          </cell>
          <cell r="R514" t="str">
            <v>GIATRANMART-ĐN</v>
          </cell>
        </row>
        <row r="515">
          <cell r="A515" t="str">
            <v>GMART-HNI-NTL-21974</v>
          </cell>
          <cell r="B515" t="str">
            <v>CÔNG TY TNHH DỊCH VỤ VÀ THƯƠNG MẠI TNC VIỆT NAM</v>
          </cell>
          <cell r="C515" t="str">
            <v/>
          </cell>
          <cell r="D515" t="str">
            <v>Thành phố Hà Nội</v>
          </cell>
          <cell r="E515" t="str">
            <v>Quận Nam Từ Liêm</v>
          </cell>
          <cell r="F515" t="str">
            <v>Phường Mễ Trì</v>
          </cell>
          <cell r="G515" t="str">
            <v>HN007</v>
          </cell>
          <cell r="H515" t="str">
            <v>Đỗ Minh Quang</v>
          </cell>
          <cell r="I515" t="str">
            <v>MIENBAC</v>
          </cell>
          <cell r="J515" t="str">
            <v>G Mart</v>
          </cell>
          <cell r="L515" t="str">
            <v>0109821974</v>
          </cell>
          <cell r="M515" t="str">
            <v>Tầng M, tháp A, toà Golden Palace, đường Mễ Trì, Phường Mễ Trì, Quận Nam Từ Liêm, Thành phố Hà Nội, Việt Nam</v>
          </cell>
          <cell r="O515" t="b">
            <v>0</v>
          </cell>
          <cell r="P515" t="str">
            <v>CÔNG TY TNHH MTV THƯƠNG MẠI VÀ DỊCH VỤ NGỌC THƠM</v>
          </cell>
          <cell r="Q515" t="str">
            <v>Miền Bắc</v>
          </cell>
          <cell r="R515" t="str">
            <v>GMART</v>
          </cell>
        </row>
        <row r="516">
          <cell r="A516" t="str">
            <v>GREEN-HNI-HMI-0001</v>
          </cell>
          <cell r="B516" t="str">
            <v>GREEN MART 183 Hoàng Mai</v>
          </cell>
          <cell r="C516" t="str">
            <v>thanh toán 15 hàng tháng</v>
          </cell>
          <cell r="D516" t="str">
            <v>Thành phố Hà Nội</v>
          </cell>
          <cell r="E516" t="str">
            <v>Quận Hoàng Mai</v>
          </cell>
          <cell r="G516" t="str">
            <v>HN006</v>
          </cell>
          <cell r="H516" t="str">
            <v>Phan Trọng Cường</v>
          </cell>
          <cell r="I516" t="str">
            <v>MIENBAC</v>
          </cell>
          <cell r="J516" t="str">
            <v>GREEN MART 183 Hoàng Mai</v>
          </cell>
          <cell r="K516" t="str">
            <v>183 Hoàng Mai, PHường Hoàng Văn Thụ, Quận Hoàng Mai, Hà Nội</v>
          </cell>
          <cell r="L516" t="str">
            <v/>
          </cell>
          <cell r="M516" t="str">
            <v>183 Hoàng Mai, Phường Hoàng Văn Thụ, Quận Hoàng Mai, Hà Nội</v>
          </cell>
          <cell r="O516" t="b">
            <v>0</v>
          </cell>
          <cell r="P516" t="str">
            <v>CÔNG TY TNHH MTV THƯƠNG MẠI VÀ DỊCH VỤ NGỌC THƠM</v>
          </cell>
          <cell r="Q516" t="str">
            <v>Miền Bắc</v>
          </cell>
          <cell r="R516" t="str">
            <v>Green</v>
          </cell>
        </row>
        <row r="517">
          <cell r="A517" t="str">
            <v>GREEN-HNI-CGY-0002</v>
          </cell>
          <cell r="B517" t="str">
            <v>GREEN MART 48 Trần Kim Xuyến</v>
          </cell>
          <cell r="C517" t="str">
            <v>thanh toán 15 hàng tháng</v>
          </cell>
          <cell r="D517" t="str">
            <v>Thành phố Hà Nội</v>
          </cell>
          <cell r="E517" t="str">
            <v>Quận Cầu Giấy</v>
          </cell>
          <cell r="G517" t="str">
            <v>HN006</v>
          </cell>
          <cell r="H517" t="str">
            <v>Phan Trọng Cường</v>
          </cell>
          <cell r="I517" t="str">
            <v>MIENBAC</v>
          </cell>
          <cell r="J517" t="str">
            <v>GREEN MART 48 Trần Kim Xuyến</v>
          </cell>
          <cell r="K517" t="str">
            <v>Tòa Chelsea Residences, 48 Trần Kim Xuyến, Phường Yên Hòa, Quận Cầu Giấy, Hà Nội</v>
          </cell>
          <cell r="L517" t="str">
            <v/>
          </cell>
          <cell r="M517" t="str">
            <v>Tòa Chelsea Residences, 48 Trần Kim Xuyến, Phường Yên Hòa, Quận Cầu Giấy, Hà Nội</v>
          </cell>
          <cell r="O517" t="b">
            <v>0</v>
          </cell>
          <cell r="P517" t="str">
            <v>CÔNG TY TNHH MTV THƯƠNG MẠI VÀ DỊCH VỤ NGỌC THƠM</v>
          </cell>
          <cell r="Q517" t="str">
            <v>Miền Bắc</v>
          </cell>
          <cell r="R517" t="str">
            <v>Green</v>
          </cell>
        </row>
        <row r="518">
          <cell r="A518" t="str">
            <v>GREEN-HNI-GLM-0003</v>
          </cell>
          <cell r="B518" t="str">
            <v>GREEN MART Vinhomes Ocean Park - Khu vip Ruby tòa R102</v>
          </cell>
          <cell r="C518" t="str">
            <v>thanh toán 15 hàng tháng</v>
          </cell>
          <cell r="D518" t="str">
            <v>Thành phố Hà Nội</v>
          </cell>
          <cell r="E518" t="str">
            <v>Huyện Gia Lâm</v>
          </cell>
          <cell r="G518" t="str">
            <v>HN006</v>
          </cell>
          <cell r="H518" t="str">
            <v>Phan Trọng Cường</v>
          </cell>
          <cell r="I518" t="str">
            <v>MIENBAC</v>
          </cell>
          <cell r="J518" t="str">
            <v>GREEN MART Vinhomes Ocean Park - Khu vip Ruby tòa R102</v>
          </cell>
          <cell r="K518" t="str">
            <v>Khu vip Ruby tòa R102, Vinhomes Ocean Park, Gia Lâm, Hà Nội</v>
          </cell>
          <cell r="L518" t="str">
            <v/>
          </cell>
          <cell r="M518" t="str">
            <v>Khu vip Ruby tòa R102, Vinhomes Ocean Park, Gia Lâm, Hà Nội</v>
          </cell>
          <cell r="O518" t="b">
            <v>0</v>
          </cell>
          <cell r="P518" t="str">
            <v>CÔNG TY TNHH MTV THƯƠNG MẠI VÀ DỊCH VỤ NGỌC THƠM</v>
          </cell>
          <cell r="Q518" t="str">
            <v>Miền Bắc</v>
          </cell>
          <cell r="R518" t="str">
            <v>Green</v>
          </cell>
        </row>
        <row r="519">
          <cell r="A519" t="str">
            <v>GREEN-HNI-GLM-0004</v>
          </cell>
          <cell r="B519" t="str">
            <v>GREEN MART Vinhomes Ocean Park - Khu Pavilion tòa P4</v>
          </cell>
          <cell r="C519" t="str">
            <v>thanh toán 15 hàng tháng</v>
          </cell>
          <cell r="D519" t="str">
            <v>Thành phố Hà Nội</v>
          </cell>
          <cell r="E519" t="str">
            <v>Huyện Gia Lâm</v>
          </cell>
          <cell r="G519" t="str">
            <v>HN006</v>
          </cell>
          <cell r="H519" t="str">
            <v>Phan Trọng Cường</v>
          </cell>
          <cell r="I519" t="str">
            <v>MIENBAC</v>
          </cell>
          <cell r="J519" t="str">
            <v>GREEN MART Vinhomes Ocean Park - Khu Pavilion tòa P4</v>
          </cell>
          <cell r="K519" t="str">
            <v>Khu Pavilion tòa P4, Vinhomes Ocean Park, Gia Lâm, Hà Nội</v>
          </cell>
          <cell r="L519" t="str">
            <v/>
          </cell>
          <cell r="M519" t="str">
            <v>Khu Pavilion tòa P4, Vinhomes Ocean Park, Gia Lâm, Hà Nội</v>
          </cell>
          <cell r="O519" t="b">
            <v>0</v>
          </cell>
          <cell r="P519" t="str">
            <v>CÔNG TY TNHH MTV THƯƠNG MẠI VÀ DỊCH VỤ NGỌC THƠM</v>
          </cell>
          <cell r="Q519" t="str">
            <v>Miền Bắc</v>
          </cell>
          <cell r="R519" t="str">
            <v>Green</v>
          </cell>
        </row>
        <row r="520">
          <cell r="A520" t="str">
            <v>GREEN-HNI-NTL-0005</v>
          </cell>
          <cell r="B520" t="str">
            <v>GREEN MART Vinhomes Smart City</v>
          </cell>
          <cell r="C520" t="str">
            <v>thanh toán 15 hàng tháng</v>
          </cell>
          <cell r="D520" t="str">
            <v>Thành phố Hà Nội</v>
          </cell>
          <cell r="E520" t="str">
            <v>Quận Nam Từ Liêm</v>
          </cell>
          <cell r="G520" t="str">
            <v>HN006</v>
          </cell>
          <cell r="H520" t="str">
            <v>Phan Trọng Cường</v>
          </cell>
          <cell r="I520" t="str">
            <v>MIENBAC</v>
          </cell>
          <cell r="J520" t="str">
            <v>GREEN MART Vinhomes Smart City</v>
          </cell>
          <cell r="K520" t="str">
            <v>Tòa SA3, Vinhomes Smart City, Nam Từ Liêm, Hà Nội</v>
          </cell>
          <cell r="L520" t="str">
            <v/>
          </cell>
          <cell r="M520" t="str">
            <v>Tòa SA3, Vinhomes Smart City, Nam Từ Liêm, Hà Nội</v>
          </cell>
          <cell r="O520" t="b">
            <v>0</v>
          </cell>
          <cell r="P520" t="str">
            <v>CÔNG TY TNHH MTV THƯƠNG MẠI VÀ DỊCH VỤ NGỌC THƠM</v>
          </cell>
          <cell r="Q520" t="str">
            <v>Miền Bắc</v>
          </cell>
          <cell r="R520" t="str">
            <v>Green</v>
          </cell>
        </row>
        <row r="521">
          <cell r="A521" t="str">
            <v>GS25-HNI-CGY-58576-003</v>
          </cell>
          <cell r="B521" t="str">
            <v>CHI NHÁNH HÀ NỘI - CÔNG TY TNHH GS 25 VIETNAM</v>
          </cell>
          <cell r="D521" t="str">
            <v>Thành phố Hà Nội</v>
          </cell>
          <cell r="E521" t="str">
            <v>Quận Cầu Giấy</v>
          </cell>
          <cell r="F521" t="str">
            <v>Phường Trung Hoà</v>
          </cell>
          <cell r="I521" t="str">
            <v>GS25; MIENBAC</v>
          </cell>
          <cell r="J521" t="str">
            <v>WH-CJ-CHILL -</v>
          </cell>
          <cell r="L521" t="str">
            <v>0314658576-003</v>
          </cell>
          <cell r="M521" t="str">
            <v>Văn phòng B, tầng 5, TN Taisei Square Hanoi, 289 Khuất Duy Tiến, phường Đại Mỗ, thành phố Hà Nội</v>
          </cell>
          <cell r="N521">
            <v>50</v>
          </cell>
          <cell r="O521" t="b">
            <v>0</v>
          </cell>
          <cell r="P521" t="str">
            <v>CÔNG TY TNHH MTV THƯƠNG MẠI VÀ DỊCH VỤ NGỌC THƠM</v>
          </cell>
          <cell r="Q521" t="str">
            <v>Miền Bắc</v>
          </cell>
          <cell r="R521" t="str">
            <v>GS25</v>
          </cell>
        </row>
        <row r="522">
          <cell r="A522" t="str">
            <v>GS25-HNI-CGY-HN001</v>
          </cell>
          <cell r="B522" t="str">
            <v>GS25 Taisei Square</v>
          </cell>
          <cell r="D522" t="str">
            <v>Thành phố Hà Nội</v>
          </cell>
          <cell r="G522" t="str">
            <v>HN004</v>
          </cell>
          <cell r="H522" t="str">
            <v>Hoàng Thanh Huy</v>
          </cell>
          <cell r="I522" t="str">
            <v>GS25; MIENBAC</v>
          </cell>
          <cell r="J522" t="str">
            <v>GS25 Taisei Square</v>
          </cell>
          <cell r="K522" t="str">
            <v>Tòa nhà Taisei 289 Khuất Duy Tiến, Cầu Giấy, Hà Nội</v>
          </cell>
          <cell r="M522" t="str">
            <v>Tòa nhà Taisei 289 Khuất Duy Tiến, Cầu Giấy, Hà Nội</v>
          </cell>
          <cell r="N522">
            <v>50</v>
          </cell>
          <cell r="O522" t="b">
            <v>0</v>
          </cell>
          <cell r="P522" t="str">
            <v>CÔNG TY TNHH MTV THƯƠNG MẠI VÀ DỊCH VỤ NGỌC THƠM</v>
          </cell>
          <cell r="Q522" t="str">
            <v>Miền Bắc</v>
          </cell>
          <cell r="R522" t="str">
            <v>GS25</v>
          </cell>
        </row>
        <row r="523">
          <cell r="A523" t="str">
            <v>GS25-HNI-DDA-HN002</v>
          </cell>
          <cell r="B523" t="str">
            <v>GS25 Dao Duy Anh</v>
          </cell>
          <cell r="D523" t="str">
            <v>Thành phố Hà Nội</v>
          </cell>
          <cell r="G523" t="str">
            <v>HN006</v>
          </cell>
          <cell r="H523" t="str">
            <v>Phan Trọng Cường</v>
          </cell>
          <cell r="I523" t="str">
            <v>GS25; MIENBAC</v>
          </cell>
          <cell r="J523" t="str">
            <v>GS25 Dao Duy Anh</v>
          </cell>
          <cell r="K523" t="str">
            <v>9 Đào Duy Anh, Đống Đa, Hà Nội</v>
          </cell>
          <cell r="M523" t="str">
            <v>9 Đào Duy Anh, Đống Đa, Hà Nội</v>
          </cell>
          <cell r="N523">
            <v>50</v>
          </cell>
          <cell r="O523" t="b">
            <v>0</v>
          </cell>
          <cell r="P523" t="str">
            <v>CÔNG TY TNHH MTV THƯƠNG MẠI VÀ DỊCH VỤ NGỌC THƠM</v>
          </cell>
          <cell r="Q523" t="str">
            <v>Miền Bắc</v>
          </cell>
          <cell r="R523" t="str">
            <v>GS25</v>
          </cell>
        </row>
        <row r="524">
          <cell r="A524" t="str">
            <v>GS25-HNI-HKM-HN003</v>
          </cell>
          <cell r="B524" t="str">
            <v>GS25 Ha Trung</v>
          </cell>
          <cell r="D524" t="str">
            <v>Thành phố Hà Nội</v>
          </cell>
          <cell r="G524" t="str">
            <v>HN008</v>
          </cell>
          <cell r="H524" t="str">
            <v>Nguyễn Minh Sơn</v>
          </cell>
          <cell r="I524" t="str">
            <v>GS25; MIENBAC</v>
          </cell>
          <cell r="J524" t="str">
            <v>GS25 Ha Trung</v>
          </cell>
          <cell r="K524" t="str">
            <v>66 Hà Trung, Hoàn Kiếm, Hà Nội</v>
          </cell>
          <cell r="M524" t="str">
            <v>66 Hà Trung, Hoàn Kiếm, Hà Nội</v>
          </cell>
          <cell r="N524">
            <v>50</v>
          </cell>
          <cell r="O524" t="b">
            <v>0</v>
          </cell>
          <cell r="P524" t="str">
            <v>CÔNG TY TNHH MTV THƯƠNG MẠI VÀ DỊCH VỤ NGỌC THƠM</v>
          </cell>
          <cell r="Q524" t="str">
            <v>Miền Bắc</v>
          </cell>
          <cell r="R524" t="str">
            <v>GS25</v>
          </cell>
        </row>
        <row r="525">
          <cell r="A525" t="str">
            <v>GS25-HNI-HKM-HN004</v>
          </cell>
          <cell r="B525" t="str">
            <v>GS25 Hang Dau</v>
          </cell>
          <cell r="D525" t="str">
            <v>Thành phố Hà Nội</v>
          </cell>
          <cell r="G525" t="str">
            <v>HN008</v>
          </cell>
          <cell r="H525" t="str">
            <v>Nguyễn Minh Sơn</v>
          </cell>
          <cell r="I525" t="str">
            <v>GS25; MIENBAC</v>
          </cell>
          <cell r="J525" t="str">
            <v>GS25 Hang Dau</v>
          </cell>
          <cell r="K525" t="str">
            <v>12 Hàng Dầu, Hoàn Kiếm, Hà Nội</v>
          </cell>
          <cell r="M525" t="str">
            <v>12 Hàng Dầu, Hoàn Kiếm, Hà Nội</v>
          </cell>
          <cell r="N525">
            <v>50</v>
          </cell>
          <cell r="O525" t="b">
            <v>0</v>
          </cell>
          <cell r="P525" t="str">
            <v>CÔNG TY TNHH MTV THƯƠNG MẠI VÀ DỊCH VỤ NGỌC THƠM</v>
          </cell>
          <cell r="Q525" t="str">
            <v>Miền Bắc</v>
          </cell>
          <cell r="R525" t="str">
            <v>GS25</v>
          </cell>
        </row>
        <row r="526">
          <cell r="A526" t="str">
            <v>GS25-HNI-BDH-HN005</v>
          </cell>
          <cell r="B526" t="str">
            <v>GS25 Doi Can</v>
          </cell>
          <cell r="D526" t="str">
            <v>Thành phố Hà Nội</v>
          </cell>
          <cell r="G526" t="str">
            <v>HN008</v>
          </cell>
          <cell r="H526" t="str">
            <v>Nguyễn Minh Sơn</v>
          </cell>
          <cell r="I526" t="str">
            <v>GS25; MIENBAC</v>
          </cell>
          <cell r="J526" t="str">
            <v>GS25 Doi Can</v>
          </cell>
          <cell r="K526" t="str">
            <v>147 Đội Cấn, Ba Đình, Hà Nội</v>
          </cell>
          <cell r="M526" t="str">
            <v>147 Đội Cấn, Ba Đình, Hà Nội</v>
          </cell>
          <cell r="N526">
            <v>50</v>
          </cell>
          <cell r="O526" t="b">
            <v>0</v>
          </cell>
          <cell r="P526" t="str">
            <v>CÔNG TY TNHH MTV THƯƠNG MẠI VÀ DỊCH VỤ NGỌC THƠM</v>
          </cell>
          <cell r="Q526" t="str">
            <v>Miền Bắc</v>
          </cell>
          <cell r="R526" t="str">
            <v>GS25</v>
          </cell>
        </row>
        <row r="527">
          <cell r="A527" t="str">
            <v>GS25-HNI-CGY-HN006</v>
          </cell>
          <cell r="B527" t="str">
            <v>GS25 The West</v>
          </cell>
          <cell r="D527" t="str">
            <v>Thành phố Hà Nội</v>
          </cell>
          <cell r="G527" t="str">
            <v>HN004</v>
          </cell>
          <cell r="H527" t="str">
            <v>Hoàng Thanh Huy</v>
          </cell>
          <cell r="I527" t="str">
            <v>GS25; MIENBAC</v>
          </cell>
          <cell r="J527" t="str">
            <v>GS25 The West</v>
          </cell>
          <cell r="K527" t="str">
            <v>The West 265 Cầu Giấy, Cầu Giấy, Hà Nội</v>
          </cell>
          <cell r="M527" t="str">
            <v>The West 265 Cầu Giấy, Cầu Giấy, Hà Nội</v>
          </cell>
          <cell r="N527">
            <v>50</v>
          </cell>
          <cell r="O527" t="b">
            <v>0</v>
          </cell>
          <cell r="P527" t="str">
            <v>CÔNG TY TNHH MTV THƯƠNG MẠI VÀ DỊCH VỤ NGỌC THƠM</v>
          </cell>
          <cell r="Q527" t="str">
            <v>Miền Bắc</v>
          </cell>
          <cell r="R527" t="str">
            <v>GS25</v>
          </cell>
        </row>
        <row r="528">
          <cell r="A528" t="str">
            <v>GS25-HNI-CGY-HN007</v>
          </cell>
          <cell r="B528" t="str">
            <v>GS25 Nguyen Ngoc Vu</v>
          </cell>
          <cell r="D528" t="str">
            <v>Thành phố Hà Nội</v>
          </cell>
          <cell r="G528" t="str">
            <v>HN004</v>
          </cell>
          <cell r="H528" t="str">
            <v>Hoàng Thanh Huy</v>
          </cell>
          <cell r="I528" t="str">
            <v>GS25; MIENBAC</v>
          </cell>
          <cell r="J528" t="str">
            <v>GS25 Nguyen Ngoc Vu</v>
          </cell>
          <cell r="K528" t="str">
            <v>169 Nguyễn Ngọc Vũ, Cầu Giấy, Hà Nội</v>
          </cell>
          <cell r="M528" t="str">
            <v>169 Nguyễn Ngọc Vũ, Cầu Giấy, Hà Nội</v>
          </cell>
          <cell r="N528">
            <v>50</v>
          </cell>
          <cell r="O528" t="b">
            <v>0</v>
          </cell>
          <cell r="P528" t="str">
            <v>CÔNG TY TNHH MTV THƯƠNG MẠI VÀ DỊCH VỤ NGỌC THƠM</v>
          </cell>
          <cell r="Q528" t="str">
            <v>Miền Bắc</v>
          </cell>
          <cell r="R528" t="str">
            <v>GS25</v>
          </cell>
        </row>
        <row r="529">
          <cell r="A529" t="str">
            <v>GS25-HNI-HKM-HN008</v>
          </cell>
          <cell r="B529" t="str">
            <v>GS25 Nguyen Huu Huan</v>
          </cell>
          <cell r="D529" t="str">
            <v>Thành phố Hà Nội</v>
          </cell>
          <cell r="G529" t="str">
            <v>HN008</v>
          </cell>
          <cell r="H529" t="str">
            <v>Nguyễn Minh Sơn</v>
          </cell>
          <cell r="I529" t="str">
            <v>GS25; MIENBAC</v>
          </cell>
          <cell r="J529" t="str">
            <v>GS25 Nguyen Huu Huan</v>
          </cell>
          <cell r="K529" t="str">
            <v>34 Nguyễn Hữu Huân, Hoàn Kiếm, Hà Nội</v>
          </cell>
          <cell r="M529" t="str">
            <v>34 Nguyễn Hữu Huân, Hoàn Kiếm, Hà Nội</v>
          </cell>
          <cell r="N529">
            <v>50</v>
          </cell>
          <cell r="O529" t="b">
            <v>0</v>
          </cell>
          <cell r="P529" t="str">
            <v>CÔNG TY TNHH MTV THƯƠNG MẠI VÀ DỊCH VỤ NGỌC THƠM</v>
          </cell>
          <cell r="Q529" t="str">
            <v>Miền Bắc</v>
          </cell>
          <cell r="R529" t="str">
            <v>GS25</v>
          </cell>
        </row>
        <row r="530">
          <cell r="A530" t="str">
            <v>GS25-HNI-TXN-HN009</v>
          </cell>
          <cell r="B530" t="str">
            <v>GS25 Trieu Khuc</v>
          </cell>
          <cell r="D530" t="str">
            <v>Thành phố Hà Nội</v>
          </cell>
          <cell r="G530" t="str">
            <v>HN008</v>
          </cell>
          <cell r="H530" t="str">
            <v>Nguyễn Minh Sơn</v>
          </cell>
          <cell r="I530" t="str">
            <v>GS25; MIENBAC</v>
          </cell>
          <cell r="J530" t="str">
            <v>GS25 Trieu Khuc</v>
          </cell>
          <cell r="K530" t="str">
            <v>53 phố Triều Khúc, Phường Thanh Xuân Bắc, Quận Thanh Xuân, Thành phố Hà Nội</v>
          </cell>
          <cell r="M530" t="str">
            <v>53 phố Triều Khúc, Phường Thanh Xuân Bắc, Quận Thanh Xuân, Thành phố Hà Nội</v>
          </cell>
          <cell r="N530">
            <v>50</v>
          </cell>
          <cell r="O530" t="b">
            <v>0</v>
          </cell>
          <cell r="P530" t="str">
            <v>CÔNG TY TNHH MTV THƯƠNG MẠI VÀ DỊCH VỤ NGỌC THƠM</v>
          </cell>
          <cell r="Q530" t="str">
            <v>Miền Bắc</v>
          </cell>
          <cell r="R530" t="str">
            <v>GS25</v>
          </cell>
        </row>
        <row r="531">
          <cell r="A531" t="str">
            <v>GS25-HNI-LBN-HN010</v>
          </cell>
          <cell r="B531" t="str">
            <v>GS25 Nguyen Son</v>
          </cell>
          <cell r="D531" t="str">
            <v>Thành phố Hà Nội</v>
          </cell>
          <cell r="G531" t="str">
            <v>HN006</v>
          </cell>
          <cell r="H531" t="str">
            <v>Phan Trọng Cường</v>
          </cell>
          <cell r="I531" t="str">
            <v>GS25; MIENBAC</v>
          </cell>
          <cell r="J531" t="str">
            <v>GS25 Nguyen Son</v>
          </cell>
          <cell r="K531" t="str">
            <v>158 Nguyễn Sơn, Phường Bồ Đề, Quận Long Biên, Thành phố Hà Nội</v>
          </cell>
          <cell r="M531" t="str">
            <v>158 Nguyễn Sơn, Phường Bồ Đề, Quận Long Biên, Thành phố Hà Nội</v>
          </cell>
          <cell r="N531">
            <v>50</v>
          </cell>
          <cell r="O531" t="b">
            <v>0</v>
          </cell>
          <cell r="P531" t="str">
            <v>CÔNG TY TNHH MTV THƯƠNG MẠI VÀ DỊCH VỤ NGỌC THƠM</v>
          </cell>
          <cell r="Q531" t="str">
            <v>Miền Bắc</v>
          </cell>
          <cell r="R531" t="str">
            <v>GS25</v>
          </cell>
        </row>
        <row r="532">
          <cell r="A532" t="str">
            <v>GS25-HNI-HDG-HN011</v>
          </cell>
          <cell r="B532" t="str">
            <v>GS25 Nguyen Van Loc</v>
          </cell>
          <cell r="D532" t="str">
            <v>Thành phố Hà Nội</v>
          </cell>
          <cell r="G532" t="str">
            <v>HN004</v>
          </cell>
          <cell r="H532" t="str">
            <v>Hoàng Thanh Huy</v>
          </cell>
          <cell r="I532" t="str">
            <v>GS25; MIENBAC</v>
          </cell>
          <cell r="J532" t="str">
            <v>GS25 Nguyen Van Loc</v>
          </cell>
          <cell r="K532" t="str">
            <v>LK56, Khu nhà ở Bắc Hà, phố Nguyễn Văn Lộc, Phường Mộ Lao, Quận Hà Đông, Thành phố Hà Nội</v>
          </cell>
          <cell r="M532" t="str">
            <v>LK56, Khu nhà ở Bắc Hà, phố Nguyễn Văn Lộc, Phường Mộ Lao, Quận Hà Đông, Thành phố Hà Nội</v>
          </cell>
          <cell r="N532">
            <v>50</v>
          </cell>
          <cell r="O532" t="b">
            <v>0</v>
          </cell>
          <cell r="P532" t="str">
            <v>CÔNG TY TNHH MTV THƯƠNG MẠI VÀ DỊCH VỤ NGỌC THƠM</v>
          </cell>
          <cell r="Q532" t="str">
            <v>Miền Bắc</v>
          </cell>
          <cell r="R532" t="str">
            <v>GS25</v>
          </cell>
        </row>
        <row r="533">
          <cell r="A533" t="str">
            <v>GS25-HNI-DDA-HN012</v>
          </cell>
          <cell r="B533" t="str">
            <v>GS25 Mipec Tower</v>
          </cell>
          <cell r="D533" t="str">
            <v>Thành phố Hà Nội</v>
          </cell>
          <cell r="G533" t="str">
            <v>HN006</v>
          </cell>
          <cell r="H533" t="str">
            <v>Phan Trọng Cường</v>
          </cell>
          <cell r="I533" t="str">
            <v>GS25; MIENBAC</v>
          </cell>
          <cell r="J533" t="str">
            <v>GS25 Mipec Tower</v>
          </cell>
          <cell r="K533" t="str">
            <v>229 Tây Sơn, Phường Ngã Tư Sở, Quận Đống Đa, Thành phố Hà Nội</v>
          </cell>
          <cell r="M533" t="str">
            <v>229 Tây Sơn, Phường Ngã Tư Sở, Quận Đống Đa, Thành phố Hà Nội</v>
          </cell>
          <cell r="N533">
            <v>50</v>
          </cell>
          <cell r="O533" t="b">
            <v>0</v>
          </cell>
          <cell r="P533" t="str">
            <v>CÔNG TY TNHH MTV THƯƠNG MẠI VÀ DỊCH VỤ NGỌC THƠM</v>
          </cell>
          <cell r="Q533" t="str">
            <v>Miền Bắc</v>
          </cell>
          <cell r="R533" t="str">
            <v>GS25</v>
          </cell>
        </row>
        <row r="534">
          <cell r="A534" t="str">
            <v>GS25-HNI-CGY-HN013</v>
          </cell>
          <cell r="B534" t="str">
            <v>GS25 36 Duy Tan</v>
          </cell>
          <cell r="D534" t="str">
            <v>Thành phố Hà Nội</v>
          </cell>
          <cell r="G534" t="str">
            <v>HN004</v>
          </cell>
          <cell r="H534" t="str">
            <v>Hoàng Thanh Huy</v>
          </cell>
          <cell r="I534" t="str">
            <v>GS25; MIENBAC</v>
          </cell>
          <cell r="J534" t="str">
            <v>GS25 36 Duy Tan</v>
          </cell>
          <cell r="K534" t="str">
            <v>Số 4-6, ngõ 36, Phố Duy Tân, Phường Dịch Vọng Hậu, Quận Cầu Giấy, Thành phố Hà Nội</v>
          </cell>
          <cell r="M534" t="str">
            <v>Số 4-6, ngõ 36, Phố Duy Tân, Phường Dịch Vọng Hậu, Quận Cầu Giấy, Thành phố Hà Nội</v>
          </cell>
          <cell r="N534">
            <v>50</v>
          </cell>
          <cell r="O534" t="b">
            <v>0</v>
          </cell>
          <cell r="P534" t="str">
            <v>CÔNG TY TNHH MTV THƯƠNG MẠI VÀ DỊCH VỤ NGỌC THƠM</v>
          </cell>
          <cell r="Q534" t="str">
            <v>Miền Bắc</v>
          </cell>
          <cell r="R534" t="str">
            <v>GS25</v>
          </cell>
        </row>
        <row r="535">
          <cell r="A535" t="str">
            <v>GS25-HNI-HMI-HN014</v>
          </cell>
          <cell r="B535" t="str">
            <v>GS25 Park 11-Vinhomes Times City-Ha Noi</v>
          </cell>
          <cell r="D535" t="str">
            <v>Thành phố Hà Nội</v>
          </cell>
          <cell r="G535" t="str">
            <v>HN006</v>
          </cell>
          <cell r="H535" t="str">
            <v>Phan Trọng Cường</v>
          </cell>
          <cell r="I535" t="str">
            <v>GS25; MIENBAC</v>
          </cell>
          <cell r="J535" t="str">
            <v>GS25 Park 11-Vinhomes Times City-Ha Noi</v>
          </cell>
          <cell r="K535" t="str">
            <v>Tòa Park 11 Vinhomes Times City Park Hill, số 25 Lĩnh Nam, P.Mai Động, Q.Hoàng Mai, Tp.Hà Nội</v>
          </cell>
          <cell r="M535" t="str">
            <v>Tòa Park 11 Vinhomes Times City Park Hill, số 25 Lĩnh Nam, P.Mai Động, Q.Hoàng Mai, Tp.Hà Nội</v>
          </cell>
          <cell r="N535">
            <v>50</v>
          </cell>
          <cell r="O535" t="b">
            <v>0</v>
          </cell>
          <cell r="P535" t="str">
            <v>CÔNG TY TNHH MTV THƯƠNG MẠI VÀ DỊCH VỤ NGỌC THƠM</v>
          </cell>
          <cell r="Q535" t="str">
            <v>Miền Bắc</v>
          </cell>
          <cell r="R535" t="str">
            <v>GS25</v>
          </cell>
        </row>
        <row r="536">
          <cell r="A536" t="str">
            <v>GS25-HNI-HMI-HN015</v>
          </cell>
          <cell r="B536" t="str">
            <v>GS25 Park 1-Vinhomes Times City-Ha Noi</v>
          </cell>
          <cell r="D536" t="str">
            <v>Thành phố Hà Nội</v>
          </cell>
          <cell r="G536" t="str">
            <v>HN006</v>
          </cell>
          <cell r="H536" t="str">
            <v>Phan Trọng Cường</v>
          </cell>
          <cell r="I536" t="str">
            <v>GS25; MIENBAC</v>
          </cell>
          <cell r="J536" t="str">
            <v>GS25 Park 1-Vinhomes Times City-Ha Noi</v>
          </cell>
          <cell r="K536" t="str">
            <v>Tòa Park 1 Vinhomes Times City Park Hill, 25 Lĩnh Nam, P.Mai Đặng, Q.Hoàng Mai, Tp.Hà Nội</v>
          </cell>
          <cell r="M536" t="str">
            <v>Tòa Park 1 Vinhomes Times City Park Hill, 25 Lĩnh Nam, P.Mai Đặng, Q.Hoàng Mai, Tp.Hà Nội</v>
          </cell>
          <cell r="N536">
            <v>50</v>
          </cell>
          <cell r="O536" t="b">
            <v>0</v>
          </cell>
          <cell r="P536" t="str">
            <v>CÔNG TY TNHH MTV THƯƠNG MẠI VÀ DỊCH VỤ NGỌC THƠM</v>
          </cell>
          <cell r="Q536" t="str">
            <v>Miền Bắc</v>
          </cell>
          <cell r="R536" t="str">
            <v>GS25</v>
          </cell>
        </row>
        <row r="537">
          <cell r="A537" t="str">
            <v>GS25-HNI-TXN-HN016</v>
          </cell>
          <cell r="B537" t="str">
            <v>GS25 DH Dai Nam-Ha Noi</v>
          </cell>
          <cell r="D537" t="str">
            <v>Thành phố Hà Nội</v>
          </cell>
          <cell r="G537" t="str">
            <v>HN004</v>
          </cell>
          <cell r="H537" t="str">
            <v>Hoàng Thanh Huy</v>
          </cell>
          <cell r="I537" t="str">
            <v>GS25; MIENBAC</v>
          </cell>
          <cell r="J537" t="str">
            <v>GS25 DH Dai Nam-Ha Noi</v>
          </cell>
          <cell r="K537" t="str">
            <v>2 Ba La, Phường Phú Lãm, Quận Hà Đông, Thành phố Hà Nội</v>
          </cell>
          <cell r="M537" t="str">
            <v>2 Ba La, Phường Phú Lãm, Quận Hà Đông, Thành phố Hà Nội</v>
          </cell>
          <cell r="N537">
            <v>50</v>
          </cell>
          <cell r="O537" t="b">
            <v>0</v>
          </cell>
          <cell r="P537" t="str">
            <v>CÔNG TY TNHH MTV THƯƠNG MẠI VÀ DỊCH VỤ NGỌC THƠM</v>
          </cell>
          <cell r="Q537" t="str">
            <v>Miền Bắc</v>
          </cell>
          <cell r="R537" t="str">
            <v>GS25</v>
          </cell>
        </row>
        <row r="538">
          <cell r="A538" t="str">
            <v>GS25-HNI-BDH-HN017</v>
          </cell>
          <cell r="B538" t="str">
            <v>GS25 Ngu Xa-Ha Noi</v>
          </cell>
          <cell r="D538" t="str">
            <v>Thành phố Hà Nội</v>
          </cell>
          <cell r="G538" t="str">
            <v>HN008</v>
          </cell>
          <cell r="H538" t="str">
            <v>Nguyễn Minh Sơn</v>
          </cell>
          <cell r="I538" t="str">
            <v>GS25; MIENBAC</v>
          </cell>
          <cell r="J538" t="str">
            <v>GS25 Ngu Xa-Ha Noi</v>
          </cell>
          <cell r="K538" t="str">
            <v>13A Phố Ngũ Xã, P.Trúc Bạch, Q.Ba Đình, Thành phố Hà Nội</v>
          </cell>
          <cell r="M538" t="str">
            <v>13A Phố Ngũ Xã, P.Trúc Bạch, Q.Ba Đình, Thành phố Hà Nội</v>
          </cell>
          <cell r="N538">
            <v>50</v>
          </cell>
          <cell r="O538" t="b">
            <v>0</v>
          </cell>
          <cell r="P538" t="str">
            <v>CÔNG TY TNHH MTV THƯƠNG MẠI VÀ DỊCH VỤ NGỌC THƠM</v>
          </cell>
          <cell r="Q538" t="str">
            <v>Miền Bắc</v>
          </cell>
          <cell r="R538" t="str">
            <v>GS25</v>
          </cell>
        </row>
        <row r="539">
          <cell r="A539" t="str">
            <v>GS25-HNI-HMI-HN018</v>
          </cell>
          <cell r="B539" t="str">
            <v>GS25 Park 3-Vinhomes Times City-Ha Noi</v>
          </cell>
          <cell r="D539" t="str">
            <v>Thành phố Hà Nội</v>
          </cell>
          <cell r="G539" t="str">
            <v>HN006</v>
          </cell>
          <cell r="H539" t="str">
            <v>Phan Trọng Cường</v>
          </cell>
          <cell r="I539" t="str">
            <v>GS25; MIENBAC</v>
          </cell>
          <cell r="J539" t="str">
            <v>GS25 Park 3-Vinhomes Times City-Ha Noi</v>
          </cell>
          <cell r="K539" t="str">
            <v>Tòa Park 3 Vinhomes Times City Park Hill, số 25 Lĩnh Nam, P.Mai Động, Q.Hoàng Mai, Tp.Hà Nội</v>
          </cell>
          <cell r="M539" t="str">
            <v>Tòa Park 3 Vinhomes Times City Park Hill, số 25 Lĩnh Nam, P.Mai Động, Q.Hoàng Mai, Tp.Hà Nội</v>
          </cell>
          <cell r="N539">
            <v>50</v>
          </cell>
          <cell r="O539" t="b">
            <v>0</v>
          </cell>
          <cell r="P539" t="str">
            <v>CÔNG TY TNHH MTV THƯƠNG MẠI VÀ DỊCH VỤ NGỌC THƠM</v>
          </cell>
          <cell r="Q539" t="str">
            <v>Miền Bắc</v>
          </cell>
          <cell r="R539" t="str">
            <v>GS25</v>
          </cell>
        </row>
        <row r="540">
          <cell r="A540" t="str">
            <v>GS25-HNI-DDA-HN019</v>
          </cell>
          <cell r="B540" t="str">
            <v>GS25 DH Thuy Loi-Ha Noi</v>
          </cell>
          <cell r="D540" t="str">
            <v>Thành phố Hà Nội</v>
          </cell>
          <cell r="G540" t="str">
            <v>HN006</v>
          </cell>
          <cell r="H540" t="str">
            <v>Phan Trọng Cường</v>
          </cell>
          <cell r="I540" t="str">
            <v>GS25; MIENBAC</v>
          </cell>
          <cell r="J540" t="str">
            <v>GS25 DH Thuy Loi-Ha Noi</v>
          </cell>
          <cell r="K540" t="str">
            <v>81 Phố Khương Thượng, Phường Trung Liệt, Quận Đống Đa, Thành phố Hà Nội</v>
          </cell>
          <cell r="M540" t="str">
            <v>81 Phố Khương Thượng, Phường Trung Liệt, Quận Đống Đa, Thành phố Hà Nội</v>
          </cell>
          <cell r="N540">
            <v>50</v>
          </cell>
          <cell r="O540" t="b">
            <v>0</v>
          </cell>
          <cell r="P540" t="str">
            <v>CÔNG TY TNHH MTV THƯƠNG MẠI VÀ DỊCH VỤ NGỌC THƠM</v>
          </cell>
          <cell r="Q540" t="str">
            <v>Miền Bắc</v>
          </cell>
          <cell r="R540" t="str">
            <v>GS25</v>
          </cell>
        </row>
        <row r="541">
          <cell r="A541" t="str">
            <v>GS25-HNI-NTL-HN020</v>
          </cell>
          <cell r="B541" t="str">
            <v>GS25 FLC Complex Pham Hung-Ha Noi</v>
          </cell>
          <cell r="D541" t="str">
            <v>Thành phố Hà Nội</v>
          </cell>
          <cell r="G541" t="str">
            <v>HN004</v>
          </cell>
          <cell r="H541" t="str">
            <v>Hoàng Thanh Huy</v>
          </cell>
          <cell r="I541" t="str">
            <v>GS25; MIENBAC</v>
          </cell>
          <cell r="J541" t="str">
            <v>GS25 FLC Complex Pham Hung-Ha Noi</v>
          </cell>
          <cell r="K541" t="str">
            <v>FLC Complex, số 36 đường Phạm Hùng, Phường Mỹ Đình 2, Quận Nam Từ Liêm, Thành phố Hà Nội</v>
          </cell>
          <cell r="M541" t="str">
            <v>FLC Complex, số 36 đường Phạm Hùng, Phường Mỹ Đình 2, Quận Nam Từ Liêm, Thành phố Hà Nội</v>
          </cell>
          <cell r="N541">
            <v>50</v>
          </cell>
          <cell r="O541" t="b">
            <v>0</v>
          </cell>
          <cell r="P541" t="str">
            <v>CÔNG TY TNHH MTV THƯƠNG MẠI VÀ DỊCH VỤ NGỌC THƠM</v>
          </cell>
          <cell r="Q541" t="str">
            <v>Miền Bắc</v>
          </cell>
          <cell r="R541" t="str">
            <v>GS25</v>
          </cell>
        </row>
        <row r="542">
          <cell r="A542" t="str">
            <v>GS25-HNI-HDG-HN021</v>
          </cell>
          <cell r="B542" t="str">
            <v>GS25 The Terra 2-Ha Noi</v>
          </cell>
          <cell r="D542" t="str">
            <v>Thành phố Hà Nội</v>
          </cell>
          <cell r="G542" t="str">
            <v>HN004</v>
          </cell>
          <cell r="H542" t="str">
            <v>Hoàng Thanh Huy</v>
          </cell>
          <cell r="I542" t="str">
            <v>GS25; MIENBAC</v>
          </cell>
          <cell r="J542" t="str">
            <v>GS25 The Terra 2-Ha Noi</v>
          </cell>
          <cell r="K542" t="str">
            <v>V1-DV.07 Khu đô thị mới An Hưng, Phường La Khê, Quận Hà Đông, Thành phố Hà Nội</v>
          </cell>
          <cell r="M542" t="str">
            <v>V1-DV.07 Khu đô thị mới An Hưng, Phường La Khê, Quận Hà Đông, Thành phố Hà Nội</v>
          </cell>
          <cell r="N542">
            <v>50</v>
          </cell>
          <cell r="O542" t="b">
            <v>0</v>
          </cell>
          <cell r="P542" t="str">
            <v>CÔNG TY TNHH MTV THƯƠNG MẠI VÀ DỊCH VỤ NGỌC THƠM</v>
          </cell>
          <cell r="Q542" t="str">
            <v>Miền Bắc</v>
          </cell>
          <cell r="R542" t="str">
            <v>GS25</v>
          </cell>
        </row>
        <row r="543">
          <cell r="A543" t="str">
            <v>GS25-HNI-HDG-HN022</v>
          </cell>
          <cell r="B543" t="str">
            <v>GS25 The Terra 1-Ha Noi</v>
          </cell>
          <cell r="D543" t="str">
            <v>Thành phố Hà Nội</v>
          </cell>
          <cell r="G543" t="str">
            <v>HN004</v>
          </cell>
          <cell r="H543" t="str">
            <v>Hoàng Thanh Huy</v>
          </cell>
          <cell r="I543" t="str">
            <v>GS25; MIENBAC</v>
          </cell>
          <cell r="J543" t="str">
            <v>GS25 The Terra 1-Ha Noi</v>
          </cell>
          <cell r="K543" t="str">
            <v>V9-A01, Khu đô thị mới An Hưng, Phường La Khê, Quận Hà Đông, Thành phố Hà Nội</v>
          </cell>
          <cell r="M543" t="str">
            <v>V9-A01, Khu đô thị mới An Hưng, Phường La Khê, Quận Hà Đông, Thành phố Hà Nội</v>
          </cell>
          <cell r="N543">
            <v>50</v>
          </cell>
          <cell r="O543" t="b">
            <v>0</v>
          </cell>
          <cell r="P543" t="str">
            <v>CÔNG TY TNHH MTV THƯƠNG MẠI VÀ DỊCH VỤ NGỌC THƠM</v>
          </cell>
          <cell r="Q543" t="str">
            <v>Miền Bắc</v>
          </cell>
          <cell r="R543" t="str">
            <v>GS25</v>
          </cell>
        </row>
        <row r="544">
          <cell r="A544" t="str">
            <v>GS25-HNI-HDG-HN023</v>
          </cell>
          <cell r="B544" t="str">
            <v>GS25 KDT Van Phu Ha Dong-Ha Noi</v>
          </cell>
          <cell r="D544" t="str">
            <v>Thành phố Hà Nội</v>
          </cell>
          <cell r="G544" t="str">
            <v>HN004</v>
          </cell>
          <cell r="H544" t="str">
            <v>Hoàng Thanh Huy</v>
          </cell>
          <cell r="I544" t="str">
            <v>GS25; MIENBAC</v>
          </cell>
          <cell r="J544" t="str">
            <v>GS25 KDT Van Phu Ha Dong-Ha Noi</v>
          </cell>
          <cell r="K544" t="str">
            <v>Tầng 1-2, TT7-1, Phố Văn Khê, Khu đô thị mới Văn Phú, Phường Phú La, Quận Hà Đông, Thành phố Hà Nội</v>
          </cell>
          <cell r="M544" t="str">
            <v>Tầng 1-2, TT7-1, Phố Văn Khê, Khu đô thị mới Văn Phú, Phường Phú La, Quận Hà Đông, Thành phố Hà Nội</v>
          </cell>
          <cell r="N544">
            <v>50</v>
          </cell>
          <cell r="O544" t="b">
            <v>0</v>
          </cell>
          <cell r="P544" t="str">
            <v>CÔNG TY TNHH MTV THƯƠNG MẠI VÀ DỊCH VỤ NGỌC THƠM</v>
          </cell>
          <cell r="Q544" t="str">
            <v>Miền Bắc</v>
          </cell>
          <cell r="R544" t="str">
            <v>GS25</v>
          </cell>
        </row>
        <row r="545">
          <cell r="A545" t="str">
            <v>GS25-HNI-TXN-HN024</v>
          </cell>
          <cell r="B545" t="str">
            <v>GS25 Nguy Nhu Kon Tum-Ha Noi</v>
          </cell>
          <cell r="D545" t="str">
            <v>Thành phố Hà Nội</v>
          </cell>
          <cell r="G545" t="str">
            <v>HN008</v>
          </cell>
          <cell r="H545" t="str">
            <v>Nguyễn Minh Sơn</v>
          </cell>
          <cell r="I545" t="str">
            <v>GS25; MIENBAC</v>
          </cell>
          <cell r="J545" t="str">
            <v>GS25 Nguy Nhu Kon Tum-Ha Noi</v>
          </cell>
          <cell r="K545" t="str">
            <v>107 phố Ngụy Như Kon Tum, Phường Nhân Chính, Quận Thanh Xuân, Thành phố Hà Nội</v>
          </cell>
          <cell r="M545" t="str">
            <v>107 phố Ngụy Như Kon Tum, Phường Nhân Chính, Quận Thanh Xuân, Thành phố Hà Nội</v>
          </cell>
          <cell r="N545">
            <v>50</v>
          </cell>
          <cell r="O545" t="b">
            <v>0</v>
          </cell>
          <cell r="P545" t="str">
            <v>CÔNG TY TNHH MTV THƯƠNG MẠI VÀ DỊCH VỤ NGỌC THƠM</v>
          </cell>
          <cell r="Q545" t="str">
            <v>Miền Bắc</v>
          </cell>
          <cell r="R545" t="str">
            <v>GS25</v>
          </cell>
        </row>
        <row r="546">
          <cell r="A546" t="str">
            <v>GS25-HNI-LBN-HN025</v>
          </cell>
          <cell r="B546" t="str">
            <v>GS25 Vinhomes Symphony - Ha Noi</v>
          </cell>
          <cell r="D546" t="str">
            <v>Thành phố Hà Nội</v>
          </cell>
          <cell r="G546" t="str">
            <v>HN008</v>
          </cell>
          <cell r="H546" t="str">
            <v>Nguyễn Minh Sơn</v>
          </cell>
          <cell r="I546" t="str">
            <v>GS25; MIENBAC</v>
          </cell>
          <cell r="J546" t="str">
            <v>GS25 Vinhomes Symphony - Ha Noi</v>
          </cell>
          <cell r="K546" t="str">
            <v>Vinhomes Symphony, Lô đất G4-HH16, Phường Phúc Lợi, Quận Long Biên, Thành phố Hà Nội</v>
          </cell>
          <cell r="M546" t="str">
            <v>Vinhomes Symphony, Lô đất G4-HH16, Phường Phúc Lợi, Quận Long Biên, Thành phố Hà Nội</v>
          </cell>
          <cell r="N546">
            <v>50</v>
          </cell>
          <cell r="O546" t="b">
            <v>0</v>
          </cell>
          <cell r="P546" t="str">
            <v>CÔNG TY TNHH MTV THƯƠNG MẠI VÀ DỊCH VỤ NGỌC THƠM</v>
          </cell>
          <cell r="Q546" t="str">
            <v>Miền Bắc</v>
          </cell>
          <cell r="R546" t="str">
            <v>GS25</v>
          </cell>
        </row>
        <row r="547">
          <cell r="A547" t="str">
            <v>GS25-HNI-GLM-HN026</v>
          </cell>
          <cell r="B547" t="str">
            <v>GS25 Hoc Vien Nong Nghiep Gia Lam-Ha Noi</v>
          </cell>
          <cell r="D547" t="str">
            <v>Thành phố Hà Nội</v>
          </cell>
          <cell r="G547" t="str">
            <v>HN008</v>
          </cell>
          <cell r="H547" t="str">
            <v>Nguyễn Minh Sơn</v>
          </cell>
          <cell r="I547" t="str">
            <v>GS25; MIENBAC</v>
          </cell>
          <cell r="J547" t="str">
            <v>GS25 Hoc Vien Nong Nghiep Gia Lam-Ha Noi</v>
          </cell>
          <cell r="K547" t="str">
            <v>Tầng 1-2, Số 63 Phố Thành Trung, Xã Gia Lâm, Thành phố Hà Nội</v>
          </cell>
          <cell r="M547" t="str">
            <v>Tầng 1-2, Số 63 Phố Thành Trung, Xã Gia Lâm, Thành phố Hà Nội</v>
          </cell>
          <cell r="N547">
            <v>50</v>
          </cell>
          <cell r="O547" t="b">
            <v>0</v>
          </cell>
          <cell r="P547" t="str">
            <v>CÔNG TY TNHH MTV THƯƠNG MẠI VÀ DỊCH VỤ NGỌC THƠM</v>
          </cell>
          <cell r="Q547" t="str">
            <v>Miền Bắc</v>
          </cell>
          <cell r="R547" t="str">
            <v>GS25</v>
          </cell>
        </row>
        <row r="548">
          <cell r="A548" t="str">
            <v>GS25-HNI-HDG-HN027</v>
          </cell>
          <cell r="B548" t="str">
            <v>GS25 CT1 Ngo Thi Nham Ha Dong-Ha Noi</v>
          </cell>
          <cell r="D548" t="str">
            <v>Thành phố Hà Nội</v>
          </cell>
          <cell r="G548" t="str">
            <v>HN004</v>
          </cell>
          <cell r="H548" t="str">
            <v>Hoàng Thanh Huy</v>
          </cell>
          <cell r="I548" t="str">
            <v>GS25; MIENBAC</v>
          </cell>
          <cell r="J548" t="str">
            <v>GS25 CT1 Ngo Thi Nham Ha Dong-Ha Noi</v>
          </cell>
          <cell r="K548" t="str">
            <v>Tòa nhà CT1, Khu chung cư Ngô Thì Nhậm, Phường Hà Cầu, Quận Hà Đông, Thành phố Hà Nội</v>
          </cell>
          <cell r="M548" t="str">
            <v>Tòa nhà CT1, Khu chung cư Ngô Thì Nhậm, Phường Hà Cầu, Quận Hà Đông, Thành phố Hà Nội</v>
          </cell>
          <cell r="N548">
            <v>50</v>
          </cell>
          <cell r="O548" t="b">
            <v>0</v>
          </cell>
          <cell r="P548" t="str">
            <v>CÔNG TY TNHH MTV THƯƠNG MẠI VÀ DỊCH VỤ NGỌC THƠM</v>
          </cell>
          <cell r="Q548" t="str">
            <v>Miền Bắc</v>
          </cell>
          <cell r="R548" t="str">
            <v>GS25</v>
          </cell>
        </row>
        <row r="549">
          <cell r="A549" t="str">
            <v>GS25-HNI-CGY-HN028</v>
          </cell>
          <cell r="B549" t="str">
            <v>GS25 Thang Long Tower Cau Giay-Ha Noi</v>
          </cell>
          <cell r="D549" t="str">
            <v>Thành phố Hà Nội</v>
          </cell>
          <cell r="G549" t="str">
            <v>HN004</v>
          </cell>
          <cell r="H549" t="str">
            <v>Hoàng Thanh Huy</v>
          </cell>
          <cell r="I549" t="str">
            <v>GS25; MIENBAC</v>
          </cell>
          <cell r="J549" t="str">
            <v>GS25 Thang Long Tower Cau Giay-Ha Noi</v>
          </cell>
          <cell r="K549" t="str">
            <v>33 đường Mạc Thái Tổ, phường Yên Hòa, Thành phố Hà Nội</v>
          </cell>
          <cell r="M549" t="str">
            <v>33 đường Mạc Thái Tổ, phường Yên Hòa, Thành phố Hà Nội</v>
          </cell>
          <cell r="N549">
            <v>50</v>
          </cell>
          <cell r="O549" t="b">
            <v>0</v>
          </cell>
          <cell r="P549" t="str">
            <v>CÔNG TY TNHH MTV THƯƠNG MẠI VÀ DỊCH VỤ NGỌC THƠM</v>
          </cell>
          <cell r="Q549" t="str">
            <v>Miền Bắc</v>
          </cell>
          <cell r="R549" t="str">
            <v>GS25</v>
          </cell>
        </row>
        <row r="550">
          <cell r="A550" t="str">
            <v>GS25-HNI-NTL-HN029</v>
          </cell>
          <cell r="B550" t="str">
            <v>GS25 Dai hoc Ha Noi Dai Mo-Ha Noi</v>
          </cell>
          <cell r="D550" t="str">
            <v>Thành phố Hà Nội</v>
          </cell>
          <cell r="G550" t="str">
            <v>HN004</v>
          </cell>
          <cell r="H550" t="str">
            <v>Hoàng Thanh Huy</v>
          </cell>
          <cell r="I550" t="str">
            <v>GS25; MIENBAC</v>
          </cell>
          <cell r="J550" t="str">
            <v>GS25 Dai hoc Ha Noi Dai Mo-Ha Noi</v>
          </cell>
          <cell r="K550" t="str">
            <v>Ô số T1A, T1B khu tập thể tạp chí Cộng Sản, tổ dân phố số 8, phường Đại Mỗ, thành phố Hà Nội</v>
          </cell>
          <cell r="M550" t="str">
            <v>Ô số T1A, T1B khu tập thể tạp chí Cộng Sản, tổ dân phố số 8, phường Đại Mỗ, thành phố Hà Nội</v>
          </cell>
          <cell r="N550">
            <v>50</v>
          </cell>
          <cell r="O550" t="b">
            <v>0</v>
          </cell>
          <cell r="P550" t="str">
            <v>CÔNG TY TNHH MTV THƯƠNG MẠI VÀ DỊCH VỤ NGỌC THƠM</v>
          </cell>
          <cell r="Q550" t="str">
            <v>Miền Bắc</v>
          </cell>
          <cell r="R550" t="str">
            <v>GS25</v>
          </cell>
        </row>
        <row r="551">
          <cell r="A551" t="str">
            <v>GS25-HNI-DDA-HN030</v>
          </cell>
          <cell r="B551" t="str">
            <v>GS25 Chua Lang Dong Da-Ha Noi</v>
          </cell>
          <cell r="D551" t="str">
            <v>Thành phố Hà Nội</v>
          </cell>
          <cell r="G551" t="str">
            <v>HN004</v>
          </cell>
          <cell r="H551" t="str">
            <v>Hoàng Thanh Huy</v>
          </cell>
          <cell r="I551" t="str">
            <v>GS25; MIENBAC</v>
          </cell>
          <cell r="J551" t="str">
            <v>GS25 Chua Lang Dong Da-Ha Noi</v>
          </cell>
          <cell r="K551" t="str">
            <v>59 phố Chùa Láng, Phường Láng Thượng, Quận Đống Đa, Thành phố Hà Nội</v>
          </cell>
          <cell r="M551" t="str">
            <v>59 phố Chùa Láng, Phường Láng Thượng, Quận Đống Đa, Thành phố Hà Nội</v>
          </cell>
          <cell r="N551">
            <v>50</v>
          </cell>
          <cell r="O551" t="b">
            <v>0</v>
          </cell>
          <cell r="P551" t="str">
            <v>CÔNG TY TNHH MTV THƯƠNG MẠI VÀ DỊCH VỤ NGỌC THƠM</v>
          </cell>
          <cell r="Q551" t="str">
            <v>Miền Bắc</v>
          </cell>
          <cell r="R551" t="str">
            <v>GS25</v>
          </cell>
        </row>
        <row r="552">
          <cell r="A552" t="str">
            <v>GS25-HNI-CGY-HN031</v>
          </cell>
          <cell r="B552" t="str">
            <v>GS25 D' Capitale Yen Hoa-Ha Noi</v>
          </cell>
          <cell r="D552" t="str">
            <v>Thành phố Hà Nội</v>
          </cell>
          <cell r="G552" t="str">
            <v>HN004</v>
          </cell>
          <cell r="H552" t="str">
            <v>Hoàng Thanh Huy</v>
          </cell>
          <cell r="I552" t="str">
            <v>GS25; MIENBAC</v>
          </cell>
          <cell r="J552" t="str">
            <v>GS25 D' Capitale Yen Hoa-Ha Noi</v>
          </cell>
          <cell r="K552" t="str">
            <v>Căn hộ C3-S03, StarCity Center (Dự án D' Capitale) Khu đô thị Đông Nam đường Trần Duy Hưng</v>
          </cell>
          <cell r="M552" t="str">
            <v>Căn hộ C3-S03, StarCity Center (Dự án D' Capitale) Khu đô thị Đông Nam đường Trần Duy Hưng</v>
          </cell>
          <cell r="N552">
            <v>50</v>
          </cell>
          <cell r="O552" t="b">
            <v>0</v>
          </cell>
          <cell r="P552" t="str">
            <v>CÔNG TY TNHH MTV THƯƠNG MẠI VÀ DỊCH VỤ NGỌC THƠM</v>
          </cell>
          <cell r="Q552" t="str">
            <v>Miền Bắc</v>
          </cell>
          <cell r="R552" t="str">
            <v>GS25</v>
          </cell>
        </row>
        <row r="553">
          <cell r="A553" t="str">
            <v>GS25-HNI-TXN-HN032</v>
          </cell>
          <cell r="B553" t="str">
            <v>GS25 Lang Sinh Vien Hacinco-Ha Noi</v>
          </cell>
          <cell r="D553" t="str">
            <v>Thành phố Hà Nội</v>
          </cell>
          <cell r="G553" t="str">
            <v>HN004</v>
          </cell>
          <cell r="H553" t="str">
            <v>Hoàng Thanh Huy</v>
          </cell>
          <cell r="I553" t="str">
            <v>GS25; MIENBAC</v>
          </cell>
          <cell r="J553" t="str">
            <v>GS25 Lang Sinh Vien Hacinco-Ha Noi</v>
          </cell>
          <cell r="K553" t="str">
            <v>Số 67, đường Ngụy Như Kon Tum</v>
          </cell>
          <cell r="M553" t="str">
            <v>Số 67, đường Ngụy Như Kon Tum</v>
          </cell>
          <cell r="N553">
            <v>50</v>
          </cell>
          <cell r="O553" t="b">
            <v>0</v>
          </cell>
          <cell r="P553" t="str">
            <v>CÔNG TY TNHH MTV THƯƠNG MẠI VÀ DỊCH VỤ NGỌC THƠM</v>
          </cell>
          <cell r="Q553" t="str">
            <v>Miền Bắc</v>
          </cell>
          <cell r="R553" t="str">
            <v>GS25</v>
          </cell>
        </row>
        <row r="554">
          <cell r="A554" t="str">
            <v>GS25-HNI-BTL-HN033</v>
          </cell>
          <cell r="B554" t="str">
            <v>GS25 N03-Ngoai Giao Doan-Ha Noi</v>
          </cell>
          <cell r="D554" t="str">
            <v>Thành phố Hà Nội</v>
          </cell>
          <cell r="G554" t="str">
            <v>HN004</v>
          </cell>
          <cell r="H554" t="str">
            <v>Hoàng Thanh Huy</v>
          </cell>
          <cell r="I554" t="str">
            <v>GS25; MIENBAC</v>
          </cell>
          <cell r="J554" t="str">
            <v>GS25 N03-Ngoai Giao Doan-Ha Noi</v>
          </cell>
          <cell r="K554" t="str">
            <v>TM-1, Tầng 1. Tòa nhà N03-T1, dự án khu Đoàn Ngoại Giao</v>
          </cell>
          <cell r="M554" t="str">
            <v>TM-1, Tầng 1. Tòa nhà N03-T1, dự án khu Đoàn Ngoại Giao</v>
          </cell>
          <cell r="N554">
            <v>50</v>
          </cell>
          <cell r="O554" t="b">
            <v>0</v>
          </cell>
          <cell r="P554" t="str">
            <v>CÔNG TY TNHH MTV THƯƠNG MẠI VÀ DỊCH VỤ NGỌC THƠM</v>
          </cell>
          <cell r="Q554" t="str">
            <v>Miền Bắc</v>
          </cell>
          <cell r="R554" t="str">
            <v>GS25</v>
          </cell>
        </row>
        <row r="555">
          <cell r="A555" t="str">
            <v>GS25-HNI-HDG-HN034</v>
          </cell>
          <cell r="B555" t="str">
            <v>GS25 Nguyen Khuyen-KDT Van Quan-Ha Noi</v>
          </cell>
          <cell r="D555" t="str">
            <v>Thành phố Hà Nội</v>
          </cell>
          <cell r="G555" t="str">
            <v>HN004</v>
          </cell>
          <cell r="H555" t="str">
            <v>Hoàng Thanh Huy</v>
          </cell>
          <cell r="I555" t="str">
            <v>GS25; MIENBAC</v>
          </cell>
          <cell r="J555" t="str">
            <v>GS25 Nguyen Khuyen-KDT Van Quan-Ha Noi</v>
          </cell>
          <cell r="K555" t="str">
            <v>Tầng 1 - Tầng 2 - Tầng 3, A48-TT19, KĐT Văn Quán-Yên Phúc</v>
          </cell>
          <cell r="M555" t="str">
            <v>Tầng 1 - Tầng 2 - Tầng 3, A48-TT19, KĐT Văn Quán-Yên Phúc</v>
          </cell>
          <cell r="N555">
            <v>50</v>
          </cell>
          <cell r="O555" t="b">
            <v>0</v>
          </cell>
          <cell r="P555" t="str">
            <v>CÔNG TY TNHH MTV THƯƠNG MẠI VÀ DỊCH VỤ NGỌC THƠM</v>
          </cell>
          <cell r="Q555" t="str">
            <v>Miền Bắc</v>
          </cell>
          <cell r="R555" t="str">
            <v>GS25</v>
          </cell>
        </row>
        <row r="556">
          <cell r="A556" t="str">
            <v>GS25-HNI-TXN-HN035</v>
          </cell>
          <cell r="B556" t="str">
            <v>GS25 Le Van Luong Thanh Xuan-Ha Noi</v>
          </cell>
          <cell r="D556" t="str">
            <v>Thành phố Hà Nội</v>
          </cell>
          <cell r="G556" t="str">
            <v>HN004</v>
          </cell>
          <cell r="H556" t="str">
            <v>Hoàng Thanh Huy</v>
          </cell>
          <cell r="I556" t="str">
            <v>GS25; MIENBAC</v>
          </cell>
          <cell r="J556" t="str">
            <v>GS25 Le Van Luong Thanh Xuan-Ha Noi</v>
          </cell>
          <cell r="K556" t="str">
            <v>Tòa nhà 1 ngõ 21 Lê Văn Lương</v>
          </cell>
          <cell r="M556" t="str">
            <v>Tòa nhà 1 ngõ 21 Lê Văn Lương</v>
          </cell>
          <cell r="N556">
            <v>50</v>
          </cell>
          <cell r="O556" t="b">
            <v>0</v>
          </cell>
          <cell r="P556" t="str">
            <v>CÔNG TY TNHH MTV THƯƠNG MẠI VÀ DỊCH VỤ NGỌC THƠM</v>
          </cell>
          <cell r="Q556" t="str">
            <v>Miền Bắc</v>
          </cell>
          <cell r="R556" t="str">
            <v>GS25</v>
          </cell>
        </row>
        <row r="557">
          <cell r="A557" t="str">
            <v>GTGT-HNI-NTL-09089</v>
          </cell>
          <cell r="B557" t="str">
            <v>CÔNG TY TNHH GTGL VIỆT NAM</v>
          </cell>
          <cell r="D557" t="str">
            <v>Thành phố Hà Nội</v>
          </cell>
          <cell r="G557" t="str">
            <v>HN007</v>
          </cell>
          <cell r="H557" t="str">
            <v>Đỗ Minh Quang</v>
          </cell>
          <cell r="I557" t="str">
            <v>MIENBAC</v>
          </cell>
          <cell r="L557" t="str">
            <v>0105909089</v>
          </cell>
          <cell r="M557" t="str">
            <v>Số nhà 19, ngách 371/53 đường Đại Mỗ, Phường Tây Mỗ, Thành phố Hà Nội, Việt Nam</v>
          </cell>
          <cell r="N557">
            <v>60</v>
          </cell>
          <cell r="O557" t="b">
            <v>0</v>
          </cell>
          <cell r="P557" t="str">
            <v>C6 HÀ NỘI</v>
          </cell>
          <cell r="Q557" t="str">
            <v>Miền Bắc</v>
          </cell>
          <cell r="R557" t="str">
            <v>GTGL</v>
          </cell>
        </row>
        <row r="558">
          <cell r="A558" t="str">
            <v>GTGT-HNI-HBT-0001</v>
          </cell>
          <cell r="B558" t="str">
            <v>CÔNG TY TNHH GTGL VIỆT NAM / Easymart 16 Tam Trinh</v>
          </cell>
          <cell r="D558" t="str">
            <v>Thành phố Hà Nội</v>
          </cell>
          <cell r="E558" t="str">
            <v>Quận Hai Bà Trưng</v>
          </cell>
          <cell r="G558" t="str">
            <v>HN007</v>
          </cell>
          <cell r="H558" t="str">
            <v>Đỗ Minh Quang</v>
          </cell>
          <cell r="I558" t="str">
            <v>3%; MIENBAC</v>
          </cell>
          <cell r="J558" t="str">
            <v>Easymart 16 Tam Trinh</v>
          </cell>
          <cell r="K558" t="str">
            <v>16 Tam Trinh, P.Minh Khai, Q.Hai Bà Trưng, HN</v>
          </cell>
          <cell r="L558" t="str">
            <v/>
          </cell>
          <cell r="M558" t="str">
            <v>16 Tam Trinh, P.Minh Khai, Q.Hai Bà Trưng, HN</v>
          </cell>
          <cell r="N558">
            <v>60</v>
          </cell>
          <cell r="O558" t="b">
            <v>0</v>
          </cell>
          <cell r="P558" t="str">
            <v>C6 HÀ NỘI</v>
          </cell>
          <cell r="Q558" t="str">
            <v>Miền Bắc</v>
          </cell>
          <cell r="R558" t="str">
            <v>GTGL</v>
          </cell>
        </row>
        <row r="559">
          <cell r="A559" t="str">
            <v>GTGT-HNI-TXN-0002</v>
          </cell>
          <cell r="B559" t="str">
            <v>CÔNG TY TNHH GTGL VIỆT NAM / Easymart 47 Nguyễn Tuân</v>
          </cell>
          <cell r="D559" t="str">
            <v>Thành phố Hà Nội</v>
          </cell>
          <cell r="E559" t="str">
            <v>Quận Thanh Xuân</v>
          </cell>
          <cell r="G559" t="str">
            <v>HN007</v>
          </cell>
          <cell r="H559" t="str">
            <v>Đỗ Minh Quang</v>
          </cell>
          <cell r="I559" t="str">
            <v>3%; MIENBAC</v>
          </cell>
          <cell r="J559" t="str">
            <v>Easymart 47 Nguyễn Tuân</v>
          </cell>
          <cell r="K559" t="str">
            <v>E01 tòa FS Goldseason, 47 Nguyễn Tuân, P.Thanh Xuân Trung, Q.Thanh Xuân, HN. SĐT: 086617576</v>
          </cell>
          <cell r="L559" t="str">
            <v/>
          </cell>
          <cell r="M559" t="str">
            <v>E01 tòa FS Goldseason, 47 Nguyễn Tuân, P.Thanh Xuân Trung, Q.Thanh Xuân, HN</v>
          </cell>
          <cell r="N559">
            <v>60</v>
          </cell>
          <cell r="O559" t="b">
            <v>0</v>
          </cell>
          <cell r="P559" t="str">
            <v>C6 HÀ NỘI</v>
          </cell>
          <cell r="Q559" t="str">
            <v>Miền Bắc</v>
          </cell>
          <cell r="R559" t="str">
            <v>GTGL</v>
          </cell>
        </row>
        <row r="560">
          <cell r="A560" t="str">
            <v>KL-HNI-NTL-HADANG</v>
          </cell>
          <cell r="B560" t="str">
            <v>CÔNG TY TNHH HÀ ĐĂNG</v>
          </cell>
          <cell r="C560" t="str">
            <v/>
          </cell>
          <cell r="D560" t="str">
            <v>Thành phố Hà Nội</v>
          </cell>
          <cell r="E560" t="str">
            <v>Quận Nam Từ Liêm</v>
          </cell>
          <cell r="F560" t="str">
            <v>Phường Mễ Trì</v>
          </cell>
          <cell r="G560" t="str">
            <v>HN007</v>
          </cell>
          <cell r="H560" t="str">
            <v>Đỗ Minh Quang</v>
          </cell>
          <cell r="I560" t="str">
            <v>MIENBAC;4%</v>
          </cell>
          <cell r="J560" t="str">
            <v>Chị Hoài 02422186820</v>
          </cell>
          <cell r="L560" t="str">
            <v>0101943917</v>
          </cell>
          <cell r="M560" t="str">
            <v>Phòng 804, toà nhà CT1.2, khu đô thị Mễ Trì Hạ, Phường Mễ Trì, Quận Nam Từ Liêm, Thành phố Hà Nội, Việt Nam</v>
          </cell>
          <cell r="O560" t="b">
            <v>0</v>
          </cell>
          <cell r="P560" t="str">
            <v>CÔNG TY TNHH MTV THƯƠNG MẠI VÀ DỊCH VỤ NGỌC THƠM</v>
          </cell>
          <cell r="Q560" t="str">
            <v>Miền Bắc</v>
          </cell>
          <cell r="R560" t="str">
            <v>HADANG</v>
          </cell>
        </row>
        <row r="561">
          <cell r="A561" t="str">
            <v>KL-HNI-CGY-HADANG01</v>
          </cell>
          <cell r="B561" t="str">
            <v>Siêu thị Hà Đăng N08B Thành thái, Cầu Giấy, HN</v>
          </cell>
          <cell r="C561" t="str">
            <v/>
          </cell>
          <cell r="D561" t="str">
            <v>Thành phố Hà Nội</v>
          </cell>
          <cell r="E561" t="str">
            <v>Quận Cầu Giấy</v>
          </cell>
          <cell r="G561" t="str">
            <v>HN006</v>
          </cell>
          <cell r="H561" t="str">
            <v>Phan Trọng Cường</v>
          </cell>
          <cell r="I561" t="str">
            <v>MIENBAC;4%</v>
          </cell>
          <cell r="J561" t="str">
            <v>Chị Hoài 02422186820</v>
          </cell>
          <cell r="K561" t="str">
            <v>Siêu thị Hà Đăng N08B KĐT Dịch Vọng, Thành thái, Cầu Giấy, HN. Chị Hoài 02422186820</v>
          </cell>
          <cell r="L561" t="str">
            <v/>
          </cell>
          <cell r="M561" t="str">
            <v>Siêu thị Hà Đăng N08B KĐT Dịch Vọng, Thành thái, Cầu Giấy, HN</v>
          </cell>
          <cell r="O561" t="b">
            <v>0</v>
          </cell>
          <cell r="P561" t="str">
            <v>CÔNG TY TNHH MTV THƯƠNG MẠI VÀ DỊCH VỤ NGỌC THƠM</v>
          </cell>
          <cell r="Q561" t="str">
            <v>Miền Bắc</v>
          </cell>
          <cell r="R561" t="str">
            <v>HADANG</v>
          </cell>
        </row>
        <row r="562">
          <cell r="A562" t="str">
            <v>KL-HNI-HMI-HADAVN</v>
          </cell>
          <cell r="B562" t="str">
            <v>CÔNG TY TNHH THƯƠNG MẠI HADA VIỆT NAM</v>
          </cell>
          <cell r="D562" t="str">
            <v>Thành phố Hà Nội</v>
          </cell>
          <cell r="I562" t="str">
            <v>MIENBAC</v>
          </cell>
          <cell r="L562" t="str">
            <v>0110542608</v>
          </cell>
          <cell r="M562" t="str">
            <v>Lô 09B Tầng 1, Tòa B, Tòa nhà Hateco Hoàng Mai, Phố Sở Thượng, Phường Yên Sở, Thành phố Hà Nội, Việt Nam</v>
          </cell>
          <cell r="N562">
            <v>51</v>
          </cell>
          <cell r="O562" t="b">
            <v>0</v>
          </cell>
          <cell r="P562" t="str">
            <v>CÔNG TY TNHH MTV THƯƠNG MẠI VÀ DỊCH VỤ NGỌC THƠM</v>
          </cell>
          <cell r="Q562" t="str">
            <v>Miền Bắc</v>
          </cell>
          <cell r="R562" t="str">
            <v>HADAVN</v>
          </cell>
        </row>
        <row r="563">
          <cell r="A563" t="str">
            <v>MAY-HNM-01-HANOSIMEX-76693</v>
          </cell>
          <cell r="B563" t="str">
            <v>CÔNG TY CỔ PHẦN DỆT HÀ ĐÔNG HANOSIMEX</v>
          </cell>
          <cell r="D563" t="str">
            <v>Hà Nam</v>
          </cell>
          <cell r="E563" t="str">
            <v>Thị Xã Duy Tiên</v>
          </cell>
          <cell r="F563" t="str">
            <v>Phường Bạch Thượng</v>
          </cell>
          <cell r="L563" t="str">
            <v>0500476693</v>
          </cell>
          <cell r="M563" t="str">
            <v>Lô 2, 3, 4 Khu công nghiệp Đồng Văn II, Phường Bạch Thượng, Thị Xã Duy Tiên, Tỉnh Hà Nam, Việt Nam</v>
          </cell>
          <cell r="O563" t="b">
            <v>0</v>
          </cell>
          <cell r="P563" t="str">
            <v>CÔNG TY TNHH MTV THƯƠNG MẠI VÀ DỊCH VỤ NGỌC THƠM</v>
          </cell>
          <cell r="Q563" t="str">
            <v>Miền Bắc</v>
          </cell>
          <cell r="R563" t="str">
            <v>HANOSIMEX</v>
          </cell>
        </row>
        <row r="564">
          <cell r="A564" t="str">
            <v>HAPPYMART-HNI-HDG-6156</v>
          </cell>
          <cell r="B564" t="str">
            <v>CÔNG TY TNHH HAPPY MART</v>
          </cell>
          <cell r="D564" t="str">
            <v>Thành phố Hà Nội</v>
          </cell>
          <cell r="G564" t="str">
            <v>HN007</v>
          </cell>
          <cell r="H564" t="str">
            <v>Đỗ Minh Quang</v>
          </cell>
          <cell r="I564" t="str">
            <v>MIENBAC</v>
          </cell>
          <cell r="L564" t="str">
            <v>0312076156</v>
          </cell>
          <cell r="M564" t="str">
            <v/>
          </cell>
          <cell r="O564" t="b">
            <v>0</v>
          </cell>
          <cell r="P564" t="str">
            <v>CÔNG TY TNHH MTV THƯƠNG MẠI VÀ DỊCH VỤ NGỌC THƠM</v>
          </cell>
          <cell r="Q564" t="str">
            <v>Miền Bắc</v>
          </cell>
          <cell r="R564" t="str">
            <v>HAPPYMART</v>
          </cell>
        </row>
        <row r="565">
          <cell r="A565" t="str">
            <v>HAPPYMART-HNI-HDG-0001</v>
          </cell>
          <cell r="B565" t="str">
            <v>Happy Mart CT2 Dương Nội, HN</v>
          </cell>
          <cell r="D565" t="str">
            <v>Thành phố Hà Nội</v>
          </cell>
          <cell r="E565" t="str">
            <v>Quận Hà Đông</v>
          </cell>
          <cell r="G565" t="str">
            <v>HN007</v>
          </cell>
          <cell r="H565" t="str">
            <v>Đỗ Minh Quang</v>
          </cell>
          <cell r="I565" t="str">
            <v>MIENBAC;5%</v>
          </cell>
          <cell r="J565" t="str">
            <v>Happy Mart CT2 Dương Nội, HN</v>
          </cell>
          <cell r="K565" t="str">
            <v>Happymart CT2 chung cư The Pride, đường Nguyễn Thanh Bình, Dương Nội,  Hà Đông, Hà Nội. chị Hương 0989845557</v>
          </cell>
          <cell r="L565" t="str">
            <v/>
          </cell>
          <cell r="M565" t="str">
            <v>Happymart CT2 chung cư The Pride, đường Nguyễn Thanh Bình, Dương Nội,  Hà Đông, Hà Nội</v>
          </cell>
          <cell r="O565" t="b">
            <v>0</v>
          </cell>
          <cell r="P565" t="str">
            <v>CÔNG TY TNHH MTV THƯƠNG MẠI VÀ DỊCH VỤ NGỌC THƠM</v>
          </cell>
          <cell r="Q565" t="str">
            <v>Miền Bắc</v>
          </cell>
          <cell r="R565" t="str">
            <v>HAPPYMART</v>
          </cell>
        </row>
        <row r="566">
          <cell r="A566" t="str">
            <v>HAPPYMART-HNI-HDG-0002</v>
          </cell>
          <cell r="B566" t="str">
            <v>Happymart CT8a Dương Nội, HN</v>
          </cell>
          <cell r="C566" t="str">
            <v/>
          </cell>
          <cell r="D566" t="str">
            <v>Thành phố Hà Nội</v>
          </cell>
          <cell r="E566" t="str">
            <v>Quận Hà Đông</v>
          </cell>
          <cell r="G566" t="str">
            <v>HN007</v>
          </cell>
          <cell r="H566" t="str">
            <v>Đỗ Minh Quang</v>
          </cell>
          <cell r="I566" t="str">
            <v>MIENBAC;5%</v>
          </cell>
          <cell r="J566" t="str">
            <v>Happymart CT8a Dương Nội, HN</v>
          </cell>
          <cell r="K566" t="str">
            <v>Tầng 1- CT8A, KĐT Dương Nội, Hà Đông, Hà Nội</v>
          </cell>
          <cell r="M566" t="str">
            <v>Tầng 1- CT8A, KĐT Dương Nội, Hà Đông, Hà Nội</v>
          </cell>
          <cell r="O566" t="b">
            <v>0</v>
          </cell>
          <cell r="P566" t="str">
            <v>CÔNG TY TNHH MTV THƯƠNG MẠI VÀ DỊCH VỤ NGỌC THƠM</v>
          </cell>
          <cell r="Q566" t="str">
            <v>Miền Bắc</v>
          </cell>
          <cell r="R566" t="str">
            <v>HAPPYMART</v>
          </cell>
        </row>
        <row r="567">
          <cell r="A567" t="str">
            <v>HAPPYMART-HNI-HDG-0003</v>
          </cell>
          <cell r="B567" t="str">
            <v>Happymart anland 1</v>
          </cell>
          <cell r="C567" t="str">
            <v/>
          </cell>
          <cell r="D567" t="str">
            <v>Thành phố Hà Nội</v>
          </cell>
          <cell r="E567" t="str">
            <v>Quận Hà Đông</v>
          </cell>
          <cell r="G567" t="str">
            <v>HN007</v>
          </cell>
          <cell r="H567" t="str">
            <v>Đỗ Minh Quang</v>
          </cell>
          <cell r="I567" t="str">
            <v>MIENBAC;5%</v>
          </cell>
          <cell r="J567" t="str">
            <v>Happymart anland 1</v>
          </cell>
          <cell r="K567" t="str">
            <v>Happymart chung cư Anland 1 , Dương Nội , Hà Đông, Hà Nội. 0862292599</v>
          </cell>
          <cell r="M567" t="str">
            <v>Happymart chung cư Anland 1 , Dương Nội , Hà Đông, Hà Nội</v>
          </cell>
          <cell r="O567" t="b">
            <v>0</v>
          </cell>
          <cell r="P567" t="str">
            <v>CÔNG TY TNHH MTV THƯƠNG MẠI VÀ DỊCH VỤ NGỌC THƠM</v>
          </cell>
          <cell r="Q567" t="str">
            <v>Miền Bắc</v>
          </cell>
          <cell r="R567" t="str">
            <v>HAPPYMART</v>
          </cell>
        </row>
        <row r="568">
          <cell r="A568" t="str">
            <v>HAPPYMART-HNI-HDG-0004</v>
          </cell>
          <cell r="B568" t="str">
            <v>Happymart anland 2</v>
          </cell>
          <cell r="C568" t="str">
            <v/>
          </cell>
          <cell r="D568" t="str">
            <v>Thành phố Hà Nội</v>
          </cell>
          <cell r="E568" t="str">
            <v>Quận Hà Đông</v>
          </cell>
          <cell r="G568" t="str">
            <v>HN007</v>
          </cell>
          <cell r="H568" t="str">
            <v>Đỗ Minh Quang</v>
          </cell>
          <cell r="I568" t="str">
            <v>MIENBAC;5%</v>
          </cell>
          <cell r="J568" t="str">
            <v>Happymart anland 2</v>
          </cell>
          <cell r="K568" t="str">
            <v>Happymart chung cư Anland 2 ,Dương Nội, Hà Đông, Hà Nội. 0986104212</v>
          </cell>
          <cell r="M568" t="str">
            <v>Happymart chung cư Anland 2 ,Dương Nội, Hà Đông, Hà Nội</v>
          </cell>
          <cell r="O568" t="b">
            <v>0</v>
          </cell>
          <cell r="P568" t="str">
            <v>CÔNG TY TNHH MTV THƯƠNG MẠI VÀ DỊCH VỤ NGỌC THƠM</v>
          </cell>
          <cell r="Q568" t="str">
            <v>Miền Bắc</v>
          </cell>
          <cell r="R568" t="str">
            <v>HAPPYMART</v>
          </cell>
        </row>
        <row r="569">
          <cell r="A569" t="str">
            <v>KL-HNI-UHA-HIENLUONG</v>
          </cell>
          <cell r="B569" t="str">
            <v>CÔNG TY TNHH SIÊU THỊ HIỀN LƯƠNG</v>
          </cell>
          <cell r="D569" t="str">
            <v>Thành phố Hà Nội</v>
          </cell>
          <cell r="E569" t="str">
            <v>Huyện ứng Hoà</v>
          </cell>
          <cell r="G569" t="str">
            <v>HN007</v>
          </cell>
          <cell r="H569" t="str">
            <v>Đỗ Minh Quang</v>
          </cell>
          <cell r="I569" t="str">
            <v>MIENBAC</v>
          </cell>
          <cell r="L569" t="str">
            <v>0105562327</v>
          </cell>
          <cell r="M569" t="str">
            <v>Thôn Hòa Xá, Xã Hòa Xá, Huyện Ứng Hoà, Thành phố Hà Nội, Việt Nam</v>
          </cell>
          <cell r="O569" t="b">
            <v>0</v>
          </cell>
          <cell r="P569" t="str">
            <v>CÔNG TY TNHH MTV THƯƠNG MẠI VÀ DỊCH VỤ NGỌC THƠM</v>
          </cell>
          <cell r="Q569" t="str">
            <v>Miền Bắc</v>
          </cell>
          <cell r="R569" t="str">
            <v>HIENLUONG</v>
          </cell>
        </row>
        <row r="570">
          <cell r="A570" t="str">
            <v>HKD-HNI-GLM-HMART-001</v>
          </cell>
          <cell r="B570" t="str">
            <v>HỘ KINH DOANH H-MART</v>
          </cell>
          <cell r="D570" t="str">
            <v>Thành phố Hà Nội</v>
          </cell>
          <cell r="E570" t="str">
            <v>Huyện Gia Lâm</v>
          </cell>
          <cell r="F570" t="str">
            <v>Xã Đa Tốn</v>
          </cell>
          <cell r="I570" t="str">
            <v>MIENBAC</v>
          </cell>
          <cell r="L570" t="str">
            <v>8342082169-001</v>
          </cell>
          <cell r="M570" t="str">
            <v>Căn 01SH01 tòa S2.12, KĐT Vinhomes Ocean Park, Xã Đa Tốn, Huyện Gia Lâm, Thành phố Hà Nội, Việt Nam</v>
          </cell>
          <cell r="N570">
            <v>60</v>
          </cell>
          <cell r="O570" t="b">
            <v>0</v>
          </cell>
          <cell r="P570" t="str">
            <v>CÔNG TY TNHH MTV THƯƠNG MẠI VÀ DỊCH VỤ NGỌC THƠM</v>
          </cell>
          <cell r="Q570" t="str">
            <v>Miền Bắc</v>
          </cell>
          <cell r="R570" t="str">
            <v>H-MART</v>
          </cell>
        </row>
        <row r="571">
          <cell r="A571" t="str">
            <v>HKD-HNI-GLM-HMART-003</v>
          </cell>
          <cell r="B571" t="str">
            <v>H - MART CƠ SỞ 2</v>
          </cell>
          <cell r="D571" t="str">
            <v>Thành phố Hà Nội</v>
          </cell>
          <cell r="E571" t="str">
            <v>Huyện Gia Lâm</v>
          </cell>
          <cell r="F571" t="str">
            <v>Thị trấn Trâu Quỳ</v>
          </cell>
          <cell r="I571" t="str">
            <v>MIENBAC</v>
          </cell>
          <cell r="L571" t="str">
            <v>8342082169-003</v>
          </cell>
          <cell r="M571" t="str">
            <v>R105 01S01 KĐT Vinhomes Ocean Park, Thị trấn Trâu Quỳ, Huyện Gia Lâm, Thành phố Hà Nội, Việt Nam</v>
          </cell>
          <cell r="N571">
            <v>60</v>
          </cell>
          <cell r="O571" t="b">
            <v>0</v>
          </cell>
          <cell r="P571" t="str">
            <v>CÔNG TY TNHH MTV THƯƠNG MẠI VÀ DỊCH VỤ NGỌC THƠM</v>
          </cell>
          <cell r="Q571" t="str">
            <v>Miền Bắc</v>
          </cell>
          <cell r="R571" t="str">
            <v>H-MART</v>
          </cell>
        </row>
        <row r="572">
          <cell r="A572" t="str">
            <v>HTL-HNI-MLH-39063</v>
          </cell>
          <cell r="B572" t="str">
            <v>CÔNG TY TNHH VB TOMO</v>
          </cell>
          <cell r="C572" t="str">
            <v>Khách lẻ của Trường, ck cố định 2% ; khai trương ck thêm 10%</v>
          </cell>
          <cell r="D572" t="str">
            <v>Thành phố Hà Nội</v>
          </cell>
          <cell r="E572" t="str">
            <v>Huyện Mê Linh</v>
          </cell>
          <cell r="F572" t="str">
            <v>Thị trấn Quang Minh</v>
          </cell>
          <cell r="G572" t="str">
            <v>HN007</v>
          </cell>
          <cell r="H572" t="str">
            <v>Đỗ Minh Quang</v>
          </cell>
          <cell r="I572" t="str">
            <v>MIENBAC</v>
          </cell>
          <cell r="J572" t="str">
            <v>Chị thủy sđt: 0973300215</v>
          </cell>
          <cell r="L572" t="str">
            <v>0110039063</v>
          </cell>
          <cell r="M572" t="str">
            <v>Thôn Gia Thượng 1, Xã Quang Minh, Thành phố Hà Nội, Việt Nam.</v>
          </cell>
          <cell r="N572">
            <v>45</v>
          </cell>
          <cell r="O572" t="b">
            <v>0</v>
          </cell>
          <cell r="P572" t="str">
            <v>CÔNG TY TNHH MTV THƯƠNG MẠI VÀ DỊCH VỤ NGỌC THƠM</v>
          </cell>
          <cell r="Q572" t="str">
            <v>Miền Bắc</v>
          </cell>
          <cell r="R572" t="str">
            <v>HTL</v>
          </cell>
        </row>
        <row r="573">
          <cell r="A573" t="str">
            <v>HTL-HNI-NTL-0001</v>
          </cell>
          <cell r="B573" t="str">
            <v>CÔNG TY TNHH VB HTL / Vinhomes Smart City, Nam Từ Liêm, HN</v>
          </cell>
          <cell r="C573" t="str">
            <v>Khách lẻ C6, ck cố định 2% ; khai trương ck thêm 10%</v>
          </cell>
          <cell r="D573" t="str">
            <v>Thành phố Hà Nội</v>
          </cell>
          <cell r="E573" t="str">
            <v>Quận Nam Từ Liêm</v>
          </cell>
          <cell r="G573" t="str">
            <v>HN006</v>
          </cell>
          <cell r="H573" t="str">
            <v>Phan Trọng Cường</v>
          </cell>
          <cell r="I573" t="str">
            <v>2%;MIENBAC</v>
          </cell>
          <cell r="J573" t="str">
            <v>Chị thủy sđt: 0973300215</v>
          </cell>
          <cell r="K573" t="str">
            <v>S106-SH05 Vinhomes Smart City, P.Tây Mỗ, Q.Nam Từ Liêm, HN. sđt: 0973300215</v>
          </cell>
          <cell r="L573" t="str">
            <v/>
          </cell>
          <cell r="M573" t="str">
            <v>S106-SH05 Vinhomes Smart City, P.Tây Mỗ, Q.Nam Từ Liêm, HN</v>
          </cell>
          <cell r="N573">
            <v>45</v>
          </cell>
          <cell r="O573" t="b">
            <v>0</v>
          </cell>
          <cell r="P573" t="str">
            <v>CÔNG TY TNHH MTV THƯƠNG MẠI VÀ DỊCH VỤ NGỌC THƠM</v>
          </cell>
          <cell r="Q573" t="str">
            <v>Miền Bắc</v>
          </cell>
          <cell r="R573" t="str">
            <v>HTL</v>
          </cell>
        </row>
        <row r="574">
          <cell r="A574" t="str">
            <v>HTL-HNI-NTL-0002</v>
          </cell>
          <cell r="B574" t="str">
            <v>CÔNG TY TNHH VB HTL / Sakura Smart City, Nam Từ Liêm, HN</v>
          </cell>
          <cell r="C574" t="str">
            <v>Khách lẻ C6, ck cố định 2% ; khai trương ck thêm 10%</v>
          </cell>
          <cell r="D574" t="str">
            <v>Thành phố Hà Nội</v>
          </cell>
          <cell r="E574" t="str">
            <v>Quận Nam Từ Liêm</v>
          </cell>
          <cell r="G574" t="str">
            <v>HN007</v>
          </cell>
          <cell r="H574" t="str">
            <v>Đỗ Minh Quang</v>
          </cell>
          <cell r="I574" t="str">
            <v>2%;MIENBAC</v>
          </cell>
          <cell r="J574" t="str">
            <v>SĐT: 0852457306</v>
          </cell>
          <cell r="K574" t="str">
            <v>SH19-Tòa SA 02 Khu Sakura Smart City, P.Tây Mỗ, Q.Nam Từ Liêm, HN. SĐT 0852457306</v>
          </cell>
          <cell r="L574" t="str">
            <v/>
          </cell>
          <cell r="M574" t="str">
            <v>SH19-Tòa SA 02 Khu Sakura Smart City, P.Tây Mỗ, Q.Nam Từ Liêm, HN</v>
          </cell>
          <cell r="N574">
            <v>45</v>
          </cell>
          <cell r="O574" t="b">
            <v>0</v>
          </cell>
          <cell r="P574" t="str">
            <v>CÔNG TY TNHH MTV THƯƠNG MẠI VÀ DỊCH VỤ NGỌC THƠM</v>
          </cell>
          <cell r="Q574" t="str">
            <v>Miền Bắc</v>
          </cell>
          <cell r="R574" t="str">
            <v>HTL</v>
          </cell>
        </row>
        <row r="575">
          <cell r="A575" t="str">
            <v>HTL-HNI-NTL-0003</v>
          </cell>
          <cell r="B575" t="str">
            <v>CÔNG TY TNHH VB HTL /Vinhomes Smart City</v>
          </cell>
          <cell r="C575" t="str">
            <v>Khách lẻ C6, ck cố định 2% ; khai trương ck thêm 10%</v>
          </cell>
          <cell r="D575" t="str">
            <v>Thành phố Hà Nội</v>
          </cell>
          <cell r="E575" t="str">
            <v>Quận Nam Từ Liêm</v>
          </cell>
          <cell r="G575" t="str">
            <v>HN007</v>
          </cell>
          <cell r="H575" t="str">
            <v>Đỗ Minh Quang</v>
          </cell>
          <cell r="I575" t="str">
            <v>2%;MIENBAC</v>
          </cell>
          <cell r="J575" t="str">
            <v/>
          </cell>
          <cell r="K575" t="str">
            <v>Phân khu TK1 - Tokin 1 - Shophouse 12A - Vinhomes Smart City</v>
          </cell>
          <cell r="L575" t="str">
            <v/>
          </cell>
          <cell r="M575" t="str">
            <v>Phân khu TK1 - Tokin 1 - Shophouse 12A - Vinhomes Smart City - Tây Mỗ - Nam Từ Liêm - Hà Nội</v>
          </cell>
          <cell r="N575">
            <v>45</v>
          </cell>
          <cell r="O575" t="b">
            <v>0</v>
          </cell>
          <cell r="P575" t="str">
            <v>CÔNG TY TNHH MTV THƯƠNG MẠI VÀ DỊCH VỤ NGỌC THƠM</v>
          </cell>
          <cell r="Q575" t="str">
            <v>Miền Bắc</v>
          </cell>
          <cell r="R575" t="str">
            <v>HTL</v>
          </cell>
        </row>
        <row r="576">
          <cell r="A576" t="str">
            <v>HTL-HNI-CGY-0004</v>
          </cell>
          <cell r="B576" t="str">
            <v>CÔNG TY TNHH VB HTL /Mipec Rubik 360</v>
          </cell>
          <cell r="C576" t="str">
            <v>Khách lẻ C6, ck cố định 2% ; khai trương ck thêm 10%</v>
          </cell>
          <cell r="D576" t="str">
            <v>Thành phố Hà Nội</v>
          </cell>
          <cell r="E576" t="str">
            <v>Quận Cầu Giấy</v>
          </cell>
          <cell r="G576" t="str">
            <v>HN006</v>
          </cell>
          <cell r="H576" t="str">
            <v>Phan Trọng Cường</v>
          </cell>
          <cell r="I576" t="str">
            <v>2%;MIENBAC</v>
          </cell>
          <cell r="J576" t="str">
            <v>CÔNG TY TNHH VB HTL /Mipec Rubik 360</v>
          </cell>
          <cell r="K576" t="str">
            <v>Thấp S, Tòa Mipec Rubik 360, Số 122-124 Xuân Thủy, quận Cầu Giấy, thành phố Hà Nội</v>
          </cell>
          <cell r="L576" t="str">
            <v/>
          </cell>
          <cell r="M576" t="str">
            <v>Tháp S, Tòa Mipec Rubik 360, Số 122-124 Xuân Thủy, quận Cầu Giấy, thành phố Hà Nội</v>
          </cell>
          <cell r="N576">
            <v>45</v>
          </cell>
          <cell r="O576" t="b">
            <v>0</v>
          </cell>
          <cell r="P576" t="str">
            <v>CÔNG TY TNHH MTV THƯƠNG MẠI VÀ DỊCH VỤ NGỌC THƠM</v>
          </cell>
          <cell r="Q576" t="str">
            <v>Miền Bắc</v>
          </cell>
          <cell r="R576" t="str">
            <v>HTL</v>
          </cell>
        </row>
        <row r="577">
          <cell r="A577" t="str">
            <v>HUEC6HN</v>
          </cell>
          <cell r="B577" t="str">
            <v>Trần Thị Huệ</v>
          </cell>
          <cell r="D577" t="str">
            <v>Thành phố Hà Nội</v>
          </cell>
          <cell r="G577" t="str">
            <v>HN006</v>
          </cell>
          <cell r="H577" t="str">
            <v>Phan Trọng Cường</v>
          </cell>
          <cell r="I577" t="str">
            <v>MIENBAC</v>
          </cell>
          <cell r="M577" t="str">
            <v>VP Công ty, C6 Khu Đấu Giá, Ngô Thị Nhậm, Phường Hà Cầu, Quận Hà Đông, Thành phố Hà  Nội</v>
          </cell>
          <cell r="O577" t="b">
            <v>0</v>
          </cell>
          <cell r="P577" t="str">
            <v>CÔNG TY TNHH MTV THƯƠNG MẠI VÀ DỊCH VỤ NGỌC THƠM</v>
          </cell>
          <cell r="Q577" t="str">
            <v>Miền Bắc</v>
          </cell>
          <cell r="R577" t="str">
            <v>HUEC6HN</v>
          </cell>
        </row>
        <row r="578">
          <cell r="A578" t="e">
            <v>#N/A</v>
          </cell>
          <cell r="B578" t="str">
            <v>HỘ KINH DOANH NGUYỄN THIÊN ĐẠT</v>
          </cell>
          <cell r="D578" t="str">
            <v>Hải Phòng</v>
          </cell>
          <cell r="I578" t="str">
            <v>MIENBAC</v>
          </cell>
          <cell r="L578" t="str">
            <v>8417342716-001</v>
          </cell>
          <cell r="M578" t="str">
            <v>Tầng 1, Căn SO-11 Tòa nhà Diamond Crown, lô số 01/8B Khu đô thị mới Ngã 5 - Sân bay Cát Bi, Phường Đông Hải 1, Quận Hải An, Thành phố Hải Phòng, Việt Nam</v>
          </cell>
          <cell r="O578" t="b">
            <v>0</v>
          </cell>
          <cell r="P578" t="str">
            <v>CÔNG TY TNHH MTV THƯƠNG MẠI VÀ DỊCH VỤ NGỌC THƠM</v>
          </cell>
          <cell r="Q578" t="str">
            <v>Miền Bắc</v>
          </cell>
          <cell r="R578" t="str">
            <v>HUYENANH</v>
          </cell>
        </row>
        <row r="579">
          <cell r="A579" t="str">
            <v>HUYHUNG-BNH-01-67930</v>
          </cell>
          <cell r="B579" t="str">
            <v>CÔNG TY CỔ PHẦN SIÊU THỊ HUY HÙNG</v>
          </cell>
          <cell r="D579" t="str">
            <v>Bắc Ninh</v>
          </cell>
          <cell r="E579" t="str">
            <v>Thành phố Từ Sơn</v>
          </cell>
          <cell r="F579" t="str">
            <v>Phường Đông Ngàn</v>
          </cell>
          <cell r="G579" t="str">
            <v>HN001</v>
          </cell>
          <cell r="H579" t="str">
            <v>Trần Thị Huệ</v>
          </cell>
          <cell r="I579" t="str">
            <v>KLGT</v>
          </cell>
          <cell r="L579" t="str">
            <v>2300967930</v>
          </cell>
          <cell r="M579" t="str">
            <v>Số 105 Phố Mới, Phường Đông Ngàn, Thành phố Từ Sơn, Tỉnh Bắc Ninh, Việt Nam</v>
          </cell>
          <cell r="N579">
            <v>60</v>
          </cell>
          <cell r="O579" t="b">
            <v>0</v>
          </cell>
          <cell r="P579" t="str">
            <v>CÔNG TY TNHH MTV THƯƠNG MẠI VÀ DỊCH VỤ NGỌC THƠM</v>
          </cell>
          <cell r="Q579" t="str">
            <v>Miền Bắc</v>
          </cell>
          <cell r="R579" t="str">
            <v>HUYHUNG</v>
          </cell>
        </row>
        <row r="580">
          <cell r="A580" t="str">
            <v>HUYHUNG-BNH-01-001</v>
          </cell>
          <cell r="B580" t="str">
            <v>Siêu thị Từ Sơn</v>
          </cell>
          <cell r="C580" t="str">
            <v/>
          </cell>
          <cell r="D580" t="str">
            <v>Bắc Ninh</v>
          </cell>
          <cell r="E580" t="str">
            <v>Thành phố Từ Sơn</v>
          </cell>
          <cell r="G580" t="str">
            <v>HN001</v>
          </cell>
          <cell r="H580" t="str">
            <v>Trần Thị Huệ</v>
          </cell>
          <cell r="I580" t="str">
            <v>KLGT</v>
          </cell>
          <cell r="J580" t="str">
            <v>Siêu thị Từ Sơn</v>
          </cell>
          <cell r="K580" t="str">
            <v>Siêu thị Từ Sơn - 105 Phố Mới, P. Đông Ngàn, TP. Từ Sơn, Bắc Ninh</v>
          </cell>
          <cell r="L580" t="str">
            <v/>
          </cell>
          <cell r="M580" t="str">
            <v>Siêu thị Từ Sơn - 105 Phố Mới, P. Đông Ngàn, TP. Từ Sơn, Bắc Ninh</v>
          </cell>
          <cell r="O580" t="b">
            <v>0</v>
          </cell>
          <cell r="P580" t="str">
            <v>CÔNG TY TNHH MTV THƯƠNG MẠI VÀ DỊCH VỤ NGỌC THƠM</v>
          </cell>
          <cell r="Q580" t="str">
            <v>Miền Bắc</v>
          </cell>
          <cell r="R580" t="str">
            <v>HUYHUNG</v>
          </cell>
        </row>
        <row r="581">
          <cell r="A581" t="str">
            <v>HUYHUNG-BNH-01-002</v>
          </cell>
          <cell r="B581" t="str">
            <v>Siêu thị Huy Hùng</v>
          </cell>
          <cell r="C581" t="str">
            <v/>
          </cell>
          <cell r="D581" t="str">
            <v>Bắc Ninh</v>
          </cell>
          <cell r="E581" t="str">
            <v>Thành phố Từ Sơn</v>
          </cell>
          <cell r="G581" t="str">
            <v>HN001</v>
          </cell>
          <cell r="H581" t="str">
            <v>Trần Thị Huệ</v>
          </cell>
          <cell r="I581" t="str">
            <v>KLGT</v>
          </cell>
          <cell r="J581" t="str">
            <v>Siêu thị Huy Hùng</v>
          </cell>
          <cell r="K581" t="str">
            <v>Siêu thị Huy Hùng - Khu đô thị, Thị trấn Chờ, Yên Phong, Bắc Ninh</v>
          </cell>
          <cell r="L581" t="str">
            <v/>
          </cell>
          <cell r="M581" t="str">
            <v>Siêu thị Huy Hùng - Khu đô thị, Thị trấn Chờ, Yên Phong, Bắc Ninh</v>
          </cell>
          <cell r="O581" t="b">
            <v>0</v>
          </cell>
          <cell r="P581" t="str">
            <v>CÔNG TY TNHH MTV THƯƠNG MẠI VÀ DỊCH VỤ NGỌC THƠM</v>
          </cell>
          <cell r="Q581" t="str">
            <v>Miền Bắc</v>
          </cell>
          <cell r="R581" t="str">
            <v>HUYHUNG</v>
          </cell>
        </row>
        <row r="582">
          <cell r="A582" t="str">
            <v>KL-HNI-HDC-KHANHKHOI</v>
          </cell>
          <cell r="B582" t="str">
            <v>CÔNG TY TNHH THƯƠNG MẠI VÀ DỊCH VỤ KHÁNH KHÔI</v>
          </cell>
          <cell r="D582" t="str">
            <v>Thành phố Hà Nội</v>
          </cell>
          <cell r="E582" t="str">
            <v>Huyện Hoài Đức</v>
          </cell>
          <cell r="F582" t="str">
            <v>Xã Kim Chung</v>
          </cell>
          <cell r="G582" t="str">
            <v>HN004</v>
          </cell>
          <cell r="H582" t="str">
            <v>Hoàng Thanh Huy</v>
          </cell>
          <cell r="I582" t="str">
            <v>COOP; MIENNAM</v>
          </cell>
          <cell r="L582" t="str">
            <v>0110534540</v>
          </cell>
          <cell r="M582" t="str">
            <v>Số 5, Ngách 98/10, Ngõ 98, Xóm 5, Thôn Lai Xá, Xã Kim Chung, Huyện Hoài Đức, Thành phố Hà Nội, Việt Nam</v>
          </cell>
          <cell r="N582">
            <v>60</v>
          </cell>
          <cell r="O582" t="b">
            <v>0</v>
          </cell>
          <cell r="P582" t="str">
            <v>CÔNG TY TNHH MTV THƯƠNG MẠI VÀ DỊCH VỤ NGỌC THƠM</v>
          </cell>
          <cell r="Q582" t="str">
            <v>Miền Bắc</v>
          </cell>
          <cell r="R582" t="str">
            <v>KHANHKHOI</v>
          </cell>
        </row>
        <row r="583">
          <cell r="A583" t="str">
            <v>KHUYENLUONG</v>
          </cell>
          <cell r="B583" t="str">
            <v>CÔNG TY CỔ PHẦN CẢNG KHUYẾN LƯƠNG</v>
          </cell>
          <cell r="D583" t="str">
            <v>Thành phố Hà Nội</v>
          </cell>
          <cell r="I583" t="str">
            <v>MIENBAC</v>
          </cell>
          <cell r="L583" t="str">
            <v>0104967200</v>
          </cell>
          <cell r="M583" t="str">
            <v>Tổ 21, Phường Lĩnh Nam, Thành phố Hà Nội, Việt Nam.</v>
          </cell>
          <cell r="O583" t="b">
            <v>0</v>
          </cell>
          <cell r="P583" t="str">
            <v>CÔNG TY TNHH MTV THƯƠNG MẠI VÀ DỊCH VỤ NGỌC THƠM</v>
          </cell>
          <cell r="Q583" t="str">
            <v>Miền Bắc</v>
          </cell>
          <cell r="R583" t="str">
            <v>KHUYENLUONG</v>
          </cell>
        </row>
        <row r="584">
          <cell r="A584" t="str">
            <v>KL-HNI-HDG-KK</v>
          </cell>
          <cell r="B584" t="str">
            <v>CÔNG TY TNHH ĐẦU TƯ K&amp;K</v>
          </cell>
          <cell r="C584" t="str">
            <v>khách của Trường, ck cố định 4%</v>
          </cell>
          <cell r="D584" t="str">
            <v>Thành phố Hà Nội</v>
          </cell>
          <cell r="E584" t="str">
            <v>Quận Hà Đông</v>
          </cell>
          <cell r="G584" t="str">
            <v>HN007</v>
          </cell>
          <cell r="H584" t="str">
            <v>Đỗ Minh Quang</v>
          </cell>
          <cell r="I584" t="str">
            <v>4%; MIENBAC</v>
          </cell>
          <cell r="J584" t="str">
            <v>Lan Thu Mart (anh Đức)</v>
          </cell>
          <cell r="K584" t="str">
            <v>Lan Thu Mart (anh Đức) - CT 10A, Chung cư Đại Thanh, Cầu Bươu, Thanh Trì, HN - 0989136671</v>
          </cell>
          <cell r="L584" t="str">
            <v>0107738872</v>
          </cell>
          <cell r="M584" t="str">
            <v>Số 23, Liền kề 11, Khu đô thị Xa La, Phường Phúc La, Quận Hà Đông, Thành phố Hà Nội, Việt Nam</v>
          </cell>
          <cell r="O584" t="b">
            <v>0</v>
          </cell>
          <cell r="P584" t="str">
            <v>C6 HÀ NỘI</v>
          </cell>
          <cell r="Q584" t="str">
            <v>Miền Bắc</v>
          </cell>
          <cell r="R584" t="str">
            <v>KK</v>
          </cell>
        </row>
        <row r="585">
          <cell r="A585" t="str">
            <v>KL-HNI-01-0000</v>
          </cell>
          <cell r="B585" t="str">
            <v>HN</v>
          </cell>
          <cell r="C585" t="str">
            <v>khách lẻ mua hàng trả tiền ngay khi giao hàng</v>
          </cell>
          <cell r="D585" t="str">
            <v>Thành phố Hà Nội</v>
          </cell>
          <cell r="G585" t="str">
            <v>HN001</v>
          </cell>
          <cell r="H585" t="str">
            <v>Trần Thị Huệ</v>
          </cell>
          <cell r="I585" t="str">
            <v>KLGT</v>
          </cell>
          <cell r="M585" t="str">
            <v/>
          </cell>
          <cell r="N585">
            <v>1</v>
          </cell>
          <cell r="O585" t="b">
            <v>0</v>
          </cell>
          <cell r="P585" t="str">
            <v>CÔNG TY TNHH MTV THƯƠNG MẠI VÀ DỊCH VỤ NGỌC THƠM</v>
          </cell>
          <cell r="Q585" t="str">
            <v>Miền Bắc</v>
          </cell>
          <cell r="R585" t="str">
            <v>KL.HN</v>
          </cell>
        </row>
        <row r="586">
          <cell r="A586" t="str">
            <v>KL-HNI-NTL-HN001</v>
          </cell>
          <cell r="B586" t="str">
            <v>Thực phẩm sạch Minh An SA2 the Sakura Vinhomes Smartcity, Tây Mỗ</v>
          </cell>
          <cell r="C586" t="str">
            <v>khách lẻ mua hàng trả tiền đơn gối đầu</v>
          </cell>
          <cell r="D586" t="str">
            <v>Thành phố Hà Nội</v>
          </cell>
          <cell r="E586" t="str">
            <v>Quận Nam Từ Liêm</v>
          </cell>
          <cell r="G586" t="str">
            <v>HN007</v>
          </cell>
          <cell r="H586" t="str">
            <v>Đỗ Minh Quang</v>
          </cell>
          <cell r="I586" t="str">
            <v>KLGT</v>
          </cell>
          <cell r="K586" t="str">
            <v>SA2 the Sakura Vinhomes Smartcity, Tây Mỗ, Nam Từ Liêm, Hà Nội</v>
          </cell>
          <cell r="M586" t="str">
            <v>SA2 the Sakura Vinhomes Smartcity, Tây Mỗ, Nam Từ Liêm, Hà Nội</v>
          </cell>
          <cell r="N586">
            <v>1</v>
          </cell>
          <cell r="O586" t="b">
            <v>0</v>
          </cell>
          <cell r="P586" t="str">
            <v>CÔNG TY TNHH MTV THƯƠNG MẠI VÀ DỊCH VỤ NGỌC THƠM</v>
          </cell>
          <cell r="Q586" t="str">
            <v>Miền Bắc</v>
          </cell>
          <cell r="R586" t="str">
            <v>KL.HN001</v>
          </cell>
        </row>
        <row r="587">
          <cell r="A587" t="str">
            <v>KL-HNI-NTL-HN002</v>
          </cell>
          <cell r="B587" t="str">
            <v>SA Green Mart, SA2 the Sakura Vinhomes Smartcity, Tây Mỗ</v>
          </cell>
          <cell r="C587" t="str">
            <v>khách lẻ mua hàng trả tiền đơn gối đầu</v>
          </cell>
          <cell r="D587" t="str">
            <v>Thành phố Hà Nội</v>
          </cell>
          <cell r="G587" t="str">
            <v>HN007</v>
          </cell>
          <cell r="H587" t="str">
            <v>Đỗ Minh Quang</v>
          </cell>
          <cell r="I587" t="str">
            <v>KLGT</v>
          </cell>
          <cell r="M587" t="str">
            <v>SA2 the Sakura Vinhomes Smartcity, Tây Mỗ, Nam Từ Liêm, Hà Nội</v>
          </cell>
          <cell r="N587">
            <v>1</v>
          </cell>
          <cell r="O587" t="b">
            <v>0</v>
          </cell>
          <cell r="P587" t="str">
            <v>CÔNG TY TNHH MTV THƯƠNG MẠI VÀ DỊCH VỤ NGỌC THƠM</v>
          </cell>
          <cell r="Q587" t="str">
            <v>Miền Bắc</v>
          </cell>
          <cell r="R587" t="str">
            <v>KL.HN002</v>
          </cell>
        </row>
        <row r="588">
          <cell r="A588" t="str">
            <v>KL-HNI-NTL-HN003</v>
          </cell>
          <cell r="B588" t="str">
            <v>Cửa hàng Tiện ích C Mart FLC Đại Mỗ</v>
          </cell>
          <cell r="C588" t="str">
            <v>khách lẻ mua hàng trả tiền đơn gối đầu</v>
          </cell>
          <cell r="D588" t="str">
            <v>Thành phố Hà Nội</v>
          </cell>
          <cell r="G588" t="str">
            <v>HN007</v>
          </cell>
          <cell r="H588" t="str">
            <v>Đỗ Minh Quang</v>
          </cell>
          <cell r="I588" t="str">
            <v>KLGT</v>
          </cell>
          <cell r="M588" t="str">
            <v>FLC Đại Mỗ, Tây Mỗ, Nam Từ Liêm, Hà Nội</v>
          </cell>
          <cell r="N588">
            <v>1</v>
          </cell>
          <cell r="O588" t="b">
            <v>0</v>
          </cell>
          <cell r="P588" t="str">
            <v>CÔNG TY TNHH MTV THƯƠNG MẠI VÀ DỊCH VỤ NGỌC THƠM</v>
          </cell>
          <cell r="Q588" t="str">
            <v>Miền Bắc</v>
          </cell>
          <cell r="R588" t="str">
            <v>KL.HN003</v>
          </cell>
        </row>
        <row r="589">
          <cell r="A589" t="str">
            <v>KL-HNI-NTL-HN004</v>
          </cell>
          <cell r="B589" t="str">
            <v>Green Mart Imperia Toà I4 Vinhomes Smartcity, Tây Mỗ</v>
          </cell>
          <cell r="C589" t="str">
            <v>khách lẻ mua hàng trả tiền đơn gối đầu</v>
          </cell>
          <cell r="D589" t="str">
            <v>Thành phố Hà Nội</v>
          </cell>
          <cell r="G589" t="str">
            <v>HN007</v>
          </cell>
          <cell r="H589" t="str">
            <v>Đỗ Minh Quang</v>
          </cell>
          <cell r="I589" t="str">
            <v>KLGT</v>
          </cell>
          <cell r="M589" t="str">
            <v>Toà I4 Vinhomes Smartcity, Tây Mỗ, Nam Từ Liêm, Hà Nội</v>
          </cell>
          <cell r="N589">
            <v>1</v>
          </cell>
          <cell r="O589" t="b">
            <v>0</v>
          </cell>
          <cell r="P589" t="str">
            <v>CÔNG TY TNHH MTV THƯƠNG MẠI VÀ DỊCH VỤ NGỌC THƠM</v>
          </cell>
          <cell r="Q589" t="str">
            <v>Miền Bắc</v>
          </cell>
          <cell r="R589" t="str">
            <v>KL.HN004</v>
          </cell>
        </row>
        <row r="590">
          <cell r="A590" t="str">
            <v>KL-HDG-01-HN005</v>
          </cell>
          <cell r="B590" t="str">
            <v>SIÊU THỊ ĐÔNG ĐÔ</v>
          </cell>
          <cell r="D590" t="str">
            <v>Hải Dương</v>
          </cell>
          <cell r="E590" t="str">
            <v>Thị xã Kinh Môn</v>
          </cell>
          <cell r="F590" t="str">
            <v>Phường Minh Tân</v>
          </cell>
          <cell r="I590" t="str">
            <v>KLGT</v>
          </cell>
          <cell r="J590" t="str">
            <v>Chị Hải</v>
          </cell>
          <cell r="K590" t="str">
            <v>số 08, ngõ 18, phố Ao He, Phường Minh Tân, Thị xã Kinh Môn, Tỉnh Hải Dương, Việt Nam</v>
          </cell>
          <cell r="L590" t="str">
            <v>8069475039-001</v>
          </cell>
          <cell r="M590" t="str">
            <v>số 08, ngõ 18, phố Ao He, Phường Minh Tân, Thị xã Kinh Môn, Tỉnh Hải Dương, Việt Nam</v>
          </cell>
          <cell r="N590">
            <v>1</v>
          </cell>
          <cell r="O590" t="b">
            <v>0</v>
          </cell>
          <cell r="P590" t="str">
            <v>CÔNG TY TNHH MTV THƯƠNG MẠI VÀ DỊCH VỤ NGỌC THƠM</v>
          </cell>
          <cell r="Q590" t="str">
            <v>Miền Bắc</v>
          </cell>
          <cell r="R590" t="str">
            <v>KL.HN005</v>
          </cell>
        </row>
        <row r="591">
          <cell r="A591" t="str">
            <v>KL-HNI-NTL-HN006</v>
          </cell>
          <cell r="B591" t="str">
            <v>Xuân Phương Smart</v>
          </cell>
          <cell r="C591" t="str">
            <v>Đơn hàng đầu tiên ck 5%. Đơn hàng gối đầu.</v>
          </cell>
          <cell r="D591" t="str">
            <v>Thành phố Hà Nội</v>
          </cell>
          <cell r="E591" t="str">
            <v>Quận Nam Từ Liêm</v>
          </cell>
          <cell r="G591" t="str">
            <v>HN007</v>
          </cell>
          <cell r="H591" t="str">
            <v>Đỗ Minh Quang</v>
          </cell>
          <cell r="I591" t="str">
            <v>KLGT</v>
          </cell>
          <cell r="K591" t="str">
            <v>Số 20 TT11 Khu Đô Thị Sinh Thái Xuân Phương, Nam Từ Liêm, Hà Nội</v>
          </cell>
          <cell r="M591" t="str">
            <v>Số 20 TT11 Khu Đô Thị Sinh Thái Xuân Phương, Nam Từ Liêm, Hà Nội</v>
          </cell>
          <cell r="N591">
            <v>1</v>
          </cell>
          <cell r="O591" t="b">
            <v>0</v>
          </cell>
          <cell r="P591" t="str">
            <v>CÔNG TY TNHH MTV THƯƠNG MẠI VÀ DỊCH VỤ NGỌC THƠM</v>
          </cell>
          <cell r="Q591" t="str">
            <v>Miền Bắc</v>
          </cell>
          <cell r="R591" t="str">
            <v>KL.HN006</v>
          </cell>
        </row>
        <row r="592">
          <cell r="A592" t="str">
            <v>KL-HNI-NTL-HN007</v>
          </cell>
          <cell r="B592" t="str">
            <v>Minh Mart</v>
          </cell>
          <cell r="C592" t="str">
            <v/>
          </cell>
          <cell r="D592" t="str">
            <v>Thành phố Hà Nội</v>
          </cell>
          <cell r="E592" t="str">
            <v>Quận Nam Từ Liêm</v>
          </cell>
          <cell r="F592" t="str">
            <v>Phường Tây Mỗ</v>
          </cell>
          <cell r="G592" t="str">
            <v>HN007</v>
          </cell>
          <cell r="H592" t="str">
            <v>Đỗ Minh Quang</v>
          </cell>
          <cell r="I592" t="str">
            <v>KLGT</v>
          </cell>
          <cell r="K592" t="str">
            <v>Tòa S102 Vinhomes Smartcity, Tây Mỗ, Nam Từ Liêm, Hà Nội</v>
          </cell>
          <cell r="M592" t="str">
            <v>Tòa S102 Vinhomes Smartcity, Tây Mỗ, Nam Từ Liêm, Hà Nội</v>
          </cell>
          <cell r="N592">
            <v>1</v>
          </cell>
          <cell r="O592" t="b">
            <v>0</v>
          </cell>
          <cell r="P592" t="str">
            <v>CÔNG TY TNHH MTV THƯƠNG MẠI VÀ DỊCH VỤ NGỌC THƠM</v>
          </cell>
          <cell r="Q592" t="str">
            <v>Miền Bắc</v>
          </cell>
          <cell r="R592" t="str">
            <v>KL.HN007</v>
          </cell>
        </row>
        <row r="593">
          <cell r="A593" t="str">
            <v>KL-HNI-DDA-HN008</v>
          </cell>
          <cell r="B593" t="str">
            <v>CHỊ TRẦN MINH HẰNG</v>
          </cell>
          <cell r="D593" t="str">
            <v>Thành phố Hà Nội</v>
          </cell>
          <cell r="E593" t="str">
            <v>Quận Đống Đa</v>
          </cell>
          <cell r="G593" t="str">
            <v>SG015</v>
          </cell>
          <cell r="H593" t="str">
            <v>Trần Bảo Trâm</v>
          </cell>
          <cell r="I593" t="str">
            <v>MIENBAC;KLGT</v>
          </cell>
          <cell r="M593" t="str">
            <v>Nhà 54 ngõ 51 Tam Khương, Khương Thượng, Đống Đa, Hà Nội</v>
          </cell>
          <cell r="N593">
            <v>1</v>
          </cell>
          <cell r="O593" t="b">
            <v>0</v>
          </cell>
          <cell r="P593" t="str">
            <v>207 PHẠM VĂN HAI</v>
          </cell>
          <cell r="Q593" t="str">
            <v>Miền Bắc</v>
          </cell>
          <cell r="R593" t="str">
            <v>KL.HN008</v>
          </cell>
        </row>
        <row r="594">
          <cell r="A594" t="str">
            <v>KL-HNI-HBT-00008</v>
          </cell>
          <cell r="B594" t="str">
            <v>CÔNG TY CỔ PHẦN ONE MOUNT DISTRIBUTION</v>
          </cell>
          <cell r="C594" t="str">
            <v>Khách của Trần Kỳ Tâm PKD HCM</v>
          </cell>
          <cell r="D594" t="str">
            <v>Thành phố Hà Nội</v>
          </cell>
          <cell r="E594" t="str">
            <v>Quận Hai Bà Trưng</v>
          </cell>
          <cell r="G594" t="str">
            <v>HN007</v>
          </cell>
          <cell r="H594" t="str">
            <v>Đỗ Minh Quang</v>
          </cell>
          <cell r="I594" t="str">
            <v>KLGT;MIENNAM</v>
          </cell>
          <cell r="K594" t="str">
            <v>Tầng 3, Tòa văn phòng T26, khu đô thị Times City, 458 Minh K, Phường Vĩnh Tuy, Quận Hai Bà Trưng, Thành phố Hà Nội, Việt Nam</v>
          </cell>
          <cell r="L594" t="str">
            <v>0109153068</v>
          </cell>
          <cell r="M594" t="str">
            <v>Tầng 3, Tòa văn phòng T26, khu đô thị Times City, 458 Minh K, Phường Vĩnh Tuy, Quận Hai Bà Trưng, Thành phố Hà Nội, Việt Nam</v>
          </cell>
          <cell r="N594">
            <v>1</v>
          </cell>
          <cell r="O594" t="b">
            <v>0</v>
          </cell>
          <cell r="P594" t="str">
            <v>207 PHẠM VĂN HAI</v>
          </cell>
          <cell r="Q594" t="str">
            <v>Miền Bắc</v>
          </cell>
          <cell r="R594" t="str">
            <v>KL00008</v>
          </cell>
        </row>
        <row r="595">
          <cell r="A595" t="str">
            <v>Kai Mart-HNI-LBN-101</v>
          </cell>
          <cell r="B595" t="str">
            <v>Kai mart - Tòa S01.06 Vinhomes Ocean Park</v>
          </cell>
          <cell r="C595" t="str">
            <v>Thanh toán chuyển khoản, CK 5%</v>
          </cell>
          <cell r="D595" t="str">
            <v>Thành phố Hà Nội</v>
          </cell>
          <cell r="E595" t="str">
            <v>Huyện Gia Lâm</v>
          </cell>
          <cell r="G595" t="str">
            <v>HN009</v>
          </cell>
          <cell r="H595" t="str">
            <v>Vũ Anh Tuấn</v>
          </cell>
          <cell r="I595" t="str">
            <v>KLGT</v>
          </cell>
          <cell r="K595" t="str">
            <v>Tòa S01.06 Vinhomes Ocean Park, Đa Tốn, huyện Gia Lâm, Thành Phố Hà Nội</v>
          </cell>
          <cell r="M595" t="str">
            <v>Tòa S01.06 Vinhomes Ocean Park, Đa Tốn, huyện Gia Lâm, Thành Phố Hà Nội</v>
          </cell>
          <cell r="N595">
            <v>1</v>
          </cell>
          <cell r="O595" t="b">
            <v>0</v>
          </cell>
          <cell r="P595" t="str">
            <v>CÔNG TY TNHH MTV THƯƠNG MẠI VÀ DỊCH VỤ NGỌC THƠM</v>
          </cell>
          <cell r="Q595" t="str">
            <v>Miền Bắc</v>
          </cell>
          <cell r="R595" t="str">
            <v>Kai Mart</v>
          </cell>
        </row>
        <row r="596">
          <cell r="A596" t="str">
            <v>HKD-HNI-BDH-00014</v>
          </cell>
          <cell r="B596" t="str">
            <v>Hộ kinh doanh Phúc Hậu (chị Liên sđt 0982164624)</v>
          </cell>
          <cell r="C596" t="str">
            <v>khách lẻ của Trường, ko ck</v>
          </cell>
          <cell r="D596" t="str">
            <v>Thành phố Hà Nội</v>
          </cell>
          <cell r="E596" t="str">
            <v>Quận Ba Đình</v>
          </cell>
          <cell r="G596" t="str">
            <v>HN006</v>
          </cell>
          <cell r="H596" t="str">
            <v>Phan Trọng Cường</v>
          </cell>
          <cell r="I596" t="str">
            <v>MIENBAC;KLGT</v>
          </cell>
          <cell r="K596" t="str">
            <v>55 Vạn Bảo, Ba Đình, HN</v>
          </cell>
          <cell r="L596" t="str">
            <v/>
          </cell>
          <cell r="M596" t="str">
            <v>55 Vạn Bảo, Ba Đình, HN</v>
          </cell>
          <cell r="N596">
            <v>1</v>
          </cell>
          <cell r="O596" t="b">
            <v>0</v>
          </cell>
          <cell r="P596" t="str">
            <v>207 PHẠM VĂN HAI</v>
          </cell>
          <cell r="Q596" t="str">
            <v>Miền Bắc</v>
          </cell>
          <cell r="R596" t="str">
            <v>KL00014</v>
          </cell>
        </row>
        <row r="597">
          <cell r="A597" t="str">
            <v>HKD-HNI-BDH-00015</v>
          </cell>
          <cell r="B597" t="str">
            <v>Hộ kinh doanh Phúc Hậu (chị Liên sđt 0982164624)</v>
          </cell>
          <cell r="C597" t="str">
            <v>khách lẻ của Trường, ko ck</v>
          </cell>
          <cell r="D597" t="str">
            <v>Thành phố Hà Nội</v>
          </cell>
          <cell r="E597" t="str">
            <v>Quận Ba Đình</v>
          </cell>
          <cell r="G597" t="str">
            <v>HN006</v>
          </cell>
          <cell r="H597" t="str">
            <v>Phan Trọng Cường</v>
          </cell>
          <cell r="I597" t="str">
            <v>MIENBAC;KLGT</v>
          </cell>
          <cell r="K597" t="str">
            <v>nhà 10, ngõ 62 phố Vĩnh Phúc Ba ĐÌnh ( Đối diện trường THCS Hoàng Hoa Thám)</v>
          </cell>
          <cell r="L597" t="str">
            <v/>
          </cell>
          <cell r="M597" t="str">
            <v>nhà 10, ngõ 62 phố Vĩnh Phúc Ba ĐÌnh ( Đối diện trường THCS Hoàng Hoa Thám)</v>
          </cell>
          <cell r="N597">
            <v>1</v>
          </cell>
          <cell r="O597" t="b">
            <v>0</v>
          </cell>
          <cell r="P597" t="str">
            <v>207 PHẠM VĂN HAI</v>
          </cell>
          <cell r="Q597" t="str">
            <v>Miền Bắc</v>
          </cell>
          <cell r="R597" t="str">
            <v>KL00015</v>
          </cell>
        </row>
        <row r="598">
          <cell r="A598" t="str">
            <v>KL-HNI-BTL-00016</v>
          </cell>
          <cell r="B598" t="str">
            <v>Ms Quỳnh Siêu Thị Cara Mart</v>
          </cell>
          <cell r="C598" t="str">
            <v/>
          </cell>
          <cell r="D598" t="str">
            <v>Thành phố Hà Nội</v>
          </cell>
          <cell r="E598" t="str">
            <v>Quận Bắc Từ Liêm</v>
          </cell>
          <cell r="G598" t="str">
            <v>HN007</v>
          </cell>
          <cell r="H598" t="str">
            <v>Đỗ Minh Quang</v>
          </cell>
          <cell r="I598" t="str">
            <v>7%; KLGT</v>
          </cell>
          <cell r="K598" t="str">
            <v>Siêu thị Cara Mart (Citimart), tòa S1 Sunshine khu Ciputra, Đông Ngạc, Bắc Từ Liêm, HN</v>
          </cell>
          <cell r="M598" t="str">
            <v>Siêu thị Cara Mart (Citimart), tòa S1 Sunshine khu Ciputra, Đông Ngạc, Bắc Từ Liêm, HN</v>
          </cell>
          <cell r="N598">
            <v>1</v>
          </cell>
          <cell r="O598" t="b">
            <v>0</v>
          </cell>
          <cell r="P598" t="str">
            <v>CÔNG TY TNHH MTV THƯƠNG MẠI VÀ DỊCH VỤ NGỌC THƠM</v>
          </cell>
          <cell r="Q598" t="str">
            <v>Miền Bắc</v>
          </cell>
          <cell r="R598" t="str">
            <v>KL00016</v>
          </cell>
        </row>
        <row r="599">
          <cell r="A599" t="str">
            <v>KL-HTH-01-00017</v>
          </cell>
          <cell r="B599" t="str">
            <v>Chị Tâm</v>
          </cell>
          <cell r="C599" t="str">
            <v>Khách lẻ của Bách, ck cố định 3%</v>
          </cell>
          <cell r="D599" t="str">
            <v>Hà Tĩnh</v>
          </cell>
          <cell r="G599" t="str">
            <v>HN007</v>
          </cell>
          <cell r="H599" t="str">
            <v>Đỗ Minh Quang</v>
          </cell>
          <cell r="I599" t="str">
            <v>MIENBAC;KLGT;3%</v>
          </cell>
          <cell r="K599" t="str">
            <v>869 Lê Thái Tổ, Phường Kỳ Liên, Thị xã Kỳ Anh, Tỉnh Hà Tĩnh. sđt 0354561144</v>
          </cell>
          <cell r="M599" t="str">
            <v>869 Lê Thái Tổ, Phường Kỳ Liên, Thị xã Kỳ Anh, Tỉnh Hà Tĩnh</v>
          </cell>
          <cell r="N599">
            <v>1</v>
          </cell>
          <cell r="O599" t="b">
            <v>0</v>
          </cell>
          <cell r="P599" t="str">
            <v>CÔNG TY TNHH MTV THƯƠNG MẠI VÀ DỊCH VỤ NGỌC THƠM</v>
          </cell>
          <cell r="Q599" t="str">
            <v>Miền Bắc</v>
          </cell>
          <cell r="R599" t="str">
            <v>KL00017</v>
          </cell>
        </row>
        <row r="600">
          <cell r="A600" t="str">
            <v>KL-HNI-TXN-00018</v>
          </cell>
          <cell r="B600" t="str">
            <v>CỬA HÀNG TIỆN LỢI (TIEN LOI MART) -TRẦN THỊ HẰNG</v>
          </cell>
          <cell r="C600" t="str">
            <v>Khách lẻ của Trường, ko ck</v>
          </cell>
          <cell r="D600" t="str">
            <v>Thành phố Hà Nội</v>
          </cell>
          <cell r="E600" t="str">
            <v>Quận Thanh Xuân</v>
          </cell>
          <cell r="G600" t="str">
            <v>HN007</v>
          </cell>
          <cell r="H600" t="str">
            <v>Đỗ Minh Quang</v>
          </cell>
          <cell r="I600" t="str">
            <v>KLGT</v>
          </cell>
          <cell r="J600" t="str">
            <v>Trần Thị Hằng</v>
          </cell>
          <cell r="K600" t="str">
            <v>Tầng 1 tòa nhà 17T9 khu đô thị Trung Hòa-Nhân Chính, Phường Nhân Chính, Quận Thanh Xuân, HN. sđt 0978328999</v>
          </cell>
          <cell r="L600" t="str">
            <v>0106839109</v>
          </cell>
          <cell r="M600" t="str">
            <v>Tầng 1 tòa nhà 17T9 khu đô thị Trung Hòa-Nhân Chính, Phường Nhân Chính, Quận Thanh Xuân, Thành phố Hà Nội</v>
          </cell>
          <cell r="N600">
            <v>1</v>
          </cell>
          <cell r="O600" t="b">
            <v>0</v>
          </cell>
          <cell r="P600" t="str">
            <v>207 PHẠM VĂN HAI</v>
          </cell>
          <cell r="Q600" t="str">
            <v>Miền Bắc</v>
          </cell>
          <cell r="R600" t="str">
            <v>KL00018</v>
          </cell>
        </row>
        <row r="601">
          <cell r="A601" t="str">
            <v>KL-HNI-BTL-00020</v>
          </cell>
          <cell r="B601" t="str">
            <v>Bách hóa Mai Linh (anh Dương)</v>
          </cell>
          <cell r="C601" t="str">
            <v/>
          </cell>
          <cell r="D601" t="str">
            <v>Thành phố Hà Nội</v>
          </cell>
          <cell r="E601" t="str">
            <v>Quận Bắc Từ Liêm</v>
          </cell>
          <cell r="G601" t="str">
            <v>HN007</v>
          </cell>
          <cell r="H601" t="str">
            <v>Đỗ Minh Quang</v>
          </cell>
          <cell r="I601" t="str">
            <v>5%; KLGT</v>
          </cell>
          <cell r="K601" t="str">
            <v>Tòa nhà T6-08 Tổng cục V KĐT Nam Cường, phường Cổ Nhuế, quận Bắc Từ Liêm, thành phố Hà Nội. anh Dương 0979638323</v>
          </cell>
          <cell r="M601" t="str">
            <v>Tòa nhà T6-08 Tổng cục V KĐT Nam Cường, Phường Cổ Nhuế, quận Bắc Từ Liêm, thành phố Hà Nội</v>
          </cell>
          <cell r="N601">
            <v>1</v>
          </cell>
          <cell r="O601" t="b">
            <v>0</v>
          </cell>
          <cell r="P601" t="str">
            <v>CÔNG TY TNHH MTV THƯƠNG MẠI VÀ DỊCH VỤ NGỌC THƠM</v>
          </cell>
          <cell r="Q601" t="str">
            <v>Miền Bắc</v>
          </cell>
          <cell r="R601" t="str">
            <v>KL00020</v>
          </cell>
        </row>
        <row r="602">
          <cell r="A602" t="str">
            <v>KL-THA-01-00021</v>
          </cell>
          <cell r="B602" t="str">
            <v>KA Mart - Chị Kim 0963982572</v>
          </cell>
          <cell r="C602" t="str">
            <v>CK cố định 7%, có VAT</v>
          </cell>
          <cell r="D602" t="str">
            <v>Thanh Hóa</v>
          </cell>
          <cell r="G602" t="str">
            <v>HN007</v>
          </cell>
          <cell r="H602" t="str">
            <v>Đỗ Minh Quang</v>
          </cell>
          <cell r="I602" t="str">
            <v>7%; KLGT</v>
          </cell>
          <cell r="K602" t="str">
            <v>KA Mart - 104.105 CC2 Chung cư Tân Thành 2 - Quảng Thành - TP. Thanh Hoá</v>
          </cell>
          <cell r="L602" t="str">
            <v/>
          </cell>
          <cell r="M602" t="str">
            <v>KA Mart - 104.105 CC2 Chung cư Tân Thành 2 - Quảng Thành - TP. Thanh Hoá</v>
          </cell>
          <cell r="N602">
            <v>1</v>
          </cell>
          <cell r="O602" t="b">
            <v>0</v>
          </cell>
          <cell r="P602" t="str">
            <v>CÔNG TY TNHH MTV THƯƠNG MẠI VÀ DỊCH VỤ NGỌC THƠM</v>
          </cell>
          <cell r="Q602" t="str">
            <v>Miền Bắc</v>
          </cell>
          <cell r="R602" t="str">
            <v>KL00021</v>
          </cell>
        </row>
        <row r="603">
          <cell r="A603" t="str">
            <v>KL-HYN-01-00023</v>
          </cell>
          <cell r="B603" t="str">
            <v>DN Foods A Đức sđt: 0987727050</v>
          </cell>
          <cell r="C603" t="str">
            <v>Thanh toán luôn , VAT, ck 5% , ck đơn khai trương 10%</v>
          </cell>
          <cell r="D603" t="str">
            <v>Hưng Yên</v>
          </cell>
          <cell r="G603" t="str">
            <v>HN005</v>
          </cell>
          <cell r="H603" t="str">
            <v>Nguyễn Đắc Trường</v>
          </cell>
          <cell r="I603" t="str">
            <v>5%; KLGT</v>
          </cell>
          <cell r="K603" t="str">
            <v>DN Food Tòa D1, Đường Rừng Cọ, Khu Đô Thị Ecopark, Huyện Văn Giang, Tỉnh Hưng Yên</v>
          </cell>
          <cell r="L603" t="str">
            <v/>
          </cell>
          <cell r="M603" t="str">
            <v>DN Food Tòa D1, Đường Rừng Cọ, Khu Đô Thị Ecopark, Huyện Văn Giang, Tỉnh Hưng Yên</v>
          </cell>
          <cell r="N603">
            <v>1</v>
          </cell>
          <cell r="O603" t="b">
            <v>0</v>
          </cell>
          <cell r="P603" t="str">
            <v>CÔNG TY TNHH MTV THƯƠNG MẠI VÀ DỊCH VỤ NGỌC THƠM</v>
          </cell>
          <cell r="Q603" t="str">
            <v>Miền Bắc</v>
          </cell>
          <cell r="R603" t="str">
            <v>KL00023</v>
          </cell>
        </row>
        <row r="604">
          <cell r="A604" t="str">
            <v>KL-HNI-GLM-00025</v>
          </cell>
          <cell r="B604" t="str">
            <v>Chị Nguyệt 0946029696</v>
          </cell>
          <cell r="C604" t="str">
            <v>gối đơn , VAT , ck 7% .</v>
          </cell>
          <cell r="D604" t="str">
            <v>Thành phố Hà Nội</v>
          </cell>
          <cell r="E604" t="str">
            <v>Huyện Gia Lâm</v>
          </cell>
          <cell r="G604" t="str">
            <v>HN007</v>
          </cell>
          <cell r="H604" t="str">
            <v>Đỗ Minh Quang</v>
          </cell>
          <cell r="I604" t="str">
            <v>7%; KLGT</v>
          </cell>
          <cell r="K604" t="str">
            <v>79mart , B36 ngõ 74 nguyễn thị định, trung hoà Nhân chính</v>
          </cell>
          <cell r="L604" t="str">
            <v/>
          </cell>
          <cell r="M604" t="str">
            <v>79mart , B36 ngõ 74 nguyễn thị định, trung hoà Nhân chính</v>
          </cell>
          <cell r="N604">
            <v>1</v>
          </cell>
          <cell r="O604" t="b">
            <v>0</v>
          </cell>
          <cell r="P604" t="str">
            <v>CÔNG TY TNHH MTV THƯƠNG MẠI VÀ DỊCH VỤ NGỌC THƠM</v>
          </cell>
          <cell r="Q604" t="str">
            <v>Miền Bắc</v>
          </cell>
          <cell r="R604" t="str">
            <v>KL00025</v>
          </cell>
        </row>
        <row r="605">
          <cell r="A605" t="str">
            <v>KL-QNH-01-00026</v>
          </cell>
          <cell r="B605" t="str">
            <v>Thực phẩm sạch Only Fruit (chị Vui)</v>
          </cell>
          <cell r="C605" t="str">
            <v/>
          </cell>
          <cell r="D605" t="str">
            <v>Quảng Ninh</v>
          </cell>
          <cell r="G605" t="str">
            <v>HN007</v>
          </cell>
          <cell r="H605" t="str">
            <v>Đỗ Minh Quang</v>
          </cell>
          <cell r="I605" t="str">
            <v>MIENBAC;KLGT</v>
          </cell>
          <cell r="L605" t="str">
            <v/>
          </cell>
          <cell r="M605" t="str">
            <v>Tổ 8 khu 5 Mông Dương, Cẩm Phả, Quảng Ninh</v>
          </cell>
          <cell r="N605">
            <v>1</v>
          </cell>
          <cell r="O605" t="b">
            <v>0</v>
          </cell>
          <cell r="P605" t="str">
            <v>CÔNG TY TNHH MTV THƯƠNG MẠI VÀ DỊCH VỤ NGỌC THƠM</v>
          </cell>
          <cell r="Q605" t="str">
            <v>Miền Bắc</v>
          </cell>
          <cell r="R605" t="str">
            <v>KL00026</v>
          </cell>
        </row>
        <row r="606">
          <cell r="A606" t="str">
            <v>KL-HNI-TXN-00027</v>
          </cell>
          <cell r="B606" t="str">
            <v>Unitmart Tầng 1 sảnh G5 chung cư Five Star Kim Giang 02471093686</v>
          </cell>
          <cell r="C606" t="str">
            <v/>
          </cell>
          <cell r="D606" t="str">
            <v>Thành phố Hà Nội</v>
          </cell>
          <cell r="G606" t="str">
            <v>HN007</v>
          </cell>
          <cell r="H606" t="str">
            <v>Đỗ Minh Quang</v>
          </cell>
          <cell r="I606" t="str">
            <v>MIENBAC;KLGT</v>
          </cell>
          <cell r="L606" t="str">
            <v/>
          </cell>
          <cell r="M606" t="str">
            <v>Unitmart Tầng 1 sảnh G5 chung cư Five Star Kim Giang 02471093686</v>
          </cell>
          <cell r="N606">
            <v>1</v>
          </cell>
          <cell r="O606" t="b">
            <v>0</v>
          </cell>
          <cell r="P606" t="str">
            <v>CÔNG TY TNHH MTV THƯƠNG MẠI VÀ DỊCH VỤ NGỌC THƠM</v>
          </cell>
          <cell r="Q606" t="str">
            <v>Miền Bắc</v>
          </cell>
          <cell r="R606" t="str">
            <v>KL00027</v>
          </cell>
        </row>
        <row r="607">
          <cell r="A607" t="str">
            <v>KL-HNI-LBN-00028</v>
          </cell>
          <cell r="B607" t="str">
            <v>Thực phẩm sạch HT mart (Em Huyền) 0974617563</v>
          </cell>
          <cell r="C607" t="str">
            <v>Khách lẻ của Bách, ck cố định 5%</v>
          </cell>
          <cell r="D607" t="str">
            <v>Thành phố Hà Nội</v>
          </cell>
          <cell r="E607" t="str">
            <v>Quận Long Biên</v>
          </cell>
          <cell r="G607" t="str">
            <v>HN009</v>
          </cell>
          <cell r="H607" t="str">
            <v>Vũ Anh Tuấn</v>
          </cell>
          <cell r="I607" t="str">
            <v>5%; KLGT</v>
          </cell>
          <cell r="K607" t="str">
            <v>H1 - TM11 chung cư Hope residence phúc đồng, Long Biên, Hà Nội</v>
          </cell>
          <cell r="L607" t="str">
            <v/>
          </cell>
          <cell r="M607" t="str">
            <v>H1 - TM11 chung cư Hope residence phúc đồng, Long Biên, Hà Nội</v>
          </cell>
          <cell r="N607">
            <v>1</v>
          </cell>
          <cell r="O607" t="b">
            <v>0</v>
          </cell>
          <cell r="P607" t="str">
            <v>CÔNG TY TNHH MTV THƯƠNG MẠI VÀ DỊCH VỤ NGỌC THƠM</v>
          </cell>
          <cell r="Q607" t="str">
            <v>Miền Bắc</v>
          </cell>
          <cell r="R607" t="str">
            <v>KL00028</v>
          </cell>
        </row>
        <row r="608">
          <cell r="A608" t="str">
            <v>KL-HNI-TXN-00029</v>
          </cell>
          <cell r="B608" t="str">
            <v>Unit mart</v>
          </cell>
          <cell r="C608" t="str">
            <v/>
          </cell>
          <cell r="D608" t="str">
            <v>Thành phố Hà Nội</v>
          </cell>
          <cell r="E608" t="str">
            <v>Quận Thanh Xuân</v>
          </cell>
          <cell r="G608" t="str">
            <v>HN007</v>
          </cell>
          <cell r="H608" t="str">
            <v>Đỗ Minh Quang</v>
          </cell>
          <cell r="I608" t="str">
            <v>KLGT</v>
          </cell>
          <cell r="K608" t="str">
            <v>tầng 11 tòa Zen , 12 Khuất Duy Tiến , Thanh Xuân , Hà nội .</v>
          </cell>
          <cell r="M608" t="str">
            <v>tầng 11 tòa Zen , 12 Khuất Duy Tiến , Thanh Xuân , Hà nội .</v>
          </cell>
          <cell r="N608">
            <v>1</v>
          </cell>
          <cell r="O608" t="b">
            <v>0</v>
          </cell>
          <cell r="P608" t="str">
            <v>CÔNG TY TNHH MTV THƯƠNG MẠI VÀ DỊCH VỤ NGỌC THƠM</v>
          </cell>
          <cell r="Q608" t="str">
            <v>Miền Bắc</v>
          </cell>
          <cell r="R608" t="str">
            <v>KL00029</v>
          </cell>
        </row>
        <row r="609">
          <cell r="A609" t="str">
            <v>KL-HNI-NTL-00031</v>
          </cell>
          <cell r="B609" t="str">
            <v>DELI MART (anh Nhâm)</v>
          </cell>
          <cell r="D609" t="str">
            <v>Thành phố Hà Nội</v>
          </cell>
          <cell r="E609" t="str">
            <v>Quận Nam Từ Liêm</v>
          </cell>
          <cell r="G609" t="str">
            <v>HN007</v>
          </cell>
          <cell r="H609" t="str">
            <v>Đỗ Minh Quang</v>
          </cell>
          <cell r="I609" t="str">
            <v>5%; KLGT</v>
          </cell>
          <cell r="K609" t="str">
            <v>181 Đình Thôn, Nam Từ Liêm, HN sđt: 0963552286</v>
          </cell>
          <cell r="L609" t="str">
            <v/>
          </cell>
          <cell r="M609" t="str">
            <v>181 Đình Thôn, Nam Từ Liêm, HN</v>
          </cell>
          <cell r="N609">
            <v>1</v>
          </cell>
          <cell r="O609" t="b">
            <v>0</v>
          </cell>
          <cell r="P609" t="str">
            <v>C6 HÀ NỘI</v>
          </cell>
          <cell r="Q609" t="str">
            <v>Miền Bắc</v>
          </cell>
          <cell r="R609" t="str">
            <v>KL00031</v>
          </cell>
        </row>
        <row r="610">
          <cell r="A610" t="str">
            <v>KL-HNI-BTL-00032</v>
          </cell>
          <cell r="B610" t="str">
            <v>TB MART (em Giang)</v>
          </cell>
          <cell r="D610" t="str">
            <v>Thành phố Hà Nội</v>
          </cell>
          <cell r="E610" t="str">
            <v>Quận Bắc Từ Liêm</v>
          </cell>
          <cell r="G610" t="str">
            <v>HN007</v>
          </cell>
          <cell r="H610" t="str">
            <v>Đỗ Minh Quang</v>
          </cell>
          <cell r="I610" t="str">
            <v>KLGT</v>
          </cell>
          <cell r="L610" t="str">
            <v/>
          </cell>
          <cell r="M610" t="str">
            <v>A4 chung cư An Bình, Tp.Giao Lưu, Phạm Văn Đồng, Bắc Từ Liêm, HN</v>
          </cell>
          <cell r="N610">
            <v>1</v>
          </cell>
          <cell r="O610" t="b">
            <v>0</v>
          </cell>
          <cell r="P610" t="str">
            <v>C6 HÀ NỘI</v>
          </cell>
          <cell r="Q610" t="str">
            <v>Miền Bắc</v>
          </cell>
          <cell r="R610" t="str">
            <v>KL00032</v>
          </cell>
        </row>
        <row r="611">
          <cell r="A611" t="str">
            <v>KL-HNI-DDA-00033</v>
          </cell>
          <cell r="B611" t="str">
            <v>An Mộc Mart (chị Mơ)</v>
          </cell>
          <cell r="C611" t="str">
            <v>Khách lẻ C06, gối đơn</v>
          </cell>
          <cell r="D611" t="str">
            <v>Thành phố Hà Nội</v>
          </cell>
          <cell r="E611" t="str">
            <v>Quận Đống Đa</v>
          </cell>
          <cell r="G611" t="str">
            <v>HN006</v>
          </cell>
          <cell r="H611" t="str">
            <v>Phan Trọng Cường</v>
          </cell>
          <cell r="I611" t="str">
            <v>MIENBAC;KLGT</v>
          </cell>
          <cell r="M611" t="str">
            <v>An Mộc Mart 42 ngõ Ngô Sĩ Liên, Đống Đa, HN</v>
          </cell>
          <cell r="N611">
            <v>1</v>
          </cell>
          <cell r="O611" t="b">
            <v>0</v>
          </cell>
          <cell r="P611" t="str">
            <v>CÔNG TY TNHH MTV THƯƠNG MẠI VÀ DỊCH VỤ NGỌC THƠM</v>
          </cell>
          <cell r="Q611" t="str">
            <v>Miền Bắc</v>
          </cell>
          <cell r="R611" t="str">
            <v>KL00033</v>
          </cell>
        </row>
        <row r="612">
          <cell r="A612" t="str">
            <v>KL-HNI-BTL-00034</v>
          </cell>
          <cell r="B612" t="str">
            <v>siêu thị Sunmart</v>
          </cell>
          <cell r="C612" t="str">
            <v>Khách lẻ của</v>
          </cell>
          <cell r="D612" t="str">
            <v>Thành phố Hà Nội</v>
          </cell>
          <cell r="E612" t="str">
            <v>Quận Bắc Từ Liêm</v>
          </cell>
          <cell r="G612" t="str">
            <v>HN007</v>
          </cell>
          <cell r="H612" t="str">
            <v>Đỗ Minh Quang</v>
          </cell>
          <cell r="I612" t="str">
            <v>KLGT</v>
          </cell>
          <cell r="K612" t="str">
            <v>siêu thị Sunmart chung cư CT2 , Kđt Thái Hà, Thành Phố Giao lưu, Quận Bắc Từ Liêm, HN</v>
          </cell>
          <cell r="L612" t="str">
            <v/>
          </cell>
          <cell r="M612" t="str">
            <v>siêu thị Sunmart chung cư CT2 , Kđt Thái Hà, Thành Phố Giao lưu, Quận Bắc Từ Liêm, HN</v>
          </cell>
          <cell r="N612">
            <v>1</v>
          </cell>
          <cell r="O612" t="b">
            <v>0</v>
          </cell>
          <cell r="P612" t="str">
            <v>CÔNG TY TNHH MTV THƯƠNG MẠI VÀ DỊCH VỤ NGỌC THƠM</v>
          </cell>
          <cell r="Q612" t="str">
            <v>Miền Bắc</v>
          </cell>
          <cell r="R612" t="str">
            <v>KL00034</v>
          </cell>
        </row>
        <row r="613">
          <cell r="A613" t="str">
            <v>KL-HNI-NTL-00035</v>
          </cell>
          <cell r="B613" t="str">
            <v>SIÊU THỊ BÌNH MINH MART</v>
          </cell>
          <cell r="C613" t="str">
            <v>Khách lẻ của TRƯỜNG</v>
          </cell>
          <cell r="D613" t="str">
            <v>Thành phố Hà Nội</v>
          </cell>
          <cell r="E613" t="str">
            <v>Quận Nam Từ Liêm</v>
          </cell>
          <cell r="G613" t="str">
            <v>HN007</v>
          </cell>
          <cell r="H613" t="str">
            <v>Đỗ Minh Quang</v>
          </cell>
          <cell r="I613" t="str">
            <v>KLGT</v>
          </cell>
          <cell r="J613" t="str">
            <v>Huyền</v>
          </cell>
          <cell r="K613" t="str">
            <v>SIÊU THỊ BÌNH MINH MART, TÒA NHÀ MỸ ĐÌNH PEARL, 1 CHÂU VĂN LIÊM, MỄ TRÌ, NAM TỪ LIÊM</v>
          </cell>
          <cell r="L613" t="str">
            <v/>
          </cell>
          <cell r="M613" t="str">
            <v>TÒA NHÀ MỸ ĐÌNH PEARL, 1 CHÂU VĂN LIÊM, MỄ TRÌ, NAM TỪ LIÊM</v>
          </cell>
          <cell r="N613">
            <v>1</v>
          </cell>
          <cell r="O613" t="b">
            <v>0</v>
          </cell>
          <cell r="P613" t="str">
            <v>CÔNG TY TNHH MTV THƯƠNG MẠI VÀ DỊCH VỤ NGỌC THƠM</v>
          </cell>
          <cell r="Q613" t="str">
            <v>Miền Bắc</v>
          </cell>
          <cell r="R613" t="str">
            <v>KL00035</v>
          </cell>
        </row>
        <row r="614">
          <cell r="A614" t="str">
            <v>KL-HNI-NTL-00036</v>
          </cell>
          <cell r="B614" t="str">
            <v>ECO FIRST (anh Huỳnh )</v>
          </cell>
          <cell r="D614" t="str">
            <v>Thành phố Hà Nội</v>
          </cell>
          <cell r="E614" t="str">
            <v>Quận Nam Từ Liêm</v>
          </cell>
          <cell r="G614" t="str">
            <v>HN006</v>
          </cell>
          <cell r="H614" t="str">
            <v>Phan Trọng Cường</v>
          </cell>
          <cell r="I614" t="str">
            <v>MIENBAC;KLGT</v>
          </cell>
          <cell r="L614" t="str">
            <v/>
          </cell>
          <cell r="M614" t="str">
            <v>Tầng 1 tòa nhà EcoLife Capital, 58 Tố Hữu, Trung Văn, Từ Liêm, Hà Nội</v>
          </cell>
          <cell r="N614">
            <v>1</v>
          </cell>
          <cell r="O614" t="b">
            <v>0</v>
          </cell>
          <cell r="P614" t="str">
            <v>C6 HÀ NỘI</v>
          </cell>
          <cell r="Q614" t="str">
            <v>Miền Bắc</v>
          </cell>
          <cell r="R614" t="str">
            <v>KL00036</v>
          </cell>
        </row>
        <row r="615">
          <cell r="A615" t="str">
            <v>KL-HNI-CGY-00037</v>
          </cell>
          <cell r="B615" t="str">
            <v>Vimi Mart (chị Huấn )</v>
          </cell>
          <cell r="C615" t="str">
            <v>Khách lẻ C6, gối đơn</v>
          </cell>
          <cell r="D615" t="str">
            <v>Thành phố Hà Nội</v>
          </cell>
          <cell r="E615" t="str">
            <v>Quận Cầu Giấy</v>
          </cell>
          <cell r="G615" t="str">
            <v>HN007</v>
          </cell>
          <cell r="H615" t="str">
            <v>Đỗ Minh Quang</v>
          </cell>
          <cell r="I615" t="str">
            <v>KLGT</v>
          </cell>
          <cell r="M615" t="str">
            <v>Tầng 1 nhà 2A Vinaconex 7 136 Hồ Tùng Mậu, Cầu giấy, HN</v>
          </cell>
          <cell r="N615">
            <v>1</v>
          </cell>
          <cell r="O615" t="b">
            <v>0</v>
          </cell>
          <cell r="P615" t="str">
            <v>CÔNG TY TNHH MTV THƯƠNG MẠI VÀ DỊCH VỤ NGỌC THƠM</v>
          </cell>
          <cell r="Q615" t="str">
            <v>Miền Bắc</v>
          </cell>
          <cell r="R615" t="str">
            <v>KL00037</v>
          </cell>
        </row>
        <row r="616">
          <cell r="A616" t="str">
            <v>KL-HNI-CGY-00038</v>
          </cell>
          <cell r="B616" t="str">
            <v>Hadico Food (chị Bích)</v>
          </cell>
          <cell r="C616" t="str">
            <v>Khách lẻ C06, gối đơn</v>
          </cell>
          <cell r="D616" t="str">
            <v>Thành phố Hà Nội</v>
          </cell>
          <cell r="E616" t="str">
            <v>Quận Cầu Giấy</v>
          </cell>
          <cell r="G616" t="str">
            <v>HN007</v>
          </cell>
          <cell r="H616" t="str">
            <v>Đỗ Minh Quang</v>
          </cell>
          <cell r="I616" t="str">
            <v>KLGT</v>
          </cell>
          <cell r="M616" t="str">
            <v>Hadico Food 202 Hồ Tùng Mậu, Cầu Giấy, HN</v>
          </cell>
          <cell r="N616">
            <v>1</v>
          </cell>
          <cell r="O616" t="b">
            <v>0</v>
          </cell>
          <cell r="P616" t="str">
            <v>CÔNG TY TNHH MTV THƯƠNG MẠI VÀ DỊCH VỤ NGỌC THƠM</v>
          </cell>
          <cell r="Q616" t="str">
            <v>Miền Bắc</v>
          </cell>
          <cell r="R616" t="str">
            <v>KL00038</v>
          </cell>
        </row>
        <row r="617">
          <cell r="A617" t="str">
            <v>KL-HNI-NTL-00039</v>
          </cell>
          <cell r="B617" t="str">
            <v>An Nam Mart (Chị Hòa)</v>
          </cell>
          <cell r="C617" t="str">
            <v>Khách lẻ C6, gối đơn</v>
          </cell>
          <cell r="D617" t="str">
            <v>Thành phố Hà Nội</v>
          </cell>
          <cell r="E617" t="str">
            <v>Quận Nam Từ Liêm</v>
          </cell>
          <cell r="G617" t="str">
            <v>HN007</v>
          </cell>
          <cell r="H617" t="str">
            <v>Đỗ Minh Quang</v>
          </cell>
          <cell r="I617" t="str">
            <v>KLGT</v>
          </cell>
          <cell r="K617" t="str">
            <v>CT1 C14 Bắc Hà, Trung Văn, đường Tố Hữu, Nam Từ Liêm, HN sđt 0971723816</v>
          </cell>
          <cell r="M617" t="str">
            <v>CT1 C14 Bắc Hà, Trung Văn, đường Tố Hữu, Nam Từ Liêm, HN</v>
          </cell>
          <cell r="N617">
            <v>1</v>
          </cell>
          <cell r="O617" t="b">
            <v>0</v>
          </cell>
          <cell r="P617" t="str">
            <v>CÔNG TY TNHH MTV THƯƠNG MẠI VÀ DỊCH VỤ NGỌC THƠM</v>
          </cell>
          <cell r="Q617" t="str">
            <v>Miền Bắc</v>
          </cell>
          <cell r="R617" t="str">
            <v>KL00039</v>
          </cell>
        </row>
        <row r="618">
          <cell r="A618" t="str">
            <v>KL-HNI-NTL-00040</v>
          </cell>
          <cell r="B618" t="str">
            <v>G Mart (chị Thủy)</v>
          </cell>
          <cell r="C618" t="str">
            <v>Khách lẻ C6, gối đơn</v>
          </cell>
          <cell r="D618" t="str">
            <v>Thành phố Hà Nội</v>
          </cell>
          <cell r="E618" t="str">
            <v>Quận Nam Từ Liêm</v>
          </cell>
          <cell r="G618" t="str">
            <v>HN007</v>
          </cell>
          <cell r="H618" t="str">
            <v>Đỗ Minh Quang</v>
          </cell>
          <cell r="I618" t="str">
            <v>KLGT</v>
          </cell>
          <cell r="K618" t="str">
            <v xml:space="preserve">Siêu thị G Mart tầng1 tháp C tòa nhà Golden Palace đường Mễ Trì , Nam Từ Liêm .C Thủy : 0986418191 
</v>
          </cell>
          <cell r="M618" t="str">
            <v>Tầng 1 tháp C, tòa nhà Golden Palace, đường Mễ Trì, Nam Từ Liêm, HN</v>
          </cell>
          <cell r="N618">
            <v>1</v>
          </cell>
          <cell r="O618" t="b">
            <v>0</v>
          </cell>
          <cell r="P618" t="str">
            <v>CÔNG TY TNHH MTV THƯƠNG MẠI VÀ DỊCH VỤ NGỌC THƠM</v>
          </cell>
          <cell r="Q618" t="str">
            <v>Miền Bắc</v>
          </cell>
          <cell r="R618" t="str">
            <v>KL00040</v>
          </cell>
        </row>
        <row r="619">
          <cell r="A619" t="str">
            <v>KL-HNI-CGY-00041</v>
          </cell>
          <cell r="B619" t="str">
            <v>Vanminh shop (chị Hà)</v>
          </cell>
          <cell r="C619" t="str">
            <v>Khách lẻ C6, gối đơn</v>
          </cell>
          <cell r="D619" t="str">
            <v>Thành phố Hà Nội</v>
          </cell>
          <cell r="E619" t="str">
            <v>Quận Cầu Giấy</v>
          </cell>
          <cell r="G619" t="str">
            <v>HN007</v>
          </cell>
          <cell r="H619" t="str">
            <v>Đỗ Minh Quang</v>
          </cell>
          <cell r="I619" t="str">
            <v>KLGT</v>
          </cell>
          <cell r="K619" t="str">
            <v>32/C1 Doãn Kế Thiện, quận Cầu Giấy, Hà Nội</v>
          </cell>
          <cell r="M619" t="str">
            <v>32/C1 Doãn Kế Thiện, quận Cầu Giấy, Hà Nội</v>
          </cell>
          <cell r="N619">
            <v>1</v>
          </cell>
          <cell r="O619" t="b">
            <v>0</v>
          </cell>
          <cell r="P619" t="str">
            <v>CÔNG TY TNHH MTV THƯƠNG MẠI VÀ DỊCH VỤ NGỌC THƠM</v>
          </cell>
          <cell r="Q619" t="str">
            <v>Miền Bắc</v>
          </cell>
          <cell r="R619" t="str">
            <v>KL00041</v>
          </cell>
        </row>
        <row r="620">
          <cell r="A620" t="str">
            <v>KL-HNI-NTL-00042</v>
          </cell>
          <cell r="B620" t="str">
            <v>Nguyễn Văn Vững</v>
          </cell>
          <cell r="C620" t="str">
            <v>Khách của TRƯỜNG</v>
          </cell>
          <cell r="D620" t="str">
            <v>Thành phố Hà Nội</v>
          </cell>
          <cell r="E620" t="str">
            <v>Quận Nam Từ Liêm</v>
          </cell>
          <cell r="G620" t="str">
            <v>HN007</v>
          </cell>
          <cell r="H620" t="str">
            <v>Đỗ Minh Quang</v>
          </cell>
          <cell r="I620" t="str">
            <v>MIENBAC;KLGT</v>
          </cell>
          <cell r="K620" t="str">
            <v>Cửa hàng TPS kiot 16 CT5 đơn nguyên 3 KĐT Mỹ Đình 2, ngã 4 Nguyễn Cơ Thạch - Trần Hữu Tước , Nam TL . A Vững : 0982161962</v>
          </cell>
          <cell r="M620" t="str">
            <v>Cửa hàng TPS kiot 16 CT5 đơn nguyên 3 KĐT Mỹ Đình 2, ngã 4 Nguyễn Cơ Thạch - Trần Hữu Tước , Nam TL</v>
          </cell>
          <cell r="N620">
            <v>1</v>
          </cell>
          <cell r="O620" t="b">
            <v>0</v>
          </cell>
          <cell r="P620" t="str">
            <v>CÔNG TY TNHH MTV THƯƠNG MẠI VÀ DỊCH VỤ NGỌC THƠM</v>
          </cell>
          <cell r="Q620" t="str">
            <v>Miền Bắc</v>
          </cell>
          <cell r="R620" t="str">
            <v>KL00042</v>
          </cell>
        </row>
        <row r="621">
          <cell r="A621" t="str">
            <v>KL-HNI-NTL-00043</v>
          </cell>
          <cell r="B621" t="str">
            <v>Hmart (chị Hương)</v>
          </cell>
          <cell r="C621" t="str">
            <v>Khách của TRƯỜNG, ck 4%, gối đơn</v>
          </cell>
          <cell r="D621" t="str">
            <v>Thành phố Hà Nội</v>
          </cell>
          <cell r="E621" t="str">
            <v>Quận Nam Từ Liêm</v>
          </cell>
          <cell r="G621" t="str">
            <v>HN007</v>
          </cell>
          <cell r="H621" t="str">
            <v>Đỗ Minh Quang</v>
          </cell>
          <cell r="I621" t="str">
            <v>4%; KLGT</v>
          </cell>
          <cell r="K621" t="str">
            <v>H-mart tòa nhà Sun Square 21 Lê Đức Thọ , Mỹ Đình 1, nam Từ Liêm, HN. sđt 0989983552 chị Hương</v>
          </cell>
          <cell r="M621" t="str">
            <v>Hmart tòa nhà Sun Square 21 Lê Đức Thọ , Mỹ Đình 1, nam Từ Liêm, HN</v>
          </cell>
          <cell r="N621">
            <v>1</v>
          </cell>
          <cell r="O621" t="b">
            <v>0</v>
          </cell>
          <cell r="P621" t="str">
            <v>CÔNG TY TNHH MTV THƯƠNG MẠI VÀ DỊCH VỤ NGỌC THƠM</v>
          </cell>
          <cell r="Q621" t="str">
            <v>Miền Bắc</v>
          </cell>
          <cell r="R621" t="str">
            <v>KL00043</v>
          </cell>
        </row>
        <row r="622">
          <cell r="A622" t="str">
            <v>KL-HNI-HDG-00044</v>
          </cell>
          <cell r="B622" t="str">
            <v>Phạm Thị Hậu 0985619135</v>
          </cell>
          <cell r="C622" t="str">
            <v>Khách của TRƯỜNG, TT ngay, ko ck</v>
          </cell>
          <cell r="D622" t="str">
            <v>Thành phố Hà Nội</v>
          </cell>
          <cell r="E622" t="str">
            <v>Quận Hà Đông</v>
          </cell>
          <cell r="G622" t="str">
            <v>HN007</v>
          </cell>
          <cell r="H622" t="str">
            <v>Đỗ Minh Quang</v>
          </cell>
          <cell r="I622" t="str">
            <v>KLGT</v>
          </cell>
          <cell r="K622" t="str">
            <v>Chị Hậu căn tin viện 103 Hà Đông</v>
          </cell>
          <cell r="M622" t="str">
            <v>Chị Hậu căn tin viện 103 Hà Đông</v>
          </cell>
          <cell r="N622">
            <v>1</v>
          </cell>
          <cell r="O622" t="b">
            <v>0</v>
          </cell>
          <cell r="P622" t="str">
            <v>CÔNG TY TNHH MTV THƯƠNG MẠI VÀ DỊCH VỤ NGỌC THƠM</v>
          </cell>
          <cell r="Q622" t="str">
            <v>Miền Bắc</v>
          </cell>
          <cell r="R622" t="str">
            <v>KL00044</v>
          </cell>
        </row>
        <row r="623">
          <cell r="A623" t="str">
            <v>KL-HNI-HDG-0044-1</v>
          </cell>
          <cell r="B623" t="str">
            <v>Phạm Thị Hậu - 0985619135</v>
          </cell>
          <cell r="C623" t="str">
            <v>Khách của TRƯỜNG, TT ngay, ko ck</v>
          </cell>
          <cell r="D623" t="str">
            <v>Thành phố Hà Nội</v>
          </cell>
          <cell r="E623" t="str">
            <v>Quận Hà Đông</v>
          </cell>
          <cell r="G623" t="str">
            <v>HN007</v>
          </cell>
          <cell r="H623" t="str">
            <v>Đỗ Minh Quang</v>
          </cell>
          <cell r="I623" t="str">
            <v>MIENBAC;KLGT</v>
          </cell>
          <cell r="K623" t="str">
            <v>Chị Hậu căn tin viện 103 Hà Đông</v>
          </cell>
          <cell r="M623" t="str">
            <v>Căng tin bệnh viên Hữu Nghị - Hai Bà Trưng, Hà Nội</v>
          </cell>
          <cell r="N623">
            <v>1</v>
          </cell>
          <cell r="O623" t="b">
            <v>0</v>
          </cell>
          <cell r="P623" t="str">
            <v>CÔNG TY TNHH MTV THƯƠNG MẠI VÀ DỊCH VỤ NGỌC THƠM</v>
          </cell>
          <cell r="Q623" t="str">
            <v>Miền Bắc</v>
          </cell>
          <cell r="R623" t="str">
            <v>KL00044-1</v>
          </cell>
        </row>
        <row r="624">
          <cell r="A624" t="str">
            <v>KL-HNI-TTI-00045</v>
          </cell>
          <cell r="B624" t="str">
            <v>chị Lan 0947835982</v>
          </cell>
          <cell r="C624" t="str">
            <v>Khách của TRƯỜNG, TT ngay, ko ck</v>
          </cell>
          <cell r="D624" t="str">
            <v>Thành phố Hà Nội</v>
          </cell>
          <cell r="E624" t="str">
            <v>Huyện Thanh Trì</v>
          </cell>
          <cell r="G624" t="str">
            <v>HN007</v>
          </cell>
          <cell r="H624" t="str">
            <v>Đỗ Minh Quang</v>
          </cell>
          <cell r="I624" t="str">
            <v>MIENBAC;KLGT</v>
          </cell>
          <cell r="K624" t="str">
            <v>Tập thể kho 708 , Ngọc Hồi , Thanh Trì , Hà Nội</v>
          </cell>
          <cell r="M624" t="str">
            <v>Tập thể kho 708 , Ngọc Hồi , Thanh Trì , Hà Nội</v>
          </cell>
          <cell r="N624">
            <v>1</v>
          </cell>
          <cell r="O624" t="b">
            <v>0</v>
          </cell>
          <cell r="P624" t="str">
            <v>CÔNG TY TNHH MTV THƯƠNG MẠI VÀ DỊCH VỤ NGỌC THƠM</v>
          </cell>
          <cell r="Q624" t="str">
            <v>Miền Bắc</v>
          </cell>
          <cell r="R624" t="str">
            <v>KL00045</v>
          </cell>
        </row>
        <row r="625">
          <cell r="A625" t="str">
            <v>KL-HNI-CGY-00048</v>
          </cell>
          <cell r="B625" t="str">
            <v>Cửa hàng tiện ích- No2 Trần Quý Kiên</v>
          </cell>
          <cell r="C625" t="str">
            <v>Khách lẻ C6; Thanh toán gối đơn</v>
          </cell>
          <cell r="D625" t="str">
            <v>Thành phố Hà Nội</v>
          </cell>
          <cell r="E625" t="str">
            <v>Quận Cầu Giấy</v>
          </cell>
          <cell r="G625" t="str">
            <v>HN007</v>
          </cell>
          <cell r="H625" t="str">
            <v>Đỗ Minh Quang</v>
          </cell>
          <cell r="I625" t="str">
            <v>KLGT</v>
          </cell>
          <cell r="K625" t="str">
            <v>No2 Trần Quý Kiên- P. Dịch Vọng- Q. Cầu Giấy - Hà Nội</v>
          </cell>
          <cell r="M625" t="str">
            <v>No2 Trần Quý Kiên- P. Dịch Vọng- Q. Cầu Giấy - Hà Nội</v>
          </cell>
          <cell r="N625">
            <v>1</v>
          </cell>
          <cell r="O625" t="b">
            <v>0</v>
          </cell>
          <cell r="P625" t="str">
            <v>CÔNG TY TNHH MTV THƯƠNG MẠI VÀ DỊCH VỤ NGỌC THƠM</v>
          </cell>
          <cell r="Q625" t="str">
            <v>Miền Bắc</v>
          </cell>
          <cell r="R625" t="str">
            <v>KL00048</v>
          </cell>
        </row>
        <row r="626">
          <cell r="A626" t="str">
            <v>KL-HNI-CGY-00049</v>
          </cell>
          <cell r="B626" t="str">
            <v>Đông tây mart</v>
          </cell>
          <cell r="C626" t="str">
            <v>Khách lẻ C6; thanh toán gối đơn</v>
          </cell>
          <cell r="D626" t="str">
            <v>Thành phố Hà Nội</v>
          </cell>
          <cell r="E626" t="str">
            <v>Quận Cầu Giấy</v>
          </cell>
          <cell r="G626" t="str">
            <v>HN007</v>
          </cell>
          <cell r="H626" t="str">
            <v>Đỗ Minh Quang</v>
          </cell>
          <cell r="I626" t="str">
            <v>KLGT</v>
          </cell>
          <cell r="K626" t="str">
            <v>CT3/ N11A Trần Quý Kiên- P. Dịch Vọng- Q. Cầu Giấy- Hà Nội</v>
          </cell>
          <cell r="M626" t="str">
            <v>CT3/ N11A Trần Quý Kiên- P. Dịch Vọng- Q. Cầu Giấy- Hà Nội</v>
          </cell>
          <cell r="N626">
            <v>1</v>
          </cell>
          <cell r="O626" t="b">
            <v>0</v>
          </cell>
          <cell r="P626" t="str">
            <v>CÔNG TY TNHH MTV THƯƠNG MẠI VÀ DỊCH VỤ NGỌC THƠM</v>
          </cell>
          <cell r="Q626" t="str">
            <v>Miền Bắc</v>
          </cell>
          <cell r="R626" t="str">
            <v>KL00049</v>
          </cell>
        </row>
        <row r="627">
          <cell r="A627" t="str">
            <v>KL-HNI-NTL-00050</v>
          </cell>
          <cell r="B627" t="str">
            <v>Anh Đức Mart</v>
          </cell>
          <cell r="C627" t="str">
            <v>Khách lẻ C6</v>
          </cell>
          <cell r="D627" t="str">
            <v>Thành phố Hà Nội</v>
          </cell>
          <cell r="E627" t="str">
            <v>Quận Nam Từ Liêm</v>
          </cell>
          <cell r="G627" t="str">
            <v>HN007</v>
          </cell>
          <cell r="H627" t="str">
            <v>Đỗ Minh Quang</v>
          </cell>
          <cell r="I627" t="str">
            <v>KLGT</v>
          </cell>
          <cell r="K627" t="str">
            <v>West Point Đỗ Đức Dục, Nam Từ Liêm, thành phố Hà Nội</v>
          </cell>
          <cell r="M627" t="str">
            <v>West Point Đỗ Đức Dục, Nam Từ Liêm, thành phố Hà Nội</v>
          </cell>
          <cell r="N627">
            <v>1</v>
          </cell>
          <cell r="O627" t="b">
            <v>0</v>
          </cell>
          <cell r="P627" t="str">
            <v>CÔNG TY TNHH MTV THƯƠNG MẠI VÀ DỊCH VỤ NGỌC THƠM</v>
          </cell>
          <cell r="Q627" t="str">
            <v>Miền Bắc</v>
          </cell>
          <cell r="R627" t="str">
            <v>KL00050</v>
          </cell>
        </row>
        <row r="628">
          <cell r="A628" t="str">
            <v>KL-HNI-BTL-00051</v>
          </cell>
          <cell r="B628" t="str">
            <v>Hà Linh Mart</v>
          </cell>
          <cell r="C628" t="str">
            <v>Khách lẻ C6, thanh toán gối đơn</v>
          </cell>
          <cell r="D628" t="str">
            <v>Thành phố Hà Nội</v>
          </cell>
          <cell r="E628" t="str">
            <v>Quận Bắc Từ Liêm</v>
          </cell>
          <cell r="G628" t="str">
            <v>HN007</v>
          </cell>
          <cell r="H628" t="str">
            <v>Đỗ Minh Quang</v>
          </cell>
          <cell r="I628" t="str">
            <v>KLGT</v>
          </cell>
          <cell r="K628" t="str">
            <v>220 Cổ Nhuế - Q. Bắc Từ Liêm - Hà Nội</v>
          </cell>
          <cell r="M628" t="str">
            <v>220 Cổ Nhuế - Q. Bắc Từ Liêm - Hà Nội</v>
          </cell>
          <cell r="N628">
            <v>1</v>
          </cell>
          <cell r="O628" t="b">
            <v>0</v>
          </cell>
          <cell r="P628" t="str">
            <v>CÔNG TY TNHH MTV THƯƠNG MẠI VÀ DỊCH VỤ NGỌC THƠM</v>
          </cell>
          <cell r="Q628" t="str">
            <v>Miền Bắc</v>
          </cell>
          <cell r="R628" t="str">
            <v>KL00051</v>
          </cell>
        </row>
        <row r="629">
          <cell r="A629" t="str">
            <v>KL-HNI-HDC-00052</v>
          </cell>
          <cell r="B629" t="str">
            <v>K Mart , Spendora An Khánh</v>
          </cell>
          <cell r="C629" t="str">
            <v>Khách lẻ C6, thanh toán gối đơn</v>
          </cell>
          <cell r="D629" t="str">
            <v>Thành phố Hà Nội</v>
          </cell>
          <cell r="E629" t="str">
            <v>Huyện Hoài Đức</v>
          </cell>
          <cell r="G629" t="str">
            <v>HN007</v>
          </cell>
          <cell r="H629" t="str">
            <v>Đỗ Minh Quang</v>
          </cell>
          <cell r="I629" t="str">
            <v>KLGT</v>
          </cell>
          <cell r="K629" t="str">
            <v>K Mart , Spendora An Khánh, Hoài Đức, Hà Nội</v>
          </cell>
          <cell r="M629" t="str">
            <v>K Mart , Spendora An Khánh, Hoài Đức, Hà Nội</v>
          </cell>
          <cell r="N629">
            <v>1</v>
          </cell>
          <cell r="O629" t="b">
            <v>0</v>
          </cell>
          <cell r="P629" t="str">
            <v>CÔNG TY TNHH MTV THƯƠNG MẠI VÀ DỊCH VỤ NGỌC THƠM</v>
          </cell>
          <cell r="Q629" t="str">
            <v>Miền Bắc</v>
          </cell>
          <cell r="R629" t="str">
            <v>KL00052</v>
          </cell>
        </row>
        <row r="630">
          <cell r="A630" t="str">
            <v>KL-HNI-NTL-00053</v>
          </cell>
          <cell r="B630" t="str">
            <v>ViVy mart</v>
          </cell>
          <cell r="C630" t="str">
            <v>Khách lẻ C6, thanh toán gối đơn</v>
          </cell>
          <cell r="D630" t="str">
            <v>Thành phố Hà Nội</v>
          </cell>
          <cell r="E630" t="str">
            <v>Quận Nam Từ Liêm</v>
          </cell>
          <cell r="G630" t="str">
            <v>HN007</v>
          </cell>
          <cell r="H630" t="str">
            <v>Đỗ Minh Quang</v>
          </cell>
          <cell r="I630" t="str">
            <v>KLGT</v>
          </cell>
          <cell r="K630" t="str">
            <v>tòa S102 Vinhomes Smartcity, Tây Mỗ, Nam Từ Liêm, Hà Nội</v>
          </cell>
          <cell r="M630" t="str">
            <v>tòa S102 Vinhomes Smartcity, Tây Mỗ, Nam Từ Liêm, Hà Nội</v>
          </cell>
          <cell r="N630">
            <v>1</v>
          </cell>
          <cell r="O630" t="b">
            <v>0</v>
          </cell>
          <cell r="P630" t="str">
            <v>CÔNG TY TNHH MTV THƯƠNG MẠI VÀ DỊCH VỤ NGỌC THƠM</v>
          </cell>
          <cell r="Q630" t="str">
            <v>Miền Bắc</v>
          </cell>
          <cell r="R630" t="str">
            <v>KL00053</v>
          </cell>
        </row>
        <row r="631">
          <cell r="A631" t="str">
            <v>KL-HNI-BDH-00054</v>
          </cell>
          <cell r="B631" t="str">
            <v>Tân Trang mart</v>
          </cell>
          <cell r="C631" t="str">
            <v>Khách lẻ C6, thanh toán ngay, chiết khấu 7%</v>
          </cell>
          <cell r="D631" t="str">
            <v>Thành phố Hà Nội</v>
          </cell>
          <cell r="E631" t="str">
            <v>Quận Ba Đình</v>
          </cell>
          <cell r="G631" t="str">
            <v>HN006</v>
          </cell>
          <cell r="H631" t="str">
            <v>Phan Trọng Cường</v>
          </cell>
          <cell r="I631" t="str">
            <v>MIENBAC;KLGT</v>
          </cell>
          <cell r="K631" t="str">
            <v>109 Đốc Ngữ, quận Ba Đình, thành phố Hà Nội, Việt Nam - 0982962623</v>
          </cell>
          <cell r="M631" t="str">
            <v>109 Đốc Ngữ, quận Ba Đình, thành phố Hà Nội, Việt Nam</v>
          </cell>
          <cell r="N631">
            <v>1</v>
          </cell>
          <cell r="O631" t="b">
            <v>0</v>
          </cell>
          <cell r="P631" t="str">
            <v>CÔNG TY TNHH MTV THƯƠNG MẠI VÀ DỊCH VỤ NGỌC THƠM</v>
          </cell>
          <cell r="Q631" t="str">
            <v>Miền Bắc</v>
          </cell>
          <cell r="R631" t="str">
            <v>KL00054</v>
          </cell>
        </row>
        <row r="632">
          <cell r="A632" t="str">
            <v>KL-HNI-GLM-00055</v>
          </cell>
          <cell r="B632" t="str">
            <v>Zen Mart</v>
          </cell>
          <cell r="C632" t="str">
            <v>Khách lẻ C6, thanh toán gối đơn</v>
          </cell>
          <cell r="D632" t="str">
            <v>Thành phố Hà Nội</v>
          </cell>
          <cell r="E632" t="str">
            <v>Huyện Gia Lâm</v>
          </cell>
          <cell r="G632" t="str">
            <v>HN006</v>
          </cell>
          <cell r="H632" t="str">
            <v>Phan Trọng Cường</v>
          </cell>
          <cell r="I632" t="str">
            <v>MIENBAC;KLGT</v>
          </cell>
          <cell r="K632" t="str">
            <v>R1.03 Vin Ocean Park, huyện Gia Lâm, thành phố Hà Nội - C. Thanh - 0886599919</v>
          </cell>
          <cell r="M632" t="str">
            <v>R1.03 Vin Ocean Park, huyện Gia Lâm, thành phố Hà Nội</v>
          </cell>
          <cell r="N632">
            <v>1</v>
          </cell>
          <cell r="O632" t="b">
            <v>0</v>
          </cell>
          <cell r="P632" t="str">
            <v>CÔNG TY TNHH MTV THƯƠNG MẠI VÀ DỊCH VỤ NGỌC THƠM</v>
          </cell>
          <cell r="Q632" t="str">
            <v>Miền Bắc</v>
          </cell>
          <cell r="R632" t="str">
            <v>KL00055</v>
          </cell>
        </row>
        <row r="633">
          <cell r="A633" t="str">
            <v>KL-HNI-GLM-00056</v>
          </cell>
          <cell r="B633" t="str">
            <v>Fresh &amp; Go Mart</v>
          </cell>
          <cell r="C633" t="str">
            <v>Khách lẻ C6, thanh toán gối đơn</v>
          </cell>
          <cell r="D633" t="str">
            <v>Thành phố Hà Nội</v>
          </cell>
          <cell r="E633" t="str">
            <v>Huyện Gia Lâm</v>
          </cell>
          <cell r="G633" t="str">
            <v>HN006</v>
          </cell>
          <cell r="H633" t="str">
            <v>Phan Trọng Cường</v>
          </cell>
          <cell r="I633" t="str">
            <v>MIENBAC;KLGT</v>
          </cell>
          <cell r="K633" t="str">
            <v>S1.03 Vin Ocean Park, huyện Gia Lâm, thành phố Hà Nội - C. Trang - 0912377776</v>
          </cell>
          <cell r="M633" t="str">
            <v>S1.03 Vin Ocean Park, huyện Gia Lâm, Thành phố Hà Nội</v>
          </cell>
          <cell r="N633">
            <v>1</v>
          </cell>
          <cell r="O633" t="b">
            <v>0</v>
          </cell>
          <cell r="P633" t="str">
            <v>CÔNG TY TNHH MTV THƯƠNG MẠI VÀ DỊCH VỤ NGỌC THƠM</v>
          </cell>
          <cell r="Q633" t="str">
            <v>Miền Bắc</v>
          </cell>
          <cell r="R633" t="str">
            <v>KL00056</v>
          </cell>
        </row>
        <row r="634">
          <cell r="A634" t="str">
            <v>KL-HTH-01-00057</v>
          </cell>
          <cell r="B634" t="str">
            <v>Chị Cẩm Nhung - Siêu Thị Phú Sơn</v>
          </cell>
          <cell r="C634" t="str">
            <v>Khách lẻ C6, thanh toán luôn, chiết khấu 10%</v>
          </cell>
          <cell r="D634" t="str">
            <v>Hà Tĩnh</v>
          </cell>
          <cell r="E634" t="str">
            <v>Huyện Kỳ Anh</v>
          </cell>
          <cell r="G634" t="str">
            <v>HN001</v>
          </cell>
          <cell r="H634" t="str">
            <v>Trần Thị Huệ</v>
          </cell>
          <cell r="I634" t="str">
            <v>KLGT</v>
          </cell>
          <cell r="K634" t="str">
            <v>Siêu Thị Phú Sơn, xã Kỳ Liên, huyện Kỳ Anh, tỉnh Hà Tĩnh</v>
          </cell>
          <cell r="M634" t="str">
            <v>Siêu Thị Phú Sơn, xã Kỳ Liên, huyện Kỳ Anh, tỉnh Hà Tĩnh</v>
          </cell>
          <cell r="N634">
            <v>1</v>
          </cell>
          <cell r="O634" t="b">
            <v>0</v>
          </cell>
          <cell r="P634" t="str">
            <v>CÔNG TY TNHH MTV THƯƠNG MẠI VÀ DỊCH VỤ NGỌC THƠM</v>
          </cell>
          <cell r="Q634" t="str">
            <v>Miền Bắc</v>
          </cell>
          <cell r="R634" t="str">
            <v>KL00057</v>
          </cell>
        </row>
        <row r="635">
          <cell r="A635" t="str">
            <v>KL-HNI-BTL-00058</v>
          </cell>
          <cell r="B635" t="str">
            <v>T&amp;T mart</v>
          </cell>
          <cell r="C635" t="str">
            <v>Khách lẻ C6, thanh toán gối đơn</v>
          </cell>
          <cell r="D635" t="str">
            <v>Thành phố Hà Nội</v>
          </cell>
          <cell r="E635" t="str">
            <v>Quận Bắc Từ Liêm</v>
          </cell>
          <cell r="G635" t="str">
            <v>HN007</v>
          </cell>
          <cell r="H635" t="str">
            <v>Đỗ Minh Quang</v>
          </cell>
          <cell r="I635" t="str">
            <v>KLGT</v>
          </cell>
          <cell r="K635" t="str">
            <v>Toà A1 An bình- phạm văn đồng- bắc từ liêm - thành phố Hà Nội</v>
          </cell>
          <cell r="M635" t="str">
            <v>Toà A1 An bình- phạm văn đồng- bắc từ liêm - thành phố Hà Nội</v>
          </cell>
          <cell r="N635">
            <v>1</v>
          </cell>
          <cell r="O635" t="b">
            <v>0</v>
          </cell>
          <cell r="P635" t="str">
            <v>CÔNG TY TNHH MTV THƯƠNG MẠI VÀ DỊCH VỤ NGỌC THƠM</v>
          </cell>
          <cell r="Q635" t="str">
            <v>Miền Bắc</v>
          </cell>
          <cell r="R635" t="str">
            <v>KL00058</v>
          </cell>
        </row>
        <row r="636">
          <cell r="A636" t="str">
            <v>KL-HNI-BDH-00059</v>
          </cell>
          <cell r="B636" t="str">
            <v>Thực Phẩm Lộc Lan</v>
          </cell>
          <cell r="C636" t="str">
            <v>Khách lẻ C6, thanh toán gối đơn</v>
          </cell>
          <cell r="D636" t="str">
            <v>Thành phố Hà Nội</v>
          </cell>
          <cell r="E636" t="str">
            <v>Quận Ba Đình</v>
          </cell>
          <cell r="G636" t="str">
            <v>HN006</v>
          </cell>
          <cell r="H636" t="str">
            <v>Phan Trọng Cường</v>
          </cell>
          <cell r="I636" t="str">
            <v>MIENBAC;KLGT</v>
          </cell>
          <cell r="K636" t="str">
            <v>Thực Phẩm Lộc Lan- 435 Đội Cấn- Ba Đình - Hà Nội</v>
          </cell>
          <cell r="M636" t="str">
            <v>Thực Phẩm Lộc Lan- 435 Đội Cấn- Ba Đình - Hà Nội</v>
          </cell>
          <cell r="N636">
            <v>1</v>
          </cell>
          <cell r="O636" t="b">
            <v>0</v>
          </cell>
          <cell r="P636" t="str">
            <v>CÔNG TY TNHH MTV THƯƠNG MẠI VÀ DỊCH VỤ NGỌC THƠM</v>
          </cell>
          <cell r="Q636" t="str">
            <v>Miền Bắc</v>
          </cell>
          <cell r="R636" t="str">
            <v>KL00059</v>
          </cell>
        </row>
        <row r="637">
          <cell r="A637" t="str">
            <v>KL-HNI-TXN-00060</v>
          </cell>
          <cell r="B637" t="str">
            <v>Michi Mart, tòa R1 Royal City</v>
          </cell>
          <cell r="C637" t="str">
            <v>Khách lẻ C6</v>
          </cell>
          <cell r="D637" t="str">
            <v>Thành phố Hà Nội</v>
          </cell>
          <cell r="E637" t="str">
            <v>Quận Thanh Xuân</v>
          </cell>
          <cell r="G637" t="str">
            <v>HN007</v>
          </cell>
          <cell r="H637" t="str">
            <v>Đỗ Minh Quang</v>
          </cell>
          <cell r="I637" t="str">
            <v>KLGT</v>
          </cell>
          <cell r="K637" t="str">
            <v>Michi Mart, tòa R1 Royal City, quận Thanh Xuân, thành phố Hà Nội</v>
          </cell>
          <cell r="M637" t="str">
            <v>Michi Mart, tòa R1 Royal City, quận Thanh Xuân, thành phố Hà Nội</v>
          </cell>
          <cell r="N637">
            <v>1</v>
          </cell>
          <cell r="O637" t="b">
            <v>0</v>
          </cell>
          <cell r="P637" t="str">
            <v>CÔNG TY TNHH MTV THƯƠNG MẠI VÀ DỊCH VỤ NGỌC THƠM</v>
          </cell>
          <cell r="Q637" t="str">
            <v>Miền Bắc</v>
          </cell>
          <cell r="R637" t="str">
            <v>KL00060</v>
          </cell>
        </row>
        <row r="638">
          <cell r="A638" t="str">
            <v>KL-HNI-TXN-00061</v>
          </cell>
          <cell r="B638" t="str">
            <v>Michi Mart, tòa R2 Royal City</v>
          </cell>
          <cell r="C638" t="str">
            <v>Khách lẻ C6</v>
          </cell>
          <cell r="D638" t="str">
            <v>Thành phố Hà Nội</v>
          </cell>
          <cell r="E638" t="str">
            <v>Quận Thanh Xuân</v>
          </cell>
          <cell r="G638" t="str">
            <v>HN007</v>
          </cell>
          <cell r="H638" t="str">
            <v>Đỗ Minh Quang</v>
          </cell>
          <cell r="I638" t="str">
            <v>KLGT</v>
          </cell>
          <cell r="K638" t="str">
            <v>Michi Mart, tòa R2 Royal City, quận Thanh Xuân, thành phố Hà Nội</v>
          </cell>
          <cell r="M638" t="str">
            <v>Michi Mart, tòa R2 Royal City, quận Thanh Xuân, thành phố Hà Nội</v>
          </cell>
          <cell r="N638">
            <v>1</v>
          </cell>
          <cell r="O638" t="b">
            <v>0</v>
          </cell>
          <cell r="P638" t="str">
            <v>CÔNG TY TNHH MTV THƯƠNG MẠI VÀ DỊCH VỤ NGỌC THƠM</v>
          </cell>
          <cell r="Q638" t="str">
            <v>Miền Bắc</v>
          </cell>
          <cell r="R638" t="str">
            <v>KL00061</v>
          </cell>
        </row>
        <row r="639">
          <cell r="A639" t="str">
            <v>KL-HNI-LBN-00062</v>
          </cell>
          <cell r="B639" t="str">
            <v>Ht mart 24h</v>
          </cell>
          <cell r="C639" t="str">
            <v>Khách lẻ C6, thanh toán gối đơn</v>
          </cell>
          <cell r="D639" t="str">
            <v>Thành phố Hà Nội</v>
          </cell>
          <cell r="E639" t="str">
            <v>Quận Long Biên</v>
          </cell>
          <cell r="G639" t="str">
            <v>HN006</v>
          </cell>
          <cell r="H639" t="str">
            <v>Phan Trọng Cường</v>
          </cell>
          <cell r="I639" t="str">
            <v>MIENBAC;KLGT</v>
          </cell>
          <cell r="K639" t="str">
            <v>toà ruby2,  ngõ 33,  Phúc Lợi, Phúc Đồng, Long Biên, thành phố Hà Nội</v>
          </cell>
          <cell r="M639" t="str">
            <v>toà ruby2,  ngõ 33,  Phúc Lợi, Phúc Đồng, Long Biên, thành phố Hà Nội</v>
          </cell>
          <cell r="N639">
            <v>1</v>
          </cell>
          <cell r="O639" t="b">
            <v>0</v>
          </cell>
          <cell r="P639" t="str">
            <v>CÔNG TY TNHH MTV THƯƠNG MẠI VÀ DỊCH VỤ NGỌC THƠM</v>
          </cell>
          <cell r="Q639" t="str">
            <v>Miền Bắc</v>
          </cell>
          <cell r="R639" t="str">
            <v>KL00062</v>
          </cell>
        </row>
        <row r="640">
          <cell r="A640" t="str">
            <v>KL-HNI-HKM-00063</v>
          </cell>
          <cell r="B640" t="str">
            <v>Phương anh mart</v>
          </cell>
          <cell r="C640" t="str">
            <v>Khách lẻ C6, thanh toán gối đơn</v>
          </cell>
          <cell r="D640" t="str">
            <v>Thành phố Hà Nội</v>
          </cell>
          <cell r="E640" t="str">
            <v>Quận Hoàn Kiếm</v>
          </cell>
          <cell r="G640" t="str">
            <v>HN006</v>
          </cell>
          <cell r="H640" t="str">
            <v>Phan Trọng Cường</v>
          </cell>
          <cell r="I640" t="str">
            <v>MIENBAC;KLGT</v>
          </cell>
          <cell r="K640" t="str">
            <v>103 Hàng Bông, Phường Hàng Bông, quận Hoàn Kiếm, thành phố Hà Nội</v>
          </cell>
          <cell r="M640" t="str">
            <v>103 Hàng Bông, Phường Hàng Bông, quận Hoàn Kiếm, thành phố Hà Nội</v>
          </cell>
          <cell r="N640">
            <v>1</v>
          </cell>
          <cell r="O640" t="b">
            <v>0</v>
          </cell>
          <cell r="P640" t="str">
            <v>CÔNG TY TNHH MTV THƯƠNG MẠI VÀ DỊCH VỤ NGỌC THƠM</v>
          </cell>
          <cell r="Q640" t="str">
            <v>Miền Bắc</v>
          </cell>
          <cell r="R640" t="str">
            <v>KL00063</v>
          </cell>
        </row>
        <row r="641">
          <cell r="A641" t="str">
            <v>KL-HNI-HKM-00064</v>
          </cell>
          <cell r="B641" t="str">
            <v>Thu Trà food mart</v>
          </cell>
          <cell r="C641" t="str">
            <v>Khách lẻ C6, thanh toán gối đơn</v>
          </cell>
          <cell r="D641" t="str">
            <v>Thành phố Hà Nội</v>
          </cell>
          <cell r="E641" t="str">
            <v>Quận Hoàn Kiếm</v>
          </cell>
          <cell r="G641" t="str">
            <v>HN006</v>
          </cell>
          <cell r="H641" t="str">
            <v>Phan Trọng Cường</v>
          </cell>
          <cell r="I641" t="str">
            <v>MIENBAC;KLGT</v>
          </cell>
          <cell r="K641" t="str">
            <v>17 Hai Bà Trưng, phường Hàng Bài, quận Hoàn Kiếm, thành phố Hà Nội</v>
          </cell>
          <cell r="M641" t="str">
            <v>17 Hai Bà Trưng, phường Hàng Bài, quận Hoàn Kiếm, thành phố Hà Nội</v>
          </cell>
          <cell r="N641">
            <v>1</v>
          </cell>
          <cell r="O641" t="b">
            <v>0</v>
          </cell>
          <cell r="P641" t="str">
            <v>CÔNG TY TNHH MTV THƯƠNG MẠI VÀ DỊCH VỤ NGỌC THƠM</v>
          </cell>
          <cell r="Q641" t="str">
            <v>Miền Bắc</v>
          </cell>
          <cell r="R641" t="str">
            <v>KL00064</v>
          </cell>
        </row>
        <row r="642">
          <cell r="A642" t="str">
            <v>KL-HNI-HDC-00065</v>
          </cell>
          <cell r="B642" t="str">
            <v>Fresh Food</v>
          </cell>
          <cell r="C642" t="str">
            <v>Khách lẻ C6, thanh toán gối đơn</v>
          </cell>
          <cell r="D642" t="str">
            <v>Thành phố Hà Nội</v>
          </cell>
          <cell r="E642" t="str">
            <v>Huyện Hoài Đức</v>
          </cell>
          <cell r="G642" t="str">
            <v>HN007</v>
          </cell>
          <cell r="H642" t="str">
            <v>Đỗ Minh Quang</v>
          </cell>
          <cell r="I642" t="str">
            <v>KLGT</v>
          </cell>
          <cell r="K642" t="str">
            <v>Spendora An Khánh, Hoài Đức, thành phố Hà Nội</v>
          </cell>
          <cell r="M642" t="str">
            <v>Spendora An Khánh, Hoài Đức, thành phố Hà Nội</v>
          </cell>
          <cell r="N642">
            <v>1</v>
          </cell>
          <cell r="O642" t="b">
            <v>0</v>
          </cell>
          <cell r="P642" t="str">
            <v>CÔNG TY TNHH MTV THƯƠNG MẠI VÀ DỊCH VỤ NGỌC THƠM</v>
          </cell>
          <cell r="Q642" t="str">
            <v>Miền Bắc</v>
          </cell>
          <cell r="R642" t="str">
            <v>KL00065</v>
          </cell>
        </row>
        <row r="643">
          <cell r="A643" t="str">
            <v>KL-HNI-GLM-00066</v>
          </cell>
          <cell r="B643" t="str">
            <v>Vi Oanh - V-mart</v>
          </cell>
          <cell r="D643" t="str">
            <v>Thành phố Hà Nội</v>
          </cell>
          <cell r="E643" t="str">
            <v>Huyện Gia Lâm</v>
          </cell>
          <cell r="G643" t="str">
            <v>HN006</v>
          </cell>
          <cell r="H643" t="str">
            <v>Phan Trọng Cường</v>
          </cell>
          <cell r="I643" t="str">
            <v>MIENBAC;KLGT</v>
          </cell>
          <cell r="K643" t="str">
            <v>V-Mart, Số 135 Cửu Việt, Trâu Quỳ, Gia Lâm, Hà Nội</v>
          </cell>
          <cell r="M643" t="str">
            <v>V-Mart, Số 135 Cửu Việt, Trâu Quỳ, Gia Lâm, Hà Nội</v>
          </cell>
          <cell r="N643">
            <v>1</v>
          </cell>
          <cell r="O643" t="b">
            <v>0</v>
          </cell>
          <cell r="P643" t="str">
            <v>CÔNG TY TNHH MTV THƯƠNG MẠI VÀ DỊCH VỤ NGỌC THƠM</v>
          </cell>
          <cell r="Q643" t="str">
            <v>Miền Bắc</v>
          </cell>
          <cell r="R643" t="str">
            <v>KL00066</v>
          </cell>
        </row>
        <row r="644">
          <cell r="A644" t="str">
            <v>KL-HNI-NTL-00067</v>
          </cell>
          <cell r="B644" t="str">
            <v>Minh Thương Mart</v>
          </cell>
          <cell r="D644" t="str">
            <v>Thành phố Hà Nội</v>
          </cell>
          <cell r="E644" t="str">
            <v>Quận Nam Từ Liêm</v>
          </cell>
          <cell r="G644" t="str">
            <v>HN007</v>
          </cell>
          <cell r="H644" t="str">
            <v>Đỗ Minh Quang</v>
          </cell>
          <cell r="I644" t="str">
            <v>KLGT</v>
          </cell>
          <cell r="K644" t="str">
            <v>chung cư CT2 Hateco Apollo, Xuân Phương, Nam Từ Liêm, thành phố Hà Nội</v>
          </cell>
          <cell r="M644" t="str">
            <v>chung cư CT2 Hateco Apollo, Xuân Phương, Nam Từ Liêm, thành phố Hà Nội</v>
          </cell>
          <cell r="N644">
            <v>1</v>
          </cell>
          <cell r="O644" t="b">
            <v>0</v>
          </cell>
          <cell r="P644" t="str">
            <v>CÔNG TY TNHH MTV THƯƠNG MẠI VÀ DỊCH VỤ NGỌC THƠM</v>
          </cell>
          <cell r="Q644" t="str">
            <v>Miền Bắc</v>
          </cell>
          <cell r="R644" t="str">
            <v>KL00067</v>
          </cell>
        </row>
        <row r="645">
          <cell r="A645" t="str">
            <v>KL-HNI-HDG-00068</v>
          </cell>
          <cell r="B645" t="str">
            <v>Eco Mart , toà 143 Trần Phú</v>
          </cell>
          <cell r="D645" t="str">
            <v>Thành phố Hà Nội</v>
          </cell>
          <cell r="E645" t="str">
            <v>Quận Hà Đông</v>
          </cell>
          <cell r="G645" t="str">
            <v>HN007</v>
          </cell>
          <cell r="H645" t="str">
            <v>Đỗ Minh Quang</v>
          </cell>
          <cell r="I645" t="str">
            <v>KLGT</v>
          </cell>
          <cell r="K645" t="str">
            <v>Eco Mart , toà 143 Trần Phú, quận Hà Đông, thành phố Hà Nội</v>
          </cell>
          <cell r="M645" t="str">
            <v>Eco Mart , toà 143 Trần Phú, quận Hà Đông, thành phố Hà Nội</v>
          </cell>
          <cell r="N645">
            <v>1</v>
          </cell>
          <cell r="O645" t="b">
            <v>0</v>
          </cell>
          <cell r="P645" t="str">
            <v>CÔNG TY TNHH MTV THƯƠNG MẠI VÀ DỊCH VỤ NGỌC THƠM</v>
          </cell>
          <cell r="Q645" t="str">
            <v>Miền Bắc</v>
          </cell>
          <cell r="R645" t="str">
            <v>KL00068</v>
          </cell>
        </row>
        <row r="646">
          <cell r="A646" t="str">
            <v>KL-HNI-CGY-00069</v>
          </cell>
          <cell r="B646" t="str">
            <v>V+ Mart</v>
          </cell>
          <cell r="D646" t="str">
            <v>Thành phố Hà Nội</v>
          </cell>
          <cell r="E646" t="str">
            <v>Quận Cầu Giấy</v>
          </cell>
          <cell r="G646" t="str">
            <v>HN007</v>
          </cell>
          <cell r="H646" t="str">
            <v>Đỗ Minh Quang</v>
          </cell>
          <cell r="I646" t="str">
            <v>KLGT</v>
          </cell>
          <cell r="K646" t="str">
            <v>Tòa Luxury View 32D Dương Đình Nghệ, phường Yên Hòa, quận Cầu Giấy, thành phố Hà Nội</v>
          </cell>
          <cell r="M646" t="str">
            <v>Tòa Luxury View 32D Dương Đình Nghệ, phường Yên Hòa, quận Cầu Giấy, thành phố Hà Nội</v>
          </cell>
          <cell r="N646">
            <v>1</v>
          </cell>
          <cell r="O646" t="b">
            <v>0</v>
          </cell>
          <cell r="P646" t="str">
            <v>CÔNG TY TNHH MTV THƯƠNG MẠI VÀ DỊCH VỤ NGỌC THƠM</v>
          </cell>
          <cell r="Q646" t="str">
            <v>Miền Bắc</v>
          </cell>
          <cell r="R646" t="str">
            <v>KL00069</v>
          </cell>
        </row>
        <row r="647">
          <cell r="A647" t="str">
            <v>KL-HNI-CGY-00070</v>
          </cell>
          <cell r="B647" t="str">
            <v>Phúc Nguyên Mart</v>
          </cell>
          <cell r="C647" t="str">
            <v>Khách lẻ C6, thanh toán gối đơn</v>
          </cell>
          <cell r="D647" t="str">
            <v>Thành phố Hà Nội</v>
          </cell>
          <cell r="E647" t="str">
            <v>Quận Cầu Giấy</v>
          </cell>
          <cell r="G647" t="str">
            <v>HN007</v>
          </cell>
          <cell r="H647" t="str">
            <v>Đỗ Minh Quang</v>
          </cell>
          <cell r="I647" t="str">
            <v>KLGT</v>
          </cell>
          <cell r="K647" t="str">
            <v>39/44 Trần Thái Tông, Dịch Vọng Hậu, Cầu Giấy, Hà Nội</v>
          </cell>
          <cell r="M647" t="str">
            <v>39/44 Trần Thái Tông, Dịch Vọng Hậu, Cầu Giấy, Hà Nội</v>
          </cell>
          <cell r="N647">
            <v>1</v>
          </cell>
          <cell r="O647" t="b">
            <v>0</v>
          </cell>
          <cell r="P647" t="str">
            <v>CÔNG TY TNHH MTV THƯƠNG MẠI VÀ DỊCH VỤ NGỌC THƠM</v>
          </cell>
          <cell r="Q647" t="str">
            <v>Miền Bắc</v>
          </cell>
          <cell r="R647" t="str">
            <v>KL00070</v>
          </cell>
        </row>
        <row r="648">
          <cell r="A648" t="str">
            <v>KL-HNI-BTL-00071</v>
          </cell>
          <cell r="B648" t="str">
            <v>Đức Linh Mart</v>
          </cell>
          <cell r="C648" t="str">
            <v>Khách lẻ C6, thanh toán gối đơn</v>
          </cell>
          <cell r="D648" t="str">
            <v>Thành phố Hà Nội</v>
          </cell>
          <cell r="E648" t="str">
            <v>Quận Bắc Từ Liêm</v>
          </cell>
          <cell r="G648" t="str">
            <v>HN007</v>
          </cell>
          <cell r="H648" t="str">
            <v>Đỗ Minh Quang</v>
          </cell>
          <cell r="I648" t="str">
            <v>KLGT</v>
          </cell>
          <cell r="K648" t="str">
            <v>OCT5 RESCO, phường Cổ nhuế, quận Bắc Từ Liêm, thành phố Hà Nội</v>
          </cell>
          <cell r="M648" t="str">
            <v>OCT5 RESCO, phường Cổ nhuế, quận Bắc Từ Liêm, thành phố Hà Nội</v>
          </cell>
          <cell r="N648">
            <v>1</v>
          </cell>
          <cell r="O648" t="b">
            <v>0</v>
          </cell>
          <cell r="P648" t="str">
            <v>CÔNG TY TNHH MTV THƯƠNG MẠI VÀ DỊCH VỤ NGỌC THƠM</v>
          </cell>
          <cell r="Q648" t="str">
            <v>Miền Bắc</v>
          </cell>
          <cell r="R648" t="str">
            <v>KL00071</v>
          </cell>
        </row>
        <row r="649">
          <cell r="A649" t="str">
            <v>KL-HNI-LBN-00072</v>
          </cell>
          <cell r="B649" t="str">
            <v>CT Mart</v>
          </cell>
          <cell r="C649" t="str">
            <v>Khách lẻ C6, thanh toán gối đơn</v>
          </cell>
          <cell r="D649" t="str">
            <v>Thành phố Hà Nội</v>
          </cell>
          <cell r="E649" t="str">
            <v>Quận Long Biên</v>
          </cell>
          <cell r="G649" t="str">
            <v>HN006</v>
          </cell>
          <cell r="H649" t="str">
            <v>Phan Trọng Cường</v>
          </cell>
          <cell r="I649" t="str">
            <v>MIENBAC;KLGT</v>
          </cell>
          <cell r="K649" t="str">
            <v>No 11a khu đô thị Sài Đồng, Long Biên , Hà Nội</v>
          </cell>
          <cell r="M649" t="str">
            <v>No 11a khu đô thị Sài Đồng, Long Biên , Hà Nội</v>
          </cell>
          <cell r="N649">
            <v>1</v>
          </cell>
          <cell r="O649" t="b">
            <v>0</v>
          </cell>
          <cell r="P649" t="str">
            <v>CÔNG TY TNHH MTV THƯƠNG MẠI VÀ DỊCH VỤ NGỌC THƠM</v>
          </cell>
          <cell r="Q649" t="str">
            <v>Miền Bắc</v>
          </cell>
          <cell r="R649" t="str">
            <v>KL00072</v>
          </cell>
        </row>
        <row r="650">
          <cell r="A650" t="str">
            <v>KL-HNI-GLM-00073</v>
          </cell>
          <cell r="B650" t="str">
            <v>Link mart</v>
          </cell>
          <cell r="C650" t="str">
            <v>Khách lẻ C6, thanh toán ngay chiết khấu 5%</v>
          </cell>
          <cell r="D650" t="str">
            <v>Thành phố Hà Nội</v>
          </cell>
          <cell r="E650" t="str">
            <v>Quận Long Biên</v>
          </cell>
          <cell r="G650" t="str">
            <v>HN006</v>
          </cell>
          <cell r="H650" t="str">
            <v>Phan Trọng Cường</v>
          </cell>
          <cell r="I650" t="str">
            <v>MIENBAC;KLGT</v>
          </cell>
          <cell r="K650" t="str">
            <v>toà Ruby3 Phúc Lợi, Phúc Đồng, Long Biên, thành phố Hà Nội</v>
          </cell>
          <cell r="M650" t="str">
            <v>toà Ruby3 Phúc Lợi, Phúc Đồng, Long Biên, thành phố Hà Nội</v>
          </cell>
          <cell r="N650">
            <v>1</v>
          </cell>
          <cell r="O650" t="b">
            <v>0</v>
          </cell>
          <cell r="P650" t="str">
            <v>CÔNG TY TNHH MTV THƯƠNG MẠI VÀ DỊCH VỤ NGỌC THƠM</v>
          </cell>
          <cell r="Q650" t="str">
            <v>Miền Bắc</v>
          </cell>
          <cell r="R650" t="str">
            <v>KL00073</v>
          </cell>
        </row>
        <row r="651">
          <cell r="A651" t="str">
            <v>KL-HNI-NTL-00074</v>
          </cell>
          <cell r="B651" t="str">
            <v>V's Mart</v>
          </cell>
          <cell r="C651" t="str">
            <v>Khách lẻ C6, thanh toán gối đơn</v>
          </cell>
          <cell r="D651" t="str">
            <v>Thành phố Hà Nội</v>
          </cell>
          <cell r="E651" t="str">
            <v>Quận Nam Từ Liêm</v>
          </cell>
          <cell r="G651" t="str">
            <v>HN007</v>
          </cell>
          <cell r="H651" t="str">
            <v>Đỗ Minh Quang</v>
          </cell>
          <cell r="I651" t="str">
            <v>KLGT</v>
          </cell>
          <cell r="K651" t="str">
            <v>Tòa A2 Vinhomes Gardenia, Hàm Nghi, Nam Từ Liêm, thành phố Hà Nội</v>
          </cell>
          <cell r="M651" t="str">
            <v>Tòa A2 Vinhomes Gardenia, Hàm Nghi, Nam Từ Liêm, thành phố Hà Nội</v>
          </cell>
          <cell r="N651">
            <v>1</v>
          </cell>
          <cell r="O651" t="b">
            <v>0</v>
          </cell>
          <cell r="P651" t="str">
            <v>CÔNG TY TNHH MTV THƯƠNG MẠI VÀ DỊCH VỤ NGỌC THƠM</v>
          </cell>
          <cell r="Q651" t="str">
            <v>Miền Bắc</v>
          </cell>
          <cell r="R651" t="str">
            <v>KL00074</v>
          </cell>
        </row>
        <row r="652">
          <cell r="A652" t="str">
            <v>KL-HNI-NTL-00075</v>
          </cell>
          <cell r="B652" t="str">
            <v>Siêu thị Mini Market</v>
          </cell>
          <cell r="C652" t="str">
            <v>Khách lẻ C6, thanh toán gối đơn</v>
          </cell>
          <cell r="D652" t="str">
            <v>Thành phố Hà Nội</v>
          </cell>
          <cell r="E652" t="str">
            <v>Quận Nam Từ Liêm</v>
          </cell>
          <cell r="G652" t="str">
            <v>HN007</v>
          </cell>
          <cell r="H652" t="str">
            <v>Đỗ Minh Quang</v>
          </cell>
          <cell r="I652" t="str">
            <v>KLGT</v>
          </cell>
          <cell r="K652" t="str">
            <v>S205 Vinhomes Smartcity, Tây Mỗ, Nam Từ Liêm, thành phố Hà Nội</v>
          </cell>
          <cell r="M652" t="str">
            <v>S205 Vinhomes Smartcity, Tây Mỗ, Nam Từ Liêm, thành phố Hà Nội</v>
          </cell>
          <cell r="N652">
            <v>1</v>
          </cell>
          <cell r="O652" t="b">
            <v>0</v>
          </cell>
          <cell r="P652" t="str">
            <v>CÔNG TY TNHH MTV THƯƠNG MẠI VÀ DỊCH VỤ NGỌC THƠM</v>
          </cell>
          <cell r="Q652" t="str">
            <v>Miền Bắc</v>
          </cell>
          <cell r="R652" t="str">
            <v>KL00075</v>
          </cell>
        </row>
        <row r="653">
          <cell r="A653" t="str">
            <v>KL-HNI-GLM-00076</v>
          </cell>
          <cell r="B653" t="str">
            <v>RuBy Mart</v>
          </cell>
          <cell r="C653" t="str">
            <v>Khách lẻ C6, Khách hàng mở mới chiết khấu 7%</v>
          </cell>
          <cell r="D653" t="str">
            <v>Thành phố Hà Nội</v>
          </cell>
          <cell r="E653" t="str">
            <v>Huyện Gia Lâm</v>
          </cell>
          <cell r="G653" t="str">
            <v>HN006</v>
          </cell>
          <cell r="H653" t="str">
            <v>Phan Trọng Cường</v>
          </cell>
          <cell r="I653" t="str">
            <v>MIENBAC;KLGT</v>
          </cell>
          <cell r="K653" t="str">
            <v>Tòa S2.02 Vinhome Ocean Park, Đa Tốn, Gia Lâm, Hà Nội</v>
          </cell>
          <cell r="M653" t="str">
            <v>Tòa S2.02 Vinhome Ocean Park, Đa Tốn, Gia Lâm, Hà Nội</v>
          </cell>
          <cell r="N653">
            <v>1</v>
          </cell>
          <cell r="O653" t="b">
            <v>0</v>
          </cell>
          <cell r="P653" t="str">
            <v>CÔNG TY TNHH MTV THƯƠNG MẠI VÀ DỊCH VỤ NGỌC THƠM</v>
          </cell>
          <cell r="Q653" t="str">
            <v>Miền Bắc</v>
          </cell>
          <cell r="R653" t="str">
            <v>KL00076</v>
          </cell>
        </row>
        <row r="654">
          <cell r="A654" t="str">
            <v>KL-HNI-GLM-00077</v>
          </cell>
          <cell r="B654" t="str">
            <v>PT mart</v>
          </cell>
          <cell r="C654" t="str">
            <v>Khách lẻ C6, Khách hàng mở mới chiết khấu 7%</v>
          </cell>
          <cell r="D654" t="str">
            <v>Thành phố Hà Nội</v>
          </cell>
          <cell r="E654" t="str">
            <v>Huyện Gia Lâm</v>
          </cell>
          <cell r="G654" t="str">
            <v>HN006</v>
          </cell>
          <cell r="H654" t="str">
            <v>Phan Trọng Cường</v>
          </cell>
          <cell r="I654" t="str">
            <v>MIENBAC;KLGT</v>
          </cell>
          <cell r="K654" t="str">
            <v>Tòa S2.01 Vinhome Ocean Park, Đa Tốn, Gia Lâm, Hà Nội</v>
          </cell>
          <cell r="M654" t="str">
            <v>Tòa S2.01 Vinhome Ocean Park, Đa Tốn, Gia Lâm, Hà Nội</v>
          </cell>
          <cell r="N654">
            <v>1</v>
          </cell>
          <cell r="O654" t="b">
            <v>0</v>
          </cell>
          <cell r="P654" t="str">
            <v>CÔNG TY TNHH MTV THƯƠNG MẠI VÀ DỊCH VỤ NGỌC THƠM</v>
          </cell>
          <cell r="Q654" t="str">
            <v>Miền Bắc</v>
          </cell>
          <cell r="R654" t="str">
            <v>KL00077</v>
          </cell>
        </row>
        <row r="655">
          <cell r="A655" t="str">
            <v>Kai Mart-HNI-LBN-078</v>
          </cell>
          <cell r="B655" t="str">
            <v>Kai Mart - Tòa S1.12 Vinhome Ocean Park</v>
          </cell>
          <cell r="C655" t="str">
            <v>Khách lẻ C6, Thanh toán gối đơn</v>
          </cell>
          <cell r="D655" t="str">
            <v>Thành phố Hà Nội</v>
          </cell>
          <cell r="E655" t="str">
            <v>Huyện Gia Lâm</v>
          </cell>
          <cell r="G655" t="str">
            <v>HN009</v>
          </cell>
          <cell r="H655" t="str">
            <v>Vũ Anh Tuấn</v>
          </cell>
          <cell r="I655" t="str">
            <v>KLGT</v>
          </cell>
          <cell r="K655" t="str">
            <v>Tòa S1.12 Vinhome Ocean Park, Đa Tốn , Gia Lâm, Hà Nội</v>
          </cell>
          <cell r="M655" t="str">
            <v>Tòa S1.12 Vinhome Ocean Park, Đa Tốn , Gia Lâm, Hà Nội</v>
          </cell>
          <cell r="N655">
            <v>1</v>
          </cell>
          <cell r="O655" t="b">
            <v>0</v>
          </cell>
          <cell r="P655" t="str">
            <v>CÔNG TY TNHH MTV THƯƠNG MẠI VÀ DỊCH VỤ NGỌC THƠM</v>
          </cell>
          <cell r="Q655" t="str">
            <v>Miền Bắc</v>
          </cell>
          <cell r="R655" t="str">
            <v>Kai Mart</v>
          </cell>
        </row>
        <row r="656">
          <cell r="A656" t="str">
            <v>Kai Mart-HNI-LBN-079</v>
          </cell>
          <cell r="B656" t="str">
            <v>Kai Mart - Tòa S2.08 Vinhome Ocean Park</v>
          </cell>
          <cell r="C656" t="str">
            <v>Khách lẻ C6, Thanh toán gối đơn</v>
          </cell>
          <cell r="D656" t="str">
            <v>Thành phố Hà Nội</v>
          </cell>
          <cell r="E656" t="str">
            <v>Huyện Gia Lâm</v>
          </cell>
          <cell r="G656" t="str">
            <v>HN009</v>
          </cell>
          <cell r="H656" t="str">
            <v>Vũ Anh Tuấn</v>
          </cell>
          <cell r="I656" t="str">
            <v>KLGT</v>
          </cell>
          <cell r="K656" t="str">
            <v>Tòa S2.08 Vinhome Ocean Park, Đa Tốn , Gia Lâm, Hà Nội</v>
          </cell>
          <cell r="M656" t="str">
            <v>Tòa S2.08 Vinhome Ocean Park, Đa Tốn , Gia Lâm, Hà Nội</v>
          </cell>
          <cell r="N656">
            <v>1</v>
          </cell>
          <cell r="O656" t="b">
            <v>0</v>
          </cell>
          <cell r="P656" t="str">
            <v>CÔNG TY TNHH MTV THƯƠNG MẠI VÀ DỊCH VỤ NGỌC THƠM</v>
          </cell>
          <cell r="Q656" t="str">
            <v>Miền Bắc</v>
          </cell>
          <cell r="R656" t="str">
            <v>Kai Mart</v>
          </cell>
        </row>
        <row r="657">
          <cell r="A657" t="e">
            <v>#N/A</v>
          </cell>
          <cell r="B657" t="str">
            <v>Kai Mart - Tòa R1.05 Vinhome Ocean Park</v>
          </cell>
          <cell r="C657" t="str">
            <v>Khách lẻ C6, Thanh toán gối đơn</v>
          </cell>
          <cell r="D657" t="str">
            <v>Thành phố Hà Nội</v>
          </cell>
          <cell r="E657" t="str">
            <v>Huyện Gia Lâm</v>
          </cell>
          <cell r="G657" t="str">
            <v>HN009</v>
          </cell>
          <cell r="H657" t="str">
            <v>Vũ Anh Tuấn</v>
          </cell>
          <cell r="I657" t="str">
            <v>KLGT</v>
          </cell>
          <cell r="K657" t="str">
            <v>Tòa R1.05 Vinhome Ocean Park, Đa Tốn , Gia Lâm, Hà Nội</v>
          </cell>
          <cell r="M657" t="str">
            <v>Tòa R1.05 Vinhome Ocean Park, Đa Tốn , Gia Lâm, Hà Nội</v>
          </cell>
          <cell r="N657">
            <v>1</v>
          </cell>
          <cell r="O657" t="b">
            <v>0</v>
          </cell>
          <cell r="P657" t="str">
            <v>CÔNG TY TNHH MTV THƯƠNG MẠI VÀ DỊCH VỤ NGỌC THƠM</v>
          </cell>
          <cell r="Q657" t="str">
            <v>Miền Bắc</v>
          </cell>
          <cell r="R657" t="str">
            <v>Kai Mart</v>
          </cell>
        </row>
        <row r="658">
          <cell r="A658" t="str">
            <v>KL-HNI-NTL-00081</v>
          </cell>
          <cell r="B658" t="str">
            <v>Start Mart, SH18 toà S201 Vinhomes Smartcity Tây Mỗ</v>
          </cell>
          <cell r="C658" t="str">
            <v>Khách lẻ C6, Thanh toán gối đơn</v>
          </cell>
          <cell r="D658" t="str">
            <v>Thành phố Hà Nội</v>
          </cell>
          <cell r="E658" t="str">
            <v>Quận Nam Từ Liêm</v>
          </cell>
          <cell r="G658" t="str">
            <v>HN007</v>
          </cell>
          <cell r="H658" t="str">
            <v>Đỗ Minh Quang</v>
          </cell>
          <cell r="I658" t="str">
            <v>KLGT</v>
          </cell>
          <cell r="K658" t="str">
            <v>Start Mart, SH18 toà S201 Vinhomes Smartcity Tây Mỗ, Nam Từ Liêm, Thành phố Hà Nội</v>
          </cell>
          <cell r="M658" t="str">
            <v>Start Mart, SH18 toà S201 Vinhomes Smartcity Tây Mỗ, Nam Từ Liêm, Thành phố Hà Nội</v>
          </cell>
          <cell r="N658">
            <v>1</v>
          </cell>
          <cell r="O658" t="b">
            <v>0</v>
          </cell>
          <cell r="P658" t="str">
            <v>CÔNG TY TNHH MTV THƯƠNG MẠI VÀ DỊCH VỤ NGỌC THƠM</v>
          </cell>
          <cell r="Q658" t="str">
            <v>Miền Bắc</v>
          </cell>
          <cell r="R658" t="str">
            <v>KL00081</v>
          </cell>
        </row>
        <row r="659">
          <cell r="A659" t="str">
            <v>KL-HNI-SSN-00082</v>
          </cell>
          <cell r="B659" t="str">
            <v>Em Hằng đội 2 Xuân Bách</v>
          </cell>
          <cell r="C659" t="str">
            <v>Khách lẻ C6, thanh toán ngay, CKCĐ 7%</v>
          </cell>
          <cell r="D659" t="str">
            <v>Thành phố Hà Nội</v>
          </cell>
          <cell r="E659" t="str">
            <v>Huyện Sóc Sơn</v>
          </cell>
          <cell r="G659" t="str">
            <v>HN007</v>
          </cell>
          <cell r="H659" t="str">
            <v>Đỗ Minh Quang</v>
          </cell>
          <cell r="I659" t="str">
            <v>KLGT</v>
          </cell>
          <cell r="K659" t="str">
            <v>đối diên winmart đội 2 Xuân Bách, huyện Sóc Sơn, thành phố Hà Nội</v>
          </cell>
          <cell r="M659" t="str">
            <v>đối diên winmart đội 2 Xuân Bách, huyện Sóc Sơn, thành phố Hà Nội</v>
          </cell>
          <cell r="N659">
            <v>1</v>
          </cell>
          <cell r="O659" t="b">
            <v>0</v>
          </cell>
          <cell r="P659" t="str">
            <v>CÔNG TY TNHH MTV THƯƠNG MẠI VÀ DỊCH VỤ NGỌC THƠM</v>
          </cell>
          <cell r="Q659" t="str">
            <v>Miền Bắc</v>
          </cell>
          <cell r="R659" t="str">
            <v>KL00082</v>
          </cell>
        </row>
        <row r="660">
          <cell r="A660" t="str">
            <v>KL-HNI-CGY-00083</v>
          </cell>
          <cell r="B660" t="str">
            <v>Pol mart</v>
          </cell>
          <cell r="C660" t="str">
            <v>Khách lẻ C6, thanh toán ngay, CKCĐ 7%</v>
          </cell>
          <cell r="D660" t="str">
            <v>Thành phố Hà Nội</v>
          </cell>
          <cell r="E660" t="str">
            <v>Quận Cầu Giấy</v>
          </cell>
          <cell r="G660" t="str">
            <v>HN007</v>
          </cell>
          <cell r="H660" t="str">
            <v>Đỗ Minh Quang</v>
          </cell>
          <cell r="I660" t="str">
            <v>KLGT</v>
          </cell>
          <cell r="K660" t="str">
            <v>N07 B2 Khu đô thị Dịch Vọng, đường Thành Thái, quận Cầu Giấy, Hà Nội</v>
          </cell>
          <cell r="M660" t="str">
            <v>N07 B2 Khu đô thị Dịch Vọng, đường Thành Thái, quận Cầu Giấy, Hà Nội</v>
          </cell>
          <cell r="N660">
            <v>1</v>
          </cell>
          <cell r="O660" t="b">
            <v>0</v>
          </cell>
          <cell r="P660" t="str">
            <v>CÔNG TY TNHH MTV THƯƠNG MẠI VÀ DỊCH VỤ NGỌC THƠM</v>
          </cell>
          <cell r="Q660" t="str">
            <v>Miền Bắc</v>
          </cell>
          <cell r="R660" t="str">
            <v>KL00083</v>
          </cell>
        </row>
        <row r="661">
          <cell r="A661" t="str">
            <v>KL-HNI-NTL-00084</v>
          </cell>
          <cell r="B661" t="str">
            <v>Eco Mart, West Point Đỗ Đức Dục</v>
          </cell>
          <cell r="C661" t="str">
            <v>Khách lẻ C6, thanh toán gối đơn</v>
          </cell>
          <cell r="D661" t="str">
            <v>Thành phố Hà Nội</v>
          </cell>
          <cell r="E661" t="str">
            <v>Quận Nam Từ Liêm</v>
          </cell>
          <cell r="G661" t="str">
            <v>HN007</v>
          </cell>
          <cell r="H661" t="str">
            <v>Đỗ Minh Quang</v>
          </cell>
          <cell r="I661" t="str">
            <v>KLGT</v>
          </cell>
          <cell r="K661" t="str">
            <v>West Point Đỗ Đức Dục, Nam Từ Liêm, thành phố Hà Nội</v>
          </cell>
          <cell r="M661" t="str">
            <v>West Point Đỗ Đức Dục, Nam Từ Liêm, thành phố Hà Nội</v>
          </cell>
          <cell r="N661">
            <v>1</v>
          </cell>
          <cell r="O661" t="b">
            <v>0</v>
          </cell>
          <cell r="P661" t="str">
            <v>CÔNG TY TNHH MTV THƯƠNG MẠI VÀ DỊCH VỤ NGỌC THƠM</v>
          </cell>
          <cell r="Q661" t="str">
            <v>Miền Bắc</v>
          </cell>
          <cell r="R661" t="str">
            <v>KL00084</v>
          </cell>
        </row>
        <row r="662">
          <cell r="A662" t="str">
            <v>KL-HNI-NTL-00085</v>
          </cell>
          <cell r="B662" t="str">
            <v>Mini Mart, 79 ngõ 2 Đại Lộ Thăng Long</v>
          </cell>
          <cell r="C662" t="str">
            <v>Khách lẻ C6, thanh toán gối đơn</v>
          </cell>
          <cell r="D662" t="str">
            <v>Thành phố Hà Nội</v>
          </cell>
          <cell r="E662" t="str">
            <v>Quận Nam Từ Liêm</v>
          </cell>
          <cell r="G662" t="str">
            <v>HN007</v>
          </cell>
          <cell r="H662" t="str">
            <v>Đỗ Minh Quang</v>
          </cell>
          <cell r="I662" t="str">
            <v>KLGT</v>
          </cell>
          <cell r="K662" t="str">
            <v>79 ngõ 2 Đại Lộ Thăng Long, Nam Từ Liêm, thành phố Hà Nội</v>
          </cell>
          <cell r="M662" t="str">
            <v>79 ngõ 2 Đại Lộ Thăng Long, Nam Từ Liêm, thành phố Hà Nội</v>
          </cell>
          <cell r="N662">
            <v>1</v>
          </cell>
          <cell r="O662" t="b">
            <v>0</v>
          </cell>
          <cell r="P662" t="str">
            <v>CÔNG TY TNHH MTV THƯƠNG MẠI VÀ DỊCH VỤ NGỌC THƠM</v>
          </cell>
          <cell r="Q662" t="str">
            <v>Miền Bắc</v>
          </cell>
          <cell r="R662" t="str">
            <v>KL00085</v>
          </cell>
        </row>
        <row r="663">
          <cell r="A663" t="str">
            <v>KL-HNI-HBT-00087</v>
          </cell>
          <cell r="B663" t="str">
            <v>An food, toà A3 Thăng Long garden</v>
          </cell>
          <cell r="C663" t="str">
            <v/>
          </cell>
          <cell r="D663" t="str">
            <v>Thành phố Hà Nội</v>
          </cell>
          <cell r="E663" t="str">
            <v>Quận Hai Bà Trưng</v>
          </cell>
          <cell r="G663" t="str">
            <v>HN007</v>
          </cell>
          <cell r="H663" t="str">
            <v>Đỗ Minh Quang</v>
          </cell>
          <cell r="I663" t="str">
            <v>MIENBAC;KLGT</v>
          </cell>
          <cell r="K663" t="str">
            <v>toà A3 Thăng Long garden, 250 Minh Khai, Q. Hai Bà Trưng, thành phố Hà Nội</v>
          </cell>
          <cell r="M663" t="str">
            <v>toà A3 Thăng Long garden, 250 Minh Khai, Q. Hai Bà Trưng, thành phố Hà Nội</v>
          </cell>
          <cell r="N663">
            <v>1</v>
          </cell>
          <cell r="O663" t="b">
            <v>0</v>
          </cell>
          <cell r="P663" t="str">
            <v>CÔNG TY TNHH MTV THƯƠNG MẠI VÀ DỊCH VỤ NGỌC THƠM</v>
          </cell>
          <cell r="Q663" t="str">
            <v>Miền Bắc</v>
          </cell>
          <cell r="R663" t="str">
            <v>KL00087</v>
          </cell>
        </row>
        <row r="664">
          <cell r="A664" t="str">
            <v>KL-HNI-HMI-00088</v>
          </cell>
          <cell r="B664" t="str">
            <v>Tik' Mart, Sh01 Park 12</v>
          </cell>
          <cell r="C664" t="str">
            <v/>
          </cell>
          <cell r="D664" t="str">
            <v>Thành phố Hà Nội</v>
          </cell>
          <cell r="E664" t="str">
            <v>Quận Hoàng Mai</v>
          </cell>
          <cell r="G664" t="str">
            <v>HN007</v>
          </cell>
          <cell r="H664" t="str">
            <v>Đỗ Minh Quang</v>
          </cell>
          <cell r="I664" t="str">
            <v>MIENBAC;KLGT</v>
          </cell>
          <cell r="K664" t="str">
            <v>Sh01 Park 12 , Times City, Hoàng Mai, thành phố Hà Nội</v>
          </cell>
          <cell r="M664" t="str">
            <v>Sh01 Park 12 , Times City, Hoàng Mai, thành phố Hà Nội</v>
          </cell>
          <cell r="N664">
            <v>1</v>
          </cell>
          <cell r="O664" t="b">
            <v>0</v>
          </cell>
          <cell r="P664" t="str">
            <v>CÔNG TY TNHH MTV THƯƠNG MẠI VÀ DỊCH VỤ NGỌC THƠM</v>
          </cell>
          <cell r="Q664" t="str">
            <v>Miền Bắc</v>
          </cell>
          <cell r="R664" t="str">
            <v>KL00088</v>
          </cell>
        </row>
        <row r="665">
          <cell r="A665" t="str">
            <v>KL-HNI-GLM-00089</v>
          </cell>
          <cell r="B665" t="str">
            <v>24/7 mart</v>
          </cell>
          <cell r="C665" t="str">
            <v/>
          </cell>
          <cell r="D665" t="str">
            <v>Thành phố Hà Nội</v>
          </cell>
          <cell r="E665" t="str">
            <v>Huyện Gia Lâm</v>
          </cell>
          <cell r="G665" t="str">
            <v>HN006</v>
          </cell>
          <cell r="H665" t="str">
            <v>Phan Trọng Cường</v>
          </cell>
          <cell r="I665" t="str">
            <v>MIENBAC;KLGT</v>
          </cell>
          <cell r="K665" t="str">
            <v>S2.07 Vin Ocean park, huyện Gia Lâm, thành phố Hà Nội</v>
          </cell>
          <cell r="M665" t="str">
            <v>S2.07 Vin Ocean park, huyện Gia Lâm, thành phố Hà Nội</v>
          </cell>
          <cell r="N665">
            <v>1</v>
          </cell>
          <cell r="O665" t="b">
            <v>0</v>
          </cell>
          <cell r="P665" t="str">
            <v>CÔNG TY TNHH MTV THƯƠNG MẠI VÀ DỊCH VỤ NGỌC THƠM</v>
          </cell>
          <cell r="Q665" t="str">
            <v>Miền Bắc</v>
          </cell>
          <cell r="R665" t="str">
            <v>KL00089</v>
          </cell>
        </row>
        <row r="666">
          <cell r="A666" t="str">
            <v>KL-HNI-NTL-00091</v>
          </cell>
          <cell r="B666" t="str">
            <v>Welmart, D14 the Manor Mỹ Đình</v>
          </cell>
          <cell r="C666" t="str">
            <v/>
          </cell>
          <cell r="D666" t="str">
            <v>Thành phố Hà Nội</v>
          </cell>
          <cell r="E666" t="str">
            <v>Quận Nam Từ Liêm</v>
          </cell>
          <cell r="G666" t="str">
            <v>HN007</v>
          </cell>
          <cell r="H666" t="str">
            <v>Đỗ Minh Quang</v>
          </cell>
          <cell r="I666" t="str">
            <v>KLGT</v>
          </cell>
          <cell r="K666" t="str">
            <v>D14 the Manor Mỹ Đình, Nam Từ Liêm, thành phố Hà Nội</v>
          </cell>
          <cell r="M666" t="str">
            <v>D14 the Manor Mỹ Đình, Nam Từ Liêm, thành phố Hà Nội</v>
          </cell>
          <cell r="N666">
            <v>1</v>
          </cell>
          <cell r="O666" t="b">
            <v>0</v>
          </cell>
          <cell r="P666" t="str">
            <v>CÔNG TY TNHH MTV THƯƠNG MẠI VÀ DỊCH VỤ NGỌC THƠM</v>
          </cell>
          <cell r="Q666" t="str">
            <v>Miền Bắc</v>
          </cell>
          <cell r="R666" t="str">
            <v>KL00091</v>
          </cell>
        </row>
        <row r="667">
          <cell r="A667" t="str">
            <v>KL-HNI-LBN-00092</v>
          </cell>
          <cell r="B667" t="str">
            <v>Green mart- hope resident</v>
          </cell>
          <cell r="C667" t="str">
            <v/>
          </cell>
          <cell r="D667" t="str">
            <v>Thành phố Hà Nội</v>
          </cell>
          <cell r="E667" t="str">
            <v>Quận Long Biên</v>
          </cell>
          <cell r="G667" t="str">
            <v>HN006</v>
          </cell>
          <cell r="H667" t="str">
            <v>Phan Trọng Cường</v>
          </cell>
          <cell r="I667" t="str">
            <v>MIENBAC;KLGT</v>
          </cell>
          <cell r="K667" t="str">
            <v>Green mart- Hope Resident, phường Phúc Đồng, quận Long Biên, thành phố Hà Nội</v>
          </cell>
          <cell r="M667" t="str">
            <v>Green mart- Hope Resident, phường Phúc Đồng, quận Long Biên, thành phố Hà Nội</v>
          </cell>
          <cell r="N667">
            <v>1</v>
          </cell>
          <cell r="O667" t="b">
            <v>0</v>
          </cell>
          <cell r="P667" t="str">
            <v>CÔNG TY TNHH MTV THƯƠNG MẠI VÀ DỊCH VỤ NGỌC THƠM</v>
          </cell>
          <cell r="Q667" t="str">
            <v>Miền Bắc</v>
          </cell>
          <cell r="R667" t="str">
            <v>KL00092</v>
          </cell>
        </row>
        <row r="668">
          <cell r="A668" t="str">
            <v>KL-HNI-NTL-00093</v>
          </cell>
          <cell r="B668" t="str">
            <v>Minh Anh Mart</v>
          </cell>
          <cell r="D668" t="str">
            <v>Thành phố Hà Nội</v>
          </cell>
          <cell r="E668" t="str">
            <v>Quận Nam Từ Liêm</v>
          </cell>
          <cell r="G668" t="str">
            <v>HN007</v>
          </cell>
          <cell r="H668" t="str">
            <v>Đỗ Minh Quang</v>
          </cell>
          <cell r="I668" t="str">
            <v>KLGT</v>
          </cell>
          <cell r="K668" t="str">
            <v>I5 Imperia Vinhomes Smartcity Tây Mỗ, Nam Từ Liêm, thành phố Hà Nội</v>
          </cell>
          <cell r="M668" t="str">
            <v>I5 Imperia Vinhomes Smartcity Tây Mỗ, Nam Từ Liêm, thành phố Hà Nội</v>
          </cell>
          <cell r="N668">
            <v>1</v>
          </cell>
          <cell r="O668" t="b">
            <v>0</v>
          </cell>
          <cell r="P668" t="str">
            <v>CÔNG TY TNHH MTV THƯƠNG MẠI VÀ DỊCH VỤ NGỌC THƠM</v>
          </cell>
          <cell r="Q668" t="str">
            <v>Miền Bắc</v>
          </cell>
          <cell r="R668" t="str">
            <v>KL00093</v>
          </cell>
        </row>
        <row r="669">
          <cell r="A669" t="str">
            <v>KL-HNI-NTL-00094</v>
          </cell>
          <cell r="B669" t="str">
            <v>TK Mart</v>
          </cell>
          <cell r="C669" t="str">
            <v>Khách lẻ C6, thanh toán gối đơn</v>
          </cell>
          <cell r="D669" t="str">
            <v>Thành phố Hà Nội</v>
          </cell>
          <cell r="E669" t="str">
            <v>Quận Nam Từ Liêm</v>
          </cell>
          <cell r="G669" t="str">
            <v>HN007</v>
          </cell>
          <cell r="H669" t="str">
            <v>Đỗ Minh Quang</v>
          </cell>
          <cell r="I669" t="str">
            <v>KLGT</v>
          </cell>
          <cell r="K669" t="str">
            <v>S15A Tonkin 1 Vinhomes Smartcity Tây Mỗ, Nam Từ Liêm, thành phố Hà Nội</v>
          </cell>
          <cell r="M669" t="str">
            <v>S15A Tonkin 1 Vinhomes Smartcity Tây Mỗ, Nam Từ Liêm, thành phố Hà Nội</v>
          </cell>
          <cell r="N669">
            <v>1</v>
          </cell>
          <cell r="O669" t="b">
            <v>0</v>
          </cell>
          <cell r="P669" t="str">
            <v>CÔNG TY TNHH MTV THƯƠNG MẠI VÀ DỊCH VỤ NGỌC THƠM</v>
          </cell>
          <cell r="Q669" t="str">
            <v>Miền Bắc</v>
          </cell>
          <cell r="R669" t="str">
            <v>KL00094</v>
          </cell>
        </row>
        <row r="670">
          <cell r="A670" t="str">
            <v>KL-HNI-HBT-00095</v>
          </cell>
          <cell r="B670" t="str">
            <v>Mai's , SO 10 , T8 Times City</v>
          </cell>
          <cell r="C670" t="str">
            <v>Khách lẻ C6, thanh toán gối đơn</v>
          </cell>
          <cell r="D670" t="str">
            <v>Thành phố Hà Nội</v>
          </cell>
          <cell r="E670" t="str">
            <v>Quận Hai Bà Trưng</v>
          </cell>
          <cell r="G670" t="str">
            <v>HN007</v>
          </cell>
          <cell r="H670" t="str">
            <v>Đỗ Minh Quang</v>
          </cell>
          <cell r="I670" t="str">
            <v>MIENBAC;KLGT</v>
          </cell>
          <cell r="K670" t="str">
            <v>SO 10 , T8 Times City, Hai Bà Trưng, thành phố Hà Nội</v>
          </cell>
          <cell r="M670" t="str">
            <v>SO 10 , T8 Times City, Hai Bà Trưng, thành phố Hà Nội</v>
          </cell>
          <cell r="N670">
            <v>1</v>
          </cell>
          <cell r="O670" t="b">
            <v>0</v>
          </cell>
          <cell r="P670" t="str">
            <v>CÔNG TY TNHH MTV THƯƠNG MẠI VÀ DỊCH VỤ NGỌC THƠM</v>
          </cell>
          <cell r="Q670" t="str">
            <v>Miền Bắc</v>
          </cell>
          <cell r="R670" t="str">
            <v>KL00095</v>
          </cell>
        </row>
        <row r="671">
          <cell r="A671" t="str">
            <v>KL-HNI-GLM-00096</v>
          </cell>
          <cell r="B671" t="str">
            <v>Bé Gạo Store</v>
          </cell>
          <cell r="C671" t="str">
            <v>Khách lẻ C6, thanh toán gối đơn</v>
          </cell>
          <cell r="D671" t="str">
            <v>Thành phố Hà Nội</v>
          </cell>
          <cell r="E671" t="str">
            <v>Huyện Gia Lâm</v>
          </cell>
          <cell r="G671" t="str">
            <v>HN006</v>
          </cell>
          <cell r="H671" t="str">
            <v>Phan Trọng Cường</v>
          </cell>
          <cell r="I671" t="str">
            <v>MIENBAC;KLGT</v>
          </cell>
          <cell r="K671" t="str">
            <v>Tòa S1.09 Vinhome Ocean Park, Đa Tốn , Gia Lâm, thành phố Hà Nội</v>
          </cell>
          <cell r="M671" t="str">
            <v>Tòa S1.09 Vinhome Ocean Park, Đa Tốn , Gia Lâm, thành phố Hà Nội</v>
          </cell>
          <cell r="N671">
            <v>1</v>
          </cell>
          <cell r="O671" t="b">
            <v>0</v>
          </cell>
          <cell r="P671" t="str">
            <v>CÔNG TY TNHH MTV THƯƠNG MẠI VÀ DỊCH VỤ NGỌC THƠM</v>
          </cell>
          <cell r="Q671" t="str">
            <v>Miền Bắc</v>
          </cell>
          <cell r="R671" t="str">
            <v>KL00096</v>
          </cell>
        </row>
        <row r="672">
          <cell r="A672" t="str">
            <v>KL-HNI-NTL-00097</v>
          </cell>
          <cell r="B672" t="str">
            <v>Go Mart</v>
          </cell>
          <cell r="C672" t="str">
            <v>Khách lẻ C6, thanh toán gối đơn</v>
          </cell>
          <cell r="D672" t="str">
            <v>Thành phố Hà Nội</v>
          </cell>
          <cell r="E672" t="str">
            <v>Quận Nam Từ Liêm</v>
          </cell>
          <cell r="G672" t="str">
            <v>HN007</v>
          </cell>
          <cell r="H672" t="str">
            <v>Đỗ Minh Quang</v>
          </cell>
          <cell r="I672" t="str">
            <v>KLGT</v>
          </cell>
          <cell r="K672" t="str">
            <v>SH23 S201 Vinhomes Smartcity, Tây Mỗ, Nam Từ Liêm, Thành phố Hà Nội</v>
          </cell>
          <cell r="M672" t="str">
            <v>SH23 S201 Vinhomes Smartcity, Tây Mỗ, Nam Từ Liêm, Thành phố Hà Nội</v>
          </cell>
          <cell r="N672">
            <v>1</v>
          </cell>
          <cell r="O672" t="b">
            <v>0</v>
          </cell>
          <cell r="P672" t="str">
            <v>CÔNG TY TNHH MTV THƯƠNG MẠI VÀ DỊCH VỤ NGỌC THƠM</v>
          </cell>
          <cell r="Q672" t="str">
            <v>Miền Bắc</v>
          </cell>
          <cell r="R672" t="str">
            <v>KL00097</v>
          </cell>
        </row>
        <row r="673">
          <cell r="A673" t="str">
            <v>Kai Mart-HNI-LBN-098</v>
          </cell>
          <cell r="B673" t="str">
            <v>Kai mart - Tòa S01.09 Vinhomes Ocean Park</v>
          </cell>
          <cell r="C673" t="str">
            <v>Thanh toán chuyển khoản, CK 5%</v>
          </cell>
          <cell r="D673" t="str">
            <v>Thành phố Hà Nội</v>
          </cell>
          <cell r="E673" t="str">
            <v>Huyện Gia Lâm</v>
          </cell>
          <cell r="G673" t="str">
            <v>HN009</v>
          </cell>
          <cell r="H673" t="str">
            <v>Vũ Anh Tuấn</v>
          </cell>
          <cell r="I673" t="str">
            <v>KLGT</v>
          </cell>
          <cell r="K673" t="str">
            <v>Tòa S01.09 Vinhomes Ocean Park, Đa Tốn, huyện Gia Lâm, Thành Phố Hà Nội</v>
          </cell>
          <cell r="M673" t="str">
            <v>Tòa S01.09 Vinhomes Ocean Park, Đa Tốn, huyện Gia Lâm, Thành Phố Hà Nội</v>
          </cell>
          <cell r="N673">
            <v>1</v>
          </cell>
          <cell r="O673" t="b">
            <v>0</v>
          </cell>
          <cell r="P673" t="str">
            <v>CÔNG TY TNHH MTV THƯƠNG MẠI VÀ DỊCH VỤ NGỌC THƠM</v>
          </cell>
          <cell r="Q673" t="str">
            <v>Miền Bắc</v>
          </cell>
          <cell r="R673" t="str">
            <v>Kai Mart</v>
          </cell>
        </row>
        <row r="674">
          <cell r="A674" t="str">
            <v>KL-HNI-BTL-00099</v>
          </cell>
          <cell r="B674" t="str">
            <v>Hada mart, N3 ecohome 3</v>
          </cell>
          <cell r="C674" t="str">
            <v>Thanh toán ngay</v>
          </cell>
          <cell r="D674" t="str">
            <v>Thành phố Hà Nội</v>
          </cell>
          <cell r="E674" t="str">
            <v>Quận Bắc Từ Liêm</v>
          </cell>
          <cell r="G674" t="str">
            <v>HN007</v>
          </cell>
          <cell r="H674" t="str">
            <v>Đỗ Minh Quang</v>
          </cell>
          <cell r="I674" t="str">
            <v>KLGT</v>
          </cell>
          <cell r="K674" t="str">
            <v>Hada mart, N3 ecohome 3 , Đông Ngạc, quận Bắc Từ Liêm, thành phố HN</v>
          </cell>
          <cell r="M674" t="str">
            <v>Hada mart, N3 ecohome 3 , Đông Ngạc, quận Bắc Từ Liêm, thành phố HN</v>
          </cell>
          <cell r="N674">
            <v>1</v>
          </cell>
          <cell r="O674" t="b">
            <v>0</v>
          </cell>
          <cell r="P674" t="str">
            <v>CÔNG TY TNHH MTV THƯƠNG MẠI VÀ DỊCH VỤ NGỌC THƠM</v>
          </cell>
          <cell r="Q674" t="str">
            <v>Miền Bắc</v>
          </cell>
          <cell r="R674" t="str">
            <v>KL00099</v>
          </cell>
        </row>
        <row r="675">
          <cell r="A675" t="str">
            <v>KL-HNI-BTL-00100</v>
          </cell>
          <cell r="B675" t="str">
            <v>Hada mart, N5 ecohome 3</v>
          </cell>
          <cell r="C675" t="str">
            <v>Thanh toán ngay</v>
          </cell>
          <cell r="D675" t="str">
            <v>Thành phố Hà Nội</v>
          </cell>
          <cell r="E675" t="str">
            <v>Quận Bắc Từ Liêm</v>
          </cell>
          <cell r="G675" t="str">
            <v>HN007</v>
          </cell>
          <cell r="H675" t="str">
            <v>Đỗ Minh Quang</v>
          </cell>
          <cell r="I675" t="str">
            <v>KLGT</v>
          </cell>
          <cell r="K675" t="str">
            <v>Hada mart, N5 ecohome 3, Đông Ngạc, quận Bắc Từ Liêm, thành phố Hà Nội</v>
          </cell>
          <cell r="M675" t="str">
            <v>Hada mart, N5 ecohome 3, Đông Ngạc, quận Bắc Từ Liêm, thành phố Hà Nội</v>
          </cell>
          <cell r="N675">
            <v>1</v>
          </cell>
          <cell r="O675" t="b">
            <v>0</v>
          </cell>
          <cell r="P675" t="str">
            <v>CÔNG TY TNHH MTV THƯƠNG MẠI VÀ DỊCH VỤ NGỌC THƠM</v>
          </cell>
          <cell r="Q675" t="str">
            <v>Miền Bắc</v>
          </cell>
          <cell r="R675" t="str">
            <v>KL00100</v>
          </cell>
        </row>
        <row r="676">
          <cell r="A676" t="str">
            <v>KL-HNI-NTL-00101</v>
          </cell>
          <cell r="B676" t="str">
            <v>Wonmart</v>
          </cell>
          <cell r="C676" t="str">
            <v>Thanh toán gối đơn</v>
          </cell>
          <cell r="D676" t="str">
            <v>Thành phố Hà Nội</v>
          </cell>
          <cell r="E676" t="str">
            <v>Quận Nam Từ Liêm</v>
          </cell>
          <cell r="G676" t="str">
            <v>HN007</v>
          </cell>
          <cell r="H676" t="str">
            <v>Đỗ Minh Quang</v>
          </cell>
          <cell r="I676" t="str">
            <v>KLGT</v>
          </cell>
          <cell r="K676" t="str">
            <v>số 16 lô TT02, HD Mon City, ngõ 2 Hàm Nghi, Nam Từ Liêm, thành phố Hà Nội</v>
          </cell>
          <cell r="M676" t="str">
            <v>số 16 lô TT02, HD Mon City, ngõ 2 Hàm Nghi, Nam Từ Liêm, thành phố Hà Nội</v>
          </cell>
          <cell r="N676">
            <v>1</v>
          </cell>
          <cell r="O676" t="b">
            <v>0</v>
          </cell>
          <cell r="P676" t="str">
            <v>CÔNG TY TNHH MTV THƯƠNG MẠI VÀ DỊCH VỤ NGỌC THƠM</v>
          </cell>
          <cell r="Q676" t="str">
            <v>Miền Bắc</v>
          </cell>
          <cell r="R676" t="str">
            <v>KL00101</v>
          </cell>
        </row>
        <row r="677">
          <cell r="A677" t="str">
            <v>KL-HNI-NTL-00102</v>
          </cell>
          <cell r="B677" t="str">
            <v>Cửa hàng tự chọn Quỳnh Anh</v>
          </cell>
          <cell r="C677" t="str">
            <v>Thanh toán ngay, CK 5%. Đơn đầu 10%</v>
          </cell>
          <cell r="D677" t="str">
            <v>Thành phố Hà Nội</v>
          </cell>
          <cell r="E677" t="str">
            <v>Quận Nam Từ Liêm</v>
          </cell>
          <cell r="G677" t="str">
            <v>HN007</v>
          </cell>
          <cell r="H677" t="str">
            <v>Đỗ Minh Quang</v>
          </cell>
          <cell r="I677" t="str">
            <v>KLGT</v>
          </cell>
          <cell r="K677" t="str">
            <v>99 Trần Bình, phường Mỹ Đình 2, Nam Từ Liêm, thành phố Hà Nội</v>
          </cell>
          <cell r="M677" t="str">
            <v>99 Trần Bình, phường Mỹ Đình 2, Nam Từ Liêm, thành phố Hà Nội</v>
          </cell>
          <cell r="N677">
            <v>1</v>
          </cell>
          <cell r="O677" t="b">
            <v>0</v>
          </cell>
          <cell r="P677" t="str">
            <v>CÔNG TY TNHH MTV THƯƠNG MẠI VÀ DỊCH VỤ NGỌC THƠM</v>
          </cell>
          <cell r="Q677" t="str">
            <v>Miền Bắc</v>
          </cell>
          <cell r="R677" t="str">
            <v>KL00102</v>
          </cell>
        </row>
        <row r="678">
          <cell r="A678" t="str">
            <v>KL-HNI-GLM-00103</v>
          </cell>
          <cell r="B678" t="str">
            <v>H mart-s2.12 Vin Ocean park</v>
          </cell>
          <cell r="C678" t="str">
            <v>Thanh toán ngay, CK 5%</v>
          </cell>
          <cell r="D678" t="str">
            <v>Thành phố Hà Nội</v>
          </cell>
          <cell r="E678" t="str">
            <v>Huyện Gia Lâm</v>
          </cell>
          <cell r="G678" t="str">
            <v>HN006</v>
          </cell>
          <cell r="H678" t="str">
            <v>Phan Trọng Cường</v>
          </cell>
          <cell r="I678" t="str">
            <v>MIENBAC;KLGT</v>
          </cell>
          <cell r="K678" t="str">
            <v>H mart - s2.12 Vin Ocean park, Đa Tốn, Gia Lâm, Hà Nội</v>
          </cell>
          <cell r="M678" t="str">
            <v>H mart - s2.12 Vin Ocean park, Đa Tốn, Gia Lâm, Hà Nội</v>
          </cell>
          <cell r="N678">
            <v>1</v>
          </cell>
          <cell r="O678" t="b">
            <v>0</v>
          </cell>
          <cell r="P678" t="str">
            <v>CÔNG TY TNHH MTV THƯƠNG MẠI VÀ DỊCH VỤ NGỌC THƠM</v>
          </cell>
          <cell r="Q678" t="str">
            <v>Miền Bắc</v>
          </cell>
          <cell r="R678" t="str">
            <v>KL00103</v>
          </cell>
        </row>
        <row r="679">
          <cell r="A679" t="str">
            <v>KL-HNI-GLM-00104</v>
          </cell>
          <cell r="B679" t="str">
            <v>V mart toà R1.01  Vin Ocean park</v>
          </cell>
          <cell r="C679" t="str">
            <v>Thanh toán ngay</v>
          </cell>
          <cell r="D679" t="str">
            <v>Thành phố Hà Nội</v>
          </cell>
          <cell r="E679" t="str">
            <v>Huyện Gia Lâm</v>
          </cell>
          <cell r="G679" t="str">
            <v>HN006</v>
          </cell>
          <cell r="H679" t="str">
            <v>Phan Trọng Cường</v>
          </cell>
          <cell r="I679" t="str">
            <v>MIENBAC;KLGT</v>
          </cell>
          <cell r="K679" t="str">
            <v>V mart toà R1.01  Vin Ocean park, Đa Tốn, Gia Lâm, Hà Nội</v>
          </cell>
          <cell r="M679" t="str">
            <v>V mart toà R1.01  Vin Ocean park, Đa Tốn, Gia Lâm, Hà Nội</v>
          </cell>
          <cell r="N679">
            <v>1</v>
          </cell>
          <cell r="O679" t="b">
            <v>0</v>
          </cell>
          <cell r="P679" t="str">
            <v>CÔNG TY TNHH MTV THƯƠNG MẠI VÀ DỊCH VỤ NGỌC THƠM</v>
          </cell>
          <cell r="Q679" t="str">
            <v>Miền Bắc</v>
          </cell>
          <cell r="R679" t="str">
            <v>KL00104</v>
          </cell>
        </row>
        <row r="680">
          <cell r="A680" t="str">
            <v>KL-HNI-HDG-00105</v>
          </cell>
          <cell r="B680" t="str">
            <v>Cmart CT19T1</v>
          </cell>
          <cell r="C680" t="str">
            <v>Thanh toán ngay, CK 5%</v>
          </cell>
          <cell r="D680" t="str">
            <v>Thành phố Hà Nội</v>
          </cell>
          <cell r="E680" t="str">
            <v>Quận Hà Đông</v>
          </cell>
          <cell r="G680" t="str">
            <v>HN007</v>
          </cell>
          <cell r="H680" t="str">
            <v>Đỗ Minh Quang</v>
          </cell>
          <cell r="I680" t="str">
            <v>KLGT</v>
          </cell>
          <cell r="K680" t="str">
            <v>Cmart CT19T1 Tòa nhà Lucky House Kiến Hưng, KĐT Mậu Lương, quận Hà Đông, thành phố Hà Nội</v>
          </cell>
          <cell r="M680" t="str">
            <v>Cmart CT19T1 Tòa nhà Lucky House Kiến Hưng, KĐT Mậu Lương, quận Hà Đông, thành phố Hà Nội</v>
          </cell>
          <cell r="N680">
            <v>1</v>
          </cell>
          <cell r="O680" t="b">
            <v>0</v>
          </cell>
          <cell r="P680" t="str">
            <v>CÔNG TY TNHH MTV THƯƠNG MẠI VÀ DỊCH VỤ NGỌC THƠM</v>
          </cell>
          <cell r="Q680" t="str">
            <v>Miền Bắc</v>
          </cell>
          <cell r="R680" t="str">
            <v>KL00105</v>
          </cell>
        </row>
        <row r="681">
          <cell r="A681" t="str">
            <v>KL-BNH-01-00106</v>
          </cell>
          <cell r="B681" t="str">
            <v>Em Nguyệt - Sach.Mart</v>
          </cell>
          <cell r="C681" t="str">
            <v>Thanh toán trước khi giao hàng</v>
          </cell>
          <cell r="D681" t="str">
            <v>Bắc Ninh</v>
          </cell>
          <cell r="I681" t="str">
            <v>MIENBAC;KLGT</v>
          </cell>
          <cell r="K681" t="str">
            <v>84 Huyền Quang- Ninh Xá- Bắc Ninh</v>
          </cell>
          <cell r="M681" t="str">
            <v>84 Huyền Quang- Ninh Xá- Bắc Ninh</v>
          </cell>
          <cell r="N681">
            <v>1</v>
          </cell>
          <cell r="O681" t="b">
            <v>0</v>
          </cell>
          <cell r="P681" t="str">
            <v>CÔNG TY TNHH MTV THƯƠNG MẠI VÀ DỊCH VỤ NGỌC THƠM</v>
          </cell>
          <cell r="Q681" t="str">
            <v>Miền Bắc</v>
          </cell>
          <cell r="R681" t="str">
            <v>KL00106</v>
          </cell>
        </row>
        <row r="682">
          <cell r="A682" t="str">
            <v>Kai Mart-HNI-GLM-107</v>
          </cell>
          <cell r="B682" t="str">
            <v>Kai mart -  Tòa S2.15 Vinhome Ocean Park</v>
          </cell>
          <cell r="C682" t="str">
            <v>Thanh toán ngay</v>
          </cell>
          <cell r="D682" t="str">
            <v>Thành phố Hà Nội</v>
          </cell>
          <cell r="E682" t="str">
            <v>Huyện Gia Lâm</v>
          </cell>
          <cell r="G682" t="str">
            <v>HN009</v>
          </cell>
          <cell r="H682" t="str">
            <v>Vũ Anh Tuấn</v>
          </cell>
          <cell r="I682" t="str">
            <v>KLGT</v>
          </cell>
          <cell r="K682" t="str">
            <v>Tòa S2.15 Vinhome Ocean Park, Đa Tốn , Gia Lâm, TP Hà Nội</v>
          </cell>
          <cell r="M682" t="str">
            <v>Tòa S2.15 Vinhome Ocean Park, Đa Tốn , Gia Lâm, TP Hà Nội</v>
          </cell>
          <cell r="N682">
            <v>1</v>
          </cell>
          <cell r="O682" t="b">
            <v>0</v>
          </cell>
          <cell r="P682" t="str">
            <v>CÔNG TY TNHH MTV THƯƠNG MẠI VÀ DỊCH VỤ NGỌC THƠM</v>
          </cell>
          <cell r="Q682" t="str">
            <v>Miền Bắc</v>
          </cell>
          <cell r="R682" t="str">
            <v>Kai Mart</v>
          </cell>
        </row>
        <row r="683">
          <cell r="A683" t="str">
            <v>KL-HNI-THO-00108</v>
          </cell>
          <cell r="B683" t="str">
            <v>S mart- l4 RS1 Khu đô thị Ciputra</v>
          </cell>
          <cell r="C683" t="str">
            <v>Thanh toán ngay</v>
          </cell>
          <cell r="D683" t="str">
            <v>Thành phố Hà Nội</v>
          </cell>
          <cell r="E683" t="str">
            <v>Quận Tây Hồ</v>
          </cell>
          <cell r="G683" t="str">
            <v>HN006</v>
          </cell>
          <cell r="H683" t="str">
            <v>Phan Trọng Cường</v>
          </cell>
          <cell r="I683" t="str">
            <v>MIENBAC;KLGT</v>
          </cell>
          <cell r="K683" t="str">
            <v>l4 RS1 Khu đô thị Ciputra, Phường Phú Thượng, quận Tây Hồ, thành phố Hà Nội</v>
          </cell>
          <cell r="M683" t="str">
            <v>l4 RS1 Khu đô thị Ciputra, Phường Phú Thượng, quận Tây Hồ, thành phố Hà Nội</v>
          </cell>
          <cell r="N683">
            <v>1</v>
          </cell>
          <cell r="O683" t="b">
            <v>0</v>
          </cell>
          <cell r="P683" t="str">
            <v>CÔNG TY TNHH MTV THƯƠNG MẠI VÀ DỊCH VỤ NGỌC THƠM</v>
          </cell>
          <cell r="Q683" t="str">
            <v>Miền Bắc</v>
          </cell>
          <cell r="R683" t="str">
            <v>KL00108</v>
          </cell>
        </row>
        <row r="684">
          <cell r="A684" t="str">
            <v>KL-HNI-HDG-00109</v>
          </cell>
          <cell r="B684" t="str">
            <v>Thực phẩm xanh</v>
          </cell>
          <cell r="C684" t="str">
            <v>Thanh toán ngay, CK 5%</v>
          </cell>
          <cell r="D684" t="str">
            <v>Thành phố Hà Nội</v>
          </cell>
          <cell r="E684" t="str">
            <v>Quận Hà Đông</v>
          </cell>
          <cell r="G684" t="str">
            <v>HN007</v>
          </cell>
          <cell r="H684" t="str">
            <v>Đỗ Minh Quang</v>
          </cell>
          <cell r="I684" t="str">
            <v>KLGT</v>
          </cell>
          <cell r="K684" t="str">
            <v>Thực phẩm xanh Kiôt 16 V8 tòa Vesta Phú Lãm, Hà Đông</v>
          </cell>
          <cell r="M684" t="str">
            <v>Thực phẩm xanh Kiôt 16 V8 tòa Vesta Phú Lãm, Hà Đông</v>
          </cell>
          <cell r="N684">
            <v>1</v>
          </cell>
          <cell r="O684" t="b">
            <v>0</v>
          </cell>
          <cell r="P684" t="str">
            <v>CÔNG TY TNHH MTV THƯƠNG MẠI VÀ DỊCH VỤ NGỌC THƠM</v>
          </cell>
          <cell r="Q684" t="str">
            <v>Miền Bắc</v>
          </cell>
          <cell r="R684" t="str">
            <v>KL00109</v>
          </cell>
        </row>
        <row r="685">
          <cell r="A685" t="str">
            <v>KL-HNI-NTL-00110</v>
          </cell>
          <cell r="B685" t="str">
            <v>Siêu thị Mefresh</v>
          </cell>
          <cell r="C685" t="str">
            <v>CK cố định 5%</v>
          </cell>
          <cell r="D685" t="str">
            <v>Thành phố Hà Nội</v>
          </cell>
          <cell r="E685" t="str">
            <v>Quận Nam Từ Liêm</v>
          </cell>
          <cell r="G685" t="str">
            <v>HN007</v>
          </cell>
          <cell r="H685" t="str">
            <v>Đỗ Minh Quang</v>
          </cell>
          <cell r="I685" t="str">
            <v>KLGT</v>
          </cell>
          <cell r="K685" t="str">
            <v>GS1 01S01, Vinhomes Smartcity Tây Mỗ, Nam Từ Liêm, thành phố Hà Nội</v>
          </cell>
          <cell r="M685" t="str">
            <v>GS1 01S01, Vinhomes Smartcity Tây Mỗ, Nam Từ Liêm, thành phố Hà Nội</v>
          </cell>
          <cell r="N685">
            <v>1</v>
          </cell>
          <cell r="O685" t="b">
            <v>0</v>
          </cell>
          <cell r="P685" t="str">
            <v>CÔNG TY TNHH MTV THƯƠNG MẠI VÀ DỊCH VỤ NGỌC THƠM</v>
          </cell>
          <cell r="Q685" t="str">
            <v>Miền Bắc</v>
          </cell>
          <cell r="R685" t="str">
            <v>KL00110</v>
          </cell>
        </row>
        <row r="686">
          <cell r="A686" t="str">
            <v>KL-HNI-LBN-00111</v>
          </cell>
          <cell r="B686" t="str">
            <v>AH Mart</v>
          </cell>
          <cell r="C686" t="str">
            <v>CK cố định 5%</v>
          </cell>
          <cell r="D686" t="str">
            <v>Thành phố Hà Nội</v>
          </cell>
          <cell r="E686" t="str">
            <v>Quận Long Biên</v>
          </cell>
          <cell r="G686" t="str">
            <v>HN006</v>
          </cell>
          <cell r="H686" t="str">
            <v>Phan Trọng Cường</v>
          </cell>
          <cell r="I686" t="str">
            <v>MIENBAC;KLGT</v>
          </cell>
          <cell r="K686" t="str">
            <v>Kiot 1C GH5 - CT17 Khu đô thị Việt Hưng, quận Long Biên, thành phố Hà Nội</v>
          </cell>
          <cell r="M686" t="str">
            <v>Kiot 1C GH5 - CT17 Khu đô thị Việt Hưng, quận Long Biên, thành phố Hà Nội</v>
          </cell>
          <cell r="N686">
            <v>1</v>
          </cell>
          <cell r="O686" t="b">
            <v>0</v>
          </cell>
          <cell r="P686" t="str">
            <v>CÔNG TY TNHH MTV THƯƠNG MẠI VÀ DỊCH VỤ NGỌC THƠM</v>
          </cell>
          <cell r="Q686" t="str">
            <v>Miền Bắc</v>
          </cell>
          <cell r="R686" t="str">
            <v>KL00111</v>
          </cell>
        </row>
        <row r="687">
          <cell r="A687" t="str">
            <v>KL-HNI-NTL-00112</v>
          </cell>
          <cell r="B687" t="str">
            <v>Meta mart, S205 Vinhomes Smartcity</v>
          </cell>
          <cell r="C687" t="str">
            <v>CK cố định 5%</v>
          </cell>
          <cell r="D687" t="str">
            <v>Thành phố Hà Nội</v>
          </cell>
          <cell r="E687" t="str">
            <v>Quận Nam Từ Liêm</v>
          </cell>
          <cell r="G687" t="str">
            <v>HN007</v>
          </cell>
          <cell r="H687" t="str">
            <v>Đỗ Minh Quang</v>
          </cell>
          <cell r="I687" t="str">
            <v>KLGT</v>
          </cell>
          <cell r="K687" t="str">
            <v>S205 Vinhomes Smartcity , Tây Mỗ, Nam Từ Liêm, thành phố Hà Nội</v>
          </cell>
          <cell r="M687" t="str">
            <v>S205 Vinhomes Smartcity , Tây Mỗ, Nam Từ Liêm, thành phố Hà Nội</v>
          </cell>
          <cell r="N687">
            <v>1</v>
          </cell>
          <cell r="O687" t="b">
            <v>0</v>
          </cell>
          <cell r="P687" t="str">
            <v>CÔNG TY TNHH MTV THƯƠNG MẠI VÀ DỊCH VỤ NGỌC THƠM</v>
          </cell>
          <cell r="Q687" t="str">
            <v>Miền Bắc</v>
          </cell>
          <cell r="R687" t="str">
            <v>KL00112</v>
          </cell>
        </row>
        <row r="688">
          <cell r="A688" t="str">
            <v>KL-HNI-NTL-00113</v>
          </cell>
          <cell r="B688" t="str">
            <v>Meta mart, S201 Vinhomes Smartcity</v>
          </cell>
          <cell r="C688" t="str">
            <v>CK cố định 5%</v>
          </cell>
          <cell r="D688" t="str">
            <v>Thành phố Hà Nội</v>
          </cell>
          <cell r="E688" t="str">
            <v>Quận Nam Từ Liêm</v>
          </cell>
          <cell r="G688" t="str">
            <v>HN007</v>
          </cell>
          <cell r="H688" t="str">
            <v>Đỗ Minh Quang</v>
          </cell>
          <cell r="I688" t="str">
            <v>KLGT</v>
          </cell>
          <cell r="K688" t="str">
            <v>S201 Vinhomes Smartcity , Tây Mỗ, Nam Từ Liêm, thành phố Hà Nội</v>
          </cell>
          <cell r="M688" t="str">
            <v>S201 Vinhomes Smartcity , Tây Mỗ, Nam Từ Liêm, thành phố Hà Nội</v>
          </cell>
          <cell r="N688">
            <v>1</v>
          </cell>
          <cell r="O688" t="b">
            <v>0</v>
          </cell>
          <cell r="P688" t="str">
            <v>CÔNG TY TNHH MTV THƯƠNG MẠI VÀ DỊCH VỤ NGỌC THƠM</v>
          </cell>
          <cell r="Q688" t="str">
            <v>Miền Bắc</v>
          </cell>
          <cell r="R688" t="str">
            <v>KL00113</v>
          </cell>
        </row>
        <row r="689">
          <cell r="A689" t="str">
            <v>KL-HNI-GLM-00115</v>
          </cell>
          <cell r="B689" t="str">
            <v>H mart - S1.08 Vin Ocean Park</v>
          </cell>
          <cell r="C689" t="str">
            <v/>
          </cell>
          <cell r="D689" t="str">
            <v>Thành phố Hà Nội</v>
          </cell>
          <cell r="E689" t="str">
            <v>Huyện Gia Lâm</v>
          </cell>
          <cell r="G689" t="str">
            <v>HN006</v>
          </cell>
          <cell r="H689" t="str">
            <v>Phan Trọng Cường</v>
          </cell>
          <cell r="I689" t="str">
            <v>MIENBAC;KLGT</v>
          </cell>
          <cell r="K689" t="str">
            <v>S1.08 Vin Ocean Park, Đa Tốn, Gia Lâm, Hà Nội</v>
          </cell>
          <cell r="M689" t="str">
            <v>S1.08 Vin Ocean Park, Đa Tốn, Gia Lâm, Hà Nội</v>
          </cell>
          <cell r="N689">
            <v>1</v>
          </cell>
          <cell r="O689" t="b">
            <v>0</v>
          </cell>
          <cell r="P689" t="str">
            <v>CÔNG TY TNHH MTV THƯƠNG MẠI VÀ DỊCH VỤ NGỌC THƠM</v>
          </cell>
          <cell r="Q689" t="str">
            <v>Miền Bắc</v>
          </cell>
          <cell r="R689" t="str">
            <v>KL00115</v>
          </cell>
        </row>
        <row r="690">
          <cell r="A690" t="str">
            <v>KL-QNH-01-00117</v>
          </cell>
          <cell r="B690" t="str">
            <v>ANH CƯỜNG - QUẢNG NINH</v>
          </cell>
          <cell r="C690" t="str">
            <v>Khách lẻ C6, Thanh toán luôn, CK 5%</v>
          </cell>
          <cell r="D690" t="str">
            <v>Quảng Ninh</v>
          </cell>
          <cell r="G690" t="str">
            <v>HN001</v>
          </cell>
          <cell r="H690" t="str">
            <v>Trần Thị Huệ</v>
          </cell>
          <cell r="I690" t="str">
            <v>KLGT</v>
          </cell>
          <cell r="K690" t="str">
            <v>834 Trần Phú, Cẩm Thạch, Cẩm Phả, Quảng Ninh</v>
          </cell>
          <cell r="M690" t="str">
            <v>834 Trần Phú, Cẩm Thạch, Cẩm Phả, Quảng Ninh</v>
          </cell>
          <cell r="N690">
            <v>1</v>
          </cell>
          <cell r="O690" t="b">
            <v>0</v>
          </cell>
          <cell r="P690" t="str">
            <v>CÔNG TY TNHH MTV THƯƠNG MẠI VÀ DỊCH VỤ NGỌC THƠM</v>
          </cell>
          <cell r="Q690" t="str">
            <v>Miền Bắc</v>
          </cell>
          <cell r="R690" t="str">
            <v>KL00117</v>
          </cell>
        </row>
        <row r="691">
          <cell r="A691" t="str">
            <v>KL-TNN-01-00118</v>
          </cell>
          <cell r="B691" t="str">
            <v>CÔNG TY TNHH HOÀNG MẤM</v>
          </cell>
          <cell r="D691" t="str">
            <v>Thái Nguyên</v>
          </cell>
          <cell r="E691" t="str">
            <v>Thành phố Thái Nguyên</v>
          </cell>
          <cell r="F691" t="str">
            <v>Phường Phan Đình Phùng</v>
          </cell>
          <cell r="G691" t="str">
            <v>HN007</v>
          </cell>
          <cell r="H691" t="str">
            <v>Đỗ Minh Quang</v>
          </cell>
          <cell r="I691" t="str">
            <v>MIENBAC;KLGT</v>
          </cell>
          <cell r="J691" t="str">
            <v>Lê Thị Liên</v>
          </cell>
          <cell r="L691" t="str">
            <v>4600268461</v>
          </cell>
          <cell r="M691" t="str">
            <v>Tầng 3, tòa nhà Hoàng Mấm Minh Cầu, Số 2, đường Minh Cầu, Tổ 6, Phường Phan Đình Phùng, Thành phố Thái Nguyên, Tỉnh Thái Nguyên, Việt Nam</v>
          </cell>
          <cell r="N691">
            <v>1</v>
          </cell>
          <cell r="O691" t="b">
            <v>0</v>
          </cell>
          <cell r="P691" t="str">
            <v>CÔNG TY TNHH MTV THƯƠNG MẠI VÀ DỊCH VỤ NGỌC THƠM</v>
          </cell>
          <cell r="Q691" t="str">
            <v>Miền Bắc</v>
          </cell>
          <cell r="R691" t="str">
            <v>KL00118</v>
          </cell>
        </row>
        <row r="692">
          <cell r="A692" t="str">
            <v>KL-QNH-01-00119</v>
          </cell>
          <cell r="B692" t="str">
            <v>SIÊU THỊ HOMEMART24H</v>
          </cell>
          <cell r="D692" t="str">
            <v>Quảng Ninh</v>
          </cell>
          <cell r="E692" t="str">
            <v>Thành phố Hạ Long</v>
          </cell>
          <cell r="F692" t="str">
            <v>Phường Trần Hưng Đạo</v>
          </cell>
          <cell r="G692" t="str">
            <v>HN001</v>
          </cell>
          <cell r="H692" t="str">
            <v>Trần Thị Huệ</v>
          </cell>
          <cell r="I692" t="str">
            <v>KLGT</v>
          </cell>
          <cell r="K692" t="str">
            <v>122 Cao Thắng, P. Trần Hưng Đạo, TP. Hạ Long, tỉnh Quảng Ninh</v>
          </cell>
          <cell r="M692" t="str">
            <v>122 Cao Thắng, P. Trần Hưng Đạo, TP. Hạ Long, tỉnh Quảng Ninh</v>
          </cell>
          <cell r="N692">
            <v>1</v>
          </cell>
          <cell r="O692" t="b">
            <v>0</v>
          </cell>
          <cell r="P692" t="str">
            <v>CÔNG TY TNHH MTV THƯƠNG MẠI VÀ DỊCH VỤ NGỌC THƠM</v>
          </cell>
          <cell r="Q692" t="str">
            <v>Miền Bắc</v>
          </cell>
          <cell r="R692" t="str">
            <v>KL00119</v>
          </cell>
        </row>
        <row r="693">
          <cell r="A693" t="str">
            <v>KL-HNI-LBN-00120</v>
          </cell>
          <cell r="B693" t="str">
            <v>MIN MART</v>
          </cell>
          <cell r="D693" t="str">
            <v>Thành phố Hà Nội</v>
          </cell>
          <cell r="E693" t="str">
            <v>Quận Long Biên</v>
          </cell>
          <cell r="F693" t="str">
            <v>Phường Bồ Đề</v>
          </cell>
          <cell r="G693" t="str">
            <v>HN006</v>
          </cell>
          <cell r="H693" t="str">
            <v>Phan Trọng Cường</v>
          </cell>
          <cell r="I693" t="str">
            <v>MIENBAC;KLGT</v>
          </cell>
          <cell r="K693" t="str">
            <v>LK25, KĐT HC Golden city , phường Bồ Đề, quận Long Biên, TP Hà Nội</v>
          </cell>
          <cell r="M693" t="str">
            <v>LK25, KĐT HC Golden city , phường Bồ Đề, quận Long Biên, TP Hà Nội</v>
          </cell>
          <cell r="N693">
            <v>1</v>
          </cell>
          <cell r="O693" t="b">
            <v>0</v>
          </cell>
          <cell r="P693" t="str">
            <v>CÔNG TY TNHH MTV THƯƠNG MẠI VÀ DỊCH VỤ NGỌC THƠM</v>
          </cell>
          <cell r="Q693" t="str">
            <v>Miền Bắc</v>
          </cell>
          <cell r="R693" t="str">
            <v>KL00120</v>
          </cell>
        </row>
        <row r="694">
          <cell r="A694" t="str">
            <v>KL-HNI-CGY-00121</v>
          </cell>
          <cell r="B694" t="str">
            <v>K&amp;K Mart - chị Kim Tiền</v>
          </cell>
          <cell r="C694" t="str">
            <v>không ck, gối đơn</v>
          </cell>
          <cell r="D694" t="str">
            <v>Thành phố Hà Nội</v>
          </cell>
          <cell r="E694" t="str">
            <v>Quận Cầu Giấy</v>
          </cell>
          <cell r="G694" t="str">
            <v>HN007</v>
          </cell>
          <cell r="H694" t="str">
            <v>Đỗ Minh Quang</v>
          </cell>
          <cell r="I694" t="str">
            <v>KLGT</v>
          </cell>
          <cell r="K694" t="str">
            <v>K&amp;K Mart chung cư Home city 177  Trung Kính , Q.Cầu Giấy, HN. sđt 0912226446</v>
          </cell>
          <cell r="M694" t="str">
            <v>K&amp;K Mart chung cư Home city 177  Trung Kính , Q.Cầu Giấy, HN</v>
          </cell>
          <cell r="N694">
            <v>1</v>
          </cell>
          <cell r="O694" t="b">
            <v>0</v>
          </cell>
          <cell r="P694" t="str">
            <v>CÔNG TY TNHH MTV THƯƠNG MẠI VÀ DỊCH VỤ NGỌC THƠM</v>
          </cell>
          <cell r="Q694" t="str">
            <v>Miền Bắc</v>
          </cell>
          <cell r="R694" t="str">
            <v>KL00121</v>
          </cell>
        </row>
        <row r="695">
          <cell r="A695" t="str">
            <v>KL-HNI-HMI-00122</v>
          </cell>
          <cell r="B695" t="str">
            <v>K&amp;K Mart - chị Hương</v>
          </cell>
          <cell r="C695" t="str">
            <v>không ck, gối đơn</v>
          </cell>
          <cell r="D695" t="str">
            <v>Thành phố Hà Nội</v>
          </cell>
          <cell r="E695" t="str">
            <v>Quận Hoàng Mai</v>
          </cell>
          <cell r="G695" t="str">
            <v>HN007</v>
          </cell>
          <cell r="H695" t="str">
            <v>Đỗ Minh Quang</v>
          </cell>
          <cell r="I695" t="str">
            <v>KLGT</v>
          </cell>
          <cell r="K695" t="str">
            <v>tầng 1 Phương Đông Green Park, số 1 Trần Thủ Độ, Hoàng Mai, thanh phố Hà Nội - Hương 0869754913</v>
          </cell>
          <cell r="M695" t="str">
            <v>tầng 1 Phương Đông Green Park, số 1 Trần Thủ Độ, Hoàng Mai, thanh phố Hà Nội</v>
          </cell>
          <cell r="N695">
            <v>1</v>
          </cell>
          <cell r="O695" t="b">
            <v>0</v>
          </cell>
          <cell r="P695" t="str">
            <v>CÔNG TY TNHH MTV THƯƠNG MẠI VÀ DỊCH VỤ NGỌC THƠM</v>
          </cell>
          <cell r="Q695" t="str">
            <v>Miền Bắc</v>
          </cell>
          <cell r="R695" t="str">
            <v>KL00122</v>
          </cell>
        </row>
        <row r="696">
          <cell r="A696" t="e">
            <v>#N/A</v>
          </cell>
          <cell r="B696" t="str">
            <v>CÔNG TY TNHH MỘT THÀNH VIÊN THƯƠNG MẠI &amp; DỊCH VỤ TRƯỜNG SINH</v>
          </cell>
          <cell r="D696" t="str">
            <v>Thành phố Hà Nội</v>
          </cell>
          <cell r="E696" t="str">
            <v>Quận Thanh Xuân</v>
          </cell>
          <cell r="F696" t="str">
            <v>Phường Khương Mai</v>
          </cell>
          <cell r="G696" t="str">
            <v>HN007</v>
          </cell>
          <cell r="H696" t="str">
            <v>Đỗ Minh Quang</v>
          </cell>
          <cell r="I696" t="str">
            <v>KLGT</v>
          </cell>
          <cell r="L696" t="str">
            <v>0101277618</v>
          </cell>
          <cell r="M696" t="str">
            <v>Số 43 Hoàng Văn Thái, Phường Khương Mai, Quận Thanh Xuân, Thành phố Hà Nội, Việt Nam</v>
          </cell>
          <cell r="N696">
            <v>1</v>
          </cell>
          <cell r="O696" t="b">
            <v>0</v>
          </cell>
          <cell r="P696" t="str">
            <v>CÔNG TY TNHH MTV THƯƠNG MẠI VÀ DỊCH VỤ NGỌC THƠM</v>
          </cell>
          <cell r="Q696" t="str">
            <v>Miền Bắc</v>
          </cell>
          <cell r="R696" t="str">
            <v>KL00123</v>
          </cell>
        </row>
        <row r="697">
          <cell r="A697" t="str">
            <v>KL-HNI-MDC-00124</v>
          </cell>
          <cell r="B697" t="str">
            <v>CÔNG TY TNHH TRƯỜNG THỊNH</v>
          </cell>
          <cell r="D697" t="str">
            <v>Thành phố Hà Nội</v>
          </cell>
          <cell r="E697" t="str">
            <v>Huyện Mỹ Đức</v>
          </cell>
          <cell r="I697" t="str">
            <v>MIENBAC;KLGT</v>
          </cell>
          <cell r="L697" t="str">
            <v>0500417144</v>
          </cell>
          <cell r="M697" t="str">
            <v>Thôn Thượng, Xã Phùng xá, Huyện Mỹ Đức, Thành phố Hà Nội, Việt Nam</v>
          </cell>
          <cell r="N697">
            <v>1</v>
          </cell>
          <cell r="O697" t="b">
            <v>0</v>
          </cell>
          <cell r="P697" t="str">
            <v>CÔNG TY TNHH MTV THƯƠNG MẠI VÀ DỊCH VỤ NGỌC THƠM</v>
          </cell>
          <cell r="Q697" t="str">
            <v>Miền Bắc</v>
          </cell>
          <cell r="R697" t="str">
            <v>KL00124</v>
          </cell>
        </row>
        <row r="698">
          <cell r="A698" t="str">
            <v>KL-HNI-GLM-00125</v>
          </cell>
          <cell r="B698" t="str">
            <v>Thực phẩm sạch ECO MART</v>
          </cell>
          <cell r="C698" t="str">
            <v>Khách của Trường, ck 5%, thanh toán luôn</v>
          </cell>
          <cell r="D698" t="str">
            <v>Thành phố Hà Nội</v>
          </cell>
          <cell r="E698" t="str">
            <v>Huyện Gia Lâm</v>
          </cell>
          <cell r="G698" t="str">
            <v>HN009</v>
          </cell>
          <cell r="H698" t="str">
            <v>Vũ Anh Tuấn</v>
          </cell>
          <cell r="I698" t="str">
            <v>5%; KLGT</v>
          </cell>
          <cell r="K698" t="str">
            <v xml:space="preserve">Khu đô thị Vinhome Ocean Park , gia lâm, HN / Toà </v>
          </cell>
          <cell r="M698" t="str">
            <v>Khu đô thị Vinhome Ocean Park , gia lâm, HN</v>
          </cell>
          <cell r="N698">
            <v>1</v>
          </cell>
          <cell r="O698" t="b">
            <v>0</v>
          </cell>
          <cell r="P698" t="str">
            <v>CÔNG TY TNHH MTV THƯƠNG MẠI VÀ DỊCH VỤ NGỌC THƠM</v>
          </cell>
          <cell r="Q698" t="str">
            <v>Miền Bắc</v>
          </cell>
          <cell r="R698" t="str">
            <v>KL00125</v>
          </cell>
        </row>
        <row r="699">
          <cell r="A699" t="e">
            <v>#N/A</v>
          </cell>
          <cell r="B699" t="str">
            <v>Kai mart - Tòa S2.12 Vinhome Ocean Park</v>
          </cell>
          <cell r="C699" t="str">
            <v>Khách lẻ, thanh toán chuyển khoản, chiết khấu 5%</v>
          </cell>
          <cell r="D699" t="str">
            <v>Thành phố Hà Nội</v>
          </cell>
          <cell r="E699" t="str">
            <v>Huyện Gia Lâm</v>
          </cell>
          <cell r="F699" t="str">
            <v>Xã Đa Tốn</v>
          </cell>
          <cell r="G699" t="str">
            <v>HN009</v>
          </cell>
          <cell r="H699" t="str">
            <v>Vũ Anh Tuấn</v>
          </cell>
          <cell r="I699" t="str">
            <v>KLGT</v>
          </cell>
          <cell r="J699" t="str">
            <v>Chị Dung</v>
          </cell>
          <cell r="K699" t="str">
            <v>Tòa s2.12 Vinhome Ocean Park, Đa Tốn, Gia Lâm, Hà Nội</v>
          </cell>
          <cell r="M699" t="str">
            <v>Tòa S2.12 Vinhome Ocean Park, Đa Tốn, Gia Lâm, Hà Nội</v>
          </cell>
          <cell r="N699">
            <v>1</v>
          </cell>
          <cell r="O699" t="b">
            <v>0</v>
          </cell>
          <cell r="P699" t="str">
            <v>CÔNG TY TNHH MTV THƯƠNG MẠI VÀ DỊCH VỤ NGỌC THƠM</v>
          </cell>
          <cell r="Q699" t="str">
            <v>Miền Bắc</v>
          </cell>
          <cell r="R699" t="str">
            <v>Kai Mart</v>
          </cell>
        </row>
        <row r="700">
          <cell r="A700" t="str">
            <v>KL-HNI-DAH-00127</v>
          </cell>
          <cell r="B700" t="str">
            <v>TIT MART</v>
          </cell>
          <cell r="C700" t="str">
            <v>Khách lẻ Hà Nội, thanh toán ngay</v>
          </cell>
          <cell r="D700" t="str">
            <v>Thành phố Hà Nội</v>
          </cell>
          <cell r="E700" t="str">
            <v>Huyện Đông Anh</v>
          </cell>
          <cell r="F700" t="str">
            <v>Xã Bắc Hồng</v>
          </cell>
          <cell r="G700" t="str">
            <v>HN007</v>
          </cell>
          <cell r="H700" t="str">
            <v>Đỗ Minh Quang</v>
          </cell>
          <cell r="I700" t="str">
            <v>KLGT</v>
          </cell>
          <cell r="J700" t="str">
            <v>Chị Thúy</v>
          </cell>
          <cell r="K700" t="str">
            <v>Xã Bắc Hồng, Huyện Đông Anh, Thành phố Hà Nội</v>
          </cell>
          <cell r="M700" t="str">
            <v>Đường liên Xã Bắc Hồng, Huyện Đông Anh, Thành phố Hà Nội (Gần trường Cấp 1)</v>
          </cell>
          <cell r="N700">
            <v>1</v>
          </cell>
          <cell r="O700" t="b">
            <v>0</v>
          </cell>
          <cell r="P700" t="str">
            <v>CÔNG TY TNHH MTV THƯƠNG MẠI VÀ DỊCH VỤ NGỌC THƠM</v>
          </cell>
          <cell r="Q700" t="str">
            <v>Miền Bắc</v>
          </cell>
          <cell r="R700" t="str">
            <v>KL00127</v>
          </cell>
        </row>
        <row r="701">
          <cell r="A701" t="str">
            <v>KL-HNI-HDG-00128</v>
          </cell>
          <cell r="B701" t="str">
            <v>Chị Giang - 0329 084 098</v>
          </cell>
          <cell r="C701" t="str">
            <v>KHÁCH LẺ THANH TOÁN LUÔN</v>
          </cell>
          <cell r="D701" t="str">
            <v>Thành phố Hà Nội</v>
          </cell>
          <cell r="E701" t="str">
            <v>Quận Hà Đông</v>
          </cell>
          <cell r="F701" t="str">
            <v>Phường Hà Cầu</v>
          </cell>
          <cell r="G701" t="str">
            <v>HN007</v>
          </cell>
          <cell r="H701" t="str">
            <v>Đỗ Minh Quang</v>
          </cell>
          <cell r="I701" t="str">
            <v>KLGT</v>
          </cell>
          <cell r="J701" t="str">
            <v>Chị Giang</v>
          </cell>
          <cell r="K701" t="str">
            <v>CT7, Ngô Thì Nhậm, Hà Cầu, Hà Đông, Hà Nội</v>
          </cell>
          <cell r="M701" t="str">
            <v>CT7, Ngô Thì Nhậm, Hà Cầu, Hà Đông, Hà Nội</v>
          </cell>
          <cell r="N701">
            <v>1</v>
          </cell>
          <cell r="O701" t="b">
            <v>0</v>
          </cell>
          <cell r="P701" t="str">
            <v>CÔNG TY TNHH MTV THƯƠNG MẠI VÀ DỊCH VỤ NGỌC THƠM</v>
          </cell>
          <cell r="Q701" t="str">
            <v>Miền Bắc</v>
          </cell>
          <cell r="R701" t="str">
            <v>KL00128</v>
          </cell>
        </row>
        <row r="702">
          <cell r="A702" t="str">
            <v>KL-HNI-NTL-00129</v>
          </cell>
          <cell r="B702" t="str">
            <v>Anh Cường</v>
          </cell>
          <cell r="D702" t="str">
            <v>Thành phố Hà Nội</v>
          </cell>
          <cell r="E702" t="str">
            <v>Quận Nam Từ Liêm</v>
          </cell>
          <cell r="F702" t="str">
            <v>Phường Trung Văn</v>
          </cell>
          <cell r="G702" t="str">
            <v>HN007</v>
          </cell>
          <cell r="H702" t="str">
            <v>Đỗ Minh Quang</v>
          </cell>
          <cell r="I702" t="str">
            <v>KLGT</v>
          </cell>
          <cell r="K702" t="str">
            <v>28 Đại Linh, Phường Trung Văn, Quận Nam Từ Liêm, TP Hà Nội</v>
          </cell>
          <cell r="M702" t="str">
            <v>28 Đại Linh, Phường Trung Văn, Quận Nam Từ Liêm, TP Hà Nội</v>
          </cell>
          <cell r="N702">
            <v>1</v>
          </cell>
          <cell r="O702" t="b">
            <v>0</v>
          </cell>
          <cell r="P702" t="str">
            <v>CÔNG TY TNHH MTV THƯƠNG MẠI VÀ DỊCH VỤ NGỌC THƠM</v>
          </cell>
          <cell r="Q702" t="str">
            <v>Miền Bắc</v>
          </cell>
          <cell r="R702" t="str">
            <v>KL00129</v>
          </cell>
        </row>
        <row r="703">
          <cell r="A703" t="str">
            <v>KL-HNI-NTL-00131</v>
          </cell>
          <cell r="B703" t="str">
            <v>Family mart</v>
          </cell>
          <cell r="C703" t="str">
            <v/>
          </cell>
          <cell r="D703" t="str">
            <v>Thành phố Hà Nội</v>
          </cell>
          <cell r="E703" t="str">
            <v>Quận Nam Từ Liêm</v>
          </cell>
          <cell r="G703" t="str">
            <v>HN007</v>
          </cell>
          <cell r="H703" t="str">
            <v>Đỗ Minh Quang</v>
          </cell>
          <cell r="I703" t="str">
            <v>KLGT</v>
          </cell>
          <cell r="J703" t="str">
            <v>0988799650</v>
          </cell>
          <cell r="K703" t="str">
            <v>Toà S1.06 Vinsmart city, Tây Mỗ, Nam Từ Liêm, Hà Nội</v>
          </cell>
          <cell r="M703" t="str">
            <v>Toà S1.06 Vinsmart city, Tây Mỗ, Nam Từ Liêm, Hà Nội</v>
          </cell>
          <cell r="N703">
            <v>1</v>
          </cell>
          <cell r="O703" t="b">
            <v>0</v>
          </cell>
          <cell r="P703" t="str">
            <v>CÔNG TY TNHH MTV THƯƠNG MẠI VÀ DỊCH VỤ NGỌC THƠM</v>
          </cell>
          <cell r="Q703" t="str">
            <v>Miền Bắc</v>
          </cell>
          <cell r="R703" t="str">
            <v>KL00131</v>
          </cell>
        </row>
        <row r="704">
          <cell r="A704" t="str">
            <v>KL-HNI-HDG-00132</v>
          </cell>
          <cell r="B704" t="str">
            <v>Siêu thị Đức Thành</v>
          </cell>
          <cell r="D704" t="str">
            <v>Thành phố Hà Nội</v>
          </cell>
          <cell r="E704" t="str">
            <v>Quận Hà Đông</v>
          </cell>
          <cell r="F704" t="str">
            <v>Phường La Khê</v>
          </cell>
          <cell r="G704" t="str">
            <v>HN007</v>
          </cell>
          <cell r="H704" t="str">
            <v>Đỗ Minh Quang</v>
          </cell>
          <cell r="I704" t="str">
            <v>KLGT</v>
          </cell>
          <cell r="K704" t="str">
            <v>Toà The Pride, Tố Hữu, La Khê, Hà Đông, Hà Nội</v>
          </cell>
          <cell r="L704" t="str">
            <v/>
          </cell>
          <cell r="M704" t="str">
            <v>Toà The Pride, Tố Hữu, La Khê, Hà Đông, Hà Nội</v>
          </cell>
          <cell r="N704">
            <v>1</v>
          </cell>
          <cell r="O704" t="b">
            <v>0</v>
          </cell>
          <cell r="P704" t="str">
            <v>CÔNG TY TNHH MTV THƯƠNG MẠI VÀ DỊCH VỤ NGỌC THƠM</v>
          </cell>
          <cell r="Q704" t="str">
            <v>Miền Bắc</v>
          </cell>
          <cell r="R704" t="str">
            <v>KL00132</v>
          </cell>
        </row>
        <row r="705">
          <cell r="A705" t="str">
            <v>KL-HNI-HDG-00133</v>
          </cell>
          <cell r="B705" t="str">
            <v>C Mart - Chung cư viện bỏng Hà Đông</v>
          </cell>
          <cell r="D705" t="str">
            <v>Thành phố Hà Nội</v>
          </cell>
          <cell r="E705" t="str">
            <v>Quận Hà Đông</v>
          </cell>
          <cell r="G705" t="str">
            <v>HN007</v>
          </cell>
          <cell r="H705" t="str">
            <v>Đỗ Minh Quang</v>
          </cell>
          <cell r="I705" t="str">
            <v>KLGT</v>
          </cell>
          <cell r="K705" t="str">
            <v>Chung cư viện bỏng Lê Hữu Trác, Hà Đông, Hà Nội</v>
          </cell>
          <cell r="M705" t="str">
            <v>Chung cư viện bỏng Lê Hữu Trác, Hà Đông, Hà Nội</v>
          </cell>
          <cell r="N705">
            <v>1</v>
          </cell>
          <cell r="O705" t="b">
            <v>0</v>
          </cell>
          <cell r="P705" t="str">
            <v>CÔNG TY TNHH MTV THƯƠNG MẠI VÀ DỊCH VỤ NGỌC THƠM</v>
          </cell>
          <cell r="Q705" t="str">
            <v>Miền Bắc</v>
          </cell>
          <cell r="R705" t="str">
            <v>KL00133</v>
          </cell>
        </row>
        <row r="706">
          <cell r="A706" t="str">
            <v>KL-HNI-DAH-00136</v>
          </cell>
          <cell r="B706" t="str">
            <v>LINKMART</v>
          </cell>
          <cell r="D706" t="str">
            <v>Thành phố Hà Nội</v>
          </cell>
          <cell r="E706" t="str">
            <v>Huyện Đông Anh</v>
          </cell>
          <cell r="G706" t="str">
            <v>HN007</v>
          </cell>
          <cell r="H706" t="str">
            <v>Đỗ Minh Quang</v>
          </cell>
          <cell r="I706" t="str">
            <v>KLGT</v>
          </cell>
          <cell r="K706" t="str">
            <v>Chung cư Intracom, Vĩnh Ngọc, Đông Anh, Hà Nội</v>
          </cell>
          <cell r="M706" t="str">
            <v>Chung cư Intracom, Vĩnh Ngọc, Đông Anh, Hà Nội</v>
          </cell>
          <cell r="N706">
            <v>1</v>
          </cell>
          <cell r="O706" t="b">
            <v>0</v>
          </cell>
          <cell r="P706" t="str">
            <v>CÔNG TY TNHH MTV THƯƠNG MẠI VÀ DỊCH VỤ NGỌC THƠM</v>
          </cell>
          <cell r="Q706" t="str">
            <v>Miền Bắc</v>
          </cell>
          <cell r="R706" t="str">
            <v>KL00136</v>
          </cell>
        </row>
        <row r="707">
          <cell r="A707" t="str">
            <v>Kai Mart-HNI-LBN-140</v>
          </cell>
          <cell r="B707" t="str">
            <v>Kai mart - Tòa S2.02 Vinhome Ocean Park</v>
          </cell>
          <cell r="C707" t="str">
            <v>Khách lẻ, thanh toán chuyển khoản, chiết khấu 5%</v>
          </cell>
          <cell r="D707" t="str">
            <v>Thành phố Hà Nội</v>
          </cell>
          <cell r="E707" t="str">
            <v>Huyện Gia Lâm</v>
          </cell>
          <cell r="F707" t="str">
            <v>Xã Đa Tốn</v>
          </cell>
          <cell r="G707" t="str">
            <v>HN009</v>
          </cell>
          <cell r="H707" t="str">
            <v>Vũ Anh Tuấn</v>
          </cell>
          <cell r="I707" t="str">
            <v>KLGT</v>
          </cell>
          <cell r="J707" t="str">
            <v>Chị Dung</v>
          </cell>
          <cell r="K707" t="str">
            <v>Tòa s2.02 Vinhome Ocean Park, Đa Tốn, Gia Lâm, Hà Nội</v>
          </cell>
          <cell r="M707" t="str">
            <v>Tòa S2.02 Vinhome Ocean Park, Đa Tốn, Gia Lâm, Hà Nội</v>
          </cell>
          <cell r="N707">
            <v>1</v>
          </cell>
          <cell r="O707" t="b">
            <v>0</v>
          </cell>
          <cell r="P707" t="str">
            <v>CÔNG TY TNHH MTV THƯƠNG MẠI VÀ DỊCH VỤ NGỌC THƠM</v>
          </cell>
          <cell r="Q707" t="str">
            <v>Miền Bắc</v>
          </cell>
          <cell r="R707" t="str">
            <v>Kai Mart</v>
          </cell>
        </row>
        <row r="708">
          <cell r="A708" t="str">
            <v>Kai Mart-HNI-GLM-141</v>
          </cell>
          <cell r="B708" t="str">
            <v>Kai mart - Tòa S2.19 Vinhome Ocean Park, Đa Tốn , Gia Lâm (điểm mới)</v>
          </cell>
          <cell r="C708" t="str">
            <v>Khách lẻ, thanh toán chuyển khoản</v>
          </cell>
          <cell r="D708" t="str">
            <v>Thành phố Hà Nội</v>
          </cell>
          <cell r="E708" t="str">
            <v>Huyện Gia Lâm</v>
          </cell>
          <cell r="F708" t="str">
            <v>Xã Đa Tốn</v>
          </cell>
          <cell r="G708" t="str">
            <v>HN009</v>
          </cell>
          <cell r="H708" t="str">
            <v>Vũ Anh Tuấn</v>
          </cell>
          <cell r="I708" t="str">
            <v>KLGT</v>
          </cell>
          <cell r="J708" t="str">
            <v>Chị Dung</v>
          </cell>
          <cell r="K708" t="str">
            <v>Tòa S2.19 Vinhome Ocean Park, Đa Tốn , Gia Lâm, Hà Nội</v>
          </cell>
          <cell r="M708" t="str">
            <v>Tòa S2.19 Vinhome Ocean Park, Đa Tốn , Gia Lâm, Hà Nội</v>
          </cell>
          <cell r="N708">
            <v>1</v>
          </cell>
          <cell r="O708" t="b">
            <v>0</v>
          </cell>
          <cell r="P708" t="str">
            <v>CÔNG TY TNHH MTV THƯƠNG MẠI VÀ DỊCH VỤ NGỌC THƠM</v>
          </cell>
          <cell r="Q708" t="str">
            <v>Miền Bắc</v>
          </cell>
          <cell r="R708" t="str">
            <v>Kai Mart</v>
          </cell>
        </row>
        <row r="709">
          <cell r="A709" t="str">
            <v>KL-HNI-HDG-00142</v>
          </cell>
          <cell r="B709" t="str">
            <v>Tiện Ích Long Hương</v>
          </cell>
          <cell r="D709" t="str">
            <v>Thành phố Hà Nội</v>
          </cell>
          <cell r="G709" t="str">
            <v>HN007</v>
          </cell>
          <cell r="H709" t="str">
            <v>Đỗ Minh Quang</v>
          </cell>
          <cell r="I709" t="str">
            <v>KLGT</v>
          </cell>
          <cell r="K709" t="str">
            <v>Số 15, Villa 2 Huyndai, Hà Trì 5, Hà Cầu, Hà Đông</v>
          </cell>
          <cell r="M709" t="str">
            <v>Số 15, Villa 2 Huyndai, Hà Trì 5, Hà Cầu, Hà Đông</v>
          </cell>
          <cell r="N709">
            <v>1</v>
          </cell>
          <cell r="O709" t="b">
            <v>0</v>
          </cell>
          <cell r="P709" t="str">
            <v>CÔNG TY TNHH MTV THƯƠNG MẠI VÀ DỊCH VỤ NGỌC THƠM</v>
          </cell>
          <cell r="Q709" t="str">
            <v>Miền Bắc</v>
          </cell>
          <cell r="R709" t="str">
            <v>KL00142</v>
          </cell>
        </row>
        <row r="710">
          <cell r="A710" t="str">
            <v>KL-HNI-HMI-00143</v>
          </cell>
          <cell r="B710" t="str">
            <v>THANH BÌNH MART</v>
          </cell>
          <cell r="D710" t="str">
            <v>Thành phố Hà Nội</v>
          </cell>
          <cell r="G710" t="str">
            <v>HN007</v>
          </cell>
          <cell r="H710" t="str">
            <v>Đỗ Minh Quang</v>
          </cell>
          <cell r="I710" t="str">
            <v>KLGT</v>
          </cell>
          <cell r="K710" t="str">
            <v>toà no2, 87 lĩnh nam, Hoàng Mai.</v>
          </cell>
          <cell r="M710" t="str">
            <v>toà no2, 87 lĩnh nam, Hoàng Mai.</v>
          </cell>
          <cell r="N710">
            <v>1</v>
          </cell>
          <cell r="O710" t="b">
            <v>0</v>
          </cell>
          <cell r="P710" t="str">
            <v>C6 HÀ NỘI</v>
          </cell>
          <cell r="Q710" t="str">
            <v>Miền Bắc</v>
          </cell>
          <cell r="R710" t="str">
            <v>KL00143</v>
          </cell>
        </row>
        <row r="711">
          <cell r="A711" t="str">
            <v>KL-HNI-HMI-00144</v>
          </cell>
          <cell r="B711" t="str">
            <v>CÔNG TY TNHH TUẤN NGUYỄN</v>
          </cell>
          <cell r="D711" t="str">
            <v>Thành phố Hà Nội</v>
          </cell>
          <cell r="E711" t="str">
            <v>Quận Hoàng Mai</v>
          </cell>
          <cell r="F711" t="str">
            <v>Phường Trần Phú</v>
          </cell>
          <cell r="G711" t="str">
            <v>HN006</v>
          </cell>
          <cell r="H711" t="str">
            <v>Phan Trọng Cường</v>
          </cell>
          <cell r="I711" t="str">
            <v>KLGT</v>
          </cell>
          <cell r="K711" t="str">
            <v>Chung cư Osaka ngõ 48 Ngọc hồi phường hoàng liệt quận hoàng mai</v>
          </cell>
          <cell r="L711" t="str">
            <v>0103610342</v>
          </cell>
          <cell r="M711" t="str">
            <v>Khu B, Cảng Khuyến Lương, Phường Trần Phú, Quận Hoàng Mai, Thành phố Hà Nội, Việt Nam</v>
          </cell>
          <cell r="N711">
            <v>1</v>
          </cell>
          <cell r="O711" t="b">
            <v>0</v>
          </cell>
          <cell r="P711" t="str">
            <v>C6 HÀ NỘI</v>
          </cell>
          <cell r="Q711" t="str">
            <v>Miền Bắc</v>
          </cell>
          <cell r="R711" t="str">
            <v>KL00144</v>
          </cell>
        </row>
        <row r="712">
          <cell r="A712" t="str">
            <v>Kai Mart-HNI-LBN-146</v>
          </cell>
          <cell r="B712" t="str">
            <v>Kai mart - Tòa S1.02 Vinhome Ocean Park, Đa Tốn, Gia Lâm (điểm mới)</v>
          </cell>
          <cell r="C712" t="str">
            <v>Khách lẻ, thanh toán chuyển khoản</v>
          </cell>
          <cell r="D712" t="str">
            <v>Thành phố Hà Nội</v>
          </cell>
          <cell r="E712" t="str">
            <v>Huyện Gia Lâm</v>
          </cell>
          <cell r="F712" t="str">
            <v>Xã Đa Tốn</v>
          </cell>
          <cell r="G712" t="str">
            <v>HN009</v>
          </cell>
          <cell r="H712" t="str">
            <v>Vũ Anh Tuấn</v>
          </cell>
          <cell r="I712" t="str">
            <v>KLGT</v>
          </cell>
          <cell r="J712" t="str">
            <v>Chị Dung</v>
          </cell>
          <cell r="K712" t="str">
            <v>Tòa S1.02 Vinhome Ocean Park, Đa Tốn, Gia Lâm, Hà Nội</v>
          </cell>
          <cell r="M712" t="str">
            <v>Tòa S1.02 Vinhome Ocean Park, Đa Tốn, Gia Lâm, Hà Nội</v>
          </cell>
          <cell r="N712">
            <v>1</v>
          </cell>
          <cell r="O712" t="b">
            <v>0</v>
          </cell>
          <cell r="P712" t="str">
            <v>CÔNG TY TNHH MTV THƯƠNG MẠI VÀ DỊCH VỤ NGỌC THƠM</v>
          </cell>
          <cell r="Q712" t="str">
            <v>Miền Bắc</v>
          </cell>
          <cell r="R712" t="str">
            <v>Kai Mart</v>
          </cell>
        </row>
        <row r="713">
          <cell r="A713" t="str">
            <v>Kai Mart-HNI-LBN-147</v>
          </cell>
          <cell r="B713" t="str">
            <v>Kai mart - Tòa S2.11 Vinhome Ocean Park, Đa Tốn, Gia Lâm (điểm mới)</v>
          </cell>
          <cell r="C713" t="str">
            <v>Khách lẻ, thanh toán chuyển khoản</v>
          </cell>
          <cell r="D713" t="str">
            <v>Thành phố Hà Nội</v>
          </cell>
          <cell r="E713" t="str">
            <v>Huyện Gia Lâm</v>
          </cell>
          <cell r="F713" t="str">
            <v>Xã Đa Tốn</v>
          </cell>
          <cell r="G713" t="str">
            <v>HN009</v>
          </cell>
          <cell r="H713" t="str">
            <v>Vũ Anh Tuấn</v>
          </cell>
          <cell r="I713" t="str">
            <v>KLGT</v>
          </cell>
          <cell r="J713" t="str">
            <v>Chị Dung</v>
          </cell>
          <cell r="K713" t="str">
            <v>Tòa S2.11 Vinhome Ocean Park, Đa Tốn, Gia Lâm, Hà Nội</v>
          </cell>
          <cell r="M713" t="str">
            <v>Tòa S2.11 Vinhome Ocean Park, Đa Tốn, Gia Lâm, Hà Nội</v>
          </cell>
          <cell r="N713">
            <v>1</v>
          </cell>
          <cell r="O713" t="b">
            <v>0</v>
          </cell>
          <cell r="P713" t="str">
            <v>CÔNG TY TNHH MTV THƯƠNG MẠI VÀ DỊCH VỤ NGỌC THƠM</v>
          </cell>
          <cell r="Q713" t="str">
            <v>Miền Bắc</v>
          </cell>
          <cell r="R713" t="str">
            <v>Kai Mart</v>
          </cell>
        </row>
        <row r="714">
          <cell r="A714" t="str">
            <v>KL-HNI-GLM-00148</v>
          </cell>
          <cell r="B714" t="str">
            <v>Uti mart - Tòa S2.18 Vinhome Ocean Park, Đa Tốn, Gia Lâm</v>
          </cell>
          <cell r="C714" t="str">
            <v/>
          </cell>
          <cell r="D714" t="str">
            <v>Thành phố Hà Nội</v>
          </cell>
          <cell r="E714" t="str">
            <v>Huyện Gia Lâm</v>
          </cell>
          <cell r="F714" t="str">
            <v>Xã Đa Tốn</v>
          </cell>
          <cell r="G714" t="str">
            <v>HN006</v>
          </cell>
          <cell r="H714" t="str">
            <v>Phan Trọng Cường</v>
          </cell>
          <cell r="I714" t="str">
            <v>MIENBAC;KLGT</v>
          </cell>
          <cell r="J714" t="str">
            <v>Uti mart - Tòa S2.18 Vinhome Ocean Park, Đa Tốn, Gia Lâm</v>
          </cell>
          <cell r="K714" t="str">
            <v>Tòa S2.18 Vinhome Ocean Park, Đa Tốn, Gia Lâm, Hà Nội</v>
          </cell>
          <cell r="M714" t="str">
            <v>Tòa S2.18 Vinhome Ocean Park, Đa Tốn, Gia Lâm, Hà Nội</v>
          </cell>
          <cell r="N714">
            <v>1</v>
          </cell>
          <cell r="O714" t="b">
            <v>0</v>
          </cell>
          <cell r="P714" t="str">
            <v>CÔNG TY TNHH MTV THƯƠNG MẠI VÀ DỊCH VỤ NGỌC THƠM</v>
          </cell>
          <cell r="Q714" t="str">
            <v>Miền Bắc</v>
          </cell>
          <cell r="R714" t="str">
            <v>KL00148</v>
          </cell>
        </row>
        <row r="715">
          <cell r="A715" t="str">
            <v>KL-HNI-HDG-00149</v>
          </cell>
          <cell r="B715" t="str">
            <v>Siêu thị Đức Thành 37 Bà Triệu, Hà Đông</v>
          </cell>
          <cell r="D715" t="str">
            <v>Thành phố Hà Nội</v>
          </cell>
          <cell r="E715" t="str">
            <v>Quận Hà Đông</v>
          </cell>
          <cell r="G715" t="str">
            <v>HN007</v>
          </cell>
          <cell r="H715" t="str">
            <v>Đỗ Minh Quang</v>
          </cell>
          <cell r="I715" t="str">
            <v>KLGT</v>
          </cell>
          <cell r="K715" t="str">
            <v>37 Bà Triệu, Hà Đông, Hà Nội</v>
          </cell>
          <cell r="L715" t="str">
            <v/>
          </cell>
          <cell r="M715" t="str">
            <v>37 Bà Triệu, Hà Đông, Hà Nội</v>
          </cell>
          <cell r="N715">
            <v>1</v>
          </cell>
          <cell r="O715" t="b">
            <v>0</v>
          </cell>
          <cell r="P715" t="str">
            <v>CÔNG TY TNHH MTV THƯƠNG MẠI VÀ DỊCH VỤ NGỌC THƠM</v>
          </cell>
          <cell r="Q715" t="str">
            <v>Miền Bắc</v>
          </cell>
          <cell r="R715" t="str">
            <v>KL00149</v>
          </cell>
        </row>
        <row r="716">
          <cell r="A716" t="str">
            <v>KL-HNI-HDG-00150</v>
          </cell>
          <cell r="B716" t="str">
            <v>Topmart SH06 chung cư Anland Complex</v>
          </cell>
          <cell r="D716" t="str">
            <v>Thành phố Hà Nội</v>
          </cell>
          <cell r="E716" t="str">
            <v>Quận Hà Đông</v>
          </cell>
          <cell r="G716" t="str">
            <v>HN007</v>
          </cell>
          <cell r="H716" t="str">
            <v>Đỗ Minh Quang</v>
          </cell>
          <cell r="I716" t="str">
            <v>KLGT</v>
          </cell>
          <cell r="K716" t="str">
            <v>Topmart SH06 chung cư Anland Complex, KĐT Dương Nội, Hà Đông, Hà Nội</v>
          </cell>
          <cell r="L716" t="str">
            <v/>
          </cell>
          <cell r="M716" t="str">
            <v>Topmart SH06 chung cư Anland Complex, KĐT Dương Nội, Hà Đông, Hà Nội</v>
          </cell>
          <cell r="N716">
            <v>1</v>
          </cell>
          <cell r="O716" t="b">
            <v>0</v>
          </cell>
          <cell r="P716" t="str">
            <v>CÔNG TY TNHH MTV THƯƠNG MẠI VÀ DỊCH VỤ NGỌC THƠM</v>
          </cell>
          <cell r="Q716" t="str">
            <v>Miền Bắc</v>
          </cell>
          <cell r="R716" t="str">
            <v>KL00150</v>
          </cell>
        </row>
        <row r="717">
          <cell r="A717" t="str">
            <v>Kai Mart-HNI-LBN-151</v>
          </cell>
          <cell r="B717" t="str">
            <v>Kai mart - Tòa S1.07 Vinhome Ocean Park, Đa Tốn, Gia Lâm (điểm mới)</v>
          </cell>
          <cell r="C717" t="str">
            <v>Khách lẻ, thanh toán chuyển khoản</v>
          </cell>
          <cell r="D717" t="str">
            <v>Thành phố Hà Nội</v>
          </cell>
          <cell r="E717" t="str">
            <v>Huyện Gia Lâm</v>
          </cell>
          <cell r="F717" t="str">
            <v>Xã Đa Tốn</v>
          </cell>
          <cell r="G717" t="str">
            <v>HN009</v>
          </cell>
          <cell r="H717" t="str">
            <v>Vũ Anh Tuấn</v>
          </cell>
          <cell r="I717" t="str">
            <v>KLGT</v>
          </cell>
          <cell r="J717" t="str">
            <v/>
          </cell>
          <cell r="K717" t="str">
            <v>Tòa S1.07 Vinhome Ocean Park, Đa Tốn, Gia Lâm, Hà Nội</v>
          </cell>
          <cell r="M717" t="str">
            <v>Tòa S1.07 Vinhome Ocean Park, Đa Tốn, Gia Lâm, Hà Nội</v>
          </cell>
          <cell r="N717">
            <v>1</v>
          </cell>
          <cell r="O717" t="b">
            <v>0</v>
          </cell>
          <cell r="P717" t="str">
            <v>CÔNG TY TNHH MTV THƯƠNG MẠI VÀ DỊCH VỤ NGỌC THƠM</v>
          </cell>
          <cell r="Q717" t="str">
            <v>Miền Bắc</v>
          </cell>
          <cell r="R717" t="str">
            <v>Kai Mart</v>
          </cell>
        </row>
        <row r="718">
          <cell r="A718" t="str">
            <v>KL-HNI-LBN-00152</v>
          </cell>
          <cell r="B718" t="str">
            <v>Tiện Lợi Mart</v>
          </cell>
          <cell r="C718" t="str">
            <v/>
          </cell>
          <cell r="D718" t="str">
            <v>Thành phố Hà Nội</v>
          </cell>
          <cell r="E718" t="str">
            <v>Quận Long Biên</v>
          </cell>
          <cell r="F718" t="str">
            <v>Phường Việt Hưng</v>
          </cell>
          <cell r="G718" t="str">
            <v>HN006</v>
          </cell>
          <cell r="H718" t="str">
            <v>Phan Trọng Cường</v>
          </cell>
          <cell r="I718" t="str">
            <v>MIENBAC;KLGT</v>
          </cell>
          <cell r="J718" t="str">
            <v/>
          </cell>
          <cell r="K718" t="str">
            <v>K11 Nguyễn Cao Luyện, KĐT Việt Hưng, Long Biên, Hà Nội</v>
          </cell>
          <cell r="M718" t="str">
            <v>K11 Nguyễn Cao Luyện, KĐT Việt Hưng, Long Biên, Hà Nội</v>
          </cell>
          <cell r="N718">
            <v>1</v>
          </cell>
          <cell r="O718" t="b">
            <v>0</v>
          </cell>
          <cell r="P718" t="str">
            <v>CÔNG TY TNHH MTV THƯƠNG MẠI VÀ DỊCH VỤ NGỌC THƠM</v>
          </cell>
          <cell r="Q718" t="str">
            <v>Miền Bắc</v>
          </cell>
          <cell r="R718" t="str">
            <v>KL00152</v>
          </cell>
        </row>
        <row r="719">
          <cell r="A719" t="e">
            <v>#N/A</v>
          </cell>
          <cell r="B719" t="str">
            <v>Pavi mart (Kai mart) - P1 Vinhome Ocean park- Đa Tốn, Gia Lâm, Hà Nội</v>
          </cell>
          <cell r="C719" t="str">
            <v>Khách lẻ, thanh toán chuyển khoản</v>
          </cell>
          <cell r="D719" t="str">
            <v>Thành phố Hà Nội</v>
          </cell>
          <cell r="E719" t="str">
            <v>Huyện Gia Lâm</v>
          </cell>
          <cell r="F719" t="str">
            <v>Xã Đa Tốn</v>
          </cell>
          <cell r="G719" t="str">
            <v>HN009</v>
          </cell>
          <cell r="H719" t="str">
            <v>Vũ Anh Tuấn</v>
          </cell>
          <cell r="I719" t="str">
            <v>KLGT</v>
          </cell>
          <cell r="J719" t="str">
            <v/>
          </cell>
          <cell r="K719" t="str">
            <v>P1 Vinhome Ocean Park- Đa Tốn, Gia Lâm, Hà Nội</v>
          </cell>
          <cell r="M719" t="str">
            <v>P1 Vinhome Ocean park- Đa Tốn, Gia Lâm, Hà Nội</v>
          </cell>
          <cell r="N719">
            <v>1</v>
          </cell>
          <cell r="O719" t="b">
            <v>0</v>
          </cell>
          <cell r="P719" t="str">
            <v>CÔNG TY TNHH MTV THƯƠNG MẠI VÀ DỊCH VỤ NGỌC THƠM</v>
          </cell>
          <cell r="Q719" t="str">
            <v>Miền Bắc</v>
          </cell>
          <cell r="R719" t="str">
            <v>Kai Mart</v>
          </cell>
        </row>
        <row r="720">
          <cell r="A720" t="str">
            <v>KL-HNI-TXN-00155</v>
          </cell>
          <cell r="B720" t="str">
            <v>Gmart - Sảnh B - 82 Nguyễn Tuân</v>
          </cell>
          <cell r="C720" t="str">
            <v>Khách lẻ C6</v>
          </cell>
          <cell r="D720" t="str">
            <v>Thành phố Hà Nội</v>
          </cell>
          <cell r="E720" t="str">
            <v>Quận Thanh Xuân</v>
          </cell>
          <cell r="G720" t="str">
            <v>HN007</v>
          </cell>
          <cell r="H720" t="str">
            <v>Đỗ Minh Quang</v>
          </cell>
          <cell r="I720" t="str">
            <v>KLGT</v>
          </cell>
          <cell r="K720" t="str">
            <v>Sảnh B - 82 Nguyễn Tuân, quận Thanh Xuân, thành phố Hà Nội</v>
          </cell>
          <cell r="M720" t="str">
            <v>Sảnh B - 82 Nguyễn Tuân, quận Thanh Xuân, thành phố Hà Nội</v>
          </cell>
          <cell r="N720">
            <v>1</v>
          </cell>
          <cell r="O720" t="b">
            <v>0</v>
          </cell>
          <cell r="P720" t="str">
            <v>CÔNG TY TNHH MTV THƯƠNG MẠI VÀ DỊCH VỤ NGỌC THƠM</v>
          </cell>
          <cell r="Q720" t="str">
            <v>Miền Bắc</v>
          </cell>
          <cell r="R720" t="str">
            <v>KL00155</v>
          </cell>
        </row>
        <row r="721">
          <cell r="A721" t="str">
            <v>KL-HNI-BDH-00156</v>
          </cell>
          <cell r="B721" t="str">
            <v>Siêu thị Top5</v>
          </cell>
          <cell r="C721" t="str">
            <v>Thanh toán công nợ Mồng 5 và 20 hàng tháng</v>
          </cell>
          <cell r="D721" t="str">
            <v>Thành phố Hà Nội</v>
          </cell>
          <cell r="E721" t="str">
            <v>Quận Ba Đình</v>
          </cell>
          <cell r="G721" t="str">
            <v>HN006</v>
          </cell>
          <cell r="H721" t="str">
            <v>Phan Trọng Cường</v>
          </cell>
          <cell r="I721" t="str">
            <v>MIENBAC;KLGT</v>
          </cell>
          <cell r="K721" t="str">
            <v>Siêu thị Top5 - Tòa Aqua 44 Yên Phụ, Ba Đình, Hà Nội</v>
          </cell>
          <cell r="M721" t="str">
            <v>Siêu thị Top5 - Tòa Aqua 44 Yên Phụ, Ba Đình, Hà Nội</v>
          </cell>
          <cell r="N721">
            <v>1</v>
          </cell>
          <cell r="O721" t="b">
            <v>0</v>
          </cell>
          <cell r="P721" t="str">
            <v>CÔNG TY TNHH MTV THƯƠNG MẠI VÀ DỊCH VỤ NGỌC THƠM</v>
          </cell>
          <cell r="Q721" t="str">
            <v>Miền Bắc</v>
          </cell>
          <cell r="R721" t="str">
            <v>KL00156</v>
          </cell>
        </row>
        <row r="722">
          <cell r="A722" t="str">
            <v>KL-HNI-CGY-00157</v>
          </cell>
          <cell r="B722" t="str">
            <v>Kenmart</v>
          </cell>
          <cell r="C722" t="str">
            <v>chiết khấu 5%</v>
          </cell>
          <cell r="D722" t="str">
            <v>Thành phố Hà Nội</v>
          </cell>
          <cell r="E722" t="str">
            <v>Quận Cầu Giấy</v>
          </cell>
          <cell r="F722" t="str">
            <v>Phường Quan Hoa</v>
          </cell>
          <cell r="G722" t="str">
            <v>HN007</v>
          </cell>
          <cell r="H722" t="str">
            <v>Đỗ Minh Quang</v>
          </cell>
          <cell r="I722" t="str">
            <v>KLGT</v>
          </cell>
          <cell r="K722" t="str">
            <v>Kenmart (điểm mở mới) - số 2 ngõ 79 đường Dương Quảng Hàm, P. Quan Hoa, Quận Cầu Giấy</v>
          </cell>
          <cell r="M722" t="str">
            <v>Kenmart (điểm mở mới) - số 2 ngõ 79 đường Dương Quảng Hàm, P. Quan Hoa, Quận Cầu Giấy</v>
          </cell>
          <cell r="N722">
            <v>1</v>
          </cell>
          <cell r="O722" t="b">
            <v>0</v>
          </cell>
          <cell r="P722" t="str">
            <v>CÔNG TY TNHH MTV THƯƠNG MẠI VÀ DỊCH VỤ NGỌC THƠM</v>
          </cell>
          <cell r="Q722" t="str">
            <v>Miền Bắc</v>
          </cell>
          <cell r="R722" t="str">
            <v>KL00157</v>
          </cell>
        </row>
        <row r="723">
          <cell r="A723" t="str">
            <v>KL-HNI-CGY-00158</v>
          </cell>
          <cell r="B723" t="str">
            <v>Siêu thị Xanh N07B2 Thành Thái</v>
          </cell>
          <cell r="C723" t="str">
            <v/>
          </cell>
          <cell r="D723" t="str">
            <v>Thành phố Hà Nội</v>
          </cell>
          <cell r="E723" t="str">
            <v>Quận Cầu Giấy</v>
          </cell>
          <cell r="F723" t="str">
            <v>Phường Dịch Vọng</v>
          </cell>
          <cell r="G723" t="str">
            <v>HN007</v>
          </cell>
          <cell r="H723" t="str">
            <v>Đỗ Minh Quang</v>
          </cell>
          <cell r="I723" t="str">
            <v>KLGT</v>
          </cell>
          <cell r="K723" t="str">
            <v>N07B2 Thành Thái, Dịch Vọng, Q. Cầu Giấy, TP. Hà Nội</v>
          </cell>
          <cell r="M723" t="str">
            <v>N07B2 Thành Thái, Dịch Vọng, Q. Cầu Giấy, TP. Hà Nội</v>
          </cell>
          <cell r="N723">
            <v>1</v>
          </cell>
          <cell r="O723" t="b">
            <v>0</v>
          </cell>
          <cell r="P723" t="str">
            <v>CÔNG TY TNHH MTV THƯƠNG MẠI VÀ DỊCH VỤ NGỌC THƠM</v>
          </cell>
          <cell r="Q723" t="str">
            <v>Miền Bắc</v>
          </cell>
          <cell r="R723" t="str">
            <v>KL00158</v>
          </cell>
        </row>
        <row r="724">
          <cell r="A724" t="str">
            <v>KL-HNI-BTL-00159</v>
          </cell>
          <cell r="B724" t="str">
            <v>Siêu thị Xanh CC IA20 Ciputra</v>
          </cell>
          <cell r="C724" t="str">
            <v/>
          </cell>
          <cell r="D724" t="str">
            <v>Thành phố Hà Nội</v>
          </cell>
          <cell r="E724" t="str">
            <v>Quận Bắc Từ Liêm</v>
          </cell>
          <cell r="F724" t="str">
            <v>Phường Đông Ngạc</v>
          </cell>
          <cell r="G724" t="str">
            <v>HN007</v>
          </cell>
          <cell r="H724" t="str">
            <v>Đỗ Minh Quang</v>
          </cell>
          <cell r="I724" t="str">
            <v>KLGT</v>
          </cell>
          <cell r="K724" t="str">
            <v>Sảnh 2 Tòa B chung cư IA20 Ciputra, P. Đông Ngạc, Q. Bắc Từ Liêm, Hà Nội</v>
          </cell>
          <cell r="M724" t="str">
            <v>Sảnh 2 Tòa B chung cư IA20 Ciputra, P. Đông Ngạc, Q. Bắc Từ Liêm, Hà Nội</v>
          </cell>
          <cell r="N724">
            <v>1</v>
          </cell>
          <cell r="O724" t="b">
            <v>0</v>
          </cell>
          <cell r="P724" t="str">
            <v>CÔNG TY TNHH MTV THƯƠNG MẠI VÀ DỊCH VỤ NGỌC THƠM</v>
          </cell>
          <cell r="Q724" t="str">
            <v>Miền Bắc</v>
          </cell>
          <cell r="R724" t="str">
            <v>KL00159</v>
          </cell>
        </row>
        <row r="725">
          <cell r="A725" t="str">
            <v>KL-HNI-GLM-00160</v>
          </cell>
          <cell r="B725" t="str">
            <v>UTI mart</v>
          </cell>
          <cell r="C725" t="str">
            <v/>
          </cell>
          <cell r="D725" t="str">
            <v>Thành phố Hà Nội</v>
          </cell>
          <cell r="E725" t="str">
            <v>Huyện Gia Lâm</v>
          </cell>
          <cell r="G725" t="str">
            <v>HN006</v>
          </cell>
          <cell r="H725" t="str">
            <v>Phan Trọng Cường</v>
          </cell>
          <cell r="I725" t="str">
            <v>MIENBAC;KLGT</v>
          </cell>
          <cell r="K725" t="str">
            <v>UTI mart - 211 Trâu Quỳ, Gia Lâm ( Điểm Mới)</v>
          </cell>
          <cell r="M725" t="str">
            <v>UTI mart - 211 Trâu Quỳ, Gia Lâm ( Điểm Mới)</v>
          </cell>
          <cell r="N725">
            <v>1</v>
          </cell>
          <cell r="O725" t="b">
            <v>0</v>
          </cell>
          <cell r="P725" t="str">
            <v>CÔNG TY TNHH MTV THƯƠNG MẠI VÀ DỊCH VỤ NGỌC THƠM</v>
          </cell>
          <cell r="Q725" t="str">
            <v>Miền Bắc</v>
          </cell>
          <cell r="R725" t="str">
            <v>KL00160</v>
          </cell>
        </row>
        <row r="726">
          <cell r="A726" t="str">
            <v>KL-HNI-HMI-00161</v>
          </cell>
          <cell r="B726" t="str">
            <v>Chị Hà</v>
          </cell>
          <cell r="C726" t="str">
            <v/>
          </cell>
          <cell r="D726" t="str">
            <v>Thành phố Hà Nội</v>
          </cell>
          <cell r="E726" t="str">
            <v>Quận Hoàng Mai</v>
          </cell>
          <cell r="F726" t="str">
            <v>Phường Hoàng Liệt</v>
          </cell>
          <cell r="G726" t="str">
            <v>HN006</v>
          </cell>
          <cell r="H726" t="str">
            <v>Phan Trọng Cường</v>
          </cell>
          <cell r="I726" t="str">
            <v>MIENBAC;KLGT</v>
          </cell>
          <cell r="K726" t="str">
            <v>Chung cư Osaka Ngõ 48 Ngọc Hồi, Phường Hoàng Liệt, Quận Hoàng Mai</v>
          </cell>
          <cell r="M726" t="str">
            <v>Chung cư Osaka Ngõ 48 Ngọc Hồi, Phường Hoàng Liệt, Quận Hoàng Mai</v>
          </cell>
          <cell r="N726">
            <v>1</v>
          </cell>
          <cell r="O726" t="b">
            <v>0</v>
          </cell>
          <cell r="P726" t="str">
            <v>CÔNG TY TNHH MTV THƯƠNG MẠI VÀ DỊCH VỤ NGỌC THƠM</v>
          </cell>
          <cell r="Q726" t="str">
            <v>Miền Bắc</v>
          </cell>
          <cell r="R726" t="str">
            <v>KL00161</v>
          </cell>
        </row>
        <row r="727">
          <cell r="A727" t="str">
            <v>KL-HPG-01-00162</v>
          </cell>
          <cell r="B727" t="str">
            <v>Siêu thị C Mart - Hải Phòng</v>
          </cell>
          <cell r="D727" t="str">
            <v>Hải Phòng</v>
          </cell>
          <cell r="E727" t="str">
            <v>Quận Lê Chân</v>
          </cell>
          <cell r="G727" t="str">
            <v>HN001</v>
          </cell>
          <cell r="H727" t="str">
            <v>Trần Thị Huệ</v>
          </cell>
          <cell r="I727" t="str">
            <v>KLGT</v>
          </cell>
          <cell r="J727" t="str">
            <v>E Châu</v>
          </cell>
          <cell r="M727" t="str">
            <v>Siêu thị C Mart -  toà B chung cư Hoàng Huy Commerce, Võ Nguyên Giáp, Lê Chân, Hải Phòng</v>
          </cell>
          <cell r="N727">
            <v>1</v>
          </cell>
          <cell r="O727" t="b">
            <v>0</v>
          </cell>
          <cell r="P727" t="str">
            <v>CÔNG TY TNHH MTV THƯƠNG MẠI VÀ DỊCH VỤ NGỌC THƠM</v>
          </cell>
          <cell r="Q727" t="str">
            <v>Miền Bắc</v>
          </cell>
          <cell r="R727" t="str">
            <v>KL00162</v>
          </cell>
        </row>
        <row r="728">
          <cell r="A728" t="str">
            <v>HKD-HNI-DDA-00163</v>
          </cell>
          <cell r="B728" t="str">
            <v>Hộ kinh doanh thực phẩm Thiên Lý - Nguyễn Thị Ánh Nguyệt</v>
          </cell>
          <cell r="D728" t="str">
            <v>Thành phố Hà Nội</v>
          </cell>
          <cell r="E728" t="str">
            <v>Quận Đống Đa</v>
          </cell>
          <cell r="G728" t="str">
            <v>HN009</v>
          </cell>
          <cell r="H728" t="str">
            <v>Vũ Anh Tuấn</v>
          </cell>
          <cell r="I728" t="str">
            <v>KLGT</v>
          </cell>
          <cell r="J728" t="str">
            <v>A Hạnh</v>
          </cell>
          <cell r="L728" t="str">
            <v>0109709570</v>
          </cell>
          <cell r="M728" t="str">
            <v>Số 90 Ngách 51 Ngõ Linh Quang, P. Văn Chương, Q. Đống Đa, TP. Hà Nội</v>
          </cell>
          <cell r="N728">
            <v>1</v>
          </cell>
          <cell r="O728" t="b">
            <v>0</v>
          </cell>
          <cell r="P728" t="str">
            <v>CÔNG TY TNHH MTV THƯƠNG MẠI VÀ DỊCH VỤ NGỌC THƠM</v>
          </cell>
          <cell r="Q728" t="str">
            <v>Miền Bắc</v>
          </cell>
          <cell r="R728" t="str">
            <v>KL00163</v>
          </cell>
        </row>
        <row r="729">
          <cell r="A729" t="str">
            <v>KL-HNI-HDG-00164</v>
          </cell>
          <cell r="B729" t="str">
            <v>Thực phẩm xanh (Hệ thống Cmart)</v>
          </cell>
          <cell r="D729" t="str">
            <v>Thành phố Hà Nội</v>
          </cell>
          <cell r="E729" t="str">
            <v>Quận Hà Đông</v>
          </cell>
          <cell r="G729" t="str">
            <v>HN007</v>
          </cell>
          <cell r="H729" t="str">
            <v>Đỗ Minh Quang</v>
          </cell>
          <cell r="I729" t="str">
            <v>KLGT</v>
          </cell>
          <cell r="J729" t="str">
            <v>Thực phẩm xanh (Hệ thống Cmart)</v>
          </cell>
          <cell r="K729" t="str">
            <v>Thực phẩm xanh (Hệ thống Cmart) - V5 The Vespa Phú Lãm, Hà Đông</v>
          </cell>
          <cell r="L729" t="str">
            <v/>
          </cell>
          <cell r="M729" t="str">
            <v>Thực phẩm xanh (Hệ thống Cmart) - V5 The Vespa Phú Lãm, Hà Đông</v>
          </cell>
          <cell r="N729">
            <v>1</v>
          </cell>
          <cell r="O729" t="b">
            <v>0</v>
          </cell>
          <cell r="P729" t="str">
            <v>CÔNG TY TNHH MTV THƯƠNG MẠI VÀ DỊCH VỤ NGỌC THƠM</v>
          </cell>
          <cell r="Q729" t="str">
            <v>Miền Bắc</v>
          </cell>
          <cell r="R729" t="str">
            <v>KL00164</v>
          </cell>
        </row>
        <row r="730">
          <cell r="A730" t="str">
            <v>KL-HNI-GLM-00165</v>
          </cell>
          <cell r="B730" t="str">
            <v>Iki Mart</v>
          </cell>
          <cell r="C730" t="str">
            <v/>
          </cell>
          <cell r="D730" t="str">
            <v>Thành phố Hà Nội</v>
          </cell>
          <cell r="E730" t="str">
            <v>Huyện Gia Lâm</v>
          </cell>
          <cell r="G730" t="str">
            <v>HN006</v>
          </cell>
          <cell r="H730" t="str">
            <v>Phan Trọng Cường</v>
          </cell>
          <cell r="I730" t="str">
            <v>MIENBAC;KLGT</v>
          </cell>
          <cell r="K730" t="str">
            <v>Iki Mart - P1 Ocean Park, Trâu Quỳ, Gia Lâm</v>
          </cell>
          <cell r="M730" t="str">
            <v>Iki Mart - P1 Ocean Park, Trâu Quỳ, Gia Lâm</v>
          </cell>
          <cell r="N730">
            <v>1</v>
          </cell>
          <cell r="O730" t="b">
            <v>0</v>
          </cell>
          <cell r="P730" t="str">
            <v>CÔNG TY TNHH MTV THƯƠNG MẠI VÀ DỊCH VỤ NGỌC THƠM</v>
          </cell>
          <cell r="Q730" t="str">
            <v>Miền Bắc</v>
          </cell>
          <cell r="R730" t="str">
            <v>KL00165</v>
          </cell>
        </row>
        <row r="731">
          <cell r="A731" t="str">
            <v>KL-BGG-01-00167</v>
          </cell>
          <cell r="B731" t="str">
            <v>Chị Linh</v>
          </cell>
          <cell r="C731" t="str">
            <v/>
          </cell>
          <cell r="D731" t="str">
            <v>Bắc Giang</v>
          </cell>
          <cell r="E731" t="str">
            <v>Thành phố Bắc Giang</v>
          </cell>
          <cell r="I731" t="str">
            <v>MIENBAC;KLGT</v>
          </cell>
          <cell r="K731" t="str">
            <v>151 Minh Khai, Thành phố Bắc Giang</v>
          </cell>
          <cell r="M731" t="str">
            <v>151 Minh Khai, Thành phố Bắc Giang</v>
          </cell>
          <cell r="N731">
            <v>1</v>
          </cell>
          <cell r="O731" t="b">
            <v>0</v>
          </cell>
          <cell r="P731" t="str">
            <v>CÔNG TY TNHH MTV THƯƠNG MẠI VÀ DỊCH VỤ NGỌC THƠM</v>
          </cell>
          <cell r="Q731" t="str">
            <v>Miền Bắc</v>
          </cell>
          <cell r="R731" t="str">
            <v>KL00167</v>
          </cell>
        </row>
        <row r="732">
          <cell r="A732" t="str">
            <v>KL-LSN-01-00169</v>
          </cell>
          <cell r="B732" t="str">
            <v>Nguyễn Thị Thuý An</v>
          </cell>
          <cell r="C732" t="str">
            <v/>
          </cell>
          <cell r="D732" t="str">
            <v>Lạng Sơn</v>
          </cell>
          <cell r="E732" t="str">
            <v>Thành phố Lạng Sơn</v>
          </cell>
          <cell r="F732" t="str">
            <v>Phường Hoàng Văn Thụ</v>
          </cell>
          <cell r="I732" t="str">
            <v>MIENBAC;KLGT</v>
          </cell>
          <cell r="K732" t="str">
            <v>TTTM Phú Lộc Plaza, Đường Lý Thường Kiệt, Phường Hoàng Văn Thụ, Thành phố Lạng Sơn, Lạng Sơn, Việt
Nam</v>
          </cell>
          <cell r="M732" t="str">
            <v>TTTM Phú Lộc Plaza, Đường Lý Thường Kiệt, Phường Hoàng Văn Thụ, Thành phố Lạng Sơn, Lạng Sơn, Việt
Nam</v>
          </cell>
          <cell r="N732">
            <v>1</v>
          </cell>
          <cell r="O732" t="b">
            <v>0</v>
          </cell>
          <cell r="P732" t="str">
            <v>CÔNG TY TNHH MTV THƯƠNG MẠI VÀ DỊCH VỤ NGỌC THƠM</v>
          </cell>
          <cell r="Q732" t="str">
            <v>Miền Bắc</v>
          </cell>
          <cell r="R732" t="str">
            <v>KL00169</v>
          </cell>
        </row>
        <row r="733">
          <cell r="A733" t="str">
            <v>KL-HNI-GLM-00172</v>
          </cell>
          <cell r="B733" t="str">
            <v>H mart - R1.05 Ocean Park, Đa Tốn, Gia Lâm</v>
          </cell>
          <cell r="C733" t="str">
            <v>Khách lẻ, thanh toán ngay</v>
          </cell>
          <cell r="D733" t="str">
            <v>Thành phố Hà Nội</v>
          </cell>
          <cell r="E733" t="str">
            <v>Huyện Gia Lâm</v>
          </cell>
          <cell r="F733" t="str">
            <v>Xã Đa Tốn</v>
          </cell>
          <cell r="G733" t="str">
            <v>HN006</v>
          </cell>
          <cell r="H733" t="str">
            <v>Phan Trọng Cường</v>
          </cell>
          <cell r="I733" t="str">
            <v>MIENBAC;KLGT</v>
          </cell>
          <cell r="J733" t="str">
            <v>H mart - R1.05 Ocean Park, Đa Tốn, Gia Lâm</v>
          </cell>
          <cell r="K733" t="str">
            <v>R1.05 Ocean Park, Đa Tốn, Gia Lâm, Hà Nội</v>
          </cell>
          <cell r="M733" t="str">
            <v>R1.05 Ocean Park, Đa Tốn, Gia Lâm, Hà Nội</v>
          </cell>
          <cell r="N733">
            <v>1</v>
          </cell>
          <cell r="O733" t="b">
            <v>0</v>
          </cell>
          <cell r="P733" t="str">
            <v>CÔNG TY TNHH MTV THƯƠNG MẠI VÀ DỊCH VỤ NGỌC THƠM</v>
          </cell>
          <cell r="Q733" t="str">
            <v>Miền Bắc</v>
          </cell>
          <cell r="R733" t="str">
            <v>KL00172</v>
          </cell>
        </row>
        <row r="734">
          <cell r="A734" t="str">
            <v>KL-HNI-NTL-00173</v>
          </cell>
          <cell r="B734" t="str">
            <v>Siêu thị Xanh CT2 Mễ Trì</v>
          </cell>
          <cell r="C734" t="str">
            <v/>
          </cell>
          <cell r="D734" t="str">
            <v>Thành phố Hà Nội</v>
          </cell>
          <cell r="G734" t="str">
            <v>HN007</v>
          </cell>
          <cell r="H734" t="str">
            <v>Đỗ Minh Quang</v>
          </cell>
          <cell r="I734" t="str">
            <v>KLGT</v>
          </cell>
          <cell r="K734" t="str">
            <v>CT2 Mễ Trì</v>
          </cell>
          <cell r="M734" t="str">
            <v>CT2 Mễ Trì, Phường Mễ Trì, Quận Nam Từ Liêm, Hà Nội</v>
          </cell>
          <cell r="N734">
            <v>1</v>
          </cell>
          <cell r="O734" t="b">
            <v>0</v>
          </cell>
          <cell r="P734" t="str">
            <v>CÔNG TY TNHH MTV THƯƠNG MẠI VÀ DỊCH VỤ NGỌC THƠM</v>
          </cell>
          <cell r="Q734" t="str">
            <v>Miền Bắc</v>
          </cell>
          <cell r="R734" t="str">
            <v>KL00173</v>
          </cell>
        </row>
        <row r="735">
          <cell r="A735" t="str">
            <v>KL-HPG-01-00174</v>
          </cell>
          <cell r="B735" t="str">
            <v>Chumi Mart</v>
          </cell>
          <cell r="C735" t="str">
            <v/>
          </cell>
          <cell r="D735" t="str">
            <v>Hải Phòng</v>
          </cell>
          <cell r="E735" t="str">
            <v>Quận Kiến An</v>
          </cell>
          <cell r="G735" t="str">
            <v>HN001</v>
          </cell>
          <cell r="H735" t="str">
            <v>Trần Thị Huệ</v>
          </cell>
          <cell r="I735" t="str">
            <v>KLGT</v>
          </cell>
          <cell r="K735" t="str">
            <v>Số 213 Đồng Hòa, Kiến An, Hải Phòng</v>
          </cell>
          <cell r="M735" t="str">
            <v>Số 213 Đồng Hòa, Kiến An, Hải Phòng</v>
          </cell>
          <cell r="N735">
            <v>1</v>
          </cell>
          <cell r="O735" t="b">
            <v>0</v>
          </cell>
          <cell r="P735" t="str">
            <v>CÔNG TY TNHH MTV THƯƠNG MẠI VÀ DỊCH VỤ NGỌC THƠM</v>
          </cell>
          <cell r="Q735" t="str">
            <v>Miền Bắc</v>
          </cell>
          <cell r="R735" t="str">
            <v>KL00174</v>
          </cell>
        </row>
        <row r="736">
          <cell r="A736" t="str">
            <v>KL-HNI-SSN-00175</v>
          </cell>
          <cell r="B736" t="str">
            <v>CP PORK SHOP THANH LINH</v>
          </cell>
          <cell r="C736" t="str">
            <v/>
          </cell>
          <cell r="D736" t="str">
            <v>Thành phố Hà Nội</v>
          </cell>
          <cell r="E736" t="str">
            <v>Huyện Sóc Sơn</v>
          </cell>
          <cell r="G736" t="str">
            <v>HN007</v>
          </cell>
          <cell r="H736" t="str">
            <v>Đỗ Minh Quang</v>
          </cell>
          <cell r="I736" t="str">
            <v>KLGT</v>
          </cell>
          <cell r="K736" t="str">
            <v>Thị trấn Sóc Sơn</v>
          </cell>
          <cell r="M736" t="str">
            <v>Thị trấn Sóc Sơn</v>
          </cell>
          <cell r="N736">
            <v>1</v>
          </cell>
          <cell r="O736" t="b">
            <v>0</v>
          </cell>
          <cell r="P736" t="str">
            <v>CÔNG TY TNHH MTV THƯƠNG MẠI VÀ DỊCH VỤ NGỌC THƠM</v>
          </cell>
          <cell r="Q736" t="str">
            <v>Miền Bắc</v>
          </cell>
          <cell r="R736" t="str">
            <v>KL00175</v>
          </cell>
        </row>
        <row r="737">
          <cell r="A737" t="str">
            <v>KL-HNI-GLM-00176</v>
          </cell>
          <cell r="B737" t="str">
            <v>Daily Mart H1.18 Gia Lâm</v>
          </cell>
          <cell r="C737" t="str">
            <v/>
          </cell>
          <cell r="D737" t="str">
            <v>Thành phố Hà Nội</v>
          </cell>
          <cell r="E737" t="str">
            <v>Huyện Gia Lâm</v>
          </cell>
          <cell r="I737" t="str">
            <v>MIENBAC;KLGT</v>
          </cell>
          <cell r="K737" t="str">
            <v>Tòa H1.18 - Vin Masterise - Gia Lâm - Hà Nội</v>
          </cell>
          <cell r="M737" t="str">
            <v>Tòa H1.18 - Vin Masterise - Gia Lâm - Hà Nội</v>
          </cell>
          <cell r="N737">
            <v>1</v>
          </cell>
          <cell r="O737" t="b">
            <v>0</v>
          </cell>
          <cell r="P737" t="str">
            <v>CÔNG TY TNHH MTV THƯƠNG MẠI VÀ DỊCH VỤ NGỌC THƠM</v>
          </cell>
          <cell r="Q737" t="str">
            <v>Miền Bắc</v>
          </cell>
          <cell r="R737" t="str">
            <v>DAILY</v>
          </cell>
        </row>
        <row r="738">
          <cell r="A738" t="str">
            <v>KL-HNI-SSN-00177</v>
          </cell>
          <cell r="B738" t="str">
            <v>Em Linh</v>
          </cell>
          <cell r="C738" t="str">
            <v/>
          </cell>
          <cell r="D738" t="str">
            <v>Thành phố Hà Nội</v>
          </cell>
          <cell r="E738" t="str">
            <v>Huyện Sóc Sơn</v>
          </cell>
          <cell r="G738" t="str">
            <v>HN007</v>
          </cell>
          <cell r="H738" t="str">
            <v>Đỗ Minh Quang</v>
          </cell>
          <cell r="I738" t="str">
            <v>KLGT</v>
          </cell>
          <cell r="K738" t="str">
            <v>Tổ 7 Thị trấn Sóc Sơn, Sóc Sơn</v>
          </cell>
          <cell r="M738" t="str">
            <v>Tổ 7 Thị trấn Sóc Sơn, Sóc Sơn</v>
          </cell>
          <cell r="N738">
            <v>1</v>
          </cell>
          <cell r="O738" t="b">
            <v>0</v>
          </cell>
          <cell r="P738" t="str">
            <v>CÔNG TY TNHH MTV THƯƠNG MẠI VÀ DỊCH VỤ NGỌC THƠM</v>
          </cell>
          <cell r="Q738" t="str">
            <v>Miền Bắc</v>
          </cell>
          <cell r="R738" t="str">
            <v>KL00177</v>
          </cell>
        </row>
        <row r="739">
          <cell r="A739" t="str">
            <v>KL-HNI-NTL-00178</v>
          </cell>
          <cell r="B739" t="str">
            <v>Đức Thành Mart</v>
          </cell>
          <cell r="C739" t="str">
            <v/>
          </cell>
          <cell r="D739" t="str">
            <v>Thành phố Hà Nội</v>
          </cell>
          <cell r="I739" t="str">
            <v>MIENBAC;KLGT</v>
          </cell>
          <cell r="K739" t="str">
            <v>Shop 03_02 tòa A Masteri Smart City</v>
          </cell>
          <cell r="M739" t="str">
            <v>Shop 03_02 tòa A Masteri Smart City</v>
          </cell>
          <cell r="N739">
            <v>1</v>
          </cell>
          <cell r="O739" t="b">
            <v>0</v>
          </cell>
          <cell r="P739" t="str">
            <v>CÔNG TY TNHH MTV THƯƠNG MẠI VÀ DỊCH VỤ NGỌC THƠM</v>
          </cell>
          <cell r="Q739" t="str">
            <v>Miền Bắc</v>
          </cell>
          <cell r="R739" t="str">
            <v>KL00178</v>
          </cell>
        </row>
        <row r="740">
          <cell r="A740" t="e">
            <v>#N/A</v>
          </cell>
          <cell r="B740" t="str">
            <v>Kai mart - Tòa P3 Ocean Park - Trâu Quỳ, Gia Lâm (điểm mới)</v>
          </cell>
          <cell r="C740" t="str">
            <v>Khách lẻ, thanh toán chuyển khoản</v>
          </cell>
          <cell r="D740" t="str">
            <v>Thành phố Hà Nội</v>
          </cell>
          <cell r="E740" t="str">
            <v>Huyện Gia Lâm</v>
          </cell>
          <cell r="F740" t="str">
            <v>Xã Trâu Quỳ</v>
          </cell>
          <cell r="G740" t="str">
            <v>HN009</v>
          </cell>
          <cell r="H740" t="str">
            <v>Vũ Anh Tuấn</v>
          </cell>
          <cell r="I740" t="str">
            <v>KLGT</v>
          </cell>
          <cell r="J740" t="str">
            <v/>
          </cell>
          <cell r="K740" t="str">
            <v>Tòa P3 Ocean Park - Trâu Quỳ, Gia Lâm, Hà Nội</v>
          </cell>
          <cell r="M740" t="str">
            <v>Tòa P3 Ocean Park - Trâu Quỳ, Gia Lâm, Hà Nội</v>
          </cell>
          <cell r="N740">
            <v>1</v>
          </cell>
          <cell r="O740" t="b">
            <v>0</v>
          </cell>
          <cell r="P740" t="str">
            <v>CÔNG TY TNHH MTV THƯƠNG MẠI VÀ DỊCH VỤ NGỌC THƠM</v>
          </cell>
          <cell r="Q740" t="str">
            <v>Miền Bắc</v>
          </cell>
          <cell r="R740" t="str">
            <v>Kai Mart</v>
          </cell>
        </row>
        <row r="741">
          <cell r="A741" t="str">
            <v>Kai Mart-HNI-GLM-180Mia</v>
          </cell>
          <cell r="B741" t="str">
            <v>Kai mart - Tòa S2.08 Ocean Park - Trâu Quỳ, Gia Lâm (điểm mới)</v>
          </cell>
          <cell r="C741" t="str">
            <v>Khách lẻ, thanh toán chuyển khoản</v>
          </cell>
          <cell r="D741" t="str">
            <v>Thành phố Hà Nội</v>
          </cell>
          <cell r="E741" t="str">
            <v>Huyện Gia Lâm</v>
          </cell>
          <cell r="F741" t="str">
            <v>Xã Trâu Quỳ</v>
          </cell>
          <cell r="G741" t="str">
            <v>HN009</v>
          </cell>
          <cell r="H741" t="str">
            <v>Vũ Anh Tuấn</v>
          </cell>
          <cell r="I741" t="str">
            <v>KLGT</v>
          </cell>
          <cell r="J741" t="str">
            <v/>
          </cell>
          <cell r="K741" t="str">
            <v>Tòa S2.08 Ocean Park - Trâu Quỳ, Gia Lâm, Hà Nội</v>
          </cell>
          <cell r="M741" t="str">
            <v>Tòa S2.08 Ocean Park - Trâu Quỳ, Gia Lâm, Hà Nội</v>
          </cell>
          <cell r="N741">
            <v>1</v>
          </cell>
          <cell r="O741" t="b">
            <v>0</v>
          </cell>
          <cell r="P741" t="str">
            <v>CÔNG TY TNHH MTV THƯƠNG MẠI VÀ DỊCH VỤ NGỌC THƠM</v>
          </cell>
          <cell r="Q741" t="str">
            <v>Miền Bắc</v>
          </cell>
          <cell r="R741" t="str">
            <v>Kai Mart</v>
          </cell>
        </row>
        <row r="742">
          <cell r="A742" t="str">
            <v>KL-HNI-GLM-00181</v>
          </cell>
          <cell r="B742" t="str">
            <v>Xanh Mart - S1.08 Vinhomes Ocean Park</v>
          </cell>
          <cell r="C742" t="str">
            <v/>
          </cell>
          <cell r="D742" t="str">
            <v>Thành phố Hà Nội</v>
          </cell>
          <cell r="E742" t="str">
            <v>Huyện Gia Lâm</v>
          </cell>
          <cell r="G742" t="str">
            <v>HN006</v>
          </cell>
          <cell r="H742" t="str">
            <v>Phan Trọng Cường</v>
          </cell>
          <cell r="I742" t="str">
            <v>MIENBAC;KLGT</v>
          </cell>
          <cell r="K742" t="str">
            <v>S1.08 Vinhomes Ocean Park, Đa Tốn, Gia Lâm, Hà Nội</v>
          </cell>
          <cell r="M742" t="str">
            <v>S1.08 Vinhomes Ocean Park, Đa Tốn, Gia Lâm, Hà Nội</v>
          </cell>
          <cell r="N742">
            <v>1</v>
          </cell>
          <cell r="O742" t="b">
            <v>0</v>
          </cell>
          <cell r="P742" t="str">
            <v>CÔNG TY TNHH MTV THƯƠNG MẠI VÀ DỊCH VỤ NGỌC THƠM</v>
          </cell>
          <cell r="Q742" t="str">
            <v>Miền Bắc</v>
          </cell>
          <cell r="R742" t="str">
            <v>KL00181</v>
          </cell>
        </row>
        <row r="743">
          <cell r="A743" t="str">
            <v>KL-HNI-GLM-00182</v>
          </cell>
          <cell r="B743" t="str">
            <v>Cherry Mart - S1.07 Vinhomes Ocean Park</v>
          </cell>
          <cell r="C743" t="str">
            <v/>
          </cell>
          <cell r="D743" t="str">
            <v>Thành phố Hà Nội</v>
          </cell>
          <cell r="E743" t="str">
            <v>Huyện Gia Lâm</v>
          </cell>
          <cell r="G743" t="str">
            <v>HN006</v>
          </cell>
          <cell r="H743" t="str">
            <v>Phan Trọng Cường</v>
          </cell>
          <cell r="I743" t="str">
            <v>MIENBAC;KLGT</v>
          </cell>
          <cell r="K743" t="str">
            <v>S1.07 Vinhomes Ocean Park, Đa Tốn, Gia Lâm, Hà Nội</v>
          </cell>
          <cell r="M743" t="str">
            <v>S1.07 Vinhomes Ocean Park, Đa Tốn, Gia Lâm, Hà Nội</v>
          </cell>
          <cell r="N743">
            <v>1</v>
          </cell>
          <cell r="O743" t="b">
            <v>0</v>
          </cell>
          <cell r="P743" t="str">
            <v>CÔNG TY TNHH MTV THƯƠNG MẠI VÀ DỊCH VỤ NGỌC THƠM</v>
          </cell>
          <cell r="Q743" t="str">
            <v>Miền Bắc</v>
          </cell>
          <cell r="R743" t="str">
            <v>KL00182</v>
          </cell>
        </row>
        <row r="744">
          <cell r="A744" t="str">
            <v>KL-HNI-DPG-00183</v>
          </cell>
          <cell r="B744" t="str">
            <v>Đức Thành Khu đô thị Tân Tây Đô</v>
          </cell>
          <cell r="D744" t="str">
            <v>Thành phố Hà Nội</v>
          </cell>
          <cell r="E744" t="str">
            <v>Huyện Đan Phượng</v>
          </cell>
          <cell r="G744" t="str">
            <v>HN006</v>
          </cell>
          <cell r="H744" t="str">
            <v>Phan Trọng Cường</v>
          </cell>
          <cell r="I744" t="str">
            <v>KLGT</v>
          </cell>
          <cell r="K744" t="str">
            <v>Đức Thành Khu đô thị Tân Tây Đô Đan Phượng</v>
          </cell>
          <cell r="L744" t="str">
            <v/>
          </cell>
          <cell r="M744" t="str">
            <v>Đức Thành Khu đô thị Tân Tây Đô Đan Phượng</v>
          </cell>
          <cell r="N744">
            <v>1</v>
          </cell>
          <cell r="O744" t="b">
            <v>0</v>
          </cell>
          <cell r="P744" t="str">
            <v>CÔNG TY TNHH MTV THƯƠNG MẠI VÀ DỊCH VỤ NGỌC THƠM</v>
          </cell>
          <cell r="Q744" t="str">
            <v>Miền Bắc</v>
          </cell>
          <cell r="R744" t="str">
            <v>KL00183</v>
          </cell>
        </row>
        <row r="745">
          <cell r="A745" t="str">
            <v>KL-HNI-HMI-00184</v>
          </cell>
          <cell r="B745" t="str">
            <v>TD Mart</v>
          </cell>
          <cell r="C745" t="str">
            <v/>
          </cell>
          <cell r="D745" t="str">
            <v>Thành phố Hà Nội</v>
          </cell>
          <cell r="E745" t="str">
            <v>Quận Hoàng Mai</v>
          </cell>
          <cell r="G745" t="str">
            <v>HN007</v>
          </cell>
          <cell r="H745" t="str">
            <v>Đỗ Minh Quang</v>
          </cell>
          <cell r="I745" t="str">
            <v>KLGT</v>
          </cell>
          <cell r="K745" t="str">
            <v>TD Mart, Sunshine Dương Văn Bé (Mở mới), Mai Động, Hoàng Mai, HN</v>
          </cell>
          <cell r="L745" t="str">
            <v/>
          </cell>
          <cell r="M745" t="str">
            <v>TD Mart, Sunshine Dương Văn Bé (Mở mới), Mai Động, Hoàng Mai, HN</v>
          </cell>
          <cell r="N745">
            <v>1</v>
          </cell>
          <cell r="O745" t="b">
            <v>0</v>
          </cell>
          <cell r="P745" t="str">
            <v>CÔNG TY TNHH MTV THƯƠNG MẠI VÀ DỊCH VỤ NGỌC THƠM</v>
          </cell>
          <cell r="Q745" t="str">
            <v>Miền Bắc</v>
          </cell>
          <cell r="R745" t="str">
            <v>KL00184</v>
          </cell>
        </row>
        <row r="746">
          <cell r="A746" t="str">
            <v>KL-HNI-GLM-00185</v>
          </cell>
          <cell r="B746" t="str">
            <v>Eco Mart</v>
          </cell>
          <cell r="C746" t="str">
            <v/>
          </cell>
          <cell r="D746" t="str">
            <v>Thành phố Hà Nội</v>
          </cell>
          <cell r="E746" t="str">
            <v>Huyện Gia Lâm</v>
          </cell>
          <cell r="F746" t="str">
            <v>Xã Trâu Quỳ</v>
          </cell>
          <cell r="G746" t="str">
            <v>HN007</v>
          </cell>
          <cell r="H746" t="str">
            <v>Đỗ Minh Quang</v>
          </cell>
          <cell r="I746" t="str">
            <v>KLGT</v>
          </cell>
          <cell r="K746" t="str">
            <v>Eco Mart ki-ốt 7 T2 Blue Start Trâu Quỳ</v>
          </cell>
          <cell r="L746" t="str">
            <v/>
          </cell>
          <cell r="M746" t="str">
            <v>Eco Mart ki-ốt 7 T2 Blue Start Trâu Quỳ</v>
          </cell>
          <cell r="N746">
            <v>1</v>
          </cell>
          <cell r="O746" t="b">
            <v>0</v>
          </cell>
          <cell r="P746" t="str">
            <v>CÔNG TY TNHH MTV THƯƠNG MẠI VÀ DỊCH VỤ NGỌC THƠM</v>
          </cell>
          <cell r="Q746" t="str">
            <v>Miền Bắc</v>
          </cell>
          <cell r="R746" t="str">
            <v>KL00185</v>
          </cell>
        </row>
        <row r="747">
          <cell r="A747" t="str">
            <v>KL-HNI-HDC-00186</v>
          </cell>
          <cell r="B747" t="str">
            <v>Chị Huệ</v>
          </cell>
          <cell r="C747" t="str">
            <v/>
          </cell>
          <cell r="D747" t="str">
            <v>Thành phố Hà Nội</v>
          </cell>
          <cell r="E747" t="str">
            <v>Huyện Hoài Đức</v>
          </cell>
          <cell r="G747" t="str">
            <v>HN007</v>
          </cell>
          <cell r="H747" t="str">
            <v>Đỗ Minh Quang</v>
          </cell>
          <cell r="I747" t="str">
            <v>KLGT</v>
          </cell>
          <cell r="K747" t="str">
            <v>Chung cư New City - Lai Xá - Kim Chung - Hoài Đức - Hà Nội</v>
          </cell>
          <cell r="L747" t="str">
            <v/>
          </cell>
          <cell r="M747" t="str">
            <v>Chung cư New City - Lai Xá - Kim Chung - Hoài Đức - Hà Nội</v>
          </cell>
          <cell r="N747">
            <v>1</v>
          </cell>
          <cell r="O747" t="b">
            <v>0</v>
          </cell>
          <cell r="P747" t="str">
            <v>CÔNG TY TNHH MTV THƯƠNG MẠI VÀ DỊCH VỤ NGỌC THƠM</v>
          </cell>
          <cell r="Q747" t="str">
            <v>Miền Bắc</v>
          </cell>
          <cell r="R747" t="str">
            <v>KL00186</v>
          </cell>
        </row>
        <row r="748">
          <cell r="A748" t="str">
            <v>KL-HNI-NTL-00187</v>
          </cell>
          <cell r="B748" t="str">
            <v>Cửa hàng H 24h</v>
          </cell>
          <cell r="C748" t="str">
            <v/>
          </cell>
          <cell r="D748" t="str">
            <v>Thành phố Hà Nội</v>
          </cell>
          <cell r="E748" t="str">
            <v>Quận Nam Từ Liêm</v>
          </cell>
          <cell r="G748" t="str">
            <v>HN007</v>
          </cell>
          <cell r="H748" t="str">
            <v>Đỗ Minh Quang</v>
          </cell>
          <cell r="I748" t="str">
            <v>KLGT</v>
          </cell>
          <cell r="K748" t="str">
            <v>Số 9 Tu Hoàng, Nam Từ Liêm (ngã 4 Nhổn)</v>
          </cell>
          <cell r="L748" t="str">
            <v/>
          </cell>
          <cell r="M748" t="str">
            <v>Số 9 Tu Hoàng, Nam Từ Liêm (ngã 4 Nhổn)</v>
          </cell>
          <cell r="N748">
            <v>1</v>
          </cell>
          <cell r="O748" t="b">
            <v>0</v>
          </cell>
          <cell r="P748" t="str">
            <v>CÔNG TY TNHH MTV THƯƠNG MẠI VÀ DỊCH VỤ NGỌC THƠM</v>
          </cell>
          <cell r="Q748" t="str">
            <v>Miền Bắc</v>
          </cell>
          <cell r="R748" t="str">
            <v>KL00187</v>
          </cell>
        </row>
        <row r="749">
          <cell r="A749" t="str">
            <v>KL-HNI-GLM-00188</v>
          </cell>
          <cell r="B749" t="str">
            <v>Daily H2.02 Ocean Park - Trâu Quỳ, Gia Lâm</v>
          </cell>
          <cell r="C749" t="str">
            <v/>
          </cell>
          <cell r="D749" t="str">
            <v>Thành phố Hà Nội</v>
          </cell>
          <cell r="E749" t="str">
            <v>Huyện Gia Lâm</v>
          </cell>
          <cell r="F749" t="str">
            <v>Xã Trâu Quỳ</v>
          </cell>
          <cell r="G749" t="str">
            <v>HN006</v>
          </cell>
          <cell r="H749" t="str">
            <v>Phan Trọng Cường</v>
          </cell>
          <cell r="I749" t="str">
            <v>MIENBAC;KLGT</v>
          </cell>
          <cell r="J749" t="str">
            <v/>
          </cell>
          <cell r="K749" t="str">
            <v>Tòa H2.02 Ocean Park - Trâu Quỳ, Gia Lâm, Hà Nội</v>
          </cell>
          <cell r="M749" t="str">
            <v>Tòa H2.02 Ocean Park - Trâu Quỳ, Gia Lâm, Hà Nội</v>
          </cell>
          <cell r="N749">
            <v>1</v>
          </cell>
          <cell r="O749" t="b">
            <v>0</v>
          </cell>
          <cell r="P749" t="str">
            <v>CÔNG TY TNHH MTV THƯƠNG MẠI VÀ DỊCH VỤ NGỌC THƠM</v>
          </cell>
          <cell r="Q749" t="str">
            <v>Miền Bắc</v>
          </cell>
          <cell r="R749" t="str">
            <v>DAILY</v>
          </cell>
        </row>
        <row r="750">
          <cell r="A750" t="str">
            <v>KL-HPG-01-00189</v>
          </cell>
          <cell r="B750" t="str">
            <v>Trần Thanh Vân</v>
          </cell>
          <cell r="C750" t="str">
            <v/>
          </cell>
          <cell r="D750" t="str">
            <v>Hải Phòng</v>
          </cell>
          <cell r="G750" t="str">
            <v>HN001</v>
          </cell>
          <cell r="H750" t="str">
            <v>Trần Thị Huệ</v>
          </cell>
          <cell r="I750" t="str">
            <v>KLGT</v>
          </cell>
          <cell r="J750" t="str">
            <v>Trần Thanh Vân</v>
          </cell>
          <cell r="K750" t="str">
            <v>Tòa nhà Doji - Lô 8, Đường Lê Hồng Phong, Phường Đông Khê, Quận Ngô Quyền, Hải Phòng</v>
          </cell>
          <cell r="M750" t="str">
            <v>Tòa nhà Doji - Lô 8, Đường Lê Hồng Phong, Phường Đông Khê, Quận Ngô Quyền, Hải Phòng</v>
          </cell>
          <cell r="N750">
            <v>1</v>
          </cell>
          <cell r="O750" t="b">
            <v>0</v>
          </cell>
          <cell r="P750" t="str">
            <v>CÔNG TY TNHH MTV THƯƠNG MẠI VÀ DỊCH VỤ NGỌC THƠM</v>
          </cell>
          <cell r="Q750" t="str">
            <v>Miền Bắc</v>
          </cell>
          <cell r="R750" t="str">
            <v>KL00189</v>
          </cell>
        </row>
        <row r="751">
          <cell r="A751" t="str">
            <v>KL-HNI-GLM-00190</v>
          </cell>
          <cell r="B751" t="str">
            <v>Daily H3.03 Ocean Park - Trâu Quỳ, Gia Lâm</v>
          </cell>
          <cell r="C751" t="str">
            <v/>
          </cell>
          <cell r="D751" t="str">
            <v>Thành phố Hà Nội</v>
          </cell>
          <cell r="E751" t="str">
            <v>Huyện Gia Lâm</v>
          </cell>
          <cell r="F751" t="str">
            <v>Xã Trâu Quỳ</v>
          </cell>
          <cell r="G751" t="str">
            <v>HN009</v>
          </cell>
          <cell r="H751" t="str">
            <v>Vũ Anh Tuấn</v>
          </cell>
          <cell r="I751" t="str">
            <v>MIENBAC;KLGT</v>
          </cell>
          <cell r="J751" t="str">
            <v/>
          </cell>
          <cell r="K751" t="str">
            <v>Tòa H3.03 Ocean Park - Trâu Quỳ, Gia Lâm, Hà Nội</v>
          </cell>
          <cell r="M751" t="str">
            <v>Tòa H3.03 Ocean Park - Trâu Quỳ, Gia Lâm, Hà Nội</v>
          </cell>
          <cell r="N751">
            <v>1</v>
          </cell>
          <cell r="O751" t="b">
            <v>0</v>
          </cell>
          <cell r="P751" t="str">
            <v>CÔNG TY TNHH MTV THƯƠNG MẠI VÀ DỊCH VỤ NGỌC THƠM</v>
          </cell>
          <cell r="Q751" t="str">
            <v>Miền Bắc</v>
          </cell>
          <cell r="R751" t="str">
            <v>DAILY</v>
          </cell>
        </row>
        <row r="752">
          <cell r="A752" t="str">
            <v>KL-HNI-TXN-00192</v>
          </cell>
          <cell r="B752" t="str">
            <v>Văn Quyền Mart</v>
          </cell>
          <cell r="C752" t="str">
            <v/>
          </cell>
          <cell r="D752" t="str">
            <v>Thành phố Hà Nội</v>
          </cell>
          <cell r="E752" t="str">
            <v>Quận Thanh Xuân</v>
          </cell>
          <cell r="G752" t="str">
            <v>HN007</v>
          </cell>
          <cell r="H752" t="str">
            <v>Đỗ Minh Quang</v>
          </cell>
          <cell r="I752" t="str">
            <v>KLGT</v>
          </cell>
          <cell r="J752" t="str">
            <v/>
          </cell>
          <cell r="K752" t="str">
            <v>Số nhà 28 ngách 46 ngõ 1 Bùi Xương Trạch - Thanh Xuân - HN</v>
          </cell>
          <cell r="M752" t="str">
            <v>Số nhà 28 ngách 46 ngõ 1 Bùi Xương Trạch - Thanh Xuân - HN</v>
          </cell>
          <cell r="N752">
            <v>1</v>
          </cell>
          <cell r="O752" t="b">
            <v>0</v>
          </cell>
          <cell r="P752" t="str">
            <v>CÔNG TY TNHH MTV THƯƠNG MẠI VÀ DỊCH VỤ NGỌC THƠM</v>
          </cell>
          <cell r="Q752" t="str">
            <v>Miền Bắc</v>
          </cell>
          <cell r="R752" t="str">
            <v>KL00192</v>
          </cell>
        </row>
        <row r="753">
          <cell r="A753" t="str">
            <v>KL-HNI-HBT-00193</v>
          </cell>
          <cell r="B753" t="str">
            <v>Chị Huyền - SĐT 0916 931 659</v>
          </cell>
          <cell r="C753" t="str">
            <v/>
          </cell>
          <cell r="D753" t="str">
            <v>Thành phố Hà Nội</v>
          </cell>
          <cell r="G753" t="str">
            <v>HN003</v>
          </cell>
          <cell r="H753" t="str">
            <v>Nguyễn Văn Thạch</v>
          </cell>
          <cell r="I753" t="str">
            <v>MIENBAC;KLGT</v>
          </cell>
          <cell r="J753" t="str">
            <v/>
          </cell>
          <cell r="K753" t="str">
            <v>876 Bạch Đằng, Hà Nội</v>
          </cell>
          <cell r="M753" t="str">
            <v>876 Bạch Đằng, Hà Nội</v>
          </cell>
          <cell r="N753">
            <v>1</v>
          </cell>
          <cell r="O753" t="b">
            <v>0</v>
          </cell>
          <cell r="P753" t="str">
            <v>CÔNG TY TNHH MTV THƯƠNG MẠI VÀ DỊCH VỤ NGỌC THƠM</v>
          </cell>
          <cell r="Q753" t="str">
            <v>Miền Bắc</v>
          </cell>
          <cell r="R753" t="str">
            <v>KL00193</v>
          </cell>
        </row>
        <row r="754">
          <cell r="A754" t="str">
            <v>KL-HNI-NTL-00194</v>
          </cell>
          <cell r="B754" t="str">
            <v>Siêu thị TH's Mart SA5</v>
          </cell>
          <cell r="C754" t="str">
            <v/>
          </cell>
          <cell r="D754" t="str">
            <v>Thành phố Hà Nội</v>
          </cell>
          <cell r="G754" t="str">
            <v>HN007</v>
          </cell>
          <cell r="H754" t="str">
            <v>Đỗ Minh Quang</v>
          </cell>
          <cell r="I754" t="str">
            <v>KLGT</v>
          </cell>
          <cell r="J754" t="str">
            <v/>
          </cell>
          <cell r="K754" t="str">
            <v>Siêu thị TH's Mart, toà SA5 Vinhome Smart Tây Mỗ Nam Từ Liêm</v>
          </cell>
          <cell r="M754" t="str">
            <v>Siêu thị TH's Mart, toà SA5 Vinhome Smart Tây Mỗ Nam Từ Liêm</v>
          </cell>
          <cell r="N754">
            <v>1</v>
          </cell>
          <cell r="O754" t="b">
            <v>0</v>
          </cell>
          <cell r="P754" t="str">
            <v>CÔNG TY TNHH MTV THƯƠNG MẠI VÀ DỊCH VỤ NGỌC THƠM</v>
          </cell>
          <cell r="Q754" t="str">
            <v>Miền Bắc</v>
          </cell>
          <cell r="R754" t="str">
            <v>KL00194</v>
          </cell>
        </row>
        <row r="755">
          <cell r="A755" t="str">
            <v>Kai Mart-HNI-LBN-195</v>
          </cell>
          <cell r="B755" t="str">
            <v>Kai mart - Tòa S1.01 Vinhome Ocean Park, Đa Tốn, Gia Lâm</v>
          </cell>
          <cell r="C755" t="str">
            <v>Khách lẻ, thanh toán chuyển khoản</v>
          </cell>
          <cell r="D755" t="str">
            <v>Thành phố Hà Nội</v>
          </cell>
          <cell r="E755" t="str">
            <v>Huyện Gia Lâm</v>
          </cell>
          <cell r="F755" t="str">
            <v>Xã Đa Tốn</v>
          </cell>
          <cell r="G755" t="str">
            <v>HN009</v>
          </cell>
          <cell r="H755" t="str">
            <v>Vũ Anh Tuấn</v>
          </cell>
          <cell r="I755" t="str">
            <v>KLGT</v>
          </cell>
          <cell r="J755" t="str">
            <v/>
          </cell>
          <cell r="K755" t="str">
            <v>Tòa S1.01 Vinhome Ocean Park, Đa Tốn, Gia Lâm, Hà Nội</v>
          </cell>
          <cell r="M755" t="str">
            <v>Tòa S1.01 Vinhome Ocean Park, Đa Tốn, Gia Lâm, Hà Nội</v>
          </cell>
          <cell r="N755">
            <v>1</v>
          </cell>
          <cell r="O755" t="b">
            <v>0</v>
          </cell>
          <cell r="P755" t="str">
            <v>CÔNG TY TNHH MTV THƯƠNG MẠI VÀ DỊCH VỤ NGỌC THƠM</v>
          </cell>
          <cell r="Q755" t="str">
            <v>Miền Bắc</v>
          </cell>
          <cell r="R755" t="str">
            <v>Kai Mart</v>
          </cell>
        </row>
        <row r="756">
          <cell r="A756" t="str">
            <v>KL-HNI-BDH-00196</v>
          </cell>
          <cell r="B756" t="str">
            <v>Esmee Mart - 444 Hoàng Hoa Thám, Ba Đình, Hà Nội</v>
          </cell>
          <cell r="C756" t="str">
            <v/>
          </cell>
          <cell r="D756" t="str">
            <v>Thành phố Hà Nội</v>
          </cell>
          <cell r="E756" t="str">
            <v>Quận Ba Đình</v>
          </cell>
          <cell r="G756" t="str">
            <v>HN003</v>
          </cell>
          <cell r="H756" t="str">
            <v>Nguyễn Văn Thạch</v>
          </cell>
          <cell r="I756" t="str">
            <v>MIENBAC</v>
          </cell>
          <cell r="J756" t="str">
            <v/>
          </cell>
          <cell r="K756" t="str">
            <v>444 Hoàng Hoa Thám, Ba Đình, Hà Nội</v>
          </cell>
          <cell r="M756" t="str">
            <v>444 Hoàng Hoa Thám, Ba Đình, Hà Nội</v>
          </cell>
          <cell r="N756">
            <v>1</v>
          </cell>
          <cell r="O756" t="b">
            <v>0</v>
          </cell>
          <cell r="P756" t="str">
            <v>CÔNG TY TNHH MTV THƯƠNG MẠI VÀ DỊCH VỤ NGỌC THƠM</v>
          </cell>
          <cell r="Q756" t="str">
            <v>Miền Bắc</v>
          </cell>
          <cell r="R756" t="str">
            <v>KL00196</v>
          </cell>
        </row>
        <row r="757">
          <cell r="A757" t="str">
            <v>KL-HNI-GLM-00197</v>
          </cell>
          <cell r="B757" t="str">
            <v>Siêu thị tiện lợi T&amp;M Mart</v>
          </cell>
          <cell r="C757" t="str">
            <v/>
          </cell>
          <cell r="D757" t="str">
            <v>Thành phố Hà Nội</v>
          </cell>
          <cell r="G757" t="str">
            <v>HN003</v>
          </cell>
          <cell r="H757" t="str">
            <v>Nguyễn Văn Thạch</v>
          </cell>
          <cell r="I757" t="str">
            <v>MIENBAC;KLGT</v>
          </cell>
          <cell r="J757" t="str">
            <v>Siêu thị tiện lợi T&amp;M Mart</v>
          </cell>
          <cell r="K757" t="str">
            <v>H1.18 masteri waterfront, Ocean Park, Gia Lâm, Hà Nội</v>
          </cell>
          <cell r="M757" t="str">
            <v>H1.18 masteri waterfront, Ocean Park, Gia Lâm, Hà Nội</v>
          </cell>
          <cell r="N757">
            <v>1</v>
          </cell>
          <cell r="O757" t="b">
            <v>0</v>
          </cell>
          <cell r="P757" t="str">
            <v>CÔNG TY TNHH MTV THƯƠNG MẠI VÀ DỊCH VỤ NGỌC THƠM</v>
          </cell>
          <cell r="Q757" t="str">
            <v>Miền Bắc</v>
          </cell>
          <cell r="R757" t="str">
            <v>KL00197</v>
          </cell>
        </row>
        <row r="758">
          <cell r="A758" t="str">
            <v>KL-HNI-LBN-00198</v>
          </cell>
          <cell r="B758" t="str">
            <v>Green Mart</v>
          </cell>
          <cell r="C758" t="str">
            <v/>
          </cell>
          <cell r="D758" t="str">
            <v>Thành phố Hà Nội</v>
          </cell>
          <cell r="G758" t="str">
            <v>HN009</v>
          </cell>
          <cell r="H758" t="str">
            <v>Vũ Anh Tuấn</v>
          </cell>
          <cell r="I758" t="str">
            <v>MIENBAC;KLGT</v>
          </cell>
          <cell r="J758" t="str">
            <v>Green Mart</v>
          </cell>
          <cell r="K758" t="str">
            <v>Tòa CT2A chung cư Homeland, Phường Bồ Đề (Thượng Thanh cũ)</v>
          </cell>
          <cell r="M758" t="str">
            <v>Tòa CT2A chung cư Homeland, Phường Bồ Đề (Thượng Thanh cũ)</v>
          </cell>
          <cell r="N758">
            <v>1</v>
          </cell>
          <cell r="O758" t="b">
            <v>0</v>
          </cell>
          <cell r="P758" t="str">
            <v>CÔNG TY TNHH MTV THƯƠNG MẠI VÀ DỊCH VỤ NGỌC THƠM</v>
          </cell>
          <cell r="Q758" t="str">
            <v>Miền Bắc</v>
          </cell>
          <cell r="R758" t="str">
            <v>KL00198</v>
          </cell>
        </row>
        <row r="759">
          <cell r="A759" t="str">
            <v>KL-HNI-NTL-00199</v>
          </cell>
          <cell r="B759" t="str">
            <v>Minh An Mart</v>
          </cell>
          <cell r="C759" t="str">
            <v/>
          </cell>
          <cell r="D759" t="str">
            <v>Thành phố Hà Nội</v>
          </cell>
          <cell r="G759" t="str">
            <v>HN007</v>
          </cell>
          <cell r="H759" t="str">
            <v>Đỗ Minh Quang</v>
          </cell>
          <cell r="I759" t="str">
            <v>MIENBAC;KLGT</v>
          </cell>
          <cell r="J759" t="str">
            <v>Minh An Mart</v>
          </cell>
          <cell r="K759" t="str">
            <v>Minh An Mart S302 Vinhomes Smart City</v>
          </cell>
          <cell r="M759" t="str">
            <v>Minh An Mart S302 Vinhomes Smart City</v>
          </cell>
          <cell r="N759">
            <v>1</v>
          </cell>
          <cell r="O759" t="b">
            <v>0</v>
          </cell>
          <cell r="P759" t="str">
            <v>CÔNG TY TNHH MTV THƯƠNG MẠI VÀ DỊCH VỤ NGỌC THƠM</v>
          </cell>
          <cell r="Q759" t="str">
            <v>Miền Bắc</v>
          </cell>
          <cell r="R759" t="str">
            <v>KL00199</v>
          </cell>
        </row>
        <row r="760">
          <cell r="A760" t="str">
            <v>KL-HNI-NTL-00200</v>
          </cell>
          <cell r="B760" t="str">
            <v>Siêu thị TH's Mart TC2</v>
          </cell>
          <cell r="C760" t="str">
            <v/>
          </cell>
          <cell r="D760" t="str">
            <v>Thành phố Hà Nội</v>
          </cell>
          <cell r="G760" t="str">
            <v>HN007</v>
          </cell>
          <cell r="H760" t="str">
            <v>Đỗ Minh Quang</v>
          </cell>
          <cell r="I760" t="str">
            <v>KLGT</v>
          </cell>
          <cell r="J760" t="str">
            <v/>
          </cell>
          <cell r="K760" t="str">
            <v>TC2 the Canopy Residences Vinhome Smart Tây Mỗ Nam Từ Liêm</v>
          </cell>
          <cell r="M760" t="str">
            <v>TC2 the Canopy Residences Vinhome Smart Tây Mỗ Nam Từ Liêm</v>
          </cell>
          <cell r="N760">
            <v>1</v>
          </cell>
          <cell r="O760" t="b">
            <v>0</v>
          </cell>
          <cell r="P760" t="str">
            <v>CÔNG TY TNHH MTV THƯƠNG MẠI VÀ DỊCH VỤ NGỌC THƠM</v>
          </cell>
          <cell r="Q760" t="str">
            <v>Miền Bắc</v>
          </cell>
          <cell r="R760" t="str">
            <v>KL00200</v>
          </cell>
        </row>
        <row r="761">
          <cell r="A761" t="str">
            <v>KL-HNI-HMI-00201</v>
          </cell>
          <cell r="B761" t="str">
            <v>TD Mart Glexico</v>
          </cell>
          <cell r="C761" t="str">
            <v/>
          </cell>
          <cell r="D761" t="str">
            <v>Thành phố Hà Nội</v>
          </cell>
          <cell r="E761" t="str">
            <v>Quận Hoàng Mai</v>
          </cell>
          <cell r="G761" t="str">
            <v>HN007</v>
          </cell>
          <cell r="H761" t="str">
            <v>Đỗ Minh Quang</v>
          </cell>
          <cell r="I761" t="str">
            <v>KLGT</v>
          </cell>
          <cell r="K761" t="str">
            <v>TD Mart tầng 1 tòa glexico ngõ 885 Tam Trinh, Hoàng Mai. Hà Nội</v>
          </cell>
          <cell r="L761" t="str">
            <v/>
          </cell>
          <cell r="M761" t="str">
            <v>TD Mart tầng 1 tòa glexico ngõ 885 Tam Trinh, Hoàng Mai. Hà Nội</v>
          </cell>
          <cell r="N761">
            <v>1</v>
          </cell>
          <cell r="O761" t="b">
            <v>0</v>
          </cell>
          <cell r="P761" t="str">
            <v>CÔNG TY TNHH MTV THƯƠNG MẠI VÀ DỊCH VỤ NGỌC THƠM</v>
          </cell>
          <cell r="Q761" t="str">
            <v>Miền Bắc</v>
          </cell>
          <cell r="R761" t="str">
            <v>KL00201</v>
          </cell>
        </row>
        <row r="762">
          <cell r="A762" t="str">
            <v>KMARKET-HNI-HDG-88901</v>
          </cell>
          <cell r="B762" t="str">
            <v>CÔNG TY TNHH THƯƠNG MẠI K &amp; K TOÀN CẦU</v>
          </cell>
          <cell r="D762" t="str">
            <v>Thành phố Hà Nội</v>
          </cell>
          <cell r="E762" t="str">
            <v>Quận Hà Đông</v>
          </cell>
          <cell r="F762" t="str">
            <v>Phường Phúc La</v>
          </cell>
          <cell r="G762" t="str">
            <v>HN007</v>
          </cell>
          <cell r="H762" t="str">
            <v>Đỗ Minh Quang</v>
          </cell>
          <cell r="I762" t="str">
            <v>MIENBAC</v>
          </cell>
          <cell r="L762" t="str">
            <v>0106488901</v>
          </cell>
          <cell r="M762" t="str">
            <v>Số 113 Tô Hiến Thành, Tổ dân phố 2, Phường Hà Đông, Thành phố Hà Nội, Việt Nam</v>
          </cell>
          <cell r="N762">
            <v>61</v>
          </cell>
          <cell r="O762" t="b">
            <v>0</v>
          </cell>
          <cell r="P762" t="str">
            <v>CÔNG TY TNHH MTV THƯƠNG MẠI VÀ DỊCH VỤ NGỌC THƠM</v>
          </cell>
          <cell r="Q762" t="str">
            <v>Miền Bắc</v>
          </cell>
          <cell r="R762" t="str">
            <v>KMARKET</v>
          </cell>
        </row>
        <row r="763">
          <cell r="A763" t="str">
            <v>KMARKET-HNI-NTL-0001</v>
          </cell>
          <cell r="B763" t="str">
            <v>K-Market Keangnam</v>
          </cell>
          <cell r="D763" t="str">
            <v>Thành phố Hà Nội</v>
          </cell>
          <cell r="E763" t="str">
            <v>Quận Nam Từ Liêm</v>
          </cell>
          <cell r="F763" t="str">
            <v>Phường Mễ Trì</v>
          </cell>
          <cell r="G763" t="str">
            <v>HN007</v>
          </cell>
          <cell r="H763" t="str">
            <v>Đỗ Minh Quang</v>
          </cell>
          <cell r="I763" t="str">
            <v>MIENBAC</v>
          </cell>
          <cell r="K763" t="str">
            <v>Số 102 tòa nhà A Keangnam, Phạm Hùng, Mễ Trì, Nam Từ Liêm, Hà Nội.</v>
          </cell>
          <cell r="M763" t="str">
            <v>Số 102 tòa nhà A Keangnam, Phạm Hùng, Mễ Trì, Nam Từ Liêm, Hà Nội.</v>
          </cell>
          <cell r="N763">
            <v>61</v>
          </cell>
          <cell r="O763" t="b">
            <v>0</v>
          </cell>
          <cell r="P763" t="str">
            <v>CÔNG TY TNHH MTV THƯƠNG MẠI VÀ DỊCH VỤ NGỌC THƠM</v>
          </cell>
          <cell r="Q763" t="str">
            <v>Miền Bắc</v>
          </cell>
          <cell r="R763" t="str">
            <v>KMARKET</v>
          </cell>
        </row>
        <row r="764">
          <cell r="A764" t="str">
            <v>KMARKET-HNI-NTL-0002</v>
          </cell>
          <cell r="B764" t="str">
            <v>K-Market Calidas</v>
          </cell>
          <cell r="D764" t="str">
            <v>Thành phố Hà Nội</v>
          </cell>
          <cell r="E764" t="str">
            <v>Quận Nam Từ Liêm</v>
          </cell>
          <cell r="F764" t="str">
            <v>Phường Mễ Trì</v>
          </cell>
          <cell r="G764" t="str">
            <v>HN007</v>
          </cell>
          <cell r="H764" t="str">
            <v>Đỗ Minh Quang</v>
          </cell>
          <cell r="I764" t="str">
            <v>MIENBAC</v>
          </cell>
          <cell r="K764" t="str">
            <v>117 tòa nhà B, Keangnam, Phạm Hùng, Mễ Trì, Nam Từ Liêm, Hà Nội.</v>
          </cell>
          <cell r="M764" t="str">
            <v>117 tòa nhà B, Keangnam, Phạm Hùng, Mễ Trì, Nam Từ Liêm, Hà Nội.</v>
          </cell>
          <cell r="N764">
            <v>61</v>
          </cell>
          <cell r="O764" t="b">
            <v>0</v>
          </cell>
          <cell r="P764" t="str">
            <v>CÔNG TY TNHH MTV THƯƠNG MẠI VÀ DỊCH VỤ NGỌC THƠM</v>
          </cell>
          <cell r="Q764" t="str">
            <v>Miền Bắc</v>
          </cell>
          <cell r="R764" t="str">
            <v>KMARKET</v>
          </cell>
        </row>
        <row r="765">
          <cell r="A765" t="str">
            <v>KMARKET-HNI-NTL-0003</v>
          </cell>
          <cell r="B765" t="str">
            <v>K-Market Mỹ Đình</v>
          </cell>
          <cell r="D765" t="str">
            <v>Thành phố Hà Nội</v>
          </cell>
          <cell r="E765" t="str">
            <v>Quận Nam Từ Liêm</v>
          </cell>
          <cell r="F765" t="str">
            <v>Phường Mỹ Đình 1</v>
          </cell>
          <cell r="G765" t="str">
            <v>HN007</v>
          </cell>
          <cell r="H765" t="str">
            <v>Đỗ Minh Quang</v>
          </cell>
          <cell r="I765" t="str">
            <v>MIENBAC</v>
          </cell>
          <cell r="K765" t="str">
            <v>Villa E04, tầng 1 khu The Manor, Mỹ Đình, Nam Từ Liêm, Hà Nội</v>
          </cell>
          <cell r="M765" t="str">
            <v>Villa E04, tầng 1 khu The Manor, Mỹ Đình, Nam Từ Liêm, Hà Nội</v>
          </cell>
          <cell r="N765">
            <v>61</v>
          </cell>
          <cell r="O765" t="b">
            <v>0</v>
          </cell>
          <cell r="P765" t="str">
            <v>CÔNG TY TNHH MTV THƯƠNG MẠI VÀ DỊCH VỤ NGỌC THƠM</v>
          </cell>
          <cell r="Q765" t="str">
            <v>Miền Bắc</v>
          </cell>
          <cell r="R765" t="str">
            <v>KMARKET</v>
          </cell>
        </row>
        <row r="766">
          <cell r="A766" t="str">
            <v>KMARKET-HNI-NTL-0004</v>
          </cell>
          <cell r="B766" t="str">
            <v>K-Market Golden palace</v>
          </cell>
          <cell r="D766" t="str">
            <v>Thành phố Hà Nội</v>
          </cell>
          <cell r="E766" t="str">
            <v>Quận Nam Từ Liêm</v>
          </cell>
          <cell r="F766" t="str">
            <v>Phường Mễ Trì</v>
          </cell>
          <cell r="G766" t="str">
            <v>HN007</v>
          </cell>
          <cell r="H766" t="str">
            <v>Đỗ Minh Quang</v>
          </cell>
          <cell r="I766" t="str">
            <v>MIENBAC</v>
          </cell>
          <cell r="K766" t="str">
            <v>Hầm B1 - Tòa nhà Golden Palace, Mễ Trì, Nam Từ Liêm, Hà Nội</v>
          </cell>
          <cell r="M766" t="str">
            <v>Hầm B1 - Tòa nhà Golden Palace, Mễ Trì, Nam Từ Liêm, Hà Nội</v>
          </cell>
          <cell r="N766">
            <v>61</v>
          </cell>
          <cell r="O766" t="b">
            <v>0</v>
          </cell>
          <cell r="P766" t="str">
            <v>CÔNG TY TNHH MTV THƯƠNG MẠI VÀ DỊCH VỤ NGỌC THƠM</v>
          </cell>
          <cell r="Q766" t="str">
            <v>Miền Bắc</v>
          </cell>
          <cell r="R766" t="str">
            <v>KMARKET</v>
          </cell>
        </row>
        <row r="767">
          <cell r="A767" t="str">
            <v>KMARKET-HNI-CGY-0005</v>
          </cell>
          <cell r="B767" t="str">
            <v>K-Market 17T3</v>
          </cell>
          <cell r="D767" t="str">
            <v>Thành phố Hà Nội</v>
          </cell>
          <cell r="E767" t="str">
            <v>Quận Cầu Giấy</v>
          </cell>
          <cell r="F767" t="str">
            <v>Phường Trung Hoà</v>
          </cell>
          <cell r="G767" t="str">
            <v>HN007</v>
          </cell>
          <cell r="H767" t="str">
            <v>Đỗ Minh Quang</v>
          </cell>
          <cell r="I767" t="str">
            <v>MIENBAC</v>
          </cell>
          <cell r="K767" t="str">
            <v>Tầng 1, Tòa nhà 17T3 khu đô thị Trung Hòa- Nhân Chính- Mặt đường Hoàng Đạo Thúy, phường Trung Hòa, quận Cầu Giấy, thành phố Hồ Chí Minh</v>
          </cell>
          <cell r="M767" t="str">
            <v>Tầng 1, Tòa nhà 17T3 khu đô thị Trung Hòa- Nhân Chính- Mặt đường Hoàng Đạo Thúy, phường Trung Hòa, quận Cầu Giấy, thành phố Hồ Chí Minh</v>
          </cell>
          <cell r="N767">
            <v>61</v>
          </cell>
          <cell r="O767" t="b">
            <v>0</v>
          </cell>
          <cell r="P767" t="str">
            <v>CÔNG TY TNHH MTV THƯƠNG MẠI VÀ DỊCH VỤ NGỌC THƠM</v>
          </cell>
          <cell r="Q767" t="str">
            <v>Miền Bắc</v>
          </cell>
          <cell r="R767" t="str">
            <v>KMARKET</v>
          </cell>
        </row>
        <row r="768">
          <cell r="A768" t="str">
            <v>KMARKET-HNI-BTL-0006</v>
          </cell>
          <cell r="B768" t="str">
            <v>K-Market CipuTra</v>
          </cell>
          <cell r="D768" t="str">
            <v>Thành phố Hà Nội</v>
          </cell>
          <cell r="E768" t="str">
            <v>Quận Bắc Từ Liêm</v>
          </cell>
          <cell r="F768" t="str">
            <v>Phường Xuân Đỉnh</v>
          </cell>
          <cell r="G768" t="str">
            <v>HN007</v>
          </cell>
          <cell r="H768" t="str">
            <v>Đỗ Minh Quang</v>
          </cell>
          <cell r="I768" t="str">
            <v>MIENBAC</v>
          </cell>
          <cell r="K768" t="str">
            <v xml:space="preserve">Tầng 1 tòa nhà L2 khu đô thị Nam Thăng Long, Phường Xuân Đỉnh, Quận Bắc Từ Liêm, Hà Nội  </v>
          </cell>
          <cell r="M768" t="str">
            <v>Tầng 1 tòa nhà L2 khu đô thị Nam Thăng Long, Phường Xuân Đỉnh, Quận Bắc Từ Liêm, Hà Nội</v>
          </cell>
          <cell r="N768">
            <v>61</v>
          </cell>
          <cell r="O768" t="b">
            <v>0</v>
          </cell>
          <cell r="P768" t="str">
            <v>CÔNG TY TNHH MTV THƯƠNG MẠI VÀ DỊCH VỤ NGỌC THƠM</v>
          </cell>
          <cell r="Q768" t="str">
            <v>Miền Bắc</v>
          </cell>
          <cell r="R768" t="str">
            <v>KMARKET</v>
          </cell>
        </row>
        <row r="769">
          <cell r="A769" t="str">
            <v>KMARKET-HNI-BTL-0007</v>
          </cell>
          <cell r="B769" t="str">
            <v>K-Market ciputra 2</v>
          </cell>
          <cell r="D769" t="str">
            <v>Thành phố Hà Nội</v>
          </cell>
          <cell r="E769" t="str">
            <v>Quận Bắc Từ Liêm</v>
          </cell>
          <cell r="F769" t="str">
            <v>Phường Xuân Tảo</v>
          </cell>
          <cell r="G769" t="str">
            <v>HN007</v>
          </cell>
          <cell r="H769" t="str">
            <v>Đỗ Minh Quang</v>
          </cell>
          <cell r="I769" t="str">
            <v>MIENBAC</v>
          </cell>
          <cell r="K769" t="str">
            <v>Cửa hàng số 8 khu TM tầng Shophouse CT17 KĐT Nam Thăng Long, Xuân Tảo, Bắc Từ Liêm, thành phố Hà Nội, Việt Nam</v>
          </cell>
          <cell r="M769" t="str">
            <v>Cửa hàng số 8 khu TM tầng Shophouse CT17 KĐT Nam Thăng Long, Xuân Tảo, Bắc Từ Liêm, Thành phố Hà Nội, Việt Nam</v>
          </cell>
          <cell r="N769">
            <v>61</v>
          </cell>
          <cell r="O769" t="b">
            <v>0</v>
          </cell>
          <cell r="P769" t="str">
            <v>CÔNG TY TNHH MTV THƯƠNG MẠI VÀ DỊCH VỤ NGỌC THƠM</v>
          </cell>
          <cell r="Q769" t="str">
            <v>Miền Bắc</v>
          </cell>
          <cell r="R769" t="str">
            <v>KMARKET</v>
          </cell>
        </row>
        <row r="770">
          <cell r="A770" t="str">
            <v>KMARKET-HNI-BTL-0008</v>
          </cell>
          <cell r="B770" t="str">
            <v>K-Market Quang Minh</v>
          </cell>
          <cell r="D770" t="str">
            <v>Thành phố Hà Nội</v>
          </cell>
          <cell r="E770" t="str">
            <v>Quận Bắc Từ Liêm</v>
          </cell>
          <cell r="F770" t="str">
            <v>Phường Xuân Đỉnh</v>
          </cell>
          <cell r="G770" t="str">
            <v>HN007</v>
          </cell>
          <cell r="H770" t="str">
            <v>Đỗ Minh Quang</v>
          </cell>
          <cell r="I770" t="str">
            <v>MIENBAC</v>
          </cell>
          <cell r="K770" t="str">
            <v>Sàn thương mại tầng 1,Tòa nhà N02T3 tháp Quang Minh, khu Đoàn ngoại giao, Xuân Tảo, Xuân Đỉnh, Bắc Từ Liêm, thành phố Hà Nội</v>
          </cell>
          <cell r="M770" t="str">
            <v>Sàn thương mại tầng 1,Tòa nhà N02T3 tháp Quang Minh, khu Đoàn ngoại giao, Xuân Tảo, Xuân Đỉnh, Bắc Từ Liêm, thành phố Hà Nội</v>
          </cell>
          <cell r="N770">
            <v>61</v>
          </cell>
          <cell r="O770" t="b">
            <v>0</v>
          </cell>
          <cell r="P770" t="str">
            <v>CÔNG TY TNHH MTV THƯƠNG MẠI VÀ DỊCH VỤ NGỌC THƠM</v>
          </cell>
          <cell r="Q770" t="str">
            <v>Miền Bắc</v>
          </cell>
          <cell r="R770" t="str">
            <v>KMARKET</v>
          </cell>
        </row>
        <row r="771">
          <cell r="A771" t="str">
            <v>KMARKET-HNI-LBN-0009</v>
          </cell>
          <cell r="B771" t="str">
            <v>K-Market Long Biên</v>
          </cell>
          <cell r="D771" t="str">
            <v>Thành phố Hà Nội</v>
          </cell>
          <cell r="E771" t="str">
            <v>Quận Long Biên</v>
          </cell>
          <cell r="F771" t="str">
            <v>Phường Phúc Lợi</v>
          </cell>
          <cell r="G771" t="str">
            <v>HN007</v>
          </cell>
          <cell r="H771" t="str">
            <v>Đỗ Minh Quang</v>
          </cell>
          <cell r="I771" t="str">
            <v>MIENBAC</v>
          </cell>
          <cell r="K771" t="str">
            <v>Khu L102, Khu Almaz, đường hoa Lan, khu đô thị Vinhome Riverside , Phúc Lợi, Long Biên, Hà Nội</v>
          </cell>
          <cell r="M771" t="str">
            <v>Khu L102, Khu Almaz, đường hoa Lan, khu đô thị Vinhome Riverside , Phúc Lợi, Long Biên, Hà Nội</v>
          </cell>
          <cell r="N771">
            <v>61</v>
          </cell>
          <cell r="O771" t="b">
            <v>0</v>
          </cell>
          <cell r="P771" t="str">
            <v>CÔNG TY TNHH MTV THƯƠNG MẠI VÀ DỊCH VỤ NGỌC THƠM</v>
          </cell>
          <cell r="Q771" t="str">
            <v>Miền Bắc</v>
          </cell>
          <cell r="R771" t="str">
            <v>KMARKET</v>
          </cell>
        </row>
        <row r="772">
          <cell r="A772" t="str">
            <v>KMARKET-HNI-HMI-0010</v>
          </cell>
          <cell r="B772" t="str">
            <v>K-Market Park Hill</v>
          </cell>
          <cell r="D772" t="str">
            <v>Thành phố Hà Nội</v>
          </cell>
          <cell r="E772" t="str">
            <v>Quận Hoàng Mai</v>
          </cell>
          <cell r="F772" t="str">
            <v>Phường Mai Động</v>
          </cell>
          <cell r="G772" t="str">
            <v>HN007</v>
          </cell>
          <cell r="H772" t="str">
            <v>Đỗ Minh Quang</v>
          </cell>
          <cell r="I772" t="str">
            <v>MIENBAC</v>
          </cell>
          <cell r="K772" t="str">
            <v xml:space="preserve">Nhà dịch vụ số S05, tầng 1, chung cư số P03, thuộc dự án Khu chứ năng đô thị Dệt 8/3 và Hanosimex ( Vinhomes Times city Park Hill) số 25, ngõ 13, đường Lĩnh Nam, phường Mai Động, quận Hoàng Mai, Hà Nội. </v>
          </cell>
          <cell r="M772" t="str">
            <v>Nhà dịch vụ số S05, tầng 1, chung cư số P03, thuộc dự án Khu chứ năng đô thị Dệt 8/3 và Hanosimex ( Vinhomes Times city Park Hill) số 25, ngõ 13, đường Lĩnh Nam, phường Mai Động, quận Hoàng Mai, Hà Nội.</v>
          </cell>
          <cell r="N772">
            <v>61</v>
          </cell>
          <cell r="O772" t="b">
            <v>0</v>
          </cell>
          <cell r="P772" t="str">
            <v>CÔNG TY TNHH MTV THƯƠNG MẠI VÀ DỊCH VỤ NGỌC THƠM</v>
          </cell>
          <cell r="Q772" t="str">
            <v>Miền Bắc</v>
          </cell>
          <cell r="R772" t="str">
            <v>KMARKET</v>
          </cell>
        </row>
        <row r="773">
          <cell r="A773" t="str">
            <v>KMARKET-HNI-NTL-0011</v>
          </cell>
          <cell r="B773" t="str">
            <v>K-Market Gardenia</v>
          </cell>
          <cell r="D773" t="str">
            <v>Thành phố Hà Nội</v>
          </cell>
          <cell r="E773" t="str">
            <v>Quận Nam Từ Liêm</v>
          </cell>
          <cell r="F773" t="str">
            <v>Thị Trấn Cầu Diễn</v>
          </cell>
          <cell r="G773" t="str">
            <v>HN007</v>
          </cell>
          <cell r="H773" t="str">
            <v>Đỗ Minh Quang</v>
          </cell>
          <cell r="I773" t="str">
            <v>MIENBAC</v>
          </cell>
          <cell r="K773" t="str">
            <v>Lô shop SO05-Tòa A3 dự án Vinhome Gardennia, Số 06, Hàm Nghi, Phường Cầu Diễn, Quận Nam Từ Liêm, Hà Nội</v>
          </cell>
          <cell r="M773" t="str">
            <v>Lô shop SO05-Tòa A3 dự án Vinhome Gardennia, Số 06, Hàm Nghi, Phường Cầu Diễn, Quận Nam Từ Liêm, Hà Nội</v>
          </cell>
          <cell r="N773">
            <v>61</v>
          </cell>
          <cell r="O773" t="b">
            <v>0</v>
          </cell>
          <cell r="P773" t="str">
            <v>CÔNG TY TNHH MTV THƯƠNG MẠI VÀ DỊCH VỤ NGỌC THƠM</v>
          </cell>
          <cell r="Q773" t="str">
            <v>Miền Bắc</v>
          </cell>
          <cell r="R773" t="str">
            <v>KMARKET</v>
          </cell>
        </row>
        <row r="774">
          <cell r="A774" t="str">
            <v>KMARKET-HNI-TXN-0012</v>
          </cell>
          <cell r="B774" t="str">
            <v>K-Market Royal City R1</v>
          </cell>
          <cell r="D774" t="str">
            <v>Thành phố Hà Nội</v>
          </cell>
          <cell r="E774" t="str">
            <v>Quận Thanh Xuân</v>
          </cell>
          <cell r="F774" t="str">
            <v>Phường Thượng Đình</v>
          </cell>
          <cell r="G774" t="str">
            <v>HN007</v>
          </cell>
          <cell r="H774" t="str">
            <v>Đỗ Minh Quang</v>
          </cell>
          <cell r="I774" t="str">
            <v>MIENBAC</v>
          </cell>
          <cell r="K774" t="str">
            <v>R1-L01-01B Royal City 72 Nguyễn Trãi, quận Thanh Xuân, thành phố Hà Nội.</v>
          </cell>
          <cell r="M774" t="str">
            <v>R1-L01-01B Royal City 72 Nguyễn Trãi, quận Thanh Xuân, thành phố Hà Nội.</v>
          </cell>
          <cell r="N774">
            <v>61</v>
          </cell>
          <cell r="O774" t="b">
            <v>0</v>
          </cell>
          <cell r="P774" t="str">
            <v>CÔNG TY TNHH MTV THƯƠNG MẠI VÀ DỊCH VỤ NGỌC THƠM</v>
          </cell>
          <cell r="Q774" t="str">
            <v>Miền Bắc</v>
          </cell>
          <cell r="R774" t="str">
            <v>KMARKET</v>
          </cell>
        </row>
        <row r="775">
          <cell r="A775" t="str">
            <v>KMARKET-HNI-TXN-0013</v>
          </cell>
          <cell r="B775" t="str">
            <v>K-Market Trung Hòa</v>
          </cell>
          <cell r="D775" t="str">
            <v>Thành phố Hà Nội</v>
          </cell>
          <cell r="E775" t="str">
            <v>Quận Thanh Xuân</v>
          </cell>
          <cell r="F775" t="str">
            <v>Phường Nhân Chính</v>
          </cell>
          <cell r="G775" t="str">
            <v>HN007</v>
          </cell>
          <cell r="H775" t="str">
            <v>Đỗ Minh Quang</v>
          </cell>
          <cell r="I775" t="str">
            <v>MIENBAC</v>
          </cell>
          <cell r="K775" t="str">
            <v>B29, Nguyễn Thị Định, Phường Nhân Chính, Quận Thanh Xuân, Hà Nội</v>
          </cell>
          <cell r="M775" t="str">
            <v>B29, Nguyễn Thị Định, Phường Nhân Chính, Quận Thanh Xuân, Hà Nội</v>
          </cell>
          <cell r="N775">
            <v>61</v>
          </cell>
          <cell r="O775" t="b">
            <v>0</v>
          </cell>
          <cell r="P775" t="str">
            <v>CÔNG TY TNHH MTV THƯƠNG MẠI VÀ DỊCH VỤ NGỌC THƠM</v>
          </cell>
          <cell r="Q775" t="str">
            <v>Miền Bắc</v>
          </cell>
          <cell r="R775" t="str">
            <v>KMARKET</v>
          </cell>
        </row>
        <row r="776">
          <cell r="A776" t="str">
            <v>KMARKET-HNI-BTL-0014</v>
          </cell>
          <cell r="B776" t="str">
            <v>K-Market Goldmark Ruby</v>
          </cell>
          <cell r="D776" t="str">
            <v>Thành phố Hà Nội</v>
          </cell>
          <cell r="E776" t="str">
            <v>Quận Bắc Từ Liêm</v>
          </cell>
          <cell r="F776" t="str">
            <v>Phường Liên Mạc</v>
          </cell>
          <cell r="G776" t="str">
            <v>HN007</v>
          </cell>
          <cell r="H776" t="str">
            <v>Đỗ Minh Quang</v>
          </cell>
          <cell r="I776" t="str">
            <v>MIENBAC</v>
          </cell>
          <cell r="K776" t="str">
            <v>Tòa nhà Golmark Rubi R2-L1-01, số 136 Hồ Tùng Mậu, Phường Phú Diễn, Q. Bắc Từ Liêm (bên cạnh nghĩa trang Mai Dịch), TP Hà Nội</v>
          </cell>
          <cell r="M776" t="str">
            <v>Tòa nhà Golmark Rubi R2-L1-01, số 136 Hồ Tùng Mậu, Phường Phú Diễn, Q. Bắc Từ Liêm (bên cạnh nghĩa trang Mai Dịch), TP Hà Nội</v>
          </cell>
          <cell r="N776">
            <v>61</v>
          </cell>
          <cell r="O776" t="b">
            <v>0</v>
          </cell>
          <cell r="P776" t="str">
            <v>CÔNG TY TNHH MTV THƯƠNG MẠI VÀ DỊCH VỤ NGỌC THƠM</v>
          </cell>
          <cell r="Q776" t="str">
            <v>Miền Bắc</v>
          </cell>
          <cell r="R776" t="str">
            <v>KMARKET</v>
          </cell>
        </row>
        <row r="777">
          <cell r="A777" t="str">
            <v>KMARKET-HNI-BTL-0015</v>
          </cell>
          <cell r="B777" t="str">
            <v>K-Market Goldmak saphire</v>
          </cell>
          <cell r="D777" t="str">
            <v>Thành phố Hà Nội</v>
          </cell>
          <cell r="E777" t="str">
            <v>Quận Bắc Từ Liêm</v>
          </cell>
          <cell r="F777" t="str">
            <v>Phường Phúc Diễn</v>
          </cell>
          <cell r="G777" t="str">
            <v>HN007</v>
          </cell>
          <cell r="H777" t="str">
            <v>Đỗ Minh Quang</v>
          </cell>
          <cell r="I777" t="str">
            <v>MIENBAC</v>
          </cell>
          <cell r="K777" t="str">
            <v xml:space="preserve">K-Market Goldmark S1-01, tòa nhà Saphia 1, Goldmark city, 136 Hồ Tùng Mậu, Bắc Từ Liêm, Hà Nội. </v>
          </cell>
          <cell r="M777" t="str">
            <v>K-Market Goldmark S1-01, tòa nhà Saphia 1, Goldmark city, 136 Hồ Tùng Mậu, Bắc Từ Liêm, Hà Nội.</v>
          </cell>
          <cell r="N777">
            <v>61</v>
          </cell>
          <cell r="O777" t="b">
            <v>0</v>
          </cell>
          <cell r="P777" t="str">
            <v>CÔNG TY TNHH MTV THƯƠNG MẠI VÀ DỊCH VỤ NGỌC THƠM</v>
          </cell>
          <cell r="Q777" t="str">
            <v>Miền Bắc</v>
          </cell>
          <cell r="R777" t="str">
            <v>KMARKET</v>
          </cell>
        </row>
        <row r="778">
          <cell r="A778" t="str">
            <v>KMARKET-HNI-THO-0016</v>
          </cell>
          <cell r="B778" t="str">
            <v>K-Market Xuân Diệu</v>
          </cell>
          <cell r="D778" t="str">
            <v>Thành phố Hà Nội</v>
          </cell>
          <cell r="E778" t="str">
            <v>Quận Tây Hồ</v>
          </cell>
          <cell r="F778" t="str">
            <v>Phường Quảng An</v>
          </cell>
          <cell r="G778" t="str">
            <v>HN007</v>
          </cell>
          <cell r="H778" t="str">
            <v>Đỗ Minh Quang</v>
          </cell>
          <cell r="I778" t="str">
            <v>MIENBAC</v>
          </cell>
          <cell r="K778" t="str">
            <v xml:space="preserve">77 Xuân Diệu, phường Quảng An, quận Tây Hồ, thành phố Hà Nội. </v>
          </cell>
          <cell r="M778" t="str">
            <v>77 Xuân Diệu, phường Quảng An, quận Tây Hồ, thành phố Hà Nội.</v>
          </cell>
          <cell r="N778">
            <v>61</v>
          </cell>
          <cell r="O778" t="b">
            <v>0</v>
          </cell>
          <cell r="P778" t="str">
            <v>CÔNG TY TNHH MTV THƯƠNG MẠI VÀ DỊCH VỤ NGỌC THƠM</v>
          </cell>
          <cell r="Q778" t="str">
            <v>Miền Bắc</v>
          </cell>
          <cell r="R778" t="str">
            <v>KMARKET</v>
          </cell>
        </row>
        <row r="779">
          <cell r="A779" t="str">
            <v>KMARKET-HNI-NTL-0017</v>
          </cell>
          <cell r="B779" t="str">
            <v>K-Market Greenbay</v>
          </cell>
          <cell r="D779" t="str">
            <v>Thành phố Hà Nội</v>
          </cell>
          <cell r="E779" t="str">
            <v>Quận Nam Từ Liêm</v>
          </cell>
          <cell r="F779" t="str">
            <v>Phường Mễ Trì</v>
          </cell>
          <cell r="G779" t="str">
            <v>HN007</v>
          </cell>
          <cell r="H779" t="str">
            <v>Đỗ Minh Quang</v>
          </cell>
          <cell r="I779" t="str">
            <v>MIENBAC</v>
          </cell>
          <cell r="K779" t="str">
            <v>115AB tầng 1G1 Greenbay, phường Mễ Trì, Quận Nam Từ Liêm, TP Hà Nội</v>
          </cell>
          <cell r="M779" t="str">
            <v>115AB tầng 1G1 Greenbay, phường Mễ Trì, Quận Nam Từ Liêm, TP Hà Nội</v>
          </cell>
          <cell r="N779">
            <v>61</v>
          </cell>
          <cell r="O779" t="b">
            <v>0</v>
          </cell>
          <cell r="P779" t="str">
            <v>CÔNG TY TNHH MTV THƯƠNG MẠI VÀ DỊCH VỤ NGỌC THƠM</v>
          </cell>
          <cell r="Q779" t="str">
            <v>Miền Bắc</v>
          </cell>
          <cell r="R779" t="str">
            <v>KMARKET</v>
          </cell>
        </row>
        <row r="780">
          <cell r="A780" t="str">
            <v>KMARKET-HNI-NTL-0018</v>
          </cell>
          <cell r="B780" t="str">
            <v>K-Market skylake S2</v>
          </cell>
          <cell r="D780" t="str">
            <v>Thành phố Hà Nội</v>
          </cell>
          <cell r="E780" t="str">
            <v>Quận Nam Từ Liêm</v>
          </cell>
          <cell r="F780" t="str">
            <v>Phường Mỹ Đình 1</v>
          </cell>
          <cell r="G780" t="str">
            <v>HN007</v>
          </cell>
          <cell r="H780" t="str">
            <v>Đỗ Minh Quang</v>
          </cell>
          <cell r="I780" t="str">
            <v>MIENBAC</v>
          </cell>
          <cell r="K780" t="str">
            <v>Số 08Avinhome skylake đường Phạm Hùng, Mỹ Đình, Nam Từ Liêm, Hà Nội</v>
          </cell>
          <cell r="M780" t="str">
            <v>Số 08Avinhome skylake đường Phạm Hùng, Mỹ Đình, Nam Từ Liêm, Hà Nội</v>
          </cell>
          <cell r="N780">
            <v>61</v>
          </cell>
          <cell r="O780" t="b">
            <v>0</v>
          </cell>
          <cell r="P780" t="str">
            <v>CÔNG TY TNHH MTV THƯƠNG MẠI VÀ DỊCH VỤ NGỌC THƠM</v>
          </cell>
          <cell r="Q780" t="str">
            <v>Miền Bắc</v>
          </cell>
          <cell r="R780" t="str">
            <v>KMARKET</v>
          </cell>
        </row>
        <row r="781">
          <cell r="A781" t="str">
            <v>KMARKET-HNI-NTL-0019</v>
          </cell>
          <cell r="B781" t="str">
            <v>K-Market Skylake S1</v>
          </cell>
          <cell r="D781" t="str">
            <v>Thành phố Hà Nội</v>
          </cell>
          <cell r="E781" t="str">
            <v>Quận Nam Từ Liêm</v>
          </cell>
          <cell r="F781" t="str">
            <v>Phường Mỹ Đình 1</v>
          </cell>
          <cell r="G781" t="str">
            <v>HN007</v>
          </cell>
          <cell r="H781" t="str">
            <v>Đỗ Minh Quang</v>
          </cell>
          <cell r="I781" t="str">
            <v>MIENBAC</v>
          </cell>
          <cell r="K781" t="str">
            <v>Tầng trệt, lô L1-11- Tòa nhà Skylake S1, KĐT Vinhomes Skylake, đường Phạm Hùng, Mỹ Đình 1, Quận Nam Từ Liêm, Hà Nội.</v>
          </cell>
          <cell r="M781" t="str">
            <v>Tầng trệt, lô L1-11- Tòa nhà Skylake S1, KĐT Vinhomes Skylake, đường Phạm Hùng, Mỹ Đình 1, Quận Nam Từ Liêm, Hà Nội.</v>
          </cell>
          <cell r="N781">
            <v>61</v>
          </cell>
          <cell r="O781" t="b">
            <v>0</v>
          </cell>
          <cell r="P781" t="str">
            <v>CÔNG TY TNHH MTV THƯƠNG MẠI VÀ DỊCH VỤ NGỌC THƠM</v>
          </cell>
          <cell r="Q781" t="str">
            <v>Miền Bắc</v>
          </cell>
          <cell r="R781" t="str">
            <v>KMARKET</v>
          </cell>
        </row>
        <row r="782">
          <cell r="A782" t="str">
            <v>KMARKET-HNI-CGY-0020</v>
          </cell>
          <cell r="B782" t="str">
            <v>K-Market D-Capital  C2</v>
          </cell>
          <cell r="D782" t="str">
            <v>Thành phố Hà Nội</v>
          </cell>
          <cell r="E782" t="str">
            <v>Quận Cầu Giấy</v>
          </cell>
          <cell r="F782" t="str">
            <v>Phường Trung Hoà</v>
          </cell>
          <cell r="G782" t="str">
            <v>HN007</v>
          </cell>
          <cell r="H782" t="str">
            <v>Đỗ Minh Quang</v>
          </cell>
          <cell r="I782" t="str">
            <v>MIENBAC</v>
          </cell>
          <cell r="K782" t="str">
            <v>Căn C02-S02-lô đất HH-khu đô thị Đông Nam, số 119, đường Trần Duy Hưng, phường Trung Hòa, Cầu Giấy , Hà Nội.</v>
          </cell>
          <cell r="M782" t="str">
            <v>Căn C02-S02-lô đất HH-khu đô thị Đông Nam, số 119, đường Trần Duy Hưng, phường Trung Hòa, Cầu Giấy , Hà Nội.</v>
          </cell>
          <cell r="N782">
            <v>61</v>
          </cell>
          <cell r="O782" t="b">
            <v>0</v>
          </cell>
          <cell r="P782" t="str">
            <v>CÔNG TY TNHH MTV THƯƠNG MẠI VÀ DỊCH VỤ NGỌC THƠM</v>
          </cell>
          <cell r="Q782" t="str">
            <v>Miền Bắc</v>
          </cell>
          <cell r="R782" t="str">
            <v>KMARKET</v>
          </cell>
        </row>
        <row r="783">
          <cell r="A783" t="str">
            <v>KMARKET-HNI-CGY-0021</v>
          </cell>
          <cell r="B783" t="str">
            <v>K-Market Capital C6</v>
          </cell>
          <cell r="D783" t="str">
            <v>Thành phố Hà Nội</v>
          </cell>
          <cell r="E783" t="str">
            <v>Quận Cầu Giấy</v>
          </cell>
          <cell r="F783" t="str">
            <v>Phường Trung Hoà</v>
          </cell>
          <cell r="G783" t="str">
            <v>HN007</v>
          </cell>
          <cell r="H783" t="str">
            <v>Đỗ Minh Quang</v>
          </cell>
          <cell r="I783" t="str">
            <v>MIENBAC</v>
          </cell>
          <cell r="K783" t="str">
            <v>L1-H1, tòa C6, dự án D' Capital Trần Duy Hưng, phường Trung Hòa,  Quận Cầu Giấy , Hà Nội.</v>
          </cell>
          <cell r="M783" t="str">
            <v>L1-H1, tòa C6, dự án D' Capital Trần Duy Hưng, phường Trung Hòa,  Quận Cầu Giấy , Hà Nội.</v>
          </cell>
          <cell r="N783">
            <v>61</v>
          </cell>
          <cell r="O783" t="b">
            <v>0</v>
          </cell>
          <cell r="P783" t="str">
            <v>CÔNG TY TNHH MTV THƯƠNG MẠI VÀ DỊCH VỤ NGỌC THƠM</v>
          </cell>
          <cell r="Q783" t="str">
            <v>Miền Bắc</v>
          </cell>
          <cell r="R783" t="str">
            <v>KMARKET</v>
          </cell>
        </row>
        <row r="784">
          <cell r="A784" t="str">
            <v>KMARKET-HNI-NTL-0022</v>
          </cell>
          <cell r="B784" t="str">
            <v>K-market Skylake S3</v>
          </cell>
          <cell r="D784" t="str">
            <v>Thành phố Hà Nội</v>
          </cell>
          <cell r="E784" t="str">
            <v>Quận Nam Từ Liêm</v>
          </cell>
          <cell r="F784" t="str">
            <v>Phường Mỹ Đình 1</v>
          </cell>
          <cell r="G784" t="str">
            <v>HN007</v>
          </cell>
          <cell r="H784" t="str">
            <v>Đỗ Minh Quang</v>
          </cell>
          <cell r="I784" t="str">
            <v>MIENBAC</v>
          </cell>
          <cell r="K784" t="str">
            <v>SO08A, tòa S3,dự án Vinhomes Skylake khu đô thị mới, cầu giấy, đường Phạm Hùng, Mỹ Đình 1, Quận Nam Từ Liêm</v>
          </cell>
          <cell r="M784" t="str">
            <v>SO08A, tòa S3,dự án Vinhomes Skylake khu đô thị mới, cầu giấy, đường Phạm Hùng, Mỹ Đình 1, Quận Nam Từ Liêm, TP Hà Nội</v>
          </cell>
          <cell r="N784">
            <v>61</v>
          </cell>
          <cell r="O784" t="b">
            <v>0</v>
          </cell>
          <cell r="P784" t="str">
            <v>CÔNG TY TNHH MTV THƯƠNG MẠI VÀ DỊCH VỤ NGỌC THƠM</v>
          </cell>
          <cell r="Q784" t="str">
            <v>Miền Bắc</v>
          </cell>
          <cell r="R784" t="str">
            <v>KMARKET</v>
          </cell>
        </row>
        <row r="785">
          <cell r="A785" t="str">
            <v>KMARKET-HNI-NTL-0023</v>
          </cell>
          <cell r="B785" t="str">
            <v>K-market Mỹ Đình Pearl</v>
          </cell>
          <cell r="D785" t="str">
            <v>Thành phố Hà Nội</v>
          </cell>
          <cell r="E785" t="str">
            <v>Quận Nam Từ Liêm</v>
          </cell>
          <cell r="F785" t="str">
            <v>Phường Mỹ Đình 1</v>
          </cell>
          <cell r="G785" t="str">
            <v>HN007</v>
          </cell>
          <cell r="H785" t="str">
            <v>Đỗ Minh Quang</v>
          </cell>
          <cell r="I785" t="str">
            <v>MIENBAC</v>
          </cell>
          <cell r="K785" t="str">
            <v>Tầng 1 của gian hàng thương mại số P1. TM 12, tầng số 01, tòa nhà Pearl  01, khu căn hộ Mỹ đình Pearl, thuộc tổ hợp Mỹ Đình Pearl, khu X3, khu  4.3V, Phường Phú Đô, quận Nam Từ Liêm, TP Hà Nội</v>
          </cell>
          <cell r="M785" t="str">
            <v>Tầng 1 của gian hàng thương mại số P1. TM 12, tầng số 01, tòa nhà Pearl  01, khu căn hộ Mỹ đình Pearl, thuộc tổ hợp Mỹ Đình Pearl, khu X3, khu  4.3V, Phường Phú Đô, quận Nam Từ Liêm, TP Hà Nội</v>
          </cell>
          <cell r="N785">
            <v>61</v>
          </cell>
          <cell r="O785" t="b">
            <v>0</v>
          </cell>
          <cell r="P785" t="str">
            <v>CÔNG TY TNHH MTV THƯƠNG MẠI VÀ DỊCH VỤ NGỌC THƠM</v>
          </cell>
          <cell r="Q785" t="str">
            <v>Miền Bắc</v>
          </cell>
          <cell r="R785" t="str">
            <v>KMARKET</v>
          </cell>
        </row>
        <row r="786">
          <cell r="A786" t="str">
            <v>KMARKET-HNI-NTL-0024</v>
          </cell>
          <cell r="B786" t="str">
            <v>K-market CT4 New</v>
          </cell>
          <cell r="D786" t="str">
            <v>Thành phố Hà Nội</v>
          </cell>
          <cell r="G786" t="str">
            <v>HN007</v>
          </cell>
          <cell r="H786" t="str">
            <v>Đỗ Minh Quang</v>
          </cell>
          <cell r="I786" t="str">
            <v>MIENBAC</v>
          </cell>
          <cell r="K786" t="str">
            <v>Ki ốt SH 12A, đơn nguyên 4, tòa nhà CT4, khu đô thị Mỹ Đình - Mễ Trì, Phường Mỹ Đình 1, quận Nam  Từ Liêm, Hà Nội</v>
          </cell>
          <cell r="M786" t="str">
            <v>Ki ốt SH 12A, đơn nguyên 4, tòa nhà CT4, khu đô thị Mỹ Đình - Mễ Trì, Phường Mỹ Đình 1, quận Nam  Từ Liêm, Hà Nội</v>
          </cell>
          <cell r="N786">
            <v>61</v>
          </cell>
          <cell r="O786" t="b">
            <v>0</v>
          </cell>
          <cell r="P786" t="str">
            <v>CÔNG TY TNHH MTV THƯƠNG MẠI VÀ DỊCH VỤ NGỌC THƠM</v>
          </cell>
          <cell r="Q786" t="str">
            <v>Miền Bắc</v>
          </cell>
          <cell r="R786" t="str">
            <v>KMARKET</v>
          </cell>
        </row>
        <row r="787">
          <cell r="A787" t="str">
            <v>KMARKET-HYN-01-0025</v>
          </cell>
          <cell r="B787" t="str">
            <v>K-market Ecopark</v>
          </cell>
          <cell r="D787" t="str">
            <v>Hưng Yên</v>
          </cell>
          <cell r="E787" t="str">
            <v>Huyện Văn Giang</v>
          </cell>
          <cell r="F787" t="str">
            <v>Xã Xuân Quan</v>
          </cell>
          <cell r="G787" t="str">
            <v>HN007</v>
          </cell>
          <cell r="H787" t="str">
            <v>Đỗ Minh Quang</v>
          </cell>
          <cell r="I787" t="str">
            <v>MIENBAC</v>
          </cell>
          <cell r="K787" t="str">
            <v>L1-04 , tầng 1, tháp Lake 1 (A2), thuộc dự án khu căn hộ Aqua Bay Sky Residences, Xuân Quan, Văn Giang, Hưng Yên</v>
          </cell>
          <cell r="M787" t="str">
            <v>L1-04 , tầng 1, tháp Lake 1 (A2), thuộc dự án khu căn hộ Aqua Bay Sky Residences, Xuân Quan, Văn Giang, Hưng Yên</v>
          </cell>
          <cell r="N787">
            <v>61</v>
          </cell>
          <cell r="O787" t="b">
            <v>0</v>
          </cell>
          <cell r="P787" t="str">
            <v>CÔNG TY TNHH MTV THƯƠNG MẠI VÀ DỊCH VỤ NGỌC THƠM</v>
          </cell>
          <cell r="Q787" t="str">
            <v>Miền Bắc</v>
          </cell>
          <cell r="R787" t="str">
            <v>KMARKET</v>
          </cell>
        </row>
        <row r="788">
          <cell r="A788" t="str">
            <v>KMARKET-BNH-01-0027</v>
          </cell>
          <cell r="B788" t="str">
            <v>K-Market Vinhome Bắc Ninh</v>
          </cell>
          <cell r="D788" t="str">
            <v>Bắc Ninh</v>
          </cell>
          <cell r="E788" t="str">
            <v>Thành phố Bắc Ninh</v>
          </cell>
          <cell r="F788" t="str">
            <v>Phường Suối Hoa</v>
          </cell>
          <cell r="G788" t="str">
            <v>HN007</v>
          </cell>
          <cell r="H788" t="str">
            <v>Đỗ Minh Quang</v>
          </cell>
          <cell r="I788" t="str">
            <v>MIENBAC</v>
          </cell>
          <cell r="K788" t="str">
            <v xml:space="preserve"> Ô L1-01A, Tầng L1, Trung tâm Thương mại Vincom Plaza Lý Thái Tổ, ngã 6, mặt đường Lý Thái Tổ và đường Trần Hưng Đạo, phường Suối Hoa, Tp Bắc Ninh, tỉnh Bắc Ninh</v>
          </cell>
          <cell r="M788" t="str">
            <v>Ô L1-01A, Tầng L1, Trung tâm Thương mại Vincom Plaza Lý Thái Tổ, ngã 6, mặt đường Lý Thái Tổ và đường Trần Hưng Đạo, phường Suối Hoa, Tp Bắc Ninh, tỉnh Bắc Ninh</v>
          </cell>
          <cell r="N788">
            <v>61</v>
          </cell>
          <cell r="O788" t="b">
            <v>0</v>
          </cell>
          <cell r="P788" t="str">
            <v>CÔNG TY TNHH MTV THƯƠNG MẠI VÀ DỊCH VỤ NGỌC THƠM</v>
          </cell>
          <cell r="Q788" t="str">
            <v>Miền Bắc</v>
          </cell>
          <cell r="R788" t="str">
            <v>KMARKET</v>
          </cell>
        </row>
        <row r="789">
          <cell r="A789" t="str">
            <v>KMARKET-BNH-01-0028</v>
          </cell>
          <cell r="B789" t="str">
            <v>K-Market Việt Long Bắc Ninh</v>
          </cell>
          <cell r="D789" t="str">
            <v>Bắc Ninh</v>
          </cell>
          <cell r="E789" t="str">
            <v>Thành phố Bắc Ninh</v>
          </cell>
          <cell r="F789" t="str">
            <v>Phường Ninh Xá</v>
          </cell>
          <cell r="G789" t="str">
            <v>HN007</v>
          </cell>
          <cell r="H789" t="str">
            <v>Đỗ Minh Quang</v>
          </cell>
          <cell r="I789" t="str">
            <v>MIENBAC</v>
          </cell>
          <cell r="K789" t="str">
            <v xml:space="preserve"> Tầng 1, tòa nhà tại lô CC04, Đường Lý Thái Tổ, phường Ninh Xá, TP Bắc Ninh</v>
          </cell>
          <cell r="M789" t="str">
            <v>Tầng 1, tòa nhà tại lô CC04, Đường Lý Thái Tổ, phường Ninh Xá, TP Bắc Ninh</v>
          </cell>
          <cell r="N789">
            <v>61</v>
          </cell>
          <cell r="O789" t="b">
            <v>0</v>
          </cell>
          <cell r="P789" t="str">
            <v>CÔNG TY TNHH MTV THƯƠNG MẠI VÀ DỊCH VỤ NGỌC THƠM</v>
          </cell>
          <cell r="Q789" t="str">
            <v>Miền Bắc</v>
          </cell>
          <cell r="R789" t="str">
            <v>KMARKET</v>
          </cell>
        </row>
        <row r="790">
          <cell r="A790" t="str">
            <v>KMARKET-HNI-NTL-01-10</v>
          </cell>
          <cell r="B790" t="str">
            <v>K-market Westpoint</v>
          </cell>
          <cell r="D790" t="str">
            <v>Thành phố Hà Nội</v>
          </cell>
          <cell r="G790" t="str">
            <v>HN007</v>
          </cell>
          <cell r="H790" t="str">
            <v>Đỗ Minh Quang</v>
          </cell>
          <cell r="I790" t="str">
            <v>MIENBAC</v>
          </cell>
          <cell r="K790" t="str">
            <v>TM 01-10 Vinhomes  West point Mễ Trì, Nam Từ Liêm, Hà Nội</v>
          </cell>
          <cell r="M790" t="str">
            <v>TM 01-10 Vinhomes  West point Mễ Trì, Nam Từ Liêm, Hà Nội</v>
          </cell>
          <cell r="N790">
            <v>61</v>
          </cell>
          <cell r="O790" t="b">
            <v>0</v>
          </cell>
          <cell r="P790" t="str">
            <v>CÔNG TY TNHH MTV THƯƠNG MẠI VÀ DỊCH VỤ NGỌC THƠM</v>
          </cell>
          <cell r="Q790" t="str">
            <v>Miền Bắc</v>
          </cell>
          <cell r="R790" t="str">
            <v>KMARKET</v>
          </cell>
        </row>
        <row r="791">
          <cell r="A791" t="str">
            <v>KMARKET-HNI-NTL-0030</v>
          </cell>
          <cell r="B791" t="str">
            <v>K-market Emerald</v>
          </cell>
          <cell r="D791" t="str">
            <v>Thành phố Hà Nội</v>
          </cell>
          <cell r="E791" t="str">
            <v>Quận Nam Từ Liêm</v>
          </cell>
          <cell r="G791" t="str">
            <v>HN007</v>
          </cell>
          <cell r="H791" t="str">
            <v>Đỗ Minh Quang</v>
          </cell>
          <cell r="I791" t="str">
            <v>MIENBAC</v>
          </cell>
          <cell r="K791" t="str">
            <v>SH 24, Tòa nhà E4 -CT2 dự án Emerald, Đình Thôn, Nam Từ Liêm, Hà Nội.</v>
          </cell>
          <cell r="M791" t="str">
            <v>SH 24, Tòa nhà E4 -CT2 dự án Emerald, Đình Thôn, Nam Từ Liêm, Hà Nội.</v>
          </cell>
          <cell r="N791">
            <v>61</v>
          </cell>
          <cell r="O791" t="b">
            <v>0</v>
          </cell>
          <cell r="P791" t="str">
            <v>CÔNG TY TNHH MTV THƯƠNG MẠI VÀ DỊCH VỤ NGỌC THƠM</v>
          </cell>
          <cell r="Q791" t="str">
            <v>Miền Bắc</v>
          </cell>
          <cell r="R791" t="str">
            <v>KMARKET</v>
          </cell>
        </row>
        <row r="792">
          <cell r="A792" t="str">
            <v>KMARKET-HNI-BDH-0031</v>
          </cell>
          <cell r="B792" t="str">
            <v>K-Market METROPOLIS</v>
          </cell>
          <cell r="D792" t="str">
            <v>Thành phố Hà Nội</v>
          </cell>
          <cell r="E792" t="str">
            <v>Quận Ba Đình</v>
          </cell>
          <cell r="F792" t="str">
            <v>Phường Ngọc Khánh</v>
          </cell>
          <cell r="G792" t="str">
            <v>HN007</v>
          </cell>
          <cell r="H792" t="str">
            <v>Đỗ Minh Quang</v>
          </cell>
          <cell r="I792" t="str">
            <v>MIENBAC</v>
          </cell>
          <cell r="K792" t="str">
            <v>Gian hàng số 8S, Dự an Vinhome Metropolis,số 29 Liễu Giai, phường Ngọc Khánh, Ba Đình, HN.</v>
          </cell>
          <cell r="M792" t="str">
            <v>Gian hàng số 8S, Dự an Vinhome Metropolis,số 29 Liễu Giai, phường Ngọc Khánh, Ba Đình, Hà Nội</v>
          </cell>
          <cell r="N792">
            <v>61</v>
          </cell>
          <cell r="O792" t="b">
            <v>0</v>
          </cell>
          <cell r="P792" t="str">
            <v>CÔNG TY TNHH MTV THƯƠNG MẠI VÀ DỊCH VỤ NGỌC THƠM</v>
          </cell>
          <cell r="Q792" t="str">
            <v>Miền Bắc</v>
          </cell>
          <cell r="R792" t="str">
            <v>KMARKET</v>
          </cell>
        </row>
        <row r="793">
          <cell r="A793" t="str">
            <v>KMARKET-HNI-NTL-0032</v>
          </cell>
          <cell r="B793" t="str">
            <v>K-Market Thăng Long Number 1</v>
          </cell>
          <cell r="D793" t="str">
            <v>Thành phố Hà Nội</v>
          </cell>
          <cell r="E793" t="str">
            <v>Quận Nam Từ Liêm</v>
          </cell>
          <cell r="F793" t="str">
            <v>Phường Mễ Trì</v>
          </cell>
          <cell r="G793" t="str">
            <v>HN007</v>
          </cell>
          <cell r="H793" t="str">
            <v>Đỗ Minh Quang</v>
          </cell>
          <cell r="I793" t="str">
            <v>MIENBAC</v>
          </cell>
          <cell r="K793" t="str">
            <v>Tầng 1 , Tòa B, số 1, Đại Lộ Thăng Long, phường Mễ Trì, quận Nam Từ Liêm, HN.</v>
          </cell>
          <cell r="M793" t="str">
            <v>Tầng 1 , Tòa B, số 1, Đại Lộ Thăng Long, phường Mễ Trì, quận Nam Từ Liêm, HN.</v>
          </cell>
          <cell r="N793">
            <v>61</v>
          </cell>
          <cell r="O793" t="b">
            <v>0</v>
          </cell>
          <cell r="P793" t="str">
            <v>CÔNG TY TNHH MTV THƯƠNG MẠI VÀ DỊCH VỤ NGỌC THƠM</v>
          </cell>
          <cell r="Q793" t="str">
            <v>Miền Bắc</v>
          </cell>
          <cell r="R793" t="str">
            <v>KMARKET</v>
          </cell>
        </row>
        <row r="794">
          <cell r="A794" t="str">
            <v>KMARKET-HNI-THO-0033</v>
          </cell>
          <cell r="B794" t="str">
            <v>K-Market Kosmo</v>
          </cell>
          <cell r="D794" t="str">
            <v>Thành phố Hà Nội</v>
          </cell>
          <cell r="E794" t="str">
            <v>Quận Tây Hồ</v>
          </cell>
          <cell r="F794" t="str">
            <v>Phường Xuân La</v>
          </cell>
          <cell r="G794" t="str">
            <v>HN007</v>
          </cell>
          <cell r="H794" t="str">
            <v>Đỗ Minh Quang</v>
          </cell>
          <cell r="I794" t="str">
            <v>MIENBAC</v>
          </cell>
          <cell r="K794" t="str">
            <v xml:space="preserve">Lô S15, dự án Kosmo Tây Hồ, 161 Xuân La, Phường Xuân La, Tây Hồ , Hà Nội. </v>
          </cell>
          <cell r="M794" t="str">
            <v>Lô S15, dự án Kosmo Tây Hồ, 161 Xuân La, Phường Xuân La, Tây Hồ , Hà Nội.</v>
          </cell>
          <cell r="N794">
            <v>61</v>
          </cell>
          <cell r="O794" t="b">
            <v>0</v>
          </cell>
          <cell r="P794" t="str">
            <v>CÔNG TY TNHH MTV THƯƠNG MẠI VÀ DỊCH VỤ NGỌC THƠM</v>
          </cell>
          <cell r="Q794" t="str">
            <v>Miền Bắc</v>
          </cell>
          <cell r="R794" t="str">
            <v>KMARKET</v>
          </cell>
        </row>
        <row r="795">
          <cell r="A795" t="str">
            <v>KMARKET-HNI-BTL-0034</v>
          </cell>
          <cell r="B795" t="str">
            <v>K-Market Daewoo Starlake</v>
          </cell>
          <cell r="D795" t="str">
            <v>Thành phố Hà Nội</v>
          </cell>
          <cell r="E795" t="str">
            <v>Quận Bắc Từ Liêm</v>
          </cell>
          <cell r="F795" t="str">
            <v>Phường Xuân Tảo</v>
          </cell>
          <cell r="G795" t="str">
            <v>HN007</v>
          </cell>
          <cell r="H795" t="str">
            <v>Đỗ Minh Quang</v>
          </cell>
          <cell r="I795" t="str">
            <v>MIENBAC</v>
          </cell>
          <cell r="K795" t="str">
            <v xml:space="preserve">Tại: TM1-3, Tầng 1, Tòa chung cư 902 thuộc tổ hợp H9-CT1, khu Đô thi Starlake, Phường Xuân Tảo, Quận Bắc Từ Liêm, Tp. Hà Nội, Việt Nam. </v>
          </cell>
          <cell r="M795" t="str">
            <v>Tại: TM1-3, Tầng 1, Tòa chung cư 902 thuộc tổ hợp H9-CT1, khu Đô thi Starlake, Phường Xuân Tảo, Quận Bắc Từ Liêm, Tp. Hà Nội, Việt Nam.</v>
          </cell>
          <cell r="N795">
            <v>61</v>
          </cell>
          <cell r="O795" t="b">
            <v>0</v>
          </cell>
          <cell r="P795" t="str">
            <v>CÔNG TY TNHH MTV THƯƠNG MẠI VÀ DỊCH VỤ NGỌC THƠM</v>
          </cell>
          <cell r="Q795" t="str">
            <v>Miền Bắc</v>
          </cell>
          <cell r="R795" t="str">
            <v>KMARKET</v>
          </cell>
        </row>
        <row r="796">
          <cell r="A796" t="str">
            <v>KMARKET-HNI-BTL-0037</v>
          </cell>
          <cell r="B796" t="str">
            <v>K-Market Sunshine City</v>
          </cell>
          <cell r="D796" t="str">
            <v>Thành phố Hà Nội</v>
          </cell>
          <cell r="G796" t="str">
            <v>HN007</v>
          </cell>
          <cell r="H796" t="str">
            <v>Đỗ Minh Quang</v>
          </cell>
          <cell r="I796" t="str">
            <v>MIENBAC</v>
          </cell>
          <cell r="K796" t="str">
            <v>Toà nhà S3 Sunshine City KĐT Nam Thăng Long, Phường Đông Ngạc , Quận Bắc Từ Liêm, TP Hà Nội</v>
          </cell>
          <cell r="M796" t="str">
            <v>Toà nhà S3 Sunshine City KĐT Nam Thăng Long, Phường Đông Ngạc , Quận Bắc Từ Liêm, TP Hà Nội</v>
          </cell>
          <cell r="N796">
            <v>61</v>
          </cell>
          <cell r="O796" t="b">
            <v>0</v>
          </cell>
          <cell r="P796" t="str">
            <v>CÔNG TY TNHH MTV THƯƠNG MẠI VÀ DỊCH VỤ NGỌC THƠM</v>
          </cell>
          <cell r="Q796" t="str">
            <v>Miền Bắc</v>
          </cell>
          <cell r="R796" t="str">
            <v>KMARKET</v>
          </cell>
        </row>
        <row r="797">
          <cell r="A797" t="str">
            <v>KMARKET-BNH-01-0038</v>
          </cell>
          <cell r="B797" t="str">
            <v>K-Market Ngọc Hân Bắc Ninh</v>
          </cell>
          <cell r="D797" t="str">
            <v>Bắc Ninh</v>
          </cell>
          <cell r="E797" t="str">
            <v>Thành phố Bắc Ninh</v>
          </cell>
          <cell r="F797" t="str">
            <v>Phường Võ Cường</v>
          </cell>
          <cell r="G797" t="str">
            <v>HN007</v>
          </cell>
          <cell r="H797" t="str">
            <v>Đỗ Minh Quang</v>
          </cell>
          <cell r="I797" t="str">
            <v>MIENBAC</v>
          </cell>
          <cell r="K797" t="str">
            <v>342 Ngọc Hân Công Chúa, phường Vô Cường. TP Bắc Ninh, tỉnh Bắc Ninh</v>
          </cell>
          <cell r="M797" t="str">
            <v>342 Ngọc Hân Công Chúa, phường Vô Cường. TP Bắc Ninh, tỉnh Bắc Ninh</v>
          </cell>
          <cell r="N797">
            <v>61</v>
          </cell>
          <cell r="O797" t="b">
            <v>0</v>
          </cell>
          <cell r="P797" t="str">
            <v>CÔNG TY TNHH MTV THƯƠNG MẠI VÀ DỊCH VỤ NGỌC THƠM</v>
          </cell>
          <cell r="Q797" t="str">
            <v>Miền Bắc</v>
          </cell>
          <cell r="R797" t="str">
            <v>KMARKET</v>
          </cell>
        </row>
        <row r="798">
          <cell r="A798" t="str">
            <v>KMARKET-HNI-NTL-0039</v>
          </cell>
          <cell r="B798" t="str">
            <v>K-Market TT4 Mỹ Đình</v>
          </cell>
          <cell r="D798" t="str">
            <v>Thành phố Hà Nội</v>
          </cell>
          <cell r="E798" t="str">
            <v>Quận Nam Từ Liêm</v>
          </cell>
          <cell r="F798" t="str">
            <v>Phường Mỹ Đình 1</v>
          </cell>
          <cell r="G798" t="str">
            <v>HN007</v>
          </cell>
          <cell r="H798" t="str">
            <v>Đỗ Minh Quang</v>
          </cell>
          <cell r="I798" t="str">
            <v>MIENBAC</v>
          </cell>
          <cell r="K798" t="str">
            <v>Lô 04, kiểu nhà 7A, khu nhà ở thấp tầng TT4, đường Trần Văn Lai, phường Mỹ Đình 1, Quận Nam Từ Liêm,Hà Nội</v>
          </cell>
          <cell r="M798" t="str">
            <v>Lô 04, kiểu nhà 7A, khu nhà ở thấp tầng TT4, đường Trần Văn Lai, phường Mỹ Đình 1, Quận Nam Từ Liêm,Hà Nội</v>
          </cell>
          <cell r="N798">
            <v>61</v>
          </cell>
          <cell r="O798" t="b">
            <v>0</v>
          </cell>
          <cell r="P798" t="str">
            <v>CÔNG TY TNHH MTV THƯƠNG MẠI VÀ DỊCH VỤ NGỌC THƠM</v>
          </cell>
          <cell r="Q798" t="str">
            <v>Miền Bắc</v>
          </cell>
          <cell r="R798" t="str">
            <v>KMARKET</v>
          </cell>
        </row>
        <row r="799">
          <cell r="A799" t="str">
            <v>KMARKET-HNI-THO-0040</v>
          </cell>
          <cell r="B799" t="str">
            <v>K-Market 148 Xuân Diệu</v>
          </cell>
          <cell r="D799" t="str">
            <v>Thành phố Hà Nội</v>
          </cell>
          <cell r="E799" t="str">
            <v>Quận Tây Hồ</v>
          </cell>
          <cell r="F799" t="str">
            <v>Phường Quảng An</v>
          </cell>
          <cell r="G799" t="str">
            <v>HN007</v>
          </cell>
          <cell r="H799" t="str">
            <v>Đỗ Minh Quang</v>
          </cell>
          <cell r="I799" t="str">
            <v>MIENBAC</v>
          </cell>
          <cell r="K799" t="str">
            <v xml:space="preserve">148 Xuân Diệu, phường Quảng An, quận Tây Hồ, TP Hà Nội </v>
          </cell>
          <cell r="M799" t="str">
            <v>148 Xuân Diệu, phường Quảng An, quận Tây Hồ, TP Hà Nội</v>
          </cell>
          <cell r="N799">
            <v>61</v>
          </cell>
          <cell r="O799" t="b">
            <v>0</v>
          </cell>
          <cell r="P799" t="str">
            <v>CÔNG TY TNHH MTV THƯƠNG MẠI VÀ DỊCH VỤ NGỌC THƠM</v>
          </cell>
          <cell r="Q799" t="str">
            <v>Miền Bắc</v>
          </cell>
          <cell r="R799" t="str">
            <v>KMARKET</v>
          </cell>
        </row>
        <row r="800">
          <cell r="A800" t="str">
            <v>KMARKET-HNI-NTL-0042</v>
          </cell>
          <cell r="B800" t="str">
            <v>K-Market The Matrix one</v>
          </cell>
          <cell r="D800" t="str">
            <v>Thành phố Hà Nội</v>
          </cell>
          <cell r="E800" t="str">
            <v>Quận Nam Từ Liêm</v>
          </cell>
          <cell r="F800" t="str">
            <v>Phường Mễ Trì</v>
          </cell>
          <cell r="G800" t="str">
            <v>HN007</v>
          </cell>
          <cell r="H800" t="str">
            <v>Đỗ Minh Quang</v>
          </cell>
          <cell r="I800" t="str">
            <v>MIENBAC</v>
          </cell>
          <cell r="K800" t="str">
            <v>Lô A10, The Matrix One,số 01, Lê Quang Đạo,Phườn Mễ Trì,Phường Phú Đô,Quận Nam Từ Liêm, Hà Nội</v>
          </cell>
          <cell r="M800" t="str">
            <v>Lô A10, The Matrix One,số 01, Lê Quang Đạo,Phường Mễ Trì, Quận Nam Từ Liêm, Hà Nội</v>
          </cell>
          <cell r="N800">
            <v>61</v>
          </cell>
          <cell r="O800" t="b">
            <v>0</v>
          </cell>
          <cell r="P800" t="str">
            <v>CÔNG TY TNHH MTV THƯƠNG MẠI VÀ DỊCH VỤ NGỌC THƠM</v>
          </cell>
          <cell r="Q800" t="str">
            <v>Miền Bắc</v>
          </cell>
          <cell r="R800" t="str">
            <v>KMARKET</v>
          </cell>
        </row>
        <row r="801">
          <cell r="A801" t="str">
            <v>KMARKET-QNH-01-0043</v>
          </cell>
          <cell r="B801" t="str">
            <v>K-MARKET GREEN BAY</v>
          </cell>
          <cell r="D801" t="str">
            <v>Quảng Ninh</v>
          </cell>
          <cell r="E801" t="str">
            <v>Thành phố Hạ Long</v>
          </cell>
          <cell r="G801" t="str">
            <v>HN007</v>
          </cell>
          <cell r="H801" t="str">
            <v>Đỗ Minh Quang</v>
          </cell>
          <cell r="I801" t="str">
            <v>MIENBAC</v>
          </cell>
          <cell r="K801" t="str">
            <v>Căn số GB1-10, Tầng 01(DDN) Chung cư kết hợp Greeen Bay, khu đô thị dịch vụ Hùng Thắng, thành phố Hạ Long, tỉnh Quảng Ninh</v>
          </cell>
          <cell r="M801" t="str">
            <v>Căn số GB1-10, Tầng 01(DDN) Chung cư kết hợp Greeen Bay, khu đô thị dịch vụ Hùng Thắng, thành phố Hạ Long, tỉnh Quảng Ninh</v>
          </cell>
          <cell r="N801">
            <v>61</v>
          </cell>
          <cell r="O801" t="b">
            <v>0</v>
          </cell>
          <cell r="P801" t="str">
            <v>CÔNG TY TNHH MTV THƯƠNG MẠI VÀ DỊCH VỤ NGỌC THƠM</v>
          </cell>
          <cell r="Q801" t="str">
            <v>Miền Bắc</v>
          </cell>
          <cell r="R801" t="str">
            <v>KMARKET</v>
          </cell>
        </row>
        <row r="802">
          <cell r="A802" t="str">
            <v>KMARKET-BNH-01-0044</v>
          </cell>
          <cell r="B802" t="str">
            <v>K-market Nguyễn Cao - Bắc Ninh</v>
          </cell>
          <cell r="D802" t="str">
            <v>Bắc Ninh</v>
          </cell>
          <cell r="E802" t="str">
            <v>Thành phố Bắc Ninh</v>
          </cell>
          <cell r="F802" t="str">
            <v>Phường Ninh Xá</v>
          </cell>
          <cell r="I802" t="str">
            <v>MIENBAC</v>
          </cell>
          <cell r="K802" t="str">
            <v>126 Nguyễn Cao, phường Ninh Xá, TP Bắc Ninh, Bắc Ninh, Việt Nam.</v>
          </cell>
          <cell r="M802" t="str">
            <v>126 Nguyễn Cao, phường Ninh Xá, TP Bắc Ninh, Bắc Ninh, Việt Nam.</v>
          </cell>
          <cell r="N802">
            <v>61</v>
          </cell>
          <cell r="O802" t="b">
            <v>0</v>
          </cell>
          <cell r="P802" t="str">
            <v>CÔNG TY TNHH MTV THƯƠNG MẠI VÀ DỊCH VỤ NGỌC THƠM</v>
          </cell>
          <cell r="Q802" t="str">
            <v>Miền Bắc</v>
          </cell>
          <cell r="R802" t="str">
            <v>KMARKET</v>
          </cell>
        </row>
        <row r="803">
          <cell r="A803" t="str">
            <v>KMARKET-HPG-01-0045</v>
          </cell>
          <cell r="B803" t="str">
            <v>K-Market Chelsea House - Hải Phòng</v>
          </cell>
          <cell r="D803" t="str">
            <v>Hải Phòng</v>
          </cell>
          <cell r="E803" t="str">
            <v>Quận Ngô Quyền</v>
          </cell>
          <cell r="F803" t="str">
            <v>Phường Đằng Giang</v>
          </cell>
          <cell r="I803" t="str">
            <v>MIENBAC</v>
          </cell>
          <cell r="K803" t="str">
            <v>Tầng 1 và tầng 2 toàn nhà Chelsea House, số 174 Văn Cao, Phường Đằng Giang, quận Ngô Quyền, Thành phố Hải Phòng, Việt Nam</v>
          </cell>
          <cell r="M803" t="str">
            <v>Tầng 1 và tầng 2 toàn nhà Chelsea House, số 174 Văn Cao, Phường Đằng Giang, quận Ngô Quyền, Thành phố Hải Phòng, Việt Nam</v>
          </cell>
          <cell r="N803">
            <v>61</v>
          </cell>
          <cell r="O803" t="b">
            <v>0</v>
          </cell>
          <cell r="P803" t="str">
            <v>CÔNG TY TNHH MTV THƯƠNG MẠI VÀ DỊCH VỤ NGỌC THƠM</v>
          </cell>
          <cell r="Q803" t="str">
            <v>Miền Bắc</v>
          </cell>
          <cell r="R803" t="str">
            <v>KMARKET</v>
          </cell>
        </row>
        <row r="804">
          <cell r="A804" t="str">
            <v>KMARKET-HPG-01-0046</v>
          </cell>
          <cell r="B804" t="str">
            <v>K-Market Minato Residence - Hải Phòng</v>
          </cell>
          <cell r="D804" t="str">
            <v>Hải Phòng</v>
          </cell>
          <cell r="E804" t="str">
            <v>Quận Lê Chân</v>
          </cell>
          <cell r="F804" t="str">
            <v>Phường Vĩnh Niệm</v>
          </cell>
          <cell r="I804" t="str">
            <v>MIENBAC</v>
          </cell>
          <cell r="J804" t="str">
            <v>K-Market Minato Residence - Hải Phòng</v>
          </cell>
          <cell r="K804" t="str">
            <v>Shop CT2-CH.3 dự án The Minato Residence, Phường Vĩnh Niệm, Quận Lê Chân, Thành phố Hải Phòng, Việt Nam</v>
          </cell>
          <cell r="M804" t="str">
            <v>Shop CT2-CH.3 dự án The Minato Residence, Phường Vĩnh Niệm, Quận Lê Chân, Thành phố Hải Phòng, Việt Nam</v>
          </cell>
          <cell r="N804">
            <v>61</v>
          </cell>
          <cell r="O804" t="b">
            <v>0</v>
          </cell>
          <cell r="P804" t="str">
            <v>CÔNG TY TNHH MTV THƯƠNG MẠI VÀ DỊCH VỤ NGỌC THƠM</v>
          </cell>
          <cell r="Q804" t="str">
            <v>Miền Bắc</v>
          </cell>
          <cell r="R804" t="str">
            <v>KMARKET</v>
          </cell>
        </row>
        <row r="805">
          <cell r="A805" t="str">
            <v>Lecomart-HYN-01-0001</v>
          </cell>
          <cell r="B805" t="str">
            <v>Siêu Thị Lecomart Tòa Sp01S40</v>
          </cell>
          <cell r="C805" t="str">
            <v/>
          </cell>
          <cell r="D805" t="str">
            <v>Hưng Yên</v>
          </cell>
          <cell r="E805" t="str">
            <v>Huyện Văn Giang</v>
          </cell>
          <cell r="I805" t="str">
            <v>MIENBAC</v>
          </cell>
          <cell r="J805" t="str">
            <v>Siêu Thị Lecomart Tòa Sp01S40</v>
          </cell>
          <cell r="K805" t="str">
            <v>Tòa Sp01S40, sảnh SP, Skyoasis, Ecopark, Văn Giang, Hưng Yên</v>
          </cell>
          <cell r="M805" t="str">
            <v>Tòa Sp01S40, sảnh SP, Skyoasis, Ecopark, Văn Giang, Hưng Yên</v>
          </cell>
          <cell r="O805" t="b">
            <v>0</v>
          </cell>
          <cell r="P805" t="str">
            <v>CÔNG TY TNHH MTV THƯƠNG MẠI VÀ DỊCH VỤ NGỌC THƠM</v>
          </cell>
          <cell r="Q805" t="str">
            <v>Miền Bắc</v>
          </cell>
          <cell r="R805" t="str">
            <v>Lecomart</v>
          </cell>
        </row>
        <row r="806">
          <cell r="A806" t="str">
            <v>Lecomart-HYN-01-0002</v>
          </cell>
          <cell r="B806" t="str">
            <v>Siêu Thị Lecomart S101S48A, Sảnh 5, Tòa S2</v>
          </cell>
          <cell r="C806" t="str">
            <v/>
          </cell>
          <cell r="D806" t="str">
            <v>Hưng Yên</v>
          </cell>
          <cell r="E806" t="str">
            <v>Huyện Văn Giang</v>
          </cell>
          <cell r="I806" t="str">
            <v>MIENBAC</v>
          </cell>
          <cell r="J806" t="str">
            <v>Siêu Thị Lecomart S101S48A, Sảnh 5, Tòa S2</v>
          </cell>
          <cell r="K806" t="str">
            <v>S101S48A, Sảnh 5, Tòa S2, Skyoasis, Ecopark, Văn Giang, Hưng Yên</v>
          </cell>
          <cell r="M806" t="str">
            <v>S101S48A, Sảnh 5, Tòa S2, Skyoasis, Ecopark, Văn Giang, Hưng Yên</v>
          </cell>
          <cell r="O806" t="b">
            <v>0</v>
          </cell>
          <cell r="P806" t="str">
            <v>CÔNG TY TNHH MTV THƯƠNG MẠI VÀ DỊCH VỤ NGỌC THƠM</v>
          </cell>
          <cell r="Q806" t="str">
            <v>Miền Bắc</v>
          </cell>
          <cell r="R806" t="str">
            <v>Lecomart</v>
          </cell>
        </row>
        <row r="807">
          <cell r="A807" t="str">
            <v>Lecomart-HYN-01-0003</v>
          </cell>
          <cell r="B807" t="str">
            <v>Siêu Thị Lecomart H101S16, Haven Park 1</v>
          </cell>
          <cell r="C807" t="str">
            <v/>
          </cell>
          <cell r="D807" t="str">
            <v>Hưng Yên</v>
          </cell>
          <cell r="E807" t="str">
            <v>Huyện Văn Giang</v>
          </cell>
          <cell r="I807" t="str">
            <v>MIENBAC</v>
          </cell>
          <cell r="J807" t="str">
            <v>Siêu Thị Lecomart H101S16, Haven Park 1</v>
          </cell>
          <cell r="K807" t="str">
            <v>H101S16, Haven Park 1, Ecopark, Văn Giang, Hưng Yên</v>
          </cell>
          <cell r="M807" t="str">
            <v>H101S16, Haven Park 1, Ecopark, Văn Giang, Hưng Yên</v>
          </cell>
          <cell r="O807" t="b">
            <v>0</v>
          </cell>
          <cell r="P807" t="str">
            <v>CÔNG TY TNHH MTV THƯƠNG MẠI VÀ DỊCH VỤ NGỌC THƠM</v>
          </cell>
          <cell r="Q807" t="str">
            <v>Miền Bắc</v>
          </cell>
          <cell r="R807" t="str">
            <v>Lecomart</v>
          </cell>
        </row>
        <row r="808">
          <cell r="A808" t="str">
            <v>Lecomart-HYN-01-0004</v>
          </cell>
          <cell r="B808" t="str">
            <v>Siêu Thị Lecomart P207, Park Premium, Aquabay</v>
          </cell>
          <cell r="C808" t="str">
            <v/>
          </cell>
          <cell r="D808" t="str">
            <v>Hưng Yên</v>
          </cell>
          <cell r="E808" t="str">
            <v>Huyện Văn Giang</v>
          </cell>
          <cell r="F808" t="str">
            <v>Xã Cửu Cao</v>
          </cell>
          <cell r="I808" t="str">
            <v>MIENBAC</v>
          </cell>
          <cell r="J808" t="str">
            <v>Siêu Thị Lecomart P207, Park Premium, Aquabay</v>
          </cell>
          <cell r="K808" t="str">
            <v>P207, Park Premium, Aquabay, Cửu Cao, Văn Giang, Hưng Yên</v>
          </cell>
          <cell r="M808" t="str">
            <v>P207, Park Premium, Aquabay, Cửu Cao, Văn Giang, Hưng Yên</v>
          </cell>
          <cell r="O808" t="b">
            <v>0</v>
          </cell>
          <cell r="P808" t="str">
            <v>CÔNG TY TNHH MTV THƯƠNG MẠI VÀ DỊCH VỤ NGỌC THƠM</v>
          </cell>
          <cell r="Q808" t="str">
            <v>Miền Bắc</v>
          </cell>
          <cell r="R808" t="str">
            <v>Lecomart</v>
          </cell>
        </row>
        <row r="809">
          <cell r="A809" t="str">
            <v>Lecomart-HYN-01-0005</v>
          </cell>
          <cell r="B809" t="str">
            <v>Siêu Thị Lecomart R3-01S08, Onsen Swanlake</v>
          </cell>
          <cell r="C809" t="str">
            <v/>
          </cell>
          <cell r="D809" t="str">
            <v>Hưng Yên</v>
          </cell>
          <cell r="E809" t="str">
            <v>Huyện Văn Giang</v>
          </cell>
          <cell r="I809" t="str">
            <v>MIENBAC</v>
          </cell>
          <cell r="J809" t="str">
            <v>Siêu Thị Lecomart R3-01S08, Onsen Swanlake</v>
          </cell>
          <cell r="K809" t="str">
            <v>R3-01S08, Onsen Swanlake, Ecopark, Văn Giang, Hưng Yên</v>
          </cell>
          <cell r="M809" t="str">
            <v>R3-01S08, Onsen Swanlake, Ecopark, Văn Giang, Hưng Yên</v>
          </cell>
          <cell r="O809" t="b">
            <v>0</v>
          </cell>
          <cell r="P809" t="str">
            <v>CÔNG TY TNHH MTV THƯƠNG MẠI VÀ DỊCH VỤ NGỌC THƠM</v>
          </cell>
          <cell r="Q809" t="str">
            <v>Miền Bắc</v>
          </cell>
          <cell r="R809" t="str">
            <v>Lecomart</v>
          </cell>
        </row>
        <row r="810">
          <cell r="A810" t="str">
            <v>Lecomart-HNI-DAH-0006</v>
          </cell>
          <cell r="B810" t="str">
            <v>Siêu Thị Lecomart SHR20, Eurowindow Park</v>
          </cell>
          <cell r="C810" t="str">
            <v/>
          </cell>
          <cell r="D810" t="str">
            <v>Thành phố Hà Nội</v>
          </cell>
          <cell r="E810" t="str">
            <v>Huyện Đông Anh</v>
          </cell>
          <cell r="F810" t="str">
            <v>Xã Đông Hội</v>
          </cell>
          <cell r="I810" t="str">
            <v>MIENBAC</v>
          </cell>
          <cell r="J810" t="str">
            <v>Siêu Thị Lecomart SHR20, Eurowindow Park</v>
          </cell>
          <cell r="K810" t="str">
            <v>SHR20, Eurowindow Park, Đông Hội, Đông Anh, Hà Nội</v>
          </cell>
          <cell r="M810" t="str">
            <v>SHR20, Eurowindow Park, Đông Hội, Đông Anh, Hà Nội</v>
          </cell>
          <cell r="O810" t="b">
            <v>0</v>
          </cell>
          <cell r="P810" t="str">
            <v>CÔNG TY TNHH MTV THƯƠNG MẠI VÀ DỊCH VỤ NGỌC THƠM</v>
          </cell>
          <cell r="Q810" t="str">
            <v>Miền Bắc</v>
          </cell>
          <cell r="R810" t="str">
            <v>Lecomart</v>
          </cell>
        </row>
        <row r="811">
          <cell r="A811" t="str">
            <v>Lecomart-HYN-01-0007</v>
          </cell>
          <cell r="B811" t="str">
            <v>Siêu Thị Lecomart H2 01S20 Haven Park</v>
          </cell>
          <cell r="C811" t="str">
            <v/>
          </cell>
          <cell r="D811" t="str">
            <v>Hưng Yên</v>
          </cell>
          <cell r="E811" t="str">
            <v>Huyện Văn Giang</v>
          </cell>
          <cell r="I811" t="str">
            <v>MIENBAC</v>
          </cell>
          <cell r="J811" t="str">
            <v>Siêu Thị Lecomart H2 01S20 Haven Park</v>
          </cell>
          <cell r="K811" t="str">
            <v>H2 01S20 Haven Park, Ecopark, Văn Giang, Hưng Yên</v>
          </cell>
          <cell r="M811" t="str">
            <v>H2 01S20 Haven Park, Ecopark, Văn Giang, Hưng Yên</v>
          </cell>
          <cell r="O811" t="b">
            <v>0</v>
          </cell>
          <cell r="P811" t="str">
            <v>CÔNG TY TNHH MTV THƯƠNG MẠI VÀ DỊCH VỤ NGỌC THƠM</v>
          </cell>
          <cell r="Q811" t="str">
            <v>Miền Bắc</v>
          </cell>
          <cell r="R811" t="str">
            <v>Lecomart</v>
          </cell>
        </row>
        <row r="812">
          <cell r="A812" t="str">
            <v>KL-HPG-01-LIENCHAU</v>
          </cell>
          <cell r="B812" t="str">
            <v>CHI NHÁNH CÔNG TY TNHH KINH DOANH TỔNG HỢP LIÊN CHÂU TẠI THÀNH PHỐ HẢI PHÒNG</v>
          </cell>
          <cell r="D812" t="str">
            <v>Hải Phòng</v>
          </cell>
          <cell r="I812" t="str">
            <v>MIENBAC</v>
          </cell>
          <cell r="L812" t="str">
            <v>0108109806-001</v>
          </cell>
          <cell r="M812" t="str">
            <v>Tầng 4, tòa nhà Grand Tower, dự án Hoàng Huy - Sở Dầu, khu đô thị 2A Sở Dầu, Phường Hồng Bàng, Thành phố Hải Phòng, Việt Nam</v>
          </cell>
          <cell r="O812" t="b">
            <v>0</v>
          </cell>
          <cell r="P812" t="str">
            <v>CÔNG TY TNHH MTV THƯƠNG MẠI VÀ DỊCH VỤ NGỌC THƠM</v>
          </cell>
          <cell r="Q812" t="str">
            <v>Miền Bắc</v>
          </cell>
          <cell r="R812" t="str">
            <v>LIENCHAU</v>
          </cell>
        </row>
        <row r="813">
          <cell r="A813" t="str">
            <v>KL-HNI-GLM-LOCALMART</v>
          </cell>
          <cell r="B813" t="str">
            <v>CÔNG TY TNHH LOCALMART</v>
          </cell>
          <cell r="D813" t="str">
            <v>Thành phố Hà Nội</v>
          </cell>
          <cell r="E813" t="str">
            <v>Huyện Gia Lâm</v>
          </cell>
          <cell r="G813" t="str">
            <v>HN006</v>
          </cell>
          <cell r="H813" t="str">
            <v>Phan Trọng Cường</v>
          </cell>
          <cell r="I813" t="str">
            <v>MIENBAC</v>
          </cell>
          <cell r="J813" t="str">
            <v>siêu thị Locamart</v>
          </cell>
          <cell r="K813" t="str">
            <v>Xóm Tự, Thôn Phù Đổng 1, Xã Phù Đổng, Huyện Gia Lâm, HN</v>
          </cell>
          <cell r="L813" t="str">
            <v>0107826670</v>
          </cell>
          <cell r="M813" t="str">
            <v>Xóm Tự, Thôn Phù Đổng 1, Xã Phù Đổng, Huyện Gia Lâm, Thành Phố Hà Nội</v>
          </cell>
          <cell r="N813">
            <v>45</v>
          </cell>
          <cell r="O813" t="b">
            <v>0</v>
          </cell>
          <cell r="P813" t="str">
            <v>CÔNG TY TNHH MTV THƯƠNG MẠI VÀ DỊCH VỤ NGỌC THƠM</v>
          </cell>
          <cell r="Q813" t="str">
            <v>Miền Bắc</v>
          </cell>
          <cell r="R813" t="str">
            <v>LOCALMART</v>
          </cell>
        </row>
        <row r="814">
          <cell r="A814" t="str">
            <v>LOTTE-HNI-DDA-004</v>
          </cell>
          <cell r="B814" t="str">
            <v>CÔNG TY CỔ PHẦN TRUNG TÂM THƯƠNG MẠI LOTTE VIỆT NAM - CHI NHÁNH ĐỐNG ĐA</v>
          </cell>
          <cell r="D814" t="str">
            <v>Thành phố Hà Nội</v>
          </cell>
          <cell r="E814" t="str">
            <v>Quận Đống đa</v>
          </cell>
          <cell r="G814" t="str">
            <v>HN003</v>
          </cell>
          <cell r="H814" t="str">
            <v>Nguyễn Văn Thạch</v>
          </cell>
          <cell r="I814" t="str">
            <v>LOTTE; MIENBAC</v>
          </cell>
          <cell r="L814" t="str">
            <v>0304741634-004</v>
          </cell>
          <cell r="M814" t="str">
            <v>Tòa nhà Mipec, 229 Tây Sơn, Phường Ngã Tư Sở, Quận Đống đa, Thành phố Hà Nội, Việt Nam</v>
          </cell>
          <cell r="N814">
            <v>59</v>
          </cell>
          <cell r="O814" t="b">
            <v>0</v>
          </cell>
          <cell r="P814" t="str">
            <v>CÔNG TY TNHH MTV THƯƠNG MẠI VÀ DỊCH VỤ NGỌC THƠM</v>
          </cell>
          <cell r="Q814" t="str">
            <v>Miền Bắc</v>
          </cell>
          <cell r="R814" t="str">
            <v>LOTTE</v>
          </cell>
        </row>
        <row r="815">
          <cell r="A815" t="str">
            <v>LOTTE-HNI-BDH-008</v>
          </cell>
          <cell r="B815" t="str">
            <v>CÔNG TY CỔ PHẦN TRUNG TÂM THƯƠNG MẠI LOTTE VIỆT NAM - CHI NHÁNH BA ĐÌNH</v>
          </cell>
          <cell r="D815" t="str">
            <v>Thành phố Hà Nội</v>
          </cell>
          <cell r="G815" t="str">
            <v>HN008</v>
          </cell>
          <cell r="H815" t="str">
            <v>Nguyễn Minh Sơn</v>
          </cell>
          <cell r="I815" t="str">
            <v>LOTTE; MIENBAC</v>
          </cell>
          <cell r="L815" t="str">
            <v>0304741634-008</v>
          </cell>
          <cell r="M815" t="str">
            <v>Tầng hầm 1 (B1), Trung tâm Lotte Hà Nội, số 54, đường Liễu Giai, Phường Giảng Võ, Thành phố Hà Nội, Việt Nam</v>
          </cell>
          <cell r="N815">
            <v>59</v>
          </cell>
          <cell r="O815" t="b">
            <v>0</v>
          </cell>
          <cell r="P815" t="str">
            <v>CÔNG TY TNHH MTV THƯƠNG MẠI VÀ DỊCH VỤ NGỌC THƠM</v>
          </cell>
          <cell r="Q815" t="str">
            <v>Miền Bắc</v>
          </cell>
          <cell r="R815" t="str">
            <v>LOTTE</v>
          </cell>
        </row>
        <row r="816">
          <cell r="A816" t="str">
            <v>LOTTE-NAN-01-013</v>
          </cell>
          <cell r="B816" t="str">
            <v>CÔNG TY CỔ PHẦN TRUNG TÂM THƯƠNG MẠI LOTTE VIỆT NAM - CHI NHÁNH VINH</v>
          </cell>
          <cell r="D816" t="str">
            <v>Nghệ An</v>
          </cell>
          <cell r="I816" t="str">
            <v>LOTTE; MIENBAC</v>
          </cell>
          <cell r="J816" t="str">
            <v/>
          </cell>
          <cell r="K816" t="str">
            <v>Lotte Mart Phú Thọ-940B Đường 3 Tháng 2, Phường 15, Quận 11, TP.HCM.</v>
          </cell>
          <cell r="L816" t="str">
            <v>0304741634-013</v>
          </cell>
          <cell r="M816" t="str">
            <v>Đại lộ V.I.Lenin, Khối Yên Sơn, Phường Vinh Phú, Tỉnh Nghệ An, Việt Nam</v>
          </cell>
          <cell r="N816">
            <v>59</v>
          </cell>
          <cell r="O816" t="b">
            <v>0</v>
          </cell>
          <cell r="P816" t="str">
            <v>CÔNG TY TNHH MTV THƯƠNG MẠI VÀ DỊCH VỤ NGỌC THƠM</v>
          </cell>
          <cell r="Q816" t="str">
            <v>Miền Bắc</v>
          </cell>
          <cell r="R816" t="str">
            <v>LOTTE</v>
          </cell>
        </row>
        <row r="817">
          <cell r="A817" t="str">
            <v>LOTTE-HNI-THO-015</v>
          </cell>
          <cell r="B817" t="str">
            <v>CÔNG TY CỔ PHẦN TRUNG TÂM THƯƠNG MẠI LOTTE VIỆT NAM - CHI NHÁNH TÂY HỒ</v>
          </cell>
          <cell r="D817" t="str">
            <v>Thành phố Hà Nội</v>
          </cell>
          <cell r="E817" t="str">
            <v>Quận Tây Hồ</v>
          </cell>
          <cell r="F817" t="str">
            <v>Phường Phú Thượng</v>
          </cell>
          <cell r="G817" t="str">
            <v>HN008</v>
          </cell>
          <cell r="H817" t="str">
            <v>Nguyễn Minh Sơn</v>
          </cell>
          <cell r="I817" t="str">
            <v>LOTTE; MIENBAC</v>
          </cell>
          <cell r="L817" t="str">
            <v>0304741634-015</v>
          </cell>
          <cell r="M817" t="str">
            <v>Tầng hầm B1, Lotte Mall Hà Nội, Số 272 Võ Chí Công, Phường Tây Hồ, Thành phố Hà Nội, Việt Nam</v>
          </cell>
          <cell r="N817">
            <v>59</v>
          </cell>
          <cell r="O817" t="b">
            <v>0</v>
          </cell>
          <cell r="P817" t="str">
            <v>CÔNG TY TNHH MTV THƯƠNG MẠI VÀ DỊCH VỤ NGỌC THƠM</v>
          </cell>
          <cell r="Q817" t="str">
            <v>Miền Bắc</v>
          </cell>
          <cell r="R817" t="str">
            <v>LOTTE</v>
          </cell>
        </row>
        <row r="818">
          <cell r="A818" t="str">
            <v>LOTTEHOTEL-HNI-BDH-30331</v>
          </cell>
          <cell r="B818" t="str">
            <v>CÔNG TY TNHH LOTTE HOTEL VIỆT NAM</v>
          </cell>
          <cell r="D818" t="str">
            <v>Thành phố Hà Nội</v>
          </cell>
          <cell r="E818" t="str">
            <v>Quận Ba Đình</v>
          </cell>
          <cell r="G818" t="str">
            <v>HN008</v>
          </cell>
          <cell r="H818" t="str">
            <v>Nguyễn Minh Sơn</v>
          </cell>
          <cell r="I818" t="str">
            <v>LOTTE; MIENBAC</v>
          </cell>
          <cell r="L818" t="str">
            <v>0106230331</v>
          </cell>
          <cell r="M818" t="str">
            <v>Tầng 33, Trung tâm Lotte Hà Nội, số 54, đường Liễu Giai, Phường Cống Vị, Quận Ba Đình, Thành phố Hà Nội, Việt Nam</v>
          </cell>
          <cell r="N818">
            <v>60</v>
          </cell>
          <cell r="O818" t="b">
            <v>1</v>
          </cell>
          <cell r="P818" t="str">
            <v>CÔNG TY TNHH MTV THƯƠNG MẠI VÀ DỊCH VỤ NGỌC THƠM</v>
          </cell>
          <cell r="Q818" t="str">
            <v>Miền Bắc</v>
          </cell>
          <cell r="R818" t="str">
            <v>LOTTE</v>
          </cell>
        </row>
        <row r="819">
          <cell r="A819" t="str">
            <v>KL-HDG-01-MASCOT</v>
          </cell>
          <cell r="B819" t="str">
            <v>CÔNG TY TNHH MASCOT VIỆT NAM</v>
          </cell>
          <cell r="D819" t="str">
            <v>Hải Dương</v>
          </cell>
          <cell r="E819" t="str">
            <v>Huyện Cẩm Giàng</v>
          </cell>
          <cell r="F819" t="str">
            <v>Xã Tân Trường</v>
          </cell>
          <cell r="L819" t="str">
            <v>0800365955</v>
          </cell>
          <cell r="M819" t="str">
            <v>Lô đất CN 3.1 khu công nghiệp Tân Trường, Xã Tân Trường, Huyện Cẩm Giàng, Tỉnh Hải Dương, Việt Nam</v>
          </cell>
          <cell r="O819" t="b">
            <v>0</v>
          </cell>
          <cell r="P819" t="str">
            <v>CÔNG TY TNHH MTV THƯƠNG MẠI VÀ DỊCH VỤ NGỌC THƠM</v>
          </cell>
          <cell r="Q819" t="str">
            <v>Miền Bắc</v>
          </cell>
          <cell r="R819" t="str">
            <v>MASCOT</v>
          </cell>
        </row>
        <row r="820">
          <cell r="A820" t="str">
            <v>KL-HNM-01-MEATDELI</v>
          </cell>
          <cell r="B820" t="str">
            <v>CÔNG TY TNHH MEATDELI HN - CHI NHÁNH HÀ NAM 01</v>
          </cell>
          <cell r="C820" t="str">
            <v/>
          </cell>
          <cell r="D820" t="str">
            <v>Hà Nam</v>
          </cell>
          <cell r="I820" t="str">
            <v>MIENBAC</v>
          </cell>
          <cell r="L820" t="str">
            <v>0700793788-005</v>
          </cell>
          <cell r="M820" t="str">
            <v>Lô CN-02, Khu công nghiệp Đồng Văn IV, Xã Đại Cương, Huyện Kim Bảng, Tỉnh Hà Nam, Việt Nam</v>
          </cell>
          <cell r="O820" t="b">
            <v>0</v>
          </cell>
          <cell r="P820" t="str">
            <v>CÔNG TY TNHH MTV THƯƠNG MẠI VÀ DỊCH VỤ NGỌC THƠM</v>
          </cell>
          <cell r="Q820" t="str">
            <v>Miền Bắc</v>
          </cell>
          <cell r="R820" t="str">
            <v>MEATDELI-005</v>
          </cell>
        </row>
        <row r="821">
          <cell r="A821" t="str">
            <v>MEGA-HNI-HMI-0005</v>
          </cell>
          <cell r="B821" t="str">
            <v>Mega Hoàng Mai</v>
          </cell>
          <cell r="D821" t="str">
            <v>Thành phố Hà Nội</v>
          </cell>
          <cell r="E821" t="str">
            <v>Quận Hoàng Mai</v>
          </cell>
          <cell r="G821" t="str">
            <v>HN003</v>
          </cell>
          <cell r="H821" t="str">
            <v>Nguyễn Văn Thạch</v>
          </cell>
          <cell r="I821" t="str">
            <v>MIENBAC;MEGA</v>
          </cell>
          <cell r="J821" t="str">
            <v>Mega Hoàng Mai</v>
          </cell>
          <cell r="L821" t="str">
            <v/>
          </cell>
          <cell r="M821" t="str">
            <v>Hoàng Mai, HN</v>
          </cell>
          <cell r="N821">
            <v>49</v>
          </cell>
          <cell r="O821" t="b">
            <v>0</v>
          </cell>
          <cell r="P821" t="str">
            <v>CÔNG TY TNHH MTV THƯƠNG MẠI VÀ DỊCH VỤ NGỌC THƠM</v>
          </cell>
          <cell r="Q821" t="str">
            <v>Miền Bắc</v>
          </cell>
          <cell r="R821" t="str">
            <v>MEGA</v>
          </cell>
        </row>
        <row r="822">
          <cell r="A822" t="str">
            <v>MEGA-HNI-BTL-0006</v>
          </cell>
          <cell r="B822" t="str">
            <v>Mega Thăng Long</v>
          </cell>
          <cell r="D822" t="str">
            <v>Thành phố Hà Nội</v>
          </cell>
          <cell r="E822" t="str">
            <v>Quận Cầu Giấy</v>
          </cell>
          <cell r="G822" t="str">
            <v>HN004</v>
          </cell>
          <cell r="H822" t="str">
            <v>Hoàng Thanh Huy</v>
          </cell>
          <cell r="I822" t="str">
            <v>MIENBAC;MEGA</v>
          </cell>
          <cell r="J822" t="str">
            <v>Mega Thăng Long</v>
          </cell>
          <cell r="L822" t="str">
            <v/>
          </cell>
          <cell r="M822" t="str">
            <v>Thăng Long, HN</v>
          </cell>
          <cell r="N822">
            <v>49</v>
          </cell>
          <cell r="O822" t="b">
            <v>0</v>
          </cell>
          <cell r="P822" t="str">
            <v>CÔNG TY TNHH MTV THƯƠNG MẠI VÀ DỊCH VỤ NGỌC THƠM</v>
          </cell>
          <cell r="Q822" t="str">
            <v>Miền Bắc</v>
          </cell>
          <cell r="R822" t="str">
            <v>MEGA</v>
          </cell>
        </row>
        <row r="823">
          <cell r="A823" t="str">
            <v>MEGA-HNI-HDG-0007</v>
          </cell>
          <cell r="B823" t="str">
            <v>Mega Hà Đông</v>
          </cell>
          <cell r="D823" t="str">
            <v>Thành phố Hà Nội</v>
          </cell>
          <cell r="E823" t="str">
            <v>Quận Hà Đông</v>
          </cell>
          <cell r="G823" t="str">
            <v>HN004</v>
          </cell>
          <cell r="H823" t="str">
            <v>Hoàng Thanh Huy</v>
          </cell>
          <cell r="I823" t="str">
            <v>MIENBAC;MEGA</v>
          </cell>
          <cell r="J823" t="str">
            <v>Mega Hà Đông</v>
          </cell>
          <cell r="L823" t="str">
            <v/>
          </cell>
          <cell r="M823" t="str">
            <v>Hà Đông, HN</v>
          </cell>
          <cell r="N823">
            <v>49</v>
          </cell>
          <cell r="O823" t="b">
            <v>0</v>
          </cell>
          <cell r="P823" t="str">
            <v>CÔNG TY TNHH MTV THƯƠNG MẠI VÀ DỊCH VỤ NGỌC THƠM</v>
          </cell>
          <cell r="Q823" t="str">
            <v>Miền Bắc</v>
          </cell>
          <cell r="R823" t="str">
            <v>MEGA</v>
          </cell>
        </row>
        <row r="824">
          <cell r="A824" t="str">
            <v>MEGA-HNI-TXN-0008</v>
          </cell>
          <cell r="B824" t="str">
            <v>Mega Thanh Xuân</v>
          </cell>
          <cell r="D824" t="str">
            <v>Thành phố Hà Nội</v>
          </cell>
          <cell r="E824" t="str">
            <v>Quận Thanh Xuân</v>
          </cell>
          <cell r="G824" t="str">
            <v>HN008</v>
          </cell>
          <cell r="H824" t="str">
            <v>Nguyễn Minh Sơn</v>
          </cell>
          <cell r="I824" t="str">
            <v>MIENBAC;MEGA</v>
          </cell>
          <cell r="J824" t="str">
            <v>Mega Thanh Xuân</v>
          </cell>
          <cell r="L824" t="str">
            <v/>
          </cell>
          <cell r="M824" t="str">
            <v>Thanh Xuân, HN</v>
          </cell>
          <cell r="N824">
            <v>49</v>
          </cell>
          <cell r="O824" t="b">
            <v>0</v>
          </cell>
          <cell r="P824" t="str">
            <v>CÔNG TY TNHH MTV THƯƠNG MẠI VÀ DỊCH VỤ NGỌC THƠM</v>
          </cell>
          <cell r="Q824" t="str">
            <v>Miền Bắc</v>
          </cell>
          <cell r="R824" t="str">
            <v>MEGA</v>
          </cell>
        </row>
        <row r="825">
          <cell r="A825" t="str">
            <v>MEGA-HNI-BTL--001</v>
          </cell>
          <cell r="B825" t="str">
            <v>CHI NHÁNH CÔNG TY TNHH MM MEGA MARKET (VIỆT NAM) TẠI THÀNH PHỐ HÀ NỘI</v>
          </cell>
          <cell r="C825" t="str">
            <v>Mega Thăng Long; Hà Đông; Thanh Xuân; Hoàng Mai</v>
          </cell>
          <cell r="D825" t="str">
            <v>Thành phố Hà Nội</v>
          </cell>
          <cell r="G825" t="str">
            <v>HN004</v>
          </cell>
          <cell r="H825" t="str">
            <v>Hoàng Thanh Huy</v>
          </cell>
          <cell r="I825" t="str">
            <v>MIENBAC;MEGA</v>
          </cell>
          <cell r="J825" t="str">
            <v>NCC 25790 / PO</v>
          </cell>
          <cell r="L825" t="str">
            <v>0302249586-001</v>
          </cell>
          <cell r="M825" t="str">
            <v>Đường Phạm Văn Đồng, Phường Nghĩa Đô, Thành phố Hà Nội, Việt Nam</v>
          </cell>
          <cell r="N825">
            <v>49</v>
          </cell>
          <cell r="O825" t="b">
            <v>0</v>
          </cell>
          <cell r="P825" t="str">
            <v>CÔNG TY TNHH MTV THƯƠNG MẠI VÀ DỊCH VỤ NGỌC THƠM</v>
          </cell>
          <cell r="Q825" t="str">
            <v>Miền Bắc</v>
          </cell>
          <cell r="R825" t="str">
            <v>MEGA</v>
          </cell>
        </row>
        <row r="826">
          <cell r="A826" t="str">
            <v>MEGA-HPG-01--003</v>
          </cell>
          <cell r="B826" t="str">
            <v>CHI NHÁNH CÔNG TY TNHH MM MEGA MARKET (VIỆT NAM) TẠI HẢI PHÒNG</v>
          </cell>
          <cell r="C826" t="str">
            <v>Mega Hồng Bàng</v>
          </cell>
          <cell r="D826" t="str">
            <v>Hải Phòng</v>
          </cell>
          <cell r="I826" t="str">
            <v>MIENBAC;MEGA</v>
          </cell>
          <cell r="J826" t="str">
            <v>NCC 25790 / PO</v>
          </cell>
          <cell r="L826" t="str">
            <v>0302249586-003</v>
          </cell>
          <cell r="M826" t="str">
            <v>Số 2A đường Hồng Bàng, Phường Hồng Bàng, Thành phố Hải Phòng, Việt Nam</v>
          </cell>
          <cell r="N826">
            <v>49</v>
          </cell>
          <cell r="O826" t="b">
            <v>0</v>
          </cell>
          <cell r="P826" t="str">
            <v>CÔNG TY TNHH MTV THƯƠNG MẠI VÀ DỊCH VỤ NGỌC THƠM</v>
          </cell>
          <cell r="Q826" t="str">
            <v>Miền Bắc</v>
          </cell>
          <cell r="R826" t="str">
            <v>MEGA</v>
          </cell>
        </row>
        <row r="827">
          <cell r="A827" t="str">
            <v>MEGA-QNH-01--012</v>
          </cell>
          <cell r="B827" t="str">
            <v>CHI NHÁNH CÔNG TY TNHH MM MEGA MARKET (VIỆT NAM) TẠI QUẢNG NINH</v>
          </cell>
          <cell r="C827" t="str">
            <v>Mega Hạ Long</v>
          </cell>
          <cell r="D827" t="str">
            <v>Quảng Ninh</v>
          </cell>
          <cell r="I827" t="str">
            <v>MIENBAC;MEGA</v>
          </cell>
          <cell r="J827" t="str">
            <v>NCC 25790 / PO</v>
          </cell>
          <cell r="L827" t="str">
            <v>0302249586-012</v>
          </cell>
          <cell r="M827" t="str">
            <v>Tổ 8, Khu 2, Phường Hà Tu, Tỉnh Quảng Ninh, Việt Nam</v>
          </cell>
          <cell r="N827">
            <v>49</v>
          </cell>
          <cell r="O827" t="b">
            <v>0</v>
          </cell>
          <cell r="P827" t="str">
            <v>CÔNG TY TNHH MTV THƯƠNG MẠI VÀ DỊCH VỤ NGỌC THƠM</v>
          </cell>
          <cell r="Q827" t="str">
            <v>Miền Bắc</v>
          </cell>
          <cell r="R827" t="str">
            <v>MEGA</v>
          </cell>
        </row>
        <row r="828">
          <cell r="A828" t="str">
            <v>MEGA-NAN-01--013</v>
          </cell>
          <cell r="B828" t="str">
            <v>CHI NHÁNH CÔNG TY TNHH MM MEGA MARKET ( VIỆT NAM) TẠI TỈNH NGHỆ AN</v>
          </cell>
          <cell r="C828" t="str">
            <v>Mega Vinh</v>
          </cell>
          <cell r="D828" t="str">
            <v>Nghệ An</v>
          </cell>
          <cell r="I828" t="str">
            <v>MEGA;MIENNAM</v>
          </cell>
          <cell r="J828" t="str">
            <v>NCC 25790 / PO</v>
          </cell>
          <cell r="L828" t="str">
            <v>0302249586-013</v>
          </cell>
          <cell r="M828" t="str">
            <v>Đường Ven Sông Lam, Phường Trường Vinh, Tỉnh Nghệ An, Việt Nam</v>
          </cell>
          <cell r="N828">
            <v>49</v>
          </cell>
          <cell r="O828" t="b">
            <v>0</v>
          </cell>
          <cell r="P828" t="str">
            <v>CÔNG TY TNHH MTV THƯƠNG MẠI VÀ DỊCH VỤ NGỌC THƠM</v>
          </cell>
          <cell r="Q828" t="str">
            <v>Miền Bắc</v>
          </cell>
          <cell r="R828" t="str">
            <v>MEGA</v>
          </cell>
        </row>
        <row r="829">
          <cell r="A829" t="str">
            <v>MINHCAU-TNN-01-46949</v>
          </cell>
          <cell r="B829" t="str">
            <v>CÔNG TY CỔ PHẦN THƯƠNG MẠI VÀ DỊCH VỤ MINH CẦU</v>
          </cell>
          <cell r="C829" t="str">
            <v>không lấy hóa đơn, ck cố định 10%, VAT theo luật định</v>
          </cell>
          <cell r="D829" t="str">
            <v>Thái Nguyên</v>
          </cell>
          <cell r="I829" t="str">
            <v>MIENBAC</v>
          </cell>
          <cell r="L829" t="str">
            <v>4601146949</v>
          </cell>
          <cell r="M829" t="str">
            <v>Số 01, đường Minh Cầu, Phường Phan Đình Phùng, Tỉnh Thái Nguyên, Việt Nam</v>
          </cell>
          <cell r="N829">
            <v>31</v>
          </cell>
          <cell r="O829" t="b">
            <v>0</v>
          </cell>
          <cell r="P829" t="str">
            <v>CÔNG TY TNHH MTV THƯƠNG MẠI VÀ DỊCH VỤ NGỌC THƠM</v>
          </cell>
          <cell r="Q829" t="str">
            <v>Miền Bắc</v>
          </cell>
          <cell r="R829" t="str">
            <v>MINHCAU</v>
          </cell>
        </row>
        <row r="830">
          <cell r="A830" t="str">
            <v>MINHCAU-TNN-01-0001</v>
          </cell>
          <cell r="B830" t="str">
            <v>CÔNG TY CỔ PHẦN THƯƠNG MẠI VÀ DỊCH VỤ MINH CẦU</v>
          </cell>
          <cell r="C830" t="str">
            <v>không lấy hóa đơn, ck cố định 10%, VAT theo luật định</v>
          </cell>
          <cell r="D830" t="str">
            <v>Thái Nguyên</v>
          </cell>
          <cell r="I830" t="str">
            <v>10%; MIENBAC</v>
          </cell>
          <cell r="J830" t="str">
            <v>Minh Cầu 1 (Chị Hà)</v>
          </cell>
          <cell r="K830" t="str">
            <v>Tp.Thái Nguyên, Tỉnh Thái Nguyên. sđt 0984150454</v>
          </cell>
          <cell r="L830" t="str">
            <v/>
          </cell>
          <cell r="M830" t="str">
            <v>Số 01, đường Minh Cầu, Phường Phan Đình Phùng, Thành phố Thái Nguyên, Tỉnh Thái Nguyên</v>
          </cell>
          <cell r="N830">
            <v>31</v>
          </cell>
          <cell r="O830" t="b">
            <v>0</v>
          </cell>
          <cell r="P830" t="str">
            <v>CÔNG TY TNHH MTV THƯƠNG MẠI VÀ DỊCH VỤ NGỌC THƠM</v>
          </cell>
          <cell r="Q830" t="str">
            <v>Miền Bắc</v>
          </cell>
          <cell r="R830" t="str">
            <v>MINHCAU</v>
          </cell>
        </row>
        <row r="831">
          <cell r="A831" t="str">
            <v>MINHCAU-TNN-01-0002</v>
          </cell>
          <cell r="B831" t="str">
            <v>CÔNG TY CỔ PHẦN THƯƠNG MẠI VÀ DỊCH VỤ MINH CẦU</v>
          </cell>
          <cell r="C831" t="str">
            <v>không lấy hóa đơn, ck cố định 10%, VAT theo luật định</v>
          </cell>
          <cell r="D831" t="str">
            <v>Thái Nguyên</v>
          </cell>
          <cell r="I831" t="str">
            <v>10%; MIENBAC</v>
          </cell>
          <cell r="J831" t="str">
            <v>Minh Cầu Gang Thép</v>
          </cell>
          <cell r="K831" t="str">
            <v>Minh Cầu Gang Thép. sđt 0984150454</v>
          </cell>
          <cell r="L831" t="str">
            <v/>
          </cell>
          <cell r="M831" t="str">
            <v>Minh Cầu Gang Thép - 442 Cách Mạng Tháng Tám, Thái Nguyên</v>
          </cell>
          <cell r="N831">
            <v>31</v>
          </cell>
          <cell r="O831" t="b">
            <v>0</v>
          </cell>
          <cell r="P831" t="str">
            <v>CÔNG TY TNHH MTV THƯƠNG MẠI VÀ DỊCH VỤ NGỌC THƠM</v>
          </cell>
          <cell r="Q831" t="str">
            <v>Miền Bắc</v>
          </cell>
          <cell r="R831" t="str">
            <v>MINHCAU</v>
          </cell>
        </row>
        <row r="832">
          <cell r="A832" t="str">
            <v>MINHCAU-TNN-01-0003</v>
          </cell>
          <cell r="B832" t="str">
            <v>CÔNG TY CỔ PHẦN THƯƠNG MẠI VÀ DỊCH VỤ MINH CẦU</v>
          </cell>
          <cell r="C832" t="str">
            <v>không lấy hóa đơn, ck cố định 10%, VAT theo luật định</v>
          </cell>
          <cell r="D832" t="str">
            <v>Thái Nguyên</v>
          </cell>
          <cell r="I832" t="str">
            <v>10%; MIENBAC</v>
          </cell>
          <cell r="J832" t="str">
            <v>Minh Cầu Thanh Xuyên</v>
          </cell>
          <cell r="K832" t="str">
            <v>494 Hoàng Quốc Việt, P.Trung Thành - Thanh Xuyên - Phổ Yên, Tỉnh Thái Nguyên. sđt 0962301187</v>
          </cell>
          <cell r="L832" t="str">
            <v/>
          </cell>
          <cell r="M832" t="str">
            <v>494 Hoàng Quốc Việt, Phường Trung Thành,Thanh xuyên, Phổ Yên, Tỉnh Thái Nguyên</v>
          </cell>
          <cell r="N832">
            <v>31</v>
          </cell>
          <cell r="O832" t="b">
            <v>0</v>
          </cell>
          <cell r="P832" t="str">
            <v>CÔNG TY TNHH MTV THƯƠNG MẠI VÀ DỊCH VỤ NGỌC THƠM</v>
          </cell>
          <cell r="Q832" t="str">
            <v>Miền Bắc</v>
          </cell>
          <cell r="R832" t="str">
            <v>MINHCAU</v>
          </cell>
        </row>
        <row r="833">
          <cell r="A833" t="str">
            <v>MINHCAU-TNN-01-0004</v>
          </cell>
          <cell r="B833" t="str">
            <v>CÔNG TY CỔ PHẦN THƯƠNG MẠI VÀ DỊCH VỤ MINH CẦU</v>
          </cell>
          <cell r="C833" t="str">
            <v>không lấy hóa đơn, ck cố định 10%, VAT theo luật định</v>
          </cell>
          <cell r="D833" t="str">
            <v>Thái Nguyên</v>
          </cell>
          <cell r="I833" t="str">
            <v>10%; MIENBAC</v>
          </cell>
          <cell r="J833" t="str">
            <v>Minh Cầu Gia Sàng (Chị Hà)</v>
          </cell>
          <cell r="K833" t="str">
            <v>Tp.Thái Nguyên, Tỉnh Thái Nguyên. sđt 0984150454</v>
          </cell>
          <cell r="L833" t="str">
            <v/>
          </cell>
          <cell r="M833" t="str">
            <v>Số 01, đường Minh Cầu, Phường Phan Đình Phùng, Thành phố Thái Nguyên, Tỉnh Thái Nguyên</v>
          </cell>
          <cell r="N833">
            <v>31</v>
          </cell>
          <cell r="O833" t="b">
            <v>0</v>
          </cell>
          <cell r="P833" t="str">
            <v>CÔNG TY TNHH MTV THƯƠNG MẠI VÀ DỊCH VỤ NGỌC THƠM</v>
          </cell>
          <cell r="Q833" t="str">
            <v>Miền Bắc</v>
          </cell>
          <cell r="R833" t="str">
            <v>MINHCAU</v>
          </cell>
        </row>
        <row r="834">
          <cell r="A834" t="str">
            <v>MINHCAU-TNN-01-0005</v>
          </cell>
          <cell r="B834" t="str">
            <v>CÔNG TY CỔ PHẦN THƯƠNG MẠI VÀ DỊCH VỤ MINH CẦU</v>
          </cell>
          <cell r="C834" t="str">
            <v>không lấy hóa đơn, ck cố định 10%, VAT theo luật định</v>
          </cell>
          <cell r="D834" t="str">
            <v>Thái Nguyên</v>
          </cell>
          <cell r="E834" t="str">
            <v>Thành phố Thái Nguyên</v>
          </cell>
          <cell r="I834" t="str">
            <v>10%; MIENBAC</v>
          </cell>
          <cell r="J834" t="str">
            <v>Minh cầu Quan Triều</v>
          </cell>
          <cell r="K834" t="str">
            <v>Số 529 Đường Dương Tự Minh, phường Quan Triều, thành phố Thái Nguyên, tỉnh Thái Nguyên</v>
          </cell>
          <cell r="L834" t="str">
            <v/>
          </cell>
          <cell r="M834" t="str">
            <v>529 Dương Tự Minh, Quan Triều, TP. Thái Nguyên</v>
          </cell>
          <cell r="N834">
            <v>31</v>
          </cell>
          <cell r="O834" t="b">
            <v>0</v>
          </cell>
          <cell r="P834" t="str">
            <v>CÔNG TY TNHH MTV THƯƠNG MẠI VÀ DỊCH VỤ NGỌC THƠM</v>
          </cell>
          <cell r="Q834" t="str">
            <v>Miền Bắc</v>
          </cell>
          <cell r="R834" t="str">
            <v>MINHCAU</v>
          </cell>
        </row>
        <row r="835">
          <cell r="A835" t="str">
            <v>MINHCAU-TNN-01-0006</v>
          </cell>
          <cell r="B835" t="str">
            <v>CÔNG TY CỔ PHẦN THƯƠNG MẠI VÀ DỊCH VỤ MINH CẦU</v>
          </cell>
          <cell r="C835" t="str">
            <v>không lấy hóa đơn, ck cố định 10%, VAT theo luật định</v>
          </cell>
          <cell r="D835" t="str">
            <v>Thái Nguyên</v>
          </cell>
          <cell r="E835" t="str">
            <v>Thành phố Thái Nguyên</v>
          </cell>
          <cell r="I835" t="str">
            <v>10%; MIENBAC</v>
          </cell>
          <cell r="J835" t="str">
            <v>Minh cầu Thịnh Đán</v>
          </cell>
          <cell r="K835" t="str">
            <v>Chân cầu vượt Đán</v>
          </cell>
          <cell r="L835" t="str">
            <v/>
          </cell>
          <cell r="M835" t="str">
            <v>Chân cầu vượt Đán</v>
          </cell>
          <cell r="N835">
            <v>31</v>
          </cell>
          <cell r="O835" t="b">
            <v>0</v>
          </cell>
          <cell r="P835" t="str">
            <v>CÔNG TY TNHH MTV THƯƠNG MẠI VÀ DỊCH VỤ NGỌC THƠM</v>
          </cell>
          <cell r="Q835" t="str">
            <v>Miền Bắc</v>
          </cell>
          <cell r="R835" t="str">
            <v>MINHCAU</v>
          </cell>
        </row>
        <row r="836">
          <cell r="A836" t="str">
            <v>MINHCAU-TNN-01-0007</v>
          </cell>
          <cell r="B836" t="str">
            <v>SIÊU THỊ MINH CẦU 2</v>
          </cell>
          <cell r="C836" t="str">
            <v>không lấy hóa đơn, ck cố định 10%, VAT theo luật định</v>
          </cell>
          <cell r="D836" t="str">
            <v>Thái Nguyên</v>
          </cell>
          <cell r="E836" t="str">
            <v>Thành phố Thái Nguyên</v>
          </cell>
          <cell r="I836" t="str">
            <v>10%; MIENBAC</v>
          </cell>
          <cell r="J836" t="str">
            <v>SIÊU THỊ MINH CẦU 2</v>
          </cell>
          <cell r="K836" t="str">
            <v>Số 889. Đường Dương Tự Minh. Phường Hoàng Văn Thụ, TP. Thái Nguyên</v>
          </cell>
          <cell r="L836" t="str">
            <v/>
          </cell>
          <cell r="M836" t="str">
            <v>Số 889. Đường Dương Tự Minh. Phường Hoàng Văn Thụ, TP. Thái Nguyên</v>
          </cell>
          <cell r="N836">
            <v>31</v>
          </cell>
          <cell r="O836" t="b">
            <v>0</v>
          </cell>
          <cell r="P836" t="str">
            <v>CÔNG TY TNHH MTV THƯƠNG MẠI VÀ DỊCH VỤ NGỌC THƠM</v>
          </cell>
          <cell r="Q836" t="str">
            <v>Miền Bắc</v>
          </cell>
          <cell r="R836" t="str">
            <v>MINHCAU</v>
          </cell>
        </row>
        <row r="837">
          <cell r="A837" t="str">
            <v>MISA</v>
          </cell>
          <cell r="B837" t="str">
            <v>CÔNG TY CỔ PHẦN MISA</v>
          </cell>
          <cell r="D837" t="str">
            <v>Thành phố Hà Nội</v>
          </cell>
          <cell r="L837" t="str">
            <v>0101243150</v>
          </cell>
          <cell r="M837" t="str">
            <v>Tầng 9 Tòa Nhà Technosoft, phố Duy Tân, phường Dịch vọng Hậu, Cầu Giấy, Hà Nội</v>
          </cell>
          <cell r="O837" t="b">
            <v>0</v>
          </cell>
          <cell r="P837" t="str">
            <v>CÔNG TY TNHH MTV THƯƠNG MẠI VÀ DỊCH VỤ NGỌC THƠM</v>
          </cell>
          <cell r="Q837" t="str">
            <v>Miền Bắc</v>
          </cell>
          <cell r="R837" t="str">
            <v>MISA</v>
          </cell>
        </row>
        <row r="838">
          <cell r="A838" t="str">
            <v>MAY-NDH-01-NAMDINHTEX-73530</v>
          </cell>
          <cell r="B838" t="str">
            <v>CÔNG TY CỔ PHẦN DỆT KHĂN DỆT MAY NAM ĐỊNH</v>
          </cell>
          <cell r="D838" t="str">
            <v>Nam Định</v>
          </cell>
          <cell r="E838" t="str">
            <v>Thành phố Nam Định</v>
          </cell>
          <cell r="F838" t="str">
            <v>Phường Mỹ Xá</v>
          </cell>
          <cell r="L838" t="str">
            <v>0600773530</v>
          </cell>
          <cell r="M838" t="str">
            <v>Lô T và S, Khu công nghiệp Hòa Xá, Phường Mỹ Xá, Thành phố Nam Định, Tỉnh Nam Định, Việt Nam</v>
          </cell>
          <cell r="O838" t="b">
            <v>0</v>
          </cell>
          <cell r="P838" t="str">
            <v>CÔNG TY TNHH MTV THƯƠNG MẠI VÀ DỊCH VỤ NGỌC THƠM</v>
          </cell>
          <cell r="Q838" t="str">
            <v>Miền Bắc</v>
          </cell>
          <cell r="R838" t="str">
            <v>NAMDINHTEX</v>
          </cell>
        </row>
        <row r="839">
          <cell r="A839" t="str">
            <v>KL-HNI-THO-Berjaya</v>
          </cell>
          <cell r="B839" t="str">
            <v>Công Ty Liên Doanh TNHH Berjaya - Hồ Tây</v>
          </cell>
          <cell r="D839" t="str">
            <v>Thành phố Hà Nội</v>
          </cell>
          <cell r="G839" t="str">
            <v>HN006</v>
          </cell>
          <cell r="H839" t="str">
            <v>Phan Trọng Cường</v>
          </cell>
          <cell r="L839" t="str">
            <v>0100112268</v>
          </cell>
          <cell r="M839" t="str">
            <v>K5 Nhi Hàm, P. Quảng An, Tây Hồ, TP HN</v>
          </cell>
          <cell r="O839" t="b">
            <v>0</v>
          </cell>
          <cell r="P839" t="str">
            <v>CÔNG TY TNHH MTV THƯƠNG MẠI VÀ DỊCH VỤ NGỌC THƠM</v>
          </cell>
          <cell r="Q839" t="str">
            <v>Miền Bắc</v>
          </cell>
          <cell r="R839" t="str">
            <v>NCC2268</v>
          </cell>
        </row>
        <row r="840">
          <cell r="A840" t="str">
            <v>KL-HNI-HKM-NHATNAM</v>
          </cell>
          <cell r="B840" t="str">
            <v>Công Ty Cổ Phần Nhất Nam</v>
          </cell>
          <cell r="D840" t="str">
            <v>Thành phố Hà Nội</v>
          </cell>
          <cell r="G840" t="str">
            <v>HN003</v>
          </cell>
          <cell r="H840" t="str">
            <v>Nguyễn Văn Thạch</v>
          </cell>
          <cell r="I840" t="str">
            <v>MIENBAC</v>
          </cell>
          <cell r="L840" t="str">
            <v>0100236312</v>
          </cell>
          <cell r="M840" t="str">
            <v>Số 2 Chương Dương Độ, Phường Chương Dương, Quận Hoàn Kiếm, Thành Phố Hà Nội</v>
          </cell>
          <cell r="O840" t="b">
            <v>1</v>
          </cell>
          <cell r="P840" t="str">
            <v>CÔNG TY TNHH MTV THƯƠNG MẠI VÀ DỊCH VỤ NGỌC THƠM</v>
          </cell>
          <cell r="Q840" t="str">
            <v>Miền Bắc</v>
          </cell>
          <cell r="R840" t="str">
            <v>NHATNAM</v>
          </cell>
        </row>
        <row r="841">
          <cell r="A841" t="str">
            <v>KL-HNI-CMY-NNHD</v>
          </cell>
          <cell r="B841" t="str">
            <v>HỢP TÁC XÃ DỊCH VỤ NÔNG NGHIỆP HỢP ĐỒNG</v>
          </cell>
          <cell r="C841" t="str">
            <v>Khách lẻ của Trường</v>
          </cell>
          <cell r="D841" t="str">
            <v>Thành phố Hà Nội</v>
          </cell>
          <cell r="E841" t="str">
            <v>Huyện Chương Mỹ</v>
          </cell>
          <cell r="G841" t="str">
            <v>HN007</v>
          </cell>
          <cell r="H841" t="str">
            <v>Đỗ Minh Quang</v>
          </cell>
          <cell r="I841" t="str">
            <v>MIENBAC</v>
          </cell>
          <cell r="J841" t="str">
            <v/>
          </cell>
          <cell r="K841" t="str">
            <v>Thôn Đồng Lệ, xã Hợp Đồng, huyện Chương Mỹ, TP Hà Nội</v>
          </cell>
          <cell r="L841" t="str">
            <v>0107301553</v>
          </cell>
          <cell r="M841" t="str">
            <v>Thôn Đồng Lệ, Xã Hợp Đồng, Huyện Chương Mỹ, Thành phố Hà Nội, Việt Nam</v>
          </cell>
          <cell r="O841" t="b">
            <v>0</v>
          </cell>
          <cell r="P841" t="str">
            <v>C6 HÀ NỘI</v>
          </cell>
          <cell r="Q841" t="str">
            <v>Miền Bắc</v>
          </cell>
          <cell r="R841" t="str">
            <v>NNHD</v>
          </cell>
        </row>
        <row r="842">
          <cell r="A842" t="str">
            <v>ocopfood-HNI-CMY-01</v>
          </cell>
          <cell r="B842" t="str">
            <v>Ocopfood 97 Bắc Sơn, Chương Mỹ, HN</v>
          </cell>
          <cell r="C842" t="str">
            <v>Khách của Trường, tt luôn</v>
          </cell>
          <cell r="D842" t="str">
            <v>Thành phố Hà Nội</v>
          </cell>
          <cell r="E842" t="str">
            <v>Huyện Chương Mỹ</v>
          </cell>
          <cell r="G842" t="str">
            <v>HN007</v>
          </cell>
          <cell r="H842" t="str">
            <v>Đỗ Minh Quang</v>
          </cell>
          <cell r="I842" t="str">
            <v>MIENBAC</v>
          </cell>
          <cell r="K842" t="str">
            <v>97 Bắc Sơn, Chúc Sơn, Chương Mỹ, HN. anh Thế 0982692605</v>
          </cell>
          <cell r="M842" t="str">
            <v>97 Bắc Sơn, Chúc Sơn, Chương Mỹ, HN</v>
          </cell>
          <cell r="O842" t="b">
            <v>0</v>
          </cell>
          <cell r="P842" t="str">
            <v>CÔNG TY TNHH MTV THƯƠNG MẠI VÀ DỊCH VỤ NGỌC THƠM</v>
          </cell>
          <cell r="Q842" t="str">
            <v>Miền Bắc</v>
          </cell>
          <cell r="R842" t="str">
            <v>ocopfood01</v>
          </cell>
        </row>
        <row r="843">
          <cell r="A843" t="str">
            <v>ocopfood-HNI-CMY-02</v>
          </cell>
          <cell r="B843" t="str">
            <v>Ocopfood Chợ Đông Phương Yên, Chương Mỹ, HN</v>
          </cell>
          <cell r="C843" t="str">
            <v>Khách của Trường, tt luôn</v>
          </cell>
          <cell r="D843" t="str">
            <v>Thành phố Hà Nội</v>
          </cell>
          <cell r="E843" t="str">
            <v>Huyện Chương Mỹ</v>
          </cell>
          <cell r="G843" t="str">
            <v>HN007</v>
          </cell>
          <cell r="H843" t="str">
            <v>Đỗ Minh Quang</v>
          </cell>
          <cell r="I843" t="str">
            <v>MIENBAC</v>
          </cell>
          <cell r="K843" t="str">
            <v>Chợ Đông Phương Yên, Chương Mỹ, HN. Khánh Linh 0375073488</v>
          </cell>
          <cell r="M843" t="str">
            <v>Chợ Đông Phương Yên, Chương Mỹ, HN</v>
          </cell>
          <cell r="O843" t="b">
            <v>0</v>
          </cell>
          <cell r="P843" t="str">
            <v>CÔNG TY TNHH MTV THƯƠNG MẠI VÀ DỊCH VỤ NGỌC THƠM</v>
          </cell>
          <cell r="Q843" t="str">
            <v>Miền Bắc</v>
          </cell>
          <cell r="R843" t="str">
            <v>ocopfood02</v>
          </cell>
        </row>
        <row r="844">
          <cell r="A844" t="str">
            <v>OKONO-HNI-CGY-45219</v>
          </cell>
          <cell r="B844" t="str">
            <v>CÔNG TY TNHH OKONO VIỆT NAM</v>
          </cell>
          <cell r="D844" t="str">
            <v>Thành phố Hà Nội</v>
          </cell>
          <cell r="G844" t="str">
            <v>HN007</v>
          </cell>
          <cell r="H844" t="str">
            <v>Đỗ Minh Quang</v>
          </cell>
          <cell r="I844" t="str">
            <v>MIENBAC</v>
          </cell>
          <cell r="L844" t="str">
            <v>0107645219</v>
          </cell>
          <cell r="M844" t="str">
            <v>Số 271 Yên Hòa, Phường Yên Hòa, Thành phố Hà Nội, Việt Nam</v>
          </cell>
          <cell r="N844">
            <v>36</v>
          </cell>
          <cell r="O844" t="b">
            <v>0</v>
          </cell>
          <cell r="P844" t="str">
            <v>CÔNG TY TNHH MTV THƯƠNG MẠI VÀ DỊCH VỤ NGỌC THƠM</v>
          </cell>
          <cell r="Q844" t="str">
            <v>Miền Bắc</v>
          </cell>
          <cell r="R844" t="str">
            <v>OKONO</v>
          </cell>
        </row>
        <row r="845">
          <cell r="A845" t="str">
            <v>OKONO-HNI-BTL-A01</v>
          </cell>
          <cell r="B845" t="str">
            <v>A01VT20-70 - Cửa hàng OKONO Văn Trì</v>
          </cell>
          <cell r="D845" t="str">
            <v>Thành phố Hà Nội</v>
          </cell>
          <cell r="E845" t="str">
            <v>Quận Bắc Từ Liêm</v>
          </cell>
          <cell r="F845" t="str">
            <v>Phường Minh Khai</v>
          </cell>
          <cell r="G845" t="str">
            <v>HN007</v>
          </cell>
          <cell r="H845" t="str">
            <v>Đỗ Minh Quang</v>
          </cell>
          <cell r="I845" t="str">
            <v>MIENBAC</v>
          </cell>
          <cell r="J845" t="str">
            <v>A01VT20-70 - Cửa hàng OKONO Văn Trì</v>
          </cell>
          <cell r="K845" t="str">
            <v>70 Văn Trì, Minh Khai, Bắc Từ Liêm, thành phố Hà Nội</v>
          </cell>
          <cell r="L845" t="str">
            <v/>
          </cell>
          <cell r="M845" t="str">
            <v>70 Văn Trì, Minh Khai, Bắc Từ Liêm, thành phố Hà Nội</v>
          </cell>
          <cell r="N845">
            <v>36</v>
          </cell>
          <cell r="O845" t="b">
            <v>0</v>
          </cell>
          <cell r="P845" t="str">
            <v>CÔNG TY TNHH MTV THƯƠNG MẠI VÀ DỊCH VỤ NGỌC THƠM</v>
          </cell>
          <cell r="Q845" t="str">
            <v>Miền Bắc</v>
          </cell>
          <cell r="R845" t="str">
            <v>OKONO</v>
          </cell>
        </row>
        <row r="846">
          <cell r="A846" t="str">
            <v>OKONO-HNI-NTL-A03</v>
          </cell>
          <cell r="B846" t="str">
            <v>A03PK07 - Cửa hàng OKONO Phùng Khoan</v>
          </cell>
          <cell r="D846" t="str">
            <v>Thành phố Hà Nội</v>
          </cell>
          <cell r="E846" t="str">
            <v>Quận Nam Từ Liêm</v>
          </cell>
          <cell r="F846" t="str">
            <v>Phường Trung Văn</v>
          </cell>
          <cell r="G846" t="str">
            <v>HN007</v>
          </cell>
          <cell r="H846" t="str">
            <v>Đỗ Minh Quang</v>
          </cell>
          <cell r="I846" t="str">
            <v>MIENBAC</v>
          </cell>
          <cell r="J846" t="str">
            <v>A03PK07 - Cửa hàng OKONO Phùng Khoan</v>
          </cell>
          <cell r="K846" t="str">
            <v>số 7 Phùng Khoan, phường Trung Văn, quận Nam Từ Liêm, thành phố Hà Nội</v>
          </cell>
          <cell r="L846" t="str">
            <v/>
          </cell>
          <cell r="M846" t="str">
            <v>số 7 Phùng Khoan, phường Trung Văn, quận Nam Từ Liêm, thành phố Hà Nội</v>
          </cell>
          <cell r="N846">
            <v>36</v>
          </cell>
          <cell r="O846" t="b">
            <v>0</v>
          </cell>
          <cell r="P846" t="str">
            <v>CÔNG TY TNHH MTV THƯƠNG MẠI VÀ DỊCH VỤ NGỌC THƠM</v>
          </cell>
          <cell r="Q846" t="str">
            <v>Miền Bắc</v>
          </cell>
          <cell r="R846" t="str">
            <v>OKONO</v>
          </cell>
        </row>
        <row r="847">
          <cell r="A847" t="str">
            <v>OKONO-HNI-CGY-A04</v>
          </cell>
          <cell r="B847" t="str">
            <v>A04YH219 - Cửa hàng OKONO 219 Yên Hòa</v>
          </cell>
          <cell r="D847" t="str">
            <v>Thành phố Hà Nội</v>
          </cell>
          <cell r="E847" t="str">
            <v>Quận Cầu Giấy</v>
          </cell>
          <cell r="F847" t="str">
            <v>Phường Yên Hoà</v>
          </cell>
          <cell r="G847" t="str">
            <v>HN007</v>
          </cell>
          <cell r="H847" t="str">
            <v>Đỗ Minh Quang</v>
          </cell>
          <cell r="I847" t="str">
            <v>MIENBAC</v>
          </cell>
          <cell r="J847" t="str">
            <v>A04YH219 - Cửa hàng OKONO 219 Yên Hòa</v>
          </cell>
          <cell r="K847" t="str">
            <v>Số 219 Yên Hòa, phường Yên Hòa, quận Cầu Giấy, thành phố Hà Nội</v>
          </cell>
          <cell r="L847" t="str">
            <v/>
          </cell>
          <cell r="M847" t="str">
            <v>Số 219 Yên Hòa, phường Yên Hòa, quận Cầu Giấy, thành phố Hà Nội</v>
          </cell>
          <cell r="N847">
            <v>36</v>
          </cell>
          <cell r="O847" t="b">
            <v>0</v>
          </cell>
          <cell r="P847" t="str">
            <v>CÔNG TY TNHH MTV THƯƠNG MẠI VÀ DỊCH VỤ NGỌC THƠM</v>
          </cell>
          <cell r="Q847" t="str">
            <v>Miền Bắc</v>
          </cell>
          <cell r="R847" t="str">
            <v>OKONO</v>
          </cell>
        </row>
        <row r="848">
          <cell r="A848" t="str">
            <v>OKONO-HNI-TXN-A05</v>
          </cell>
          <cell r="B848" t="str">
            <v>A05TK80 - Cửa hàng OKONO 82 Triều Khúc</v>
          </cell>
          <cell r="D848" t="str">
            <v>Thành phố Hà Nội</v>
          </cell>
          <cell r="E848" t="str">
            <v>Quận Thanh Xuân</v>
          </cell>
          <cell r="G848" t="str">
            <v>HN007</v>
          </cell>
          <cell r="H848" t="str">
            <v>Đỗ Minh Quang</v>
          </cell>
          <cell r="I848" t="str">
            <v>MIENBAC</v>
          </cell>
          <cell r="J848" t="str">
            <v>A05TK80 - Cửa hàng OKONO Triều Khúc</v>
          </cell>
          <cell r="K848" t="str">
            <v>Số 80-82 Triều Khúc, Tân Triều, quận Thanh Xuân, thành phố Hà Nội</v>
          </cell>
          <cell r="L848" t="str">
            <v/>
          </cell>
          <cell r="M848" t="str">
            <v>Số 80-82 Triều Khúc, Tân Triều, quận Thanh Xuân, thành phố Hà Nội</v>
          </cell>
          <cell r="N848">
            <v>36</v>
          </cell>
          <cell r="O848" t="b">
            <v>0</v>
          </cell>
          <cell r="P848" t="str">
            <v>CÔNG TY TNHH MTV THƯƠNG MẠI VÀ DỊCH VỤ NGỌC THƠM</v>
          </cell>
          <cell r="Q848" t="str">
            <v>Miền Bắc</v>
          </cell>
          <cell r="R848" t="str">
            <v>OKONO</v>
          </cell>
        </row>
        <row r="849">
          <cell r="A849" t="str">
            <v>OKONO-HNI-CGY-A06</v>
          </cell>
          <cell r="B849" t="str">
            <v>A06YH271- Cửa hàng OKONO 271 Yên Hòa</v>
          </cell>
          <cell r="D849" t="str">
            <v>Thành phố Hà Nội</v>
          </cell>
          <cell r="E849" t="str">
            <v>Quận Thanh Xuân</v>
          </cell>
          <cell r="G849" t="str">
            <v>HN007</v>
          </cell>
          <cell r="H849" t="str">
            <v>Đỗ Minh Quang</v>
          </cell>
          <cell r="I849" t="str">
            <v>MIENBAC</v>
          </cell>
          <cell r="J849" t="str">
            <v>A06YH271- Cửa hàng OKONO 271 Yên Hòa</v>
          </cell>
          <cell r="K849" t="str">
            <v>Số 271 Yên Hòa, quận Cầu Giấy, Thành phố Hà Nội</v>
          </cell>
          <cell r="L849" t="str">
            <v/>
          </cell>
          <cell r="M849" t="str">
            <v>Số 271 Yên Hòa, quận Cầu Giấy, Thành phố Hà Nội</v>
          </cell>
          <cell r="N849">
            <v>36</v>
          </cell>
          <cell r="O849" t="b">
            <v>0</v>
          </cell>
          <cell r="P849" t="str">
            <v>CÔNG TY TNHH MTV THƯƠNG MẠI VÀ DỊCH VỤ NGỌC THƠM</v>
          </cell>
          <cell r="Q849" t="str">
            <v>Miền Bắc</v>
          </cell>
          <cell r="R849" t="str">
            <v>OKONO</v>
          </cell>
        </row>
        <row r="850">
          <cell r="A850" t="str">
            <v>OKONO-HNI-HBT-A07</v>
          </cell>
          <cell r="B850" t="str">
            <v>A07BM353 - Cửa hàng OKONO Bạch Mai</v>
          </cell>
          <cell r="D850" t="str">
            <v>Thành phố Hà Nội</v>
          </cell>
          <cell r="E850" t="str">
            <v>Quận Hai Bà Trưng</v>
          </cell>
          <cell r="G850" t="str">
            <v>HN007</v>
          </cell>
          <cell r="H850" t="str">
            <v>Đỗ Minh Quang</v>
          </cell>
          <cell r="I850" t="str">
            <v>MIENBAC</v>
          </cell>
          <cell r="J850" t="str">
            <v>A07BM353 - Cửa hàng OKONO Bạch Mai</v>
          </cell>
          <cell r="K850" t="str">
            <v>353 Bạch Mai, Hai Bà Trưng, thành phố Hà Nội</v>
          </cell>
          <cell r="L850" t="str">
            <v/>
          </cell>
          <cell r="M850" t="str">
            <v>353 Bạch Mai, Hai Bà Trưng, thành phố Hà Nội</v>
          </cell>
          <cell r="N850">
            <v>36</v>
          </cell>
          <cell r="O850" t="b">
            <v>0</v>
          </cell>
          <cell r="P850" t="str">
            <v>CÔNG TY TNHH MTV THƯƠNG MẠI VÀ DỊCH VỤ NGỌC THƠM</v>
          </cell>
          <cell r="Q850" t="str">
            <v>Miền Bắc</v>
          </cell>
          <cell r="R850" t="str">
            <v>OKONO</v>
          </cell>
        </row>
        <row r="851">
          <cell r="A851" t="str">
            <v>OKONO-HNI-CGY-A08</v>
          </cell>
          <cell r="B851" t="str">
            <v>A08TQV24 - Cửa hàng OKONO Trần Quốc Vượng</v>
          </cell>
          <cell r="D851" t="str">
            <v>Thành phố Hà Nội</v>
          </cell>
          <cell r="E851" t="str">
            <v>Quận Cầu Giấy</v>
          </cell>
          <cell r="G851" t="str">
            <v>HN007</v>
          </cell>
          <cell r="H851" t="str">
            <v>Đỗ Minh Quang</v>
          </cell>
          <cell r="I851" t="str">
            <v>MIENBAC</v>
          </cell>
          <cell r="J851" t="str">
            <v>A08TQV24 - Cửa hàng OKONO Trần Quốc Vượng</v>
          </cell>
          <cell r="K851" t="str">
            <v>Số 24 Trần Quốc Vượng, quận Cầu Giấy, thành phố Hà Nội</v>
          </cell>
          <cell r="L851" t="str">
            <v/>
          </cell>
          <cell r="M851" t="str">
            <v>Số 24 Trần Quốc Vượng, quận Cầu Giấy, thành phố Hà Nội</v>
          </cell>
          <cell r="N851">
            <v>36</v>
          </cell>
          <cell r="O851" t="b">
            <v>0</v>
          </cell>
          <cell r="P851" t="str">
            <v>CÔNG TY TNHH MTV THƯƠNG MẠI VÀ DỊCH VỤ NGỌC THƠM</v>
          </cell>
          <cell r="Q851" t="str">
            <v>Miền Bắc</v>
          </cell>
          <cell r="R851" t="str">
            <v>OKONO</v>
          </cell>
        </row>
        <row r="852">
          <cell r="A852" t="str">
            <v>OKONO-HNI-NTL-A09</v>
          </cell>
          <cell r="B852" t="str">
            <v>A09MD340 - Cửa hàng OKONO Mỹ Đình</v>
          </cell>
          <cell r="D852" t="str">
            <v>Thành phố Hà Nội</v>
          </cell>
          <cell r="E852" t="str">
            <v>Quận Nam Từ Liêm</v>
          </cell>
          <cell r="G852" t="str">
            <v>HN007</v>
          </cell>
          <cell r="H852" t="str">
            <v>Đỗ Minh Quang</v>
          </cell>
          <cell r="I852" t="str">
            <v>MIENBAC</v>
          </cell>
          <cell r="J852" t="str">
            <v>A09MD340 - Cửa hàng OKONO Mỹ Đình</v>
          </cell>
          <cell r="K852" t="str">
            <v>Số 340 Mỹ Đình, quận Nam Từ Liêm, thành phố Hà Nội, Việt Nam</v>
          </cell>
          <cell r="L852" t="str">
            <v/>
          </cell>
          <cell r="M852" t="str">
            <v>Số 340 Mỹ Đình, quận Nam Từ Liêm, thành phố Hà Nội, Việt Nam</v>
          </cell>
          <cell r="N852">
            <v>36</v>
          </cell>
          <cell r="O852" t="b">
            <v>0</v>
          </cell>
          <cell r="P852" t="str">
            <v>CÔNG TY TNHH MTV THƯƠNG MẠI VÀ DỊCH VỤ NGỌC THƠM</v>
          </cell>
          <cell r="Q852" t="str">
            <v>Miền Bắc</v>
          </cell>
          <cell r="R852" t="str">
            <v>OKONO</v>
          </cell>
        </row>
        <row r="853">
          <cell r="A853" t="str">
            <v>OKONO-HNI-NTL-A12</v>
          </cell>
          <cell r="B853" t="str">
            <v>A12TV18 - Cửa hàng OKONO Trung Văn</v>
          </cell>
          <cell r="D853" t="str">
            <v>Thành phố Hà Nội</v>
          </cell>
          <cell r="E853" t="str">
            <v>Quận Nam Từ Liêm</v>
          </cell>
          <cell r="G853" t="str">
            <v>HN007</v>
          </cell>
          <cell r="H853" t="str">
            <v>Đỗ Minh Quang</v>
          </cell>
          <cell r="I853" t="str">
            <v>MIENBAC</v>
          </cell>
          <cell r="J853" t="str">
            <v>A12TV18 - Cửa hàng OKONO Trung Văn</v>
          </cell>
          <cell r="K853" t="str">
            <v>18 Đại Linh, Trung Văn, quận Nam Từ Liêm, thành phố Hà Nội</v>
          </cell>
          <cell r="L853" t="str">
            <v/>
          </cell>
          <cell r="M853" t="str">
            <v>18 Đại Linh, Trung Văn, quận Nam Từ Liêm, thành phố Hà Nội</v>
          </cell>
          <cell r="N853">
            <v>36</v>
          </cell>
          <cell r="O853" t="b">
            <v>0</v>
          </cell>
          <cell r="P853" t="str">
            <v>CÔNG TY TNHH MTV THƯƠNG MẠI VÀ DỊCH VỤ NGỌC THƠM</v>
          </cell>
          <cell r="Q853" t="str">
            <v>Miền Bắc</v>
          </cell>
          <cell r="R853" t="str">
            <v>OKONO</v>
          </cell>
        </row>
        <row r="854">
          <cell r="A854" t="str">
            <v>OKONO-HNI-HBT-A13</v>
          </cell>
          <cell r="B854" t="str">
            <v>A13LT19 - Cửa hàng OKONO 19 Lạc Trung</v>
          </cell>
          <cell r="D854" t="str">
            <v>Thành phố Hà Nội</v>
          </cell>
          <cell r="E854" t="str">
            <v>Quận Hai Bà Trưng</v>
          </cell>
          <cell r="F854" t="str">
            <v>Phường Vĩnh Tuy</v>
          </cell>
          <cell r="G854" t="str">
            <v>HN007</v>
          </cell>
          <cell r="H854" t="str">
            <v>Đỗ Minh Quang</v>
          </cell>
          <cell r="I854" t="str">
            <v>MIENBAC</v>
          </cell>
          <cell r="J854" t="str">
            <v>A13LT19 - Cửa hàng OKONO 19 Lạc Trung</v>
          </cell>
          <cell r="K854" t="str">
            <v>19 Lạc Trung, phường Vĩnh Tuy, Quận Hai Bà Trưng, Thành phố Hà Nội</v>
          </cell>
          <cell r="L854" t="str">
            <v/>
          </cell>
          <cell r="M854" t="str">
            <v>19 Lạc Trung, phường Vĩnh Tuy, Quận Hai Bà Trưng, Thành phố Hà Nội</v>
          </cell>
          <cell r="N854">
            <v>36</v>
          </cell>
          <cell r="O854" t="b">
            <v>0</v>
          </cell>
          <cell r="P854" t="str">
            <v>CÔNG TY TNHH MTV THƯƠNG MẠI VÀ DỊCH VỤ NGỌC THƠM</v>
          </cell>
          <cell r="Q854" t="str">
            <v>Miền Bắc</v>
          </cell>
          <cell r="R854" t="str">
            <v>OKONO</v>
          </cell>
        </row>
        <row r="855">
          <cell r="A855" t="str">
            <v>OKONO-HNI-HMI-A14</v>
          </cell>
          <cell r="B855" t="str">
            <v>A14TD32 - Cửa hàng OKONO Trần Điền</v>
          </cell>
          <cell r="D855" t="str">
            <v>Thành phố Hà Nội</v>
          </cell>
          <cell r="E855" t="str">
            <v>Quận Hoàng Mai</v>
          </cell>
          <cell r="G855" t="str">
            <v>HN007</v>
          </cell>
          <cell r="H855" t="str">
            <v>Đỗ Minh Quang</v>
          </cell>
          <cell r="I855" t="str">
            <v>MIENBAC</v>
          </cell>
          <cell r="J855" t="str">
            <v>A14TD32 - Cửa hàng OKONO Trần Điền</v>
          </cell>
          <cell r="K855" t="str">
            <v>Số 34 Trần Điền, Định Công, quận Hoàng Mai, thành phố Hà Nội</v>
          </cell>
          <cell r="L855" t="str">
            <v/>
          </cell>
          <cell r="M855" t="str">
            <v>Số 34 Trần Điền, Định Công, quận Hoàng Mai, thành phố Hà Nội</v>
          </cell>
          <cell r="N855">
            <v>36</v>
          </cell>
          <cell r="O855" t="b">
            <v>0</v>
          </cell>
          <cell r="P855" t="str">
            <v>CÔNG TY TNHH MTV THƯƠNG MẠI VÀ DỊCH VỤ NGỌC THƠM</v>
          </cell>
          <cell r="Q855" t="str">
            <v>Miền Bắc</v>
          </cell>
          <cell r="R855" t="str">
            <v>OKONO</v>
          </cell>
        </row>
        <row r="856">
          <cell r="A856" t="str">
            <v>OKONO-HNI-TTI-A16</v>
          </cell>
          <cell r="B856" t="str">
            <v>A16YX85 - Cửa hàng OKONO Yên Xá</v>
          </cell>
          <cell r="D856" t="str">
            <v>Thành phố Hà Nội</v>
          </cell>
          <cell r="E856" t="str">
            <v>Huyện Thanh Trì</v>
          </cell>
          <cell r="F856" t="str">
            <v>Xã Tân Triều</v>
          </cell>
          <cell r="G856" t="str">
            <v>HN007</v>
          </cell>
          <cell r="H856" t="str">
            <v>Đỗ Minh Quang</v>
          </cell>
          <cell r="I856" t="str">
            <v>MIENBAC</v>
          </cell>
          <cell r="J856" t="str">
            <v>A16YX85 - Cửa hàng OKONO Yên Xá</v>
          </cell>
          <cell r="K856" t="str">
            <v>85-87 Yên Xá, Xã Tân Triều, huyện Thanh Trì, thành phố Hà Nội</v>
          </cell>
          <cell r="L856" t="str">
            <v/>
          </cell>
          <cell r="M856" t="str">
            <v>85-87 Yên Xá, Xã Tân Triều, huyện Thanh Trì, thành phố Hà Nội</v>
          </cell>
          <cell r="N856">
            <v>36</v>
          </cell>
          <cell r="O856" t="b">
            <v>0</v>
          </cell>
          <cell r="P856" t="str">
            <v>CÔNG TY TNHH MTV THƯƠNG MẠI VÀ DỊCH VỤ NGỌC THƠM</v>
          </cell>
          <cell r="Q856" t="str">
            <v>Miền Bắc</v>
          </cell>
          <cell r="R856" t="str">
            <v>OKONO</v>
          </cell>
        </row>
        <row r="857">
          <cell r="A857" t="str">
            <v>OKONO-HNI-HMI-A17</v>
          </cell>
          <cell r="B857" t="str">
            <v>A17TD202 - Cửa hàng OKONO Trương Định</v>
          </cell>
          <cell r="D857" t="str">
            <v>Thành phố Hà Nội</v>
          </cell>
          <cell r="E857" t="str">
            <v>Quận Hoàng Mai</v>
          </cell>
          <cell r="G857" t="str">
            <v>HN007</v>
          </cell>
          <cell r="H857" t="str">
            <v>Đỗ Minh Quang</v>
          </cell>
          <cell r="I857" t="str">
            <v>MIENBAC</v>
          </cell>
          <cell r="J857" t="str">
            <v>A17TD202 - Cửa hàng OKONO Trương Định</v>
          </cell>
          <cell r="K857" t="str">
            <v>202 Trương Định, quận Hoàng Mai, thành phố Hà Nội</v>
          </cell>
          <cell r="L857" t="str">
            <v/>
          </cell>
          <cell r="M857" t="str">
            <v>202 Trương Định, quận Hoàng Mai, thành phố Hà Nội</v>
          </cell>
          <cell r="N857">
            <v>36</v>
          </cell>
          <cell r="O857" t="b">
            <v>0</v>
          </cell>
          <cell r="P857" t="str">
            <v>CÔNG TY TNHH MTV THƯƠNG MẠI VÀ DỊCH VỤ NGỌC THƠM</v>
          </cell>
          <cell r="Q857" t="str">
            <v>Miền Bắc</v>
          </cell>
          <cell r="R857" t="str">
            <v>OKONO</v>
          </cell>
        </row>
        <row r="858">
          <cell r="A858" t="str">
            <v>OKONO-HNI-NTL-A18</v>
          </cell>
          <cell r="B858" t="str">
            <v>A18MT20- Cửa hàng OKONO 20/14 Mễ Trì</v>
          </cell>
          <cell r="D858" t="str">
            <v>Thành phố Hà Nội</v>
          </cell>
          <cell r="E858" t="str">
            <v>Quận Nam Từ Liêm</v>
          </cell>
          <cell r="G858" t="str">
            <v>HN007</v>
          </cell>
          <cell r="H858" t="str">
            <v>Đỗ Minh Quang</v>
          </cell>
          <cell r="I858" t="str">
            <v>MIENBAC</v>
          </cell>
          <cell r="J858" t="str">
            <v>A18MT20- Cửa hàng OKONO 20/14 Mễ Trì</v>
          </cell>
          <cell r="K858" t="str">
            <v>20/14 Mễ Trì Hạ, Quận Nam Từ Liêm, thành phố Hà Nội</v>
          </cell>
          <cell r="L858" t="str">
            <v/>
          </cell>
          <cell r="M858" t="str">
            <v>20/14 Mễ Trì Hạ, Quận Nam Từ Liêm, thành phố Hà Nội</v>
          </cell>
          <cell r="N858">
            <v>36</v>
          </cell>
          <cell r="O858" t="b">
            <v>0</v>
          </cell>
          <cell r="P858" t="str">
            <v>CÔNG TY TNHH MTV THƯƠNG MẠI VÀ DỊCH VỤ NGỌC THƠM</v>
          </cell>
          <cell r="Q858" t="str">
            <v>Miền Bắc</v>
          </cell>
          <cell r="R858" t="str">
            <v>OKONO</v>
          </cell>
        </row>
        <row r="859">
          <cell r="A859" t="str">
            <v>OKONO-HNI-CGY-A20</v>
          </cell>
          <cell r="B859" t="str">
            <v>A20DKT38 - Cửa hàng OKONO 38/100 Doãn Kế Thiện</v>
          </cell>
          <cell r="D859" t="str">
            <v>Thành phố Hà Nội</v>
          </cell>
          <cell r="E859" t="str">
            <v>Quận Cầu Giấy</v>
          </cell>
          <cell r="G859" t="str">
            <v>HN007</v>
          </cell>
          <cell r="H859" t="str">
            <v>Đỗ Minh Quang</v>
          </cell>
          <cell r="I859" t="str">
            <v>MIENBAC</v>
          </cell>
          <cell r="J859" t="str">
            <v>A20DKT38 - Cửa hàng OKONO 38/100 Doãn Kế Thiện</v>
          </cell>
          <cell r="K859" t="str">
            <v>38/100 Doãn Kế Thiện, Cầu Giấy, Hà Nội</v>
          </cell>
          <cell r="M859" t="str">
            <v>38/100 Doãn Kế Thiện, Cầu Giấy, Hà Nội</v>
          </cell>
          <cell r="N859">
            <v>36</v>
          </cell>
          <cell r="O859" t="b">
            <v>0</v>
          </cell>
          <cell r="P859" t="str">
            <v>CÔNG TY TNHH MTV THƯƠNG MẠI VÀ DỊCH VỤ NGỌC THƠM</v>
          </cell>
          <cell r="Q859" t="str">
            <v>Miền Bắc</v>
          </cell>
          <cell r="R859" t="str">
            <v>OKONO</v>
          </cell>
        </row>
        <row r="860">
          <cell r="A860" t="str">
            <v>OKONO-HNI-TXN-A22</v>
          </cell>
          <cell r="B860" t="str">
            <v>A22KG14 - Cửa hàng OKONO 14 Kim Giang</v>
          </cell>
          <cell r="D860" t="str">
            <v>Thành phố Hà Nội</v>
          </cell>
          <cell r="E860" t="str">
            <v>Quận Thanh Xuân</v>
          </cell>
          <cell r="G860" t="str">
            <v>HN007</v>
          </cell>
          <cell r="H860" t="str">
            <v>Đỗ Minh Quang</v>
          </cell>
          <cell r="I860" t="str">
            <v>MIENBAC</v>
          </cell>
          <cell r="J860" t="str">
            <v>Cửa hàng OKONO 14 Kim Giang</v>
          </cell>
          <cell r="K860" t="str">
            <v>14 Kim Giang, Thanh Xuân, Hà Nội</v>
          </cell>
          <cell r="M860" t="str">
            <v>14 Kim Giang, Thanh Xuân, Hà Nội</v>
          </cell>
          <cell r="N860">
            <v>36</v>
          </cell>
          <cell r="O860" t="b">
            <v>0</v>
          </cell>
          <cell r="P860" t="str">
            <v>CÔNG TY TNHH MTV THƯƠNG MẠI VÀ DỊCH VỤ NGỌC THƠM</v>
          </cell>
          <cell r="Q860" t="str">
            <v>Miền Bắc</v>
          </cell>
          <cell r="R860" t="str">
            <v>OKONO</v>
          </cell>
        </row>
        <row r="861">
          <cell r="A861" t="str">
            <v>OKONO-HNI-TXN-A23</v>
          </cell>
          <cell r="B861" t="str">
            <v>A23TD276 - Cửa hàng OKONO Thượng Đình</v>
          </cell>
          <cell r="D861" t="str">
            <v>Thành phố Hà Nội</v>
          </cell>
          <cell r="E861" t="str">
            <v>Quận Thanh Xuân</v>
          </cell>
          <cell r="G861" t="str">
            <v>HN007</v>
          </cell>
          <cell r="H861" t="str">
            <v>Đỗ Minh Quang</v>
          </cell>
          <cell r="I861" t="str">
            <v>MIENBAC</v>
          </cell>
          <cell r="J861" t="str">
            <v>A23TD276 - Cửa hàng OKONO Thượng Đình</v>
          </cell>
          <cell r="K861" t="str">
            <v>276 Thượng Đình, quận Thanh Xuân, thành phố Hà Nội</v>
          </cell>
          <cell r="L861" t="str">
            <v/>
          </cell>
          <cell r="M861" t="str">
            <v>276 Thượng Đình, quận Thanh Xuân, thành phố Hà Nội</v>
          </cell>
          <cell r="N861">
            <v>36</v>
          </cell>
          <cell r="O861" t="b">
            <v>0</v>
          </cell>
          <cell r="P861" t="str">
            <v>CÔNG TY TNHH MTV THƯƠNG MẠI VÀ DỊCH VỤ NGỌC THƠM</v>
          </cell>
          <cell r="Q861" t="str">
            <v>Miền Bắc</v>
          </cell>
          <cell r="R861" t="str">
            <v>OKONO</v>
          </cell>
        </row>
        <row r="862">
          <cell r="A862" t="str">
            <v>OKONO-HNI-HDG-A24</v>
          </cell>
          <cell r="B862" t="str">
            <v>A24LK75 - Cửa hàng OKONO La Khê</v>
          </cell>
          <cell r="D862" t="str">
            <v>Thành phố Hà Nội</v>
          </cell>
          <cell r="E862" t="str">
            <v>Quận Hà Đông</v>
          </cell>
          <cell r="G862" t="str">
            <v>HN007</v>
          </cell>
          <cell r="H862" t="str">
            <v>Đỗ Minh Quang</v>
          </cell>
          <cell r="I862" t="str">
            <v>MIENBAC</v>
          </cell>
          <cell r="J862" t="str">
            <v>A24LK75 - Cửa hàng OKONO La Khê</v>
          </cell>
          <cell r="K862" t="str">
            <v>75 La Khê, Hà Đông, Hà Nội</v>
          </cell>
          <cell r="L862" t="str">
            <v/>
          </cell>
          <cell r="M862" t="str">
            <v>75 La Khê, Hà Đông, Hà Nội</v>
          </cell>
          <cell r="N862">
            <v>36</v>
          </cell>
          <cell r="O862" t="b">
            <v>0</v>
          </cell>
          <cell r="P862" t="str">
            <v>CÔNG TY TNHH MTV THƯƠNG MẠI VÀ DỊCH VỤ NGỌC THƠM</v>
          </cell>
          <cell r="Q862" t="str">
            <v>Miền Bắc</v>
          </cell>
          <cell r="R862" t="str">
            <v>OKONO</v>
          </cell>
        </row>
        <row r="863">
          <cell r="A863" t="str">
            <v>OKONO-HNI-TXN-A25</v>
          </cell>
          <cell r="B863" t="str">
            <v>A25KT72 - Cửa hàng OKONO Khương Trung</v>
          </cell>
          <cell r="D863" t="str">
            <v>Thành phố Hà Nội</v>
          </cell>
          <cell r="E863" t="str">
            <v>Quận Thanh Xuân</v>
          </cell>
          <cell r="G863" t="str">
            <v>HN007</v>
          </cell>
          <cell r="H863" t="str">
            <v>Đỗ Minh Quang</v>
          </cell>
          <cell r="I863" t="str">
            <v>MIENBAC</v>
          </cell>
          <cell r="J863" t="str">
            <v>A25KT72 - Cửa hàng OKONO Khương Trung</v>
          </cell>
          <cell r="K863" t="str">
            <v>72 Khương Trung, quận Thanh Xuân, thành phố Hà Nội</v>
          </cell>
          <cell r="L863" t="str">
            <v/>
          </cell>
          <cell r="M863" t="str">
            <v>72 Khương Trung, quận Thanh Xuân, thành phố Hà Nội</v>
          </cell>
          <cell r="N863">
            <v>36</v>
          </cell>
          <cell r="O863" t="b">
            <v>0</v>
          </cell>
          <cell r="P863" t="str">
            <v>CÔNG TY TNHH MTV THƯƠNG MẠI VÀ DỊCH VỤ NGỌC THƠM</v>
          </cell>
          <cell r="Q863" t="str">
            <v>Miền Bắc</v>
          </cell>
          <cell r="R863" t="str">
            <v>OKONO</v>
          </cell>
        </row>
        <row r="864">
          <cell r="A864" t="str">
            <v>OKONO-HNI-NTL-A26</v>
          </cell>
          <cell r="B864" t="str">
            <v>A26MT30- Cửa hàng OKONO 30/36 Mễ Trì Thượng</v>
          </cell>
          <cell r="D864" t="str">
            <v>Thành phố Hà Nội</v>
          </cell>
          <cell r="E864" t="str">
            <v>Quận Nam Từ Liêm</v>
          </cell>
          <cell r="G864" t="str">
            <v>HN007</v>
          </cell>
          <cell r="H864" t="str">
            <v>Đỗ Minh Quang</v>
          </cell>
          <cell r="I864" t="str">
            <v>MIENBAC</v>
          </cell>
          <cell r="J864" t="str">
            <v>A26MT30- Cửa hàng OKONO 30/36 Mễ Trì Thượng</v>
          </cell>
          <cell r="K864" t="str">
            <v>30/36 Miếu Đầm, Mễ Trì Thượng, Quận Nam Từ Liêm, thành phố Hà Nội</v>
          </cell>
          <cell r="L864" t="str">
            <v/>
          </cell>
          <cell r="M864" t="str">
            <v>30/36 Miếu Đầm, Mễ Trì Thượng, Quận Nam Từ Liêm, thành phố Hà Nội</v>
          </cell>
          <cell r="N864">
            <v>36</v>
          </cell>
          <cell r="O864" t="b">
            <v>0</v>
          </cell>
          <cell r="P864" t="str">
            <v>CÔNG TY TNHH MTV THƯƠNG MẠI VÀ DỊCH VỤ NGỌC THƠM</v>
          </cell>
          <cell r="Q864" t="str">
            <v>Miền Bắc</v>
          </cell>
          <cell r="R864" t="str">
            <v>OKONO</v>
          </cell>
        </row>
        <row r="865">
          <cell r="A865" t="str">
            <v>OKONO-HNI-HKM-A27</v>
          </cell>
          <cell r="B865" t="str">
            <v>A27PT401- Cửa hàng OKONO 401 Phúc Tân</v>
          </cell>
          <cell r="D865" t="str">
            <v>Thành phố Hà Nội</v>
          </cell>
          <cell r="E865" t="str">
            <v>Quận Hoàn Kiếm</v>
          </cell>
          <cell r="G865" t="str">
            <v>HN007</v>
          </cell>
          <cell r="H865" t="str">
            <v>Đỗ Minh Quang</v>
          </cell>
          <cell r="I865" t="str">
            <v>MIENBAC</v>
          </cell>
          <cell r="J865" t="str">
            <v>A27PT401- Cửa hàng OKONO 401 Phúc Tân</v>
          </cell>
          <cell r="K865" t="str">
            <v>401 Phúc Tân, quận Hoàn Kiếm, thành phố Hà Nội</v>
          </cell>
          <cell r="L865" t="str">
            <v/>
          </cell>
          <cell r="M865" t="str">
            <v>401 Phúc Tân, quận Hoàn Kiếm, thành phố Hà Nội</v>
          </cell>
          <cell r="N865">
            <v>36</v>
          </cell>
          <cell r="O865" t="b">
            <v>0</v>
          </cell>
          <cell r="P865" t="str">
            <v>CÔNG TY TNHH MTV THƯƠNG MẠI VÀ DỊCH VỤ NGỌC THƠM</v>
          </cell>
          <cell r="Q865" t="str">
            <v>Miền Bắc</v>
          </cell>
          <cell r="R865" t="str">
            <v>OKONO</v>
          </cell>
        </row>
        <row r="866">
          <cell r="A866" t="str">
            <v>OKONO-HNI-CGY-A28</v>
          </cell>
          <cell r="B866" t="str">
            <v>A28HN12-170 - Cửa hàng OKONO 12/170 Hoàng Ngân</v>
          </cell>
          <cell r="D866" t="str">
            <v>Thành phố Hà Nội</v>
          </cell>
          <cell r="E866" t="str">
            <v>Quận Cầu Giấy</v>
          </cell>
          <cell r="G866" t="str">
            <v>HN007</v>
          </cell>
          <cell r="H866" t="str">
            <v>Đỗ Minh Quang</v>
          </cell>
          <cell r="I866" t="str">
            <v>MIENBAC</v>
          </cell>
          <cell r="J866" t="str">
            <v>A28HN12-170 - Cửa hàng OKONO 12/170 Hoàng Ngân</v>
          </cell>
          <cell r="K866" t="str">
            <v>12/170 Hoàng Ngân, quận Cầu Giấy, thành phố Hà Nội</v>
          </cell>
          <cell r="L866" t="str">
            <v/>
          </cell>
          <cell r="M866" t="str">
            <v>12/170 Hoàng Ngân, quận Cầu Giấy, thành phố Hà Nội</v>
          </cell>
          <cell r="N866">
            <v>36</v>
          </cell>
          <cell r="O866" t="b">
            <v>0</v>
          </cell>
          <cell r="P866" t="str">
            <v>CÔNG TY TNHH MTV THƯƠNG MẠI VÀ DỊCH VỤ NGỌC THƠM</v>
          </cell>
          <cell r="Q866" t="str">
            <v>Miền Bắc</v>
          </cell>
          <cell r="R866" t="str">
            <v>OKONO</v>
          </cell>
        </row>
        <row r="867">
          <cell r="A867" t="str">
            <v>OKONO-HNI-DDA-A30</v>
          </cell>
          <cell r="B867" t="str">
            <v>A30HC70 - Cửa hàng OKONO Hoàng Cầu</v>
          </cell>
          <cell r="D867" t="str">
            <v>Thành phố Hà Nội</v>
          </cell>
          <cell r="E867" t="str">
            <v>Quận Bắc Từ Liêm</v>
          </cell>
          <cell r="G867" t="str">
            <v>HN007</v>
          </cell>
          <cell r="H867" t="str">
            <v>Đỗ Minh Quang</v>
          </cell>
          <cell r="I867" t="str">
            <v>MIENBAC</v>
          </cell>
          <cell r="J867" t="str">
            <v>A30HC70 - Cửa hàng OKONO Hoàng Cầu</v>
          </cell>
          <cell r="K867" t="str">
            <v>Số 70/30 Hoàng Cầu, Đống Đa, thành phố Hà Nội</v>
          </cell>
          <cell r="L867" t="str">
            <v/>
          </cell>
          <cell r="M867" t="str">
            <v>Số 70/30 Hoàng Cầu, Đống Đa, thành phố Hà Nội</v>
          </cell>
          <cell r="N867">
            <v>36</v>
          </cell>
          <cell r="O867" t="b">
            <v>0</v>
          </cell>
          <cell r="P867" t="str">
            <v>CÔNG TY TNHH MTV THƯƠNG MẠI VÀ DỊCH VỤ NGỌC THƠM</v>
          </cell>
          <cell r="Q867" t="str">
            <v>Miền Bắc</v>
          </cell>
          <cell r="R867" t="str">
            <v>OKONO</v>
          </cell>
        </row>
        <row r="868">
          <cell r="A868" t="str">
            <v>OKONO-HNI-BTL-A31</v>
          </cell>
          <cell r="B868" t="str">
            <v>A31LVH85 - Cửa hàng OKONO Lê Văn Hiến</v>
          </cell>
          <cell r="D868" t="str">
            <v>Thành phố Hà Nội</v>
          </cell>
          <cell r="E868" t="str">
            <v>Quận Bắc Từ Liêm</v>
          </cell>
          <cell r="G868" t="str">
            <v>HN007</v>
          </cell>
          <cell r="H868" t="str">
            <v>Đỗ Minh Quang</v>
          </cell>
          <cell r="I868" t="str">
            <v>MIENBAC</v>
          </cell>
          <cell r="J868" t="str">
            <v>A31LVH85 - Cửa hàng OKONO Lê Văn Hiến</v>
          </cell>
          <cell r="K868" t="str">
            <v>85 Lê Văn Hiến, Bắc Từ Liêm, thành phố Hà Nội</v>
          </cell>
          <cell r="L868" t="str">
            <v/>
          </cell>
          <cell r="M868" t="str">
            <v>85 Lê Văn Hiến, Bắc Từ Liêm, thành phố Hà Nội</v>
          </cell>
          <cell r="N868">
            <v>36</v>
          </cell>
          <cell r="O868" t="b">
            <v>0</v>
          </cell>
          <cell r="P868" t="str">
            <v>CÔNG TY TNHH MTV THƯƠNG MẠI VÀ DỊCH VỤ NGỌC THƠM</v>
          </cell>
          <cell r="Q868" t="str">
            <v>Miền Bắc</v>
          </cell>
          <cell r="R868" t="str">
            <v>OKONO</v>
          </cell>
        </row>
        <row r="869">
          <cell r="A869" t="str">
            <v>OKONO-HNI-BTL-A32</v>
          </cell>
          <cell r="B869" t="str">
            <v>A32PDL64 - Cửa hàng OKONO 64 Pháo Đài Láng</v>
          </cell>
          <cell r="D869" t="str">
            <v>Thành phố Hà Nội</v>
          </cell>
          <cell r="E869" t="str">
            <v>Quận Bắc Từ Liêm</v>
          </cell>
          <cell r="G869" t="str">
            <v>HN007</v>
          </cell>
          <cell r="H869" t="str">
            <v>Đỗ Minh Quang</v>
          </cell>
          <cell r="I869" t="str">
            <v>MIENBAC</v>
          </cell>
          <cell r="J869" t="str">
            <v>A32PDL64 - Cửa hàng OKONO 64 Pháo Đài Láng</v>
          </cell>
          <cell r="K869" t="str">
            <v>64 Pháo Đài Láng, phường Láng Thượng, quận Đống Đa, thành phố Hà Nội</v>
          </cell>
          <cell r="L869" t="str">
            <v/>
          </cell>
          <cell r="M869" t="str">
            <v>64 Pháo Đài Láng, phường Láng Thượng, quận Đống Đa, thành phố Hà Nội</v>
          </cell>
          <cell r="N869">
            <v>36</v>
          </cell>
          <cell r="O869" t="b">
            <v>0</v>
          </cell>
          <cell r="P869" t="str">
            <v>CÔNG TY TNHH MTV THƯƠNG MẠI VÀ DỊCH VỤ NGỌC THƠM</v>
          </cell>
          <cell r="Q869" t="str">
            <v>Miền Bắc</v>
          </cell>
          <cell r="R869" t="str">
            <v>OKONO</v>
          </cell>
        </row>
        <row r="870">
          <cell r="A870" t="str">
            <v>OKONO-HNI-BDH-A33</v>
          </cell>
          <cell r="B870" t="str">
            <v>A33PT208 - Cửa hàng OKONO 208 Phúc Tân</v>
          </cell>
          <cell r="D870" t="str">
            <v>Thành phố Hà Nội</v>
          </cell>
          <cell r="E870" t="str">
            <v>Quận Ba Đình</v>
          </cell>
          <cell r="G870" t="str">
            <v>HN007</v>
          </cell>
          <cell r="H870" t="str">
            <v>Đỗ Minh Quang</v>
          </cell>
          <cell r="I870" t="str">
            <v>MIENBAC</v>
          </cell>
          <cell r="J870" t="str">
            <v>A33PT208 - Cửa hàng OKONO 208 Phúc Tân</v>
          </cell>
          <cell r="K870" t="str">
            <v>208 Phúc Tân, quận Ba Đình, thành phố Hà Nội</v>
          </cell>
          <cell r="L870" t="str">
            <v/>
          </cell>
          <cell r="M870" t="str">
            <v>208 Phúc Tân, quận Ba Đình, thành phố Hà Nội</v>
          </cell>
          <cell r="N870">
            <v>36</v>
          </cell>
          <cell r="O870" t="b">
            <v>0</v>
          </cell>
          <cell r="P870" t="str">
            <v>CÔNG TY TNHH MTV THƯƠNG MẠI VÀ DỊCH VỤ NGỌC THƠM</v>
          </cell>
          <cell r="Q870" t="str">
            <v>Miền Bắc</v>
          </cell>
          <cell r="R870" t="str">
            <v>OKONO</v>
          </cell>
        </row>
        <row r="871">
          <cell r="A871" t="str">
            <v>OKONO-HNI-TXN-A34</v>
          </cell>
          <cell r="B871" t="str">
            <v>A34TK44 - Cửa hàng OKONO 44 Triều Khúc</v>
          </cell>
          <cell r="D871" t="str">
            <v>Thành phố Hà Nội</v>
          </cell>
          <cell r="E871" t="str">
            <v>Quận Thanh Xuân</v>
          </cell>
          <cell r="G871" t="str">
            <v>HN007</v>
          </cell>
          <cell r="H871" t="str">
            <v>Đỗ Minh Quang</v>
          </cell>
          <cell r="I871" t="str">
            <v>MIENBAC</v>
          </cell>
          <cell r="J871" t="str">
            <v>A34TK44 - Cửa hàng OKONO 44 Triều Khúc</v>
          </cell>
          <cell r="K871" t="str">
            <v>Số 44 Triều Khúc, Thanh Xuân Nam, quận Thanh Xuân, thành phố Hà Nội</v>
          </cell>
          <cell r="L871" t="str">
            <v/>
          </cell>
          <cell r="M871" t="str">
            <v>Số 44 Triều Khúc, Thanh Xuân Nam, quận Thanh Xuân, thành phố Hà Nội</v>
          </cell>
          <cell r="N871">
            <v>36</v>
          </cell>
          <cell r="O871" t="b">
            <v>0</v>
          </cell>
          <cell r="P871" t="str">
            <v>CÔNG TY TNHH MTV THƯƠNG MẠI VÀ DỊCH VỤ NGỌC THƠM</v>
          </cell>
          <cell r="Q871" t="str">
            <v>Miền Bắc</v>
          </cell>
          <cell r="R871" t="str">
            <v>OKONO</v>
          </cell>
        </row>
        <row r="872">
          <cell r="A872" t="str">
            <v>OKONO-HNI-CGY-A35</v>
          </cell>
          <cell r="B872" t="str">
            <v>A35TDH110 - Cửa hàng OKONO Trần Duy Hưng</v>
          </cell>
          <cell r="D872" t="str">
            <v>Thành phố Hà Nội</v>
          </cell>
          <cell r="E872" t="str">
            <v>Quận Cầu Giấy</v>
          </cell>
          <cell r="G872" t="str">
            <v>HN007</v>
          </cell>
          <cell r="H872" t="str">
            <v>Đỗ Minh Quang</v>
          </cell>
          <cell r="I872" t="str">
            <v>MIENBAC</v>
          </cell>
          <cell r="J872" t="str">
            <v>A35TDH110 - Cửa hàng OKONO Trần Duy Hưng</v>
          </cell>
          <cell r="K872" t="str">
            <v>Số 15B, ngõ 110 Trần Duy Hưng, phường Trung Hòa, quận Cầu Giấy, thành phố Hà Nội</v>
          </cell>
          <cell r="L872" t="str">
            <v/>
          </cell>
          <cell r="M872" t="str">
            <v>Số 15B, ngõ 110 Trần Duy Hưng, phường Trung Hòa, quận Cầu Giấy, thành phố Hà Nội</v>
          </cell>
          <cell r="N872">
            <v>36</v>
          </cell>
          <cell r="O872" t="b">
            <v>0</v>
          </cell>
          <cell r="P872" t="str">
            <v>CÔNG TY TNHH MTV THƯƠNG MẠI VÀ DỊCH VỤ NGỌC THƠM</v>
          </cell>
          <cell r="Q872" t="str">
            <v>Miền Bắc</v>
          </cell>
          <cell r="R872" t="str">
            <v>OKONO</v>
          </cell>
        </row>
        <row r="873">
          <cell r="A873" t="str">
            <v>OKONO-HNI-BTL-A36</v>
          </cell>
          <cell r="B873" t="str">
            <v>A36TC223 - Cửa hàng OKONO Xuân Đỉnh</v>
          </cell>
          <cell r="D873" t="str">
            <v>Thành phố Hà Nội</v>
          </cell>
          <cell r="E873" t="str">
            <v>Quận Bắc Từ Liêm</v>
          </cell>
          <cell r="F873" t="str">
            <v>Phường Xuân Đỉnh</v>
          </cell>
          <cell r="G873" t="str">
            <v>HN007</v>
          </cell>
          <cell r="H873" t="str">
            <v>Đỗ Minh Quang</v>
          </cell>
          <cell r="I873" t="str">
            <v>MIENBAC</v>
          </cell>
          <cell r="J873" t="str">
            <v>A36TC223 - Cửa hàng OKONO Xuân Đỉnh</v>
          </cell>
          <cell r="K873" t="str">
            <v>số 126 ngõ 355 Xuân Đỉnh, quận Bắc Từ Liêm, thành phố Hà Nội</v>
          </cell>
          <cell r="L873" t="str">
            <v/>
          </cell>
          <cell r="M873" t="str">
            <v>số 126 ngõ 355 Xuân Đỉnh, quận Bắc Từ Liêm, thành phố Hà Nội</v>
          </cell>
          <cell r="N873">
            <v>36</v>
          </cell>
          <cell r="O873" t="b">
            <v>0</v>
          </cell>
          <cell r="P873" t="str">
            <v>CÔNG TY TNHH MTV THƯƠNG MẠI VÀ DỊCH VỤ NGỌC THƠM</v>
          </cell>
          <cell r="Q873" t="str">
            <v>Miền Bắc</v>
          </cell>
          <cell r="R873" t="str">
            <v>OKONO</v>
          </cell>
        </row>
        <row r="874">
          <cell r="A874" t="str">
            <v>OKONO-HNI-HDG-A38</v>
          </cell>
          <cell r="B874" t="str">
            <v>A38PL - Cửa hàng OKONO Phú Lãm</v>
          </cell>
          <cell r="D874" t="str">
            <v>Thành phố Hà Nội</v>
          </cell>
          <cell r="E874" t="str">
            <v>Quận Hà Đông</v>
          </cell>
          <cell r="G874" t="str">
            <v>HN007</v>
          </cell>
          <cell r="H874" t="str">
            <v>Đỗ Minh Quang</v>
          </cell>
          <cell r="I874" t="str">
            <v>MIENBAC</v>
          </cell>
          <cell r="J874" t="str">
            <v>A38PL - Cửa hàng OKONO Phú Lãm</v>
          </cell>
          <cell r="K874" t="str">
            <v>Kiot 02-03 tòa nhà dự án Phú Lãm, Hà Đông, thành phố Hà Nội</v>
          </cell>
          <cell r="L874" t="str">
            <v/>
          </cell>
          <cell r="M874" t="str">
            <v>Kiot 02-03 tòa nhà dự án Phú Lãm, Hà Đông, thành phố Hà Nội</v>
          </cell>
          <cell r="N874">
            <v>36</v>
          </cell>
          <cell r="O874" t="b">
            <v>0</v>
          </cell>
          <cell r="P874" t="str">
            <v>CÔNG TY TNHH MTV THƯƠNG MẠI VÀ DỊCH VỤ NGỌC THƠM</v>
          </cell>
          <cell r="Q874" t="str">
            <v>Miền Bắc</v>
          </cell>
          <cell r="R874" t="str">
            <v>OKONO</v>
          </cell>
        </row>
        <row r="875">
          <cell r="A875" t="str">
            <v>OKONO-BNH-01-BN01</v>
          </cell>
          <cell r="B875" t="str">
            <v>BN01 - Cửa hàng OKONO Bắc Ninh</v>
          </cell>
          <cell r="D875" t="str">
            <v>Bắc Ninh</v>
          </cell>
          <cell r="E875" t="str">
            <v>Thành phố Bắc Ninh</v>
          </cell>
          <cell r="F875" t="str">
            <v>Phường Vũ Ninh</v>
          </cell>
          <cell r="K875" t="str">
            <v>Đường Kinh Dương Vương, Phường Vũ Ninh, TP Bắc Ninh, Tỉnh Bắc Ninh</v>
          </cell>
          <cell r="M875" t="str">
            <v>Đường Kinh Dương Vương, Phường Vũ Ninh, TP Bắc Ninh, Tỉnh Bắc Ninh</v>
          </cell>
          <cell r="N875">
            <v>36</v>
          </cell>
          <cell r="O875" t="b">
            <v>0</v>
          </cell>
          <cell r="P875" t="str">
            <v>CÔNG TY TNHH MTV THƯƠNG MẠI VÀ DỊCH VỤ NGỌC THƠM</v>
          </cell>
          <cell r="Q875" t="str">
            <v>Miền Bắc</v>
          </cell>
          <cell r="R875" t="str">
            <v>OKONO</v>
          </cell>
        </row>
        <row r="876">
          <cell r="A876" t="e">
            <v>#N/A</v>
          </cell>
          <cell r="B876" t="str">
            <v>HỘ KINH DOANH PHÚC HẬU</v>
          </cell>
          <cell r="D876" t="str">
            <v>Thành phố Hà Nội</v>
          </cell>
          <cell r="F876" t="str">
            <v>Phường Ngọc Hà</v>
          </cell>
          <cell r="I876" t="str">
            <v>MIENBAC</v>
          </cell>
          <cell r="L876" t="str">
            <v>017192001055</v>
          </cell>
          <cell r="M876" t="str">
            <v>Số 10, ngõ 62, phố Vĩnh Phúc, Phường Ngọc Hà, TP Hà Nội, Việt Nam.</v>
          </cell>
          <cell r="O876" t="b">
            <v>0</v>
          </cell>
          <cell r="P876" t="str">
            <v>CÔNG TY TNHH MTV THƯƠNG MẠI VÀ DỊCH VỤ NGỌC THƠM</v>
          </cell>
          <cell r="Q876" t="str">
            <v>Miền Bắc</v>
          </cell>
          <cell r="R876" t="str">
            <v>PHUCHAU</v>
          </cell>
        </row>
        <row r="877">
          <cell r="A877" t="str">
            <v>KL-HTH-01-PHUSON</v>
          </cell>
          <cell r="B877" t="str">
            <v>CÔNG TY TNHH THƯƠNG MẠI TỔNG HỢP VÀ DỊCH VỤ PHÚ SƠN</v>
          </cell>
          <cell r="D877" t="str">
            <v>Hà Tĩnh</v>
          </cell>
          <cell r="I877" t="str">
            <v>MIENBAC</v>
          </cell>
          <cell r="L877" t="str">
            <v>3002185400</v>
          </cell>
          <cell r="M877" t="str">
            <v>Số 869, đường Lê Thái Tổ, Phường Kỳ Liên, Thị xã Kỳ Anh, Tỉnh Hà Tĩnh, Việt Nam</v>
          </cell>
          <cell r="O877" t="b">
            <v>0</v>
          </cell>
          <cell r="P877" t="str">
            <v>CÔNG TY TNHH MTV THƯƠNG MẠI VÀ DỊCH VỤ NGỌC THƠM</v>
          </cell>
          <cell r="Q877" t="str">
            <v>Miền Bắc</v>
          </cell>
          <cell r="R877" t="str">
            <v>PHUSON</v>
          </cell>
        </row>
        <row r="878">
          <cell r="A878" t="str">
            <v>PTMART-HNI-HMI-23661</v>
          </cell>
          <cell r="B878" t="str">
            <v>CÔNG TY CỔ PHẦN PT</v>
          </cell>
          <cell r="D878" t="str">
            <v>Thành phố Hà Nội</v>
          </cell>
          <cell r="L878" t="str">
            <v>0109023661</v>
          </cell>
          <cell r="M878" t="str">
            <v>Tầng 2, Toà nhà Vinaconex 7, số 19 Đại từ, Phường Hoàng Mai, Thành phố Hà Nội, Việt Nam</v>
          </cell>
          <cell r="N878">
            <v>56</v>
          </cell>
          <cell r="O878" t="b">
            <v>0</v>
          </cell>
          <cell r="P878" t="str">
            <v>C6 HÀ NỘI</v>
          </cell>
          <cell r="Q878" t="str">
            <v>Miền Bắc</v>
          </cell>
          <cell r="R878" t="str">
            <v>PTMART</v>
          </cell>
        </row>
        <row r="879">
          <cell r="A879" t="str">
            <v>PTMART-HNI-HBT-0001</v>
          </cell>
          <cell r="B879" t="str">
            <v>PTMart 201 Minh Khai</v>
          </cell>
          <cell r="C879" t="str">
            <v/>
          </cell>
          <cell r="D879" t="str">
            <v>Thành phố Hà Nội</v>
          </cell>
          <cell r="E879" t="str">
            <v>Quận Hai Bà Trưng</v>
          </cell>
          <cell r="G879" t="str">
            <v>HN007</v>
          </cell>
          <cell r="H879" t="str">
            <v>Đỗ Minh Quang</v>
          </cell>
          <cell r="I879" t="str">
            <v>MIENBAC;5%</v>
          </cell>
          <cell r="K879" t="str">
            <v>Sảnh S2, chung cư Hinode, 201 Minh Khai, Hai Bà Trưng, HN. sđt 0984866201</v>
          </cell>
          <cell r="M879" t="str">
            <v>Sảnh S2, chung cư Hinode, 201 Minh Khai, Hai Bà Trưng, HN</v>
          </cell>
          <cell r="O879" t="b">
            <v>0</v>
          </cell>
          <cell r="P879" t="str">
            <v>CÔNG TY TNHH MTV THƯƠNG MẠI VÀ DỊCH VỤ NGỌC THƠM</v>
          </cell>
          <cell r="Q879" t="str">
            <v>Miền Bắc</v>
          </cell>
          <cell r="R879" t="str">
            <v>PTMART</v>
          </cell>
        </row>
        <row r="880">
          <cell r="A880" t="str">
            <v>PTMART-HNI-TXN-0002</v>
          </cell>
          <cell r="B880" t="str">
            <v>PTMart 90 Nguyễn Tuân</v>
          </cell>
          <cell r="C880" t="str">
            <v/>
          </cell>
          <cell r="D880" t="str">
            <v>Thành phố Hà Nội</v>
          </cell>
          <cell r="G880" t="str">
            <v>HN007</v>
          </cell>
          <cell r="H880" t="str">
            <v>Đỗ Minh Quang</v>
          </cell>
          <cell r="I880" t="str">
            <v>MIENBAC;5%</v>
          </cell>
          <cell r="K880" t="str">
            <v>Sảnh HH1, chung cư Sông Đà 7, 90 Nguyễn Tuân, HN. Sđt 0962825090</v>
          </cell>
          <cell r="M880" t="str">
            <v>Sảnh HH1, chung cư Sông Đà 7, 90 Nguyễn Tuân, HN</v>
          </cell>
          <cell r="O880" t="b">
            <v>0</v>
          </cell>
          <cell r="P880" t="str">
            <v>CÔNG TY TNHH MTV THƯƠNG MẠI VÀ DỊCH VỤ NGỌC THƠM</v>
          </cell>
          <cell r="Q880" t="str">
            <v>Miền Bắc</v>
          </cell>
          <cell r="R880" t="str">
            <v>PTMART</v>
          </cell>
        </row>
        <row r="881">
          <cell r="A881" t="str">
            <v>PTMART-HNI-TXN-0003</v>
          </cell>
          <cell r="B881" t="str">
            <v>PTMart 47 Nguyễn Tuân</v>
          </cell>
          <cell r="C881" t="str">
            <v/>
          </cell>
          <cell r="D881" t="str">
            <v>Thành phố Hà Nội</v>
          </cell>
          <cell r="G881" t="str">
            <v>HN007</v>
          </cell>
          <cell r="H881" t="str">
            <v>Đỗ Minh Quang</v>
          </cell>
          <cell r="I881" t="str">
            <v>MIENBAC;5%</v>
          </cell>
          <cell r="K881" t="str">
            <v>47 Nguyễn Tuân, HN</v>
          </cell>
          <cell r="M881" t="str">
            <v>47 Nguyễn Tuân, HN</v>
          </cell>
          <cell r="O881" t="b">
            <v>0</v>
          </cell>
          <cell r="P881" t="str">
            <v>CÔNG TY TNHH MTV THƯƠNG MẠI VÀ DỊCH VỤ NGỌC THƠM</v>
          </cell>
          <cell r="Q881" t="str">
            <v>Miền Bắc</v>
          </cell>
          <cell r="R881" t="str">
            <v>PTMART</v>
          </cell>
        </row>
        <row r="882">
          <cell r="A882" t="str">
            <v>PTMART-HNI-TXN-0004</v>
          </cell>
          <cell r="B882" t="str">
            <v>PTMart 143 Nguyễn Tuân</v>
          </cell>
          <cell r="C882" t="str">
            <v/>
          </cell>
          <cell r="D882" t="str">
            <v>Thành phố Hà Nội</v>
          </cell>
          <cell r="G882" t="str">
            <v>HN007</v>
          </cell>
          <cell r="H882" t="str">
            <v>Đỗ Minh Quang</v>
          </cell>
          <cell r="I882" t="str">
            <v>MIENBAC;5%</v>
          </cell>
          <cell r="K882" t="str">
            <v>Sảnh A2B, chung cư Imperia, 143 Nguyễn Tuân - 0967.186.143</v>
          </cell>
          <cell r="M882" t="str">
            <v>Sảnh A2B, chung cư Imperia, 143 Nguyễn Tuân</v>
          </cell>
          <cell r="O882" t="b">
            <v>0</v>
          </cell>
          <cell r="P882" t="str">
            <v>CÔNG TY TNHH MTV THƯƠNG MẠI VÀ DỊCH VỤ NGỌC THƠM</v>
          </cell>
          <cell r="Q882" t="str">
            <v>Miền Bắc</v>
          </cell>
          <cell r="R882" t="str">
            <v>PTMART</v>
          </cell>
        </row>
        <row r="883">
          <cell r="A883" t="str">
            <v>PTMART-HNI-CGY-0005</v>
          </cell>
          <cell r="B883" t="str">
            <v>PTMart (Chị Trang)</v>
          </cell>
          <cell r="C883" t="str">
            <v/>
          </cell>
          <cell r="D883" t="str">
            <v>Thành phố Hà Nội</v>
          </cell>
          <cell r="E883" t="str">
            <v>Quận Cầu Giấy</v>
          </cell>
          <cell r="G883" t="str">
            <v>HN007</v>
          </cell>
          <cell r="H883" t="str">
            <v>Đỗ Minh Quang</v>
          </cell>
          <cell r="I883" t="str">
            <v>MIENBAC</v>
          </cell>
          <cell r="M883" t="str">
            <v>Nhà 09 lô TT-02 khu liền kề HD MON ngõ 2, phố Hàm nghi, HN</v>
          </cell>
          <cell r="O883" t="b">
            <v>0</v>
          </cell>
          <cell r="P883" t="str">
            <v>CÔNG TY TNHH MTV THƯƠNG MẠI VÀ DỊCH VỤ NGỌC THƠM</v>
          </cell>
          <cell r="Q883" t="str">
            <v>Miền Bắc</v>
          </cell>
          <cell r="R883" t="str">
            <v>PTMART</v>
          </cell>
        </row>
        <row r="884">
          <cell r="A884" t="str">
            <v>PTMART-HNI-HMI-0006</v>
          </cell>
          <cell r="B884" t="str">
            <v>PTmart Đại Từ</v>
          </cell>
          <cell r="C884" t="str">
            <v/>
          </cell>
          <cell r="D884" t="str">
            <v>Thành phố Hà Nội</v>
          </cell>
          <cell r="G884" t="str">
            <v>HN007</v>
          </cell>
          <cell r="H884" t="str">
            <v>Đỗ Minh Quang</v>
          </cell>
          <cell r="I884" t="str">
            <v>MIENBAC;5%</v>
          </cell>
          <cell r="K884" t="str">
            <v>32 Đại Từ, HN - 0966806432</v>
          </cell>
          <cell r="M884" t="str">
            <v>32 Đại Từ, HN</v>
          </cell>
          <cell r="O884" t="b">
            <v>0</v>
          </cell>
          <cell r="P884" t="str">
            <v>CÔNG TY TNHH MTV THƯƠNG MẠI VÀ DỊCH VỤ NGỌC THƠM</v>
          </cell>
          <cell r="Q884" t="str">
            <v>Miền Bắc</v>
          </cell>
          <cell r="R884" t="str">
            <v>PTMART</v>
          </cell>
        </row>
        <row r="885">
          <cell r="A885" t="str">
            <v>PTMART-HNI-HDG-0007</v>
          </cell>
          <cell r="B885" t="str">
            <v>PT Mart Hà Đông</v>
          </cell>
          <cell r="C885" t="str">
            <v/>
          </cell>
          <cell r="D885" t="str">
            <v>Thành phố Hà Nội</v>
          </cell>
          <cell r="G885" t="str">
            <v>HN007</v>
          </cell>
          <cell r="H885" t="str">
            <v>Đỗ Minh Quang</v>
          </cell>
          <cell r="I885" t="str">
            <v>MIENBAC;5%</v>
          </cell>
          <cell r="K885" t="str">
            <v>Tầng 1, Chung cư Samsora, 105 Chu Văn An, Hà Đông - 0982790105</v>
          </cell>
          <cell r="M885" t="str">
            <v>105 Chu Văn An, Hà Đông, HN</v>
          </cell>
          <cell r="O885" t="b">
            <v>0</v>
          </cell>
          <cell r="P885" t="str">
            <v>CÔNG TY TNHH MTV THƯƠNG MẠI VÀ DỊCH VỤ NGỌC THƠM</v>
          </cell>
          <cell r="Q885" t="str">
            <v>Miền Bắc</v>
          </cell>
          <cell r="R885" t="str">
            <v>PTMART</v>
          </cell>
        </row>
        <row r="886">
          <cell r="A886" t="str">
            <v>PTMART-HNI-HDG-0008</v>
          </cell>
          <cell r="B886" t="str">
            <v>PTMart Terra An Hưng</v>
          </cell>
          <cell r="C886" t="str">
            <v/>
          </cell>
          <cell r="D886" t="str">
            <v>Thành phố Hà Nội</v>
          </cell>
          <cell r="E886" t="str">
            <v>Quận Hà Đông</v>
          </cell>
          <cell r="G886" t="str">
            <v>HN007</v>
          </cell>
          <cell r="H886" t="str">
            <v>Đỗ Minh Quang</v>
          </cell>
          <cell r="I886" t="str">
            <v>MIENBAC;5%</v>
          </cell>
          <cell r="K886" t="str">
            <v>Căn DV06- TÒA V1, CHUNG CƯ TERRA AN HƯNG, KĐT AN HƯNG, ĐƯỜNG TỔ HỮU, P. LA KHÊ, Q. HÀ ĐÔNG, HÀ NỘI. 0983546106</v>
          </cell>
          <cell r="M886" t="str">
            <v>Căn DV06, tòa V1, CC Terra An Hưng, KĐT An Hưng, đường Tố Hữu, P.La Khê, Q.Hà Đông, HN</v>
          </cell>
          <cell r="O886" t="b">
            <v>0</v>
          </cell>
          <cell r="P886" t="str">
            <v>CÔNG TY TNHH MTV THƯƠNG MẠI VÀ DỊCH VỤ NGỌC THƠM</v>
          </cell>
          <cell r="Q886" t="str">
            <v>Miền Bắc</v>
          </cell>
          <cell r="R886" t="str">
            <v>PTMART</v>
          </cell>
        </row>
        <row r="887">
          <cell r="A887" t="str">
            <v>PTMART-HNI-HBT-0009</v>
          </cell>
          <cell r="B887" t="str">
            <v>PTMart 505 Minh Khai</v>
          </cell>
          <cell r="C887" t="str">
            <v/>
          </cell>
          <cell r="D887" t="str">
            <v>Thành phố Hà Nội</v>
          </cell>
          <cell r="E887" t="str">
            <v>Quận Hai Bà Trưng</v>
          </cell>
          <cell r="G887" t="str">
            <v>HN007</v>
          </cell>
          <cell r="H887" t="str">
            <v>Đỗ Minh Quang</v>
          </cell>
          <cell r="I887" t="str">
            <v>MIENBAC;5%</v>
          </cell>
          <cell r="K887" t="str">
            <v>TTTM Sảnh A, khu chung cư Hòa BÌnh Green City, 505 Minh Khai, phường Vĩnh Tuy, quận Hai Bà Trưng, thành phố Hà Nội</v>
          </cell>
          <cell r="M887" t="str">
            <v>TTTM Sảnh A, khu chung cư Hòa BÌnh Green City, 505 Minh Khai, phường Vĩnh Tuy, quận Hai Bà Trưng, thành phố Hà Nội</v>
          </cell>
          <cell r="O887" t="b">
            <v>0</v>
          </cell>
          <cell r="P887" t="str">
            <v>CÔNG TY TNHH MTV THƯƠNG MẠI VÀ DỊCH VỤ NGỌC THƠM</v>
          </cell>
          <cell r="Q887" t="str">
            <v>Miền Bắc</v>
          </cell>
          <cell r="R887" t="str">
            <v>PTMART</v>
          </cell>
        </row>
        <row r="888">
          <cell r="A888" t="str">
            <v>PTMART-HNI-TXN-0010</v>
          </cell>
          <cell r="B888" t="str">
            <v>PTMart Sảnh G2 số 2 Kim Giang</v>
          </cell>
          <cell r="C888" t="str">
            <v/>
          </cell>
          <cell r="D888" t="str">
            <v>Thành phố Hà Nội</v>
          </cell>
          <cell r="E888" t="str">
            <v>Quận Thanh Xuân</v>
          </cell>
          <cell r="G888" t="str">
            <v>HN008</v>
          </cell>
          <cell r="H888" t="str">
            <v>Nguyễn Minh Sơn</v>
          </cell>
          <cell r="I888" t="str">
            <v>MIENBAC;5%</v>
          </cell>
          <cell r="K888" t="str">
            <v>Sảnh G2 số 2 Kim Giang, Phường Kim Giang, Quận Thanh Xuân, Thành phố Hà Nội</v>
          </cell>
          <cell r="M888" t="str">
            <v>Sảnh G2 số 2 Kim Giang, Phường Kim Giang, Quận Thanh Xuân, Thành phố Hà Nội</v>
          </cell>
          <cell r="O888" t="b">
            <v>0</v>
          </cell>
          <cell r="P888" t="str">
            <v>CÔNG TY TNHH MTV THƯƠNG MẠI VÀ DỊCH VỤ NGỌC THƠM</v>
          </cell>
          <cell r="Q888" t="str">
            <v>Miền Bắc</v>
          </cell>
          <cell r="R888" t="str">
            <v>PTMART</v>
          </cell>
        </row>
        <row r="889">
          <cell r="A889" t="str">
            <v>PTMART-HNI-HDG-0011</v>
          </cell>
          <cell r="B889" t="str">
            <v>PTMart Tầng 1 Tòa nhà Phú Thịnh Green Park</v>
          </cell>
          <cell r="C889" t="str">
            <v/>
          </cell>
          <cell r="D889" t="str">
            <v>Thành phố Hà Nội</v>
          </cell>
          <cell r="G889" t="str">
            <v>HN009</v>
          </cell>
          <cell r="H889" t="str">
            <v>Vũ Anh Tuấn</v>
          </cell>
          <cell r="I889" t="str">
            <v>MIENBAC;5%</v>
          </cell>
          <cell r="K889" t="str">
            <v>Tầng 1 Tòa nhà Phú Thịnh Green Park, Trung tâm hành chính quận Hà Đông, Hà Cầu, Hà Đông</v>
          </cell>
          <cell r="M889" t="str">
            <v>Tầng 1 Tòa nhà Phú Thịnh Green Park, Trung tâm hành chính quận Hà Đông, Hà Cầu, Hà Đông</v>
          </cell>
          <cell r="O889" t="b">
            <v>0</v>
          </cell>
          <cell r="P889" t="str">
            <v>CÔNG TY TNHH MTV THƯƠNG MẠI VÀ DỊCH VỤ NGỌC THƠM</v>
          </cell>
          <cell r="Q889" t="str">
            <v>Miền Bắc</v>
          </cell>
          <cell r="R889" t="str">
            <v>PTMART</v>
          </cell>
        </row>
        <row r="890">
          <cell r="A890" t="str">
            <v>KL-HNI-HDG-QUYENC6HN</v>
          </cell>
          <cell r="B890" t="str">
            <v>Nguyễn Đình Quyền</v>
          </cell>
          <cell r="D890" t="str">
            <v>Thành phố Hà Nội</v>
          </cell>
          <cell r="G890" t="str">
            <v>HN006</v>
          </cell>
          <cell r="H890" t="str">
            <v>Phan Trọng Cường</v>
          </cell>
          <cell r="M890" t="str">
            <v>VP Công ty, C6 Khu Đấu Giá, Ngô Thị Nhậm, Phường Hà Cầu, Quận Hà Đông, Thành phố Hà  Nội</v>
          </cell>
          <cell r="O890" t="b">
            <v>0</v>
          </cell>
          <cell r="P890" t="str">
            <v>CÔNG TY TNHH MTV THƯƠNG MẠI VÀ DỊCH VỤ NGỌC THƠM</v>
          </cell>
          <cell r="Q890" t="str">
            <v>Miền Bắc</v>
          </cell>
          <cell r="R890" t="str">
            <v>QUYENC6HN</v>
          </cell>
        </row>
        <row r="891">
          <cell r="A891" t="str">
            <v>READYMART-HNI-HMI-001</v>
          </cell>
          <cell r="B891" t="str">
            <v>CHỊ HÀ THỊ CÚC (READY MART)</v>
          </cell>
          <cell r="C891" t="str">
            <v/>
          </cell>
          <cell r="D891" t="str">
            <v>Thành phố Hà Nội</v>
          </cell>
          <cell r="E891" t="str">
            <v>Quận Hoàng Mai</v>
          </cell>
          <cell r="G891" t="str">
            <v>HN007</v>
          </cell>
          <cell r="H891" t="str">
            <v>Đỗ Minh Quang</v>
          </cell>
          <cell r="I891" t="str">
            <v>MIENBAC</v>
          </cell>
          <cell r="K891" t="str">
            <v>CN3 -Tòa B Kim Văn Kim Lũ, quận Hoàng Mai, thành phố Hà Nội</v>
          </cell>
          <cell r="M891" t="str">
            <v>CN3 -Tòa B Kim Văn Kim Lũ, quận Hoàng Mai, thành phố Hà Nội</v>
          </cell>
          <cell r="O891" t="b">
            <v>0</v>
          </cell>
          <cell r="P891" t="str">
            <v>CÔNG TY TNHH MTV THƯƠNG MẠI VÀ DỊCH VỤ NGỌC THƠM</v>
          </cell>
          <cell r="Q891" t="str">
            <v>Miền Bắc</v>
          </cell>
          <cell r="R891" t="str">
            <v>READYMART</v>
          </cell>
        </row>
        <row r="892">
          <cell r="A892" t="str">
            <v>READYMART-HNI-HMI-002</v>
          </cell>
          <cell r="B892" t="str">
            <v>Ready mart - bến xe Giáp Bát</v>
          </cell>
          <cell r="C892" t="str">
            <v/>
          </cell>
          <cell r="D892" t="str">
            <v>Thành phố Hà Nội</v>
          </cell>
          <cell r="E892" t="str">
            <v>Quận Hoàng Mai</v>
          </cell>
          <cell r="G892" t="str">
            <v>HN007</v>
          </cell>
          <cell r="H892" t="str">
            <v>Đỗ Minh Quang</v>
          </cell>
          <cell r="I892" t="str">
            <v>MIENBAC</v>
          </cell>
          <cell r="K892" t="str">
            <v>Lô 1.03A, Tầng 1, Tòa nhà Geleximco Southem Star, 897 Đường Giải Phóng, phường Giáp Bát, quận Hoàng Mai, thành phố Hà Nội</v>
          </cell>
          <cell r="M892" t="str">
            <v>Đường Giải Phóng, phường Giáp Bát, quận Hoàng Mai, thành phố Hà Nội</v>
          </cell>
          <cell r="O892" t="b">
            <v>0</v>
          </cell>
          <cell r="P892" t="str">
            <v>CÔNG TY TNHH MTV THƯƠNG MẠI VÀ DỊCH VỤ NGỌC THƠM</v>
          </cell>
          <cell r="Q892" t="str">
            <v>Miền Bắc</v>
          </cell>
          <cell r="R892" t="str">
            <v>READYMART</v>
          </cell>
        </row>
        <row r="893">
          <cell r="A893" t="str">
            <v>READYMART-HNI-HMI-003</v>
          </cell>
          <cell r="B893" t="str">
            <v>Ready Mart - CS6 - K35 Tân Mai</v>
          </cell>
          <cell r="C893" t="str">
            <v/>
          </cell>
          <cell r="D893" t="str">
            <v>Thành phố Hà Nội</v>
          </cell>
          <cell r="E893" t="str">
            <v>Quận Hoàng Mai</v>
          </cell>
          <cell r="G893" t="str">
            <v>HN007</v>
          </cell>
          <cell r="H893" t="str">
            <v>Đỗ Minh Quang</v>
          </cell>
          <cell r="I893" t="str">
            <v>MIENBAC</v>
          </cell>
          <cell r="K893" t="str">
            <v>BT số 1 - Dãy TT 1 - K35 Tân Mai - Phường Tân Mai - Quận Hoàng Mai - Thành phố Hà Nội</v>
          </cell>
          <cell r="M893" t="str">
            <v>BT số 1 - Dãy TT 1 - K35 Tân Mai - Phường Tân Mai - Quận Hoàng Mai - Thành phố Hà Nội</v>
          </cell>
          <cell r="O893" t="b">
            <v>0</v>
          </cell>
          <cell r="P893" t="str">
            <v>CÔNG TY TNHH MTV THƯƠNG MẠI VÀ DỊCH VỤ NGỌC THƠM</v>
          </cell>
          <cell r="Q893" t="str">
            <v>Miền Bắc</v>
          </cell>
          <cell r="R893" t="str">
            <v>READYMART</v>
          </cell>
        </row>
        <row r="894">
          <cell r="A894" t="str">
            <v>READYMART-HNI-HMI-004</v>
          </cell>
          <cell r="B894" t="str">
            <v>Ready Mart - CS2 - Định Công</v>
          </cell>
          <cell r="C894" t="str">
            <v/>
          </cell>
          <cell r="D894" t="str">
            <v>Thành phố Hà Nội</v>
          </cell>
          <cell r="E894" t="str">
            <v>Quận Hoàng Mai</v>
          </cell>
          <cell r="G894" t="str">
            <v>HN007</v>
          </cell>
          <cell r="H894" t="str">
            <v>Đỗ Minh Quang</v>
          </cell>
          <cell r="I894" t="str">
            <v>MIENBAC</v>
          </cell>
          <cell r="J894" t="str">
            <v>Miss Kim Cúc - 0974720096</v>
          </cell>
          <cell r="K894" t="str">
            <v>Căn DV-B7 Tòa B KĐT SkyCentral 176 Định Công, phường Định Công, quận Hoàng Mai, TP.Hà Nội</v>
          </cell>
          <cell r="M894" t="str">
            <v>Căn DV-B7 Tòa B KĐT SkyCentral 176 Định Công, phường Định Công, quận Hoàng Mai, TP.Hà Nội</v>
          </cell>
          <cell r="O894" t="b">
            <v>0</v>
          </cell>
          <cell r="P894" t="str">
            <v>CÔNG TY TNHH MTV THƯƠNG MẠI VÀ DỊCH VỤ NGỌC THƠM</v>
          </cell>
          <cell r="Q894" t="str">
            <v>Miền Bắc</v>
          </cell>
          <cell r="R894" t="str">
            <v>READYMART</v>
          </cell>
        </row>
        <row r="895">
          <cell r="A895" t="str">
            <v>READYMART-HNI-HMI-005</v>
          </cell>
          <cell r="B895" t="str">
            <v>Hà Thị Cúc CS1 - Tòa C KVKL</v>
          </cell>
          <cell r="C895" t="str">
            <v/>
          </cell>
          <cell r="D895" t="str">
            <v>Thành phố Hà Nội</v>
          </cell>
          <cell r="E895" t="str">
            <v>Quận Hoàng Mai</v>
          </cell>
          <cell r="G895" t="str">
            <v>HN007</v>
          </cell>
          <cell r="H895" t="str">
            <v>Đỗ Minh Quang</v>
          </cell>
          <cell r="I895" t="str">
            <v>MIENBAC</v>
          </cell>
          <cell r="K895" t="str">
            <v>CS1 -Tòa C Kim Văn Kim Lũ, quận Hoàng Mai, thành phố Hà Nội</v>
          </cell>
          <cell r="M895" t="str">
            <v>CS1 -Tòa C Kim Văn Kim Lũ, quận Hoàng Mai, thành phố Hà Nội</v>
          </cell>
          <cell r="O895" t="b">
            <v>0</v>
          </cell>
          <cell r="P895" t="str">
            <v>CÔNG TY TNHH MTV THƯƠNG MẠI VÀ DỊCH VỤ NGỌC THƠM</v>
          </cell>
          <cell r="Q895" t="str">
            <v>Miền Bắc</v>
          </cell>
          <cell r="R895" t="str">
            <v>READYMART</v>
          </cell>
        </row>
        <row r="896">
          <cell r="A896" t="str">
            <v>READYMART-HNI-HMI-006</v>
          </cell>
          <cell r="B896" t="str">
            <v>Hà Thị Cúc CS5 - Thông Tấn Xã</v>
          </cell>
          <cell r="C896" t="str">
            <v/>
          </cell>
          <cell r="D896" t="str">
            <v>Thành phố Hà Nội</v>
          </cell>
          <cell r="E896" t="str">
            <v>Quận Hoàng Mai</v>
          </cell>
          <cell r="G896" t="str">
            <v>HN006</v>
          </cell>
          <cell r="H896" t="str">
            <v>Phan Trọng Cường</v>
          </cell>
          <cell r="I896" t="str">
            <v>MIENBAC</v>
          </cell>
          <cell r="K896" t="str">
            <v>CS5 - TT2-17, Kim Văn, Hoàng Mai, Hà Nội</v>
          </cell>
          <cell r="M896" t="str">
            <v>CS5 - TT2-17, Kim Văn, Hoàng Mai, Hà Nội</v>
          </cell>
          <cell r="O896" t="b">
            <v>0</v>
          </cell>
          <cell r="P896" t="str">
            <v>CÔNG TY TNHH MTV THƯƠNG MẠI VÀ DỊCH VỤ NGỌC THƠM</v>
          </cell>
          <cell r="Q896" t="str">
            <v>Miền Bắc</v>
          </cell>
          <cell r="R896" t="str">
            <v>READYMART</v>
          </cell>
        </row>
        <row r="897">
          <cell r="A897" t="str">
            <v>SANHDIEU-HNI-NTL-004</v>
          </cell>
          <cell r="B897" t="str">
            <v>CÔNG TY TNHH PHÂN PHỐI SÀNH ĐIỆU - CHI NHÁNH HÀ NỘI</v>
          </cell>
          <cell r="D897" t="str">
            <v>Thành phố Hà Nội</v>
          </cell>
          <cell r="G897" t="str">
            <v>HN006</v>
          </cell>
          <cell r="H897" t="str">
            <v>Phan Trọng Cường</v>
          </cell>
          <cell r="I897" t="str">
            <v>MIENBAC</v>
          </cell>
          <cell r="K897" t="str">
            <v>L1 28-30 &amp; L1 28B Tầng 1 TTTM Vincom Mega Mall, Phường Tây Mỗ- Đại Mỗ, Quận Nam Từ Liêm, TP Hà Nội, VN</v>
          </cell>
          <cell r="L897" t="str">
            <v>0311187079-004</v>
          </cell>
          <cell r="M897" t="str">
            <v>B14, B15, B22, B23, B24, B25, B26 tòa nhà Syrena, Số 51 phố Xuân Diệu, Phường Tây Hồ, Thành phố Hà Nội, Việt Nam</v>
          </cell>
          <cell r="N897">
            <v>45</v>
          </cell>
          <cell r="O897" t="b">
            <v>0</v>
          </cell>
          <cell r="P897" t="str">
            <v>CÔNG TY TNHH MTV THƯƠNG MẠI VÀ DỊCH VỤ NGỌC THƠM</v>
          </cell>
          <cell r="Q897" t="str">
            <v>Miền Bắc</v>
          </cell>
          <cell r="R897" t="str">
            <v>SANHDIEU</v>
          </cell>
        </row>
        <row r="898">
          <cell r="A898" t="str">
            <v>SANHDIEU-HNI-NTL-458</v>
          </cell>
          <cell r="B898" t="str">
            <v>SÀNH ĐIỆU Annam Goumet - VINCOM TIMES CITY store</v>
          </cell>
          <cell r="D898" t="str">
            <v>Thành phố Hà Nội</v>
          </cell>
          <cell r="E898" t="str">
            <v>Quận Nam Từ Liêm</v>
          </cell>
          <cell r="G898" t="str">
            <v>HN007</v>
          </cell>
          <cell r="H898" t="str">
            <v>Đỗ Minh Quang</v>
          </cell>
          <cell r="I898" t="str">
            <v>MIENBAC</v>
          </cell>
          <cell r="J898" t="str">
            <v>SÀNH ĐIỆU Annam Goumet - VINCOM TIMES CITY store</v>
          </cell>
          <cell r="K898" t="str">
            <v>Tầng hầm B1, 458 Minh Khai, quận Hai Bà Trưng, Hà Nội</v>
          </cell>
          <cell r="L898" t="str">
            <v/>
          </cell>
          <cell r="M898" t="str">
            <v>Tầng hầm B1, 458 Minh Khai, quận Hai Bà Trưng, Hà Nội</v>
          </cell>
          <cell r="N898">
            <v>45</v>
          </cell>
          <cell r="O898" t="b">
            <v>0</v>
          </cell>
          <cell r="P898" t="str">
            <v>CÔNG TY TNHH MTV THƯƠNG MẠI VÀ DỊCH VỤ NGỌC THƠM</v>
          </cell>
          <cell r="Q898" t="str">
            <v>Miền Bắc</v>
          </cell>
          <cell r="R898" t="str">
            <v>SANHDIEU</v>
          </cell>
        </row>
        <row r="899">
          <cell r="A899" t="str">
            <v>SANHDIEU-HNI-LBN-9001</v>
          </cell>
          <cell r="B899" t="str">
            <v>SÀNH ĐIỆU Long Biên</v>
          </cell>
          <cell r="D899" t="str">
            <v>Thành phố Hà Nội</v>
          </cell>
          <cell r="E899" t="str">
            <v>Quận Long Biên</v>
          </cell>
          <cell r="G899" t="str">
            <v>HN006</v>
          </cell>
          <cell r="H899" t="str">
            <v>Phan Trọng Cường</v>
          </cell>
          <cell r="I899" t="str">
            <v>MIENBAC</v>
          </cell>
          <cell r="J899" t="str">
            <v>SÀNH ĐIỆU Long Biên</v>
          </cell>
          <cell r="K899" t="str">
            <v>Lô 108-110, tầng L1 TTTM Vincom Plaza Long Biên, KĐT Sinh thái Vinhomes Riverside, P.Phúc Lợi, Q.Long Biên, HN</v>
          </cell>
          <cell r="L899" t="str">
            <v/>
          </cell>
          <cell r="M899" t="str">
            <v>Lô 108-110, tầng L1 TTTM Vincom Plaza Long Biên, KĐT Sinh thái Vinhomes Riverside, P.Phúc Lợi, Q.Long Biên, HN</v>
          </cell>
          <cell r="N899">
            <v>45</v>
          </cell>
          <cell r="O899" t="b">
            <v>0</v>
          </cell>
          <cell r="P899" t="str">
            <v>CÔNG TY TNHH MTV THƯƠNG MẠI VÀ DỊCH VỤ NGỌC THƠM</v>
          </cell>
          <cell r="Q899" t="str">
            <v>Miền Bắc</v>
          </cell>
          <cell r="R899" t="str">
            <v>SANHDIEU</v>
          </cell>
        </row>
        <row r="900">
          <cell r="A900" t="str">
            <v>SANHDIEU-HNI-THO-9002</v>
          </cell>
          <cell r="B900" t="str">
            <v>SÀNH ĐIỆU 51 Xuân Diệu, Tây Hồ, HN</v>
          </cell>
          <cell r="D900" t="str">
            <v>Thành phố Hà Nội</v>
          </cell>
          <cell r="E900" t="str">
            <v>Quận Tây Hồ</v>
          </cell>
          <cell r="G900" t="str">
            <v>HN006</v>
          </cell>
          <cell r="H900" t="str">
            <v>Phan Trọng Cường</v>
          </cell>
          <cell r="I900" t="str">
            <v>MIENBAC</v>
          </cell>
          <cell r="J900" t="str">
            <v>SÀNH ĐIỆU 51 Xuân Diệu, Tây Hồ, HN</v>
          </cell>
          <cell r="K900" t="str">
            <v>51 Xuân Diệu, P.Quảng An, Q.Tây Hồ, HN</v>
          </cell>
          <cell r="L900" t="str">
            <v/>
          </cell>
          <cell r="M900" t="str">
            <v>51 Xuân Diệu, P.Quảng An, Q.Tây Hồ, HN</v>
          </cell>
          <cell r="N900">
            <v>45</v>
          </cell>
          <cell r="O900" t="b">
            <v>0</v>
          </cell>
          <cell r="P900" t="str">
            <v>CÔNG TY TNHH MTV THƯƠNG MẠI VÀ DỊCH VỤ NGỌC THƠM</v>
          </cell>
          <cell r="Q900" t="str">
            <v>Miền Bắc</v>
          </cell>
          <cell r="R900" t="str">
            <v>SANHDIEU</v>
          </cell>
        </row>
        <row r="901">
          <cell r="A901" t="str">
            <v>SANHDIEU-HNI-NTL-9003</v>
          </cell>
          <cell r="B901" t="str">
            <v>SÀNH ĐIỆU Smart city</v>
          </cell>
          <cell r="D901" t="str">
            <v>Thành phố Hà Nội</v>
          </cell>
          <cell r="E901" t="str">
            <v>Quận Nam Từ Liêm</v>
          </cell>
          <cell r="G901" t="str">
            <v>HN007</v>
          </cell>
          <cell r="H901" t="str">
            <v>Đỗ Minh Quang</v>
          </cell>
          <cell r="I901" t="str">
            <v>MIENBAC</v>
          </cell>
          <cell r="J901" t="str">
            <v>SÀNH ĐIỆU Smart city</v>
          </cell>
          <cell r="K901" t="str">
            <v>L1 28-30 &amp; L1 28B TẦNG 1 TTTM VINCOM MEGA MALL, PHƯỜNG ĐẠI MỖ, QUẬN NAM TỪ LIÊM, HN</v>
          </cell>
          <cell r="L901" t="str">
            <v/>
          </cell>
          <cell r="M901" t="str">
            <v>L1 28-30 &amp; L1 28B TẦNG 1 TTTM VINCOM MEGA MALL, PHƯỜNG ĐẠI MỖ, QUẬN NAM TỪ LIÊM, HN</v>
          </cell>
          <cell r="N901">
            <v>45</v>
          </cell>
          <cell r="O901" t="b">
            <v>0</v>
          </cell>
          <cell r="P901" t="str">
            <v>CÔNG TY TNHH MTV THƯƠNG MẠI VÀ DỊCH VỤ NGỌC THƠM</v>
          </cell>
          <cell r="Q901" t="str">
            <v>Miền Bắc</v>
          </cell>
          <cell r="R901" t="str">
            <v>SANHDIEU</v>
          </cell>
        </row>
        <row r="902">
          <cell r="A902" t="e">
            <v>#N/A</v>
          </cell>
          <cell r="B902" t="str">
            <v>CHI NHÁNH CÔNG TY CỔ PHẦN SIBA FOOD VIỆT NAM TẠI HÀ NỘI</v>
          </cell>
          <cell r="D902" t="str">
            <v>Thành phố Hà Nội</v>
          </cell>
          <cell r="E902" t="str">
            <v>Quận Thanh Xuân</v>
          </cell>
          <cell r="G902" t="str">
            <v>HN007</v>
          </cell>
          <cell r="H902" t="str">
            <v>Đỗ Minh Quang</v>
          </cell>
          <cell r="L902" t="str">
            <v>0316625505-001</v>
          </cell>
          <cell r="M902" t="str">
            <v>Tầng 12A, Tòa nhà Diamond Flower, KĐT mới N1, Số 48, đường Lê Văn Lương, Phường Nhân Chính, Quận Thanh Xuân, Thành Phố Hà nội, Việt Nam</v>
          </cell>
          <cell r="N902">
            <v>51</v>
          </cell>
          <cell r="O902" t="b">
            <v>1</v>
          </cell>
          <cell r="P902" t="str">
            <v>CÔNG TY TNHH MTV THƯƠNG MẠI VÀ DỊCH VỤ NGỌC THƠM</v>
          </cell>
          <cell r="Q902" t="str">
            <v>Miền Bắc</v>
          </cell>
          <cell r="R902" t="str">
            <v>SBF</v>
          </cell>
        </row>
        <row r="903">
          <cell r="A903" t="str">
            <v>SE7VEN-HNI-HMI-45649</v>
          </cell>
          <cell r="B903" t="str">
            <v>Công Ty Cổ Phần Thương Mại Và Dịch Vụ Se7ven Việt Nam</v>
          </cell>
          <cell r="D903" t="str">
            <v>Thành phố Hà Nội</v>
          </cell>
          <cell r="G903" t="str">
            <v>HN007</v>
          </cell>
          <cell r="H903" t="str">
            <v>Đỗ Minh Quang</v>
          </cell>
          <cell r="I903" t="str">
            <v>MIENBAC</v>
          </cell>
          <cell r="L903" t="str">
            <v>0106845649</v>
          </cell>
          <cell r="M903" t="str">
            <v>Số 26, Ngõ 25, Bùi Huy Ích, Phường Hoàng Liệt, Quận Hoàng Mai, Hà Nội</v>
          </cell>
          <cell r="O903" t="b">
            <v>0</v>
          </cell>
          <cell r="P903" t="str">
            <v>CÔNG TY TNHH MTV THƯƠNG MẠI VÀ DỊCH VỤ NGỌC THƠM</v>
          </cell>
          <cell r="Q903" t="str">
            <v>Miền Bắc</v>
          </cell>
          <cell r="R903" t="str">
            <v>SE7VENHA</v>
          </cell>
        </row>
        <row r="904">
          <cell r="A904" t="str">
            <v>SEVEN-HNI-BDH-03</v>
          </cell>
          <cell r="B904" t="str">
            <v>CHI NHÁNH CÔNG TY CỔ PHẦN SEVEN SYSTEM VIỆT NAM TẠI HÀ NỘI</v>
          </cell>
          <cell r="D904" t="str">
            <v>Thành phố Hà Nội</v>
          </cell>
          <cell r="E904" t="str">
            <v>Quận Ba Đình</v>
          </cell>
          <cell r="F904" t="str">
            <v>Phường Ngọc Khánh</v>
          </cell>
          <cell r="I904" t="str">
            <v>9%; MIENBAC</v>
          </cell>
          <cell r="L904" t="str">
            <v>0313330856-003</v>
          </cell>
          <cell r="M904" t="str">
            <v>Phòng CP2.19.03C, Tầng 19 Capital Place, Số 29 Liễu Giai, Phường Giảng Võ, Thành phố Hà Nội, Việt Nam</v>
          </cell>
          <cell r="N904">
            <v>56</v>
          </cell>
          <cell r="O904" t="b">
            <v>0</v>
          </cell>
          <cell r="P904" t="str">
            <v>CÔNG TY TNHH MTV THƯƠNG MẠI VÀ DỊCH VỤ NGỌC THƠM</v>
          </cell>
          <cell r="Q904" t="str">
            <v>Miền Bắc</v>
          </cell>
          <cell r="R904" t="str">
            <v>SEVEN</v>
          </cell>
        </row>
        <row r="905">
          <cell r="A905" t="str">
            <v>SIBA-HNI-TXN-25505-001</v>
          </cell>
          <cell r="B905" t="str">
            <v>CHI NHÁNH CÔNG TY CỔ PHẦN SIBA FOOD VIỆT NAM TẠI HÀ NỘI</v>
          </cell>
          <cell r="D905" t="str">
            <v>Thành phố Hà Nội</v>
          </cell>
          <cell r="E905" t="str">
            <v>Quận Thanh Xuân</v>
          </cell>
          <cell r="F905" t="str">
            <v>Phường Nhân Chính</v>
          </cell>
          <cell r="G905" t="str">
            <v>HN007</v>
          </cell>
          <cell r="H905" t="str">
            <v>Đỗ Minh Quang</v>
          </cell>
          <cell r="I905" t="str">
            <v>MIENBAC</v>
          </cell>
          <cell r="L905" t="str">
            <v>0316625505-001</v>
          </cell>
          <cell r="M905" t="str">
            <v>Tầng 12A, toà nhà Diamond Flower, Khu đô thị mới N1, số 48, đường Lê Văn Lương, Phường Yên Hòa, Thành phố Hà Nội, Việt Nam</v>
          </cell>
          <cell r="N905">
            <v>51</v>
          </cell>
          <cell r="O905" t="b">
            <v>0</v>
          </cell>
          <cell r="P905" t="str">
            <v>CÔNG TY TNHH MTV THƯƠNG MẠI VÀ DỊCH VỤ NGỌC THƠM</v>
          </cell>
          <cell r="Q905" t="str">
            <v>Miền Bắc</v>
          </cell>
          <cell r="R905" t="str">
            <v>SIBA</v>
          </cell>
        </row>
        <row r="906">
          <cell r="A906" t="str">
            <v>SIBA-HNI-NTL-0001</v>
          </cell>
          <cell r="B906" t="str">
            <v>Sibafood Vinhomes Green Bay, Mễ Trì</v>
          </cell>
          <cell r="C906" t="str">
            <v/>
          </cell>
          <cell r="D906" t="str">
            <v>Thành phố Hà Nội</v>
          </cell>
          <cell r="E906" t="str">
            <v>Quận Nam Từ Liêm</v>
          </cell>
          <cell r="G906" t="str">
            <v>HN007</v>
          </cell>
          <cell r="H906" t="str">
            <v>Đỗ Minh Quang</v>
          </cell>
          <cell r="I906" t="str">
            <v>MIENBAC;6%</v>
          </cell>
          <cell r="J906" t="str">
            <v>Sibafood Vinhomes Green Bay, Mễ Trì</v>
          </cell>
          <cell r="K906" t="str">
            <v>G1, Vinhomes Green Bay, Mễ Trì, Nam Từ Liêm, HN</v>
          </cell>
          <cell r="L906" t="str">
            <v/>
          </cell>
          <cell r="M906" t="str">
            <v>G1, Vinhomes Green Bay, Mễ Trì, Nam Từ Liêm, HN</v>
          </cell>
          <cell r="N906">
            <v>51</v>
          </cell>
          <cell r="O906" t="b">
            <v>0</v>
          </cell>
          <cell r="P906" t="str">
            <v>CÔNG TY TNHH MTV THƯƠNG MẠI VÀ DỊCH VỤ NGỌC THƠM</v>
          </cell>
          <cell r="Q906" t="str">
            <v>Miền Bắc</v>
          </cell>
          <cell r="R906" t="str">
            <v>SIBA</v>
          </cell>
        </row>
        <row r="907">
          <cell r="A907" t="str">
            <v>SIBA-HNI-HDC-0002</v>
          </cell>
          <cell r="B907" t="str">
            <v>Sibafood Thăng Long Victory</v>
          </cell>
          <cell r="C907" t="str">
            <v/>
          </cell>
          <cell r="D907" t="str">
            <v>Thành phố Hà Nội</v>
          </cell>
          <cell r="E907" t="str">
            <v>Huyện Hoài Đức</v>
          </cell>
          <cell r="G907" t="str">
            <v>HN007</v>
          </cell>
          <cell r="H907" t="str">
            <v>Đỗ Minh Quang</v>
          </cell>
          <cell r="I907" t="str">
            <v>MIENBAC;6%</v>
          </cell>
          <cell r="J907" t="str">
            <v>Sibafood Thăng Long Victory</v>
          </cell>
          <cell r="K907" t="str">
            <v>khu ĐT An Khánh, huyện Hoài Đức, HN</v>
          </cell>
          <cell r="L907" t="str">
            <v/>
          </cell>
          <cell r="M907" t="str">
            <v>khu ĐT An Khánh, huyện Hoài Đức, HN</v>
          </cell>
          <cell r="N907">
            <v>51</v>
          </cell>
          <cell r="O907" t="b">
            <v>0</v>
          </cell>
          <cell r="P907" t="str">
            <v>CÔNG TY TNHH MTV THƯƠNG MẠI VÀ DỊCH VỤ NGỌC THƠM</v>
          </cell>
          <cell r="Q907" t="str">
            <v>Miền Bắc</v>
          </cell>
          <cell r="R907" t="str">
            <v>SIBA</v>
          </cell>
        </row>
        <row r="908">
          <cell r="A908" t="str">
            <v>SIBA-HNI-HBT-0003</v>
          </cell>
          <cell r="B908" t="str">
            <v>Sibafood IMPERIA SKY GARDEN</v>
          </cell>
          <cell r="C908" t="str">
            <v/>
          </cell>
          <cell r="D908" t="str">
            <v>Thành phố Hà Nội</v>
          </cell>
          <cell r="E908" t="str">
            <v>Quận Hai Bà Trưng</v>
          </cell>
          <cell r="G908" t="str">
            <v>HN007</v>
          </cell>
          <cell r="H908" t="str">
            <v>Đỗ Minh Quang</v>
          </cell>
          <cell r="I908" t="str">
            <v>MIENBAC;6%</v>
          </cell>
          <cell r="J908" t="str">
            <v>Sibafood IMPERIA SKY GARDEN</v>
          </cell>
          <cell r="K908" t="str">
            <v>SÀN THƯƠNG MẠI B15+B16 TÒA IMPERIA SKY GARDEN 423 MINH KHAI, P. VĨNH TUY, Q. HAI BÀ TRƯNG, TP HÀ NỘI, SĐT: CHỊ VÂN 0984213993</v>
          </cell>
          <cell r="L908" t="str">
            <v/>
          </cell>
          <cell r="M908" t="str">
            <v>B15+B16 TÒA IMPERIA SKY GARDEN 423 MINH KHAI, PHƯỜNG VĨNH TUY, QUẬN HAI BÀ TRƯNG, TP HÀ NỘI</v>
          </cell>
          <cell r="N908">
            <v>51</v>
          </cell>
          <cell r="O908" t="b">
            <v>0</v>
          </cell>
          <cell r="P908" t="str">
            <v>CÔNG TY TNHH MTV THƯƠNG MẠI VÀ DỊCH VỤ NGỌC THƠM</v>
          </cell>
          <cell r="Q908" t="str">
            <v>Miền Bắc</v>
          </cell>
          <cell r="R908" t="str">
            <v>SIBA</v>
          </cell>
        </row>
        <row r="909">
          <cell r="A909" t="str">
            <v>SIBA-HNI-GLM-0004</v>
          </cell>
          <cell r="B909" t="str">
            <v>Sibafood Vinhome Ocean Park</v>
          </cell>
          <cell r="C909" t="str">
            <v/>
          </cell>
          <cell r="D909" t="str">
            <v>Thành phố Hà Nội</v>
          </cell>
          <cell r="E909" t="str">
            <v>Huyện Gia Lâm</v>
          </cell>
          <cell r="G909" t="str">
            <v>HN006</v>
          </cell>
          <cell r="H909" t="str">
            <v>Phan Trọng Cường</v>
          </cell>
          <cell r="I909" t="str">
            <v>MIENBAC;6%</v>
          </cell>
          <cell r="J909" t="str">
            <v>Sibafood Vinhome Ocean Park</v>
          </cell>
          <cell r="K909" t="str">
            <v>Gian hàng TM 01S01 tòa R1.05, khu đô thị Vinhome Ocean Park, Thị Trấn Trâu Qùy, huyện Gia Lâm, Hà Nội, sđt : 0972648887 anh tuấn</v>
          </cell>
          <cell r="L909" t="str">
            <v/>
          </cell>
          <cell r="M909" t="str">
            <v>Gian hàng TM 01S01 tòa R1.05, khu đô thị Vinhome Ocean Park, Thị Trấn Trâu Qùy, huyện Gia Lâm, Hà Nội</v>
          </cell>
          <cell r="N909">
            <v>51</v>
          </cell>
          <cell r="O909" t="b">
            <v>0</v>
          </cell>
          <cell r="P909" t="str">
            <v>CÔNG TY TNHH MTV THƯƠNG MẠI VÀ DỊCH VỤ NGỌC THƠM</v>
          </cell>
          <cell r="Q909" t="str">
            <v>Miền Bắc</v>
          </cell>
          <cell r="R909" t="str">
            <v>SIBA</v>
          </cell>
        </row>
        <row r="910">
          <cell r="A910" t="str">
            <v>SIBA-HNI-HDC-0005</v>
          </cell>
          <cell r="B910" t="str">
            <v>Sibafood Thăng Long Capital</v>
          </cell>
          <cell r="C910" t="str">
            <v/>
          </cell>
          <cell r="D910" t="str">
            <v>Thành phố Hà Nội</v>
          </cell>
          <cell r="E910" t="str">
            <v>Huyện Hoài Đức</v>
          </cell>
          <cell r="G910" t="str">
            <v>HN007</v>
          </cell>
          <cell r="H910" t="str">
            <v>Đỗ Minh Quang</v>
          </cell>
          <cell r="I910" t="str">
            <v>MIENBAC;6%</v>
          </cell>
          <cell r="J910" t="str">
            <v>Sibafood Thăng Long Capital</v>
          </cell>
          <cell r="K910" t="str">
            <v>Tầng 1 tòa T3 Thăng Long Capital, Xã An Khánh, huyện Hoài Đức, HN</v>
          </cell>
          <cell r="L910" t="str">
            <v/>
          </cell>
          <cell r="M910" t="str">
            <v>Tầng 1 tòa T3 Thăng Long Capital, Xã An Khánh, huyện Hoài Đức, HN</v>
          </cell>
          <cell r="N910">
            <v>51</v>
          </cell>
          <cell r="O910" t="b">
            <v>0</v>
          </cell>
          <cell r="P910" t="str">
            <v>CÔNG TY TNHH MTV THƯƠNG MẠI VÀ DỊCH VỤ NGỌC THƠM</v>
          </cell>
          <cell r="Q910" t="str">
            <v>Miền Bắc</v>
          </cell>
          <cell r="R910" t="str">
            <v>SIBA</v>
          </cell>
        </row>
        <row r="911">
          <cell r="A911" t="str">
            <v>SIBA-HNI-BTL-0006</v>
          </cell>
          <cell r="B911" t="str">
            <v>Sibafood CC Xuân Đỉnh, Bắc Từ Liêm</v>
          </cell>
          <cell r="C911" t="str">
            <v/>
          </cell>
          <cell r="D911" t="str">
            <v>Thành phố Hà Nội</v>
          </cell>
          <cell r="E911" t="str">
            <v>Quận Bắc Từ Liêm</v>
          </cell>
          <cell r="G911" t="str">
            <v>HN006</v>
          </cell>
          <cell r="H911" t="str">
            <v>Phan Trọng Cường</v>
          </cell>
          <cell r="I911" t="str">
            <v>MIENBAC;6%</v>
          </cell>
          <cell r="J911" t="str">
            <v>Sibafood CC Xuân Đỉnh, Bắc Từ Liêm</v>
          </cell>
          <cell r="K911" t="str">
            <v>CC C2 Xuân Đỉnh, số 1 Đỗ Nhuận, Xuân Đỉnh, Q.Bắc Từ Liêm, HN</v>
          </cell>
          <cell r="L911" t="str">
            <v/>
          </cell>
          <cell r="M911" t="str">
            <v>CC C2 Xuân Đỉnh, số 1 Đỗ Nhuận, Xuân Đỉnh, Q.Bắc Từ Liêm, HN</v>
          </cell>
          <cell r="N911">
            <v>51</v>
          </cell>
          <cell r="O911" t="b">
            <v>0</v>
          </cell>
          <cell r="P911" t="str">
            <v>CÔNG TY TNHH MTV THƯƠNG MẠI VÀ DỊCH VỤ NGỌC THƠM</v>
          </cell>
          <cell r="Q911" t="str">
            <v>Miền Bắc</v>
          </cell>
          <cell r="R911" t="str">
            <v>SIBA</v>
          </cell>
        </row>
        <row r="912">
          <cell r="A912" t="str">
            <v>SIBA-HNI-BTL-0007</v>
          </cell>
          <cell r="B912" t="str">
            <v>Sibafood Đông Ngạc, Bắc Từ Liêm</v>
          </cell>
          <cell r="C912" t="str">
            <v/>
          </cell>
          <cell r="D912" t="str">
            <v>Thành phố Hà Nội</v>
          </cell>
          <cell r="E912" t="str">
            <v>Quận Bắc Từ Liêm</v>
          </cell>
          <cell r="G912" t="str">
            <v>HN006</v>
          </cell>
          <cell r="H912" t="str">
            <v>Phan Trọng Cường</v>
          </cell>
          <cell r="I912" t="str">
            <v>MIENBAC;6%</v>
          </cell>
          <cell r="J912" t="str">
            <v>Sibafood Đông Ngạc, Bắc Từ Liêm</v>
          </cell>
          <cell r="K912" t="str">
            <v>SH17 khu Ecohome 3, P.Đông Ngạc, Q.Bắc Từ Liêm, HN</v>
          </cell>
          <cell r="L912" t="str">
            <v/>
          </cell>
          <cell r="M912" t="str">
            <v>SH17 khu Ecohome 3, P.Đông Ngạc, Q.Bắc Từ Liêm, HN</v>
          </cell>
          <cell r="N912">
            <v>51</v>
          </cell>
          <cell r="O912" t="b">
            <v>0</v>
          </cell>
          <cell r="P912" t="str">
            <v>CÔNG TY TNHH MTV THƯƠNG MẠI VÀ DỊCH VỤ NGỌC THƠM</v>
          </cell>
          <cell r="Q912" t="str">
            <v>Miền Bắc</v>
          </cell>
          <cell r="R912" t="str">
            <v>SIBA</v>
          </cell>
        </row>
        <row r="913">
          <cell r="A913" t="str">
            <v>SIBA-HNI-HDG-0008</v>
          </cell>
          <cell r="B913" t="str">
            <v>Sibafood AnLand Premium</v>
          </cell>
          <cell r="C913" t="str">
            <v/>
          </cell>
          <cell r="D913" t="str">
            <v>Thành phố Hà Nội</v>
          </cell>
          <cell r="E913" t="str">
            <v>Quận Hà Đông</v>
          </cell>
          <cell r="G913" t="str">
            <v>HN007</v>
          </cell>
          <cell r="H913" t="str">
            <v>Đỗ Minh Quang</v>
          </cell>
          <cell r="I913" t="str">
            <v>MIENBAC;6%</v>
          </cell>
          <cell r="J913" t="str">
            <v>Sibafood AnLand Premium</v>
          </cell>
          <cell r="K913" t="str">
            <v>SH HH01B, cc Anland Premium, KĐT mới Dương Nội, P.La Khê, Q.Hà Đông, HN</v>
          </cell>
          <cell r="L913" t="str">
            <v/>
          </cell>
          <cell r="M913" t="str">
            <v>SH HH01B, cc Anland Premium, KĐT mới Dương Nội, P.La Khê, Q.Hà Đông, HN</v>
          </cell>
          <cell r="N913">
            <v>51</v>
          </cell>
          <cell r="O913" t="b">
            <v>0</v>
          </cell>
          <cell r="P913" t="str">
            <v>CÔNG TY TNHH MTV THƯƠNG MẠI VÀ DỊCH VỤ NGỌC THƠM</v>
          </cell>
          <cell r="Q913" t="str">
            <v>Miền Bắc</v>
          </cell>
          <cell r="R913" t="str">
            <v>SIBA</v>
          </cell>
        </row>
        <row r="914">
          <cell r="A914" t="str">
            <v>SIBA-HNI-LBN-0009</v>
          </cell>
          <cell r="B914" t="str">
            <v>Sibafood Hope Residences</v>
          </cell>
          <cell r="C914" t="str">
            <v/>
          </cell>
          <cell r="D914" t="str">
            <v>Thành phố Hà Nội</v>
          </cell>
          <cell r="E914" t="str">
            <v>Quận Long Biên</v>
          </cell>
          <cell r="G914" t="str">
            <v>HN006</v>
          </cell>
          <cell r="H914" t="str">
            <v>Phan Trọng Cường</v>
          </cell>
          <cell r="I914" t="str">
            <v>MIENBAC;6%</v>
          </cell>
          <cell r="J914" t="str">
            <v>Sibafood Hope Residences</v>
          </cell>
          <cell r="K914" t="str">
            <v>Sàn thương mại dv số H5-TM11, khu nhà ở xã hội Hope Residence, P.Phúc Đồng, Q.Long Biên, HN. sđt chú Tân 0978499510</v>
          </cell>
          <cell r="L914" t="str">
            <v/>
          </cell>
          <cell r="M914" t="str">
            <v>Sàn thương mại dv số H5-TM11, khu nhà ở xã hội Hope Residence, P.Phúc Đồng, Q.Long Biên, HN</v>
          </cell>
          <cell r="N914">
            <v>51</v>
          </cell>
          <cell r="O914" t="b">
            <v>0</v>
          </cell>
          <cell r="P914" t="str">
            <v>CÔNG TY TNHH MTV THƯƠNG MẠI VÀ DỊCH VỤ NGỌC THƠM</v>
          </cell>
          <cell r="Q914" t="str">
            <v>Miền Bắc</v>
          </cell>
          <cell r="R914" t="str">
            <v>SIBA</v>
          </cell>
        </row>
        <row r="915">
          <cell r="A915" t="str">
            <v>SIBA-HNI-GLM-0010</v>
          </cell>
          <cell r="B915" t="str">
            <v>Sibafood Ocean Park II</v>
          </cell>
          <cell r="C915" t="str">
            <v/>
          </cell>
          <cell r="D915" t="str">
            <v>Thành phố Hà Nội</v>
          </cell>
          <cell r="E915" t="str">
            <v>Huyện Gia Lâm</v>
          </cell>
          <cell r="G915" t="str">
            <v>HN006</v>
          </cell>
          <cell r="H915" t="str">
            <v>Phan Trọng Cường</v>
          </cell>
          <cell r="I915" t="str">
            <v>MIENBAC;6%</v>
          </cell>
          <cell r="J915" t="str">
            <v>CH Sibafood Ocean Park II</v>
          </cell>
          <cell r="K915" t="str">
            <v>Gian hàng TM 01SH20, S1.6 (L27M), B3-CT01-3, khu đô thị Gia Lâm - Vinhomes Ocean Park, Xã Đa Tốn, huyện Gia Lâm, Hà Nội</v>
          </cell>
          <cell r="L915" t="str">
            <v/>
          </cell>
          <cell r="M915" t="str">
            <v>Gian hàng TM 01SH20, S1.6 (L27M), B3-CT01-3, khu đô thị Gia Lâm - Vinhomes Ocean Park, Xã Đa Tốn, huyện Gia Lâm, Hà Nội</v>
          </cell>
          <cell r="N915">
            <v>51</v>
          </cell>
          <cell r="O915" t="b">
            <v>0</v>
          </cell>
          <cell r="P915" t="str">
            <v>CÔNG TY TNHH MTV THƯƠNG MẠI VÀ DỊCH VỤ NGỌC THƠM</v>
          </cell>
          <cell r="Q915" t="str">
            <v>Miền Bắc</v>
          </cell>
          <cell r="R915" t="str">
            <v>SIBA</v>
          </cell>
        </row>
        <row r="916">
          <cell r="A916" t="str">
            <v>SIBA-HPG-01-0011</v>
          </cell>
          <cell r="B916" t="str">
            <v>Sibafood Vinhomes Imperia</v>
          </cell>
          <cell r="C916" t="str">
            <v/>
          </cell>
          <cell r="D916" t="str">
            <v>Hải Phòng</v>
          </cell>
          <cell r="E916" t="str">
            <v>Quận Hồng Bàng</v>
          </cell>
          <cell r="I916" t="str">
            <v>MIENBAC;6%</v>
          </cell>
          <cell r="J916" t="str">
            <v>Sibafood Vinhomes Imperia</v>
          </cell>
          <cell r="K916" t="str">
            <v>Số 12A, khu BH 03, ô số 13 lô OTM - 7, khu đô thị Vinhomes Imperia, phường Thượng Lý, quận Hồng Bàng, thành phố Hải Phòng, Việt Nam</v>
          </cell>
          <cell r="L916" t="str">
            <v/>
          </cell>
          <cell r="M916" t="str">
            <v>Số 12A, khu BH 03, ô số 13 lô OTM - 7, khu đô thị Vinhomes Imperia, phường Thượng Lý, quận Hồng Bàng, thành phố Hải Phòng, Việt Nam</v>
          </cell>
          <cell r="N916">
            <v>51</v>
          </cell>
          <cell r="O916" t="b">
            <v>0</v>
          </cell>
          <cell r="P916" t="str">
            <v>CÔNG TY TNHH MTV THƯƠNG MẠI VÀ DỊCH VỤ NGỌC THƠM</v>
          </cell>
          <cell r="Q916" t="str">
            <v>Miền Bắc</v>
          </cell>
          <cell r="R916" t="str">
            <v>SIBA</v>
          </cell>
        </row>
        <row r="917">
          <cell r="A917" t="str">
            <v>SIBA-HNI-DDA-0012</v>
          </cell>
          <cell r="B917" t="str">
            <v>Sibafood 84 Chùa Láng</v>
          </cell>
          <cell r="C917" t="str">
            <v/>
          </cell>
          <cell r="D917" t="str">
            <v>Thành phố Hà Nội</v>
          </cell>
          <cell r="E917" t="str">
            <v>Quận Đống Đa</v>
          </cell>
          <cell r="G917" t="str">
            <v>HN006</v>
          </cell>
          <cell r="H917" t="str">
            <v>Phan Trọng Cường</v>
          </cell>
          <cell r="I917" t="str">
            <v>MIENBAC;6%</v>
          </cell>
          <cell r="J917" t="str">
            <v>Sibafood 84 Chùa Láng</v>
          </cell>
          <cell r="K917" t="str">
            <v>Số 2A, Ngõ 84 Chùa Láng, quận Đống Đa, Thành phố Hà Nội</v>
          </cell>
          <cell r="L917" t="str">
            <v/>
          </cell>
          <cell r="M917" t="str">
            <v>Số 2A, Ngõ 84 Chùa Láng, quận Đống Đa, Thành phố Hà Nội</v>
          </cell>
          <cell r="N917">
            <v>51</v>
          </cell>
          <cell r="O917" t="b">
            <v>0</v>
          </cell>
          <cell r="P917" t="str">
            <v>CÔNG TY TNHH MTV THƯƠNG MẠI VÀ DỊCH VỤ NGỌC THƠM</v>
          </cell>
          <cell r="Q917" t="str">
            <v>Miền Bắc</v>
          </cell>
          <cell r="R917" t="str">
            <v>SIBA</v>
          </cell>
        </row>
        <row r="918">
          <cell r="A918" t="str">
            <v>SIBA-HNI-HMI-0013</v>
          </cell>
          <cell r="B918" t="str">
            <v>Sibafood 79 Ngọc Hồi</v>
          </cell>
          <cell r="C918" t="str">
            <v/>
          </cell>
          <cell r="D918" t="str">
            <v>Thành phố Hà Nội</v>
          </cell>
          <cell r="E918" t="str">
            <v>Quận Đống Đa</v>
          </cell>
          <cell r="G918" t="str">
            <v>HN007</v>
          </cell>
          <cell r="H918" t="str">
            <v>Đỗ Minh Quang</v>
          </cell>
          <cell r="I918" t="str">
            <v>MIENBAC;6%</v>
          </cell>
          <cell r="J918" t="str">
            <v>Sibafood 79 Ngọc Hồi</v>
          </cell>
          <cell r="K918" t="str">
            <v>Chung cư Rose Town 79 Ngọc Hồi, Phường Hoàng Liệt, quận Hoàng Mai, thành phố Hà Nội</v>
          </cell>
          <cell r="L918" t="str">
            <v/>
          </cell>
          <cell r="M918" t="str">
            <v>Chung cư Rose Town 79 Ngọc Hồi, Phường Hoàng Liệt, quận Hoàng Mai, thành phố Hà Nội</v>
          </cell>
          <cell r="N918">
            <v>51</v>
          </cell>
          <cell r="O918" t="b">
            <v>0</v>
          </cell>
          <cell r="P918" t="str">
            <v>CÔNG TY TNHH MTV THƯƠNG MẠI VÀ DỊCH VỤ NGỌC THƠM</v>
          </cell>
          <cell r="Q918" t="str">
            <v>Miền Bắc</v>
          </cell>
          <cell r="R918" t="str">
            <v>SIBA</v>
          </cell>
        </row>
        <row r="919">
          <cell r="A919" t="str">
            <v>SIBA-HPG-01-0014</v>
          </cell>
          <cell r="B919" t="str">
            <v>Sibafood An Đồng</v>
          </cell>
          <cell r="C919" t="str">
            <v/>
          </cell>
          <cell r="D919" t="str">
            <v>Hải Phòng</v>
          </cell>
          <cell r="I919" t="str">
            <v>MIENBAC;6%</v>
          </cell>
          <cell r="J919" t="str">
            <v>Sibafood An Đồng</v>
          </cell>
          <cell r="K919" t="str">
            <v>LK1 - Số 50, đường Máng Nước, xã An Đồng, huyện An Dương, thành phố Hải Phòng, Việt Nam</v>
          </cell>
          <cell r="L919" t="str">
            <v/>
          </cell>
          <cell r="M919" t="str">
            <v>LK1 - Số 50, đường Máng Nước, xã An Đồng, huyện An Dương, thành phố Hải Phòng, Việt Nam</v>
          </cell>
          <cell r="N919">
            <v>51</v>
          </cell>
          <cell r="O919" t="b">
            <v>0</v>
          </cell>
          <cell r="P919" t="str">
            <v>CÔNG TY TNHH MTV THƯƠNG MẠI VÀ DỊCH VỤ NGỌC THƠM</v>
          </cell>
          <cell r="Q919" t="str">
            <v>Miền Bắc</v>
          </cell>
          <cell r="R919" t="str">
            <v>SIBA</v>
          </cell>
        </row>
        <row r="920">
          <cell r="A920" t="str">
            <v>SIBA-HNI-HDG-0015</v>
          </cell>
          <cell r="B920" t="str">
            <v>Sibafood Văn Phú</v>
          </cell>
          <cell r="C920" t="str">
            <v/>
          </cell>
          <cell r="D920" t="str">
            <v>Thành phố Hà Nội</v>
          </cell>
          <cell r="E920" t="str">
            <v>Quận Hà Đông</v>
          </cell>
          <cell r="G920" t="str">
            <v>HN007</v>
          </cell>
          <cell r="H920" t="str">
            <v>Đỗ Minh Quang</v>
          </cell>
          <cell r="I920" t="str">
            <v>MIENBAC;6%</v>
          </cell>
          <cell r="J920" t="str">
            <v>Sibafood Văn Phú</v>
          </cell>
          <cell r="K920" t="str">
            <v>S005 - Khu nhà ở Hi Brand, KĐT mới Văn Phú, Phường Phú La, Quận Hà Đông, Tp Hà Nội ( The K-Park)</v>
          </cell>
          <cell r="L920" t="str">
            <v/>
          </cell>
          <cell r="M920" t="str">
            <v>S005 - Khu nhà ở Hi Brand, KĐT mới Văn Phú, Phường Phú La, Quận Hà Đông, Tp Hà Nội ( The K-Park)</v>
          </cell>
          <cell r="N920">
            <v>51</v>
          </cell>
          <cell r="O920" t="b">
            <v>0</v>
          </cell>
          <cell r="P920" t="str">
            <v>CÔNG TY TNHH MTV THƯƠNG MẠI VÀ DỊCH VỤ NGỌC THƠM</v>
          </cell>
          <cell r="Q920" t="str">
            <v>Miền Bắc</v>
          </cell>
          <cell r="R920" t="str">
            <v>SIBA</v>
          </cell>
        </row>
        <row r="921">
          <cell r="A921" t="str">
            <v>SIBA-NAN-01-0016</v>
          </cell>
          <cell r="B921" t="str">
            <v>Sibafood Nguyễn Văn Cừ</v>
          </cell>
          <cell r="C921" t="str">
            <v/>
          </cell>
          <cell r="D921" t="str">
            <v>Nghệ An</v>
          </cell>
          <cell r="G921" t="str">
            <v>HN007</v>
          </cell>
          <cell r="H921" t="str">
            <v>Đỗ Minh Quang</v>
          </cell>
          <cell r="I921" t="str">
            <v>MIENBAC;6%</v>
          </cell>
          <cell r="J921" t="str">
            <v>Sibafood Nguyễn Văn Cừ</v>
          </cell>
          <cell r="K921" t="str">
            <v>S059 - Số 290 Nguyễn Văn Cừ, Hưng Phúc,TP Vinh, Nghệ An</v>
          </cell>
          <cell r="L921" t="str">
            <v/>
          </cell>
          <cell r="M921" t="str">
            <v>S059 - Số 290 Nguyễn Văn Cừ, Hưng Phúc,TP Vinh, Nghệ An</v>
          </cell>
          <cell r="N921">
            <v>51</v>
          </cell>
          <cell r="O921" t="b">
            <v>0</v>
          </cell>
          <cell r="P921" t="str">
            <v>CÔNG TY TNHH MTV THƯƠNG MẠI VÀ DỊCH VỤ NGỌC THƠM</v>
          </cell>
          <cell r="Q921" t="str">
            <v>Miền Bắc</v>
          </cell>
          <cell r="R921" t="str">
            <v>SIBA</v>
          </cell>
        </row>
        <row r="922">
          <cell r="A922" t="str">
            <v>SIBA-HNI-HDG-0017</v>
          </cell>
          <cell r="B922" t="str">
            <v>Sibafood Terra An Hưng</v>
          </cell>
          <cell r="C922" t="str">
            <v/>
          </cell>
          <cell r="D922" t="str">
            <v>Thành phố Hà Nội</v>
          </cell>
          <cell r="E922" t="str">
            <v>Quận Hà Đông</v>
          </cell>
          <cell r="F922" t="str">
            <v>Phường La Khê</v>
          </cell>
          <cell r="G922" t="str">
            <v>HN007</v>
          </cell>
          <cell r="H922" t="str">
            <v>Đỗ Minh Quang</v>
          </cell>
          <cell r="I922" t="str">
            <v>MIENBAC;6%</v>
          </cell>
          <cell r="J922" t="str">
            <v>Sibafood Terra An Hưng</v>
          </cell>
          <cell r="K922" t="str">
            <v>S063 - Tầng 1, V4-B08 Lô đất TTDV01, Khu đô thị mới An Hưng, Phường La Khê, Quận Hà Đông, Hà Nội</v>
          </cell>
          <cell r="L922" t="str">
            <v/>
          </cell>
          <cell r="M922" t="str">
            <v>S063 - Tầng 1, V4-B08 Lô đất TTDV01, Khu đô thị mới An Hưng, Phường La Khê, Quận Hà Đông, Hà Nội</v>
          </cell>
          <cell r="N922">
            <v>51</v>
          </cell>
          <cell r="O922" t="b">
            <v>0</v>
          </cell>
          <cell r="P922" t="str">
            <v>CÔNG TY TNHH MTV THƯƠNG MẠI VÀ DỊCH VỤ NGỌC THƠM</v>
          </cell>
          <cell r="Q922" t="str">
            <v>Miền Bắc</v>
          </cell>
          <cell r="R922" t="str">
            <v>SIBA</v>
          </cell>
        </row>
        <row r="923">
          <cell r="A923" t="str">
            <v>SIBA-HNI-HDG-0018</v>
          </cell>
          <cell r="B923" t="str">
            <v>Sibafood S007 - Tòa Mulberry</v>
          </cell>
          <cell r="C923" t="str">
            <v/>
          </cell>
          <cell r="D923" t="str">
            <v>Thành phố Hà Nội</v>
          </cell>
          <cell r="E923" t="str">
            <v>Quận Hà Đông</v>
          </cell>
          <cell r="G923" t="str">
            <v>HN009</v>
          </cell>
          <cell r="H923" t="str">
            <v>Vũ Anh Tuấn</v>
          </cell>
          <cell r="I923" t="str">
            <v>MIENBAC;6%</v>
          </cell>
          <cell r="J923" t="str">
            <v>Sibafood S007 - Tòa Mulberry</v>
          </cell>
          <cell r="K923" t="str">
            <v>S007 - Tòa Mulberry, TT01A-1 - Khu nhà ở thấp tầng, KĐT Mộ Lao, Hà Đông, Hà Nội</v>
          </cell>
          <cell r="L923" t="str">
            <v/>
          </cell>
          <cell r="M923" t="str">
            <v>S007 - Tòa Mulberry, TT01A-1 - Khu nhà ở thấp tầng, KĐT Mộ Lao, Hà Đông, Hà Nội</v>
          </cell>
          <cell r="N923">
            <v>51</v>
          </cell>
          <cell r="O923" t="b">
            <v>0</v>
          </cell>
          <cell r="P923" t="str">
            <v>CÔNG TY TNHH MTV THƯƠNG MẠI VÀ DỊCH VỤ NGỌC THƠM</v>
          </cell>
          <cell r="Q923" t="str">
            <v>Miền Bắc</v>
          </cell>
          <cell r="R923" t="str">
            <v>SIBA</v>
          </cell>
        </row>
        <row r="924">
          <cell r="A924" t="str">
            <v>SMART-HNI-NTL-34554</v>
          </cell>
          <cell r="B924" t="str">
            <v>CÔNG TY TNHH KINH DOANH THƯƠNG MẠI VÀ DỊCH VỤ SUNSHINE MART</v>
          </cell>
          <cell r="D924" t="str">
            <v>Thành phố Hà Nội</v>
          </cell>
          <cell r="G924" t="str">
            <v>HN007</v>
          </cell>
          <cell r="H924" t="str">
            <v>Đỗ Minh Quang</v>
          </cell>
          <cell r="I924" t="str">
            <v>MIENBAC</v>
          </cell>
          <cell r="L924" t="str">
            <v>0109334554</v>
          </cell>
          <cell r="M924" t="str">
            <v>Tầng 1, Tòa nhà Sunshine Center, Số 16, đường Phạm Hùng, Phường Từ Liêm, Thành phố Hà Nội, Việt Nam</v>
          </cell>
          <cell r="N924">
            <v>56</v>
          </cell>
          <cell r="O924" t="b">
            <v>0</v>
          </cell>
          <cell r="P924" t="str">
            <v>CÔNG TY TNHH MTV THƯƠNG MẠI VÀ DỊCH VỤ NGỌC THƠM</v>
          </cell>
          <cell r="Q924" t="str">
            <v>Miền Bắc</v>
          </cell>
          <cell r="R924" t="str">
            <v>SMART</v>
          </cell>
        </row>
        <row r="925">
          <cell r="A925" t="str">
            <v>SMART-HNI-THO-0001</v>
          </cell>
          <cell r="B925" t="str">
            <v>Sunshine Mart Tây Hồ</v>
          </cell>
          <cell r="D925" t="str">
            <v>Thành phố Hà Nội</v>
          </cell>
          <cell r="E925" t="str">
            <v>Quận Tây Hồ</v>
          </cell>
          <cell r="G925" t="str">
            <v>HN006</v>
          </cell>
          <cell r="H925" t="str">
            <v>Phan Trọng Cường</v>
          </cell>
          <cell r="I925" t="str">
            <v>MIENBAC</v>
          </cell>
          <cell r="J925" t="str">
            <v>Sunshine Mart Tây Hồ</v>
          </cell>
          <cell r="K925" t="str">
            <v>Tầng 1 tòa R2, KĐT Nam Thăng Long, Phú Thượng, Q.Tây Hồ, HN</v>
          </cell>
          <cell r="L925" t="str">
            <v/>
          </cell>
          <cell r="M925" t="str">
            <v>Tầng 1 tòa R2, KĐT Nam Thăng Long, Phú Thượng, Q.Tây Hồ, HN</v>
          </cell>
          <cell r="N925">
            <v>56</v>
          </cell>
          <cell r="O925" t="b">
            <v>0</v>
          </cell>
          <cell r="P925" t="str">
            <v>CÔNG TY TNHH MTV THƯƠNG MẠI VÀ DỊCH VỤ NGỌC THƠM</v>
          </cell>
          <cell r="Q925" t="str">
            <v>Miền Bắc</v>
          </cell>
          <cell r="R925" t="str">
            <v>SMART</v>
          </cell>
        </row>
        <row r="926">
          <cell r="A926" t="str">
            <v>SMART-HNI-BTL-0002</v>
          </cell>
          <cell r="B926" t="str">
            <v>Sunshine Mart Bắc Từ Liêm</v>
          </cell>
          <cell r="D926" t="str">
            <v>Thành phố Hà Nội</v>
          </cell>
          <cell r="E926" t="str">
            <v>Quận Bắc Từ Liêm</v>
          </cell>
          <cell r="G926" t="str">
            <v>HN006</v>
          </cell>
          <cell r="H926" t="str">
            <v>Phan Trọng Cường</v>
          </cell>
          <cell r="I926" t="str">
            <v>MIENBAC</v>
          </cell>
          <cell r="J926" t="str">
            <v>Sunshine Mart Bắc Từ Liêm</v>
          </cell>
          <cell r="K926" t="str">
            <v>Tầng 1, tòa S3 Sunshine city, KĐT Nam Thăng Long, P.Đông Ngạc, Q.Bắc Từ Liêm, HN</v>
          </cell>
          <cell r="L926" t="str">
            <v/>
          </cell>
          <cell r="M926" t="str">
            <v>Tầng 1, tòa S3 Sunshine city, KĐT Nam Thăng Long, P.Đông Ngạc, Q.Bắc Từ Liêm, HN</v>
          </cell>
          <cell r="N926">
            <v>56</v>
          </cell>
          <cell r="O926" t="b">
            <v>0</v>
          </cell>
          <cell r="P926" t="str">
            <v>CÔNG TY TNHH MTV THƯƠNG MẠI VÀ DỊCH VỤ NGỌC THƠM</v>
          </cell>
          <cell r="Q926" t="str">
            <v>Miền Bắc</v>
          </cell>
          <cell r="R926" t="str">
            <v>SMART</v>
          </cell>
        </row>
        <row r="927">
          <cell r="A927" t="str">
            <v>SMART-HNI-NTL-0003</v>
          </cell>
          <cell r="B927" t="str">
            <v>Sunshine Mart Center</v>
          </cell>
          <cell r="D927" t="str">
            <v>Thành phố Hà Nội</v>
          </cell>
          <cell r="E927" t="str">
            <v>Quận Nam Từ Liêm</v>
          </cell>
          <cell r="G927" t="str">
            <v>HN007</v>
          </cell>
          <cell r="H927" t="str">
            <v>Đỗ Minh Quang</v>
          </cell>
          <cell r="I927" t="str">
            <v>MIENBAC</v>
          </cell>
          <cell r="J927" t="str">
            <v>S00402-Kho Shunshine Center</v>
          </cell>
          <cell r="K927" t="str">
            <v>Tầng 1, tòa nhà Sunshine Center, 16 Phạm Hùng, Nam Từ Liêm, HN</v>
          </cell>
          <cell r="L927" t="str">
            <v/>
          </cell>
          <cell r="M927" t="str">
            <v>Tầng 1 Tòa Sunshine Center, số 16 đường Phạm Hùng, Phường Mỹ Đình 2, Quận Nam Từ Liêm, HN</v>
          </cell>
          <cell r="N927">
            <v>56</v>
          </cell>
          <cell r="O927" t="b">
            <v>0</v>
          </cell>
          <cell r="P927" t="str">
            <v>CÔNG TY TNHH MTV THƯƠNG MẠI VÀ DỊCH VỤ NGỌC THƠM</v>
          </cell>
          <cell r="Q927" t="str">
            <v>Miền Bắc</v>
          </cell>
          <cell r="R927" t="str">
            <v>SMART</v>
          </cell>
        </row>
        <row r="928">
          <cell r="A928" t="str">
            <v>SMART-HNI-HMI-0004</v>
          </cell>
          <cell r="B928" t="str">
            <v>Sunshine Mart Lĩnh Nam, Hoàng Mai</v>
          </cell>
          <cell r="D928" t="str">
            <v>Thành phố Hà Nội</v>
          </cell>
          <cell r="E928" t="str">
            <v>Quận Hoàng Mai</v>
          </cell>
          <cell r="G928" t="str">
            <v>HN007</v>
          </cell>
          <cell r="H928" t="str">
            <v>Đỗ Minh Quang</v>
          </cell>
          <cell r="I928" t="str">
            <v>MIENBAC</v>
          </cell>
          <cell r="J928" t="str">
            <v>Sunshine Mart Lĩnh Nam, Hoàng Mai</v>
          </cell>
          <cell r="K928" t="str">
            <v>Ngõ 13, Lĩnh Nam, Mai Động, Hoàng Mai, HN</v>
          </cell>
          <cell r="L928" t="str">
            <v/>
          </cell>
          <cell r="M928" t="str">
            <v>Ngõ 13, Lĩnh Nam, Mai Động, Hoàng Mai, HN</v>
          </cell>
          <cell r="N928">
            <v>56</v>
          </cell>
          <cell r="O928" t="b">
            <v>0</v>
          </cell>
          <cell r="P928" t="str">
            <v>CÔNG TY TNHH MTV THƯƠNG MẠI VÀ DỊCH VỤ NGỌC THƠM</v>
          </cell>
          <cell r="Q928" t="str">
            <v>Miền Bắc</v>
          </cell>
          <cell r="R928" t="str">
            <v>SMART</v>
          </cell>
        </row>
        <row r="929">
          <cell r="A929" t="str">
            <v>SMART-HNI-HMI-0005</v>
          </cell>
          <cell r="B929" t="str">
            <v>Sunshine Mart Dương Văn Bé, Hoàng Mai</v>
          </cell>
          <cell r="D929" t="str">
            <v>Thành phố Hà Nội</v>
          </cell>
          <cell r="E929" t="str">
            <v>Quận Hoàng Mai</v>
          </cell>
          <cell r="G929" t="str">
            <v>HN007</v>
          </cell>
          <cell r="H929" t="str">
            <v>Đỗ Minh Quang</v>
          </cell>
          <cell r="I929" t="str">
            <v>MIENBAC</v>
          </cell>
          <cell r="J929" t="str">
            <v>Sunshine Mart Dương Văn Bé, Hoàng Mai</v>
          </cell>
          <cell r="K929" t="str">
            <v>Đ.Dương Văn Bé, tầng 1 tòa H3 Shunshine Garden, Mai Động, Hoàng Mai, HN</v>
          </cell>
          <cell r="L929" t="str">
            <v/>
          </cell>
          <cell r="M929" t="str">
            <v>Đ.Dương Văn Bé, tầng 1 tòa H3 Shunshine Garden, Mai Động, Hoàng Mai, HN</v>
          </cell>
          <cell r="N929">
            <v>56</v>
          </cell>
          <cell r="O929" t="b">
            <v>0</v>
          </cell>
          <cell r="P929" t="str">
            <v>CÔNG TY TNHH MTV THƯƠNG MẠI VÀ DỊCH VỤ NGỌC THƠM</v>
          </cell>
          <cell r="Q929" t="str">
            <v>Miền Bắc</v>
          </cell>
          <cell r="R929" t="str">
            <v>SMART</v>
          </cell>
        </row>
        <row r="930">
          <cell r="A930" t="str">
            <v>KL-HNI-CGY-SMARTGAP</v>
          </cell>
          <cell r="B930" t="str">
            <v>CÔNG TY CỔ PHẦN CÔNG NGHỆ SMARTGAP</v>
          </cell>
          <cell r="D930" t="str">
            <v>Thành phố Hà Nội</v>
          </cell>
          <cell r="E930" t="str">
            <v>Quận Cầu Giấy</v>
          </cell>
          <cell r="G930" t="str">
            <v>HN006</v>
          </cell>
          <cell r="H930" t="str">
            <v>Phan Trọng Cường</v>
          </cell>
          <cell r="I930" t="str">
            <v>MIENBAC</v>
          </cell>
          <cell r="K930" t="str">
            <v>61 NGỤY NHƯ KON TUM</v>
          </cell>
          <cell r="L930" t="str">
            <v>0108631201</v>
          </cell>
          <cell r="M930" t="str">
            <v>Căn số 15, tầng 37, tòa C2- DCapital, đường Trần Duy Hưng, Phường Trung Hoà, Quận Cầu Giấy, Thành phố Hà Nội, Việt Nam</v>
          </cell>
          <cell r="O930" t="b">
            <v>0</v>
          </cell>
          <cell r="P930" t="str">
            <v>C6 HÀ NỘI</v>
          </cell>
          <cell r="Q930" t="str">
            <v>Miền Bắc</v>
          </cell>
          <cell r="R930" t="str">
            <v>SMARTGAP</v>
          </cell>
        </row>
        <row r="931">
          <cell r="A931" t="str">
            <v>KL-HNI-BDH-STARMART</v>
          </cell>
          <cell r="B931" t="str">
            <v>Starmart 140 Giảng Võ</v>
          </cell>
          <cell r="C931" t="str">
            <v/>
          </cell>
          <cell r="D931" t="str">
            <v>Thành phố Hà Nội</v>
          </cell>
          <cell r="E931" t="str">
            <v>Quận Ba Đình</v>
          </cell>
          <cell r="G931" t="str">
            <v>HN006</v>
          </cell>
          <cell r="H931" t="str">
            <v>Phan Trọng Cường</v>
          </cell>
          <cell r="I931" t="str">
            <v>MIENBAC</v>
          </cell>
          <cell r="K931" t="str">
            <v>Số 5 Ngõ 140 Giảng Võ, Quận Ba Đình, Tp. Hà Nội, sđt : 098.767.7391</v>
          </cell>
          <cell r="M931" t="str">
            <v>Starmart Số 5 Ngõ 140 Giảng Võ, Quận Ba Đình, Tp. Hà Nội</v>
          </cell>
          <cell r="O931" t="b">
            <v>0</v>
          </cell>
          <cell r="P931" t="str">
            <v>CÔNG TY TNHH MTV THƯƠNG MẠI VÀ DỊCH VỤ NGỌC THƠM</v>
          </cell>
          <cell r="Q931" t="str">
            <v>Miền Bắc</v>
          </cell>
          <cell r="R931" t="str">
            <v>STARMART</v>
          </cell>
        </row>
        <row r="932">
          <cell r="A932" t="str">
            <v>KL-HPG-01-CHOHAY</v>
          </cell>
          <cell r="B932" t="str">
            <v>Siêu thị chợ Hay - Hải Phòng</v>
          </cell>
          <cell r="D932" t="str">
            <v>Hải Phòng</v>
          </cell>
          <cell r="E932" t="str">
            <v>Quận Hồng Bàng</v>
          </cell>
          <cell r="F932" t="str">
            <v>Phường Quán Toan</v>
          </cell>
          <cell r="G932" t="str">
            <v>HN001</v>
          </cell>
          <cell r="H932" t="str">
            <v>Trần Thị Huệ</v>
          </cell>
          <cell r="I932" t="str">
            <v>KLGT</v>
          </cell>
          <cell r="J932" t="str">
            <v>Lê Hữu Giang</v>
          </cell>
          <cell r="M932" t="str">
            <v>Siêu thị chợ Hay, cửa Đông chợ Quán Toan - Hồng Bàng - Hải Phòng</v>
          </cell>
          <cell r="O932" t="b">
            <v>0</v>
          </cell>
          <cell r="P932" t="str">
            <v>CÔNG TY TNHH MTV THƯƠNG MẠI VÀ DỊCH VỤ NGỌC THƠM</v>
          </cell>
          <cell r="Q932" t="str">
            <v>Miền Bắc</v>
          </cell>
          <cell r="R932" t="str">
            <v>STCHOHAY</v>
          </cell>
        </row>
        <row r="933">
          <cell r="A933" t="str">
            <v>KL-HNI-LBN-STTHANHCONG</v>
          </cell>
          <cell r="B933" t="str">
            <v>CÔNG TY CỔ PHẦN ĐẠT PHÁT HÀ NỘI</v>
          </cell>
          <cell r="C933" t="str">
            <v/>
          </cell>
          <cell r="D933" t="str">
            <v>Thành phố Hà Nội</v>
          </cell>
          <cell r="G933" t="str">
            <v>HN007</v>
          </cell>
          <cell r="H933" t="str">
            <v>Đỗ Minh Quang</v>
          </cell>
          <cell r="I933" t="str">
            <v>MIENBAC</v>
          </cell>
          <cell r="J933" t="str">
            <v/>
          </cell>
          <cell r="K933" t="str">
            <v>Số 40, Phố Vũ Xuân Thiều, Phường Phúc Lợi, Thành phố Hà Nội, Việt Nam</v>
          </cell>
          <cell r="L933" t="str">
            <v>0106188175</v>
          </cell>
          <cell r="M933" t="str">
            <v>Số 40, Phố Vũ Xuân Thiều, Phường Phúc Lợi, Thành phố Hà Nội, Việt Nam</v>
          </cell>
          <cell r="O933" t="b">
            <v>0</v>
          </cell>
          <cell r="P933" t="str">
            <v>CÔNG TY TNHH MTV THƯƠNG MẠI VÀ DỊCH VỤ NGỌC THƠM</v>
          </cell>
          <cell r="Q933" t="str">
            <v>Miền Bắc</v>
          </cell>
          <cell r="R933" t="str">
            <v>STTHANHCONG</v>
          </cell>
        </row>
        <row r="934">
          <cell r="A934" t="str">
            <v>KL-HNI-NTL-TAEBACK</v>
          </cell>
          <cell r="B934" t="str">
            <v>CÔNG TY TNHH TAE BACK</v>
          </cell>
          <cell r="D934" t="str">
            <v>Thành phố Hà Nội</v>
          </cell>
          <cell r="E934" t="str">
            <v>Quận Nam Từ Liêm</v>
          </cell>
          <cell r="F934" t="str">
            <v>Phường Mỹ Đình 1</v>
          </cell>
          <cell r="I934" t="str">
            <v>MIENBAC;KLGT</v>
          </cell>
          <cell r="L934" t="str">
            <v>0110765361</v>
          </cell>
          <cell r="M934" t="str">
            <v>Kiốt SH16- ĐN6, SH17- ĐN6, Tầng 1, Tòa nhà CT5, đường Phạm Hùng, KĐT Mỹ Đình Sông Đà, Phường Mỹ Đình 1, Quận Nam Từ Liêm, Thành phố Hà Nội, Việt Nam</v>
          </cell>
          <cell r="N934">
            <v>60</v>
          </cell>
          <cell r="O934" t="b">
            <v>0</v>
          </cell>
          <cell r="P934" t="str">
            <v>CÔNG TY TNHH MTV THƯƠNG MẠI VÀ DỊCH VỤ NGỌC THƠM</v>
          </cell>
          <cell r="Q934" t="str">
            <v>Miền Bắc</v>
          </cell>
          <cell r="R934" t="str">
            <v>TAEBACK</v>
          </cell>
        </row>
        <row r="935">
          <cell r="A935" t="str">
            <v>TERRA-HNI-HKM-80128</v>
          </cell>
          <cell r="B935" t="str">
            <v>CÔNG TY CỔ PHẦN THƯƠNG MẠI TERRA</v>
          </cell>
          <cell r="D935" t="str">
            <v>Thành phố Hà Nội</v>
          </cell>
          <cell r="E935" t="str">
            <v>Quận Hoàn Kiếm</v>
          </cell>
          <cell r="F935" t="str">
            <v>Phường Phan Chu Trinh</v>
          </cell>
          <cell r="I935" t="str">
            <v>MIENBAC</v>
          </cell>
          <cell r="L935" t="str">
            <v>0110080128</v>
          </cell>
          <cell r="M935" t="str">
            <v>Số 4, ngõ Phan Huy Chú, phố Phan Huy Chú, Phường Phan Chu Trinh, Quận Hoàn Kiếm, Thành phố Hà Nội, Việt Nam</v>
          </cell>
          <cell r="O935" t="b">
            <v>0</v>
          </cell>
          <cell r="P935" t="str">
            <v>CÔNG TY TNHH MTV THƯƠNG MẠI VÀ DỊCH VỤ NGỌC THƠM</v>
          </cell>
          <cell r="Q935" t="str">
            <v>Miền Bắc</v>
          </cell>
          <cell r="R935" t="str">
            <v>TERRA</v>
          </cell>
        </row>
        <row r="936">
          <cell r="A936" t="str">
            <v>TERRA-HNI-HKM-001</v>
          </cell>
          <cell r="B936" t="str">
            <v>Tera mart- toà Kosmo</v>
          </cell>
          <cell r="D936" t="str">
            <v>Thành phố Hà Nội</v>
          </cell>
          <cell r="E936" t="str">
            <v>Quận Hoàn Kiếm</v>
          </cell>
          <cell r="F936" t="str">
            <v>Phường Phan Chu Trinh</v>
          </cell>
          <cell r="G936" t="str">
            <v>HN006</v>
          </cell>
          <cell r="H936" t="str">
            <v>Phan Trọng Cường</v>
          </cell>
          <cell r="I936" t="str">
            <v>MIENBAC</v>
          </cell>
          <cell r="J936" t="str">
            <v>Tera mart- toà Kosmo</v>
          </cell>
          <cell r="K936" t="str">
            <v>Tera mart - toà Kosmo - Xuân la - Tây Hồ - Hà Nội</v>
          </cell>
          <cell r="L936" t="str">
            <v/>
          </cell>
          <cell r="M936" t="str">
            <v>Tera mart - toà Kosmo - Xuân la - Tây Hồ - Hà Nội</v>
          </cell>
          <cell r="O936" t="b">
            <v>0</v>
          </cell>
          <cell r="P936" t="str">
            <v>CÔNG TY TNHH MTV THƯƠNG MẠI VÀ DỊCH VỤ NGỌC THƠM</v>
          </cell>
          <cell r="Q936" t="str">
            <v>Miền Bắc</v>
          </cell>
          <cell r="R936" t="str">
            <v>TERRA</v>
          </cell>
        </row>
        <row r="937">
          <cell r="A937" t="str">
            <v>TERRA-HNI-BTL-002</v>
          </cell>
          <cell r="B937" t="str">
            <v>Tera mart - Toà A2 Chung cư An Bình</v>
          </cell>
          <cell r="C937" t="str">
            <v>CK cố định 5%</v>
          </cell>
          <cell r="D937" t="str">
            <v>Thành phố Hà Nội</v>
          </cell>
          <cell r="E937" t="str">
            <v>Quận Bắc Từ Liêm</v>
          </cell>
          <cell r="G937" t="str">
            <v>HN006</v>
          </cell>
          <cell r="H937" t="str">
            <v>Phan Trọng Cường</v>
          </cell>
          <cell r="I937" t="str">
            <v>MIENBAC</v>
          </cell>
          <cell r="K937" t="str">
            <v>Toà A2 chung cư An Bình, phường Cổ Nhuế, quận Bắc Từ Liêm, thành phố Hà Nội</v>
          </cell>
          <cell r="M937" t="str">
            <v>Toà A2 chung cư An Bình, phường Cổ Nhuế, quận Bắc Từ Liêm, thành phố Hà Nội</v>
          </cell>
          <cell r="O937" t="b">
            <v>0</v>
          </cell>
          <cell r="P937" t="str">
            <v>CÔNG TY TNHH MTV THƯƠNG MẠI VÀ DỊCH VỤ NGỌC THƠM</v>
          </cell>
          <cell r="Q937" t="str">
            <v>Miền Bắc</v>
          </cell>
          <cell r="R937" t="str">
            <v>TERRA</v>
          </cell>
        </row>
        <row r="938">
          <cell r="A938" t="str">
            <v>THAIHUNGLONG</v>
          </cell>
          <cell r="B938" t="str">
            <v>CÔNG TY TNHH XUẤT NHẬP KHẨU THÁI HƯNG LONG</v>
          </cell>
          <cell r="C938" t="str">
            <v>khách mua máy</v>
          </cell>
          <cell r="D938" t="str">
            <v>Thái Bình</v>
          </cell>
          <cell r="L938" t="str">
            <v>1001124063</v>
          </cell>
          <cell r="M938" t="str">
            <v>Nhà ông Cải, thôn Phương La, Xã Thái Phương, Huyện Hưng Hà, Tỉnh Thái Bình, Việt Nam</v>
          </cell>
          <cell r="O938" t="b">
            <v>0</v>
          </cell>
          <cell r="P938" t="str">
            <v>CÔNG TY TNHH MTV THƯƠNG MẠI VÀ DỊCH VỤ NGỌC THƠM</v>
          </cell>
          <cell r="Q938" t="str">
            <v>Miền Bắc</v>
          </cell>
          <cell r="R938" t="str">
            <v>THAIHUNGLONG</v>
          </cell>
        </row>
        <row r="939">
          <cell r="A939" t="str">
            <v>THUEHAIPHONG</v>
          </cell>
          <cell r="B939" t="str">
            <v>Cục Thuế Hải Phòng</v>
          </cell>
          <cell r="D939" t="str">
            <v>Hải Phòng</v>
          </cell>
          <cell r="L939" t="str">
            <v>0200970118</v>
          </cell>
          <cell r="M939" t="str">
            <v>Phòng Tài Chính - Kế Hoạch Quận Hải An - Điểm Thu Phí Số 9</v>
          </cell>
          <cell r="O939" t="b">
            <v>0</v>
          </cell>
          <cell r="P939" t="str">
            <v>CÔNG TY TNHH MTV THƯƠNG MẠI VÀ DỊCH VỤ NGỌC THƠM</v>
          </cell>
          <cell r="Q939" t="str">
            <v>Miền Bắc</v>
          </cell>
          <cell r="R939" t="str">
            <v>THUEHAIPHONG</v>
          </cell>
        </row>
        <row r="940">
          <cell r="A940" t="str">
            <v>KL-HNI-LBN-THUHANG</v>
          </cell>
          <cell r="B940" t="str">
            <v>Công Ty Cổ Phần Thu Hằng Food Việt Nam</v>
          </cell>
          <cell r="D940" t="str">
            <v>Thành phố Hà Nội</v>
          </cell>
          <cell r="I940" t="str">
            <v>2%</v>
          </cell>
          <cell r="L940" t="str">
            <v>0108501717</v>
          </cell>
          <cell r="M940" t="str">
            <v>Số 306, Tổ 1, Phố Phú Viên, Phường Bồ Đề, Quận Long Biên, Thành Phố Hà Nội, Việt Nam</v>
          </cell>
          <cell r="O940" t="b">
            <v>0</v>
          </cell>
          <cell r="P940" t="str">
            <v>CÔNG TY TNHH MTV THƯƠNG MẠI VÀ DỊCH VỤ NGỌC THƠM</v>
          </cell>
          <cell r="Q940" t="str">
            <v>Miền Bắc</v>
          </cell>
          <cell r="R940" t="str">
            <v>THUHANGFOOD</v>
          </cell>
        </row>
        <row r="941">
          <cell r="A941" t="str">
            <v>KL-HNI-NTL-TIENDAT</v>
          </cell>
          <cell r="B941" t="str">
            <v>CÔNG TY TNHH KINH DOANH THỰC PHẨM TIẾN ĐẠT</v>
          </cell>
          <cell r="C941" t="str">
            <v>khách hàng và cũng là ncc thực phẩm tươi sống</v>
          </cell>
          <cell r="D941" t="str">
            <v>Thành phố Hà Nội</v>
          </cell>
          <cell r="E941" t="str">
            <v>Quận Nam Từ Liêm</v>
          </cell>
          <cell r="G941" t="str">
            <v>HN006</v>
          </cell>
          <cell r="H941" t="str">
            <v>Phan Trọng Cường</v>
          </cell>
          <cell r="L941" t="str">
            <v>0105390614</v>
          </cell>
          <cell r="M941" t="str">
            <v>Số 87, ngõ 129 phố Đại Linh, Phường Trung Văn, Quận Nam Từ Liêm, Thành phố Hà Nội, Việt Nam</v>
          </cell>
          <cell r="O941" t="b">
            <v>0</v>
          </cell>
          <cell r="P941" t="str">
            <v>CÔNG TY TNHH MTV THƯƠNG MẠI VÀ DỊCH VỤ NGỌC THƠM</v>
          </cell>
          <cell r="Q941" t="str">
            <v>Miền Bắc</v>
          </cell>
          <cell r="R941" t="str">
            <v>TIENDAT</v>
          </cell>
        </row>
        <row r="942">
          <cell r="A942" t="str">
            <v>TIKI-HNI-TTI-iMFHDO</v>
          </cell>
          <cell r="B942" t="str">
            <v>TI KI kho MFHDO</v>
          </cell>
          <cell r="C942" t="str">
            <v>ck cố định 3%; thu công nợ ck thanh toán 5%</v>
          </cell>
          <cell r="D942" t="str">
            <v>Thành phố Hà Nội</v>
          </cell>
          <cell r="E942" t="str">
            <v>Huyện Thanh Trì</v>
          </cell>
          <cell r="G942" t="str">
            <v>SG015</v>
          </cell>
          <cell r="H942" t="str">
            <v>Trần Bảo Trâm</v>
          </cell>
          <cell r="I942" t="str">
            <v>MIENNAM; 3%</v>
          </cell>
          <cell r="J942" t="str">
            <v>TI KI kho MFHDO</v>
          </cell>
          <cell r="K942" t="str">
            <v>Kho dệt 19/05. Ngõ 250/80 đường Phan Trọng Tuệ, xã Thanh Liệt, huyện Thanh Trì, HN</v>
          </cell>
          <cell r="L942" t="str">
            <v/>
          </cell>
          <cell r="M942" t="str">
            <v>Kho dệt 19/05. Ngõ 250/80 đường Phan Trọng Tuệ, xã Thanh Liệt, huyện Thanh Trì, HN</v>
          </cell>
          <cell r="O942" t="b">
            <v>0</v>
          </cell>
          <cell r="P942" t="str">
            <v>CÔNG TY TNHH MTV THƯƠNG MẠI VÀ DỊCH VỤ NGỌC THƠM</v>
          </cell>
          <cell r="Q942" t="str">
            <v>Miền Bắc</v>
          </cell>
          <cell r="R942" t="str">
            <v>TIKI</v>
          </cell>
        </row>
        <row r="943">
          <cell r="A943" t="str">
            <v>TIKI-HNI-LBN-iMFLBI</v>
          </cell>
          <cell r="B943" t="str">
            <v>TI KI kho MFLBI</v>
          </cell>
          <cell r="C943" t="str">
            <v>ck cố định 3%; thu công nợ ck thanh toán 5%</v>
          </cell>
          <cell r="D943" t="str">
            <v>Thành phố Hà Nội</v>
          </cell>
          <cell r="E943" t="str">
            <v>Quận Long Biên</v>
          </cell>
          <cell r="G943" t="str">
            <v>HN006</v>
          </cell>
          <cell r="H943" t="str">
            <v>Phan Trọng Cường</v>
          </cell>
          <cell r="I943" t="str">
            <v>MIENNAM; 3%</v>
          </cell>
          <cell r="J943" t="str">
            <v>TI KI kho MFLBI</v>
          </cell>
          <cell r="K943" t="str">
            <v>Số 3-5 Nguyễn Văn Linh, Gia Thụy, Long Biên, Hà Nội (Nguyễn Công Hậu 0949675886)</v>
          </cell>
          <cell r="L943" t="str">
            <v/>
          </cell>
          <cell r="M943" t="str">
            <v>Số 3-5 Nguyễn Văn Linh, Gia Thụy, Long Biên, Hà Nội</v>
          </cell>
          <cell r="O943" t="b">
            <v>0</v>
          </cell>
          <cell r="P943" t="str">
            <v>CÔNG TY TNHH MTV THƯƠNG MẠI VÀ DỊCH VỤ NGỌC THƠM</v>
          </cell>
          <cell r="Q943" t="str">
            <v>Miền Bắc</v>
          </cell>
          <cell r="R943" t="str">
            <v>TIKI</v>
          </cell>
        </row>
        <row r="944">
          <cell r="A944" t="str">
            <v>TMART-HNI-HMI-73610</v>
          </cell>
          <cell r="B944" t="str">
            <v>CÔNG TY CỔ PHẦN T - MARTSTORES</v>
          </cell>
          <cell r="D944" t="str">
            <v>Thành phố Hà Nội</v>
          </cell>
          <cell r="I944" t="str">
            <v>MIENBAC</v>
          </cell>
          <cell r="L944" t="str">
            <v>0103973610</v>
          </cell>
          <cell r="M944" t="str">
            <v>Số 6 Biệt thự 2, bán đảo Linh Đàm, Phường Hoàng Liệt, Thành phố Hà Nội, Việt Nam</v>
          </cell>
          <cell r="N944">
            <v>51</v>
          </cell>
          <cell r="O944" t="b">
            <v>0</v>
          </cell>
          <cell r="P944" t="str">
            <v>CÔNG TY TNHH MTV THƯƠNG MẠI VÀ DỊCH VỤ NGỌC THƠM</v>
          </cell>
          <cell r="Q944" t="str">
            <v>Miền Bắc</v>
          </cell>
          <cell r="R944" t="str">
            <v>TMART</v>
          </cell>
        </row>
        <row r="945">
          <cell r="A945" t="str">
            <v>TMART-HNI-HMI-00357</v>
          </cell>
          <cell r="B945" t="str">
            <v>Tmart00357 01. Quầy 72 Lĩnh Nam</v>
          </cell>
          <cell r="D945" t="str">
            <v>Thành phố Hà Nội</v>
          </cell>
          <cell r="E945" t="str">
            <v>Quận Hoàng Mai</v>
          </cell>
          <cell r="G945" t="str">
            <v>HN003</v>
          </cell>
          <cell r="H945" t="str">
            <v>Nguyễn Văn Thạch</v>
          </cell>
          <cell r="I945" t="str">
            <v>MIENBAC;9%</v>
          </cell>
          <cell r="J945" t="str">
            <v>01. Quầy 72 Lĩnh Nam</v>
          </cell>
          <cell r="K945" t="str">
            <v>72 Lĩnh Nam, Hoàng Mai, HN</v>
          </cell>
          <cell r="L945" t="str">
            <v/>
          </cell>
          <cell r="M945" t="str">
            <v>72 Lĩnh Nam, Hoàng Mai, HN</v>
          </cell>
          <cell r="N945">
            <v>51</v>
          </cell>
          <cell r="O945" t="b">
            <v>0</v>
          </cell>
          <cell r="P945" t="str">
            <v>CÔNG TY TNHH MTV THƯƠNG MẠI VÀ DỊCH VỤ NGỌC THƠM</v>
          </cell>
          <cell r="Q945" t="str">
            <v>Miền Bắc</v>
          </cell>
          <cell r="R945" t="str">
            <v>TMART</v>
          </cell>
        </row>
        <row r="946">
          <cell r="A946" t="str">
            <v>TMART-HNI-NTL-00619</v>
          </cell>
          <cell r="B946" t="str">
            <v>Tmart00619 04. Quầy N3B2 Trần Bình</v>
          </cell>
          <cell r="D946" t="str">
            <v>Thành phố Hà Nội</v>
          </cell>
          <cell r="E946" t="str">
            <v>Quận Bắc Từ Liêm</v>
          </cell>
          <cell r="G946" t="str">
            <v>HN004</v>
          </cell>
          <cell r="H946" t="str">
            <v>Hoàng Thanh Huy</v>
          </cell>
          <cell r="I946" t="str">
            <v>MIENBAC;9%</v>
          </cell>
          <cell r="J946" t="str">
            <v>04. Quầy N3B2 Trần Bình</v>
          </cell>
          <cell r="K946" t="str">
            <v>N3B2 Trần Bình, Từ Liêm, HN ( Cổng làng hoa Phú Mỹ )</v>
          </cell>
          <cell r="L946" t="str">
            <v/>
          </cell>
          <cell r="M946" t="str">
            <v>N3B2 Trần Bình, Từ Liêm, HN ( Cổng làng hoa Phú Mỹ )</v>
          </cell>
          <cell r="N946">
            <v>51</v>
          </cell>
          <cell r="O946" t="b">
            <v>0</v>
          </cell>
          <cell r="P946" t="str">
            <v>CÔNG TY TNHH MTV THƯƠNG MẠI VÀ DỊCH VỤ NGỌC THƠM</v>
          </cell>
          <cell r="Q946" t="str">
            <v>Miền Bắc</v>
          </cell>
          <cell r="R946" t="str">
            <v>TMART</v>
          </cell>
        </row>
        <row r="947">
          <cell r="A947" t="str">
            <v>TMART-HNI-TXN-00628</v>
          </cell>
          <cell r="B947" t="str">
            <v>Tmart00628 03. Quầy 274 Khương Đình</v>
          </cell>
          <cell r="D947" t="str">
            <v>Thành phố Hà Nội</v>
          </cell>
          <cell r="E947" t="str">
            <v>Quận Thanh Xuân</v>
          </cell>
          <cell r="G947" t="str">
            <v>HN008</v>
          </cell>
          <cell r="H947" t="str">
            <v>Nguyễn Minh Sơn</v>
          </cell>
          <cell r="I947" t="str">
            <v>MIENBAC;9%</v>
          </cell>
          <cell r="J947" t="str">
            <v>03. Quầy 274 Khương Đình</v>
          </cell>
          <cell r="K947" t="str">
            <v>274 Khương Đình, Thanh xuân, HN</v>
          </cell>
          <cell r="L947" t="str">
            <v/>
          </cell>
          <cell r="M947" t="str">
            <v>274 Khương Đình, Thanh xuân, HN</v>
          </cell>
          <cell r="N947">
            <v>51</v>
          </cell>
          <cell r="O947" t="b">
            <v>0</v>
          </cell>
          <cell r="P947" t="str">
            <v>CÔNG TY TNHH MTV THƯƠNG MẠI VÀ DỊCH VỤ NGỌC THƠM</v>
          </cell>
          <cell r="Q947" t="str">
            <v>Miền Bắc</v>
          </cell>
          <cell r="R947" t="str">
            <v>TMART</v>
          </cell>
        </row>
        <row r="948">
          <cell r="A948" t="str">
            <v>TMART-HNI-CMY-00644</v>
          </cell>
          <cell r="B948" t="str">
            <v>Tmart00644 05. Số 14 Yên Sơn - Chúc Sơn</v>
          </cell>
          <cell r="D948" t="str">
            <v>Thành phố Hà Nội</v>
          </cell>
          <cell r="E948" t="str">
            <v>Huyện Chương Mỹ</v>
          </cell>
          <cell r="F948" t="str">
            <v>Thị trấn Chúc Sơn</v>
          </cell>
          <cell r="G948" t="str">
            <v>HN008</v>
          </cell>
          <cell r="H948" t="str">
            <v>Nguyễn Minh Sơn</v>
          </cell>
          <cell r="I948" t="str">
            <v>MIENBAC;9%</v>
          </cell>
          <cell r="J948" t="str">
            <v>05. Số 14 Yên Sơn - Chúc Sơn</v>
          </cell>
          <cell r="K948" t="str">
            <v>Số 14 Yên Sơn - Chúc Sơn, Huyện Chương Mỹ, Thành phố Hà Nội</v>
          </cell>
          <cell r="L948" t="str">
            <v/>
          </cell>
          <cell r="M948" t="str">
            <v>Số 14 Yên Sơn - Chúc Sơn, Huyện Chương Mỹ, Thành phố Hà Nội</v>
          </cell>
          <cell r="N948">
            <v>51</v>
          </cell>
          <cell r="O948" t="b">
            <v>0</v>
          </cell>
          <cell r="P948" t="str">
            <v>CÔNG TY TNHH MTV THƯƠNG MẠI VÀ DỊCH VỤ NGỌC THƠM</v>
          </cell>
          <cell r="Q948" t="str">
            <v>Miền Bắc</v>
          </cell>
          <cell r="R948" t="str">
            <v>TMART</v>
          </cell>
        </row>
        <row r="949">
          <cell r="A949" t="str">
            <v>TMART-HNI-SSN-00722</v>
          </cell>
          <cell r="B949" t="str">
            <v>Tmart00722 09. Quầy Sóc Sơn</v>
          </cell>
          <cell r="D949" t="str">
            <v>Thành phố Hà Nội</v>
          </cell>
          <cell r="E949" t="str">
            <v>Huyện Sóc Sơn</v>
          </cell>
          <cell r="G949" t="str">
            <v>HN003</v>
          </cell>
          <cell r="H949" t="str">
            <v>Nguyễn Văn Thạch</v>
          </cell>
          <cell r="I949" t="str">
            <v>9%; MIENBAC</v>
          </cell>
          <cell r="J949" t="str">
            <v>09. Quầy Sóc Sơn</v>
          </cell>
          <cell r="K949" t="str">
            <v>Tòa nhà Thuần Mão ĐTM Sóc Sơn, HN</v>
          </cell>
          <cell r="L949" t="str">
            <v/>
          </cell>
          <cell r="M949" t="str">
            <v>Tòa nhà Thuần Mão ĐTM Sóc Sơn, HN</v>
          </cell>
          <cell r="N949">
            <v>51</v>
          </cell>
          <cell r="O949" t="b">
            <v>0</v>
          </cell>
          <cell r="P949" t="str">
            <v>CÔNG TY TNHH MTV THƯƠNG MẠI VÀ DỊCH VỤ NGỌC THƠM</v>
          </cell>
          <cell r="Q949" t="str">
            <v>Miền Bắc</v>
          </cell>
          <cell r="R949" t="str">
            <v>TMART</v>
          </cell>
        </row>
        <row r="950">
          <cell r="A950" t="str">
            <v>TMART-HNI-HMI-00928</v>
          </cell>
          <cell r="B950" t="str">
            <v>Tmart00928 12. Quầy CT12B Kim Văn - Kim Lũ</v>
          </cell>
          <cell r="D950" t="str">
            <v>Thành phố Hà Nội</v>
          </cell>
          <cell r="E950" t="str">
            <v>Quận Hoàng Mai</v>
          </cell>
          <cell r="G950" t="str">
            <v>HN003</v>
          </cell>
          <cell r="H950" t="str">
            <v>Nguyễn Văn Thạch</v>
          </cell>
          <cell r="I950" t="str">
            <v>MIENBAC;9%</v>
          </cell>
          <cell r="J950" t="str">
            <v>12. Quầy CT12B Kim Văn - Kim Lũ</v>
          </cell>
          <cell r="K950" t="str">
            <v>Tầng 1 , CT12B ĐTM Kim Văn - Kim Lũ, Hoàng Mai, HN</v>
          </cell>
          <cell r="L950" t="str">
            <v/>
          </cell>
          <cell r="M950" t="str">
            <v>Tầng 1 , CT12B ĐTM Kim Văn - Kim Lũ, Hoàng Mai, HN</v>
          </cell>
          <cell r="N950">
            <v>51</v>
          </cell>
          <cell r="O950" t="b">
            <v>0</v>
          </cell>
          <cell r="P950" t="str">
            <v>CÔNG TY TNHH MTV THƯƠNG MẠI VÀ DỊCH VỤ NGỌC THƠM</v>
          </cell>
          <cell r="Q950" t="str">
            <v>Miền Bắc</v>
          </cell>
          <cell r="R950" t="str">
            <v>TMART</v>
          </cell>
        </row>
        <row r="951">
          <cell r="A951" t="str">
            <v>TMART-HNI-HMI-00980</v>
          </cell>
          <cell r="B951" t="str">
            <v>Tmart00980 15. Quầy 9B Nguyễn Cảnh Dị-KĐT Đại Kim</v>
          </cell>
          <cell r="D951" t="str">
            <v>Thành phố Hà Nội</v>
          </cell>
          <cell r="E951" t="str">
            <v>Quận Hoàng Mai</v>
          </cell>
          <cell r="G951" t="str">
            <v>HN003</v>
          </cell>
          <cell r="H951" t="str">
            <v>Nguyễn Văn Thạch</v>
          </cell>
          <cell r="I951" t="str">
            <v>MIENBAC;9%</v>
          </cell>
          <cell r="J951" t="str">
            <v>15. Quầy 9B Nguyễn Cảnh Dị-KĐT Đại Kim</v>
          </cell>
          <cell r="K951" t="str">
            <v>9B Nguyễn Cảnh Dị, Đại Kim, Hoàng Mai, Hà Nội</v>
          </cell>
          <cell r="L951" t="str">
            <v/>
          </cell>
          <cell r="M951" t="str">
            <v>9B Nguyễn Cảnh Dị, Đại Kim, Hoàng Mai, Hà Nội</v>
          </cell>
          <cell r="N951">
            <v>51</v>
          </cell>
          <cell r="O951" t="b">
            <v>0</v>
          </cell>
          <cell r="P951" t="str">
            <v>CÔNG TY TNHH MTV THƯƠNG MẠI VÀ DỊCH VỤ NGỌC THƠM</v>
          </cell>
          <cell r="Q951" t="str">
            <v>Miền Bắc</v>
          </cell>
          <cell r="R951" t="str">
            <v>TMART</v>
          </cell>
        </row>
        <row r="952">
          <cell r="A952" t="str">
            <v>TMART-HNI-HDG-00983</v>
          </cell>
          <cell r="B952" t="str">
            <v>Tmart00983 16. Quầy Xala, tòa nhà Hemisco, Xala</v>
          </cell>
          <cell r="D952" t="str">
            <v>Thành phố Hà Nội</v>
          </cell>
          <cell r="E952" t="str">
            <v>Quận Hà Đông</v>
          </cell>
          <cell r="G952" t="str">
            <v>HN004</v>
          </cell>
          <cell r="H952" t="str">
            <v>Hoàng Thanh Huy</v>
          </cell>
          <cell r="I952" t="str">
            <v>MIENBAC;9%</v>
          </cell>
          <cell r="J952" t="str">
            <v>16. Quầy Xala, tòa nhà Hemisco, Xala</v>
          </cell>
          <cell r="K952" t="str">
            <v>Tầng 1 tòa nhà Hemisco, KĐT Xala, Phúc La, Hà Đông, HN</v>
          </cell>
          <cell r="L952" t="str">
            <v/>
          </cell>
          <cell r="M952" t="str">
            <v>Tầng 1 tòa nhà Hemisco, KĐT Xala, Phúc La, Hà Đông, HN</v>
          </cell>
          <cell r="N952">
            <v>51</v>
          </cell>
          <cell r="O952" t="b">
            <v>0</v>
          </cell>
          <cell r="P952" t="str">
            <v>CÔNG TY TNHH MTV THƯƠNG MẠI VÀ DỊCH VỤ NGỌC THƠM</v>
          </cell>
          <cell r="Q952" t="str">
            <v>Miền Bắc</v>
          </cell>
          <cell r="R952" t="str">
            <v>TMART</v>
          </cell>
        </row>
        <row r="953">
          <cell r="A953" t="str">
            <v>TMART-HNI-HMI-00984</v>
          </cell>
          <cell r="B953" t="str">
            <v>Tmart00984 17. Quầy 184 Đại Từ</v>
          </cell>
          <cell r="D953" t="str">
            <v>Thành phố Hà Nội</v>
          </cell>
          <cell r="E953" t="str">
            <v>Quận Hoàng Mai</v>
          </cell>
          <cell r="G953" t="str">
            <v>HN003</v>
          </cell>
          <cell r="H953" t="str">
            <v>Nguyễn Văn Thạch</v>
          </cell>
          <cell r="I953" t="str">
            <v>MIENBAC;9%</v>
          </cell>
          <cell r="J953" t="str">
            <v>17. Quầy 184 Đại Từ</v>
          </cell>
          <cell r="K953" t="str">
            <v>184 Đại Từ, Phường Đại Kim, Quận Hoàng Mai, HN</v>
          </cell>
          <cell r="L953" t="str">
            <v/>
          </cell>
          <cell r="M953" t="str">
            <v>184 Đại Từ, Phường Đại Kim, Quận Hoàng Mai, HN</v>
          </cell>
          <cell r="N953">
            <v>51</v>
          </cell>
          <cell r="O953" t="b">
            <v>0</v>
          </cell>
          <cell r="P953" t="str">
            <v>CÔNG TY TNHH MTV THƯƠNG MẠI VÀ DỊCH VỤ NGỌC THƠM</v>
          </cell>
          <cell r="Q953" t="str">
            <v>Miền Bắc</v>
          </cell>
          <cell r="R953" t="str">
            <v>TMART</v>
          </cell>
        </row>
        <row r="954">
          <cell r="A954" t="str">
            <v>TMART-HNI-BTL-00988</v>
          </cell>
          <cell r="B954" t="str">
            <v>Tmart00988 19. Quầy Resco Cổ Nhuế</v>
          </cell>
          <cell r="D954" t="str">
            <v>Thành phố Hà Nội</v>
          </cell>
          <cell r="E954" t="str">
            <v>Quận Bắc Từ Liêm</v>
          </cell>
          <cell r="G954" t="str">
            <v>HN004</v>
          </cell>
          <cell r="H954" t="str">
            <v>Hoàng Thanh Huy</v>
          </cell>
          <cell r="I954" t="str">
            <v>MIENBAC;9%</v>
          </cell>
          <cell r="J954" t="str">
            <v>19. Quầy Resco Cổ Nhuế</v>
          </cell>
          <cell r="K954" t="str">
            <v>Tầng 1, nhà OTC1, KĐT Resco Cổ Nhuế 2, Từ Liêm, HN</v>
          </cell>
          <cell r="L954" t="str">
            <v/>
          </cell>
          <cell r="M954" t="str">
            <v>Tầng 1, nhà OTC1, KĐT Resco Cổ Nhuế 2, Từ Liêm, HN</v>
          </cell>
          <cell r="N954">
            <v>51</v>
          </cell>
          <cell r="O954" t="b">
            <v>0</v>
          </cell>
          <cell r="P954" t="str">
            <v>CÔNG TY TNHH MTV THƯƠNG MẠI VÀ DỊCH VỤ NGỌC THƠM</v>
          </cell>
          <cell r="Q954" t="str">
            <v>Miền Bắc</v>
          </cell>
          <cell r="R954" t="str">
            <v>TMART</v>
          </cell>
        </row>
        <row r="955">
          <cell r="A955" t="str">
            <v>TMART-HNI-DPG-00989</v>
          </cell>
          <cell r="B955" t="str">
            <v>Tmart00989 20. Quầy Tân Tây Đô</v>
          </cell>
          <cell r="D955" t="str">
            <v>Thành phố Hà Nội</v>
          </cell>
          <cell r="E955" t="str">
            <v>Huyện Đan Phượng</v>
          </cell>
          <cell r="G955" t="str">
            <v>HN004</v>
          </cell>
          <cell r="H955" t="str">
            <v>Hoàng Thanh Huy</v>
          </cell>
          <cell r="I955" t="str">
            <v>MIENBAC;9%</v>
          </cell>
          <cell r="J955" t="str">
            <v>20. Quầy Tân Tây Đô</v>
          </cell>
          <cell r="K955" t="str">
            <v>Tầng 1 Tòa nhà CT12B khu Đô thị mới Tân Tây Đô, Xã Tân Lập, Huyện Đan Phượng, Hà Nội.</v>
          </cell>
          <cell r="L955" t="str">
            <v/>
          </cell>
          <cell r="M955" t="str">
            <v>Tầng 1 Tòa nhà CT12B khu Đô thị mới Tân Tây Đô, Xã Tân Lập, Huyện Đan Phượng, Hà Nội.</v>
          </cell>
          <cell r="N955">
            <v>51</v>
          </cell>
          <cell r="O955" t="b">
            <v>0</v>
          </cell>
          <cell r="P955" t="str">
            <v>CÔNG TY TNHH MTV THƯƠNG MẠI VÀ DỊCH VỤ NGỌC THƠM</v>
          </cell>
          <cell r="Q955" t="str">
            <v>Miền Bắc</v>
          </cell>
          <cell r="R955" t="str">
            <v>TMART</v>
          </cell>
        </row>
        <row r="956">
          <cell r="A956" t="str">
            <v>TMART-HNI-HDG-00992</v>
          </cell>
          <cell r="B956" t="str">
            <v>Tmart00992 22. Quầy CT3 KĐT Văn Khê</v>
          </cell>
          <cell r="D956" t="str">
            <v>Thành phố Hà Nội</v>
          </cell>
          <cell r="E956" t="str">
            <v>Quận Hà Đông</v>
          </cell>
          <cell r="G956" t="str">
            <v>HN004</v>
          </cell>
          <cell r="H956" t="str">
            <v>Hoàng Thanh Huy</v>
          </cell>
          <cell r="I956" t="str">
            <v>MIENBAC;9%</v>
          </cell>
          <cell r="J956" t="str">
            <v>22. Quầy CT3 KĐT Văn Khê</v>
          </cell>
          <cell r="K956" t="str">
            <v>Tầng 1, Tòa nhà CT3 khu đô thị Văn Khê, Hà Đông, Hà Nội</v>
          </cell>
          <cell r="L956" t="str">
            <v/>
          </cell>
          <cell r="M956" t="str">
            <v>Tầng 1, Tòa nhà CT3 khu đô thị Văn Khê, Hà Đông, Hà Nội</v>
          </cell>
          <cell r="N956">
            <v>51</v>
          </cell>
          <cell r="O956" t="b">
            <v>0</v>
          </cell>
          <cell r="P956" t="str">
            <v>CÔNG TY TNHH MTV THƯƠNG MẠI VÀ DỊCH VỤ NGỌC THƠM</v>
          </cell>
          <cell r="Q956" t="str">
            <v>Miền Bắc</v>
          </cell>
          <cell r="R956" t="str">
            <v>TMART</v>
          </cell>
        </row>
        <row r="957">
          <cell r="A957" t="str">
            <v>TMART-HNI-HDG-00993</v>
          </cell>
          <cell r="B957" t="str">
            <v>Tmart00993 23. Quầy CT1 Ngô Thì Nhậm, Hà Đông</v>
          </cell>
          <cell r="D957" t="str">
            <v>Thành phố Hà Nội</v>
          </cell>
          <cell r="E957" t="str">
            <v>Quận Hà Đông</v>
          </cell>
          <cell r="G957" t="str">
            <v>HN004</v>
          </cell>
          <cell r="H957" t="str">
            <v>Hoàng Thanh Huy</v>
          </cell>
          <cell r="I957" t="str">
            <v>MIENBAC;9%</v>
          </cell>
          <cell r="J957" t="str">
            <v>23. Quầy CT1 Ngô Thì Nhậm, Hà Đông</v>
          </cell>
          <cell r="K957" t="str">
            <v>Tầng 1 tòa nhà CT1, chung cư Ngô Thì Nhậm, Hà Đông, Hà Nội</v>
          </cell>
          <cell r="L957" t="str">
            <v/>
          </cell>
          <cell r="M957" t="str">
            <v>Tầng 1 tòa nhà CT1, chung cư Ngô Thì Nhậm, Hà Đông, Hà Nội</v>
          </cell>
          <cell r="N957">
            <v>51</v>
          </cell>
          <cell r="O957" t="b">
            <v>0</v>
          </cell>
          <cell r="P957" t="str">
            <v>CÔNG TY TNHH MTV THƯƠNG MẠI VÀ DỊCH VỤ NGỌC THƠM</v>
          </cell>
          <cell r="Q957" t="str">
            <v>Miền Bắc</v>
          </cell>
          <cell r="R957" t="str">
            <v>TMART</v>
          </cell>
        </row>
        <row r="958">
          <cell r="A958" t="str">
            <v>TMART-HNI-HDC-00994</v>
          </cell>
          <cell r="B958" t="str">
            <v>Tmart00994 24. Quầy Victory Thăng Long</v>
          </cell>
          <cell r="D958" t="str">
            <v>Thành phố Hà Nội</v>
          </cell>
          <cell r="E958" t="str">
            <v>Huyện Hoài Đức</v>
          </cell>
          <cell r="G958" t="str">
            <v>HN004</v>
          </cell>
          <cell r="H958" t="str">
            <v>Hoàng Thanh Huy</v>
          </cell>
          <cell r="I958" t="str">
            <v>MIENBAC;9%</v>
          </cell>
          <cell r="J958" t="str">
            <v>24. Quầy Victory Thăng Long</v>
          </cell>
          <cell r="K958" t="str">
            <v>Tòa T1 Victory Thăng Long, An Khánh, Hoài Đức, Hà Nội</v>
          </cell>
          <cell r="L958" t="str">
            <v/>
          </cell>
          <cell r="M958" t="str">
            <v>Tòa T1 Victory Thăng Long, An Khánh, Hoài Đức, Hà Nội</v>
          </cell>
          <cell r="N958">
            <v>51</v>
          </cell>
          <cell r="O958" t="b">
            <v>0</v>
          </cell>
          <cell r="P958" t="str">
            <v>CÔNG TY TNHH MTV THƯƠNG MẠI VÀ DỊCH VỤ NGỌC THƠM</v>
          </cell>
          <cell r="Q958" t="str">
            <v>Miền Bắc</v>
          </cell>
          <cell r="R958" t="str">
            <v>TMART</v>
          </cell>
        </row>
        <row r="959">
          <cell r="A959" t="str">
            <v>TMART-HNI-HDG-00995</v>
          </cell>
          <cell r="B959" t="str">
            <v>Tmart00995 25. Quầy CT2 - KĐT Xala</v>
          </cell>
          <cell r="D959" t="str">
            <v>Thành phố Hà Nội</v>
          </cell>
          <cell r="E959" t="str">
            <v>Quận Hà Đông</v>
          </cell>
          <cell r="G959" t="str">
            <v>HN004</v>
          </cell>
          <cell r="H959" t="str">
            <v>Hoàng Thanh Huy</v>
          </cell>
          <cell r="I959" t="str">
            <v>MIENBAC;9%</v>
          </cell>
          <cell r="J959" t="str">
            <v>25. Quầy CT2 - KĐT Xala</v>
          </cell>
          <cell r="K959" t="str">
            <v>Tầng 1 tòa CT2, KĐT Xala, Hà Đông, HN</v>
          </cell>
          <cell r="L959" t="str">
            <v/>
          </cell>
          <cell r="M959" t="str">
            <v>Tầng 1 tòa CT2, KĐT Xala, Hà Đông, HN</v>
          </cell>
          <cell r="N959">
            <v>51</v>
          </cell>
          <cell r="O959" t="b">
            <v>0</v>
          </cell>
          <cell r="P959" t="str">
            <v>CÔNG TY TNHH MTV THƯƠNG MẠI VÀ DỊCH VỤ NGỌC THƠM</v>
          </cell>
          <cell r="Q959" t="str">
            <v>Miền Bắc</v>
          </cell>
          <cell r="R959" t="str">
            <v>TMART</v>
          </cell>
        </row>
        <row r="960">
          <cell r="A960" t="str">
            <v>TMART-HNI-TTI-00999</v>
          </cell>
          <cell r="B960" t="str">
            <v>Tmart00999 27. Quầy 62 Thanh Liệt (658 Kim Giang mới)</v>
          </cell>
          <cell r="D960" t="str">
            <v>Thành phố Hà Nội</v>
          </cell>
          <cell r="E960" t="str">
            <v>Huyện Thanh Trì</v>
          </cell>
          <cell r="G960" t="str">
            <v>HN008</v>
          </cell>
          <cell r="H960" t="str">
            <v>Nguyễn Minh Sơn</v>
          </cell>
          <cell r="I960" t="str">
            <v>MIENBAC;9%</v>
          </cell>
          <cell r="J960" t="str">
            <v>27. Quầy 62 Thanh Liệt (658 Kim Giang mới)</v>
          </cell>
          <cell r="K960" t="str">
            <v>Số 658 Kim Giang, Xã Thanh Trì, Huyện Thanh Trì, Hà Nội.</v>
          </cell>
          <cell r="L960" t="str">
            <v/>
          </cell>
          <cell r="M960" t="str">
            <v>Số 658 Kim Giang, Xã Thanh Trì, Huyện Thanh Trì, Hà Nội.</v>
          </cell>
          <cell r="N960">
            <v>51</v>
          </cell>
          <cell r="O960" t="b">
            <v>0</v>
          </cell>
          <cell r="P960" t="str">
            <v>CÔNG TY TNHH MTV THƯƠNG MẠI VÀ DỊCH VỤ NGỌC THƠM</v>
          </cell>
          <cell r="Q960" t="str">
            <v>Miền Bắc</v>
          </cell>
          <cell r="R960" t="str">
            <v>TMART</v>
          </cell>
        </row>
        <row r="961">
          <cell r="A961" t="str">
            <v>TMART-HNI-TXN-01000</v>
          </cell>
          <cell r="B961" t="str">
            <v>Tmart01000 28. Quầy 485 Vũ Tông Phan</v>
          </cell>
          <cell r="D961" t="str">
            <v>Thành phố Hà Nội</v>
          </cell>
          <cell r="E961" t="str">
            <v>Quận Thanh Xuân</v>
          </cell>
          <cell r="G961" t="str">
            <v>HN008</v>
          </cell>
          <cell r="H961" t="str">
            <v>Nguyễn Minh Sơn</v>
          </cell>
          <cell r="I961" t="str">
            <v>MIENBAC;9%</v>
          </cell>
          <cell r="J961" t="str">
            <v>28. Quầy 485 Vũ Tông Phan</v>
          </cell>
          <cell r="K961" t="str">
            <v>485 Vũ Tông Phan, Thanh Xuân, Hà Nội</v>
          </cell>
          <cell r="L961" t="str">
            <v/>
          </cell>
          <cell r="M961" t="str">
            <v>485 Vũ Tông Phan, Thanh Xuân, Hà Nội</v>
          </cell>
          <cell r="N961">
            <v>51</v>
          </cell>
          <cell r="O961" t="b">
            <v>0</v>
          </cell>
          <cell r="P961" t="str">
            <v>CÔNG TY TNHH MTV THƯƠNG MẠI VÀ DỊCH VỤ NGỌC THƠM</v>
          </cell>
          <cell r="Q961" t="str">
            <v>Miền Bắc</v>
          </cell>
          <cell r="R961" t="str">
            <v>TMART</v>
          </cell>
        </row>
        <row r="962">
          <cell r="A962" t="str">
            <v>TMART-HNI-HDG-01001</v>
          </cell>
          <cell r="B962" t="str">
            <v>Tmart01001 29. Quầy tòa K-KĐT Dương Nội</v>
          </cell>
          <cell r="D962" t="str">
            <v>Thành phố Hà Nội</v>
          </cell>
          <cell r="E962" t="str">
            <v>Quận Hà Đông</v>
          </cell>
          <cell r="G962" t="str">
            <v>HN004</v>
          </cell>
          <cell r="H962" t="str">
            <v>Hoàng Thanh Huy</v>
          </cell>
          <cell r="I962" t="str">
            <v>MIENBAC;9%</v>
          </cell>
          <cell r="J962" t="str">
            <v>29. Quầy tòa K-KĐT Dương Nội</v>
          </cell>
          <cell r="K962" t="str">
            <v>Tầng 1, tòa K - cụm HJK - KĐT The Spark Dương Nội, Hà Đông, HN</v>
          </cell>
          <cell r="L962" t="str">
            <v/>
          </cell>
          <cell r="M962" t="str">
            <v>Tầng 1, tòa K - cụm HJK - KĐT The Spark Dương Nội, Hà Đông, HN</v>
          </cell>
          <cell r="N962">
            <v>51</v>
          </cell>
          <cell r="O962" t="b">
            <v>0</v>
          </cell>
          <cell r="P962" t="str">
            <v>CÔNG TY TNHH MTV THƯƠNG MẠI VÀ DỊCH VỤ NGỌC THƠM</v>
          </cell>
          <cell r="Q962" t="str">
            <v>Miền Bắc</v>
          </cell>
          <cell r="R962" t="str">
            <v>TMART</v>
          </cell>
        </row>
        <row r="963">
          <cell r="A963" t="str">
            <v>TMART-HNI-BTL-01003</v>
          </cell>
          <cell r="B963" t="str">
            <v>Tmart01003 30. Quầy Ecohome2</v>
          </cell>
          <cell r="D963" t="str">
            <v>Thành phố Hà Nội</v>
          </cell>
          <cell r="E963" t="str">
            <v>Quận Bắc Từ Liêm</v>
          </cell>
          <cell r="G963" t="str">
            <v>HN004</v>
          </cell>
          <cell r="H963" t="str">
            <v>Hoàng Thanh Huy</v>
          </cell>
          <cell r="I963" t="str">
            <v>MIENBAC;9%</v>
          </cell>
          <cell r="J963" t="str">
            <v>30. Quầy Ecohome2</v>
          </cell>
          <cell r="K963" t="str">
            <v>Căn 06+07 tòa C2A chung cư Ecohome2, đường tân xuân, phường đông ngạc, quận bắc từ liêm, HN</v>
          </cell>
          <cell r="L963" t="str">
            <v/>
          </cell>
          <cell r="M963" t="str">
            <v>Căn 06+07 tòa C2A chung cư Ecohome2, đường tân xuân, phường đông ngạc, quận bắc từ liêm, HN</v>
          </cell>
          <cell r="N963">
            <v>51</v>
          </cell>
          <cell r="O963" t="b">
            <v>0</v>
          </cell>
          <cell r="P963" t="str">
            <v>CÔNG TY TNHH MTV THƯƠNG MẠI VÀ DỊCH VỤ NGỌC THƠM</v>
          </cell>
          <cell r="Q963" t="str">
            <v>Miền Bắc</v>
          </cell>
          <cell r="R963" t="str">
            <v>TMART</v>
          </cell>
        </row>
        <row r="964">
          <cell r="A964" t="str">
            <v>TMART-HNI-HDG-01010</v>
          </cell>
          <cell r="B964" t="str">
            <v>Tmart01010 34. Quầy tòa HH2A, KĐT The Spark Dương Nội</v>
          </cell>
          <cell r="D964" t="str">
            <v>Thành phố Hà Nội</v>
          </cell>
          <cell r="E964" t="str">
            <v>Quận Hà Đông</v>
          </cell>
          <cell r="G964" t="str">
            <v>HN004</v>
          </cell>
          <cell r="H964" t="str">
            <v>Hoàng Thanh Huy</v>
          </cell>
          <cell r="I964" t="str">
            <v>MIENBAC;9%</v>
          </cell>
          <cell r="J964" t="str">
            <v>34. Quầy tòa HH2A, KĐT The Spark Dương Nội</v>
          </cell>
          <cell r="K964" t="str">
            <v>Tầng 1 -  HH2B KĐT The Spark Dương Nội, phường Yên Nghĩa, quận Hà Đông, Hà Nội</v>
          </cell>
          <cell r="L964" t="str">
            <v/>
          </cell>
          <cell r="M964" t="str">
            <v>Tầng 1 -  HH2B KĐT The Spark Dương Nội, phường Yên Nghĩa, quận Hà Đông, Hà Nội</v>
          </cell>
          <cell r="N964">
            <v>51</v>
          </cell>
          <cell r="O964" t="b">
            <v>0</v>
          </cell>
          <cell r="P964" t="str">
            <v>CÔNG TY TNHH MTV THƯƠNG MẠI VÀ DỊCH VỤ NGỌC THƠM</v>
          </cell>
          <cell r="Q964" t="str">
            <v>Miền Bắc</v>
          </cell>
          <cell r="R964" t="str">
            <v>TMART</v>
          </cell>
        </row>
        <row r="965">
          <cell r="A965" t="str">
            <v>TMART-HNI-HDC-01011</v>
          </cell>
          <cell r="B965" t="str">
            <v>Tmart01011 35. Quầy tầng 5 tòa GEMEK, KĐT Lê Trọng Tấn</v>
          </cell>
          <cell r="D965" t="str">
            <v>Thành phố Hà Nội</v>
          </cell>
          <cell r="E965" t="str">
            <v>Huyện Hoài Đức</v>
          </cell>
          <cell r="G965" t="str">
            <v>HN004</v>
          </cell>
          <cell r="H965" t="str">
            <v>Hoàng Thanh Huy</v>
          </cell>
          <cell r="I965" t="str">
            <v>MIENBAC;9%</v>
          </cell>
          <cell r="J965" t="str">
            <v>35. Quầy tầng 5 tòa GEMEK, KĐT Lê Trọng Tấn</v>
          </cell>
          <cell r="K965" t="str">
            <v>Tầng 5 tòa GEMEK, KĐT mới Lê Trọng Tấn, Hoài Đức, HN</v>
          </cell>
          <cell r="L965" t="str">
            <v/>
          </cell>
          <cell r="M965" t="str">
            <v>Tầng 5 tòa GEMEK, KĐT mới Lê Trọng Tấn, Hoài Đức, HN</v>
          </cell>
          <cell r="N965">
            <v>51</v>
          </cell>
          <cell r="O965" t="b">
            <v>0</v>
          </cell>
          <cell r="P965" t="str">
            <v>CÔNG TY TNHH MTV THƯƠNG MẠI VÀ DỊCH VỤ NGỌC THƠM</v>
          </cell>
          <cell r="Q965" t="str">
            <v>Miền Bắc</v>
          </cell>
          <cell r="R965" t="str">
            <v>TMART</v>
          </cell>
        </row>
        <row r="966">
          <cell r="A966" t="str">
            <v>TMART-HNI-HDG-01012</v>
          </cell>
          <cell r="B966" t="str">
            <v>Tmart01012 36. Quầy CT2 Xuân Mai, Tô Hiệu</v>
          </cell>
          <cell r="D966" t="str">
            <v>Thành phố Hà Nội</v>
          </cell>
          <cell r="E966" t="str">
            <v>Quận Hà Đông</v>
          </cell>
          <cell r="G966" t="str">
            <v>HN004</v>
          </cell>
          <cell r="H966" t="str">
            <v>Hoàng Thanh Huy</v>
          </cell>
          <cell r="I966" t="str">
            <v>MIENBAC;9%</v>
          </cell>
          <cell r="J966" t="str">
            <v>36. Quầy CT2 Xuân Mai, Tô Hiệu</v>
          </cell>
          <cell r="K966" t="str">
            <v>Tòa CT2 Xuân Mai, Tô Hiệu, phường Hà Cầu, quận Hà Đông, Hà Nội</v>
          </cell>
          <cell r="L966" t="str">
            <v/>
          </cell>
          <cell r="M966" t="str">
            <v>Tòa CT2 Xuân Mai, Tô Hiệu, phường Hà Cầu, quận Hà Đông, Hà Nội</v>
          </cell>
          <cell r="N966">
            <v>51</v>
          </cell>
          <cell r="O966" t="b">
            <v>0</v>
          </cell>
          <cell r="P966" t="str">
            <v>CÔNG TY TNHH MTV THƯƠNG MẠI VÀ DỊCH VỤ NGỌC THƠM</v>
          </cell>
          <cell r="Q966" t="str">
            <v>Miền Bắc</v>
          </cell>
          <cell r="R966" t="str">
            <v>TMART</v>
          </cell>
        </row>
        <row r="967">
          <cell r="A967" t="str">
            <v>TMART-HNI-THO-01017</v>
          </cell>
          <cell r="B967" t="str">
            <v>Tmart01017 39. Quầy 112 Âu Cơ</v>
          </cell>
          <cell r="D967" t="str">
            <v>Thành phố Hà Nội</v>
          </cell>
          <cell r="E967" t="str">
            <v>Quận Tây Hồ</v>
          </cell>
          <cell r="G967" t="str">
            <v>HN008</v>
          </cell>
          <cell r="H967" t="str">
            <v>Nguyễn Minh Sơn</v>
          </cell>
          <cell r="I967" t="str">
            <v>MIENBAC;9%</v>
          </cell>
          <cell r="J967" t="str">
            <v>39. Quầy 112 Âu Cơ</v>
          </cell>
          <cell r="K967" t="str">
            <v>112 Âu Cơ, Tây Hồ, HN</v>
          </cell>
          <cell r="L967" t="str">
            <v/>
          </cell>
          <cell r="M967" t="str">
            <v>112 Âu Cơ, Tây Hồ, HN</v>
          </cell>
          <cell r="N967">
            <v>51</v>
          </cell>
          <cell r="O967" t="b">
            <v>0</v>
          </cell>
          <cell r="P967" t="str">
            <v>CÔNG TY TNHH MTV THƯƠNG MẠI VÀ DỊCH VỤ NGỌC THƠM</v>
          </cell>
          <cell r="Q967" t="str">
            <v>Miền Bắc</v>
          </cell>
          <cell r="R967" t="str">
            <v>TMART</v>
          </cell>
        </row>
        <row r="968">
          <cell r="A968" t="str">
            <v>TMART-HNI-HDG-01019</v>
          </cell>
          <cell r="B968" t="str">
            <v>Tmart01019 40. Quầy 19T6 Kiến Hưng</v>
          </cell>
          <cell r="D968" t="str">
            <v>Thành phố Hà Nội</v>
          </cell>
          <cell r="E968" t="str">
            <v>Quận Hà Đông</v>
          </cell>
          <cell r="G968" t="str">
            <v>HN004</v>
          </cell>
          <cell r="H968" t="str">
            <v>Hoàng Thanh Huy</v>
          </cell>
          <cell r="I968" t="str">
            <v>MIENBAC;9%</v>
          </cell>
          <cell r="J968" t="str">
            <v>40. Quầy 19T6 Kiến Hưng</v>
          </cell>
          <cell r="K968" t="str">
            <v>Tầng 1, Tòa nhà 19T6 Kiến Hưng, phường Kiến Hưng, Quận Hà Đông, Hà Nội.</v>
          </cell>
          <cell r="L968" t="str">
            <v/>
          </cell>
          <cell r="M968" t="str">
            <v>Tầng 1, Tòa nhà 19T6 Kiến Hưng, phường Kiến Hưng, Quận Hà Đông, Hà Nội.</v>
          </cell>
          <cell r="N968">
            <v>51</v>
          </cell>
          <cell r="O968" t="b">
            <v>0</v>
          </cell>
          <cell r="P968" t="str">
            <v>CÔNG TY TNHH MTV THƯƠNG MẠI VÀ DỊCH VỤ NGỌC THƠM</v>
          </cell>
          <cell r="Q968" t="str">
            <v>Miền Bắc</v>
          </cell>
          <cell r="R968" t="str">
            <v>TMART</v>
          </cell>
        </row>
        <row r="969">
          <cell r="A969" t="str">
            <v>TMART-HNI-NTL-01021</v>
          </cell>
          <cell r="B969" t="str">
            <v>Tmart01021 42. Quầy Ecolife, 58 Tố Hữu</v>
          </cell>
          <cell r="D969" t="str">
            <v>Thành phố Hà Nội</v>
          </cell>
          <cell r="E969" t="str">
            <v>Quận Nam Từ Liêm</v>
          </cell>
          <cell r="G969" t="str">
            <v>HN004</v>
          </cell>
          <cell r="H969" t="str">
            <v>Hoàng Thanh Huy</v>
          </cell>
          <cell r="I969" t="str">
            <v>MIENBAC;9%</v>
          </cell>
          <cell r="J969" t="str">
            <v>42. Quầy Ecolife, 58 Tố Hữu</v>
          </cell>
          <cell r="K969" t="str">
            <v>Tòa Ecolife Capital, 58 Tố Hữu, Nam Từ Liêm, Hà Nội</v>
          </cell>
          <cell r="L969" t="str">
            <v/>
          </cell>
          <cell r="M969" t="str">
            <v>Tòa Ecolife Capital, 58 Tố Hữu, Nam Từ Liêm, Hà Nội</v>
          </cell>
          <cell r="N969">
            <v>51</v>
          </cell>
          <cell r="O969" t="b">
            <v>0</v>
          </cell>
          <cell r="P969" t="str">
            <v>CÔNG TY TNHH MTV THƯƠNG MẠI VÀ DỊCH VỤ NGỌC THƠM</v>
          </cell>
          <cell r="Q969" t="str">
            <v>Miền Bắc</v>
          </cell>
          <cell r="R969" t="str">
            <v>TMART</v>
          </cell>
        </row>
        <row r="970">
          <cell r="A970" t="str">
            <v>TMART-HNI-BTL-01023</v>
          </cell>
          <cell r="B970" t="str">
            <v>Tmart01023 00. Quầy 39 Cầu Diễn</v>
          </cell>
          <cell r="D970" t="str">
            <v>Thành phố Hà Nội</v>
          </cell>
          <cell r="E970" t="str">
            <v>Quận Bắc Từ Liêm</v>
          </cell>
          <cell r="G970" t="str">
            <v>HN004</v>
          </cell>
          <cell r="H970" t="str">
            <v>Hoàng Thanh Huy</v>
          </cell>
          <cell r="I970" t="str">
            <v>MIENBAC;9%</v>
          </cell>
          <cell r="J970" t="str">
            <v>00. Quầy 39 Cầu Diễn</v>
          </cell>
          <cell r="K970" t="str">
            <v>39 Cầu Diễn, Bắc Từ Liêm, HN</v>
          </cell>
          <cell r="L970" t="str">
            <v/>
          </cell>
          <cell r="M970" t="str">
            <v>39 Cầu Diễn, Bắc Từ Liêm, HN</v>
          </cell>
          <cell r="N970">
            <v>51</v>
          </cell>
          <cell r="O970" t="b">
            <v>0</v>
          </cell>
          <cell r="P970" t="str">
            <v>CÔNG TY TNHH MTV THƯƠNG MẠI VÀ DỊCH VỤ NGỌC THƠM</v>
          </cell>
          <cell r="Q970" t="str">
            <v>Miền Bắc</v>
          </cell>
          <cell r="R970" t="str">
            <v>TMART</v>
          </cell>
        </row>
        <row r="971">
          <cell r="A971" t="str">
            <v>TMART-HNI-BTL-01025</v>
          </cell>
          <cell r="B971" t="str">
            <v>Tmart01025 45. Quầy 20 Đức Diễn</v>
          </cell>
          <cell r="D971" t="str">
            <v>Thành phố Hà Nội</v>
          </cell>
          <cell r="E971" t="str">
            <v>Quận Bắc Từ Liêm</v>
          </cell>
          <cell r="G971" t="str">
            <v>HN004</v>
          </cell>
          <cell r="H971" t="str">
            <v>Hoàng Thanh Huy</v>
          </cell>
          <cell r="I971" t="str">
            <v>MIENBAC;9%</v>
          </cell>
          <cell r="J971" t="str">
            <v>45. Quầy 20 Đức Diễn</v>
          </cell>
          <cell r="K971" t="str">
            <v>20 Đức Diễn, Bắc Từ Liêm, HN</v>
          </cell>
          <cell r="L971" t="str">
            <v/>
          </cell>
          <cell r="M971" t="str">
            <v>20 Đức Diễn, Bắc Từ Liêm, HN</v>
          </cell>
          <cell r="N971">
            <v>51</v>
          </cell>
          <cell r="O971" t="b">
            <v>0</v>
          </cell>
          <cell r="P971" t="str">
            <v>CÔNG TY TNHH MTV THƯƠNG MẠI VÀ DỊCH VỤ NGỌC THƠM</v>
          </cell>
          <cell r="Q971" t="str">
            <v>Miền Bắc</v>
          </cell>
          <cell r="R971" t="str">
            <v>TMART</v>
          </cell>
        </row>
        <row r="972">
          <cell r="A972" t="str">
            <v>TMART-HNI-HDG-01027</v>
          </cell>
          <cell r="B972" t="str">
            <v>Tmart01027 120. Quầy Xốm 2</v>
          </cell>
          <cell r="D972" t="str">
            <v>Thành phố Hà Nội</v>
          </cell>
          <cell r="E972" t="str">
            <v>Huyện Thanh Trì</v>
          </cell>
          <cell r="G972" t="str">
            <v>HN004</v>
          </cell>
          <cell r="H972" t="str">
            <v>Hoàng Thanh Huy</v>
          </cell>
          <cell r="I972" t="str">
            <v>MIENBAC;9%</v>
          </cell>
          <cell r="J972" t="str">
            <v>120. Quầy Xốm 2</v>
          </cell>
          <cell r="K972" t="str">
            <v>Số 1 Ngõ 10, Phố Xốm, quận Hà Đông, thành phố Hà Nội</v>
          </cell>
          <cell r="L972" t="str">
            <v/>
          </cell>
          <cell r="M972" t="str">
            <v>Số 1 Ngõ 10, Phố Xốm, quận Hà Đông, thành phố Hà Nội</v>
          </cell>
          <cell r="N972">
            <v>51</v>
          </cell>
          <cell r="O972" t="b">
            <v>0</v>
          </cell>
          <cell r="P972" t="str">
            <v>CÔNG TY TNHH MTV THƯƠNG MẠI VÀ DỊCH VỤ NGỌC THƠM</v>
          </cell>
          <cell r="Q972" t="str">
            <v>Miền Bắc</v>
          </cell>
          <cell r="R972" t="str">
            <v>TMART</v>
          </cell>
        </row>
        <row r="973">
          <cell r="A973" t="str">
            <v>TMART-HNI-HDG-01027-1</v>
          </cell>
          <cell r="B973" t="str">
            <v>Tmart01027-1 47. Quầy 69 Phố Xốm</v>
          </cell>
          <cell r="C973" t="str">
            <v>Đã đóng cửa</v>
          </cell>
          <cell r="D973" t="str">
            <v>Thành phố Hà Nội</v>
          </cell>
          <cell r="E973" t="str">
            <v>Quận Hà Đông</v>
          </cell>
          <cell r="G973" t="str">
            <v>HN004</v>
          </cell>
          <cell r="H973" t="str">
            <v>Hoàng Thanh Huy</v>
          </cell>
          <cell r="I973" t="str">
            <v>MIENBAC;9%</v>
          </cell>
          <cell r="J973" t="str">
            <v>47. Quầy 69 Phố Xốm</v>
          </cell>
          <cell r="K973" t="str">
            <v>Số 69 phố Xốm, Phường Phú Lãm, Quận Hà Đông, Hà Nội</v>
          </cell>
          <cell r="L973" t="str">
            <v/>
          </cell>
          <cell r="M973" t="str">
            <v>Số 69 phố Xốm, Phường Phú Lãm, Quận Hà Đông, Hà Nội</v>
          </cell>
          <cell r="N973">
            <v>51</v>
          </cell>
          <cell r="O973" t="b">
            <v>0</v>
          </cell>
          <cell r="P973" t="str">
            <v>CÔNG TY TNHH MTV THƯƠNG MẠI VÀ DỊCH VỤ NGỌC THƠM</v>
          </cell>
          <cell r="Q973" t="str">
            <v>Miền Bắc</v>
          </cell>
          <cell r="R973" t="str">
            <v>TMART</v>
          </cell>
        </row>
        <row r="974">
          <cell r="A974" t="str">
            <v>TMART-HNI-HMI-01029</v>
          </cell>
          <cell r="B974" t="str">
            <v>Tmart01029 49. Nơ 6A, Linh Đàm</v>
          </cell>
          <cell r="D974" t="str">
            <v>Thành phố Hà Nội</v>
          </cell>
          <cell r="E974" t="str">
            <v>Quận Hoàng Mai</v>
          </cell>
          <cell r="G974" t="str">
            <v>HN003</v>
          </cell>
          <cell r="H974" t="str">
            <v>Nguyễn Văn Thạch</v>
          </cell>
          <cell r="I974" t="str">
            <v>MIENBAC;9%</v>
          </cell>
          <cell r="J974" t="str">
            <v>49. Nơ 6A, Linh Đàm</v>
          </cell>
          <cell r="K974" t="str">
            <v>Nơ 6A, Bán đảo Linh Đàm, Phường Hoàng Liệt, Quận Hoàng Mai,HN</v>
          </cell>
          <cell r="L974" t="str">
            <v/>
          </cell>
          <cell r="M974" t="str">
            <v>Nơ 6A, Bán đảo Linh Đàm, Phường Hoàng Liệt, Quận Hoàng Mai,HN</v>
          </cell>
          <cell r="N974">
            <v>51</v>
          </cell>
          <cell r="O974" t="b">
            <v>0</v>
          </cell>
          <cell r="P974" t="str">
            <v>CÔNG TY TNHH MTV THƯƠNG MẠI VÀ DỊCH VỤ NGỌC THƠM</v>
          </cell>
          <cell r="Q974" t="str">
            <v>Miền Bắc</v>
          </cell>
          <cell r="R974" t="str">
            <v>TMART</v>
          </cell>
        </row>
        <row r="975">
          <cell r="A975" t="str">
            <v>TMART-HNI-TTI-01032</v>
          </cell>
          <cell r="B975" t="str">
            <v>Tmart01032 52. Quầy Vĩnh Quỳnh</v>
          </cell>
          <cell r="D975" t="str">
            <v>Thành phố Hà Nội</v>
          </cell>
          <cell r="E975" t="str">
            <v>Huyện Thanh Trì</v>
          </cell>
          <cell r="G975" t="str">
            <v>HN004</v>
          </cell>
          <cell r="H975" t="str">
            <v>Hoàng Thanh Huy</v>
          </cell>
          <cell r="I975" t="str">
            <v>MIENBAC;9%</v>
          </cell>
          <cell r="J975" t="str">
            <v>52. Quầy Vĩnh Quỳnh</v>
          </cell>
          <cell r="K975" t="str">
            <v>Xóm 2, Thôn Quỳnh Đô, Xã Vĩnh Quỳnh, Huyện Thanh Trì, HN</v>
          </cell>
          <cell r="L975" t="str">
            <v/>
          </cell>
          <cell r="M975" t="str">
            <v>Xóm 2, Thôn Quỳnh Đô, Xã Vĩnh Quỳnh, Huyện Thanh Trì, HN</v>
          </cell>
          <cell r="N975">
            <v>51</v>
          </cell>
          <cell r="O975" t="b">
            <v>0</v>
          </cell>
          <cell r="P975" t="str">
            <v>CÔNG TY TNHH MTV THƯƠNG MẠI VÀ DỊCH VỤ NGỌC THƠM</v>
          </cell>
          <cell r="Q975" t="str">
            <v>Miền Bắc</v>
          </cell>
          <cell r="R975" t="str">
            <v>TMART</v>
          </cell>
        </row>
        <row r="976">
          <cell r="A976" t="str">
            <v>TMART-HNI-BTL-01036</v>
          </cell>
          <cell r="B976" t="str">
            <v>Tmart01036 56. TM02-N03T5 khu ngoại giao đoàn</v>
          </cell>
          <cell r="D976" t="str">
            <v>Thành phố Hà Nội</v>
          </cell>
          <cell r="E976" t="str">
            <v>Quận Bắc Từ Liêm</v>
          </cell>
          <cell r="G976" t="str">
            <v>HN004</v>
          </cell>
          <cell r="H976" t="str">
            <v>Hoàng Thanh Huy</v>
          </cell>
          <cell r="I976" t="str">
            <v>MIENBAC;9%</v>
          </cell>
          <cell r="J976" t="str">
            <v>56. TM02-N03T5 khu ngoại giao đoàn</v>
          </cell>
          <cell r="K976" t="str">
            <v>56. TM02-N03T5 khu ngoại giao đoàn, P.Xuân Tảo, Bắc Từ Liêm, HN</v>
          </cell>
          <cell r="L976" t="str">
            <v/>
          </cell>
          <cell r="M976" t="str">
            <v>56. TM02-N03T5 khu ngoại giao đoàn, P.Xuân Tảo, Bắc Từ Liêm, HN</v>
          </cell>
          <cell r="N976">
            <v>51</v>
          </cell>
          <cell r="O976" t="b">
            <v>0</v>
          </cell>
          <cell r="P976" t="str">
            <v>CÔNG TY TNHH MTV THƯƠNG MẠI VÀ DỊCH VỤ NGỌC THƠM</v>
          </cell>
          <cell r="Q976" t="str">
            <v>Miền Bắc</v>
          </cell>
          <cell r="R976" t="str">
            <v>TMART</v>
          </cell>
        </row>
        <row r="977">
          <cell r="A977" t="str">
            <v>TMART-HNI-HMI-01041</v>
          </cell>
          <cell r="B977" t="str">
            <v>Tmart01041 61. Quầy Định Công, số 1 Trần Nguyên Đán</v>
          </cell>
          <cell r="D977" t="str">
            <v>Thành phố Hà Nội</v>
          </cell>
          <cell r="E977" t="str">
            <v>Quận Hoàng Mai</v>
          </cell>
          <cell r="G977" t="str">
            <v>HN003</v>
          </cell>
          <cell r="H977" t="str">
            <v>Nguyễn Văn Thạch</v>
          </cell>
          <cell r="I977" t="str">
            <v>MIENBAC;9%</v>
          </cell>
          <cell r="J977" t="str">
            <v>61. Quầy Định Công, số 1 Trần Nguyên Đán</v>
          </cell>
          <cell r="K977" t="str">
            <v>số 1 Trần Nguyên Đán, P.Định Công, Hoàng Mai, HN</v>
          </cell>
          <cell r="L977" t="str">
            <v/>
          </cell>
          <cell r="M977" t="str">
            <v>số 1 Trần Nguyên Đán, P.Định Công, Hoàng Mai, HN</v>
          </cell>
          <cell r="N977">
            <v>51</v>
          </cell>
          <cell r="O977" t="b">
            <v>0</v>
          </cell>
          <cell r="P977" t="str">
            <v>CÔNG TY TNHH MTV THƯƠNG MẠI VÀ DỊCH VỤ NGỌC THƠM</v>
          </cell>
          <cell r="Q977" t="str">
            <v>Miền Bắc</v>
          </cell>
          <cell r="R977" t="str">
            <v>TMART</v>
          </cell>
        </row>
        <row r="978">
          <cell r="A978" t="str">
            <v>TMART-HNI-BTL-01046</v>
          </cell>
          <cell r="B978" t="str">
            <v>Tmart01046 66. Quầy 47 Tân Xuân, Bắc Từ Liêm, HN</v>
          </cell>
          <cell r="D978" t="str">
            <v>Thành phố Hà Nội</v>
          </cell>
          <cell r="E978" t="str">
            <v>Quận Bắc Từ Liêm</v>
          </cell>
          <cell r="G978" t="str">
            <v>HN004</v>
          </cell>
          <cell r="H978" t="str">
            <v>Hoàng Thanh Huy</v>
          </cell>
          <cell r="I978" t="str">
            <v>MIENBAC;9%</v>
          </cell>
          <cell r="J978" t="str">
            <v>66. Quầy 47 Tân Xuân, Bắc Từ Liêm, HN</v>
          </cell>
          <cell r="K978" t="str">
            <v>47 Tân Xuân, Bắc Từ Liêm, HN</v>
          </cell>
          <cell r="L978" t="str">
            <v/>
          </cell>
          <cell r="M978" t="str">
            <v>47 Tân Xuân, Bắc Từ Liêm, HN</v>
          </cell>
          <cell r="N978">
            <v>51</v>
          </cell>
          <cell r="O978" t="b">
            <v>0</v>
          </cell>
          <cell r="P978" t="str">
            <v>CÔNG TY TNHH MTV THƯƠNG MẠI VÀ DỊCH VỤ NGỌC THƠM</v>
          </cell>
          <cell r="Q978" t="str">
            <v>Miền Bắc</v>
          </cell>
          <cell r="R978" t="str">
            <v>TMART</v>
          </cell>
        </row>
        <row r="979">
          <cell r="A979" t="str">
            <v>TMART-HNI-HMI-01047</v>
          </cell>
          <cell r="B979" t="str">
            <v>Tmart01047 67. Quầy Trần Thủ Độ</v>
          </cell>
          <cell r="D979" t="str">
            <v>Thành phố Hà Nội</v>
          </cell>
          <cell r="E979" t="str">
            <v>Quận Hoàng Mai</v>
          </cell>
          <cell r="G979" t="str">
            <v>HN003</v>
          </cell>
          <cell r="H979" t="str">
            <v>Nguyễn Văn Thạch</v>
          </cell>
          <cell r="I979" t="str">
            <v>MIENBAC;9%</v>
          </cell>
          <cell r="J979" t="str">
            <v>67. Quầy Trần Thủ Độ</v>
          </cell>
          <cell r="K979" t="str">
            <v>Cổng nhà máy Hino, đường Trần Thủ Độ, Q.Hoàng Mai, HN</v>
          </cell>
          <cell r="L979" t="str">
            <v/>
          </cell>
          <cell r="M979" t="str">
            <v>Cổng nhà máy Hino, đường Trần Thủ Độ, Q.Hoàng Mai, HN</v>
          </cell>
          <cell r="N979">
            <v>51</v>
          </cell>
          <cell r="O979" t="b">
            <v>0</v>
          </cell>
          <cell r="P979" t="str">
            <v>CÔNG TY TNHH MTV THƯƠNG MẠI VÀ DỊCH VỤ NGỌC THƠM</v>
          </cell>
          <cell r="Q979" t="str">
            <v>Miền Bắc</v>
          </cell>
          <cell r="R979" t="str">
            <v>TMART</v>
          </cell>
        </row>
        <row r="980">
          <cell r="A980" t="str">
            <v>TMART-HNI-HDC-01048</v>
          </cell>
          <cell r="B980" t="str">
            <v>Tmart01048 68. Quầy 32T ĐN-A KĐT Golden An Khánh</v>
          </cell>
          <cell r="D980" t="str">
            <v>Thành phố Hà Nội</v>
          </cell>
          <cell r="E980" t="str">
            <v>Huyện Hoài Đức</v>
          </cell>
          <cell r="G980" t="str">
            <v>HN004</v>
          </cell>
          <cell r="H980" t="str">
            <v>Hoàng Thanh Huy</v>
          </cell>
          <cell r="I980" t="str">
            <v>MIENBAC;9%</v>
          </cell>
          <cell r="J980" t="str">
            <v>68. Quầy 32T ĐN-A KĐT Golden An Khánh</v>
          </cell>
          <cell r="K980" t="str">
            <v>Tầng 1 Tòa Nhà 32T, The Golden An Khánh, Khu đô thị Nam Khánh, Xã An Khánh, Huyện Hoài Đức, Hà Nội</v>
          </cell>
          <cell r="L980" t="str">
            <v/>
          </cell>
          <cell r="M980" t="str">
            <v>Tầng 1 Tòa Nhà 32T, The Golden An Khánh, Khu đô thị Nam Khánh, Xã An Khánh, Huyện Hoài Đức, Hà Nội</v>
          </cell>
          <cell r="N980">
            <v>51</v>
          </cell>
          <cell r="O980" t="b">
            <v>0</v>
          </cell>
          <cell r="P980" t="str">
            <v>CÔNG TY TNHH MTV THƯƠNG MẠI VÀ DỊCH VỤ NGỌC THƠM</v>
          </cell>
          <cell r="Q980" t="str">
            <v>Miền Bắc</v>
          </cell>
          <cell r="R980" t="str">
            <v>TMART</v>
          </cell>
        </row>
        <row r="981">
          <cell r="A981" t="str">
            <v>TMART-HNI-THO-01049</v>
          </cell>
          <cell r="B981" t="str">
            <v>Tmart01049 69. Quầy 59 Xuân La, Tây Hồ, HN</v>
          </cell>
          <cell r="D981" t="str">
            <v>Thành phố Hà Nội</v>
          </cell>
          <cell r="E981" t="str">
            <v>Quận Tây Hồ</v>
          </cell>
          <cell r="G981" t="str">
            <v>HN008</v>
          </cell>
          <cell r="H981" t="str">
            <v>Nguyễn Minh Sơn</v>
          </cell>
          <cell r="I981" t="str">
            <v>MIENBAC;9%</v>
          </cell>
          <cell r="J981" t="str">
            <v>69. Quầy 59 Xuân La, Tây Hồ, HN</v>
          </cell>
          <cell r="K981" t="str">
            <v xml:space="preserve"> Số 59 Xuân La, Phường Xuân La, Quận Tây Hồ, Hà Nội.</v>
          </cell>
          <cell r="L981" t="str">
            <v/>
          </cell>
          <cell r="M981" t="str">
            <v>Số 59 Xuân La, Phường Xuân La, Quận Tây Hồ, Hà Nội.</v>
          </cell>
          <cell r="N981">
            <v>51</v>
          </cell>
          <cell r="O981" t="b">
            <v>0</v>
          </cell>
          <cell r="P981" t="str">
            <v>CÔNG TY TNHH MTV THƯƠNG MẠI VÀ DỊCH VỤ NGỌC THƠM</v>
          </cell>
          <cell r="Q981" t="str">
            <v>Miền Bắc</v>
          </cell>
          <cell r="R981" t="str">
            <v>TMART</v>
          </cell>
        </row>
        <row r="982">
          <cell r="A982" t="str">
            <v>TMART-HYN-01-01051</v>
          </cell>
          <cell r="B982" t="str">
            <v>Tmart01051 71. Quầy Hưng Yên</v>
          </cell>
          <cell r="D982" t="str">
            <v>Hưng Yên</v>
          </cell>
          <cell r="I982" t="str">
            <v>MIENBAC;9%</v>
          </cell>
          <cell r="J982" t="str">
            <v>71. Quầy Hưng Yên</v>
          </cell>
          <cell r="K982" t="str">
            <v>601 Nguyễn Văn Linh, TP Hưng Yên, Hưng Yên</v>
          </cell>
          <cell r="L982" t="str">
            <v/>
          </cell>
          <cell r="M982" t="str">
            <v>601 Nguyễn Văn Linh, TP Hưng Yên, Hưng Yên</v>
          </cell>
          <cell r="N982">
            <v>51</v>
          </cell>
          <cell r="O982" t="b">
            <v>0</v>
          </cell>
          <cell r="P982" t="str">
            <v>CÔNG TY TNHH MTV THƯƠNG MẠI VÀ DỊCH VỤ NGỌC THƠM</v>
          </cell>
          <cell r="Q982" t="str">
            <v>Miền Bắc</v>
          </cell>
          <cell r="R982" t="str">
            <v>TMART</v>
          </cell>
        </row>
        <row r="983">
          <cell r="A983" t="str">
            <v>TMART-HNI-HDC-01061</v>
          </cell>
          <cell r="B983" t="str">
            <v>Tmart01061 81. Quầy Victory 2</v>
          </cell>
          <cell r="D983" t="str">
            <v>Thành phố Hà Nội</v>
          </cell>
          <cell r="E983" t="str">
            <v>Huyện Hoài Đức</v>
          </cell>
          <cell r="G983" t="str">
            <v>HN004</v>
          </cell>
          <cell r="H983" t="str">
            <v>Hoàng Thanh Huy</v>
          </cell>
          <cell r="I983" t="str">
            <v>MIENBAC;9%</v>
          </cell>
          <cell r="J983" t="str">
            <v>81. Quầy Victory 2</v>
          </cell>
          <cell r="K983" t="str">
            <v>Tòa A Victory 2, KĐT An Khánh, Hoài Đức, HN</v>
          </cell>
          <cell r="L983" t="str">
            <v/>
          </cell>
          <cell r="M983" t="str">
            <v>Tòa A Victory 2, KĐT An Khánh, Hoài Đức, HN</v>
          </cell>
          <cell r="N983">
            <v>51</v>
          </cell>
          <cell r="O983" t="b">
            <v>0</v>
          </cell>
          <cell r="P983" t="str">
            <v>CÔNG TY TNHH MTV THƯƠNG MẠI VÀ DỊCH VỤ NGỌC THƠM</v>
          </cell>
          <cell r="Q983" t="str">
            <v>Miền Bắc</v>
          </cell>
          <cell r="R983" t="str">
            <v>TMART</v>
          </cell>
        </row>
        <row r="984">
          <cell r="A984" t="str">
            <v>TMART-HNI-NTL-01062</v>
          </cell>
          <cell r="B984" t="str">
            <v>Tmart01062 82. Quầy H3.2 FLC Đại Mỗ</v>
          </cell>
          <cell r="D984" t="str">
            <v>Thành phố Hà Nội</v>
          </cell>
          <cell r="E984" t="str">
            <v>Quận Nam Từ Liêm</v>
          </cell>
          <cell r="G984" t="str">
            <v>HN004</v>
          </cell>
          <cell r="H984" t="str">
            <v>Hoàng Thanh Huy</v>
          </cell>
          <cell r="I984" t="str">
            <v>MIENBAC;9%</v>
          </cell>
          <cell r="J984" t="str">
            <v>82. Quầy H3.2 FLC Đại Mỗ</v>
          </cell>
          <cell r="K984" t="str">
            <v>Tầng 1, H3.2 KĐT FLC Đại Mỗ, Nam Từ Liêm, Hà Nội</v>
          </cell>
          <cell r="L984" t="str">
            <v/>
          </cell>
          <cell r="M984" t="str">
            <v>Tầng 1, H3.2 KĐT FLC Đại Mỗ, Nam Từ Liêm, Hà Nội</v>
          </cell>
          <cell r="N984">
            <v>51</v>
          </cell>
          <cell r="O984" t="b">
            <v>0</v>
          </cell>
          <cell r="P984" t="str">
            <v>CÔNG TY TNHH MTV THƯƠNG MẠI VÀ DỊCH VỤ NGỌC THƠM</v>
          </cell>
          <cell r="Q984" t="str">
            <v>Miền Bắc</v>
          </cell>
          <cell r="R984" t="str">
            <v>TMART</v>
          </cell>
        </row>
        <row r="985">
          <cell r="A985" t="str">
            <v>TMART-HNI-BTL-01063</v>
          </cell>
          <cell r="B985" t="str">
            <v>Tmart01063 83. Tmart Tòa N02, Ecohome3</v>
          </cell>
          <cell r="D985" t="str">
            <v>Thành phố Hà Nội</v>
          </cell>
          <cell r="E985" t="str">
            <v>Quận Bắc Từ Liêm</v>
          </cell>
          <cell r="G985" t="str">
            <v>HN004</v>
          </cell>
          <cell r="H985" t="str">
            <v>Hoàng Thanh Huy</v>
          </cell>
          <cell r="I985" t="str">
            <v>MIENBAC;9%</v>
          </cell>
          <cell r="J985" t="str">
            <v>83. Tmart Tòa N02, Ecohome3</v>
          </cell>
          <cell r="K985" t="str">
            <v>Tòa N02, Ecohome 3, phường Đông Ngạc, quận Bắc Từ Liêm, Hà Nội</v>
          </cell>
          <cell r="L985" t="str">
            <v/>
          </cell>
          <cell r="M985" t="str">
            <v>Tòa N02, Ecohome 3, phường Đông Ngạc, quận Bắc Từ Liêm, Hà Nội</v>
          </cell>
          <cell r="N985">
            <v>51</v>
          </cell>
          <cell r="O985" t="b">
            <v>0</v>
          </cell>
          <cell r="P985" t="str">
            <v>CÔNG TY TNHH MTV THƯƠNG MẠI VÀ DỊCH VỤ NGỌC THƠM</v>
          </cell>
          <cell r="Q985" t="str">
            <v>Miền Bắc</v>
          </cell>
          <cell r="R985" t="str">
            <v>TMART</v>
          </cell>
        </row>
        <row r="986">
          <cell r="A986" t="str">
            <v>TMART-HNI-TTI-01065</v>
          </cell>
          <cell r="B986" t="str">
            <v>Tmart01065 84. Quầy Tecco Tứ Hiệp</v>
          </cell>
          <cell r="D986" t="str">
            <v>Thành phố Hà Nội</v>
          </cell>
          <cell r="E986" t="str">
            <v>Huyện Thanh Trì</v>
          </cell>
          <cell r="G986" t="str">
            <v>HN008</v>
          </cell>
          <cell r="H986" t="str">
            <v>Nguyễn Minh Sơn</v>
          </cell>
          <cell r="I986" t="str">
            <v>MIENBAC;9%</v>
          </cell>
          <cell r="J986" t="str">
            <v>84. Quầy Tecco Tứ Hiệp</v>
          </cell>
          <cell r="K986" t="str">
            <v>Chung cư Tecco Skyville Tower, đường Quan Lai, Ngũ Hiệp, Thanh Trì, Hà Nội</v>
          </cell>
          <cell r="L986" t="str">
            <v/>
          </cell>
          <cell r="M986" t="str">
            <v>Chung cư Tecco Skyville Tower, đường Quan Lai, Ngũ Hiệp, Thanh Trì, Hà Nội</v>
          </cell>
          <cell r="N986">
            <v>51</v>
          </cell>
          <cell r="O986" t="b">
            <v>0</v>
          </cell>
          <cell r="P986" t="str">
            <v>CÔNG TY TNHH MTV THƯƠNG MẠI VÀ DỊCH VỤ NGỌC THƠM</v>
          </cell>
          <cell r="Q986" t="str">
            <v>Miền Bắc</v>
          </cell>
          <cell r="R986" t="str">
            <v>TMART</v>
          </cell>
        </row>
        <row r="987">
          <cell r="A987" t="str">
            <v>TMART-HNI-HMI-01067</v>
          </cell>
          <cell r="B987" t="str">
            <v>Tmart01067 86. Quầy Nơ 4A Linh Đàm</v>
          </cell>
          <cell r="D987" t="str">
            <v>Thành phố Hà Nội</v>
          </cell>
          <cell r="E987" t="str">
            <v>Quận Hoàng Mai</v>
          </cell>
          <cell r="G987" t="str">
            <v>HN003</v>
          </cell>
          <cell r="H987" t="str">
            <v>Nguyễn Văn Thạch</v>
          </cell>
          <cell r="I987" t="str">
            <v>MIENBAC;9%</v>
          </cell>
          <cell r="J987" t="str">
            <v>86. Quầy Nơ 4A Linh Đàm</v>
          </cell>
          <cell r="K987" t="str">
            <v>Nơ 4A, Bán đảo Linh Đàm, Hoàng Liệt, Hoàng Mai, Hà Nội</v>
          </cell>
          <cell r="L987" t="str">
            <v/>
          </cell>
          <cell r="M987" t="str">
            <v>Nơ 4A, Bán đảo Linh Đàm, Hoàng Liệt, Hoàng Mai, Hà Nội</v>
          </cell>
          <cell r="N987">
            <v>51</v>
          </cell>
          <cell r="O987" t="b">
            <v>0</v>
          </cell>
          <cell r="P987" t="str">
            <v>CÔNG TY TNHH MTV THƯƠNG MẠI VÀ DỊCH VỤ NGỌC THƠM</v>
          </cell>
          <cell r="Q987" t="str">
            <v>Miền Bắc</v>
          </cell>
          <cell r="R987" t="str">
            <v>TMART</v>
          </cell>
        </row>
        <row r="988">
          <cell r="A988" t="str">
            <v>TMART-HNI-BTL-01070</v>
          </cell>
          <cell r="B988" t="str">
            <v>Tmart01070 89. quầy No5 Golden Time, Ecohome 4</v>
          </cell>
          <cell r="D988" t="str">
            <v>Thành phố Hà Nội</v>
          </cell>
          <cell r="E988" t="str">
            <v>Quận Bắc Từ Liêm</v>
          </cell>
          <cell r="G988" t="str">
            <v>HN004</v>
          </cell>
          <cell r="H988" t="str">
            <v>Hoàng Thanh Huy</v>
          </cell>
          <cell r="I988" t="str">
            <v>MIENBAC;9%</v>
          </cell>
          <cell r="J988" t="str">
            <v>89. quầy No5 Golden Time, Ecohome 4</v>
          </cell>
          <cell r="K988" t="str">
            <v>Tầng 1, tòa No5, khu nhà ở Ecohome 3, Đông Ngạc, Bắc Từ Liêm, Hà Nội</v>
          </cell>
          <cell r="L988" t="str">
            <v/>
          </cell>
          <cell r="M988" t="str">
            <v>Tầng 1, tòa No5, khu nhà ở Ecohome 3, Đông Ngạc, Bắc Từ Liêm, Hà Nội</v>
          </cell>
          <cell r="N988">
            <v>51</v>
          </cell>
          <cell r="O988" t="b">
            <v>0</v>
          </cell>
          <cell r="P988" t="str">
            <v>CÔNG TY TNHH MTV THƯƠNG MẠI VÀ DỊCH VỤ NGỌC THƠM</v>
          </cell>
          <cell r="Q988" t="str">
            <v>Miền Bắc</v>
          </cell>
          <cell r="R988" t="str">
            <v>TMART</v>
          </cell>
        </row>
        <row r="989">
          <cell r="A989" t="str">
            <v>TMART-HNI-TTI-01071</v>
          </cell>
          <cell r="B989" t="str">
            <v>Tmart01071 90. Quầy Đại Thanh 2</v>
          </cell>
          <cell r="D989" t="str">
            <v>Thành phố Hà Nội</v>
          </cell>
          <cell r="E989" t="str">
            <v>Huyện Thanh Trì</v>
          </cell>
          <cell r="G989" t="str">
            <v>HN003</v>
          </cell>
          <cell r="H989" t="str">
            <v>Nguyễn Văn Thạch</v>
          </cell>
          <cell r="I989" t="str">
            <v>MIENBAC;9%</v>
          </cell>
          <cell r="J989" t="str">
            <v>90. Quầy Đại Thanh 2</v>
          </cell>
          <cell r="K989" t="str">
            <v>CT10C KĐT Đại Thanh, Tả Thanh Oai, Thanh Trì, Hà Nội</v>
          </cell>
          <cell r="L989" t="str">
            <v/>
          </cell>
          <cell r="M989" t="str">
            <v>CT10C KĐT Đại Thanh, Tả Thanh Oai, Thanh Trì, Hà Nội</v>
          </cell>
          <cell r="N989">
            <v>51</v>
          </cell>
          <cell r="O989" t="b">
            <v>0</v>
          </cell>
          <cell r="P989" t="str">
            <v>CÔNG TY TNHH MTV THƯƠNG MẠI VÀ DỊCH VỤ NGỌC THƠM</v>
          </cell>
          <cell r="Q989" t="str">
            <v>Miền Bắc</v>
          </cell>
          <cell r="R989" t="str">
            <v>TMART</v>
          </cell>
        </row>
        <row r="990">
          <cell r="A990" t="str">
            <v>TMART-HNI-HMI-01072</v>
          </cell>
          <cell r="B990" t="str">
            <v>Tmart01072 91. Quầy 96 Vĩnh Hưng</v>
          </cell>
          <cell r="D990" t="str">
            <v>Thành phố Hà Nội</v>
          </cell>
          <cell r="E990" t="str">
            <v>Quận Hoàng Mai</v>
          </cell>
          <cell r="G990" t="str">
            <v>HN003</v>
          </cell>
          <cell r="H990" t="str">
            <v>Nguyễn Văn Thạch</v>
          </cell>
          <cell r="I990" t="str">
            <v>MIENBAC;9%</v>
          </cell>
          <cell r="J990" t="str">
            <v>91. Quầy 96 Vĩnh Hưng</v>
          </cell>
          <cell r="K990" t="str">
            <v>96 Vĩnh Hưng, phường Vĩnh Hưng, quận Hoàng Mai, Hà Nội</v>
          </cell>
          <cell r="L990" t="str">
            <v/>
          </cell>
          <cell r="M990" t="str">
            <v>96 Vĩnh Hưng, phường Vĩnh Hưng, quận Hoàng Mai, Hà Nội</v>
          </cell>
          <cell r="N990">
            <v>51</v>
          </cell>
          <cell r="O990" t="b">
            <v>0</v>
          </cell>
          <cell r="P990" t="str">
            <v>CÔNG TY TNHH MTV THƯƠNG MẠI VÀ DỊCH VỤ NGỌC THƠM</v>
          </cell>
          <cell r="Q990" t="str">
            <v>Miền Bắc</v>
          </cell>
          <cell r="R990" t="str">
            <v>TMART</v>
          </cell>
        </row>
        <row r="991">
          <cell r="A991" t="str">
            <v>TMART-HNI-TXN-01073</v>
          </cell>
          <cell r="B991" t="str">
            <v>Tmart01073 92. Quầy Lê Văn Thiêm</v>
          </cell>
          <cell r="D991" t="str">
            <v>Thành phố Hà Nội</v>
          </cell>
          <cell r="E991" t="str">
            <v>Quận Thanh Xuân</v>
          </cell>
          <cell r="G991" t="str">
            <v>HN008</v>
          </cell>
          <cell r="H991" t="str">
            <v>Nguyễn Minh Sơn</v>
          </cell>
          <cell r="I991" t="str">
            <v>MIENBAC;9%</v>
          </cell>
          <cell r="J991" t="str">
            <v>92. Quầy Lê Văn Thiêm</v>
          </cell>
          <cell r="K991" t="str">
            <v>Số 2 Lê Văn Thiêm, phường Nhân Chính, Thanh Xuân, Hà Nội</v>
          </cell>
          <cell r="L991" t="str">
            <v/>
          </cell>
          <cell r="M991" t="str">
            <v>Số 2 Lê Văn Thiêm, phường Nhân Chính, Thanh Xuân, Hà Nội</v>
          </cell>
          <cell r="N991">
            <v>51</v>
          </cell>
          <cell r="O991" t="b">
            <v>0</v>
          </cell>
          <cell r="P991" t="str">
            <v>CÔNG TY TNHH MTV THƯƠNG MẠI VÀ DỊCH VỤ NGỌC THƠM</v>
          </cell>
          <cell r="Q991" t="str">
            <v>Miền Bắc</v>
          </cell>
          <cell r="R991" t="str">
            <v>TMART</v>
          </cell>
        </row>
        <row r="992">
          <cell r="A992" t="str">
            <v>TMART-HNI-HMI-01074</v>
          </cell>
          <cell r="B992" t="str">
            <v>Tmart01074 93. Quầy 112 Tân Khai</v>
          </cell>
          <cell r="D992" t="str">
            <v>Thành phố Hà Nội</v>
          </cell>
          <cell r="E992" t="str">
            <v>Quận Hoàng Mai</v>
          </cell>
          <cell r="G992" t="str">
            <v>HN003</v>
          </cell>
          <cell r="H992" t="str">
            <v>Nguyễn Văn Thạch</v>
          </cell>
          <cell r="I992" t="str">
            <v>MIENBAC;9%</v>
          </cell>
          <cell r="J992" t="str">
            <v>93. Quầy 112 Tân Khai</v>
          </cell>
          <cell r="K992" t="str">
            <v>112 Tân Khai, phường Tân Khai, Hoàng Mai, Hà Nội</v>
          </cell>
          <cell r="L992" t="str">
            <v/>
          </cell>
          <cell r="M992" t="str">
            <v>112 Tân Khai, phường Tân Khai, Hoàng Mai, Hà Nội</v>
          </cell>
          <cell r="N992">
            <v>51</v>
          </cell>
          <cell r="O992" t="b">
            <v>0</v>
          </cell>
          <cell r="P992" t="str">
            <v>CÔNG TY TNHH MTV THƯƠNG MẠI VÀ DỊCH VỤ NGỌC THƠM</v>
          </cell>
          <cell r="Q992" t="str">
            <v>Miền Bắc</v>
          </cell>
          <cell r="R992" t="str">
            <v>TMART</v>
          </cell>
        </row>
        <row r="993">
          <cell r="A993" t="str">
            <v>TMART-HNI-BTL-01075</v>
          </cell>
          <cell r="B993" t="str">
            <v>Tmart01075 94. 282 Xuân Đỉnh</v>
          </cell>
          <cell r="D993" t="str">
            <v>Thành phố Hà Nội</v>
          </cell>
          <cell r="E993" t="str">
            <v>Quận Bắc Từ Liêm</v>
          </cell>
          <cell r="G993" t="str">
            <v>HN004</v>
          </cell>
          <cell r="H993" t="str">
            <v>Hoàng Thanh Huy</v>
          </cell>
          <cell r="I993" t="str">
            <v>MIENBAC;9%</v>
          </cell>
          <cell r="J993" t="str">
            <v>94. 282 Xuân Đỉnh</v>
          </cell>
          <cell r="K993" t="str">
            <v>280- 282 Xuân Đỉnh, phường Xuân Đỉnh, quận Bắc Từ Liêm, Hà Nội</v>
          </cell>
          <cell r="L993" t="str">
            <v/>
          </cell>
          <cell r="M993" t="str">
            <v>280- 282 Xuân Đỉnh, phường Xuân Đỉnh, quận Bắc Từ Liêm, Hà Nội</v>
          </cell>
          <cell r="N993">
            <v>51</v>
          </cell>
          <cell r="O993" t="b">
            <v>0</v>
          </cell>
          <cell r="P993" t="str">
            <v>CÔNG TY TNHH MTV THƯƠNG MẠI VÀ DỊCH VỤ NGỌC THƠM</v>
          </cell>
          <cell r="Q993" t="str">
            <v>Miền Bắc</v>
          </cell>
          <cell r="R993" t="str">
            <v>TMART</v>
          </cell>
        </row>
        <row r="994">
          <cell r="A994" t="str">
            <v>TMART-HNI-HDG-01076</v>
          </cell>
          <cell r="B994" t="str">
            <v>Tmart01076 95. T1 tòa K3, Kpark Văn Phú</v>
          </cell>
          <cell r="D994" t="str">
            <v>Thành phố Hà Nội</v>
          </cell>
          <cell r="E994" t="str">
            <v>Quận Hà Đông</v>
          </cell>
          <cell r="G994" t="str">
            <v>HN004</v>
          </cell>
          <cell r="H994" t="str">
            <v>Hoàng Thanh Huy</v>
          </cell>
          <cell r="I994" t="str">
            <v>MIENBAC;9%</v>
          </cell>
          <cell r="J994" t="str">
            <v>95. T1 tòa K3, Kpark Văn Phú</v>
          </cell>
          <cell r="K994" t="str">
            <v>Ô H-CT2, Khu nhà ở cao tầng Văn Phú Hi - Brand KĐT mới Văn Phú, Phú La, Hà Đông, Hà Nội</v>
          </cell>
          <cell r="L994" t="str">
            <v/>
          </cell>
          <cell r="M994" t="str">
            <v>Ô H-CT2, Khu nhà ở cao tầng Văn Phú Hi - Brand KĐT mới Văn Phú, Phú La, Hà Đông, Hà Nội</v>
          </cell>
          <cell r="N994">
            <v>51</v>
          </cell>
          <cell r="O994" t="b">
            <v>0</v>
          </cell>
          <cell r="P994" t="str">
            <v>CÔNG TY TNHH MTV THƯƠNG MẠI VÀ DỊCH VỤ NGỌC THƠM</v>
          </cell>
          <cell r="Q994" t="str">
            <v>Miền Bắc</v>
          </cell>
          <cell r="R994" t="str">
            <v>TMART</v>
          </cell>
        </row>
        <row r="995">
          <cell r="A995" t="str">
            <v>TMART-HNI-DAH-01077</v>
          </cell>
          <cell r="B995" t="str">
            <v>Tmart01077 96. Quầy Intracom Vĩnh Ngọc, Đông Anh</v>
          </cell>
          <cell r="D995" t="str">
            <v>Thành phố Hà Nội</v>
          </cell>
          <cell r="E995" t="str">
            <v>Huyện Đông Anh</v>
          </cell>
          <cell r="G995" t="str">
            <v>HN003</v>
          </cell>
          <cell r="H995" t="str">
            <v>Nguyễn Văn Thạch</v>
          </cell>
          <cell r="I995" t="str">
            <v>MIENBAC;9%</v>
          </cell>
          <cell r="J995" t="str">
            <v>96. Quầy Intracom Vĩnh Ngọc, Đông Anh</v>
          </cell>
          <cell r="K995" t="str">
            <v>Ki ốt 14, 15, tầng 1 của Tòa nhà chung cư Intracom Riverside, xã Vĩnh Ngọc, huyện Đông Anh, HN</v>
          </cell>
          <cell r="L995" t="str">
            <v/>
          </cell>
          <cell r="M995" t="str">
            <v>Ki ốt 14, 15, tầng 1 của Tòa nhà chung cư Intracom Riverside, xã Vĩnh Ngọc, huyện Đông Anh, HN</v>
          </cell>
          <cell r="N995">
            <v>51</v>
          </cell>
          <cell r="O995" t="b">
            <v>0</v>
          </cell>
          <cell r="P995" t="str">
            <v>CÔNG TY TNHH MTV THƯƠNG MẠI VÀ DỊCH VỤ NGỌC THƠM</v>
          </cell>
          <cell r="Q995" t="str">
            <v>Miền Bắc</v>
          </cell>
          <cell r="R995" t="str">
            <v>TMART</v>
          </cell>
        </row>
        <row r="996">
          <cell r="A996" t="str">
            <v>TMART-HNI-BTL-01078</v>
          </cell>
          <cell r="B996" t="str">
            <v>Tmart01078 96. Quầy Ecohome 1</v>
          </cell>
          <cell r="D996" t="str">
            <v>Thành phố Hà Nội</v>
          </cell>
          <cell r="E996" t="str">
            <v>Quận Bắc Từ Liêm</v>
          </cell>
          <cell r="G996" t="str">
            <v>HN004</v>
          </cell>
          <cell r="H996" t="str">
            <v>Hoàng Thanh Huy</v>
          </cell>
          <cell r="I996" t="str">
            <v>MIENBAC;9%</v>
          </cell>
          <cell r="J996" t="str">
            <v>96. Quầy Ecohome 1</v>
          </cell>
          <cell r="K996" t="str">
            <v>Tầng 1, tòa E1, KĐT Ecohome 1, Bắc Từ Liêm, HN</v>
          </cell>
          <cell r="L996" t="str">
            <v/>
          </cell>
          <cell r="M996" t="str">
            <v>Tầng 1, tòa E1, KĐT Ecohome 1, Bắc Từ Liêm, HN</v>
          </cell>
          <cell r="N996">
            <v>51</v>
          </cell>
          <cell r="O996" t="b">
            <v>0</v>
          </cell>
          <cell r="P996" t="str">
            <v>CÔNG TY TNHH MTV THƯƠNG MẠI VÀ DỊCH VỤ NGỌC THƠM</v>
          </cell>
          <cell r="Q996" t="str">
            <v>Miền Bắc</v>
          </cell>
          <cell r="R996" t="str">
            <v>TMART</v>
          </cell>
        </row>
        <row r="997">
          <cell r="A997" t="str">
            <v>TMART-HNI-HMI-01079</v>
          </cell>
          <cell r="B997" t="str">
            <v>Tmart01079 51. Quầy 885 Tam Trinh</v>
          </cell>
          <cell r="D997" t="str">
            <v>Thành phố Hà Nội</v>
          </cell>
          <cell r="E997" t="str">
            <v>Quận Hoàng Mai</v>
          </cell>
          <cell r="G997" t="str">
            <v>HN003</v>
          </cell>
          <cell r="H997" t="str">
            <v>Nguyễn Văn Thạch</v>
          </cell>
          <cell r="I997" t="str">
            <v>MIENBAC;9%</v>
          </cell>
          <cell r="J997" t="str">
            <v>51. Quầy 885 Tam Trinh</v>
          </cell>
          <cell r="K997" t="str">
            <v>Số 16, 18 Ngõ 885 Tam Trinh, Phường Yên Sở, Quận Hoàng Mai, Hà Nội</v>
          </cell>
          <cell r="L997" t="str">
            <v/>
          </cell>
          <cell r="M997" t="str">
            <v>Số 16, 18 Ngõ 885 Tam Trinh, Phường Yên Sở, Quận Hoàng Mai, Hà Nội</v>
          </cell>
          <cell r="N997">
            <v>51</v>
          </cell>
          <cell r="O997" t="b">
            <v>0</v>
          </cell>
          <cell r="P997" t="str">
            <v>CÔNG TY TNHH MTV THƯƠNG MẠI VÀ DỊCH VỤ NGỌC THƠM</v>
          </cell>
          <cell r="Q997" t="str">
            <v>Miền Bắc</v>
          </cell>
          <cell r="R997" t="str">
            <v>TMART</v>
          </cell>
        </row>
        <row r="998">
          <cell r="A998" t="str">
            <v>TMART-HNI-NTL-01080</v>
          </cell>
          <cell r="B998" t="str">
            <v>Tmart01080 99. Quầy Roman Tố Hữu</v>
          </cell>
          <cell r="D998" t="str">
            <v>Thành phố Hà Nội</v>
          </cell>
          <cell r="E998" t="str">
            <v>Quận Nam Từ Liêm</v>
          </cell>
          <cell r="G998" t="str">
            <v>HN004</v>
          </cell>
          <cell r="H998" t="str">
            <v>Hoàng Thanh Huy</v>
          </cell>
          <cell r="I998" t="str">
            <v>MIENBAC;9%</v>
          </cell>
          <cell r="J998" t="str">
            <v>99. Quầy Roman Tố Hữu</v>
          </cell>
          <cell r="K998" t="str">
            <v>Tầng 1 Tháp B2 Tòa nhà Roman Plaza, Phường Đại Mỗ, Quận Nam Từ Liêm, HN</v>
          </cell>
          <cell r="L998" t="str">
            <v/>
          </cell>
          <cell r="M998" t="str">
            <v>Tầng 1 Tháp B2 Tòa nhà Roman Plaza, Phường Đại Mỗ, Quận Nam Từ Liêm, HN</v>
          </cell>
          <cell r="N998">
            <v>51</v>
          </cell>
          <cell r="O998" t="b">
            <v>0</v>
          </cell>
          <cell r="P998" t="str">
            <v>CÔNG TY TNHH MTV THƯƠNG MẠI VÀ DỊCH VỤ NGỌC THƠM</v>
          </cell>
          <cell r="Q998" t="str">
            <v>Miền Bắc</v>
          </cell>
          <cell r="R998" t="str">
            <v>TMART</v>
          </cell>
        </row>
        <row r="999">
          <cell r="A999" t="str">
            <v>TMART-HNI-HMI-01081</v>
          </cell>
          <cell r="B999" t="str">
            <v>Tmart01081 100. Quầy Trâu Quỳ, Gia Lâm</v>
          </cell>
          <cell r="D999" t="str">
            <v>Thành phố Hà Nội</v>
          </cell>
          <cell r="E999" t="str">
            <v>Huyện Gia Lâm</v>
          </cell>
          <cell r="G999" t="str">
            <v>HN008</v>
          </cell>
          <cell r="H999" t="str">
            <v>Nguyễn Minh Sơn</v>
          </cell>
          <cell r="I999" t="str">
            <v>MIENBAC;9%</v>
          </cell>
          <cell r="J999" t="str">
            <v>100. Quầy Trâu Quỳ, Gia Lâm</v>
          </cell>
          <cell r="K999" t="str">
            <v>Đường Trâu Quỳ, Gia Lâm, HN</v>
          </cell>
          <cell r="L999" t="str">
            <v/>
          </cell>
          <cell r="M999" t="str">
            <v>Số 6 Biệt thự 2, bán đảo Linh Đàm, Phường Hoàng Liệt, Quận Hoàng Mai, HN</v>
          </cell>
          <cell r="N999">
            <v>51</v>
          </cell>
          <cell r="O999" t="b">
            <v>0</v>
          </cell>
          <cell r="P999" t="str">
            <v>CÔNG TY TNHH MTV THƯƠNG MẠI VÀ DỊCH VỤ NGỌC THƠM</v>
          </cell>
          <cell r="Q999" t="str">
            <v>Miền Bắc</v>
          </cell>
          <cell r="R999" t="str">
            <v>TMART</v>
          </cell>
        </row>
        <row r="1000">
          <cell r="A1000" t="str">
            <v>TMART-HNI-BTL-01082</v>
          </cell>
          <cell r="B1000" t="str">
            <v>Tmart01082 101. Quầy CT2-Epics Home-43 Phạm Văn Đồng</v>
          </cell>
          <cell r="D1000" t="str">
            <v>Thành phố Hà Nội</v>
          </cell>
          <cell r="E1000" t="str">
            <v>Quận Bắc Từ Liêm</v>
          </cell>
          <cell r="G1000" t="str">
            <v>HN004</v>
          </cell>
          <cell r="H1000" t="str">
            <v>Hoàng Thanh Huy</v>
          </cell>
          <cell r="I1000" t="str">
            <v>MIENBAC;9%</v>
          </cell>
          <cell r="J1000" t="str">
            <v>101. Quầy CT2-Epics Home-43 Phạm Văn Đồng</v>
          </cell>
          <cell r="K1000" t="str">
            <v>Tầng 1 &amp; Tầng 2 Tòa nhà CT2, số 43 đường Phạm Văn Đồng, phường Cổ Nhuế 2, quận Bắc Từ Liêm, HN</v>
          </cell>
          <cell r="L1000" t="str">
            <v/>
          </cell>
          <cell r="M1000" t="str">
            <v>Tầng 1 &amp; Tầng 2 Tòa nhà CT2, số 43 đường Phạm Văn Đồng, phường Cổ Nhuế 2, quận Bắc Từ Liêm, HN</v>
          </cell>
          <cell r="N1000">
            <v>51</v>
          </cell>
          <cell r="O1000" t="b">
            <v>0</v>
          </cell>
          <cell r="P1000" t="str">
            <v>CÔNG TY TNHH MTV THƯƠNG MẠI VÀ DỊCH VỤ NGỌC THƠM</v>
          </cell>
          <cell r="Q1000" t="str">
            <v>Miền Bắc</v>
          </cell>
          <cell r="R1000" t="str">
            <v>TMART</v>
          </cell>
        </row>
        <row r="1001">
          <cell r="A1001" t="str">
            <v>TMART-HNI-TTI-01083</v>
          </cell>
          <cell r="B1001" t="str">
            <v>Tmart01083 102. Quầy Đại Thanh 3, CT8A</v>
          </cell>
          <cell r="D1001" t="str">
            <v>Thành phố Hà Nội</v>
          </cell>
          <cell r="E1001" t="str">
            <v>Huyện Thanh Trì</v>
          </cell>
          <cell r="G1001" t="str">
            <v>HN008</v>
          </cell>
          <cell r="H1001" t="str">
            <v>Nguyễn Minh Sơn</v>
          </cell>
          <cell r="I1001" t="str">
            <v>MIENBAC;9%</v>
          </cell>
          <cell r="J1001" t="str">
            <v>102. Quầy Đại Thanh 3, CT8A</v>
          </cell>
          <cell r="K1001" t="str">
            <v>CT8A KĐT Đại Thanh, Tả Thanh Oai, Thanh Trì, Hà Nội</v>
          </cell>
          <cell r="L1001" t="str">
            <v/>
          </cell>
          <cell r="M1001" t="str">
            <v>CT8A KĐT Đại Thanh, Tả Thanh Oai, Thanh Trì, Hà Nội</v>
          </cell>
          <cell r="N1001">
            <v>51</v>
          </cell>
          <cell r="O1001" t="b">
            <v>0</v>
          </cell>
          <cell r="P1001" t="str">
            <v>CÔNG TY TNHH MTV THƯƠNG MẠI VÀ DỊCH VỤ NGỌC THƠM</v>
          </cell>
          <cell r="Q1001" t="str">
            <v>Miền Bắc</v>
          </cell>
          <cell r="R1001" t="str">
            <v>TMART</v>
          </cell>
        </row>
        <row r="1002">
          <cell r="A1002" t="str">
            <v>TMART-HNI-BTL-01084</v>
          </cell>
          <cell r="B1002" t="str">
            <v>Tmart01084 103. Quầy Kosmo</v>
          </cell>
          <cell r="D1002" t="str">
            <v>Thành phố Hà Nội</v>
          </cell>
          <cell r="E1002" t="str">
            <v>Quận Bắc Từ Liêm</v>
          </cell>
          <cell r="G1002" t="str">
            <v>HN004</v>
          </cell>
          <cell r="H1002" t="str">
            <v>Hoàng Thanh Huy</v>
          </cell>
          <cell r="I1002" t="str">
            <v>MIENBAC;9%</v>
          </cell>
          <cell r="J1002" t="str">
            <v>103. Quầy Kosmo</v>
          </cell>
          <cell r="K1002" t="str">
            <v>Lô S04, T1, Kosmo Xuân Tảo, Bắc Từ Liêm, HN</v>
          </cell>
          <cell r="L1002" t="str">
            <v/>
          </cell>
          <cell r="M1002" t="str">
            <v>Lô S04, T1, Kosmo Xuân Tảo, Bắc Từ Liêm, HN</v>
          </cell>
          <cell r="N1002">
            <v>51</v>
          </cell>
          <cell r="O1002" t="b">
            <v>0</v>
          </cell>
          <cell r="P1002" t="str">
            <v>CÔNG TY TNHH MTV THƯƠNG MẠI VÀ DỊCH VỤ NGỌC THƠM</v>
          </cell>
          <cell r="Q1002" t="str">
            <v>Miền Bắc</v>
          </cell>
          <cell r="R1002" t="str">
            <v>TMART</v>
          </cell>
        </row>
        <row r="1003">
          <cell r="A1003" t="str">
            <v>TMART-HNI-TXN-01085</v>
          </cell>
          <cell r="B1003" t="str">
            <v>Tmart01085 104. Quầy 44 Triều Khúc</v>
          </cell>
          <cell r="D1003" t="str">
            <v>Thành phố Hà Nội</v>
          </cell>
          <cell r="E1003" t="str">
            <v>Quận Thanh Xuân</v>
          </cell>
          <cell r="G1003" t="str">
            <v>HN008</v>
          </cell>
          <cell r="H1003" t="str">
            <v>Nguyễn Minh Sơn</v>
          </cell>
          <cell r="I1003" t="str">
            <v>MIENBAC;9%</v>
          </cell>
          <cell r="J1003" t="str">
            <v>104. Quầy 44 Triều Khúc</v>
          </cell>
          <cell r="K1003" t="str">
            <v>Tầng 1, Toà nhà PCC1 Thanh Xuân, số 44 Triều Khúc, Phường Thanh Xuân Nam, Quận Thanh Xuân, HN</v>
          </cell>
          <cell r="L1003" t="str">
            <v/>
          </cell>
          <cell r="M1003" t="str">
            <v>Tầng 1, Toà nhà PCC1 Thanh Xuân, số 44 Triều Khúc, Phường Thanh Xuân Nam, Quận Thanh Xuân, HN</v>
          </cell>
          <cell r="N1003">
            <v>51</v>
          </cell>
          <cell r="O1003" t="b">
            <v>0</v>
          </cell>
          <cell r="P1003" t="str">
            <v>CÔNG TY TNHH MTV THƯƠNG MẠI VÀ DỊCH VỤ NGỌC THƠM</v>
          </cell>
          <cell r="Q1003" t="str">
            <v>Miền Bắc</v>
          </cell>
          <cell r="R1003" t="str">
            <v>TMART</v>
          </cell>
        </row>
        <row r="1004">
          <cell r="A1004" t="str">
            <v>TMART-HNI-HMI-01086</v>
          </cell>
          <cell r="B1004" t="str">
            <v>Tmart01086 105. Quầy HomeLand</v>
          </cell>
          <cell r="D1004" t="str">
            <v>Thành phố Hà Nội</v>
          </cell>
          <cell r="E1004" t="str">
            <v>Quận Long Biên</v>
          </cell>
          <cell r="G1004" t="str">
            <v>HN003</v>
          </cell>
          <cell r="H1004" t="str">
            <v>Nguyễn Văn Thạch</v>
          </cell>
          <cell r="I1004" t="str">
            <v>MIENBAC;9%</v>
          </cell>
          <cell r="J1004" t="str">
            <v>105. Quầy HomeLand</v>
          </cell>
          <cell r="K1004" t="str">
            <v>T1, Homeland, Thượng Thanh, Long Biên, HN</v>
          </cell>
          <cell r="L1004" t="str">
            <v/>
          </cell>
          <cell r="M1004" t="str">
            <v>Số 6 Biệt thự 2, bán đảo Linh Đàm, Phường Hoàng Liệt, Quận Hoàng Mai, HN</v>
          </cell>
          <cell r="N1004">
            <v>51</v>
          </cell>
          <cell r="O1004" t="b">
            <v>0</v>
          </cell>
          <cell r="P1004" t="str">
            <v>CÔNG TY TNHH MTV THƯƠNG MẠI VÀ DỊCH VỤ NGỌC THƠM</v>
          </cell>
          <cell r="Q1004" t="str">
            <v>Miền Bắc</v>
          </cell>
          <cell r="R1004" t="str">
            <v>TMART</v>
          </cell>
        </row>
        <row r="1005">
          <cell r="A1005" t="str">
            <v>TMART-HNI-BTL-01087</v>
          </cell>
          <cell r="B1005" t="str">
            <v>Tmart01087 106. Quầy CT3B Nam Cường, Cổ Nhuế</v>
          </cell>
          <cell r="D1005" t="str">
            <v>Thành phố Hà Nội</v>
          </cell>
          <cell r="E1005" t="str">
            <v>Quận Bắc Từ Liêm</v>
          </cell>
          <cell r="G1005" t="str">
            <v>HN004</v>
          </cell>
          <cell r="H1005" t="str">
            <v>Hoàng Thanh Huy</v>
          </cell>
          <cell r="I1005" t="str">
            <v>MIENBAC;9%</v>
          </cell>
          <cell r="J1005" t="str">
            <v>106. Quầy CT3B Nam Cường, Cổ Nhuế</v>
          </cell>
          <cell r="K1005" t="str">
            <v>Tầng 1, Tòa nhà CT3B – Khu ĐTM Cổ Nhuế, Đường Phạm Văn Đồng, Phường Cổ Nhuế 1, Quận Bắc Từ Liêm, HN</v>
          </cell>
          <cell r="L1005" t="str">
            <v/>
          </cell>
          <cell r="M1005" t="str">
            <v>Tầng 1, Tòa nhà CT3B – Khu ĐTM Cổ Nhuế, Đường Phạm Văn Đồng, Phường Cổ Nhuế 1, Quận Bắc Từ Liêm, HN</v>
          </cell>
          <cell r="N1005">
            <v>51</v>
          </cell>
          <cell r="O1005" t="b">
            <v>0</v>
          </cell>
          <cell r="P1005" t="str">
            <v>CÔNG TY TNHH MTV THƯƠNG MẠI VÀ DỊCH VỤ NGỌC THƠM</v>
          </cell>
          <cell r="Q1005" t="str">
            <v>Miền Bắc</v>
          </cell>
          <cell r="R1005" t="str">
            <v>TMART</v>
          </cell>
        </row>
        <row r="1006">
          <cell r="A1006" t="str">
            <v>TMART-HNI-LBN-01088</v>
          </cell>
          <cell r="B1006" t="str">
            <v>Tmart01088 107. Quầy Ruby City Phúc Lợi</v>
          </cell>
          <cell r="D1006" t="str">
            <v>Thành phố Hà Nội</v>
          </cell>
          <cell r="E1006" t="str">
            <v>Quận Long Biên</v>
          </cell>
          <cell r="G1006" t="str">
            <v>HN003</v>
          </cell>
          <cell r="H1006" t="str">
            <v>Nguyễn Văn Thạch</v>
          </cell>
          <cell r="I1006" t="str">
            <v>MIENBAC;9%</v>
          </cell>
          <cell r="J1006" t="str">
            <v>107. Quầy Ruby City Phúc Lợi</v>
          </cell>
          <cell r="K1006" t="str">
            <v>Tầng 1, toà nhà chung cư Ruby CT3 Phúc Lợi, Phường Phúc Lợi, Quận Long Biên, HN sđt: 0377308677</v>
          </cell>
          <cell r="L1006" t="str">
            <v/>
          </cell>
          <cell r="M1006" t="str">
            <v>Tầng 1, toà nhà chung cư Ruby CT3 Phúc Lợi, Phường Phúc Lợi, Quận Long Biên, HN sđt: 0377308677</v>
          </cell>
          <cell r="N1006">
            <v>51</v>
          </cell>
          <cell r="O1006" t="b">
            <v>0</v>
          </cell>
          <cell r="P1006" t="str">
            <v>CÔNG TY TNHH MTV THƯƠNG MẠI VÀ DỊCH VỤ NGỌC THƠM</v>
          </cell>
          <cell r="Q1006" t="str">
            <v>Miền Bắc</v>
          </cell>
          <cell r="R1006" t="str">
            <v>TMART</v>
          </cell>
        </row>
        <row r="1007">
          <cell r="A1007" t="str">
            <v>TMART-HNI-TXN-01089</v>
          </cell>
          <cell r="B1007" t="str">
            <v>Tmart01089 108. Quầy Licogi 13</v>
          </cell>
          <cell r="D1007" t="str">
            <v>Thành phố Hà Nội</v>
          </cell>
          <cell r="E1007" t="str">
            <v>Quận Thanh Xuân</v>
          </cell>
          <cell r="G1007" t="str">
            <v>HN008</v>
          </cell>
          <cell r="H1007" t="str">
            <v>Nguyễn Minh Sơn</v>
          </cell>
          <cell r="I1007" t="str">
            <v>MIENBAC;9%</v>
          </cell>
          <cell r="J1007" t="str">
            <v>108. Quầy Licogi 13</v>
          </cell>
          <cell r="K1007" t="str">
            <v>Tầng 1, ĐN-B, Licogi 13 ngõ 164 Khuất Duy Tiến, Thanh Xuân, HN</v>
          </cell>
          <cell r="L1007" t="str">
            <v/>
          </cell>
          <cell r="M1007" t="str">
            <v>Tầng 1, ĐN-B, Licogi 13 ngõ 164 Khuất Duy Tiến, Thanh Xuân, HN</v>
          </cell>
          <cell r="N1007">
            <v>51</v>
          </cell>
          <cell r="O1007" t="b">
            <v>0</v>
          </cell>
          <cell r="P1007" t="str">
            <v>CÔNG TY TNHH MTV THƯƠNG MẠI VÀ DỊCH VỤ NGỌC THƠM</v>
          </cell>
          <cell r="Q1007" t="str">
            <v>Miền Bắc</v>
          </cell>
          <cell r="R1007" t="str">
            <v>TMART</v>
          </cell>
        </row>
        <row r="1008">
          <cell r="A1008" t="str">
            <v>TMART-HNI-HMI-01090</v>
          </cell>
          <cell r="B1008" t="str">
            <v>Tmart01090 109. Quầy Trần Thủ Độ 2, tòa South Building Pháp Vân - Tứ Hiệp</v>
          </cell>
          <cell r="D1008" t="str">
            <v>Thành phố Hà Nội</v>
          </cell>
          <cell r="E1008" t="str">
            <v>Quận Hoàng Mai</v>
          </cell>
          <cell r="G1008" t="str">
            <v>HN003</v>
          </cell>
          <cell r="H1008" t="str">
            <v>Nguyễn Văn Thạch</v>
          </cell>
          <cell r="I1008" t="str">
            <v>MIENBAC;9%</v>
          </cell>
          <cell r="J1008" t="str">
            <v>109. Quầy Trần Thủ Độ 2, tòa South Building Pháp Vân - Tứ Hiệp</v>
          </cell>
          <cell r="K1008" t="str">
            <v>Tầng 1, South Building, Khu đô thị mới Pháp Vân – Tứ Hiệp, Phường Hoàng Liệt, Quận Hoàng Mai, HN</v>
          </cell>
          <cell r="L1008" t="str">
            <v/>
          </cell>
          <cell r="M1008" t="str">
            <v>Tầng 1, South Building, Khu đô thị mới Pháp Vân – Tứ Hiệp, Phường Hoàng Liệt, Quận Hoàng Mai, HN</v>
          </cell>
          <cell r="N1008">
            <v>51</v>
          </cell>
          <cell r="O1008" t="b">
            <v>0</v>
          </cell>
          <cell r="P1008" t="str">
            <v>CÔNG TY TNHH MTV THƯƠNG MẠI VÀ DỊCH VỤ NGỌC THƠM</v>
          </cell>
          <cell r="Q1008" t="str">
            <v>Miền Bắc</v>
          </cell>
          <cell r="R1008" t="str">
            <v>TMART</v>
          </cell>
        </row>
        <row r="1009">
          <cell r="A1009" t="str">
            <v>TMART-HNI-HDG-01091</v>
          </cell>
          <cell r="B1009" t="str">
            <v>Tmart01091 110. Quầy HH03A Thanh Hà</v>
          </cell>
          <cell r="D1009" t="str">
            <v>Thành phố Hà Nội</v>
          </cell>
          <cell r="E1009" t="str">
            <v>Quận Hà Đông</v>
          </cell>
          <cell r="G1009" t="str">
            <v>HN004</v>
          </cell>
          <cell r="H1009" t="str">
            <v>Hoàng Thanh Huy</v>
          </cell>
          <cell r="I1009" t="str">
            <v>MIENBAC;9%</v>
          </cell>
          <cell r="J1009" t="str">
            <v>110. Quầy HH03A Thanh Hà</v>
          </cell>
          <cell r="K1009" t="str">
            <v>T1-B1.3 tòa HH03A, KĐT Thanh Hà, Hà Đông, HN</v>
          </cell>
          <cell r="L1009" t="str">
            <v/>
          </cell>
          <cell r="M1009" t="str">
            <v>T1-B1.3 tòa HH03A, KĐT Thanh Hà, Hà Đông, HN</v>
          </cell>
          <cell r="N1009">
            <v>51</v>
          </cell>
          <cell r="O1009" t="b">
            <v>0</v>
          </cell>
          <cell r="P1009" t="str">
            <v>CÔNG TY TNHH MTV THƯƠNG MẠI VÀ DỊCH VỤ NGỌC THƠM</v>
          </cell>
          <cell r="Q1009" t="str">
            <v>Miền Bắc</v>
          </cell>
          <cell r="R1009" t="str">
            <v>TMART</v>
          </cell>
        </row>
        <row r="1010">
          <cell r="A1010" t="str">
            <v>TMART-HNI-BTL-01092</v>
          </cell>
          <cell r="B1010" t="str">
            <v>Tmart01092 111. Quầy T1, tòa A7 An Bình City</v>
          </cell>
          <cell r="D1010" t="str">
            <v>Thành phố Hà Nội</v>
          </cell>
          <cell r="E1010" t="str">
            <v>Quận Bắc Từ Liêm</v>
          </cell>
          <cell r="G1010" t="str">
            <v>HN004</v>
          </cell>
          <cell r="H1010" t="str">
            <v>Hoàng Thanh Huy</v>
          </cell>
          <cell r="I1010" t="str">
            <v>MIENBAC;9%</v>
          </cell>
          <cell r="J1010" t="str">
            <v>111. Quầy T1, tòa A7 An Bình City</v>
          </cell>
          <cell r="K1010" t="str">
            <v>Lô 03-04 tầng 1, tòa A7, cc An Bình City, Cổ Nhuế, HN</v>
          </cell>
          <cell r="L1010" t="str">
            <v/>
          </cell>
          <cell r="M1010" t="str">
            <v>Lô 03-04 tầng 1, tòa A7, cc An Bình City, Cổ Nhuế, HN</v>
          </cell>
          <cell r="N1010">
            <v>51</v>
          </cell>
          <cell r="O1010" t="b">
            <v>0</v>
          </cell>
          <cell r="P1010" t="str">
            <v>CÔNG TY TNHH MTV THƯƠNG MẠI VÀ DỊCH VỤ NGỌC THƠM</v>
          </cell>
          <cell r="Q1010" t="str">
            <v>Miền Bắc</v>
          </cell>
          <cell r="R1010" t="str">
            <v>TMART</v>
          </cell>
        </row>
        <row r="1011">
          <cell r="A1011" t="str">
            <v>TMART-HNI-TXN-01093</v>
          </cell>
          <cell r="B1011" t="str">
            <v>Tmart01093 112. Quầy G2-Fivestar số 2 Kim Giang</v>
          </cell>
          <cell r="D1011" t="str">
            <v>Thành phố Hà Nội</v>
          </cell>
          <cell r="E1011" t="str">
            <v>Quận Thanh Xuân</v>
          </cell>
          <cell r="G1011" t="str">
            <v>HN008</v>
          </cell>
          <cell r="H1011" t="str">
            <v>Nguyễn Minh Sơn</v>
          </cell>
          <cell r="I1011" t="str">
            <v>MIENBAC;9%</v>
          </cell>
          <cell r="J1011" t="str">
            <v>112. Quầy G2-Fivestar số 2 Kim Giang</v>
          </cell>
          <cell r="K1011" t="str">
            <v>Tầng 1 Tòa Nhà G2 Thương mại dịch vụ 02, Số 2 Kim Giang, Phường Kim Giang, Quận Thanh Xuân, HN</v>
          </cell>
          <cell r="L1011" t="str">
            <v/>
          </cell>
          <cell r="M1011" t="str">
            <v>Tầng 1 Tòa Nhà G2 Thương mại dịch vụ 02, Số 2 Kim Giang, Phường Kim Giang, Quận Thanh Xuân, HN</v>
          </cell>
          <cell r="N1011">
            <v>51</v>
          </cell>
          <cell r="O1011" t="b">
            <v>0</v>
          </cell>
          <cell r="P1011" t="str">
            <v>CÔNG TY TNHH MTV THƯƠNG MẠI VÀ DỊCH VỤ NGỌC THƠM</v>
          </cell>
          <cell r="Q1011" t="str">
            <v>Miền Bắc</v>
          </cell>
          <cell r="R1011" t="str">
            <v>TMART</v>
          </cell>
        </row>
        <row r="1012">
          <cell r="A1012" t="str">
            <v>TMART-HNI-GLM-01094</v>
          </cell>
          <cell r="B1012" t="str">
            <v>Tmart01094 113. Quầy Thôn 7, Ninh Hiệp</v>
          </cell>
          <cell r="D1012" t="str">
            <v>Thành phố Hà Nội</v>
          </cell>
          <cell r="E1012" t="str">
            <v>Huyện Gia Lâm</v>
          </cell>
          <cell r="G1012" t="str">
            <v>HN008</v>
          </cell>
          <cell r="H1012" t="str">
            <v>Nguyễn Minh Sơn</v>
          </cell>
          <cell r="I1012" t="str">
            <v>MIENBAC;9%</v>
          </cell>
          <cell r="J1012" t="str">
            <v>113. Quầy Thôn 7, Ninh Hiệp</v>
          </cell>
          <cell r="K1012" t="str">
            <v>Thôn 7, xã Ninh Hiệp, huyện Gia Lâm, HN</v>
          </cell>
          <cell r="L1012" t="str">
            <v/>
          </cell>
          <cell r="M1012" t="str">
            <v>Thôn 7, xã Ninh Hiệp, huyện Gia Lâm, HN</v>
          </cell>
          <cell r="N1012">
            <v>51</v>
          </cell>
          <cell r="O1012" t="b">
            <v>0</v>
          </cell>
          <cell r="P1012" t="str">
            <v>CÔNG TY TNHH MTV THƯƠNG MẠI VÀ DỊCH VỤ NGỌC THƠM</v>
          </cell>
          <cell r="Q1012" t="str">
            <v>Miền Bắc</v>
          </cell>
          <cell r="R1012" t="str">
            <v>TMART</v>
          </cell>
        </row>
        <row r="1013">
          <cell r="A1013" t="str">
            <v>TMART-HNI-GLM-01095</v>
          </cell>
          <cell r="B1013" t="str">
            <v>Tmart01095 114. Quầy 317 Hà Huy Tập</v>
          </cell>
          <cell r="D1013" t="str">
            <v>Thành phố Hà Nội</v>
          </cell>
          <cell r="E1013" t="str">
            <v>Huyện Gia Lâm</v>
          </cell>
          <cell r="G1013" t="str">
            <v>HN003</v>
          </cell>
          <cell r="H1013" t="str">
            <v>Nguyễn Văn Thạch</v>
          </cell>
          <cell r="I1013" t="str">
            <v>MIENBAC;9%</v>
          </cell>
          <cell r="J1013" t="str">
            <v>114. Quầy 317 Hà Huy Tập</v>
          </cell>
          <cell r="K1013" t="str">
            <v>Số 317 Hà Huy Tập, TT Yên Viên, huyện Gia Lâm, HN</v>
          </cell>
          <cell r="L1013" t="str">
            <v/>
          </cell>
          <cell r="M1013" t="str">
            <v>Số 317 Hà Huy Tập, TT Yên Viên, huyện Gia Lâm, HN</v>
          </cell>
          <cell r="N1013">
            <v>51</v>
          </cell>
          <cell r="O1013" t="b">
            <v>0</v>
          </cell>
          <cell r="P1013" t="str">
            <v>CÔNG TY TNHH MTV THƯƠNG MẠI VÀ DỊCH VỤ NGỌC THƠM</v>
          </cell>
          <cell r="Q1013" t="str">
            <v>Miền Bắc</v>
          </cell>
          <cell r="R1013" t="str">
            <v>TMART</v>
          </cell>
        </row>
        <row r="1014">
          <cell r="A1014" t="str">
            <v>TMART-HNI-DAH-01096</v>
          </cell>
          <cell r="B1014" t="str">
            <v>Tmart01096 1096. Nhà máy Canon Thăng Long</v>
          </cell>
          <cell r="D1014" t="str">
            <v>Thành phố Hà Nội</v>
          </cell>
          <cell r="E1014" t="str">
            <v>Huyện Đông Anh</v>
          </cell>
          <cell r="G1014" t="str">
            <v>HN003</v>
          </cell>
          <cell r="H1014" t="str">
            <v>Nguyễn Văn Thạch</v>
          </cell>
          <cell r="I1014" t="str">
            <v>MIENBAC;9%</v>
          </cell>
          <cell r="J1014" t="str">
            <v>1096. Nhà máy Canon Thăng Long</v>
          </cell>
          <cell r="K1014" t="str">
            <v>Nhà máy Canon, KCN Bắc Thăng Long, huyện Đông Anh, HN - giao cổng số 4. sđt: 0376505352</v>
          </cell>
          <cell r="L1014" t="str">
            <v/>
          </cell>
          <cell r="M1014" t="str">
            <v>Nhà máy Canon, KCN Bắc Thăng Long, huyện Đông Anh, HN</v>
          </cell>
          <cell r="N1014">
            <v>51</v>
          </cell>
          <cell r="O1014" t="b">
            <v>0</v>
          </cell>
          <cell r="P1014" t="str">
            <v>CÔNG TY TNHH MTV THƯƠNG MẠI VÀ DỊCH VỤ NGỌC THƠM</v>
          </cell>
          <cell r="Q1014" t="str">
            <v>Miền Bắc</v>
          </cell>
          <cell r="R1014" t="str">
            <v>TMART</v>
          </cell>
        </row>
        <row r="1015">
          <cell r="A1015" t="str">
            <v>TMART-HNI-NTL-01097</v>
          </cell>
          <cell r="B1015" t="str">
            <v>Tmart01097 116. Quầy Iris Garden</v>
          </cell>
          <cell r="D1015" t="str">
            <v>Thành phố Hà Nội</v>
          </cell>
          <cell r="E1015" t="str">
            <v>Quận Nam Từ Liêm</v>
          </cell>
          <cell r="G1015" t="str">
            <v>HN004</v>
          </cell>
          <cell r="H1015" t="str">
            <v>Hoàng Thanh Huy</v>
          </cell>
          <cell r="I1015" t="str">
            <v>MIENBAC;9%</v>
          </cell>
          <cell r="J1015" t="str">
            <v>116. Quầy Iris Garden</v>
          </cell>
          <cell r="K1015" t="str">
            <v>30 Trần Hữu Dực, Cầu Diễn, Nam Từ Liêm, HN</v>
          </cell>
          <cell r="L1015" t="str">
            <v/>
          </cell>
          <cell r="M1015" t="str">
            <v>30 Trần Hữu Dực, Cầu Diễn, Nam Từ Liêm, HN</v>
          </cell>
          <cell r="N1015">
            <v>51</v>
          </cell>
          <cell r="O1015" t="b">
            <v>0</v>
          </cell>
          <cell r="P1015" t="str">
            <v>CÔNG TY TNHH MTV THƯƠNG MẠI VÀ DỊCH VỤ NGỌC THƠM</v>
          </cell>
          <cell r="Q1015" t="str">
            <v>Miền Bắc</v>
          </cell>
          <cell r="R1015" t="str">
            <v>TMART</v>
          </cell>
        </row>
        <row r="1016">
          <cell r="A1016" t="str">
            <v>TMART-BNH-01-01098</v>
          </cell>
          <cell r="B1016" t="str">
            <v>Tmart01098 117. Quầy 56 Huyền Quang, Bắc Ninh</v>
          </cell>
          <cell r="D1016" t="str">
            <v>Bắc Ninh</v>
          </cell>
          <cell r="I1016" t="str">
            <v>MIENBAC;9%</v>
          </cell>
          <cell r="J1016" t="str">
            <v>117. Quầy 56 Huyền Quang, Bắc Ninh</v>
          </cell>
          <cell r="K1016" t="str">
            <v>56 Huyền Quang, Bắc Ninh</v>
          </cell>
          <cell r="L1016" t="str">
            <v/>
          </cell>
          <cell r="M1016" t="str">
            <v>56 Huyền Quang, Bắc Ninh</v>
          </cell>
          <cell r="N1016">
            <v>51</v>
          </cell>
          <cell r="O1016" t="b">
            <v>0</v>
          </cell>
          <cell r="P1016" t="str">
            <v>CÔNG TY TNHH MTV THƯƠNG MẠI VÀ DỊCH VỤ NGỌC THƠM</v>
          </cell>
          <cell r="Q1016" t="str">
            <v>Miền Bắc</v>
          </cell>
          <cell r="R1016" t="str">
            <v>TMART</v>
          </cell>
        </row>
        <row r="1017">
          <cell r="A1017" t="str">
            <v>TMART-HYN-01-01099</v>
          </cell>
          <cell r="B1017" t="str">
            <v>Tmart01099 118 Quầy Văn Giang</v>
          </cell>
          <cell r="D1017" t="str">
            <v>Hưng Yên</v>
          </cell>
          <cell r="E1017" t="str">
            <v>Huyện Văn Giang</v>
          </cell>
          <cell r="G1017" t="str">
            <v>HN003</v>
          </cell>
          <cell r="H1017" t="str">
            <v>Nguyễn Văn Thạch</v>
          </cell>
          <cell r="I1017" t="str">
            <v>MIENBAC;9%</v>
          </cell>
          <cell r="J1017" t="str">
            <v>118. Quầy Văn Giang</v>
          </cell>
          <cell r="K1017" t="str">
            <v>Huyện Văn Giang - tỉnh Hưng Yên</v>
          </cell>
          <cell r="L1017" t="str">
            <v/>
          </cell>
          <cell r="M1017" t="str">
            <v>Văn Giang - Hưng Yên</v>
          </cell>
          <cell r="N1017">
            <v>51</v>
          </cell>
          <cell r="O1017" t="b">
            <v>0</v>
          </cell>
          <cell r="P1017" t="str">
            <v>CÔNG TY TNHH MTV THƯƠNG MẠI VÀ DỊCH VỤ NGỌC THƠM</v>
          </cell>
          <cell r="Q1017" t="str">
            <v>Miền Bắc</v>
          </cell>
          <cell r="R1017" t="str">
            <v>TMART</v>
          </cell>
        </row>
        <row r="1018">
          <cell r="A1018" t="str">
            <v>TMART-HNI-TTI-03001</v>
          </cell>
          <cell r="B1018" t="str">
            <v>Tmart03001 119 Quầy Yên Xá</v>
          </cell>
          <cell r="D1018" t="str">
            <v>Thành phố Hà Nội</v>
          </cell>
          <cell r="E1018" t="str">
            <v>Huyện Thanh Trì</v>
          </cell>
          <cell r="I1018" t="str">
            <v>MIENBAC;9%</v>
          </cell>
          <cell r="J1018" t="str">
            <v>119 Quầy Yên Xá</v>
          </cell>
          <cell r="K1018" t="str">
            <v>Thôn Yên Xá, xã Tân Triều, huyện Thanh Trì, thành phố Hà Nội</v>
          </cell>
          <cell r="L1018" t="str">
            <v/>
          </cell>
          <cell r="M1018" t="str">
            <v>Thôn Yên Xá, xã Tân Triều, huyện Thanh Trì, thành phố Hà Nội</v>
          </cell>
          <cell r="N1018">
            <v>51</v>
          </cell>
          <cell r="O1018" t="b">
            <v>0</v>
          </cell>
          <cell r="P1018" t="str">
            <v>CÔNG TY TNHH MTV THƯƠNG MẠI VÀ DỊCH VỤ NGỌC THƠM</v>
          </cell>
          <cell r="Q1018" t="str">
            <v>Miền Bắc</v>
          </cell>
          <cell r="R1018" t="str">
            <v>TMART</v>
          </cell>
        </row>
        <row r="1019">
          <cell r="A1019" t="str">
            <v>TMART-HNI-HDG-03002</v>
          </cell>
          <cell r="B1019" t="str">
            <v>Tmart03002 121. Quầy HH4B Linh Đàm</v>
          </cell>
          <cell r="D1019" t="str">
            <v>Thành phố Hà Nội</v>
          </cell>
          <cell r="E1019" t="str">
            <v>Quận Hoàng Mai</v>
          </cell>
          <cell r="G1019" t="str">
            <v>HN003</v>
          </cell>
          <cell r="H1019" t="str">
            <v>Nguyễn Văn Thạch</v>
          </cell>
          <cell r="I1019" t="str">
            <v>MIENBAC;9%</v>
          </cell>
          <cell r="J1019" t="str">
            <v>121. Quầy HH4B Linh Đàm</v>
          </cell>
          <cell r="K1019" t="str">
            <v>Tòa 4B, HH Linh Đàm, Hoàng Liệt, Hoàng Mai, Hà Nội</v>
          </cell>
          <cell r="L1019" t="str">
            <v/>
          </cell>
          <cell r="M1019" t="str">
            <v>Tòa 4B, HH Linh Đàm, Hoàng Liệt, Hoàng Mai, Hà Nội</v>
          </cell>
          <cell r="N1019">
            <v>51</v>
          </cell>
          <cell r="O1019" t="b">
            <v>0</v>
          </cell>
          <cell r="P1019" t="str">
            <v>CÔNG TY TNHH MTV THƯƠNG MẠI VÀ DỊCH VỤ NGỌC THƠM</v>
          </cell>
          <cell r="Q1019" t="str">
            <v>Miền Bắc</v>
          </cell>
          <cell r="R1019" t="str">
            <v>TMART</v>
          </cell>
        </row>
        <row r="1020">
          <cell r="A1020" t="str">
            <v>TMART-HNI-TTI-03002-1</v>
          </cell>
          <cell r="B1020" t="str">
            <v>Tmart03002-1 120. Quầy Xốm 2</v>
          </cell>
          <cell r="D1020" t="str">
            <v>Thành phố Hà Nội</v>
          </cell>
          <cell r="E1020" t="str">
            <v>Huyện Thanh Trì</v>
          </cell>
          <cell r="G1020" t="str">
            <v>HN004</v>
          </cell>
          <cell r="H1020" t="str">
            <v>Hoàng Thanh Huy</v>
          </cell>
          <cell r="I1020" t="str">
            <v>MIENBAC;9%</v>
          </cell>
          <cell r="J1020" t="str">
            <v>120. Quầy Xốm 2</v>
          </cell>
          <cell r="K1020" t="str">
            <v>Số 1 Ngõ 10, Phố Xốm, quận Hà Đông, thành phố Hà Nội</v>
          </cell>
          <cell r="L1020" t="str">
            <v/>
          </cell>
          <cell r="M1020" t="str">
            <v>Số 1 Ngõ 10, Phố Xốm, quận Hà Đông, thành phố Hà Nội</v>
          </cell>
          <cell r="N1020">
            <v>51</v>
          </cell>
          <cell r="O1020" t="b">
            <v>0</v>
          </cell>
          <cell r="P1020" t="str">
            <v>CÔNG TY TNHH MTV THƯƠNG MẠI VÀ DỊCH VỤ NGỌC THƠM</v>
          </cell>
          <cell r="Q1020" t="str">
            <v>Miền Bắc</v>
          </cell>
          <cell r="R1020" t="str">
            <v>TMART</v>
          </cell>
        </row>
        <row r="1021">
          <cell r="A1021" t="str">
            <v>TMART-HNI-TTI-03003</v>
          </cell>
          <cell r="B1021" t="str">
            <v>Tmart03003 122. Quầy TECCO Diamond</v>
          </cell>
          <cell r="D1021" t="str">
            <v>Thành phố Hà Nội</v>
          </cell>
          <cell r="E1021" t="str">
            <v>Huyện Thanh Trì</v>
          </cell>
          <cell r="F1021" t="str">
            <v>Xã Tứ Hiệp</v>
          </cell>
          <cell r="G1021" t="str">
            <v>HN008</v>
          </cell>
          <cell r="H1021" t="str">
            <v>Nguyễn Minh Sơn</v>
          </cell>
          <cell r="I1021" t="str">
            <v>MIENBAC</v>
          </cell>
          <cell r="K1021" t="str">
            <v>Tầng 1, tòa Tecco Diamond, Tứ Hiệp, Thanh Trì, Hà Nội</v>
          </cell>
          <cell r="M1021" t="str">
            <v>Tầng 1, tòa Tecco Diamond, Tứ Hiệp, Thanh Trì, Hà Nội</v>
          </cell>
          <cell r="N1021">
            <v>51</v>
          </cell>
          <cell r="O1021" t="b">
            <v>0</v>
          </cell>
          <cell r="P1021" t="str">
            <v>CÔNG TY TNHH MTV THƯƠNG MẠI VÀ DỊCH VỤ NGỌC THƠM</v>
          </cell>
          <cell r="Q1021" t="str">
            <v>Miền Bắc</v>
          </cell>
          <cell r="R1021" t="str">
            <v>TMART</v>
          </cell>
        </row>
        <row r="1022">
          <cell r="A1022" t="str">
            <v>TMART-HNI-TXN-03004</v>
          </cell>
          <cell r="B1022" t="str">
            <v>Tmart03004 123.Quầy 282 Nguyễn Huy Tưởng</v>
          </cell>
          <cell r="D1022" t="str">
            <v>Thành phố Hà Nội</v>
          </cell>
          <cell r="E1022" t="str">
            <v>Quận Thanh Xuân</v>
          </cell>
          <cell r="G1022" t="str">
            <v>HN008</v>
          </cell>
          <cell r="H1022" t="str">
            <v>Nguyễn Minh Sơn</v>
          </cell>
          <cell r="I1022" t="str">
            <v>MIENBAC;9%</v>
          </cell>
          <cell r="J1022" t="str">
            <v>123.Quầy 282 Nguyễn Huy Tưởng</v>
          </cell>
          <cell r="K1022" t="str">
            <v>Tầng 1 Chung cư 282 Nguyễn Huy Tưởng, Thanh Xuân, Hà Nội</v>
          </cell>
          <cell r="L1022" t="str">
            <v/>
          </cell>
          <cell r="M1022" t="str">
            <v>Tầng 1 Chung cư 282 Nguyễn Huy Tưởng, Thanh Xuân, Hà Nội</v>
          </cell>
          <cell r="N1022">
            <v>51</v>
          </cell>
          <cell r="O1022" t="b">
            <v>0</v>
          </cell>
          <cell r="P1022" t="str">
            <v>CÔNG TY TNHH MTV THƯƠNG MẠI VÀ DỊCH VỤ NGỌC THƠM</v>
          </cell>
          <cell r="Q1022" t="str">
            <v>Miền Bắc</v>
          </cell>
          <cell r="R1022" t="str">
            <v>TMART</v>
          </cell>
        </row>
        <row r="1023">
          <cell r="A1023" t="str">
            <v>TMART-HNI-BTL-03005</v>
          </cell>
          <cell r="B1023" t="str">
            <v>Tmart03005 1801. Quầy Cổ Nhuế</v>
          </cell>
          <cell r="D1023" t="str">
            <v>Thành phố Hà Nội</v>
          </cell>
          <cell r="E1023" t="str">
            <v>Quận Bắc Từ Liêm</v>
          </cell>
          <cell r="G1023" t="str">
            <v>HN004</v>
          </cell>
          <cell r="H1023" t="str">
            <v>Hoàng Thanh Huy</v>
          </cell>
          <cell r="I1023" t="str">
            <v>MIENBAC;9%</v>
          </cell>
          <cell r="J1023" t="str">
            <v>180. Quầy Cổ Nhuế</v>
          </cell>
          <cell r="K1023" t="str">
            <v>Số 180 Đường Cổ Nhuế, phường Cổ Nhuế, quận Bắc Từ Liêm, thành phố Hà Nội</v>
          </cell>
          <cell r="L1023" t="str">
            <v/>
          </cell>
          <cell r="M1023" t="str">
            <v>Số 180 Đường Cổ Nhuế, phường Cổ Nhuế, quận Bắc Từ Liêm, thành phố Hà Nội</v>
          </cell>
          <cell r="N1023">
            <v>51</v>
          </cell>
          <cell r="O1023" t="b">
            <v>0</v>
          </cell>
          <cell r="P1023" t="str">
            <v>CÔNG TY TNHH MTV THƯƠNG MẠI VÀ DỊCH VỤ NGỌC THƠM</v>
          </cell>
          <cell r="Q1023" t="str">
            <v>Miền Bắc</v>
          </cell>
          <cell r="R1023" t="str">
            <v>TMART</v>
          </cell>
        </row>
        <row r="1024">
          <cell r="A1024" t="str">
            <v>TMART-HNI-HDG-03006</v>
          </cell>
          <cell r="B1024" t="str">
            <v>Tmart03006 125. Quầy MIPEC Kiến Hưng</v>
          </cell>
          <cell r="D1024" t="str">
            <v>Thành phố Hà Nội</v>
          </cell>
          <cell r="E1024" t="str">
            <v>Quận Hà Đông</v>
          </cell>
          <cell r="G1024" t="str">
            <v>HN004</v>
          </cell>
          <cell r="H1024" t="str">
            <v>Hoàng Thanh Huy</v>
          </cell>
          <cell r="I1024" t="str">
            <v>MIENBAC;9%</v>
          </cell>
          <cell r="J1024" t="str">
            <v>125. Quầy MIPEC Kiến Hưng</v>
          </cell>
          <cell r="K1024" t="str">
            <v>T1 tòa Mipec Kiến Hưng, Hà Đông, thành phố Hà Nội</v>
          </cell>
          <cell r="L1024" t="str">
            <v/>
          </cell>
          <cell r="M1024" t="str">
            <v>T1 tòa Mipec Kiến Hưng, Hà Đông, thành phố Hà Nội</v>
          </cell>
          <cell r="N1024">
            <v>51</v>
          </cell>
          <cell r="O1024" t="b">
            <v>0</v>
          </cell>
          <cell r="P1024" t="str">
            <v>CÔNG TY TNHH MTV THƯƠNG MẠI VÀ DỊCH VỤ NGỌC THƠM</v>
          </cell>
          <cell r="Q1024" t="str">
            <v>Miền Bắc</v>
          </cell>
          <cell r="R1024" t="str">
            <v>TMART</v>
          </cell>
        </row>
        <row r="1025">
          <cell r="A1025" t="str">
            <v>TMART-HNI-HMI-03007</v>
          </cell>
          <cell r="B1025" t="str">
            <v>Tmart03007 126. Quầy G1 Sunshine</v>
          </cell>
          <cell r="D1025" t="str">
            <v>Thành phố Hà Nội</v>
          </cell>
          <cell r="E1025" t="str">
            <v>Quận Hoàng Mai</v>
          </cell>
          <cell r="F1025" t="str">
            <v>Phường Mai Động</v>
          </cell>
          <cell r="G1025" t="str">
            <v>HN003</v>
          </cell>
          <cell r="H1025" t="str">
            <v>Nguyễn Văn Thạch</v>
          </cell>
          <cell r="I1025" t="str">
            <v>MIENBAC;9%</v>
          </cell>
          <cell r="J1025" t="str">
            <v>126. Quầy G1 Sunshine</v>
          </cell>
          <cell r="K1025" t="str">
            <v>Tòa G1, Sunshine Garden Dương Văn Bé, Quận Hoàng Mai</v>
          </cell>
          <cell r="L1025" t="str">
            <v/>
          </cell>
          <cell r="M1025" t="str">
            <v>Tòa G1, Sunshine Garden Dương Văn Bé</v>
          </cell>
          <cell r="N1025">
            <v>51</v>
          </cell>
          <cell r="O1025" t="b">
            <v>0</v>
          </cell>
          <cell r="P1025" t="str">
            <v>CÔNG TY TNHH MTV THƯƠNG MẠI VÀ DỊCH VỤ NGỌC THƠM</v>
          </cell>
          <cell r="Q1025" t="str">
            <v>Miền Bắc</v>
          </cell>
          <cell r="R1025" t="str">
            <v>TMART</v>
          </cell>
        </row>
        <row r="1026">
          <cell r="A1026" t="str">
            <v>TMART-HNI-SSN-03008</v>
          </cell>
          <cell r="B1026" t="str">
            <v>Tmart03008 127. Quầy VOV</v>
          </cell>
          <cell r="D1026" t="str">
            <v>Thành phố Hà Nội</v>
          </cell>
          <cell r="E1026" t="str">
            <v>Quận Nam Từ Liêm</v>
          </cell>
          <cell r="F1026" t="str">
            <v>Phường Mễ Trì</v>
          </cell>
          <cell r="G1026" t="str">
            <v>HN004</v>
          </cell>
          <cell r="H1026" t="str">
            <v>Hoàng Thanh Huy</v>
          </cell>
          <cell r="I1026" t="str">
            <v>MIENBAC;9%</v>
          </cell>
          <cell r="J1026" t="str">
            <v>127. Quầy VOV</v>
          </cell>
          <cell r="K1026" t="str">
            <v>Lô số 01 tòa nhà CT1AB Khu VOV Mễ Trì , Phường Mễ Trì, Quận Nam Từ Liêm, Tp. Hà Nội</v>
          </cell>
          <cell r="L1026" t="str">
            <v/>
          </cell>
          <cell r="M1026" t="str">
            <v>Lô số 01 tòa nhà CT1AB Khu VOV Mễ Trì , Phường Mễ Trì, Quận Nam Từ Liêm, Tp. Hà Nội</v>
          </cell>
          <cell r="N1026">
            <v>51</v>
          </cell>
          <cell r="O1026" t="b">
            <v>0</v>
          </cell>
          <cell r="P1026" t="str">
            <v>CÔNG TY TNHH MTV THƯƠNG MẠI VÀ DỊCH VỤ NGỌC THƠM</v>
          </cell>
          <cell r="Q1026" t="str">
            <v>Miền Bắc</v>
          </cell>
          <cell r="R1026" t="str">
            <v>TMART</v>
          </cell>
        </row>
        <row r="1027">
          <cell r="A1027" t="str">
            <v>TMART-HNI-HMI-03009</v>
          </cell>
          <cell r="B1027" t="str">
            <v>Tmart03009 128. Quầy A2 Phương Đông Green Park</v>
          </cell>
          <cell r="D1027" t="str">
            <v>Thành phố Hà Nội</v>
          </cell>
          <cell r="E1027" t="str">
            <v>Quận Hoàng Mai</v>
          </cell>
          <cell r="F1027" t="str">
            <v>Phường Hoàng Liệt</v>
          </cell>
          <cell r="G1027" t="str">
            <v>HN003</v>
          </cell>
          <cell r="H1027" t="str">
            <v>Nguyễn Văn Thạch</v>
          </cell>
          <cell r="I1027" t="str">
            <v>MIENBAC;9%</v>
          </cell>
          <cell r="J1027" t="str">
            <v>128. Quầy A2 Phương Đông Green Park</v>
          </cell>
          <cell r="K1027" t="str">
            <v>Căn SH-3A; SH-4A, sàn thương mại tầng 1, tòa chung cư Phương Đông Green Park, số 1 Trần Thủ Độ, phường Hoàng Liệt, quận Hoàng Mai, Hà Nội</v>
          </cell>
          <cell r="L1027" t="str">
            <v/>
          </cell>
          <cell r="M1027" t="str">
            <v>Tòa A2 CC Phương Đông Green Park - Trần Thủ Độ</v>
          </cell>
          <cell r="N1027">
            <v>51</v>
          </cell>
          <cell r="O1027" t="b">
            <v>0</v>
          </cell>
          <cell r="P1027" t="str">
            <v>CÔNG TY TNHH MTV THƯƠNG MẠI VÀ DỊCH VỤ NGỌC THƠM</v>
          </cell>
          <cell r="Q1027" t="str">
            <v>Miền Bắc</v>
          </cell>
          <cell r="R1027" t="str">
            <v>TMART</v>
          </cell>
        </row>
        <row r="1028">
          <cell r="A1028" t="str">
            <v>TMART-HNI-BTL-03010</v>
          </cell>
          <cell r="B1028" t="str">
            <v>Tmart03010 129. Quầy HH Thái Hà 2</v>
          </cell>
          <cell r="D1028" t="str">
            <v>Thành phố Hà Nội</v>
          </cell>
          <cell r="E1028" t="str">
            <v>Quận Bắc Từ Liêm</v>
          </cell>
          <cell r="G1028" t="str">
            <v>HN004</v>
          </cell>
          <cell r="H1028" t="str">
            <v>Hoàng Thanh Huy</v>
          </cell>
          <cell r="I1028" t="str">
            <v>MIENBAC;9%</v>
          </cell>
          <cell r="J1028" t="str">
            <v>129. Quầy HH Thái Hà 2</v>
          </cell>
          <cell r="K1028" t="str">
            <v>Lô HH-01.1, Tòa nhà HH, Khu nhà ở xã hội cho cán bộ chiến sỹ Bộ Công An, đường Phạm Văn Đồng, quận Bắc Từ Liêm, TP Hà Nội.</v>
          </cell>
          <cell r="L1028" t="str">
            <v/>
          </cell>
          <cell r="M1028" t="str">
            <v>Lô HH-01.1, Tòa nhà HH, Khu nhà ở xã hội cho cán bộ chiến sỹ Bộ Công An, đường Phạm Văn Đồng, quận Bắc Từ Liêm, TP Hà Nội.</v>
          </cell>
          <cell r="N1028">
            <v>51</v>
          </cell>
          <cell r="O1028" t="b">
            <v>0</v>
          </cell>
          <cell r="P1028" t="str">
            <v>CÔNG TY TNHH MTV THƯƠNG MẠI VÀ DỊCH VỤ NGỌC THƠM</v>
          </cell>
          <cell r="Q1028" t="str">
            <v>Miền Bắc</v>
          </cell>
          <cell r="R1028" t="str">
            <v>TMART</v>
          </cell>
        </row>
        <row r="1029">
          <cell r="A1029" t="str">
            <v>TMART-HNI-TTT-03011</v>
          </cell>
          <cell r="B1029" t="str">
            <v>Tmart03011 130. Quầy Thạch Thất</v>
          </cell>
          <cell r="D1029" t="str">
            <v>Thành phố Hà Nội</v>
          </cell>
          <cell r="E1029" t="str">
            <v>Huyện Thạch Thất</v>
          </cell>
          <cell r="G1029" t="str">
            <v>HN008</v>
          </cell>
          <cell r="H1029" t="str">
            <v>Nguyễn Minh Sơn</v>
          </cell>
          <cell r="I1029" t="str">
            <v>MIENBAC;9%</v>
          </cell>
          <cell r="J1029" t="str">
            <v>130. Quầy Thạch Thất</v>
          </cell>
          <cell r="K1029" t="str">
            <v>Huyện Thạch Thất</v>
          </cell>
          <cell r="L1029" t="str">
            <v/>
          </cell>
          <cell r="M1029" t="str">
            <v>Huyện Thạch Thất</v>
          </cell>
          <cell r="N1029">
            <v>51</v>
          </cell>
          <cell r="O1029" t="b">
            <v>0</v>
          </cell>
          <cell r="P1029" t="str">
            <v>CÔNG TY TNHH MTV THƯƠNG MẠI VÀ DỊCH VỤ NGỌC THƠM</v>
          </cell>
          <cell r="Q1029" t="str">
            <v>Miền Bắc</v>
          </cell>
          <cell r="R1029" t="str">
            <v>TMART</v>
          </cell>
        </row>
        <row r="1030">
          <cell r="A1030" t="str">
            <v>TMART-HNI-HMI-03012</v>
          </cell>
          <cell r="B1030" t="str">
            <v>Tmart03012 131. Quầy Tam Trinh 2</v>
          </cell>
          <cell r="D1030" t="str">
            <v>Thành phố Hà Nội</v>
          </cell>
          <cell r="E1030" t="str">
            <v>Quận Hoàng Mai</v>
          </cell>
          <cell r="G1030" t="str">
            <v>HN003</v>
          </cell>
          <cell r="H1030" t="str">
            <v>Nguyễn Văn Thạch</v>
          </cell>
          <cell r="I1030" t="str">
            <v>MIENBAC;9%</v>
          </cell>
          <cell r="J1030" t="str">
            <v>131. Quầy Tam Trinh 2</v>
          </cell>
          <cell r="K1030" t="str">
            <v>Chung cư Ngõ 885 Tam Trinh, Phường Yên Sở, Quận Hoàng Mai, Hà Nội</v>
          </cell>
          <cell r="L1030" t="str">
            <v/>
          </cell>
          <cell r="M1030" t="str">
            <v>Chung cư Ngõ 885 Tam Trinh, Phường Yên Sở, Quận Hoàng Mai, Hà Nội</v>
          </cell>
          <cell r="N1030">
            <v>51</v>
          </cell>
          <cell r="O1030" t="b">
            <v>0</v>
          </cell>
          <cell r="P1030" t="str">
            <v>CÔNG TY TNHH MTV THƯƠNG MẠI VÀ DỊCH VỤ NGỌC THƠM</v>
          </cell>
          <cell r="Q1030" t="str">
            <v>Miền Bắc</v>
          </cell>
          <cell r="R1030" t="str">
            <v>TMART</v>
          </cell>
        </row>
        <row r="1031">
          <cell r="A1031" t="str">
            <v>TMART-HNI-PTO-03013</v>
          </cell>
          <cell r="B1031" t="str">
            <v>Tmart03013 Quầy Phúc Thọ</v>
          </cell>
          <cell r="D1031" t="str">
            <v>Thành phố Hà Nội</v>
          </cell>
          <cell r="E1031" t="str">
            <v>Huyện Phúc Thọ</v>
          </cell>
          <cell r="G1031" t="str">
            <v>HN008</v>
          </cell>
          <cell r="H1031" t="str">
            <v>Nguyễn Minh Sơn</v>
          </cell>
          <cell r="I1031" t="str">
            <v>MIENBAC;9%</v>
          </cell>
          <cell r="J1031" t="str">
            <v>Tmart03013 Quầy Phúc Thọ</v>
          </cell>
          <cell r="K1031" t="str">
            <v>Huyện Phúc Thọ</v>
          </cell>
          <cell r="L1031" t="str">
            <v/>
          </cell>
          <cell r="M1031" t="str">
            <v>Huyện Phúc Thọ</v>
          </cell>
          <cell r="N1031">
            <v>51</v>
          </cell>
          <cell r="O1031" t="b">
            <v>0</v>
          </cell>
          <cell r="P1031" t="str">
            <v>CÔNG TY TNHH MTV THƯƠNG MẠI VÀ DỊCH VỤ NGỌC THƠM</v>
          </cell>
          <cell r="Q1031" t="str">
            <v>Miền Bắc</v>
          </cell>
          <cell r="R1031" t="str">
            <v>TMART</v>
          </cell>
        </row>
        <row r="1032">
          <cell r="A1032" t="str">
            <v>TMART-HNI-HDG-03014</v>
          </cell>
          <cell r="B1032" t="str">
            <v>Tmart03014 133. Quầy Đa Sỹ</v>
          </cell>
          <cell r="D1032" t="str">
            <v>Thành phố Hà Nội</v>
          </cell>
          <cell r="E1032" t="str">
            <v>Quận Hà Đông</v>
          </cell>
          <cell r="G1032" t="str">
            <v>HN004</v>
          </cell>
          <cell r="H1032" t="str">
            <v>Hoàng Thanh Huy</v>
          </cell>
          <cell r="I1032" t="str">
            <v>MIENBAC;9%</v>
          </cell>
          <cell r="J1032" t="str">
            <v>133. Quầy Đa Sỹ</v>
          </cell>
          <cell r="K1032" t="str">
            <v>Số 1 Đa Sỹ, Kiến Hưng, Hà Đông</v>
          </cell>
          <cell r="L1032" t="str">
            <v/>
          </cell>
          <cell r="M1032" t="str">
            <v>Số 1 Đa Sỹ, Kiến Hưng, Hà Đông</v>
          </cell>
          <cell r="N1032">
            <v>51</v>
          </cell>
          <cell r="O1032" t="b">
            <v>0</v>
          </cell>
          <cell r="P1032" t="str">
            <v>CÔNG TY TNHH MTV THƯƠNG MẠI VÀ DỊCH VỤ NGỌC THƠM</v>
          </cell>
          <cell r="Q1032" t="str">
            <v>Miền Bắc</v>
          </cell>
          <cell r="R1032" t="str">
            <v>TMART</v>
          </cell>
        </row>
        <row r="1033">
          <cell r="A1033" t="str">
            <v>TMART-HNI-SSN-03015</v>
          </cell>
          <cell r="B1033" t="str">
            <v>Tmart03015 134. Quầy Phú Minh, Sóc Sơn</v>
          </cell>
          <cell r="D1033" t="str">
            <v>Thành phố Hà Nội</v>
          </cell>
          <cell r="E1033" t="str">
            <v>Huyện Sóc Sơn</v>
          </cell>
          <cell r="G1033" t="str">
            <v>HN003</v>
          </cell>
          <cell r="H1033" t="str">
            <v>Nguyễn Văn Thạch</v>
          </cell>
          <cell r="I1033" t="str">
            <v>9%; MIENBAC</v>
          </cell>
          <cell r="J1033" t="str">
            <v>134. Quầy Phú Minh, Sóc Sơn</v>
          </cell>
          <cell r="K1033" t="str">
            <v>25 QL 2A, xã Phú Minh, Sóc Sơn</v>
          </cell>
          <cell r="L1033" t="str">
            <v/>
          </cell>
          <cell r="M1033" t="str">
            <v>25 QL 2A, xã Phú Minh, Sóc Sơn</v>
          </cell>
          <cell r="N1033">
            <v>51</v>
          </cell>
          <cell r="O1033" t="b">
            <v>0</v>
          </cell>
          <cell r="P1033" t="str">
            <v>CÔNG TY TNHH MTV THƯƠNG MẠI VÀ DỊCH VỤ NGỌC THƠM</v>
          </cell>
          <cell r="Q1033" t="str">
            <v>Miền Bắc</v>
          </cell>
          <cell r="R1033" t="str">
            <v>TMART</v>
          </cell>
        </row>
        <row r="1034">
          <cell r="A1034" t="str">
            <v>TMART-HNI-LBN-03016</v>
          </cell>
          <cell r="B1034" t="str">
            <v>Tmart03016 135. Quầy 60 Vũ Xuân Thiều</v>
          </cell>
          <cell r="D1034" t="str">
            <v>Thành phố Hà Nội</v>
          </cell>
          <cell r="E1034" t="str">
            <v>Quận Long Biên</v>
          </cell>
          <cell r="G1034" t="str">
            <v>HN003</v>
          </cell>
          <cell r="H1034" t="str">
            <v>Nguyễn Văn Thạch</v>
          </cell>
          <cell r="I1034" t="str">
            <v>MIENBAC;9%</v>
          </cell>
          <cell r="J1034" t="str">
            <v>135. Quầy 60 Vũ Xuân Thiều</v>
          </cell>
          <cell r="K1034" t="str">
            <v>60 Vũ Xuân Thiều, Long Biên, HN</v>
          </cell>
          <cell r="L1034" t="str">
            <v/>
          </cell>
          <cell r="M1034" t="str">
            <v>60 Vũ Xuân Thiều, Long Biên, HN</v>
          </cell>
          <cell r="N1034">
            <v>51</v>
          </cell>
          <cell r="O1034" t="b">
            <v>0</v>
          </cell>
          <cell r="P1034" t="str">
            <v>CÔNG TY TNHH MTV THƯƠNG MẠI VÀ DỊCH VỤ NGỌC THƠM</v>
          </cell>
          <cell r="Q1034" t="str">
            <v>Miền Bắc</v>
          </cell>
          <cell r="R1034" t="str">
            <v>TMART</v>
          </cell>
        </row>
        <row r="1035">
          <cell r="A1035" t="str">
            <v>TMART-HNI-BTL-03017</v>
          </cell>
          <cell r="B1035" t="str">
            <v>Tmart03017 Ecohome5</v>
          </cell>
          <cell r="D1035" t="str">
            <v>Thành phố Hà Nội</v>
          </cell>
          <cell r="G1035" t="str">
            <v>HN008</v>
          </cell>
          <cell r="H1035" t="str">
            <v>Nguyễn Minh Sơn</v>
          </cell>
          <cell r="I1035" t="str">
            <v>MIENBAC;9%</v>
          </cell>
          <cell r="J1035" t="str">
            <v>Ecohome5</v>
          </cell>
          <cell r="K1035" t="str">
            <v>Ecohome5</v>
          </cell>
          <cell r="L1035" t="str">
            <v/>
          </cell>
          <cell r="M1035" t="str">
            <v>Ecohome5</v>
          </cell>
          <cell r="N1035">
            <v>51</v>
          </cell>
          <cell r="O1035" t="b">
            <v>0</v>
          </cell>
          <cell r="P1035" t="str">
            <v>CÔNG TY TNHH MTV THƯƠNG MẠI VÀ DỊCH VỤ NGỌC THƠM</v>
          </cell>
          <cell r="Q1035" t="str">
            <v>Miền Bắc</v>
          </cell>
          <cell r="R1035" t="str">
            <v>TMART</v>
          </cell>
        </row>
        <row r="1036">
          <cell r="A1036" t="str">
            <v>TMART-HNI-NTL-99996</v>
          </cell>
          <cell r="B1036" t="str">
            <v>Tmart Store Mỹ Đình, Nam Từ Liêm - A.Đăng</v>
          </cell>
          <cell r="D1036" t="str">
            <v>Thành phố Hà Nội</v>
          </cell>
          <cell r="E1036" t="str">
            <v>Quận Nam Từ Liêm</v>
          </cell>
          <cell r="G1036" t="str">
            <v>HN004</v>
          </cell>
          <cell r="H1036" t="str">
            <v>Hoàng Thanh Huy</v>
          </cell>
          <cell r="I1036" t="str">
            <v>9%; MIENBAC</v>
          </cell>
          <cell r="J1036" t="str">
            <v>Tmart Store Mỹ Đình, Nam Từ Liêm - A.Đăng</v>
          </cell>
          <cell r="K1036" t="str">
            <v>tầng 01 chung cư A4, Khu đô thị Mỹ Đình 1, P.Cầu Diễn, Q.Nam Từ Liêm, HN (Ngã 3 đường Hàm nghi và Nguyễn Đổng Chi)</v>
          </cell>
          <cell r="L1036" t="str">
            <v/>
          </cell>
          <cell r="M1036" t="str">
            <v>tầng 01 chung cư A4, Khu đô thị Mỹ Đình 1, P.Cầu Diễn, Q.Nam Từ Liêm, HN (Ngã 3 đường Hàm nghi và Nguyễn Đổng Chi)</v>
          </cell>
          <cell r="N1036">
            <v>51</v>
          </cell>
          <cell r="O1036" t="b">
            <v>0</v>
          </cell>
          <cell r="P1036" t="str">
            <v>CÔNG TY TNHH MTV THƯƠNG MẠI VÀ DỊCH VỤ NGỌC THƠM</v>
          </cell>
          <cell r="Q1036" t="str">
            <v>Miền Bắc</v>
          </cell>
          <cell r="R1036" t="str">
            <v>TMART</v>
          </cell>
        </row>
        <row r="1037">
          <cell r="A1037" t="str">
            <v>TMART-HNI-TXN-99997</v>
          </cell>
          <cell r="B1037" t="str">
            <v>Tmart Store 70 Nguyễn Đức Cảnh - A.Đăng</v>
          </cell>
          <cell r="D1037" t="str">
            <v>Thành phố Hà Nội</v>
          </cell>
          <cell r="E1037" t="str">
            <v>Quận Thanh Xuân</v>
          </cell>
          <cell r="G1037" t="str">
            <v>HN008</v>
          </cell>
          <cell r="H1037" t="str">
            <v>Nguyễn Minh Sơn</v>
          </cell>
          <cell r="I1037" t="str">
            <v>9%; MIENBAC</v>
          </cell>
          <cell r="J1037" t="str">
            <v>Tmart Store 70 Nguyễn Đức Cảnh - A.Đăng</v>
          </cell>
          <cell r="K1037" t="str">
            <v>70 Nguyễn Đức Cảnh, Q.Thanh Xuân, HN</v>
          </cell>
          <cell r="L1037" t="str">
            <v/>
          </cell>
          <cell r="M1037" t="str">
            <v>70 Nguyễn Đức Cảnh, Q.Thanh Xuân, HN</v>
          </cell>
          <cell r="N1037">
            <v>51</v>
          </cell>
          <cell r="O1037" t="b">
            <v>0</v>
          </cell>
          <cell r="P1037" t="str">
            <v>CÔNG TY TNHH MTV THƯƠNG MẠI VÀ DỊCH VỤ NGỌC THƠM</v>
          </cell>
          <cell r="Q1037" t="str">
            <v>Miền Bắc</v>
          </cell>
          <cell r="R1037" t="str">
            <v>TMART</v>
          </cell>
        </row>
        <row r="1038">
          <cell r="A1038" t="str">
            <v>TMART-HNI-CGY-99998</v>
          </cell>
          <cell r="B1038" t="str">
            <v>Tmart Store Nghĩa Đô - A.Đăng</v>
          </cell>
          <cell r="D1038" t="str">
            <v>Thành phố Hà Nội</v>
          </cell>
          <cell r="E1038" t="str">
            <v>Quận Cầu Giấy</v>
          </cell>
          <cell r="G1038" t="str">
            <v>HN004</v>
          </cell>
          <cell r="H1038" t="str">
            <v>Hoàng Thanh Huy</v>
          </cell>
          <cell r="I1038" t="str">
            <v>9%; MIENBAC</v>
          </cell>
          <cell r="J1038" t="str">
            <v>Tmart Store Nghĩa Đô - A.Đăng</v>
          </cell>
          <cell r="K1038" t="str">
            <v>Nghĩa Đô, Q.Cầu Giấy, HN</v>
          </cell>
          <cell r="L1038" t="str">
            <v/>
          </cell>
          <cell r="M1038" t="str">
            <v>Nghĩa Đô, Q.Cầu Giấy, HN</v>
          </cell>
          <cell r="N1038">
            <v>51</v>
          </cell>
          <cell r="O1038" t="b">
            <v>0</v>
          </cell>
          <cell r="P1038" t="str">
            <v>CÔNG TY TNHH MTV THƯƠNG MẠI VÀ DỊCH VỤ NGỌC THƠM</v>
          </cell>
          <cell r="Q1038" t="str">
            <v>Miền Bắc</v>
          </cell>
          <cell r="R1038" t="str">
            <v>TMART</v>
          </cell>
        </row>
        <row r="1039">
          <cell r="A1039" t="str">
            <v>TMART-HNI-HMI-99999</v>
          </cell>
          <cell r="B1039" t="str">
            <v>Tmart Store Hateco Yên Sở - A.Đăng</v>
          </cell>
          <cell r="D1039" t="str">
            <v>Thành phố Hà Nội</v>
          </cell>
          <cell r="E1039" t="str">
            <v>Quận Hoàng Mai</v>
          </cell>
          <cell r="G1039" t="str">
            <v>HN003</v>
          </cell>
          <cell r="H1039" t="str">
            <v>Nguyễn Văn Thạch</v>
          </cell>
          <cell r="I1039" t="str">
            <v>9%; MIENBAC</v>
          </cell>
          <cell r="J1039" t="str">
            <v>Tmart Store Hateco Yên Sở - A.Đăng</v>
          </cell>
          <cell r="K1039" t="str">
            <v>Yên Sở, Q.Hoàng Mai, HN</v>
          </cell>
          <cell r="L1039" t="str">
            <v/>
          </cell>
          <cell r="M1039" t="str">
            <v>Yên Sở, Q.Hoàng Mai, HN</v>
          </cell>
          <cell r="N1039">
            <v>51</v>
          </cell>
          <cell r="O1039" t="b">
            <v>0</v>
          </cell>
          <cell r="P1039" t="str">
            <v>CÔNG TY TNHH MTV THƯƠNG MẠI VÀ DỊCH VỤ NGỌC THƠM</v>
          </cell>
          <cell r="Q1039" t="str">
            <v>Miền Bắc</v>
          </cell>
          <cell r="R1039" t="str">
            <v>TMART</v>
          </cell>
        </row>
        <row r="1040">
          <cell r="A1040" t="str">
            <v>KL-HNI-HMI-TMARTHATECO</v>
          </cell>
          <cell r="B1040" t="str">
            <v>TRẦN HẢI ĐĂNG</v>
          </cell>
          <cell r="D1040" t="str">
            <v>Thành phố Hà Nội</v>
          </cell>
          <cell r="G1040" t="str">
            <v>HN003</v>
          </cell>
          <cell r="H1040" t="str">
            <v>Nguyễn Văn Thạch</v>
          </cell>
          <cell r="I1040" t="str">
            <v>MIENBAC</v>
          </cell>
          <cell r="L1040" t="str">
            <v/>
          </cell>
          <cell r="M1040" t="str">
            <v>Tầng 1, Tòa B, Dự Án Hateco Hoàng Mai, Sở Thượng, Phường Yên Sở, Quận Hoàng Mai, TP.Hà Nội</v>
          </cell>
          <cell r="N1040">
            <v>51</v>
          </cell>
          <cell r="O1040" t="b">
            <v>0</v>
          </cell>
          <cell r="P1040" t="str">
            <v>CÔNG TY TNHH MTV THƯƠNG MẠI VÀ DỊCH VỤ NGỌC THƠM</v>
          </cell>
          <cell r="Q1040" t="str">
            <v>Miền Bắc</v>
          </cell>
          <cell r="R1040" t="str">
            <v>TMARTHATECO</v>
          </cell>
        </row>
        <row r="1041">
          <cell r="A1041" t="str">
            <v>TOMITA-HNI-BTL-99688</v>
          </cell>
          <cell r="B1041" t="str">
            <v>CÔNG TY CỔ PHẦN TRANG TRẠI TOMITA VIỆT NAM</v>
          </cell>
          <cell r="D1041" t="str">
            <v>Thành phố Hà Nội</v>
          </cell>
          <cell r="G1041" t="str">
            <v>HN006</v>
          </cell>
          <cell r="H1041" t="str">
            <v>Phan Trọng Cường</v>
          </cell>
          <cell r="I1041" t="str">
            <v>MIENBAC</v>
          </cell>
          <cell r="J1041" t="str">
            <v>Cừa hàng Tomita</v>
          </cell>
          <cell r="K1041" t="str">
            <v>568 phường Phúc Diễn, quận Bắc Từ Liêm, thành phố Hà Nội</v>
          </cell>
          <cell r="L1041" t="str">
            <v>0107499688</v>
          </cell>
          <cell r="M1041" t="str">
            <v>Thôn Nhuế, Xã Thiên Lộc, Thành phố Hà Nội, Việt Nam</v>
          </cell>
          <cell r="N1041">
            <v>45</v>
          </cell>
          <cell r="O1041" t="b">
            <v>0</v>
          </cell>
          <cell r="P1041" t="str">
            <v>CÔNG TY TNHH MTV THƯƠNG MẠI VÀ DỊCH VỤ NGỌC THƠM</v>
          </cell>
          <cell r="Q1041" t="str">
            <v>Miền Bắc</v>
          </cell>
          <cell r="R1041" t="str">
            <v>TOMITA</v>
          </cell>
        </row>
        <row r="1042">
          <cell r="A1042" t="str">
            <v>TOMITA-HNI-NTL-0001</v>
          </cell>
          <cell r="B1042" t="str">
            <v>Tomita Mart-Số 122 -TT3</v>
          </cell>
          <cell r="C1042" t="str">
            <v/>
          </cell>
          <cell r="D1042" t="str">
            <v>Thành phố Hà Nội</v>
          </cell>
          <cell r="E1042" t="str">
            <v>Quận Nam Từ Liêm</v>
          </cell>
          <cell r="G1042" t="str">
            <v>HN006</v>
          </cell>
          <cell r="H1042" t="str">
            <v>Phan Trọng Cường</v>
          </cell>
          <cell r="I1042" t="str">
            <v>MIENBAC</v>
          </cell>
          <cell r="K1042" t="str">
            <v>Số 122 -TT3, Trần Văn Lai, Mỹ Đình, Nam Từ Liêm, Hà Nội</v>
          </cell>
          <cell r="M1042" t="str">
            <v>Số 122 -TT3, Trần Văn Lai, Mỹ Đình, Nam Từ Liêm, Hà Nội</v>
          </cell>
          <cell r="O1042" t="b">
            <v>0</v>
          </cell>
          <cell r="P1042" t="str">
            <v>CÔNG TY TNHH MTV THƯƠNG MẠI VÀ DỊCH VỤ NGỌC THƠM</v>
          </cell>
          <cell r="Q1042" t="str">
            <v>Miền Bắc</v>
          </cell>
          <cell r="R1042" t="str">
            <v>TOMITA</v>
          </cell>
        </row>
        <row r="1043">
          <cell r="A1043" t="str">
            <v>TOMITA-HNI-NTL-0002</v>
          </cell>
          <cell r="B1043" t="str">
            <v>Tomita Mart - GS1.01S29 Vinhomes Smart City Tây Mỗ</v>
          </cell>
          <cell r="C1043" t="str">
            <v/>
          </cell>
          <cell r="D1043" t="str">
            <v>Thành phố Hà Nội</v>
          </cell>
          <cell r="E1043" t="str">
            <v>Quận Nam Từ Liêm</v>
          </cell>
          <cell r="G1043" t="str">
            <v>HN006</v>
          </cell>
          <cell r="H1043" t="str">
            <v>Phan Trọng Cường</v>
          </cell>
          <cell r="I1043" t="str">
            <v>MIENBAC</v>
          </cell>
          <cell r="K1043" t="str">
            <v>GS1.01S29 Vinhomes Smart City Tây Mỗ, phường Đại Mỗ, quận Nam Từ Liêm, Thành phố Hà Nội</v>
          </cell>
          <cell r="M1043" t="str">
            <v>GS1.01S29 Vinhomes Smart City Tây Mỗ, phường Đại Mỗ, quận Nam Từ Liêm, Thành phố Hà Nội</v>
          </cell>
          <cell r="O1043" t="b">
            <v>0</v>
          </cell>
          <cell r="P1043" t="str">
            <v>CÔNG TY TNHH MTV THƯƠNG MẠI VÀ DỊCH VỤ NGỌC THƠM</v>
          </cell>
          <cell r="Q1043" t="str">
            <v>Miền Bắc</v>
          </cell>
          <cell r="R1043" t="str">
            <v>TOMITA</v>
          </cell>
        </row>
        <row r="1044">
          <cell r="A1044" t="str">
            <v>TOMITA-HNI-HDG-0003</v>
          </cell>
          <cell r="B1044" t="str">
            <v>Tomita Mart - 15 Villa 2 Huyndai</v>
          </cell>
          <cell r="C1044" t="str">
            <v/>
          </cell>
          <cell r="D1044" t="str">
            <v>Thành phố Hà Nội</v>
          </cell>
          <cell r="E1044" t="str">
            <v>Quận Hà Đông</v>
          </cell>
          <cell r="G1044" t="str">
            <v>HN006</v>
          </cell>
          <cell r="H1044" t="str">
            <v>Phan Trọng Cường</v>
          </cell>
          <cell r="I1044" t="str">
            <v>MIENBAC</v>
          </cell>
          <cell r="K1044" t="str">
            <v>Số 15 Villa 2 Huyndai, Hà Trì 5, Hà Cầu, Hà Đông, Hà Nội</v>
          </cell>
          <cell r="M1044" t="str">
            <v>Số 15 Villa 2 Huyndai, Hà Trì 5, Hà Cầu, Hà Đông, Hà Nội</v>
          </cell>
          <cell r="N1044">
            <v>45</v>
          </cell>
          <cell r="O1044" t="b">
            <v>0</v>
          </cell>
          <cell r="P1044" t="str">
            <v>CÔNG TY TNHH MTV THƯƠNG MẠI VÀ DỊCH VỤ NGỌC THƠM</v>
          </cell>
          <cell r="Q1044" t="str">
            <v>Miền Bắc</v>
          </cell>
          <cell r="R1044" t="str">
            <v>TOMITA</v>
          </cell>
        </row>
        <row r="1045">
          <cell r="A1045" t="str">
            <v>TOMITA-HNI-NTL-0004</v>
          </cell>
          <cell r="B1045" t="str">
            <v>Tomita Mart - Tây Mỗ 3</v>
          </cell>
          <cell r="C1045" t="str">
            <v/>
          </cell>
          <cell r="D1045" t="str">
            <v>Thành phố Hà Nội</v>
          </cell>
          <cell r="E1045" t="str">
            <v>Quận Nam Từ Liêm</v>
          </cell>
          <cell r="G1045" t="str">
            <v>HN006</v>
          </cell>
          <cell r="H1045" t="str">
            <v>Phan Trọng Cường</v>
          </cell>
          <cell r="I1045" t="str">
            <v>MIENBAC</v>
          </cell>
          <cell r="K1045" t="str">
            <v>TMDV 12A tòa D Masteri West Height - Vinhomes Smart City, Phường Đại Mỗ, Quận Nam Từ Liêm, Thành phố Hà Nội</v>
          </cell>
          <cell r="M1045" t="str">
            <v>TMDV 12A tòa D Masteri West Height - Vinhomes Smart City, Phường Đại Mỗ, Quận Nam Từ Liêm, Thành phố Hà Nội</v>
          </cell>
          <cell r="O1045" t="b">
            <v>0</v>
          </cell>
          <cell r="P1045" t="str">
            <v>CÔNG TY TNHH MTV THƯƠNG MẠI VÀ DỊCH VỤ NGỌC THƠM</v>
          </cell>
          <cell r="Q1045" t="str">
            <v>Miền Bắc</v>
          </cell>
          <cell r="R1045" t="str">
            <v>TOMITA</v>
          </cell>
        </row>
        <row r="1046">
          <cell r="A1046" t="str">
            <v>TOMITA-HNI-NTL-0005</v>
          </cell>
          <cell r="B1046" t="str">
            <v>Tomita Mart - Tây Mỗ 4</v>
          </cell>
          <cell r="C1046" t="str">
            <v/>
          </cell>
          <cell r="D1046" t="str">
            <v>Thành phố Hà Nội</v>
          </cell>
          <cell r="E1046" t="str">
            <v>Quận Nam Từ Liêm</v>
          </cell>
          <cell r="G1046" t="str">
            <v>HN006</v>
          </cell>
          <cell r="H1046" t="str">
            <v>Phan Trọng Cường</v>
          </cell>
          <cell r="I1046" t="str">
            <v>MIENBAC</v>
          </cell>
          <cell r="K1046" t="str">
            <v>Shophouse I1.CH 19 và I1. CH05A Tòa Imperia Smart City, Tây Mỗ, Nam Từ Liêm, Hà Nội</v>
          </cell>
          <cell r="M1046" t="str">
            <v>Shophouse I1.CH 19 và I1. CH05A Tòa Imperia Smart City, Tây Mỗ, Nam Từ Liêm, Hà Nội</v>
          </cell>
          <cell r="O1046" t="b">
            <v>0</v>
          </cell>
          <cell r="P1046" t="str">
            <v>CÔNG TY TNHH MTV THƯƠNG MẠI VÀ DỊCH VỤ NGỌC THƠM</v>
          </cell>
          <cell r="Q1046" t="str">
            <v>Miền Bắc</v>
          </cell>
          <cell r="R1046" t="str">
            <v>TOMITA</v>
          </cell>
        </row>
        <row r="1047">
          <cell r="A1047" t="str">
            <v>TTMFARM-HYN-01-19013</v>
          </cell>
          <cell r="B1047" t="str">
            <v>CÔNG TY TNHH ĐẦU TƯ VÀ PHÁT TRIỂN TTM FARM</v>
          </cell>
          <cell r="C1047" t="str">
            <v>Khách không lấy hóa đơn (Bách báo 27/12/2022)</v>
          </cell>
          <cell r="D1047" t="str">
            <v>Hưng Yên</v>
          </cell>
          <cell r="I1047" t="str">
            <v>MIENBAC</v>
          </cell>
          <cell r="L1047" t="str">
            <v>0901019013</v>
          </cell>
          <cell r="M1047" t="str">
            <v>Thôn Đồng Mỹ, Xã Tân Minh, Huyện Yên Mỹ, Tỉnh Hưng Yên, Việt Nam</v>
          </cell>
          <cell r="N1047">
            <v>50</v>
          </cell>
          <cell r="O1047" t="b">
            <v>0</v>
          </cell>
          <cell r="P1047" t="str">
            <v>CÔNG TY TNHH MTV THƯƠNG MẠI VÀ DỊCH VỤ NGỌC THƠM</v>
          </cell>
          <cell r="Q1047" t="str">
            <v>Miền Bắc</v>
          </cell>
          <cell r="R1047" t="str">
            <v>TTMFARM</v>
          </cell>
        </row>
        <row r="1048">
          <cell r="A1048" t="str">
            <v>TTMFARM-HNI-HBT-2TT1B</v>
          </cell>
          <cell r="B1048" t="str">
            <v>TTMFARM - Số 2 TT1B Ngõ 622 Minh Khai</v>
          </cell>
          <cell r="D1048" t="str">
            <v>Thành phố Hà Nội</v>
          </cell>
          <cell r="E1048" t="str">
            <v>Quận Hai Bà Trưng</v>
          </cell>
          <cell r="G1048" t="str">
            <v>HN007</v>
          </cell>
          <cell r="H1048" t="str">
            <v>Đỗ Minh Quang</v>
          </cell>
          <cell r="I1048" t="str">
            <v>MIENBAC; TTMFARM</v>
          </cell>
          <cell r="J1048" t="str">
            <v>TTMFARM - Số 2 TT1B Ngõ 622 Minh Khai</v>
          </cell>
          <cell r="K1048" t="str">
            <v>Số 2 TT1B Ngõ 622 Minh Khai, Hai Bà Trưng, HN</v>
          </cell>
          <cell r="M1048" t="str">
            <v>Số 2 TT1B Ngõ 622 Minh Khai, Hai Bà Trưng, HN</v>
          </cell>
          <cell r="N1048">
            <v>50</v>
          </cell>
          <cell r="O1048" t="b">
            <v>0</v>
          </cell>
          <cell r="P1048" t="str">
            <v>CÔNG TY TNHH MTV THƯƠNG MẠI VÀ DỊCH VỤ NGỌC THƠM</v>
          </cell>
          <cell r="Q1048" t="str">
            <v>Miền Bắc</v>
          </cell>
          <cell r="R1048" t="str">
            <v>TTMFARM</v>
          </cell>
        </row>
        <row r="1049">
          <cell r="A1049" t="str">
            <v>TTMFARM-HNI-HMI-M87</v>
          </cell>
          <cell r="B1049" t="str">
            <v>TTMFARM - 87 Lĩnh Nam</v>
          </cell>
          <cell r="D1049" t="str">
            <v>Thành phố Hà Nội</v>
          </cell>
          <cell r="G1049" t="str">
            <v>HN003</v>
          </cell>
          <cell r="H1049" t="str">
            <v>Nguyễn Văn Thạch</v>
          </cell>
          <cell r="I1049" t="str">
            <v>MIENBAC; TTMFARM</v>
          </cell>
          <cell r="M1049" t="str">
            <v>87 Lĩnh Nam, Hoàng Mai, HN</v>
          </cell>
          <cell r="N1049">
            <v>50</v>
          </cell>
          <cell r="O1049" t="b">
            <v>0</v>
          </cell>
          <cell r="P1049" t="str">
            <v>CÔNG TY TNHH MTV THƯƠNG MẠI VÀ DỊCH VỤ NGỌC THƠM</v>
          </cell>
          <cell r="Q1049" t="str">
            <v>Miền Bắc</v>
          </cell>
          <cell r="R1049" t="str">
            <v>TTMFARM</v>
          </cell>
        </row>
        <row r="1050">
          <cell r="A1050" t="str">
            <v>TTMFARM-HNI-HBT-B423</v>
          </cell>
          <cell r="B1050" t="str">
            <v>TTMFARM - Sảnh B 423 Minh Khai</v>
          </cell>
          <cell r="D1050" t="str">
            <v>Thành phố Hà Nội</v>
          </cell>
          <cell r="G1050" t="str">
            <v>HN007</v>
          </cell>
          <cell r="H1050" t="str">
            <v>Đỗ Minh Quang</v>
          </cell>
          <cell r="I1050" t="str">
            <v>MIENBAC; TTMFARM</v>
          </cell>
          <cell r="M1050" t="str">
            <v>Sảnh B 423 Minh Khai, Hai Bà Trưng, HN</v>
          </cell>
          <cell r="N1050">
            <v>50</v>
          </cell>
          <cell r="O1050" t="b">
            <v>0</v>
          </cell>
          <cell r="P1050" t="str">
            <v>CÔNG TY TNHH MTV THƯƠNG MẠI VÀ DỊCH VỤ NGỌC THƠM</v>
          </cell>
          <cell r="Q1050" t="str">
            <v>Miền Bắc</v>
          </cell>
          <cell r="R1050" t="str">
            <v>TTMFARM</v>
          </cell>
        </row>
        <row r="1051">
          <cell r="A1051" t="str">
            <v>TTMFARM-HNI-HBT-C423</v>
          </cell>
          <cell r="B1051" t="str">
            <v>TTMFARM - Sảnh C 423 Minh Khai</v>
          </cell>
          <cell r="D1051" t="str">
            <v>Thành phố Hà Nội</v>
          </cell>
          <cell r="G1051" t="str">
            <v>HN007</v>
          </cell>
          <cell r="H1051" t="str">
            <v>Đỗ Minh Quang</v>
          </cell>
          <cell r="I1051" t="str">
            <v>MIENBAC; TTMFARM</v>
          </cell>
          <cell r="M1051" t="str">
            <v>Sảnh C 423 Minh Khai, Hai Bà Trưng, HN</v>
          </cell>
          <cell r="N1051">
            <v>50</v>
          </cell>
          <cell r="O1051" t="b">
            <v>0</v>
          </cell>
          <cell r="P1051" t="str">
            <v>CÔNG TY TNHH MTV THƯƠNG MẠI VÀ DỊCH VỤ NGỌC THƠM</v>
          </cell>
          <cell r="Q1051" t="str">
            <v>Miền Bắc</v>
          </cell>
          <cell r="R1051" t="str">
            <v>TTMFARM</v>
          </cell>
        </row>
        <row r="1052">
          <cell r="A1052" t="str">
            <v>TTMFARM-HNI-HBT-G378</v>
          </cell>
          <cell r="B1052" t="str">
            <v>TTMFARM - G 378 Minh Khai</v>
          </cell>
          <cell r="D1052" t="str">
            <v>Thành phố Hà Nội</v>
          </cell>
          <cell r="G1052" t="str">
            <v>HN007</v>
          </cell>
          <cell r="H1052" t="str">
            <v>Đỗ Minh Quang</v>
          </cell>
          <cell r="I1052" t="str">
            <v>MIENBAC; TTMFARM</v>
          </cell>
          <cell r="M1052" t="str">
            <v>G 378 Minh Khai, Hai Bà Trưng, HN</v>
          </cell>
          <cell r="N1052">
            <v>50</v>
          </cell>
          <cell r="O1052" t="b">
            <v>0</v>
          </cell>
          <cell r="P1052" t="str">
            <v>207 PHẠM VĂN HAI</v>
          </cell>
          <cell r="Q1052" t="str">
            <v>Miền Bắc</v>
          </cell>
          <cell r="R1052" t="str">
            <v>TTMFARM</v>
          </cell>
        </row>
        <row r="1053">
          <cell r="A1053" t="str">
            <v>TTMFARM-HNI-HMI-H3B</v>
          </cell>
          <cell r="B1053" t="str">
            <v>TTMFARM - HH3B Đại từ</v>
          </cell>
          <cell r="D1053" t="str">
            <v>Thành phố Hà Nội</v>
          </cell>
          <cell r="G1053" t="str">
            <v>HN007</v>
          </cell>
          <cell r="H1053" t="str">
            <v>Đỗ Minh Quang</v>
          </cell>
          <cell r="I1053" t="str">
            <v>MIENBAC; TTMFARM</v>
          </cell>
          <cell r="M1053" t="str">
            <v>HH3B Đại từ, Hoàng Mai, HN</v>
          </cell>
          <cell r="N1053">
            <v>50</v>
          </cell>
          <cell r="O1053" t="b">
            <v>0</v>
          </cell>
          <cell r="P1053" t="str">
            <v>CÔNG TY TNHH MTV THƯƠNG MẠI VÀ DỊCH VỤ NGỌC THƠM</v>
          </cell>
          <cell r="Q1053" t="str">
            <v>Miền Bắc</v>
          </cell>
          <cell r="R1053" t="str">
            <v>TTMFARM</v>
          </cell>
        </row>
        <row r="1054">
          <cell r="A1054" t="str">
            <v>TTMFARM-HNI-GLM-M2</v>
          </cell>
          <cell r="B1054" t="str">
            <v>TTMFARM - Sảnh M2, Căn TMDV 16, Vinhome Ocean Park</v>
          </cell>
          <cell r="D1054" t="str">
            <v>Thành phố Hà Nội</v>
          </cell>
          <cell r="E1054" t="str">
            <v>Huyện Gia Lâm</v>
          </cell>
          <cell r="G1054" t="str">
            <v>HN008</v>
          </cell>
          <cell r="H1054" t="str">
            <v>Nguyễn Minh Sơn</v>
          </cell>
          <cell r="I1054" t="str">
            <v>MIENBAC; TTMFARM</v>
          </cell>
          <cell r="J1054" t="str">
            <v>TTMFARM - Shophouse S1.0101.S19 Vinhome Ocean Park</v>
          </cell>
          <cell r="K1054" t="str">
            <v>Sảnh M2, Căn TMDV 16, Vinhome Ocean Park, xã Đa Tốn, huyện Gia Lâm, Hà Nội</v>
          </cell>
          <cell r="M1054" t="str">
            <v>Sảnh M2, Căn TMDV 16, Vinhome Ocean Park, xã Đa Tốn, huyện Gia Lâm, Hà Nội</v>
          </cell>
          <cell r="N1054">
            <v>50</v>
          </cell>
          <cell r="O1054" t="b">
            <v>0</v>
          </cell>
          <cell r="P1054" t="str">
            <v>CÔNG TY TNHH MTV THƯƠNG MẠI VÀ DỊCH VỤ NGỌC THƠM</v>
          </cell>
          <cell r="Q1054" t="str">
            <v>Miền Bắc</v>
          </cell>
          <cell r="R1054" t="str">
            <v>TTMFARM</v>
          </cell>
        </row>
        <row r="1055">
          <cell r="A1055" t="str">
            <v>TTMFARM-HNI-GLM-P1</v>
          </cell>
          <cell r="B1055" t="str">
            <v>TTMFARM - P1 Pavilion Ocean Park</v>
          </cell>
          <cell r="D1055" t="str">
            <v>Thành phố Hà Nội</v>
          </cell>
          <cell r="E1055" t="str">
            <v>Huyện Gia Lâm</v>
          </cell>
          <cell r="G1055" t="str">
            <v>HN009</v>
          </cell>
          <cell r="H1055" t="str">
            <v>Vũ Anh Tuấn</v>
          </cell>
          <cell r="I1055" t="str">
            <v>MIENBAC; TTMFARM</v>
          </cell>
          <cell r="J1055" t="str">
            <v>TTMFARM - P1 Pavilion Ocean Park</v>
          </cell>
          <cell r="K1055" t="str">
            <v>P1 Pavilion Ocean Park, xã Đa Tốn, huyện Gia Lâm, Hà Nội</v>
          </cell>
          <cell r="M1055" t="str">
            <v>P1 Pavilion Ocean Park, xã Đa Tốn, huyện Gia Lâm, Hà Nội</v>
          </cell>
          <cell r="N1055">
            <v>50</v>
          </cell>
          <cell r="O1055" t="b">
            <v>0</v>
          </cell>
          <cell r="P1055" t="str">
            <v>CÔNG TY TNHH MTV THƯƠNG MẠI VÀ DỊCH VỤ NGỌC THƠM</v>
          </cell>
          <cell r="Q1055" t="str">
            <v>Miền Bắc</v>
          </cell>
          <cell r="R1055" t="str">
            <v>TTMFARM</v>
          </cell>
        </row>
        <row r="1056">
          <cell r="A1056" t="str">
            <v>TTMFARM-HNI-HMI-P2</v>
          </cell>
          <cell r="B1056" t="str">
            <v>TTMFARM - Sảnh Park 2 Times City</v>
          </cell>
          <cell r="D1056" t="str">
            <v>Thành phố Hà Nội</v>
          </cell>
          <cell r="G1056" t="str">
            <v>HN007</v>
          </cell>
          <cell r="H1056" t="str">
            <v>Đỗ Minh Quang</v>
          </cell>
          <cell r="I1056" t="str">
            <v>MIENBAC; TTMFARM</v>
          </cell>
          <cell r="M1056" t="str">
            <v>Sảnh Park 2 Times City, Hoàng Mai , HN</v>
          </cell>
          <cell r="N1056">
            <v>50</v>
          </cell>
          <cell r="O1056" t="b">
            <v>0</v>
          </cell>
          <cell r="P1056" t="str">
            <v>CÔNG TY TNHH MTV THƯƠNG MẠI VÀ DỊCH VỤ NGỌC THƠM</v>
          </cell>
          <cell r="Q1056" t="str">
            <v>Miền Bắc</v>
          </cell>
          <cell r="R1056" t="str">
            <v>TTMFARM</v>
          </cell>
        </row>
        <row r="1057">
          <cell r="A1057" t="str">
            <v>TTMFARM-HNI-HMI-P5</v>
          </cell>
          <cell r="B1057" t="str">
            <v>TTMFARM - Sảnh Park 5 Times City</v>
          </cell>
          <cell r="D1057" t="str">
            <v>Thành phố Hà Nội</v>
          </cell>
          <cell r="G1057" t="str">
            <v>HN003</v>
          </cell>
          <cell r="H1057" t="str">
            <v>Nguyễn Văn Thạch</v>
          </cell>
          <cell r="I1057" t="str">
            <v>MIENBAC; TTMFARM</v>
          </cell>
          <cell r="M1057" t="str">
            <v>P5 Times City, Hoàng Mai, HN</v>
          </cell>
          <cell r="N1057">
            <v>50</v>
          </cell>
          <cell r="O1057" t="b">
            <v>0</v>
          </cell>
          <cell r="P1057" t="str">
            <v>CÔNG TY TNHH MTV THƯƠNG MẠI VÀ DỊCH VỤ NGỌC THƠM</v>
          </cell>
          <cell r="Q1057" t="str">
            <v>Miền Bắc</v>
          </cell>
          <cell r="R1057" t="str">
            <v>TTMFARM</v>
          </cell>
        </row>
        <row r="1058">
          <cell r="A1058" t="str">
            <v>TTMFARM-HNI-HBT-P9</v>
          </cell>
          <cell r="B1058" t="str">
            <v>TTMFARM - Sảnh Park 9 Times City</v>
          </cell>
          <cell r="D1058" t="str">
            <v>Thành phố Hà Nội</v>
          </cell>
          <cell r="G1058" t="str">
            <v>HN007</v>
          </cell>
          <cell r="H1058" t="str">
            <v>Đỗ Minh Quang</v>
          </cell>
          <cell r="I1058" t="str">
            <v>MIENBAC; TTMFARM</v>
          </cell>
          <cell r="M1058" t="str">
            <v>P9 Times City, Hoàng Mai, HN</v>
          </cell>
          <cell r="N1058">
            <v>50</v>
          </cell>
          <cell r="O1058" t="b">
            <v>0</v>
          </cell>
          <cell r="P1058" t="str">
            <v>CÔNG TY TNHH MTV THƯƠNG MẠI VÀ DỊCH VỤ NGỌC THƠM</v>
          </cell>
          <cell r="Q1058" t="str">
            <v>Miền Bắc</v>
          </cell>
          <cell r="R1058" t="str">
            <v>TTMFARM</v>
          </cell>
        </row>
        <row r="1059">
          <cell r="A1059" t="str">
            <v>TTMFARM-HNI-GLM-S19</v>
          </cell>
          <cell r="B1059" t="str">
            <v>TTMFARM - Shophouse S1.0101.S19 Vinhome Ocean Park</v>
          </cell>
          <cell r="D1059" t="str">
            <v>Thành phố Hà Nội</v>
          </cell>
          <cell r="E1059" t="str">
            <v>Huyện Gia Lâm</v>
          </cell>
          <cell r="G1059" t="str">
            <v>HN008</v>
          </cell>
          <cell r="H1059" t="str">
            <v>Nguyễn Minh Sơn</v>
          </cell>
          <cell r="I1059" t="str">
            <v>MIENBAC; TTMFARM</v>
          </cell>
          <cell r="J1059" t="str">
            <v>TTMFARM - Shophouse S1.0101.S19 Vinhome Ocean Park</v>
          </cell>
          <cell r="K1059" t="str">
            <v>Shophouse S1.0101.S19 Vinhome Ocean Park, xã Đa Tốn, huyện Gia Lâm, Hà Nội</v>
          </cell>
          <cell r="M1059" t="str">
            <v>Shophouse S1.0101.S19 Vinhome Ocean Park, xã Đa Tốn, huyện Gia Lâm, Hà Nội</v>
          </cell>
          <cell r="N1059">
            <v>50</v>
          </cell>
          <cell r="O1059" t="b">
            <v>0</v>
          </cell>
          <cell r="P1059" t="str">
            <v>CÔNG TY TNHH MTV THƯƠNG MẠI VÀ DỊCH VỤ NGỌC THƠM</v>
          </cell>
          <cell r="Q1059" t="str">
            <v>Miền Bắc</v>
          </cell>
          <cell r="R1059" t="str">
            <v>TTMFARM</v>
          </cell>
        </row>
        <row r="1060">
          <cell r="A1060" t="str">
            <v>TTMFARM-HNI-HBT-T2</v>
          </cell>
          <cell r="B1060" t="str">
            <v>TTMFARM - Tòa T2 Times City</v>
          </cell>
          <cell r="D1060" t="str">
            <v>Thành phố Hà Nội</v>
          </cell>
          <cell r="E1060" t="str">
            <v>Quận Hai Bà Trưng</v>
          </cell>
          <cell r="F1060" t="str">
            <v>Phường Minh Khai</v>
          </cell>
          <cell r="G1060" t="str">
            <v>HN007</v>
          </cell>
          <cell r="H1060" t="str">
            <v>Đỗ Minh Quang</v>
          </cell>
          <cell r="I1060" t="str">
            <v>MIENBAC; TTMFARM</v>
          </cell>
          <cell r="K1060" t="str">
            <v>458 P. Minh Khai, Khu đô thị Times City, Hai Bà Trưng, Hà Nội</v>
          </cell>
          <cell r="M1060" t="str">
            <v>458 Minh Khai, Khu đô thị Times City, Hai Bà Trưng, Hà Nội</v>
          </cell>
          <cell r="N1060">
            <v>50</v>
          </cell>
          <cell r="O1060" t="b">
            <v>0</v>
          </cell>
          <cell r="P1060" t="str">
            <v>CÔNG TY TNHH MTV THƯƠNG MẠI VÀ DỊCH VỤ NGỌC THƠM</v>
          </cell>
          <cell r="Q1060" t="str">
            <v>Miền Bắc</v>
          </cell>
          <cell r="R1060" t="str">
            <v>TTMFARM</v>
          </cell>
        </row>
        <row r="1061">
          <cell r="A1061" t="str">
            <v>TTMFARM-HNI-HMI-T3</v>
          </cell>
          <cell r="B1061" t="str">
            <v>TTMFARM - Tòa T3 Times City</v>
          </cell>
          <cell r="D1061" t="str">
            <v>Thành phố Hà Nội</v>
          </cell>
          <cell r="E1061" t="str">
            <v>Quận Hai Bà Trưng</v>
          </cell>
          <cell r="F1061" t="str">
            <v>Phường Minh Khai</v>
          </cell>
          <cell r="G1061" t="str">
            <v>HN007</v>
          </cell>
          <cell r="H1061" t="str">
            <v>Đỗ Minh Quang</v>
          </cell>
          <cell r="I1061" t="str">
            <v>MIENBAC; TTMFARM</v>
          </cell>
          <cell r="K1061" t="str">
            <v>Tòa T3 458 P. Minh Khai, Khu đô thị Times City, Hoàng Mai, Hà Nội</v>
          </cell>
          <cell r="M1061" t="str">
            <v>458 Minh Khai, Khu đô thị Times City, Hoàng Mai, Hà Nội</v>
          </cell>
          <cell r="N1061">
            <v>50</v>
          </cell>
          <cell r="O1061" t="b">
            <v>0</v>
          </cell>
          <cell r="P1061" t="str">
            <v>CÔNG TY TNHH MTV THƯƠNG MẠI VÀ DỊCH VỤ NGỌC THƠM</v>
          </cell>
          <cell r="Q1061" t="str">
            <v>Miền Bắc</v>
          </cell>
          <cell r="R1061" t="str">
            <v>TTMFARM</v>
          </cell>
        </row>
        <row r="1062">
          <cell r="A1062" t="str">
            <v>UBOFOOD-HNI-NTL-0000</v>
          </cell>
          <cell r="B1062" t="str">
            <v>CÔNG TY CỔ PHẦN UBOFOOD VIỆT NAM</v>
          </cell>
          <cell r="C1062" t="str">
            <v>Khách của Diễm</v>
          </cell>
          <cell r="D1062" t="str">
            <v>Thành phố Hà Nội</v>
          </cell>
          <cell r="E1062" t="str">
            <v>Quận Nam Từ Liêm</v>
          </cell>
          <cell r="G1062" t="str">
            <v>HN007</v>
          </cell>
          <cell r="H1062" t="str">
            <v>Đỗ Minh Quang</v>
          </cell>
          <cell r="I1062" t="str">
            <v>MIENNAM</v>
          </cell>
          <cell r="J1062" t="str">
            <v/>
          </cell>
          <cell r="L1062" t="str">
            <v>0108713373</v>
          </cell>
          <cell r="M1062" t="str">
            <v>Tầng 2, nhà A, Khu thương mại dịch vụ Trung Văn 1, Phường Trung Văn, Quận Nam Từ Liêm, Thành phố Hà Nội, Việt Nam</v>
          </cell>
          <cell r="O1062" t="b">
            <v>0</v>
          </cell>
          <cell r="P1062" t="str">
            <v>CÔNG TY TNHH MTV THƯƠNG MẠI VÀ DỊCH VỤ NGỌC THƠM</v>
          </cell>
          <cell r="Q1062" t="str">
            <v>Miền Bắc</v>
          </cell>
          <cell r="R1062" t="str">
            <v>UBOFOOD</v>
          </cell>
        </row>
        <row r="1063">
          <cell r="A1063" t="str">
            <v>UNIK-HNI-BDH-89762</v>
          </cell>
          <cell r="B1063" t="str">
            <v>CÔNG TY CỔ PHẦN THƯƠNG MẠI UNIK VIỆT NAM</v>
          </cell>
          <cell r="D1063" t="str">
            <v>Thành phố Hà Nội</v>
          </cell>
          <cell r="E1063" t="str">
            <v>Quận Ba Đình</v>
          </cell>
          <cell r="F1063" t="str">
            <v>Phường Liễu Giai</v>
          </cell>
          <cell r="G1063" t="str">
            <v>HN006</v>
          </cell>
          <cell r="H1063" t="str">
            <v>Phan Trọng Cường</v>
          </cell>
          <cell r="L1063" t="str">
            <v>0108689762</v>
          </cell>
          <cell r="M1063" t="str">
            <v>Tầng 18, số 266 Đội Cấn, Phường Liễu Giai, Quận Ba Đình, Thành phố Hà Nội, Việt Nam</v>
          </cell>
          <cell r="O1063" t="b">
            <v>0</v>
          </cell>
          <cell r="P1063" t="str">
            <v>C6 HÀ NỘI</v>
          </cell>
          <cell r="Q1063" t="str">
            <v>Miền Bắc</v>
          </cell>
          <cell r="R1063" t="str">
            <v>UNIK</v>
          </cell>
        </row>
        <row r="1064">
          <cell r="A1064" t="str">
            <v>UNIK-HNI-TXN-0001</v>
          </cell>
          <cell r="B1064" t="str">
            <v>Siêu Thị Unikmart Nguyễn Tuân</v>
          </cell>
          <cell r="C1064" t="str">
            <v/>
          </cell>
          <cell r="D1064" t="str">
            <v>Thành phố Hà Nội</v>
          </cell>
          <cell r="E1064" t="str">
            <v>Quận Thanh Xuân</v>
          </cell>
          <cell r="G1064" t="str">
            <v>HN006</v>
          </cell>
          <cell r="H1064" t="str">
            <v>Phan Trọng Cường</v>
          </cell>
          <cell r="I1064" t="str">
            <v>MIENBAC;5%</v>
          </cell>
          <cell r="J1064" t="str">
            <v>Siêu Thị Unikmart Nguyễn Tuân</v>
          </cell>
          <cell r="K1064" t="str">
            <v>Số 143 Nguyễn Tuân, Tòa nhà Imperial Garden Sảnh D. Thanh Xuân</v>
          </cell>
          <cell r="M1064" t="str">
            <v>Số 143 Nguyễn Tuân, Tòa nhà Imperial Garden Sảnh D. Thanh Xuân</v>
          </cell>
          <cell r="O1064" t="b">
            <v>0</v>
          </cell>
          <cell r="P1064" t="str">
            <v>CÔNG TY TNHH MTV THƯƠNG MẠI VÀ DỊCH VỤ NGỌC THƠM</v>
          </cell>
          <cell r="Q1064" t="str">
            <v>Miền Bắc</v>
          </cell>
          <cell r="R1064" t="str">
            <v>UNIK</v>
          </cell>
        </row>
        <row r="1065">
          <cell r="A1065" t="str">
            <v>UNIK-HNI-TXN-0002</v>
          </cell>
          <cell r="B1065" t="str">
            <v>Siêu Thị Unikmart Lê Văn Thiêm</v>
          </cell>
          <cell r="C1065" t="str">
            <v/>
          </cell>
          <cell r="D1065" t="str">
            <v>Thành phố Hà Nội</v>
          </cell>
          <cell r="E1065" t="str">
            <v>Quận Thanh Xuân</v>
          </cell>
          <cell r="G1065" t="str">
            <v>HN006</v>
          </cell>
          <cell r="H1065" t="str">
            <v>Phan Trọng Cường</v>
          </cell>
          <cell r="I1065" t="str">
            <v>MIENBAC;5%</v>
          </cell>
          <cell r="J1065" t="str">
            <v>Siêu Thị Unikmart Lê Văn Thiêm</v>
          </cell>
          <cell r="K1065" t="str">
            <v>Số 2 Lê Văn Thiêm. Tòa nhà Goldenwest. Nhân Chính. Thanh Xuân</v>
          </cell>
          <cell r="M1065" t="str">
            <v>Số 2 Lê Văn Thiêm. Tòa nhà Goldenwest. Nhân Chính. Thanh Xuân</v>
          </cell>
          <cell r="O1065" t="b">
            <v>0</v>
          </cell>
          <cell r="P1065" t="str">
            <v>CÔNG TY TNHH MTV THƯƠNG MẠI VÀ DỊCH VỤ NGỌC THƠM</v>
          </cell>
          <cell r="Q1065" t="str">
            <v>Miền Bắc</v>
          </cell>
          <cell r="R1065" t="str">
            <v>UNIK</v>
          </cell>
        </row>
        <row r="1066">
          <cell r="A1066" t="str">
            <v>UNIK-HNI-DDA-0003</v>
          </cell>
          <cell r="B1066" t="str">
            <v>Siêu Thị Unikmart Tây Sơn</v>
          </cell>
          <cell r="C1066" t="str">
            <v/>
          </cell>
          <cell r="D1066" t="str">
            <v>Thành phố Hà Nội</v>
          </cell>
          <cell r="E1066" t="str">
            <v>Quận Đống Đa</v>
          </cell>
          <cell r="G1066" t="str">
            <v>HN006</v>
          </cell>
          <cell r="H1066" t="str">
            <v>Phan Trọng Cường</v>
          </cell>
          <cell r="I1066" t="str">
            <v>MIENBAC;5%</v>
          </cell>
          <cell r="J1066" t="str">
            <v>Siêu Thị Unikmart Tây Sơn</v>
          </cell>
          <cell r="K1066" t="str">
            <v>Số 187 Nguyễn Lương Bằng. Tòa nhà 187 Nguyễn Lương Bằng, Đống Đa</v>
          </cell>
          <cell r="M1066" t="str">
            <v>Số 187 Nguyễn Lương Bằng. Tòa nhà 187 Nguyễn Lương Bằng, Đống Đa</v>
          </cell>
          <cell r="O1066" t="b">
            <v>0</v>
          </cell>
          <cell r="P1066" t="str">
            <v>CÔNG TY TNHH MTV THƯƠNG MẠI VÀ DỊCH VỤ NGỌC THƠM</v>
          </cell>
          <cell r="Q1066" t="str">
            <v>Miền Bắc</v>
          </cell>
          <cell r="R1066" t="str">
            <v>UNIK</v>
          </cell>
        </row>
        <row r="1067">
          <cell r="A1067" t="str">
            <v>UNIK-HNI-HKM-0004</v>
          </cell>
          <cell r="B1067" t="str">
            <v>Siêu Thị Unikmart Ha Noi Tower</v>
          </cell>
          <cell r="C1067" t="str">
            <v/>
          </cell>
          <cell r="D1067" t="str">
            <v>Thành phố Hà Nội</v>
          </cell>
          <cell r="E1067" t="str">
            <v>Quận Hoàn Kiếm</v>
          </cell>
          <cell r="G1067" t="str">
            <v>HN006</v>
          </cell>
          <cell r="H1067" t="str">
            <v>Phan Trọng Cường</v>
          </cell>
          <cell r="I1067" t="str">
            <v>MIENBAC;5%</v>
          </cell>
          <cell r="J1067" t="str">
            <v>Siêu Thị Unikmart Ha Noi Tower</v>
          </cell>
          <cell r="K1067" t="str">
            <v>Số 49, Phố Hai Bà Trưng, Hà Nội</v>
          </cell>
          <cell r="M1067" t="str">
            <v>Số 49, Phố Hai Bà Trưng, Hà Nội</v>
          </cell>
          <cell r="O1067" t="b">
            <v>0</v>
          </cell>
          <cell r="P1067" t="str">
            <v>CÔNG TY TNHH MTV THƯƠNG MẠI VÀ DỊCH VỤ NGỌC THƠM</v>
          </cell>
          <cell r="Q1067" t="str">
            <v>Miền Bắc</v>
          </cell>
          <cell r="R1067" t="str">
            <v>UNIK</v>
          </cell>
        </row>
        <row r="1068">
          <cell r="A1068" t="str">
            <v>UNIT-HNI-NTL-97918</v>
          </cell>
          <cell r="B1068" t="str">
            <v>CÔNG TY TNHH HÀNG TIÊU DÙNG UNIT</v>
          </cell>
          <cell r="D1068" t="str">
            <v>Thành phố Hà Nội</v>
          </cell>
          <cell r="G1068" t="str">
            <v>HN007</v>
          </cell>
          <cell r="H1068" t="str">
            <v>Đỗ Minh Quang</v>
          </cell>
          <cell r="I1068" t="str">
            <v>MIENBAC</v>
          </cell>
          <cell r="L1068" t="str">
            <v>0109197918</v>
          </cell>
          <cell r="M1068" t="str">
            <v>Số nhà 9, Ngõ 7, Đường Lê Đức Thọ, Phường Mỹ Đình 2, Quận Nam Từ Liêm, Thành phố Hà Nội, Việt Nam</v>
          </cell>
          <cell r="N1068">
            <v>45</v>
          </cell>
          <cell r="O1068" t="b">
            <v>0</v>
          </cell>
          <cell r="P1068" t="str">
            <v>CÔNG TY TNHH MTV THƯƠNG MẠI VÀ DỊCH VỤ NGỌC THƠM</v>
          </cell>
          <cell r="Q1068" t="str">
            <v>Miền Bắc</v>
          </cell>
          <cell r="R1068" t="str">
            <v>UNIT</v>
          </cell>
        </row>
        <row r="1069">
          <cell r="A1069" t="str">
            <v>UNIT-BNH-HMI-0001</v>
          </cell>
          <cell r="B1069" t="str">
            <v>Ecomart Helios 75 Tam Trinh</v>
          </cell>
          <cell r="C1069" t="str">
            <v>khách của Trường</v>
          </cell>
          <cell r="D1069" t="str">
            <v>Thành phố Hà Nội</v>
          </cell>
          <cell r="E1069" t="str">
            <v>Quận Hoàng Mai</v>
          </cell>
          <cell r="G1069" t="str">
            <v>HN006</v>
          </cell>
          <cell r="H1069" t="str">
            <v>Phan Trọng Cường</v>
          </cell>
          <cell r="I1069" t="str">
            <v>MIENBAC</v>
          </cell>
          <cell r="J1069" t="str">
            <v>Ecomart Helios 75 tam trinh</v>
          </cell>
          <cell r="K1069" t="str">
            <v>ecomart tầng 1 tòa nhà Helios 75 Đường Tam Trinh, Hoàng Mai, Hà Nội</v>
          </cell>
          <cell r="L1069" t="str">
            <v/>
          </cell>
          <cell r="M1069" t="str">
            <v>ecomart tầng 1 tòa nhà Helios 75 Đường Tam Trinh, Hoàng Mai, Hà Nội</v>
          </cell>
          <cell r="O1069" t="b">
            <v>0</v>
          </cell>
          <cell r="P1069" t="str">
            <v>CÔNG TY TNHH MTV THƯƠNG MẠI VÀ DỊCH VỤ NGỌC THƠM</v>
          </cell>
          <cell r="Q1069" t="str">
            <v>Miền Bắc</v>
          </cell>
          <cell r="R1069" t="str">
            <v>UNIT</v>
          </cell>
        </row>
        <row r="1070">
          <cell r="A1070" t="str">
            <v>UNIT-HNI-TTI-0002</v>
          </cell>
          <cell r="B1070" t="str">
            <v>Ecomart chung cư OSAKA</v>
          </cell>
          <cell r="C1070" t="str">
            <v/>
          </cell>
          <cell r="D1070" t="str">
            <v>Thành phố Hà Nội</v>
          </cell>
          <cell r="G1070" t="str">
            <v>HN007</v>
          </cell>
          <cell r="H1070" t="str">
            <v>Đỗ Minh Quang</v>
          </cell>
          <cell r="I1070" t="str">
            <v>MIENBAC</v>
          </cell>
          <cell r="J1070" t="str">
            <v>Ecomart chung cư osaka</v>
          </cell>
          <cell r="K1070" t="str">
            <v>Ecomart chung cư osaka ngõ 48 Ngọc Hồi) 02471002626</v>
          </cell>
          <cell r="L1070" t="str">
            <v/>
          </cell>
          <cell r="M1070" t="str">
            <v>Ecomart chung cư osaka ngõ 48 Ngọc Hồi) 02471002626</v>
          </cell>
          <cell r="O1070" t="b">
            <v>0</v>
          </cell>
          <cell r="P1070" t="str">
            <v>CÔNG TY TNHH MTV THƯƠNG MẠI VÀ DỊCH VỤ NGỌC THƠM</v>
          </cell>
          <cell r="Q1070" t="str">
            <v>Miền Bắc</v>
          </cell>
          <cell r="R1070" t="str">
            <v>UNIT</v>
          </cell>
        </row>
        <row r="1071">
          <cell r="A1071" t="str">
            <v>UNIT-HNI-HMI-0003</v>
          </cell>
          <cell r="B1071" t="str">
            <v>Ecomart Tầng 1 Green Park</v>
          </cell>
          <cell r="C1071" t="str">
            <v/>
          </cell>
          <cell r="D1071" t="str">
            <v>Thành phố Hà Nội</v>
          </cell>
          <cell r="G1071" t="str">
            <v>HN007</v>
          </cell>
          <cell r="H1071" t="str">
            <v>Đỗ Minh Quang</v>
          </cell>
          <cell r="I1071" t="str">
            <v>MIENBAC</v>
          </cell>
          <cell r="J1071" t="str">
            <v>Ecomart Tầng 1 Green Park</v>
          </cell>
          <cell r="K1071" t="str">
            <v>Ecomart Tầng 1 Green Park Trần Thủ Độ, Phường Hoàng Liệt, quận Hoàng Mai, thành phố Hà Nội 0364957899</v>
          </cell>
          <cell r="L1071" t="str">
            <v/>
          </cell>
          <cell r="M1071" t="str">
            <v>Tầng 1 Green Park Trần Thủ Độ, Phường Hoàng Liệt, quận Hoàng Mai, thành phố Hà Nội</v>
          </cell>
          <cell r="O1071" t="b">
            <v>0</v>
          </cell>
          <cell r="P1071" t="str">
            <v>CÔNG TY TNHH MTV THƯƠNG MẠI VÀ DỊCH VỤ NGỌC THƠM</v>
          </cell>
          <cell r="Q1071" t="str">
            <v>Miền Bắc</v>
          </cell>
          <cell r="R1071" t="str">
            <v>UNIT</v>
          </cell>
        </row>
        <row r="1072">
          <cell r="A1072" t="str">
            <v>UNIT-BNH-GLM-0004</v>
          </cell>
          <cell r="B1072" t="str">
            <v>Ecomart S2.12 Vinhome Ocean Park</v>
          </cell>
          <cell r="C1072" t="str">
            <v/>
          </cell>
          <cell r="D1072" t="str">
            <v>Thành phố Hà Nội</v>
          </cell>
          <cell r="G1072" t="str">
            <v>HN006</v>
          </cell>
          <cell r="H1072" t="str">
            <v>Phan Trọng Cường</v>
          </cell>
          <cell r="I1072" t="str">
            <v>MIENBAC</v>
          </cell>
          <cell r="J1072" t="str">
            <v>Ecomart S2.12 Vinhome Ocean Park</v>
          </cell>
          <cell r="K1072" t="str">
            <v>Ecomart S2.12 Vinhome Ocean Park, huyện Gia Lâm, thành phố Hà Nội 02471097686</v>
          </cell>
          <cell r="L1072" t="str">
            <v/>
          </cell>
          <cell r="M1072" t="str">
            <v>Ecomart S2.12 Vinhome Ocean Park, huyện Gia Lâm, thành phố Hà Nội</v>
          </cell>
          <cell r="O1072" t="b">
            <v>0</v>
          </cell>
          <cell r="P1072" t="str">
            <v>CÔNG TY TNHH MTV THƯƠNG MẠI VÀ DỊCH VỤ NGỌC THƠM</v>
          </cell>
          <cell r="Q1072" t="str">
            <v>Miền Bắc</v>
          </cell>
          <cell r="R1072" t="str">
            <v>UNIT</v>
          </cell>
        </row>
        <row r="1073">
          <cell r="A1073" t="str">
            <v>UNIT-HNI-HMI-0005</v>
          </cell>
          <cell r="B1073" t="str">
            <v>Ecomart Tầng 1 HUB3 60 Nguyễn Đức Cảnh</v>
          </cell>
          <cell r="C1073" t="str">
            <v/>
          </cell>
          <cell r="D1073" t="str">
            <v>Thành phố Hà Nội</v>
          </cell>
          <cell r="G1073" t="str">
            <v>HN007</v>
          </cell>
          <cell r="H1073" t="str">
            <v>Đỗ Minh Quang</v>
          </cell>
          <cell r="I1073" t="str">
            <v>MIENBAC</v>
          </cell>
          <cell r="J1073" t="str">
            <v>Ecomart Tầng 1 HUB3 60 Nguyễn Đức Cảnh</v>
          </cell>
          <cell r="K1073" t="str">
            <v>HUB3 60 Nguyễn Đức Cảnh, phường Tương Mai, quận Hoàng Mai, thành phố Hà Nội 0979670766</v>
          </cell>
          <cell r="L1073" t="str">
            <v/>
          </cell>
          <cell r="M1073" t="str">
            <v>HUB3 60 Nguyễn Đức Cảnh, phường Tương Mai, quận Hoàng Mai, thành phố Hà Nội</v>
          </cell>
          <cell r="O1073" t="b">
            <v>0</v>
          </cell>
          <cell r="P1073" t="str">
            <v>CÔNG TY TNHH MTV THƯƠNG MẠI VÀ DỊCH VỤ NGỌC THƠM</v>
          </cell>
          <cell r="Q1073" t="str">
            <v>Miền Bắc</v>
          </cell>
          <cell r="R1073" t="str">
            <v>UNIT</v>
          </cell>
        </row>
        <row r="1074">
          <cell r="A1074" t="str">
            <v>UNIT-HNI-TXN-0006</v>
          </cell>
          <cell r="B1074" t="str">
            <v>Ecomart Ngõ 21 Lê Văn Lương</v>
          </cell>
          <cell r="C1074" t="str">
            <v/>
          </cell>
          <cell r="D1074" t="str">
            <v>Thành phố Hà Nội</v>
          </cell>
          <cell r="G1074" t="str">
            <v>HN006</v>
          </cell>
          <cell r="H1074" t="str">
            <v>Phan Trọng Cường</v>
          </cell>
          <cell r="I1074" t="str">
            <v>MIENBAC</v>
          </cell>
          <cell r="J1074" t="str">
            <v>Ecomart Ngõ 21 Lê Văn Lương</v>
          </cell>
          <cell r="K1074" t="str">
            <v>Ngõ 21 Lê Văn Lương, phường Nhân Chính, quận Thanh Xuân, thành phố Hà Nội , Đối diện toà golden Parm 0979670766</v>
          </cell>
          <cell r="L1074" t="str">
            <v/>
          </cell>
          <cell r="M1074" t="str">
            <v>Ngõ 21 Lê Văn Lương, phường Nhân Chính, quận Thanh Xuân, thành phố Hà Nội</v>
          </cell>
          <cell r="O1074" t="b">
            <v>0</v>
          </cell>
          <cell r="P1074" t="str">
            <v>CÔNG TY TNHH MTV THƯƠNG MẠI VÀ DỊCH VỤ NGỌC THƠM</v>
          </cell>
          <cell r="Q1074" t="str">
            <v>Miền Bắc</v>
          </cell>
          <cell r="R1074" t="str">
            <v>UNIT</v>
          </cell>
        </row>
        <row r="1075">
          <cell r="A1075" t="str">
            <v>UNIT-HNI-CGY-0007</v>
          </cell>
          <cell r="B1075" t="str">
            <v>Ecomart Tầng 1 chung cư Park Home</v>
          </cell>
          <cell r="C1075" t="str">
            <v/>
          </cell>
          <cell r="D1075" t="str">
            <v>Thành phố Hà Nội</v>
          </cell>
          <cell r="G1075" t="str">
            <v>HN006</v>
          </cell>
          <cell r="H1075" t="str">
            <v>Phan Trọng Cường</v>
          </cell>
          <cell r="I1075" t="str">
            <v>MIENBAC</v>
          </cell>
          <cell r="J1075" t="str">
            <v>Ecomart Tầng 1 chung cư Park Home</v>
          </cell>
          <cell r="K1075" t="str">
            <v>Tầng 1 chung cư Park Home, Số 1 Thành Thái, quận Cầu Giấy, thành phố Hà Nội, trang 0867598428</v>
          </cell>
          <cell r="L1075" t="str">
            <v/>
          </cell>
          <cell r="M1075" t="str">
            <v>Tầng 1 chung cư Park Home, Số 1 Thành Thái, quận Cầu Giấy, thành phố Hà Nội</v>
          </cell>
          <cell r="O1075" t="b">
            <v>0</v>
          </cell>
          <cell r="P1075" t="str">
            <v>CÔNG TY TNHH MTV THƯƠNG MẠI VÀ DỊCH VỤ NGỌC THƠM</v>
          </cell>
          <cell r="Q1075" t="str">
            <v>Miền Bắc</v>
          </cell>
          <cell r="R1075" t="str">
            <v>UNIT</v>
          </cell>
        </row>
        <row r="1076">
          <cell r="A1076" t="str">
            <v>UNIT-HNI-BTL-0008</v>
          </cell>
          <cell r="B1076" t="str">
            <v>Ecomart Tầng 1, CT3, KĐT nam cường</v>
          </cell>
          <cell r="C1076" t="str">
            <v/>
          </cell>
          <cell r="D1076" t="str">
            <v>Thành phố Hà Nội</v>
          </cell>
          <cell r="G1076" t="str">
            <v>HN006</v>
          </cell>
          <cell r="H1076" t="str">
            <v>Phan Trọng Cường</v>
          </cell>
          <cell r="I1076" t="str">
            <v>MIENBAC</v>
          </cell>
          <cell r="J1076" t="str">
            <v>Ecomart Tầng 1, ct3, KĐT nam cường</v>
          </cell>
          <cell r="K1076" t="str">
            <v>Tầng 1, CT3, KĐT Nam Cường, ngõ 6 Phạm Văn Đồng, phường Cổ Nhuế 1, quận Bắc Từ Liêm, thành phố Hà Nội 02462926807</v>
          </cell>
          <cell r="L1076" t="str">
            <v/>
          </cell>
          <cell r="M1076" t="str">
            <v>Tầng 1, CT3, KĐT Nam Cường, ngõ 6 Phạm Văn Đồng, phường Cổ Nhuế 1, quận Bắc Từ Liêm, thành phố Hà Nội</v>
          </cell>
          <cell r="O1076" t="b">
            <v>0</v>
          </cell>
          <cell r="P1076" t="str">
            <v>CÔNG TY TNHH MTV THƯƠNG MẠI VÀ DỊCH VỤ NGỌC THƠM</v>
          </cell>
          <cell r="Q1076" t="str">
            <v>Miền Bắc</v>
          </cell>
          <cell r="R1076" t="str">
            <v>UNIT</v>
          </cell>
        </row>
        <row r="1077">
          <cell r="A1077" t="str">
            <v>UNIT-HNI-HMI-0009</v>
          </cell>
          <cell r="B1077" t="str">
            <v>Ecomart chung cư GELEXIA, 885 Tam Trinh</v>
          </cell>
          <cell r="C1077" t="str">
            <v/>
          </cell>
          <cell r="D1077" t="str">
            <v>Thành phố Hà Nội</v>
          </cell>
          <cell r="G1077" t="str">
            <v>HN007</v>
          </cell>
          <cell r="H1077" t="str">
            <v>Đỗ Minh Quang</v>
          </cell>
          <cell r="I1077" t="str">
            <v>MIENBAC</v>
          </cell>
          <cell r="J1077" t="str">
            <v>Ecomart chung cư GELEXIA, 885 Tam Trinh</v>
          </cell>
          <cell r="K1077" t="str">
            <v>Chung cư GELEXIA, 885 Tam Trinh, phường Yên Sở, quận Hoàng Mai, thành phố Hà Nội 02462926807</v>
          </cell>
          <cell r="L1077" t="str">
            <v/>
          </cell>
          <cell r="M1077" t="str">
            <v>Chung cư GELEXIA, 885 Tam Trinh, phường Yên Sở, quận Hoàng Mai, thành phố Hà Nội</v>
          </cell>
          <cell r="O1077" t="b">
            <v>0</v>
          </cell>
          <cell r="P1077" t="str">
            <v>CÔNG TY TNHH MTV THƯƠNG MẠI VÀ DỊCH VỤ NGỌC THƠM</v>
          </cell>
          <cell r="Q1077" t="str">
            <v>Miền Bắc</v>
          </cell>
          <cell r="R1077" t="str">
            <v>UNIT</v>
          </cell>
        </row>
        <row r="1078">
          <cell r="A1078" t="str">
            <v>UNIT-NBH-THO-0010</v>
          </cell>
          <cell r="B1078" t="str">
            <v>Ecomart Tầng 1 chung cư Ecolife Tây Hồ</v>
          </cell>
          <cell r="C1078" t="str">
            <v/>
          </cell>
          <cell r="D1078" t="str">
            <v>Thành phố Hà Nội</v>
          </cell>
          <cell r="G1078" t="str">
            <v>HN006</v>
          </cell>
          <cell r="H1078" t="str">
            <v>Phan Trọng Cường</v>
          </cell>
          <cell r="I1078" t="str">
            <v>MIENBAC</v>
          </cell>
          <cell r="J1078" t="str">
            <v>Ecomart Tầng 1 chung cư Ecolife Tây Hồ</v>
          </cell>
          <cell r="K1078" t="str">
            <v>Tầng 1 chung cư Ecolife Tây Hồ, Khu đô thị mới Tây Hồ, phường Xuân La, quận Tây Hồ, thành phố Hà Nội 02471008282</v>
          </cell>
          <cell r="L1078" t="str">
            <v/>
          </cell>
          <cell r="M1078" t="str">
            <v>Tầng 1 chung cư Ecolife Tây Hồ, Đường Võ Chí Công, phường Xuân La, quận Tây Hồ, thành phố Hà Nội</v>
          </cell>
          <cell r="O1078" t="b">
            <v>0</v>
          </cell>
          <cell r="P1078" t="str">
            <v>CÔNG TY TNHH MTV THƯƠNG MẠI VÀ DỊCH VỤ NGỌC THƠM</v>
          </cell>
          <cell r="Q1078" t="str">
            <v>Miền Bắc</v>
          </cell>
          <cell r="R1078" t="str">
            <v>UNIT</v>
          </cell>
        </row>
        <row r="1079">
          <cell r="A1079" t="str">
            <v>UNIT-HNI-TXN-0011</v>
          </cell>
          <cell r="B1079" t="str">
            <v>Ecomart Tầng 1 Sảnh G5 CC Five Star Kim Giang, Thanh Xuân</v>
          </cell>
          <cell r="C1079" t="str">
            <v/>
          </cell>
          <cell r="D1079" t="str">
            <v>Thành phố Hà Nội</v>
          </cell>
          <cell r="E1079" t="str">
            <v>Quận Thanh Xuân</v>
          </cell>
          <cell r="G1079" t="str">
            <v>HN007</v>
          </cell>
          <cell r="H1079" t="str">
            <v>Đỗ Minh Quang</v>
          </cell>
          <cell r="I1079" t="str">
            <v>MIENBAC</v>
          </cell>
          <cell r="J1079" t="str">
            <v>Ecomart Tầng 1 Sảnh G5 CC Five Star Kim Giang, Thanh Xuân</v>
          </cell>
          <cell r="K1079" t="str">
            <v>Ecomart Tầng 1 Sảnh G5 CC Five Star Số 2 Kim Giang, Quận Thanh Xuân, thành phố Hà Nội, chị Dương 02471093686</v>
          </cell>
          <cell r="L1079" t="str">
            <v/>
          </cell>
          <cell r="M1079" t="str">
            <v>Ecomart Tầng 1 Sảnh G5 CC Five Star Số 2 Kim Giang, Quận Thanh Xuân, thành phố Hà Nội</v>
          </cell>
          <cell r="O1079" t="b">
            <v>0</v>
          </cell>
          <cell r="P1079" t="str">
            <v>CÔNG TY TNHH MTV THƯƠNG MẠI VÀ DỊCH VỤ NGỌC THƠM</v>
          </cell>
          <cell r="Q1079" t="str">
            <v>Miền Bắc</v>
          </cell>
          <cell r="R1079" t="str">
            <v>UNIT</v>
          </cell>
        </row>
        <row r="1080">
          <cell r="A1080" t="str">
            <v>UNIT-HNI-HDG-0012</v>
          </cell>
          <cell r="B1080" t="str">
            <v>Ecomart An Hưng, Hà Đông</v>
          </cell>
          <cell r="C1080" t="str">
            <v>đơn khai trương ck 10%, công nợ 15 hàng tháng</v>
          </cell>
          <cell r="D1080" t="str">
            <v>Thành phố Hà Nội</v>
          </cell>
          <cell r="E1080" t="str">
            <v>Quận Hà Đông</v>
          </cell>
          <cell r="G1080" t="str">
            <v>HN007</v>
          </cell>
          <cell r="H1080" t="str">
            <v>Đỗ Minh Quang</v>
          </cell>
          <cell r="I1080" t="str">
            <v>MIENBAC</v>
          </cell>
          <cell r="J1080" t="str">
            <v>Ecomart An Hưng, Hà Đông</v>
          </cell>
          <cell r="K1080" t="str">
            <v>Tầng 1, V2 Khu đô thị An Hưng, quận Hà Đông, thành phố Hà Nội . sđt A Vinh 0979670766</v>
          </cell>
          <cell r="L1080" t="str">
            <v/>
          </cell>
          <cell r="M1080" t="str">
            <v>Tầng 1, V2 Khu đô thị An Hưng, quận Hà Đông, thành phố Hà Nội</v>
          </cell>
          <cell r="O1080" t="b">
            <v>0</v>
          </cell>
          <cell r="P1080" t="str">
            <v>CÔNG TY TNHH MTV THƯƠNG MẠI VÀ DỊCH VỤ NGỌC THƠM</v>
          </cell>
          <cell r="Q1080" t="str">
            <v>Miền Bắc</v>
          </cell>
          <cell r="R1080" t="str">
            <v>UNIT</v>
          </cell>
        </row>
        <row r="1081">
          <cell r="A1081" t="str">
            <v>UNIT-HNI-NTL-0013</v>
          </cell>
          <cell r="B1081" t="str">
            <v>Ecomart Lê Đức Thọ</v>
          </cell>
          <cell r="C1081" t="str">
            <v>đơn khai trương ck 10%, công nợ 15 hàng tháng</v>
          </cell>
          <cell r="D1081" t="str">
            <v>Thành phố Hà Nội</v>
          </cell>
          <cell r="E1081" t="str">
            <v>Quận Nam Từ Liêm</v>
          </cell>
          <cell r="G1081" t="str">
            <v>HN006</v>
          </cell>
          <cell r="H1081" t="str">
            <v>Phan Trọng Cường</v>
          </cell>
          <cell r="I1081" t="str">
            <v>MIENBAC</v>
          </cell>
          <cell r="J1081" t="str">
            <v>Ecomart Lê Đức Thọ</v>
          </cell>
          <cell r="K1081" t="str">
            <v>8 Lê Đức Thọ, Nam Từ Liêm, Hà Nội</v>
          </cell>
          <cell r="L1081" t="str">
            <v/>
          </cell>
          <cell r="M1081" t="str">
            <v>8 Lê Đức Thọ, Nam Từ Liêm, Hà Nội</v>
          </cell>
          <cell r="O1081" t="b">
            <v>0</v>
          </cell>
          <cell r="P1081" t="str">
            <v>CÔNG TY TNHH MTV THƯƠNG MẠI VÀ DỊCH VỤ NGỌC THƠM</v>
          </cell>
          <cell r="Q1081" t="str">
            <v>Miền Bắc</v>
          </cell>
          <cell r="R1081" t="str">
            <v>UNIT</v>
          </cell>
        </row>
        <row r="1082">
          <cell r="A1082" t="str">
            <v>UNIT-HNI-NTL-0014</v>
          </cell>
          <cell r="B1082" t="str">
            <v>Eco Mart SA3 Vin Smart City</v>
          </cell>
          <cell r="C1082" t="str">
            <v/>
          </cell>
          <cell r="D1082" t="str">
            <v>Thành phố Hà Nội</v>
          </cell>
          <cell r="E1082" t="str">
            <v>Quận Nam Từ Liêm</v>
          </cell>
          <cell r="I1082" t="str">
            <v>MIENBAC</v>
          </cell>
          <cell r="K1082" t="str">
            <v>Eco Mart SA3 Vin Smart City, Nam Từ Liêm, thành phố Hà Nội</v>
          </cell>
          <cell r="M1082" t="str">
            <v>Eco Mart SA3 Vin Smart City, Nam Từ Liêm, thành phố Hà Nội</v>
          </cell>
          <cell r="O1082" t="b">
            <v>0</v>
          </cell>
          <cell r="P1082" t="str">
            <v>CÔNG TY TNHH MTV THƯƠNG MẠI VÀ DỊCH VỤ NGỌC THƠM</v>
          </cell>
          <cell r="Q1082" t="str">
            <v>Miền Bắc</v>
          </cell>
          <cell r="R1082" t="str">
            <v>UNIT</v>
          </cell>
        </row>
        <row r="1083">
          <cell r="A1083" t="str">
            <v>UNO-HNI-BTL-17271</v>
          </cell>
          <cell r="B1083" t="str">
            <v>CÔNG TY CỔ PHẦN ĐẦU TƯ UNO VIỆT NAM</v>
          </cell>
          <cell r="D1083" t="str">
            <v>Thành phố Hà Nội</v>
          </cell>
          <cell r="E1083" t="str">
            <v>Quận Bắc Từ Liêm</v>
          </cell>
          <cell r="G1083" t="str">
            <v>HN005</v>
          </cell>
          <cell r="H1083" t="str">
            <v>Nguyễn Đắc Trường</v>
          </cell>
          <cell r="I1083" t="str">
            <v>MIENBAC</v>
          </cell>
          <cell r="L1083" t="str">
            <v>0109417271</v>
          </cell>
          <cell r="M1083" t="str">
            <v>Số 22, ngõ 381 đường Thụy Phương, Phường Thụy Phương, Quận Bắc Từ Liêm, Thành phố Hà Nội, Việt Nam</v>
          </cell>
          <cell r="O1083" t="b">
            <v>0</v>
          </cell>
          <cell r="P1083" t="str">
            <v>C6 HÀ NỘI</v>
          </cell>
          <cell r="Q1083" t="str">
            <v>Miền Bắc</v>
          </cell>
          <cell r="R1083" t="str">
            <v>UNO</v>
          </cell>
        </row>
        <row r="1084">
          <cell r="A1084" t="str">
            <v>UNO-HNI-BTL-0101</v>
          </cell>
          <cell r="B1084" t="str">
            <v>Unomart - Ecohome 3 Goldentime</v>
          </cell>
          <cell r="D1084" t="str">
            <v>Thành phố Hà Nội</v>
          </cell>
          <cell r="E1084" t="str">
            <v>Quận Bắc Từ Liêm</v>
          </cell>
          <cell r="G1084" t="str">
            <v>HN006</v>
          </cell>
          <cell r="H1084" t="str">
            <v>Phan Trọng Cường</v>
          </cell>
          <cell r="I1084" t="str">
            <v>4%; MIENBAC</v>
          </cell>
          <cell r="J1084" t="str">
            <v>Unomart - Ecohome 3 Goldentime</v>
          </cell>
          <cell r="K1084" t="str">
            <v>Tòa N04 Ecohome 3 (Goldentime), Đông Ngạc, Bắc Từ Liêm, HN</v>
          </cell>
          <cell r="L1084" t="str">
            <v/>
          </cell>
          <cell r="M1084" t="str">
            <v>Tòa N04 Ecohome 3 (Goldentime), Đông Ngạc, Bắc Từ Liêm, HN</v>
          </cell>
          <cell r="O1084" t="b">
            <v>0</v>
          </cell>
          <cell r="P1084" t="str">
            <v>C6 HÀ NỘI</v>
          </cell>
          <cell r="Q1084" t="str">
            <v>Miền Bắc</v>
          </cell>
          <cell r="R1084" t="str">
            <v>UNO</v>
          </cell>
        </row>
        <row r="1085">
          <cell r="A1085" t="str">
            <v>KL-HNI-HBT-V+HOABINH</v>
          </cell>
          <cell r="B1085" t="str">
            <v>CÔNG TY CỔ PHẦN TRUNG TÂM THƯƠNG MẠI V+HÒA BÌNH</v>
          </cell>
          <cell r="C1085" t="str">
            <v/>
          </cell>
          <cell r="D1085" t="str">
            <v>Thành phố Hà Nội</v>
          </cell>
          <cell r="E1085" t="str">
            <v>Quận Hai Bà Trưng</v>
          </cell>
          <cell r="G1085" t="str">
            <v>HN007</v>
          </cell>
          <cell r="H1085" t="str">
            <v>Đỗ Minh Quang</v>
          </cell>
          <cell r="I1085" t="str">
            <v>5%; MIENBAC</v>
          </cell>
          <cell r="K1085" t="str">
            <v>505 MINH KHAI, HAI BÀ TRƯNG, HÀ NỘI</v>
          </cell>
          <cell r="L1085" t="str">
            <v>0106757174</v>
          </cell>
          <cell r="M1085" t="str">
            <v>Số 505, phố Minh Khai, Phường Vĩnh Tuy, Quận Hai Bà Trưng, Thành phố Hà Nội, Việt Nam</v>
          </cell>
          <cell r="O1085" t="b">
            <v>0</v>
          </cell>
          <cell r="P1085" t="str">
            <v>CÔNG TY TNHH MTV THƯƠNG MẠI VÀ DỊCH VỤ NGỌC THƠM</v>
          </cell>
          <cell r="Q1085" t="str">
            <v>Miền Bắc</v>
          </cell>
          <cell r="R1085" t="str">
            <v>V+HÒA BÌNH</v>
          </cell>
        </row>
        <row r="1086">
          <cell r="A1086" t="str">
            <v>VIETY-HNI-HMI-21328</v>
          </cell>
          <cell r="B1086" t="str">
            <v>CÔNG TY TNHH VIỆT Ý HÀ NỘI CENTER</v>
          </cell>
          <cell r="D1086" t="str">
            <v>Thành phố Hà Nội</v>
          </cell>
          <cell r="G1086" t="str">
            <v>HN007</v>
          </cell>
          <cell r="H1086" t="str">
            <v>Đỗ Minh Quang</v>
          </cell>
          <cell r="I1086" t="str">
            <v>MIENBAC</v>
          </cell>
          <cell r="J1086" t="str">
            <v>Siêu Thị Việt Ý</v>
          </cell>
          <cell r="K1086" t="str">
            <v>Ki ốt số 2, tầng 1 TTTM tòa nhà CT12A, KĐT Kim Văn Kim Lũ, Phường Định Công, Thành phố Hà Nội, Việt Nam</v>
          </cell>
          <cell r="L1086" t="str">
            <v>0106621328</v>
          </cell>
          <cell r="M1086" t="str">
            <v>Ki ốt số 2, tầng 1 TTTM tòa nhà CT12A, KĐT Kim Văn Kim Lũ, Phường Định Công, Thành phố Hà Nội, Việt Nam</v>
          </cell>
          <cell r="N1086">
            <v>36</v>
          </cell>
          <cell r="O1086" t="b">
            <v>0</v>
          </cell>
          <cell r="P1086" t="str">
            <v>CÔNG TY TNHH MTV THƯƠNG MẠI VÀ DỊCH VỤ NGỌC THƠM</v>
          </cell>
          <cell r="Q1086" t="str">
            <v>Miền Bắc</v>
          </cell>
          <cell r="R1086" t="str">
            <v>VIETY</v>
          </cell>
        </row>
        <row r="1087">
          <cell r="A1087" t="str">
            <v>VIETY-HNI-TTI-0001</v>
          </cell>
          <cell r="B1087" t="str">
            <v>Việt Ý The Manor Park, Đại lộ Chu Văn An</v>
          </cell>
          <cell r="D1087" t="str">
            <v>Thành phố Hà Nội</v>
          </cell>
          <cell r="E1087" t="str">
            <v>Huyện Thanh Trì</v>
          </cell>
          <cell r="G1087" t="str">
            <v>HN007</v>
          </cell>
          <cell r="H1087" t="str">
            <v>Đỗ Minh Quang</v>
          </cell>
          <cell r="I1087" t="str">
            <v>MIENBAC</v>
          </cell>
          <cell r="J1087" t="str">
            <v>Việt Ý The Manor Park, Đại lộ Chu Văn An</v>
          </cell>
          <cell r="K1087" t="str">
            <v>Việt Ý Mart, số 15 Central, Sunrise C, The Manor Park, Đại lộ Chu Văn An, đường Nguyễn Xiển, Thanh Trì, HN</v>
          </cell>
          <cell r="L1087" t="str">
            <v/>
          </cell>
          <cell r="M1087" t="str">
            <v>Việt Ý Mart, số 15 Central, Sunrise C, The Manor Park, Đại lộ Chu Văn An, đường Nguyễn Xiển, Thanh Trì, HN</v>
          </cell>
          <cell r="N1087">
            <v>36</v>
          </cell>
          <cell r="O1087" t="b">
            <v>0</v>
          </cell>
          <cell r="P1087" t="str">
            <v>CÔNG TY TNHH MTV THƯƠNG MẠI VÀ DỊCH VỤ NGỌC THƠM</v>
          </cell>
          <cell r="Q1087" t="str">
            <v>Miền Bắc</v>
          </cell>
          <cell r="R1087" t="str">
            <v>VIETY</v>
          </cell>
        </row>
        <row r="1088">
          <cell r="A1088" t="str">
            <v>VIETY-HNI-GLM-0002</v>
          </cell>
          <cell r="B1088" t="str">
            <v>Việt Ý Tòa H2 Vinhomes Ocean Park 1</v>
          </cell>
          <cell r="D1088" t="str">
            <v>Thành phố Hà Nội</v>
          </cell>
          <cell r="E1088" t="str">
            <v>Huyện Gia Lâm</v>
          </cell>
          <cell r="G1088" t="str">
            <v>HN007</v>
          </cell>
          <cell r="H1088" t="str">
            <v>Đỗ Minh Quang</v>
          </cell>
          <cell r="I1088" t="str">
            <v>MIENBAC</v>
          </cell>
          <cell r="J1088" t="str">
            <v>Việt Ý Tòa H2 Vinhomes Ocean Park 1</v>
          </cell>
          <cell r="K1088" t="str">
            <v>Tòa H2 Vinhomes Ocean Park 1, Đa Tốn - Gia Lâm, Hà Nội</v>
          </cell>
          <cell r="L1088" t="str">
            <v/>
          </cell>
          <cell r="M1088" t="str">
            <v>Tòa H2 Vinhomes Ocean Park 1, Đa Tốn - Gia Lâm, Hà Nội</v>
          </cell>
          <cell r="N1088">
            <v>36</v>
          </cell>
          <cell r="O1088" t="b">
            <v>0</v>
          </cell>
          <cell r="P1088" t="str">
            <v>CÔNG TY TNHH MTV THƯƠNG MẠI VÀ DỊCH VỤ NGỌC THƠM</v>
          </cell>
          <cell r="Q1088" t="str">
            <v>Miền Bắc</v>
          </cell>
          <cell r="R1088" t="str">
            <v>VIETY</v>
          </cell>
        </row>
        <row r="1089">
          <cell r="A1089" t="str">
            <v>VIETY-HNI-GLM-0003</v>
          </cell>
          <cell r="B1089" t="str">
            <v>Việt Ý SP3B-33, Hải Âu 9, Vinhomes Ocean Park 1</v>
          </cell>
          <cell r="D1089" t="str">
            <v>Thành phố Hà Nội</v>
          </cell>
          <cell r="E1089" t="str">
            <v>Huyện Gia Lâm</v>
          </cell>
          <cell r="G1089" t="str">
            <v>HN007</v>
          </cell>
          <cell r="H1089" t="str">
            <v>Đỗ Minh Quang</v>
          </cell>
          <cell r="I1089" t="str">
            <v>MIENBAC</v>
          </cell>
          <cell r="J1089" t="str">
            <v>Việt Ý SP3B-33, Hải Âu 9, Vinhomes Ocean Park 1</v>
          </cell>
          <cell r="K1089" t="str">
            <v>SP3B-33, Hải Âu 9, Vinhomes Ocean Park 1, Đa Tốn, Gia Lâm, Hà Nội</v>
          </cell>
          <cell r="L1089" t="str">
            <v/>
          </cell>
          <cell r="M1089" t="str">
            <v>SP3B-33, Hải Âu 9, Vinhomes Ocean Park 1, Đa Tốn, Gia Lâm, Hà Nội</v>
          </cell>
          <cell r="N1089">
            <v>36</v>
          </cell>
          <cell r="O1089" t="b">
            <v>0</v>
          </cell>
          <cell r="P1089" t="str">
            <v>CÔNG TY TNHH MTV THƯƠNG MẠI VÀ DỊCH VỤ NGỌC THƠM</v>
          </cell>
          <cell r="Q1089" t="str">
            <v>Miền Bắc</v>
          </cell>
          <cell r="R1089" t="str">
            <v>VIETY</v>
          </cell>
        </row>
        <row r="1090">
          <cell r="A1090" t="str">
            <v>VIETY-HNI-GLM-0004</v>
          </cell>
          <cell r="B1090" t="str">
            <v>Việt Ý SP02 Hải Âu 11, Vinhomes Ocean Park 1</v>
          </cell>
          <cell r="D1090" t="str">
            <v>Thành phố Hà Nội</v>
          </cell>
          <cell r="G1090" t="str">
            <v>HN007</v>
          </cell>
          <cell r="H1090" t="str">
            <v>Đỗ Minh Quang</v>
          </cell>
          <cell r="I1090" t="str">
            <v>MIENBAC</v>
          </cell>
          <cell r="J1090" t="str">
            <v>Việt Ý SP02 Hải Âu 11, Vinhomes Ocean Park 1</v>
          </cell>
          <cell r="K1090" t="str">
            <v>SP02 Hải Âu 11, Vinhomes Ocean Park 1, Đa Tốn - Gia Lâm, Hà Nội</v>
          </cell>
          <cell r="L1090" t="str">
            <v/>
          </cell>
          <cell r="M1090" t="str">
            <v>SP02 Hải Âu 11, Vinhomes Ocean Park 1, Đa Tốn - Gia Lâm, Hà Nội</v>
          </cell>
          <cell r="N1090">
            <v>36</v>
          </cell>
          <cell r="O1090" t="b">
            <v>0</v>
          </cell>
          <cell r="P1090" t="str">
            <v>CÔNG TY TNHH MTV THƯƠNG MẠI VÀ DỊCH VỤ NGỌC THƠM</v>
          </cell>
          <cell r="Q1090" t="str">
            <v>Miền Bắc</v>
          </cell>
          <cell r="R1090" t="str">
            <v>VIETY</v>
          </cell>
        </row>
        <row r="1091">
          <cell r="A1091" t="str">
            <v>VIETY-HNI-LBN-0005</v>
          </cell>
          <cell r="D1091" t="str">
            <v>Thành phố Hà Nội</v>
          </cell>
          <cell r="E1091" t="str">
            <v xml:space="preserve">long biên </v>
          </cell>
          <cell r="G1091" t="str">
            <v>hn009</v>
          </cell>
          <cell r="H1091" t="str">
            <v>Vũ Anh Tuấn</v>
          </cell>
          <cell r="I1091" t="str">
            <v>MIENBAC</v>
          </cell>
          <cell r="K1091" t="str">
            <v xml:space="preserve">căn thương mại dịch vụ a03 tầng 1 tòa nhà a chung cư sunhine green , long biên </v>
          </cell>
          <cell r="M1091" t="str">
            <v xml:space="preserve">căn thương mại dịch vụ a03 tầng 1 tòa nhà a chung cư sunhine green , long biên </v>
          </cell>
          <cell r="N1091">
            <v>36</v>
          </cell>
          <cell r="O1091" t="b">
            <v>0</v>
          </cell>
          <cell r="P1091" t="str">
            <v>CÔNG TY TNHH MTV THƯƠNG MẠI VÀ DỊCH VỤ NGỌC THƠM</v>
          </cell>
          <cell r="Q1091" t="str">
            <v>Miền Bắc</v>
          </cell>
          <cell r="R1091" t="str">
            <v>VIETY</v>
          </cell>
        </row>
        <row r="1092">
          <cell r="A1092" t="str">
            <v>KL-HNI-THO-VINOTEK</v>
          </cell>
          <cell r="B1092" t="str">
            <v>Công Ty Cổ Phần Vinotek</v>
          </cell>
          <cell r="D1092" t="str">
            <v>Thành phố Hà Nội</v>
          </cell>
          <cell r="G1092" t="str">
            <v>HN006</v>
          </cell>
          <cell r="H1092" t="str">
            <v>Phan Trọng Cường</v>
          </cell>
          <cell r="I1092" t="str">
            <v>MIENBAC</v>
          </cell>
          <cell r="L1092" t="str">
            <v>0105947334</v>
          </cell>
          <cell r="M1092" t="str">
            <v>Số 11 ngõ 26, đường Xuân Diệu, Phường Quản An, Quận Tây Hồ, Hà Nội</v>
          </cell>
          <cell r="O1092" t="b">
            <v>0</v>
          </cell>
          <cell r="P1092" t="str">
            <v>CÔNG TY TNHH MTV THƯƠNG MẠI VÀ DỊCH VỤ NGỌC THƠM</v>
          </cell>
          <cell r="Q1092" t="str">
            <v>Miền Bắc</v>
          </cell>
          <cell r="R1092" t="str">
            <v>VINOTEK</v>
          </cell>
        </row>
        <row r="1093">
          <cell r="A1093" t="str">
            <v>VINSUNGROP</v>
          </cell>
          <cell r="B1093" t="str">
            <v>CTY CỔ PHẦN VINSUN GROUP</v>
          </cell>
          <cell r="D1093" t="str">
            <v>Thành phố Hà Nội</v>
          </cell>
          <cell r="G1093" t="str">
            <v>HN003</v>
          </cell>
          <cell r="H1093" t="str">
            <v>Nguyễn Văn Thạch</v>
          </cell>
          <cell r="I1093" t="str">
            <v>MIENBAC</v>
          </cell>
          <cell r="L1093" t="str">
            <v>0107740511</v>
          </cell>
          <cell r="M1093" t="str">
            <v>Số 25, ngách 1, ngõ An Sơn, phố Đại La, Phường Trương Định, Quận Hai Bà Trưng, Thành phố Hà Nội</v>
          </cell>
          <cell r="O1093" t="b">
            <v>0</v>
          </cell>
          <cell r="P1093" t="str">
            <v>CÔNG TY TNHH MTV THƯƠNG MẠI VÀ DỊCH VỤ NGỌC THƠM</v>
          </cell>
          <cell r="Q1093" t="str">
            <v>Miền Bắc</v>
          </cell>
          <cell r="R1093" t="str">
            <v>VINSUNGROP</v>
          </cell>
        </row>
        <row r="1094">
          <cell r="A1094" t="str">
            <v>VITALMART-HNI-HDG-64128</v>
          </cell>
          <cell r="B1094" t="str">
            <v>CÔNG TY CỔ PHẦN DỊCH VỤ THƯƠNG MẠI VITAL GO</v>
          </cell>
          <cell r="D1094" t="str">
            <v>Thành phố Hà Nội</v>
          </cell>
          <cell r="I1094" t="str">
            <v>MIENBAC</v>
          </cell>
          <cell r="L1094" t="str">
            <v>0108264128</v>
          </cell>
          <cell r="M1094" t="str">
            <v>Số nhà 12 Lê Quý Đôn 2, Phường Hà Đông, Thành phố Hà Nội, Việt Nam</v>
          </cell>
          <cell r="N1094">
            <v>46</v>
          </cell>
          <cell r="O1094" t="b">
            <v>0</v>
          </cell>
          <cell r="P1094" t="str">
            <v>CÔNG TY TNHH MTV THƯƠNG MẠI VÀ DỊCH VỤ NGỌC THƠM</v>
          </cell>
          <cell r="Q1094" t="str">
            <v>Miền Bắc</v>
          </cell>
          <cell r="R1094" t="str">
            <v>VITALMART</v>
          </cell>
        </row>
        <row r="1095">
          <cell r="A1095" t="str">
            <v>VITALMART-HNI-CGY-001</v>
          </cell>
          <cell r="B1095" t="str">
            <v>Cửa hàng Vitalmart - Số 108, ngõ 110 Trần Duy Hưng</v>
          </cell>
          <cell r="D1095" t="str">
            <v>Thành phố Hà Nội</v>
          </cell>
          <cell r="E1095" t="str">
            <v>Quận Cầu Giấy</v>
          </cell>
          <cell r="G1095" t="str">
            <v>HN007</v>
          </cell>
          <cell r="H1095" t="str">
            <v>Đỗ Minh Quang</v>
          </cell>
          <cell r="I1095" t="str">
            <v>MIENBAC</v>
          </cell>
          <cell r="J1095" t="str">
            <v>Cửa hàng Vitalmart - Số 108, ngõ 110 Trần Duy Hưng</v>
          </cell>
          <cell r="K1095" t="str">
            <v>Số 108 Ngõ 110 Trần Duy Hưng, quận Cầu Giấy, thành phố Hà Nội, Việt Nam</v>
          </cell>
          <cell r="M1095" t="str">
            <v>Số 108 Ngõ 110 Trần Duy Hưng, quận Cầu Giấy, thành phố Hà Nội, Việt Nam</v>
          </cell>
          <cell r="N1095">
            <v>46</v>
          </cell>
          <cell r="O1095" t="b">
            <v>0</v>
          </cell>
          <cell r="P1095" t="str">
            <v>CÔNG TY TNHH MTV THƯƠNG MẠI VÀ DỊCH VỤ NGỌC THƠM</v>
          </cell>
          <cell r="Q1095" t="str">
            <v>Miền Bắc</v>
          </cell>
          <cell r="R1095" t="str">
            <v>VITALMART</v>
          </cell>
        </row>
        <row r="1096">
          <cell r="A1096" t="str">
            <v>VITALMART-HNI-CGY-002</v>
          </cell>
          <cell r="B1096" t="str">
            <v>Cửa hàng Vitalmart - Số 27 ngõ 110 Trần Duy Hưng</v>
          </cell>
          <cell r="D1096" t="str">
            <v>Thành phố Hà Nội</v>
          </cell>
          <cell r="E1096" t="str">
            <v>Quận Cầu Giấy</v>
          </cell>
          <cell r="G1096" t="str">
            <v>HN007</v>
          </cell>
          <cell r="H1096" t="str">
            <v>Đỗ Minh Quang</v>
          </cell>
          <cell r="I1096" t="str">
            <v>MIENBAC</v>
          </cell>
          <cell r="J1096" t="str">
            <v>Cửa hàng Vitalmart - Số 27 ngõ 110 Trần Duy Hưng</v>
          </cell>
          <cell r="K1096" t="str">
            <v>Số 27 Ngõ 110 Trần Duy Hưng, quận Cầu Giấy, thành phố Hà Nội, Việt Nam</v>
          </cell>
          <cell r="M1096" t="str">
            <v>Số 27 Ngõ 110 Trần Duy Hưng, quận Cầu Giấy, thành phố Hà Nội, Việt Nam</v>
          </cell>
          <cell r="N1096">
            <v>46</v>
          </cell>
          <cell r="O1096" t="b">
            <v>0</v>
          </cell>
          <cell r="P1096" t="str">
            <v>CÔNG TY TNHH MTV THƯƠNG MẠI VÀ DỊCH VỤ NGỌC THƠM</v>
          </cell>
          <cell r="Q1096" t="str">
            <v>Miền Bắc</v>
          </cell>
          <cell r="R1096" t="str">
            <v>VITALMART</v>
          </cell>
        </row>
        <row r="1097">
          <cell r="A1097" t="str">
            <v>VITALMART-HNI-CGY-003</v>
          </cell>
          <cell r="B1097" t="str">
            <v>Cửa hàng Vitalmart - Số 18A21 Nghĩa Tân</v>
          </cell>
          <cell r="D1097" t="str">
            <v>Thành phố Hà Nội</v>
          </cell>
          <cell r="E1097" t="str">
            <v>Quận Cầu Giấy</v>
          </cell>
          <cell r="G1097" t="str">
            <v>HN007</v>
          </cell>
          <cell r="H1097" t="str">
            <v>Đỗ Minh Quang</v>
          </cell>
          <cell r="I1097" t="str">
            <v>MIENBAC</v>
          </cell>
          <cell r="J1097" t="str">
            <v>Cửa hàng Vitalmart - Số 18A21 Nghĩa Tân</v>
          </cell>
          <cell r="K1097" t="str">
            <v>Số 18A21 Nghĩa Tân, quận Cầu Giấy, thành phố Hà Nội, Việt Nam</v>
          </cell>
          <cell r="M1097" t="str">
            <v>Số 18A21 Nghĩa Tân, quận Cầu Giấy, thành phố Hà Nội, Việt Nam</v>
          </cell>
          <cell r="N1097">
            <v>46</v>
          </cell>
          <cell r="O1097" t="b">
            <v>0</v>
          </cell>
          <cell r="P1097" t="str">
            <v>CÔNG TY TNHH MTV THƯƠNG MẠI VÀ DỊCH VỤ NGỌC THƠM</v>
          </cell>
          <cell r="Q1097" t="str">
            <v>Miền Bắc</v>
          </cell>
          <cell r="R1097" t="str">
            <v>VITALMART</v>
          </cell>
        </row>
        <row r="1098">
          <cell r="A1098" t="str">
            <v>VITALMART-HNI-HDG-004</v>
          </cell>
          <cell r="B1098" t="str">
            <v>Cửa hàng Vitalmart - HM01a-3 Hoàng Thành</v>
          </cell>
          <cell r="D1098" t="str">
            <v>Thành phố Hà Nội</v>
          </cell>
          <cell r="E1098" t="str">
            <v>Quận Hà Đông</v>
          </cell>
          <cell r="G1098" t="str">
            <v>HN007</v>
          </cell>
          <cell r="H1098" t="str">
            <v>Đỗ Minh Quang</v>
          </cell>
          <cell r="I1098" t="str">
            <v>MIENBAC</v>
          </cell>
          <cell r="J1098" t="str">
            <v>Cửa hàng Vitalmart - HM01a-3 Hoàng Thành</v>
          </cell>
          <cell r="K1098" t="str">
            <v>HM01a-3 Hoàng Thành, phường Mỗ Lao, quận Hà Đông, thành phố Hà Nội, Việt Nam</v>
          </cell>
          <cell r="M1098" t="str">
            <v>HM01a-3 Hoàng Thành, phường Mỗ Lao, quận Hà Đông, thành phố Hà Nội, Việt Nam</v>
          </cell>
          <cell r="N1098">
            <v>46</v>
          </cell>
          <cell r="O1098" t="b">
            <v>0</v>
          </cell>
          <cell r="P1098" t="str">
            <v>CÔNG TY TNHH MTV THƯƠNG MẠI VÀ DỊCH VỤ NGỌC THƠM</v>
          </cell>
          <cell r="Q1098" t="str">
            <v>Miền Bắc</v>
          </cell>
          <cell r="R1098" t="str">
            <v>VITALMART</v>
          </cell>
        </row>
        <row r="1099">
          <cell r="A1099" t="str">
            <v>VITALMART-HNI-NTL-005</v>
          </cell>
          <cell r="B1099" t="str">
            <v>Cửa hàng Vitalmart - CT1A - Số 30 Trần Hữu Dực</v>
          </cell>
          <cell r="D1099" t="str">
            <v>Thành phố Hà Nội</v>
          </cell>
          <cell r="E1099" t="str">
            <v>Quận Nam Từ Liêm</v>
          </cell>
          <cell r="G1099" t="str">
            <v>HN007</v>
          </cell>
          <cell r="H1099" t="str">
            <v>Đỗ Minh Quang</v>
          </cell>
          <cell r="I1099" t="str">
            <v>MIENBAC</v>
          </cell>
          <cell r="J1099" t="str">
            <v>Cửa hàng Vitalmart - CT1A - Số 30 Trần Hữu Dực</v>
          </cell>
          <cell r="K1099" t="str">
            <v>CT1A - Số 30 Trần Hữu Dực, phường Cầu Diễn, quận Nam Từ Liêm, thành phố Hà Nội, Việt Nam</v>
          </cell>
          <cell r="M1099" t="str">
            <v>CT1A - Số 30 Trần Hữu Dực, phường Cầu Diễn, quận Nam Từ Liêm, thành phố Hà Nội, Việt Nam</v>
          </cell>
          <cell r="N1099">
            <v>46</v>
          </cell>
          <cell r="O1099" t="b">
            <v>0</v>
          </cell>
          <cell r="P1099" t="str">
            <v>CÔNG TY TNHH MTV THƯƠNG MẠI VÀ DỊCH VỤ NGỌC THƠM</v>
          </cell>
          <cell r="Q1099" t="str">
            <v>Miền Bắc</v>
          </cell>
          <cell r="R1099" t="str">
            <v>VITALMART</v>
          </cell>
        </row>
        <row r="1100">
          <cell r="A1100" t="str">
            <v>VITALMART-HNI-NTL-006</v>
          </cell>
          <cell r="B1100" t="str">
            <v>Cửa hàng Vitalmart - S401.01S02-S03 Vinhome Smart City - Tây Mỗ</v>
          </cell>
          <cell r="D1100" t="str">
            <v>Thành phố Hà Nội</v>
          </cell>
          <cell r="E1100" t="str">
            <v>Quận Nam Từ Liêm</v>
          </cell>
          <cell r="G1100" t="str">
            <v>HN007</v>
          </cell>
          <cell r="H1100" t="str">
            <v>Đỗ Minh Quang</v>
          </cell>
          <cell r="I1100" t="str">
            <v>MIENBAC</v>
          </cell>
          <cell r="J1100" t="str">
            <v>Cửa hàng Vitalmart - S401.01S02-S03 Vinhome Smart City - Tây Mỗ</v>
          </cell>
          <cell r="K1100" t="str">
            <v>S401.01S02-S03 Vinhome Smart City - Tây Mỗ, quận Nam Từ Liêm, thành phố Hà Nội, Việt Nam</v>
          </cell>
          <cell r="M1100" t="str">
            <v>S401.01S02-S03 Vinhome Smart City - Tây Mỗ, quận Nam Từ Liêm, thành phố Hà Nội, Việt Nam</v>
          </cell>
          <cell r="N1100">
            <v>46</v>
          </cell>
          <cell r="O1100" t="b">
            <v>0</v>
          </cell>
          <cell r="P1100" t="str">
            <v>CÔNG TY TNHH MTV THƯƠNG MẠI VÀ DỊCH VỤ NGỌC THƠM</v>
          </cell>
          <cell r="Q1100" t="str">
            <v>Miền Bắc</v>
          </cell>
          <cell r="R1100" t="str">
            <v>VITALMART</v>
          </cell>
        </row>
        <row r="1101">
          <cell r="A1101" t="str">
            <v>VITALMART-HNI-NTL-007</v>
          </cell>
          <cell r="B1101" t="str">
            <v>Cửa hàng Vitalmart - S402 Vinhome Smart City - Tây Mỗ</v>
          </cell>
          <cell r="D1101" t="str">
            <v>Thành phố Hà Nội</v>
          </cell>
          <cell r="E1101" t="str">
            <v>Quận Nam Từ Liêm</v>
          </cell>
          <cell r="G1101" t="str">
            <v>HN007</v>
          </cell>
          <cell r="H1101" t="str">
            <v>Đỗ Minh Quang</v>
          </cell>
          <cell r="I1101" t="str">
            <v>MIENBAC</v>
          </cell>
          <cell r="J1101" t="str">
            <v>Cửa hàng Vitalmart - S402 Vinhome Smart City - Tây Mỗ</v>
          </cell>
          <cell r="K1101" t="str">
            <v>S402 Vinhome Smart City - Tây Mỗ, quận Nam Từ Liêm, thành phố Hà Nội, Việt Nam</v>
          </cell>
          <cell r="M1101" t="str">
            <v>S402 Vinhome Smart City - Tây Mỗ, quận Nam Từ Liêm, thành phố Hà Nội, Việt Nam</v>
          </cell>
          <cell r="N1101">
            <v>46</v>
          </cell>
          <cell r="O1101" t="b">
            <v>0</v>
          </cell>
          <cell r="P1101" t="str">
            <v>CÔNG TY TNHH MTV THƯƠNG MẠI VÀ DỊCH VỤ NGỌC THƠM</v>
          </cell>
          <cell r="Q1101" t="str">
            <v>Miền Bắc</v>
          </cell>
          <cell r="R1101" t="str">
            <v>VITALMART</v>
          </cell>
        </row>
        <row r="1102">
          <cell r="A1102" t="str">
            <v>VITALMART-HNI-NTL-008</v>
          </cell>
          <cell r="B1102" t="str">
            <v>Cửa hàng Vitalmart - Lô 1.04 số 97 Trần Bình</v>
          </cell>
          <cell r="D1102" t="str">
            <v>Thành phố Hà Nội</v>
          </cell>
          <cell r="E1102" t="str">
            <v>Quận Nam Từ Liêm</v>
          </cell>
          <cell r="G1102" t="str">
            <v>HN007</v>
          </cell>
          <cell r="H1102" t="str">
            <v>Đỗ Minh Quang</v>
          </cell>
          <cell r="I1102" t="str">
            <v>MIENBAC</v>
          </cell>
          <cell r="J1102" t="str">
            <v>Cửa hàng Vitalmart - Lô 1.04 số 97 Trần Bình</v>
          </cell>
          <cell r="K1102" t="str">
            <v>Lô 1.04 số 97 Trần Bình, phường Mỹ Đình 2, quận Nam Từ Liêm, thành phố Hà Nội, Việt Nam</v>
          </cell>
          <cell r="M1102" t="str">
            <v>Lô 1.04 số 97 Trần Bình, phường Mỹ Đình 2, quận Nam Từ Liêm, thành phố Hà Nội, Việt Nam</v>
          </cell>
          <cell r="N1102">
            <v>46</v>
          </cell>
          <cell r="O1102" t="b">
            <v>0</v>
          </cell>
          <cell r="P1102" t="str">
            <v>CÔNG TY TNHH MTV THƯƠNG MẠI VÀ DỊCH VỤ NGỌC THƠM</v>
          </cell>
          <cell r="Q1102" t="str">
            <v>Miền Bắc</v>
          </cell>
          <cell r="R1102" t="str">
            <v>VITALMART</v>
          </cell>
        </row>
        <row r="1103">
          <cell r="A1103" t="str">
            <v>VITALMART-HNI-NTL-009</v>
          </cell>
          <cell r="B1103" t="str">
            <v>Cửa hàng Vitalmart - Kho tổng</v>
          </cell>
          <cell r="D1103" t="str">
            <v>Thành phố Hà Nội</v>
          </cell>
          <cell r="E1103" t="str">
            <v>Quận Nam Từ Liêm</v>
          </cell>
          <cell r="G1103" t="str">
            <v>HN007</v>
          </cell>
          <cell r="H1103" t="str">
            <v>Đỗ Minh Quang</v>
          </cell>
          <cell r="I1103" t="str">
            <v>MIENBAC</v>
          </cell>
          <cell r="J1103" t="str">
            <v>Cửa hàng Vitalmart - Kho tổng</v>
          </cell>
          <cell r="K1103" t="str">
            <v>Số 499 Lương Thế Vinh, quận Nam Từ Liêm, thành phố Hà Nội, Việt Nam</v>
          </cell>
          <cell r="M1103" t="str">
            <v>Số 499 Lương Thế Vinh, quận Nam Từ Liêm, thành phố Hà Nội, Việt Nam</v>
          </cell>
          <cell r="N1103">
            <v>46</v>
          </cell>
          <cell r="O1103" t="b">
            <v>0</v>
          </cell>
          <cell r="P1103" t="str">
            <v>CÔNG TY TNHH MTV THƯƠNG MẠI VÀ DỊCH VỤ NGỌC THƠM</v>
          </cell>
          <cell r="Q1103" t="str">
            <v>Miền Bắc</v>
          </cell>
          <cell r="R1103" t="str">
            <v>VITALMART</v>
          </cell>
        </row>
        <row r="1104">
          <cell r="A1104" t="str">
            <v>VITALMART-HNI-NTL-010</v>
          </cell>
          <cell r="B1104" t="str">
            <v>Cửa hàng Vitalmart - 01.S02 Vinhome Smart City - Tây Mỗ</v>
          </cell>
          <cell r="D1104" t="str">
            <v>Thành phố Hà Nội</v>
          </cell>
          <cell r="E1104" t="str">
            <v>Quận Nam Từ Liêm</v>
          </cell>
          <cell r="G1104" t="str">
            <v>HN007</v>
          </cell>
          <cell r="H1104" t="str">
            <v>Đỗ Minh Quang</v>
          </cell>
          <cell r="I1104" t="str">
            <v>MIENBAC</v>
          </cell>
          <cell r="J1104" t="str">
            <v>Cửa hàng Vitalmart - 01.S02 Vinhome Smart City - Tây Mỗ</v>
          </cell>
          <cell r="K1104" t="str">
            <v>TK2-01.S02 Vinhome Smart City - Tây Mỗ, Quận Nam Từ Liêm, Thành phố Hà Nội, Việt Nam</v>
          </cell>
          <cell r="M1104" t="str">
            <v>TK2-01.S02 Vinhome Smart City - Tây Mỗ, Quận Nam Từ Liêm, Thành phố Hà Nội, Việt Nam</v>
          </cell>
          <cell r="N1104">
            <v>46</v>
          </cell>
          <cell r="O1104" t="b">
            <v>0</v>
          </cell>
          <cell r="P1104" t="str">
            <v>CÔNG TY TNHH MTV THƯƠNG MẠI VÀ DỊCH VỤ NGỌC THƠM</v>
          </cell>
          <cell r="Q1104" t="str">
            <v>Miền Bắc</v>
          </cell>
          <cell r="R1104" t="str">
            <v>VITALMART</v>
          </cell>
        </row>
        <row r="1105">
          <cell r="A1105" t="str">
            <v>VNPOST-HNI-CGY-95740</v>
          </cell>
          <cell r="B1105" t="str">
            <v>TỔNG CÔNG TY BƯU ĐIỆN VIỆT NAM</v>
          </cell>
          <cell r="D1105" t="str">
            <v>Thành phố Hà Nội</v>
          </cell>
          <cell r="J1105" t="str">
            <v/>
          </cell>
          <cell r="L1105" t="str">
            <v>0102595740</v>
          </cell>
          <cell r="M1105" t="str">
            <v>Số 05, đường Phạm Hùng, Phường Cầu Giấy, Thành phố Hà Nội, Việt Nam</v>
          </cell>
          <cell r="N1105">
            <v>60</v>
          </cell>
          <cell r="O1105" t="b">
            <v>0</v>
          </cell>
          <cell r="P1105" t="str">
            <v>CÔNG TY TNHH MTV THƯƠNG MẠI VÀ DỊCH VỤ NGỌC THƠM</v>
          </cell>
          <cell r="Q1105" t="str">
            <v>Miền Bắc</v>
          </cell>
          <cell r="R1105" t="str">
            <v>VNPOST</v>
          </cell>
        </row>
        <row r="1106">
          <cell r="A1106" t="str">
            <v>WIN-NBH-00-001</v>
          </cell>
          <cell r="B1106" t="str">
            <v>CHI NHÁNH NINH BÌNH - CÔNG TY CỔ PHẦN DỊCH VỤ THƯƠNG MẠI TỔNG HỢP WINCOMMERCE</v>
          </cell>
          <cell r="D1106" t="str">
            <v>Ninh Bình</v>
          </cell>
          <cell r="I1106" t="str">
            <v>MIENBAC;WIN</v>
          </cell>
          <cell r="L1106" t="str">
            <v>0104918404-001</v>
          </cell>
          <cell r="M1106" t="str">
            <v>Số nhà 848, Đường Trần Hưng Đạo, Phường Hoa Lư, Tỉnh Ninh Bình, Việt Nam</v>
          </cell>
          <cell r="N1106">
            <v>60</v>
          </cell>
          <cell r="O1106" t="b">
            <v>0</v>
          </cell>
          <cell r="P1106" t="str">
            <v>CÔNG TY TNHH MTV THƯƠNG MẠI VÀ DỊCH VỤ NGỌC THƠM</v>
          </cell>
          <cell r="Q1106" t="str">
            <v>Miền Bắc</v>
          </cell>
          <cell r="R1106" t="str">
            <v>WIN</v>
          </cell>
        </row>
        <row r="1107">
          <cell r="A1107" t="str">
            <v>WIN-HNI-00-002</v>
          </cell>
          <cell r="B1107" t="str">
            <v>CHI NHÁNH HÀ NỘI - CÔNG TY CỔ PHẦN DỊCH VỤ THƯƠNG MẠI TỔNG HỢP WINCOMMERCE</v>
          </cell>
          <cell r="D1107" t="str">
            <v>Thành phố Hà Nội</v>
          </cell>
          <cell r="E1107" t="str">
            <v>Quận Hoàn Kiếm</v>
          </cell>
          <cell r="G1107" t="str">
            <v>HN003</v>
          </cell>
          <cell r="H1107" t="str">
            <v>Nguyễn Văn Thạch</v>
          </cell>
          <cell r="I1107" t="str">
            <v>MIENBAC;WIN</v>
          </cell>
          <cell r="L1107" t="str">
            <v>0104918404-002</v>
          </cell>
          <cell r="M1107" t="str">
            <v>Tầng 6, Tòa nhà Trung tâm Quốc tế, số 17 Ngô Quyền, phường Hoàn Kiếm, Thành phố Hà Nội, Việt Nam</v>
          </cell>
          <cell r="N1107">
            <v>60</v>
          </cell>
          <cell r="O1107" t="b">
            <v>0</v>
          </cell>
          <cell r="P1107" t="str">
            <v>CÔNG TY TNHH MTV THƯƠNG MẠI VÀ DỊCH VỤ NGỌC THƠM</v>
          </cell>
          <cell r="Q1107" t="str">
            <v>Miền Bắc</v>
          </cell>
          <cell r="R1107" t="str">
            <v>WIN</v>
          </cell>
        </row>
        <row r="1108">
          <cell r="A1108" t="str">
            <v>WIN-PTO-00-003</v>
          </cell>
          <cell r="B1108" t="str">
            <v>CHI NHÁNH PHÚ THỌ - CÔNG TY CỔ PHẦN DỊCH VỤ THƯƠNG MẠI TỔNG HỢP WINCOMMERCE</v>
          </cell>
          <cell r="D1108" t="str">
            <v>Phú Thọ</v>
          </cell>
          <cell r="I1108" t="str">
            <v>MIENBAC;WIN</v>
          </cell>
          <cell r="L1108" t="str">
            <v>0104918404-003</v>
          </cell>
          <cell r="M1108" t="str">
            <v>Tầng 2, Trung tâm thương mại Vincom Việt Trì Plaza, số 2 đường Hùng Vương, Phường Thanh Miếu, Tỉnh Phú Thọ, Việt Nam</v>
          </cell>
          <cell r="N1108">
            <v>60</v>
          </cell>
          <cell r="O1108" t="b">
            <v>0</v>
          </cell>
          <cell r="P1108" t="str">
            <v>CÔNG TY TNHH MTV THƯƠNG MẠI VÀ DỊCH VỤ NGỌC THƠM</v>
          </cell>
          <cell r="Q1108" t="str">
            <v>Miền Bắc</v>
          </cell>
          <cell r="R1108" t="str">
            <v>WIN</v>
          </cell>
        </row>
        <row r="1109">
          <cell r="A1109" t="str">
            <v>WIN-HTH-00-004</v>
          </cell>
          <cell r="B1109" t="str">
            <v>CHI NHÁNH HÀ TĨNH - CÔNG TY CỔ PHẦN DỊCH VỤ THƯƠNG MẠI TỔNG HỢP WINCOMMERCE</v>
          </cell>
          <cell r="D1109" t="str">
            <v>Hà Tĩnh</v>
          </cell>
          <cell r="I1109" t="str">
            <v>MIENBAC;WIN</v>
          </cell>
          <cell r="L1109" t="str">
            <v>0104918404-004</v>
          </cell>
          <cell r="M1109" t="str">
            <v>TTTM Vincom Hà Tĩnh, Góc ngã tư, Đường Hà Huy Tập, Phường Thành Sen, Tỉnh Hà Tĩnh, Việt Nam</v>
          </cell>
          <cell r="N1109">
            <v>60</v>
          </cell>
          <cell r="O1109" t="b">
            <v>0</v>
          </cell>
          <cell r="P1109" t="str">
            <v>CÔNG TY TNHH MTV THƯƠNG MẠI VÀ DỊCH VỤ NGỌC THƠM</v>
          </cell>
          <cell r="Q1109" t="str">
            <v>Miền Bắc</v>
          </cell>
          <cell r="R1109" t="str">
            <v>WIN</v>
          </cell>
        </row>
        <row r="1110">
          <cell r="A1110" t="str">
            <v>WIN-HDG-00-006</v>
          </cell>
          <cell r="B1110" t="str">
            <v>CHI NHÁNH HẢI DƯƠNG - CÔNG TY CỔ PHẦN DỊCH VỤ THƯƠNG MẠI TỔNG HỢP WINCOMMERCE</v>
          </cell>
          <cell r="D1110" t="str">
            <v>Hải Dương</v>
          </cell>
          <cell r="I1110" t="str">
            <v>MIENBAC;WIN</v>
          </cell>
          <cell r="L1110" t="str">
            <v>0104918404-006</v>
          </cell>
          <cell r="M1110" t="str">
            <v>Khu dân cư Nguyễn Trãi 1, Phường Chu Văn An, Thành phố Hải Phòng, Việt Nam</v>
          </cell>
          <cell r="N1110">
            <v>60</v>
          </cell>
          <cell r="O1110" t="b">
            <v>0</v>
          </cell>
          <cell r="P1110" t="str">
            <v>CÔNG TY TNHH MTV THƯƠNG MẠI VÀ DỊCH VỤ NGỌC THƠM</v>
          </cell>
          <cell r="Q1110" t="str">
            <v>Miền Bắc</v>
          </cell>
          <cell r="R1110" t="str">
            <v>WIN</v>
          </cell>
        </row>
        <row r="1111">
          <cell r="A1111" t="str">
            <v>WIN-QNH-00-007</v>
          </cell>
          <cell r="B1111" t="str">
            <v>CHI NHÁNH QUẢNG NINH - CÔNG TY CỔ PHẦN DỊCH VỤ THƯƠNG MẠI TỔNG HỢP WINCOMMERCE</v>
          </cell>
          <cell r="D1111" t="str">
            <v>Quảng Ninh</v>
          </cell>
          <cell r="I1111" t="str">
            <v>MIENBAC;WIN</v>
          </cell>
          <cell r="L1111" t="str">
            <v>0104918404-007</v>
          </cell>
          <cell r="M1111" t="str">
            <v>Tầng 2, khu TTTM Vincom Plaza Hạ Long, Khu vực Cột đồng hồ, Phường Hồng Gai, Tỉnh Quảng Ninh, Việt Nam</v>
          </cell>
          <cell r="N1111">
            <v>60</v>
          </cell>
          <cell r="O1111" t="b">
            <v>0</v>
          </cell>
          <cell r="P1111" t="str">
            <v>CÔNG TY TNHH MTV THƯƠNG MẠI VÀ DỊCH VỤ NGỌC THƠM</v>
          </cell>
          <cell r="Q1111" t="str">
            <v>Miền Bắc</v>
          </cell>
          <cell r="R1111" t="str">
            <v>WIN</v>
          </cell>
        </row>
        <row r="1112">
          <cell r="A1112" t="str">
            <v>WIN-THA-01-020</v>
          </cell>
          <cell r="B1112" t="str">
            <v>CHI NHÁNH THANH HÓA - CÔNG TY CỔ PHẦN DỊCH VỤ THƯƠNG MẠI TỔNG HỢP WINCOMMERCE</v>
          </cell>
          <cell r="D1112" t="str">
            <v>Thanh Hóa</v>
          </cell>
          <cell r="I1112" t="str">
            <v>MIENBAC;WIN</v>
          </cell>
          <cell r="L1112" t="str">
            <v>0104918404-020</v>
          </cell>
          <cell r="M1112" t="str">
            <v>Tầng 1, Vincom+ Tĩnh Gia, Thôn Nam Yến, Phường Đào Duy Từ, tỉnh Thanh Hóa, Việt Nam</v>
          </cell>
          <cell r="N1112">
            <v>60</v>
          </cell>
          <cell r="O1112" t="b">
            <v>0</v>
          </cell>
          <cell r="P1112" t="str">
            <v>CÔNG TY TNHH MTV THƯƠNG MẠI VÀ DỊCH VỤ NGỌC THƠM</v>
          </cell>
          <cell r="Q1112" t="str">
            <v>Miền Bắc</v>
          </cell>
          <cell r="R1112" t="str">
            <v>WIN</v>
          </cell>
        </row>
        <row r="1113">
          <cell r="A1113" t="str">
            <v>WIN-HPG-01-025</v>
          </cell>
          <cell r="B1113" t="str">
            <v>CHI NHÁNH HẢI PHÒNG - CÔNG TY CỔ PHẦN DỊCH VỤ THƯƠNG MẠI TỔNG HỢP WINCOMMERCE</v>
          </cell>
          <cell r="D1113" t="str">
            <v>Hải Phòng</v>
          </cell>
          <cell r="I1113" t="str">
            <v>MIENBAC;WIN</v>
          </cell>
          <cell r="L1113" t="str">
            <v>0104918404-025</v>
          </cell>
          <cell r="M1113" t="str">
            <v>Khu trung tâm thương mại Vincom Lê Thánh Tông, Số 5 đường Lê Thánh Tông, phường Gia Viên, Thành phố Hải Phòng, Việt Nam</v>
          </cell>
          <cell r="N1113">
            <v>60</v>
          </cell>
          <cell r="O1113" t="b">
            <v>0</v>
          </cell>
          <cell r="P1113" t="str">
            <v>CÔNG TY TNHH MTV THƯƠNG MẠI VÀ DỊCH VỤ NGỌC THƠM</v>
          </cell>
          <cell r="Q1113" t="str">
            <v>Miền Bắc</v>
          </cell>
          <cell r="R1113" t="str">
            <v>WIN</v>
          </cell>
        </row>
        <row r="1114">
          <cell r="A1114" t="str">
            <v>WIN-VPC-01-029</v>
          </cell>
          <cell r="B1114" t="str">
            <v>CHI NHÁNH VĨNH PHÚC - CÔNG TY CỔ PHẦN DỊCH VỤ THƯƠNG MẠI TỔNG HỢP WINCOMMERCE</v>
          </cell>
          <cell r="D1114" t="str">
            <v>Vĩnh Phúc</v>
          </cell>
          <cell r="I1114" t="str">
            <v>MIENBAC;WIN</v>
          </cell>
          <cell r="L1114" t="str">
            <v>0104918404-029</v>
          </cell>
          <cell r="M1114" t="str">
            <v>82 Lý Thường Kiệt, Phường Vĩnh Yên, Tỉnh Phú Thọ, Việt Nam</v>
          </cell>
          <cell r="N1114">
            <v>60</v>
          </cell>
          <cell r="O1114" t="b">
            <v>0</v>
          </cell>
          <cell r="P1114" t="str">
            <v>CÔNG TY TNHH MTV THƯƠNG MẠI VÀ DỊCH VỤ NGỌC THƠM</v>
          </cell>
          <cell r="Q1114" t="str">
            <v>Miền Bắc</v>
          </cell>
          <cell r="R1114" t="str">
            <v>WIN</v>
          </cell>
        </row>
        <row r="1115">
          <cell r="A1115" t="str">
            <v>WIN-HNM-01-030</v>
          </cell>
          <cell r="B1115" t="str">
            <v>CHI NHÁNH HÀ NAM - CÔNG TY CỔ PHẦN DỊCH VỤ THƯƠNG MẠI TỔNG HỢP WINCOMMERCE</v>
          </cell>
          <cell r="D1115" t="str">
            <v>Hà Nam</v>
          </cell>
          <cell r="I1115" t="str">
            <v>MIENBAC;WIN</v>
          </cell>
          <cell r="L1115" t="str">
            <v>0104918404-030</v>
          </cell>
          <cell r="M1115" t="str">
            <v>TTTM Vincom Hà Nam, Phường Phủ Lý, Tỉnh Ninh Bình, Việt Nam</v>
          </cell>
          <cell r="N1115">
            <v>60</v>
          </cell>
          <cell r="O1115" t="b">
            <v>0</v>
          </cell>
          <cell r="P1115" t="str">
            <v>CÔNG TY TNHH MTV THƯƠNG MẠI VÀ DỊCH VỤ NGỌC THƠM</v>
          </cell>
          <cell r="Q1115" t="str">
            <v>Miền Bắc</v>
          </cell>
          <cell r="R1115" t="str">
            <v>WIN</v>
          </cell>
        </row>
        <row r="1116">
          <cell r="A1116" t="str">
            <v>WIN-BNH-01-031</v>
          </cell>
          <cell r="B1116" t="str">
            <v>CHI NHÁNH BẮC NINH - CÔNG TY CỔ PHẦN DỊCH VỤ THƯƠNG MẠI TỔNG HỢP WINCOMMERCE</v>
          </cell>
          <cell r="D1116" t="str">
            <v>Bắc Ninh</v>
          </cell>
          <cell r="I1116" t="str">
            <v>MIENBAC;WIN</v>
          </cell>
          <cell r="L1116" t="str">
            <v>0104918404-031</v>
          </cell>
          <cell r="M1116" t="str">
            <v>Đường Lê Quang Đạo, Phường Từ Sơn, tỉnh Bắc Ninh, Việt Nam</v>
          </cell>
          <cell r="N1116">
            <v>60</v>
          </cell>
          <cell r="O1116" t="b">
            <v>0</v>
          </cell>
          <cell r="P1116" t="str">
            <v>CÔNG TY TNHH MTV THƯƠNG MẠI VÀ DỊCH VỤ NGỌC THƠM</v>
          </cell>
          <cell r="Q1116" t="str">
            <v>Miền Bắc</v>
          </cell>
          <cell r="R1116" t="str">
            <v>WIN</v>
          </cell>
        </row>
        <row r="1117">
          <cell r="A1117" t="str">
            <v>WIN-HBH-01-034</v>
          </cell>
          <cell r="B1117" t="str">
            <v>CHI NHÁNH HÒA BÌNH - CÔNG TY CỔ PHẦN DỊCH VỤ THƯƠNG MẠI TỔNG HỢP WINCOMMERCE</v>
          </cell>
          <cell r="D1117" t="str">
            <v>Hòa Bình</v>
          </cell>
          <cell r="I1117" t="str">
            <v>MIENBAC;WIN</v>
          </cell>
          <cell r="L1117" t="str">
            <v>0104918404-034</v>
          </cell>
          <cell r="M1117" t="str">
            <v>Tầng 2, TTTM Vincom Plaza Hòa Bình, Phường Hòa Bình, Tỉnh Phú Thọ, Việt Nam</v>
          </cell>
          <cell r="N1117">
            <v>60</v>
          </cell>
          <cell r="O1117" t="b">
            <v>0</v>
          </cell>
          <cell r="P1117" t="str">
            <v>CÔNG TY TNHH MTV THƯƠNG MẠI VÀ DỊCH VỤ NGỌC THƠM</v>
          </cell>
          <cell r="Q1117" t="str">
            <v>Miền Bắc</v>
          </cell>
          <cell r="R1117" t="str">
            <v>WIN</v>
          </cell>
        </row>
        <row r="1118">
          <cell r="A1118" t="str">
            <v>WIN-YBI-01-035</v>
          </cell>
          <cell r="B1118" t="str">
            <v>CHI NHÁNH YÊN BÁI - CÔNG TY CỔ PHẦN DỊCH VỤ THƯƠNG MẠI TỔNG HỢP WINCOMMERCE</v>
          </cell>
          <cell r="D1118" t="str">
            <v>Yên Bái</v>
          </cell>
          <cell r="I1118" t="str">
            <v>MIENBAC;WIN</v>
          </cell>
          <cell r="L1118" t="str">
            <v>0104918404-035</v>
          </cell>
          <cell r="M1118" t="str">
            <v>TTTM Vincom Yên Bái, Đường Thành Công, Phường Yên Bái, Tỉnh Lào Cai, Việt Nam</v>
          </cell>
          <cell r="N1118">
            <v>60</v>
          </cell>
          <cell r="O1118" t="b">
            <v>0</v>
          </cell>
          <cell r="P1118" t="str">
            <v>CÔNG TY TNHH MTV THƯƠNG MẠI VÀ DỊCH VỤ NGỌC THƠM</v>
          </cell>
          <cell r="Q1118" t="str">
            <v>Miền Bắc</v>
          </cell>
          <cell r="R1118" t="str">
            <v>WIN</v>
          </cell>
        </row>
        <row r="1119">
          <cell r="A1119" t="str">
            <v>WIN-TQG-01-038</v>
          </cell>
          <cell r="B1119" t="str">
            <v>CHI NHÁNH TUYÊN QUANG - CÔNG TY CỔ PHẦN DỊCH VỤ THƯƠNG MẠI TỔNG HỢP WINCOMMERCE</v>
          </cell>
          <cell r="D1119" t="str">
            <v>Tuyên Quang</v>
          </cell>
          <cell r="I1119" t="str">
            <v>MIENBAC;WIN</v>
          </cell>
          <cell r="L1119" t="str">
            <v>0104918404-038</v>
          </cell>
          <cell r="M1119" t="str">
            <v>Tầng 2, TTTM Vincom Tuyên Quang, Số 260 đường Quang Trung, Phường Minh Xuân, Tỉnh Tuyên Quang, Việt Nam</v>
          </cell>
          <cell r="N1119">
            <v>60</v>
          </cell>
          <cell r="O1119" t="b">
            <v>0</v>
          </cell>
          <cell r="P1119" t="str">
            <v>CÔNG TY TNHH MTV THƯƠNG MẠI VÀ DỊCH VỤ NGỌC THƠM</v>
          </cell>
          <cell r="Q1119" t="str">
            <v>Miền Bắc</v>
          </cell>
          <cell r="R1119" t="str">
            <v>WIN</v>
          </cell>
        </row>
        <row r="1120">
          <cell r="A1120" t="str">
            <v>WIN-TBH-01-044</v>
          </cell>
          <cell r="B1120" t="str">
            <v>CHI NHÁNH THÁI BÌNH - CÔNG TY CỔ PHẦN DỊCH VỤ THƯƠNG MẠI TỔNG HỢP WINCOMMERCE</v>
          </cell>
          <cell r="D1120" t="str">
            <v>Thái Bình</v>
          </cell>
          <cell r="I1120" t="str">
            <v>MIENBAC;WIN</v>
          </cell>
          <cell r="L1120" t="str">
            <v>0104918404-044</v>
          </cell>
          <cell r="M1120" t="str">
            <v>Số 460, phố Lý Bôn, Phường Trần Hưng Đạo, Tỉnh Hưng Yên, Việt Nam</v>
          </cell>
          <cell r="N1120">
            <v>60</v>
          </cell>
          <cell r="O1120" t="b">
            <v>0</v>
          </cell>
          <cell r="P1120" t="str">
            <v>CÔNG TY TNHH MTV THƯƠNG MẠI VÀ DỊCH VỤ NGỌC THƠM</v>
          </cell>
          <cell r="Q1120" t="str">
            <v>Miền Bắc</v>
          </cell>
          <cell r="R1120" t="str">
            <v>WIN</v>
          </cell>
        </row>
        <row r="1121">
          <cell r="A1121" t="str">
            <v>WIN-QBH-01-045</v>
          </cell>
          <cell r="B1121" t="str">
            <v>CHI NHÁNH QUẢNG BÌNH - CÔNG TY CỔ PHẦN DỊCH VỤ THƯƠNG MẠI TỔNG HỢP WINCOMMERCE</v>
          </cell>
          <cell r="D1121" t="str">
            <v>Quảng Bình</v>
          </cell>
          <cell r="I1121" t="str">
            <v>MIENBAC;WIN</v>
          </cell>
          <cell r="L1121" t="str">
            <v>0104918404-045</v>
          </cell>
          <cell r="M1121" t="str">
            <v>TTTM Đồng Hới, Đường Quách Xuân Kỳ, Phường Đồng Hới, Tỉnh Quảng Trị, Việt Nam</v>
          </cell>
          <cell r="N1121">
            <v>60</v>
          </cell>
          <cell r="O1121" t="b">
            <v>0</v>
          </cell>
          <cell r="P1121" t="str">
            <v>CÔNG TY TNHH MTV THƯƠNG MẠI VÀ DỊCH VỤ NGỌC THƠM</v>
          </cell>
          <cell r="Q1121" t="str">
            <v>Miền Bắc</v>
          </cell>
          <cell r="R1121" t="str">
            <v>WIN</v>
          </cell>
        </row>
        <row r="1122">
          <cell r="A1122" t="str">
            <v>WIN-SLA-01-049</v>
          </cell>
          <cell r="B1122" t="str">
            <v>CHI NHÁNH SƠN LA - CÔNG TY CỔ PHẦN DỊCH VỤ THƯƠNG MẠI TỔNG HỢP WINCOMMERCE</v>
          </cell>
          <cell r="D1122" t="str">
            <v>Sơn La</v>
          </cell>
          <cell r="I1122" t="str">
            <v>MIENBAC;WIN</v>
          </cell>
          <cell r="L1122" t="str">
            <v>0104918404-049</v>
          </cell>
          <cell r="M1122" t="str">
            <v>TTTM Vincom Sơn La, Tổ 3, Phường Tô Hiệu, Tỉnh Sơn La, Việt Nam</v>
          </cell>
          <cell r="N1122">
            <v>60</v>
          </cell>
          <cell r="O1122" t="b">
            <v>0</v>
          </cell>
          <cell r="P1122" t="str">
            <v>CÔNG TY TNHH MTV THƯƠNG MẠI VÀ DỊCH VỤ NGỌC THƠM</v>
          </cell>
          <cell r="Q1122" t="str">
            <v>Miền Bắc</v>
          </cell>
          <cell r="R1122" t="str">
            <v>WIN</v>
          </cell>
        </row>
        <row r="1123">
          <cell r="A1123" t="str">
            <v>WIN-LSN-01-052</v>
          </cell>
          <cell r="B1123" t="str">
            <v>CHI NHÁNH LẠNG SƠN - CÔNG TY CỔ PHẦN DỊCH VỤ THƯƠNG MẠI TỔNG HỢP WINCOMMERCE</v>
          </cell>
          <cell r="D1123" t="str">
            <v>Lạng Sơn</v>
          </cell>
          <cell r="I1123" t="str">
            <v>MIENBAC;WIN</v>
          </cell>
          <cell r="L1123" t="str">
            <v>0104918404-052</v>
          </cell>
          <cell r="M1123" t="str">
            <v>TTTM Vincom Lạng Sơn, Cầu Kỳ Lừa, Phường Lương Văn Tri, Tỉnh Lạng Sơn, Việt Nam</v>
          </cell>
          <cell r="N1123">
            <v>60</v>
          </cell>
          <cell r="O1123" t="b">
            <v>0</v>
          </cell>
          <cell r="P1123" t="str">
            <v>CÔNG TY TNHH MTV THƯƠNG MẠI VÀ DỊCH VỤ NGỌC THƠM</v>
          </cell>
          <cell r="Q1123" t="str">
            <v>Miền Bắc</v>
          </cell>
          <cell r="R1123" t="str">
            <v>WIN</v>
          </cell>
        </row>
        <row r="1124">
          <cell r="A1124" t="str">
            <v>WIN-HYN-01-056</v>
          </cell>
          <cell r="B1124" t="str">
            <v>CHI NHÁNH HƯNG YÊN - CÔNG TY CỔ PHẦN DỊCH VỤ THƯƠNG MẠI TỔNG HỢP WINCOMMERCE</v>
          </cell>
          <cell r="D1124" t="str">
            <v>Hưng Yên</v>
          </cell>
          <cell r="I1124" t="str">
            <v>MIENBAC;WIN</v>
          </cell>
          <cell r="L1124" t="str">
            <v>0104918404-056</v>
          </cell>
          <cell r="M1124" t="str">
            <v>Căn RA1, Tầng 01, Tòa A1 Khu căn hộ Rừng Cọ, KĐT TM và DL Văn Giang, Xã Phụng Công, Tỉnh Hưng Yên, Việt Nam</v>
          </cell>
          <cell r="N1124">
            <v>60</v>
          </cell>
          <cell r="O1124" t="b">
            <v>0</v>
          </cell>
          <cell r="P1124" t="str">
            <v>CÔNG TY TNHH MTV THƯƠNG MẠI VÀ DỊCH VỤ NGỌC THƠM</v>
          </cell>
          <cell r="Q1124" t="str">
            <v>Miền Bắc</v>
          </cell>
          <cell r="R1124" t="str">
            <v>WIN</v>
          </cell>
        </row>
        <row r="1125">
          <cell r="A1125" t="str">
            <v>WIN-NAN-01-058</v>
          </cell>
          <cell r="B1125" t="str">
            <v>CHI NHÁNH NGHỆ AN - CÔNG TY CỔ PHẦN DỊCH VỤ THƯƠNG MẠI TỔNG HỢP WINCOMMERCE</v>
          </cell>
          <cell r="D1125" t="str">
            <v>Nghệ An</v>
          </cell>
          <cell r="I1125" t="str">
            <v>MIENBAC;WIN</v>
          </cell>
          <cell r="L1125" t="str">
            <v>0104918404-058</v>
          </cell>
          <cell r="M1125" t="str">
            <v>Vincom+ Nam Đàn, Xã Vạn An, Tỉnh Nghệ An, Việt Nam</v>
          </cell>
          <cell r="N1125">
            <v>60</v>
          </cell>
          <cell r="O1125" t="b">
            <v>0</v>
          </cell>
          <cell r="P1125" t="str">
            <v>CÔNG TY TNHH MTV THƯƠNG MẠI VÀ DỊCH VỤ NGỌC THƠM</v>
          </cell>
          <cell r="Q1125" t="str">
            <v>Miền Bắc</v>
          </cell>
          <cell r="R1125" t="str">
            <v>WIN</v>
          </cell>
        </row>
        <row r="1126">
          <cell r="A1126" t="str">
            <v>WIN-TNN-01-059</v>
          </cell>
          <cell r="B1126" t="str">
            <v>CHI NHÁNH THÁI NGUYÊN - CÔNG TY CỔ PHẦN DỊCH VỤ THƯƠNG MẠI TỔNG HỢP WINCOMMERCE</v>
          </cell>
          <cell r="D1126" t="str">
            <v>Thái Nguyên</v>
          </cell>
          <cell r="I1126" t="str">
            <v>MIENBAC;WIN</v>
          </cell>
          <cell r="L1126" t="str">
            <v>0104918404-059</v>
          </cell>
          <cell r="M1126" t="str">
            <v>TTTM Vincom Thái Nguyên, Đường Lương Ngọc Quyến, Phường Phan Đình Phùng, Tỉnh Thái Nguyên, Việt Nam</v>
          </cell>
          <cell r="N1126">
            <v>60</v>
          </cell>
          <cell r="O1126" t="b">
            <v>0</v>
          </cell>
          <cell r="P1126" t="str">
            <v>CÔNG TY TNHH MTV THƯƠNG MẠI VÀ DỊCH VỤ NGỌC THƠM</v>
          </cell>
          <cell r="Q1126" t="str">
            <v>Miền Bắc</v>
          </cell>
          <cell r="R1126" t="str">
            <v>WIN</v>
          </cell>
        </row>
        <row r="1127">
          <cell r="A1127" t="str">
            <v>WIN-NDH-01-064</v>
          </cell>
          <cell r="B1127" t="str">
            <v>CHI NHÁNH NAM ĐỊNH - CÔNG TY CỔ PHẦN DỊCH VỤ THƯƠNG MẠI TỔNG HỢP WINCOMMERCE</v>
          </cell>
          <cell r="D1127" t="str">
            <v>Nam Định</v>
          </cell>
          <cell r="I1127" t="str">
            <v>MIENBAC;WIN</v>
          </cell>
          <cell r="L1127" t="str">
            <v>0104918404-064</v>
          </cell>
          <cell r="M1127" t="str">
            <v>186 Hùng Vương, Phường Nam Định, Tỉnh Ninh Bình, Việt Nam</v>
          </cell>
          <cell r="N1127">
            <v>60</v>
          </cell>
          <cell r="O1127" t="b">
            <v>0</v>
          </cell>
          <cell r="P1127" t="str">
            <v>CÔNG TY TNHH MTV THƯƠNG MẠI VÀ DỊCH VỤ NGỌC THƠM</v>
          </cell>
          <cell r="Q1127" t="str">
            <v>Miền Bắc</v>
          </cell>
          <cell r="R1127" t="str">
            <v>WIN</v>
          </cell>
        </row>
        <row r="1128">
          <cell r="A1128" t="str">
            <v>WIN-BGG-01-065</v>
          </cell>
          <cell r="B1128" t="str">
            <v>CHI NHÁNH BẮC GIANG - CÔNG TY CỔ PHẦN DỊCH VỤ THƯƠNG MẠI TỔNG HỢP WINCOMMERCE</v>
          </cell>
          <cell r="D1128" t="str">
            <v>Bắc Giang</v>
          </cell>
          <cell r="I1128" t="str">
            <v>MIENBAC;WIN</v>
          </cell>
          <cell r="L1128" t="str">
            <v>0104918404-065</v>
          </cell>
          <cell r="M1128" t="str">
            <v>545 Lê Lợi, Phường Bắc Giang, Tỉnh Bắc Ninh, Việt Nam</v>
          </cell>
          <cell r="N1128">
            <v>60</v>
          </cell>
          <cell r="O1128" t="b">
            <v>0</v>
          </cell>
          <cell r="P1128" t="str">
            <v>CÔNG TY TNHH MTV THƯƠNG MẠI VÀ DỊCH VỤ NGỌC THƠM</v>
          </cell>
          <cell r="Q1128" t="str">
            <v>Miền Bắc</v>
          </cell>
          <cell r="R1128" t="str">
            <v>WIN</v>
          </cell>
        </row>
        <row r="1129">
          <cell r="A1129" t="str">
            <v>WIN-LCI-01-072</v>
          </cell>
          <cell r="B1129" t="str">
            <v>CHI NHÁNH LÀO CAI - CÔNG TY CỔ PHẦN DỊCH VỤ THƯƠNG MẠI TỔNG HỢP WINCOMMERCE</v>
          </cell>
          <cell r="D1129" t="str">
            <v>Lào Cai</v>
          </cell>
          <cell r="I1129" t="str">
            <v>MIENBAC;WIN</v>
          </cell>
          <cell r="L1129" t="str">
            <v>0104918404-072</v>
          </cell>
          <cell r="M1129" t="str">
            <v>Số 02-04 Võ Nguyên Giáp, Phường Cam Đường, Tỉnh Lào Cai, Việt Nam</v>
          </cell>
          <cell r="N1129">
            <v>60</v>
          </cell>
          <cell r="O1129" t="b">
            <v>0</v>
          </cell>
          <cell r="P1129" t="str">
            <v>CÔNG TY TNHH MTV THƯƠNG MẠI VÀ DỊCH VỤ NGỌC THƠM</v>
          </cell>
          <cell r="Q1129" t="str">
            <v>Miền Bắc</v>
          </cell>
          <cell r="R1129" t="str">
            <v>WIN</v>
          </cell>
        </row>
        <row r="1130">
          <cell r="A1130" t="str">
            <v>WIN-HGG-01-091</v>
          </cell>
          <cell r="B1130" t="str">
            <v>CHI NHÁNH HÀ GIANG - CÔNG TY CỔ PHẦN DỊCH VỤ THƯƠNG MẠI TỔNG HỢP WINCOMMERCE</v>
          </cell>
          <cell r="D1130" t="str">
            <v>Hà Giang</v>
          </cell>
          <cell r="I1130" t="str">
            <v>MIENBAC;WIN</v>
          </cell>
          <cell r="L1130" t="str">
            <v>0104918404-091</v>
          </cell>
          <cell r="M1130" t="str">
            <v>89 Nguyễn Thái Học, Phường Hà Giang 2, Tỉnh Tuyên Quang, Việt Nam</v>
          </cell>
          <cell r="N1130">
            <v>60</v>
          </cell>
          <cell r="O1130" t="b">
            <v>0</v>
          </cell>
          <cell r="P1130" t="str">
            <v>CÔNG TY TNHH MTV THƯƠNG MẠI VÀ DỊCH VỤ NGỌC THƠM</v>
          </cell>
          <cell r="Q1130" t="str">
            <v>Miền Bắc</v>
          </cell>
          <cell r="R1130" t="str">
            <v>WIN</v>
          </cell>
        </row>
        <row r="1131">
          <cell r="A1131" t="str">
            <v>WIN-BKN-01-093</v>
          </cell>
          <cell r="B1131" t="str">
            <v>CHI NHÁNH BẮC KẠN - CÔNG TY CỔ PHẦN DỊCH VỤ THƯƠNG MẠI TỔNG HỢP WINCOMMERCE</v>
          </cell>
          <cell r="D1131" t="str">
            <v>Bắc Kạn</v>
          </cell>
          <cell r="I1131" t="str">
            <v>MIENBAC;WIN</v>
          </cell>
          <cell r="L1131" t="str">
            <v>0104918404-093</v>
          </cell>
          <cell r="M1131" t="str">
            <v>Tầng 2 và 3, TTTM Vincom Bắc Kạn, đường Trường Chinh, Phường Đức Xuân, Tỉnh Thái Nguyên, Việt Nam</v>
          </cell>
          <cell r="N1131">
            <v>60</v>
          </cell>
          <cell r="O1131" t="b">
            <v>0</v>
          </cell>
          <cell r="P1131" t="str">
            <v>CÔNG TY TNHH MTV THƯƠNG MẠI VÀ DỊCH VỤ NGỌC THƠM</v>
          </cell>
          <cell r="Q1131" t="str">
            <v>Miền Bắc</v>
          </cell>
          <cell r="R1131" t="str">
            <v>WIN</v>
          </cell>
        </row>
        <row r="1132">
          <cell r="A1132" t="str">
            <v>WIN-LCU-01-094</v>
          </cell>
          <cell r="B1132" t="str">
            <v>CHI NHÁNH LAI CHÂU - CÔNG TY CỔ PHẦN DỊCH VỤ THƯƠNG MẠI TỔNG HỢP WINCOMMERCE</v>
          </cell>
          <cell r="D1132" t="str">
            <v>Lai Châu</v>
          </cell>
          <cell r="I1132" t="str">
            <v>MIENBAC;WIN</v>
          </cell>
          <cell r="L1132" t="str">
            <v>0104918404-094</v>
          </cell>
          <cell r="M1132" t="str">
            <v>Đường Điện Biên Phủ, Tổ 9, Phường Tân Phong, Tỉnh Lai Châu, Việt Nam</v>
          </cell>
          <cell r="N1132">
            <v>60</v>
          </cell>
          <cell r="O1132" t="b">
            <v>0</v>
          </cell>
          <cell r="P1132" t="str">
            <v>CÔNG TY TNHH MTV THƯƠNG MẠI VÀ DỊCH VỤ NGỌC THƠM</v>
          </cell>
          <cell r="Q1132" t="str">
            <v>Miền Bắc</v>
          </cell>
          <cell r="R1132" t="str">
            <v>WIN</v>
          </cell>
        </row>
        <row r="1133">
          <cell r="A1133" t="str">
            <v>WIN-CBG-01-095</v>
          </cell>
          <cell r="B1133" t="str">
            <v>CHI NHÁNH CAO BẰNG - CÔNG TY CỔ PHẦN DỊCH VỤ THƯƠNG MẠI TỔNG HỢP WINCOMMERCE</v>
          </cell>
          <cell r="D1133" t="str">
            <v>Cao Bằng</v>
          </cell>
          <cell r="I1133" t="str">
            <v>MIENBAC;WIN</v>
          </cell>
          <cell r="L1133" t="str">
            <v>0104918404-095</v>
          </cell>
          <cell r="M1133" t="str">
            <v>Số 39 Phố Cũ, Phường Thục Phán, Tỉnh Cao Bằng, Việt Nam</v>
          </cell>
          <cell r="N1133">
            <v>60</v>
          </cell>
          <cell r="O1133" t="b">
            <v>0</v>
          </cell>
          <cell r="P1133" t="str">
            <v>CÔNG TY TNHH MTV THƯƠNG MẠI VÀ DỊCH VỤ NGỌC THƠM</v>
          </cell>
          <cell r="Q1133" t="str">
            <v>Miền Bắc</v>
          </cell>
          <cell r="R1133" t="str">
            <v>WIN</v>
          </cell>
        </row>
        <row r="1134">
          <cell r="A1134" t="str">
            <v>WIN-DBN-01-096</v>
          </cell>
          <cell r="B1134" t="str">
            <v>CHI NHÁNH ĐIỆN BIÊN - CÔNG TY CỔ PHẦN DỊCH VỤ THƯƠNG MẠI TỔNG HỢP WINCOMMERCE</v>
          </cell>
          <cell r="D1134" t="str">
            <v>Điện Biên</v>
          </cell>
          <cell r="I1134" t="str">
            <v>MIENBAC;WIN</v>
          </cell>
          <cell r="L1134" t="str">
            <v>0104918404-096</v>
          </cell>
          <cell r="M1134" t="str">
            <v>Số nhà 310 Trường Chinh, Tổ dân phố 06, Phường Điện Biên Phủ, Tỉnh Điện Biên, Việt Nam</v>
          </cell>
          <cell r="N1134">
            <v>60</v>
          </cell>
          <cell r="O1134" t="b">
            <v>0</v>
          </cell>
          <cell r="P1134" t="str">
            <v>C6 HÀ NỘI</v>
          </cell>
          <cell r="Q1134" t="str">
            <v>Miền Bắc</v>
          </cell>
          <cell r="R1134" t="str">
            <v>WIN</v>
          </cell>
        </row>
        <row r="1135">
          <cell r="A1135" t="str">
            <v>WIN-HNI-HDG-1530</v>
          </cell>
          <cell r="B1135" t="str">
            <v>CN HÀ NỘI - wincommerce</v>
          </cell>
          <cell r="C1135" t="str">
            <v/>
          </cell>
          <cell r="D1135" t="str">
            <v>Thành phố Hà Nội</v>
          </cell>
          <cell r="E1135" t="str">
            <v>Quận Hà Đông</v>
          </cell>
          <cell r="G1135" t="str">
            <v>HN004</v>
          </cell>
          <cell r="H1135" t="str">
            <v>Hoàng Thanh Huy</v>
          </cell>
          <cell r="I1135" t="str">
            <v>MIENBAC;WIN</v>
          </cell>
          <cell r="J1135" t="str">
            <v/>
          </cell>
          <cell r="M1135" t="str">
            <v>Phố Xa La, P. Phúc La, Hà Đông, Hà Nội</v>
          </cell>
          <cell r="N1135">
            <v>60</v>
          </cell>
          <cell r="O1135" t="b">
            <v>0</v>
          </cell>
          <cell r="P1135" t="str">
            <v>C6 HÀ NỘI</v>
          </cell>
          <cell r="Q1135" t="str">
            <v>Miền Bắc</v>
          </cell>
          <cell r="R1135" t="str">
            <v>WIN</v>
          </cell>
        </row>
        <row r="1136">
          <cell r="A1136" t="str">
            <v>WIN-HNI-CGY-1531</v>
          </cell>
          <cell r="B1136" t="str">
            <v>CN HÀ NỘI - CÔNG TY CỔ PHẦN DỊCH VỤ THƯƠNG MẠI TỔNG HỢP WINCOMMERCE</v>
          </cell>
          <cell r="C1136" t="str">
            <v/>
          </cell>
          <cell r="D1136" t="str">
            <v>Thành phố Hà Nội</v>
          </cell>
          <cell r="E1136" t="str">
            <v>Quận Cầu Giấy</v>
          </cell>
          <cell r="G1136" t="str">
            <v>HN004</v>
          </cell>
          <cell r="H1136" t="str">
            <v>Hoàng Thanh Huy</v>
          </cell>
          <cell r="I1136" t="str">
            <v>MIENBAC;WIN</v>
          </cell>
          <cell r="J1136" t="str">
            <v/>
          </cell>
          <cell r="M1136" t="str">
            <v>Tòa Nhà 28T Làng QT Thăng Long, Trần Đăng Ninh,  Quận Cầu Giấy, Hà Nội</v>
          </cell>
          <cell r="N1136">
            <v>60</v>
          </cell>
          <cell r="O1136" t="b">
            <v>0</v>
          </cell>
          <cell r="P1136" t="str">
            <v>C6 HÀ NỘI</v>
          </cell>
          <cell r="Q1136" t="str">
            <v>Miền Bắc</v>
          </cell>
          <cell r="R1136" t="str">
            <v>WIN</v>
          </cell>
        </row>
        <row r="1137">
          <cell r="A1137" t="str">
            <v>WIN-HNI-TXN-1532</v>
          </cell>
          <cell r="B1137" t="str">
            <v>CN HÀ NỘI - wincommerce</v>
          </cell>
          <cell r="C1137" t="str">
            <v/>
          </cell>
          <cell r="D1137" t="str">
            <v>Thành phố Hà Nội</v>
          </cell>
          <cell r="E1137" t="str">
            <v>Quận Thanh Xuân</v>
          </cell>
          <cell r="G1137" t="str">
            <v>HN008</v>
          </cell>
          <cell r="H1137" t="str">
            <v>Nguyễn Minh Sơn</v>
          </cell>
          <cell r="I1137" t="str">
            <v>MIENBAC;WIN</v>
          </cell>
          <cell r="J1137" t="str">
            <v/>
          </cell>
          <cell r="M1137" t="str">
            <v>Tầng Hầm 2,  B2 Royal City, 72A Nguyễn Trãi,  Quận Thanh Xuân, Hà Nội</v>
          </cell>
          <cell r="N1137">
            <v>60</v>
          </cell>
          <cell r="O1137" t="b">
            <v>0</v>
          </cell>
          <cell r="P1137" t="str">
            <v>C6 HÀ NỘI</v>
          </cell>
          <cell r="Q1137" t="str">
            <v>Miền Bắc</v>
          </cell>
          <cell r="R1137" t="str">
            <v>WIN</v>
          </cell>
        </row>
        <row r="1138">
          <cell r="A1138" t="str">
            <v>WIN-HNI-CGY-1533</v>
          </cell>
          <cell r="B1138" t="str">
            <v>CN HÀ NỘI - CÔNG TY CỔ PHẦN DỊCH VỤ THƯƠNG MẠI TỔNG HỢP WINCOMMERCE</v>
          </cell>
          <cell r="C1138" t="str">
            <v/>
          </cell>
          <cell r="D1138" t="str">
            <v>Thành phố Hà Nội</v>
          </cell>
          <cell r="E1138" t="str">
            <v>Quận Cầu Giấy</v>
          </cell>
          <cell r="G1138" t="str">
            <v>HN004</v>
          </cell>
          <cell r="H1138" t="str">
            <v>Hoàng Thanh Huy</v>
          </cell>
          <cell r="I1138" t="str">
            <v>MIENBAC;WIN</v>
          </cell>
          <cell r="J1138" t="str">
            <v/>
          </cell>
          <cell r="M1138" t="str">
            <v>Tầng B1 N05, KĐT Trung Hòa Nhân Chính, Hoàng Đạo Thúy,  Quận Cầu Giấy, Hà Nội</v>
          </cell>
          <cell r="N1138">
            <v>60</v>
          </cell>
          <cell r="O1138" t="b">
            <v>0</v>
          </cell>
          <cell r="P1138" t="str">
            <v>C6 HÀ NỘI</v>
          </cell>
          <cell r="Q1138" t="str">
            <v>Miền Bắc</v>
          </cell>
          <cell r="R1138" t="str">
            <v>WIN</v>
          </cell>
        </row>
        <row r="1139">
          <cell r="A1139" t="str">
            <v>WIN-HNI-HBT-1535</v>
          </cell>
          <cell r="B1139" t="str">
            <v>CN HÀ NỘI - CÔNG TY CỔ PHẦN DỊCH VỤ THƯƠNG MẠI TỔNG HỢP WINCOMMERCE</v>
          </cell>
          <cell r="C1139" t="str">
            <v/>
          </cell>
          <cell r="D1139" t="str">
            <v>Thành phố Hà Nội</v>
          </cell>
          <cell r="E1139" t="str">
            <v>Quận Hai Bà Trưng</v>
          </cell>
          <cell r="G1139" t="str">
            <v>HN003</v>
          </cell>
          <cell r="H1139" t="str">
            <v>Nguyễn Văn Thạch</v>
          </cell>
          <cell r="I1139" t="str">
            <v>MIENBAC;WIN</v>
          </cell>
          <cell r="J1139" t="str">
            <v/>
          </cell>
          <cell r="M1139" t="str">
            <v>Tầng B1, Times City, 458 Minh Khai,  Quận Hai Bà Trưng, Hà Nội</v>
          </cell>
          <cell r="N1139">
            <v>60</v>
          </cell>
          <cell r="O1139" t="b">
            <v>0</v>
          </cell>
          <cell r="P1139" t="str">
            <v>C6 HÀ NỘI</v>
          </cell>
          <cell r="Q1139" t="str">
            <v>Miền Bắc</v>
          </cell>
          <cell r="R1139" t="str">
            <v>WIN</v>
          </cell>
        </row>
        <row r="1140">
          <cell r="A1140" t="str">
            <v>WIN-HNI-HBT-1539</v>
          </cell>
          <cell r="B1140" t="str">
            <v>CN HÀ NỘI - CÔNG TY CỔ PHẦN DỊCH VỤ THƯƠNG MẠI TỔNG HỢP WINCOMMERCE</v>
          </cell>
          <cell r="C1140" t="str">
            <v/>
          </cell>
          <cell r="D1140" t="str">
            <v>Thành phố Hà Nội</v>
          </cell>
          <cell r="E1140" t="str">
            <v>Quận Hai Bà Trưng</v>
          </cell>
          <cell r="G1140" t="str">
            <v>HN003</v>
          </cell>
          <cell r="H1140" t="str">
            <v>Nguyễn Văn Thạch</v>
          </cell>
          <cell r="I1140" t="str">
            <v>MIENBAC;WIN</v>
          </cell>
          <cell r="J1140" t="str">
            <v/>
          </cell>
          <cell r="M1140" t="str">
            <v>Số 191 Bà Triệu, Q.Hai Bà Trưng, Hà Nội</v>
          </cell>
          <cell r="N1140">
            <v>60</v>
          </cell>
          <cell r="O1140" t="b">
            <v>0</v>
          </cell>
          <cell r="P1140" t="str">
            <v>C6 HÀ NỘI</v>
          </cell>
          <cell r="Q1140" t="str">
            <v>Miền Bắc</v>
          </cell>
          <cell r="R1140" t="str">
            <v>WIN</v>
          </cell>
        </row>
        <row r="1141">
          <cell r="A1141" t="str">
            <v>WIN-HNI-LBN-1541</v>
          </cell>
          <cell r="B1141" t="str">
            <v>CN HÀ NỘI - WINCOMMERCE</v>
          </cell>
          <cell r="C1141" t="str">
            <v/>
          </cell>
          <cell r="D1141" t="str">
            <v>Thành phố Hà Nội</v>
          </cell>
          <cell r="E1141" t="str">
            <v>Quận Long Biên</v>
          </cell>
          <cell r="G1141" t="str">
            <v>HN003</v>
          </cell>
          <cell r="H1141" t="str">
            <v>Nguyễn Văn Thạch</v>
          </cell>
          <cell r="I1141" t="str">
            <v>MIENBAC;WIN</v>
          </cell>
          <cell r="J1141" t="str">
            <v/>
          </cell>
          <cell r="M1141" t="str">
            <v>Trung tâm thương mại Vincom Plaza Long Biên. Đường Chu Huy Mân, Phường Việt Hưng, Long Biên, Hà Nội</v>
          </cell>
          <cell r="N1141">
            <v>60</v>
          </cell>
          <cell r="O1141" t="b">
            <v>0</v>
          </cell>
          <cell r="P1141" t="str">
            <v>C6 HÀ NỘI</v>
          </cell>
          <cell r="Q1141" t="str">
            <v>Miền Bắc</v>
          </cell>
          <cell r="R1141" t="str">
            <v>WIN</v>
          </cell>
        </row>
        <row r="1142">
          <cell r="A1142" t="str">
            <v>WIN-HNI-HDG-1542</v>
          </cell>
          <cell r="B1142" t="str">
            <v>CN HÀ NỘI - wincommerce</v>
          </cell>
          <cell r="C1142" t="str">
            <v/>
          </cell>
          <cell r="D1142" t="str">
            <v>Thành phố Hà Nội</v>
          </cell>
          <cell r="E1142" t="str">
            <v>Quận Hà Đông</v>
          </cell>
          <cell r="G1142" t="str">
            <v>HN004</v>
          </cell>
          <cell r="H1142" t="str">
            <v>Hoàng Thanh Huy</v>
          </cell>
          <cell r="I1142" t="str">
            <v>MIENBAC;WIN</v>
          </cell>
          <cell r="J1142" t="str">
            <v/>
          </cell>
          <cell r="M1142" t="str">
            <v>Tầng 1 Nhà CT7A, KĐT Văn Quán,  Quận Hà Đông, Hà Nội</v>
          </cell>
          <cell r="N1142">
            <v>60</v>
          </cell>
          <cell r="O1142" t="b">
            <v>0</v>
          </cell>
          <cell r="P1142" t="str">
            <v>C6 HÀ NỘI</v>
          </cell>
          <cell r="Q1142" t="str">
            <v>Miền Bắc</v>
          </cell>
          <cell r="R1142" t="str">
            <v>WIN</v>
          </cell>
        </row>
        <row r="1143">
          <cell r="A1143" t="str">
            <v>WIN-HNI-DDA-1553</v>
          </cell>
          <cell r="B1143" t="str">
            <v>CN HÀ NỘI - CÔNG TY CỔ PHẦN DỊCH VỤ THƯƠNG MẠI TỔNG HỢP WINCOMMERCE</v>
          </cell>
          <cell r="C1143" t="str">
            <v/>
          </cell>
          <cell r="D1143" t="str">
            <v>Thành phố Hà Nội</v>
          </cell>
          <cell r="E1143" t="str">
            <v>Quận Đống Đa</v>
          </cell>
          <cell r="G1143" t="str">
            <v>HN004</v>
          </cell>
          <cell r="H1143" t="str">
            <v>Hoàng Thanh Huy</v>
          </cell>
          <cell r="I1143" t="str">
            <v>MIENBAC;WIN</v>
          </cell>
          <cell r="J1143" t="str">
            <v/>
          </cell>
          <cell r="M1143" t="str">
            <v>54A Nguyễn Chí Thanh, Quận Đống Đa, HN</v>
          </cell>
          <cell r="N1143">
            <v>60</v>
          </cell>
          <cell r="O1143" t="b">
            <v>0</v>
          </cell>
          <cell r="P1143" t="str">
            <v>C6 HÀ NỘI</v>
          </cell>
          <cell r="Q1143" t="str">
            <v>Miền Bắc</v>
          </cell>
          <cell r="R1143" t="str">
            <v>WIN</v>
          </cell>
        </row>
        <row r="1144">
          <cell r="A1144" t="str">
            <v>WIN-HNI-DPG-1569</v>
          </cell>
          <cell r="B1144" t="str">
            <v>CN HÀ NỘI - wincommerce</v>
          </cell>
          <cell r="C1144" t="str">
            <v/>
          </cell>
          <cell r="D1144" t="str">
            <v>Thành phố Hà Nội</v>
          </cell>
          <cell r="E1144" t="str">
            <v>Huyện Đan Phượng</v>
          </cell>
          <cell r="G1144" t="str">
            <v>HN004</v>
          </cell>
          <cell r="H1144" t="str">
            <v>Hoàng Thanh Huy</v>
          </cell>
          <cell r="I1144" t="str">
            <v>MIENBAC;WIN</v>
          </cell>
          <cell r="J1144" t="str">
            <v/>
          </cell>
          <cell r="M1144" t="str">
            <v>Số 188 phố Tây Sơn, TT.Phùng, H.Đan Phượng, HN</v>
          </cell>
          <cell r="N1144">
            <v>60</v>
          </cell>
          <cell r="O1144" t="b">
            <v>0</v>
          </cell>
          <cell r="P1144" t="str">
            <v>C6 HÀ NỘI</v>
          </cell>
          <cell r="Q1144" t="str">
            <v>Miền Bắc</v>
          </cell>
          <cell r="R1144" t="str">
            <v>WIN</v>
          </cell>
        </row>
        <row r="1145">
          <cell r="A1145" t="str">
            <v>WIN-HNI-TH-1585</v>
          </cell>
          <cell r="B1145" t="str">
            <v>CN HÀ NỘI - CÔNG TY CỔ PHẦN DỊCH VỤ THƯƠNG MẠI TỔNG HỢP WINCOMMERCE</v>
          </cell>
          <cell r="C1145" t="str">
            <v/>
          </cell>
          <cell r="D1145" t="str">
            <v>Thành phố Hà Nội</v>
          </cell>
          <cell r="E1145" t="str">
            <v>Quận Tây Hồ</v>
          </cell>
          <cell r="G1145" t="str">
            <v>HN008</v>
          </cell>
          <cell r="H1145" t="str">
            <v>Nguyễn Minh Sơn</v>
          </cell>
          <cell r="I1145" t="str">
            <v>MIENBAC;WIN</v>
          </cell>
          <cell r="J1145" t="str">
            <v/>
          </cell>
          <cell r="M1145" t="str">
            <v>Nhà F, Ngõ 28 Xuân La. Phường Xuân La, Quận Tây Hồ, Hà Nội</v>
          </cell>
          <cell r="N1145">
            <v>60</v>
          </cell>
          <cell r="O1145" t="b">
            <v>0</v>
          </cell>
          <cell r="P1145" t="str">
            <v>C6 HÀ NỘI</v>
          </cell>
          <cell r="Q1145" t="str">
            <v>Miền Bắc</v>
          </cell>
          <cell r="R1145" t="str">
            <v>WIN</v>
          </cell>
        </row>
        <row r="1146">
          <cell r="A1146" t="str">
            <v>WIN-HNI-HDC-1588</v>
          </cell>
          <cell r="B1146" t="str">
            <v>CN HÀ NỘI - wincommerce</v>
          </cell>
          <cell r="C1146" t="str">
            <v/>
          </cell>
          <cell r="D1146" t="str">
            <v>Thành phố Hà Nội</v>
          </cell>
          <cell r="E1146" t="str">
            <v>Huyện Hoài Đức</v>
          </cell>
          <cell r="G1146" t="str">
            <v>HN004</v>
          </cell>
          <cell r="H1146" t="str">
            <v>Hoàng Thanh Huy</v>
          </cell>
          <cell r="I1146" t="str">
            <v>MIENBAC;WIN</v>
          </cell>
          <cell r="J1146" t="str">
            <v/>
          </cell>
          <cell r="M1146" t="str">
            <v>Khu đô thị Tân Tây Đô, Xã Tân Lập, Hoài Đức, TP. Hà Nội</v>
          </cell>
          <cell r="N1146">
            <v>60</v>
          </cell>
          <cell r="O1146" t="b">
            <v>0</v>
          </cell>
          <cell r="P1146" t="str">
            <v>C6 HÀ NỘI</v>
          </cell>
          <cell r="Q1146" t="str">
            <v>Miền Bắc</v>
          </cell>
          <cell r="R1146" t="str">
            <v>WIN</v>
          </cell>
        </row>
        <row r="1147">
          <cell r="A1147" t="str">
            <v>WIN-HNI-DDA-1589</v>
          </cell>
          <cell r="B1147" t="str">
            <v>CN HÀ NỘI - CÔNG TY CỔ PHẦN DỊCH VỤ THƯƠNG MẠI TỔNG HỢP WINCOMMERCE</v>
          </cell>
          <cell r="C1147" t="str">
            <v/>
          </cell>
          <cell r="D1147" t="str">
            <v>Thành phố Hà Nội</v>
          </cell>
          <cell r="E1147" t="str">
            <v>Quận Đống Đa</v>
          </cell>
          <cell r="G1147" t="str">
            <v>HN004</v>
          </cell>
          <cell r="H1147" t="str">
            <v>Hoàng Thanh Huy</v>
          </cell>
          <cell r="I1147" t="str">
            <v>MIENBAC;WIN</v>
          </cell>
          <cell r="J1147" t="str">
            <v/>
          </cell>
          <cell r="M1147" t="str">
            <v>Tầng B1, Vincom Center Phạm Ngọc Thạch, 2 Phạm Ngọc Thạch,  Quận Đống Đa, Hà Nội</v>
          </cell>
          <cell r="N1147">
            <v>60</v>
          </cell>
          <cell r="O1147" t="b">
            <v>0</v>
          </cell>
          <cell r="P1147" t="str">
            <v>C6 HÀ NỘI</v>
          </cell>
          <cell r="Q1147" t="str">
            <v>Miền Bắc</v>
          </cell>
          <cell r="R1147" t="str">
            <v>WIN</v>
          </cell>
        </row>
        <row r="1148">
          <cell r="A1148" t="str">
            <v>WIN-HNI-BTL-1590</v>
          </cell>
          <cell r="B1148" t="str">
            <v>CN HÀ NỘI - wincommerce</v>
          </cell>
          <cell r="C1148" t="str">
            <v/>
          </cell>
          <cell r="D1148" t="str">
            <v>Thành phố Hà Nội</v>
          </cell>
          <cell r="E1148" t="str">
            <v>Quận Bắc Từ Liêm</v>
          </cell>
          <cell r="G1148" t="str">
            <v>HN004</v>
          </cell>
          <cell r="H1148" t="str">
            <v>Hoàng Thanh Huy</v>
          </cell>
          <cell r="I1148" t="str">
            <v>MIENBAC;WIN</v>
          </cell>
          <cell r="J1148" t="str">
            <v/>
          </cell>
          <cell r="M1148" t="str">
            <v>Tầng B1, TTTM Vincom Plaza Bắc Từ Liêm, CC Green Stars, 234 Phạm Văn Đồng,  Quận Bắc Từ Liêm, Hà Nội</v>
          </cell>
          <cell r="N1148">
            <v>60</v>
          </cell>
          <cell r="O1148" t="b">
            <v>0</v>
          </cell>
          <cell r="P1148" t="str">
            <v>C6 HÀ NỘI</v>
          </cell>
          <cell r="Q1148" t="str">
            <v>Miền Bắc</v>
          </cell>
          <cell r="R1148" t="str">
            <v>WIN</v>
          </cell>
        </row>
        <row r="1149">
          <cell r="A1149" t="str">
            <v>WIN-HNI-DDA-1606</v>
          </cell>
          <cell r="B1149" t="str">
            <v>CN HÀ NỘI - WINCOMMERCE</v>
          </cell>
          <cell r="C1149" t="str">
            <v/>
          </cell>
          <cell r="D1149" t="str">
            <v>Thành phố Hà Nội</v>
          </cell>
          <cell r="E1149" t="str">
            <v>Quận Đống Đa</v>
          </cell>
          <cell r="G1149" t="str">
            <v>HN008</v>
          </cell>
          <cell r="H1149" t="str">
            <v>Nguyễn Minh Sơn</v>
          </cell>
          <cell r="I1149" t="str">
            <v>MIENBAC;WIN</v>
          </cell>
          <cell r="J1149" t="str">
            <v/>
          </cell>
          <cell r="M1149" t="str">
            <v>Ngõ 34 Hoàng Cầu, Chợ Dừa, Đống Đa, Đống Đa Hà Nội</v>
          </cell>
          <cell r="N1149">
            <v>60</v>
          </cell>
          <cell r="O1149" t="b">
            <v>0</v>
          </cell>
          <cell r="P1149" t="str">
            <v>C6 HÀ NỘI</v>
          </cell>
          <cell r="Q1149" t="str">
            <v>Miền Bắc</v>
          </cell>
          <cell r="R1149" t="str">
            <v>WIN</v>
          </cell>
        </row>
        <row r="1150">
          <cell r="A1150" t="str">
            <v>WIN-HNI-BDH-1608</v>
          </cell>
          <cell r="B1150" t="str">
            <v>CN HÀ NỘI - wincommerce</v>
          </cell>
          <cell r="C1150" t="str">
            <v/>
          </cell>
          <cell r="D1150" t="str">
            <v>Thành phố Hà Nội</v>
          </cell>
          <cell r="E1150" t="str">
            <v>Quận Ba Đình</v>
          </cell>
          <cell r="G1150" t="str">
            <v>HN004</v>
          </cell>
          <cell r="H1150" t="str">
            <v>Hoàng Thanh Huy</v>
          </cell>
          <cell r="I1150" t="str">
            <v>MIENBAC;WIN</v>
          </cell>
          <cell r="J1150" t="str">
            <v/>
          </cell>
          <cell r="M1150" t="str">
            <v>Tầng B1, TTTM VinCom Center Liễu Giai, Số 29 Liễu Giai, Phường Ngọc Khánh, Quận Ba Đình, Hà Nội</v>
          </cell>
          <cell r="N1150">
            <v>60</v>
          </cell>
          <cell r="O1150" t="b">
            <v>0</v>
          </cell>
          <cell r="P1150" t="str">
            <v>C6 HÀ NỘI</v>
          </cell>
          <cell r="Q1150" t="str">
            <v>Miền Bắc</v>
          </cell>
          <cell r="R1150" t="str">
            <v>WIN</v>
          </cell>
        </row>
        <row r="1151">
          <cell r="A1151" t="str">
            <v>WIN-HNI-BTL-1620</v>
          </cell>
          <cell r="B1151" t="str">
            <v>CN HÀ NỘI - wincommerce</v>
          </cell>
          <cell r="C1151" t="str">
            <v/>
          </cell>
          <cell r="D1151" t="str">
            <v>Thành phố Hà Nội</v>
          </cell>
          <cell r="E1151" t="str">
            <v>Quận Bắc Từ Liêm</v>
          </cell>
          <cell r="G1151" t="str">
            <v>HN004</v>
          </cell>
          <cell r="H1151" t="str">
            <v>Hoàng Thanh Huy</v>
          </cell>
          <cell r="I1151" t="str">
            <v>MIENBAC;WIN</v>
          </cell>
          <cell r="J1151" t="str">
            <v/>
          </cell>
          <cell r="M1151" t="str">
            <v>SO05A. tầng 1. Tòa A3 (CT03). KCH Vinhomes Gardenia. Hàm Nghi phường Cầu Diễn, Từ Liêm, Hà Nội</v>
          </cell>
          <cell r="N1151">
            <v>60</v>
          </cell>
          <cell r="O1151" t="b">
            <v>0</v>
          </cell>
          <cell r="P1151" t="str">
            <v>C6 HÀ NỘI</v>
          </cell>
          <cell r="Q1151" t="str">
            <v>Miền Bắc</v>
          </cell>
          <cell r="R1151" t="str">
            <v>WIN</v>
          </cell>
        </row>
        <row r="1152">
          <cell r="A1152" t="str">
            <v>WIN-HNI-NTL-1635</v>
          </cell>
          <cell r="B1152" t="str">
            <v>1635 - WM VCP HNI Skylake</v>
          </cell>
          <cell r="C1152" t="str">
            <v/>
          </cell>
          <cell r="D1152" t="str">
            <v>Thành phố Hà Nội</v>
          </cell>
          <cell r="E1152" t="str">
            <v>Quận Nam Từ Liêm</v>
          </cell>
          <cell r="G1152" t="str">
            <v>HN004</v>
          </cell>
          <cell r="H1152" t="str">
            <v>Hoàng Thanh Huy</v>
          </cell>
          <cell r="I1152" t="str">
            <v>MIENBAC;WIN</v>
          </cell>
          <cell r="J1152" t="str">
            <v/>
          </cell>
          <cell r="M1152" t="str">
            <v>Tầng 1, TTTM Vincom Plaza Skylake, Khu đô thị mới Cầu Giấy, phường Mỹ Đình 1, Quận Nam Từ Liêm, thành phố Hà Nội</v>
          </cell>
          <cell r="N1152">
            <v>60</v>
          </cell>
          <cell r="O1152" t="b">
            <v>0</v>
          </cell>
          <cell r="P1152" t="str">
            <v>C6 HÀ NỘI</v>
          </cell>
          <cell r="Q1152" t="str">
            <v>Miền Bắc</v>
          </cell>
          <cell r="R1152" t="str">
            <v>WIN</v>
          </cell>
        </row>
        <row r="1153">
          <cell r="A1153" t="str">
            <v>WIN-HNI-HMI-1644</v>
          </cell>
          <cell r="B1153" t="str">
            <v>CN HÀ NỘI - wincommerce</v>
          </cell>
          <cell r="C1153" t="str">
            <v/>
          </cell>
          <cell r="D1153" t="str">
            <v>Thành phố Hà Nội</v>
          </cell>
          <cell r="E1153" t="str">
            <v>Quận Hoàng Mai</v>
          </cell>
          <cell r="G1153" t="str">
            <v>HN003</v>
          </cell>
          <cell r="H1153" t="str">
            <v>Nguyễn Văn Thạch</v>
          </cell>
          <cell r="I1153" t="str">
            <v>MIENBAC;WIN</v>
          </cell>
          <cell r="J1153" t="str">
            <v/>
          </cell>
          <cell r="M1153" t="str">
            <v>Tầng 1, tòa CT2, khu đô thị Gamuda Gardens, phường Trần Phú, quận Hoàng Mai, Hà Nội</v>
          </cell>
          <cell r="N1153">
            <v>60</v>
          </cell>
          <cell r="O1153" t="b">
            <v>0</v>
          </cell>
          <cell r="P1153" t="str">
            <v>C6 HÀ NỘI</v>
          </cell>
          <cell r="Q1153" t="str">
            <v>Miền Bắc</v>
          </cell>
          <cell r="R1153" t="str">
            <v>WIN</v>
          </cell>
        </row>
        <row r="1154">
          <cell r="A1154" t="str">
            <v>WIN-HNI-CGY-1645</v>
          </cell>
          <cell r="B1154" t="str">
            <v>CN HÀ NỘI - CÔNG TY CỔ PHẦN DỊCH VỤ THƯƠNG MẠI TỔNG HỢP WINCOMMERCE</v>
          </cell>
          <cell r="C1154" t="str">
            <v/>
          </cell>
          <cell r="D1154" t="str">
            <v>Thành phố Hà Nội</v>
          </cell>
          <cell r="E1154" t="str">
            <v>Quận Cầu Giấy</v>
          </cell>
          <cell r="G1154" t="str">
            <v>HN004</v>
          </cell>
          <cell r="H1154" t="str">
            <v>Hoàng Thanh Huy</v>
          </cell>
          <cell r="I1154" t="str">
            <v>MIENBAC;WIN</v>
          </cell>
          <cell r="J1154" t="str">
            <v/>
          </cell>
          <cell r="M1154" t="str">
            <v>Ngõ 3 Tôn Thất thuyết, Dịch Vọng Hậu, Cầu Giấy, Hà Nội</v>
          </cell>
          <cell r="N1154">
            <v>60</v>
          </cell>
          <cell r="O1154" t="b">
            <v>0</v>
          </cell>
          <cell r="P1154" t="str">
            <v>C6 HÀ NỘI</v>
          </cell>
          <cell r="Q1154" t="str">
            <v>Miền Bắc</v>
          </cell>
          <cell r="R1154" t="str">
            <v>WIN</v>
          </cell>
        </row>
        <row r="1155">
          <cell r="A1155" t="str">
            <v>WIN-HNI-CGY-1646</v>
          </cell>
          <cell r="B1155" t="str">
            <v>CN HÀ NỘI - CÔNG TY CỔ PHẦN DỊCH VỤ THƯƠNG MẠI TỔNG HỢP WINCOMMERCE</v>
          </cell>
          <cell r="C1155" t="str">
            <v/>
          </cell>
          <cell r="D1155" t="str">
            <v>Thành phố Hà Nội</v>
          </cell>
          <cell r="E1155" t="str">
            <v>Quận Cầu Giấy</v>
          </cell>
          <cell r="G1155" t="str">
            <v>HN004</v>
          </cell>
          <cell r="H1155" t="str">
            <v>Hoàng Thanh Huy</v>
          </cell>
          <cell r="I1155" t="str">
            <v>MIENBAC;WIN</v>
          </cell>
          <cell r="J1155" t="str">
            <v/>
          </cell>
          <cell r="M1155" t="str">
            <v>119 Trần Duy Hưng, Trung Hoà, Cầu Giấy, Hà Nội</v>
          </cell>
          <cell r="N1155">
            <v>60</v>
          </cell>
          <cell r="O1155" t="b">
            <v>0</v>
          </cell>
          <cell r="P1155" t="str">
            <v>C6 HÀ NỘI</v>
          </cell>
          <cell r="Q1155" t="str">
            <v>Miền Bắc</v>
          </cell>
          <cell r="R1155" t="str">
            <v>WIN</v>
          </cell>
        </row>
        <row r="1156">
          <cell r="A1156" t="str">
            <v>WIN-HNI-DDA-1650</v>
          </cell>
          <cell r="B1156" t="str">
            <v>CN HÀ NỘI - CÔNG TY CỔ PHẦN DỊCH VỤ THƯƠNG MẠI TỔNG HỢP WINCOMMERCE</v>
          </cell>
          <cell r="C1156" t="str">
            <v/>
          </cell>
          <cell r="D1156" t="str">
            <v>Thành phố Hà Nội</v>
          </cell>
          <cell r="E1156" t="str">
            <v>Quận Đống Đa</v>
          </cell>
          <cell r="G1156" t="str">
            <v>HN003</v>
          </cell>
          <cell r="H1156" t="str">
            <v>Nguyễn Văn Thạch</v>
          </cell>
          <cell r="I1156" t="str">
            <v>MIENBAC;WIN</v>
          </cell>
          <cell r="J1156" t="str">
            <v/>
          </cell>
          <cell r="M1156" t="str">
            <v>19 Trúc Khê - P. Láng Hạ. Q. Đống Đa. Hà Nội</v>
          </cell>
          <cell r="N1156">
            <v>60</v>
          </cell>
          <cell r="O1156" t="b">
            <v>0</v>
          </cell>
          <cell r="P1156" t="str">
            <v>C6 HÀ NỘI</v>
          </cell>
          <cell r="Q1156" t="str">
            <v>Miền Bắc</v>
          </cell>
          <cell r="R1156" t="str">
            <v>WIN</v>
          </cell>
        </row>
        <row r="1157">
          <cell r="A1157" t="str">
            <v>WIN-HNI-HMI-1651</v>
          </cell>
          <cell r="B1157" t="str">
            <v>CN HÀ NỘI - wincommerce</v>
          </cell>
          <cell r="C1157" t="str">
            <v/>
          </cell>
          <cell r="D1157" t="str">
            <v>Thành phố Hà Nội</v>
          </cell>
          <cell r="E1157" t="str">
            <v>Quận Hoàng Mai</v>
          </cell>
          <cell r="G1157" t="str">
            <v>HN003</v>
          </cell>
          <cell r="H1157" t="str">
            <v>Nguyễn Văn Thạch</v>
          </cell>
          <cell r="I1157" t="str">
            <v>MIENBAC;WIN</v>
          </cell>
          <cell r="J1157" t="str">
            <v/>
          </cell>
          <cell r="M1157" t="str">
            <v>Tầng 1, số 609 đường Trương Định, Quận Hoàng Mai, Hà Nội</v>
          </cell>
          <cell r="N1157">
            <v>60</v>
          </cell>
          <cell r="O1157" t="b">
            <v>0</v>
          </cell>
          <cell r="P1157" t="str">
            <v>C6 HÀ NỘI</v>
          </cell>
          <cell r="Q1157" t="str">
            <v>Miền Bắc</v>
          </cell>
          <cell r="R1157" t="str">
            <v>WIN</v>
          </cell>
        </row>
        <row r="1158">
          <cell r="A1158" t="str">
            <v>WIN-HNI-BDH-1653</v>
          </cell>
          <cell r="B1158" t="str">
            <v>CN HÀ NỘI - wincommerce</v>
          </cell>
          <cell r="C1158" t="str">
            <v/>
          </cell>
          <cell r="D1158" t="str">
            <v>Thành phố Hà Nội</v>
          </cell>
          <cell r="E1158" t="str">
            <v>Quận Ba Đình</v>
          </cell>
          <cell r="G1158" t="str">
            <v>HN003</v>
          </cell>
          <cell r="H1158" t="str">
            <v>Nguyễn Văn Thạch</v>
          </cell>
          <cell r="I1158" t="str">
            <v>MIENBAC;WIN</v>
          </cell>
          <cell r="J1158" t="str">
            <v/>
          </cell>
          <cell r="M1158" t="str">
            <v>281 , Đội cấn Ba Đình, Hà Nội</v>
          </cell>
          <cell r="N1158">
            <v>60</v>
          </cell>
          <cell r="O1158" t="b">
            <v>0</v>
          </cell>
          <cell r="P1158" t="str">
            <v>C6 HÀ NỘI</v>
          </cell>
          <cell r="Q1158" t="str">
            <v>Miền Bắc</v>
          </cell>
          <cell r="R1158" t="str">
            <v>WIN</v>
          </cell>
        </row>
        <row r="1159">
          <cell r="A1159" t="str">
            <v>WIN-HNI-HBT-1654</v>
          </cell>
          <cell r="B1159" t="str">
            <v>CN HÀ NỘI - CÔNG TY CỔ PHẦN DỊCH VỤ THƯƠNG MẠI TỔNG HỢP WINCOMMERCE</v>
          </cell>
          <cell r="C1159" t="str">
            <v/>
          </cell>
          <cell r="D1159" t="str">
            <v>Thành phố Hà Nội</v>
          </cell>
          <cell r="E1159" t="str">
            <v>Quận Hai Bà Trưng</v>
          </cell>
          <cell r="G1159" t="str">
            <v>HN003</v>
          </cell>
          <cell r="H1159" t="str">
            <v>Nguyễn Văn Thạch</v>
          </cell>
          <cell r="I1159" t="str">
            <v>MIENBAC;WIN</v>
          </cell>
          <cell r="J1159" t="str">
            <v/>
          </cell>
          <cell r="M1159" t="str">
            <v>46 Thanh Nhàn, P.thanh Nhàn, Q.Hai Bà Trưng, Hà Nội</v>
          </cell>
          <cell r="N1159">
            <v>60</v>
          </cell>
          <cell r="O1159" t="b">
            <v>0</v>
          </cell>
          <cell r="P1159" t="str">
            <v>C6 HÀ NỘI</v>
          </cell>
          <cell r="Q1159" t="str">
            <v>Miền Bắc</v>
          </cell>
          <cell r="R1159" t="str">
            <v>WIN</v>
          </cell>
        </row>
        <row r="1160">
          <cell r="A1160" t="str">
            <v>WIN-HNI-THO-1655</v>
          </cell>
          <cell r="B1160" t="str">
            <v>CN HÀ NỘI - CÔNG TY CỔ PHẦN DỊCH VỤ THƯƠNG MẠI TỔNG HỢP WINCOMMERCE</v>
          </cell>
          <cell r="C1160" t="str">
            <v/>
          </cell>
          <cell r="D1160" t="str">
            <v>Thành phố Hà Nội</v>
          </cell>
          <cell r="E1160" t="str">
            <v>Quận Tây Hồ</v>
          </cell>
          <cell r="G1160" t="str">
            <v>HN008</v>
          </cell>
          <cell r="H1160" t="str">
            <v>Nguyễn Minh Sơn</v>
          </cell>
          <cell r="I1160" t="str">
            <v>MIENBAC;WIN</v>
          </cell>
          <cell r="J1160" t="str">
            <v/>
          </cell>
          <cell r="M1160" t="str">
            <v>Lô E khu đất D1 tòa nhà hỗn hợp Vườn Đào, Phường Phú Thượng, Quận Tây Hồ, HN</v>
          </cell>
          <cell r="N1160">
            <v>60</v>
          </cell>
          <cell r="O1160" t="b">
            <v>0</v>
          </cell>
          <cell r="P1160" t="str">
            <v>C6 HÀ NỘI</v>
          </cell>
          <cell r="Q1160" t="str">
            <v>Miền Bắc</v>
          </cell>
          <cell r="R1160" t="str">
            <v>WIN</v>
          </cell>
        </row>
        <row r="1161">
          <cell r="A1161" t="str">
            <v>WIN-HNI-HDG-1656</v>
          </cell>
          <cell r="B1161" t="str">
            <v>CN HÀ NỘI - wincommerce</v>
          </cell>
          <cell r="C1161" t="str">
            <v/>
          </cell>
          <cell r="D1161" t="str">
            <v>Thành phố Hà Nội</v>
          </cell>
          <cell r="E1161" t="str">
            <v>Quận Hà Đông</v>
          </cell>
          <cell r="G1161" t="str">
            <v>HN004</v>
          </cell>
          <cell r="H1161" t="str">
            <v>Hoàng Thanh Huy</v>
          </cell>
          <cell r="I1161" t="str">
            <v>MIENBAC;WIN</v>
          </cell>
          <cell r="J1161" t="str">
            <v/>
          </cell>
          <cell r="M1161" t="str">
            <v>8 Đường Quang Trung, P. Nguyễn Trãi, Hà Đông, Hà Nội</v>
          </cell>
          <cell r="N1161">
            <v>60</v>
          </cell>
          <cell r="O1161" t="b">
            <v>0</v>
          </cell>
          <cell r="P1161" t="str">
            <v>C6 HÀ NỘI</v>
          </cell>
          <cell r="Q1161" t="str">
            <v>Miền Bắc</v>
          </cell>
          <cell r="R1161" t="str">
            <v>WIN</v>
          </cell>
        </row>
        <row r="1162">
          <cell r="A1162" t="str">
            <v>WIN-HNI-NTL-1657</v>
          </cell>
          <cell r="B1162" t="str">
            <v>CN HÀ NỘI - CÔNG TY CỔ PHẦN DỊCH VỤ THƯƠNG MẠI TỔNG HỢP WINCOMMERCE</v>
          </cell>
          <cell r="C1162" t="str">
            <v/>
          </cell>
          <cell r="D1162" t="str">
            <v>Thành phố Hà Nội</v>
          </cell>
          <cell r="E1162" t="str">
            <v>Quận Nam Từ Liêm</v>
          </cell>
          <cell r="G1162" t="str">
            <v>HN004</v>
          </cell>
          <cell r="H1162" t="str">
            <v>Hoàng Thanh Huy</v>
          </cell>
          <cell r="I1162" t="str">
            <v>MIENBAC;WIN</v>
          </cell>
          <cell r="J1162" t="str">
            <v/>
          </cell>
          <cell r="M1162" t="str">
            <v>89 Lê Đức Thọ, Mỹ Đình 2, Nam Từ Liêm, Hà Nội</v>
          </cell>
          <cell r="N1162">
            <v>60</v>
          </cell>
          <cell r="O1162" t="b">
            <v>0</v>
          </cell>
          <cell r="P1162" t="str">
            <v>C6 HÀ NỘI</v>
          </cell>
          <cell r="Q1162" t="str">
            <v>Miền Bắc</v>
          </cell>
          <cell r="R1162" t="str">
            <v>WIN</v>
          </cell>
        </row>
        <row r="1163">
          <cell r="A1163" t="str">
            <v>WIN-HNI-HBT-1658</v>
          </cell>
          <cell r="B1163" t="str">
            <v>CN HÀ NỘI - WINCOMMERCE</v>
          </cell>
          <cell r="C1163" t="str">
            <v/>
          </cell>
          <cell r="D1163" t="str">
            <v>Thành phố Hà Nội</v>
          </cell>
          <cell r="E1163" t="str">
            <v>Quận Hai Bà Trưng</v>
          </cell>
          <cell r="G1163" t="str">
            <v>HN003</v>
          </cell>
          <cell r="H1163" t="str">
            <v>Nguyễn Văn Thạch</v>
          </cell>
          <cell r="I1163" t="str">
            <v>MIENBAC;WIN</v>
          </cell>
          <cell r="J1163" t="str">
            <v/>
          </cell>
          <cell r="M1163" t="str">
            <v>163 VinMart Đại La</v>
          </cell>
          <cell r="N1163">
            <v>60</v>
          </cell>
          <cell r="O1163" t="b">
            <v>0</v>
          </cell>
          <cell r="P1163" t="str">
            <v>C6 HÀ NỘI</v>
          </cell>
          <cell r="Q1163" t="str">
            <v>Miền Bắc</v>
          </cell>
          <cell r="R1163" t="str">
            <v>WIN</v>
          </cell>
        </row>
        <row r="1164">
          <cell r="A1164" t="str">
            <v>WIN-HNI-DDA-1660</v>
          </cell>
          <cell r="B1164" t="str">
            <v>CN HÀ NỘI - CÔNG TY CỔ PHẦN DỊCH VỤ THƯƠNG MẠI TỔNG HỢP WINCOMMERCE</v>
          </cell>
          <cell r="C1164" t="str">
            <v/>
          </cell>
          <cell r="D1164" t="str">
            <v>Thành phố Hà Nội</v>
          </cell>
          <cell r="E1164" t="str">
            <v>Quận Đống Đa</v>
          </cell>
          <cell r="G1164" t="str">
            <v>HN004</v>
          </cell>
          <cell r="H1164" t="str">
            <v>Hoàng Thanh Huy</v>
          </cell>
          <cell r="I1164" t="str">
            <v>MIENBAC;WIN</v>
          </cell>
          <cell r="J1164" t="str">
            <v/>
          </cell>
          <cell r="M1164" t="str">
            <v>98 Thái Thịnh, Ngã Tư Sở, Đống Đa, Hà Nội</v>
          </cell>
          <cell r="N1164">
            <v>60</v>
          </cell>
          <cell r="O1164" t="b">
            <v>0</v>
          </cell>
          <cell r="P1164" t="str">
            <v>C6 HÀ NỘI</v>
          </cell>
          <cell r="Q1164" t="str">
            <v>Miền Bắc</v>
          </cell>
          <cell r="R1164" t="str">
            <v>WIN</v>
          </cell>
        </row>
        <row r="1165">
          <cell r="A1165" t="str">
            <v>WIN-HNI-CGY-1661</v>
          </cell>
          <cell r="B1165" t="str">
            <v>CN HÀ NỘI - CÔNG TY CỔ PHẦN DỊCH VỤ THƯƠNG MẠI TỔNG HỢP WINCOMMERCE</v>
          </cell>
          <cell r="C1165" t="str">
            <v/>
          </cell>
          <cell r="D1165" t="str">
            <v>Thành phố Hà Nội</v>
          </cell>
          <cell r="E1165" t="str">
            <v>Quận Cầu Giấy</v>
          </cell>
          <cell r="G1165" t="str">
            <v>HN004</v>
          </cell>
          <cell r="H1165" t="str">
            <v>Hoàng Thanh Huy</v>
          </cell>
          <cell r="I1165" t="str">
            <v>MIENBAC;WIN</v>
          </cell>
          <cell r="J1165" t="str">
            <v/>
          </cell>
          <cell r="M1165" t="str">
            <v>Tầng 1 chung cư Trung Yên 1, Khu đô thị Nam Trung Yên, Cầu Giấy, Hà Nội</v>
          </cell>
          <cell r="N1165">
            <v>60</v>
          </cell>
          <cell r="O1165" t="b">
            <v>0</v>
          </cell>
          <cell r="P1165" t="str">
            <v>C6 HÀ NỘI</v>
          </cell>
          <cell r="Q1165" t="str">
            <v>Miền Bắc</v>
          </cell>
          <cell r="R1165" t="str">
            <v>WIN</v>
          </cell>
        </row>
        <row r="1166">
          <cell r="A1166" t="str">
            <v>WIN-HNI-THO-1663</v>
          </cell>
          <cell r="B1166" t="str">
            <v>CN HÀ NỘI - CÔNG TY CỔ PHẦN DỊCH VỤ THƯƠNG MẠI TỔNG HỢP WINCOMMERCE</v>
          </cell>
          <cell r="C1166" t="str">
            <v/>
          </cell>
          <cell r="D1166" t="str">
            <v>Thành phố Hà Nội</v>
          </cell>
          <cell r="E1166" t="str">
            <v>Quận Tây Hồ</v>
          </cell>
          <cell r="G1166" t="str">
            <v>HN003</v>
          </cell>
          <cell r="H1166" t="str">
            <v>Nguyễn Văn Thạch</v>
          </cell>
          <cell r="I1166" t="str">
            <v>MIENBAC;WIN</v>
          </cell>
          <cell r="J1166" t="str">
            <v/>
          </cell>
          <cell r="M1166" t="str">
            <v>51 Xuân Diệu, P. Tứ Liên,  Quận Tây Hồ, Hà Nội</v>
          </cell>
          <cell r="N1166">
            <v>60</v>
          </cell>
          <cell r="O1166" t="b">
            <v>0</v>
          </cell>
          <cell r="P1166" t="str">
            <v>C6 HÀ NỘI</v>
          </cell>
          <cell r="Q1166" t="str">
            <v>Miền Bắc</v>
          </cell>
          <cell r="R1166" t="str">
            <v>WIN</v>
          </cell>
        </row>
        <row r="1167">
          <cell r="A1167" t="str">
            <v>WIN-HNI-DDA-1664</v>
          </cell>
          <cell r="B1167" t="str">
            <v>CN HÀ NỘI - CÔNG TY CỔ PHẦN DỊCH VỤ THƯƠNG MẠI TỔNG HỢP WINCOMMERCE</v>
          </cell>
          <cell r="C1167" t="str">
            <v/>
          </cell>
          <cell r="D1167" t="str">
            <v>Thành phố Hà Nội</v>
          </cell>
          <cell r="E1167" t="str">
            <v>Quận Đống Đa</v>
          </cell>
          <cell r="G1167" t="str">
            <v>HN004</v>
          </cell>
          <cell r="H1167" t="str">
            <v>Hoàng Thanh Huy</v>
          </cell>
          <cell r="I1167" t="str">
            <v>MIENBAC;WIN</v>
          </cell>
          <cell r="J1167" t="str">
            <v/>
          </cell>
          <cell r="M1167" t="str">
            <v>Tầng 1, Toàn nhà 170 La Thành, Ô Chợ Dừa, Quận Đống Đa, Hà Nội</v>
          </cell>
          <cell r="N1167">
            <v>60</v>
          </cell>
          <cell r="O1167" t="b">
            <v>0</v>
          </cell>
          <cell r="P1167" t="str">
            <v>C6 HÀ NỘI</v>
          </cell>
          <cell r="Q1167" t="str">
            <v>Miền Bắc</v>
          </cell>
          <cell r="R1167" t="str">
            <v>WIN</v>
          </cell>
        </row>
        <row r="1168">
          <cell r="A1168" t="str">
            <v>WIN-HNI-CGY-1665</v>
          </cell>
          <cell r="B1168" t="str">
            <v>CN HÀ NỘI - CÔNG TY CỔ PHẦN DỊCH VỤ THƯƠNG MẠI TỔNG HỢP WINCOMMERCE</v>
          </cell>
          <cell r="C1168" t="str">
            <v/>
          </cell>
          <cell r="D1168" t="str">
            <v>Thành phố Hà Nội</v>
          </cell>
          <cell r="E1168" t="str">
            <v>Quận Cầu Giấy</v>
          </cell>
          <cell r="G1168" t="str">
            <v>HN004</v>
          </cell>
          <cell r="H1168" t="str">
            <v>Hoàng Thanh Huy</v>
          </cell>
          <cell r="I1168" t="str">
            <v>MIENBAC;WIN</v>
          </cell>
          <cell r="J1168" t="str">
            <v/>
          </cell>
          <cell r="M1168" t="str">
            <v>Tràng An Complex, 1 Phùng Chí Kiên, Nghĩa Đô, Cầu Giấy, Hà Nội</v>
          </cell>
          <cell r="N1168">
            <v>60</v>
          </cell>
          <cell r="O1168" t="b">
            <v>0</v>
          </cell>
          <cell r="P1168" t="str">
            <v>C6 HÀ NỘI</v>
          </cell>
          <cell r="Q1168" t="str">
            <v>Miền Bắc</v>
          </cell>
          <cell r="R1168" t="str">
            <v>WIN</v>
          </cell>
        </row>
        <row r="1169">
          <cell r="A1169" t="str">
            <v>WIN-HNI-DDA-1666</v>
          </cell>
          <cell r="B1169" t="str">
            <v>CN HÀ NỘI - CÔNG TY CỔ PHẦN DỊCH VỤ THƯƠNG MẠI TỔNG HỢP WINCOMMERCE</v>
          </cell>
          <cell r="C1169" t="str">
            <v/>
          </cell>
          <cell r="D1169" t="str">
            <v>Thành phố Hà Nội</v>
          </cell>
          <cell r="E1169" t="str">
            <v>Quận Đống Đa</v>
          </cell>
          <cell r="G1169" t="str">
            <v>HN003</v>
          </cell>
          <cell r="H1169" t="str">
            <v>Nguyễn Văn Thạch</v>
          </cell>
          <cell r="I1169" t="str">
            <v>MIENBAC;WIN</v>
          </cell>
          <cell r="J1169" t="str">
            <v/>
          </cell>
          <cell r="M1169" t="str">
            <v>HH2 - Meco Complex, Tầng 1, Toà, Ng. 102 Trường Chinh, Phương Đình, Đống Đa, Hà Nội</v>
          </cell>
          <cell r="N1169">
            <v>60</v>
          </cell>
          <cell r="O1169" t="b">
            <v>0</v>
          </cell>
          <cell r="P1169" t="str">
            <v>C6 HÀ NỘI</v>
          </cell>
          <cell r="Q1169" t="str">
            <v>Miền Bắc</v>
          </cell>
          <cell r="R1169" t="str">
            <v>WIN</v>
          </cell>
        </row>
        <row r="1170">
          <cell r="A1170" t="str">
            <v>WIN-HNI-HMI-1669</v>
          </cell>
          <cell r="B1170" t="str">
            <v>CN HÀ NỘI - wincommerce</v>
          </cell>
          <cell r="C1170" t="str">
            <v/>
          </cell>
          <cell r="D1170" t="str">
            <v>Thành phố Hà Nội</v>
          </cell>
          <cell r="E1170" t="str">
            <v>Quận Hoàng Mai</v>
          </cell>
          <cell r="G1170" t="str">
            <v>HN003</v>
          </cell>
          <cell r="H1170" t="str">
            <v>Nguyễn Văn Thạch</v>
          </cell>
          <cell r="I1170" t="str">
            <v>MIENBAC;WIN</v>
          </cell>
          <cell r="J1170" t="str">
            <v/>
          </cell>
          <cell r="M1170" t="str">
            <v>Tầng 1- Tòa Bắc RiceCity- KĐT Tây Nam Linh Đàm - Hoàng Liệt- Hoàng Mai- Hà Nội</v>
          </cell>
          <cell r="N1170">
            <v>60</v>
          </cell>
          <cell r="O1170" t="b">
            <v>0</v>
          </cell>
          <cell r="P1170" t="str">
            <v>C6 HÀ NỘI</v>
          </cell>
          <cell r="Q1170" t="str">
            <v>Miền Bắc</v>
          </cell>
          <cell r="R1170" t="str">
            <v>WIN</v>
          </cell>
        </row>
        <row r="1171">
          <cell r="A1171" t="str">
            <v>WIN-HNI-TXN-1671</v>
          </cell>
          <cell r="B1171" t="str">
            <v>CN HÀ NỘI - WINCOMMERCE</v>
          </cell>
          <cell r="C1171" t="str">
            <v/>
          </cell>
          <cell r="D1171" t="str">
            <v>Thành phố Hà Nội</v>
          </cell>
          <cell r="E1171" t="str">
            <v>Quận Thanh Xuân</v>
          </cell>
          <cell r="G1171" t="str">
            <v>HN008</v>
          </cell>
          <cell r="H1171" t="str">
            <v>Nguyễn Minh Sơn</v>
          </cell>
          <cell r="I1171" t="str">
            <v>MIENBAC;WIN</v>
          </cell>
          <cell r="J1171" t="str">
            <v/>
          </cell>
          <cell r="M1171" t="str">
            <v>Tầng 1 Nhà 17T1, 17T2 số 1 Nguyễn Huy Tưởng, Phường Thanh Xuân Trung, Quận Thanh Xuân, TP. Hà Nội Việt Nam</v>
          </cell>
          <cell r="N1171">
            <v>60</v>
          </cell>
          <cell r="O1171" t="b">
            <v>0</v>
          </cell>
          <cell r="P1171" t="str">
            <v>C6 HÀ NỘI</v>
          </cell>
          <cell r="Q1171" t="str">
            <v>Miền Bắc</v>
          </cell>
          <cell r="R1171" t="str">
            <v>WIN</v>
          </cell>
        </row>
        <row r="1172">
          <cell r="A1172" t="str">
            <v>WIN-HNI-LBN-1672</v>
          </cell>
          <cell r="B1172" t="str">
            <v>CN HÀ NỘI - WINCOMMERCE</v>
          </cell>
          <cell r="C1172" t="str">
            <v/>
          </cell>
          <cell r="D1172" t="str">
            <v>Thành phố Hà Nội</v>
          </cell>
          <cell r="E1172" t="str">
            <v>Quận Long Biên</v>
          </cell>
          <cell r="G1172" t="str">
            <v>HN003</v>
          </cell>
          <cell r="H1172" t="str">
            <v>Nguyễn Văn Thạch</v>
          </cell>
          <cell r="I1172" t="str">
            <v>MIENBAC;WIN</v>
          </cell>
          <cell r="J1172" t="str">
            <v/>
          </cell>
          <cell r="M1172" t="str">
            <v>131 Đ. Nguyễn Văn Cừ, Ngọc Lâm, Long Biên, Hà Nội</v>
          </cell>
          <cell r="N1172">
            <v>60</v>
          </cell>
          <cell r="O1172" t="b">
            <v>0</v>
          </cell>
          <cell r="P1172" t="str">
            <v>C6 HÀ NỘI</v>
          </cell>
          <cell r="Q1172" t="str">
            <v>Miền Bắc</v>
          </cell>
          <cell r="R1172" t="str">
            <v>WIN</v>
          </cell>
        </row>
        <row r="1173">
          <cell r="A1173" t="str">
            <v>WIN-HNI-THO-1673</v>
          </cell>
          <cell r="B1173" t="str">
            <v>CN HÀ NỘI - CÔNG TY CỔ PHẦN DỊCH VỤ THƯƠNG MẠI TỔNG HỢP WINCOMMERCE</v>
          </cell>
          <cell r="C1173" t="str">
            <v/>
          </cell>
          <cell r="D1173" t="str">
            <v>Thành phố Hà Nội</v>
          </cell>
          <cell r="E1173" t="str">
            <v>Quận Tây Hồ</v>
          </cell>
          <cell r="G1173" t="str">
            <v>HN008</v>
          </cell>
          <cell r="H1173" t="str">
            <v>Nguyễn Minh Sơn</v>
          </cell>
          <cell r="I1173" t="str">
            <v>MIENBAC;WIN</v>
          </cell>
          <cell r="J1173" t="str">
            <v/>
          </cell>
          <cell r="M1173" t="str">
            <v>Tòa nhà Sun Plaza Thụy Khuê, Số nhà 69B đường Thụy Khuê, P. Thụy Khuê, Quận Tây Hồ, Hà Nội</v>
          </cell>
          <cell r="N1173">
            <v>60</v>
          </cell>
          <cell r="O1173" t="b">
            <v>0</v>
          </cell>
          <cell r="P1173" t="str">
            <v>C6 HÀ NỘI</v>
          </cell>
          <cell r="Q1173" t="str">
            <v>Miền Bắc</v>
          </cell>
          <cell r="R1173" t="str">
            <v>WIN</v>
          </cell>
        </row>
        <row r="1174">
          <cell r="A1174" t="str">
            <v>WIN-HNI-HBT-1675</v>
          </cell>
          <cell r="B1174" t="str">
            <v>CN HÀ NỘI - CÔNG TY CỔ PHẦN DỊCH VỤ THƯƠNG MẠI TỔNG HỢP WINCOMMERCE</v>
          </cell>
          <cell r="C1174" t="str">
            <v/>
          </cell>
          <cell r="D1174" t="str">
            <v>Thành phố Hà Nội</v>
          </cell>
          <cell r="E1174" t="str">
            <v>Quận Hai Bà Trưng</v>
          </cell>
          <cell r="G1174" t="str">
            <v>HN003</v>
          </cell>
          <cell r="H1174" t="str">
            <v>Nguyễn Văn Thạch</v>
          </cell>
          <cell r="I1174" t="str">
            <v>MIENBAC;WIN</v>
          </cell>
          <cell r="J1174" t="str">
            <v/>
          </cell>
          <cell r="M1174" t="str">
            <v>Sun Plaza - số 3 Lương Yên, Bạch Đằng, Hai Bà Trưng, Hà Nội.</v>
          </cell>
          <cell r="N1174">
            <v>60</v>
          </cell>
          <cell r="O1174" t="b">
            <v>0</v>
          </cell>
          <cell r="P1174" t="str">
            <v>C6 HÀ NỘI</v>
          </cell>
          <cell r="Q1174" t="str">
            <v>Miền Bắc</v>
          </cell>
          <cell r="R1174" t="str">
            <v>WIN</v>
          </cell>
        </row>
        <row r="1175">
          <cell r="A1175" t="str">
            <v>WIN-HNI-NTL-1698</v>
          </cell>
          <cell r="B1175" t="str">
            <v>CN HÀ NỘI - CÔNG TY CỔ PHẦN DỊCH VỤ THƯƠNG MẠI TỔNG HỢP WINCOMMERCE</v>
          </cell>
          <cell r="C1175" t="str">
            <v/>
          </cell>
          <cell r="D1175" t="str">
            <v>Thành phố Hà Nội</v>
          </cell>
          <cell r="E1175" t="str">
            <v>Quận Nam Từ Liêm</v>
          </cell>
          <cell r="G1175" t="str">
            <v>HN004</v>
          </cell>
          <cell r="H1175" t="str">
            <v>Hoàng Thanh Huy</v>
          </cell>
          <cell r="I1175" t="str">
            <v>MIENBAC;WIN</v>
          </cell>
          <cell r="J1175" t="str">
            <v/>
          </cell>
          <cell r="M1175" t="str">
            <v>Tầng 1, TTTM Vincom Mega Mall Smart City, Khu vực ô GS-CCTP1 thuộc DA KĐTM Tây Mỗ - Đại Mỗ - Vinhomes P.Tây Mỗ, Q.Nam Từ Liêm, Hà Nội</v>
          </cell>
          <cell r="N1175">
            <v>60</v>
          </cell>
          <cell r="O1175" t="b">
            <v>0</v>
          </cell>
          <cell r="P1175" t="str">
            <v>C6 HÀ NỘI</v>
          </cell>
          <cell r="Q1175" t="str">
            <v>Miền Bắc</v>
          </cell>
          <cell r="R1175" t="str">
            <v>WIN</v>
          </cell>
        </row>
        <row r="1176">
          <cell r="A1176" t="str">
            <v>WIN-HNI-GLM-1699</v>
          </cell>
          <cell r="B1176" t="str">
            <v>CN HÀ NỘI - Wincommerce</v>
          </cell>
          <cell r="C1176" t="str">
            <v/>
          </cell>
          <cell r="D1176" t="str">
            <v>Thành phố Hà Nội</v>
          </cell>
          <cell r="E1176" t="str">
            <v>Huyện Gia Lâm</v>
          </cell>
          <cell r="G1176" t="str">
            <v>HN003</v>
          </cell>
          <cell r="H1176" t="str">
            <v>Nguyễn Văn Thạch</v>
          </cell>
          <cell r="I1176" t="str">
            <v>MIENBAC;WIN</v>
          </cell>
          <cell r="J1176" t="str">
            <v/>
          </cell>
          <cell r="M1176" t="str">
            <v>Tầng 2 và Tầng 3, TTTM Vincom Mega Mall Ocean Park, Lô đất số CCTP-10 thuộc DA KĐT Gia Lâm, TT Trâu Quỳ và các xã Dương Xá, Kiêu Kỵ, Hà Nội</v>
          </cell>
          <cell r="N1176">
            <v>60</v>
          </cell>
          <cell r="O1176" t="b">
            <v>0</v>
          </cell>
          <cell r="P1176" t="str">
            <v>C6 HÀ NỘI</v>
          </cell>
          <cell r="Q1176" t="str">
            <v>Miền Bắc</v>
          </cell>
          <cell r="R1176" t="str">
            <v>WIN</v>
          </cell>
        </row>
        <row r="1177">
          <cell r="A1177" t="str">
            <v>WIN-HNI-DAH-1706</v>
          </cell>
          <cell r="B1177" t="str">
            <v>CN HÀ NỘI - WINCOMMERCE</v>
          </cell>
          <cell r="C1177" t="str">
            <v/>
          </cell>
          <cell r="D1177" t="str">
            <v>Thành phố Hà Nội</v>
          </cell>
          <cell r="E1177" t="str">
            <v>Huyện Đông Anh</v>
          </cell>
          <cell r="G1177" t="str">
            <v>HN003</v>
          </cell>
          <cell r="H1177" t="str">
            <v>Nguyễn Văn Thạch</v>
          </cell>
          <cell r="I1177" t="str">
            <v>MIENBAC;WIN</v>
          </cell>
          <cell r="J1177" t="str">
            <v/>
          </cell>
          <cell r="M1177" t="str">
            <v>Eurowindow River Park, khu tái định cư Đông Hội, xã Đông Hội, H.Đông Anh, HN</v>
          </cell>
          <cell r="N1177">
            <v>60</v>
          </cell>
          <cell r="O1177" t="b">
            <v>0</v>
          </cell>
          <cell r="P1177" t="str">
            <v>C6 HÀ NỘI</v>
          </cell>
          <cell r="Q1177" t="str">
            <v>Miền Bắc</v>
          </cell>
          <cell r="R1177" t="str">
            <v>WIN</v>
          </cell>
        </row>
        <row r="1178">
          <cell r="A1178" t="str">
            <v>WIN-HNI-TXN-1708</v>
          </cell>
          <cell r="B1178" t="str">
            <v>1708 - WM HNI Lê Văn Thiêm</v>
          </cell>
          <cell r="C1178" t="str">
            <v/>
          </cell>
          <cell r="D1178" t="str">
            <v>Thành phố Hà Nội</v>
          </cell>
          <cell r="E1178" t="str">
            <v>Quận Thanh Xuân</v>
          </cell>
          <cell r="G1178" t="str">
            <v>HN008</v>
          </cell>
          <cell r="H1178" t="str">
            <v>Nguyễn Minh Sơn</v>
          </cell>
          <cell r="I1178" t="str">
            <v>MIENBAC;WIN</v>
          </cell>
          <cell r="J1178" t="str">
            <v>1708 - WM HNI Lê Văn Thiêm</v>
          </cell>
          <cell r="K1178" t="str">
            <v>35 Lê Văn Thiêm, phường Thanh Xuân Trung, quận Thanh Xuân TP. Hà Nội Việt Nam</v>
          </cell>
          <cell r="M1178" t="str">
            <v>35 Lê Văn Thiêm, phường Thanh Xuân Trung, quận Thanh Xuân TP. Hà Nội Việt Nam</v>
          </cell>
          <cell r="N1178">
            <v>60</v>
          </cell>
          <cell r="O1178" t="b">
            <v>0</v>
          </cell>
          <cell r="P1178" t="str">
            <v>C6 HÀ NỘI</v>
          </cell>
          <cell r="Q1178" t="str">
            <v>Miền Bắc</v>
          </cell>
          <cell r="R1178" t="str">
            <v>WIN</v>
          </cell>
        </row>
        <row r="1179">
          <cell r="A1179" t="str">
            <v>WIN-HNI-LBN-2011</v>
          </cell>
          <cell r="B1179" t="str">
            <v>CN HÀ NỘI - WINCOMMERCE</v>
          </cell>
          <cell r="C1179" t="str">
            <v/>
          </cell>
          <cell r="D1179" t="str">
            <v>Thành phố Hà Nội</v>
          </cell>
          <cell r="E1179" t="str">
            <v>Quận Long Biên</v>
          </cell>
          <cell r="G1179" t="str">
            <v>HN003</v>
          </cell>
          <cell r="H1179" t="str">
            <v>Nguyễn Văn Thạch</v>
          </cell>
          <cell r="I1179" t="str">
            <v>MIENBAC;WIN</v>
          </cell>
          <cell r="J1179" t="str">
            <v/>
          </cell>
          <cell r="M1179" t="str">
            <v>L1 - 01, khu TTTM Almaz Long Biên, đường Hoa Lan, khu đô thị sinh thái, Vinhomes River side, P.Phúc Lợi, Hà Nội</v>
          </cell>
          <cell r="N1179">
            <v>60</v>
          </cell>
          <cell r="O1179" t="b">
            <v>0</v>
          </cell>
          <cell r="P1179" t="str">
            <v>C6 HÀ NỘI</v>
          </cell>
          <cell r="Q1179" t="str">
            <v>Miền Bắc</v>
          </cell>
          <cell r="R1179" t="str">
            <v>WIN</v>
          </cell>
        </row>
        <row r="1180">
          <cell r="A1180" t="str">
            <v>WIN-HNI-NTL-2012</v>
          </cell>
          <cell r="B1180" t="str">
            <v>CN HÀ NỘI - CÔNG TY CỔ PHẦN DỊCH VỤ THƯƠNG MẠI TỔNG HỢP WINCOMMERCE</v>
          </cell>
          <cell r="C1180" t="str">
            <v/>
          </cell>
          <cell r="D1180" t="str">
            <v>Thành phố Hà Nội</v>
          </cell>
          <cell r="E1180" t="str">
            <v>Quận Nam Từ Liêm</v>
          </cell>
          <cell r="G1180" t="str">
            <v>HN004</v>
          </cell>
          <cell r="H1180" t="str">
            <v>Hoàng Thanh Huy</v>
          </cell>
          <cell r="I1180" t="str">
            <v>MIENBAC;WIN</v>
          </cell>
          <cell r="J1180" t="str">
            <v/>
          </cell>
          <cell r="M1180" t="str">
            <v>Tầng 1, nhà CT9, khu đô thị Mỹ Đình, phường Mỹ Đình 1, quận Nam Từ Liêm, Hà Nội</v>
          </cell>
          <cell r="N1180">
            <v>60</v>
          </cell>
          <cell r="O1180" t="b">
            <v>0</v>
          </cell>
          <cell r="P1180" t="str">
            <v>C6 HÀ NỘI</v>
          </cell>
          <cell r="Q1180" t="str">
            <v>Miền Bắc</v>
          </cell>
          <cell r="R1180" t="str">
            <v>WIN</v>
          </cell>
        </row>
        <row r="1181">
          <cell r="A1181" t="str">
            <v>WIN-HNI-TXN-2013</v>
          </cell>
          <cell r="B1181" t="str">
            <v>CN HÀ NỘI - WINCOMMERCE</v>
          </cell>
          <cell r="C1181" t="str">
            <v/>
          </cell>
          <cell r="D1181" t="str">
            <v>Thành phố Hà Nội</v>
          </cell>
          <cell r="E1181" t="str">
            <v>Quận Thanh Xuân</v>
          </cell>
          <cell r="G1181" t="str">
            <v>HN008</v>
          </cell>
          <cell r="H1181" t="str">
            <v>Nguyễn Minh Sơn</v>
          </cell>
          <cell r="I1181" t="str">
            <v>MIENBAC;WIN</v>
          </cell>
          <cell r="J1181" t="str">
            <v/>
          </cell>
          <cell r="M1181" t="str">
            <v>Số 183 Hoàng Văn Thái, Phường Khương, Trung, Quận Thanh Xuân, HN</v>
          </cell>
          <cell r="N1181">
            <v>60</v>
          </cell>
          <cell r="O1181" t="b">
            <v>0</v>
          </cell>
          <cell r="P1181" t="str">
            <v>C6 HÀ NỘI</v>
          </cell>
          <cell r="Q1181" t="str">
            <v>Miền Bắc</v>
          </cell>
          <cell r="R1181" t="str">
            <v>WIN</v>
          </cell>
        </row>
        <row r="1182">
          <cell r="A1182" t="str">
            <v>WIN-HNI-HBT-2014</v>
          </cell>
          <cell r="B1182" t="str">
            <v>CN HÀ NỘI - CÔNG TY CỔ PHẦN DỊCH VỤ THƯƠNG MẠI TỔNG HỢP WINCOMMERCE</v>
          </cell>
          <cell r="C1182" t="str">
            <v/>
          </cell>
          <cell r="D1182" t="str">
            <v>Thành phố Hà Nội</v>
          </cell>
          <cell r="E1182" t="str">
            <v>Quận Hai Bà Trưng</v>
          </cell>
          <cell r="G1182" t="str">
            <v>HN003</v>
          </cell>
          <cell r="H1182" t="str">
            <v>Nguyễn Văn Thạch</v>
          </cell>
          <cell r="I1182" t="str">
            <v>MIENBAC;WIN</v>
          </cell>
          <cell r="J1182" t="str">
            <v/>
          </cell>
          <cell r="M1182" t="str">
            <v>Tầng 1, tòa chung cư số 46/230 Lạc Trung, phường Thanh Lương, quận Hai Bà Trưng, Hà Nội</v>
          </cell>
          <cell r="N1182">
            <v>60</v>
          </cell>
          <cell r="O1182" t="b">
            <v>0</v>
          </cell>
          <cell r="P1182" t="str">
            <v>C6 HÀ NỘI</v>
          </cell>
          <cell r="Q1182" t="str">
            <v>Miền Bắc</v>
          </cell>
          <cell r="R1182" t="str">
            <v>WIN</v>
          </cell>
        </row>
        <row r="1183">
          <cell r="A1183" t="str">
            <v>WIN-HNI-HBT-2015</v>
          </cell>
          <cell r="B1183" t="str">
            <v>CN HÀ NỘI - CÔNG TY CỔ PHẦN DỊCH VỤ THƯƠNG MẠI TỔNG HỢP WINCOMMERCE</v>
          </cell>
          <cell r="C1183" t="str">
            <v/>
          </cell>
          <cell r="D1183" t="str">
            <v>Thành phố Hà Nội</v>
          </cell>
          <cell r="E1183" t="str">
            <v>Quận Hai Bà Trưng</v>
          </cell>
          <cell r="G1183" t="str">
            <v>HN003</v>
          </cell>
          <cell r="H1183" t="str">
            <v>Nguyễn Văn Thạch</v>
          </cell>
          <cell r="I1183" t="str">
            <v>MIENBAC;WIN</v>
          </cell>
          <cell r="J1183" t="str">
            <v/>
          </cell>
          <cell r="M1183" t="str">
            <v>Số 250 Minh Khai, phường Minh Khai, quận Hai Bà Trưng, Hà Nội</v>
          </cell>
          <cell r="N1183">
            <v>60</v>
          </cell>
          <cell r="O1183" t="b">
            <v>0</v>
          </cell>
          <cell r="P1183" t="str">
            <v>C6 HÀ NỘI</v>
          </cell>
          <cell r="Q1183" t="str">
            <v>Miền Bắc</v>
          </cell>
          <cell r="R1183" t="str">
            <v>WIN</v>
          </cell>
        </row>
        <row r="1184">
          <cell r="A1184" t="str">
            <v>WIN-HNI-TXN-2016</v>
          </cell>
          <cell r="B1184" t="str">
            <v>CN HÀ NỘI - WINCOMMERCE</v>
          </cell>
          <cell r="C1184" t="str">
            <v/>
          </cell>
          <cell r="D1184" t="str">
            <v>Thành phố Hà Nội</v>
          </cell>
          <cell r="E1184" t="str">
            <v>Quận Thanh Xuân</v>
          </cell>
          <cell r="G1184" t="str">
            <v>HN008</v>
          </cell>
          <cell r="H1184" t="str">
            <v>Nguyễn Minh Sơn</v>
          </cell>
          <cell r="I1184" t="str">
            <v>MIENBAC;WIN</v>
          </cell>
          <cell r="J1184" t="str">
            <v/>
          </cell>
          <cell r="M1184" t="str">
            <v>Royal City R3-L1-08B, tổ hợp trung tâm thương mại, giáo dục và căn hộ, Royal City, số 72 Nguyễn Trãi, P., Thanh Xuân, TP. Hà Nội</v>
          </cell>
          <cell r="N1184">
            <v>60</v>
          </cell>
          <cell r="O1184" t="b">
            <v>0</v>
          </cell>
          <cell r="P1184" t="str">
            <v>C6 HÀ NỘI</v>
          </cell>
          <cell r="Q1184" t="str">
            <v>Miền Bắc</v>
          </cell>
          <cell r="R1184" t="str">
            <v>WIN</v>
          </cell>
        </row>
        <row r="1185">
          <cell r="A1185" t="str">
            <v>WIN-HNI-TXN-2017</v>
          </cell>
          <cell r="B1185" t="str">
            <v>CN HÀ NỘI - CÔNG TY CỔ PHẦN DỊCH VỤ THƯƠNG MẠI TỔNG HỢP WINCOMMERCE</v>
          </cell>
          <cell r="C1185" t="str">
            <v/>
          </cell>
          <cell r="D1185" t="str">
            <v>Thành phố Hà Nội</v>
          </cell>
          <cell r="E1185" t="str">
            <v>Quận Thanh Xuân</v>
          </cell>
          <cell r="G1185" t="str">
            <v>HN008</v>
          </cell>
          <cell r="H1185" t="str">
            <v>Nguyễn Minh Sơn</v>
          </cell>
          <cell r="I1185" t="str">
            <v>MIENBAC;WIN</v>
          </cell>
          <cell r="J1185" t="str">
            <v/>
          </cell>
          <cell r="M1185" t="str">
            <v>R3 - L1 - 09B, tổ hợp trung tâm thương mại, giáo dục và căn hộ Royal City,</v>
          </cell>
          <cell r="N1185">
            <v>60</v>
          </cell>
          <cell r="O1185" t="b">
            <v>0</v>
          </cell>
          <cell r="P1185" t="str">
            <v>C6 HÀ NỘI</v>
          </cell>
          <cell r="Q1185" t="str">
            <v>Miền Bắc</v>
          </cell>
          <cell r="R1185" t="str">
            <v>WIN</v>
          </cell>
        </row>
        <row r="1186">
          <cell r="A1186" t="str">
            <v>WIN-HNI-HBT-2018</v>
          </cell>
          <cell r="B1186" t="str">
            <v>CN HÀ NỘI - CÔNG TY CỔ PHẦN DỊCH VỤ THƯƠNG MẠI TỔNG HỢP WINCOMMERCE</v>
          </cell>
          <cell r="C1186" t="str">
            <v/>
          </cell>
          <cell r="D1186" t="str">
            <v>Thành phố Hà Nội</v>
          </cell>
          <cell r="E1186" t="str">
            <v>Quận Hai Bà Trưng</v>
          </cell>
          <cell r="G1186" t="str">
            <v>HN003</v>
          </cell>
          <cell r="H1186" t="str">
            <v>Nguyễn Văn Thạch</v>
          </cell>
          <cell r="I1186" t="str">
            <v>MIENBAC;WIN</v>
          </cell>
          <cell r="J1186" t="str">
            <v/>
          </cell>
          <cell r="M1186" t="str">
            <v>T4 - L1 - 07, tổ hợp TTTM, giáo dục và căn hộ Times City, số 458, phố Minh Khai, phường Vĩnh Tuy, quận Hai Bà Trưng, Hà Nội</v>
          </cell>
          <cell r="N1186">
            <v>60</v>
          </cell>
          <cell r="O1186" t="b">
            <v>0</v>
          </cell>
          <cell r="P1186" t="str">
            <v>C6 HÀ NỘI</v>
          </cell>
          <cell r="Q1186" t="str">
            <v>Miền Bắc</v>
          </cell>
          <cell r="R1186" t="str">
            <v>WIN</v>
          </cell>
        </row>
        <row r="1187">
          <cell r="A1187" t="str">
            <v>WIN-HNI-HMI-2020</v>
          </cell>
          <cell r="B1187" t="str">
            <v>CN HÀ NỘI - CÔNG TY CỔ PHẦN DỊCH VỤ THƯƠNG MẠI TỔNG HỢP WINCOMMERCE</v>
          </cell>
          <cell r="C1187" t="str">
            <v/>
          </cell>
          <cell r="D1187" t="str">
            <v>Thành phố Hà Nội</v>
          </cell>
          <cell r="E1187" t="str">
            <v>Quận Hoàng Mai</v>
          </cell>
          <cell r="G1187" t="str">
            <v>HN003</v>
          </cell>
          <cell r="H1187" t="str">
            <v>Nguyễn Văn Thạch</v>
          </cell>
          <cell r="I1187" t="str">
            <v>MIENBAC;WIN</v>
          </cell>
          <cell r="J1187" t="str">
            <v/>
          </cell>
          <cell r="M1187" t="str">
            <v>Tầng 1, CT 6, khu đô thị Định Công, đường Trần Điền, phường Định Công, quận Hoàng Mai, Hà Nội</v>
          </cell>
          <cell r="N1187">
            <v>60</v>
          </cell>
          <cell r="O1187" t="b">
            <v>0</v>
          </cell>
          <cell r="P1187" t="str">
            <v>C6 HÀ NỘI</v>
          </cell>
          <cell r="Q1187" t="str">
            <v>Miền Bắc</v>
          </cell>
          <cell r="R1187" t="str">
            <v>WIN</v>
          </cell>
        </row>
        <row r="1188">
          <cell r="A1188" t="str">
            <v>WIN-HNI-CGY-2021</v>
          </cell>
          <cell r="B1188" t="str">
            <v>CN HÀ NỘI - CÔNG TY CỔ PHẦN DỊCH VỤ THƯƠNG MẠI TỔNG HỢP WINCOMMERCE</v>
          </cell>
          <cell r="C1188" t="str">
            <v/>
          </cell>
          <cell r="D1188" t="str">
            <v>Thành phố Hà Nội</v>
          </cell>
          <cell r="E1188" t="str">
            <v>Quận Cầu Giấy</v>
          </cell>
          <cell r="G1188" t="str">
            <v>HN004</v>
          </cell>
          <cell r="H1188" t="str">
            <v>Hoàng Thanh Huy</v>
          </cell>
          <cell r="I1188" t="str">
            <v>MIENBAC;WIN</v>
          </cell>
          <cell r="J1188" t="str">
            <v/>
          </cell>
          <cell r="M1188" t="str">
            <v>Tầng 1, tòa nhà Chelsea Park, đường Trung Kính, phường Yên Hòa, quận Cầu Giấy, Hà Nội</v>
          </cell>
          <cell r="N1188">
            <v>60</v>
          </cell>
          <cell r="O1188" t="b">
            <v>0</v>
          </cell>
          <cell r="P1188" t="str">
            <v>C6 HÀ NỘI</v>
          </cell>
          <cell r="Q1188" t="str">
            <v>Miền Bắc</v>
          </cell>
          <cell r="R1188" t="str">
            <v>WIN</v>
          </cell>
        </row>
        <row r="1189">
          <cell r="A1189" t="str">
            <v>WIN-HNI-NTL-2024</v>
          </cell>
          <cell r="B1189" t="str">
            <v>CN HÀ NỘI - CÔNG TY CỔ PHẦN DỊCH VỤ THƯƠNG MẠI TỔNG HỢP WINCOMMERCE</v>
          </cell>
          <cell r="C1189" t="str">
            <v/>
          </cell>
          <cell r="D1189" t="str">
            <v>Thành phố Hà Nội</v>
          </cell>
          <cell r="E1189" t="str">
            <v>Quận Nam Từ Liêm</v>
          </cell>
          <cell r="G1189" t="str">
            <v>HN004</v>
          </cell>
          <cell r="H1189" t="str">
            <v>Hoàng Thanh Huy</v>
          </cell>
          <cell r="I1189" t="str">
            <v>MIENBAC;WIN</v>
          </cell>
          <cell r="J1189" t="str">
            <v/>
          </cell>
          <cell r="M1189" t="str">
            <v>Tầng 1, tòa nhà Viglacera, số 1 đại lộ Thăng Long, phường Mễ Trì, quận Nam Từ Liêm, Hà Nội</v>
          </cell>
          <cell r="N1189">
            <v>60</v>
          </cell>
          <cell r="O1189" t="b">
            <v>0</v>
          </cell>
          <cell r="P1189" t="str">
            <v>C6 HÀ NỘI</v>
          </cell>
          <cell r="Q1189" t="str">
            <v>Miền Bắc</v>
          </cell>
          <cell r="R1189" t="str">
            <v>WIN</v>
          </cell>
        </row>
        <row r="1190">
          <cell r="A1190" t="str">
            <v>WIN-HNI-HBT-2031</v>
          </cell>
          <cell r="B1190" t="str">
            <v>CN HÀ NỘI - CÔNG TY CỔ PHẦN DỊCH VỤ THƯƠNG MẠI TỔNG HỢP WINCOMMERCE</v>
          </cell>
          <cell r="C1190" t="str">
            <v/>
          </cell>
          <cell r="D1190" t="str">
            <v>Thành phố Hà Nội</v>
          </cell>
          <cell r="E1190" t="str">
            <v>Quận Hai Bà Trưng</v>
          </cell>
          <cell r="G1190" t="str">
            <v>HN003</v>
          </cell>
          <cell r="H1190" t="str">
            <v>Nguyễn Văn Thạch</v>
          </cell>
          <cell r="I1190" t="str">
            <v>MIENBAC;WIN</v>
          </cell>
          <cell r="J1190" t="str">
            <v/>
          </cell>
          <cell r="M1190" t="str">
            <v>Số 150 Bạch Mai, phường Cầu Dền, quận Hai Bà Trưng, Hà Nội (CN02015 Bạch Mai)</v>
          </cell>
          <cell r="N1190">
            <v>60</v>
          </cell>
          <cell r="O1190" t="b">
            <v>0</v>
          </cell>
          <cell r="P1190" t="str">
            <v>C6 HÀ NỘI</v>
          </cell>
          <cell r="Q1190" t="str">
            <v>Miền Bắc</v>
          </cell>
          <cell r="R1190" t="str">
            <v>WIN</v>
          </cell>
        </row>
        <row r="1191">
          <cell r="A1191" t="str">
            <v>WIN-HNI-THO-2032</v>
          </cell>
          <cell r="B1191" t="str">
            <v>CN HÀ NỘI - CÔNG TY CỔ PHẦN DỊCH VỤ THƯƠNG MẠI TỔNG HỢP WINCOMMERCE</v>
          </cell>
          <cell r="C1191" t="str">
            <v/>
          </cell>
          <cell r="D1191" t="str">
            <v>Thành phố Hà Nội</v>
          </cell>
          <cell r="E1191" t="str">
            <v>Quận Tây Hồ</v>
          </cell>
          <cell r="G1191" t="str">
            <v>HN008</v>
          </cell>
          <cell r="H1191" t="str">
            <v>Nguyễn Minh Sơn</v>
          </cell>
          <cell r="I1191" t="str">
            <v>MIENBAC;WIN</v>
          </cell>
          <cell r="J1191" t="str">
            <v/>
          </cell>
          <cell r="M1191" t="str">
            <v>Tòa nhà Packexim, số 49/15 An Dương, phường Phú Thượng, quận Tây Hồ, Hà Nội</v>
          </cell>
          <cell r="N1191">
            <v>60</v>
          </cell>
          <cell r="O1191" t="b">
            <v>0</v>
          </cell>
          <cell r="P1191" t="str">
            <v>C6 HÀ NỘI</v>
          </cell>
          <cell r="Q1191" t="str">
            <v>Miền Bắc</v>
          </cell>
          <cell r="R1191" t="str">
            <v>WIN</v>
          </cell>
        </row>
        <row r="1192">
          <cell r="A1192" t="str">
            <v>WIN-HNI-HBT-2040</v>
          </cell>
          <cell r="B1192" t="str">
            <v>CN HÀ NỘI - CÔNG TY CỔ PHẦN DỊCH VỤ THƯƠNG MẠI TỔNG HỢP WINCOMMERCE</v>
          </cell>
          <cell r="C1192" t="str">
            <v/>
          </cell>
          <cell r="D1192" t="str">
            <v>Thành phố Hà Nội</v>
          </cell>
          <cell r="E1192" t="str">
            <v>Quận Hai Bà Trưng</v>
          </cell>
          <cell r="G1192" t="str">
            <v>HN003</v>
          </cell>
          <cell r="H1192" t="str">
            <v>Nguyễn Văn Thạch</v>
          </cell>
          <cell r="I1192" t="str">
            <v>MIENBAC;WIN</v>
          </cell>
          <cell r="J1192" t="str">
            <v/>
          </cell>
          <cell r="M1192" t="str">
            <v>Số 70 phố Vạn Kiếp, tổ 58A, phường Bạch Đằng, quận Hai Bà Trưng, Hà Nội</v>
          </cell>
          <cell r="N1192">
            <v>60</v>
          </cell>
          <cell r="O1192" t="b">
            <v>0</v>
          </cell>
          <cell r="P1192" t="str">
            <v>C6 HÀ NỘI</v>
          </cell>
          <cell r="Q1192" t="str">
            <v>Miền Bắc</v>
          </cell>
          <cell r="R1192" t="str">
            <v>WIN</v>
          </cell>
        </row>
        <row r="1193">
          <cell r="A1193" t="str">
            <v>WIN-HNI-BTL-2046</v>
          </cell>
          <cell r="B1193" t="str">
            <v>CN HÀ NỘI - wincommerce</v>
          </cell>
          <cell r="C1193" t="str">
            <v/>
          </cell>
          <cell r="D1193" t="str">
            <v>Thành phố Hà Nội</v>
          </cell>
          <cell r="E1193" t="str">
            <v>Quận Bắc Từ Liêm</v>
          </cell>
          <cell r="G1193" t="str">
            <v>HN004</v>
          </cell>
          <cell r="H1193" t="str">
            <v>Hoàng Thanh Huy</v>
          </cell>
          <cell r="I1193" t="str">
            <v>MIENBAC;WIN</v>
          </cell>
          <cell r="J1193" t="str">
            <v/>
          </cell>
          <cell r="M1193" t="str">
            <v>Tầng 1, tòa E4, khu nhà ở xã hội Ecohome 1, khu đô thị Bắc Cổ Nhuế - Chèm, 
phường Đông Ngạc, quận Bắc Từ Liêm, HN</v>
          </cell>
          <cell r="N1193">
            <v>60</v>
          </cell>
          <cell r="O1193" t="b">
            <v>0</v>
          </cell>
          <cell r="P1193" t="str">
            <v>C6 HÀ NỘI</v>
          </cell>
          <cell r="Q1193" t="str">
            <v>Miền Bắc</v>
          </cell>
          <cell r="R1193" t="str">
            <v>WIN</v>
          </cell>
        </row>
        <row r="1194">
          <cell r="A1194" t="str">
            <v>WIN-HNI-HBT-2050</v>
          </cell>
          <cell r="B1194" t="str">
            <v>CN HÀ NỘI - CÔNG TY CỔ PHẦN DỊCH VỤ THƯƠNG MẠI TỔNG HỢP WINCOMMERCE</v>
          </cell>
          <cell r="C1194" t="str">
            <v/>
          </cell>
          <cell r="D1194" t="str">
            <v>Thành phố Hà Nội</v>
          </cell>
          <cell r="E1194" t="str">
            <v>Quận Hai Bà Trưng</v>
          </cell>
          <cell r="G1194" t="str">
            <v>HN003</v>
          </cell>
          <cell r="H1194" t="str">
            <v>Nguyễn Văn Thạch</v>
          </cell>
          <cell r="I1194" t="str">
            <v>MIENBAC;WIN</v>
          </cell>
          <cell r="J1194" t="str">
            <v/>
          </cell>
          <cell r="M1194" t="str">
            <v>T2-L1-03, tổ hợp TTTM, giáo dục và căn hộ Times City, số 458 đường Minh Khai, phường Vĩnh Tuy, quận Hai Bà Trưng, Hà Nội</v>
          </cell>
          <cell r="N1194">
            <v>60</v>
          </cell>
          <cell r="O1194" t="b">
            <v>0</v>
          </cell>
          <cell r="P1194" t="str">
            <v>C6 HÀ NỘI</v>
          </cell>
          <cell r="Q1194" t="str">
            <v>Miền Bắc</v>
          </cell>
          <cell r="R1194" t="str">
            <v>WIN</v>
          </cell>
        </row>
        <row r="1195">
          <cell r="A1195" t="str">
            <v>WIN-HNI-HBT-2054</v>
          </cell>
          <cell r="B1195" t="str">
            <v>CN HÀ NỘI - CÔNG TY CỔ PHẦN DỊCH VỤ THƯƠNG MẠI TỔNG HỢP WINCOMMERCE</v>
          </cell>
          <cell r="C1195" t="str">
            <v/>
          </cell>
          <cell r="D1195" t="str">
            <v>Thành phố Hà Nội</v>
          </cell>
          <cell r="E1195" t="str">
            <v>Quận Hai Bà Trưng</v>
          </cell>
          <cell r="G1195" t="str">
            <v>HN003</v>
          </cell>
          <cell r="H1195" t="str">
            <v>Nguyễn Văn Thạch</v>
          </cell>
          <cell r="I1195" t="str">
            <v>MIENBAC;WIN</v>
          </cell>
          <cell r="J1195" t="str">
            <v/>
          </cell>
          <cell r="M1195" t="str">
            <v>Số 81 đường Thanh Nhàn, phường Quỳnh Lôi, quận Hai Bà Trưng, Hà Nội</v>
          </cell>
          <cell r="N1195">
            <v>60</v>
          </cell>
          <cell r="O1195" t="b">
            <v>0</v>
          </cell>
          <cell r="P1195" t="str">
            <v>C6 HÀ NỘI</v>
          </cell>
          <cell r="Q1195" t="str">
            <v>Miền Bắc</v>
          </cell>
          <cell r="R1195" t="str">
            <v>WIN</v>
          </cell>
        </row>
        <row r="1196">
          <cell r="A1196" t="str">
            <v>WIN-HNI-HKM-2056</v>
          </cell>
          <cell r="B1196" t="str">
            <v>CN HÀ NỘI - CÔNG TY CỔ PHẦN DỊCH VỤ THƯƠNG MẠI TỔNG HỢP WINCOMMERCE</v>
          </cell>
          <cell r="C1196" t="str">
            <v/>
          </cell>
          <cell r="D1196" t="str">
            <v>Thành phố Hà Nội</v>
          </cell>
          <cell r="E1196" t="str">
            <v>Quận Hoàn Kiếm</v>
          </cell>
          <cell r="G1196" t="str">
            <v>HN008</v>
          </cell>
          <cell r="H1196" t="str">
            <v>Nguyễn Minh Sơn</v>
          </cell>
          <cell r="I1196" t="str">
            <v>MIENBAC;WIN</v>
          </cell>
          <cell r="J1196" t="str">
            <v/>
          </cell>
          <cell r="M1196" t="str">
            <v>Số 4A đường Hàng Chiếu, phường Đồng Xuân, quận Hoàn Kiếm, Hà Nội</v>
          </cell>
          <cell r="N1196">
            <v>60</v>
          </cell>
          <cell r="O1196" t="b">
            <v>0</v>
          </cell>
          <cell r="P1196" t="str">
            <v>C6 HÀ NỘI</v>
          </cell>
          <cell r="Q1196" t="str">
            <v>Miền Bắc</v>
          </cell>
          <cell r="R1196" t="str">
            <v>WIN</v>
          </cell>
        </row>
        <row r="1197">
          <cell r="A1197" t="str">
            <v>WIN-HNI-LBN-2057</v>
          </cell>
          <cell r="B1197" t="str">
            <v>CN HÀ NỘI - WINCOMMERCE</v>
          </cell>
          <cell r="C1197" t="str">
            <v/>
          </cell>
          <cell r="D1197" t="str">
            <v>Thành phố Hà Nội</v>
          </cell>
          <cell r="E1197" t="str">
            <v>Quận Long Biên</v>
          </cell>
          <cell r="G1197" t="str">
            <v>HN003</v>
          </cell>
          <cell r="H1197" t="str">
            <v>Nguyễn Văn Thạch</v>
          </cell>
          <cell r="I1197" t="str">
            <v>MIENBAC;WIN</v>
          </cell>
          <cell r="J1197" t="str">
            <v/>
          </cell>
          <cell r="M1197" t="str">
            <v>Số 100 đường Nguyễn Sơn, phường Ngọc Lâm, quận Long Biên, Hà Nội</v>
          </cell>
          <cell r="N1197">
            <v>60</v>
          </cell>
          <cell r="O1197" t="b">
            <v>0</v>
          </cell>
          <cell r="P1197" t="str">
            <v>C6 HÀ NỘI</v>
          </cell>
          <cell r="Q1197" t="str">
            <v>Miền Bắc</v>
          </cell>
          <cell r="R1197" t="str">
            <v>WIN</v>
          </cell>
        </row>
        <row r="1198">
          <cell r="A1198" t="str">
            <v>WIN-HNI-CGY-2058</v>
          </cell>
          <cell r="B1198" t="str">
            <v>CN HÀ NỘI - CÔNG TY CỔ PHẦN DỊCH VỤ THƯƠNG MẠI TỔNG HỢP WINCOMMERCE</v>
          </cell>
          <cell r="C1198" t="str">
            <v/>
          </cell>
          <cell r="D1198" t="str">
            <v>Thành phố Hà Nội</v>
          </cell>
          <cell r="E1198" t="str">
            <v>Quận Cầu Giấy</v>
          </cell>
          <cell r="G1198" t="str">
            <v>HN004</v>
          </cell>
          <cell r="H1198" t="str">
            <v>Hoàng Thanh Huy</v>
          </cell>
          <cell r="I1198" t="str">
            <v>MIENBAC;WIN</v>
          </cell>
          <cell r="J1198" t="str">
            <v/>
          </cell>
          <cell r="M1198" t="str">
            <v>Số 2 nhà B20 đường Nghĩa Tân, phường Nghĩa Tân, quận Cầu Giấy Hà Nội (Số 2 Đường Nghĩa Tân)</v>
          </cell>
          <cell r="N1198">
            <v>60</v>
          </cell>
          <cell r="O1198" t="b">
            <v>0</v>
          </cell>
          <cell r="P1198" t="str">
            <v>C6 HÀ NỘI</v>
          </cell>
          <cell r="Q1198" t="str">
            <v>Miền Bắc</v>
          </cell>
          <cell r="R1198" t="str">
            <v>WIN</v>
          </cell>
        </row>
        <row r="1199">
          <cell r="A1199" t="str">
            <v>WIN-HNI-HBT-2059</v>
          </cell>
          <cell r="B1199" t="str">
            <v>CN HÀ NỘI - CÔNG TY CỔ PHẦN DỊCH VỤ THƯƠNG MẠI TỔNG HỢP WINCOMMERCE</v>
          </cell>
          <cell r="C1199" t="str">
            <v/>
          </cell>
          <cell r="D1199" t="str">
            <v>Thành phố Hà Nội</v>
          </cell>
          <cell r="E1199" t="str">
            <v>Quận Hai Bà Trưng</v>
          </cell>
          <cell r="G1199" t="str">
            <v>HN003</v>
          </cell>
          <cell r="H1199" t="str">
            <v>Nguyễn Văn Thạch</v>
          </cell>
          <cell r="I1199" t="str">
            <v>MIENBAC;WIN</v>
          </cell>
          <cell r="J1199" t="str">
            <v/>
          </cell>
          <cell r="M1199" t="str">
            <v>T10-L1-07C, tổ hợp TTTM, giáo dục và căn hộ Times City, số 458 đường Minh Khai, phường Vĩnh Tuy, quận Hai Bà Trưng, Hà Nội</v>
          </cell>
          <cell r="N1199">
            <v>60</v>
          </cell>
          <cell r="O1199" t="b">
            <v>0</v>
          </cell>
          <cell r="P1199" t="str">
            <v>C6 HÀ NỘI</v>
          </cell>
          <cell r="Q1199" t="str">
            <v>Miền Bắc</v>
          </cell>
          <cell r="R1199" t="str">
            <v>WIN</v>
          </cell>
        </row>
        <row r="1200">
          <cell r="A1200" t="str">
            <v>WIN-HNI-HBT-2061</v>
          </cell>
          <cell r="B1200" t="str">
            <v>CN HÀ NỘI - CÔNG TY CỔ PHẦN DỊCH VỤ THƯƠNG MẠI TỔNG HỢP WINCOMMERCE</v>
          </cell>
          <cell r="C1200" t="str">
            <v/>
          </cell>
          <cell r="D1200" t="str">
            <v>Thành phố Hà Nội</v>
          </cell>
          <cell r="E1200" t="str">
            <v>Quận Hai Bà Trưng</v>
          </cell>
          <cell r="G1200" t="str">
            <v>HN003</v>
          </cell>
          <cell r="H1200" t="str">
            <v>Nguyễn Văn Thạch</v>
          </cell>
          <cell r="I1200" t="str">
            <v>MIENBAC;WIN</v>
          </cell>
          <cell r="J1200" t="str">
            <v/>
          </cell>
          <cell r="M1200" t="str">
            <v>Số 227 đường Thanh Nhàn, phường Thanh Nhàn, quận Hai Bà Trưng, Hà Nội</v>
          </cell>
          <cell r="N1200">
            <v>60</v>
          </cell>
          <cell r="O1200" t="b">
            <v>0</v>
          </cell>
          <cell r="P1200" t="str">
            <v>C6 HÀ NỘI</v>
          </cell>
          <cell r="Q1200" t="str">
            <v>Miền Bắc</v>
          </cell>
          <cell r="R1200" t="str">
            <v>WIN</v>
          </cell>
        </row>
        <row r="1201">
          <cell r="A1201" t="str">
            <v>WIN-HNI-HMI-2063</v>
          </cell>
          <cell r="B1201" t="str">
            <v>CN HÀ NỘI - CÔNG TY CỔ PHẦN DỊCH VỤ THƯƠNG MẠI TỔNG HỢP WINCOMMERCE</v>
          </cell>
          <cell r="C1201" t="str">
            <v/>
          </cell>
          <cell r="D1201" t="str">
            <v>Thành phố Hà Nội</v>
          </cell>
          <cell r="E1201" t="str">
            <v>Quận Hoàng Mai</v>
          </cell>
          <cell r="G1201" t="str">
            <v>HN003</v>
          </cell>
          <cell r="H1201" t="str">
            <v>Nguyễn Văn Thạch</v>
          </cell>
          <cell r="I1201" t="str">
            <v>MIENBAC;WIN</v>
          </cell>
          <cell r="J1201" t="str">
            <v/>
          </cell>
          <cell r="M1201" t="str">
            <v>Số 304 Hoàng Mai, phường Hoàng Văn Thụ, quận Hoàng Mai, Hà Nội</v>
          </cell>
          <cell r="N1201">
            <v>60</v>
          </cell>
          <cell r="O1201" t="b">
            <v>0</v>
          </cell>
          <cell r="P1201" t="str">
            <v>C6 HÀ NỘI</v>
          </cell>
          <cell r="Q1201" t="str">
            <v>Miền Bắc</v>
          </cell>
          <cell r="R1201" t="str">
            <v>WIN</v>
          </cell>
        </row>
        <row r="1202">
          <cell r="A1202" t="str">
            <v>WIN-HNI-TXN-2066</v>
          </cell>
          <cell r="B1202" t="str">
            <v>CN HÀ NỘI - CÔNG TY CỔ PHẦN DỊCH VỤ THƯƠNG MẠI TỔNG HỢP WINCOMMERCE</v>
          </cell>
          <cell r="C1202" t="str">
            <v/>
          </cell>
          <cell r="D1202" t="str">
            <v>Thành phố Hà Nội</v>
          </cell>
          <cell r="E1202" t="str">
            <v>Quận Thanh Xuân</v>
          </cell>
          <cell r="G1202" t="str">
            <v>HN008</v>
          </cell>
          <cell r="H1202" t="str">
            <v>Nguyễn Minh Sơn</v>
          </cell>
          <cell r="I1202" t="str">
            <v>MIENBAC;WIN</v>
          </cell>
          <cell r="J1202" t="str">
            <v/>
          </cell>
          <cell r="M1202" t="str">
            <v>Số 208L Lê Trọng Tấn, phường Khương Mai, quận Thanh Xuân, Hà Nội</v>
          </cell>
          <cell r="N1202">
            <v>60</v>
          </cell>
          <cell r="O1202" t="b">
            <v>0</v>
          </cell>
          <cell r="P1202" t="str">
            <v>C6 HÀ NỘI</v>
          </cell>
          <cell r="Q1202" t="str">
            <v>Miền Bắc</v>
          </cell>
          <cell r="R1202" t="str">
            <v>WIN</v>
          </cell>
        </row>
        <row r="1203">
          <cell r="A1203" t="str">
            <v>WIN-HNI-BDH-2067</v>
          </cell>
          <cell r="B1203" t="str">
            <v>CN HÀ NỘI - wincommerce</v>
          </cell>
          <cell r="C1203" t="str">
            <v/>
          </cell>
          <cell r="D1203" t="str">
            <v>Thành phố Hà Nội</v>
          </cell>
          <cell r="E1203" t="str">
            <v>Quận Ba Đình</v>
          </cell>
          <cell r="G1203" t="str">
            <v>HN008</v>
          </cell>
          <cell r="H1203" t="str">
            <v>Nguyễn Minh Sơn</v>
          </cell>
          <cell r="I1203" t="str">
            <v>MIENBAC;WIN</v>
          </cell>
          <cell r="J1203" t="str">
            <v/>
          </cell>
          <cell r="M1203" t="str">
            <v>Số 105 nhà K2, đường khu TT 7,2ha phường Vĩnh Phúc, quận Ba Đình, HN</v>
          </cell>
          <cell r="N1203">
            <v>60</v>
          </cell>
          <cell r="O1203" t="b">
            <v>0</v>
          </cell>
          <cell r="P1203" t="str">
            <v>C6 HÀ NỘI</v>
          </cell>
          <cell r="Q1203" t="str">
            <v>Miền Bắc</v>
          </cell>
          <cell r="R1203" t="str">
            <v>WIN</v>
          </cell>
        </row>
        <row r="1204">
          <cell r="A1204" t="str">
            <v>WIN-HNI-CGY-2069</v>
          </cell>
          <cell r="B1204" t="str">
            <v>CN HÀ NỘI - CÔNG TY CỔ PHẦN DỊCH VỤ THƯƠNG MẠI TỔNG HỢP WINCOMMERCE</v>
          </cell>
          <cell r="C1204" t="str">
            <v/>
          </cell>
          <cell r="D1204" t="str">
            <v>Thành phố Hà Nội</v>
          </cell>
          <cell r="E1204" t="str">
            <v>Quận Cầu Giấy</v>
          </cell>
          <cell r="G1204" t="str">
            <v>HN004</v>
          </cell>
          <cell r="H1204" t="str">
            <v>Hoàng Thanh Huy</v>
          </cell>
          <cell r="I1204" t="str">
            <v>MIENBAC;WIN</v>
          </cell>
          <cell r="J1204" t="str">
            <v/>
          </cell>
          <cell r="M1204" t="str">
            <v>Số 1 Lô 2 tập thể Viện Kỹ thuật Quân sự, phường Nghĩa Đô, quận Cầu Giấy, Hà Nội (66 Hoàng Sâm)</v>
          </cell>
          <cell r="N1204">
            <v>60</v>
          </cell>
          <cell r="O1204" t="b">
            <v>0</v>
          </cell>
          <cell r="P1204" t="str">
            <v>C6 HÀ NỘI</v>
          </cell>
          <cell r="Q1204" t="str">
            <v>Miền Bắc</v>
          </cell>
          <cell r="R1204" t="str">
            <v>WIN</v>
          </cell>
        </row>
        <row r="1205">
          <cell r="A1205" t="str">
            <v>WIN-HNI-HKM-2070</v>
          </cell>
          <cell r="B1205" t="str">
            <v>CN HÀ NỘI - CÔNG TY CỔ PHẦN DỊCH VỤ THƯƠNG MẠI TỔNG HỢP WINCOMMERCE</v>
          </cell>
          <cell r="C1205" t="str">
            <v/>
          </cell>
          <cell r="D1205" t="str">
            <v>Thành phố Hà Nội</v>
          </cell>
          <cell r="E1205" t="str">
            <v>Quận Hoàn Kiếm</v>
          </cell>
          <cell r="G1205" t="str">
            <v>HN003</v>
          </cell>
          <cell r="H1205" t="str">
            <v>Nguyễn Văn Thạch</v>
          </cell>
          <cell r="I1205" t="str">
            <v>MIENBAC;WIN</v>
          </cell>
          <cell r="J1205" t="str">
            <v/>
          </cell>
          <cell r="M1205" t="str">
            <v>Số 49 Lê Duẩn, phường Cửa Nam, quận Hoàn Kiếm, Hà Nội</v>
          </cell>
          <cell r="N1205">
            <v>60</v>
          </cell>
          <cell r="O1205" t="b">
            <v>0</v>
          </cell>
          <cell r="P1205" t="str">
            <v>C6 HÀ NỘI</v>
          </cell>
          <cell r="Q1205" t="str">
            <v>Miền Bắc</v>
          </cell>
          <cell r="R1205" t="str">
            <v>WIN</v>
          </cell>
        </row>
        <row r="1206">
          <cell r="A1206" t="str">
            <v>WIN-HNI-HBT-2071</v>
          </cell>
          <cell r="B1206" t="str">
            <v>CN HÀ NỘI - CÔNG TY CỔ PHẦN DỊCH VỤ THƯƠNG MẠI TỔNG HỢP WINCOMMERCE</v>
          </cell>
          <cell r="C1206" t="str">
            <v/>
          </cell>
          <cell r="D1206" t="str">
            <v>Thành phố Hà Nội</v>
          </cell>
          <cell r="E1206" t="str">
            <v>Quận Hai Bà Trưng</v>
          </cell>
          <cell r="G1206" t="str">
            <v>HN003</v>
          </cell>
          <cell r="H1206" t="str">
            <v>Nguyễn Văn Thạch</v>
          </cell>
          <cell r="I1206" t="str">
            <v>MIENBAC;WIN</v>
          </cell>
          <cell r="J1206" t="str">
            <v/>
          </cell>
          <cell r="M1206" t="str">
            <v>Số 194 phố Minh Khai, tổ 14, phường Minh Khai, quận Hai Bà Trưng, Hà Nội</v>
          </cell>
          <cell r="N1206">
            <v>60</v>
          </cell>
          <cell r="O1206" t="b">
            <v>0</v>
          </cell>
          <cell r="P1206" t="str">
            <v>C6 HÀ NỘI</v>
          </cell>
          <cell r="Q1206" t="str">
            <v>Miền Bắc</v>
          </cell>
          <cell r="R1206" t="str">
            <v>WIN</v>
          </cell>
        </row>
        <row r="1207">
          <cell r="A1207" t="str">
            <v>WIN-HNI-CGY-2072</v>
          </cell>
          <cell r="B1207" t="str">
            <v>CN HÀ NỘI - CÔNG TY CỔ PHẦN DỊCH VỤ THƯƠNG MẠI TỔNG HỢP WINCOMMERCE</v>
          </cell>
          <cell r="C1207" t="str">
            <v/>
          </cell>
          <cell r="D1207" t="str">
            <v>Thành phố Hà Nội</v>
          </cell>
          <cell r="E1207" t="str">
            <v>Quận Cầu Giấy</v>
          </cell>
          <cell r="G1207" t="str">
            <v>HN004</v>
          </cell>
          <cell r="H1207" t="str">
            <v>Hoàng Thanh Huy</v>
          </cell>
          <cell r="I1207" t="str">
            <v>MIENBAC;WIN</v>
          </cell>
          <cell r="J1207" t="str">
            <v/>
          </cell>
          <cell r="M1207" t="str">
            <v>Số 149 phố Hoàng Ngân, Phường Trung Hòa, Quận Cầu Giấy, Hà Nội.</v>
          </cell>
          <cell r="N1207">
            <v>60</v>
          </cell>
          <cell r="O1207" t="b">
            <v>0</v>
          </cell>
          <cell r="P1207" t="str">
            <v>C6 HÀ NỘI</v>
          </cell>
          <cell r="Q1207" t="str">
            <v>Miền Bắc</v>
          </cell>
          <cell r="R1207" t="str">
            <v>WIN</v>
          </cell>
        </row>
        <row r="1208">
          <cell r="A1208" t="str">
            <v>WIN-HNI-BDH-2075</v>
          </cell>
          <cell r="B1208" t="str">
            <v>CN HÀ NỘI - wincommerce</v>
          </cell>
          <cell r="C1208" t="str">
            <v/>
          </cell>
          <cell r="D1208" t="str">
            <v>Thành phố Hà Nội</v>
          </cell>
          <cell r="E1208" t="str">
            <v>Quận Ba Đình</v>
          </cell>
          <cell r="G1208" t="str">
            <v>HN008</v>
          </cell>
          <cell r="H1208" t="str">
            <v>Nguyễn Minh Sơn</v>
          </cell>
          <cell r="I1208" t="str">
            <v>MIENBAC;WIN</v>
          </cell>
          <cell r="J1208" t="str">
            <v/>
          </cell>
          <cell r="M1208" t="str">
            <v>Số 23, phố Cửa Bắc, phường Trúc Bạch, quận Ba Đình, Hà Nội</v>
          </cell>
          <cell r="N1208">
            <v>60</v>
          </cell>
          <cell r="O1208" t="b">
            <v>0</v>
          </cell>
          <cell r="P1208" t="str">
            <v>C6 HÀ NỘI</v>
          </cell>
          <cell r="Q1208" t="str">
            <v>Miền Bắc</v>
          </cell>
          <cell r="R1208" t="str">
            <v>WIN</v>
          </cell>
        </row>
        <row r="1209">
          <cell r="A1209" t="str">
            <v>WIN-HNI-DDA-2078</v>
          </cell>
          <cell r="B1209" t="str">
            <v>CN HÀ NỘI - CÔNG TY CỔ PHẦN DỊCH VỤ THƯƠNG MẠI TỔNG HỢP WINCOMMERCE</v>
          </cell>
          <cell r="C1209" t="str">
            <v/>
          </cell>
          <cell r="D1209" t="str">
            <v>Thành phố Hà Nội</v>
          </cell>
          <cell r="E1209" t="str">
            <v>Quận Đống Đa</v>
          </cell>
          <cell r="G1209" t="str">
            <v>HN003</v>
          </cell>
          <cell r="H1209" t="str">
            <v>Nguyễn Văn Thạch</v>
          </cell>
          <cell r="I1209" t="str">
            <v>MIENBAC;WIN</v>
          </cell>
          <cell r="J1209" t="str">
            <v/>
          </cell>
          <cell r="M1209" t="str">
            <v>Số 210 Ngõ Xã Đàn 2, Phường Nam Đồng, Quận Đống Đa, Hà Nội</v>
          </cell>
          <cell r="N1209">
            <v>60</v>
          </cell>
          <cell r="O1209" t="b">
            <v>0</v>
          </cell>
          <cell r="P1209" t="str">
            <v>C6 HÀ NỘI</v>
          </cell>
          <cell r="Q1209" t="str">
            <v>Miền Bắc</v>
          </cell>
          <cell r="R1209" t="str">
            <v>WIN</v>
          </cell>
        </row>
        <row r="1210">
          <cell r="A1210" t="str">
            <v>WIN-HNI-TXN-2079</v>
          </cell>
          <cell r="B1210" t="str">
            <v>CN HÀ NỘI - CÔNG TY CỔ PHẦN DỊCH VỤ THƯƠNG MẠI TỔNG HỢP WINCOMMERCE</v>
          </cell>
          <cell r="C1210" t="str">
            <v/>
          </cell>
          <cell r="D1210" t="str">
            <v>Thành phố Hà Nội</v>
          </cell>
          <cell r="E1210" t="str">
            <v>Quận Thanh Xuân</v>
          </cell>
          <cell r="G1210" t="str">
            <v>HN008</v>
          </cell>
          <cell r="H1210" t="str">
            <v>Nguyễn Minh Sơn</v>
          </cell>
          <cell r="I1210" t="str">
            <v>MIENBAC;WIN</v>
          </cell>
          <cell r="J1210" t="str">
            <v/>
          </cell>
          <cell r="M1210" t="str">
            <v>Số 44/116 Nhân Hòa, phường Nhân Chính, quận Thanh Xuân, Hà Nội</v>
          </cell>
          <cell r="N1210">
            <v>60</v>
          </cell>
          <cell r="O1210" t="b">
            <v>0</v>
          </cell>
          <cell r="P1210" t="str">
            <v>C6 HÀ NỘI</v>
          </cell>
          <cell r="Q1210" t="str">
            <v>Miền Bắc</v>
          </cell>
          <cell r="R1210" t="str">
            <v>WIN</v>
          </cell>
        </row>
        <row r="1211">
          <cell r="A1211" t="str">
            <v>WIN-HNI-HBT-2080</v>
          </cell>
          <cell r="B1211" t="str">
            <v>CN HÀ NỘI - CÔNG TY CỔ PHẦN DỊCH VỤ THƯƠNG MẠI TỔNG HỢP WINCOMMERCE</v>
          </cell>
          <cell r="C1211" t="str">
            <v/>
          </cell>
          <cell r="D1211" t="str">
            <v>Thành phố Hà Nội</v>
          </cell>
          <cell r="E1211" t="str">
            <v>Quận Hai Bà Trưng</v>
          </cell>
          <cell r="G1211" t="str">
            <v>HN003</v>
          </cell>
          <cell r="H1211" t="str">
            <v>Nguyễn Văn Thạch</v>
          </cell>
          <cell r="I1211" t="str">
            <v>MIENBAC;WIN</v>
          </cell>
          <cell r="J1211" t="str">
            <v/>
          </cell>
          <cell r="M1211" t="str">
            <v>Số 347 đường Bạch Mai, phường Bạch Mai, quận Hai Bà Trưng, Hà Nội</v>
          </cell>
          <cell r="N1211">
            <v>60</v>
          </cell>
          <cell r="O1211" t="b">
            <v>0</v>
          </cell>
          <cell r="P1211" t="str">
            <v>C6 HÀ NỘI</v>
          </cell>
          <cell r="Q1211" t="str">
            <v>Miền Bắc</v>
          </cell>
          <cell r="R1211" t="str">
            <v>WIN</v>
          </cell>
        </row>
        <row r="1212">
          <cell r="A1212" t="str">
            <v>WIN-HNI-HMI-2082</v>
          </cell>
          <cell r="B1212" t="str">
            <v>CN HÀ NỘI - CÔNG TY CỔ PHẦN DỊCH VỤ THƯƠNG MẠI TỔNG HỢP WINCOMMERCE</v>
          </cell>
          <cell r="C1212" t="str">
            <v/>
          </cell>
          <cell r="D1212" t="str">
            <v>Thành phố Hà Nội</v>
          </cell>
          <cell r="E1212" t="str">
            <v>Quận Hoàng Mai</v>
          </cell>
          <cell r="G1212" t="str">
            <v>HN003</v>
          </cell>
          <cell r="H1212" t="str">
            <v>Nguyễn Văn Thạch</v>
          </cell>
          <cell r="I1212" t="str">
            <v>MIENBAC;WIN</v>
          </cell>
          <cell r="J1212" t="str">
            <v/>
          </cell>
          <cell r="M1212" t="str">
            <v>41 tương mai,  Nguyễn An Ninh, Phường Giáp Bát, Quận Hoàng Mai, Hà Nội</v>
          </cell>
          <cell r="N1212">
            <v>60</v>
          </cell>
          <cell r="O1212" t="b">
            <v>0</v>
          </cell>
          <cell r="P1212" t="str">
            <v>C6 HÀ NỘI</v>
          </cell>
          <cell r="Q1212" t="str">
            <v>Miền Bắc</v>
          </cell>
          <cell r="R1212" t="str">
            <v>WIN</v>
          </cell>
        </row>
        <row r="1213">
          <cell r="A1213" t="str">
            <v>WIN-HNI-NTL-2083</v>
          </cell>
          <cell r="B1213" t="str">
            <v>CN HÀ NỘI - wincommerce</v>
          </cell>
          <cell r="C1213" t="str">
            <v/>
          </cell>
          <cell r="D1213" t="str">
            <v>Thành phố Hà Nội</v>
          </cell>
          <cell r="E1213" t="str">
            <v>Quận Bắc Từ Liêm</v>
          </cell>
          <cell r="G1213" t="str">
            <v>HN003</v>
          </cell>
          <cell r="H1213" t="str">
            <v>Nguyễn Văn Thạch</v>
          </cell>
          <cell r="I1213" t="str">
            <v>MIENBAC;WIN</v>
          </cell>
          <cell r="J1213" t="str">
            <v/>
          </cell>
          <cell r="M1213" t="str">
            <v>Số 138 Phú Diễn, phường Phú Diễn, Quận Bắc Từ Liêm, Hà Nội</v>
          </cell>
          <cell r="N1213">
            <v>60</v>
          </cell>
          <cell r="O1213" t="b">
            <v>0</v>
          </cell>
          <cell r="P1213" t="str">
            <v>C6 HÀ NỘI</v>
          </cell>
          <cell r="Q1213" t="str">
            <v>Miền Bắc</v>
          </cell>
          <cell r="R1213" t="str">
            <v>WIN</v>
          </cell>
        </row>
        <row r="1214">
          <cell r="A1214" t="str">
            <v>WIN-HNI-HBT-2085</v>
          </cell>
          <cell r="B1214" t="str">
            <v>CN HÀ NỘI - CÔNG TY CỔ PHẦN DỊCH VỤ THƯƠNG MẠI TỔNG HỢP WINCOMMERCE</v>
          </cell>
          <cell r="C1214" t="str">
            <v/>
          </cell>
          <cell r="D1214" t="str">
            <v>Thành phố Hà Nội</v>
          </cell>
          <cell r="E1214" t="str">
            <v>Quận Hai Bà Trưng</v>
          </cell>
          <cell r="G1214" t="str">
            <v>HN003</v>
          </cell>
          <cell r="H1214" t="str">
            <v>Nguyễn Văn Thạch</v>
          </cell>
          <cell r="I1214" t="str">
            <v>MIENBAC;WIN</v>
          </cell>
          <cell r="J1214" t="str">
            <v/>
          </cell>
          <cell r="M1214" t="str">
            <v>Số 17A Phố Hàn Thuyên, Tổ 2, Phường Phạm Đình Hổ, Quận Hai Bà Trưng, Hà Nội</v>
          </cell>
          <cell r="N1214">
            <v>60</v>
          </cell>
          <cell r="O1214" t="b">
            <v>0</v>
          </cell>
          <cell r="P1214" t="str">
            <v>C6 HÀ NỘI</v>
          </cell>
          <cell r="Q1214" t="str">
            <v>Miền Bắc</v>
          </cell>
          <cell r="R1214" t="str">
            <v>WIN</v>
          </cell>
        </row>
        <row r="1215">
          <cell r="A1215" t="str">
            <v>WIN-HNI-BDH-2088</v>
          </cell>
          <cell r="B1215" t="str">
            <v>CN HÀ NỘI - wincommerce</v>
          </cell>
          <cell r="C1215" t="str">
            <v/>
          </cell>
          <cell r="D1215" t="str">
            <v>Thành phố Hà Nội</v>
          </cell>
          <cell r="E1215" t="str">
            <v>Quận Ba Đình</v>
          </cell>
          <cell r="G1215" t="str">
            <v>HN008</v>
          </cell>
          <cell r="H1215" t="str">
            <v>Nguyễn Minh Sơn</v>
          </cell>
          <cell r="I1215" t="str">
            <v>MIENBAC;WIN</v>
          </cell>
          <cell r="J1215" t="str">
            <v/>
          </cell>
          <cell r="M1215" t="str">
            <v>Số 47 Phó Đức Chính, phường Trúc Bạch, quận Ba Đình, HN</v>
          </cell>
          <cell r="N1215">
            <v>60</v>
          </cell>
          <cell r="O1215" t="b">
            <v>0</v>
          </cell>
          <cell r="P1215" t="str">
            <v>C6 HÀ NỘI</v>
          </cell>
          <cell r="Q1215" t="str">
            <v>Miền Bắc</v>
          </cell>
          <cell r="R1215" t="str">
            <v>WIN</v>
          </cell>
        </row>
        <row r="1216">
          <cell r="A1216" t="str">
            <v>WIN-HNI-HBT-2091</v>
          </cell>
          <cell r="B1216" t="str">
            <v>CN HÀ NỘI - CÔNG TY CỔ PHẦN DỊCH VỤ THƯƠNG MẠI TỔNG HỢP WINCOMMERCE</v>
          </cell>
          <cell r="C1216" t="str">
            <v/>
          </cell>
          <cell r="D1216" t="str">
            <v>Thành phố Hà Nội</v>
          </cell>
          <cell r="E1216" t="str">
            <v>Quận Hai Bà Trưng</v>
          </cell>
          <cell r="G1216" t="str">
            <v>HN003</v>
          </cell>
          <cell r="H1216" t="str">
            <v>Nguyễn Văn Thạch</v>
          </cell>
          <cell r="I1216" t="str">
            <v>MIENBAC;WIN</v>
          </cell>
          <cell r="J1216" t="str">
            <v/>
          </cell>
          <cell r="M1216" t="str">
            <v>Căn 22 Lô 1 khu Lạc Trung, Phường Vĩnh Tuy, quận Hai Bà Trưng, Hà Nội (Số 2, Ngõ 61 Lạc Trung)</v>
          </cell>
          <cell r="N1216">
            <v>60</v>
          </cell>
          <cell r="O1216" t="b">
            <v>0</v>
          </cell>
          <cell r="P1216" t="str">
            <v>C6 HÀ NỘI</v>
          </cell>
          <cell r="Q1216" t="str">
            <v>Miền Bắc</v>
          </cell>
          <cell r="R1216" t="str">
            <v>WIN</v>
          </cell>
        </row>
        <row r="1217">
          <cell r="A1217" t="str">
            <v>WIN-HNI-CGY-2092</v>
          </cell>
          <cell r="B1217" t="str">
            <v>CN HÀ NỘI - CÔNG TY CỔ PHẦN DỊCH VỤ THƯƠNG MẠI TỔNG HỢP WINCOMMERCE</v>
          </cell>
          <cell r="C1217" t="str">
            <v/>
          </cell>
          <cell r="D1217" t="str">
            <v>Thành phố Hà Nội</v>
          </cell>
          <cell r="E1217" t="str">
            <v>Quận Cầu Giấy</v>
          </cell>
          <cell r="G1217" t="str">
            <v>HN004</v>
          </cell>
          <cell r="H1217" t="str">
            <v>Hoàng Thanh Huy</v>
          </cell>
          <cell r="I1217" t="str">
            <v>MIENBAC;WIN</v>
          </cell>
          <cell r="J1217" t="str">
            <v/>
          </cell>
          <cell r="M1217" t="str">
            <v>Số 41, Tổ 5, Phố Trung Kính, Phường Trung Hòa, Quận Cầu Giấy, Hà Nội (41 Trung Kính)</v>
          </cell>
          <cell r="N1217">
            <v>60</v>
          </cell>
          <cell r="O1217" t="b">
            <v>0</v>
          </cell>
          <cell r="P1217" t="str">
            <v>C6 HÀ NỘI</v>
          </cell>
          <cell r="Q1217" t="str">
            <v>Miền Bắc</v>
          </cell>
          <cell r="R1217" t="str">
            <v>WIN</v>
          </cell>
        </row>
        <row r="1218">
          <cell r="A1218" t="str">
            <v>WIN-HNI-BDH-2094</v>
          </cell>
          <cell r="B1218" t="str">
            <v>CN HÀ NỘI - wincommerce</v>
          </cell>
          <cell r="C1218" t="str">
            <v/>
          </cell>
          <cell r="D1218" t="str">
            <v>Thành phố Hà Nội</v>
          </cell>
          <cell r="E1218" t="str">
            <v>Quận Ba Đình</v>
          </cell>
          <cell r="G1218" t="str">
            <v>HN008</v>
          </cell>
          <cell r="H1218" t="str">
            <v>Nguyễn Minh Sơn</v>
          </cell>
          <cell r="I1218" t="str">
            <v>MIENBAC;WIN</v>
          </cell>
          <cell r="J1218" t="str">
            <v/>
          </cell>
          <cell r="M1218" t="str">
            <v>Số 210 Đội Cấn, phường , quận Ba Đình, Hà Nội</v>
          </cell>
          <cell r="N1218">
            <v>60</v>
          </cell>
          <cell r="O1218" t="b">
            <v>0</v>
          </cell>
          <cell r="P1218" t="str">
            <v>C6 HÀ NỘI</v>
          </cell>
          <cell r="Q1218" t="str">
            <v>Miền Bắc</v>
          </cell>
          <cell r="R1218" t="str">
            <v>WIN</v>
          </cell>
        </row>
        <row r="1219">
          <cell r="A1219" t="str">
            <v>WIN-HNI-THO-2098</v>
          </cell>
          <cell r="B1219" t="str">
            <v>CN HÀ NỘI - CÔNG TY CỔ PHẦN DỊCH VỤ THƯƠNG MẠI TỔNG HỢP WINCOMMERCE</v>
          </cell>
          <cell r="C1219" t="str">
            <v/>
          </cell>
          <cell r="D1219" t="str">
            <v>Thành phố Hà Nội</v>
          </cell>
          <cell r="E1219" t="str">
            <v>Quận Tây Hồ</v>
          </cell>
          <cell r="G1219" t="str">
            <v>HN008</v>
          </cell>
          <cell r="H1219" t="str">
            <v>Nguyễn Minh Sơn</v>
          </cell>
          <cell r="I1219" t="str">
            <v>MIENBAC;WIN</v>
          </cell>
          <cell r="J1219" t="str">
            <v/>
          </cell>
          <cell r="M1219" t="str">
            <v>Số 50 -52 Nguyễn Hoàng Tôn, phường Xuân La, quận Tây Hồ, thành phố Hà Nội</v>
          </cell>
          <cell r="N1219">
            <v>60</v>
          </cell>
          <cell r="O1219" t="b">
            <v>0</v>
          </cell>
          <cell r="P1219" t="str">
            <v>C6 HÀ NỘI</v>
          </cell>
          <cell r="Q1219" t="str">
            <v>Miền Bắc</v>
          </cell>
          <cell r="R1219" t="str">
            <v>WIN</v>
          </cell>
        </row>
        <row r="1220">
          <cell r="A1220" t="str">
            <v>WIN-HNI-THO-2100</v>
          </cell>
          <cell r="B1220" t="str">
            <v>CN HÀ NỘI - CÔNG TY CỔ PHẦN DỊCH VỤ THƯƠNG MẠI TỔNG HỢP WINCOMMERCE</v>
          </cell>
          <cell r="C1220" t="str">
            <v/>
          </cell>
          <cell r="D1220" t="str">
            <v>Thành phố Hà Nội</v>
          </cell>
          <cell r="E1220" t="str">
            <v>Quận Tây Hồ</v>
          </cell>
          <cell r="G1220" t="str">
            <v>HN008</v>
          </cell>
          <cell r="H1220" t="str">
            <v>Nguyễn Minh Sơn</v>
          </cell>
          <cell r="I1220" t="str">
            <v>MIENBAC;WIN</v>
          </cell>
          <cell r="J1220" t="str">
            <v/>
          </cell>
          <cell r="M1220" t="str">
            <v>55 Thụy Khuê, phường Thụy Khuê, quận Tây Hồ, Hà Nội</v>
          </cell>
          <cell r="N1220">
            <v>60</v>
          </cell>
          <cell r="O1220" t="b">
            <v>0</v>
          </cell>
          <cell r="P1220" t="str">
            <v>C6 HÀ NỘI</v>
          </cell>
          <cell r="Q1220" t="str">
            <v>Miền Bắc</v>
          </cell>
          <cell r="R1220" t="str">
            <v>WIN</v>
          </cell>
        </row>
        <row r="1221">
          <cell r="A1221" t="str">
            <v>WIN-HNI-TXN-2101</v>
          </cell>
          <cell r="B1221" t="str">
            <v>CN HÀ NỘI - CÔNG TY CỔ PHẦN DỊCH VỤ THƯƠNG MẠI TỔNG HỢP WINCOMMERCE</v>
          </cell>
          <cell r="C1221" t="str">
            <v/>
          </cell>
          <cell r="D1221" t="str">
            <v>Thành phố Hà Nội</v>
          </cell>
          <cell r="E1221" t="str">
            <v>Quận Thanh Xuân</v>
          </cell>
          <cell r="G1221" t="str">
            <v>HN008</v>
          </cell>
          <cell r="H1221" t="str">
            <v>Nguyễn Minh Sơn</v>
          </cell>
          <cell r="I1221" t="str">
            <v>MIENBAC;WIN</v>
          </cell>
          <cell r="J1221" t="str">
            <v/>
          </cell>
          <cell r="M1221" t="str">
            <v>Số 30C, Ngõ 477 đường Nguyễn Trãi, phường Thanh Xuân Nam, quận Thanh Xuân, Hà Nội</v>
          </cell>
          <cell r="N1221">
            <v>60</v>
          </cell>
          <cell r="O1221" t="b">
            <v>0</v>
          </cell>
          <cell r="P1221" t="str">
            <v>C6 HÀ NỘI</v>
          </cell>
          <cell r="Q1221" t="str">
            <v>Miền Bắc</v>
          </cell>
          <cell r="R1221" t="str">
            <v>WIN</v>
          </cell>
        </row>
        <row r="1222">
          <cell r="A1222" t="str">
            <v>WIN-HNI-THO-2116</v>
          </cell>
          <cell r="B1222" t="str">
            <v>CN HÀ NỘI - CÔNG TY CỔ PHẦN DỊCH VỤ THƯƠNG MẠI TỔNG HỢP WINCOMMERCE</v>
          </cell>
          <cell r="C1222" t="str">
            <v/>
          </cell>
          <cell r="D1222" t="str">
            <v>Thành phố Hà Nội</v>
          </cell>
          <cell r="E1222" t="str">
            <v>Quận Tây Hồ</v>
          </cell>
          <cell r="G1222" t="str">
            <v>HN008</v>
          </cell>
          <cell r="H1222" t="str">
            <v>Nguyễn Minh Sơn</v>
          </cell>
          <cell r="I1222" t="str">
            <v>MIENBAC;WIN</v>
          </cell>
          <cell r="J1222" t="str">
            <v/>
          </cell>
          <cell r="M1222" t="str">
            <v>35B đường Xuân La, P. Xuân La, Q.Tây Hồ, Hà Nội</v>
          </cell>
          <cell r="N1222">
            <v>60</v>
          </cell>
          <cell r="O1222" t="b">
            <v>0</v>
          </cell>
          <cell r="P1222" t="str">
            <v>C6 HÀ NỘI</v>
          </cell>
          <cell r="Q1222" t="str">
            <v>Miền Bắc</v>
          </cell>
          <cell r="R1222" t="str">
            <v>WIN</v>
          </cell>
        </row>
        <row r="1223">
          <cell r="A1223" t="str">
            <v>WIN-HNI-DDA-2117</v>
          </cell>
          <cell r="B1223" t="str">
            <v>CN HÀ NỘI - CÔNG TY CỔ PHẦN DỊCH VỤ THƯƠNG MẠI TỔNG HỢP WINCOMMERCE</v>
          </cell>
          <cell r="C1223" t="str">
            <v/>
          </cell>
          <cell r="D1223" t="str">
            <v>Thành phố Hà Nội</v>
          </cell>
          <cell r="E1223" t="str">
            <v>Quận Đống Đa</v>
          </cell>
          <cell r="G1223" t="str">
            <v>HN008</v>
          </cell>
          <cell r="H1223" t="str">
            <v>Nguyễn Minh Sơn</v>
          </cell>
          <cell r="I1223" t="str">
            <v>MIENBAC;WIN</v>
          </cell>
          <cell r="J1223" t="str">
            <v/>
          </cell>
          <cell r="M1223" t="str">
            <v>Số 16 Võ Văn Dũng, phường Ô Chợ Dừa, quận Đống Đa, Hà Nội</v>
          </cell>
          <cell r="N1223">
            <v>60</v>
          </cell>
          <cell r="O1223" t="b">
            <v>0</v>
          </cell>
          <cell r="P1223" t="str">
            <v>C6 HÀ NỘI</v>
          </cell>
          <cell r="Q1223" t="str">
            <v>Miền Bắc</v>
          </cell>
          <cell r="R1223" t="str">
            <v>WIN</v>
          </cell>
        </row>
        <row r="1224">
          <cell r="A1224" t="str">
            <v>WIN-HNI-BDH-2118</v>
          </cell>
          <cell r="B1224" t="str">
            <v>CN HÀ NỘI - CÔNG TY CỔ PHẦN DỊCH VỤ THƯƠNG MẠI TỔNG HỢP WINCOMMERCE</v>
          </cell>
          <cell r="C1224" t="str">
            <v/>
          </cell>
          <cell r="D1224" t="str">
            <v>Thành phố Hà Nội</v>
          </cell>
          <cell r="E1224" t="str">
            <v>Quận Ba Đình</v>
          </cell>
          <cell r="G1224" t="str">
            <v>HN008</v>
          </cell>
          <cell r="H1224" t="str">
            <v>Nguyễn Minh Sơn</v>
          </cell>
          <cell r="I1224" t="str">
            <v>MIENBAC;WIN</v>
          </cell>
          <cell r="J1224" t="str">
            <v/>
          </cell>
          <cell r="M1224" t="str">
            <v>Số 140 Phó Đức Chính, phường Trúc Bạch, quận Ba Đình, HN</v>
          </cell>
          <cell r="N1224">
            <v>60</v>
          </cell>
          <cell r="O1224" t="b">
            <v>0</v>
          </cell>
          <cell r="P1224" t="str">
            <v>C6 HÀ NỘI</v>
          </cell>
          <cell r="Q1224" t="str">
            <v>Miền Bắc</v>
          </cell>
          <cell r="R1224" t="str">
            <v>WIN</v>
          </cell>
        </row>
        <row r="1225">
          <cell r="A1225" t="str">
            <v>WIN-HNI-NTL-2119</v>
          </cell>
          <cell r="B1225" t="str">
            <v>CN HÀ NỘI - CÔNG TY CỔ PHẦN DỊCH VỤ THƯƠNG MẠI TỔNG HỢP WINCOMMERCE</v>
          </cell>
          <cell r="C1225" t="str">
            <v/>
          </cell>
          <cell r="D1225" t="str">
            <v>Thành phố Hà Nội</v>
          </cell>
          <cell r="E1225" t="str">
            <v>Quận Nam Từ Liêm</v>
          </cell>
          <cell r="G1225" t="str">
            <v>HN004</v>
          </cell>
          <cell r="H1225" t="str">
            <v>Hoàng Thanh Huy</v>
          </cell>
          <cell r="I1225" t="str">
            <v>MIENBAC;WIN</v>
          </cell>
          <cell r="J1225" t="str">
            <v/>
          </cell>
          <cell r="M1225" t="str">
            <v>Số 3 dãy N1, Học viện chính trị quân sự, phường Trung Văn, quận Nam Từ Liêm, Hà Nội (Số 3 Đại học Hà Nội)</v>
          </cell>
          <cell r="N1225">
            <v>60</v>
          </cell>
          <cell r="O1225" t="b">
            <v>0</v>
          </cell>
          <cell r="P1225" t="str">
            <v>C6 HÀ NỘI</v>
          </cell>
          <cell r="Q1225" t="str">
            <v>Miền Bắc</v>
          </cell>
          <cell r="R1225" t="str">
            <v>WIN</v>
          </cell>
        </row>
        <row r="1226">
          <cell r="A1226" t="str">
            <v>WIN-HNI-CGY-2122</v>
          </cell>
          <cell r="B1226" t="str">
            <v>CN HÀ NỘI - CÔNG TY CỔ PHẦN DỊCH VỤ THƯƠNG MẠI TỔNG HỢP WINCOMMERCE</v>
          </cell>
          <cell r="C1226" t="str">
            <v/>
          </cell>
          <cell r="D1226" t="str">
            <v>Thành phố Hà Nội</v>
          </cell>
          <cell r="E1226" t="str">
            <v>Quận Cầu Giấy</v>
          </cell>
          <cell r="G1226" t="str">
            <v>HN004</v>
          </cell>
          <cell r="H1226" t="str">
            <v>Hoàng Thanh Huy</v>
          </cell>
          <cell r="I1226" t="str">
            <v>MIENBAC;WIN</v>
          </cell>
          <cell r="J1226" t="str">
            <v/>
          </cell>
          <cell r="M1226" t="str">
            <v>Số 10 ngõ 118 Nguyễn Khánh Toàn, P. Quan Hoa, Q.Cầu Giấy, Hà Nội</v>
          </cell>
          <cell r="N1226">
            <v>60</v>
          </cell>
          <cell r="O1226" t="b">
            <v>0</v>
          </cell>
          <cell r="P1226" t="str">
            <v>C6 HÀ NỘI</v>
          </cell>
          <cell r="Q1226" t="str">
            <v>Miền Bắc</v>
          </cell>
          <cell r="R1226" t="str">
            <v>WIN</v>
          </cell>
        </row>
        <row r="1227">
          <cell r="A1227" t="str">
            <v>WIN-HNI-HBT-2123</v>
          </cell>
          <cell r="B1227" t="str">
            <v>CN HÀ NỘI - CÔNG TY CỔ PHẦN DỊCH VỤ THƯƠNG MẠI TỔNG HỢP WINCOMMERCE</v>
          </cell>
          <cell r="C1227" t="str">
            <v/>
          </cell>
          <cell r="D1227" t="str">
            <v>Thành phố Hà Nội</v>
          </cell>
          <cell r="E1227" t="str">
            <v>Quận Hai Bà Trưng</v>
          </cell>
          <cell r="G1227" t="str">
            <v>HN003</v>
          </cell>
          <cell r="H1227" t="str">
            <v>Nguyễn Văn Thạch</v>
          </cell>
          <cell r="I1227" t="str">
            <v>MIENBAC;WIN</v>
          </cell>
          <cell r="J1227" t="str">
            <v/>
          </cell>
          <cell r="M1227" t="str">
            <v>Số 57 Phố 8/3, P. Minh Khai, Q. Hai Bà Trưng, Hà Nội</v>
          </cell>
          <cell r="N1227">
            <v>60</v>
          </cell>
          <cell r="O1227" t="b">
            <v>0</v>
          </cell>
          <cell r="P1227" t="str">
            <v>C6 HÀ NỘI</v>
          </cell>
          <cell r="Q1227" t="str">
            <v>Miền Bắc</v>
          </cell>
          <cell r="R1227" t="str">
            <v>WIN</v>
          </cell>
        </row>
        <row r="1228">
          <cell r="A1228" t="str">
            <v>WIN-HNI-THO-2124</v>
          </cell>
          <cell r="B1228" t="str">
            <v>CN HÀ NỘI - CÔNG TY CỔ PHẦN DỊCH VỤ THƯƠNG MẠI TỔNG HỢP WINCOMMERCE</v>
          </cell>
          <cell r="C1228" t="str">
            <v/>
          </cell>
          <cell r="D1228" t="str">
            <v>Thành phố Hà Nội</v>
          </cell>
          <cell r="E1228" t="str">
            <v>Quận Tây Hồ</v>
          </cell>
          <cell r="G1228" t="str">
            <v>HN003</v>
          </cell>
          <cell r="H1228" t="str">
            <v>Nguyễn Văn Thạch</v>
          </cell>
          <cell r="I1228" t="str">
            <v>MIENBAC;WIN</v>
          </cell>
          <cell r="J1228" t="str">
            <v/>
          </cell>
          <cell r="M1228" t="str">
            <v>Số 133, phố Thụy Khuê, P. Thụy Khuê, Q. Tây Hồ, Hà Nội</v>
          </cell>
          <cell r="N1228">
            <v>60</v>
          </cell>
          <cell r="O1228" t="b">
            <v>0</v>
          </cell>
          <cell r="P1228" t="str">
            <v>C6 HÀ NỘI</v>
          </cell>
          <cell r="Q1228" t="str">
            <v>Miền Bắc</v>
          </cell>
          <cell r="R1228" t="str">
            <v>WIN</v>
          </cell>
        </row>
        <row r="1229">
          <cell r="A1229" t="str">
            <v>WIN-HNI-HBT-2125</v>
          </cell>
          <cell r="B1229" t="str">
            <v>CN HÀ NỘI - CÔNG TY CỔ PHẦN DỊCH VỤ THƯƠNG MẠI TỔNG HỢP WINCOMMERCE</v>
          </cell>
          <cell r="C1229" t="str">
            <v/>
          </cell>
          <cell r="D1229" t="str">
            <v>Thành phố Hà Nội</v>
          </cell>
          <cell r="E1229" t="str">
            <v>Quận Hai Bà Trưng</v>
          </cell>
          <cell r="G1229" t="str">
            <v>HN003</v>
          </cell>
          <cell r="H1229" t="str">
            <v>Nguyễn Văn Thạch</v>
          </cell>
          <cell r="I1229" t="str">
            <v>MIENBAC;WIN</v>
          </cell>
          <cell r="J1229" t="str">
            <v/>
          </cell>
          <cell r="M1229" t="str">
            <v>Số 409 Bạch Mai, P. Bạch Mai, Q. Hai Bà Trưng, Hà Nội</v>
          </cell>
          <cell r="N1229">
            <v>60</v>
          </cell>
          <cell r="O1229" t="b">
            <v>0</v>
          </cell>
          <cell r="P1229" t="str">
            <v>C6 HÀ NỘI</v>
          </cell>
          <cell r="Q1229" t="str">
            <v>Miền Bắc</v>
          </cell>
          <cell r="R1229" t="str">
            <v>WIN</v>
          </cell>
        </row>
        <row r="1230">
          <cell r="A1230" t="str">
            <v>WIN-HNI-BDH-2126</v>
          </cell>
          <cell r="B1230" t="str">
            <v>CN HÀ NỘI - CÔNG TY CỔ PHẦN DỊCH VỤ THƯƠNG MẠI TỔNG HỢP WINCOMMERCE</v>
          </cell>
          <cell r="C1230" t="str">
            <v/>
          </cell>
          <cell r="D1230" t="str">
            <v>Thành phố Hà Nội</v>
          </cell>
          <cell r="E1230" t="str">
            <v>Quận Ba Đình</v>
          </cell>
          <cell r="G1230" t="str">
            <v>HN008</v>
          </cell>
          <cell r="H1230" t="str">
            <v>Nguyễn Minh Sơn</v>
          </cell>
          <cell r="I1230" t="str">
            <v>MIENBAC;WIN</v>
          </cell>
          <cell r="J1230" t="str">
            <v/>
          </cell>
          <cell r="M1230" t="str">
            <v>Số 18B Nguyễn Biểu, P. Quán Thánh, Q. Ba Đình, Hà Nội</v>
          </cell>
          <cell r="N1230">
            <v>60</v>
          </cell>
          <cell r="O1230" t="b">
            <v>0</v>
          </cell>
          <cell r="P1230" t="str">
            <v>C6 HÀ NỘI</v>
          </cell>
          <cell r="Q1230" t="str">
            <v>Miền Bắc</v>
          </cell>
          <cell r="R1230" t="str">
            <v>WIN</v>
          </cell>
        </row>
        <row r="1231">
          <cell r="A1231" t="str">
            <v>WIN-HNI-CGY-2138</v>
          </cell>
          <cell r="B1231" t="str">
            <v>CN HÀ NỘI - CÔNG TY CỔ PHẦN DỊCH VỤ THƯƠNG MẠI TỔNG HỢP WINCOMMERCE</v>
          </cell>
          <cell r="C1231" t="str">
            <v/>
          </cell>
          <cell r="D1231" t="str">
            <v>Thành phố Hà Nội</v>
          </cell>
          <cell r="E1231" t="str">
            <v>Quận Cầu Giấy</v>
          </cell>
          <cell r="G1231" t="str">
            <v>HN004</v>
          </cell>
          <cell r="H1231" t="str">
            <v>Hoàng Thanh Huy</v>
          </cell>
          <cell r="I1231" t="str">
            <v>MIENBAC;WIN</v>
          </cell>
          <cell r="J1231" t="str">
            <v/>
          </cell>
          <cell r="M1231" t="str">
            <v>"Lô B2/D7 Khu đô thị mới Cầu Giấy, đường Trần Đăng Ninh kéo dài, 
P. Dịch Vọng, Q. Cầu Giấy, Hà Nội</v>
          </cell>
          <cell r="N1231">
            <v>60</v>
          </cell>
          <cell r="O1231" t="b">
            <v>0</v>
          </cell>
          <cell r="P1231" t="str">
            <v>C6 HÀ NỘI</v>
          </cell>
          <cell r="Q1231" t="str">
            <v>Miền Bắc</v>
          </cell>
          <cell r="R1231" t="str">
            <v>WIN</v>
          </cell>
        </row>
        <row r="1232">
          <cell r="A1232" t="str">
            <v>WIN-HNI-HBT-2139</v>
          </cell>
          <cell r="B1232" t="str">
            <v>CN HÀ NỘI - CÔNG TY CỔ PHẦN DỊCH VỤ THƯƠNG MẠI TỔNG HỢP WINCOMMERCE</v>
          </cell>
          <cell r="C1232" t="str">
            <v/>
          </cell>
          <cell r="D1232" t="str">
            <v>Thành phố Hà Nội</v>
          </cell>
          <cell r="E1232" t="str">
            <v>Quận Hai Bà Trưng</v>
          </cell>
          <cell r="G1232" t="str">
            <v>HN003</v>
          </cell>
          <cell r="H1232" t="str">
            <v>Nguyễn Văn Thạch</v>
          </cell>
          <cell r="I1232" t="str">
            <v>MIENBAC;WIN</v>
          </cell>
          <cell r="J1232" t="str">
            <v/>
          </cell>
          <cell r="M1232" t="str">
            <v>102 phố Lê Thanh Nghị, phường Bách Khoa, quận Hai Bà Trưng, Hà Nội</v>
          </cell>
          <cell r="N1232">
            <v>60</v>
          </cell>
          <cell r="O1232" t="b">
            <v>0</v>
          </cell>
          <cell r="P1232" t="str">
            <v>C6 HÀ NỘI</v>
          </cell>
          <cell r="Q1232" t="str">
            <v>Miền Bắc</v>
          </cell>
          <cell r="R1232" t="str">
            <v>WIN</v>
          </cell>
        </row>
        <row r="1233">
          <cell r="A1233" t="str">
            <v>WIN-HNI-HBT-2141</v>
          </cell>
          <cell r="B1233" t="str">
            <v>CN HÀ NỘI - CÔNG TY CỔ PHẦN DỊCH VỤ THƯƠNG MẠI TỔNG HỢP WINCOMMERCE</v>
          </cell>
          <cell r="C1233" t="str">
            <v/>
          </cell>
          <cell r="D1233" t="str">
            <v>Thành phố Hà Nội</v>
          </cell>
          <cell r="E1233" t="str">
            <v>Quận Hai Bà Trưng</v>
          </cell>
          <cell r="G1233" t="str">
            <v>HN003</v>
          </cell>
          <cell r="H1233" t="str">
            <v>Nguyễn Văn Thạch</v>
          </cell>
          <cell r="I1233" t="str">
            <v>MIENBAC;WIN</v>
          </cell>
          <cell r="J1233" t="str">
            <v/>
          </cell>
          <cell r="M1233" t="str">
            <v>601 phố Kim Ngưu, P. Vĩnh Tuy, Q. Hai Bà Trưng, Hà Nội</v>
          </cell>
          <cell r="N1233">
            <v>60</v>
          </cell>
          <cell r="O1233" t="b">
            <v>0</v>
          </cell>
          <cell r="P1233" t="str">
            <v>C6 HÀ NỘI</v>
          </cell>
          <cell r="Q1233" t="str">
            <v>Miền Bắc</v>
          </cell>
          <cell r="R1233" t="str">
            <v>WIN</v>
          </cell>
        </row>
        <row r="1234">
          <cell r="A1234" t="str">
            <v>WIN-HNI-TXN-2142</v>
          </cell>
          <cell r="B1234" t="str">
            <v>CN HÀ NỘI - CÔNG TY CỔ PHẦN DỊCH VỤ THƯƠNG MẠI TỔNG HỢP WINCOMMERCE</v>
          </cell>
          <cell r="C1234" t="str">
            <v/>
          </cell>
          <cell r="D1234" t="str">
            <v>Thành phố Hà Nội</v>
          </cell>
          <cell r="E1234" t="str">
            <v>Quận Thanh Xuân</v>
          </cell>
          <cell r="G1234" t="str">
            <v>HN008</v>
          </cell>
          <cell r="H1234" t="str">
            <v>Nguyễn Minh Sơn</v>
          </cell>
          <cell r="I1234" t="str">
            <v>MIENBAC;WIN</v>
          </cell>
          <cell r="J1234" t="str">
            <v/>
          </cell>
          <cell r="M1234" t="str">
            <v>268 phố Lê Trọng Tấn, P. Khương Mai, Q. Thanh Xuân, Hà Nội</v>
          </cell>
          <cell r="N1234">
            <v>60</v>
          </cell>
          <cell r="O1234" t="b">
            <v>0</v>
          </cell>
          <cell r="P1234" t="str">
            <v>C6 HÀ NỘI</v>
          </cell>
          <cell r="Q1234" t="str">
            <v>Miền Bắc</v>
          </cell>
          <cell r="R1234" t="str">
            <v>WIN</v>
          </cell>
        </row>
        <row r="1235">
          <cell r="A1235" t="str">
            <v>WIN-HNI-HDG-2143</v>
          </cell>
          <cell r="B1235" t="str">
            <v>CN HÀ NỘI - wincommerce</v>
          </cell>
          <cell r="C1235" t="str">
            <v/>
          </cell>
          <cell r="D1235" t="str">
            <v>Thành phố Hà Nội</v>
          </cell>
          <cell r="E1235" t="str">
            <v>Quận Hà Đông</v>
          </cell>
          <cell r="G1235" t="str">
            <v>HN004</v>
          </cell>
          <cell r="H1235" t="str">
            <v>Hoàng Thanh Huy</v>
          </cell>
          <cell r="I1235" t="str">
            <v>MIENBAC;WIN</v>
          </cell>
          <cell r="J1235" t="str">
            <v/>
          </cell>
          <cell r="M1235" t="str">
            <v>LK6C-8 Làng Việt Kiều Châu Âu, Khu, đô thị mới Mỗ Lao, Phường Mộ Lao, Quận Hà Đông, HN</v>
          </cell>
          <cell r="N1235">
            <v>60</v>
          </cell>
          <cell r="O1235" t="b">
            <v>0</v>
          </cell>
          <cell r="P1235" t="str">
            <v>C6 HÀ NỘI</v>
          </cell>
          <cell r="Q1235" t="str">
            <v>Miền Bắc</v>
          </cell>
          <cell r="R1235" t="str">
            <v>WIN</v>
          </cell>
        </row>
        <row r="1236">
          <cell r="A1236" t="str">
            <v>WIN-HNI-DDA-2144</v>
          </cell>
          <cell r="B1236" t="str">
            <v>CN HÀ NỘI - CÔNG TY CỔ PHẦN DỊCH VỤ THƯƠNG MẠI TỔNG HỢP WINCOMMERCE</v>
          </cell>
          <cell r="C1236" t="str">
            <v/>
          </cell>
          <cell r="D1236" t="str">
            <v>Thành phố Hà Nội</v>
          </cell>
          <cell r="E1236" t="str">
            <v>Quận Đống Đa</v>
          </cell>
          <cell r="G1236" t="str">
            <v>HN008</v>
          </cell>
          <cell r="H1236" t="str">
            <v>Nguyễn Minh Sơn</v>
          </cell>
          <cell r="I1236" t="str">
            <v>MIENBAC;WIN</v>
          </cell>
          <cell r="J1236" t="str">
            <v/>
          </cell>
          <cell r="M1236" t="str">
            <v>28 phố Tôn Đức Thắng, P. Cát Linh, Q. Đống Đa, Hà Nội</v>
          </cell>
          <cell r="N1236">
            <v>60</v>
          </cell>
          <cell r="O1236" t="b">
            <v>0</v>
          </cell>
          <cell r="P1236" t="str">
            <v>C6 HÀ NỘI</v>
          </cell>
          <cell r="Q1236" t="str">
            <v>Miền Bắc</v>
          </cell>
          <cell r="R1236" t="str">
            <v>WIN</v>
          </cell>
        </row>
        <row r="1237">
          <cell r="A1237" t="str">
            <v>WIN-HNI-TXN-2145</v>
          </cell>
          <cell r="B1237" t="str">
            <v>CN HÀ NỘI - CÔNG TY CỔ PHẦN DỊCH VỤ THƯƠNG MẠI TỔNG HỢP WINCOMMERCE</v>
          </cell>
          <cell r="C1237" t="str">
            <v/>
          </cell>
          <cell r="D1237" t="str">
            <v>Thành phố Hà Nội</v>
          </cell>
          <cell r="E1237" t="str">
            <v>Quận Thanh Xuân</v>
          </cell>
          <cell r="G1237" t="str">
            <v>HN008</v>
          </cell>
          <cell r="H1237" t="str">
            <v>Nguyễn Minh Sơn</v>
          </cell>
          <cell r="I1237" t="str">
            <v>MIENBAC;WIN</v>
          </cell>
          <cell r="J1237" t="str">
            <v/>
          </cell>
          <cell r="M1237" t="str">
            <v>Số 147 phố Hoàng Văn Thái, P. Khương Trung, Q. Thanh Xuân, Hà Nội</v>
          </cell>
          <cell r="N1237">
            <v>60</v>
          </cell>
          <cell r="O1237" t="b">
            <v>0</v>
          </cell>
          <cell r="P1237" t="str">
            <v>C6 HÀ NỘI</v>
          </cell>
          <cell r="Q1237" t="str">
            <v>Miền Bắc</v>
          </cell>
          <cell r="R1237" t="str">
            <v>WIN</v>
          </cell>
        </row>
        <row r="1238">
          <cell r="A1238" t="str">
            <v>WIN-HNI-TXN-2146</v>
          </cell>
          <cell r="B1238" t="str">
            <v>CN HÀ NỘI - CÔNG TY CỔ PHẦN DỊCH VỤ THƯƠNG MẠI TỔNG HỢP WINCOMMERCE</v>
          </cell>
          <cell r="C1238" t="str">
            <v/>
          </cell>
          <cell r="D1238" t="str">
            <v>Thành phố Hà Nội</v>
          </cell>
          <cell r="E1238" t="str">
            <v>Quận Thanh Xuân</v>
          </cell>
          <cell r="G1238" t="str">
            <v>HN008</v>
          </cell>
          <cell r="H1238" t="str">
            <v>Nguyễn Minh Sơn</v>
          </cell>
          <cell r="I1238" t="str">
            <v>MIENBAC;WIN</v>
          </cell>
          <cell r="J1238" t="str">
            <v/>
          </cell>
          <cell r="M1238" t="str">
            <v>Số 91 , đường Hoàng Văn Thái, P. Khương Trung, Q.Thanh Xuân, Hà Nội</v>
          </cell>
          <cell r="N1238">
            <v>60</v>
          </cell>
          <cell r="O1238" t="b">
            <v>0</v>
          </cell>
          <cell r="P1238" t="str">
            <v>C6 HÀ NỘI</v>
          </cell>
          <cell r="Q1238" t="str">
            <v>Miền Bắc</v>
          </cell>
          <cell r="R1238" t="str">
            <v>WIN</v>
          </cell>
        </row>
        <row r="1239">
          <cell r="A1239" t="str">
            <v>WIN-HNI-LBN-2148</v>
          </cell>
          <cell r="B1239" t="str">
            <v>CN HÀ NỘI - CÔNG TY CỔ PHẦN DỊCH VỤ THƯƠNG MẠI TỔNG HỢP WINCOMMERCE</v>
          </cell>
          <cell r="C1239" t="str">
            <v/>
          </cell>
          <cell r="D1239" t="str">
            <v>Thành phố Hà Nội</v>
          </cell>
          <cell r="E1239" t="str">
            <v>Quận Long Biên</v>
          </cell>
          <cell r="G1239" t="str">
            <v>HN003</v>
          </cell>
          <cell r="H1239" t="str">
            <v>Nguyễn Văn Thạch</v>
          </cell>
          <cell r="I1239" t="str">
            <v>MIENBAC;WIN</v>
          </cell>
          <cell r="J1239" t="str">
            <v/>
          </cell>
          <cell r="M1239" t="str">
            <v>Số 24, đường Sài Đồng, Tổ 13, P. Sài Đồng, Q. Long Biên, Hà Nội</v>
          </cell>
          <cell r="N1239">
            <v>60</v>
          </cell>
          <cell r="O1239" t="b">
            <v>0</v>
          </cell>
          <cell r="P1239" t="str">
            <v>C6 HÀ NỘI</v>
          </cell>
          <cell r="Q1239" t="str">
            <v>Miền Bắc</v>
          </cell>
          <cell r="R1239" t="str">
            <v>WIN</v>
          </cell>
        </row>
        <row r="1240">
          <cell r="A1240" t="str">
            <v>WIN-HNI-BDH-2150</v>
          </cell>
          <cell r="B1240" t="str">
            <v>CN HÀ NỘI - CÔNG TY CỔ PHẦN DỊCH VỤ THƯƠNG MẠI TỔNG HỢP WINCOMMERCE</v>
          </cell>
          <cell r="C1240" t="str">
            <v/>
          </cell>
          <cell r="D1240" t="str">
            <v>Thành phố Hà Nội</v>
          </cell>
          <cell r="E1240" t="str">
            <v>Quận Ba Đình</v>
          </cell>
          <cell r="G1240" t="str">
            <v>HN008</v>
          </cell>
          <cell r="H1240" t="str">
            <v>Nguyễn Minh Sơn</v>
          </cell>
          <cell r="I1240" t="str">
            <v>MIENBAC;WIN</v>
          </cell>
          <cell r="J1240" t="str">
            <v/>
          </cell>
          <cell r="M1240" t="str">
            <v>26B Phố Hòe Nhai, P. Nguyễn Trung Trực, Q. Ba Đình, Hà Nội</v>
          </cell>
          <cell r="N1240">
            <v>60</v>
          </cell>
          <cell r="O1240" t="b">
            <v>0</v>
          </cell>
          <cell r="P1240" t="str">
            <v>C6 HÀ NỘI</v>
          </cell>
          <cell r="Q1240" t="str">
            <v>Miền Bắc</v>
          </cell>
          <cell r="R1240" t="str">
            <v>WIN</v>
          </cell>
        </row>
        <row r="1241">
          <cell r="A1241" t="str">
            <v>WIN-HNI-HBT-2151</v>
          </cell>
          <cell r="B1241" t="str">
            <v>CN HÀ NỘI - CÔNG TY CỔ PHẦN DỊCH VỤ THƯƠNG MẠI TỔNG HỢP WINCOMMERCE</v>
          </cell>
          <cell r="C1241" t="str">
            <v/>
          </cell>
          <cell r="D1241" t="str">
            <v>Thành phố Hà Nội</v>
          </cell>
          <cell r="E1241" t="str">
            <v>Quận Hai Bà Trưng</v>
          </cell>
          <cell r="G1241" t="str">
            <v>HN003</v>
          </cell>
          <cell r="H1241" t="str">
            <v>Nguyễn Văn Thạch</v>
          </cell>
          <cell r="I1241" t="str">
            <v>MIENBAC;WIN</v>
          </cell>
          <cell r="J1241" t="str">
            <v/>
          </cell>
          <cell r="M1241" t="str">
            <v>59 phố Mai Hắc Đế, P. Bùi Thị Xuân, Q. Hai Bà Trưng, Hà Nội</v>
          </cell>
          <cell r="N1241">
            <v>60</v>
          </cell>
          <cell r="O1241" t="b">
            <v>0</v>
          </cell>
          <cell r="P1241" t="str">
            <v>C6 HÀ NỘI</v>
          </cell>
          <cell r="Q1241" t="str">
            <v>Miền Bắc</v>
          </cell>
          <cell r="R1241" t="str">
            <v>WIN</v>
          </cell>
        </row>
        <row r="1242">
          <cell r="A1242" t="str">
            <v>WIN-HNI-DDA-2164</v>
          </cell>
          <cell r="B1242" t="str">
            <v>CN HÀ NỘI - CÔNG TY CỔ PHẦN DỊCH VỤ THƯƠNG MẠI TỔNG HỢP WINCOMMERCE</v>
          </cell>
          <cell r="C1242" t="str">
            <v/>
          </cell>
          <cell r="D1242" t="str">
            <v>Thành phố Hà Nội</v>
          </cell>
          <cell r="E1242" t="str">
            <v>Quận Đống Đa</v>
          </cell>
          <cell r="G1242" t="str">
            <v>HN003</v>
          </cell>
          <cell r="H1242" t="str">
            <v>Nguyễn Văn Thạch</v>
          </cell>
          <cell r="I1242" t="str">
            <v>MIENBAC;WIN</v>
          </cell>
          <cell r="J1242" t="str">
            <v/>
          </cell>
          <cell r="M1242" t="str">
            <v>Số 9, Ngõ Chợ Khâm Thiên, P. Khâm Thiên, Q. Đống Đa, Hà Nội</v>
          </cell>
          <cell r="N1242">
            <v>60</v>
          </cell>
          <cell r="O1242" t="b">
            <v>0</v>
          </cell>
          <cell r="P1242" t="str">
            <v>C6 HÀ NỘI</v>
          </cell>
          <cell r="Q1242" t="str">
            <v>Miền Bắc</v>
          </cell>
          <cell r="R1242" t="str">
            <v>WIN</v>
          </cell>
        </row>
        <row r="1243">
          <cell r="A1243" t="str">
            <v>WIN-HNI-HMI-2165</v>
          </cell>
          <cell r="B1243" t="str">
            <v>CN HÀ NỘI - CÔNG TY CỔ PHẦN DỊCH VỤ THƯƠNG MẠI TỔNG HỢP WINCOMMERCE</v>
          </cell>
          <cell r="C1243" t="str">
            <v/>
          </cell>
          <cell r="D1243" t="str">
            <v>Thành phố Hà Nội</v>
          </cell>
          <cell r="E1243" t="str">
            <v>Quận Hoàng Mai</v>
          </cell>
          <cell r="G1243" t="str">
            <v>HN003</v>
          </cell>
          <cell r="H1243" t="str">
            <v>Nguyễn Văn Thạch</v>
          </cell>
          <cell r="I1243" t="str">
            <v>MIENBAC;WIN</v>
          </cell>
          <cell r="J1243" t="str">
            <v/>
          </cell>
          <cell r="M1243" t="str">
            <v>Số 163 phố Tân Mai, P. Tân Mai, Quận Hoàng Mai, Hà Nội</v>
          </cell>
          <cell r="N1243">
            <v>60</v>
          </cell>
          <cell r="O1243" t="b">
            <v>0</v>
          </cell>
          <cell r="P1243" t="str">
            <v>C6 HÀ NỘI</v>
          </cell>
          <cell r="Q1243" t="str">
            <v>Miền Bắc</v>
          </cell>
          <cell r="R1243" t="str">
            <v>WIN</v>
          </cell>
        </row>
        <row r="1244">
          <cell r="A1244" t="str">
            <v>WIN-HNI-HDG-2166</v>
          </cell>
          <cell r="B1244" t="str">
            <v>CN HÀ NỘI - wincommerce</v>
          </cell>
          <cell r="C1244" t="str">
            <v/>
          </cell>
          <cell r="D1244" t="str">
            <v>Thành phố Hà Nội</v>
          </cell>
          <cell r="E1244" t="str">
            <v>Quận Hà Đông</v>
          </cell>
          <cell r="G1244" t="str">
            <v>HN004</v>
          </cell>
          <cell r="H1244" t="str">
            <v>Hoàng Thanh Huy</v>
          </cell>
          <cell r="I1244" t="str">
            <v>MIENBAC;WIN</v>
          </cell>
          <cell r="J1244" t="str">
            <v/>
          </cell>
          <cell r="M1244" t="str">
            <v>Số 148 phố Lê Lợi, P. Nguyễn Trãi, quận Hà Đông, Hà Nội</v>
          </cell>
          <cell r="N1244">
            <v>60</v>
          </cell>
          <cell r="O1244" t="b">
            <v>0</v>
          </cell>
          <cell r="P1244" t="str">
            <v>C6 HÀ NỘI</v>
          </cell>
          <cell r="Q1244" t="str">
            <v>Miền Bắc</v>
          </cell>
          <cell r="R1244" t="str">
            <v>WIN</v>
          </cell>
        </row>
        <row r="1245">
          <cell r="A1245" t="str">
            <v>WIN-HNI-HBT-2167</v>
          </cell>
          <cell r="B1245" t="str">
            <v>CN HÀ NỘI - CÔNG TY CỔ PHẦN DỊCH VỤ THƯƠNG MẠI TỔNG HỢP WINCOMMERCE</v>
          </cell>
          <cell r="C1245" t="str">
            <v/>
          </cell>
          <cell r="D1245" t="str">
            <v>Thành phố Hà Nội</v>
          </cell>
          <cell r="E1245" t="str">
            <v>Quận Hai Bà Trưng</v>
          </cell>
          <cell r="G1245" t="str">
            <v>HN003</v>
          </cell>
          <cell r="H1245" t="str">
            <v>Nguyễn Văn Thạch</v>
          </cell>
          <cell r="I1245" t="str">
            <v>MIENBAC;WIN</v>
          </cell>
          <cell r="J1245" t="str">
            <v/>
          </cell>
          <cell r="M1245" t="str">
            <v>Số 242 phố Lê Thanh Nghị, P. Đồng Tâm, Q. Hai Bà Trưng, Hà Nội</v>
          </cell>
          <cell r="N1245">
            <v>60</v>
          </cell>
          <cell r="O1245" t="b">
            <v>0</v>
          </cell>
          <cell r="P1245" t="str">
            <v>C6 HÀ NỘI</v>
          </cell>
          <cell r="Q1245" t="str">
            <v>Miền Bắc</v>
          </cell>
          <cell r="R1245" t="str">
            <v>WIN</v>
          </cell>
        </row>
        <row r="1246">
          <cell r="A1246" t="str">
            <v>WIN-HNI-HDG-2168</v>
          </cell>
          <cell r="B1246" t="str">
            <v>CN HÀ NỘI - wincommerce</v>
          </cell>
          <cell r="C1246" t="str">
            <v/>
          </cell>
          <cell r="D1246" t="str">
            <v>Thành phố Hà Nội</v>
          </cell>
          <cell r="E1246" t="str">
            <v>Quận Hà Đông</v>
          </cell>
          <cell r="G1246" t="str">
            <v>HN004</v>
          </cell>
          <cell r="H1246" t="str">
            <v>Hoàng Thanh Huy</v>
          </cell>
          <cell r="I1246" t="str">
            <v>MIENBAC;WIN</v>
          </cell>
          <cell r="J1246" t="str">
            <v/>
          </cell>
          <cell r="M1246" t="str">
            <v>Số 70 phố Lê Trọng Tấn, , P.Dương Nội, Q. Hà Đông, Hà Nội</v>
          </cell>
          <cell r="N1246">
            <v>60</v>
          </cell>
          <cell r="O1246" t="b">
            <v>0</v>
          </cell>
          <cell r="P1246" t="str">
            <v>C6 HÀ NỘI</v>
          </cell>
          <cell r="Q1246" t="str">
            <v>Miền Bắc</v>
          </cell>
          <cell r="R1246" t="str">
            <v>WIN</v>
          </cell>
        </row>
        <row r="1247">
          <cell r="A1247" t="str">
            <v>WIN-HNI-LBN-2169</v>
          </cell>
          <cell r="B1247" t="str">
            <v>CN HÀ NỘI - CÔNG TY CỔ PHẦN DỊCH VỤ THƯƠNG MẠI TỔNG HỢP WINCOMMERCE</v>
          </cell>
          <cell r="C1247" t="str">
            <v/>
          </cell>
          <cell r="D1247" t="str">
            <v>Thành phố Hà Nội</v>
          </cell>
          <cell r="E1247" t="str">
            <v>Quận Long Biên</v>
          </cell>
          <cell r="G1247" t="str">
            <v>HN003</v>
          </cell>
          <cell r="H1247" t="str">
            <v>Nguyễn Văn Thạch</v>
          </cell>
          <cell r="I1247" t="str">
            <v>MIENBAC;WIN</v>
          </cell>
          <cell r="J1247" t="str">
            <v/>
          </cell>
          <cell r="M1247" t="str">
            <v>Số 48 Phố Trạm, P. Long Biên, Q. Long Biên, Hà Nội</v>
          </cell>
          <cell r="N1247">
            <v>60</v>
          </cell>
          <cell r="O1247" t="b">
            <v>0</v>
          </cell>
          <cell r="P1247" t="str">
            <v>C6 HÀ NỘI</v>
          </cell>
          <cell r="Q1247" t="str">
            <v>Miền Bắc</v>
          </cell>
          <cell r="R1247" t="str">
            <v>WIN</v>
          </cell>
        </row>
        <row r="1248">
          <cell r="A1248" t="str">
            <v>WIN-HNI-BDH-2171</v>
          </cell>
          <cell r="B1248" t="str">
            <v>CN HÀ NỘI - CÔNG TY CỔ PHẦN DỊCH VỤ THƯƠNG MẠI TỔNG HỢP WINCOMMERCE</v>
          </cell>
          <cell r="C1248" t="str">
            <v/>
          </cell>
          <cell r="D1248" t="str">
            <v>Thành phố Hà Nội</v>
          </cell>
          <cell r="E1248" t="str">
            <v>Quận Ba Đình</v>
          </cell>
          <cell r="G1248" t="str">
            <v>HN004</v>
          </cell>
          <cell r="H1248" t="str">
            <v>Hoàng Thanh Huy</v>
          </cell>
          <cell r="I1248" t="str">
            <v>MIENBAC;WIN</v>
          </cell>
          <cell r="J1248" t="str">
            <v/>
          </cell>
          <cell r="M1248" t="str">
            <v>Số 1088 Đường La Thành, Phường Ngọc Khánh, Quận Ba Đình, Hà Nội</v>
          </cell>
          <cell r="N1248">
            <v>60</v>
          </cell>
          <cell r="O1248" t="b">
            <v>0</v>
          </cell>
          <cell r="P1248" t="str">
            <v>C6 HÀ NỘI</v>
          </cell>
          <cell r="Q1248" t="str">
            <v>Miền Bắc</v>
          </cell>
          <cell r="R1248" t="str">
            <v>WIN</v>
          </cell>
        </row>
        <row r="1249">
          <cell r="A1249" t="str">
            <v>WIN-HNI-CGY-2173</v>
          </cell>
          <cell r="B1249" t="str">
            <v>CN HÀ NỘI - CÔNG TY CỔ PHẦN DỊCH VỤ THƯƠNG MẠI TỔNG HỢP WINCOMMERCE</v>
          </cell>
          <cell r="C1249" t="str">
            <v/>
          </cell>
          <cell r="D1249" t="str">
            <v>Thành phố Hà Nội</v>
          </cell>
          <cell r="E1249" t="str">
            <v>Quận Cầu Giấy</v>
          </cell>
          <cell r="G1249" t="str">
            <v>HN004</v>
          </cell>
          <cell r="H1249" t="str">
            <v>Hoàng Thanh Huy</v>
          </cell>
          <cell r="I1249" t="str">
            <v>MIENBAC;WIN</v>
          </cell>
          <cell r="J1249" t="str">
            <v/>
          </cell>
          <cell r="M1249" t="str">
            <v>Số 37 phố Doãn Kế Thiện, P. Mai Dịch, quận Cầu Giấy, Hà Nội</v>
          </cell>
          <cell r="N1249">
            <v>60</v>
          </cell>
          <cell r="O1249" t="b">
            <v>0</v>
          </cell>
          <cell r="P1249" t="str">
            <v>C6 HÀ NỘI</v>
          </cell>
          <cell r="Q1249" t="str">
            <v>Miền Bắc</v>
          </cell>
          <cell r="R1249" t="str">
            <v>WIN</v>
          </cell>
        </row>
        <row r="1250">
          <cell r="A1250" t="str">
            <v>WIN-HNI-BTL-2174</v>
          </cell>
          <cell r="B1250" t="str">
            <v>CN HÀ NỘI - wincommerce</v>
          </cell>
          <cell r="C1250" t="str">
            <v/>
          </cell>
          <cell r="D1250" t="str">
            <v>Thành phố Hà Nội</v>
          </cell>
          <cell r="E1250" t="str">
            <v>Quận Bắc Từ Liêm</v>
          </cell>
          <cell r="G1250" t="str">
            <v>HN004</v>
          </cell>
          <cell r="H1250" t="str">
            <v>Hoàng Thanh Huy</v>
          </cell>
          <cell r="I1250" t="str">
            <v>MIENBAC;WIN</v>
          </cell>
          <cell r="J1250" t="str">
            <v/>
          </cell>
          <cell r="M1250" t="str">
            <v>Khu dịch vụ tầng 1&amp;2, chung cư C2 Xuân Đỉnh, lô C2, P. Xuân Đỉnh, Q.Bắc Từ Liêm, Hà Nội</v>
          </cell>
          <cell r="N1250">
            <v>60</v>
          </cell>
          <cell r="O1250" t="b">
            <v>0</v>
          </cell>
          <cell r="P1250" t="str">
            <v>C6 HÀ NỘI</v>
          </cell>
          <cell r="Q1250" t="str">
            <v>Miền Bắc</v>
          </cell>
          <cell r="R1250" t="str">
            <v>WIN</v>
          </cell>
        </row>
        <row r="1251">
          <cell r="A1251" t="str">
            <v>WIN-HNI-HMI-2175</v>
          </cell>
          <cell r="B1251" t="str">
            <v>CN HÀ NỘI - CÔNG TY CỔ PHẦN DỊCH VỤ THƯƠNG MẠI TỔNG HỢP WINCOMMERCE</v>
          </cell>
          <cell r="C1251" t="str">
            <v/>
          </cell>
          <cell r="D1251" t="str">
            <v>Thành phố Hà Nội</v>
          </cell>
          <cell r="E1251" t="str">
            <v>Quận Hoàng Mai</v>
          </cell>
          <cell r="G1251" t="str">
            <v>HN003</v>
          </cell>
          <cell r="H1251" t="str">
            <v>Nguyễn Văn Thạch</v>
          </cell>
          <cell r="I1251" t="str">
            <v>MIENBAC;WIN</v>
          </cell>
          <cell r="J1251" t="str">
            <v/>
          </cell>
          <cell r="M1251" t="str">
            <v>"Số 4A, lô 12 khu đô thị Định Công, phố Trần Nguyên Đán
, phường Định Công, quận Hoàng Mai, Hà Nội (12A4 khu đô thị Định Công)"</v>
          </cell>
          <cell r="N1251">
            <v>60</v>
          </cell>
          <cell r="O1251" t="b">
            <v>0</v>
          </cell>
          <cell r="P1251" t="str">
            <v>C6 HÀ NỘI</v>
          </cell>
          <cell r="Q1251" t="str">
            <v>Miền Bắc</v>
          </cell>
          <cell r="R1251" t="str">
            <v>WIN</v>
          </cell>
        </row>
        <row r="1252">
          <cell r="A1252" t="str">
            <v>WIN-HNI-HBT-2178</v>
          </cell>
          <cell r="B1252" t="str">
            <v>CN HÀ NỘI - CÔNG TY CỔ PHẦN DỊCH VỤ THƯƠNG MẠI TỔNG HỢP WINCOMMERCE</v>
          </cell>
          <cell r="C1252" t="str">
            <v/>
          </cell>
          <cell r="D1252" t="str">
            <v>Thành phố Hà Nội</v>
          </cell>
          <cell r="E1252" t="str">
            <v>Quận Hai Bà Trưng</v>
          </cell>
          <cell r="G1252" t="str">
            <v>HN003</v>
          </cell>
          <cell r="H1252" t="str">
            <v>Nguyễn Văn Thạch</v>
          </cell>
          <cell r="I1252" t="str">
            <v>MIENBAC;WIN</v>
          </cell>
          <cell r="J1252" t="str">
            <v/>
          </cell>
          <cell r="M1252" t="str">
            <v>Số 35B Phố Nguyễn Bỉnh Khiêm, P. Lê Đại Hành, Q. Hai Bà Trưng, Hà Nội</v>
          </cell>
          <cell r="N1252">
            <v>60</v>
          </cell>
          <cell r="O1252" t="b">
            <v>0</v>
          </cell>
          <cell r="P1252" t="str">
            <v>C6 HÀ NỘI</v>
          </cell>
          <cell r="Q1252" t="str">
            <v>Miền Bắc</v>
          </cell>
          <cell r="R1252" t="str">
            <v>WIN</v>
          </cell>
        </row>
        <row r="1253">
          <cell r="A1253" t="str">
            <v>WIN-HNI-CGY-2188</v>
          </cell>
          <cell r="B1253" t="str">
            <v>CN HÀ NỘI - CÔNG TY CỔ PHẦN DỊCH VỤ THƯƠNG MẠI TỔNG HỢP WINCOMMERCE</v>
          </cell>
          <cell r="C1253" t="str">
            <v/>
          </cell>
          <cell r="D1253" t="str">
            <v>Thành phố Hà Nội</v>
          </cell>
          <cell r="E1253" t="str">
            <v>Quận Cầu Giấy</v>
          </cell>
          <cell r="G1253" t="str">
            <v>HN004</v>
          </cell>
          <cell r="H1253" t="str">
            <v>Hoàng Thanh Huy</v>
          </cell>
          <cell r="I1253" t="str">
            <v>MIENBAC;WIN</v>
          </cell>
          <cell r="J1253" t="str">
            <v/>
          </cell>
          <cell r="M1253" t="str">
            <v>Số 373 đường Nguyễn Khang, P. Yên Hòa, Q. Cầu Giấy, Hà Nội</v>
          </cell>
          <cell r="N1253">
            <v>60</v>
          </cell>
          <cell r="O1253" t="b">
            <v>0</v>
          </cell>
          <cell r="P1253" t="str">
            <v>C6 HÀ NỘI</v>
          </cell>
          <cell r="Q1253" t="str">
            <v>Miền Bắc</v>
          </cell>
          <cell r="R1253" t="str">
            <v>WIN</v>
          </cell>
        </row>
        <row r="1254">
          <cell r="A1254" t="str">
            <v>WIN-HNI-BDH-2189</v>
          </cell>
          <cell r="B1254" t="str">
            <v>CN HÀ NỘI - CÔNG TY CỔ PHẦN DỊCH VỤ THƯƠNG MẠI TỔNG HỢP WINCOMMERCE</v>
          </cell>
          <cell r="C1254" t="str">
            <v/>
          </cell>
          <cell r="D1254" t="str">
            <v>Thành phố Hà Nội</v>
          </cell>
          <cell r="E1254" t="str">
            <v>Quận Ba Đình</v>
          </cell>
          <cell r="G1254" t="str">
            <v>HN008</v>
          </cell>
          <cell r="H1254" t="str">
            <v>Nguyễn Minh Sơn</v>
          </cell>
          <cell r="I1254" t="str">
            <v>MIENBAC;WIN</v>
          </cell>
          <cell r="J1254" t="str">
            <v/>
          </cell>
          <cell r="M1254" t="str">
            <v>29A phố Nguyễn Công Hoan, P. Ngọc Khánh, Q. Ba Đình, Hà Nội</v>
          </cell>
          <cell r="N1254">
            <v>60</v>
          </cell>
          <cell r="O1254" t="b">
            <v>0</v>
          </cell>
          <cell r="P1254" t="str">
            <v>C6 HÀ NỘI</v>
          </cell>
          <cell r="Q1254" t="str">
            <v>Miền Bắc</v>
          </cell>
          <cell r="R1254" t="str">
            <v>WIN</v>
          </cell>
        </row>
        <row r="1255">
          <cell r="A1255" t="str">
            <v>WIN-HNI-HBT-2190</v>
          </cell>
          <cell r="B1255" t="str">
            <v>CN HÀ NỘI - CÔNG TY CỔ PHẦN DỊCH VỤ THƯƠNG MẠI TỔNG HỢP WINCOMMERCE</v>
          </cell>
          <cell r="C1255" t="str">
            <v/>
          </cell>
          <cell r="D1255" t="str">
            <v>Thành phố Hà Nội</v>
          </cell>
          <cell r="E1255" t="str">
            <v>Quận Hai Bà Trưng</v>
          </cell>
          <cell r="G1255" t="str">
            <v>HN003</v>
          </cell>
          <cell r="H1255" t="str">
            <v>Nguyễn Văn Thạch</v>
          </cell>
          <cell r="I1255" t="str">
            <v>MIENBAC;WIN</v>
          </cell>
          <cell r="J1255" t="str">
            <v/>
          </cell>
          <cell r="M1255" t="str">
            <v>Số 17, phố Hòa Mã, phường Ngô Thì Nhậm, quận Hai Bà Trưng, Hà Nội</v>
          </cell>
          <cell r="N1255">
            <v>60</v>
          </cell>
          <cell r="O1255" t="b">
            <v>0</v>
          </cell>
          <cell r="P1255" t="str">
            <v>C6 HÀ NỘI</v>
          </cell>
          <cell r="Q1255" t="str">
            <v>Miền Bắc</v>
          </cell>
          <cell r="R1255" t="str">
            <v>WIN</v>
          </cell>
        </row>
        <row r="1256">
          <cell r="A1256" t="str">
            <v>WIN-HNI-DDA-2192</v>
          </cell>
          <cell r="B1256" t="str">
            <v>CN HÀ NỘI - CÔNG TY CỔ PHẦN DỊCH VỤ THƯƠNG MẠI TỔNG HỢP WINCOMMERCE</v>
          </cell>
          <cell r="C1256" t="str">
            <v/>
          </cell>
          <cell r="D1256" t="str">
            <v>Thành phố Hà Nội</v>
          </cell>
          <cell r="E1256" t="str">
            <v>Quận Đống Đa</v>
          </cell>
          <cell r="G1256" t="str">
            <v>HN003</v>
          </cell>
          <cell r="H1256" t="str">
            <v>Nguyễn Văn Thạch</v>
          </cell>
          <cell r="I1256" t="str">
            <v>MIENBAC;WIN</v>
          </cell>
          <cell r="J1256" t="str">
            <v/>
          </cell>
          <cell r="M1256" t="str">
            <v>Số 37, ngõ 91 đường Nguyễn Chí Thanh, P. Láng Hạ, Q.Đống Đa, Hà Nội</v>
          </cell>
          <cell r="N1256">
            <v>60</v>
          </cell>
          <cell r="O1256" t="b">
            <v>0</v>
          </cell>
          <cell r="P1256" t="str">
            <v>C6 HÀ NỘI</v>
          </cell>
          <cell r="Q1256" t="str">
            <v>Miền Bắc</v>
          </cell>
          <cell r="R1256" t="str">
            <v>WIN</v>
          </cell>
        </row>
        <row r="1257">
          <cell r="A1257" t="str">
            <v>WIN-HNI-CGY-2210</v>
          </cell>
          <cell r="B1257" t="str">
            <v>CN HÀ NỘI - CÔNG TY CỔ PHẦN DỊCH VỤ THƯƠNG MẠI TỔNG HỢP WINCOMMERCE</v>
          </cell>
          <cell r="C1257" t="str">
            <v/>
          </cell>
          <cell r="D1257" t="str">
            <v>Thành phố Hà Nội</v>
          </cell>
          <cell r="E1257" t="str">
            <v>Quận Cầu Giấy</v>
          </cell>
          <cell r="G1257" t="str">
            <v>HN004</v>
          </cell>
          <cell r="H1257" t="str">
            <v>Hoàng Thanh Huy</v>
          </cell>
          <cell r="I1257" t="str">
            <v>MIENBAC;WIN</v>
          </cell>
          <cell r="J1257" t="str">
            <v/>
          </cell>
          <cell r="M1257" t="str">
            <v>Số 12 phố Phạm Tuấn Tài, phường Dịch Vọng Hậu, quận Cầu Giấy, Hà Nội</v>
          </cell>
          <cell r="N1257">
            <v>60</v>
          </cell>
          <cell r="O1257" t="b">
            <v>0</v>
          </cell>
          <cell r="P1257" t="str">
            <v>C6 HÀ NỘI</v>
          </cell>
          <cell r="Q1257" t="str">
            <v>Miền Bắc</v>
          </cell>
          <cell r="R1257" t="str">
            <v>WIN</v>
          </cell>
        </row>
        <row r="1258">
          <cell r="A1258" t="str">
            <v>WIN-HNI-BDH-2213</v>
          </cell>
          <cell r="B1258" t="str">
            <v>CN HÀ NỘI - CÔNG TY CỔ PHẦN DỊCH VỤ THƯƠNG MẠI TỔNG HỢP WINCOMMERCE</v>
          </cell>
          <cell r="C1258" t="str">
            <v/>
          </cell>
          <cell r="D1258" t="str">
            <v>Thành phố Hà Nội</v>
          </cell>
          <cell r="E1258" t="str">
            <v>Quận Ba Đình</v>
          </cell>
          <cell r="G1258" t="str">
            <v>HN008</v>
          </cell>
          <cell r="H1258" t="str">
            <v>Nguyễn Minh Sơn</v>
          </cell>
          <cell r="I1258" t="str">
            <v>MIENBAC;WIN</v>
          </cell>
          <cell r="J1258" t="str">
            <v/>
          </cell>
          <cell r="M1258" t="str">
            <v>Số 38 phố Linh Lang, phường Cống Vị, quận Ba Đình, Hà Nội</v>
          </cell>
          <cell r="N1258">
            <v>60</v>
          </cell>
          <cell r="O1258" t="b">
            <v>0</v>
          </cell>
          <cell r="P1258" t="str">
            <v>C6 HÀ NỘI</v>
          </cell>
          <cell r="Q1258" t="str">
            <v>Miền Bắc</v>
          </cell>
          <cell r="R1258" t="str">
            <v>WIN</v>
          </cell>
        </row>
        <row r="1259">
          <cell r="A1259" t="str">
            <v>WIN-HNI-BDH-2215</v>
          </cell>
          <cell r="B1259" t="str">
            <v>CN HÀ NỘI - CÔNG TY CỔ PHẦN DỊCH VỤ THƯƠNG MẠI TỔNG HỢP WINCOMMERCE</v>
          </cell>
          <cell r="C1259" t="str">
            <v/>
          </cell>
          <cell r="D1259" t="str">
            <v>Thành phố Hà Nội</v>
          </cell>
          <cell r="E1259" t="str">
            <v>Quận Ba Đình</v>
          </cell>
          <cell r="G1259" t="str">
            <v>HN008</v>
          </cell>
          <cell r="H1259" t="str">
            <v>Nguyễn Minh Sơn</v>
          </cell>
          <cell r="I1259" t="str">
            <v>MIENBAC;WIN</v>
          </cell>
          <cell r="J1259" t="str">
            <v/>
          </cell>
          <cell r="M1259" t="str">
            <v>Số 93 Ngõ Núi Trúc, phố Giang Văn Minh, phường Kim Mã, quận Ba Đình, Hà Nội</v>
          </cell>
          <cell r="N1259">
            <v>60</v>
          </cell>
          <cell r="O1259" t="b">
            <v>0</v>
          </cell>
          <cell r="P1259" t="str">
            <v>C6 HÀ NỘI</v>
          </cell>
          <cell r="Q1259" t="str">
            <v>Miền Bắc</v>
          </cell>
          <cell r="R1259" t="str">
            <v>WIN</v>
          </cell>
        </row>
        <row r="1260">
          <cell r="A1260" t="str">
            <v>WIN-HNI-THO-2216</v>
          </cell>
          <cell r="B1260" t="str">
            <v>CN HÀ NỘI - CÔNG TY CỔ PHẦN DỊCH VỤ THƯƠNG MẠI TỔNG HỢP WINCOMMERCE</v>
          </cell>
          <cell r="C1260" t="str">
            <v/>
          </cell>
          <cell r="D1260" t="str">
            <v>Thành phố Hà Nội</v>
          </cell>
          <cell r="E1260" t="str">
            <v>Quận Tây Hồ</v>
          </cell>
          <cell r="G1260" t="str">
            <v>HN008</v>
          </cell>
          <cell r="H1260" t="str">
            <v>Nguyễn Minh Sơn</v>
          </cell>
          <cell r="I1260" t="str">
            <v>MIENBAC;WIN</v>
          </cell>
          <cell r="J1260" t="str">
            <v/>
          </cell>
          <cell r="M1260" t="str">
            <v>Số 5, ngõ 32 đường An Dương, phường Yên Phụ, quận Tây Hồ, Hà Nội</v>
          </cell>
          <cell r="N1260">
            <v>60</v>
          </cell>
          <cell r="O1260" t="b">
            <v>0</v>
          </cell>
          <cell r="P1260" t="str">
            <v>C6 HÀ NỘI</v>
          </cell>
          <cell r="Q1260" t="str">
            <v>Miền Bắc</v>
          </cell>
          <cell r="R1260" t="str">
            <v>WIN</v>
          </cell>
        </row>
        <row r="1261">
          <cell r="A1261" t="str">
            <v>WIN-HNI-HDG-2217</v>
          </cell>
          <cell r="B1261" t="str">
            <v>CN HÀ NỘI - wincommerce</v>
          </cell>
          <cell r="C1261" t="str">
            <v/>
          </cell>
          <cell r="D1261" t="str">
            <v>Thành phố Hà Nội</v>
          </cell>
          <cell r="E1261" t="str">
            <v>Quận Hà Đông</v>
          </cell>
          <cell r="G1261" t="str">
            <v>HN004</v>
          </cell>
          <cell r="H1261" t="str">
            <v>Hoàng Thanh Huy</v>
          </cell>
          <cell r="I1261" t="str">
            <v>MIENBAC;WIN</v>
          </cell>
          <cell r="J1261" t="str">
            <v/>
          </cell>
          <cell r="M1261" t="str">
            <v>20 Ngô Thì Nhậm, phường Hà Cầu, quận Hà Đông, thành phố Hà Nội</v>
          </cell>
          <cell r="N1261">
            <v>60</v>
          </cell>
          <cell r="O1261" t="b">
            <v>0</v>
          </cell>
          <cell r="P1261" t="str">
            <v>C6 HÀ NỘI</v>
          </cell>
          <cell r="Q1261" t="str">
            <v>Miền Bắc</v>
          </cell>
          <cell r="R1261" t="str">
            <v>WIN</v>
          </cell>
        </row>
        <row r="1262">
          <cell r="A1262" t="str">
            <v>WIN-HNI-DDA-2219</v>
          </cell>
          <cell r="B1262" t="str">
            <v>CN HÀ NỘI - CÔNG TY CỔ PHẦN DỊCH VỤ THƯƠNG MẠI TỔNG HỢP WINCOMMERCE</v>
          </cell>
          <cell r="C1262" t="str">
            <v/>
          </cell>
          <cell r="D1262" t="str">
            <v>Thành phố Hà Nội</v>
          </cell>
          <cell r="E1262" t="str">
            <v>Quận Đống Đa</v>
          </cell>
          <cell r="G1262" t="str">
            <v>HN003</v>
          </cell>
          <cell r="H1262" t="str">
            <v>Nguyễn Văn Thạch</v>
          </cell>
          <cell r="I1262" t="str">
            <v>MIENBAC;WIN</v>
          </cell>
          <cell r="J1262" t="str">
            <v/>
          </cell>
          <cell r="M1262" t="str">
            <v>Số 129 phố Pháo Đài Láng, phường Láng Thượng, quận Đống Đa, Hà Nội</v>
          </cell>
          <cell r="N1262">
            <v>60</v>
          </cell>
          <cell r="O1262" t="b">
            <v>0</v>
          </cell>
          <cell r="P1262" t="str">
            <v>C6 HÀ NỘI</v>
          </cell>
          <cell r="Q1262" t="str">
            <v>Miền Bắc</v>
          </cell>
          <cell r="R1262" t="str">
            <v>WIN</v>
          </cell>
        </row>
        <row r="1263">
          <cell r="A1263" t="str">
            <v>WIN-HNI-DDA-2220</v>
          </cell>
          <cell r="B1263" t="str">
            <v>CN HÀ NỘI - CÔNG TY CỔ PHẦN DỊCH VỤ THƯƠNG MẠI TỔNG HỢP WINCOMMERCE</v>
          </cell>
          <cell r="C1263" t="str">
            <v/>
          </cell>
          <cell r="D1263" t="str">
            <v>Thành phố Hà Nội</v>
          </cell>
          <cell r="E1263" t="str">
            <v>Quận Đống Đa</v>
          </cell>
          <cell r="G1263" t="str">
            <v>HN003</v>
          </cell>
          <cell r="H1263" t="str">
            <v>Nguyễn Văn Thạch</v>
          </cell>
          <cell r="I1263" t="str">
            <v>MIENBAC;WIN</v>
          </cell>
          <cell r="J1263" t="str">
            <v/>
          </cell>
          <cell r="M1263" t="str">
            <v>Số 166 phố Kim Hoa, phường Phương Liên, quận Đống Đa, Hà Nội</v>
          </cell>
          <cell r="N1263">
            <v>60</v>
          </cell>
          <cell r="O1263" t="b">
            <v>0</v>
          </cell>
          <cell r="P1263" t="str">
            <v>C6 HÀ NỘI</v>
          </cell>
          <cell r="Q1263" t="str">
            <v>Miền Bắc</v>
          </cell>
          <cell r="R1263" t="str">
            <v>WIN</v>
          </cell>
        </row>
        <row r="1264">
          <cell r="A1264" t="str">
            <v>WIN-HNI-HBT-2232</v>
          </cell>
          <cell r="B1264" t="str">
            <v>CN HÀ NỘI - CÔNG TY CỔ PHẦN DỊCH VỤ THƯƠNG MẠI TỔNG HỢP WINCOMMERCE</v>
          </cell>
          <cell r="C1264" t="str">
            <v/>
          </cell>
          <cell r="D1264" t="str">
            <v>Thành phố Hà Nội</v>
          </cell>
          <cell r="E1264" t="str">
            <v>Quận Hai Bà Trưng</v>
          </cell>
          <cell r="G1264" t="str">
            <v>HN003</v>
          </cell>
          <cell r="H1264" t="str">
            <v>Nguyễn Văn Thạch</v>
          </cell>
          <cell r="I1264" t="str">
            <v>MIENBAC;WIN</v>
          </cell>
          <cell r="J1264" t="str">
            <v/>
          </cell>
          <cell r="M1264" t="str">
            <v>Số 66 đường Đại Cồ Việt, phường Lê Đại Hành, quận Hai Bà Trưng, Hà Nội</v>
          </cell>
          <cell r="N1264">
            <v>60</v>
          </cell>
          <cell r="O1264" t="b">
            <v>0</v>
          </cell>
          <cell r="P1264" t="str">
            <v>C6 HÀ NỘI</v>
          </cell>
          <cell r="Q1264" t="str">
            <v>Miền Bắc</v>
          </cell>
          <cell r="R1264" t="str">
            <v>WIN</v>
          </cell>
        </row>
        <row r="1265">
          <cell r="A1265" t="str">
            <v>WIN-HNI-HMI-2233</v>
          </cell>
          <cell r="B1265" t="str">
            <v>CN HÀ NỘI - CÔNG TY CỔ PHẦN DỊCH VỤ THƯƠNG MẠI TỔNG HỢP WINCOMMERCE</v>
          </cell>
          <cell r="C1265" t="str">
            <v/>
          </cell>
          <cell r="D1265" t="str">
            <v>Thành phố Hà Nội</v>
          </cell>
          <cell r="E1265" t="str">
            <v>Quận Hoàng Mai</v>
          </cell>
          <cell r="G1265" t="str">
            <v>HN003</v>
          </cell>
          <cell r="H1265" t="str">
            <v>Nguyễn Văn Thạch</v>
          </cell>
          <cell r="I1265" t="str">
            <v>MIENBAC;WIN</v>
          </cell>
          <cell r="J1265" t="str">
            <v/>
          </cell>
          <cell r="M1265" t="str">
            <v>Số 58, lô 6, tổ 44 Đền Lừ II, phường Hoàng Văn Thụ, quận Hoàng Mai, Hà Nội</v>
          </cell>
          <cell r="N1265">
            <v>60</v>
          </cell>
          <cell r="O1265" t="b">
            <v>0</v>
          </cell>
          <cell r="P1265" t="str">
            <v>C6 HÀ NỘI</v>
          </cell>
          <cell r="Q1265" t="str">
            <v>Miền Bắc</v>
          </cell>
          <cell r="R1265" t="str">
            <v>WIN</v>
          </cell>
        </row>
        <row r="1266">
          <cell r="A1266" t="str">
            <v>WIN-HNI-CGY-2234</v>
          </cell>
          <cell r="B1266" t="str">
            <v>CN HÀ NỘI - CÔNG TY CỔ PHẦN DỊCH VỤ THƯƠNG MẠI TỔNG HỢP WINCOMMERCE</v>
          </cell>
          <cell r="C1266" t="str">
            <v/>
          </cell>
          <cell r="D1266" t="str">
            <v>Thành phố Hà Nội</v>
          </cell>
          <cell r="E1266" t="str">
            <v>Quận Cầu Giấy</v>
          </cell>
          <cell r="G1266" t="str">
            <v>HN004</v>
          </cell>
          <cell r="H1266" t="str">
            <v>Hoàng Thanh Huy</v>
          </cell>
          <cell r="I1266" t="str">
            <v>MIENBAC;WIN</v>
          </cell>
          <cell r="J1266" t="str">
            <v/>
          </cell>
          <cell r="M1266" t="str">
            <v>Số 121B phố Quan Hoa, phường Quan Hoa, quận Cầu Giấy, Hà Nội</v>
          </cell>
          <cell r="N1266">
            <v>60</v>
          </cell>
          <cell r="O1266" t="b">
            <v>0</v>
          </cell>
          <cell r="P1266" t="str">
            <v>C6 HÀ NỘI</v>
          </cell>
          <cell r="Q1266" t="str">
            <v>Miền Bắc</v>
          </cell>
          <cell r="R1266" t="str">
            <v>WIN</v>
          </cell>
        </row>
        <row r="1267">
          <cell r="A1267" t="str">
            <v>WIN-HNI-TXN-2240</v>
          </cell>
          <cell r="B1267" t="str">
            <v>CN HÀ NỘI - CÔNG TY CỔ PHẦN DỊCH VỤ THƯƠNG MẠI TỔNG HỢP WINCOMMERCE</v>
          </cell>
          <cell r="C1267" t="str">
            <v/>
          </cell>
          <cell r="D1267" t="str">
            <v>Thành phố Hà Nội</v>
          </cell>
          <cell r="E1267" t="str">
            <v>Quận Thanh Xuân</v>
          </cell>
          <cell r="G1267" t="str">
            <v>HN008</v>
          </cell>
          <cell r="H1267" t="str">
            <v>Nguyễn Minh Sơn</v>
          </cell>
          <cell r="I1267" t="str">
            <v>MIENBAC;WIN</v>
          </cell>
          <cell r="J1267" t="str">
            <v/>
          </cell>
          <cell r="M1267" t="str">
            <v>Số 1 Ngõ 12 Chính Kinh, Phường Nhân Chính, Quận Thanh Xuân, Hà Nội</v>
          </cell>
          <cell r="N1267">
            <v>60</v>
          </cell>
          <cell r="O1267" t="b">
            <v>0</v>
          </cell>
          <cell r="P1267" t="str">
            <v>C6 HÀ NỘI</v>
          </cell>
          <cell r="Q1267" t="str">
            <v>Miền Bắc</v>
          </cell>
          <cell r="R1267" t="str">
            <v>WIN</v>
          </cell>
        </row>
        <row r="1268">
          <cell r="A1268" t="str">
            <v>WIN-HNI-HDG-2241</v>
          </cell>
          <cell r="B1268" t="str">
            <v>CN HÀ NỘI - wincommerce</v>
          </cell>
          <cell r="C1268" t="str">
            <v/>
          </cell>
          <cell r="D1268" t="str">
            <v>Thành phố Hà Nội</v>
          </cell>
          <cell r="E1268" t="str">
            <v>Quận Hà Đông</v>
          </cell>
          <cell r="G1268" t="str">
            <v>HN004</v>
          </cell>
          <cell r="H1268" t="str">
            <v>Hoàng Thanh Huy</v>
          </cell>
          <cell r="I1268" t="str">
            <v>MIENBAC;WIN</v>
          </cell>
          <cell r="J1268" t="str">
            <v/>
          </cell>
          <cell r="M1268" t="str">
            <v>Số 70 phố Lê Trọng Tấn, , P.Dương Nội, Q. Hà Đông, Hà Nội</v>
          </cell>
          <cell r="N1268">
            <v>60</v>
          </cell>
          <cell r="O1268" t="b">
            <v>0</v>
          </cell>
          <cell r="P1268" t="str">
            <v>C6 HÀ NỘI</v>
          </cell>
          <cell r="Q1268" t="str">
            <v>Miền Bắc</v>
          </cell>
          <cell r="R1268" t="str">
            <v>WIN</v>
          </cell>
        </row>
        <row r="1269">
          <cell r="A1269" t="str">
            <v>WIN-HNI-THO-2242</v>
          </cell>
          <cell r="B1269" t="str">
            <v>CN HÀ NỘI - CÔNG TY CỔ PHẦN DỊCH VỤ THƯƠNG MẠI TỔNG HỢP WINCOMMERCE</v>
          </cell>
          <cell r="C1269" t="str">
            <v/>
          </cell>
          <cell r="D1269" t="str">
            <v>Thành phố Hà Nội</v>
          </cell>
          <cell r="E1269" t="str">
            <v>Quận Tây Hồ</v>
          </cell>
          <cell r="G1269" t="str">
            <v>HN008</v>
          </cell>
          <cell r="H1269" t="str">
            <v>Nguyễn Minh Sơn</v>
          </cell>
          <cell r="I1269" t="str">
            <v>MIENBAC;WIN</v>
          </cell>
          <cell r="J1269" t="str">
            <v/>
          </cell>
          <cell r="M1269" t="str">
            <v>Số 688 đường Lạc Long Quân, Tổ 13 cụm 2 phường Nhật Tân, quận Tây Hồ, HN</v>
          </cell>
          <cell r="N1269">
            <v>60</v>
          </cell>
          <cell r="O1269" t="b">
            <v>0</v>
          </cell>
          <cell r="P1269" t="str">
            <v>C6 HÀ NỘI</v>
          </cell>
          <cell r="Q1269" t="str">
            <v>Miền Bắc</v>
          </cell>
          <cell r="R1269" t="str">
            <v>WIN</v>
          </cell>
        </row>
        <row r="1270">
          <cell r="A1270" t="str">
            <v>WIN-HNI-HKM-2243</v>
          </cell>
          <cell r="B1270" t="str">
            <v>CN HÀ NỘI - CÔNG TY CỔ PHẦN DỊCH VỤ THƯƠNG MẠI TỔNG HỢP WINCOMMERCE</v>
          </cell>
          <cell r="C1270" t="str">
            <v/>
          </cell>
          <cell r="D1270" t="str">
            <v>Thành phố Hà Nội</v>
          </cell>
          <cell r="E1270" t="str">
            <v>Quận Hoàn Kiếm</v>
          </cell>
          <cell r="G1270" t="str">
            <v>HN003</v>
          </cell>
          <cell r="H1270" t="str">
            <v>Nguyễn Văn Thạch</v>
          </cell>
          <cell r="I1270" t="str">
            <v>MIENBAC;WIN</v>
          </cell>
          <cell r="J1270" t="str">
            <v/>
          </cell>
          <cell r="M1270" t="str">
            <v>Số 95 phố Lý Nam Đế, phường Cửa Đông, quận Hoàn Kiếm, Hà Nội</v>
          </cell>
          <cell r="N1270">
            <v>60</v>
          </cell>
          <cell r="O1270" t="b">
            <v>1</v>
          </cell>
          <cell r="P1270" t="str">
            <v>C6 HÀ NỘI</v>
          </cell>
          <cell r="Q1270" t="str">
            <v>Miền Bắc</v>
          </cell>
          <cell r="R1270" t="str">
            <v>WIN</v>
          </cell>
        </row>
        <row r="1271">
          <cell r="A1271" t="str">
            <v>WIN-HNI-LBN-2244</v>
          </cell>
          <cell r="B1271" t="str">
            <v>CN HÀ NỘI - CÔNG TY CỔ PHẦN DỊCH VỤ THƯƠNG MẠI TỔNG HỢP WINCOMMERCE</v>
          </cell>
          <cell r="C1271" t="str">
            <v/>
          </cell>
          <cell r="D1271" t="str">
            <v>Thành phố Hà Nội</v>
          </cell>
          <cell r="E1271" t="str">
            <v>Quận Long Biên</v>
          </cell>
          <cell r="G1271" t="str">
            <v>HN003</v>
          </cell>
          <cell r="H1271" t="str">
            <v>Nguyễn Văn Thạch</v>
          </cell>
          <cell r="I1271" t="str">
            <v>MIENBAC;WIN</v>
          </cell>
          <cell r="J1271" t="str">
            <v/>
          </cell>
          <cell r="M1271" t="str">
            <v>Số 227 đường Ngọc Lâm, phường Ngọc Lâm, Long Biên - Hà Nội</v>
          </cell>
          <cell r="N1271">
            <v>60</v>
          </cell>
          <cell r="O1271" t="b">
            <v>0</v>
          </cell>
          <cell r="P1271" t="str">
            <v>C6 HÀ NỘI</v>
          </cell>
          <cell r="Q1271" t="str">
            <v>Miền Bắc</v>
          </cell>
          <cell r="R1271" t="str">
            <v>WIN</v>
          </cell>
        </row>
        <row r="1272">
          <cell r="A1272" t="str">
            <v>WIN-HNI-HBT-2254</v>
          </cell>
          <cell r="B1272" t="str">
            <v>WM+ HNI 164 Trương Định</v>
          </cell>
          <cell r="C1272" t="str">
            <v/>
          </cell>
          <cell r="D1272" t="str">
            <v>Thành phố Hà Nội</v>
          </cell>
          <cell r="E1272" t="str">
            <v>Quận Hai Bà Trưng</v>
          </cell>
          <cell r="G1272" t="str">
            <v>HN003</v>
          </cell>
          <cell r="H1272" t="str">
            <v>Nguyễn Văn Thạch</v>
          </cell>
          <cell r="I1272" t="str">
            <v>MIENBAC;WIN</v>
          </cell>
          <cell r="J1272" t="str">
            <v/>
          </cell>
          <cell r="M1272" t="str">
            <v>Số 164 đường Trương Định, phường Trương Định, quận Hai Bà Trưng, Hà Nội</v>
          </cell>
          <cell r="N1272">
            <v>60</v>
          </cell>
          <cell r="O1272" t="b">
            <v>0</v>
          </cell>
          <cell r="P1272" t="str">
            <v>C6 HÀ NỘI</v>
          </cell>
          <cell r="Q1272" t="str">
            <v>Miền Bắc</v>
          </cell>
          <cell r="R1272" t="str">
            <v>WIN</v>
          </cell>
        </row>
        <row r="1273">
          <cell r="A1273" t="str">
            <v>WIN-HNI-HBT-2256</v>
          </cell>
          <cell r="B1273" t="str">
            <v>CN HÀ NỘI - CÔNG TY CỔ PHẦN DỊCH VỤ THƯƠNG MẠI TỔNG HỢP WINCOMMERCE</v>
          </cell>
          <cell r="C1273" t="str">
            <v/>
          </cell>
          <cell r="D1273" t="str">
            <v>Thành phố Hà Nội</v>
          </cell>
          <cell r="E1273" t="str">
            <v>Quận Hai Bà Trưng</v>
          </cell>
          <cell r="G1273" t="str">
            <v>HN003</v>
          </cell>
          <cell r="H1273" t="str">
            <v>Nguyễn Văn Thạch</v>
          </cell>
          <cell r="I1273" t="str">
            <v>MIENBAC;WIN</v>
          </cell>
          <cell r="J1273" t="str">
            <v/>
          </cell>
          <cell r="M1273" t="str">
            <v>Số 27 phố Ngô Thì Nhậm, phường Ngô Thì Nhậm, quận Hai Bà Trưng, Hà Nội</v>
          </cell>
          <cell r="N1273">
            <v>60</v>
          </cell>
          <cell r="O1273" t="b">
            <v>0</v>
          </cell>
          <cell r="P1273" t="str">
            <v>C6 HÀ NỘI</v>
          </cell>
          <cell r="Q1273" t="str">
            <v>Miền Bắc</v>
          </cell>
          <cell r="R1273" t="str">
            <v>WIN</v>
          </cell>
        </row>
        <row r="1274">
          <cell r="A1274" t="str">
            <v>WIN-HNI-DDA-2260</v>
          </cell>
          <cell r="B1274" t="str">
            <v>CN HÀ NỘI - CÔNG TY CỔ PHẦN DỊCH VỤ THƯƠNG MẠI TỔNG HỢP WINCOMMERCE</v>
          </cell>
          <cell r="C1274" t="str">
            <v/>
          </cell>
          <cell r="D1274" t="str">
            <v>Thành phố Hà Nội</v>
          </cell>
          <cell r="E1274" t="str">
            <v>Quận Đống Đa</v>
          </cell>
          <cell r="G1274" t="str">
            <v>HN003</v>
          </cell>
          <cell r="H1274" t="str">
            <v>Nguyễn Văn Thạch</v>
          </cell>
          <cell r="I1274" t="str">
            <v>MIENBAC;WIN</v>
          </cell>
          <cell r="J1274" t="str">
            <v/>
          </cell>
          <cell r="M1274" t="str">
            <v>Số 19 phố Lương Định Của, phường Kim Liên, quận Đống Đa, Hà Nội</v>
          </cell>
          <cell r="N1274">
            <v>60</v>
          </cell>
          <cell r="O1274" t="b">
            <v>0</v>
          </cell>
          <cell r="P1274" t="str">
            <v>C6 HÀ NỘI</v>
          </cell>
          <cell r="Q1274" t="str">
            <v>Miền Bắc</v>
          </cell>
          <cell r="R1274" t="str">
            <v>WIN</v>
          </cell>
        </row>
        <row r="1275">
          <cell r="A1275" t="str">
            <v>WIN-HNI-LBN-2262</v>
          </cell>
          <cell r="B1275" t="str">
            <v>CN HÀ NỘI - CÔNG TY CỔ PHẦN DỊCH VỤ THƯƠNG MẠI TỔNG HỢP WINCOMMERCE</v>
          </cell>
          <cell r="C1275" t="str">
            <v/>
          </cell>
          <cell r="D1275" t="str">
            <v>Thành phố Hà Nội</v>
          </cell>
          <cell r="E1275" t="str">
            <v>Quận Long Biên</v>
          </cell>
          <cell r="G1275" t="str">
            <v>HN003</v>
          </cell>
          <cell r="H1275" t="str">
            <v>Nguyễn Văn Thạch</v>
          </cell>
          <cell r="I1275" t="str">
            <v>MIENBAC;WIN</v>
          </cell>
          <cell r="J1275" t="str">
            <v/>
          </cell>
          <cell r="M1275" t="str">
            <v>Số 38 đường Trường Lâm, phường Đức Giang, quận Long Biên, Hà Nội</v>
          </cell>
          <cell r="N1275">
            <v>60</v>
          </cell>
          <cell r="O1275" t="b">
            <v>0</v>
          </cell>
          <cell r="P1275" t="str">
            <v>C6 HÀ NỘI</v>
          </cell>
          <cell r="Q1275" t="str">
            <v>Miền Bắc</v>
          </cell>
          <cell r="R1275" t="str">
            <v>WIN</v>
          </cell>
        </row>
        <row r="1276">
          <cell r="A1276" t="str">
            <v>WIN-HNI-BTL-2263</v>
          </cell>
          <cell r="B1276" t="str">
            <v>CN HÀ NỘI - wincommerce</v>
          </cell>
          <cell r="C1276" t="str">
            <v/>
          </cell>
          <cell r="D1276" t="str">
            <v>Thành phố Hà Nội</v>
          </cell>
          <cell r="E1276" t="str">
            <v>Quận Bắc Từ Liêm</v>
          </cell>
          <cell r="G1276" t="str">
            <v>HN004</v>
          </cell>
          <cell r="H1276" t="str">
            <v>Hoàng Thanh Huy</v>
          </cell>
          <cell r="I1276" t="str">
            <v>MIENBAC;WIN</v>
          </cell>
          <cell r="J1276" t="str">
            <v/>
          </cell>
          <cell r="M1276" t="str">
            <v>Số 272 Thụy Phương, phường Thụy Phương, quận Bắc Từ Liêm, Hà Nội</v>
          </cell>
          <cell r="N1276">
            <v>60</v>
          </cell>
          <cell r="O1276" t="b">
            <v>0</v>
          </cell>
          <cell r="P1276" t="str">
            <v>C6 HÀ NỘI</v>
          </cell>
          <cell r="Q1276" t="str">
            <v>Miền Bắc</v>
          </cell>
          <cell r="R1276" t="str">
            <v>WIN</v>
          </cell>
        </row>
        <row r="1277">
          <cell r="A1277" t="str">
            <v>WIN-HNI-HMI-2274</v>
          </cell>
          <cell r="B1277" t="str">
            <v>CN HÀ NỘI - CÔNG TY CỔ PHẦN DỊCH VỤ THƯƠNG MẠI TỔNG HỢP WINCOMMERCE</v>
          </cell>
          <cell r="C1277" t="str">
            <v/>
          </cell>
          <cell r="D1277" t="str">
            <v>Thành phố Hà Nội</v>
          </cell>
          <cell r="E1277" t="str">
            <v>Quận Hoàng Mai</v>
          </cell>
          <cell r="G1277" t="str">
            <v>HN003</v>
          </cell>
          <cell r="H1277" t="str">
            <v>Nguyễn Văn Thạch</v>
          </cell>
          <cell r="I1277" t="str">
            <v>MIENBAC;WIN</v>
          </cell>
          <cell r="J1277" t="str">
            <v/>
          </cell>
          <cell r="M1277" t="str">
            <v>Số 169 đường Nam Dư, phường Lĩnh Nam, quận Hoàng Mai, Hà Nội</v>
          </cell>
          <cell r="N1277">
            <v>60</v>
          </cell>
          <cell r="O1277" t="b">
            <v>0</v>
          </cell>
          <cell r="P1277" t="str">
            <v>C6 HÀ NỘI</v>
          </cell>
          <cell r="Q1277" t="str">
            <v>Miền Bắc</v>
          </cell>
          <cell r="R1277" t="str">
            <v>WIN</v>
          </cell>
        </row>
        <row r="1278">
          <cell r="A1278" t="str">
            <v>WIN-HNI-NTL-2275</v>
          </cell>
          <cell r="B1278" t="str">
            <v>CN HÀ NỘI - CÔNG TY CỔ PHẦN DỊCH VỤ THƯƠNG MẠI TỔNG HỢP WINCOMMERCE</v>
          </cell>
          <cell r="C1278" t="str">
            <v/>
          </cell>
          <cell r="D1278" t="str">
            <v>Thành phố Hà Nội</v>
          </cell>
          <cell r="E1278" t="str">
            <v>Quận Nam Từ Liêm</v>
          </cell>
          <cell r="G1278" t="str">
            <v>HN004</v>
          </cell>
          <cell r="H1278" t="str">
            <v>Hoàng Thanh Huy</v>
          </cell>
          <cell r="I1278" t="str">
            <v>MIENBAC;WIN</v>
          </cell>
          <cell r="J1278" t="str">
            <v/>
          </cell>
          <cell r="M1278" t="str">
            <v>Số 16 khu tái định cư 7.3 - 8.1, phường Mỹ Đình 2, quận Nam Từ Liêm, Hà Nội</v>
          </cell>
          <cell r="N1278">
            <v>60</v>
          </cell>
          <cell r="O1278" t="b">
            <v>0</v>
          </cell>
          <cell r="P1278" t="str">
            <v>C6 HÀ NỘI</v>
          </cell>
          <cell r="Q1278" t="str">
            <v>Miền Bắc</v>
          </cell>
          <cell r="R1278" t="str">
            <v>WIN</v>
          </cell>
        </row>
        <row r="1279">
          <cell r="A1279" t="str">
            <v>WIN-HNI-LBN-2291</v>
          </cell>
          <cell r="B1279" t="str">
            <v>CN HÀ NỘI - CÔNG TY CỔ PHẦN DỊCH VỤ THƯƠNG MẠI TỔNG HỢP WINCOMMERCE</v>
          </cell>
          <cell r="C1279" t="str">
            <v/>
          </cell>
          <cell r="D1279" t="str">
            <v>Thành phố Hà Nội</v>
          </cell>
          <cell r="E1279" t="str">
            <v>Quận Long Biên</v>
          </cell>
          <cell r="G1279" t="str">
            <v>HN003</v>
          </cell>
          <cell r="H1279" t="str">
            <v>Nguyễn Văn Thạch</v>
          </cell>
          <cell r="I1279" t="str">
            <v>MIENBAC;WIN</v>
          </cell>
          <cell r="J1279" t="str">
            <v/>
          </cell>
          <cell r="M1279" t="str">
            <v>Số 21 tổ 7, khu đấu giá Giang Biên phường Giang Biên, quận Long Biên, Hà Nội</v>
          </cell>
          <cell r="N1279">
            <v>60</v>
          </cell>
          <cell r="O1279" t="b">
            <v>0</v>
          </cell>
          <cell r="P1279" t="str">
            <v>C6 HÀ NỘI</v>
          </cell>
          <cell r="Q1279" t="str">
            <v>Miền Bắc</v>
          </cell>
          <cell r="R1279" t="str">
            <v>WIN</v>
          </cell>
        </row>
        <row r="1280">
          <cell r="A1280" t="str">
            <v>WIN-HNI-HMI-2292</v>
          </cell>
          <cell r="B1280" t="str">
            <v>CN HÀ NỘI - CÔNG TY CỔ PHẦN DỊCH VỤ THƯƠNG MẠI TỔNG HỢP WINCOMMERCE</v>
          </cell>
          <cell r="C1280" t="str">
            <v/>
          </cell>
          <cell r="D1280" t="str">
            <v>Thành phố Hà Nội</v>
          </cell>
          <cell r="E1280" t="str">
            <v>Quận Hoàng Mai</v>
          </cell>
          <cell r="G1280" t="str">
            <v>HN003</v>
          </cell>
          <cell r="H1280" t="str">
            <v>Nguyễn Văn Thạch</v>
          </cell>
          <cell r="I1280" t="str">
            <v>MIENBAC;WIN</v>
          </cell>
          <cell r="J1280" t="str">
            <v/>
          </cell>
          <cell r="M1280" t="str">
            <v>"Tòa nhà lô II - 1 chung cư 151, Nguyễn Đức Cảnh, Tương Mai,
 Hoàng Mai, Hà Nội (Số 151 đường Nguyễn Đức Cảnh)"</v>
          </cell>
          <cell r="N1280">
            <v>60</v>
          </cell>
          <cell r="O1280" t="b">
            <v>0</v>
          </cell>
          <cell r="P1280" t="str">
            <v>C6 HÀ NỘI</v>
          </cell>
          <cell r="Q1280" t="str">
            <v>Miền Bắc</v>
          </cell>
          <cell r="R1280" t="str">
            <v>WIN</v>
          </cell>
        </row>
        <row r="1281">
          <cell r="A1281" t="str">
            <v>WIN-HNI-LBN-2295</v>
          </cell>
          <cell r="B1281" t="str">
            <v>CN HÀ NỘI - CÔNG TY CỔ PHẦN DỊCH VỤ THƯƠNG MẠI TỔNG HỢP WINCOMMERCE</v>
          </cell>
          <cell r="C1281" t="str">
            <v/>
          </cell>
          <cell r="D1281" t="str">
            <v>Thành phố Hà Nội</v>
          </cell>
          <cell r="E1281" t="str">
            <v>Quận Long Biên</v>
          </cell>
          <cell r="G1281" t="str">
            <v>HN003</v>
          </cell>
          <cell r="H1281" t="str">
            <v>Nguyễn Văn Thạch</v>
          </cell>
          <cell r="I1281" t="str">
            <v>MIENBAC;WIN</v>
          </cell>
          <cell r="J1281" t="str">
            <v/>
          </cell>
          <cell r="M1281" t="str">
            <v>Số 10 phố Đức Giang, phường Đức Giang, quận Long Biên, Hà Nội</v>
          </cell>
          <cell r="N1281">
            <v>60</v>
          </cell>
          <cell r="O1281" t="b">
            <v>0</v>
          </cell>
          <cell r="P1281" t="str">
            <v>C6 HÀ NỘI</v>
          </cell>
          <cell r="Q1281" t="str">
            <v>Miền Bắc</v>
          </cell>
          <cell r="R1281" t="str">
            <v>WIN</v>
          </cell>
        </row>
        <row r="1282">
          <cell r="A1282" t="str">
            <v>WIN-HNI-DDA-2296</v>
          </cell>
          <cell r="B1282" t="str">
            <v>CN HÀ NỘI - CÔNG TY CỔ PHẦN DỊCH VỤ THƯƠNG MẠI TỔNG HỢP WINCOMMERCE</v>
          </cell>
          <cell r="C1282" t="str">
            <v/>
          </cell>
          <cell r="D1282" t="str">
            <v>Thành phố Hà Nội</v>
          </cell>
          <cell r="E1282" t="str">
            <v>Quận Đống Đa</v>
          </cell>
          <cell r="G1282" t="str">
            <v>HN003</v>
          </cell>
          <cell r="H1282" t="str">
            <v>Nguyễn Văn Thạch</v>
          </cell>
          <cell r="I1282" t="str">
            <v>MIENBAC;WIN</v>
          </cell>
          <cell r="J1282" t="str">
            <v/>
          </cell>
          <cell r="M1282" t="str">
            <v>Số 40 Ngõ Thông Phong, phố Tôn Đức Thắng, phường Quốc Tử Giám, quận Đống Đa, Hà Nội</v>
          </cell>
          <cell r="N1282">
            <v>60</v>
          </cell>
          <cell r="O1282" t="b">
            <v>0</v>
          </cell>
          <cell r="P1282" t="str">
            <v>C6 HÀ NỘI</v>
          </cell>
          <cell r="Q1282" t="str">
            <v>Miền Bắc</v>
          </cell>
          <cell r="R1282" t="str">
            <v>WIN</v>
          </cell>
        </row>
        <row r="1283">
          <cell r="A1283" t="str">
            <v>WIN-HNI-DDA-2297</v>
          </cell>
          <cell r="B1283" t="str">
            <v>CN HÀ NỘI - CÔNG TY CỔ PHẦN DỊCH VỤ THƯƠNG MẠI TỔNG HỢP WINCOMMERCE</v>
          </cell>
          <cell r="C1283" t="str">
            <v/>
          </cell>
          <cell r="D1283" t="str">
            <v>Thành phố Hà Nội</v>
          </cell>
          <cell r="E1283" t="str">
            <v>Quận Đống Đa</v>
          </cell>
          <cell r="G1283" t="str">
            <v>HN003</v>
          </cell>
          <cell r="H1283" t="str">
            <v>Nguyễn Văn Thạch</v>
          </cell>
          <cell r="I1283" t="str">
            <v>MIENBAC;WIN</v>
          </cell>
          <cell r="J1283" t="str">
            <v/>
          </cell>
          <cell r="M1283" t="str">
            <v>Số 102 đường Nguyễn Chí Thanh, phường Láng Thượng, quận Đống Đa, Hà Nội</v>
          </cell>
          <cell r="N1283">
            <v>60</v>
          </cell>
          <cell r="O1283" t="b">
            <v>0</v>
          </cell>
          <cell r="P1283" t="str">
            <v>C6 HÀ NỘI</v>
          </cell>
          <cell r="Q1283" t="str">
            <v>Miền Bắc</v>
          </cell>
          <cell r="R1283" t="str">
            <v>WIN</v>
          </cell>
        </row>
        <row r="1284">
          <cell r="A1284" t="str">
            <v>WIN-HNI-HKM-2301</v>
          </cell>
          <cell r="B1284" t="str">
            <v>CN HÀ NỘI - CÔNG TY CỔ PHẦN DỊCH VỤ THƯƠNG MẠI TỔNG HỢP WINCOMMERCE</v>
          </cell>
          <cell r="C1284" t="str">
            <v/>
          </cell>
          <cell r="D1284" t="str">
            <v>Thành phố Hà Nội</v>
          </cell>
          <cell r="E1284" t="str">
            <v>Quận Hoàn Kiếm</v>
          </cell>
          <cell r="G1284" t="str">
            <v>HN008</v>
          </cell>
          <cell r="H1284" t="str">
            <v>Nguyễn Minh Sơn</v>
          </cell>
          <cell r="I1284" t="str">
            <v>MIENBAC;WIN</v>
          </cell>
          <cell r="J1284" t="str">
            <v/>
          </cell>
          <cell r="M1284" t="str">
            <v>Số 1 phố Đường Thành, phường Cửa Đông, quận Hoàn Kiếm, HN</v>
          </cell>
          <cell r="N1284">
            <v>60</v>
          </cell>
          <cell r="O1284" t="b">
            <v>0</v>
          </cell>
          <cell r="P1284" t="str">
            <v>C6 HÀ NỘI</v>
          </cell>
          <cell r="Q1284" t="str">
            <v>Miền Bắc</v>
          </cell>
          <cell r="R1284" t="str">
            <v>WIN</v>
          </cell>
        </row>
        <row r="1285">
          <cell r="A1285" t="str">
            <v>WIN-HNI-HMI-2303</v>
          </cell>
          <cell r="B1285" t="str">
            <v>CN HÀ NỘI - CÔNG TY CỔ PHẦN DỊCH VỤ THƯƠNG MẠI TỔNG HỢP WINCOMMERCE</v>
          </cell>
          <cell r="C1285" t="str">
            <v/>
          </cell>
          <cell r="D1285" t="str">
            <v>Thành phố Hà Nội</v>
          </cell>
          <cell r="E1285" t="str">
            <v>Quận Hoàng Mai</v>
          </cell>
          <cell r="G1285" t="str">
            <v>HN003</v>
          </cell>
          <cell r="H1285" t="str">
            <v>Nguyễn Văn Thạch</v>
          </cell>
          <cell r="I1285" t="str">
            <v>MIENBAC;WIN</v>
          </cell>
          <cell r="J1285" t="str">
            <v/>
          </cell>
          <cell r="M1285" t="str">
            <v>Ô số 62 + 63 khu di dân Đền Lừ II, phường Hoàng Văn Thụ, quận Hoàng Mai, Hà Nội</v>
          </cell>
          <cell r="N1285">
            <v>60</v>
          </cell>
          <cell r="O1285" t="b">
            <v>0</v>
          </cell>
          <cell r="P1285" t="str">
            <v>C6 HÀ NỘI</v>
          </cell>
          <cell r="Q1285" t="str">
            <v>Miền Bắc</v>
          </cell>
          <cell r="R1285" t="str">
            <v>WIN</v>
          </cell>
        </row>
        <row r="1286">
          <cell r="A1286" t="str">
            <v>WIN-HNI-CGY-2306</v>
          </cell>
          <cell r="B1286" t="str">
            <v>CN HÀ NỘI - CÔNG TY CỔ PHẦN DỊCH VỤ THƯƠNG MẠI TỔNG HỢP WINCOMMERCE</v>
          </cell>
          <cell r="C1286" t="str">
            <v/>
          </cell>
          <cell r="D1286" t="str">
            <v>Thành phố Hà Nội</v>
          </cell>
          <cell r="E1286" t="str">
            <v>Quận Cầu Giấy</v>
          </cell>
          <cell r="G1286" t="str">
            <v>HN004</v>
          </cell>
          <cell r="H1286" t="str">
            <v>Hoàng Thanh Huy</v>
          </cell>
          <cell r="I1286" t="str">
            <v>MIENBAC;WIN</v>
          </cell>
          <cell r="J1286" t="str">
            <v/>
          </cell>
          <cell r="M1286" t="str">
            <v>Số 1, tổ 24 Dịch Vọng, phường Dịch Vọng, quận Cầu Giấy, Hà Nội</v>
          </cell>
          <cell r="N1286">
            <v>60</v>
          </cell>
          <cell r="O1286" t="b">
            <v>0</v>
          </cell>
          <cell r="P1286" t="str">
            <v>C6 HÀ NỘI</v>
          </cell>
          <cell r="Q1286" t="str">
            <v>Miền Bắc</v>
          </cell>
          <cell r="R1286" t="str">
            <v>WIN</v>
          </cell>
        </row>
        <row r="1287">
          <cell r="A1287" t="str">
            <v>WIN-HNI-HMI-2308</v>
          </cell>
          <cell r="B1287" t="str">
            <v>CN HÀ NỘI - CÔNG TY CỔ PHẦN DỊCH VỤ THƯƠNG MẠI TỔNG HỢP WINCOMMERCE</v>
          </cell>
          <cell r="C1287" t="str">
            <v/>
          </cell>
          <cell r="D1287" t="str">
            <v>Thành phố Hà Nội</v>
          </cell>
          <cell r="E1287" t="str">
            <v>Quận Hoàng Mai</v>
          </cell>
          <cell r="G1287" t="str">
            <v>HN003</v>
          </cell>
          <cell r="H1287" t="str">
            <v>Nguyễn Văn Thạch</v>
          </cell>
          <cell r="I1287" t="str">
            <v>MIENBAC;WIN</v>
          </cell>
          <cell r="J1287" t="str">
            <v/>
          </cell>
          <cell r="M1287" t="str">
            <v>Số 345 phố Bùi Xương Trạch, phường Định Công, quận Hoàng Mai, Hà Nội</v>
          </cell>
          <cell r="N1287">
            <v>60</v>
          </cell>
          <cell r="O1287" t="b">
            <v>0</v>
          </cell>
          <cell r="P1287" t="str">
            <v>C6 HÀ NỘI</v>
          </cell>
          <cell r="Q1287" t="str">
            <v>Miền Bắc</v>
          </cell>
          <cell r="R1287" t="str">
            <v>WIN</v>
          </cell>
        </row>
        <row r="1288">
          <cell r="A1288" t="str">
            <v>WIN-HNI-BDH-2309</v>
          </cell>
          <cell r="B1288" t="str">
            <v>CN HÀ NỘI - CÔNG TY CỔ PHẦN DỊCH VỤ THƯƠNG MẠI TỔNG HỢP WINCOMMERCE</v>
          </cell>
          <cell r="C1288" t="str">
            <v/>
          </cell>
          <cell r="D1288" t="str">
            <v>Thành phố Hà Nội</v>
          </cell>
          <cell r="E1288" t="str">
            <v>Quận Ba Đình</v>
          </cell>
          <cell r="G1288" t="str">
            <v>HN008</v>
          </cell>
          <cell r="H1288" t="str">
            <v>Nguyễn Minh Sơn</v>
          </cell>
          <cell r="I1288" t="str">
            <v>MIENBAC;WIN</v>
          </cell>
          <cell r="J1288" t="str">
            <v/>
          </cell>
          <cell r="M1288" t="str">
            <v>Số 104C phố Ngọc Hà, phường , quận Ba Đình, Hà Nội</v>
          </cell>
          <cell r="N1288">
            <v>60</v>
          </cell>
          <cell r="O1288" t="b">
            <v>0</v>
          </cell>
          <cell r="P1288" t="str">
            <v>C6 HÀ NỘI</v>
          </cell>
          <cell r="Q1288" t="str">
            <v>Miền Bắc</v>
          </cell>
          <cell r="R1288" t="str">
            <v>WIN</v>
          </cell>
        </row>
        <row r="1289">
          <cell r="A1289" t="str">
            <v>WIN-HNI-HBT-2321</v>
          </cell>
          <cell r="B1289" t="str">
            <v>CN HÀ NỘI - CÔNG TY CỔ PHẦN DỊCH VỤ THƯƠNG MẠI TỔNG HỢP WINCOMMERCE</v>
          </cell>
          <cell r="C1289" t="str">
            <v/>
          </cell>
          <cell r="D1289" t="str">
            <v>Thành phố Hà Nội</v>
          </cell>
          <cell r="E1289" t="str">
            <v>Quận Hai Bà Trưng</v>
          </cell>
          <cell r="G1289" t="str">
            <v>HN003</v>
          </cell>
          <cell r="H1289" t="str">
            <v>Nguyễn Văn Thạch</v>
          </cell>
          <cell r="I1289" t="str">
            <v>MIENBAC;WIN</v>
          </cell>
          <cell r="J1289" t="str">
            <v/>
          </cell>
          <cell r="M1289" t="str">
            <v>Số 317 Phố Vọng, tổ 64B, phường Đồng Tâm, quận Hai Bà Trưng, Hà Nội</v>
          </cell>
          <cell r="N1289">
            <v>60</v>
          </cell>
          <cell r="O1289" t="b">
            <v>0</v>
          </cell>
          <cell r="P1289" t="str">
            <v>C6 HÀ NỘI</v>
          </cell>
          <cell r="Q1289" t="str">
            <v>Miền Bắc</v>
          </cell>
          <cell r="R1289" t="str">
            <v>WIN</v>
          </cell>
        </row>
        <row r="1290">
          <cell r="A1290" t="str">
            <v>WIN-HNI-HBT-2322</v>
          </cell>
          <cell r="B1290" t="str">
            <v>CN HÀ NỘI - CÔNG TY CỔ PHẦN DỊCH VỤ THƯƠNG MẠI TỔNG HỢP WINCOMMERCE</v>
          </cell>
          <cell r="C1290" t="str">
            <v/>
          </cell>
          <cell r="D1290" t="str">
            <v>Thành phố Hà Nội</v>
          </cell>
          <cell r="E1290" t="str">
            <v>Quận Hai Bà Trưng</v>
          </cell>
          <cell r="G1290" t="str">
            <v>HN003</v>
          </cell>
          <cell r="H1290" t="str">
            <v>Nguyễn Văn Thạch</v>
          </cell>
          <cell r="I1290" t="str">
            <v>MIENBAC;WIN</v>
          </cell>
          <cell r="J1290" t="str">
            <v/>
          </cell>
          <cell r="M1290" t="str">
            <v>Số 47 ngõ 187 phố Hồng Mai, phường Quỳnh Lôi, quận Hai Bà Trưng, Hà Nội</v>
          </cell>
          <cell r="N1290">
            <v>60</v>
          </cell>
          <cell r="O1290" t="b">
            <v>0</v>
          </cell>
          <cell r="P1290" t="str">
            <v>C6 HÀ NỘI</v>
          </cell>
          <cell r="Q1290" t="str">
            <v>Miền Bắc</v>
          </cell>
          <cell r="R1290" t="str">
            <v>WIN</v>
          </cell>
        </row>
        <row r="1291">
          <cell r="A1291" t="str">
            <v>WIN-HNI-HBT-2323</v>
          </cell>
          <cell r="B1291" t="str">
            <v>CN HÀ NỘI - CÔNG TY CỔ PHẦN DỊCH VỤ THƯƠNG MẠI TỔNG HỢP WINCOMMERCE</v>
          </cell>
          <cell r="C1291" t="str">
            <v/>
          </cell>
          <cell r="D1291" t="str">
            <v>Thành phố Hà Nội</v>
          </cell>
          <cell r="E1291" t="str">
            <v>Quận Hai Bà Trưng</v>
          </cell>
          <cell r="G1291" t="str">
            <v>HN003</v>
          </cell>
          <cell r="H1291" t="str">
            <v>Nguyễn Văn Thạch</v>
          </cell>
          <cell r="I1291" t="str">
            <v>MIENBAC;WIN</v>
          </cell>
          <cell r="J1291" t="str">
            <v/>
          </cell>
          <cell r="M1291" t="str">
            <v>Số 69 phố Hồng Mai, phường Bạch Mai, quận Hai Bà Trưng, Hà Nội</v>
          </cell>
          <cell r="N1291">
            <v>60</v>
          </cell>
          <cell r="O1291" t="b">
            <v>0</v>
          </cell>
          <cell r="P1291" t="str">
            <v>C6 HÀ NỘI</v>
          </cell>
          <cell r="Q1291" t="str">
            <v>Miền Bắc</v>
          </cell>
          <cell r="R1291" t="str">
            <v>WIN</v>
          </cell>
        </row>
        <row r="1292">
          <cell r="A1292" t="str">
            <v>WIN-HNI-TXN-2338</v>
          </cell>
          <cell r="B1292" t="str">
            <v>CN HÀ NỘI - CÔNG TY CỔ PHẦN DỊCH VỤ THƯƠNG MẠI TỔNG HỢP WINCOMMERCE</v>
          </cell>
          <cell r="C1292" t="str">
            <v/>
          </cell>
          <cell r="D1292" t="str">
            <v>Thành phố Hà Nội</v>
          </cell>
          <cell r="E1292" t="str">
            <v>Quận Thanh Xuân</v>
          </cell>
          <cell r="G1292" t="str">
            <v>HN008</v>
          </cell>
          <cell r="H1292" t="str">
            <v>Nguyễn Minh Sơn</v>
          </cell>
          <cell r="I1292" t="str">
            <v>MIENBAC;WIN</v>
          </cell>
          <cell r="J1292" t="str">
            <v/>
          </cell>
          <cell r="M1292" t="str">
            <v>Số 72+76 phố Nguyễn Lân, Phường Phương Liệt, Quận Thanh Xuân, TP. Hà Nội Việt Nam</v>
          </cell>
          <cell r="N1292">
            <v>60</v>
          </cell>
          <cell r="O1292" t="b">
            <v>0</v>
          </cell>
          <cell r="P1292" t="str">
            <v>C6 HÀ NỘI</v>
          </cell>
          <cell r="Q1292" t="str">
            <v>Miền Bắc</v>
          </cell>
          <cell r="R1292" t="str">
            <v>WIN</v>
          </cell>
        </row>
        <row r="1293">
          <cell r="A1293" t="str">
            <v>WIN-HNI-DDA-2340</v>
          </cell>
          <cell r="B1293" t="str">
            <v>CN HÀ NỘI - CÔNG TY CỔ PHẦN DỊCH VỤ THƯƠNG MẠI TỔNG HỢP WINCOMMERCE</v>
          </cell>
          <cell r="C1293" t="str">
            <v/>
          </cell>
          <cell r="D1293" t="str">
            <v>Thành phố Hà Nội</v>
          </cell>
          <cell r="E1293" t="str">
            <v>Quận Đống Đa</v>
          </cell>
          <cell r="G1293" t="str">
            <v>HN004</v>
          </cell>
          <cell r="H1293" t="str">
            <v>Hoàng Thanh Huy</v>
          </cell>
          <cell r="I1293" t="str">
            <v>MIENBAC;WIN</v>
          </cell>
          <cell r="J1293" t="str">
            <v/>
          </cell>
          <cell r="M1293" t="str">
            <v>Số 281 phố Khâm Thiên, phường Thổ Quan, quận Đống Đa, Hà Nội</v>
          </cell>
          <cell r="N1293">
            <v>60</v>
          </cell>
          <cell r="O1293" t="b">
            <v>0</v>
          </cell>
          <cell r="P1293" t="str">
            <v>C6 HÀ NỘI</v>
          </cell>
          <cell r="Q1293" t="str">
            <v>Miền Bắc</v>
          </cell>
          <cell r="R1293" t="str">
            <v>WIN</v>
          </cell>
        </row>
        <row r="1294">
          <cell r="A1294" t="str">
            <v>WIN-HNI-HDG-2343</v>
          </cell>
          <cell r="B1294" t="str">
            <v>CN HÀ NỘI - wincommerce</v>
          </cell>
          <cell r="C1294" t="str">
            <v/>
          </cell>
          <cell r="D1294" t="str">
            <v>Thành phố Hà Nội</v>
          </cell>
          <cell r="E1294" t="str">
            <v>Quận Hà Đông</v>
          </cell>
          <cell r="G1294" t="str">
            <v>HN004</v>
          </cell>
          <cell r="H1294" t="str">
            <v>Hoàng Thanh Huy</v>
          </cell>
          <cell r="I1294" t="str">
            <v>MIENBAC;WIN</v>
          </cell>
          <cell r="J1294" t="str">
            <v/>
          </cell>
          <cell r="M1294" t="str">
            <v>Số 23 đường Vạn Phúc, tổ dân số 7, phường Vạn Phúc, quận Hà Đông, Hà Nội</v>
          </cell>
          <cell r="N1294">
            <v>60</v>
          </cell>
          <cell r="O1294" t="b">
            <v>0</v>
          </cell>
          <cell r="P1294" t="str">
            <v>C6 HÀ NỘI</v>
          </cell>
          <cell r="Q1294" t="str">
            <v>Miền Bắc</v>
          </cell>
          <cell r="R1294" t="str">
            <v>WIN</v>
          </cell>
        </row>
        <row r="1295">
          <cell r="A1295" t="str">
            <v>WIN-HNI-BDH-2346</v>
          </cell>
          <cell r="B1295" t="str">
            <v>CN HÀ NỘI - CÔNG TY CỔ PHẦN DỊCH VỤ THƯƠNG MẠI TỔNG HỢP WINCOMMERCE</v>
          </cell>
          <cell r="C1295" t="str">
            <v/>
          </cell>
          <cell r="D1295" t="str">
            <v>Thành phố Hà Nội</v>
          </cell>
          <cell r="E1295" t="str">
            <v>Quận Ba Đình</v>
          </cell>
          <cell r="G1295" t="str">
            <v>HN004</v>
          </cell>
          <cell r="H1295" t="str">
            <v>Hoàng Thanh Huy</v>
          </cell>
          <cell r="I1295" t="str">
            <v>MIENBAC;WIN</v>
          </cell>
          <cell r="J1295" t="str">
            <v/>
          </cell>
          <cell r="M1295" t="str">
            <v>63 phố Hàng Bún, phường Quán Thánh, quận Ba Đình, HN</v>
          </cell>
          <cell r="N1295">
            <v>60</v>
          </cell>
          <cell r="O1295" t="b">
            <v>0</v>
          </cell>
          <cell r="P1295" t="str">
            <v>C6 HÀ NỘI</v>
          </cell>
          <cell r="Q1295" t="str">
            <v>Miền Bắc</v>
          </cell>
          <cell r="R1295" t="str">
            <v>WIN</v>
          </cell>
        </row>
        <row r="1296">
          <cell r="A1296" t="str">
            <v>WIN-HNI-LBN-2347</v>
          </cell>
          <cell r="B1296" t="str">
            <v>CN HÀ NỘI - CÔNG TY CỔ PHẦN DỊCH VỤ THƯƠNG MẠI TỔNG HỢP WINCOMMERCE</v>
          </cell>
          <cell r="C1296" t="str">
            <v/>
          </cell>
          <cell r="D1296" t="str">
            <v>Thành phố Hà Nội</v>
          </cell>
          <cell r="E1296" t="str">
            <v>Quận Long Biên</v>
          </cell>
          <cell r="G1296" t="str">
            <v>HN003</v>
          </cell>
          <cell r="H1296" t="str">
            <v>Nguyễn Văn Thạch</v>
          </cell>
          <cell r="I1296" t="str">
            <v>MIENBAC;WIN</v>
          </cell>
          <cell r="J1296" t="str">
            <v/>
          </cell>
          <cell r="M1296" t="str">
            <v>Số 22 đường Thạch Bàn, phường Thạch Bàn, quận Long Biên, Hà Nội</v>
          </cell>
          <cell r="N1296">
            <v>60</v>
          </cell>
          <cell r="O1296" t="b">
            <v>0</v>
          </cell>
          <cell r="P1296" t="str">
            <v>C6 HÀ NỘI</v>
          </cell>
          <cell r="Q1296" t="str">
            <v>Miền Bắc</v>
          </cell>
          <cell r="R1296" t="str">
            <v>WIN</v>
          </cell>
        </row>
        <row r="1297">
          <cell r="A1297" t="str">
            <v>WIN-HNI-TXN-2349</v>
          </cell>
          <cell r="B1297" t="str">
            <v>CN HÀ NỘI - CÔNG TY CỔ PHẦN DỊCH VỤ THƯƠNG MẠI TỔNG HỢP WINCOMMERCE</v>
          </cell>
          <cell r="C1297" t="str">
            <v/>
          </cell>
          <cell r="D1297" t="str">
            <v>Thành phố Hà Nội</v>
          </cell>
          <cell r="E1297" t="str">
            <v>Quận Thanh Xuân</v>
          </cell>
          <cell r="G1297" t="str">
            <v>HN008</v>
          </cell>
          <cell r="H1297" t="str">
            <v>Nguyễn Minh Sơn</v>
          </cell>
          <cell r="I1297" t="str">
            <v>MIENBAC;WIN</v>
          </cell>
          <cell r="J1297" t="str">
            <v/>
          </cell>
          <cell r="M1297" t="str">
            <v>Số 142 phố Phương Liệt, phường Phương Liệt, quận Thanh Xuân, Hà Nội</v>
          </cell>
          <cell r="N1297">
            <v>60</v>
          </cell>
          <cell r="O1297" t="b">
            <v>0</v>
          </cell>
          <cell r="P1297" t="str">
            <v>C6 HÀ NỘI</v>
          </cell>
          <cell r="Q1297" t="str">
            <v>Miền Bắc</v>
          </cell>
          <cell r="R1297" t="str">
            <v>WIN</v>
          </cell>
        </row>
        <row r="1298">
          <cell r="A1298" t="str">
            <v>WIN-HNI-HBT-2351</v>
          </cell>
          <cell r="B1298" t="str">
            <v>CN HÀ NỘI - CÔNG TY CỔ PHẦN DỊCH VỤ THƯƠNG MẠI TỔNG HỢP WINCOMMERCE</v>
          </cell>
          <cell r="C1298" t="str">
            <v/>
          </cell>
          <cell r="D1298" t="str">
            <v>Thành phố Hà Nội</v>
          </cell>
          <cell r="E1298" t="str">
            <v>Quận Hai Bà Trưng</v>
          </cell>
          <cell r="G1298" t="str">
            <v>HN003</v>
          </cell>
          <cell r="H1298" t="str">
            <v>Nguyễn Văn Thạch</v>
          </cell>
          <cell r="I1298" t="str">
            <v>MIENBAC;WIN</v>
          </cell>
          <cell r="J1298" t="str">
            <v/>
          </cell>
          <cell r="M1298" t="str">
            <v>Số 7 phố Nguyễn Cao, tổ 14, phường Đống Mác, quận Hai Bà Trưng, Hà Nội</v>
          </cell>
          <cell r="N1298">
            <v>60</v>
          </cell>
          <cell r="O1298" t="b">
            <v>0</v>
          </cell>
          <cell r="P1298" t="str">
            <v>C6 HÀ NỘI</v>
          </cell>
          <cell r="Q1298" t="str">
            <v>Miền Bắc</v>
          </cell>
          <cell r="R1298" t="str">
            <v>WIN</v>
          </cell>
        </row>
        <row r="1299">
          <cell r="A1299" t="str">
            <v>WIN-HNI-HBT-2352</v>
          </cell>
          <cell r="B1299" t="str">
            <v>CN HÀ NỘI - CÔNG TY CỔ PHẦN DỊCH VỤ THƯƠNG MẠI TỔNG HỢP WINCOMMERCE</v>
          </cell>
          <cell r="C1299" t="str">
            <v/>
          </cell>
          <cell r="D1299" t="str">
            <v>Thành phố Hà Nội</v>
          </cell>
          <cell r="E1299" t="str">
            <v>Quận Hai Bà Trưng</v>
          </cell>
          <cell r="G1299" t="str">
            <v>HN003</v>
          </cell>
          <cell r="H1299" t="str">
            <v>Nguyễn Văn Thạch</v>
          </cell>
          <cell r="I1299" t="str">
            <v>MIENBAC;WIN</v>
          </cell>
          <cell r="J1299" t="str">
            <v/>
          </cell>
          <cell r="M1299" t="str">
            <v>Số 70 phố Vạn Kiếp, tổ 58A, phường Bạch Đằng, quận Hai Bà Trưng, Hà Nội</v>
          </cell>
          <cell r="N1299">
            <v>60</v>
          </cell>
          <cell r="O1299" t="b">
            <v>0</v>
          </cell>
          <cell r="P1299" t="str">
            <v>C6 HÀ NỘI</v>
          </cell>
          <cell r="Q1299" t="str">
            <v>Miền Bắc</v>
          </cell>
          <cell r="R1299" t="str">
            <v>WIN</v>
          </cell>
        </row>
        <row r="1300">
          <cell r="A1300" t="str">
            <v>WIN-HNI-CGY-2355</v>
          </cell>
          <cell r="B1300" t="str">
            <v>CN HÀ NỘI - CÔNG TY CỔ PHẦN DỊCH VỤ THƯƠNG MẠI TỔNG HỢP WINCOMMERCE</v>
          </cell>
          <cell r="C1300" t="str">
            <v/>
          </cell>
          <cell r="D1300" t="str">
            <v>Thành phố Hà Nội</v>
          </cell>
          <cell r="E1300" t="str">
            <v>Quận Cầu Giấy</v>
          </cell>
          <cell r="G1300" t="str">
            <v>HN004</v>
          </cell>
          <cell r="H1300" t="str">
            <v>Hoàng Thanh Huy</v>
          </cell>
          <cell r="I1300" t="str">
            <v>MIENBAC;WIN</v>
          </cell>
          <cell r="J1300" t="str">
            <v/>
          </cell>
          <cell r="M1300" t="str">
            <v>Số 41 phố Nguyễn Ngọc Vũ, phường Trung Hòa, quận Cầu Giấy, Hà Nội</v>
          </cell>
          <cell r="N1300">
            <v>60</v>
          </cell>
          <cell r="O1300" t="b">
            <v>0</v>
          </cell>
          <cell r="P1300" t="str">
            <v>C6 HÀ NỘI</v>
          </cell>
          <cell r="Q1300" t="str">
            <v>Miền Bắc</v>
          </cell>
          <cell r="R1300" t="str">
            <v>WIN</v>
          </cell>
        </row>
        <row r="1301">
          <cell r="A1301" t="str">
            <v>WIN-HNI-HMI-2357</v>
          </cell>
          <cell r="B1301" t="str">
            <v>CN HÀ NỘI - CÔNG TY CỔ PHẦN DỊCH VỤ THƯƠNG MẠI TỔNG HỢP WINCOMMERCE</v>
          </cell>
          <cell r="C1301" t="str">
            <v/>
          </cell>
          <cell r="D1301" t="str">
            <v>Thành phố Hà Nội</v>
          </cell>
          <cell r="E1301" t="str">
            <v>Quận Hoàng Mai</v>
          </cell>
          <cell r="G1301" t="str">
            <v>HN003</v>
          </cell>
          <cell r="H1301" t="str">
            <v>Nguyễn Văn Thạch</v>
          </cell>
          <cell r="I1301" t="str">
            <v>MIENBAC;WIN</v>
          </cell>
          <cell r="J1301" t="str">
            <v/>
          </cell>
          <cell r="M1301" t="str">
            <v>Số 103 đường Thanh Đàm, phường Thanh Trì, quận Hoàng Mai, Hà Nội</v>
          </cell>
          <cell r="N1301">
            <v>60</v>
          </cell>
          <cell r="O1301" t="b">
            <v>0</v>
          </cell>
          <cell r="P1301" t="str">
            <v>C6 HÀ NỘI</v>
          </cell>
          <cell r="Q1301" t="str">
            <v>Miền Bắc</v>
          </cell>
          <cell r="R1301" t="str">
            <v>WIN</v>
          </cell>
        </row>
        <row r="1302">
          <cell r="A1302" t="str">
            <v>WIN-HNI-CGY-2358</v>
          </cell>
          <cell r="B1302" t="str">
            <v>CN HÀ NỘI - CÔNG TY CỔ PHẦN DỊCH VỤ THƯƠNG MẠI TỔNG HỢP WINCOMMERCE</v>
          </cell>
          <cell r="C1302" t="str">
            <v/>
          </cell>
          <cell r="D1302" t="str">
            <v>Thành phố Hà Nội</v>
          </cell>
          <cell r="E1302" t="str">
            <v>Quận Cầu Giấy</v>
          </cell>
          <cell r="G1302" t="str">
            <v>HN004</v>
          </cell>
          <cell r="H1302" t="str">
            <v>Hoàng Thanh Huy</v>
          </cell>
          <cell r="I1302" t="str">
            <v>MIENBAC;WIN</v>
          </cell>
          <cell r="J1302" t="str">
            <v/>
          </cell>
          <cell r="M1302" t="str">
            <v>Số 19 đường Nguyễn Văn Huyên kéo dài, phường Quan Hoa, quận Cầu Giấy, Hà Nội</v>
          </cell>
          <cell r="N1302">
            <v>60</v>
          </cell>
          <cell r="O1302" t="b">
            <v>0</v>
          </cell>
          <cell r="P1302" t="str">
            <v>C6 HÀ NỘI</v>
          </cell>
          <cell r="Q1302" t="str">
            <v>Miền Bắc</v>
          </cell>
          <cell r="R1302" t="str">
            <v>WIN</v>
          </cell>
        </row>
        <row r="1303">
          <cell r="A1303" t="str">
            <v>WIN-HNI-HMI-2361</v>
          </cell>
          <cell r="B1303" t="str">
            <v>CN HÀ NỘI - CÔNG TY CỔ PHẦN DỊCH VỤ THƯƠNG MẠI TỔNG HỢP WINCOMMERCE</v>
          </cell>
          <cell r="C1303" t="str">
            <v/>
          </cell>
          <cell r="D1303" t="str">
            <v>Thành phố Hà Nội</v>
          </cell>
          <cell r="E1303" t="str">
            <v>Quận Hoàng Mai</v>
          </cell>
          <cell r="G1303" t="str">
            <v>HN003</v>
          </cell>
          <cell r="H1303" t="str">
            <v>Nguyễn Văn Thạch</v>
          </cell>
          <cell r="I1303" t="str">
            <v>MIENBAC;WIN</v>
          </cell>
          <cell r="J1303" t="str">
            <v/>
          </cell>
          <cell r="M1303" t="str">
            <v>Số 353 đường Nam Dư, phường Trần Phú, quận Hoàng Mai, Hà Nội</v>
          </cell>
          <cell r="N1303">
            <v>60</v>
          </cell>
          <cell r="O1303" t="b">
            <v>0</v>
          </cell>
          <cell r="P1303" t="str">
            <v>C6 HÀ NỘI</v>
          </cell>
          <cell r="Q1303" t="str">
            <v>Miền Bắc</v>
          </cell>
          <cell r="R1303" t="str">
            <v>WIN</v>
          </cell>
        </row>
        <row r="1304">
          <cell r="A1304" t="str">
            <v>WIN-HNI-BDH-2362</v>
          </cell>
          <cell r="B1304" t="str">
            <v>CN HÀ NỘI - CÔNG TY CỔ PHẦN DỊCH VỤ THƯƠNG MẠI TỔNG HỢP WINCOMMERCE</v>
          </cell>
          <cell r="C1304" t="str">
            <v/>
          </cell>
          <cell r="D1304" t="str">
            <v>Thành phố Hà Nội</v>
          </cell>
          <cell r="E1304" t="str">
            <v>Quận Ba Đình</v>
          </cell>
          <cell r="G1304" t="str">
            <v>HN003</v>
          </cell>
          <cell r="H1304" t="str">
            <v>Nguyễn Văn Thạch</v>
          </cell>
          <cell r="I1304" t="str">
            <v>MIENBAC;WIN</v>
          </cell>
          <cell r="J1304" t="str">
            <v/>
          </cell>
          <cell r="M1304" t="str">
            <v>Số 20 phố Nghĩa Dũng, phường Phúc Xá, quận Ba Đình, Hà Nội (31 đường Bờ Sông)</v>
          </cell>
          <cell r="N1304">
            <v>60</v>
          </cell>
          <cell r="O1304" t="b">
            <v>0</v>
          </cell>
          <cell r="P1304" t="str">
            <v>C6 HÀ NỘI</v>
          </cell>
          <cell r="Q1304" t="str">
            <v>Miền Bắc</v>
          </cell>
          <cell r="R1304" t="str">
            <v>WIN</v>
          </cell>
        </row>
        <row r="1305">
          <cell r="A1305" t="str">
            <v>WIN-HNI-LBN-2364</v>
          </cell>
          <cell r="B1305" t="str">
            <v>CN HÀ NỘI - CÔNG TY CỔ PHẦN DỊCH VỤ THƯƠNG MẠI TỔNG HỢP WINCOMMERCE</v>
          </cell>
          <cell r="C1305" t="str">
            <v/>
          </cell>
          <cell r="D1305" t="str">
            <v>Thành phố Hà Nội</v>
          </cell>
          <cell r="E1305" t="str">
            <v>Quận Long Biên</v>
          </cell>
          <cell r="G1305" t="str">
            <v>HN003</v>
          </cell>
          <cell r="H1305" t="str">
            <v>Nguyễn Văn Thạch</v>
          </cell>
          <cell r="I1305" t="str">
            <v>MIENBAC;WIN</v>
          </cell>
          <cell r="J1305" t="str">
            <v/>
          </cell>
          <cell r="M1305" t="str">
            <v>Số 102 Nhà K9, khu đô thị mới Việt Hưng, phường Giang Biên, quận Long Biên, thành phố Hà Nội, Việt Nam</v>
          </cell>
          <cell r="N1305">
            <v>60</v>
          </cell>
          <cell r="O1305" t="b">
            <v>0</v>
          </cell>
          <cell r="P1305" t="str">
            <v>C6 HÀ NỘI</v>
          </cell>
          <cell r="Q1305" t="str">
            <v>Miền Bắc</v>
          </cell>
          <cell r="R1305" t="str">
            <v>WIN</v>
          </cell>
        </row>
        <row r="1306">
          <cell r="A1306" t="str">
            <v>WIN-HNI-HMI-2368</v>
          </cell>
          <cell r="B1306" t="str">
            <v>CN HÀ NỘI - CÔNG TY CỔ PHẦN DỊCH VỤ THƯƠNG MẠI TỔNG HỢP WINCOMMERCE</v>
          </cell>
          <cell r="C1306" t="str">
            <v/>
          </cell>
          <cell r="D1306" t="str">
            <v>Thành phố Hà Nội</v>
          </cell>
          <cell r="E1306" t="str">
            <v>Quận Hoàng Mai</v>
          </cell>
          <cell r="G1306" t="str">
            <v>HN003</v>
          </cell>
          <cell r="H1306" t="str">
            <v>Nguyễn Văn Thạch</v>
          </cell>
          <cell r="I1306" t="str">
            <v>MIENBAC;WIN</v>
          </cell>
          <cell r="J1306" t="str">
            <v/>
          </cell>
          <cell r="M1306" t="str">
            <v>Số 87 ngõ 192 phố Lê Trọng Tấn, phường Định Công, quận Hoàng Mai, Hà Nội</v>
          </cell>
          <cell r="N1306">
            <v>60</v>
          </cell>
          <cell r="O1306" t="b">
            <v>0</v>
          </cell>
          <cell r="P1306" t="str">
            <v>C6 HÀ NỘI</v>
          </cell>
          <cell r="Q1306" t="str">
            <v>Miền Bắc</v>
          </cell>
          <cell r="R1306" t="str">
            <v>WIN</v>
          </cell>
        </row>
        <row r="1307">
          <cell r="A1307" t="str">
            <v>WIN-HNI-TXN-2369</v>
          </cell>
          <cell r="B1307" t="str">
            <v>CN HÀ NỘI - CÔNG TY CỔ PHẦN DỊCH VỤ THƯƠNG MẠI TỔNG HỢP WINCOMMERCE</v>
          </cell>
          <cell r="C1307" t="str">
            <v/>
          </cell>
          <cell r="D1307" t="str">
            <v>Thành phố Hà Nội</v>
          </cell>
          <cell r="E1307" t="str">
            <v>Quận Thanh Xuân</v>
          </cell>
          <cell r="G1307" t="str">
            <v>HN008</v>
          </cell>
          <cell r="H1307" t="str">
            <v>Nguyễn Minh Sơn</v>
          </cell>
          <cell r="I1307" t="str">
            <v>MIENBAC;WIN</v>
          </cell>
          <cell r="J1307" t="str">
            <v/>
          </cell>
          <cell r="M1307" t="str">
            <v>Số nhà 67 ngõ 213 phố Giáp Nhất, phường Nhân Chính, quận Thanh Xuân, Hà Nội</v>
          </cell>
          <cell r="N1307">
            <v>60</v>
          </cell>
          <cell r="O1307" t="b">
            <v>0</v>
          </cell>
          <cell r="P1307" t="str">
            <v>C6 HÀ NỘI</v>
          </cell>
          <cell r="Q1307" t="str">
            <v>Miền Bắc</v>
          </cell>
          <cell r="R1307" t="str">
            <v>WIN</v>
          </cell>
        </row>
        <row r="1308">
          <cell r="A1308" t="str">
            <v>WIN-HNI-HMI-2370</v>
          </cell>
          <cell r="B1308" t="str">
            <v>CN HÀ NỘI - CÔNG TY CỔ PHẦN DỊCH VỤ THƯƠNG MẠI TỔNG HỢP WINCOMMERCE</v>
          </cell>
          <cell r="C1308" t="str">
            <v/>
          </cell>
          <cell r="D1308" t="str">
            <v>Thành phố Hà Nội</v>
          </cell>
          <cell r="E1308" t="str">
            <v>Quận Hoàng Mai</v>
          </cell>
          <cell r="G1308" t="str">
            <v>HN003</v>
          </cell>
          <cell r="H1308" t="str">
            <v>Nguyễn Văn Thạch</v>
          </cell>
          <cell r="I1308" t="str">
            <v>MIENBAC;WIN</v>
          </cell>
          <cell r="J1308" t="str">
            <v/>
          </cell>
          <cell r="M1308" t="str">
            <v>Số 1 ngõ 250 đường Kim Giang, phường Đại Kim, quận Hoàng Mai, Hà Nội</v>
          </cell>
          <cell r="N1308">
            <v>60</v>
          </cell>
          <cell r="O1308" t="b">
            <v>0</v>
          </cell>
          <cell r="P1308" t="str">
            <v>C6 HÀ NỘI</v>
          </cell>
          <cell r="Q1308" t="str">
            <v>Miền Bắc</v>
          </cell>
          <cell r="R1308" t="str">
            <v>WIN</v>
          </cell>
        </row>
        <row r="1309">
          <cell r="A1309" t="str">
            <v>WIN-HNI-DDA-2371</v>
          </cell>
          <cell r="B1309" t="str">
            <v>CN HÀ NỘI - CÔNG TY CỔ PHẦN DỊCH VỤ THƯƠNG MẠI TỔNG HỢP WINCOMMERCE</v>
          </cell>
          <cell r="C1309" t="str">
            <v/>
          </cell>
          <cell r="D1309" t="str">
            <v>Thành phố Hà Nội</v>
          </cell>
          <cell r="E1309" t="str">
            <v>Quận Đống Đa</v>
          </cell>
          <cell r="G1309" t="str">
            <v>HN003</v>
          </cell>
          <cell r="H1309" t="str">
            <v>Nguyễn Văn Thạch</v>
          </cell>
          <cell r="I1309" t="str">
            <v>MIENBAC;WIN</v>
          </cell>
          <cell r="J1309" t="str">
            <v/>
          </cell>
          <cell r="M1309" t="str">
            <v>79 ngõ 1194 Đường Láng, phường Láng Thượng, quận Đống Đa, Hà Nội</v>
          </cell>
          <cell r="N1309">
            <v>60</v>
          </cell>
          <cell r="O1309" t="b">
            <v>0</v>
          </cell>
          <cell r="P1309" t="str">
            <v>C6 HÀ NỘI</v>
          </cell>
          <cell r="Q1309" t="str">
            <v>Miền Bắc</v>
          </cell>
          <cell r="R1309" t="str">
            <v>WIN</v>
          </cell>
        </row>
        <row r="1310">
          <cell r="A1310" t="str">
            <v>WIN-HNI-THO-2375</v>
          </cell>
          <cell r="B1310" t="str">
            <v>CN HÀ NỘI - CÔNG TY CỔ PHẦN DỊCH VỤ THƯƠNG MẠI TỔNG HỢP WINCOMMERCE</v>
          </cell>
          <cell r="C1310" t="str">
            <v/>
          </cell>
          <cell r="D1310" t="str">
            <v>Thành phố Hà Nội</v>
          </cell>
          <cell r="E1310" t="str">
            <v>Quận Tây Hồ</v>
          </cell>
          <cell r="G1310" t="str">
            <v>HN008</v>
          </cell>
          <cell r="H1310" t="str">
            <v>Nguyễn Minh Sơn</v>
          </cell>
          <cell r="I1310" t="str">
            <v>MIENBAC;WIN</v>
          </cell>
          <cell r="J1310" t="str">
            <v/>
          </cell>
          <cell r="M1310" t="str">
            <v>Số 219 đường Thụy Khuê, phường Thụy Khuê, quận Tây Hồ, Hà Nội</v>
          </cell>
          <cell r="N1310">
            <v>60</v>
          </cell>
          <cell r="O1310" t="b">
            <v>0</v>
          </cell>
          <cell r="P1310" t="str">
            <v>C6 HÀ NỘI</v>
          </cell>
          <cell r="Q1310" t="str">
            <v>Miền Bắc</v>
          </cell>
          <cell r="R1310" t="str">
            <v>WIN</v>
          </cell>
        </row>
        <row r="1311">
          <cell r="A1311" t="str">
            <v>WIN-HNI-LBN-2377</v>
          </cell>
          <cell r="B1311" t="str">
            <v>CN HÀ NỘI - CÔNG TY CỔ PHẦN DỊCH VỤ THƯƠNG MẠI TỔNG HỢP WINCOMMERCE</v>
          </cell>
          <cell r="C1311" t="str">
            <v/>
          </cell>
          <cell r="D1311" t="str">
            <v>Thành phố Hà Nội</v>
          </cell>
          <cell r="E1311" t="str">
            <v>Quận Long Biên</v>
          </cell>
          <cell r="G1311" t="str">
            <v>HN003</v>
          </cell>
          <cell r="H1311" t="str">
            <v>Nguyễn Văn Thạch</v>
          </cell>
          <cell r="I1311" t="str">
            <v>MIENBAC;WIN</v>
          </cell>
          <cell r="J1311" t="str">
            <v/>
          </cell>
          <cell r="M1311" t="str">
            <v>Số 211, đường Thạch Bàn, phường Thạch Bàn, quận Long Biên, Hà Nội</v>
          </cell>
          <cell r="N1311">
            <v>60</v>
          </cell>
          <cell r="O1311" t="b">
            <v>0</v>
          </cell>
          <cell r="P1311" t="str">
            <v>C6 HÀ NỘI</v>
          </cell>
          <cell r="Q1311" t="str">
            <v>Miền Bắc</v>
          </cell>
          <cell r="R1311" t="str">
            <v>WIN</v>
          </cell>
        </row>
        <row r="1312">
          <cell r="A1312" t="str">
            <v>WIN-HNI-TXN-2380</v>
          </cell>
          <cell r="B1312" t="str">
            <v>CN HÀ NỘI - CÔNG TY CỔ PHẦN DỊCH VỤ THƯƠNG MẠI TỔNG HỢP WINCOMMERCE</v>
          </cell>
          <cell r="C1312" t="str">
            <v/>
          </cell>
          <cell r="D1312" t="str">
            <v>Thành phố Hà Nội</v>
          </cell>
          <cell r="E1312" t="str">
            <v>Quận Thanh Xuân</v>
          </cell>
          <cell r="G1312" t="str">
            <v>HN008</v>
          </cell>
          <cell r="H1312" t="str">
            <v>Nguyễn Minh Sơn</v>
          </cell>
          <cell r="I1312" t="str">
            <v>MIENBAC;WIN</v>
          </cell>
          <cell r="J1312" t="str">
            <v/>
          </cell>
          <cell r="M1312" t="str">
            <v>Số 3, phố Tô Vĩnh Diện, phường Khương Trung, quận Thanh Xuân, Hà Nội</v>
          </cell>
          <cell r="N1312">
            <v>60</v>
          </cell>
          <cell r="O1312" t="b">
            <v>0</v>
          </cell>
          <cell r="P1312" t="str">
            <v>C6 HÀ NỘI</v>
          </cell>
          <cell r="Q1312" t="str">
            <v>Miền Bắc</v>
          </cell>
          <cell r="R1312" t="str">
            <v>WIN</v>
          </cell>
        </row>
        <row r="1313">
          <cell r="A1313" t="str">
            <v>WIN-HNI-THO-2390</v>
          </cell>
          <cell r="B1313" t="str">
            <v>CN HÀ NỘI - CÔNG TY CỔ PHẦN DỊCH VỤ THƯƠNG MẠI TỔNG HỢP WINCOMMERCE</v>
          </cell>
          <cell r="C1313" t="str">
            <v/>
          </cell>
          <cell r="D1313" t="str">
            <v>Thành phố Hà Nội</v>
          </cell>
          <cell r="E1313" t="str">
            <v>Quận Tây Hồ</v>
          </cell>
          <cell r="G1313" t="str">
            <v>HN008</v>
          </cell>
          <cell r="H1313" t="str">
            <v>Nguyễn Minh Sơn</v>
          </cell>
          <cell r="I1313" t="str">
            <v>MIENBAC;WIN</v>
          </cell>
          <cell r="J1313" t="str">
            <v/>
          </cell>
          <cell r="M1313" t="str">
            <v>Dịch vụ tầng 1-CT2A, khu nhà ở Xuân La, phường Xuân La, quận Tây Hồ, Hà Nội</v>
          </cell>
          <cell r="N1313">
            <v>60</v>
          </cell>
          <cell r="O1313" t="b">
            <v>0</v>
          </cell>
          <cell r="P1313" t="str">
            <v>C6 HÀ NỘI</v>
          </cell>
          <cell r="Q1313" t="str">
            <v>Miền Bắc</v>
          </cell>
          <cell r="R1313" t="str">
            <v>WIN</v>
          </cell>
        </row>
        <row r="1314">
          <cell r="A1314" t="str">
            <v>WIN-HNI-HMI-2392</v>
          </cell>
          <cell r="B1314" t="str">
            <v>CN HÀ NỘI - CÔNG TY CỔ PHẦN DỊCH VỤ THƯƠNG MẠI TỔNG HỢP WINCOMMERCE</v>
          </cell>
          <cell r="C1314" t="str">
            <v/>
          </cell>
          <cell r="D1314" t="str">
            <v>Thành phố Hà Nội</v>
          </cell>
          <cell r="E1314" t="str">
            <v>Quận Hoàng Mai</v>
          </cell>
          <cell r="G1314" t="str">
            <v>HN003</v>
          </cell>
          <cell r="H1314" t="str">
            <v>Nguyễn Văn Thạch</v>
          </cell>
          <cell r="I1314" t="str">
            <v>MIENBAC;WIN</v>
          </cell>
          <cell r="J1314" t="str">
            <v/>
          </cell>
          <cell r="M1314" t="str">
            <v>Số 56 ngõ 143 đường Nguyễn Chính, phường Thịnh Liệt, quận Hoàng Mai, Hà Nội</v>
          </cell>
          <cell r="N1314">
            <v>60</v>
          </cell>
          <cell r="O1314" t="b">
            <v>0</v>
          </cell>
          <cell r="P1314" t="str">
            <v>C6 HÀ NỘI</v>
          </cell>
          <cell r="Q1314" t="str">
            <v>Miền Bắc</v>
          </cell>
          <cell r="R1314" t="str">
            <v>WIN</v>
          </cell>
        </row>
        <row r="1315">
          <cell r="A1315" t="str">
            <v>WIN-HNI-NTL-2395</v>
          </cell>
          <cell r="B1315" t="str">
            <v>CN HÀ NỘI - CÔNG TY CỔ PHẦN DỊCH VỤ THƯƠNG MẠI TỔNG HỢP WINCOMMERCE</v>
          </cell>
          <cell r="C1315" t="str">
            <v/>
          </cell>
          <cell r="D1315" t="str">
            <v>Thành phố Hà Nội</v>
          </cell>
          <cell r="E1315" t="str">
            <v>Quận Nam Từ Liêm</v>
          </cell>
          <cell r="G1315" t="str">
            <v>HN004</v>
          </cell>
          <cell r="H1315" t="str">
            <v>Hoàng Thanh Huy</v>
          </cell>
          <cell r="I1315" t="str">
            <v>MIENBAC;WIN</v>
          </cell>
          <cell r="J1315" t="str">
            <v/>
          </cell>
          <cell r="M1315" t="str">
            <v>Số 29 đường Tây Mỗ, phường Tây Mỗ, quận Nam Từ Liêm, Hà Nội</v>
          </cell>
          <cell r="N1315">
            <v>60</v>
          </cell>
          <cell r="O1315" t="b">
            <v>0</v>
          </cell>
          <cell r="P1315" t="str">
            <v>C6 HÀ NỘI</v>
          </cell>
          <cell r="Q1315" t="str">
            <v>Miền Bắc</v>
          </cell>
          <cell r="R1315" t="str">
            <v>WIN</v>
          </cell>
        </row>
        <row r="1316">
          <cell r="A1316" t="str">
            <v>WIN-HNI-HBT-2400</v>
          </cell>
          <cell r="B1316" t="str">
            <v>CN HÀ NỘI - CÔNG TY CỔ PHẦN DỊCH VỤ THƯƠNG MẠI TỔNG HỢP WINCOMMERCE</v>
          </cell>
          <cell r="C1316" t="str">
            <v/>
          </cell>
          <cell r="D1316" t="str">
            <v>Thành phố Hà Nội</v>
          </cell>
          <cell r="E1316" t="str">
            <v>Quận Hai Bà Trưng</v>
          </cell>
          <cell r="G1316" t="str">
            <v>HN003</v>
          </cell>
          <cell r="H1316" t="str">
            <v>Nguyễn Văn Thạch</v>
          </cell>
          <cell r="I1316" t="str">
            <v>MIENBAC;WIN</v>
          </cell>
          <cell r="J1316" t="str">
            <v/>
          </cell>
          <cell r="M1316" t="str">
            <v>Số 31 Mạc Thị Bưởi, P. Vĩnh Tuy, Q., Quận Hai Bà Trưng, TP. Hà Nội Việt Nam</v>
          </cell>
          <cell r="N1316">
            <v>60</v>
          </cell>
          <cell r="O1316" t="b">
            <v>0</v>
          </cell>
          <cell r="P1316" t="str">
            <v>C6 HÀ NỘI</v>
          </cell>
          <cell r="Q1316" t="str">
            <v>Miền Bắc</v>
          </cell>
          <cell r="R1316" t="str">
            <v>WIN</v>
          </cell>
        </row>
        <row r="1317">
          <cell r="A1317" t="str">
            <v>WIN-HNI-THO-2402</v>
          </cell>
          <cell r="B1317" t="str">
            <v>CN HÀ NỘI - CÔNG TY CỔ PHẦN DỊCH VỤ THƯƠNG MẠI TỔNG HỢP WINCOMMERCE</v>
          </cell>
          <cell r="C1317" t="str">
            <v/>
          </cell>
          <cell r="D1317" t="str">
            <v>Thành phố Hà Nội</v>
          </cell>
          <cell r="E1317" t="str">
            <v>Quận Tây Hồ</v>
          </cell>
          <cell r="G1317" t="str">
            <v>HN008</v>
          </cell>
          <cell r="H1317" t="str">
            <v>Nguyễn Minh Sơn</v>
          </cell>
          <cell r="I1317" t="str">
            <v>MIENBAC;WIN</v>
          </cell>
          <cell r="J1317" t="str">
            <v/>
          </cell>
          <cell r="M1317" t="str">
            <v>Số 19B đường Tô Ngọc Vân, phường Quảng An, quận Tây Hồ, Hà Nội</v>
          </cell>
          <cell r="N1317">
            <v>60</v>
          </cell>
          <cell r="O1317" t="b">
            <v>0</v>
          </cell>
          <cell r="P1317" t="str">
            <v>C6 HÀ NỘI</v>
          </cell>
          <cell r="Q1317" t="str">
            <v>Miền Bắc</v>
          </cell>
          <cell r="R1317" t="str">
            <v>WIN</v>
          </cell>
        </row>
        <row r="1318">
          <cell r="A1318" t="str">
            <v>WIN-HNI-DDA-2403</v>
          </cell>
          <cell r="B1318" t="str">
            <v>CN HÀ NỘI - CÔNG TY CỔ PHẦN DỊCH VỤ THƯƠNG MẠI TỔNG HỢP WINCOMMERCE</v>
          </cell>
          <cell r="C1318" t="str">
            <v/>
          </cell>
          <cell r="D1318" t="str">
            <v>Thành phố Hà Nội</v>
          </cell>
          <cell r="E1318" t="str">
            <v>Quận Đống Đa</v>
          </cell>
          <cell r="G1318" t="str">
            <v>HN003</v>
          </cell>
          <cell r="H1318" t="str">
            <v>Nguyễn Văn Thạch</v>
          </cell>
          <cell r="I1318" t="str">
            <v>MIENBAC;WIN</v>
          </cell>
          <cell r="J1318" t="str">
            <v/>
          </cell>
          <cell r="M1318" t="str">
            <v>Số 6-8 Phố Vọng, phường Phương Mai, quận Đống Đa, Hà Nội</v>
          </cell>
          <cell r="N1318">
            <v>60</v>
          </cell>
          <cell r="O1318" t="b">
            <v>0</v>
          </cell>
          <cell r="P1318" t="str">
            <v>C6 HÀ NỘI</v>
          </cell>
          <cell r="Q1318" t="str">
            <v>Miền Bắc</v>
          </cell>
          <cell r="R1318" t="str">
            <v>WIN</v>
          </cell>
        </row>
        <row r="1319">
          <cell r="A1319" t="str">
            <v>WIN-HNI-DDA-2406</v>
          </cell>
          <cell r="B1319" t="str">
            <v>CN HÀ NỘI - CÔNG TY CỔ PHẦN DỊCH VỤ THƯƠNG MẠI TỔNG HỢP WINCOMMERCE</v>
          </cell>
          <cell r="C1319" t="str">
            <v/>
          </cell>
          <cell r="D1319" t="str">
            <v>Thành phố Hà Nội</v>
          </cell>
          <cell r="E1319" t="str">
            <v>Quận Đống Đa</v>
          </cell>
          <cell r="G1319" t="str">
            <v>HN004</v>
          </cell>
          <cell r="H1319" t="str">
            <v>Hoàng Thanh Huy</v>
          </cell>
          <cell r="I1319" t="str">
            <v>MIENBAC;WIN</v>
          </cell>
          <cell r="J1319" t="str">
            <v/>
          </cell>
          <cell r="M1319" t="str">
            <v>Số 11 phố Ngô Sỹ Liên, phường Văn Miếu, quận Đống Đa, Hà Nội</v>
          </cell>
          <cell r="N1319">
            <v>60</v>
          </cell>
          <cell r="O1319" t="b">
            <v>0</v>
          </cell>
          <cell r="P1319" t="str">
            <v>C6 HÀ NỘI</v>
          </cell>
          <cell r="Q1319" t="str">
            <v>Miền Bắc</v>
          </cell>
          <cell r="R1319" t="str">
            <v>WIN</v>
          </cell>
        </row>
        <row r="1320">
          <cell r="A1320" t="str">
            <v>WIN-HNI-BTL-2408</v>
          </cell>
          <cell r="B1320" t="str">
            <v>CN HÀ NỘI - wincommerce</v>
          </cell>
          <cell r="C1320" t="str">
            <v/>
          </cell>
          <cell r="D1320" t="str">
            <v>Thành phố Hà Nội</v>
          </cell>
          <cell r="E1320" t="str">
            <v>Quận Bắc Từ Liêm</v>
          </cell>
          <cell r="G1320" t="str">
            <v>HN004</v>
          </cell>
          <cell r="H1320" t="str">
            <v>Hoàng Thanh Huy</v>
          </cell>
          <cell r="I1320" t="str">
            <v>MIENBAC;WIN</v>
          </cell>
          <cell r="J1320" t="str">
            <v/>
          </cell>
          <cell r="M1320" t="str">
            <v>Số 31 đường Xuân Đỉnh, phường Xuân Đỉnh, quận Bắc Từ Liêm, Hà Nội</v>
          </cell>
          <cell r="N1320">
            <v>60</v>
          </cell>
          <cell r="O1320" t="b">
            <v>0</v>
          </cell>
          <cell r="P1320" t="str">
            <v>C6 HÀ NỘI</v>
          </cell>
          <cell r="Q1320" t="str">
            <v>Miền Bắc</v>
          </cell>
          <cell r="R1320" t="str">
            <v>WIN</v>
          </cell>
        </row>
        <row r="1321">
          <cell r="A1321" t="str">
            <v>WIN-HNI-NTL-2409</v>
          </cell>
          <cell r="B1321" t="str">
            <v>CN HÀ NỘI - CÔNG TY CỔ PHẦN DỊCH VỤ THƯƠNG MẠI TỔNG HỢP WINCOMMERCE</v>
          </cell>
          <cell r="C1321" t="str">
            <v/>
          </cell>
          <cell r="D1321" t="str">
            <v>Thành phố Hà Nội</v>
          </cell>
          <cell r="E1321" t="str">
            <v>Quận Nam Từ Liêm</v>
          </cell>
          <cell r="G1321" t="str">
            <v>HN004</v>
          </cell>
          <cell r="H1321" t="str">
            <v>Hoàng Thanh Huy</v>
          </cell>
          <cell r="I1321" t="str">
            <v>MIENBAC;WIN</v>
          </cell>
          <cell r="J1321" t="str">
            <v/>
          </cell>
          <cell r="M1321" t="str">
            <v>Số 354-356 Mỹ Đình, phường Mỹ Đình 1, quận Nam Từ Liêm, Hà Nội</v>
          </cell>
          <cell r="N1321">
            <v>60</v>
          </cell>
          <cell r="O1321" t="b">
            <v>0</v>
          </cell>
          <cell r="P1321" t="str">
            <v>C6 HÀ NỘI</v>
          </cell>
          <cell r="Q1321" t="str">
            <v>Miền Bắc</v>
          </cell>
          <cell r="R1321" t="str">
            <v>WIN</v>
          </cell>
        </row>
        <row r="1322">
          <cell r="A1322" t="str">
            <v>WIN-HNI-THO-2410</v>
          </cell>
          <cell r="B1322" t="str">
            <v>CN HÀ NỘI - CÔNG TY CỔ PHẦN DỊCH VỤ THƯƠNG MẠI TỔNG HỢP WINCOMMERCE</v>
          </cell>
          <cell r="C1322" t="str">
            <v/>
          </cell>
          <cell r="D1322" t="str">
            <v>Thành phố Hà Nội</v>
          </cell>
          <cell r="E1322" t="str">
            <v>Quận Tây Hồ</v>
          </cell>
          <cell r="G1322" t="str">
            <v>HN008</v>
          </cell>
          <cell r="H1322" t="str">
            <v>Nguyễn Minh Sơn</v>
          </cell>
          <cell r="I1322" t="str">
            <v>MIENBAC;WIN</v>
          </cell>
          <cell r="J1322" t="str">
            <v/>
          </cell>
          <cell r="M1322" t="str">
            <v>Số 123 phố Trịnh Công Sơn, Phường Nhật Tân, Quận Tây Hồ, TP. Hà Nội</v>
          </cell>
          <cell r="N1322">
            <v>60</v>
          </cell>
          <cell r="O1322" t="b">
            <v>0</v>
          </cell>
          <cell r="P1322" t="str">
            <v>C6 HÀ NỘI</v>
          </cell>
          <cell r="Q1322" t="str">
            <v>Miền Bắc</v>
          </cell>
          <cell r="R1322" t="str">
            <v>WIN</v>
          </cell>
        </row>
        <row r="1323">
          <cell r="A1323" t="str">
            <v>WIN-HNI-DDA-2412</v>
          </cell>
          <cell r="B1323" t="str">
            <v>CN HÀ NỘI - CÔNG TY CỔ PHẦN DỊCH VỤ THƯƠNG MẠI TỔNG HỢP WINCOMMERCE</v>
          </cell>
          <cell r="C1323" t="str">
            <v/>
          </cell>
          <cell r="D1323" t="str">
            <v>Thành phố Hà Nội</v>
          </cell>
          <cell r="E1323" t="str">
            <v>Quận Đống Đa</v>
          </cell>
          <cell r="G1323" t="str">
            <v>HN003</v>
          </cell>
          <cell r="H1323" t="str">
            <v>Nguyễn Văn Thạch</v>
          </cell>
          <cell r="I1323" t="str">
            <v>MIENBAC;WIN</v>
          </cell>
          <cell r="J1323" t="str">
            <v/>
          </cell>
          <cell r="M1323" t="str">
            <v>Số 158 phố Thái Thịnh, phường Láng Hạ, quận Đống Đa, Hà Nội</v>
          </cell>
          <cell r="N1323">
            <v>60</v>
          </cell>
          <cell r="O1323" t="b">
            <v>0</v>
          </cell>
          <cell r="P1323" t="str">
            <v>C6 HÀ NỘI</v>
          </cell>
          <cell r="Q1323" t="str">
            <v>Miền Bắc</v>
          </cell>
          <cell r="R1323" t="str">
            <v>WIN</v>
          </cell>
        </row>
        <row r="1324">
          <cell r="A1324" t="str">
            <v>WIN-HNI-DDA-2413</v>
          </cell>
          <cell r="B1324" t="str">
            <v>CN HÀ NỘI - CÔNG TY CỔ PHẦN DỊCH VỤ THƯƠNG MẠI TỔNG HỢP WINCOMMERCE</v>
          </cell>
          <cell r="C1324" t="str">
            <v/>
          </cell>
          <cell r="D1324" t="str">
            <v>Thành phố Hà Nội</v>
          </cell>
          <cell r="E1324" t="str">
            <v>Quận Đống Đa</v>
          </cell>
          <cell r="G1324" t="str">
            <v>HN003</v>
          </cell>
          <cell r="H1324" t="str">
            <v>Nguyễn Văn Thạch</v>
          </cell>
          <cell r="I1324" t="str">
            <v>MIENBAC;WIN</v>
          </cell>
          <cell r="J1324" t="str">
            <v/>
          </cell>
          <cell r="M1324" t="str">
            <v>Số 150 đường Nguyễn Lương Bằng, phường Nam Đồng, quận Đống Đa, Hà Nội</v>
          </cell>
          <cell r="N1324">
            <v>60</v>
          </cell>
          <cell r="O1324" t="b">
            <v>0</v>
          </cell>
          <cell r="P1324" t="str">
            <v>C6 HÀ NỘI</v>
          </cell>
          <cell r="Q1324" t="str">
            <v>Miền Bắc</v>
          </cell>
          <cell r="R1324" t="str">
            <v>WIN</v>
          </cell>
        </row>
        <row r="1325">
          <cell r="A1325" t="str">
            <v>WIN-HNI-HBT-2416</v>
          </cell>
          <cell r="B1325" t="str">
            <v>CN HÀ NỘI - CÔNG TY CỔ PHẦN DỊCH VỤ THƯƠNG MẠI TỔNG HỢP WINCOMMERCE</v>
          </cell>
          <cell r="C1325" t="str">
            <v/>
          </cell>
          <cell r="D1325" t="str">
            <v>Thành phố Hà Nội</v>
          </cell>
          <cell r="E1325" t="str">
            <v>Quận Hai Bà Trưng</v>
          </cell>
          <cell r="G1325" t="str">
            <v>HN003</v>
          </cell>
          <cell r="H1325" t="str">
            <v>Nguyễn Văn Thạch</v>
          </cell>
          <cell r="I1325" t="str">
            <v>MIENBAC;WIN</v>
          </cell>
          <cell r="J1325" t="str">
            <v/>
          </cell>
          <cell r="M1325" t="str">
            <v>Số 101 phố Hương Viên, phường Đống Mác, quận Hai Bà Trưng, Hà Nội</v>
          </cell>
          <cell r="N1325">
            <v>60</v>
          </cell>
          <cell r="O1325" t="b">
            <v>0</v>
          </cell>
          <cell r="P1325" t="str">
            <v>C6 HÀ NỘI</v>
          </cell>
          <cell r="Q1325" t="str">
            <v>Miền Bắc</v>
          </cell>
          <cell r="R1325" t="str">
            <v>WIN</v>
          </cell>
        </row>
        <row r="1326">
          <cell r="A1326" t="str">
            <v>WIN-HNI-HMI-2418</v>
          </cell>
          <cell r="B1326" t="str">
            <v>CN HÀ NỘI - CÔNG TY CỔ PHẦN DỊCH VỤ THƯƠNG MẠI TỔNG HỢP WINCOMMERCE</v>
          </cell>
          <cell r="C1326" t="str">
            <v/>
          </cell>
          <cell r="D1326" t="str">
            <v>Thành phố Hà Nội</v>
          </cell>
          <cell r="E1326" t="str">
            <v>Quận Hoàng Mai</v>
          </cell>
          <cell r="G1326" t="str">
            <v>HN003</v>
          </cell>
          <cell r="H1326" t="str">
            <v>Nguyễn Văn Thạch</v>
          </cell>
          <cell r="I1326" t="str">
            <v>MIENBAC;WIN</v>
          </cell>
          <cell r="J1326" t="str">
            <v/>
          </cell>
          <cell r="M1326" t="str">
            <v>Số 33 đường Lương Khánh Thiện, tổ 62 phường Tương Mai, quận Hoàng Mai, Hà Nội</v>
          </cell>
          <cell r="N1326">
            <v>60</v>
          </cell>
          <cell r="O1326" t="b">
            <v>0</v>
          </cell>
          <cell r="P1326" t="str">
            <v>C6 HÀ NỘI</v>
          </cell>
          <cell r="Q1326" t="str">
            <v>Miền Bắc</v>
          </cell>
          <cell r="R1326" t="str">
            <v>WIN</v>
          </cell>
        </row>
        <row r="1327">
          <cell r="A1327" t="str">
            <v>WIN-HNI-HMI-2419</v>
          </cell>
          <cell r="B1327" t="str">
            <v>CN HÀ NỘI - CÔNG TY CỔ PHẦN DỊCH VỤ THƯƠNG MẠI TỔNG HỢP WINCOMMERCE</v>
          </cell>
          <cell r="C1327" t="str">
            <v/>
          </cell>
          <cell r="D1327" t="str">
            <v>Thành phố Hà Nội</v>
          </cell>
          <cell r="E1327" t="str">
            <v>Quận Hoàng Mai</v>
          </cell>
          <cell r="G1327" t="str">
            <v>HN003</v>
          </cell>
          <cell r="H1327" t="str">
            <v>Nguyễn Văn Thạch</v>
          </cell>
          <cell r="I1327" t="str">
            <v>MIENBAC;WIN</v>
          </cell>
          <cell r="J1327" t="str">
            <v/>
          </cell>
          <cell r="M1327" t="str">
            <v>Số 17 ngõ 77 phố Đặng Xuân Bảng, phường Đại Kim, quận Hoàng Mai, Hà Nội</v>
          </cell>
          <cell r="N1327">
            <v>60</v>
          </cell>
          <cell r="O1327" t="b">
            <v>0</v>
          </cell>
          <cell r="P1327" t="str">
            <v>C6 HÀ NỘI</v>
          </cell>
          <cell r="Q1327" t="str">
            <v>Miền Bắc</v>
          </cell>
          <cell r="R1327" t="str">
            <v>WIN</v>
          </cell>
        </row>
        <row r="1328">
          <cell r="A1328" t="str">
            <v>WIN-HNI-HMI-2424</v>
          </cell>
          <cell r="B1328" t="str">
            <v>CN HÀ NỘI - CÔNG TY CỔ PHẦN DỊCH VỤ THƯƠNG MẠI TỔNG HỢP WINCOMMERCE</v>
          </cell>
          <cell r="C1328" t="str">
            <v/>
          </cell>
          <cell r="D1328" t="str">
            <v>Thành phố Hà Nội</v>
          </cell>
          <cell r="E1328" t="str">
            <v>Quận Hoàng Mai</v>
          </cell>
          <cell r="G1328" t="str">
            <v>HN003</v>
          </cell>
          <cell r="H1328" t="str">
            <v>Nguyễn Văn Thạch</v>
          </cell>
          <cell r="I1328" t="str">
            <v>MIENBAC;WIN</v>
          </cell>
          <cell r="J1328" t="str">
            <v/>
          </cell>
          <cell r="M1328" t="str">
            <v>Số 207 phố Định Công Thượng, P. Định Công, Q. Hoàng Mai, Hà Nội</v>
          </cell>
          <cell r="N1328">
            <v>60</v>
          </cell>
          <cell r="O1328" t="b">
            <v>0</v>
          </cell>
          <cell r="P1328" t="str">
            <v>C6 HÀ NỘI</v>
          </cell>
          <cell r="Q1328" t="str">
            <v>Miền Bắc</v>
          </cell>
          <cell r="R1328" t="str">
            <v>WIN</v>
          </cell>
        </row>
        <row r="1329">
          <cell r="A1329" t="str">
            <v>WIN-HNI-LBN-2426</v>
          </cell>
          <cell r="B1329" t="str">
            <v>CN HÀ NỘI - CÔNG TY CỔ PHẦN DỊCH VỤ THƯƠNG MẠI TỔNG HỢP WINCOMMERCE</v>
          </cell>
          <cell r="C1329" t="str">
            <v/>
          </cell>
          <cell r="D1329" t="str">
            <v>Thành phố Hà Nội</v>
          </cell>
          <cell r="E1329" t="str">
            <v>Quận Long Biên</v>
          </cell>
          <cell r="G1329" t="str">
            <v>HN003</v>
          </cell>
          <cell r="H1329" t="str">
            <v>Nguyễn Văn Thạch</v>
          </cell>
          <cell r="I1329" t="str">
            <v>MIENBAC;WIN</v>
          </cell>
          <cell r="J1329" t="str">
            <v/>
          </cell>
          <cell r="M1329" t="str">
            <v>51 ngõ 53 đường Vũ Xuân Thiều, P. Sài Đồng, Q. Long Biên, Hà Nội</v>
          </cell>
          <cell r="N1329">
            <v>60</v>
          </cell>
          <cell r="O1329" t="b">
            <v>0</v>
          </cell>
          <cell r="P1329" t="str">
            <v>C6 HÀ NỘI</v>
          </cell>
          <cell r="Q1329" t="str">
            <v>Miền Bắc</v>
          </cell>
          <cell r="R1329" t="str">
            <v>WIN</v>
          </cell>
        </row>
        <row r="1330">
          <cell r="A1330" t="str">
            <v>WIN-HNI-HMI-2427</v>
          </cell>
          <cell r="B1330" t="str">
            <v>CN HÀ NỘI - CÔNG TY CỔ PHẦN DỊCH VỤ THƯƠNG MẠI TỔNG HỢP WINCOMMERCE</v>
          </cell>
          <cell r="C1330" t="str">
            <v/>
          </cell>
          <cell r="D1330" t="str">
            <v>Thành phố Hà Nội</v>
          </cell>
          <cell r="E1330" t="str">
            <v>Quận Hoàng Mai</v>
          </cell>
          <cell r="G1330" t="str">
            <v>HN003</v>
          </cell>
          <cell r="H1330" t="str">
            <v>Nguyễn Văn Thạch</v>
          </cell>
          <cell r="I1330" t="str">
            <v>MIENBAC;WIN</v>
          </cell>
          <cell r="J1330" t="str">
            <v/>
          </cell>
          <cell r="M1330" t="str">
            <v>10 tổ 30 Thịnh Liệt - KĐT Đồng Tàu, P.Thịnh Liệt, Q.Hoàng Mai, Hà Nội</v>
          </cell>
          <cell r="N1330">
            <v>60</v>
          </cell>
          <cell r="O1330" t="b">
            <v>0</v>
          </cell>
          <cell r="P1330" t="str">
            <v>C6 HÀ NỘI</v>
          </cell>
          <cell r="Q1330" t="str">
            <v>Miền Bắc</v>
          </cell>
          <cell r="R1330" t="str">
            <v>WIN</v>
          </cell>
        </row>
        <row r="1331">
          <cell r="A1331" t="str">
            <v>WIN-HNI-HMI-2428</v>
          </cell>
          <cell r="B1331" t="str">
            <v>CN HÀ NỘI - CÔNG TY CỔ PHẦN DỊCH VỤ THƯƠNG MẠI TỔNG HỢP WINCOMMERCE</v>
          </cell>
          <cell r="C1331" t="str">
            <v/>
          </cell>
          <cell r="D1331" t="str">
            <v>Thành phố Hà Nội</v>
          </cell>
          <cell r="E1331" t="str">
            <v>Quận Hoàng Mai</v>
          </cell>
          <cell r="G1331" t="str">
            <v>HN003</v>
          </cell>
          <cell r="H1331" t="str">
            <v>Nguyễn Văn Thạch</v>
          </cell>
          <cell r="I1331" t="str">
            <v>MIENBAC;WIN</v>
          </cell>
          <cell r="J1331" t="str">
            <v/>
          </cell>
          <cell r="M1331" t="str">
            <v>Ô số 12 Lô B Đại Kim - Định Công, P. Đại Kim, Q. Hoàng Mai, Hà Nội</v>
          </cell>
          <cell r="N1331">
            <v>60</v>
          </cell>
          <cell r="O1331" t="b">
            <v>0</v>
          </cell>
          <cell r="P1331" t="str">
            <v>C6 HÀ NỘI</v>
          </cell>
          <cell r="Q1331" t="str">
            <v>Miền Bắc</v>
          </cell>
          <cell r="R1331" t="str">
            <v>WIN</v>
          </cell>
        </row>
        <row r="1332">
          <cell r="A1332" t="str">
            <v>WIN-HNI-DDA-2430</v>
          </cell>
          <cell r="B1332" t="str">
            <v>CN HÀ NỘI - CÔNG TY CỔ PHẦN DỊCH VỤ THƯƠNG MẠI TỔNG HỢP WINCOMMERCE</v>
          </cell>
          <cell r="C1332" t="str">
            <v/>
          </cell>
          <cell r="D1332" t="str">
            <v>Thành phố Hà Nội</v>
          </cell>
          <cell r="E1332" t="str">
            <v>Quận Đống Đa</v>
          </cell>
          <cell r="G1332" t="str">
            <v>HN003</v>
          </cell>
          <cell r="H1332" t="str">
            <v>Nguyễn Văn Thạch</v>
          </cell>
          <cell r="I1332" t="str">
            <v>MIENBAC;WIN</v>
          </cell>
          <cell r="J1332" t="str">
            <v/>
          </cell>
          <cell r="M1332" t="str">
            <v>Số 17B phố Đoàn Thị Điểm, phường Quốc Tử Giám, quận Đống Đa, Hà Nội</v>
          </cell>
          <cell r="N1332">
            <v>60</v>
          </cell>
          <cell r="O1332" t="b">
            <v>0</v>
          </cell>
          <cell r="P1332" t="str">
            <v>C6 HÀ NỘI</v>
          </cell>
          <cell r="Q1332" t="str">
            <v>Miền Bắc</v>
          </cell>
          <cell r="R1332" t="str">
            <v>WIN</v>
          </cell>
        </row>
        <row r="1333">
          <cell r="A1333" t="str">
            <v>WIN-HNI-HKM-2434</v>
          </cell>
          <cell r="B1333" t="str">
            <v>CN HÀ NỘI - CÔNG TY CỔ PHẦN DỊCH VỤ THƯƠNG MẠI TỔNG HỢP WINCOMMERCE</v>
          </cell>
          <cell r="C1333" t="str">
            <v/>
          </cell>
          <cell r="D1333" t="str">
            <v>Thành phố Hà Nội</v>
          </cell>
          <cell r="E1333" t="str">
            <v>Quận Hoàn Kiếm</v>
          </cell>
          <cell r="G1333" t="str">
            <v>HN008</v>
          </cell>
          <cell r="H1333" t="str">
            <v>Nguyễn Minh Sơn</v>
          </cell>
          <cell r="I1333" t="str">
            <v>MIENBAC;WIN</v>
          </cell>
          <cell r="J1333" t="str">
            <v/>
          </cell>
          <cell r="M1333" t="str">
            <v>Số 23 phố Gia Ngư, phường Hàng Bạc, quận Hoàn Kiếm, Hà Nội</v>
          </cell>
          <cell r="N1333">
            <v>60</v>
          </cell>
          <cell r="O1333" t="b">
            <v>0</v>
          </cell>
          <cell r="P1333" t="str">
            <v>C6 HÀ NỘI</v>
          </cell>
          <cell r="Q1333" t="str">
            <v>Miền Bắc</v>
          </cell>
          <cell r="R1333" t="str">
            <v>WIN</v>
          </cell>
        </row>
        <row r="1334">
          <cell r="A1334" t="str">
            <v>WIN-HNI-CGY-2435</v>
          </cell>
          <cell r="B1334" t="str">
            <v>CN HÀ NỘI - CÔNG TY CỔ PHẦN DỊCH VỤ THƯƠNG MẠI TỔNG HỢP WINCOMMERCE</v>
          </cell>
          <cell r="C1334" t="str">
            <v/>
          </cell>
          <cell r="D1334" t="str">
            <v>Thành phố Hà Nội</v>
          </cell>
          <cell r="E1334" t="str">
            <v>Quận Cầu Giấy</v>
          </cell>
          <cell r="G1334" t="str">
            <v>HN004</v>
          </cell>
          <cell r="H1334" t="str">
            <v>Hoàng Thanh Huy</v>
          </cell>
          <cell r="I1334" t="str">
            <v>MIENBAC;WIN</v>
          </cell>
          <cell r="J1334" t="str">
            <v/>
          </cell>
          <cell r="M1334" t="str">
            <v>Số 16 ngõ 12 phố Trần Quý Kiên, Tổ 58A, P. Dịch Vọng, Q. Cầu Giấy, Hà Nội</v>
          </cell>
          <cell r="N1334">
            <v>60</v>
          </cell>
          <cell r="O1334" t="b">
            <v>0</v>
          </cell>
          <cell r="P1334" t="str">
            <v>C6 HÀ NỘI</v>
          </cell>
          <cell r="Q1334" t="str">
            <v>Miền Bắc</v>
          </cell>
          <cell r="R1334" t="str">
            <v>WIN</v>
          </cell>
        </row>
        <row r="1335">
          <cell r="A1335" t="str">
            <v>WIN-HNI-LBN-2437</v>
          </cell>
          <cell r="B1335" t="str">
            <v>CN HÀ NỘI - CÔNG TY CỔ PHẦN DỊCH VỤ THƯƠNG MẠI TỔNG HỢP WINCOMMERCE</v>
          </cell>
          <cell r="C1335" t="str">
            <v/>
          </cell>
          <cell r="D1335" t="str">
            <v>Thành phố Hà Nội</v>
          </cell>
          <cell r="E1335" t="str">
            <v>Quận Long Biên</v>
          </cell>
          <cell r="G1335" t="str">
            <v>HN003</v>
          </cell>
          <cell r="H1335" t="str">
            <v>Nguyễn Văn Thạch</v>
          </cell>
          <cell r="I1335" t="str">
            <v>MIENBAC;WIN</v>
          </cell>
          <cell r="J1335" t="str">
            <v/>
          </cell>
          <cell r="M1335" t="str">
            <v>Số 97 phố Sài Đồng, phường Sài Đồng, quận Long Biên, Hà Nội</v>
          </cell>
          <cell r="N1335">
            <v>60</v>
          </cell>
          <cell r="O1335" t="b">
            <v>0</v>
          </cell>
          <cell r="P1335" t="str">
            <v>C6 HÀ NỘI</v>
          </cell>
          <cell r="Q1335" t="str">
            <v>Miền Bắc</v>
          </cell>
          <cell r="R1335" t="str">
            <v>WIN</v>
          </cell>
        </row>
        <row r="1336">
          <cell r="A1336" t="str">
            <v>WIN-HNI-CGY-2439</v>
          </cell>
          <cell r="B1336" t="str">
            <v>CN HÀ NỘI - CÔNG TY CỔ PHẦN DỊCH VỤ THƯƠNG MẠI TỔNG HỢP WINCOMMERCE</v>
          </cell>
          <cell r="C1336" t="str">
            <v/>
          </cell>
          <cell r="D1336" t="str">
            <v>Thành phố Hà Nội</v>
          </cell>
          <cell r="E1336" t="str">
            <v>Quận Cầu Giấy</v>
          </cell>
          <cell r="G1336" t="str">
            <v>HN004</v>
          </cell>
          <cell r="H1336" t="str">
            <v>Hoàng Thanh Huy</v>
          </cell>
          <cell r="I1336" t="str">
            <v>MIENBAC;WIN</v>
          </cell>
          <cell r="J1336" t="str">
            <v/>
          </cell>
          <cell r="M1336" t="str">
            <v>Số 17 phốTrần Quốc Hoàn, P. Dịch Vọng Hậu, Q. Cầu Giấy, Hà Nội</v>
          </cell>
          <cell r="N1336">
            <v>60</v>
          </cell>
          <cell r="O1336" t="b">
            <v>0</v>
          </cell>
          <cell r="P1336" t="str">
            <v>C6 HÀ NỘI</v>
          </cell>
          <cell r="Q1336" t="str">
            <v>Miền Bắc</v>
          </cell>
          <cell r="R1336" t="str">
            <v>WIN</v>
          </cell>
        </row>
        <row r="1337">
          <cell r="A1337" t="str">
            <v>WIN-HNI-HBT-2441</v>
          </cell>
          <cell r="B1337" t="str">
            <v>CN HÀ NỘI - CÔNG TY CỔ PHẦN DỊCH VỤ THƯƠNG MẠI TỔNG HỢP WINCOMMERCE</v>
          </cell>
          <cell r="C1337" t="str">
            <v/>
          </cell>
          <cell r="D1337" t="str">
            <v>Thành phố Hà Nội</v>
          </cell>
          <cell r="E1337" t="str">
            <v>Quận Hai Bà Trưng</v>
          </cell>
          <cell r="G1337" t="str">
            <v>HN003</v>
          </cell>
          <cell r="H1337" t="str">
            <v>Nguyễn Văn Thạch</v>
          </cell>
          <cell r="I1337" t="str">
            <v>MIENBAC;WIN</v>
          </cell>
          <cell r="J1337" t="str">
            <v/>
          </cell>
          <cell r="M1337" t="str">
            <v>Số 310 đường Minh Khai, P. Minh Khai, Q. Hai Bà Trưng, Hà Nội</v>
          </cell>
          <cell r="N1337">
            <v>60</v>
          </cell>
          <cell r="O1337" t="b">
            <v>0</v>
          </cell>
          <cell r="P1337" t="str">
            <v>C6 HÀ NỘI</v>
          </cell>
          <cell r="Q1337" t="str">
            <v>Miền Bắc</v>
          </cell>
          <cell r="R1337" t="str">
            <v>WIN</v>
          </cell>
        </row>
        <row r="1338">
          <cell r="A1338" t="str">
            <v>WIN-HNI-CGY-2443</v>
          </cell>
          <cell r="B1338" t="str">
            <v>CN HÀ NỘI - CÔNG TY CỔ PHẦN DỊCH VỤ THƯƠNG MẠI TỔNG HỢP WINCOMMERCE</v>
          </cell>
          <cell r="C1338" t="str">
            <v/>
          </cell>
          <cell r="D1338" t="str">
            <v>Thành phố Hà Nội</v>
          </cell>
          <cell r="E1338" t="str">
            <v>Quận Cầu Giấy</v>
          </cell>
          <cell r="G1338" t="str">
            <v>HN004</v>
          </cell>
          <cell r="H1338" t="str">
            <v>Hoàng Thanh Huy</v>
          </cell>
          <cell r="I1338" t="str">
            <v>MIENBAC;WIN</v>
          </cell>
          <cell r="J1338" t="str">
            <v/>
          </cell>
          <cell r="M1338" t="str">
            <v>Số 16 Lô M2 Khu đô thị Yên Hòa, phường Yên Hòa, quận Cầu Giấy, Hà Nội</v>
          </cell>
          <cell r="N1338">
            <v>60</v>
          </cell>
          <cell r="O1338" t="b">
            <v>0</v>
          </cell>
          <cell r="P1338" t="str">
            <v>C6 HÀ NỘI</v>
          </cell>
          <cell r="Q1338" t="str">
            <v>Miền Bắc</v>
          </cell>
          <cell r="R1338" t="str">
            <v>WIN</v>
          </cell>
        </row>
        <row r="1339">
          <cell r="A1339" t="str">
            <v>WIN-HNI-HKM-2444</v>
          </cell>
          <cell r="B1339" t="str">
            <v>CN HÀ NỘI - CÔNG TY CỔ PHẦN DỊCH VỤ THƯƠNG MẠI TỔNG HỢP WINCOMMERCE</v>
          </cell>
          <cell r="C1339" t="str">
            <v/>
          </cell>
          <cell r="D1339" t="str">
            <v>Thành phố Hà Nội</v>
          </cell>
          <cell r="E1339" t="str">
            <v>Quận Hoàn Kiếm</v>
          </cell>
          <cell r="G1339" t="str">
            <v>HN003</v>
          </cell>
          <cell r="H1339" t="str">
            <v>Nguyễn Văn Thạch</v>
          </cell>
          <cell r="I1339" t="str">
            <v>MIENBAC;WIN</v>
          </cell>
          <cell r="J1339" t="str">
            <v/>
          </cell>
          <cell r="M1339" t="str">
            <v>Số 120 đường Lê Duẩn, phường Cửa Nam, quận Hoàn Kiếm, Thành phố Hà Nội</v>
          </cell>
          <cell r="N1339">
            <v>60</v>
          </cell>
          <cell r="O1339" t="b">
            <v>1</v>
          </cell>
          <cell r="P1339" t="str">
            <v>C6 HÀ NỘI</v>
          </cell>
          <cell r="Q1339" t="str">
            <v>Miền Bắc</v>
          </cell>
          <cell r="R1339" t="str">
            <v>WIN</v>
          </cell>
        </row>
        <row r="1340">
          <cell r="A1340" t="str">
            <v>WIN-HNI-TXN-2518</v>
          </cell>
          <cell r="B1340" t="str">
            <v>CN HÀ NỘI - CÔNG TY CỔ PHẦN DỊCH VỤ THƯƠNG MẠI TỔNG HỢP WINCOMMERCE</v>
          </cell>
          <cell r="C1340" t="str">
            <v/>
          </cell>
          <cell r="D1340" t="str">
            <v>Thành phố Hà Nội</v>
          </cell>
          <cell r="E1340" t="str">
            <v>Quận Thanh Xuân</v>
          </cell>
          <cell r="G1340" t="str">
            <v>HN008</v>
          </cell>
          <cell r="H1340" t="str">
            <v>Nguyễn Minh Sơn</v>
          </cell>
          <cell r="I1340" t="str">
            <v>MIENBAC;WIN</v>
          </cell>
          <cell r="J1340" t="str">
            <v/>
          </cell>
          <cell r="M1340" t="str">
            <v>Số 101/1 phố Nguyễn Quý Đức, phường Thanh Xuân Bắc, quận Thanh Xuân, Hà Nội</v>
          </cell>
          <cell r="N1340">
            <v>60</v>
          </cell>
          <cell r="O1340" t="b">
            <v>0</v>
          </cell>
          <cell r="P1340" t="str">
            <v>C6 HÀ NỘI</v>
          </cell>
          <cell r="Q1340" t="str">
            <v>Miền Bắc</v>
          </cell>
          <cell r="R1340" t="str">
            <v>WIN</v>
          </cell>
        </row>
        <row r="1341">
          <cell r="A1341" t="str">
            <v>WIN-HNI-BTL-2520</v>
          </cell>
          <cell r="B1341" t="str">
            <v>CN HÀ NỘI - wincommerce</v>
          </cell>
          <cell r="C1341" t="str">
            <v/>
          </cell>
          <cell r="D1341" t="str">
            <v>Thành phố Hà Nội</v>
          </cell>
          <cell r="E1341" t="str">
            <v>Quận Bắc Từ Liêm</v>
          </cell>
          <cell r="G1341" t="str">
            <v>HN004</v>
          </cell>
          <cell r="H1341" t="str">
            <v>Hoàng Thanh Huy</v>
          </cell>
          <cell r="I1341" t="str">
            <v>MIENBAC;WIN</v>
          </cell>
          <cell r="J1341" t="str">
            <v/>
          </cell>
          <cell r="M1341" t="str">
            <v>Số 116-118 đường Cầu Diễn, phường Phúc Diễn, quận Bắc Từ Liêm, HN</v>
          </cell>
          <cell r="N1341">
            <v>60</v>
          </cell>
          <cell r="O1341" t="b">
            <v>0</v>
          </cell>
          <cell r="P1341" t="str">
            <v>C6 HÀ NỘI</v>
          </cell>
          <cell r="Q1341" t="str">
            <v>Miền Bắc</v>
          </cell>
          <cell r="R1341" t="str">
            <v>WIN</v>
          </cell>
        </row>
        <row r="1342">
          <cell r="A1342" t="str">
            <v>WIN-HNI-BDH-2524</v>
          </cell>
          <cell r="B1342" t="str">
            <v>CN HÀ NỘI - CÔNG TY CỔ PHẦN DỊCH VỤ THƯƠNG MẠI TỔNG HỢP WINCOMMERCE</v>
          </cell>
          <cell r="C1342" t="str">
            <v/>
          </cell>
          <cell r="D1342" t="str">
            <v>Thành phố Hà Nội</v>
          </cell>
          <cell r="E1342" t="str">
            <v>Quận Ba Đình</v>
          </cell>
          <cell r="G1342" t="str">
            <v>HN008</v>
          </cell>
          <cell r="H1342" t="str">
            <v>Nguyễn Minh Sơn</v>
          </cell>
          <cell r="I1342" t="str">
            <v>MIENBAC;WIN</v>
          </cell>
          <cell r="J1342" t="str">
            <v/>
          </cell>
          <cell r="M1342" t="str">
            <v>Số 70B Đội cấn , phường , quận Ba Đình, Hà Nội</v>
          </cell>
          <cell r="N1342">
            <v>60</v>
          </cell>
          <cell r="O1342" t="b">
            <v>0</v>
          </cell>
          <cell r="P1342" t="str">
            <v>C6 HÀ NỘI</v>
          </cell>
          <cell r="Q1342" t="str">
            <v>Miền Bắc</v>
          </cell>
          <cell r="R1342" t="str">
            <v>WIN</v>
          </cell>
        </row>
        <row r="1343">
          <cell r="A1343" t="str">
            <v>WIN-HNI-TTI-2531</v>
          </cell>
          <cell r="B1343" t="str">
            <v>CN HÀ NỘI - wincommerce</v>
          </cell>
          <cell r="C1343" t="str">
            <v/>
          </cell>
          <cell r="D1343" t="str">
            <v>Thành phố Hà Nội</v>
          </cell>
          <cell r="E1343" t="str">
            <v>Huyện Thanh Trì</v>
          </cell>
          <cell r="G1343" t="str">
            <v>HN008</v>
          </cell>
          <cell r="H1343" t="str">
            <v>Nguyễn Minh Sơn</v>
          </cell>
          <cell r="I1343" t="str">
            <v>MIENBAC;WIN</v>
          </cell>
          <cell r="J1343" t="str">
            <v/>
          </cell>
          <cell r="M1343" t="str">
            <v>Số 139 đường Chiến Thắng, xã Tân Triều, huyện Thanh Trì, Hà Nội</v>
          </cell>
          <cell r="N1343">
            <v>60</v>
          </cell>
          <cell r="O1343" t="b">
            <v>0</v>
          </cell>
          <cell r="P1343" t="str">
            <v>C6 HÀ NỘI</v>
          </cell>
          <cell r="Q1343" t="str">
            <v>Miền Bắc</v>
          </cell>
          <cell r="R1343" t="str">
            <v>WIN</v>
          </cell>
        </row>
        <row r="1344">
          <cell r="A1344" t="str">
            <v>WIN-HNI-LBN-2532</v>
          </cell>
          <cell r="B1344" t="str">
            <v>CN HÀ NỘI - CÔNG TY CỔ PHẦN DỊCH VỤ THƯƠNG MẠI TỔNG HỢP WINCOMMERCE</v>
          </cell>
          <cell r="C1344" t="str">
            <v/>
          </cell>
          <cell r="D1344" t="str">
            <v>Thành phố Hà Nội</v>
          </cell>
          <cell r="E1344" t="str">
            <v>Quận Long Biên</v>
          </cell>
          <cell r="G1344" t="str">
            <v>HN003</v>
          </cell>
          <cell r="H1344" t="str">
            <v>Nguyễn Văn Thạch</v>
          </cell>
          <cell r="I1344" t="str">
            <v>MIENBAC;WIN</v>
          </cell>
          <cell r="J1344" t="str">
            <v/>
          </cell>
          <cell r="M1344" t="str">
            <v>Số 11 đường Nguyễn Sơn, phường Ngọc Lâm, quận Long Biên, Hà Nội</v>
          </cell>
          <cell r="N1344">
            <v>60</v>
          </cell>
          <cell r="O1344" t="b">
            <v>0</v>
          </cell>
          <cell r="P1344" t="str">
            <v>C6 HÀ NỘI</v>
          </cell>
          <cell r="Q1344" t="str">
            <v>Miền Bắc</v>
          </cell>
          <cell r="R1344" t="str">
            <v>WIN</v>
          </cell>
        </row>
        <row r="1345">
          <cell r="A1345" t="str">
            <v>WIN-HNI-CGY-2534</v>
          </cell>
          <cell r="B1345" t="str">
            <v>CN HÀ NỘI - CÔNG TY CỔ PHẦN DỊCH VỤ THƯƠNG MẠI TỔNG HỢP WINCOMMERCE</v>
          </cell>
          <cell r="C1345" t="str">
            <v/>
          </cell>
          <cell r="D1345" t="str">
            <v>Thành phố Hà Nội</v>
          </cell>
          <cell r="E1345" t="str">
            <v>Quận Cầu Giấy</v>
          </cell>
          <cell r="G1345" t="str">
            <v>HN004</v>
          </cell>
          <cell r="H1345" t="str">
            <v>Hoàng Thanh Huy</v>
          </cell>
          <cell r="I1345" t="str">
            <v>MIENBAC;WIN</v>
          </cell>
          <cell r="J1345" t="str">
            <v/>
          </cell>
          <cell r="M1345" t="str">
            <v>Số 152 phố Yên Hòa, Phường Yên Hòa, Quận Cầu Giấy, Hà Nội</v>
          </cell>
          <cell r="N1345">
            <v>60</v>
          </cell>
          <cell r="O1345" t="b">
            <v>0</v>
          </cell>
          <cell r="P1345" t="str">
            <v>C6 HÀ NỘI</v>
          </cell>
          <cell r="Q1345" t="str">
            <v>Miền Bắc</v>
          </cell>
          <cell r="R1345" t="str">
            <v>WIN</v>
          </cell>
        </row>
        <row r="1346">
          <cell r="A1346" t="str">
            <v>WIN-HNI-HKM-2535</v>
          </cell>
          <cell r="B1346" t="str">
            <v>CN HÀ NỘI - WINCOMMERCE</v>
          </cell>
          <cell r="C1346" t="str">
            <v/>
          </cell>
          <cell r="D1346" t="str">
            <v>Thành phố Hà Nội</v>
          </cell>
          <cell r="E1346" t="str">
            <v>Quận Hoàn Kiếm</v>
          </cell>
          <cell r="G1346" t="str">
            <v>HN008</v>
          </cell>
          <cell r="H1346" t="str">
            <v>Nguyễn Minh Sơn</v>
          </cell>
          <cell r="I1346" t="str">
            <v>MIENBAC;WIN</v>
          </cell>
          <cell r="J1346" t="str">
            <v/>
          </cell>
          <cell r="M1346" t="str">
            <v>Số 20 Phố Nguyễn Thiệp, Phường Nguyễn Trung Trực, Quận Hoàn Kiếm, HN</v>
          </cell>
          <cell r="N1346">
            <v>60</v>
          </cell>
          <cell r="O1346" t="b">
            <v>0</v>
          </cell>
          <cell r="P1346" t="str">
            <v>C6 HÀ NỘI</v>
          </cell>
          <cell r="Q1346" t="str">
            <v>Miền Bắc</v>
          </cell>
          <cell r="R1346" t="str">
            <v>WIN</v>
          </cell>
        </row>
        <row r="1347">
          <cell r="A1347" t="str">
            <v>WIN-HNI-BDH-2536</v>
          </cell>
          <cell r="B1347" t="str">
            <v>CN HÀ NỘI - CÔNG TY CỔ PHẦN DỊCH VỤ THƯƠNG MẠI TỔNG HỢP WINCOMMERCE</v>
          </cell>
          <cell r="C1347" t="str">
            <v/>
          </cell>
          <cell r="D1347" t="str">
            <v>Thành phố Hà Nội</v>
          </cell>
          <cell r="E1347" t="str">
            <v>Quận Ba Đình</v>
          </cell>
          <cell r="G1347" t="str">
            <v>HN008</v>
          </cell>
          <cell r="H1347" t="str">
            <v>Nguyễn Minh Sơn</v>
          </cell>
          <cell r="I1347" t="str">
            <v>MIENBAC;WIN</v>
          </cell>
          <cell r="J1347" t="str">
            <v/>
          </cell>
          <cell r="M1347" t="str">
            <v>Số 8 Ngõ 140 Giảng Võ, phường Giảng Võ, quận Ba Đình, Hà Nội</v>
          </cell>
          <cell r="N1347">
            <v>60</v>
          </cell>
          <cell r="O1347" t="b">
            <v>0</v>
          </cell>
          <cell r="P1347" t="str">
            <v>C6 HÀ NỘI</v>
          </cell>
          <cell r="Q1347" t="str">
            <v>Miền Bắc</v>
          </cell>
          <cell r="R1347" t="str">
            <v>WIN</v>
          </cell>
        </row>
        <row r="1348">
          <cell r="A1348" t="str">
            <v>WIN-HNI-DDA-2537</v>
          </cell>
          <cell r="B1348" t="str">
            <v>CN HÀ NỘI - CÔNG TY CỔ PHẦN DỊCH VỤ THƯƠNG MẠI TỔNG HỢP WINCOMMERCE</v>
          </cell>
          <cell r="C1348" t="str">
            <v/>
          </cell>
          <cell r="D1348" t="str">
            <v>Thành phố Hà Nội</v>
          </cell>
          <cell r="E1348" t="str">
            <v>Quận Đống Đa</v>
          </cell>
          <cell r="G1348" t="str">
            <v>HN003</v>
          </cell>
          <cell r="H1348" t="str">
            <v>Nguyễn Văn Thạch</v>
          </cell>
          <cell r="I1348" t="str">
            <v>MIENBAC;WIN</v>
          </cell>
          <cell r="J1348" t="str">
            <v/>
          </cell>
          <cell r="M1348" t="str">
            <v>Số 71 phố Khương Thượng, phường Trung Liệt, quận Đống Đa, Hà Nội</v>
          </cell>
          <cell r="N1348">
            <v>60</v>
          </cell>
          <cell r="O1348" t="b">
            <v>0</v>
          </cell>
          <cell r="P1348" t="str">
            <v>C6 HÀ NỘI</v>
          </cell>
          <cell r="Q1348" t="str">
            <v>Miền Bắc</v>
          </cell>
          <cell r="R1348" t="str">
            <v>WIN</v>
          </cell>
        </row>
        <row r="1349">
          <cell r="A1349" t="str">
            <v>WIN-HNI-HMI-2538</v>
          </cell>
          <cell r="B1349" t="str">
            <v>CN HÀ NỘI - CÔNG TY CỔ PHẦN DỊCH VỤ THƯƠNG MẠI TỔNG HỢP WINCOMMERCE</v>
          </cell>
          <cell r="C1349" t="str">
            <v/>
          </cell>
          <cell r="D1349" t="str">
            <v>Thành phố Hà Nội</v>
          </cell>
          <cell r="E1349" t="str">
            <v>Quận Hoàng Mai</v>
          </cell>
          <cell r="G1349" t="str">
            <v>HN003</v>
          </cell>
          <cell r="H1349" t="str">
            <v>Nguyễn Văn Thạch</v>
          </cell>
          <cell r="I1349" t="str">
            <v>MIENBAC;WIN</v>
          </cell>
          <cell r="J1349" t="str">
            <v/>
          </cell>
          <cell r="M1349" t="str">
            <v>Lô N3-1, ngõ 13, đường Lĩnh Nam, phường Mai Động, quận Hoàng Mai, Hà Nội</v>
          </cell>
          <cell r="N1349">
            <v>60</v>
          </cell>
          <cell r="O1349" t="b">
            <v>0</v>
          </cell>
          <cell r="P1349" t="str">
            <v>C6 HÀ NỘI</v>
          </cell>
          <cell r="Q1349" t="str">
            <v>Miền Bắc</v>
          </cell>
          <cell r="R1349" t="str">
            <v>WIN</v>
          </cell>
        </row>
        <row r="1350">
          <cell r="A1350" t="str">
            <v>WIN-HNI-HBT-2539</v>
          </cell>
          <cell r="B1350" t="str">
            <v>CN HÀ NỘI - CÔNG TY CỔ PHẦN DỊCH VỤ THƯƠNG MẠI TỔNG HỢP WINCOMMERCE</v>
          </cell>
          <cell r="C1350" t="str">
            <v/>
          </cell>
          <cell r="D1350" t="str">
            <v>Thành phố Hà Nội</v>
          </cell>
          <cell r="E1350" t="str">
            <v>Quận Hai Bà Trưng</v>
          </cell>
          <cell r="G1350" t="str">
            <v>HN003</v>
          </cell>
          <cell r="H1350" t="str">
            <v>Nguyễn Văn Thạch</v>
          </cell>
          <cell r="I1350" t="str">
            <v>MIENBAC;WIN</v>
          </cell>
          <cell r="J1350" t="str">
            <v/>
          </cell>
          <cell r="M1350" t="str">
            <v>Số 79 ngõ 34 đường Vĩnh Tuy, phường Vĩnh Tuy, quận Hai Bà Trưng, Hà Nội</v>
          </cell>
          <cell r="N1350">
            <v>60</v>
          </cell>
          <cell r="O1350" t="b">
            <v>0</v>
          </cell>
          <cell r="P1350" t="str">
            <v>C6 HÀ NỘI</v>
          </cell>
          <cell r="Q1350" t="str">
            <v>Miền Bắc</v>
          </cell>
          <cell r="R1350" t="str">
            <v>WIN</v>
          </cell>
        </row>
        <row r="1351">
          <cell r="A1351" t="str">
            <v>WIN-HNI-HKM-2542</v>
          </cell>
          <cell r="B1351" t="str">
            <v>CN HÀ NỘI - CÔNG TY CỔ PHẦN DỊCH VỤ THƯƠNG MẠI TỔNG HỢP WINCOMMERCE</v>
          </cell>
          <cell r="C1351" t="str">
            <v/>
          </cell>
          <cell r="D1351" t="str">
            <v>Thành phố Hà Nội</v>
          </cell>
          <cell r="E1351" t="str">
            <v>Quận Hoàn Kiếm</v>
          </cell>
          <cell r="G1351" t="str">
            <v>HN008</v>
          </cell>
          <cell r="H1351" t="str">
            <v>Nguyễn Minh Sơn</v>
          </cell>
          <cell r="I1351" t="str">
            <v>MIENBAC;WIN</v>
          </cell>
          <cell r="J1351" t="str">
            <v/>
          </cell>
          <cell r="M1351" t="str">
            <v>Số 384 đường Bạch Đằng, phường Chương Dương, quận Hoàn Kiếm, Hà Nội</v>
          </cell>
          <cell r="N1351">
            <v>60</v>
          </cell>
          <cell r="O1351" t="b">
            <v>0</v>
          </cell>
          <cell r="P1351" t="str">
            <v>C6 HÀ NỘI</v>
          </cell>
          <cell r="Q1351" t="str">
            <v>Miền Bắc</v>
          </cell>
          <cell r="R1351" t="str">
            <v>WIN</v>
          </cell>
        </row>
        <row r="1352">
          <cell r="A1352" t="str">
            <v>WIN-HNI-TXN-2545</v>
          </cell>
          <cell r="B1352" t="str">
            <v>CN HÀ NỘI - CÔNG TY CỔ PHẦN DỊCH VỤ THƯƠNG MẠI TỔNG HỢP WINCOMMERCE</v>
          </cell>
          <cell r="C1352" t="str">
            <v/>
          </cell>
          <cell r="D1352" t="str">
            <v>Thành phố Hà Nội</v>
          </cell>
          <cell r="E1352" t="str">
            <v>Quận Thanh Xuân</v>
          </cell>
          <cell r="G1352" t="str">
            <v>HN008</v>
          </cell>
          <cell r="H1352" t="str">
            <v>Nguyễn Minh Sơn</v>
          </cell>
          <cell r="I1352" t="str">
            <v>MIENBAC;WIN</v>
          </cell>
          <cell r="J1352" t="str">
            <v/>
          </cell>
          <cell r="M1352" t="str">
            <v>Số 232 Khương Đình, phường Hạ Đình, quận Thanh Xuân, Hà Nội</v>
          </cell>
          <cell r="N1352">
            <v>60</v>
          </cell>
          <cell r="O1352" t="b">
            <v>0</v>
          </cell>
          <cell r="P1352" t="str">
            <v>C6 HÀ NỘI</v>
          </cell>
          <cell r="Q1352" t="str">
            <v>Miền Bắc</v>
          </cell>
          <cell r="R1352" t="str">
            <v>WIN</v>
          </cell>
        </row>
        <row r="1353">
          <cell r="A1353" t="str">
            <v>WIN-HNI-LBN-2552</v>
          </cell>
          <cell r="B1353" t="str">
            <v>CN HÀ NỘI - CÔNG TY CỔ PHẦN DỊCH VỤ THƯƠNG MẠI TỔNG HỢP WINCOMMERCE</v>
          </cell>
          <cell r="C1353" t="str">
            <v/>
          </cell>
          <cell r="D1353" t="str">
            <v>Thành phố Hà Nội</v>
          </cell>
          <cell r="E1353" t="str">
            <v>Quận Long Biên</v>
          </cell>
          <cell r="G1353" t="str">
            <v>HN003</v>
          </cell>
          <cell r="H1353" t="str">
            <v>Nguyễn Văn Thạch</v>
          </cell>
          <cell r="I1353" t="str">
            <v>MIENBAC;WIN</v>
          </cell>
          <cell r="J1353" t="str">
            <v/>
          </cell>
          <cell r="M1353" t="str">
            <v>Số 195 phố Hoa Lâm, phường Việt Hưng, quận Long Biên, Hà Nội</v>
          </cell>
          <cell r="N1353">
            <v>60</v>
          </cell>
          <cell r="O1353" t="b">
            <v>0</v>
          </cell>
          <cell r="P1353" t="str">
            <v>C6 HÀ NỘI</v>
          </cell>
          <cell r="Q1353" t="str">
            <v>Miền Bắc</v>
          </cell>
          <cell r="R1353" t="str">
            <v>WIN</v>
          </cell>
        </row>
        <row r="1354">
          <cell r="A1354" t="str">
            <v>WIN-HNI-TXN-2554</v>
          </cell>
          <cell r="B1354" t="str">
            <v>CN HÀ NỘI - CÔNG TY CỔ PHẦN DỊCH VỤ THƯƠNG MẠI TỔNG HỢP WINCOMMERCE</v>
          </cell>
          <cell r="C1354" t="str">
            <v/>
          </cell>
          <cell r="D1354" t="str">
            <v>Thành phố Hà Nội</v>
          </cell>
          <cell r="E1354" t="str">
            <v>Quận Thanh Xuân</v>
          </cell>
          <cell r="G1354" t="str">
            <v>HN008</v>
          </cell>
          <cell r="H1354" t="str">
            <v>Nguyễn Minh Sơn</v>
          </cell>
          <cell r="I1354" t="str">
            <v>MIENBAC;WIN</v>
          </cell>
          <cell r="J1354" t="str">
            <v/>
          </cell>
          <cell r="M1354" t="str">
            <v>Số 1 ngõ 71 đường Lê Văn Lương, phường Nhân Chính, quận Thanh Xuân, Hà Nội</v>
          </cell>
          <cell r="N1354">
            <v>60</v>
          </cell>
          <cell r="O1354" t="b">
            <v>0</v>
          </cell>
          <cell r="P1354" t="str">
            <v>C6 HÀ NỘI</v>
          </cell>
          <cell r="Q1354" t="str">
            <v>Miền Bắc</v>
          </cell>
          <cell r="R1354" t="str">
            <v>WIN</v>
          </cell>
        </row>
        <row r="1355">
          <cell r="A1355" t="str">
            <v>WIN-HNI-DDA-2556</v>
          </cell>
          <cell r="B1355" t="str">
            <v>CN HÀ NỘI - CÔNG TY CỔ PHẦN DỊCH VỤ THƯƠNG MẠI TỔNG HỢP WINCOMMERCE</v>
          </cell>
          <cell r="C1355" t="str">
            <v/>
          </cell>
          <cell r="D1355" t="str">
            <v>Thành phố Hà Nội</v>
          </cell>
          <cell r="E1355" t="str">
            <v>Quận Đống Đa</v>
          </cell>
          <cell r="G1355" t="str">
            <v>HN003</v>
          </cell>
          <cell r="H1355" t="str">
            <v>Nguyễn Văn Thạch</v>
          </cell>
          <cell r="I1355" t="str">
            <v>MIENBAC;WIN</v>
          </cell>
          <cell r="J1355" t="str">
            <v/>
          </cell>
          <cell r="M1355" t="str">
            <v>Số 2 ngõ 167 Phương Mai, phường Kim Liên, quận Đống Đa, Hà Nội</v>
          </cell>
          <cell r="N1355">
            <v>60</v>
          </cell>
          <cell r="O1355" t="b">
            <v>0</v>
          </cell>
          <cell r="P1355" t="str">
            <v>C6 HÀ NỘI</v>
          </cell>
          <cell r="Q1355" t="str">
            <v>Miền Bắc</v>
          </cell>
          <cell r="R1355" t="str">
            <v>WIN</v>
          </cell>
        </row>
        <row r="1356">
          <cell r="A1356" t="str">
            <v>WIN-HNI-DDA-2557</v>
          </cell>
          <cell r="B1356" t="str">
            <v>CN HÀ NỘI - CÔNG TY CỔ PHẦN DỊCH VỤ THƯƠNG MẠI TỔNG HỢP WINCOMMERCE</v>
          </cell>
          <cell r="C1356" t="str">
            <v/>
          </cell>
          <cell r="D1356" t="str">
            <v>Thành phố Hà Nội</v>
          </cell>
          <cell r="E1356" t="str">
            <v>Quận Đống Đa</v>
          </cell>
          <cell r="G1356" t="str">
            <v>HN003</v>
          </cell>
          <cell r="H1356" t="str">
            <v>Nguyễn Văn Thạch</v>
          </cell>
          <cell r="I1356" t="str">
            <v>MIENBAC;WIN</v>
          </cell>
          <cell r="J1356" t="str">
            <v/>
          </cell>
          <cell r="M1356" t="str">
            <v>Số 230 ngõ Văn Chương, phố Khâm Thiên, phường Văn Chương, quận Đống Đa, Hà Nội</v>
          </cell>
          <cell r="N1356">
            <v>60</v>
          </cell>
          <cell r="O1356" t="b">
            <v>0</v>
          </cell>
          <cell r="P1356" t="str">
            <v>C6 HÀ NỘI</v>
          </cell>
          <cell r="Q1356" t="str">
            <v>Miền Bắc</v>
          </cell>
          <cell r="R1356" t="str">
            <v>WIN</v>
          </cell>
        </row>
        <row r="1357">
          <cell r="A1357" t="str">
            <v>WIN-HNI-LBN-2558</v>
          </cell>
          <cell r="B1357" t="str">
            <v>CN HÀ NỘI - CÔNG TY CỔ PHẦN DỊCH VỤ THƯƠNG MẠI TỔNG HỢP WINCOMMERCE</v>
          </cell>
          <cell r="C1357" t="str">
            <v/>
          </cell>
          <cell r="D1357" t="str">
            <v>Thành phố Hà Nội</v>
          </cell>
          <cell r="E1357" t="str">
            <v>Quận Long Biên</v>
          </cell>
          <cell r="G1357" t="str">
            <v>HN003</v>
          </cell>
          <cell r="H1357" t="str">
            <v>Nguyễn Văn Thạch</v>
          </cell>
          <cell r="I1357" t="str">
            <v>MIENBAC;WIN</v>
          </cell>
          <cell r="J1357" t="str">
            <v/>
          </cell>
          <cell r="M1357" t="str">
            <v>Số 70 ngõ 268 phố Ngọc Thụy, phường Ngọc Thụy, quận Long Biên, Hà Nội</v>
          </cell>
          <cell r="N1357">
            <v>60</v>
          </cell>
          <cell r="O1357" t="b">
            <v>0</v>
          </cell>
          <cell r="P1357" t="str">
            <v>C6 HÀ NỘI</v>
          </cell>
          <cell r="Q1357" t="str">
            <v>Miền Bắc</v>
          </cell>
          <cell r="R1357" t="str">
            <v>WIN</v>
          </cell>
        </row>
        <row r="1358">
          <cell r="A1358" t="str">
            <v>WIN-HNI-CGY-2559</v>
          </cell>
          <cell r="B1358" t="str">
            <v>CN HÀ NỘI - CÔNG TY CỔ PHẦN DỊCH VỤ THƯƠNG MẠI TỔNG HỢP WINCOMMERCE</v>
          </cell>
          <cell r="C1358" t="str">
            <v/>
          </cell>
          <cell r="D1358" t="str">
            <v>Thành phố Hà Nội</v>
          </cell>
          <cell r="E1358" t="str">
            <v>Quận Cầu Giấy</v>
          </cell>
          <cell r="G1358" t="str">
            <v>HN004</v>
          </cell>
          <cell r="H1358" t="str">
            <v>Hoàng Thanh Huy</v>
          </cell>
          <cell r="I1358" t="str">
            <v>MIENBAC;WIN</v>
          </cell>
          <cell r="J1358" t="str">
            <v/>
          </cell>
          <cell r="M1358" t="str">
            <v>Số 3 ngõ 55 phố Đỗ Quang, phường Trung Hòa, quận Cầu Giấy, Hà Nội</v>
          </cell>
          <cell r="N1358">
            <v>60</v>
          </cell>
          <cell r="O1358" t="b">
            <v>0</v>
          </cell>
          <cell r="P1358" t="str">
            <v>C6 HÀ NỘI</v>
          </cell>
          <cell r="Q1358" t="str">
            <v>Miền Bắc</v>
          </cell>
          <cell r="R1358" t="str">
            <v>WIN</v>
          </cell>
        </row>
        <row r="1359">
          <cell r="A1359" t="str">
            <v>WIN-HNI-BDH-2560</v>
          </cell>
          <cell r="B1359" t="str">
            <v>CN HÀ NỘI - CÔNG TY CỔ PHẦN DỊCH VỤ THƯƠNG MẠI TỔNG HỢP WINCOMMERCE</v>
          </cell>
          <cell r="C1359" t="str">
            <v/>
          </cell>
          <cell r="D1359" t="str">
            <v>Thành phố Hà Nội</v>
          </cell>
          <cell r="E1359" t="str">
            <v>Quận Ba Đình</v>
          </cell>
          <cell r="G1359" t="str">
            <v>HN008</v>
          </cell>
          <cell r="H1359" t="str">
            <v>Nguyễn Minh Sơn</v>
          </cell>
          <cell r="I1359" t="str">
            <v>MIENBAC;WIN</v>
          </cell>
          <cell r="J1359" t="str">
            <v/>
          </cell>
          <cell r="M1359" t="str">
            <v>Số 28 đường Nguyễn Thái Học, phường Điện Biên, quận Ba Đình, thành phố Hà Nội</v>
          </cell>
          <cell r="N1359">
            <v>60</v>
          </cell>
          <cell r="O1359" t="b">
            <v>0</v>
          </cell>
          <cell r="P1359" t="str">
            <v>C6 HÀ NỘI</v>
          </cell>
          <cell r="Q1359" t="str">
            <v>Miền Bắc</v>
          </cell>
          <cell r="R1359" t="str">
            <v>WIN</v>
          </cell>
        </row>
        <row r="1360">
          <cell r="A1360" t="str">
            <v>WIN-HNI-HDG-2561</v>
          </cell>
          <cell r="B1360" t="str">
            <v>CN HÀ NỘI - wincommerce</v>
          </cell>
          <cell r="C1360" t="str">
            <v/>
          </cell>
          <cell r="D1360" t="str">
            <v>Thành phố Hà Nội</v>
          </cell>
          <cell r="E1360" t="str">
            <v>Quận Hà Đông</v>
          </cell>
          <cell r="G1360" t="str">
            <v>HN004</v>
          </cell>
          <cell r="H1360" t="str">
            <v>Hoàng Thanh Huy</v>
          </cell>
          <cell r="I1360" t="str">
            <v>MIENBAC;WIN</v>
          </cell>
          <cell r="J1360" t="str">
            <v/>
          </cell>
          <cell r="M1360" t="str">
            <v>Liền kề LK1-30 Khu đô thị mới Văn Phú, phường Phú La, quận Hà Đông, thành phố Hà Nội</v>
          </cell>
          <cell r="N1360">
            <v>60</v>
          </cell>
          <cell r="O1360" t="b">
            <v>0</v>
          </cell>
          <cell r="P1360" t="str">
            <v>C6 HÀ NỘI</v>
          </cell>
          <cell r="Q1360" t="str">
            <v>Miền Bắc</v>
          </cell>
          <cell r="R1360" t="str">
            <v>WIN</v>
          </cell>
        </row>
        <row r="1361">
          <cell r="A1361" t="str">
            <v>WIN-HNI-HMI-2563</v>
          </cell>
          <cell r="B1361" t="str">
            <v>CN HÀ NỘI - CÔNG TY CỔ PHẦN DỊCH VỤ THƯƠNG MẠI TỔNG HỢP WINCOMMERCE</v>
          </cell>
          <cell r="C1361" t="str">
            <v/>
          </cell>
          <cell r="D1361" t="str">
            <v>Thành phố Hà Nội</v>
          </cell>
          <cell r="E1361" t="str">
            <v>Quận Hoàng Mai</v>
          </cell>
          <cell r="G1361" t="str">
            <v>HN003</v>
          </cell>
          <cell r="H1361" t="str">
            <v>Nguyễn Văn Thạch</v>
          </cell>
          <cell r="I1361" t="str">
            <v>MIENBAC;WIN</v>
          </cell>
          <cell r="J1361" t="str">
            <v/>
          </cell>
          <cell r="M1361" t="str">
            <v>Liền kề C15 NƠ 19, khu đô thị mới định Công, phường Định Công, quận Hoàng Mai, Hà Nội</v>
          </cell>
          <cell r="N1361">
            <v>60</v>
          </cell>
          <cell r="O1361" t="b">
            <v>0</v>
          </cell>
          <cell r="P1361" t="str">
            <v>C6 HÀ NỘI</v>
          </cell>
          <cell r="Q1361" t="str">
            <v>Miền Bắc</v>
          </cell>
          <cell r="R1361" t="str">
            <v>WIN</v>
          </cell>
        </row>
        <row r="1362">
          <cell r="A1362" t="str">
            <v>WIN-HNI-BTL-2564</v>
          </cell>
          <cell r="B1362" t="str">
            <v>CN HÀ NỘI - wincommerce</v>
          </cell>
          <cell r="C1362" t="str">
            <v/>
          </cell>
          <cell r="D1362" t="str">
            <v>Thành phố Hà Nội</v>
          </cell>
          <cell r="E1362" t="str">
            <v>Quận Bắc Từ Liêm</v>
          </cell>
          <cell r="G1362" t="str">
            <v>HN004</v>
          </cell>
          <cell r="H1362" t="str">
            <v>Hoàng Thanh Huy</v>
          </cell>
          <cell r="I1362" t="str">
            <v>MIENBAC;WIN</v>
          </cell>
          <cell r="J1362" t="str">
            <v/>
          </cell>
          <cell r="M1362" t="str">
            <v>Số 21 đường Văn Tiến Dũng, phường Phúc Diễn, quận Bắc Từ Liêm, Hà Nội</v>
          </cell>
          <cell r="N1362">
            <v>60</v>
          </cell>
          <cell r="O1362" t="b">
            <v>0</v>
          </cell>
          <cell r="P1362" t="str">
            <v>C6 HÀ NỘI</v>
          </cell>
          <cell r="Q1362" t="str">
            <v>Miền Bắc</v>
          </cell>
          <cell r="R1362" t="str">
            <v>WIN</v>
          </cell>
        </row>
        <row r="1363">
          <cell r="A1363" t="str">
            <v>WIN-HNI-TXN-2565</v>
          </cell>
          <cell r="B1363" t="str">
            <v>CN HÀ NỘI - CÔNG TY CỔ PHẦN DỊCH VỤ THƯƠNG MẠI TỔNG HỢP WINCOMMERCE</v>
          </cell>
          <cell r="C1363" t="str">
            <v/>
          </cell>
          <cell r="D1363" t="str">
            <v>Thành phố Hà Nội</v>
          </cell>
          <cell r="E1363" t="str">
            <v>Quận Thanh Xuân</v>
          </cell>
          <cell r="G1363" t="str">
            <v>HN008</v>
          </cell>
          <cell r="H1363" t="str">
            <v>Nguyễn Minh Sơn</v>
          </cell>
          <cell r="I1363" t="str">
            <v>MIENBAC;WIN</v>
          </cell>
          <cell r="J1363" t="str">
            <v/>
          </cell>
          <cell r="M1363" t="str">
            <v>Số 101B13 Tập thể Thanh Xuân Bắc, phường Thanh Xuân Bắc, quận Thanh Xuân, Hà Nội</v>
          </cell>
          <cell r="N1363">
            <v>60</v>
          </cell>
          <cell r="O1363" t="b">
            <v>0</v>
          </cell>
          <cell r="P1363" t="str">
            <v>C6 HÀ NỘI</v>
          </cell>
          <cell r="Q1363" t="str">
            <v>Miền Bắc</v>
          </cell>
          <cell r="R1363" t="str">
            <v>WIN</v>
          </cell>
        </row>
        <row r="1364">
          <cell r="A1364" t="str">
            <v>WIN-HNI-HBT-2737</v>
          </cell>
          <cell r="B1364" t="str">
            <v>CN HÀ NỘI - CÔNG TY CỔ PHẦN DỊCH VỤ THƯƠNG MẠI TỔNG HỢP WINCOMMERCE</v>
          </cell>
          <cell r="C1364" t="str">
            <v/>
          </cell>
          <cell r="D1364" t="str">
            <v>Thành phố Hà Nội</v>
          </cell>
          <cell r="E1364" t="str">
            <v>Quận Hai Bà Trưng</v>
          </cell>
          <cell r="G1364" t="str">
            <v>HN003</v>
          </cell>
          <cell r="H1364" t="str">
            <v>Nguyễn Văn Thạch</v>
          </cell>
          <cell r="I1364" t="str">
            <v>MIENBAC;WIN</v>
          </cell>
          <cell r="J1364" t="str">
            <v/>
          </cell>
          <cell r="M1364" t="str">
            <v>T7 - SO - 05 tổ hợp TTTM, giáo dục và căn hộ Times City, số 458 đường Minh Khai, phường Vĩnh Tuy, quận Hai Bà Trưng, thành phố Hà Nội</v>
          </cell>
          <cell r="N1364">
            <v>60</v>
          </cell>
          <cell r="O1364" t="b">
            <v>0</v>
          </cell>
          <cell r="P1364" t="str">
            <v>C6 HÀ NỘI</v>
          </cell>
          <cell r="Q1364" t="str">
            <v>Miền Bắc</v>
          </cell>
          <cell r="R1364" t="str">
            <v>WIN</v>
          </cell>
        </row>
        <row r="1365">
          <cell r="A1365" t="str">
            <v>WIN-HNI-DDA-2743</v>
          </cell>
          <cell r="B1365" t="str">
            <v>CN HÀ NỘI - CÔNG TY CỔ PHẦN DỊCH VỤ THƯƠNG MẠI TỔNG HỢP WINCOMMERCE</v>
          </cell>
          <cell r="C1365" t="str">
            <v/>
          </cell>
          <cell r="D1365" t="str">
            <v>Thành phố Hà Nội</v>
          </cell>
          <cell r="E1365" t="str">
            <v>Quận Đống Đa</v>
          </cell>
          <cell r="G1365" t="str">
            <v>HN003</v>
          </cell>
          <cell r="H1365" t="str">
            <v>Nguyễn Văn Thạch</v>
          </cell>
          <cell r="I1365" t="str">
            <v>MIENBAC;WIN</v>
          </cell>
          <cell r="J1365" t="str">
            <v/>
          </cell>
          <cell r="M1365" t="str">
            <v>Số 18B ngõ 28 phố Nguyên Hồng, phường Láng Hạ, quận Đống Đa, thành phố Hà Nội</v>
          </cell>
          <cell r="N1365">
            <v>60</v>
          </cell>
          <cell r="O1365" t="b">
            <v>0</v>
          </cell>
          <cell r="P1365" t="str">
            <v>C6 HÀ NỘI</v>
          </cell>
          <cell r="Q1365" t="str">
            <v>Miền Bắc</v>
          </cell>
          <cell r="R1365" t="str">
            <v>WIN</v>
          </cell>
        </row>
        <row r="1366">
          <cell r="A1366" t="str">
            <v>WIN-HNI-NTL-2745</v>
          </cell>
          <cell r="B1366" t="str">
            <v>CN HÀ NỘI - CÔNG TY CỔ PHẦN DỊCH VỤ THƯƠNG MẠI TỔNG HỢP WINCOMMERCE</v>
          </cell>
          <cell r="C1366" t="str">
            <v/>
          </cell>
          <cell r="D1366" t="str">
            <v>Thành phố Hà Nội</v>
          </cell>
          <cell r="E1366" t="str">
            <v>Quận Nam Từ Liêm</v>
          </cell>
          <cell r="G1366" t="str">
            <v>HN004</v>
          </cell>
          <cell r="H1366" t="str">
            <v>Hoàng Thanh Huy</v>
          </cell>
          <cell r="I1366" t="str">
            <v>MIENBAC;WIN</v>
          </cell>
          <cell r="J1366" t="str">
            <v/>
          </cell>
          <cell r="M1366" t="str">
            <v>N4-A5 nhà số 4 thuộc dự án Khu nhà ở để bán, phường Mỹ Đình 2, quận Nam Từ Liêm, Hà Nội</v>
          </cell>
          <cell r="N1366">
            <v>60</v>
          </cell>
          <cell r="O1366" t="b">
            <v>0</v>
          </cell>
          <cell r="P1366" t="str">
            <v>C6 HÀ NỘI</v>
          </cell>
          <cell r="Q1366" t="str">
            <v>Miền Bắc</v>
          </cell>
          <cell r="R1366" t="str">
            <v>WIN</v>
          </cell>
        </row>
        <row r="1367">
          <cell r="A1367" t="str">
            <v>WIN-HNI-HMI-2747</v>
          </cell>
          <cell r="B1367" t="str">
            <v>CN HÀ NỘI - CÔNG TY CỔ PHẦN DỊCH VỤ THƯƠNG MẠI TỔNG HỢP WINCOMMERCE</v>
          </cell>
          <cell r="C1367" t="str">
            <v/>
          </cell>
          <cell r="D1367" t="str">
            <v>Thành phố Hà Nội</v>
          </cell>
          <cell r="E1367" t="str">
            <v>Quận Hoàng Mai</v>
          </cell>
          <cell r="G1367" t="str">
            <v>HN003</v>
          </cell>
          <cell r="H1367" t="str">
            <v>Nguyễn Văn Thạch</v>
          </cell>
          <cell r="I1367" t="str">
            <v>MIENBAC;WIN</v>
          </cell>
          <cell r="J1367" t="str">
            <v/>
          </cell>
          <cell r="M1367" t="str">
            <v>Số 9, phố Thịnh Liệt, phường Thịnh Liệt, quận Hoàng Mai, Hà Nội</v>
          </cell>
          <cell r="N1367">
            <v>60</v>
          </cell>
          <cell r="O1367" t="b">
            <v>0</v>
          </cell>
          <cell r="P1367" t="str">
            <v>C6 HÀ NỘI</v>
          </cell>
          <cell r="Q1367" t="str">
            <v>Miền Bắc</v>
          </cell>
          <cell r="R1367" t="str">
            <v>WIN</v>
          </cell>
        </row>
        <row r="1368">
          <cell r="A1368" t="str">
            <v>WIN-HNI-HDG-2748</v>
          </cell>
          <cell r="B1368" t="str">
            <v>CN HÀ NỘI - wincommerce</v>
          </cell>
          <cell r="C1368" t="str">
            <v/>
          </cell>
          <cell r="D1368" t="str">
            <v>Thành phố Hà Nội</v>
          </cell>
          <cell r="E1368" t="str">
            <v>Quận Hà Đông</v>
          </cell>
          <cell r="G1368" t="str">
            <v>HN004</v>
          </cell>
          <cell r="H1368" t="str">
            <v>Hoàng Thanh Huy</v>
          </cell>
          <cell r="I1368" t="str">
            <v>MIENBAC;WIN</v>
          </cell>
          <cell r="J1368" t="str">
            <v/>
          </cell>
          <cell r="M1368" t="str">
            <v>Lô 11, liền kề 19 khu đấu giá Mậu Lương, Phường Kiến Hưng, quận Hà Đông, Hà Nội</v>
          </cell>
          <cell r="N1368">
            <v>60</v>
          </cell>
          <cell r="O1368" t="b">
            <v>0</v>
          </cell>
          <cell r="P1368" t="str">
            <v>C6 HÀ NỘI</v>
          </cell>
          <cell r="Q1368" t="str">
            <v>Miền Bắc</v>
          </cell>
          <cell r="R1368" t="str">
            <v>WIN</v>
          </cell>
        </row>
        <row r="1369">
          <cell r="A1369" t="str">
            <v>WIN-HNI-HKM-2751</v>
          </cell>
          <cell r="B1369" t="str">
            <v>CN HÀ NỘI - CÔNG TY CỔ PHẦN DỊCH VỤ THƯƠNG MẠI TỔNG HỢP WINCOMMERCE</v>
          </cell>
          <cell r="C1369" t="str">
            <v/>
          </cell>
          <cell r="D1369" t="str">
            <v>Thành phố Hà Nội</v>
          </cell>
          <cell r="E1369" t="str">
            <v>Quận Hoàn Kiếm</v>
          </cell>
          <cell r="G1369" t="str">
            <v>HN008</v>
          </cell>
          <cell r="H1369" t="str">
            <v>Nguyễn Minh Sơn</v>
          </cell>
          <cell r="I1369" t="str">
            <v>MIENBAC;WIN</v>
          </cell>
          <cell r="J1369" t="str">
            <v/>
          </cell>
          <cell r="M1369" t="str">
            <v>Số 453 phố Bạch Đằng, phường Chương Dương, quận Hoàn Kiếm, thành phố Hà Nội</v>
          </cell>
          <cell r="N1369">
            <v>60</v>
          </cell>
          <cell r="O1369" t="b">
            <v>0</v>
          </cell>
          <cell r="P1369" t="str">
            <v>C6 HÀ NỘI</v>
          </cell>
          <cell r="Q1369" t="str">
            <v>Miền Bắc</v>
          </cell>
          <cell r="R1369" t="str">
            <v>WIN</v>
          </cell>
        </row>
        <row r="1370">
          <cell r="A1370" t="str">
            <v>WIN-HNI-BDH-2752</v>
          </cell>
          <cell r="B1370" t="str">
            <v>CN HÀ NỘI - CÔNG TY CỔ PHẦN DỊCH VỤ THƯƠNG MẠI TỔNG HỢP WINCOMMERCE</v>
          </cell>
          <cell r="C1370" t="str">
            <v/>
          </cell>
          <cell r="D1370" t="str">
            <v>Thành phố Hà Nội</v>
          </cell>
          <cell r="E1370" t="str">
            <v>Quận Ba Đình</v>
          </cell>
          <cell r="G1370" t="str">
            <v>HN008</v>
          </cell>
          <cell r="H1370" t="str">
            <v>Nguyễn Minh Sơn</v>
          </cell>
          <cell r="I1370" t="str">
            <v>MIENBAC;WIN</v>
          </cell>
          <cell r="J1370" t="str">
            <v/>
          </cell>
          <cell r="M1370" t="str">
            <v>Số 109,Trần Huy Liệu tổ dân phố 7A, P. Giảng Võ, Ba Đình, Hà Nội</v>
          </cell>
          <cell r="N1370">
            <v>60</v>
          </cell>
          <cell r="O1370" t="b">
            <v>0</v>
          </cell>
          <cell r="P1370" t="str">
            <v>C6 HÀ NỘI</v>
          </cell>
          <cell r="Q1370" t="str">
            <v>Miền Bắc</v>
          </cell>
          <cell r="R1370" t="str">
            <v>WIN</v>
          </cell>
        </row>
        <row r="1371">
          <cell r="A1371" t="str">
            <v>WIN-HNI-BTL-2753</v>
          </cell>
          <cell r="B1371" t="str">
            <v>CN HÀ NỘI - wincommerce</v>
          </cell>
          <cell r="C1371" t="str">
            <v/>
          </cell>
          <cell r="D1371" t="str">
            <v>Thành phố Hà Nội</v>
          </cell>
          <cell r="E1371" t="str">
            <v>Quận Bắc Từ Liêm</v>
          </cell>
          <cell r="G1371" t="str">
            <v>HN004</v>
          </cell>
          <cell r="H1371" t="str">
            <v>Hoàng Thanh Huy</v>
          </cell>
          <cell r="I1371" t="str">
            <v>MIENBAC;WIN</v>
          </cell>
          <cell r="J1371" t="str">
            <v/>
          </cell>
          <cell r="M1371" t="str">
            <v>Số 24 ngõ 1 phố Đỗ Nhuận, phường Xuân Đỉnh, quận Bắc Từ Liêm, HN</v>
          </cell>
          <cell r="N1371">
            <v>60</v>
          </cell>
          <cell r="O1371" t="b">
            <v>0</v>
          </cell>
          <cell r="P1371" t="str">
            <v>C6 HÀ NỘI</v>
          </cell>
          <cell r="Q1371" t="str">
            <v>Miền Bắc</v>
          </cell>
          <cell r="R1371" t="str">
            <v>WIN</v>
          </cell>
        </row>
        <row r="1372">
          <cell r="A1372" t="str">
            <v>WIN-HNI-HDG-2755</v>
          </cell>
          <cell r="B1372" t="str">
            <v>CN HÀ NỘI - wincommerce</v>
          </cell>
          <cell r="C1372" t="str">
            <v/>
          </cell>
          <cell r="D1372" t="str">
            <v>Thành phố Hà Nội</v>
          </cell>
          <cell r="E1372" t="str">
            <v>Quận Hà Đông</v>
          </cell>
          <cell r="G1372" t="str">
            <v>HN004</v>
          </cell>
          <cell r="H1372" t="str">
            <v>Hoàng Thanh Huy</v>
          </cell>
          <cell r="I1372" t="str">
            <v>MIENBAC;WIN</v>
          </cell>
          <cell r="J1372" t="str">
            <v/>
          </cell>
          <cell r="M1372" t="str">
            <v>Số 121-123 phố Tô Hiệu, phường Nguyễn Trãi, quận Hà Đông, Hà Nội</v>
          </cell>
          <cell r="N1372">
            <v>60</v>
          </cell>
          <cell r="O1372" t="b">
            <v>0</v>
          </cell>
          <cell r="P1372" t="str">
            <v>C6 HÀ NỘI</v>
          </cell>
          <cell r="Q1372" t="str">
            <v>Miền Bắc</v>
          </cell>
          <cell r="R1372" t="str">
            <v>WIN</v>
          </cell>
        </row>
        <row r="1373">
          <cell r="A1373" t="str">
            <v>WIN-HNI-THO-2756</v>
          </cell>
          <cell r="B1373" t="str">
            <v>CN HÀ NỘI - CÔNG TY CỔ PHẦN DỊCH VỤ THƯƠNG MẠI TỔNG HỢP WINCOMMERCE</v>
          </cell>
          <cell r="C1373" t="str">
            <v/>
          </cell>
          <cell r="D1373" t="str">
            <v>Thành phố Hà Nội</v>
          </cell>
          <cell r="E1373" t="str">
            <v>Quận Tây Hồ</v>
          </cell>
          <cell r="G1373" t="str">
            <v>HN008</v>
          </cell>
          <cell r="H1373" t="str">
            <v>Nguyễn Minh Sơn</v>
          </cell>
          <cell r="I1373" t="str">
            <v>MIENBAC;WIN</v>
          </cell>
          <cell r="J1373" t="str">
            <v/>
          </cell>
          <cell r="M1373" t="str">
            <v>Số 387 đường Thụy Khuê, P.Bưởi, Q.Tây Hồ, Hà Nội</v>
          </cell>
          <cell r="N1373">
            <v>60</v>
          </cell>
          <cell r="O1373" t="b">
            <v>0</v>
          </cell>
          <cell r="P1373" t="str">
            <v>C6 HÀ NỘI</v>
          </cell>
          <cell r="Q1373" t="str">
            <v>Miền Bắc</v>
          </cell>
          <cell r="R1373" t="str">
            <v>WIN</v>
          </cell>
        </row>
        <row r="1374">
          <cell r="A1374" t="str">
            <v>WIN-HNI-HBT-2758</v>
          </cell>
          <cell r="B1374" t="str">
            <v>CN HÀ NỘI - CÔNG TY CỔ PHẦN DỊCH VỤ THƯƠNG MẠI TỔNG HỢP WINCOMMERCE</v>
          </cell>
          <cell r="C1374" t="str">
            <v/>
          </cell>
          <cell r="D1374" t="str">
            <v>Thành phố Hà Nội</v>
          </cell>
          <cell r="E1374" t="str">
            <v>Quận Hai Bà Trưng</v>
          </cell>
          <cell r="G1374" t="str">
            <v>HN003</v>
          </cell>
          <cell r="H1374" t="str">
            <v>Nguyễn Văn Thạch</v>
          </cell>
          <cell r="I1374" t="str">
            <v>MIENBAC;WIN</v>
          </cell>
          <cell r="J1374" t="str">
            <v/>
          </cell>
          <cell r="M1374" t="str">
            <v>Số 167 đườngTrần Đại Nghĩa, phường Bách Khoa, quận Hai Bà Trưng, thành phố Hà Nội</v>
          </cell>
          <cell r="N1374">
            <v>60</v>
          </cell>
          <cell r="O1374" t="b">
            <v>0</v>
          </cell>
          <cell r="P1374" t="str">
            <v>C6 HÀ NỘI</v>
          </cell>
          <cell r="Q1374" t="str">
            <v>Miền Bắc</v>
          </cell>
          <cell r="R1374" t="str">
            <v>WIN</v>
          </cell>
        </row>
        <row r="1375">
          <cell r="A1375" t="str">
            <v>WIN-HNI-HBT-2759</v>
          </cell>
          <cell r="B1375" t="str">
            <v>CN HÀ NỘI - CÔNG TY CỔ PHẦN DỊCH VỤ THƯƠNG MẠI TỔNG HỢP WINCOMMERCE</v>
          </cell>
          <cell r="C1375" t="str">
            <v/>
          </cell>
          <cell r="D1375" t="str">
            <v>Thành phố Hà Nội</v>
          </cell>
          <cell r="E1375" t="str">
            <v>Quận Hai Bà Trưng</v>
          </cell>
          <cell r="G1375" t="str">
            <v>HN003</v>
          </cell>
          <cell r="H1375" t="str">
            <v>Nguyễn Văn Thạch</v>
          </cell>
          <cell r="I1375" t="str">
            <v>MIENBAC;WIN</v>
          </cell>
          <cell r="J1375" t="str">
            <v/>
          </cell>
          <cell r="M1375" t="str">
            <v>2 ngách E8/2 , phố Kim Ngưu, phường Quỳnh Mai, quận Hai Bà Trưng, Hà Nội</v>
          </cell>
          <cell r="N1375">
            <v>60</v>
          </cell>
          <cell r="O1375" t="b">
            <v>0</v>
          </cell>
          <cell r="P1375" t="str">
            <v>C6 HÀ NỘI</v>
          </cell>
          <cell r="Q1375" t="str">
            <v>Miền Bắc</v>
          </cell>
          <cell r="R1375" t="str">
            <v>WIN</v>
          </cell>
        </row>
        <row r="1376">
          <cell r="A1376" t="str">
            <v>WIN-HNI-NTL-2760</v>
          </cell>
          <cell r="B1376" t="str">
            <v>CN HÀ NỘI - CÔNG TY CỔ PHẦN DỊCH VỤ THƯƠNG MẠI TỔNG HỢP WINCOMMERCE</v>
          </cell>
          <cell r="C1376" t="str">
            <v/>
          </cell>
          <cell r="D1376" t="str">
            <v>Thành phố Hà Nội</v>
          </cell>
          <cell r="E1376" t="str">
            <v>Quận Nam Từ Liêm</v>
          </cell>
          <cell r="G1376" t="str">
            <v>HN004</v>
          </cell>
          <cell r="H1376" t="str">
            <v>Hoàng Thanh Huy</v>
          </cell>
          <cell r="I1376" t="str">
            <v>MIENBAC;WIN</v>
          </cell>
          <cell r="J1376" t="str">
            <v/>
          </cell>
          <cell r="M1376" t="str">
            <v>Toà Tây Hà Số 5/11 đường Tố Hữu, phường Trung Văn, quận Nam Từ Liêm, HN</v>
          </cell>
          <cell r="N1376">
            <v>60</v>
          </cell>
          <cell r="O1376" t="b">
            <v>0</v>
          </cell>
          <cell r="P1376" t="str">
            <v>C6 HÀ NỘI</v>
          </cell>
          <cell r="Q1376" t="str">
            <v>Miền Bắc</v>
          </cell>
          <cell r="R1376" t="str">
            <v>WIN</v>
          </cell>
        </row>
        <row r="1377">
          <cell r="A1377" t="str">
            <v>WIN-HNI-BTL-2761</v>
          </cell>
          <cell r="B1377" t="str">
            <v>CN HÀ NỘI - CÔNG TY CỔ PHẦN DỊCH VỤ THƯƠNG MẠI TỔNG HỢP WINCOMMERCE</v>
          </cell>
          <cell r="C1377" t="str">
            <v/>
          </cell>
          <cell r="D1377" t="str">
            <v>Thành phố Hà Nội</v>
          </cell>
          <cell r="E1377" t="str">
            <v>Quận Bắc Từ Liêm</v>
          </cell>
          <cell r="G1377" t="str">
            <v>HN004</v>
          </cell>
          <cell r="H1377" t="str">
            <v>Hoàng Thanh Huy</v>
          </cell>
          <cell r="I1377" t="str">
            <v>MIENBAC;WIN</v>
          </cell>
          <cell r="J1377" t="str">
            <v/>
          </cell>
          <cell r="M1377" t="str">
            <v>22A Đức Diễn, Phường Phúc Diễn, Quận Bắc Từ Liêm, TP. Hà Nội Việt Nam</v>
          </cell>
          <cell r="N1377">
            <v>60</v>
          </cell>
          <cell r="O1377" t="b">
            <v>0</v>
          </cell>
          <cell r="P1377" t="str">
            <v>C6 HÀ NỘI</v>
          </cell>
          <cell r="Q1377" t="str">
            <v>Miền Bắc</v>
          </cell>
          <cell r="R1377" t="str">
            <v>WIN</v>
          </cell>
        </row>
        <row r="1378">
          <cell r="A1378" t="str">
            <v>WIN-HNI-LBN-2762</v>
          </cell>
          <cell r="B1378" t="str">
            <v>CN HÀ NỘI - CÔNG TY CỔ PHẦN DỊCH VỤ THƯƠNG MẠI TỔNG HỢP WINCOMMERCE</v>
          </cell>
          <cell r="C1378" t="str">
            <v/>
          </cell>
          <cell r="D1378" t="str">
            <v>Thành phố Hà Nội</v>
          </cell>
          <cell r="E1378" t="str">
            <v>Quận Long Biên</v>
          </cell>
          <cell r="G1378" t="str">
            <v>HN003</v>
          </cell>
          <cell r="H1378" t="str">
            <v>Nguyễn Văn Thạch</v>
          </cell>
          <cell r="I1378" t="str">
            <v>MIENBAC;WIN</v>
          </cell>
          <cell r="J1378" t="str">
            <v/>
          </cell>
          <cell r="M1378" t="str">
            <v>Số 15 ngõ 68 phốTrung Hà, P. Ngọc Thụy, quận Long Biên, Hà Nội</v>
          </cell>
          <cell r="N1378">
            <v>60</v>
          </cell>
          <cell r="O1378" t="b">
            <v>0</v>
          </cell>
          <cell r="P1378" t="str">
            <v>C6 HÀ NỘI</v>
          </cell>
          <cell r="Q1378" t="str">
            <v>Miền Bắc</v>
          </cell>
          <cell r="R1378" t="str">
            <v>WIN</v>
          </cell>
        </row>
        <row r="1379">
          <cell r="A1379" t="str">
            <v>WIN-HNI-HMI-2763</v>
          </cell>
          <cell r="B1379" t="str">
            <v>CN HÀ NỘI - CÔNG TY CỔ PHẦN DỊCH VỤ THƯƠNG MẠI TỔNG HỢP WINCOMMERCE</v>
          </cell>
          <cell r="C1379" t="str">
            <v/>
          </cell>
          <cell r="D1379" t="str">
            <v>Thành phố Hà Nội</v>
          </cell>
          <cell r="E1379" t="str">
            <v>Quận Hoàng Mai</v>
          </cell>
          <cell r="G1379" t="str">
            <v>HN003</v>
          </cell>
          <cell r="H1379" t="str">
            <v>Nguyễn Văn Thạch</v>
          </cell>
          <cell r="I1379" t="str">
            <v>MIENBAC;WIN</v>
          </cell>
          <cell r="J1379" t="str">
            <v/>
          </cell>
          <cell r="M1379" t="str">
            <v>Số 179 phố Thịnh Liệt, phường Thịnh Liệt, quận Hoàng Mai, Hà Nội</v>
          </cell>
          <cell r="N1379">
            <v>60</v>
          </cell>
          <cell r="O1379" t="b">
            <v>0</v>
          </cell>
          <cell r="P1379" t="str">
            <v>C6 HÀ NỘI</v>
          </cell>
          <cell r="Q1379" t="str">
            <v>Miền Bắc</v>
          </cell>
          <cell r="R1379" t="str">
            <v>WIN</v>
          </cell>
        </row>
        <row r="1380">
          <cell r="A1380" t="str">
            <v>WIN-HNI-CGY-2767</v>
          </cell>
          <cell r="B1380" t="str">
            <v>WM+ HNI 31 ngõ 260 đường Cầu Giấy</v>
          </cell>
          <cell r="C1380" t="str">
            <v/>
          </cell>
          <cell r="D1380" t="str">
            <v>Thành phố Hà Nội</v>
          </cell>
          <cell r="E1380" t="str">
            <v>Quận Cầu Giấy</v>
          </cell>
          <cell r="G1380" t="str">
            <v>HN004</v>
          </cell>
          <cell r="H1380" t="str">
            <v>Hoàng Thanh Huy</v>
          </cell>
          <cell r="I1380" t="str">
            <v>MIENBAC;WIN</v>
          </cell>
          <cell r="J1380" t="str">
            <v/>
          </cell>
          <cell r="M1380" t="str">
            <v>Số 31 ngõ 260 đường Cầu Giấy, phường Quan Hoa, quận Cầu Giấy, thành phố Hà Nội</v>
          </cell>
          <cell r="N1380">
            <v>60</v>
          </cell>
          <cell r="O1380" t="b">
            <v>0</v>
          </cell>
          <cell r="P1380" t="str">
            <v>C6 HÀ NỘI</v>
          </cell>
          <cell r="Q1380" t="str">
            <v>Miền Bắc</v>
          </cell>
          <cell r="R1380" t="str">
            <v>WIN</v>
          </cell>
        </row>
        <row r="1381">
          <cell r="A1381" t="str">
            <v>WIN-HNI-BDH-2768</v>
          </cell>
          <cell r="B1381" t="str">
            <v>CN HÀ NỘI - CÔNG TY CỔ PHẦN DỊCH VỤ THƯƠNG MẠI TỔNG HỢP WINCOMMERCE</v>
          </cell>
          <cell r="C1381" t="str">
            <v/>
          </cell>
          <cell r="D1381" t="str">
            <v>Thành phố Hà Nội</v>
          </cell>
          <cell r="E1381" t="str">
            <v>Quận Ba Đình</v>
          </cell>
          <cell r="G1381" t="str">
            <v>HN008</v>
          </cell>
          <cell r="H1381" t="str">
            <v>Nguyễn Minh Sơn</v>
          </cell>
          <cell r="I1381" t="str">
            <v>MIENBAC;WIN</v>
          </cell>
          <cell r="J1381" t="str">
            <v/>
          </cell>
          <cell r="M1381" t="str">
            <v>Số 31 Tân Ấp, phường Phúc Xá, quận Ba Đình, Hà Nội</v>
          </cell>
          <cell r="N1381">
            <v>60</v>
          </cell>
          <cell r="O1381" t="b">
            <v>0</v>
          </cell>
          <cell r="P1381" t="str">
            <v>C6 HÀ NỘI</v>
          </cell>
          <cell r="Q1381" t="str">
            <v>Miền Bắc</v>
          </cell>
          <cell r="R1381" t="str">
            <v>WIN</v>
          </cell>
        </row>
        <row r="1382">
          <cell r="A1382" t="str">
            <v>WIN-HNI-HBT-2770</v>
          </cell>
          <cell r="B1382" t="str">
            <v>CN HÀ NỘI - CÔNG TY CỔ PHẦN DỊCH VỤ THƯƠNG MẠI TỔNG HỢP WINCOMMERCE</v>
          </cell>
          <cell r="C1382" t="str">
            <v/>
          </cell>
          <cell r="D1382" t="str">
            <v>Thành phố Hà Nội</v>
          </cell>
          <cell r="E1382" t="str">
            <v>Quận Hai Bà Trưng</v>
          </cell>
          <cell r="G1382" t="str">
            <v>HN003</v>
          </cell>
          <cell r="H1382" t="str">
            <v>Nguyễn Văn Thạch</v>
          </cell>
          <cell r="I1382" t="str">
            <v>MIENBAC;WIN</v>
          </cell>
          <cell r="J1382" t="str">
            <v/>
          </cell>
          <cell r="M1382" t="str">
            <v>Số 118 Ngõ Hòa Bình 7, phường Minh Khai, quận Hai Bà Trưng, Hà Nội</v>
          </cell>
          <cell r="N1382">
            <v>60</v>
          </cell>
          <cell r="O1382" t="b">
            <v>0</v>
          </cell>
          <cell r="P1382" t="str">
            <v>C6 HÀ NỘI</v>
          </cell>
          <cell r="Q1382" t="str">
            <v>Miền Bắc</v>
          </cell>
          <cell r="R1382" t="str">
            <v>WIN</v>
          </cell>
        </row>
        <row r="1383">
          <cell r="A1383" t="str">
            <v>WIN-HNI-DDA-2771</v>
          </cell>
          <cell r="B1383" t="str">
            <v>CN HÀ NỘI - CÔNG TY CỔ PHẦN DỊCH VỤ THƯƠNG MẠI TỔNG HỢP WINCOMMERCE</v>
          </cell>
          <cell r="C1383" t="str">
            <v/>
          </cell>
          <cell r="D1383" t="str">
            <v>Thành phố Hà Nội</v>
          </cell>
          <cell r="E1383" t="str">
            <v>Quận Đống Đa</v>
          </cell>
          <cell r="G1383" t="str">
            <v>HN003</v>
          </cell>
          <cell r="H1383" t="str">
            <v>Nguyễn Văn Thạch</v>
          </cell>
          <cell r="I1383" t="str">
            <v>MIENBAC;WIN</v>
          </cell>
          <cell r="J1383" t="str">
            <v/>
          </cell>
          <cell r="M1383" t="str">
            <v>Số 169 Đặng Tiến Đông, phường Trung Liệt, quận Đống Đa, Hà Nội</v>
          </cell>
          <cell r="N1383">
            <v>60</v>
          </cell>
          <cell r="O1383" t="b">
            <v>0</v>
          </cell>
          <cell r="P1383" t="str">
            <v>C6 HÀ NỘI</v>
          </cell>
          <cell r="Q1383" t="str">
            <v>Miền Bắc</v>
          </cell>
          <cell r="R1383" t="str">
            <v>WIN</v>
          </cell>
        </row>
        <row r="1384">
          <cell r="A1384" t="str">
            <v>WIN-HNI-HMI-2773</v>
          </cell>
          <cell r="B1384" t="str">
            <v>CN HÀ NỘI - CÔNG TY CỔ PHẦN DỊCH VỤ THƯƠNG MẠI TỔNG HỢP WINCOMMERCE</v>
          </cell>
          <cell r="C1384" t="str">
            <v/>
          </cell>
          <cell r="D1384" t="str">
            <v>Thành phố Hà Nội</v>
          </cell>
          <cell r="E1384" t="str">
            <v>Quận Hoàng Mai</v>
          </cell>
          <cell r="G1384" t="str">
            <v>HN003</v>
          </cell>
          <cell r="H1384" t="str">
            <v>Nguyễn Văn Thạch</v>
          </cell>
          <cell r="I1384" t="str">
            <v>MIENBAC;WIN</v>
          </cell>
          <cell r="J1384" t="str">
            <v/>
          </cell>
          <cell r="M1384" t="str">
            <v>86 Thanh Lân, phường Thanh Trì, quận Hoàng Mai, Hà Nội</v>
          </cell>
          <cell r="N1384">
            <v>60</v>
          </cell>
          <cell r="O1384" t="b">
            <v>0</v>
          </cell>
          <cell r="P1384" t="str">
            <v>C6 HÀ NỘI</v>
          </cell>
          <cell r="Q1384" t="str">
            <v>Miền Bắc</v>
          </cell>
          <cell r="R1384" t="str">
            <v>WIN</v>
          </cell>
        </row>
        <row r="1385">
          <cell r="A1385" t="str">
            <v>WIN-HNI-TXN-2775</v>
          </cell>
          <cell r="B1385" t="str">
            <v>CN HÀ NỘI - CÔNG TY CỔ PHẦN DỊCH VỤ THƯƠNG MẠI TỔNG HỢP WINCOMMERCE</v>
          </cell>
          <cell r="C1385" t="str">
            <v/>
          </cell>
          <cell r="D1385" t="str">
            <v>Thành phố Hà Nội</v>
          </cell>
          <cell r="E1385" t="str">
            <v>Quận Thanh Xuân</v>
          </cell>
          <cell r="G1385" t="str">
            <v>HN008</v>
          </cell>
          <cell r="H1385" t="str">
            <v>Nguyễn Minh Sơn</v>
          </cell>
          <cell r="I1385" t="str">
            <v>MIENBAC;WIN</v>
          </cell>
          <cell r="J1385" t="str">
            <v/>
          </cell>
          <cell r="M1385" t="str">
            <v>25I Ngõ 358 Bùi Xương Trạch, phường Khương Đình, quận Thanh Xuân, Hà Nội</v>
          </cell>
          <cell r="N1385">
            <v>60</v>
          </cell>
          <cell r="O1385" t="b">
            <v>0</v>
          </cell>
          <cell r="P1385" t="str">
            <v>C6 HÀ NỘI</v>
          </cell>
          <cell r="Q1385" t="str">
            <v>Miền Bắc</v>
          </cell>
          <cell r="R1385" t="str">
            <v>WIN</v>
          </cell>
        </row>
        <row r="1386">
          <cell r="A1386" t="str">
            <v>WIN-HNI-HBT-2776</v>
          </cell>
          <cell r="B1386" t="str">
            <v>CN HÀ NỘI - CÔNG TY CỔ PHẦN DỊCH VỤ THƯƠNG MẠI TỔNG HỢP WINCOMMERCE</v>
          </cell>
          <cell r="C1386" t="str">
            <v/>
          </cell>
          <cell r="D1386" t="str">
            <v>Thành phố Hà Nội</v>
          </cell>
          <cell r="E1386" t="str">
            <v>Quận Hai Bà Trưng</v>
          </cell>
          <cell r="G1386" t="str">
            <v>HN003</v>
          </cell>
          <cell r="H1386" t="str">
            <v>Nguyễn Văn Thạch</v>
          </cell>
          <cell r="I1386" t="str">
            <v>MIENBAC;WIN</v>
          </cell>
          <cell r="J1386" t="str">
            <v/>
          </cell>
          <cell r="M1386" t="str">
            <v>348 Lạc Trung, phường Vĩnh Tuy, quận Hai Bà Trưng, Hà Nội</v>
          </cell>
          <cell r="N1386">
            <v>60</v>
          </cell>
          <cell r="O1386" t="b">
            <v>0</v>
          </cell>
          <cell r="P1386" t="str">
            <v>C6 HÀ NỘI</v>
          </cell>
          <cell r="Q1386" t="str">
            <v>Miền Bắc</v>
          </cell>
          <cell r="R1386" t="str">
            <v>WIN</v>
          </cell>
        </row>
        <row r="1387">
          <cell r="A1387" t="str">
            <v>WIN-HNI-BDH-2777</v>
          </cell>
          <cell r="B1387" t="str">
            <v>CN HÀ NỘI - CÔNG TY CỔ PHẦN DỊCH VỤ THƯƠNG MẠI TỔNG HỢP WINCOMMERCE</v>
          </cell>
          <cell r="C1387" t="str">
            <v/>
          </cell>
          <cell r="D1387" t="str">
            <v>Thành phố Hà Nội</v>
          </cell>
          <cell r="E1387" t="str">
            <v>Quận Ba Đình</v>
          </cell>
          <cell r="G1387" t="str">
            <v>HN008</v>
          </cell>
          <cell r="H1387" t="str">
            <v>Nguyễn Minh Sơn</v>
          </cell>
          <cell r="I1387" t="str">
            <v>MIENBAC;WIN</v>
          </cell>
          <cell r="J1387" t="str">
            <v/>
          </cell>
          <cell r="M1387" t="str">
            <v>575 La Thành, phường Thành Công, quận Ba Đình, Hà Nội</v>
          </cell>
          <cell r="N1387">
            <v>60</v>
          </cell>
          <cell r="O1387" t="b">
            <v>0</v>
          </cell>
          <cell r="P1387" t="str">
            <v>C6 HÀ NỘI</v>
          </cell>
          <cell r="Q1387" t="str">
            <v>Miền Bắc</v>
          </cell>
          <cell r="R1387" t="str">
            <v>WIN</v>
          </cell>
        </row>
        <row r="1388">
          <cell r="A1388" t="str">
            <v>WIN-HNI-DDA-2781</v>
          </cell>
          <cell r="B1388" t="str">
            <v>CN HÀ NỘI - CÔNG TY CỔ PHẦN DỊCH VỤ THƯƠNG MẠI TỔNG HỢP WINCOMMERCE</v>
          </cell>
          <cell r="C1388" t="str">
            <v/>
          </cell>
          <cell r="D1388" t="str">
            <v>Thành phố Hà Nội</v>
          </cell>
          <cell r="E1388" t="str">
            <v>Quận Đống Đa</v>
          </cell>
          <cell r="G1388" t="str">
            <v>HN003</v>
          </cell>
          <cell r="H1388" t="str">
            <v>Nguyễn Văn Thạch</v>
          </cell>
          <cell r="I1388" t="str">
            <v>MIENBAC;WIN</v>
          </cell>
          <cell r="J1388" t="str">
            <v/>
          </cell>
          <cell r="M1388" t="str">
            <v>Số 44 ngõ 81 phố Đặng Văn Ngữ, phường Trung Tự, quận Đống Đa, Hà Nội</v>
          </cell>
          <cell r="N1388">
            <v>60</v>
          </cell>
          <cell r="O1388" t="b">
            <v>0</v>
          </cell>
          <cell r="P1388" t="str">
            <v>C6 HÀ NỘI</v>
          </cell>
          <cell r="Q1388" t="str">
            <v>Miền Bắc</v>
          </cell>
          <cell r="R1388" t="str">
            <v>WIN</v>
          </cell>
        </row>
        <row r="1389">
          <cell r="A1389" t="str">
            <v>WIN-HNI-DDA-2782</v>
          </cell>
          <cell r="B1389" t="str">
            <v>CN HÀ NỘI - CÔNG TY CỔ PHẦN DỊCH VỤ THƯƠNG MẠI TỔNG HỢP WINCOMMERCE</v>
          </cell>
          <cell r="C1389" t="str">
            <v/>
          </cell>
          <cell r="D1389" t="str">
            <v>Thành phố Hà Nội</v>
          </cell>
          <cell r="E1389" t="str">
            <v>Quận Đống Đa</v>
          </cell>
          <cell r="G1389" t="str">
            <v>HN008</v>
          </cell>
          <cell r="H1389" t="str">
            <v>Nguyễn Minh Sơn</v>
          </cell>
          <cell r="I1389" t="str">
            <v>MIENBAC;WIN</v>
          </cell>
          <cell r="J1389" t="str">
            <v/>
          </cell>
          <cell r="M1389" t="str">
            <v>Số 1132 đường Láng, phường Láng Thượng, quận Đống Đa, Hà Nội</v>
          </cell>
          <cell r="N1389">
            <v>60</v>
          </cell>
          <cell r="O1389" t="b">
            <v>0</v>
          </cell>
          <cell r="P1389" t="str">
            <v>C6 HÀ NỘI</v>
          </cell>
          <cell r="Q1389" t="str">
            <v>Miền Bắc</v>
          </cell>
          <cell r="R1389" t="str">
            <v>WIN</v>
          </cell>
        </row>
        <row r="1390">
          <cell r="A1390" t="str">
            <v>WIN-HNI-THO-2785</v>
          </cell>
          <cell r="B1390" t="str">
            <v>CN HÀ NỘI - CÔNG TY CỔ PHẦN DỊCH VỤ THƯƠNG MẠI TỔNG HỢP WINCOMMERCE</v>
          </cell>
          <cell r="C1390" t="str">
            <v/>
          </cell>
          <cell r="D1390" t="str">
            <v>Thành phố Hà Nội</v>
          </cell>
          <cell r="E1390" t="str">
            <v>Quận Tây Hồ</v>
          </cell>
          <cell r="G1390" t="str">
            <v>HN003</v>
          </cell>
          <cell r="H1390" t="str">
            <v>Nguyễn Văn Thạch</v>
          </cell>
          <cell r="I1390" t="str">
            <v>MIENBAC;WIN</v>
          </cell>
          <cell r="J1390" t="str">
            <v/>
          </cell>
          <cell r="M1390" t="str">
            <v>Số 175 phố An Dương, phường Yên Phụ, quận Tây Hồ, Hà Nội</v>
          </cell>
          <cell r="N1390">
            <v>60</v>
          </cell>
          <cell r="O1390" t="b">
            <v>0</v>
          </cell>
          <cell r="P1390" t="str">
            <v>C6 HÀ NỘI</v>
          </cell>
          <cell r="Q1390" t="str">
            <v>Miền Bắc</v>
          </cell>
          <cell r="R1390" t="str">
            <v>WIN</v>
          </cell>
        </row>
        <row r="1391">
          <cell r="A1391" t="str">
            <v>WIN-HNI-LBN-2790</v>
          </cell>
          <cell r="B1391" t="str">
            <v>CN HÀ NỘI - CÔNG TY CỔ PHẦN DỊCH VỤ THƯƠNG MẠI TỔNG HỢP WINCOMMERCE</v>
          </cell>
          <cell r="C1391" t="str">
            <v/>
          </cell>
          <cell r="D1391" t="str">
            <v>Thành phố Hà Nội</v>
          </cell>
          <cell r="E1391" t="str">
            <v>Quận Long Biên</v>
          </cell>
          <cell r="G1391" t="str">
            <v>HN003</v>
          </cell>
          <cell r="H1391" t="str">
            <v>Nguyễn Văn Thạch</v>
          </cell>
          <cell r="I1391" t="str">
            <v>MIENBAC;WIN</v>
          </cell>
          <cell r="J1391" t="str">
            <v/>
          </cell>
          <cell r="M1391" t="str">
            <v>Số 166 Ái Mộ, phường Bồ Đề, quận Long Biên, Hà Nội</v>
          </cell>
          <cell r="N1391">
            <v>60</v>
          </cell>
          <cell r="O1391" t="b">
            <v>0</v>
          </cell>
          <cell r="P1391" t="str">
            <v>C6 HÀ NỘI</v>
          </cell>
          <cell r="Q1391" t="str">
            <v>Miền Bắc</v>
          </cell>
          <cell r="R1391" t="str">
            <v>WIN</v>
          </cell>
        </row>
        <row r="1392">
          <cell r="A1392" t="str">
            <v>WIN-HNI-HBT-2792</v>
          </cell>
          <cell r="B1392" t="str">
            <v>CN HÀ NỘI - CÔNG TY CỔ PHẦN DỊCH VỤ THƯƠNG MẠI TỔNG HỢP WINCOMMERCE</v>
          </cell>
          <cell r="C1392" t="str">
            <v/>
          </cell>
          <cell r="D1392" t="str">
            <v>Thành phố Hà Nội</v>
          </cell>
          <cell r="E1392" t="str">
            <v>Quận Hai Bà Trưng</v>
          </cell>
          <cell r="G1392" t="str">
            <v>HN003</v>
          </cell>
          <cell r="H1392" t="str">
            <v>Nguyễn Văn Thạch</v>
          </cell>
          <cell r="I1392" t="str">
            <v>MIENBAC;WIN</v>
          </cell>
          <cell r="J1392" t="str">
            <v/>
          </cell>
          <cell r="M1392" t="str">
            <v>Số 38 Đê Tô Hoàng, phường Cầu Dền, quận Hai Bà Trưng, Hà Nội</v>
          </cell>
          <cell r="N1392">
            <v>60</v>
          </cell>
          <cell r="O1392" t="b">
            <v>0</v>
          </cell>
          <cell r="P1392" t="str">
            <v>C6 HÀ NỘI</v>
          </cell>
          <cell r="Q1392" t="str">
            <v>Miền Bắc</v>
          </cell>
          <cell r="R1392" t="str">
            <v>WIN</v>
          </cell>
        </row>
        <row r="1393">
          <cell r="A1393" t="str">
            <v>WIN-HNI-LBN-2795</v>
          </cell>
          <cell r="B1393" t="str">
            <v>CN HÀ NỘI - CÔNG TY CỔ PHẦN DỊCH VỤ THƯƠNG MẠI TỔNG HỢP WINCOMMERCE</v>
          </cell>
          <cell r="C1393" t="str">
            <v/>
          </cell>
          <cell r="D1393" t="str">
            <v>Thành phố Hà Nội</v>
          </cell>
          <cell r="E1393" t="str">
            <v>Quận Long Biên</v>
          </cell>
          <cell r="G1393" t="str">
            <v>HN003</v>
          </cell>
          <cell r="H1393" t="str">
            <v>Nguyễn Văn Thạch</v>
          </cell>
          <cell r="I1393" t="str">
            <v>MIENBAC;WIN</v>
          </cell>
          <cell r="J1393" t="str">
            <v/>
          </cell>
          <cell r="M1393" t="str">
            <v>Nhà 1, tổ 7, khu đấu giá Giang Biên, phường Giang Biên, quận Long Biên, Hà Nội</v>
          </cell>
          <cell r="N1393">
            <v>60</v>
          </cell>
          <cell r="O1393" t="b">
            <v>0</v>
          </cell>
          <cell r="P1393" t="str">
            <v>C6 HÀ NỘI</v>
          </cell>
          <cell r="Q1393" t="str">
            <v>Miền Bắc</v>
          </cell>
          <cell r="R1393" t="str">
            <v>WIN</v>
          </cell>
        </row>
        <row r="1394">
          <cell r="A1394" t="str">
            <v>WIN-HNI-LBN-2796</v>
          </cell>
          <cell r="B1394" t="str">
            <v>CN HÀ NỘI - CÔNG TY CỔ PHẦN DỊCH VỤ THƯƠNG MẠI TỔNG HỢP WINCOMMERCE</v>
          </cell>
          <cell r="C1394" t="str">
            <v/>
          </cell>
          <cell r="D1394" t="str">
            <v>Thành phố Hà Nội</v>
          </cell>
          <cell r="E1394" t="str">
            <v>Quận Long Biên</v>
          </cell>
          <cell r="G1394" t="str">
            <v>HN003</v>
          </cell>
          <cell r="H1394" t="str">
            <v>Nguyễn Văn Thạch</v>
          </cell>
          <cell r="I1394" t="str">
            <v>MIENBAC;WIN</v>
          </cell>
          <cell r="J1394" t="str">
            <v/>
          </cell>
          <cell r="M1394" t="str">
            <v>Số 8 nhà 01B Đô thị mới Sài Đồng, phường Phúc Đồng, quận Long Biên, Hà Nội</v>
          </cell>
          <cell r="N1394">
            <v>60</v>
          </cell>
          <cell r="O1394" t="b">
            <v>0</v>
          </cell>
          <cell r="P1394" t="str">
            <v>C6 HÀ NỘI</v>
          </cell>
          <cell r="Q1394" t="str">
            <v>Miền Bắc</v>
          </cell>
          <cell r="R1394" t="str">
            <v>WIN</v>
          </cell>
        </row>
        <row r="1395">
          <cell r="A1395" t="str">
            <v>WIN-HNI-GLM-2797</v>
          </cell>
          <cell r="B1395" t="str">
            <v>CN HÀ NỘI - Wincommerce</v>
          </cell>
          <cell r="C1395" t="str">
            <v/>
          </cell>
          <cell r="D1395" t="str">
            <v>Thành phố Hà Nội</v>
          </cell>
          <cell r="E1395" t="str">
            <v>Huyện Gia Lâm</v>
          </cell>
          <cell r="G1395" t="str">
            <v>HN008</v>
          </cell>
          <cell r="H1395" t="str">
            <v>Nguyễn Minh Sơn</v>
          </cell>
          <cell r="I1395" t="str">
            <v>MIENBAC;WIN</v>
          </cell>
          <cell r="J1395" t="str">
            <v/>
          </cell>
          <cell r="M1395" t="str">
            <v>Số 42, phố Sủi, xã Phú Thị, huyện Gia Lâm, Hà Nội</v>
          </cell>
          <cell r="N1395">
            <v>60</v>
          </cell>
          <cell r="O1395" t="b">
            <v>0</v>
          </cell>
          <cell r="P1395" t="str">
            <v>C6 HÀ NỘI</v>
          </cell>
          <cell r="Q1395" t="str">
            <v>Miền Bắc</v>
          </cell>
          <cell r="R1395" t="str">
            <v>WIN</v>
          </cell>
        </row>
        <row r="1396">
          <cell r="A1396" t="str">
            <v>WIN-HNI-LBN-2798</v>
          </cell>
          <cell r="B1396" t="str">
            <v>CN HÀ NỘI - CÔNG TY CỔ PHẦN DỊCH VỤ THƯƠNG MẠI TỔNG HỢP WINCOMMERCE</v>
          </cell>
          <cell r="C1396" t="str">
            <v/>
          </cell>
          <cell r="D1396" t="str">
            <v>Thành phố Hà Nội</v>
          </cell>
          <cell r="E1396" t="str">
            <v>Quận Long Biên</v>
          </cell>
          <cell r="G1396" t="str">
            <v>HN003</v>
          </cell>
          <cell r="H1396" t="str">
            <v>Nguyễn Văn Thạch</v>
          </cell>
          <cell r="I1396" t="str">
            <v>MIENBAC;WIN</v>
          </cell>
          <cell r="J1396" t="str">
            <v/>
          </cell>
          <cell r="M1396" t="str">
            <v>Số 207, phố Đức Giang, phường Thượng Thanh, quận Long Biên, Hà Nội</v>
          </cell>
          <cell r="N1396">
            <v>60</v>
          </cell>
          <cell r="O1396" t="b">
            <v>0</v>
          </cell>
          <cell r="P1396" t="str">
            <v>C6 HÀ NỘI</v>
          </cell>
          <cell r="Q1396" t="str">
            <v>Miền Bắc</v>
          </cell>
          <cell r="R1396" t="str">
            <v>WIN</v>
          </cell>
        </row>
        <row r="1397">
          <cell r="A1397" t="str">
            <v>WIN-HNI-HMI-2799</v>
          </cell>
          <cell r="B1397" t="str">
            <v>CN HÀ NỘI - CÔNG TY CỔ PHẦN DỊCH VỤ THƯƠNG MẠI TỔNG HỢP WINCOMMERCE</v>
          </cell>
          <cell r="C1397" t="str">
            <v/>
          </cell>
          <cell r="D1397" t="str">
            <v>Thành phố Hà Nội</v>
          </cell>
          <cell r="E1397" t="str">
            <v>Quận Hoàng Mai</v>
          </cell>
          <cell r="G1397" t="str">
            <v>HN003</v>
          </cell>
          <cell r="H1397" t="str">
            <v>Nguyễn Văn Thạch</v>
          </cell>
          <cell r="I1397" t="str">
            <v>MIENBAC;WIN</v>
          </cell>
          <cell r="J1397" t="str">
            <v/>
          </cell>
          <cell r="M1397" t="str">
            <v>Số 120A Nguyễn An Ninh, phường Tương Mai, quận Hoàng Mai, Hà Nội</v>
          </cell>
          <cell r="N1397">
            <v>60</v>
          </cell>
          <cell r="O1397" t="b">
            <v>0</v>
          </cell>
          <cell r="P1397" t="str">
            <v>C6 HÀ NỘI</v>
          </cell>
          <cell r="Q1397" t="str">
            <v>Miền Bắc</v>
          </cell>
          <cell r="R1397" t="str">
            <v>WIN</v>
          </cell>
        </row>
        <row r="1398">
          <cell r="A1398" t="str">
            <v>WIN-HNI-HMI-2801</v>
          </cell>
          <cell r="B1398" t="str">
            <v>CN HÀ NỘI - CÔNG TY CỔ PHẦN DỊCH VỤ THƯƠNG MẠI TỔNG HỢP WINCOMMERCE</v>
          </cell>
          <cell r="C1398" t="str">
            <v/>
          </cell>
          <cell r="D1398" t="str">
            <v>Thành phố Hà Nội</v>
          </cell>
          <cell r="E1398" t="str">
            <v>Quận Hoàng Mai</v>
          </cell>
          <cell r="G1398" t="str">
            <v>HN003</v>
          </cell>
          <cell r="H1398" t="str">
            <v>Nguyễn Văn Thạch</v>
          </cell>
          <cell r="I1398" t="str">
            <v>MIENBAC;WIN</v>
          </cell>
          <cell r="J1398" t="str">
            <v/>
          </cell>
          <cell r="M1398" t="str">
            <v>Số 261 phố Tân Mai, phường Tân Mai, quận Hoàng Mai, Hà Nội</v>
          </cell>
          <cell r="N1398">
            <v>60</v>
          </cell>
          <cell r="O1398" t="b">
            <v>0</v>
          </cell>
          <cell r="P1398" t="str">
            <v>C6 HÀ NỘI</v>
          </cell>
          <cell r="Q1398" t="str">
            <v>Miền Bắc</v>
          </cell>
          <cell r="R1398" t="str">
            <v>WIN</v>
          </cell>
        </row>
        <row r="1399">
          <cell r="A1399" t="str">
            <v>WIN-HNI-THO-2802</v>
          </cell>
          <cell r="B1399" t="str">
            <v>CN HÀ NỘI - CÔNG TY CỔ PHẦN DỊCH VỤ THƯƠNG MẠI TỔNG HỢP WINCOMMERCE</v>
          </cell>
          <cell r="C1399" t="str">
            <v/>
          </cell>
          <cell r="D1399" t="str">
            <v>Thành phố Hà Nội</v>
          </cell>
          <cell r="E1399" t="str">
            <v>Quận Tây Hồ</v>
          </cell>
          <cell r="G1399" t="str">
            <v>HN008</v>
          </cell>
          <cell r="H1399" t="str">
            <v>Nguyễn Minh Sơn</v>
          </cell>
          <cell r="I1399" t="str">
            <v>MIENBAC;WIN</v>
          </cell>
          <cell r="J1399" t="str">
            <v/>
          </cell>
          <cell r="M1399" t="str">
            <v>Số 31, ngõ 310 đường Nghi Tàm, phường Yên Phụ, quận Tây Hồ, Hà Nội</v>
          </cell>
          <cell r="N1399">
            <v>60</v>
          </cell>
          <cell r="O1399" t="b">
            <v>0</v>
          </cell>
          <cell r="P1399" t="str">
            <v>C6 HÀ NỘI</v>
          </cell>
          <cell r="Q1399" t="str">
            <v>Miền Bắc</v>
          </cell>
          <cell r="R1399" t="str">
            <v>WIN</v>
          </cell>
        </row>
        <row r="1400">
          <cell r="A1400" t="str">
            <v>WIN-HNI-LBN-2803</v>
          </cell>
          <cell r="B1400" t="str">
            <v>CN HÀ NỘI - CÔNG TY CỔ PHẦN DỊCH VỤ THƯƠNG MẠI TỔNG HỢP WINCOMMERCE</v>
          </cell>
          <cell r="C1400" t="str">
            <v/>
          </cell>
          <cell r="D1400" t="str">
            <v>Thành phố Hà Nội</v>
          </cell>
          <cell r="E1400" t="str">
            <v>Quận Long Biên</v>
          </cell>
          <cell r="G1400" t="str">
            <v>HN003</v>
          </cell>
          <cell r="H1400" t="str">
            <v>Nguyễn Văn Thạch</v>
          </cell>
          <cell r="I1400" t="str">
            <v>MIENBAC;WIN</v>
          </cell>
          <cell r="J1400" t="str">
            <v/>
          </cell>
          <cell r="M1400" t="str">
            <v>Số 528 ngõ 528 phố Ngô Gia Tự, phường Đức Giang, quận Long Biên, Hà Nội</v>
          </cell>
          <cell r="N1400">
            <v>60</v>
          </cell>
          <cell r="O1400" t="b">
            <v>0</v>
          </cell>
          <cell r="P1400" t="str">
            <v>C6 HÀ NỘI</v>
          </cell>
          <cell r="Q1400" t="str">
            <v>Miền Bắc</v>
          </cell>
          <cell r="R1400" t="str">
            <v>WIN</v>
          </cell>
        </row>
        <row r="1401">
          <cell r="A1401" t="str">
            <v>WIN-HNI-HDG-2804</v>
          </cell>
          <cell r="B1401" t="str">
            <v>CN HÀ NỘI - wincommerce</v>
          </cell>
          <cell r="C1401" t="str">
            <v/>
          </cell>
          <cell r="D1401" t="str">
            <v>Thành phố Hà Nội</v>
          </cell>
          <cell r="E1401" t="str">
            <v>Quận Hà Đông</v>
          </cell>
          <cell r="G1401" t="str">
            <v>HN004</v>
          </cell>
          <cell r="H1401" t="str">
            <v>Hoàng Thanh Huy</v>
          </cell>
          <cell r="I1401" t="str">
            <v>MIENBAC;WIN</v>
          </cell>
          <cell r="J1401" t="str">
            <v/>
          </cell>
          <cell r="M1401" t="str">
            <v>LK 16-19 Khu đô thị Ngô Thì Nhậm, phường La Khê, quận Hà Đông, Hà Nội</v>
          </cell>
          <cell r="N1401">
            <v>60</v>
          </cell>
          <cell r="O1401" t="b">
            <v>0</v>
          </cell>
          <cell r="P1401" t="str">
            <v>C6 HÀ NỘI</v>
          </cell>
          <cell r="Q1401" t="str">
            <v>Miền Bắc</v>
          </cell>
          <cell r="R1401" t="str">
            <v>WIN</v>
          </cell>
        </row>
        <row r="1402">
          <cell r="A1402" t="str">
            <v>WIN-HNI-HKM-2806</v>
          </cell>
          <cell r="B1402" t="str">
            <v>CN HÀ NỘI - CÔNG TY CỔ PHẦN DỊCH VỤ THƯƠNG MẠI TỔNG HỢP WINCOMMERCE</v>
          </cell>
          <cell r="C1402" t="str">
            <v/>
          </cell>
          <cell r="D1402" t="str">
            <v>Thành phố Hà Nội</v>
          </cell>
          <cell r="E1402" t="str">
            <v>Quận Hoàn Kiếm</v>
          </cell>
          <cell r="G1402" t="str">
            <v>HN008</v>
          </cell>
          <cell r="H1402" t="str">
            <v>Nguyễn Minh Sơn</v>
          </cell>
          <cell r="I1402" t="str">
            <v>MIENBAC;WIN</v>
          </cell>
          <cell r="J1402" t="str">
            <v/>
          </cell>
          <cell r="M1402" t="str">
            <v>Số 3, phố Hàng Bút, phường Hàng Bồ, quận Hoàn Kiếm, Hà Nội</v>
          </cell>
          <cell r="N1402">
            <v>60</v>
          </cell>
          <cell r="O1402" t="b">
            <v>0</v>
          </cell>
          <cell r="P1402" t="str">
            <v>C6 HÀ NỘI</v>
          </cell>
          <cell r="Q1402" t="str">
            <v>Miền Bắc</v>
          </cell>
          <cell r="R1402" t="str">
            <v>WIN</v>
          </cell>
        </row>
        <row r="1403">
          <cell r="A1403" t="str">
            <v>WIN-HNI-HMI-2807</v>
          </cell>
          <cell r="B1403" t="str">
            <v>CN HÀ NỘI - CÔNG TY CỔ PHẦN DỊCH VỤ THƯƠNG MẠI TỔNG HỢP WINCOMMERCE</v>
          </cell>
          <cell r="C1403" t="str">
            <v/>
          </cell>
          <cell r="D1403" t="str">
            <v>Thành phố Hà Nội</v>
          </cell>
          <cell r="E1403" t="str">
            <v>Quận Hoàng Mai</v>
          </cell>
          <cell r="G1403" t="str">
            <v>HN003</v>
          </cell>
          <cell r="H1403" t="str">
            <v>Nguyễn Văn Thạch</v>
          </cell>
          <cell r="I1403" t="str">
            <v>MIENBAC;WIN</v>
          </cell>
          <cell r="J1403" t="str">
            <v/>
          </cell>
          <cell r="M1403" t="str">
            <v>Số 9 ngõ 293 đường Tam Trinh, phường Hoàng Văn Thụ, quận Hoàng Mai, Hà Nội</v>
          </cell>
          <cell r="N1403">
            <v>60</v>
          </cell>
          <cell r="O1403" t="b">
            <v>0</v>
          </cell>
          <cell r="P1403" t="str">
            <v>C6 HÀ NỘI</v>
          </cell>
          <cell r="Q1403" t="str">
            <v>Miền Bắc</v>
          </cell>
          <cell r="R1403" t="str">
            <v>WIN</v>
          </cell>
        </row>
        <row r="1404">
          <cell r="A1404" t="str">
            <v>WIN-HNI-BDH-2808</v>
          </cell>
          <cell r="B1404" t="str">
            <v>CN HÀ NỘI - CÔNG TY CỔ PHẦN DỊCH VỤ THƯƠNG MẠI TỔNG HỢP WINCOMMERCE</v>
          </cell>
          <cell r="C1404" t="str">
            <v/>
          </cell>
          <cell r="D1404" t="str">
            <v>Thành phố Hà Nội</v>
          </cell>
          <cell r="E1404" t="str">
            <v>Quận Ba Đình</v>
          </cell>
          <cell r="G1404" t="str">
            <v>HN004</v>
          </cell>
          <cell r="H1404" t="str">
            <v>Hoàng Thanh Huy</v>
          </cell>
          <cell r="I1404" t="str">
            <v>MIENBAC;WIN</v>
          </cell>
          <cell r="J1404" t="str">
            <v/>
          </cell>
          <cell r="M1404" t="str">
            <v>Số 27 phố Phạm Hồng Thái, phường Trúc Bạch, quận Ba Đình, Hà Nội</v>
          </cell>
          <cell r="N1404">
            <v>60</v>
          </cell>
          <cell r="O1404" t="b">
            <v>0</v>
          </cell>
          <cell r="P1404" t="str">
            <v>C6 HÀ NỘI</v>
          </cell>
          <cell r="Q1404" t="str">
            <v>Miền Bắc</v>
          </cell>
          <cell r="R1404" t="str">
            <v>WIN</v>
          </cell>
        </row>
        <row r="1405">
          <cell r="A1405" t="str">
            <v>WIN-HNI-BTL-2810</v>
          </cell>
          <cell r="B1405" t="str">
            <v>CN HÀ NỘI - CÔNG TY CỔ PHẦN DỊCH VỤ THƯƠNG MẠI TỔNG HỢP WINCOMMERCE</v>
          </cell>
          <cell r="C1405" t="str">
            <v/>
          </cell>
          <cell r="D1405" t="str">
            <v>Thành phố Hà Nội</v>
          </cell>
          <cell r="E1405" t="str">
            <v>Quận Bắc Từ Liêm</v>
          </cell>
          <cell r="G1405" t="str">
            <v>HN004</v>
          </cell>
          <cell r="H1405" t="str">
            <v>Hoàng Thanh Huy</v>
          </cell>
          <cell r="I1405" t="str">
            <v>MIENBAC;WIN</v>
          </cell>
          <cell r="J1405" t="str">
            <v/>
          </cell>
          <cell r="M1405" t="str">
            <v>"Nhà 2B, ngõ 361 Phạm Văn Đồng, tổ dân phố Hoàng Bẩy, 
phường Cổ Nhuế 1, quận Bắc Từ Liêm, Hà Nội"</v>
          </cell>
          <cell r="N1405">
            <v>60</v>
          </cell>
          <cell r="O1405" t="b">
            <v>0</v>
          </cell>
          <cell r="P1405" t="str">
            <v>C6 HÀ NỘI</v>
          </cell>
          <cell r="Q1405" t="str">
            <v>Miền Bắc</v>
          </cell>
          <cell r="R1405" t="str">
            <v>WIN</v>
          </cell>
        </row>
        <row r="1406">
          <cell r="A1406" t="str">
            <v>WIN-HNI-HMI-2811</v>
          </cell>
          <cell r="B1406" t="str">
            <v>CN HÀ NỘI - CÔNG TY CỔ PHẦN DỊCH VỤ THƯƠNG MẠI TỔNG HỢP WINCOMMERCE</v>
          </cell>
          <cell r="C1406" t="str">
            <v/>
          </cell>
          <cell r="D1406" t="str">
            <v>Thành phố Hà Nội</v>
          </cell>
          <cell r="E1406" t="str">
            <v>Quận Hoàng Mai</v>
          </cell>
          <cell r="G1406" t="str">
            <v>HN003</v>
          </cell>
          <cell r="H1406" t="str">
            <v>Nguyễn Văn Thạch</v>
          </cell>
          <cell r="I1406" t="str">
            <v>MIENBAC;WIN</v>
          </cell>
          <cell r="J1406" t="str">
            <v/>
          </cell>
          <cell r="M1406" t="str">
            <v>Số 402 đường Kim Giang, phường Đại Kim, quận Hoàng Mai, Hà Nội</v>
          </cell>
          <cell r="N1406">
            <v>60</v>
          </cell>
          <cell r="O1406" t="b">
            <v>0</v>
          </cell>
          <cell r="P1406" t="str">
            <v>C6 HÀ NỘI</v>
          </cell>
          <cell r="Q1406" t="str">
            <v>Miền Bắc</v>
          </cell>
          <cell r="R1406" t="str">
            <v>WIN</v>
          </cell>
        </row>
        <row r="1407">
          <cell r="A1407" t="str">
            <v>WIN-HNI-CGY-2812</v>
          </cell>
          <cell r="B1407" t="str">
            <v>CN HÀ NỘI - CÔNG TY CỔ PHẦN DỊCH VỤ THƯƠNG MẠI TỔNG HỢP WINCOMMERCE</v>
          </cell>
          <cell r="C1407" t="str">
            <v/>
          </cell>
          <cell r="D1407" t="str">
            <v>Thành phố Hà Nội</v>
          </cell>
          <cell r="E1407" t="str">
            <v>Quận Cầu Giấy</v>
          </cell>
          <cell r="G1407" t="str">
            <v>HN004</v>
          </cell>
          <cell r="H1407" t="str">
            <v>Hoàng Thanh Huy</v>
          </cell>
          <cell r="I1407" t="str">
            <v>MIENBAC;WIN</v>
          </cell>
          <cell r="J1407" t="str">
            <v/>
          </cell>
          <cell r="M1407" t="str">
            <v>Số 27 ngõ 165 đường Xuân Thủy, phường Dịch Vọng Hậu, quận Cầu Giấy, Hà Nội</v>
          </cell>
          <cell r="N1407">
            <v>60</v>
          </cell>
          <cell r="O1407" t="b">
            <v>0</v>
          </cell>
          <cell r="P1407" t="str">
            <v>C6 HÀ NỘI</v>
          </cell>
          <cell r="Q1407" t="str">
            <v>Miền Bắc</v>
          </cell>
          <cell r="R1407" t="str">
            <v>WIN</v>
          </cell>
        </row>
        <row r="1408">
          <cell r="A1408" t="str">
            <v>WIN-HNI-DDA-2814</v>
          </cell>
          <cell r="B1408" t="str">
            <v>CN HÀ NỘI - CÔNG TY CỔ PHẦN DỊCH VỤ THƯƠNG MẠI TỔNG HỢP WINCOMMERCE</v>
          </cell>
          <cell r="C1408" t="str">
            <v/>
          </cell>
          <cell r="D1408" t="str">
            <v>Thành phố Hà Nội</v>
          </cell>
          <cell r="E1408" t="str">
            <v>Quận Đống Đa</v>
          </cell>
          <cell r="G1408" t="str">
            <v>HN003</v>
          </cell>
          <cell r="H1408" t="str">
            <v>Nguyễn Văn Thạch</v>
          </cell>
          <cell r="I1408" t="str">
            <v>MIENBAC;WIN</v>
          </cell>
          <cell r="J1408" t="str">
            <v/>
          </cell>
          <cell r="M1408" t="str">
            <v>Số 116 đường Đê La Thành, phường Phương Liên, quận Đống Đa, Hà Nội</v>
          </cell>
          <cell r="N1408">
            <v>60</v>
          </cell>
          <cell r="O1408" t="b">
            <v>0</v>
          </cell>
          <cell r="P1408" t="str">
            <v>C6 HÀ NỘI</v>
          </cell>
          <cell r="Q1408" t="str">
            <v>Miền Bắc</v>
          </cell>
          <cell r="R1408" t="str">
            <v>WIN</v>
          </cell>
        </row>
        <row r="1409">
          <cell r="A1409" t="str">
            <v>WIN-HNI-HMI-2816</v>
          </cell>
          <cell r="B1409" t="str">
            <v>CN HÀ NỘI - CÔNG TY CỔ PHẦN DỊCH VỤ THƯƠNG MẠI TỔNG HỢP WINCOMMERCE</v>
          </cell>
          <cell r="C1409" t="str">
            <v/>
          </cell>
          <cell r="D1409" t="str">
            <v>Thành phố Hà Nội</v>
          </cell>
          <cell r="E1409" t="str">
            <v>Quận Hoàng Mai</v>
          </cell>
          <cell r="G1409" t="str">
            <v>HN003</v>
          </cell>
          <cell r="H1409" t="str">
            <v>Nguyễn Văn Thạch</v>
          </cell>
          <cell r="I1409" t="str">
            <v>MIENBAC;WIN</v>
          </cell>
          <cell r="J1409" t="str">
            <v/>
          </cell>
          <cell r="M1409" t="str">
            <v>Số 198 đường Hoàng Mai, phường Hoàng Văn Thụ, quận Hoàng Mai, Hà Nội</v>
          </cell>
          <cell r="N1409">
            <v>60</v>
          </cell>
          <cell r="O1409" t="b">
            <v>0</v>
          </cell>
          <cell r="P1409" t="str">
            <v>C6 HÀ NỘI</v>
          </cell>
          <cell r="Q1409" t="str">
            <v>Miền Bắc</v>
          </cell>
          <cell r="R1409" t="str">
            <v>WIN</v>
          </cell>
        </row>
        <row r="1410">
          <cell r="A1410" t="str">
            <v>WIN-HNI-TTI-2817</v>
          </cell>
          <cell r="B1410" t="str">
            <v>CN HÀ NỘI - wincommerce</v>
          </cell>
          <cell r="C1410" t="str">
            <v/>
          </cell>
          <cell r="D1410" t="str">
            <v>Thành phố Hà Nội</v>
          </cell>
          <cell r="E1410" t="str">
            <v>Huyện Thanh Trì</v>
          </cell>
          <cell r="G1410" t="str">
            <v>HN004</v>
          </cell>
          <cell r="H1410" t="str">
            <v>Hoàng Thanh Huy</v>
          </cell>
          <cell r="I1410" t="str">
            <v>MIENBAC;WIN</v>
          </cell>
          <cell r="J1410" t="str">
            <v/>
          </cell>
          <cell r="M1410" t="str">
            <v>Số 18 đường Cầu Dậu, xã Thanh Liệt, huyện Thanh Trì, Hà Nội</v>
          </cell>
          <cell r="N1410">
            <v>60</v>
          </cell>
          <cell r="O1410" t="b">
            <v>0</v>
          </cell>
          <cell r="P1410" t="str">
            <v>C6 HÀ NỘI</v>
          </cell>
          <cell r="Q1410" t="str">
            <v>Miền Bắc</v>
          </cell>
          <cell r="R1410" t="str">
            <v>WIN</v>
          </cell>
        </row>
        <row r="1411">
          <cell r="A1411" t="str">
            <v>WIN-HNI-BTL-2820</v>
          </cell>
          <cell r="B1411" t="str">
            <v>CN HÀ NỘI - wincommerce</v>
          </cell>
          <cell r="C1411" t="str">
            <v/>
          </cell>
          <cell r="D1411" t="str">
            <v>Thành phố Hà Nội</v>
          </cell>
          <cell r="E1411" t="str">
            <v>Quận Bắc Từ Liêm</v>
          </cell>
          <cell r="G1411" t="str">
            <v>HN004</v>
          </cell>
          <cell r="H1411" t="str">
            <v>Hoàng Thanh Huy</v>
          </cell>
          <cell r="I1411" t="str">
            <v>MIENBAC;WIN</v>
          </cell>
          <cell r="J1411" t="str">
            <v/>
          </cell>
          <cell r="M1411" t="str">
            <v>Số 29 ngõ 126 đường Xuân Đỉnh, phường Xuân Đỉnh, quận Bắc Từ Liêm, Hà Nội</v>
          </cell>
          <cell r="N1411">
            <v>60</v>
          </cell>
          <cell r="O1411" t="b">
            <v>0</v>
          </cell>
          <cell r="P1411" t="str">
            <v>C6 HÀ NỘI</v>
          </cell>
          <cell r="Q1411" t="str">
            <v>Miền Bắc</v>
          </cell>
          <cell r="R1411" t="str">
            <v>WIN</v>
          </cell>
        </row>
        <row r="1412">
          <cell r="A1412" t="str">
            <v>WIN-HNI-HMI-2823</v>
          </cell>
          <cell r="B1412" t="str">
            <v>CN HÀ NỘI - CÔNG TY CỔ PHẦN DỊCH VỤ THƯƠNG MẠI TỔNG HỢP WINCOMMERCE</v>
          </cell>
          <cell r="C1412" t="str">
            <v/>
          </cell>
          <cell r="D1412" t="str">
            <v>Thành phố Hà Nội</v>
          </cell>
          <cell r="E1412" t="str">
            <v>Quận Hoàng Mai</v>
          </cell>
          <cell r="G1412" t="str">
            <v>HN003</v>
          </cell>
          <cell r="H1412" t="str">
            <v>Nguyễn Văn Thạch</v>
          </cell>
          <cell r="I1412" t="str">
            <v>MIENBAC;WIN</v>
          </cell>
          <cell r="J1412" t="str">
            <v/>
          </cell>
          <cell r="M1412" t="str">
            <v>Số 10 ngõ 15 phố Hoàng Liệt, phường Hoàng Liệt, quận Hoàng Mai, Hà Nội</v>
          </cell>
          <cell r="N1412">
            <v>60</v>
          </cell>
          <cell r="O1412" t="b">
            <v>0</v>
          </cell>
          <cell r="P1412" t="str">
            <v>C6 HÀ NỘI</v>
          </cell>
          <cell r="Q1412" t="str">
            <v>Miền Bắc</v>
          </cell>
          <cell r="R1412" t="str">
            <v>WIN</v>
          </cell>
        </row>
        <row r="1413">
          <cell r="A1413" t="str">
            <v>WIN-HNI-CGY-2825</v>
          </cell>
          <cell r="B1413" t="str">
            <v>CN HÀ NỘI - CÔNG TY CỔ PHẦN DỊCH VỤ THƯƠNG MẠI TỔNG HỢP WINCOMMERCE</v>
          </cell>
          <cell r="C1413" t="str">
            <v/>
          </cell>
          <cell r="D1413" t="str">
            <v>Thành phố Hà Nội</v>
          </cell>
          <cell r="E1413" t="str">
            <v>Quận Cầu Giấy</v>
          </cell>
          <cell r="G1413" t="str">
            <v>HN004</v>
          </cell>
          <cell r="H1413" t="str">
            <v>Hoàng Thanh Huy</v>
          </cell>
          <cell r="I1413" t="str">
            <v>MIENBAC;WIN</v>
          </cell>
          <cell r="J1413" t="str">
            <v/>
          </cell>
          <cell r="M1413" t="str">
            <v>Số 10 ngõ 100 Hoàng Quốc Việt, phường Nghĩa Đô, quận Cầu Giấy, Hà Nội</v>
          </cell>
          <cell r="N1413">
            <v>60</v>
          </cell>
          <cell r="O1413" t="b">
            <v>0</v>
          </cell>
          <cell r="P1413" t="str">
            <v>C6 HÀ NỘI</v>
          </cell>
          <cell r="Q1413" t="str">
            <v>Miền Bắc</v>
          </cell>
          <cell r="R1413" t="str">
            <v>WIN</v>
          </cell>
        </row>
        <row r="1414">
          <cell r="A1414" t="str">
            <v>WIN-HNI-LBN-2826</v>
          </cell>
          <cell r="B1414" t="str">
            <v>CN HÀ NỘI - CÔNG TY CỔ PHẦN DỊCH VỤ THƯƠNG MẠI TỔNG HỢP WINCOMMERCE</v>
          </cell>
          <cell r="C1414" t="str">
            <v/>
          </cell>
          <cell r="D1414" t="str">
            <v>Thành phố Hà Nội</v>
          </cell>
          <cell r="E1414" t="str">
            <v>Quận Long Biên</v>
          </cell>
          <cell r="G1414" t="str">
            <v>HN003</v>
          </cell>
          <cell r="H1414" t="str">
            <v>Nguyễn Văn Thạch</v>
          </cell>
          <cell r="I1414" t="str">
            <v>MIENBAC;WIN</v>
          </cell>
          <cell r="J1414" t="str">
            <v/>
          </cell>
          <cell r="M1414" t="str">
            <v>Số 18 phố Lệ Mật, phường Việt Hưng, quận Long Biên, Hà Nội</v>
          </cell>
          <cell r="N1414">
            <v>60</v>
          </cell>
          <cell r="O1414" t="b">
            <v>0</v>
          </cell>
          <cell r="P1414" t="str">
            <v>C6 HÀ NỘI</v>
          </cell>
          <cell r="Q1414" t="str">
            <v>Miền Bắc</v>
          </cell>
          <cell r="R1414" t="str">
            <v>WIN</v>
          </cell>
        </row>
        <row r="1415">
          <cell r="A1415" t="str">
            <v>WIN-HNI-LBN-2827</v>
          </cell>
          <cell r="B1415" t="str">
            <v>CN HÀ NỘI - CÔNG TY CỔ PHẦN DỊCH VỤ THƯƠNG MẠI TỔNG HỢP WINCOMMERCE</v>
          </cell>
          <cell r="C1415" t="str">
            <v/>
          </cell>
          <cell r="D1415" t="str">
            <v>Thành phố Hà Nội</v>
          </cell>
          <cell r="E1415" t="str">
            <v>Quận Long Biên</v>
          </cell>
          <cell r="G1415" t="str">
            <v>HN003</v>
          </cell>
          <cell r="H1415" t="str">
            <v>Nguyễn Văn Thạch</v>
          </cell>
          <cell r="I1415" t="str">
            <v>MIENBAC;WIN</v>
          </cell>
          <cell r="J1415" t="str">
            <v/>
          </cell>
          <cell r="M1415" t="str">
            <v>Số 29 ngách 32 ngõ 564 Nguyễn Văn Cừ, phường Gia Thụy, quận Long Biên, Hà Nội</v>
          </cell>
          <cell r="N1415">
            <v>60</v>
          </cell>
          <cell r="O1415" t="b">
            <v>0</v>
          </cell>
          <cell r="P1415" t="str">
            <v>C6 HÀ NỘI</v>
          </cell>
          <cell r="Q1415" t="str">
            <v>Miền Bắc</v>
          </cell>
          <cell r="R1415" t="str">
            <v>WIN</v>
          </cell>
        </row>
        <row r="1416">
          <cell r="A1416" t="str">
            <v>WIN-HNI-NTL-2829</v>
          </cell>
          <cell r="B1416" t="str">
            <v>CN HÀ NỘI - CÔNG TY CỔ PHẦN DỊCH VỤ THƯƠNG MẠI TỔNG HỢP WINCOMMERCE</v>
          </cell>
          <cell r="C1416" t="str">
            <v/>
          </cell>
          <cell r="D1416" t="str">
            <v>Thành phố Hà Nội</v>
          </cell>
          <cell r="E1416" t="str">
            <v>Quận Nam Từ Liêm</v>
          </cell>
          <cell r="G1416" t="str">
            <v>HN004</v>
          </cell>
          <cell r="H1416" t="str">
            <v>Hoàng Thanh Huy</v>
          </cell>
          <cell r="I1416" t="str">
            <v>MIENBAC;WIN</v>
          </cell>
          <cell r="J1416" t="str">
            <v/>
          </cell>
          <cell r="M1416" t="str">
            <v>Số 44 đường Nguyễn Hoàng, phường Mỹ Đình 2, quận Nam Từ Liêm, Hà Nội</v>
          </cell>
          <cell r="N1416">
            <v>60</v>
          </cell>
          <cell r="O1416" t="b">
            <v>0</v>
          </cell>
          <cell r="P1416" t="str">
            <v>C6 HÀ NỘI</v>
          </cell>
          <cell r="Q1416" t="str">
            <v>Miền Bắc</v>
          </cell>
          <cell r="R1416" t="str">
            <v>WIN</v>
          </cell>
        </row>
        <row r="1417">
          <cell r="A1417" t="str">
            <v>WIN-HNI-TXN-2830</v>
          </cell>
          <cell r="B1417" t="str">
            <v>CN HÀ NỘI - CÔNG TY CỔ PHẦN DỊCH VỤ THƯƠNG MẠI TỔNG HỢP WINCOMMERCE</v>
          </cell>
          <cell r="C1417" t="str">
            <v/>
          </cell>
          <cell r="D1417" t="str">
            <v>Thành phố Hà Nội</v>
          </cell>
          <cell r="E1417" t="str">
            <v>Quận Thanh Xuân</v>
          </cell>
          <cell r="G1417" t="str">
            <v>HN008</v>
          </cell>
          <cell r="H1417" t="str">
            <v>Nguyễn Minh Sơn</v>
          </cell>
          <cell r="I1417" t="str">
            <v>MIENBAC;WIN</v>
          </cell>
          <cell r="J1417" t="str">
            <v/>
          </cell>
          <cell r="M1417" t="str">
            <v>Số 76 phố Nhân Hòa, P. Nhân Chính, Q. Thanh Xuân, Hà Nội</v>
          </cell>
          <cell r="N1417">
            <v>60</v>
          </cell>
          <cell r="O1417" t="b">
            <v>0</v>
          </cell>
          <cell r="P1417" t="str">
            <v>C6 HÀ NỘI</v>
          </cell>
          <cell r="Q1417" t="str">
            <v>Miền Bắc</v>
          </cell>
          <cell r="R1417" t="str">
            <v>WIN</v>
          </cell>
        </row>
        <row r="1418">
          <cell r="A1418" t="str">
            <v>WIN-HNI-CGY-2833</v>
          </cell>
          <cell r="B1418" t="str">
            <v>CN HÀ NỘI - CÔNG TY CỔ PHẦN DỊCH VỤ THƯƠNG MẠI TỔNG HỢP WINCOMMERCE</v>
          </cell>
          <cell r="C1418" t="str">
            <v/>
          </cell>
          <cell r="D1418" t="str">
            <v>Thành phố Hà Nội</v>
          </cell>
          <cell r="E1418" t="str">
            <v>Quận Cầu Giấy</v>
          </cell>
          <cell r="G1418" t="str">
            <v>HN004</v>
          </cell>
          <cell r="H1418" t="str">
            <v>Hoàng Thanh Huy</v>
          </cell>
          <cell r="I1418" t="str">
            <v>MIENBAC;WIN</v>
          </cell>
          <cell r="J1418" t="str">
            <v/>
          </cell>
          <cell r="M1418" t="str">
            <v>Số 28, ngõ 68 đường Cầu Giấy, Phường Quan Hoa, quận Cầu Giấy, Tp. Hà Nội</v>
          </cell>
          <cell r="N1418">
            <v>60</v>
          </cell>
          <cell r="O1418" t="b">
            <v>0</v>
          </cell>
          <cell r="P1418" t="str">
            <v>C6 HÀ NỘI</v>
          </cell>
          <cell r="Q1418" t="str">
            <v>Miền Bắc</v>
          </cell>
          <cell r="R1418" t="str">
            <v>WIN</v>
          </cell>
        </row>
        <row r="1419">
          <cell r="A1419" t="str">
            <v>WIN-HNI-NTL-2835</v>
          </cell>
          <cell r="B1419" t="str">
            <v>CN HÀ NỘI - CÔNG TY CỔ PHẦN DỊCH VỤ THƯƠNG MẠI TỔNG HỢP WINCOMMERCE</v>
          </cell>
          <cell r="C1419" t="str">
            <v/>
          </cell>
          <cell r="D1419" t="str">
            <v>Thành phố Hà Nội</v>
          </cell>
          <cell r="E1419" t="str">
            <v>Quận Nam Từ Liêm</v>
          </cell>
          <cell r="G1419" t="str">
            <v>HN004</v>
          </cell>
          <cell r="H1419" t="str">
            <v>Hoàng Thanh Huy</v>
          </cell>
          <cell r="I1419" t="str">
            <v>MIENBAC;WIN</v>
          </cell>
          <cell r="J1419" t="str">
            <v/>
          </cell>
          <cell r="M1419" t="str">
            <v>Số 66 đường Trung Văn, Phường Trung Văn, Quận Nam Từ Liêm, Hà Nội</v>
          </cell>
          <cell r="N1419">
            <v>60</v>
          </cell>
          <cell r="O1419" t="b">
            <v>0</v>
          </cell>
          <cell r="P1419" t="str">
            <v>C6 HÀ NỘI</v>
          </cell>
          <cell r="Q1419" t="str">
            <v>Miền Bắc</v>
          </cell>
          <cell r="R1419" t="str">
            <v>WIN</v>
          </cell>
        </row>
        <row r="1420">
          <cell r="A1420" t="str">
            <v>WIN-HNI-DDA-2841</v>
          </cell>
          <cell r="B1420" t="str">
            <v>CN HÀ NỘI - CÔNG TY CỔ PHẦN DỊCH VỤ THƯƠNG MẠI TỔNG HỢP WINCOMMERCE</v>
          </cell>
          <cell r="C1420" t="str">
            <v/>
          </cell>
          <cell r="D1420" t="str">
            <v>Thành phố Hà Nội</v>
          </cell>
          <cell r="E1420" t="str">
            <v>Quận Đống Đa</v>
          </cell>
          <cell r="G1420" t="str">
            <v>HN003</v>
          </cell>
          <cell r="H1420" t="str">
            <v>Nguyễn Văn Thạch</v>
          </cell>
          <cell r="I1420" t="str">
            <v>MIENBAC;WIN</v>
          </cell>
          <cell r="J1420" t="str">
            <v/>
          </cell>
          <cell r="M1420" t="str">
            <v>Số 80 phố Nguyễn Phúc Lai, phường Ô Chợ Dừa, quận Đống Đa, Hà Nội</v>
          </cell>
          <cell r="N1420">
            <v>60</v>
          </cell>
          <cell r="O1420" t="b">
            <v>0</v>
          </cell>
          <cell r="P1420" t="str">
            <v>C6 HÀ NỘI</v>
          </cell>
          <cell r="Q1420" t="str">
            <v>Miền Bắc</v>
          </cell>
          <cell r="R1420" t="str">
            <v>WIN</v>
          </cell>
        </row>
        <row r="1421">
          <cell r="A1421" t="str">
            <v>WIN-HNI-HMI-2846</v>
          </cell>
          <cell r="B1421" t="str">
            <v>CN HÀ NỘI - CÔNG TY CỔ PHẦN DỊCH VỤ THƯƠNG MẠI TỔNG HỢP WINCOMMERCE</v>
          </cell>
          <cell r="C1421" t="str">
            <v/>
          </cell>
          <cell r="D1421" t="str">
            <v>Thành phố Hà Nội</v>
          </cell>
          <cell r="E1421" t="str">
            <v>Quận Hoàng Mai</v>
          </cell>
          <cell r="G1421" t="str">
            <v>HN003</v>
          </cell>
          <cell r="H1421" t="str">
            <v>Nguyễn Văn Thạch</v>
          </cell>
          <cell r="I1421" t="str">
            <v>MIENBAC;WIN</v>
          </cell>
          <cell r="J1421" t="str">
            <v/>
          </cell>
          <cell r="M1421" t="str">
            <v>Số 90 ngõ 24 phố Kim Đồng, phường Giáp Bát, quận Hoàng Mai, Hà Nội</v>
          </cell>
          <cell r="N1421">
            <v>60</v>
          </cell>
          <cell r="O1421" t="b">
            <v>0</v>
          </cell>
          <cell r="P1421" t="str">
            <v>C6 HÀ NỘI</v>
          </cell>
          <cell r="Q1421" t="str">
            <v>Miền Bắc</v>
          </cell>
          <cell r="R1421" t="str">
            <v>WIN</v>
          </cell>
        </row>
        <row r="1422">
          <cell r="A1422" t="str">
            <v>WIN-HNI-TXN-2850</v>
          </cell>
          <cell r="B1422" t="str">
            <v>CN HÀ NỘI - CÔNG TY CỔ PHẦN DỊCH VỤ THƯƠNG MẠI TỔNG HỢP WINCOMMERCE</v>
          </cell>
          <cell r="C1422" t="str">
            <v/>
          </cell>
          <cell r="D1422" t="str">
            <v>Thành phố Hà Nội</v>
          </cell>
          <cell r="E1422" t="str">
            <v>Quận Thanh Xuân</v>
          </cell>
          <cell r="G1422" t="str">
            <v>HN008</v>
          </cell>
          <cell r="H1422" t="str">
            <v>Nguyễn Minh Sơn</v>
          </cell>
          <cell r="I1422" t="str">
            <v>MIENBAC;WIN</v>
          </cell>
          <cell r="J1422" t="str">
            <v/>
          </cell>
          <cell r="M1422" t="str">
            <v>Số 639 Vũ Tông Phan, phường Khương Đình, quận Thanh Xuân, Hà Nội</v>
          </cell>
          <cell r="N1422">
            <v>60</v>
          </cell>
          <cell r="O1422" t="b">
            <v>0</v>
          </cell>
          <cell r="P1422" t="str">
            <v>C6 HÀ NỘI</v>
          </cell>
          <cell r="Q1422" t="str">
            <v>Miền Bắc</v>
          </cell>
          <cell r="R1422" t="str">
            <v>WIN</v>
          </cell>
        </row>
        <row r="1423">
          <cell r="A1423" t="str">
            <v>WIN-HNI-HMI-2853</v>
          </cell>
          <cell r="B1423" t="str">
            <v>CN HÀ NỘI - CÔNG TY CỔ PHẦN DỊCH VỤ THƯƠNG MẠI TỔNG HỢP WINCOMMERCE</v>
          </cell>
          <cell r="C1423" t="str">
            <v/>
          </cell>
          <cell r="D1423" t="str">
            <v>Thành phố Hà Nội</v>
          </cell>
          <cell r="E1423" t="str">
            <v>Quận Hoàng Mai</v>
          </cell>
          <cell r="G1423" t="str">
            <v>HN003</v>
          </cell>
          <cell r="H1423" t="str">
            <v>Nguyễn Văn Thạch</v>
          </cell>
          <cell r="I1423" t="str">
            <v>MIENBAC;WIN</v>
          </cell>
          <cell r="J1423" t="str">
            <v/>
          </cell>
          <cell r="M1423" t="str">
            <v>Số 85 Yên Sở, P. Yên Sở, quận Hoàng Mai, Hà Nội</v>
          </cell>
          <cell r="N1423">
            <v>60</v>
          </cell>
          <cell r="O1423" t="b">
            <v>0</v>
          </cell>
          <cell r="P1423" t="str">
            <v>C6 HÀ NỘI</v>
          </cell>
          <cell r="Q1423" t="str">
            <v>Miền Bắc</v>
          </cell>
          <cell r="R1423" t="str">
            <v>WIN</v>
          </cell>
        </row>
        <row r="1424">
          <cell r="A1424" t="str">
            <v>WIN-HNI-CGY-2909</v>
          </cell>
          <cell r="B1424" t="str">
            <v>CN HÀ NỘI - CÔNG TY CỔ PHẦN DỊCH VỤ THƯƠNG MẠI TỔNG HỢP WINCOMMERCE</v>
          </cell>
          <cell r="C1424" t="str">
            <v/>
          </cell>
          <cell r="D1424" t="str">
            <v>Thành phố Hà Nội</v>
          </cell>
          <cell r="E1424" t="str">
            <v>Quận Cầu Giấy</v>
          </cell>
          <cell r="G1424" t="str">
            <v>HN004</v>
          </cell>
          <cell r="H1424" t="str">
            <v>Hoàng Thanh Huy</v>
          </cell>
          <cell r="I1424" t="str">
            <v>MIENBAC;WIN</v>
          </cell>
          <cell r="J1424" t="str">
            <v/>
          </cell>
          <cell r="M1424" t="str">
            <v>Số 38 ngõ 76 phố Mai Dịch, phường Mai Dịch, quận Cầu Giấy, Hà Nội</v>
          </cell>
          <cell r="N1424">
            <v>60</v>
          </cell>
          <cell r="O1424" t="b">
            <v>0</v>
          </cell>
          <cell r="P1424" t="str">
            <v>C6 HÀ NỘI</v>
          </cell>
          <cell r="Q1424" t="str">
            <v>Miền Bắc</v>
          </cell>
          <cell r="R1424" t="str">
            <v>WIN</v>
          </cell>
        </row>
        <row r="1425">
          <cell r="A1425" t="str">
            <v>WIN-HNI-BTL-2918</v>
          </cell>
          <cell r="B1425" t="str">
            <v>CN HÀ NỘI - CÔNG TY CỔ PHẦN DỊCH VỤ THƯƠNG MẠI TỔNG HỢP WINCOMMERCE</v>
          </cell>
          <cell r="C1425" t="str">
            <v/>
          </cell>
          <cell r="D1425" t="str">
            <v>Thành phố Hà Nội</v>
          </cell>
          <cell r="E1425" t="str">
            <v>Quận Bắc Từ Liêm</v>
          </cell>
          <cell r="G1425" t="str">
            <v>HN004</v>
          </cell>
          <cell r="H1425" t="str">
            <v>Hoàng Thanh Huy</v>
          </cell>
          <cell r="I1425" t="str">
            <v>MIENBAC;WIN</v>
          </cell>
          <cell r="J1425" t="str">
            <v/>
          </cell>
          <cell r="M1425" t="str">
            <v>Số 5 phố Nhật Tảo, phường Đông Ngạc, quận Bắc Từ Liêm, Hà Nội</v>
          </cell>
          <cell r="N1425">
            <v>60</v>
          </cell>
          <cell r="O1425" t="b">
            <v>0</v>
          </cell>
          <cell r="P1425" t="str">
            <v>C6 HÀ NỘI</v>
          </cell>
          <cell r="Q1425" t="str">
            <v>Miền Bắc</v>
          </cell>
          <cell r="R1425" t="str">
            <v>WIN</v>
          </cell>
        </row>
        <row r="1426">
          <cell r="A1426" t="str">
            <v>WIN-HNI-GLM-2924</v>
          </cell>
          <cell r="B1426" t="str">
            <v>CN HÀ NỘI - Wincommerce</v>
          </cell>
          <cell r="C1426" t="str">
            <v/>
          </cell>
          <cell r="D1426" t="str">
            <v>Thành phố Hà Nội</v>
          </cell>
          <cell r="E1426" t="str">
            <v>Huyện Gia Lâm</v>
          </cell>
          <cell r="G1426" t="str">
            <v>HN008</v>
          </cell>
          <cell r="H1426" t="str">
            <v>Nguyễn Minh Sơn</v>
          </cell>
          <cell r="I1426" t="str">
            <v>MIENBAC;WIN</v>
          </cell>
          <cell r="J1426" t="str">
            <v/>
          </cell>
          <cell r="M1426" t="str">
            <v>Số 391 Ngô Xuân Quảng, thị trấn Trâu Quỳ, huyện Gia Lâm, Hà Nội</v>
          </cell>
          <cell r="N1426">
            <v>60</v>
          </cell>
          <cell r="O1426" t="b">
            <v>0</v>
          </cell>
          <cell r="P1426" t="str">
            <v>C6 HÀ NỘI</v>
          </cell>
          <cell r="Q1426" t="str">
            <v>Miền Bắc</v>
          </cell>
          <cell r="R1426" t="str">
            <v>WIN</v>
          </cell>
        </row>
        <row r="1427">
          <cell r="A1427" t="str">
            <v>WIN-HNI-DDA-2926</v>
          </cell>
          <cell r="B1427" t="str">
            <v>CN HÀ NỘI - CÔNG TY CỔ PHẦN DỊCH VỤ THƯƠNG MẠI TỔNG HỢP WINCOMMERCE</v>
          </cell>
          <cell r="C1427" t="str">
            <v/>
          </cell>
          <cell r="D1427" t="str">
            <v>Thành phố Hà Nội</v>
          </cell>
          <cell r="E1427" t="str">
            <v>Quận Đống Đa</v>
          </cell>
          <cell r="G1427" t="str">
            <v>HN003</v>
          </cell>
          <cell r="H1427" t="str">
            <v>Nguyễn Văn Thạch</v>
          </cell>
          <cell r="I1427" t="str">
            <v>MIENBAC;WIN</v>
          </cell>
          <cell r="J1427" t="str">
            <v/>
          </cell>
          <cell r="M1427" t="str">
            <v>Số 224 phố Khâm Thiên, phường Thổ Quan, quận Đống Đa, Hà Nội</v>
          </cell>
          <cell r="N1427">
            <v>60</v>
          </cell>
          <cell r="O1427" t="b">
            <v>0</v>
          </cell>
          <cell r="P1427" t="str">
            <v>C6 HÀ NỘI</v>
          </cell>
          <cell r="Q1427" t="str">
            <v>Miền Bắc</v>
          </cell>
          <cell r="R1427" t="str">
            <v>WIN</v>
          </cell>
        </row>
        <row r="1428">
          <cell r="A1428" t="str">
            <v>WIN-HNI-HMI-2969</v>
          </cell>
          <cell r="B1428" t="str">
            <v>CN HÀ NỘI - CÔNG TY CỔ PHẦN DỊCH VỤ THƯƠNG MẠI TỔNG HỢP WINCOMMERCE</v>
          </cell>
          <cell r="C1428" t="str">
            <v/>
          </cell>
          <cell r="D1428" t="str">
            <v>Thành phố Hà Nội</v>
          </cell>
          <cell r="E1428" t="str">
            <v>Quận Hoàng Mai</v>
          </cell>
          <cell r="G1428" t="str">
            <v>HN003</v>
          </cell>
          <cell r="H1428" t="str">
            <v>Nguyễn Văn Thạch</v>
          </cell>
          <cell r="I1428" t="str">
            <v>MIENBAC;WIN</v>
          </cell>
          <cell r="J1428" t="str">
            <v/>
          </cell>
          <cell r="M1428" t="str">
            <v>"Dịch vụ tầng 1, nhà C lô CT3, khu đô thị mới Tây Nam hồ Linh Đàm
, đường Linh Đường, phường Hoàng Liệt, quận Hoàng Mai, Hà Nội"</v>
          </cell>
          <cell r="N1428">
            <v>60</v>
          </cell>
          <cell r="O1428" t="b">
            <v>0</v>
          </cell>
          <cell r="P1428" t="str">
            <v>C6 HÀ NỘI</v>
          </cell>
          <cell r="Q1428" t="str">
            <v>Miền Bắc</v>
          </cell>
          <cell r="R1428" t="str">
            <v>WIN</v>
          </cell>
        </row>
        <row r="1429">
          <cell r="A1429" t="str">
            <v>WIN-HNI-HMI-2982</v>
          </cell>
          <cell r="B1429" t="str">
            <v>CN HÀ NỘI - CÔNG TY CỔ PHẦN DỊCH VỤ THƯƠNG MẠI TỔNG HỢP WINCOMMERCE</v>
          </cell>
          <cell r="C1429" t="str">
            <v/>
          </cell>
          <cell r="D1429" t="str">
            <v>Thành phố Hà Nội</v>
          </cell>
          <cell r="E1429" t="str">
            <v>Quận Hoàng Mai</v>
          </cell>
          <cell r="G1429" t="str">
            <v>HN003</v>
          </cell>
          <cell r="H1429" t="str">
            <v>Nguyễn Văn Thạch</v>
          </cell>
          <cell r="I1429" t="str">
            <v>MIENBAC;WIN</v>
          </cell>
          <cell r="J1429" t="str">
            <v/>
          </cell>
          <cell r="M1429" t="str">
            <v>Số 848 đường Trương Định, Phường Giáp Bát, Quận Hoàng Mai, HN</v>
          </cell>
          <cell r="N1429">
            <v>60</v>
          </cell>
          <cell r="O1429" t="b">
            <v>0</v>
          </cell>
          <cell r="P1429" t="str">
            <v>C6 HÀ NỘI</v>
          </cell>
          <cell r="Q1429" t="str">
            <v>Miền Bắc</v>
          </cell>
          <cell r="R1429" t="str">
            <v>WIN</v>
          </cell>
        </row>
        <row r="1430">
          <cell r="A1430" t="str">
            <v>WIN-HNI-GLM-2984</v>
          </cell>
          <cell r="B1430" t="str">
            <v>CN HÀ NỘI - Wincommerce</v>
          </cell>
          <cell r="C1430" t="str">
            <v/>
          </cell>
          <cell r="D1430" t="str">
            <v>Thành phố Hà Nội</v>
          </cell>
          <cell r="E1430" t="str">
            <v>Huyện Gia Lâm</v>
          </cell>
          <cell r="G1430" t="str">
            <v>HN003</v>
          </cell>
          <cell r="H1430" t="str">
            <v>Nguyễn Văn Thạch</v>
          </cell>
          <cell r="I1430" t="str">
            <v>MIENBAC;WIN</v>
          </cell>
          <cell r="J1430" t="str">
            <v/>
          </cell>
          <cell r="M1430" t="str">
            <v>Căn RA1 tầng 1 tòa A1 khu rừng cọ ecopark</v>
          </cell>
          <cell r="N1430">
            <v>60</v>
          </cell>
          <cell r="O1430" t="b">
            <v>0</v>
          </cell>
          <cell r="P1430" t="str">
            <v>C6 HÀ NỘI</v>
          </cell>
          <cell r="Q1430" t="str">
            <v>Miền Bắc</v>
          </cell>
          <cell r="R1430" t="str">
            <v>WIN</v>
          </cell>
        </row>
        <row r="1431">
          <cell r="A1431" t="str">
            <v>WIN-HNI-HMI-2995</v>
          </cell>
          <cell r="B1431" t="str">
            <v>CN HÀ NỘI - CÔNG TY CỔ PHẦN DỊCH VỤ THƯƠNG MẠI TỔNG HỢP WINCOMMERCE</v>
          </cell>
          <cell r="C1431" t="str">
            <v/>
          </cell>
          <cell r="D1431" t="str">
            <v>Thành phố Hà Nội</v>
          </cell>
          <cell r="E1431" t="str">
            <v>Quận Hoàng Mai</v>
          </cell>
          <cell r="G1431" t="str">
            <v>HN003</v>
          </cell>
          <cell r="H1431" t="str">
            <v>Nguyễn Văn Thạch</v>
          </cell>
          <cell r="I1431" t="str">
            <v>MIENBAC;WIN</v>
          </cell>
          <cell r="J1431" t="str">
            <v/>
          </cell>
          <cell r="M1431" t="str">
            <v>"Lô 8-3A, Khu công nghiệp quận Hoàng Mai, đường Tam Trinh,
 phường Hoàng Văn Thụ, quận Hoàng Mai, thành phố Hà Nội."</v>
          </cell>
          <cell r="N1431">
            <v>60</v>
          </cell>
          <cell r="O1431" t="b">
            <v>0</v>
          </cell>
          <cell r="P1431" t="str">
            <v>C6 HÀ NỘI</v>
          </cell>
          <cell r="Q1431" t="str">
            <v>Miền Bắc</v>
          </cell>
          <cell r="R1431" t="str">
            <v>WIN</v>
          </cell>
        </row>
        <row r="1432">
          <cell r="A1432" t="str">
            <v>WIN-HNI-LBN-2999</v>
          </cell>
          <cell r="B1432" t="str">
            <v>CN HÀ NỘI - CÔNG TY CỔ PHẦN DỊCH VỤ THƯƠNG MẠI TỔNG HỢP WINCOMMERCE</v>
          </cell>
          <cell r="C1432" t="str">
            <v/>
          </cell>
          <cell r="D1432" t="str">
            <v>Thành phố Hà Nội</v>
          </cell>
          <cell r="E1432" t="str">
            <v>Quận Long Biên</v>
          </cell>
          <cell r="G1432" t="str">
            <v>HN003</v>
          </cell>
          <cell r="H1432" t="str">
            <v>Nguyễn Văn Thạch</v>
          </cell>
          <cell r="I1432" t="str">
            <v>MIENBAC;WIN</v>
          </cell>
          <cell r="J1432" t="str">
            <v/>
          </cell>
          <cell r="M1432" t="str">
            <v>Số 12 ngõ 253 phố Nguyễn Văn Linh, phường Phúc Đồng, quận Long Biên, Hà Nội</v>
          </cell>
          <cell r="N1432">
            <v>60</v>
          </cell>
          <cell r="O1432" t="b">
            <v>0</v>
          </cell>
          <cell r="P1432" t="str">
            <v>C6 HÀ NỘI</v>
          </cell>
          <cell r="Q1432" t="str">
            <v>Miền Bắc</v>
          </cell>
          <cell r="R1432" t="str">
            <v>WIN</v>
          </cell>
        </row>
        <row r="1433">
          <cell r="A1433" t="str">
            <v>WIN-HNI-TTI-2A00</v>
          </cell>
          <cell r="B1433" t="str">
            <v>2A00 - WM+ HNI Vĩnh Ninh, Thanh Trì</v>
          </cell>
          <cell r="C1433" t="str">
            <v/>
          </cell>
          <cell r="D1433" t="str">
            <v>Thành phố Hà Nội</v>
          </cell>
          <cell r="E1433" t="str">
            <v>Huyện Thanh Trì</v>
          </cell>
          <cell r="G1433" t="str">
            <v>HN008</v>
          </cell>
          <cell r="H1433" t="str">
            <v>Nguyễn Minh Sơn</v>
          </cell>
          <cell r="I1433" t="str">
            <v>MIENBAC;WIN</v>
          </cell>
          <cell r="J1433" t="str">
            <v>2A00 - WM+ HNI Vĩnh Ninh, Thanh Trì</v>
          </cell>
          <cell r="M1433" t="str">
            <v>Thôn Vĩnh Ninh, Xã Vĩnh Quỳnh, Huyện Thanh Trì TP. Hà Nội Việt Nam</v>
          </cell>
          <cell r="N1433">
            <v>60</v>
          </cell>
          <cell r="O1433" t="b">
            <v>0</v>
          </cell>
          <cell r="P1433" t="str">
            <v>C6 HÀ NỘI</v>
          </cell>
          <cell r="Q1433" t="str">
            <v>Miền Bắc</v>
          </cell>
          <cell r="R1433" t="str">
            <v>WIN</v>
          </cell>
        </row>
        <row r="1434">
          <cell r="A1434" t="str">
            <v>WIN-HNI-HDC-2A16</v>
          </cell>
          <cell r="B1434" t="str">
            <v>2A16 - WM+ HNI Thôn 1, Cát Quế</v>
          </cell>
          <cell r="C1434" t="str">
            <v/>
          </cell>
          <cell r="D1434" t="str">
            <v>Thành phố Hà Nội</v>
          </cell>
          <cell r="E1434" t="str">
            <v>Huyện Hoài Đức</v>
          </cell>
          <cell r="G1434" t="str">
            <v>HN004</v>
          </cell>
          <cell r="H1434" t="str">
            <v>Hoàng Thanh Huy</v>
          </cell>
          <cell r="I1434" t="str">
            <v>MIENBAC;WIN</v>
          </cell>
          <cell r="J1434" t="str">
            <v>2A16 - WM+ HNI Thôn 1, Cát Quế</v>
          </cell>
          <cell r="K1434" t="str">
            <v>Thôn 01, Xã Cát Quế, Huyện Hoài Đức TP. Hà Nội Việt Nam</v>
          </cell>
          <cell r="M1434" t="str">
            <v>Thôn 01, Xã Cát Quế, Huyện Hoài Đức TP. Hà Nội Việt Nam</v>
          </cell>
          <cell r="N1434">
            <v>60</v>
          </cell>
          <cell r="O1434" t="b">
            <v>0</v>
          </cell>
          <cell r="P1434" t="str">
            <v>C6 HÀ NỘI</v>
          </cell>
          <cell r="Q1434" t="str">
            <v>Miền Bắc</v>
          </cell>
          <cell r="R1434" t="str">
            <v>WIN</v>
          </cell>
        </row>
        <row r="1435">
          <cell r="A1435" t="str">
            <v>WIN-HNI-DAH-2A20</v>
          </cell>
          <cell r="B1435" t="str">
            <v>2A20 - WM+ HNI Tiên Hội, Đông Anh</v>
          </cell>
          <cell r="C1435" t="str">
            <v/>
          </cell>
          <cell r="D1435" t="str">
            <v>Thành phố Hà Nội</v>
          </cell>
          <cell r="E1435" t="str">
            <v>Huyện Đông Anh</v>
          </cell>
          <cell r="G1435" t="str">
            <v>HN003</v>
          </cell>
          <cell r="H1435" t="str">
            <v>Nguyễn Văn Thạch</v>
          </cell>
          <cell r="I1435" t="str">
            <v>MIENBAC;WIN</v>
          </cell>
          <cell r="J1435" t="str">
            <v>2A20 - WM+ HNI Tiên Hội, Đông Anh</v>
          </cell>
          <cell r="K1435" t="str">
            <v>Thôn Tiên Hội, xã Đông Hội, huyện Đông Anh, thành phố Hà Nội</v>
          </cell>
          <cell r="M1435" t="str">
            <v>Thôn Tiên Hội, xã Đông Hội, huyện Đông Anh, thành phố Hà Nội</v>
          </cell>
          <cell r="N1435">
            <v>60</v>
          </cell>
          <cell r="O1435" t="b">
            <v>0</v>
          </cell>
          <cell r="P1435" t="str">
            <v>C6 HÀ NỘI</v>
          </cell>
          <cell r="Q1435" t="str">
            <v>Miền Bắc</v>
          </cell>
          <cell r="R1435" t="str">
            <v>WIN</v>
          </cell>
        </row>
        <row r="1436">
          <cell r="A1436" t="str">
            <v>WIN-HNI-HDC-2A69</v>
          </cell>
          <cell r="B1436" t="str">
            <v>2A69 - WM+ HNI Thôn 9, Cát Quế</v>
          </cell>
          <cell r="C1436" t="str">
            <v/>
          </cell>
          <cell r="D1436" t="str">
            <v>Thành phố Hà Nội</v>
          </cell>
          <cell r="E1436" t="str">
            <v>Huyện Hoài Đức</v>
          </cell>
          <cell r="G1436" t="str">
            <v>HN004</v>
          </cell>
          <cell r="H1436" t="str">
            <v>Hoàng Thanh Huy</v>
          </cell>
          <cell r="I1436" t="str">
            <v>MIENBAC;WIN</v>
          </cell>
          <cell r="J1436" t="str">
            <v>2A69 - WM+ HNI Thôn 9, Cát Quế</v>
          </cell>
          <cell r="K1436" t="str">
            <v>Thôn 9, Xã Cát Quế, Huyện Hoài Đức, TP. Hà Nội, Việt Nam</v>
          </cell>
          <cell r="M1436" t="str">
            <v>Thôn 9, Xã Cát Quế, Huyện Hoài Đức, TP. Hà Nội, Việt Nam</v>
          </cell>
          <cell r="N1436">
            <v>60</v>
          </cell>
          <cell r="O1436" t="b">
            <v>0</v>
          </cell>
          <cell r="P1436" t="str">
            <v>C6 HÀ NỘI</v>
          </cell>
          <cell r="Q1436" t="str">
            <v>Miền Bắc</v>
          </cell>
          <cell r="R1436" t="str">
            <v>WIN</v>
          </cell>
        </row>
        <row r="1437">
          <cell r="A1437" t="str">
            <v>WIN-HNI-TTT-2A72</v>
          </cell>
          <cell r="B1437" t="str">
            <v>2A72 - WM+ HNI Thôn Bến, Thạch Thất</v>
          </cell>
          <cell r="C1437" t="str">
            <v/>
          </cell>
          <cell r="D1437" t="str">
            <v>Thành phố Hà Nội</v>
          </cell>
          <cell r="E1437" t="str">
            <v>Huyện Thạch Thất</v>
          </cell>
          <cell r="G1437" t="str">
            <v>HN008</v>
          </cell>
          <cell r="H1437" t="str">
            <v>Nguyễn Minh Sơn</v>
          </cell>
          <cell r="I1437" t="str">
            <v>MIENBAC;WIN</v>
          </cell>
          <cell r="J1437" t="str">
            <v>2A72 - WM+ HNI Thôn Bến, Thạch Thất</v>
          </cell>
          <cell r="K1437" t="str">
            <v>Thôn Bến, Xã Dị Nậu, Huyện Thạch Thất TP. Hà Nội Việt Nam</v>
          </cell>
          <cell r="M1437" t="str">
            <v>Thôn Bến, Xã Dị Nậu, Huyện Thạch Thất TP. Hà Nội Việt Nam</v>
          </cell>
          <cell r="N1437">
            <v>60</v>
          </cell>
          <cell r="O1437" t="b">
            <v>0</v>
          </cell>
          <cell r="P1437" t="str">
            <v>C6 HÀ NỘI</v>
          </cell>
          <cell r="Q1437" t="str">
            <v>Miền Bắc</v>
          </cell>
          <cell r="R1437" t="str">
            <v>WIN</v>
          </cell>
        </row>
        <row r="1438">
          <cell r="A1438" t="str">
            <v>WIN-HNI-NTL-2A78</v>
          </cell>
          <cell r="B1438" t="str">
            <v>2A78 - WM+ HNI Số 51, TDP 4 Phú Đô</v>
          </cell>
          <cell r="D1438" t="str">
            <v>Thành phố Hà Nội</v>
          </cell>
          <cell r="E1438" t="str">
            <v>Quận Nam Từ Liêm</v>
          </cell>
          <cell r="G1438" t="str">
            <v>HN004</v>
          </cell>
          <cell r="H1438" t="str">
            <v>Hoàng Thanh Huy</v>
          </cell>
          <cell r="I1438" t="str">
            <v>MIENBAC; WIN</v>
          </cell>
          <cell r="J1438" t="str">
            <v>2A78 - WM+ HNI Số 51, TDP 4 Phú Đô</v>
          </cell>
          <cell r="K1438" t="str">
            <v>Số 51, TDP số 4, P. Phú Đô, Q. Nam Từ Liêm TP. Hà Nội Việt Nam</v>
          </cell>
          <cell r="L1438" t="str">
            <v/>
          </cell>
          <cell r="M1438" t="str">
            <v>Số 51, TDP số 4, P. Phú Đô, Q. Nam Từ Liêm TP. Hà Nội Việt Nam</v>
          </cell>
          <cell r="N1438">
            <v>60</v>
          </cell>
          <cell r="O1438" t="b">
            <v>0</v>
          </cell>
          <cell r="P1438" t="str">
            <v>CÔNG TY TNHH MTV THƯƠNG MẠI VÀ DỊCH VỤ NGỌC THƠM</v>
          </cell>
          <cell r="Q1438" t="str">
            <v>Miền Bắc</v>
          </cell>
          <cell r="R1438" t="str">
            <v>WIN</v>
          </cell>
        </row>
        <row r="1439">
          <cell r="A1439" t="str">
            <v>WIN-HNI-MLH-2A83</v>
          </cell>
          <cell r="B1439" t="str">
            <v>2A83 - WM+ HNI Phú Mỹ, Tự Lập</v>
          </cell>
          <cell r="D1439" t="str">
            <v>Thành phố Hà Nội</v>
          </cell>
          <cell r="E1439" t="str">
            <v>Huyện Mê Linh</v>
          </cell>
          <cell r="G1439" t="str">
            <v>HN003</v>
          </cell>
          <cell r="H1439" t="str">
            <v>Nguyễn Văn Thạch</v>
          </cell>
          <cell r="I1439" t="str">
            <v>MIENBAC; WIN</v>
          </cell>
          <cell r="J1439" t="str">
            <v>2A83 - WM+ HNI Phú Mỹ, Tự Lập</v>
          </cell>
          <cell r="K1439" t="str">
            <v>Đường 308, Xóm 11, Thôn Phú Mỹ, Xã Tự Lập, Huyện Mê Linh TP. Hà Nội Việt Nam</v>
          </cell>
          <cell r="L1439" t="str">
            <v/>
          </cell>
          <cell r="M1439" t="str">
            <v>Đường 308, Xóm 11, Thôn Phú Mỹ, Xã Tự Lập, Huyện Mê Linh TP. Hà Nội Việt Nam</v>
          </cell>
          <cell r="N1439">
            <v>60</v>
          </cell>
          <cell r="O1439" t="b">
            <v>0</v>
          </cell>
          <cell r="P1439" t="str">
            <v>CÔNG TY TNHH MTV THƯƠNG MẠI VÀ DỊCH VỤ NGỌC THƠM</v>
          </cell>
          <cell r="Q1439" t="str">
            <v>Miền Bắc</v>
          </cell>
          <cell r="R1439" t="str">
            <v>WIN</v>
          </cell>
        </row>
        <row r="1440">
          <cell r="A1440" t="str">
            <v>WIN-HNI-MLH-2AA2</v>
          </cell>
          <cell r="B1440" t="str">
            <v>2AA2 - WM+ HNI Yên Bài, Mê Linh</v>
          </cell>
          <cell r="C1440" t="str">
            <v/>
          </cell>
          <cell r="D1440" t="str">
            <v>Thành phố Hà Nội</v>
          </cell>
          <cell r="E1440" t="str">
            <v>Huyện Mê Linh</v>
          </cell>
          <cell r="G1440" t="str">
            <v>HN003</v>
          </cell>
          <cell r="H1440" t="str">
            <v>Nguyễn Văn Thạch</v>
          </cell>
          <cell r="I1440" t="str">
            <v>MIENBAC;WIN</v>
          </cell>
          <cell r="J1440" t="str">
            <v>2AA2 - WM+ HNI Yên Bài, Mê Linh</v>
          </cell>
          <cell r="K1440" t="str">
            <v>Thôn Yên Bài, Xã Tự Lập, Huyện Mê Linh TP. Hà Nội Việt Nam</v>
          </cell>
          <cell r="M1440" t="str">
            <v>Thôn Yên Bài, Xã Tự Lập, Huyện Mê Linh TP. Hà Nội Việt Nam</v>
          </cell>
          <cell r="N1440">
            <v>60</v>
          </cell>
          <cell r="O1440" t="b">
            <v>0</v>
          </cell>
          <cell r="P1440" t="str">
            <v>C6 HÀ NỘI</v>
          </cell>
          <cell r="Q1440" t="str">
            <v>Miền Bắc</v>
          </cell>
          <cell r="R1440" t="str">
            <v>WIN</v>
          </cell>
        </row>
        <row r="1441">
          <cell r="A1441" t="str">
            <v>WIN-HNI-CMY-2AAI</v>
          </cell>
          <cell r="B1441" t="str">
            <v>2AAI - WM+ HNI 144, TDP Tân Xuân, Xuân Mai</v>
          </cell>
          <cell r="C1441" t="str">
            <v/>
          </cell>
          <cell r="D1441" t="str">
            <v>Thành phố Hà Nội</v>
          </cell>
          <cell r="E1441" t="str">
            <v>Huyện Chương Mỹ</v>
          </cell>
          <cell r="G1441" t="str">
            <v>HN008</v>
          </cell>
          <cell r="H1441" t="str">
            <v>Nguyễn Minh Sơn</v>
          </cell>
          <cell r="I1441" t="str">
            <v>MIENBAC;WIN</v>
          </cell>
          <cell r="J1441" t="str">
            <v/>
          </cell>
          <cell r="M1441" t="str">
            <v>144, Tổ tự quản 3, TDP Tân Xuân, TT. Xuân Mai, H. Chương Mỹ TP. Hà Nội Việt Nam</v>
          </cell>
          <cell r="N1441">
            <v>60</v>
          </cell>
          <cell r="O1441" t="b">
            <v>0</v>
          </cell>
          <cell r="P1441" t="str">
            <v>C6 HÀ NỘI</v>
          </cell>
          <cell r="Q1441" t="str">
            <v>Miền Bắc</v>
          </cell>
          <cell r="R1441" t="str">
            <v>WIN</v>
          </cell>
        </row>
        <row r="1442">
          <cell r="A1442" t="str">
            <v>WIN-HNI-HDG-2AAS</v>
          </cell>
          <cell r="B1442" t="str">
            <v>2AAS - WM+ HNI 39/41 ngõ 73 La Dương</v>
          </cell>
          <cell r="D1442" t="str">
            <v>Thành phố Hà Nội</v>
          </cell>
          <cell r="E1442" t="str">
            <v>Quận Hà Đông</v>
          </cell>
          <cell r="F1442" t="str">
            <v>Xã Dương Nội</v>
          </cell>
          <cell r="I1442" t="str">
            <v>MIENBAC; WIN</v>
          </cell>
          <cell r="M1442" t="str">
            <v>Số nhà 39/41, Ngõ 73, La Dương, Phường Dương Nội, Quận Hà Đông, Thành phố Hà Nội TP. Hà Nội Việt Nam</v>
          </cell>
          <cell r="N1442">
            <v>60</v>
          </cell>
          <cell r="O1442" t="b">
            <v>0</v>
          </cell>
          <cell r="P1442" t="str">
            <v>CÔNG TY TNHH MTV THƯƠNG MẠI VÀ DỊCH VỤ NGỌC THƠM</v>
          </cell>
          <cell r="Q1442" t="str">
            <v>Miền Bắc</v>
          </cell>
          <cell r="R1442" t="str">
            <v>WIN</v>
          </cell>
        </row>
        <row r="1443">
          <cell r="A1443" t="str">
            <v>WIN-HNI-STY-2AAT</v>
          </cell>
          <cell r="B1443" t="str">
            <v>2AAT - WM+ HNI 272 Lê Lợi, Sơn Tây</v>
          </cell>
          <cell r="C1443" t="str">
            <v/>
          </cell>
          <cell r="D1443" t="str">
            <v>Thành phố Hà Nội</v>
          </cell>
          <cell r="E1443" t="str">
            <v>Thị xã Sơn Tây</v>
          </cell>
          <cell r="G1443" t="str">
            <v>HN004</v>
          </cell>
          <cell r="H1443" t="str">
            <v>Hoàng Thanh Huy</v>
          </cell>
          <cell r="I1443" t="str">
            <v>MIENBAC;WIN</v>
          </cell>
          <cell r="J1443" t="str">
            <v>2AAT - WM+ HNI 272 Lê Lợi, Sơn Tây</v>
          </cell>
          <cell r="K1443" t="str">
            <v>Số nhà 272 Phố Lê Lợi, Phường Lê Lợi, Thị xã Sơn Tây, Thành phố Hà Nội Việt Nam</v>
          </cell>
          <cell r="M1443" t="str">
            <v>Số nhà 272 Phố Lê Lợi, Phường Lê Lợi, Thị xã Sơn Tây, Thành phố Hà Nội Việt Nam</v>
          </cell>
          <cell r="N1443">
            <v>60</v>
          </cell>
          <cell r="O1443" t="b">
            <v>0</v>
          </cell>
          <cell r="P1443" t="str">
            <v>C6 HÀ NỘI</v>
          </cell>
          <cell r="Q1443" t="str">
            <v>Miền Bắc</v>
          </cell>
          <cell r="R1443" t="str">
            <v>WIN</v>
          </cell>
        </row>
        <row r="1444">
          <cell r="A1444" t="str">
            <v>WIN-HNI-CMY-2ABA</v>
          </cell>
          <cell r="B1444" t="str">
            <v>2ABA -  WM+ HNI Đội 2, Tiên Phương</v>
          </cell>
          <cell r="D1444" t="str">
            <v>Thành phố Hà Nội</v>
          </cell>
          <cell r="E1444" t="str">
            <v>Huyện Chương Mỹ</v>
          </cell>
          <cell r="G1444" t="str">
            <v>HN008</v>
          </cell>
          <cell r="H1444" t="str">
            <v>Nguyễn Minh Sơn</v>
          </cell>
          <cell r="I1444" t="str">
            <v>MIENBAC; WIN</v>
          </cell>
          <cell r="M1444" t="str">
            <v>Đội 2, Thôn Đồng Nanh, Xã Tiên Phương, Huyện Chương Mỹ TP. Hà Nội Việt Nam</v>
          </cell>
          <cell r="N1444">
            <v>60</v>
          </cell>
          <cell r="O1444" t="b">
            <v>0</v>
          </cell>
          <cell r="P1444" t="str">
            <v>CÔNG TY TNHH MTV THƯƠNG MẠI VÀ DỊCH VỤ NGỌC THƠM</v>
          </cell>
          <cell r="Q1444" t="str">
            <v>Miền Bắc</v>
          </cell>
          <cell r="R1444" t="str">
            <v>WIN</v>
          </cell>
        </row>
        <row r="1445">
          <cell r="A1445" t="str">
            <v>WIN-HNI-TTI-2ACB</v>
          </cell>
          <cell r="B1445" t="str">
            <v>2ACB - WM+ HNI Khu Tái Định Cư Ngũ Hiệp</v>
          </cell>
          <cell r="C1445" t="str">
            <v/>
          </cell>
          <cell r="D1445" t="str">
            <v>Thành phố Hà Nội</v>
          </cell>
          <cell r="E1445" t="str">
            <v>Huyện Thanh Trì</v>
          </cell>
          <cell r="G1445" t="str">
            <v>HN008</v>
          </cell>
          <cell r="H1445" t="str">
            <v>Nguyễn Minh Sơn</v>
          </cell>
          <cell r="I1445" t="str">
            <v>MIENBAC;WIN</v>
          </cell>
          <cell r="J1445" t="str">
            <v>2ACB - WM+ HNI Khu Tái Định Cư Ngũ Hiệp</v>
          </cell>
          <cell r="M1445" t="str">
            <v>Thôn Tự Khoát, Xã Ngũ Hiệp, Huyện Thanh Trì Thành phố Hà Nội Việt Nam</v>
          </cell>
          <cell r="N1445">
            <v>60</v>
          </cell>
          <cell r="O1445" t="b">
            <v>0</v>
          </cell>
          <cell r="P1445" t="str">
            <v>C6 HÀ NỘI</v>
          </cell>
          <cell r="Q1445" t="str">
            <v>Miền Bắc</v>
          </cell>
          <cell r="R1445" t="str">
            <v>WIN</v>
          </cell>
        </row>
        <row r="1446">
          <cell r="A1446" t="str">
            <v>WIN-HNI-LBN-2ACW</v>
          </cell>
          <cell r="B1446" t="str">
            <v>2ACW - WM+ HNI 82 Xuân Đỗ</v>
          </cell>
          <cell r="D1446" t="str">
            <v>Thành phố Hà Nội</v>
          </cell>
          <cell r="E1446" t="str">
            <v>Quận Long Biên</v>
          </cell>
          <cell r="F1446" t="str">
            <v>Phường Cự Khối</v>
          </cell>
          <cell r="G1446" t="str">
            <v>HN003</v>
          </cell>
          <cell r="H1446" t="str">
            <v>Nguyễn Văn Thạch</v>
          </cell>
          <cell r="I1446" t="str">
            <v>MIENBAC; WIN</v>
          </cell>
          <cell r="M1446" t="str">
            <v>Số 82 phố Xuân Đỗ, P. Cự Khối, Q. Long Biên TP. Hà Nội Việt Nam</v>
          </cell>
          <cell r="N1446">
            <v>60</v>
          </cell>
          <cell r="O1446" t="b">
            <v>0</v>
          </cell>
          <cell r="P1446" t="str">
            <v>CÔNG TY TNHH MTV THƯƠNG MẠI VÀ DỊCH VỤ NGỌC THƠM</v>
          </cell>
          <cell r="Q1446" t="str">
            <v>Miền Bắc</v>
          </cell>
          <cell r="R1446" t="str">
            <v>WIN</v>
          </cell>
        </row>
        <row r="1447">
          <cell r="A1447" t="str">
            <v>WIN-HNI-STY-2ACX</v>
          </cell>
          <cell r="B1447" t="str">
            <v>2ACX - WM+ HNI Số 1 Phú Hà</v>
          </cell>
          <cell r="D1447" t="str">
            <v>Thành phố Hà Nội</v>
          </cell>
          <cell r="E1447" t="str">
            <v>Thị xã Sơn Tây</v>
          </cell>
          <cell r="G1447" t="str">
            <v>HN004</v>
          </cell>
          <cell r="H1447" t="str">
            <v>Hoàng Thanh Huy</v>
          </cell>
          <cell r="I1447" t="str">
            <v>MIENBAC; WIN</v>
          </cell>
          <cell r="M1447" t="str">
            <v>Số 1 đường Phú Hà, KDC Phú Nhi 2, P. Phú Thịnh TP. Hà Nội Việt Nam</v>
          </cell>
          <cell r="N1447">
            <v>60</v>
          </cell>
          <cell r="O1447" t="b">
            <v>0</v>
          </cell>
          <cell r="P1447" t="str">
            <v>CÔNG TY TNHH MTV THƯƠNG MẠI VÀ DỊCH VỤ NGỌC THƠM</v>
          </cell>
          <cell r="Q1447" t="str">
            <v>Miền Bắc</v>
          </cell>
          <cell r="R1447" t="str">
            <v>WIN</v>
          </cell>
        </row>
        <row r="1448">
          <cell r="A1448" t="str">
            <v>WIN-HNI-HMI-2AD0</v>
          </cell>
          <cell r="B1448" t="str">
            <v>2AD0 - WM+ HNI SH-5B Phương Đông Green Par</v>
          </cell>
          <cell r="C1448" t="str">
            <v/>
          </cell>
          <cell r="D1448" t="str">
            <v>Thành phố Hà Nội</v>
          </cell>
          <cell r="E1448" t="str">
            <v>Quận Hoàng Mai</v>
          </cell>
          <cell r="G1448" t="str">
            <v>HN003</v>
          </cell>
          <cell r="H1448" t="str">
            <v>Nguyễn Văn Thạch</v>
          </cell>
          <cell r="I1448" t="str">
            <v>MIENBAC;WIN</v>
          </cell>
          <cell r="J1448" t="str">
            <v>2AD0 - WM+ HNI SH-5B Phương Đông Green Par</v>
          </cell>
          <cell r="K1448" t="str">
            <v>SH-5B tại tầng trệt của Tòa nhà thuộc Dự án tại khu C1, Đường Pháp Vân, P. Hoàng Liệt, Q. Hoàng Mai TP. Hà Nội Việt Nam</v>
          </cell>
          <cell r="M1448" t="str">
            <v>SH-5B tại tầng trệt của Tòa nhà thuộc Dự án tại khu C1, Đường Pháp Vân, P. Hoàng Liệt, Q. Hoàng Mai TP. Hà Nội Việt Nam</v>
          </cell>
          <cell r="N1448">
            <v>60</v>
          </cell>
          <cell r="O1448" t="b">
            <v>0</v>
          </cell>
          <cell r="P1448" t="str">
            <v>C6 HÀ NỘI</v>
          </cell>
          <cell r="Q1448" t="str">
            <v>Miền Bắc</v>
          </cell>
          <cell r="R1448" t="str">
            <v>WIN</v>
          </cell>
        </row>
        <row r="1449">
          <cell r="A1449" t="str">
            <v>WIN-HNI-HMI-2AE8</v>
          </cell>
          <cell r="B1449" t="str">
            <v>2AE8 - WM+ HNI 237 Định Công</v>
          </cell>
          <cell r="C1449" t="str">
            <v/>
          </cell>
          <cell r="D1449" t="str">
            <v>Thành phố Hà Nội</v>
          </cell>
          <cell r="E1449" t="str">
            <v>Quận Hoàng Mai</v>
          </cell>
          <cell r="G1449" t="str">
            <v>HN003</v>
          </cell>
          <cell r="H1449" t="str">
            <v>Nguyễn Văn Thạch</v>
          </cell>
          <cell r="I1449" t="str">
            <v>MIENBAC;WIN</v>
          </cell>
          <cell r="J1449" t="str">
            <v>2AE8 - WM+ HNI 237 Định Công</v>
          </cell>
          <cell r="K1449" t="str">
            <v xml:space="preserve"> Số 237 Định Công, P. Định Công, Q. Hoàng Mai TP. Hà Nội Việt Nam</v>
          </cell>
          <cell r="M1449" t="str">
            <v>Số 237 Định Công, P. Định Công, Q. Hoàng Mai TP. Hà Nội Việt Nam</v>
          </cell>
          <cell r="N1449">
            <v>60</v>
          </cell>
          <cell r="O1449" t="b">
            <v>0</v>
          </cell>
          <cell r="P1449" t="str">
            <v>C6 HÀ NỘI</v>
          </cell>
          <cell r="Q1449" t="str">
            <v>Miền Bắc</v>
          </cell>
          <cell r="R1449" t="str">
            <v>WIN</v>
          </cell>
        </row>
        <row r="1450">
          <cell r="A1450" t="str">
            <v>WIN-HNI-STY-2AEI</v>
          </cell>
          <cell r="B1450" t="str">
            <v>2AEI - WM+ HNI 50 Chùa Thông</v>
          </cell>
          <cell r="D1450" t="str">
            <v>Thành phố Hà Nội</v>
          </cell>
          <cell r="G1450" t="str">
            <v>HN004</v>
          </cell>
          <cell r="H1450" t="str">
            <v>Hoàng Thanh Huy</v>
          </cell>
          <cell r="I1450" t="str">
            <v>MIENBAC; WIN</v>
          </cell>
          <cell r="M1450" t="str">
            <v>Số 50, Phố Chùa Thông, P. Sơn Lộc TP. Hà Nội Việt Nam</v>
          </cell>
          <cell r="N1450">
            <v>60</v>
          </cell>
          <cell r="O1450" t="b">
            <v>0</v>
          </cell>
          <cell r="P1450" t="str">
            <v>CÔNG TY TNHH MTV THƯƠNG MẠI VÀ DỊCH VỤ NGỌC THƠM</v>
          </cell>
          <cell r="Q1450" t="str">
            <v>Miền Bắc</v>
          </cell>
          <cell r="R1450" t="str">
            <v>WIN</v>
          </cell>
        </row>
        <row r="1451">
          <cell r="A1451" t="str">
            <v>WIN-HNI-TTT-2AF1</v>
          </cell>
          <cell r="B1451" t="str">
            <v>2AF1 - WM+ HNI Cống Đặng, Thạch Thất</v>
          </cell>
          <cell r="C1451" t="str">
            <v/>
          </cell>
          <cell r="D1451" t="str">
            <v>Thành phố Hà Nội</v>
          </cell>
          <cell r="E1451" t="str">
            <v>Huyện Thạch Thất</v>
          </cell>
          <cell r="G1451" t="str">
            <v>HN008</v>
          </cell>
          <cell r="H1451" t="str">
            <v>Nguyễn Minh Sơn</v>
          </cell>
          <cell r="I1451" t="str">
            <v>MIENBAC;WIN</v>
          </cell>
          <cell r="J1451" t="str">
            <v>2AF1 - WM+ HNI Cống Đặng, Thạch Thất</v>
          </cell>
          <cell r="K1451" t="str">
            <v>Thôn Cống Đặng, Xã Bình Phú, Huyện Thạch Thất TP. Hà Nội Việt Nam</v>
          </cell>
          <cell r="M1451" t="str">
            <v>Thôn Cống Đặng, Xã Bình Phú, Huyện Thạch Thất TP. Hà Nội Việt Nam</v>
          </cell>
          <cell r="N1451">
            <v>60</v>
          </cell>
          <cell r="O1451" t="b">
            <v>0</v>
          </cell>
          <cell r="P1451" t="str">
            <v>C6 HÀ NỘI</v>
          </cell>
          <cell r="Q1451" t="str">
            <v>Miền Bắc</v>
          </cell>
          <cell r="R1451" t="str">
            <v>WIN</v>
          </cell>
        </row>
        <row r="1452">
          <cell r="A1452" t="str">
            <v>WIN-HNI-NTL-2AFN</v>
          </cell>
          <cell r="B1452" t="str">
            <v>2AFN - WM+ HNI Ô đất 44, KGD Phú Đô</v>
          </cell>
          <cell r="D1452" t="str">
            <v>Thành phố Hà Nội</v>
          </cell>
          <cell r="G1452" t="str">
            <v>HN004</v>
          </cell>
          <cell r="H1452" t="str">
            <v>Hoàng Thanh Huy</v>
          </cell>
          <cell r="I1452" t="str">
            <v>MIENBAC; WIN</v>
          </cell>
          <cell r="M1452" t="str">
            <v>Ô đất số 44, khu giãn dân Phú Đô, P. Phú Đô TP. Hà Nội Việt Nam</v>
          </cell>
          <cell r="N1452">
            <v>60</v>
          </cell>
          <cell r="O1452" t="b">
            <v>0</v>
          </cell>
          <cell r="P1452" t="str">
            <v>CÔNG TY TNHH MTV THƯƠNG MẠI VÀ DỊCH VỤ NGỌC THƠM</v>
          </cell>
          <cell r="Q1452" t="str">
            <v>Miền Bắc</v>
          </cell>
          <cell r="R1452" t="str">
            <v>WIN</v>
          </cell>
        </row>
        <row r="1453">
          <cell r="A1453" t="str">
            <v>WIN-HNI-DAH-2AFW</v>
          </cell>
          <cell r="B1453" t="str">
            <v>2AFW - WM+ HNI Thôn Đìa, Xã Nam Hồng</v>
          </cell>
          <cell r="D1453" t="str">
            <v>Thành phố Hà Nội</v>
          </cell>
          <cell r="G1453" t="str">
            <v>HN003</v>
          </cell>
          <cell r="H1453" t="str">
            <v>Nguyễn Văn Thạch</v>
          </cell>
          <cell r="I1453" t="str">
            <v>MIENBAC; WIN</v>
          </cell>
          <cell r="M1453" t="str">
            <v>Thôn Đìa, Xã Nam Hồng, Huyện Đông Anh TP. Hà Nội Việt Nam</v>
          </cell>
          <cell r="N1453">
            <v>60</v>
          </cell>
          <cell r="O1453" t="b">
            <v>0</v>
          </cell>
          <cell r="P1453" t="str">
            <v>CÔNG TY TNHH MTV THƯƠNG MẠI VÀ DỊCH VỤ NGỌC THƠM</v>
          </cell>
          <cell r="Q1453" t="str">
            <v>Miền Bắc</v>
          </cell>
          <cell r="R1453" t="str">
            <v>WIN</v>
          </cell>
        </row>
        <row r="1454">
          <cell r="A1454" t="str">
            <v>WIN-HNI-HMI-2AG9</v>
          </cell>
          <cell r="B1454" t="str">
            <v>2AG9 - WM+ HNI 97 Ngõ 168 Kim Giang</v>
          </cell>
          <cell r="D1454" t="str">
            <v>Thành phố Hà Nội</v>
          </cell>
          <cell r="E1454" t="str">
            <v>Quận Hoàng Mai</v>
          </cell>
          <cell r="G1454" t="str">
            <v>HN003</v>
          </cell>
          <cell r="H1454" t="str">
            <v>Nguyễn Văn Thạch</v>
          </cell>
          <cell r="I1454" t="str">
            <v>MIENBAC; WIN</v>
          </cell>
          <cell r="J1454" t="str">
            <v>2AG9 - WM+ HNI 97 Ngõ 168 Kim Giang</v>
          </cell>
          <cell r="K1454" t="str">
            <v>Số 97 Ngõ 168 Đường Kim Giang, Phường Đại Kim, Q. Hoàng Mai TP. Hà Nội Việt Nam</v>
          </cell>
          <cell r="L1454" t="str">
            <v/>
          </cell>
          <cell r="M1454" t="str">
            <v>Số 97 Ngõ 168 Đường Kim Giang, Phường Đại Kim, Q. Hoàng Mai TP. Hà Nội Việt Nam</v>
          </cell>
          <cell r="N1454">
            <v>60</v>
          </cell>
          <cell r="O1454" t="b">
            <v>0</v>
          </cell>
          <cell r="P1454" t="str">
            <v>CÔNG TY TNHH MTV THƯƠNG MẠI VÀ DỊCH VỤ NGỌC THƠM</v>
          </cell>
          <cell r="Q1454" t="str">
            <v>Miền Bắc</v>
          </cell>
          <cell r="R1454" t="str">
            <v>WIN</v>
          </cell>
        </row>
        <row r="1455">
          <cell r="A1455" t="str">
            <v>WIN-HNI-NTL-2AGK</v>
          </cell>
          <cell r="B1455" t="str">
            <v>2AGK-WM+ HNI F5-CH02 Masteri West Height</v>
          </cell>
          <cell r="D1455" t="str">
            <v>Thành phố Hà Nội</v>
          </cell>
          <cell r="E1455" t="str">
            <v>Quận Nam Từ Liêm</v>
          </cell>
          <cell r="G1455" t="str">
            <v>HN004</v>
          </cell>
          <cell r="H1455" t="str">
            <v>Hoàng Thanh Huy</v>
          </cell>
          <cell r="I1455" t="str">
            <v>MIENBAC; WIN</v>
          </cell>
          <cell r="M1455" t="str">
            <v>Ô đất F5-CH02, Dự án Khu đô thị mới Tây Mỗ - Đại Mỗ Vinhomes Park, q Nam Từ Liêm, Hà Nội</v>
          </cell>
          <cell r="N1455">
            <v>60</v>
          </cell>
          <cell r="O1455" t="b">
            <v>0</v>
          </cell>
          <cell r="P1455" t="str">
            <v>CÔNG TY TNHH MTV THƯƠNG MẠI VÀ DỊCH VỤ NGỌC THƠM</v>
          </cell>
          <cell r="Q1455" t="str">
            <v>Miền Bắc</v>
          </cell>
          <cell r="R1455" t="str">
            <v>WIN</v>
          </cell>
        </row>
        <row r="1456">
          <cell r="A1456" t="str">
            <v>WIN-HNI-LBN-2AGP</v>
          </cell>
          <cell r="B1456" t="str">
            <v>2AGP - WM+ HNI 28 Ngách 158/38 Nguyễn Sơn</v>
          </cell>
          <cell r="D1456" t="str">
            <v>Thành phố Hà Nội</v>
          </cell>
          <cell r="E1456" t="str">
            <v>Quận Long Biên</v>
          </cell>
          <cell r="F1456" t="str">
            <v>Phường Bồ Đề</v>
          </cell>
          <cell r="G1456" t="str">
            <v>HN003</v>
          </cell>
          <cell r="H1456" t="str">
            <v>Nguyễn Văn Thạch</v>
          </cell>
          <cell r="I1456" t="str">
            <v>MIENBAC; WIN</v>
          </cell>
          <cell r="J1456" t="str">
            <v>2AGP - WM+ HNI 28 Ngách 158/38 Nguyễn Sơn</v>
          </cell>
          <cell r="K1456" t="str">
            <v>Số 28 Ngách 158/38 Nguyễn Sơn, Tổ 21, Phường Bồ Đề, Q. Long Biên TP. Hà Nội Việt Nam</v>
          </cell>
          <cell r="L1456" t="str">
            <v/>
          </cell>
          <cell r="M1456" t="str">
            <v>Số 28 Ngách 158/38 Nguyễn Sơn, Tổ 21, Phường Bồ Đề, Q. Long Biên TP. Hà Nội Việt Nam</v>
          </cell>
          <cell r="N1456">
            <v>60</v>
          </cell>
          <cell r="O1456" t="b">
            <v>0</v>
          </cell>
          <cell r="P1456" t="str">
            <v>CÔNG TY TNHH MTV THƯƠNG MẠI VÀ DỊCH VỤ NGỌC THƠM</v>
          </cell>
          <cell r="Q1456" t="str">
            <v>Miền Bắc</v>
          </cell>
          <cell r="R1456" t="str">
            <v>WIN</v>
          </cell>
        </row>
        <row r="1457">
          <cell r="A1457" t="str">
            <v>WIN-HNI-HMI-2AGS</v>
          </cell>
          <cell r="B1457" t="str">
            <v>2AGS - WM+ HNI LK4-09, KĐT mới Kim Văn-Kim</v>
          </cell>
          <cell r="D1457" t="str">
            <v>Thành phố Hà Nội</v>
          </cell>
          <cell r="E1457" t="str">
            <v>Quận Hoàng Mai</v>
          </cell>
          <cell r="G1457" t="str">
            <v>HN003</v>
          </cell>
          <cell r="H1457" t="str">
            <v>Nguyễn Văn Thạch</v>
          </cell>
          <cell r="I1457" t="str">
            <v>MIENBAC; WIN</v>
          </cell>
          <cell r="J1457" t="str">
            <v>2AGS - WM+ HNI LK4-09, KĐT mới Kim Văn-Kim</v>
          </cell>
          <cell r="M1457" t="str">
            <v>LK4-09, Khu nhà ở thấp tầng TT1, Khu Đô thị mới Kim Văn-Kim Lũ, Q. Hoàng Mai TP. Hà Nội Việt Nam</v>
          </cell>
          <cell r="N1457">
            <v>60</v>
          </cell>
          <cell r="O1457" t="b">
            <v>0</v>
          </cell>
          <cell r="P1457" t="str">
            <v>CÔNG TY TNHH MTV THƯƠNG MẠI VÀ DỊCH VỤ NGỌC THƠM</v>
          </cell>
          <cell r="Q1457" t="str">
            <v>Miền Bắc</v>
          </cell>
          <cell r="R1457" t="str">
            <v>WIN</v>
          </cell>
        </row>
        <row r="1458">
          <cell r="A1458" t="str">
            <v>WIN-HNI-HMI-2AGV</v>
          </cell>
          <cell r="B1458" t="str">
            <v>2AGV - WM+ HNI Số 1, Ngách 22/163 Khuyến L</v>
          </cell>
          <cell r="D1458" t="str">
            <v>Thành phố Hà Nội</v>
          </cell>
          <cell r="G1458" t="str">
            <v>HN003</v>
          </cell>
          <cell r="H1458" t="str">
            <v>Nguyễn Văn Thạch</v>
          </cell>
          <cell r="I1458" t="str">
            <v>MIENBAC; WIN</v>
          </cell>
          <cell r="J1458" t="str">
            <v>2AGV - WM+ HNI Số 1, Ngách 22/163 Khuyến L</v>
          </cell>
          <cell r="M1458" t="str">
            <v>Số 1, Ngách 22/163, Đường Khuyến Lương, Phường Trần Phú, TP. Hà Nội Việt Nam</v>
          </cell>
          <cell r="N1458">
            <v>60</v>
          </cell>
          <cell r="O1458" t="b">
            <v>0</v>
          </cell>
          <cell r="P1458" t="str">
            <v>CÔNG TY TNHH MTV THƯƠNG MẠI VÀ DỊCH VỤ NGỌC THƠM</v>
          </cell>
          <cell r="Q1458" t="str">
            <v>Miền Bắc</v>
          </cell>
          <cell r="R1458" t="str">
            <v>WIN</v>
          </cell>
        </row>
        <row r="1459">
          <cell r="A1459" t="str">
            <v>WIN-HNI-MLH-2AGZ</v>
          </cell>
          <cell r="B1459" t="str">
            <v>2AGZ - WM+ HNI Phú Nhi, Thanh Lâm</v>
          </cell>
          <cell r="D1459" t="str">
            <v>Thành phố Hà Nội</v>
          </cell>
          <cell r="E1459" t="str">
            <v>Huyện Mê Linh</v>
          </cell>
          <cell r="G1459" t="str">
            <v>HN003</v>
          </cell>
          <cell r="H1459" t="str">
            <v>Nguyễn Văn Thạch</v>
          </cell>
          <cell r="I1459" t="str">
            <v>MIENBAC; WIN</v>
          </cell>
          <cell r="J1459" t="str">
            <v/>
          </cell>
          <cell r="L1459" t="str">
            <v/>
          </cell>
          <cell r="M1459" t="str">
            <v>Quốc lộ 35, Thôn Phú Nhi, xã Thanh Lâm, huyện Mê Linh, Hà Nội</v>
          </cell>
          <cell r="N1459">
            <v>60</v>
          </cell>
          <cell r="O1459" t="b">
            <v>0</v>
          </cell>
          <cell r="P1459" t="str">
            <v>CÔNG TY TNHH MTV THƯƠNG MẠI VÀ DỊCH VỤ NGỌC THƠM</v>
          </cell>
          <cell r="Q1459" t="str">
            <v>Miền Bắc</v>
          </cell>
          <cell r="R1459" t="str">
            <v>WIN</v>
          </cell>
        </row>
        <row r="1460">
          <cell r="A1460" t="str">
            <v>WIN-HNI-TTI-2AH8</v>
          </cell>
          <cell r="B1460" t="str">
            <v>2AH8 - WM+ HNI BT4-13 KĐG Ngũ Hiệp-Tứ Hiệp</v>
          </cell>
          <cell r="C1460" t="str">
            <v/>
          </cell>
          <cell r="D1460" t="str">
            <v>Thành phố Hà Nội</v>
          </cell>
          <cell r="E1460" t="str">
            <v>Huyện Thanh Trì</v>
          </cell>
          <cell r="G1460" t="str">
            <v>HN008</v>
          </cell>
          <cell r="H1460" t="str">
            <v>Nguyễn Minh Sơn</v>
          </cell>
          <cell r="I1460" t="str">
            <v>MIENBAC;WIN</v>
          </cell>
          <cell r="J1460" t="str">
            <v>2AH8 - WM+ HNI BT4-13 KĐG Ngũ Hiệp-Tứ Hiệp</v>
          </cell>
          <cell r="K1460" t="str">
            <v>BT4-13 Khu đấu giá quyền sử dụng đất Ngũ Hiệp-Tứ Hiệp, Xã Tứ Hiệp, Huyện Thanh Trì TP. Hà Nội Việt Nam</v>
          </cell>
          <cell r="M1460" t="str">
            <v>BT4-13 Khu đấu giá quyền sử dụng đất Ngũ Hiệp-Tứ Hiệp, Xã Tứ Hiệp, Huyện Thanh Trì TP. Hà Nội Việt Nam</v>
          </cell>
          <cell r="N1460">
            <v>60</v>
          </cell>
          <cell r="O1460" t="b">
            <v>0</v>
          </cell>
          <cell r="P1460" t="str">
            <v>C6 HÀ NỘI</v>
          </cell>
          <cell r="Q1460" t="str">
            <v>Miền Bắc</v>
          </cell>
          <cell r="R1460" t="str">
            <v>WIN</v>
          </cell>
        </row>
        <row r="1461">
          <cell r="A1461" t="str">
            <v>WIN-HNI-NTL-2AHL</v>
          </cell>
          <cell r="B1461" t="str">
            <v>2AHL - WM+ HNI I1.CH08 Imperia Smart City</v>
          </cell>
          <cell r="D1461" t="str">
            <v>Thành phố Hà Nội</v>
          </cell>
          <cell r="E1461" t="str">
            <v>Quận Nam Từ Liêm</v>
          </cell>
          <cell r="G1461" t="str">
            <v>HN004</v>
          </cell>
          <cell r="H1461" t="str">
            <v>Hoàng Thanh Huy</v>
          </cell>
          <cell r="I1461" t="str">
            <v>MIENBAC; WIN</v>
          </cell>
          <cell r="M1461" t="str">
            <v>Căn thương mại dịch vụ I1.CH08, Tòa I1, Tầng 01 tại dự án Im TP. Hà Nội Việt Nam</v>
          </cell>
          <cell r="N1461">
            <v>60</v>
          </cell>
          <cell r="O1461" t="b">
            <v>0</v>
          </cell>
          <cell r="P1461" t="str">
            <v>CÔNG TY TNHH MTV THƯƠNG MẠI VÀ DỊCH VỤ NGỌC THƠM</v>
          </cell>
          <cell r="Q1461" t="str">
            <v>Miền Bắc</v>
          </cell>
          <cell r="R1461" t="str">
            <v>WIN</v>
          </cell>
        </row>
        <row r="1462">
          <cell r="A1462" t="str">
            <v>WIN-HNI-MLH-2AHM</v>
          </cell>
          <cell r="B1462" t="str">
            <v>2AHM - WM+ HNI Thôn 1 Thạch Đà</v>
          </cell>
          <cell r="C1462" t="str">
            <v/>
          </cell>
          <cell r="D1462" t="str">
            <v>Thành phố Hà Nội</v>
          </cell>
          <cell r="E1462" t="str">
            <v>Huyện Mê Linh</v>
          </cell>
          <cell r="F1462" t="str">
            <v>Xã Thạch Đà</v>
          </cell>
          <cell r="G1462" t="str">
            <v>HN003</v>
          </cell>
          <cell r="H1462" t="str">
            <v>Nguyễn Văn Thạch</v>
          </cell>
          <cell r="I1462" t="str">
            <v>MIENBAC;WIN</v>
          </cell>
          <cell r="J1462" t="str">
            <v/>
          </cell>
          <cell r="M1462" t="str">
            <v>Đội 4, Thôn 1, xã Thạch Đà, huyện Mê Linh, Hà Nội</v>
          </cell>
          <cell r="N1462">
            <v>60</v>
          </cell>
          <cell r="O1462" t="b">
            <v>0</v>
          </cell>
          <cell r="P1462" t="str">
            <v>C6 HÀ NỘI</v>
          </cell>
          <cell r="Q1462" t="str">
            <v>Miền Bắc</v>
          </cell>
          <cell r="R1462" t="str">
            <v>WIN</v>
          </cell>
        </row>
        <row r="1463">
          <cell r="A1463" t="str">
            <v>WIN-HNI-GLM-2AJE</v>
          </cell>
          <cell r="B1463" t="str">
            <v>2AJE - WM+ HNI M1 Masteri Waterfront</v>
          </cell>
          <cell r="D1463" t="str">
            <v>Thành phố Hà Nội</v>
          </cell>
          <cell r="E1463" t="str">
            <v>Huyện Gia Lâm</v>
          </cell>
          <cell r="F1463" t="str">
            <v>Xã Đa Tốn</v>
          </cell>
          <cell r="G1463" t="str">
            <v>HN008</v>
          </cell>
          <cell r="H1463" t="str">
            <v>Nguyễn Minh Sơn</v>
          </cell>
          <cell r="I1463" t="str">
            <v>MIENBAC; WIN</v>
          </cell>
          <cell r="M1463" t="str">
            <v>Căn L26M.TMDV15A tại Cụm Nhà Chung Cư Lô đất B3-CT03, Dự án Khu đô thị Gia Lâm, Xã Đa Tốn, TP. Hà Nội Việt Nam</v>
          </cell>
          <cell r="N1463">
            <v>60</v>
          </cell>
          <cell r="O1463" t="b">
            <v>0</v>
          </cell>
          <cell r="P1463" t="str">
            <v>CÔNG TY TNHH MTV THƯƠNG MẠI VÀ DỊCH VỤ NGỌC THƠM</v>
          </cell>
          <cell r="Q1463" t="str">
            <v>Miền Bắc</v>
          </cell>
          <cell r="R1463" t="str">
            <v>WIN</v>
          </cell>
        </row>
        <row r="1464">
          <cell r="A1464" t="str">
            <v>WIN-HNI-DPG-2AJI</v>
          </cell>
          <cell r="B1464" t="str">
            <v>2AJI - WM+ HNI 150 Tân Thành</v>
          </cell>
          <cell r="D1464" t="str">
            <v>Thành phố Hà Nội</v>
          </cell>
          <cell r="E1464" t="str">
            <v>Huyện Đan Phượng</v>
          </cell>
          <cell r="F1464" t="str">
            <v>Xã Thượng Mỗ</v>
          </cell>
          <cell r="G1464" t="str">
            <v>HN008</v>
          </cell>
          <cell r="H1464" t="str">
            <v>Nguyễn Minh Sơn</v>
          </cell>
          <cell r="I1464" t="str">
            <v>MIENBAC; WIN</v>
          </cell>
          <cell r="M1464" t="str">
            <v>150 Tân Thành, Xã Thượng Mỗ, Huyện Đan Phượng TP. Hà Nội Việt Nam</v>
          </cell>
          <cell r="N1464">
            <v>60</v>
          </cell>
          <cell r="O1464" t="b">
            <v>0</v>
          </cell>
          <cell r="P1464" t="str">
            <v>CÔNG TY TNHH MTV THƯƠNG MẠI VÀ DỊCH VỤ NGỌC THƠM</v>
          </cell>
          <cell r="Q1464" t="str">
            <v>Miền Bắc</v>
          </cell>
          <cell r="R1464" t="str">
            <v>WIN</v>
          </cell>
        </row>
        <row r="1465">
          <cell r="A1465" t="str">
            <v>WIN-HNI-DPG-2AJS</v>
          </cell>
          <cell r="B1465" t="str">
            <v>2AJS - WM+ HNI Dộc Toản, Hạ Mỗ</v>
          </cell>
          <cell r="D1465" t="str">
            <v>Thành phố Hà Nội</v>
          </cell>
          <cell r="E1465" t="str">
            <v>Huyện Đan Phượng</v>
          </cell>
          <cell r="F1465" t="str">
            <v>Xã Hạ Mỗ</v>
          </cell>
          <cell r="I1465" t="str">
            <v>MIENBAC; WIN</v>
          </cell>
          <cell r="M1465" t="str">
            <v>Khu Dộc Toản, Xã Hạ Mỗ, Huyện Đan Phượng, TP. Hà Nội Việt Nam</v>
          </cell>
          <cell r="N1465">
            <v>60</v>
          </cell>
          <cell r="O1465" t="b">
            <v>0</v>
          </cell>
          <cell r="P1465" t="str">
            <v>CÔNG TY TNHH MTV THƯƠNG MẠI VÀ DỊCH VỤ NGỌC THƠM</v>
          </cell>
          <cell r="Q1465" t="str">
            <v>Miền Bắc</v>
          </cell>
          <cell r="R1465" t="str">
            <v>WIN</v>
          </cell>
        </row>
        <row r="1466">
          <cell r="A1466" t="str">
            <v>WIN-HNI-TXN-2AK1</v>
          </cell>
          <cell r="B1466" t="str">
            <v>2AK1 - WIN HNI SH01 - HH2, 360 Giải Phóng</v>
          </cell>
          <cell r="C1466" t="str">
            <v/>
          </cell>
          <cell r="D1466" t="str">
            <v>Thành phố Hà Nội</v>
          </cell>
          <cell r="E1466" t="str">
            <v>Quận Thanh Xuân</v>
          </cell>
          <cell r="G1466" t="str">
            <v>HN008</v>
          </cell>
          <cell r="H1466" t="str">
            <v>Nguyễn Minh Sơn</v>
          </cell>
          <cell r="I1466" t="str">
            <v>MIENBAC;WIN</v>
          </cell>
          <cell r="J1466" t="str">
            <v>2AK1 - WIN HNI SH01 - HH2, 360 Giải Phóng</v>
          </cell>
          <cell r="M1466" t="str">
            <v>Căn TMDV SH01, Tòa HH2 (P2), Số 360 Đường Giải Phóng, Phường Phương Liệt, Quận Thanh Xuân TP. Hà Nội Việt Nam</v>
          </cell>
          <cell r="N1466">
            <v>60</v>
          </cell>
          <cell r="O1466" t="b">
            <v>0</v>
          </cell>
          <cell r="P1466" t="str">
            <v>C6 HÀ NỘI</v>
          </cell>
          <cell r="Q1466" t="str">
            <v>Miền Bắc</v>
          </cell>
          <cell r="R1466" t="str">
            <v>WIN</v>
          </cell>
        </row>
        <row r="1467">
          <cell r="A1467" t="str">
            <v>WIN-HNI-PTO-2AK4</v>
          </cell>
          <cell r="B1467" t="str">
            <v>2AK4 - WM+ HNI Liên Hiệp, Phúc Thọ</v>
          </cell>
          <cell r="C1467" t="str">
            <v/>
          </cell>
          <cell r="D1467" t="str">
            <v>Thành phố Hà Nội</v>
          </cell>
          <cell r="E1467" t="str">
            <v>Huyện Phúc Thọ</v>
          </cell>
          <cell r="G1467" t="str">
            <v>HN008</v>
          </cell>
          <cell r="H1467" t="str">
            <v>Nguyễn Minh Sơn</v>
          </cell>
          <cell r="I1467" t="str">
            <v>MIENBAC;WIN</v>
          </cell>
          <cell r="J1467" t="str">
            <v>2AK4 - WM+ HNI Liên Hiệp, Phúc Thọ</v>
          </cell>
          <cell r="K1467" t="str">
            <v xml:space="preserve"> Thôn 8, Xã Liên Hiệp, Huyện Phúc Thọ TP. Hà Nội Việt Nam</v>
          </cell>
          <cell r="M1467" t="str">
            <v>Thôn 8, Xã Liên Hiệp, Huyện Phúc Thọ TP. Hà Nội Việt Nam</v>
          </cell>
          <cell r="N1467">
            <v>60</v>
          </cell>
          <cell r="O1467" t="b">
            <v>0</v>
          </cell>
          <cell r="P1467" t="str">
            <v>C6 HÀ NỘI</v>
          </cell>
          <cell r="Q1467" t="str">
            <v>Miền Bắc</v>
          </cell>
          <cell r="R1467" t="str">
            <v>WIN</v>
          </cell>
        </row>
        <row r="1468">
          <cell r="A1468" t="str">
            <v>WIN-HNI-TTI-2AKH</v>
          </cell>
          <cell r="B1468" t="str">
            <v>2AKH - WIN HNI CT8B KĐT Đại Thanh</v>
          </cell>
          <cell r="D1468" t="str">
            <v>Thành phố Hà Nội</v>
          </cell>
          <cell r="E1468" t="str">
            <v>Huyện Thanh Oai</v>
          </cell>
          <cell r="I1468" t="str">
            <v>MIENBAC; WIN</v>
          </cell>
          <cell r="M1468" t="str">
            <v>Tầng 1, Tòa nhà CT8B, Khu đô thị Đại Thanh, Xã Tả Thanh Oai, TP. Hà Nội Việt Nam</v>
          </cell>
          <cell r="N1468">
            <v>60</v>
          </cell>
          <cell r="O1468" t="b">
            <v>0</v>
          </cell>
          <cell r="P1468" t="str">
            <v>CÔNG TY TNHH MTV THƯƠNG MẠI VÀ DỊCH VỤ NGỌC THƠM</v>
          </cell>
          <cell r="Q1468" t="str">
            <v>Miền Bắc</v>
          </cell>
          <cell r="R1468" t="str">
            <v>WIN</v>
          </cell>
        </row>
        <row r="1469">
          <cell r="A1469" t="str">
            <v>WIN-HNI-HDC-2AKT</v>
          </cell>
          <cell r="B1469" t="str">
            <v>2AKT - WM+ HNI 20 Phú Đa</v>
          </cell>
          <cell r="D1469" t="str">
            <v>Thành phố Hà Nội</v>
          </cell>
          <cell r="E1469" t="str">
            <v>Huyện Hoài Đức</v>
          </cell>
          <cell r="F1469" t="str">
            <v>Xã Đức Thượng</v>
          </cell>
          <cell r="I1469" t="str">
            <v>MIENBAC; WIN</v>
          </cell>
          <cell r="M1469" t="str">
            <v>Số 20 Thôn Phú Đa, Xã Đức Thượng, Huyện Hoài Đức TP. Hà Nội Việt Nam</v>
          </cell>
          <cell r="N1469">
            <v>60</v>
          </cell>
          <cell r="O1469" t="b">
            <v>0</v>
          </cell>
          <cell r="P1469" t="str">
            <v>CÔNG TY TNHH MTV THƯƠNG MẠI VÀ DỊCH VỤ NGỌC THƠM</v>
          </cell>
          <cell r="Q1469" t="str">
            <v>Miền Bắc</v>
          </cell>
          <cell r="R1469" t="str">
            <v>WIN</v>
          </cell>
        </row>
        <row r="1470">
          <cell r="A1470" t="str">
            <v>WIN-HNI-DPG-2AKV</v>
          </cell>
          <cell r="B1470" t="str">
            <v>2AKV - WM+ HNI Thôn 6, Trung Châu</v>
          </cell>
          <cell r="D1470" t="str">
            <v>Thành phố Hà Nội</v>
          </cell>
          <cell r="E1470" t="str">
            <v>Huyện Đan Phượng</v>
          </cell>
          <cell r="F1470" t="str">
            <v>Xã Trung Châu</v>
          </cell>
          <cell r="I1470" t="str">
            <v>MIENBAC; WIN</v>
          </cell>
          <cell r="M1470" t="str">
            <v>Thôn 6, Xã Trung Châu, Huyện Đan Phượng TP. Hà Nội Việt Nam</v>
          </cell>
          <cell r="N1470">
            <v>60</v>
          </cell>
          <cell r="O1470" t="b">
            <v>0</v>
          </cell>
          <cell r="P1470" t="str">
            <v>CÔNG TY TNHH MTV THƯƠNG MẠI VÀ DỊCH VỤ NGỌC THƠM</v>
          </cell>
          <cell r="Q1470" t="str">
            <v>Miền Bắc</v>
          </cell>
          <cell r="R1470" t="str">
            <v>WIN</v>
          </cell>
        </row>
        <row r="1471">
          <cell r="A1471" t="str">
            <v>WIN-HNI-HBT-2AL8</v>
          </cell>
          <cell r="B1471" t="str">
            <v>2AL8 - WM+ HNI 71 Ngách 116 Ngõ Trại Cá</v>
          </cell>
          <cell r="D1471" t="str">
            <v>Thành phố Hà Nội</v>
          </cell>
          <cell r="E1471" t="str">
            <v>Quận Hai Bà Trưng</v>
          </cell>
          <cell r="F1471" t="str">
            <v>Phường Trương Định</v>
          </cell>
          <cell r="G1471" t="str">
            <v>HN003</v>
          </cell>
          <cell r="H1471" t="str">
            <v>Nguyễn Văn Thạch</v>
          </cell>
          <cell r="I1471" t="str">
            <v>MIENBAC; WIN</v>
          </cell>
          <cell r="J1471" t="str">
            <v>2AL8 - WM+ HNI 71 Ngách 116 Ngõ Trại Cá</v>
          </cell>
          <cell r="K1471" t="str">
            <v>Số 71 Ngách 116 Ngõ Trại Cá, Phường Trương Định, Q. Hai Bà Trưng TP. Hà Nội Việt Nam</v>
          </cell>
          <cell r="L1471" t="str">
            <v/>
          </cell>
          <cell r="M1471" t="str">
            <v>Số 71 Ngách 116 Ngõ Trại Cá, Phường Trương Định, Q. Hai Bà Trưng TP. Hà Nội Việt Nam</v>
          </cell>
          <cell r="N1471">
            <v>60</v>
          </cell>
          <cell r="O1471" t="b">
            <v>0</v>
          </cell>
          <cell r="P1471" t="str">
            <v>CÔNG TY TNHH MTV THƯƠNG MẠI VÀ DỊCH VỤ NGỌC THƠM</v>
          </cell>
          <cell r="Q1471" t="str">
            <v>Miền Bắc</v>
          </cell>
          <cell r="R1471" t="str">
            <v>WIN</v>
          </cell>
        </row>
        <row r="1472">
          <cell r="A1472" t="str">
            <v>WIN-HNI-MDC-2ALT</v>
          </cell>
          <cell r="B1472" t="str">
            <v>2ATL-WM+ HNI 202 Đại Nghĩa</v>
          </cell>
          <cell r="D1472" t="str">
            <v>Thành phố Hà Nội</v>
          </cell>
          <cell r="E1472" t="str">
            <v>Huyện Mỹ Đức</v>
          </cell>
          <cell r="F1472" t="str">
            <v>Thị trấn Đại Nghĩa</v>
          </cell>
          <cell r="I1472" t="str">
            <v>MIENBAC; WIN</v>
          </cell>
          <cell r="M1472" t="str">
            <v>Số 202 Đại Nghĩa, Thị trấn Đại Nghĩa, Huyện Mỹ Đức TP. Hà Nội Việt Nam</v>
          </cell>
          <cell r="N1472">
            <v>60</v>
          </cell>
          <cell r="O1472" t="b">
            <v>0</v>
          </cell>
          <cell r="P1472" t="str">
            <v>CÔNG TY TNHH MTV THƯƠNG MẠI VÀ DỊCH VỤ NGỌC THƠM</v>
          </cell>
          <cell r="Q1472" t="str">
            <v>Miền Bắc</v>
          </cell>
          <cell r="R1472" t="str">
            <v>WIN</v>
          </cell>
        </row>
        <row r="1473">
          <cell r="A1473" t="str">
            <v>WIN-HNI-TOI-2AM2</v>
          </cell>
          <cell r="B1473" t="str">
            <v>20AM2 - WM+ HNI 174 Thôn Thượng</v>
          </cell>
          <cell r="D1473" t="str">
            <v>Thành phố Hà Nội</v>
          </cell>
          <cell r="E1473" t="str">
            <v>Huyện Thanh Oai</v>
          </cell>
          <cell r="G1473" t="str">
            <v>HN008</v>
          </cell>
          <cell r="H1473" t="str">
            <v>Nguyễn Minh Sơn</v>
          </cell>
          <cell r="I1473" t="str">
            <v>MIENBAC; WIN</v>
          </cell>
          <cell r="J1473" t="str">
            <v>20AM2 - WM+ HNI 174 Thôn Thượng</v>
          </cell>
          <cell r="K1473" t="str">
            <v>Số 174 Thôn Thượng, Xã Cự Khê, Huyện Thanh Oai TP. Hà Nội, Việt Nam</v>
          </cell>
          <cell r="L1473" t="str">
            <v/>
          </cell>
          <cell r="M1473" t="str">
            <v>Số 174 Thôn Thượng, Xã Cự Khê, Huyện Thanh Oai TP. Hà Nội, Việt Nam</v>
          </cell>
          <cell r="N1473">
            <v>60</v>
          </cell>
          <cell r="O1473" t="b">
            <v>0</v>
          </cell>
          <cell r="P1473" t="str">
            <v>CÔNG TY TNHH MTV THƯƠNG MẠI VÀ DỊCH VỤ NGỌC THƠM</v>
          </cell>
          <cell r="Q1473" t="str">
            <v>Miền Bắc</v>
          </cell>
          <cell r="R1473" t="str">
            <v>WIN</v>
          </cell>
        </row>
        <row r="1474">
          <cell r="A1474" t="str">
            <v>WIN-HNI-TTI-2AM3</v>
          </cell>
          <cell r="B1474" t="str">
            <v>2AM3 - WM+ HNI SL20 – Lô M2 Viện Bỏng Lê H</v>
          </cell>
          <cell r="D1474" t="str">
            <v>Thành phố Hà Nội</v>
          </cell>
          <cell r="E1474" t="str">
            <v>Huyện Thanh Trì</v>
          </cell>
          <cell r="G1474" t="str">
            <v>HN008</v>
          </cell>
          <cell r="H1474" t="str">
            <v>Nguyễn Minh Sơn</v>
          </cell>
          <cell r="I1474" t="str">
            <v>MIENBAC; WIN</v>
          </cell>
          <cell r="J1474" t="str">
            <v>2AM3 - WM+ HNI SL20 – Lô M2 Viện Bỏng Lê H</v>
          </cell>
          <cell r="K1474" t="str">
            <v>SL20 – Lô M2, DAXD nhà ở cho CBNV Viện Bỏng Lê Hữu Trác – Học viện Quân Y, X. Tân Triều, H. Thanh Trì TP. Hà Nội, Việt Nam</v>
          </cell>
          <cell r="L1474" t="str">
            <v/>
          </cell>
          <cell r="M1474" t="str">
            <v>SL20 – Lô M2, DAXD nhà ở cho CBNV Viện Bỏng Lê Hữu Trác – Học viện Quân Y, X. Tân Triều, H. Thanh Trì TP. Hà Nội, Việt Nam</v>
          </cell>
          <cell r="N1474">
            <v>60</v>
          </cell>
          <cell r="O1474" t="b">
            <v>0</v>
          </cell>
          <cell r="P1474" t="str">
            <v>CÔNG TY TNHH MTV THƯƠNG MẠI VÀ DỊCH VỤ NGỌC THƠM</v>
          </cell>
          <cell r="Q1474" t="str">
            <v>Miền Bắc</v>
          </cell>
          <cell r="R1474" t="str">
            <v>WIN</v>
          </cell>
        </row>
        <row r="1475">
          <cell r="A1475" t="str">
            <v>WIN-HNI-NTL-2AM9</v>
          </cell>
          <cell r="B1475" t="str">
            <v>2AM9 - WM+ HNI CT2B KĐT Xuân Phương</v>
          </cell>
          <cell r="D1475" t="str">
            <v>Thành phố Hà Nội</v>
          </cell>
          <cell r="E1475" t="str">
            <v>Quận Nam Từ Liêm</v>
          </cell>
          <cell r="F1475" t="str">
            <v>Phường Xuân Phương</v>
          </cell>
          <cell r="I1475" t="str">
            <v>MIENBAC; WIN</v>
          </cell>
          <cell r="M1475" t="str">
            <v>Tầng 1, Tòa nhà CT2B khu nhà ở cán bộ Quốc Hội, Ô đất CT2 KĐT mới Xuân Phương, p Xuân Phương, Nam Từ Liêm, Hà Nội</v>
          </cell>
          <cell r="N1475">
            <v>60</v>
          </cell>
          <cell r="O1475" t="b">
            <v>0</v>
          </cell>
          <cell r="P1475" t="str">
            <v>CÔNG TY TNHH MTV THƯƠNG MẠI VÀ DỊCH VỤ NGỌC THƠM</v>
          </cell>
          <cell r="Q1475" t="str">
            <v>Miền Bắc</v>
          </cell>
          <cell r="R1475" t="str">
            <v>WIN</v>
          </cell>
        </row>
        <row r="1476">
          <cell r="A1476" t="str">
            <v>WIN-HNI-HDG-2AMG</v>
          </cell>
          <cell r="B1476" t="str">
            <v>WM+ HNI 104-106 Phùng Hưng</v>
          </cell>
          <cell r="C1476" t="str">
            <v/>
          </cell>
          <cell r="D1476" t="str">
            <v>Thành phố Hà Nội</v>
          </cell>
          <cell r="E1476" t="str">
            <v>Quận Hà Đông</v>
          </cell>
          <cell r="G1476" t="str">
            <v>HN004</v>
          </cell>
          <cell r="H1476" t="str">
            <v>Hoàng Thanh Huy</v>
          </cell>
          <cell r="I1476" t="str">
            <v>MIENBAC;WIN</v>
          </cell>
          <cell r="J1476" t="str">
            <v/>
          </cell>
          <cell r="M1476" t="str">
            <v>104-106 Phùng Hưng, Phường Phúc La, Quận Hà Đông TP. Hà Nội Việt Nam</v>
          </cell>
          <cell r="N1476">
            <v>60</v>
          </cell>
          <cell r="O1476" t="b">
            <v>0</v>
          </cell>
          <cell r="P1476" t="str">
            <v>C6 HÀ NỘI</v>
          </cell>
          <cell r="Q1476" t="str">
            <v>Miền Bắc</v>
          </cell>
          <cell r="R1476" t="str">
            <v>WIN</v>
          </cell>
        </row>
        <row r="1477">
          <cell r="A1477" t="str">
            <v>WIN-HNI-TTI-2AN1</v>
          </cell>
          <cell r="B1477" t="str">
            <v>2AN1 - WIN HNI ED.104 Eco Dream</v>
          </cell>
          <cell r="D1477" t="str">
            <v>Thành phố Hà Nội</v>
          </cell>
          <cell r="E1477" t="str">
            <v>Huyện Thanh Trì</v>
          </cell>
          <cell r="F1477" t="str">
            <v>Xã Tân Triều</v>
          </cell>
          <cell r="G1477" t="str">
            <v>HN008</v>
          </cell>
          <cell r="H1477" t="str">
            <v>Nguyễn Minh Sơn</v>
          </cell>
          <cell r="I1477" t="str">
            <v>MIENBAC; WIN</v>
          </cell>
          <cell r="J1477" t="str">
            <v>2AN1 - WIN HNI ED.104 Eco Dream</v>
          </cell>
          <cell r="K1477" t="str">
            <v>Shophouse ED.104, Nhà ở cao tầng kết hợp TMDV Eco Dream, Ô đất TT6, Khu đô thị Tây Nam Kim Giang, Xã Tân Triều, Huyện Thanh Trì TP. Hà Nội Việt Nam</v>
          </cell>
          <cell r="L1477" t="str">
            <v/>
          </cell>
          <cell r="M1477" t="str">
            <v>Shophouse ED.104, Nhà ở cao tầng kết hợp TMDV Eco Dream, Ô đất TT6, Khu đô thị Tây Nam Kim GiangI Xã Tân Triều, Huyện Thanh Trì TP. Hà Nội Việt Nam</v>
          </cell>
          <cell r="N1477">
            <v>60</v>
          </cell>
          <cell r="O1477" t="b">
            <v>0</v>
          </cell>
          <cell r="P1477" t="str">
            <v>CÔNG TY TNHH MTV THƯƠNG MẠI VÀ DỊCH VỤ NGỌC THƠM</v>
          </cell>
          <cell r="Q1477" t="str">
            <v>Miền Bắc</v>
          </cell>
          <cell r="R1477" t="str">
            <v>WIN</v>
          </cell>
        </row>
        <row r="1478">
          <cell r="A1478" t="str">
            <v>WIN-HNI-TOI-2AN4</v>
          </cell>
          <cell r="B1478" t="str">
            <v>2AN4 - WIN HNI B1.3 – HH03A KĐT Thanh Hà</v>
          </cell>
          <cell r="D1478" t="str">
            <v>Thành phố Hà Nội</v>
          </cell>
          <cell r="E1478" t="str">
            <v>Huyện Thanh Oai</v>
          </cell>
          <cell r="F1478" t="str">
            <v>Xã Cự Khê</v>
          </cell>
          <cell r="G1478" t="str">
            <v>HN008</v>
          </cell>
          <cell r="H1478" t="str">
            <v>Nguyễn Minh Sơn</v>
          </cell>
          <cell r="I1478" t="str">
            <v>MIENBAC; WIN</v>
          </cell>
          <cell r="J1478" t="str">
            <v>2AN4 - WIN HNI B1.3 – HH03A KĐT Thanh Hà</v>
          </cell>
          <cell r="K1478" t="str">
            <v>Kiot số 22 &amp; 24, Tòa nhà B1.3 – HH03A, KĐT Thanh Hà – Cienco 5, Xã Cự Khê, Huyện Thanh Oai TP. Hà Nội Việt Nam</v>
          </cell>
          <cell r="L1478" t="str">
            <v/>
          </cell>
          <cell r="M1478" t="str">
            <v>Kiot số 22 &amp; 24, Tòa nhà B1.3 – HH03A, KĐT Thanh Hà – Cienco 5, Xã Cự Khê, Huyện Thanh Oai TP. Hà Nội Việt Nam</v>
          </cell>
          <cell r="N1478">
            <v>60</v>
          </cell>
          <cell r="O1478" t="b">
            <v>0</v>
          </cell>
          <cell r="P1478" t="str">
            <v>CÔNG TY TNHH MTV THƯƠNG MẠI VÀ DỊCH VỤ NGỌC THƠM</v>
          </cell>
          <cell r="Q1478" t="str">
            <v>Miền Bắc</v>
          </cell>
          <cell r="R1478" t="str">
            <v>WIN</v>
          </cell>
        </row>
        <row r="1479">
          <cell r="A1479" t="str">
            <v>WIN-HNI-HDC-2ANL</v>
          </cell>
          <cell r="B1479" t="str">
            <v>2AML - WM+ HNI 1062 An Hạ</v>
          </cell>
          <cell r="D1479" t="str">
            <v>Thành phố Hà Nội</v>
          </cell>
          <cell r="E1479" t="str">
            <v>Huyện Hoài Đức</v>
          </cell>
          <cell r="F1479" t="str">
            <v>Xã An Thượng</v>
          </cell>
          <cell r="G1479" t="str">
            <v>HN008</v>
          </cell>
          <cell r="H1479" t="str">
            <v>Nguyễn Minh Sơn</v>
          </cell>
          <cell r="I1479" t="str">
            <v>MIENBAC; WIN</v>
          </cell>
          <cell r="J1479" t="str">
            <v/>
          </cell>
          <cell r="L1479" t="str">
            <v/>
          </cell>
          <cell r="M1479" t="str">
            <v>1062 An Hạ, xã An Thượng, huyện Hoài Đức, thành phố Hà Nội</v>
          </cell>
          <cell r="N1479">
            <v>60</v>
          </cell>
          <cell r="O1479" t="b">
            <v>0</v>
          </cell>
          <cell r="P1479" t="str">
            <v>CÔNG TY TNHH MTV THƯƠNG MẠI VÀ DỊCH VỤ NGỌC THƠM</v>
          </cell>
          <cell r="Q1479" t="str">
            <v>Miền Bắc</v>
          </cell>
          <cell r="R1479" t="str">
            <v>WIN</v>
          </cell>
        </row>
        <row r="1480">
          <cell r="A1480" t="str">
            <v>WIN-HNI-CMY-2AO3</v>
          </cell>
          <cell r="B1480" t="str">
            <v>2AO3 - WM+ HNI Đông Tiến, Chương Mỹ</v>
          </cell>
          <cell r="D1480" t="str">
            <v>Thành phố Hà Nội</v>
          </cell>
          <cell r="E1480" t="str">
            <v>Huyện Chương Mỹ</v>
          </cell>
          <cell r="F1480" t="str">
            <v>Xã Tân Tiến</v>
          </cell>
          <cell r="G1480" t="str">
            <v>HN008</v>
          </cell>
          <cell r="H1480" t="str">
            <v>Nguyễn Minh Sơn</v>
          </cell>
          <cell r="I1480" t="str">
            <v>MIENBAC; WIN</v>
          </cell>
          <cell r="J1480" t="str">
            <v>2AO3 - WM+ HNI Đông Tiến, Chương Mỹ</v>
          </cell>
          <cell r="K1480" t="str">
            <v>Thôn Đông Tiến, Xã Tân Tiến, Huyện Chương Mỹ TP. Hà Nội Việt Nam</v>
          </cell>
          <cell r="L1480" t="str">
            <v/>
          </cell>
          <cell r="M1480" t="str">
            <v>Thôn Đông Tiến, Xã Tân Tiến, Huyện Chương Mỹ TP. Hà Nội Việt Nam</v>
          </cell>
          <cell r="N1480">
            <v>60</v>
          </cell>
          <cell r="O1480" t="b">
            <v>0</v>
          </cell>
          <cell r="P1480" t="str">
            <v>CÔNG TY TNHH MTV THƯƠNG MẠI VÀ DỊCH VỤ NGỌC THƠM</v>
          </cell>
          <cell r="Q1480" t="str">
            <v>Miền Bắc</v>
          </cell>
          <cell r="R1480" t="str">
            <v>WIN</v>
          </cell>
        </row>
        <row r="1481">
          <cell r="A1481" t="str">
            <v>WIN-HNI-BDH-2AOC</v>
          </cell>
          <cell r="B1481" t="str">
            <v>2AOC - WM+ HNI 244 Đội Cấn</v>
          </cell>
          <cell r="D1481" t="str">
            <v>Thành phố Hà Nội</v>
          </cell>
          <cell r="E1481" t="str">
            <v>Quận Ba Đình</v>
          </cell>
          <cell r="F1481" t="str">
            <v>Phường Liễu Giai</v>
          </cell>
          <cell r="I1481" t="str">
            <v>MIENBAC; WIN</v>
          </cell>
          <cell r="M1481" t="str">
            <v>Số 244 Đội Cấn, Phường Liễu Giai, Quận Ba Đình TP. Hà Nội Việt Nam</v>
          </cell>
          <cell r="N1481">
            <v>60</v>
          </cell>
          <cell r="O1481" t="b">
            <v>0</v>
          </cell>
          <cell r="P1481" t="str">
            <v>CÔNG TY TNHH MTV THƯƠNG MẠI VÀ DỊCH VỤ NGỌC THƠM</v>
          </cell>
          <cell r="Q1481" t="str">
            <v>Miền Bắc</v>
          </cell>
          <cell r="R1481" t="str">
            <v>WIN</v>
          </cell>
        </row>
        <row r="1482">
          <cell r="A1482" t="str">
            <v>WIN-HNI-DPG-2AON</v>
          </cell>
          <cell r="B1482" t="str">
            <v>2AON - WM+ HNI Cụm 2, Thọ Xuân</v>
          </cell>
          <cell r="D1482" t="str">
            <v>Thành phố Hà Nội</v>
          </cell>
          <cell r="E1482" t="str">
            <v>Huyện Đan Phượng</v>
          </cell>
          <cell r="F1482" t="str">
            <v>Xã Thọ Xuân</v>
          </cell>
          <cell r="I1482" t="str">
            <v>MIENBAC; WIN</v>
          </cell>
          <cell r="M1482" t="str">
            <v>Số nhà 297, Cụm 2, Xã Thọ Xuân, Huyện Đan Phượng, TP. Hà Nội Việt Nam</v>
          </cell>
          <cell r="N1482">
            <v>60</v>
          </cell>
          <cell r="O1482" t="b">
            <v>0</v>
          </cell>
          <cell r="P1482" t="str">
            <v>CÔNG TY TNHH MTV THƯƠNG MẠI VÀ DỊCH VỤ NGỌC THƠM</v>
          </cell>
          <cell r="Q1482" t="str">
            <v>Miền Bắc</v>
          </cell>
          <cell r="R1482" t="str">
            <v>WIN</v>
          </cell>
        </row>
        <row r="1483">
          <cell r="A1483" t="str">
            <v>WIN-HNI-HDG-2AP2</v>
          </cell>
          <cell r="B1483" t="str">
            <v>2AP2 - WM+ HNI 39 Tổ 8 Đa Sỹ</v>
          </cell>
          <cell r="C1483" t="str">
            <v/>
          </cell>
          <cell r="D1483" t="str">
            <v>Thành phố Hà Nội</v>
          </cell>
          <cell r="E1483" t="str">
            <v>Quận Hà Đông</v>
          </cell>
          <cell r="G1483" t="str">
            <v>HN004</v>
          </cell>
          <cell r="H1483" t="str">
            <v>Hoàng Thanh Huy</v>
          </cell>
          <cell r="I1483" t="str">
            <v>MIENBAC;WIN</v>
          </cell>
          <cell r="J1483" t="str">
            <v>2AP2 - WM+ HNI 39 Tổ 8 Đa Sỹ</v>
          </cell>
          <cell r="M1483" t="str">
            <v>Số 39 Tổ 8 Đa Sỹ, Phường Kiến Hưng, Quận Hà Đông TP. Hà Nội Việt Nam</v>
          </cell>
          <cell r="N1483">
            <v>60</v>
          </cell>
          <cell r="O1483" t="b">
            <v>0</v>
          </cell>
          <cell r="P1483" t="str">
            <v>C6 HÀ NỘI</v>
          </cell>
          <cell r="Q1483" t="str">
            <v>Miền Bắc</v>
          </cell>
          <cell r="R1483" t="str">
            <v>WIN</v>
          </cell>
        </row>
        <row r="1484">
          <cell r="A1484" t="str">
            <v>WIN-HNI-STY-2APY</v>
          </cell>
          <cell r="B1484" t="str">
            <v>2APY - WM+ HNI 30 Tiền Huân</v>
          </cell>
          <cell r="D1484" t="str">
            <v>Thành phố Hà Nội</v>
          </cell>
          <cell r="E1484" t="str">
            <v>Thị xã Sơn Tây</v>
          </cell>
          <cell r="F1484" t="str">
            <v>Phường Viên Sơn</v>
          </cell>
          <cell r="I1484" t="str">
            <v>MIENBAC; WIN</v>
          </cell>
          <cell r="M1484" t="str">
            <v>Số 30 Tiền Huân, Phường Viên Sơn, Thị xã Sơn Tây TP. Hà Nội Việt Nam</v>
          </cell>
          <cell r="N1484">
            <v>60</v>
          </cell>
          <cell r="O1484" t="b">
            <v>0</v>
          </cell>
          <cell r="P1484" t="str">
            <v>CÔNG TY TNHH MTV THƯƠNG MẠI VÀ DỊCH VỤ NGỌC THƠM</v>
          </cell>
          <cell r="Q1484" t="str">
            <v>Miền Bắc</v>
          </cell>
          <cell r="R1484" t="str">
            <v>WIN</v>
          </cell>
        </row>
        <row r="1485">
          <cell r="A1485" t="str">
            <v>WIN-HNI-TTI-2AQ0</v>
          </cell>
          <cell r="B1485" t="str">
            <v>2AQ0 - WM+ HNI Ngõ 12, Đội 1 Tả Thanh Oai</v>
          </cell>
          <cell r="C1485" t="str">
            <v/>
          </cell>
          <cell r="D1485" t="str">
            <v>Thành phố Hà Nội</v>
          </cell>
          <cell r="E1485" t="str">
            <v>Huyện Thanh Trì</v>
          </cell>
          <cell r="G1485" t="str">
            <v>HN008</v>
          </cell>
          <cell r="H1485" t="str">
            <v>Nguyễn Minh Sơn</v>
          </cell>
          <cell r="I1485" t="str">
            <v>MIENBAC;WIN</v>
          </cell>
          <cell r="J1485" t="str">
            <v>2AQ0 - WM+ HNI Ngõ 12, Đội 1 Tả Thanh Oai</v>
          </cell>
          <cell r="M1485" t="str">
            <v>Ngõ 12, Đội 1, Xã Tả Thanh Oai, Huyện Thanh Trì TP. Hà Nội Việt Nam</v>
          </cell>
          <cell r="N1485">
            <v>60</v>
          </cell>
          <cell r="O1485" t="b">
            <v>0</v>
          </cell>
          <cell r="P1485" t="str">
            <v>C6 HÀ NỘI</v>
          </cell>
          <cell r="Q1485" t="str">
            <v>Miền Bắc</v>
          </cell>
          <cell r="R1485" t="str">
            <v>WIN</v>
          </cell>
        </row>
        <row r="1486">
          <cell r="A1486" t="str">
            <v>WIN-HNI-HMI-2AQ5</v>
          </cell>
          <cell r="B1486" t="str">
            <v>2AQ5 - WM+ HNI 254 Đại Từ</v>
          </cell>
          <cell r="C1486" t="str">
            <v/>
          </cell>
          <cell r="D1486" t="str">
            <v>Thành phố Hà Nội</v>
          </cell>
          <cell r="E1486" t="str">
            <v>Quận Hoàng Mai</v>
          </cell>
          <cell r="G1486" t="str">
            <v>HN003</v>
          </cell>
          <cell r="H1486" t="str">
            <v>Nguyễn Văn Thạch</v>
          </cell>
          <cell r="I1486" t="str">
            <v>MIENBAC;WIN</v>
          </cell>
          <cell r="J1486" t="str">
            <v>2AQ5 - WM+ HNI 254 Đại Từ</v>
          </cell>
          <cell r="M1486" t="str">
            <v>Số 254 Phố Đại Từ, Phường Đại Kim, Quận Hoàng Mai TP. Hà Nội Việt Nam</v>
          </cell>
          <cell r="N1486">
            <v>60</v>
          </cell>
          <cell r="O1486" t="b">
            <v>0</v>
          </cell>
          <cell r="P1486" t="str">
            <v>C6 HÀ NỘI</v>
          </cell>
          <cell r="Q1486" t="str">
            <v>Miền Bắc</v>
          </cell>
          <cell r="R1486" t="str">
            <v>WIN</v>
          </cell>
        </row>
        <row r="1487">
          <cell r="A1487" t="str">
            <v>WIN-HNI-CMY-2AQC</v>
          </cell>
          <cell r="B1487" t="str">
            <v>2AQC - WM+ HNI Tân Hội, Tân Tiến</v>
          </cell>
          <cell r="D1487" t="str">
            <v>Thành phố Hà Nội</v>
          </cell>
          <cell r="E1487" t="str">
            <v>Huyện Chương Mỹ</v>
          </cell>
          <cell r="F1487" t="str">
            <v>Xã Tân Tiến</v>
          </cell>
          <cell r="I1487" t="str">
            <v>MIENBAC; WIN</v>
          </cell>
          <cell r="M1487" t="str">
            <v>Thôn Tân Hội, Xã Tân Tiến, Huyện Chương Mỹ TP. Hà Nội Việt Nam</v>
          </cell>
          <cell r="N1487">
            <v>60</v>
          </cell>
          <cell r="O1487" t="b">
            <v>0</v>
          </cell>
          <cell r="P1487" t="str">
            <v>CÔNG TY TNHH MTV THƯƠNG MẠI VÀ DỊCH VỤ NGỌC THƠM</v>
          </cell>
          <cell r="Q1487" t="str">
            <v>Miền Bắc</v>
          </cell>
          <cell r="R1487" t="str">
            <v>WIN</v>
          </cell>
        </row>
        <row r="1488">
          <cell r="A1488" t="str">
            <v>WIN-HNI-CMY-2AQI</v>
          </cell>
          <cell r="B1488" t="str">
            <v>2AQI - WM+ HNI Phương Hạnh, Tân Tiến</v>
          </cell>
          <cell r="D1488" t="str">
            <v>Thành phố Hà Nội</v>
          </cell>
          <cell r="E1488" t="str">
            <v>Huyện Chương Mỹ</v>
          </cell>
          <cell r="F1488" t="str">
            <v>Xã Tân Tiến</v>
          </cell>
          <cell r="I1488" t="str">
            <v>MIENBAC; WIN</v>
          </cell>
          <cell r="M1488" t="str">
            <v>Thôn Phương Hạnh, Xã Tân Tiến, Huyện Chương Mỹ TP. Hà Nội Việt Nam</v>
          </cell>
          <cell r="N1488">
            <v>60</v>
          </cell>
          <cell r="O1488" t="b">
            <v>0</v>
          </cell>
          <cell r="P1488" t="str">
            <v>CÔNG TY TNHH MTV THƯƠNG MẠI VÀ DỊCH VỤ NGỌC THƠM</v>
          </cell>
          <cell r="Q1488" t="str">
            <v>Miền Bắc</v>
          </cell>
          <cell r="R1488" t="str">
            <v>WIN</v>
          </cell>
        </row>
        <row r="1489">
          <cell r="A1489" t="str">
            <v>WIN-HNI-SSN-2AQL</v>
          </cell>
          <cell r="B1489" t="str">
            <v>2AQL - WM+ HNI Xuân Dương, Kim Lũ</v>
          </cell>
          <cell r="D1489" t="str">
            <v>Thành phố Hà Nội</v>
          </cell>
          <cell r="E1489" t="str">
            <v>Huyện Sóc Sơn</v>
          </cell>
          <cell r="F1489" t="str">
            <v>Xã Kim Lũ</v>
          </cell>
          <cell r="I1489" t="str">
            <v>MIENBAC; WIN</v>
          </cell>
          <cell r="M1489" t="str">
            <v>Số nhà 108 Đường 16, Thôn Xuân Dương, Xã Kim Lũ, Huyện Sóc Sơn TP. Hà Nội Việt Nam</v>
          </cell>
          <cell r="N1489">
            <v>60</v>
          </cell>
          <cell r="O1489" t="b">
            <v>0</v>
          </cell>
          <cell r="P1489" t="str">
            <v>CÔNG TY TNHH MTV THƯƠNG MẠI VÀ DỊCH VỤ NGỌC THƠM</v>
          </cell>
          <cell r="Q1489" t="str">
            <v>Miền Bắc</v>
          </cell>
          <cell r="R1489" t="str">
            <v>WIN</v>
          </cell>
        </row>
        <row r="1490">
          <cell r="A1490" t="str">
            <v>WIN-HNI-QOI-2AQN</v>
          </cell>
          <cell r="B1490" t="str">
            <v>2AQN - WM+ HNI Long Phú, Hòa Thạch</v>
          </cell>
          <cell r="D1490" t="str">
            <v>Thành phố Hà Nội</v>
          </cell>
          <cell r="E1490" t="str">
            <v>Huyện Quốc Oai</v>
          </cell>
          <cell r="F1490" t="str">
            <v>Xã Hòa Thạch</v>
          </cell>
          <cell r="G1490" t="str">
            <v>HN004</v>
          </cell>
          <cell r="H1490" t="str">
            <v>Hoàng Thanh Huy</v>
          </cell>
          <cell r="I1490" t="str">
            <v>MIENBAC; WIN</v>
          </cell>
          <cell r="J1490" t="str">
            <v/>
          </cell>
          <cell r="L1490" t="str">
            <v/>
          </cell>
          <cell r="M1490" t="str">
            <v>Xóm 1, thôn Long Phú, xã Hòa Thạch, huyện Quốc Oai, thành phố Hà Nội</v>
          </cell>
          <cell r="N1490">
            <v>60</v>
          </cell>
          <cell r="O1490" t="b">
            <v>0</v>
          </cell>
          <cell r="P1490" t="str">
            <v>CÔNG TY TNHH MTV THƯƠNG MẠI VÀ DỊCH VỤ NGỌC THƠM</v>
          </cell>
          <cell r="Q1490" t="str">
            <v>Miền Bắc</v>
          </cell>
          <cell r="R1490" t="str">
            <v>WIN</v>
          </cell>
        </row>
        <row r="1491">
          <cell r="A1491" t="str">
            <v>WIN-HNI-HDG-2AQO</v>
          </cell>
          <cell r="B1491" t="str">
            <v>2AQO - WIN HNI CT4AB KĐT Xa La</v>
          </cell>
          <cell r="D1491" t="str">
            <v>Thành phố Hà Nội</v>
          </cell>
          <cell r="E1491" t="str">
            <v>Quận Hoàng Mai</v>
          </cell>
          <cell r="F1491" t="str">
            <v>Phường Đại Kim</v>
          </cell>
          <cell r="I1491" t="str">
            <v>MIENBAC; WIN</v>
          </cell>
          <cell r="M1491" t="str">
            <v>Tầng 1, Trung tâm thương mại nhà CT4AB, Dự án Khu nhà ở Xa La, TP. Hà Nội Việt Nam</v>
          </cell>
          <cell r="N1491">
            <v>60</v>
          </cell>
          <cell r="O1491" t="b">
            <v>0</v>
          </cell>
          <cell r="P1491" t="str">
            <v>CÔNG TY TNHH MTV THƯƠNG MẠI VÀ DỊCH VỤ NGỌC THƠM</v>
          </cell>
          <cell r="Q1491" t="str">
            <v>Miền Bắc</v>
          </cell>
          <cell r="R1491" t="str">
            <v>WIN</v>
          </cell>
        </row>
        <row r="1492">
          <cell r="A1492" t="str">
            <v>WIN-HNI-SSN-2AQU</v>
          </cell>
          <cell r="B1492" t="str">
            <v>2AQU-WM+ HNI 92 Xóm Đông, Thôn Dược Hạ</v>
          </cell>
          <cell r="D1492" t="str">
            <v>Thành phố Hà Nội</v>
          </cell>
          <cell r="E1492" t="str">
            <v>Huyện Sóc Sơn</v>
          </cell>
          <cell r="F1492" t="str">
            <v>Xã Tiên Dược</v>
          </cell>
          <cell r="I1492" t="str">
            <v>MIENBAC; WIN</v>
          </cell>
          <cell r="M1492" t="str">
            <v>Số 92 Xóm Đông, Thôn Dược Hạ, Xã Tiên Dược, Huyện Sóc Sơn TP. Hà Nội Việt Nam</v>
          </cell>
          <cell r="N1492">
            <v>60</v>
          </cell>
          <cell r="O1492" t="b">
            <v>0</v>
          </cell>
          <cell r="P1492" t="str">
            <v>CÔNG TY TNHH MTV THƯƠNG MẠI VÀ DỊCH VỤ NGỌC THƠM</v>
          </cell>
          <cell r="Q1492" t="str">
            <v>Miền Bắc</v>
          </cell>
          <cell r="R1492" t="str">
            <v>WIN</v>
          </cell>
        </row>
        <row r="1493">
          <cell r="A1493" t="str">
            <v>WIN-HNI-NTL-2AQV</v>
          </cell>
          <cell r="B1493" t="str">
            <v>2AQV - WM+ HNI TM01-29 Vinhomes West point</v>
          </cell>
          <cell r="D1493" t="str">
            <v>Thành phố Hà Nội</v>
          </cell>
          <cell r="E1493" t="str">
            <v>Quận Nam Từ Liêm</v>
          </cell>
          <cell r="F1493" t="str">
            <v>Phường Xuân Phương</v>
          </cell>
          <cell r="I1493" t="str">
            <v>MIENBAC; WIN</v>
          </cell>
          <cell r="M1493" t="str">
            <v>TM01-29, tầng 1, tòa nhà số W1 và W2 tại lô đất HH, đường Phạm Hùng, quận Nam Từ Liêm, Hà Nội</v>
          </cell>
          <cell r="N1493">
            <v>60</v>
          </cell>
          <cell r="O1493" t="b">
            <v>0</v>
          </cell>
          <cell r="P1493" t="str">
            <v>CÔNG TY TNHH MTV THƯƠNG MẠI VÀ DỊCH VỤ NGỌC THƠM</v>
          </cell>
          <cell r="Q1493" t="str">
            <v>Miền Bắc</v>
          </cell>
          <cell r="R1493" t="str">
            <v>WIN</v>
          </cell>
        </row>
        <row r="1494">
          <cell r="A1494" t="str">
            <v>WIN-HNI-QOI-2AQX</v>
          </cell>
          <cell r="B1494" t="str">
            <v>2AQX - WM+ HNI Bạch Thạch, Hòa Thạch</v>
          </cell>
          <cell r="D1494" t="str">
            <v>Thành phố Hà Nội</v>
          </cell>
          <cell r="E1494" t="str">
            <v>Huyện Quốc Oai</v>
          </cell>
          <cell r="F1494" t="str">
            <v>Xã Hòa Thạch</v>
          </cell>
          <cell r="I1494" t="str">
            <v>MIENBAC; WIN</v>
          </cell>
          <cell r="M1494" t="str">
            <v>Thôn Bạch Thạch, xã Hòa Thạch, huyện Quốc Oai, TP Hà Nội</v>
          </cell>
          <cell r="N1494">
            <v>60</v>
          </cell>
          <cell r="O1494" t="b">
            <v>0</v>
          </cell>
          <cell r="P1494" t="str">
            <v>CÔNG TY TNHH MTV THƯƠNG MẠI VÀ DỊCH VỤ NGỌC THƠM</v>
          </cell>
          <cell r="Q1494" t="str">
            <v>Miền Bắc</v>
          </cell>
          <cell r="R1494" t="str">
            <v>WIN</v>
          </cell>
        </row>
        <row r="1495">
          <cell r="A1495" t="str">
            <v>WIN-HNI-GLM-2AR5</v>
          </cell>
          <cell r="B1495" t="str">
            <v>2AR5 - WM+ HNI R1.05 Ocean Park</v>
          </cell>
          <cell r="C1495" t="str">
            <v/>
          </cell>
          <cell r="D1495" t="str">
            <v>Thành phố Hà Nội</v>
          </cell>
          <cell r="E1495" t="str">
            <v>Huyện Gia Lâm</v>
          </cell>
          <cell r="G1495" t="str">
            <v>HN008</v>
          </cell>
          <cell r="H1495" t="str">
            <v>Nguyễn Minh Sơn</v>
          </cell>
          <cell r="I1495" t="str">
            <v>MIENBAC;WIN</v>
          </cell>
          <cell r="J1495" t="str">
            <v>2AR5 - WM+ HNI R1.05 Ocean Park</v>
          </cell>
          <cell r="K1495" t="str">
            <v>Căn 01S16, Tầng 1, Tòa R1.05, Khu đô thị Vinhomes Ocean Park Thị trấn Trâu Quỳ, Huyện Gia Lâm TP. Hà Nội Việt Nam</v>
          </cell>
          <cell r="M1495" t="str">
            <v>Căn 01S16, Tầng 1, Tòa R1.05, Khu đô thị Vinhomes Ocean Park Thị trấn Trâu Quỳ, Huyện Gia Lâm TP. Hà Nội Việt Nam</v>
          </cell>
          <cell r="N1495">
            <v>60</v>
          </cell>
          <cell r="O1495" t="b">
            <v>0</v>
          </cell>
          <cell r="P1495" t="str">
            <v>C6 HÀ NỘI</v>
          </cell>
          <cell r="Q1495" t="str">
            <v>Miền Bắc</v>
          </cell>
          <cell r="R1495" t="str">
            <v>WIN</v>
          </cell>
        </row>
        <row r="1496">
          <cell r="A1496" t="str">
            <v>WIN-HNI-CGY-2ARB</v>
          </cell>
          <cell r="B1496" t="str">
            <v>2ARB - WM+ HNI CC1 Hado Parkside</v>
          </cell>
          <cell r="D1496" t="str">
            <v>Thành phố Hà Nội</v>
          </cell>
          <cell r="E1496" t="str">
            <v>Quận Cầu Giấy</v>
          </cell>
          <cell r="I1496" t="str">
            <v>MIENBAC; WIN</v>
          </cell>
          <cell r="M1496" t="str">
            <v>Tầng 1, Tòa nhà CC1, Chung cư Hado Parkside, Số 87 Khúc Thừa Dụ, Q. Cầu Giấy TP. Hà Nội Việt Nam</v>
          </cell>
          <cell r="N1496">
            <v>60</v>
          </cell>
          <cell r="O1496" t="b">
            <v>0</v>
          </cell>
          <cell r="P1496" t="str">
            <v>CÔNG TY TNHH MTV THƯƠNG MẠI VÀ DỊCH VỤ NGỌC THƠM</v>
          </cell>
          <cell r="Q1496" t="str">
            <v>Miền Bắc</v>
          </cell>
          <cell r="R1496" t="str">
            <v>WIN</v>
          </cell>
        </row>
        <row r="1497">
          <cell r="A1497" t="str">
            <v>WIN-HNI-HMI-2ARC</v>
          </cell>
          <cell r="B1497" t="str">
            <v>2ARC- WM+ HNI Nam Dư</v>
          </cell>
          <cell r="D1497" t="str">
            <v>Thành phố Hà Nội</v>
          </cell>
          <cell r="E1497" t="str">
            <v>Quận Hoàng Mai</v>
          </cell>
          <cell r="F1497" t="str">
            <v>Phường Lĩnh Nam</v>
          </cell>
          <cell r="G1497" t="str">
            <v>HN006</v>
          </cell>
          <cell r="H1497" t="str">
            <v>Phan Trọng Cường</v>
          </cell>
          <cell r="I1497" t="str">
            <v>MIENBAC; WIN</v>
          </cell>
          <cell r="J1497" t="str">
            <v/>
          </cell>
          <cell r="L1497" t="str">
            <v/>
          </cell>
          <cell r="M1497" t="str">
            <v>Số 129 Nam Dư, Tổ dân phố số 1, phường Lĩnh Nam, quận Hoàng Mai, thành phố Hà Nội</v>
          </cell>
          <cell r="N1497">
            <v>60</v>
          </cell>
          <cell r="O1497" t="b">
            <v>0</v>
          </cell>
          <cell r="P1497" t="str">
            <v>CÔNG TY TNHH MTV THƯƠNG MẠI VÀ DỊCH VỤ NGỌC THƠM</v>
          </cell>
          <cell r="Q1497" t="str">
            <v>Miền Bắc</v>
          </cell>
          <cell r="R1497" t="str">
            <v>WIN</v>
          </cell>
        </row>
        <row r="1498">
          <cell r="A1498" t="str">
            <v>WIN-HNI-BTL-2ARD</v>
          </cell>
          <cell r="B1498" t="str">
            <v>2ARD - WM+ HNI C2.15 Ecohome 2</v>
          </cell>
          <cell r="D1498" t="str">
            <v>Thành phố Hà Nội</v>
          </cell>
          <cell r="E1498" t="str">
            <v>Quận Bắc Từ Liêm</v>
          </cell>
          <cell r="I1498" t="str">
            <v>MIENBAC; WIN</v>
          </cell>
          <cell r="M1498" t="str">
            <v>Kiot C2.15, Sảnh B, Tòa nhà C2 thuộc Dự án Khu nhà ở xã hội Ecohome 2, Q. Bắc Từ Liêm TP. Hà Nội Việt Nam</v>
          </cell>
          <cell r="N1498">
            <v>60</v>
          </cell>
          <cell r="O1498" t="b">
            <v>0</v>
          </cell>
          <cell r="P1498" t="str">
            <v>CÔNG TY TNHH MTV THƯƠNG MẠI VÀ DỊCH VỤ NGỌC THƠM</v>
          </cell>
          <cell r="Q1498" t="str">
            <v>Miền Bắc</v>
          </cell>
          <cell r="R1498" t="str">
            <v>WIN</v>
          </cell>
        </row>
        <row r="1499">
          <cell r="A1499" t="str">
            <v>WIN-HNI-BVI-2ARE</v>
          </cell>
          <cell r="B1499" t="str">
            <v>2ARE - WM+ HNI Thôn 7, Ba Trại</v>
          </cell>
          <cell r="D1499" t="str">
            <v>Thành phố Hà Nội</v>
          </cell>
          <cell r="E1499" t="str">
            <v>Huyện Ba Vì</v>
          </cell>
          <cell r="F1499" t="str">
            <v>Xã Ba Trại</v>
          </cell>
          <cell r="I1499" t="str">
            <v>MIENBAC; WIN</v>
          </cell>
          <cell r="M1499" t="str">
            <v>Thôn 7, Xã Ba Trại, Huyện Ba Vì TP. Hà Nội Việt Nam</v>
          </cell>
          <cell r="N1499">
            <v>60</v>
          </cell>
          <cell r="O1499" t="b">
            <v>0</v>
          </cell>
          <cell r="P1499" t="str">
            <v>CÔNG TY TNHH MTV THƯƠNG MẠI VÀ DỊCH VỤ NGỌC THƠM</v>
          </cell>
          <cell r="Q1499" t="str">
            <v>Miền Bắc</v>
          </cell>
          <cell r="R1499" t="str">
            <v>WIN</v>
          </cell>
        </row>
        <row r="1500">
          <cell r="A1500" t="str">
            <v>WIN-HNI-THO-2ARG</v>
          </cell>
          <cell r="B1500" t="str">
            <v>2ARG - WM+ HNI 507 Thụy Khuê</v>
          </cell>
          <cell r="D1500" t="str">
            <v>Thành phố Hà Nội</v>
          </cell>
          <cell r="E1500" t="str">
            <v>Quận Tây Hồ</v>
          </cell>
          <cell r="F1500" t="str">
            <v>Phường Bưởi</v>
          </cell>
          <cell r="I1500" t="str">
            <v>MIENBAC; WIN</v>
          </cell>
          <cell r="M1500" t="str">
            <v>Số 507 Phố Thụy Khuê, Tổ 25B, Phường Bưởi, Quận Tây Hồ TP. Hà Nội Việt Nam</v>
          </cell>
          <cell r="N1500">
            <v>60</v>
          </cell>
          <cell r="O1500" t="b">
            <v>0</v>
          </cell>
          <cell r="P1500" t="str">
            <v>CÔNG TY TNHH MTV THƯƠNG MẠI VÀ DỊCH VỤ NGỌC THƠM</v>
          </cell>
          <cell r="Q1500" t="str">
            <v>Miền Bắc</v>
          </cell>
          <cell r="R1500" t="str">
            <v>WIN</v>
          </cell>
        </row>
        <row r="1501">
          <cell r="A1501" t="str">
            <v>WIN-HNI-LBN-2ARH</v>
          </cell>
          <cell r="B1501" t="str">
            <v>2ARH - WM+ HNI 20 Cầu Bây</v>
          </cell>
          <cell r="D1501" t="str">
            <v>Thành phố Hà Nội</v>
          </cell>
          <cell r="E1501" t="str">
            <v>Quận Long Biên</v>
          </cell>
          <cell r="F1501" t="str">
            <v>Phường Phúc Lợi</v>
          </cell>
          <cell r="I1501" t="str">
            <v>MIENBAC; WIN</v>
          </cell>
          <cell r="M1501" t="str">
            <v>Số 20 Phố Cầu Bây, Phường Phúc Lợi, Quận Long Biên TP. Hà Nội Việt Nam</v>
          </cell>
          <cell r="N1501">
            <v>60</v>
          </cell>
          <cell r="O1501" t="b">
            <v>0</v>
          </cell>
          <cell r="P1501" t="str">
            <v>CÔNG TY TNHH MTV THƯƠNG MẠI VÀ DỊCH VỤ NGỌC THƠM</v>
          </cell>
          <cell r="Q1501" t="str">
            <v>Miền Bắc</v>
          </cell>
          <cell r="R1501" t="str">
            <v>WIN</v>
          </cell>
        </row>
        <row r="1502">
          <cell r="A1502" t="str">
            <v>WIN-HNI-PXN-2ARI</v>
          </cell>
          <cell r="B1502" t="str">
            <v>2ARI - WM+ HNI Vĩnh Ninh, Tri Thủy</v>
          </cell>
          <cell r="D1502" t="str">
            <v>Thành phố Hà Nội</v>
          </cell>
          <cell r="E1502" t="str">
            <v>Huyện Phú Xuyên</v>
          </cell>
          <cell r="F1502" t="str">
            <v>Xã Tri Thủy</v>
          </cell>
          <cell r="I1502" t="str">
            <v>MIENBAC; WIN</v>
          </cell>
          <cell r="M1502" t="str">
            <v>Thôn Vĩnh Ninh, Xã Tri Thủy, Huyện Phú Xuyên TP. Hà Nội Việt Nam</v>
          </cell>
          <cell r="N1502">
            <v>60</v>
          </cell>
          <cell r="O1502" t="b">
            <v>0</v>
          </cell>
          <cell r="P1502" t="str">
            <v>CÔNG TY TNHH MTV THƯƠNG MẠI VÀ DỊCH VỤ NGỌC THƠM</v>
          </cell>
          <cell r="Q1502" t="str">
            <v>Miền Bắc</v>
          </cell>
          <cell r="R1502" t="str">
            <v>WIN</v>
          </cell>
        </row>
        <row r="1503">
          <cell r="A1503" t="str">
            <v>WIN-HNI-HDC-2ARO</v>
          </cell>
          <cell r="B1503" t="str">
            <v>2ARO - WM+ HNI Dốc Chợ Sấu</v>
          </cell>
          <cell r="D1503" t="str">
            <v>Thành phố Hà Nội</v>
          </cell>
          <cell r="E1503" t="str">
            <v>Huyện Hoài Đức</v>
          </cell>
          <cell r="G1503" t="str">
            <v>HN004</v>
          </cell>
          <cell r="H1503" t="str">
            <v>Hoàng Thanh Huy</v>
          </cell>
          <cell r="I1503" t="str">
            <v>MIENNAM;WIN</v>
          </cell>
          <cell r="J1503" t="str">
            <v/>
          </cell>
          <cell r="L1503" t="str">
            <v/>
          </cell>
          <cell r="M1503" t="str">
            <v>Số 24 Đường Tiền Phong, thôn Đồng Phú, xã Dương Liễu, Hoài Đức, TP Hà Nội, Việt Nam</v>
          </cell>
          <cell r="N1503">
            <v>60</v>
          </cell>
          <cell r="O1503" t="b">
            <v>0</v>
          </cell>
          <cell r="P1503" t="str">
            <v>CÔNG TY TNHH MTV THƯƠNG MẠI VÀ DỊCH VỤ NGỌC THƠM</v>
          </cell>
          <cell r="Q1503" t="str">
            <v>Miền Bắc</v>
          </cell>
          <cell r="R1503" t="str">
            <v>WIN</v>
          </cell>
        </row>
        <row r="1504">
          <cell r="A1504" t="str">
            <v>WIN-HNI-TTN-2ARP</v>
          </cell>
          <cell r="B1504" t="str">
            <v>2ARP - WM+ HNI 176 - 178 Vân Hòa</v>
          </cell>
          <cell r="D1504" t="str">
            <v>Thành phố Hà Nội</v>
          </cell>
          <cell r="E1504" t="str">
            <v>Huyện Thường Tín</v>
          </cell>
          <cell r="F1504" t="str">
            <v>Xã Vân Tảo</v>
          </cell>
          <cell r="I1504" t="str">
            <v>MIENBAC; WIN</v>
          </cell>
          <cell r="M1504" t="str">
            <v>176 - 178 thôn Vân Hòa, xã Vân Tảo, huyện Thường Tín, thành phố Hà Nội</v>
          </cell>
          <cell r="N1504">
            <v>60</v>
          </cell>
          <cell r="O1504" t="b">
            <v>0</v>
          </cell>
          <cell r="P1504" t="str">
            <v>CÔNG TY TNHH MTV THƯƠNG MẠI VÀ DỊCH VỤ NGỌC THƠM</v>
          </cell>
          <cell r="Q1504" t="str">
            <v>Miền Bắc</v>
          </cell>
          <cell r="R1504" t="str">
            <v>WIN</v>
          </cell>
        </row>
        <row r="1505">
          <cell r="A1505" t="str">
            <v>WIN-HNI-HDC-2ARS</v>
          </cell>
          <cell r="B1505" t="str">
            <v>2ARS - WM+ HNI Chợ Chiều Sơn Đồng</v>
          </cell>
          <cell r="D1505" t="str">
            <v>Thành phố Hà Nội</v>
          </cell>
          <cell r="E1505" t="str">
            <v>Huyện Hoài Đức</v>
          </cell>
          <cell r="F1505" t="str">
            <v>Xã Sơn Đồng</v>
          </cell>
          <cell r="I1505" t="str">
            <v>MIENBAC; WIN</v>
          </cell>
          <cell r="M1505" t="str">
            <v>Thôn Hàn, xã Sơn Đồng, huyện Hoài Đức, TP Hồ Chí Minh</v>
          </cell>
          <cell r="N1505">
            <v>60</v>
          </cell>
          <cell r="O1505" t="b">
            <v>0</v>
          </cell>
          <cell r="P1505" t="str">
            <v>CÔNG TY TNHH MTV THƯƠNG MẠI VÀ DỊCH VỤ NGỌC THƠM</v>
          </cell>
          <cell r="Q1505" t="str">
            <v>Miền Bắc</v>
          </cell>
          <cell r="R1505" t="str">
            <v>WIN</v>
          </cell>
        </row>
        <row r="1506">
          <cell r="A1506" t="str">
            <v>WIN-HNI-NTL-2ARU</v>
          </cell>
          <cell r="B1506" t="str">
            <v>2ARU - WM+ HNI I2.CH17 Imperia Smart City</v>
          </cell>
          <cell r="D1506" t="str">
            <v>Thành phố Hà Nội</v>
          </cell>
          <cell r="I1506" t="str">
            <v>MIENBAC; WIN</v>
          </cell>
          <cell r="M1506" t="str">
            <v>Tòa Z38.1 (I2 Imperia Smart City), Lô đất F4-CH04, Khu đô thị mới Tây Mỗ, Đại Mỗ, Vinhomes TP. Hà Nội Việt Nam</v>
          </cell>
          <cell r="N1506">
            <v>60</v>
          </cell>
          <cell r="O1506" t="b">
            <v>0</v>
          </cell>
          <cell r="P1506" t="str">
            <v>CÔNG TY TNHH MTV THƯƠNG MẠI VÀ DỊCH VỤ NGỌC THƠM</v>
          </cell>
          <cell r="Q1506" t="str">
            <v>Miền Bắc</v>
          </cell>
          <cell r="R1506" t="str">
            <v>WIN</v>
          </cell>
        </row>
        <row r="1507">
          <cell r="A1507" t="str">
            <v>WIN-HNI-PTO-2ARX</v>
          </cell>
          <cell r="B1507" t="str">
            <v>2ARX - WM+ HNI Thôn Ngoại, Tam Thuấn</v>
          </cell>
          <cell r="D1507" t="str">
            <v>Thành phố Hà Nội</v>
          </cell>
          <cell r="E1507" t="str">
            <v>Huyện Phúc Thọ</v>
          </cell>
          <cell r="I1507" t="str">
            <v>MIENBAC; WIN</v>
          </cell>
          <cell r="M1507" t="str">
            <v>Thôn Ngoại, xã Tam Thuấn, huyện Phúc Thọ, thành phố Hà Nội</v>
          </cell>
          <cell r="N1507">
            <v>60</v>
          </cell>
          <cell r="O1507" t="b">
            <v>0</v>
          </cell>
          <cell r="P1507" t="str">
            <v>CÔNG TY TNHH MTV THƯƠNG MẠI VÀ DỊCH VỤ NGỌC THƠM</v>
          </cell>
          <cell r="Q1507" t="str">
            <v>Miền Bắc</v>
          </cell>
          <cell r="R1507" t="str">
            <v>WIN</v>
          </cell>
        </row>
        <row r="1508">
          <cell r="A1508" t="str">
            <v>WIN-HNI-CGY-2ARY</v>
          </cell>
          <cell r="B1508" t="str">
            <v>2ARY - WM+ HNI 18 Ngõ 66 Dịch Vọng Hậu</v>
          </cell>
          <cell r="D1508" t="str">
            <v>Thành phố Hà Nội</v>
          </cell>
          <cell r="E1508" t="str">
            <v>Quận Cầu Giấy</v>
          </cell>
          <cell r="F1508" t="str">
            <v>Phường Dịch Vọng Hậu</v>
          </cell>
          <cell r="I1508" t="str">
            <v>MIENBAC; WIN</v>
          </cell>
          <cell r="M1508" t="str">
            <v>Số 18, Ngõ 66 Dịch Vọng Hậu, Tổ 27, Phường Dịch Vọng Hậu, Quận Cầu Giấy TP. Hà Nội Việt Nam</v>
          </cell>
          <cell r="N1508">
            <v>60</v>
          </cell>
          <cell r="O1508" t="b">
            <v>0</v>
          </cell>
          <cell r="P1508" t="str">
            <v>CÔNG TY TNHH MTV THƯƠNG MẠI VÀ DỊCH VỤ NGỌC THƠM</v>
          </cell>
          <cell r="Q1508" t="str">
            <v>Miền Bắc</v>
          </cell>
          <cell r="R1508" t="str">
            <v>WIN</v>
          </cell>
        </row>
        <row r="1509">
          <cell r="A1509" t="str">
            <v>WIN-HNI-PTO-2ARZ</v>
          </cell>
          <cell r="B1509" t="str">
            <v>2ARZ - WM+ HNI Thôn Nam, Phụng Thượng</v>
          </cell>
          <cell r="D1509" t="str">
            <v>Thành phố Hà Nội</v>
          </cell>
          <cell r="E1509" t="str">
            <v>Huyện Phúc Thọ</v>
          </cell>
          <cell r="F1509" t="str">
            <v>Xã Phụng Thượng</v>
          </cell>
          <cell r="I1509" t="str">
            <v>MIENBAC; WIN</v>
          </cell>
          <cell r="M1509" t="str">
            <v>Số nhà 98, Thôn 11, Xã Phụng Thượng, Huyện Phúc Thọ, TP. Hà Nội Việt Nam</v>
          </cell>
          <cell r="N1509">
            <v>60</v>
          </cell>
          <cell r="O1509" t="b">
            <v>0</v>
          </cell>
          <cell r="P1509" t="str">
            <v>CÔNG TY TNHH MTV THƯƠNG MẠI VÀ DỊCH VỤ NGỌC THƠM</v>
          </cell>
          <cell r="Q1509" t="str">
            <v>Miền Bắc</v>
          </cell>
          <cell r="R1509" t="str">
            <v>WIN</v>
          </cell>
        </row>
        <row r="1510">
          <cell r="A1510" t="str">
            <v>WIN-HNI-HKM-2AS0</v>
          </cell>
          <cell r="B1510" t="str">
            <v>2AS0 - WM+ HNI 64 Bạch Đằng</v>
          </cell>
          <cell r="D1510" t="str">
            <v>Thành phố Hà Nội</v>
          </cell>
          <cell r="E1510" t="str">
            <v>Quận Hoàn Kiếm</v>
          </cell>
          <cell r="F1510" t="str">
            <v>Phường Chương Dương Độ</v>
          </cell>
          <cell r="I1510" t="str">
            <v>MIENBAC; WIN</v>
          </cell>
          <cell r="M1510" t="str">
            <v>Số 64 Bạch Đằng, Phường Chương Dương, Quận Hoàn Kiếm TP. Hà Nội Việt Nam</v>
          </cell>
          <cell r="N1510">
            <v>60</v>
          </cell>
          <cell r="O1510" t="b">
            <v>0</v>
          </cell>
          <cell r="P1510" t="str">
            <v>CÔNG TY TNHH MTV THƯƠNG MẠI VÀ DỊCH VỤ NGỌC THƠM</v>
          </cell>
          <cell r="Q1510" t="str">
            <v>Miền Bắc</v>
          </cell>
          <cell r="R1510" t="str">
            <v>WIN</v>
          </cell>
        </row>
        <row r="1511">
          <cell r="A1511" t="str">
            <v>WIN-HNI-SSN-2AS8</v>
          </cell>
          <cell r="B1511" t="str">
            <v>2AS8 - WM+ HNI Xuân Lai, Sóc Sơn</v>
          </cell>
          <cell r="C1511" t="str">
            <v/>
          </cell>
          <cell r="D1511" t="str">
            <v>Thành phố Hà Nội</v>
          </cell>
          <cell r="E1511" t="str">
            <v>Huyện Sóc Sơn</v>
          </cell>
          <cell r="G1511" t="str">
            <v>HN003</v>
          </cell>
          <cell r="H1511" t="str">
            <v>Nguyễn Văn Thạch</v>
          </cell>
          <cell r="I1511" t="str">
            <v>MIENBAC; WIN</v>
          </cell>
          <cell r="J1511" t="str">
            <v>2AS8 - WM+ HNI Xuân Lai, Sóc Sơn</v>
          </cell>
          <cell r="K1511" t="str">
            <v>Thôn Xuân Lai, Xã Xuân Thu, Huyện Sóc Sơn TP. Hà Nội Việt Nam</v>
          </cell>
          <cell r="M1511" t="str">
            <v>Thôn Xuân Lai, Xã Xuân Thu, Huyện Sóc Sơn TP. Hà Nội Việt Nam</v>
          </cell>
          <cell r="N1511">
            <v>60</v>
          </cell>
          <cell r="O1511" t="b">
            <v>0</v>
          </cell>
          <cell r="P1511" t="str">
            <v>C6 HÀ NỘI</v>
          </cell>
          <cell r="Q1511" t="str">
            <v>Miền Bắc</v>
          </cell>
          <cell r="R1511" t="str">
            <v>WIN</v>
          </cell>
        </row>
        <row r="1512">
          <cell r="A1512" t="str">
            <v>WIN-HNI-TTT-2ASA</v>
          </cell>
          <cell r="B1512" t="str">
            <v>2ASA - WM+ HNI Chợ Hương Ngải</v>
          </cell>
          <cell r="D1512" t="str">
            <v>Thành phố Hà Nội</v>
          </cell>
          <cell r="E1512" t="str">
            <v>Huyện Thạch Thất</v>
          </cell>
          <cell r="F1512" t="str">
            <v>Xã Hương Ngải</v>
          </cell>
          <cell r="I1512" t="str">
            <v>MIENBAC; WIN</v>
          </cell>
          <cell r="M1512" t="str">
            <v>Số 108-110 Đường Làng Hương, Thôn 2, Xã Hương Ngải, Huyện Thạch Thất TP. Hà Nội Việt Nam</v>
          </cell>
          <cell r="N1512">
            <v>60</v>
          </cell>
          <cell r="O1512" t="b">
            <v>0</v>
          </cell>
          <cell r="P1512" t="str">
            <v>CÔNG TY TNHH MTV THƯƠNG MẠI VÀ DỊCH VỤ NGỌC THƠM</v>
          </cell>
          <cell r="Q1512" t="str">
            <v>Miền Bắc</v>
          </cell>
          <cell r="R1512" t="str">
            <v>WIN</v>
          </cell>
        </row>
        <row r="1513">
          <cell r="A1513" t="str">
            <v>WIN-HNI-PTO-2ASS</v>
          </cell>
          <cell r="B1513" t="str">
            <v>2ASS - WM+ HNI Thôn 7, Ngọc Tảo</v>
          </cell>
          <cell r="D1513" t="str">
            <v>Thành phố Hà Nội</v>
          </cell>
          <cell r="E1513" t="str">
            <v>Huyện Phúc Thọ</v>
          </cell>
          <cell r="F1513" t="str">
            <v>Xã Ngọc Tảo</v>
          </cell>
          <cell r="I1513" t="str">
            <v>MIENBAC; WIN</v>
          </cell>
          <cell r="M1513" t="str">
            <v>Số 128, Thôn 7, Xã Ngọc Tảo, Huyện Phúc Thọ TP. Hà Nội Việt Nam</v>
          </cell>
          <cell r="N1513">
            <v>60</v>
          </cell>
          <cell r="O1513" t="b">
            <v>0</v>
          </cell>
          <cell r="P1513" t="str">
            <v>CÔNG TY TNHH MTV THƯƠNG MẠI VÀ DỊCH VỤ NGỌC THƠM</v>
          </cell>
          <cell r="Q1513" t="str">
            <v>Miền Bắc</v>
          </cell>
          <cell r="R1513" t="str">
            <v>WIN</v>
          </cell>
        </row>
        <row r="1514">
          <cell r="A1514" t="str">
            <v>WIN-HNI-MLH-2AST</v>
          </cell>
          <cell r="B1514" t="str">
            <v>2AST - WM+ HNI Thôn 3, Thạch Đà</v>
          </cell>
          <cell r="D1514" t="str">
            <v>Thành phố Hà Nội</v>
          </cell>
          <cell r="E1514" t="str">
            <v>Huyện Mê Linh</v>
          </cell>
          <cell r="F1514" t="str">
            <v>Xã Thạch Đà</v>
          </cell>
          <cell r="I1514" t="str">
            <v>MIENBAC; WIN</v>
          </cell>
          <cell r="M1514" t="str">
            <v>Thôn 3, Xã Thạch Đà, Huyện Mê Linh TP. Hà Nội Việt Nam</v>
          </cell>
          <cell r="N1514">
            <v>60</v>
          </cell>
          <cell r="O1514" t="b">
            <v>0</v>
          </cell>
          <cell r="P1514" t="str">
            <v>CÔNG TY TNHH MTV THƯƠNG MẠI VÀ DỊCH VỤ NGỌC THƠM</v>
          </cell>
          <cell r="Q1514" t="str">
            <v>Miền Bắc</v>
          </cell>
          <cell r="R1514" t="str">
            <v>WIN</v>
          </cell>
        </row>
        <row r="1515">
          <cell r="A1515" t="str">
            <v>WIN-HNI-DAH-2ASU</v>
          </cell>
          <cell r="B1515" t="str">
            <v>2ASU - WM+ HNI 80 Đa Lộc</v>
          </cell>
          <cell r="D1515" t="str">
            <v>Thành phố Hà Nội</v>
          </cell>
          <cell r="E1515" t="str">
            <v>Huyện Đông Anh</v>
          </cell>
          <cell r="F1515" t="str">
            <v>Xã Kim Chung</v>
          </cell>
          <cell r="I1515" t="str">
            <v>MIENBAC; WIN</v>
          </cell>
          <cell r="M1515" t="str">
            <v>80 Đường Đa Lộc, Xã Kim Chung, Huyện Đông Anh TP. Hà Nội Việt Nam</v>
          </cell>
          <cell r="N1515">
            <v>60</v>
          </cell>
          <cell r="O1515" t="b">
            <v>0</v>
          </cell>
          <cell r="P1515" t="str">
            <v>CÔNG TY TNHH MTV THƯƠNG MẠI VÀ DỊCH VỤ NGỌC THƠM</v>
          </cell>
          <cell r="Q1515" t="str">
            <v>Miền Bắc</v>
          </cell>
          <cell r="R1515" t="str">
            <v>WIN</v>
          </cell>
        </row>
        <row r="1516">
          <cell r="A1516" t="str">
            <v>WIN-HNI-TTT-2ASV</v>
          </cell>
          <cell r="B1516" t="str">
            <v>2ASV - WM+ HNI Ngã 3 Thuống, Thôn 2, Yên B</v>
          </cell>
          <cell r="D1516" t="str">
            <v>Thành phố Hà Nội</v>
          </cell>
          <cell r="E1516" t="str">
            <v>Huyện Thạch Thất</v>
          </cell>
          <cell r="F1516" t="str">
            <v>Xã Yên Bình</v>
          </cell>
          <cell r="I1516" t="str">
            <v>MIENBAC; WIN</v>
          </cell>
          <cell r="M1516" t="str">
            <v>Thôn 2, Xã Yên Bình, Huyện Thạch Thất TP. Hà Nội Việt Nam</v>
          </cell>
          <cell r="N1516">
            <v>60</v>
          </cell>
          <cell r="O1516" t="b">
            <v>0</v>
          </cell>
          <cell r="P1516" t="str">
            <v>CÔNG TY TNHH MTV THƯƠNG MẠI VÀ DỊCH VỤ NGỌC THƠM</v>
          </cell>
          <cell r="Q1516" t="str">
            <v>Miền Bắc</v>
          </cell>
          <cell r="R1516" t="str">
            <v>WIN</v>
          </cell>
        </row>
        <row r="1517">
          <cell r="A1517" t="str">
            <v>WIN-HNI-TOI-2ASZ</v>
          </cell>
          <cell r="B1517" t="str">
            <v>2ASZ - WM+ HNI My Hạ, Thanh Mai</v>
          </cell>
          <cell r="D1517" t="str">
            <v>Thành phố Hà Nội</v>
          </cell>
          <cell r="E1517" t="str">
            <v>Huyện Thanh Oai</v>
          </cell>
          <cell r="F1517" t="str">
            <v>Xã Thanh Mai</v>
          </cell>
          <cell r="I1517" t="str">
            <v>MIENBAC; WIN</v>
          </cell>
          <cell r="M1517" t="str">
            <v>Số 100, Thôn My Hạ, Xã Thanh Mai, Huyện Thanh Oai TP. Hà Nội Việt Nam</v>
          </cell>
          <cell r="N1517">
            <v>60</v>
          </cell>
          <cell r="O1517" t="b">
            <v>0</v>
          </cell>
          <cell r="P1517" t="str">
            <v>CÔNG TY TNHH MTV THƯƠNG MẠI VÀ DỊCH VỤ NGỌC THƠM</v>
          </cell>
          <cell r="Q1517" t="str">
            <v>Miền Bắc</v>
          </cell>
          <cell r="R1517" t="str">
            <v>WIN</v>
          </cell>
        </row>
        <row r="1518">
          <cell r="A1518" t="str">
            <v>WIN-HNI-HDG-2AT2</v>
          </cell>
          <cell r="B1518" t="str">
            <v>2AT2 - WIN HNI 16-TT11 KĐT Văn Phú</v>
          </cell>
          <cell r="C1518" t="str">
            <v/>
          </cell>
          <cell r="D1518" t="str">
            <v>Thành phố Hà Nội</v>
          </cell>
          <cell r="E1518" t="str">
            <v>Quận Hà Đông</v>
          </cell>
          <cell r="G1518" t="str">
            <v>HN004</v>
          </cell>
          <cell r="H1518" t="str">
            <v>Hoàng Thanh Huy</v>
          </cell>
          <cell r="I1518" t="str">
            <v>MIENBAC;WIN</v>
          </cell>
          <cell r="J1518" t="str">
            <v>2AT2 - WIN HNI 16-TT11 KĐT Văn Phú</v>
          </cell>
          <cell r="M1518" t="str">
            <v>16 - TT11 Khu đô thị Văn Phú, Phường Phú La, Quận Hà Đ TP. Hà Nội Việt Nam</v>
          </cell>
          <cell r="N1518">
            <v>60</v>
          </cell>
          <cell r="O1518" t="b">
            <v>0</v>
          </cell>
          <cell r="P1518" t="str">
            <v>C6 HÀ NỘI</v>
          </cell>
          <cell r="Q1518" t="str">
            <v>Miền Bắc</v>
          </cell>
          <cell r="R1518" t="str">
            <v>WIN</v>
          </cell>
        </row>
        <row r="1519">
          <cell r="A1519" t="str">
            <v>WIN-HNI-PXN-2ATA</v>
          </cell>
          <cell r="B1519" t="str">
            <v>2ATA - WM+ HNI Mai Trang, Minh Tân</v>
          </cell>
          <cell r="D1519" t="str">
            <v>Thành phố Hà Nội</v>
          </cell>
          <cell r="E1519" t="str">
            <v>Huyện Phú Xuyên</v>
          </cell>
          <cell r="F1519" t="str">
            <v>Xã Minh Tân</v>
          </cell>
          <cell r="I1519" t="str">
            <v>MIENBAC; WIN</v>
          </cell>
          <cell r="M1519" t="str">
            <v>Thôn Mai Trang, xã Minh Tân, huyện Phú Xuyên. TP Hà Nội</v>
          </cell>
          <cell r="N1519">
            <v>60</v>
          </cell>
          <cell r="O1519" t="b">
            <v>0</v>
          </cell>
          <cell r="P1519" t="str">
            <v>CÔNG TY TNHH MTV THƯƠNG MẠI VÀ DỊCH VỤ NGỌC THƠM</v>
          </cell>
          <cell r="Q1519" t="str">
            <v>Miền Bắc</v>
          </cell>
          <cell r="R1519" t="str">
            <v>WIN</v>
          </cell>
        </row>
        <row r="1520">
          <cell r="A1520" t="str">
            <v>WIN-HNI-CMY-2ATC</v>
          </cell>
          <cell r="B1520" t="str">
            <v>2ATC - WM+ HNI Cốc Thượng, Hoàng Diệu</v>
          </cell>
          <cell r="C1520" t="str">
            <v/>
          </cell>
          <cell r="D1520" t="str">
            <v>Thành phố Hà Nội</v>
          </cell>
          <cell r="E1520" t="str">
            <v>Huyện Chương Mỹ</v>
          </cell>
          <cell r="G1520" t="str">
            <v>HN008</v>
          </cell>
          <cell r="H1520" t="str">
            <v>Nguyễn Minh Sơn</v>
          </cell>
          <cell r="I1520" t="str">
            <v>MIENBAC;WIN</v>
          </cell>
          <cell r="J1520" t="str">
            <v/>
          </cell>
          <cell r="M1520" t="str">
            <v>Số 25, Thôn Cốc Thượng, Xã Hoàng Diệu, Huyện Chương Mỹ TP. Hà Nội Việt Nam</v>
          </cell>
          <cell r="N1520">
            <v>60</v>
          </cell>
          <cell r="O1520" t="b">
            <v>0</v>
          </cell>
          <cell r="P1520" t="str">
            <v>C6 HÀ NỘI</v>
          </cell>
          <cell r="Q1520" t="str">
            <v>Miền Bắc</v>
          </cell>
          <cell r="R1520" t="str">
            <v>WIN</v>
          </cell>
        </row>
        <row r="1521">
          <cell r="A1521" t="str">
            <v>WIN-HNI-MDC-2ATL</v>
          </cell>
          <cell r="B1521" t="str">
            <v>2ATL - WM+ HNI 202 Đại Nghĩa</v>
          </cell>
          <cell r="D1521" t="str">
            <v>Thành phố Hà Nội</v>
          </cell>
          <cell r="E1521" t="str">
            <v>Huyện Mỹ Đức</v>
          </cell>
          <cell r="F1521" t="str">
            <v>Thị trấn Đại Nghĩa</v>
          </cell>
          <cell r="I1521" t="str">
            <v>MIENBAC; WIN</v>
          </cell>
          <cell r="M1521" t="str">
            <v>Số 202 Đại Nghĩa, Thị trấn Đại Nghĩa, Huyện Mỹ Đức TP. Hà Nội Việt Nam</v>
          </cell>
          <cell r="N1521">
            <v>60</v>
          </cell>
          <cell r="O1521" t="b">
            <v>0</v>
          </cell>
          <cell r="P1521" t="str">
            <v>CÔNG TY TNHH MTV THƯƠNG MẠI VÀ DỊCH VỤ NGỌC THƠM</v>
          </cell>
          <cell r="Q1521" t="str">
            <v>Miền Bắc</v>
          </cell>
          <cell r="R1521" t="str">
            <v>WIN</v>
          </cell>
        </row>
        <row r="1522">
          <cell r="A1522" t="str">
            <v>WIN-HNI-TTN-2ATM</v>
          </cell>
          <cell r="B1522" t="str">
            <v>2ATM - WM+ HNI 176 Phố Nghệ</v>
          </cell>
          <cell r="D1522" t="str">
            <v>Thành phố Hà Nội</v>
          </cell>
          <cell r="E1522" t="str">
            <v>Huyện Thường Tín</v>
          </cell>
          <cell r="F1522" t="str">
            <v>Xã Minh Cường</v>
          </cell>
          <cell r="I1522" t="str">
            <v>MIENBAC; WIN</v>
          </cell>
          <cell r="M1522" t="str">
            <v>Số 176 Phố Nghệ, Thôn Khôn Thôn, Xã Minh Cường, TP. Hà Nội Việt Nam</v>
          </cell>
          <cell r="N1522">
            <v>60</v>
          </cell>
          <cell r="O1522" t="b">
            <v>0</v>
          </cell>
          <cell r="P1522" t="str">
            <v>CÔNG TY TNHH MTV THƯƠNG MẠI VÀ DỊCH VỤ NGỌC THƠM</v>
          </cell>
          <cell r="Q1522" t="str">
            <v>Miền Bắc</v>
          </cell>
          <cell r="R1522" t="str">
            <v>WIN</v>
          </cell>
        </row>
        <row r="1523">
          <cell r="A1523" t="str">
            <v>WIN-HNI-BVI-2ATQ</v>
          </cell>
          <cell r="B1523" t="str">
            <v>2ATQ - WM+ HNI Cốc Thôn, Cam Thượng</v>
          </cell>
          <cell r="D1523" t="str">
            <v>Thành phố Hà Nội</v>
          </cell>
          <cell r="E1523" t="str">
            <v>Huyện Ba Vì</v>
          </cell>
          <cell r="F1523" t="str">
            <v>Xã Cam Thượng</v>
          </cell>
          <cell r="I1523" t="str">
            <v>MIENBAC; WIN</v>
          </cell>
          <cell r="M1523" t="str">
            <v>Số 81, Thôn Cốc Thôn, Xã Cam Thượng, Huyện Ba Vì TP. Hà Nội Việt Nam</v>
          </cell>
          <cell r="N1523">
            <v>60</v>
          </cell>
          <cell r="O1523" t="b">
            <v>0</v>
          </cell>
          <cell r="P1523" t="str">
            <v>CÔNG TY TNHH MTV THƯƠNG MẠI VÀ DỊCH VỤ NGỌC THƠM</v>
          </cell>
          <cell r="Q1523" t="str">
            <v>Miền Bắc</v>
          </cell>
          <cell r="R1523" t="str">
            <v>WIN</v>
          </cell>
        </row>
        <row r="1524">
          <cell r="A1524" t="str">
            <v>WIN-HNI-CMY-2ATS</v>
          </cell>
          <cell r="B1524" t="str">
            <v>2ATS - WM+ HNI Phú Hữu 2, Phú Nghĩa</v>
          </cell>
          <cell r="D1524" t="str">
            <v>Thành phố Hà Nội</v>
          </cell>
          <cell r="E1524" t="str">
            <v>Huyện Chương Mỹ</v>
          </cell>
          <cell r="F1524" t="str">
            <v>Xã Phú Nghĩa</v>
          </cell>
          <cell r="I1524" t="str">
            <v>MIENBAC; WIN</v>
          </cell>
          <cell r="M1524" t="str">
            <v>Thôn Phú Hữu 2, Xã Phú Nghĩa, Huyện Chương Mỹ TP. Hà Nội Việt Nam</v>
          </cell>
          <cell r="N1524">
            <v>60</v>
          </cell>
          <cell r="O1524" t="b">
            <v>0</v>
          </cell>
          <cell r="P1524" t="str">
            <v>CÔNG TY TNHH MTV THƯƠNG MẠI VÀ DỊCH VỤ NGỌC THƠM</v>
          </cell>
          <cell r="Q1524" t="str">
            <v>Miền Bắc</v>
          </cell>
          <cell r="R1524" t="str">
            <v>WIN</v>
          </cell>
        </row>
        <row r="1525">
          <cell r="A1525" t="str">
            <v>WIN-HNI-HMI-2ATU</v>
          </cell>
          <cell r="B1525" t="str">
            <v>2ATU - WIN HNI P11 Park Hill</v>
          </cell>
          <cell r="C1525" t="str">
            <v/>
          </cell>
          <cell r="D1525" t="str">
            <v>Thành phố Hà Nội</v>
          </cell>
          <cell r="E1525" t="str">
            <v>Quận Hai Bà Trưng</v>
          </cell>
          <cell r="G1525" t="str">
            <v>HN003</v>
          </cell>
          <cell r="H1525" t="str">
            <v>Nguyễn Văn Thạch</v>
          </cell>
          <cell r="I1525" t="str">
            <v>MIENBAC;WIN</v>
          </cell>
          <cell r="J1525" t="str">
            <v/>
          </cell>
          <cell r="M1525" t="str">
            <v>Nhà dịch vụ SH0112, Tầng 1, Park 11, KĐT Vinhomes Times TP. Hà Nội Việt Nam</v>
          </cell>
          <cell r="N1525">
            <v>60</v>
          </cell>
          <cell r="O1525" t="b">
            <v>0</v>
          </cell>
          <cell r="P1525" t="str">
            <v>C6 HÀ NỘI</v>
          </cell>
          <cell r="Q1525" t="str">
            <v>Miền Bắc</v>
          </cell>
          <cell r="R1525" t="str">
            <v>WIN</v>
          </cell>
        </row>
        <row r="1526">
          <cell r="A1526" t="str">
            <v>WIN-HNI-CMY-2ATV</v>
          </cell>
          <cell r="B1526" t="str">
            <v>2ATV - WM+ HNI Chợ Cầu, Trung Tiến</v>
          </cell>
          <cell r="C1526" t="str">
            <v/>
          </cell>
          <cell r="D1526" t="str">
            <v>Thành phố Hà Nội</v>
          </cell>
          <cell r="E1526" t="str">
            <v>Huyện Chương Mỹ</v>
          </cell>
          <cell r="G1526" t="str">
            <v>HN008</v>
          </cell>
          <cell r="H1526" t="str">
            <v>Nguyễn Minh Sơn</v>
          </cell>
          <cell r="I1526" t="str">
            <v>MIENBAC;WIN</v>
          </cell>
          <cell r="J1526" t="str">
            <v/>
          </cell>
          <cell r="M1526" t="str">
            <v>Chợ Cầu, thôn Trung Tiến, xấ Thụy Hương, huyện Chương Mỹ, thành phố Hà Nội</v>
          </cell>
          <cell r="N1526">
            <v>60</v>
          </cell>
          <cell r="O1526" t="b">
            <v>0</v>
          </cell>
          <cell r="P1526" t="str">
            <v>C6 HÀ NỘI</v>
          </cell>
          <cell r="Q1526" t="str">
            <v>Miền Bắc</v>
          </cell>
          <cell r="R1526" t="str">
            <v>WIN</v>
          </cell>
        </row>
        <row r="1527">
          <cell r="A1527" t="str">
            <v>WIN-HNI-NTL-2ATW</v>
          </cell>
          <cell r="B1527" t="str">
            <v>2ATW - WM+ HNI TDP 3 Mễ Trì Hạ</v>
          </cell>
          <cell r="C1527" t="str">
            <v/>
          </cell>
          <cell r="D1527" t="str">
            <v>Thành phố Hà Nội</v>
          </cell>
          <cell r="I1527" t="str">
            <v>MIENBAC;WIN</v>
          </cell>
          <cell r="J1527" t="str">
            <v/>
          </cell>
          <cell r="M1527" t="str">
            <v>Tổ Dân Phố 3 Mễ Trì Hạ, Phường Từ Liêm, Thành phố Hà Nội, Việt Nam</v>
          </cell>
          <cell r="N1527">
            <v>60</v>
          </cell>
          <cell r="O1527" t="b">
            <v>0</v>
          </cell>
          <cell r="P1527" t="str">
            <v>C6 HÀ NỘI</v>
          </cell>
          <cell r="Q1527" t="str">
            <v>Miền Bắc</v>
          </cell>
          <cell r="R1527" t="str">
            <v>WIN</v>
          </cell>
        </row>
        <row r="1528">
          <cell r="A1528" t="str">
            <v>WIN-HNI-MDC-2ATX</v>
          </cell>
          <cell r="B1528" t="str">
            <v>2ATX - WM+ HNI Xóm 5, Thôn Hoành</v>
          </cell>
          <cell r="D1528" t="str">
            <v>Thành phố Hà Nội</v>
          </cell>
          <cell r="E1528" t="str">
            <v>Huyện Mỹ Đức</v>
          </cell>
          <cell r="F1528" t="str">
            <v>Xã Đồng Tâm</v>
          </cell>
          <cell r="I1528" t="str">
            <v>MIENBAC; WIN</v>
          </cell>
          <cell r="M1528" t="str">
            <v>Xóm 5, Thôn Hoành, Xã Đồng Tâm, Huyện Mỹ Đức TP. Hà Nội Việt Nam</v>
          </cell>
          <cell r="N1528">
            <v>60</v>
          </cell>
          <cell r="O1528" t="b">
            <v>0</v>
          </cell>
          <cell r="P1528" t="str">
            <v>CÔNG TY TNHH MTV THƯƠNG MẠI VÀ DỊCH VỤ NGỌC THƠM</v>
          </cell>
          <cell r="Q1528" t="str">
            <v>Miền Bắc</v>
          </cell>
          <cell r="R1528" t="str">
            <v>WIN</v>
          </cell>
        </row>
        <row r="1529">
          <cell r="A1529" t="str">
            <v>WIN-HNI-PXN-2AU3</v>
          </cell>
          <cell r="B1529" t="str">
            <v>2AU3 - WM+ HNI Bái Đô, Phú Xuyên</v>
          </cell>
          <cell r="C1529" t="str">
            <v/>
          </cell>
          <cell r="D1529" t="str">
            <v>Thành phố Hà Nội</v>
          </cell>
          <cell r="E1529" t="str">
            <v>Huyện Phú Xuyên</v>
          </cell>
          <cell r="G1529" t="str">
            <v>HN008</v>
          </cell>
          <cell r="H1529" t="str">
            <v>Nguyễn Minh Sơn</v>
          </cell>
          <cell r="I1529" t="str">
            <v>MIENBAC;WIN</v>
          </cell>
          <cell r="J1529" t="str">
            <v>2AU3 - WM+ HNI Bái Đô, Phú Xuyên</v>
          </cell>
          <cell r="M1529" t="str">
            <v>Chợ Bái, Thôn Bái Đô, Xã Tri Thủy, Huyện Phú Xuyên TP. Hà Nội Việt Nam</v>
          </cell>
          <cell r="N1529">
            <v>60</v>
          </cell>
          <cell r="O1529" t="b">
            <v>0</v>
          </cell>
          <cell r="P1529" t="str">
            <v>C6 HÀ NỘI</v>
          </cell>
          <cell r="Q1529" t="str">
            <v>Miền Bắc</v>
          </cell>
          <cell r="R1529" t="str">
            <v>WIN</v>
          </cell>
        </row>
        <row r="1530">
          <cell r="A1530" t="str">
            <v>WIN-HNI-BVI-2AUC</v>
          </cell>
          <cell r="B1530" t="str">
            <v>2AUC - WM+ HNI Cẩm Lĩnh, Đông Phượng</v>
          </cell>
          <cell r="D1530" t="str">
            <v>Thành phố Hà Nội</v>
          </cell>
          <cell r="E1530" t="str">
            <v>Huyện Ba Vì</v>
          </cell>
          <cell r="F1530" t="str">
            <v>Xã Cẩm Lĩnh</v>
          </cell>
          <cell r="I1530" t="str">
            <v>MIENBAC; WIN</v>
          </cell>
          <cell r="M1530" t="str">
            <v>Đường Cẩm Lĩnh, Thôn Đông Phượng, Xã Cẩm Lĩnh, Huyện Ba Vì TP. Hà Nội Việt Nam</v>
          </cell>
          <cell r="N1530">
            <v>60</v>
          </cell>
          <cell r="O1530" t="b">
            <v>0</v>
          </cell>
          <cell r="P1530" t="str">
            <v>CÔNG TY TNHH MTV THƯƠNG MẠI VÀ DỊCH VỤ NGỌC THƠM</v>
          </cell>
          <cell r="Q1530" t="str">
            <v>Miền Bắc</v>
          </cell>
          <cell r="R1530" t="str">
            <v>WIN</v>
          </cell>
        </row>
        <row r="1531">
          <cell r="A1531" t="str">
            <v>WIN-HNI-DPG-2AUE</v>
          </cell>
          <cell r="B1531" t="str">
            <v>2AUE - WM+ HNI 72 Đường 2 Bãi Thụy</v>
          </cell>
          <cell r="D1531" t="str">
            <v>Thành phố Hà Nội</v>
          </cell>
          <cell r="E1531" t="str">
            <v>Huyện Đan Phượng</v>
          </cell>
          <cell r="F1531" t="str">
            <v>Xã Đồng Tháp</v>
          </cell>
          <cell r="I1531" t="str">
            <v>MIENBAC; WIN</v>
          </cell>
          <cell r="M1531" t="str">
            <v>Số 72 Đường 2 Bãi Thụy, Xã Đồng Tháp, Huyện Đan Phượng TP. Hà Nội Việt Nam</v>
          </cell>
          <cell r="N1531">
            <v>60</v>
          </cell>
          <cell r="O1531" t="b">
            <v>0</v>
          </cell>
          <cell r="P1531" t="str">
            <v>CÔNG TY TNHH MTV THƯƠNG MẠI VÀ DỊCH VỤ NGỌC THƠM</v>
          </cell>
          <cell r="Q1531" t="str">
            <v>Miền Bắc</v>
          </cell>
          <cell r="R1531" t="str">
            <v>WIN</v>
          </cell>
        </row>
        <row r="1532">
          <cell r="A1532" t="str">
            <v>WIN-HNI-HDG-2AUF</v>
          </cell>
          <cell r="B1532" t="str">
            <v>2AUF-WM+ HNI 7 Cầu Am</v>
          </cell>
          <cell r="D1532" t="str">
            <v>Thành phố Hà Nội</v>
          </cell>
          <cell r="E1532" t="str">
            <v>Quận Hà Đông</v>
          </cell>
          <cell r="F1532" t="str">
            <v>Phường Vạn Phúc</v>
          </cell>
          <cell r="I1532" t="str">
            <v>MIENBAC; WIN</v>
          </cell>
          <cell r="M1532" t="str">
            <v>Số 7 Phố Cầu Am, Tổ dân phố Chiến Thắng, Phường Vạn Phúc, Quận Hà</v>
          </cell>
          <cell r="N1532">
            <v>60</v>
          </cell>
          <cell r="O1532" t="b">
            <v>0</v>
          </cell>
          <cell r="P1532" t="str">
            <v>CÔNG TY TNHH MTV THƯƠNG MẠI VÀ DỊCH VỤ NGỌC THƠM</v>
          </cell>
          <cell r="Q1532" t="str">
            <v>Miền Bắc</v>
          </cell>
          <cell r="R1532" t="str">
            <v>WIN</v>
          </cell>
        </row>
        <row r="1533">
          <cell r="A1533" t="str">
            <v>WIN-HNI-QOI-2AUH</v>
          </cell>
          <cell r="B1533" t="str">
            <v>2AUH - WM+ HNI Bái Ngoại, Liệp Nghĩa</v>
          </cell>
          <cell r="D1533" t="str">
            <v>Thành phố Hà Nội</v>
          </cell>
          <cell r="E1533" t="str">
            <v>Huyện Quốc Oai</v>
          </cell>
          <cell r="I1533" t="str">
            <v>MIENBAC; WIN</v>
          </cell>
          <cell r="M1533" t="str">
            <v>Thôn Bái Ngoại, Xã Liệp Nghĩa, Huyện Quốc Oai TP. Hà Nội Việt Nam</v>
          </cell>
          <cell r="N1533">
            <v>60</v>
          </cell>
          <cell r="O1533" t="b">
            <v>0</v>
          </cell>
          <cell r="P1533" t="str">
            <v>CÔNG TY TNHH MTV THƯƠNG MẠI VÀ DỊCH VỤ NGỌC THƠM</v>
          </cell>
          <cell r="Q1533" t="str">
            <v>Miền Bắc</v>
          </cell>
          <cell r="R1533" t="str">
            <v>WIN</v>
          </cell>
        </row>
        <row r="1534">
          <cell r="A1534" t="str">
            <v>WIN-HNI-TTN-2AUK</v>
          </cell>
          <cell r="B1534" t="str">
            <v>2AUK - WM+ HNI Nhân Hiền, Hiền Giang</v>
          </cell>
          <cell r="D1534" t="str">
            <v>Thành phố Hà Nội</v>
          </cell>
          <cell r="E1534" t="str">
            <v>Huyện Thường Tín</v>
          </cell>
          <cell r="F1534" t="str">
            <v>Xã Hiền Giang</v>
          </cell>
          <cell r="I1534" t="str">
            <v>MIENBAC; WIN</v>
          </cell>
          <cell r="M1534" t="str">
            <v>Số 35, Thôn Nhân Hiền, Xã Hiền Giang, Huyện Thường Tín TP. Hà Nội Việt Nam</v>
          </cell>
          <cell r="N1534">
            <v>60</v>
          </cell>
          <cell r="O1534" t="b">
            <v>0</v>
          </cell>
          <cell r="P1534" t="str">
            <v>CÔNG TY TNHH MTV THƯƠNG MẠI VÀ DỊCH VỤ NGỌC THƠM</v>
          </cell>
          <cell r="Q1534" t="str">
            <v>Miền Bắc</v>
          </cell>
          <cell r="R1534" t="str">
            <v>WIN</v>
          </cell>
        </row>
        <row r="1535">
          <cell r="A1535" t="str">
            <v>WIN-HNI-BVI-2AUM</v>
          </cell>
          <cell r="B1535" t="str">
            <v>2AUM - WM+ HNI Trung Hà, Thái Hòa</v>
          </cell>
          <cell r="D1535" t="str">
            <v>Thành phố Hà Nội</v>
          </cell>
          <cell r="E1535" t="str">
            <v>Huyện Ba Vì</v>
          </cell>
          <cell r="F1535" t="str">
            <v>Xã Thái Hòa</v>
          </cell>
          <cell r="I1535" t="str">
            <v>MIENBAC; WIN</v>
          </cell>
          <cell r="M1535" t="str">
            <v>Thôn Trung Hà, Xã Thái Hòa, Huyện Ba Vì TP. Hà Nội Việt Nam</v>
          </cell>
          <cell r="N1535">
            <v>60</v>
          </cell>
          <cell r="O1535" t="b">
            <v>0</v>
          </cell>
          <cell r="P1535" t="str">
            <v>CÔNG TY TNHH MTV THƯƠNG MẠI VÀ DỊCH VỤ NGỌC THƠM</v>
          </cell>
          <cell r="Q1535" t="str">
            <v>Miền Bắc</v>
          </cell>
          <cell r="R1535" t="str">
            <v>WIN</v>
          </cell>
        </row>
        <row r="1536">
          <cell r="A1536" t="str">
            <v>WIN-HNI-QOI-2AUS</v>
          </cell>
          <cell r="B1536" t="str">
            <v>2AUS - WM+ HNI Hạ Hòa, Hưng Đạo</v>
          </cell>
          <cell r="D1536" t="str">
            <v>Thành phố Hà Nội</v>
          </cell>
          <cell r="E1536" t="str">
            <v>Huyện Quốc Oai</v>
          </cell>
          <cell r="G1536" t="str">
            <v>HN004</v>
          </cell>
          <cell r="H1536" t="str">
            <v>Hoàng Thanh Huy</v>
          </cell>
          <cell r="I1536" t="str">
            <v>MIENBAC; WIN</v>
          </cell>
          <cell r="J1536" t="str">
            <v>2AUS - WM+ HNI Hạ Hòa, Hưng Đạo</v>
          </cell>
          <cell r="K1536" t="str">
            <v>Xóm Chùa, Thôn Hạ Hòa, Xã Hưng Đạo, Huyện Quốc Oai, Thành phố Hà Nội, Việt Nam</v>
          </cell>
          <cell r="L1536" t="str">
            <v/>
          </cell>
          <cell r="M1536" t="str">
            <v>Xóm Chùa, Thôn Hạ Hòa, Xã Hưng Đạo, Huyện Quốc Oai, Thành phố Hà Nội, Việt Nam</v>
          </cell>
          <cell r="N1536">
            <v>60</v>
          </cell>
          <cell r="O1536" t="b">
            <v>0</v>
          </cell>
          <cell r="P1536" t="str">
            <v>CÔNG TY TNHH MTV THƯƠNG MẠI VÀ DỊCH VỤ NGỌC THƠM</v>
          </cell>
          <cell r="Q1536" t="str">
            <v>Miền Bắc</v>
          </cell>
          <cell r="R1536" t="str">
            <v>WIN</v>
          </cell>
        </row>
        <row r="1537">
          <cell r="A1537" t="str">
            <v>WIN-HNI-DPG-2AUY</v>
          </cell>
          <cell r="B1537" t="str">
            <v>2AUY - WM+ HNI 60 Thu Thuận</v>
          </cell>
          <cell r="D1537" t="str">
            <v>Thành phố Hà Nội</v>
          </cell>
          <cell r="E1537" t="str">
            <v>Huyện Đan Phượng</v>
          </cell>
          <cell r="F1537" t="str">
            <v>Xã Song Phượng</v>
          </cell>
          <cell r="I1537" t="str">
            <v>MIENBAC; WIN</v>
          </cell>
          <cell r="M1537" t="str">
            <v>Số 60 Thu Thuận, Thôn Thu Quế, Xã Song Phượng, H. Đan Phượng TP. Hà Nội Việt Nam</v>
          </cell>
          <cell r="N1537">
            <v>60</v>
          </cell>
          <cell r="O1537" t="b">
            <v>0</v>
          </cell>
          <cell r="P1537" t="str">
            <v>CÔNG TY TNHH MTV THƯƠNG MẠI VÀ DỊCH VỤ NGỌC THƠM</v>
          </cell>
          <cell r="Q1537" t="str">
            <v>Miền Bắc</v>
          </cell>
          <cell r="R1537" t="str">
            <v>WIN</v>
          </cell>
        </row>
        <row r="1538">
          <cell r="A1538" t="str">
            <v>WIN-HNI-HDC-2AV1</v>
          </cell>
          <cell r="B1538" t="str">
            <v>2AV1 - WM+ HNI Vân Côn, Hoài Đức</v>
          </cell>
          <cell r="C1538" t="str">
            <v/>
          </cell>
          <cell r="D1538" t="str">
            <v>Thành phố Hà Nội</v>
          </cell>
          <cell r="E1538" t="str">
            <v>Huyện Hoài Đức</v>
          </cell>
          <cell r="G1538" t="str">
            <v>HN004</v>
          </cell>
          <cell r="H1538" t="str">
            <v>Hoàng Thanh Huy</v>
          </cell>
          <cell r="I1538" t="str">
            <v>MIENBAC;WIN</v>
          </cell>
          <cell r="J1538" t="str">
            <v>2AV1 - WM+ HNI Vân Côn, Hoài Đức</v>
          </cell>
          <cell r="K1538" t="str">
            <v>Thôn Vân Côn, xã Vân Côn, huyện Hoài Đức, thành phố Hà Nội</v>
          </cell>
          <cell r="M1538" t="str">
            <v>Thôn Vân Côn, xã Vân Côn, huyện Hoài Đức, thành phố Hà Nội</v>
          </cell>
          <cell r="N1538">
            <v>60</v>
          </cell>
          <cell r="O1538" t="b">
            <v>0</v>
          </cell>
          <cell r="P1538" t="str">
            <v>C6 HÀ NỘI</v>
          </cell>
          <cell r="Q1538" t="str">
            <v>Miền Bắc</v>
          </cell>
          <cell r="R1538" t="str">
            <v>WIN</v>
          </cell>
        </row>
        <row r="1539">
          <cell r="A1539" t="str">
            <v>WIN-HNI-CMY-2AVU</v>
          </cell>
          <cell r="B1539" t="str">
            <v>2AVU - WM+ HNI Đồi Miễu, xã Nam Phương Tiến</v>
          </cell>
          <cell r="C1539" t="str">
            <v/>
          </cell>
          <cell r="D1539" t="str">
            <v>Thành phố Hà Nội</v>
          </cell>
          <cell r="E1539" t="str">
            <v>Huyện Chương Mỹ</v>
          </cell>
          <cell r="G1539" t="str">
            <v>HN008</v>
          </cell>
          <cell r="H1539" t="str">
            <v>Nguyễn Minh Sơn</v>
          </cell>
          <cell r="I1539" t="str">
            <v>MIENBAC;WIN</v>
          </cell>
          <cell r="J1539" t="str">
            <v/>
          </cell>
          <cell r="M1539" t="str">
            <v>Đồi Miễu, xã Nam Phương Tiến, huyện Chương Mỹ, thành phố Hà Nội</v>
          </cell>
          <cell r="N1539">
            <v>60</v>
          </cell>
          <cell r="O1539" t="b">
            <v>0</v>
          </cell>
          <cell r="P1539" t="str">
            <v>C6 HÀ NỘI</v>
          </cell>
          <cell r="Q1539" t="str">
            <v>Miền Bắc</v>
          </cell>
          <cell r="R1539" t="str">
            <v>WIN</v>
          </cell>
        </row>
        <row r="1540">
          <cell r="A1540" t="str">
            <v>WIN-HNI-STY-2AW3</v>
          </cell>
          <cell r="B1540" t="str">
            <v>2AW3 - WIN HNI 74A Quang Trung</v>
          </cell>
          <cell r="C1540" t="str">
            <v/>
          </cell>
          <cell r="D1540" t="str">
            <v>Thành phố Hà Nội</v>
          </cell>
          <cell r="E1540" t="str">
            <v>Thị xã Sơn Tây</v>
          </cell>
          <cell r="G1540" t="str">
            <v>HN004</v>
          </cell>
          <cell r="H1540" t="str">
            <v>Hoàng Thanh Huy</v>
          </cell>
          <cell r="I1540" t="str">
            <v>MIENBAC;WIN</v>
          </cell>
          <cell r="J1540" t="str">
            <v>2AW3 - WIN HNI 74A Quang Trung</v>
          </cell>
          <cell r="K1540" t="str">
            <v>Số nhà 74A, Phố Quang Trung, Phường Quang Trung, Thị xã Sơn Tây TP. Hà Nội Việt Nam</v>
          </cell>
          <cell r="M1540" t="str">
            <v>Số nhà 74A, Phố Quang Trung, Phường Quang Trung, Thị xã Sơn Tây TP. Hà Nội Việt Nam</v>
          </cell>
          <cell r="N1540">
            <v>60</v>
          </cell>
          <cell r="O1540" t="b">
            <v>0</v>
          </cell>
          <cell r="P1540" t="str">
            <v>C6 HÀ NỘI</v>
          </cell>
          <cell r="Q1540" t="str">
            <v>Miền Bắc</v>
          </cell>
          <cell r="R1540" t="str">
            <v>WIN</v>
          </cell>
        </row>
        <row r="1541">
          <cell r="A1541" t="str">
            <v>WIN-HNI-BVI-2AW4</v>
          </cell>
          <cell r="B1541" t="str">
            <v>2AW4 - WM+ HNI Phú Châu, Ba Vì</v>
          </cell>
          <cell r="C1541" t="str">
            <v/>
          </cell>
          <cell r="D1541" t="str">
            <v>Thành phố Hà Nội</v>
          </cell>
          <cell r="E1541" t="str">
            <v>Huyện Ba Vì</v>
          </cell>
          <cell r="G1541" t="str">
            <v>HN004</v>
          </cell>
          <cell r="H1541" t="str">
            <v>Hoàng Thanh Huy</v>
          </cell>
          <cell r="I1541" t="str">
            <v>MIENBAC;WIN</v>
          </cell>
          <cell r="J1541" t="str">
            <v/>
          </cell>
          <cell r="M1541" t="str">
            <v>Thôn Phú Xuyên 1, Xã Phú Châu, Huyện Ba Vì, TP. Hà Nội Việt Nam</v>
          </cell>
          <cell r="N1541">
            <v>60</v>
          </cell>
          <cell r="O1541" t="b">
            <v>0</v>
          </cell>
          <cell r="P1541" t="str">
            <v>C6 HÀ NỘI</v>
          </cell>
          <cell r="Q1541" t="str">
            <v>Miền Bắc</v>
          </cell>
          <cell r="R1541" t="str">
            <v>WIN</v>
          </cell>
        </row>
        <row r="1542">
          <cell r="A1542" t="str">
            <v>WIN-HNI-TTN-2AWA</v>
          </cell>
          <cell r="B1542" t="str">
            <v>2AWA - WM+ HNI Trát Cầu, Tiền Phong</v>
          </cell>
          <cell r="C1542" t="str">
            <v/>
          </cell>
          <cell r="D1542" t="str">
            <v>Thành phố Hà Nội</v>
          </cell>
          <cell r="E1542" t="str">
            <v>Huyện Thường Tín</v>
          </cell>
          <cell r="G1542" t="str">
            <v>HN004</v>
          </cell>
          <cell r="H1542" t="str">
            <v>Hoàng Thanh Huy</v>
          </cell>
          <cell r="I1542" t="str">
            <v>MIENBAC;WIN</v>
          </cell>
          <cell r="J1542" t="str">
            <v/>
          </cell>
          <cell r="M1542" t="str">
            <v>Số 19 Đội 6, Thôn Trát Cầu, xã Tiền Phong, huyện Thường Tín, TP. Hà Nội Việt Nam</v>
          </cell>
          <cell r="N1542">
            <v>60</v>
          </cell>
          <cell r="O1542" t="b">
            <v>0</v>
          </cell>
          <cell r="P1542" t="str">
            <v>C6 HÀ NỘI</v>
          </cell>
          <cell r="Q1542" t="str">
            <v>Miền Bắc</v>
          </cell>
          <cell r="R1542" t="str">
            <v>WIN</v>
          </cell>
        </row>
        <row r="1543">
          <cell r="A1543" t="str">
            <v>WIN-HNI-QOI-2AWF</v>
          </cell>
          <cell r="B1543" t="str">
            <v>2AWF - WM+ HNI Đại Đồng Độ Lân, Tuyết Nghĩa</v>
          </cell>
          <cell r="D1543" t="str">
            <v>Thành phố Hà Nội</v>
          </cell>
          <cell r="E1543" t="str">
            <v>Huyện Quốc Oai</v>
          </cell>
          <cell r="G1543" t="str">
            <v>HN004</v>
          </cell>
          <cell r="H1543" t="str">
            <v>Hoàng Thanh Huy</v>
          </cell>
          <cell r="I1543" t="str">
            <v>MIENBAC; WIN</v>
          </cell>
          <cell r="J1543" t="str">
            <v>2AWF - WM+ HNI Đại Đồng Độ Lân, Tuyết Nghĩa</v>
          </cell>
          <cell r="K1543" t="str">
            <v>Thôn Đại Đồng Độ Lân, Xã Tuyết Nghĩa, Huyện Quốc Oai, TP. Hà Nội, Việt Nam</v>
          </cell>
          <cell r="L1543" t="str">
            <v/>
          </cell>
          <cell r="M1543" t="str">
            <v>Thôn Đại Đồng Độ Lân, Xã Tuyết Nghĩa, Huyện Quốc Oai, TP. Hà Nội, Việt Nam</v>
          </cell>
          <cell r="N1543">
            <v>60</v>
          </cell>
          <cell r="O1543" t="b">
            <v>0</v>
          </cell>
          <cell r="P1543" t="str">
            <v>CÔNG TY TNHH MTV THƯƠNG MẠI VÀ DỊCH VỤ NGỌC THƠM</v>
          </cell>
          <cell r="Q1543" t="str">
            <v>Miền Bắc</v>
          </cell>
          <cell r="R1543" t="str">
            <v>WIN</v>
          </cell>
        </row>
        <row r="1544">
          <cell r="A1544" t="str">
            <v>WIN-HNI-MLH-2AWK</v>
          </cell>
          <cell r="B1544" t="str">
            <v>2AWK - WM+ HNI Ngự Tiền, Thanh Lâm</v>
          </cell>
          <cell r="C1544" t="str">
            <v/>
          </cell>
          <cell r="D1544" t="str">
            <v>Thành phố Hà Nội</v>
          </cell>
          <cell r="E1544" t="str">
            <v>Huyện Mê Linh</v>
          </cell>
          <cell r="G1544" t="str">
            <v>HN006</v>
          </cell>
          <cell r="H1544" t="str">
            <v>Phan Trọng Cường</v>
          </cell>
          <cell r="I1544" t="str">
            <v>MIENBAC;WIN</v>
          </cell>
          <cell r="J1544" t="str">
            <v/>
          </cell>
          <cell r="M1544" t="str">
            <v>Thôn Ngự Tiền, xã Thanh Lâm, huyện Mê Linh, TP. Hà Nội Việt Nam</v>
          </cell>
          <cell r="N1544">
            <v>60</v>
          </cell>
          <cell r="O1544" t="b">
            <v>0</v>
          </cell>
          <cell r="P1544" t="str">
            <v>C6 HÀ NỘI</v>
          </cell>
          <cell r="Q1544" t="str">
            <v>Miền Bắc</v>
          </cell>
          <cell r="R1544" t="str">
            <v>WIN</v>
          </cell>
        </row>
        <row r="1545">
          <cell r="A1545" t="str">
            <v>WIN-HNI-NTL-2AWL</v>
          </cell>
          <cell r="B1545" t="str">
            <v>WM+ HNI SA5 Vinhomes Smart City</v>
          </cell>
          <cell r="D1545" t="str">
            <v>Thành phố Hà Nội</v>
          </cell>
          <cell r="E1545" t="str">
            <v>Quận Nam Từ Liêm</v>
          </cell>
          <cell r="G1545" t="str">
            <v>HN004</v>
          </cell>
          <cell r="H1545" t="str">
            <v>Hoàng Thanh Huy</v>
          </cell>
          <cell r="I1545" t="str">
            <v>MIENBAC; WIN</v>
          </cell>
          <cell r="M1545" t="str">
            <v>1S18-1S25, Tòa SA5, Ô đất số F3-CH02-2 Vinhomes Smart City, Phường Tây Mỗ, Quận Nam Từ Liêm TP. Hà Nội Việt Nam</v>
          </cell>
          <cell r="N1545">
            <v>60</v>
          </cell>
          <cell r="O1545" t="b">
            <v>0</v>
          </cell>
          <cell r="P1545" t="str">
            <v>CÔNG TY TNHH MTV THƯƠNG MẠI VÀ DỊCH VỤ NGỌC THƠM</v>
          </cell>
          <cell r="Q1545" t="str">
            <v>Miền Bắc</v>
          </cell>
          <cell r="R1545" t="str">
            <v>WIN</v>
          </cell>
        </row>
        <row r="1546">
          <cell r="A1546" t="str">
            <v>WIN-HNI-SSN-2AWW</v>
          </cell>
          <cell r="B1546" t="str">
            <v>2AWW - WM+ HNI Ngô Đạo, Tân Hưng</v>
          </cell>
          <cell r="C1546" t="str">
            <v/>
          </cell>
          <cell r="D1546" t="str">
            <v>Thành phố Hà Nội</v>
          </cell>
          <cell r="E1546" t="str">
            <v>Huyện Sóc Sơn</v>
          </cell>
          <cell r="G1546" t="str">
            <v>HN006</v>
          </cell>
          <cell r="H1546" t="str">
            <v>Phan Trọng Cường</v>
          </cell>
          <cell r="I1546" t="str">
            <v>MIENBAC;WIN</v>
          </cell>
          <cell r="J1546" t="str">
            <v/>
          </cell>
          <cell r="M1546" t="str">
            <v>Thôn Ngô Đạo, xã Tân Hưng, huyện Sóc Sơn, TP. Hà Nội Việt Nam</v>
          </cell>
          <cell r="N1546">
            <v>60</v>
          </cell>
          <cell r="O1546" t="b">
            <v>0</v>
          </cell>
          <cell r="P1546" t="str">
            <v>C6 HÀ NỘI</v>
          </cell>
          <cell r="Q1546" t="str">
            <v>Miền Bắc</v>
          </cell>
          <cell r="R1546" t="str">
            <v>WIN</v>
          </cell>
        </row>
        <row r="1547">
          <cell r="A1547" t="str">
            <v>WIN-HNI-MLH-2AWX</v>
          </cell>
          <cell r="B1547" t="str">
            <v>2AWX - WM+ HNI  Thọ Lão, Tiến Thịnh</v>
          </cell>
          <cell r="D1547" t="str">
            <v>Thành phố Hà Nội</v>
          </cell>
          <cell r="E1547" t="str">
            <v>Huyện Mê Linh</v>
          </cell>
          <cell r="F1547" t="str">
            <v>Xã Tiến Thịnh</v>
          </cell>
          <cell r="I1547" t="str">
            <v>MIENBAC; WIN</v>
          </cell>
          <cell r="M1547" t="str">
            <v>Thôn Thọ Lão, xá Tiến Thịnh, huyện Mê Linh, TP Hà Nội</v>
          </cell>
          <cell r="N1547">
            <v>60</v>
          </cell>
          <cell r="O1547" t="b">
            <v>0</v>
          </cell>
          <cell r="P1547" t="str">
            <v>CÔNG TY TNHH MTV THƯƠNG MẠI VÀ DỊCH VỤ NGỌC THƠM</v>
          </cell>
          <cell r="Q1547" t="str">
            <v>Miền Bắc</v>
          </cell>
          <cell r="R1547" t="str">
            <v>WIN</v>
          </cell>
        </row>
        <row r="1548">
          <cell r="A1548" t="str">
            <v>WIN-HNI-SSN-2AWY</v>
          </cell>
          <cell r="B1548" t="str">
            <v>2AWY - WM+ HNI 45 Hiệu Chân</v>
          </cell>
          <cell r="D1548" t="str">
            <v>Thành phố Hà Nội</v>
          </cell>
          <cell r="E1548" t="str">
            <v>Huyện Sóc Sơn</v>
          </cell>
          <cell r="F1548" t="str">
            <v>Xã Tân Hưng</v>
          </cell>
          <cell r="I1548" t="str">
            <v>MIENBAC; WIN</v>
          </cell>
          <cell r="M1548" t="str">
            <v>45 Hiệu Chân, Xã Tân Hưng, Huyện Sóc Sơn TP. Hà Nội Việt Nam</v>
          </cell>
          <cell r="N1548">
            <v>60</v>
          </cell>
          <cell r="O1548" t="b">
            <v>0</v>
          </cell>
          <cell r="P1548" t="str">
            <v>CÔNG TY TNHH MTV THƯƠNG MẠI VÀ DỊCH VỤ NGỌC THƠM</v>
          </cell>
          <cell r="Q1548" t="str">
            <v>Miền Bắc</v>
          </cell>
          <cell r="R1548" t="str">
            <v>WIN</v>
          </cell>
        </row>
        <row r="1549">
          <cell r="A1549" t="str">
            <v>WIN-HNI-MLH-2AWZ</v>
          </cell>
          <cell r="B1549" t="str">
            <v>2AWZ - WM+ HNI Tráng Việt, Mê Linh</v>
          </cell>
          <cell r="D1549" t="str">
            <v>Thành phố Hà Nội</v>
          </cell>
          <cell r="E1549" t="str">
            <v>Huyện Mê Linh</v>
          </cell>
          <cell r="F1549" t="str">
            <v>Xã Tráng Việt</v>
          </cell>
          <cell r="I1549" t="str">
            <v>MIENBAC; WIN</v>
          </cell>
          <cell r="M1549" t="str">
            <v>Thôn Tráng Việt, Xã Tráng Việt, Huyện Mê Linh TP. Hà Nội Việt Nam</v>
          </cell>
          <cell r="N1549">
            <v>60</v>
          </cell>
          <cell r="O1549" t="b">
            <v>0</v>
          </cell>
          <cell r="P1549" t="str">
            <v>CÔNG TY TNHH MTV THƯƠNG MẠI VÀ DỊCH VỤ NGỌC THƠM</v>
          </cell>
          <cell r="Q1549" t="str">
            <v>Miền Bắc</v>
          </cell>
          <cell r="R1549" t="str">
            <v>WIN</v>
          </cell>
        </row>
        <row r="1550">
          <cell r="A1550" t="str">
            <v>WIN-HNI-NTL-2AX5</v>
          </cell>
          <cell r="B1550" t="str">
            <v>2AX5 - WM+ HNI U39.2 Masteri West Heights</v>
          </cell>
          <cell r="D1550" t="str">
            <v>Thành phố Hà Nội</v>
          </cell>
          <cell r="E1550" t="str">
            <v>Quận Nam Từ Liêm</v>
          </cell>
          <cell r="G1550" t="str">
            <v>HN004</v>
          </cell>
          <cell r="H1550" t="str">
            <v>Hoàng Thanh Huy</v>
          </cell>
          <cell r="I1550" t="str">
            <v>MIENBAC; WIN</v>
          </cell>
          <cell r="J1550" t="str">
            <v/>
          </cell>
          <cell r="L1550" t="str">
            <v/>
          </cell>
          <cell r="M1550" t="str">
            <v>Căn U39.2.TMDV10, Khu Chung cư cao tầng F5 – CH02 thuộc Dự án đô thị mới Tây Mỗ- Đại Mỗ-Vinhomes Park, P. Tây Mỗ, Q. Nam Từ Liêm TP. Hà Nội Việt Nam</v>
          </cell>
          <cell r="N1550">
            <v>60</v>
          </cell>
          <cell r="O1550" t="b">
            <v>0</v>
          </cell>
          <cell r="P1550" t="str">
            <v>CÔNG TY TNHH MTV THƯƠNG MẠI VÀ DỊCH VỤ NGỌC THƠM</v>
          </cell>
          <cell r="Q1550" t="str">
            <v>Miền Bắc</v>
          </cell>
          <cell r="R1550" t="str">
            <v>WIN</v>
          </cell>
        </row>
        <row r="1551">
          <cell r="A1551" t="str">
            <v>WIN-HNI-GLM-2AX6</v>
          </cell>
          <cell r="B1551" t="str">
            <v>2AX6 - WM+ HNI 381 - 383 Kiêu Kỵ</v>
          </cell>
          <cell r="C1551" t="str">
            <v/>
          </cell>
          <cell r="D1551" t="str">
            <v>Thành phố Hà Nội</v>
          </cell>
          <cell r="E1551" t="str">
            <v>Huyện Gia Lâm</v>
          </cell>
          <cell r="G1551" t="str">
            <v>HN008</v>
          </cell>
          <cell r="H1551" t="str">
            <v>Nguyễn Minh Sơn</v>
          </cell>
          <cell r="I1551" t="str">
            <v>MIENBAC;WIN</v>
          </cell>
          <cell r="J1551" t="str">
            <v>2AX6 - WM+ HNI 381 - 383 Kiêu Kỵ</v>
          </cell>
          <cell r="M1551" t="str">
            <v>Số 381 – 383 đường Kiêu Kỵ, Xã Kiêu Kỵ, Huyện Gia Lâm TP. Hà Nội Việt Nam</v>
          </cell>
          <cell r="N1551">
            <v>60</v>
          </cell>
          <cell r="O1551" t="b">
            <v>0</v>
          </cell>
          <cell r="P1551" t="str">
            <v>C6 HÀ NỘI</v>
          </cell>
          <cell r="Q1551" t="str">
            <v>Miền Bắc</v>
          </cell>
          <cell r="R1551" t="str">
            <v>WIN</v>
          </cell>
        </row>
        <row r="1552">
          <cell r="A1552" t="str">
            <v>WIN-HNI-LBN-2AXC</v>
          </cell>
          <cell r="B1552" t="str">
            <v>2AXC-WIN HNI HH5 Khai Sơn City</v>
          </cell>
          <cell r="D1552" t="str">
            <v>Thành phố Hà Nội</v>
          </cell>
          <cell r="E1552" t="str">
            <v>Quận Long Biên</v>
          </cell>
          <cell r="I1552" t="str">
            <v>MIENBAC; WIN</v>
          </cell>
          <cell r="M1552" t="str">
            <v>Gian hàng thương mại tầng 1 K2-GTM03, Nhà CC HH5, Dự án Khai Sơn City, Q. Long Biên TP. Hà Nội Việt Nam</v>
          </cell>
          <cell r="N1552">
            <v>60</v>
          </cell>
          <cell r="O1552" t="b">
            <v>0</v>
          </cell>
          <cell r="P1552" t="str">
            <v>CÔNG TY TNHH MTV THƯƠNG MẠI VÀ DỊCH VỤ NGỌC THƠM</v>
          </cell>
          <cell r="Q1552" t="str">
            <v>Miền Bắc</v>
          </cell>
          <cell r="R1552" t="str">
            <v>WIN</v>
          </cell>
        </row>
        <row r="1553">
          <cell r="A1553" t="str">
            <v>WIN-HNI-MDC-2AXK</v>
          </cell>
          <cell r="B1553" t="str">
            <v>2AXK - WM+ Thôn Đoài, Xuy Xá</v>
          </cell>
          <cell r="D1553" t="str">
            <v>Thành phố Hà Nội</v>
          </cell>
          <cell r="E1553" t="str">
            <v>Huyện Mỹ Đức</v>
          </cell>
          <cell r="I1553" t="str">
            <v>MIENBAC; WIN</v>
          </cell>
          <cell r="M1553" t="str">
            <v>Số 75-77, Đội 5, Thôn Đoài, Xã Xuy Xá, Huyện Mỹ Đức, TP. Hà Nội, Việt Nam</v>
          </cell>
          <cell r="N1553">
            <v>60</v>
          </cell>
          <cell r="O1553" t="b">
            <v>0</v>
          </cell>
          <cell r="P1553" t="str">
            <v>CÔNG TY TNHH MTV THƯƠNG MẠI VÀ DỊCH VỤ NGỌC THƠM</v>
          </cell>
          <cell r="Q1553" t="str">
            <v>Miền Bắc</v>
          </cell>
          <cell r="R1553" t="str">
            <v>WIN</v>
          </cell>
        </row>
        <row r="1554">
          <cell r="A1554" t="str">
            <v>WIN-HNI-MDC-2AXL</v>
          </cell>
          <cell r="B1554" t="str">
            <v>WM+ HNI Thôn Thượng, Phùng Xá</v>
          </cell>
          <cell r="D1554" t="str">
            <v>Thành phố Hà Nội</v>
          </cell>
          <cell r="E1554" t="str">
            <v>Huyện Mỹ Đức</v>
          </cell>
          <cell r="F1554" t="str">
            <v>Xã Đồng Tâm</v>
          </cell>
          <cell r="I1554" t="str">
            <v>MIENBAC; WIN</v>
          </cell>
          <cell r="M1554" t="str">
            <v>Thôn Thượng, Xã Phùng Xá, Huyện Mỹ Đức TP. Hà Nội Việt Nam</v>
          </cell>
          <cell r="N1554">
            <v>60</v>
          </cell>
          <cell r="O1554" t="b">
            <v>0</v>
          </cell>
          <cell r="P1554" t="str">
            <v>CÔNG TY TNHH MTV THƯƠNG MẠI VÀ DỊCH VỤ NGỌC THƠM</v>
          </cell>
          <cell r="Q1554" t="str">
            <v>Miền Bắc</v>
          </cell>
          <cell r="R1554" t="str">
            <v>WIN</v>
          </cell>
        </row>
        <row r="1555">
          <cell r="A1555" t="str">
            <v>WIN-HNI-MDC-2AXM</v>
          </cell>
          <cell r="B1555" t="str">
            <v>2AXM - WM+ Ngã 4 An Phú, Mỹ Đức</v>
          </cell>
          <cell r="D1555" t="str">
            <v>Thành phố Hà Nội</v>
          </cell>
          <cell r="E1555" t="str">
            <v>Huyện Mỹ Đức</v>
          </cell>
          <cell r="I1555" t="str">
            <v>MIENBAC; WIN</v>
          </cell>
          <cell r="M1555" t="str">
            <v>Thôn Đồi Dùng, Xã An Phú, Huyện Mỹ Đức, TP. Hà Nội, Việt Nam</v>
          </cell>
          <cell r="N1555">
            <v>60</v>
          </cell>
          <cell r="O1555" t="b">
            <v>0</v>
          </cell>
          <cell r="P1555" t="str">
            <v>CÔNG TY TNHH MTV THƯƠNG MẠI VÀ DỊCH VỤ NGỌC THƠM</v>
          </cell>
          <cell r="Q1555" t="str">
            <v>Miền Bắc</v>
          </cell>
          <cell r="R1555" t="str">
            <v>WIN</v>
          </cell>
        </row>
        <row r="1556">
          <cell r="A1556" t="str">
            <v>WIN-HNI-SSN-2AXP</v>
          </cell>
          <cell r="B1556" t="str">
            <v>2AXP - WM+ HNI Lập Trí, Minh Trí</v>
          </cell>
          <cell r="D1556" t="str">
            <v>Thành phố Hà Nội</v>
          </cell>
          <cell r="I1556" t="str">
            <v>MIENBAC; WIN</v>
          </cell>
          <cell r="M1556" t="str">
            <v>Số nhà 162, Thôn Lập Trí, Xã Minh Trí, Huyện Sóc Sơn TP. Hà Nội Việt Nam</v>
          </cell>
          <cell r="N1556">
            <v>60</v>
          </cell>
          <cell r="O1556" t="b">
            <v>0</v>
          </cell>
          <cell r="P1556" t="str">
            <v>CÔNG TY TNHH MTV THƯƠNG MẠI VÀ DỊCH VỤ NGỌC THƠM</v>
          </cell>
          <cell r="Q1556" t="str">
            <v>Miền Bắc</v>
          </cell>
          <cell r="R1556" t="str">
            <v>WIN</v>
          </cell>
        </row>
        <row r="1557">
          <cell r="A1557" t="str">
            <v>WIN-HNI-MLH-2AXT</v>
          </cell>
          <cell r="B1557" t="str">
            <v>WM+ HNI Hoàng Kim, Mê Linh</v>
          </cell>
          <cell r="C1557" t="str">
            <v/>
          </cell>
          <cell r="D1557" t="str">
            <v>Thành phố Hà Nội</v>
          </cell>
          <cell r="E1557" t="str">
            <v>Huyện Mê Linh</v>
          </cell>
          <cell r="G1557" t="str">
            <v>HN008</v>
          </cell>
          <cell r="H1557" t="str">
            <v>Nguyễn Minh Sơn</v>
          </cell>
          <cell r="I1557" t="str">
            <v>MIENBAC;WIN</v>
          </cell>
          <cell r="J1557" t="str">
            <v/>
          </cell>
          <cell r="M1557" t="str">
            <v>Thôn Hoàng Kim, Xã Hoàng Kim, Huyện Mê Linh TP. Hà Nội Việt Nam</v>
          </cell>
          <cell r="N1557">
            <v>60</v>
          </cell>
          <cell r="O1557" t="b">
            <v>0</v>
          </cell>
          <cell r="P1557" t="str">
            <v>C6 HÀ NỘI</v>
          </cell>
          <cell r="Q1557" t="str">
            <v>Miền Bắc</v>
          </cell>
          <cell r="R1557" t="str">
            <v>WIN</v>
          </cell>
        </row>
        <row r="1558">
          <cell r="A1558" t="str">
            <v>WIN-HNI-MLH-2AXX</v>
          </cell>
          <cell r="B1558" t="str">
            <v>WM+ HNI Bồng Mạc, Liên Mạc</v>
          </cell>
          <cell r="C1558" t="str">
            <v/>
          </cell>
          <cell r="D1558" t="str">
            <v>Thành phố Hà Nội</v>
          </cell>
          <cell r="E1558" t="str">
            <v>Huyện Mê Linh</v>
          </cell>
          <cell r="G1558" t="str">
            <v>HN008</v>
          </cell>
          <cell r="H1558" t="str">
            <v>Nguyễn Minh Sơn</v>
          </cell>
          <cell r="I1558" t="str">
            <v>MIENBAC;WIN</v>
          </cell>
          <cell r="J1558" t="str">
            <v/>
          </cell>
          <cell r="M1558" t="str">
            <v>Thôn Bồng Mạc, Xã Liên Mạc, Huyện Mê Linh TP. Hà Nội Việt Nam</v>
          </cell>
          <cell r="N1558">
            <v>60</v>
          </cell>
          <cell r="O1558" t="b">
            <v>0</v>
          </cell>
          <cell r="P1558" t="str">
            <v>C6 HÀ NỘI</v>
          </cell>
          <cell r="Q1558" t="str">
            <v>Miền Bắc</v>
          </cell>
          <cell r="R1558" t="str">
            <v>WIN</v>
          </cell>
        </row>
        <row r="1559">
          <cell r="A1559" t="str">
            <v>WIN-HNI-MLH-2AY2</v>
          </cell>
          <cell r="B1559" t="str">
            <v>2AY2 - WM+ HNI Khu 2 Văn Lôi, Mê Linh</v>
          </cell>
          <cell r="C1559" t="str">
            <v/>
          </cell>
          <cell r="D1559" t="str">
            <v>Thành phố Hà Nội</v>
          </cell>
          <cell r="E1559" t="str">
            <v>Huyện Mê Linh</v>
          </cell>
          <cell r="G1559" t="str">
            <v>HN003</v>
          </cell>
          <cell r="H1559" t="str">
            <v>Nguyễn Văn Thạch</v>
          </cell>
          <cell r="I1559" t="str">
            <v>MIENBAC;WIN</v>
          </cell>
          <cell r="J1559" t="str">
            <v>2AY2 - WM+ HNI Khu 2 Văn Lôi, Mê Linh</v>
          </cell>
          <cell r="K1559" t="str">
            <v>Khu 2, Thôn Văn Lôi, Xã Tam Đồng, Huyện Mê Linh TP. Hà Nội Việt Nam</v>
          </cell>
          <cell r="M1559" t="str">
            <v>Khu 2, Thôn Văn Lôi, Xã Tam Đồng, Huyện Mê Linh TP. Hà Nội Việt Nam</v>
          </cell>
          <cell r="N1559">
            <v>60</v>
          </cell>
          <cell r="O1559" t="b">
            <v>0</v>
          </cell>
          <cell r="P1559" t="str">
            <v>C6 HÀ NỘI</v>
          </cell>
          <cell r="Q1559" t="str">
            <v>Miền Bắc</v>
          </cell>
          <cell r="R1559" t="str">
            <v>WIN</v>
          </cell>
        </row>
        <row r="1560">
          <cell r="A1560" t="str">
            <v>WIN-HNI-DDA-2AYC</v>
          </cell>
          <cell r="B1560" t="str">
            <v>2AYC - WM+ HNI 40 Hào Nam</v>
          </cell>
          <cell r="C1560" t="str">
            <v/>
          </cell>
          <cell r="D1560" t="str">
            <v>Thành phố Hà Nội</v>
          </cell>
          <cell r="E1560" t="str">
            <v>Quận Đống Đa</v>
          </cell>
          <cell r="G1560" t="str">
            <v>HN003</v>
          </cell>
          <cell r="H1560" t="str">
            <v>Nguyễn Văn Thạch</v>
          </cell>
          <cell r="I1560" t="str">
            <v>MIENBAC;WIN</v>
          </cell>
          <cell r="J1560" t="str">
            <v/>
          </cell>
          <cell r="M1560" t="str">
            <v>Số 40 Hào Nam, Phường Ô Chợ Dừa, Quận Đống Đa TP. Hà Nội Việt Nam</v>
          </cell>
          <cell r="N1560">
            <v>60</v>
          </cell>
          <cell r="O1560" t="b">
            <v>0</v>
          </cell>
          <cell r="P1560" t="str">
            <v>C6 HÀ NỘI</v>
          </cell>
          <cell r="Q1560" t="str">
            <v>Miền Bắc</v>
          </cell>
          <cell r="R1560" t="str">
            <v>WIN</v>
          </cell>
        </row>
        <row r="1561">
          <cell r="A1561" t="str">
            <v>WIN-HNI-HMI-2AYJ</v>
          </cell>
          <cell r="B1561" t="str">
            <v>2AYJ - WM+ HNI 39 Đại Đồng</v>
          </cell>
          <cell r="D1561" t="str">
            <v>Thành phố Hà Nội</v>
          </cell>
          <cell r="I1561" t="str">
            <v>MIENBAC; WIN</v>
          </cell>
          <cell r="M1561" t="str">
            <v>Số 39 Đại Đồng, Phường Vĩnh Hưng, Thành phố Hà Nội Việt Nam</v>
          </cell>
          <cell r="N1561">
            <v>60</v>
          </cell>
          <cell r="O1561" t="b">
            <v>0</v>
          </cell>
          <cell r="P1561" t="str">
            <v>CÔNG TY TNHH MTV THƯƠNG MẠI VÀ DỊCH VỤ NGỌC THƠM</v>
          </cell>
          <cell r="Q1561" t="str">
            <v>Miền Bắc</v>
          </cell>
          <cell r="R1561" t="str">
            <v>WIN</v>
          </cell>
        </row>
        <row r="1562">
          <cell r="A1562" t="str">
            <v>WIN-HNI-GLM-2AYT</v>
          </cell>
          <cell r="B1562" t="str">
            <v>WM+ HNI P3 Ocean Park</v>
          </cell>
          <cell r="C1562" t="str">
            <v/>
          </cell>
          <cell r="D1562" t="str">
            <v>Thành phố Hà Nội</v>
          </cell>
          <cell r="E1562" t="str">
            <v>Huyện Gia Lâm</v>
          </cell>
          <cell r="G1562" t="str">
            <v>HN008</v>
          </cell>
          <cell r="H1562" t="str">
            <v>Nguyễn Minh Sơn</v>
          </cell>
          <cell r="I1562" t="str">
            <v>MIENBAC;WIN</v>
          </cell>
          <cell r="J1562" t="str">
            <v/>
          </cell>
          <cell r="M1562" t="str">
            <v>Căn 1S28 &amp; 1S14, Tòa nhà số P3 (U32), H. Gia Lâm TP. Hà Nội Việt Nam</v>
          </cell>
          <cell r="N1562">
            <v>60</v>
          </cell>
          <cell r="O1562" t="b">
            <v>0</v>
          </cell>
          <cell r="P1562" t="str">
            <v>C6 HÀ NỘI</v>
          </cell>
          <cell r="Q1562" t="str">
            <v>Miền Bắc</v>
          </cell>
          <cell r="R1562" t="str">
            <v>WIN</v>
          </cell>
        </row>
        <row r="1563">
          <cell r="A1563" t="str">
            <v>WIN-HNI-TTN-2AYV</v>
          </cell>
          <cell r="B1563" t="str">
            <v>2AYV - WM+ HNI Thượng Hồng, Văn Bình</v>
          </cell>
          <cell r="C1563" t="str">
            <v/>
          </cell>
          <cell r="D1563" t="str">
            <v>Thành phố Hà Nội</v>
          </cell>
          <cell r="E1563" t="str">
            <v>Huyện Thường Tín</v>
          </cell>
          <cell r="G1563" t="str">
            <v>HN008</v>
          </cell>
          <cell r="H1563" t="str">
            <v>Nguyễn Minh Sơn</v>
          </cell>
          <cell r="I1563" t="str">
            <v>MIENBAC;WIN</v>
          </cell>
          <cell r="J1563" t="str">
            <v/>
          </cell>
          <cell r="M1563" t="str">
            <v>Số 30, Thôn Thượng Hồng, Xã Văn Bình, Huyện Thường Tín TP. Hà Nội Việt Nam</v>
          </cell>
          <cell r="N1563">
            <v>60</v>
          </cell>
          <cell r="O1563" t="b">
            <v>0</v>
          </cell>
          <cell r="P1563" t="str">
            <v>C6 HÀ NỘI</v>
          </cell>
          <cell r="Q1563" t="str">
            <v>Miền Bắc</v>
          </cell>
          <cell r="R1563" t="str">
            <v>WIN</v>
          </cell>
        </row>
        <row r="1564">
          <cell r="A1564" t="str">
            <v>WIN-HNI-LBN-2AZ5</v>
          </cell>
          <cell r="B1564" t="str">
            <v>2AZ5 - WM+ HNI 93 Đức Giang, Long Biên</v>
          </cell>
          <cell r="D1564" t="str">
            <v>Thành phố Hà Nội</v>
          </cell>
          <cell r="E1564" t="str">
            <v>Quận Long Biên</v>
          </cell>
          <cell r="G1564" t="str">
            <v>HN003</v>
          </cell>
          <cell r="H1564" t="str">
            <v>Nguyễn Văn Thạch</v>
          </cell>
          <cell r="I1564" t="str">
            <v>MIENBAC; WIN</v>
          </cell>
          <cell r="J1564" t="str">
            <v/>
          </cell>
          <cell r="L1564" t="str">
            <v/>
          </cell>
          <cell r="M1564" t="str">
            <v>SH - 09B, Tầng 1, Số 93 Đức Giang, Phường Đức Giang, Quận Long Biên, Thành phố Hà Nội TP. Hà Nội Việt Nam</v>
          </cell>
          <cell r="N1564">
            <v>60</v>
          </cell>
          <cell r="O1564" t="b">
            <v>0</v>
          </cell>
          <cell r="P1564" t="str">
            <v>CÔNG TY TNHH MTV THƯƠNG MẠI VÀ DỊCH VỤ NGỌC THƠM</v>
          </cell>
          <cell r="Q1564" t="str">
            <v>Miền Bắc</v>
          </cell>
          <cell r="R1564" t="str">
            <v>WIN</v>
          </cell>
        </row>
        <row r="1565">
          <cell r="A1565" t="str">
            <v>WIN-HNI-SSN-2AZG</v>
          </cell>
          <cell r="B1565" t="str">
            <v>2AZG - WM+ HNI Phú Ninh, Minh Phú</v>
          </cell>
          <cell r="D1565" t="str">
            <v>Thành phố Hà Nội</v>
          </cell>
          <cell r="I1565" t="str">
            <v>MIENBAC; WIN</v>
          </cell>
          <cell r="M1565" t="str">
            <v>Thôn Phú Ninh, Xã Minh Phú, Huyện Sóc Sơn H. Sóc Sơn TP. Hà Nội Việt Nam</v>
          </cell>
          <cell r="N1565">
            <v>60</v>
          </cell>
          <cell r="O1565" t="b">
            <v>0</v>
          </cell>
          <cell r="P1565" t="str">
            <v>CÔNG TY TNHH MTV THƯƠNG MẠI VÀ DỊCH VỤ NGỌC THƠM</v>
          </cell>
          <cell r="Q1565" t="str">
            <v>Miền Bắc</v>
          </cell>
          <cell r="R1565" t="str">
            <v>WIN</v>
          </cell>
        </row>
        <row r="1566">
          <cell r="A1566" t="str">
            <v>WIN-HNI-TXN-2AZP</v>
          </cell>
          <cell r="B1566" t="str">
            <v>WM+ HNI 155 Vương Thừa Vũ</v>
          </cell>
          <cell r="C1566" t="str">
            <v/>
          </cell>
          <cell r="D1566" t="str">
            <v>Thành phố Hà Nội</v>
          </cell>
          <cell r="E1566" t="str">
            <v>Quận Thanh Xuân</v>
          </cell>
          <cell r="G1566" t="str">
            <v>HN008</v>
          </cell>
          <cell r="H1566" t="str">
            <v>Nguyễn Minh Sơn</v>
          </cell>
          <cell r="I1566" t="str">
            <v>MIENBAC;WIN</v>
          </cell>
          <cell r="J1566" t="str">
            <v/>
          </cell>
          <cell r="M1566" t="str">
            <v>Số 155 Phố Vương Thừa Vũ, Phường Khương Trung, Q. Thanh Xuân TP. Hà Nội Việt Nam</v>
          </cell>
          <cell r="N1566">
            <v>60</v>
          </cell>
          <cell r="O1566" t="b">
            <v>0</v>
          </cell>
          <cell r="P1566" t="str">
            <v>C6 HÀ NỘI</v>
          </cell>
          <cell r="Q1566" t="str">
            <v>Miền Bắc</v>
          </cell>
          <cell r="R1566" t="str">
            <v>WIN</v>
          </cell>
        </row>
        <row r="1567">
          <cell r="A1567" t="str">
            <v>WIN-HNI-MLH-2AZT</v>
          </cell>
          <cell r="B1567" t="str">
            <v>WM+ HNI Đông Cao, Tráng Việt</v>
          </cell>
          <cell r="C1567" t="str">
            <v/>
          </cell>
          <cell r="D1567" t="str">
            <v>Thành phố Hà Nội</v>
          </cell>
          <cell r="E1567" t="str">
            <v>Huyện Mê Linh</v>
          </cell>
          <cell r="G1567" t="str">
            <v>HN006</v>
          </cell>
          <cell r="H1567" t="str">
            <v>Phan Trọng Cường</v>
          </cell>
          <cell r="I1567" t="str">
            <v>MIENBAC;WIN</v>
          </cell>
          <cell r="J1567" t="str">
            <v/>
          </cell>
          <cell r="M1567" t="str">
            <v>Thôn Đông Cao, Xã Tráng Việt, Huyện Mê Linh TP. Hà Nội Việt Nam</v>
          </cell>
          <cell r="N1567">
            <v>60</v>
          </cell>
          <cell r="O1567" t="b">
            <v>0</v>
          </cell>
          <cell r="P1567" t="str">
            <v>C6 HÀ NỘI</v>
          </cell>
          <cell r="Q1567" t="str">
            <v>Miền Bắc</v>
          </cell>
          <cell r="R1567" t="str">
            <v>WIN</v>
          </cell>
        </row>
        <row r="1568">
          <cell r="A1568" t="str">
            <v>WIN-HNI-SSN-2AZU</v>
          </cell>
          <cell r="B1568" t="str">
            <v>2AZU - WM+ HNI 22 Chợ Đông Bài</v>
          </cell>
          <cell r="D1568" t="str">
            <v>Thành phố Hà Nội</v>
          </cell>
          <cell r="E1568" t="str">
            <v>Huyện Sóc Sơn</v>
          </cell>
          <cell r="F1568" t="str">
            <v>Xã Mai Đình</v>
          </cell>
          <cell r="I1568" t="str">
            <v>MIENBAC; WIN</v>
          </cell>
          <cell r="M1568" t="str">
            <v>Số 22 Phố Chợ Đông Bài, Thôn Đông Bài, Xã Mai Đình, Huyện Sóc Sơn TP. Hà Nội Việt Nam</v>
          </cell>
          <cell r="N1568">
            <v>60</v>
          </cell>
          <cell r="O1568" t="b">
            <v>0</v>
          </cell>
          <cell r="P1568" t="str">
            <v>CÔNG TY TNHH MTV THƯƠNG MẠI VÀ DỊCH VỤ NGỌC THƠM</v>
          </cell>
          <cell r="Q1568" t="str">
            <v>Miền Bắc</v>
          </cell>
          <cell r="R1568" t="str">
            <v>WIN</v>
          </cell>
        </row>
        <row r="1569">
          <cell r="A1569" t="str">
            <v>WIN-HNI-CMY-2AZX</v>
          </cell>
          <cell r="B1569" t="str">
            <v>WM+ HNI Văn Mỹ, Hoàng Văn Thụ</v>
          </cell>
          <cell r="C1569" t="str">
            <v/>
          </cell>
          <cell r="D1569" t="str">
            <v>Thành phố Hà Nội</v>
          </cell>
          <cell r="E1569" t="str">
            <v>Huyện Chương Mỹ</v>
          </cell>
          <cell r="G1569" t="str">
            <v>HN003</v>
          </cell>
          <cell r="H1569" t="str">
            <v>Nguyễn Văn Thạch</v>
          </cell>
          <cell r="I1569" t="str">
            <v>MIENBAC;WIN</v>
          </cell>
          <cell r="J1569" t="str">
            <v/>
          </cell>
          <cell r="M1569" t="str">
            <v>Thôn Văn Mỹ, Xã Hoàng Văn Thụ, Huyện Chương Mỹ TP. Hà Nội Việt Nam</v>
          </cell>
          <cell r="N1569">
            <v>60</v>
          </cell>
          <cell r="O1569" t="b">
            <v>0</v>
          </cell>
          <cell r="P1569" t="str">
            <v>C6 HÀ NỘI</v>
          </cell>
          <cell r="Q1569" t="str">
            <v>Miền Bắc</v>
          </cell>
          <cell r="R1569" t="str">
            <v>WIN</v>
          </cell>
        </row>
        <row r="1570">
          <cell r="A1570" t="str">
            <v>WIN-HNI-TTT-2B04</v>
          </cell>
          <cell r="B1570" t="str">
            <v>2B04 - WM+ HNI 139 Lại Thượng</v>
          </cell>
          <cell r="C1570" t="str">
            <v/>
          </cell>
          <cell r="D1570" t="str">
            <v>Thành phố Hà Nội</v>
          </cell>
          <cell r="G1570" t="str">
            <v>HN008</v>
          </cell>
          <cell r="H1570" t="str">
            <v>Nguyễn Minh Sơn</v>
          </cell>
          <cell r="I1570" t="str">
            <v>MIENBAC;WIN</v>
          </cell>
          <cell r="J1570" t="str">
            <v/>
          </cell>
          <cell r="M1570" t="str">
            <v>Số 139 Lại Thượng, Xã Lại Thượng, Huyện Thạch Thất TP. Hà Nội Việt Nam</v>
          </cell>
          <cell r="N1570">
            <v>60</v>
          </cell>
          <cell r="O1570" t="b">
            <v>0</v>
          </cell>
          <cell r="P1570" t="str">
            <v>C6 HÀ NỘI</v>
          </cell>
          <cell r="Q1570" t="str">
            <v>Miền Bắc</v>
          </cell>
          <cell r="R1570" t="str">
            <v>WIN</v>
          </cell>
        </row>
        <row r="1571">
          <cell r="A1571" t="str">
            <v>WIN-HNI-MLH-2B07</v>
          </cell>
          <cell r="B1571" t="str">
            <v>WM+ HNI Yên Thị, Tiến Thịnh</v>
          </cell>
          <cell r="C1571" t="str">
            <v/>
          </cell>
          <cell r="D1571" t="str">
            <v>Thành phố Hà Nội</v>
          </cell>
          <cell r="E1571" t="str">
            <v>Huyện Mê Linh</v>
          </cell>
          <cell r="G1571" t="str">
            <v>HN008</v>
          </cell>
          <cell r="H1571" t="str">
            <v>Nguyễn Minh Sơn</v>
          </cell>
          <cell r="I1571" t="str">
            <v>MIENBAC;WIN</v>
          </cell>
          <cell r="J1571" t="str">
            <v/>
          </cell>
          <cell r="M1571" t="str">
            <v>Thôn Yên Thị, Xã Tiến Thịnh, Huyện Mê Linh TP. Hà Nội Việt Nam</v>
          </cell>
          <cell r="N1571">
            <v>60</v>
          </cell>
          <cell r="O1571" t="b">
            <v>0</v>
          </cell>
          <cell r="P1571" t="str">
            <v>C6 HÀ NỘI</v>
          </cell>
          <cell r="Q1571" t="str">
            <v>Miền Bắc</v>
          </cell>
          <cell r="R1571" t="str">
            <v>WIN</v>
          </cell>
        </row>
        <row r="1572">
          <cell r="A1572" t="str">
            <v>WIN-HNI-DAH-2B08</v>
          </cell>
          <cell r="B1572" t="str">
            <v>WM+ HNI Lực Canh, Xuân Canh</v>
          </cell>
          <cell r="C1572" t="str">
            <v/>
          </cell>
          <cell r="D1572" t="str">
            <v>Thành phố Hà Nội</v>
          </cell>
          <cell r="E1572" t="str">
            <v>Huyện Đông Anh</v>
          </cell>
          <cell r="G1572" t="str">
            <v>HN008</v>
          </cell>
          <cell r="H1572" t="str">
            <v>Nguyễn Minh Sơn</v>
          </cell>
          <cell r="I1572" t="str">
            <v>MIENBAC;WIN</v>
          </cell>
          <cell r="J1572" t="str">
            <v/>
          </cell>
          <cell r="M1572" t="str">
            <v>Số 100-102, Thôn Lực Canh, Xã Xuân Canh, Huyện Đông Anh TP. Hà Nội Việt Nam</v>
          </cell>
          <cell r="N1572">
            <v>60</v>
          </cell>
          <cell r="O1572" t="b">
            <v>0</v>
          </cell>
          <cell r="P1572" t="str">
            <v>C6 HÀ NỘI</v>
          </cell>
          <cell r="Q1572" t="str">
            <v>Miền Bắc</v>
          </cell>
          <cell r="R1572" t="str">
            <v>WIN</v>
          </cell>
        </row>
        <row r="1573">
          <cell r="A1573" t="str">
            <v>WIN-HNI-DAH-2B09</v>
          </cell>
          <cell r="B1573" t="str">
            <v>WM+ HNI Mạnh Tân, Thụy Lâm</v>
          </cell>
          <cell r="C1573" t="str">
            <v/>
          </cell>
          <cell r="D1573" t="str">
            <v>Thành phố Hà Nội</v>
          </cell>
          <cell r="E1573" t="str">
            <v>Huyện Đông Anh</v>
          </cell>
          <cell r="G1573" t="str">
            <v>HN008</v>
          </cell>
          <cell r="H1573" t="str">
            <v>Nguyễn Minh Sơn</v>
          </cell>
          <cell r="I1573" t="str">
            <v>MIENBAC;WIN</v>
          </cell>
          <cell r="J1573" t="str">
            <v/>
          </cell>
          <cell r="M1573" t="str">
            <v>Thửa đất số 130(2), Tờ bản đồ số 23, Thôn Mạnh Tân H. Đông Anh TP. Hà Nội Việt Nam</v>
          </cell>
          <cell r="N1573">
            <v>60</v>
          </cell>
          <cell r="O1573" t="b">
            <v>0</v>
          </cell>
          <cell r="P1573" t="str">
            <v>C6 HÀ NỘI</v>
          </cell>
          <cell r="Q1573" t="str">
            <v>Miền Bắc</v>
          </cell>
          <cell r="R1573" t="str">
            <v>WIN</v>
          </cell>
        </row>
        <row r="1574">
          <cell r="A1574" t="str">
            <v>WIN-HNI-GLM-2B13</v>
          </cell>
          <cell r="B1574" t="str">
            <v>WM+ HNI 36A Ngõ 670 Hà Huy Tập</v>
          </cell>
          <cell r="C1574" t="str">
            <v/>
          </cell>
          <cell r="D1574" t="str">
            <v>Thành phố Hà Nội</v>
          </cell>
          <cell r="E1574" t="str">
            <v>Huyện Gia Lâm</v>
          </cell>
          <cell r="G1574" t="str">
            <v>HN008</v>
          </cell>
          <cell r="H1574" t="str">
            <v>Nguyễn Minh Sơn</v>
          </cell>
          <cell r="I1574" t="str">
            <v>MIENBAC;WIN</v>
          </cell>
          <cell r="J1574" t="str">
            <v/>
          </cell>
          <cell r="M1574" t="str">
            <v>Số 36A Ngõ 670, Đường Hà Huy Tập, Thị trấn Yên Viên, H. Gia Lâm TP. Hà Nội Việt Nam</v>
          </cell>
          <cell r="N1574">
            <v>60</v>
          </cell>
          <cell r="O1574" t="b">
            <v>0</v>
          </cell>
          <cell r="P1574" t="str">
            <v>C6 HÀ NỘI</v>
          </cell>
          <cell r="Q1574" t="str">
            <v>Miền Bắc</v>
          </cell>
          <cell r="R1574" t="str">
            <v>WIN</v>
          </cell>
        </row>
        <row r="1575">
          <cell r="A1575" t="str">
            <v>WIN-HNI-SSN-2B14</v>
          </cell>
          <cell r="B1575" t="str">
            <v>WM+ HNI Thôn Đoài, Phú Minh</v>
          </cell>
          <cell r="C1575" t="str">
            <v/>
          </cell>
          <cell r="D1575" t="str">
            <v>Thành phố Hà Nội</v>
          </cell>
          <cell r="E1575" t="str">
            <v>Huyện Sóc Sơn</v>
          </cell>
          <cell r="G1575" t="str">
            <v>HN003</v>
          </cell>
          <cell r="H1575" t="str">
            <v>Nguyễn Văn Thạch</v>
          </cell>
          <cell r="I1575" t="str">
            <v>MIENBAC; WIN</v>
          </cell>
          <cell r="J1575" t="str">
            <v/>
          </cell>
          <cell r="M1575" t="str">
            <v>Thôn Đoài, Xã Phú Minh, Huyện Sóc Sơn TP. Hà Nội Việt Nam</v>
          </cell>
          <cell r="N1575">
            <v>60</v>
          </cell>
          <cell r="O1575" t="b">
            <v>0</v>
          </cell>
          <cell r="P1575" t="str">
            <v>C6 HÀ NỘI</v>
          </cell>
          <cell r="Q1575" t="str">
            <v>Miền Bắc</v>
          </cell>
          <cell r="R1575" t="str">
            <v>WIN</v>
          </cell>
        </row>
        <row r="1576">
          <cell r="A1576" t="str">
            <v>WIN-HNI-HMI-2B22</v>
          </cell>
          <cell r="B1576" t="str">
            <v>WM+ HNI 200-202 Định Công Thượng</v>
          </cell>
          <cell r="C1576" t="str">
            <v/>
          </cell>
          <cell r="D1576" t="str">
            <v>Thành phố Hà Nội</v>
          </cell>
          <cell r="E1576" t="str">
            <v>Quận Hoàng Mai</v>
          </cell>
          <cell r="G1576" t="str">
            <v>HN003</v>
          </cell>
          <cell r="H1576" t="str">
            <v>Nguyễn Văn Thạch</v>
          </cell>
          <cell r="I1576" t="str">
            <v>MIENBAC;WIN</v>
          </cell>
          <cell r="J1576" t="str">
            <v/>
          </cell>
          <cell r="M1576" t="str">
            <v>Số 200-202, Phố Định Công Thượng, Phường Định Công, Q. Hoàng Mai TP. Hà Nội Việt Nam</v>
          </cell>
          <cell r="N1576">
            <v>60</v>
          </cell>
          <cell r="O1576" t="b">
            <v>0</v>
          </cell>
          <cell r="P1576" t="str">
            <v>C6 HÀ NỘI</v>
          </cell>
          <cell r="Q1576" t="str">
            <v>Miền Bắc</v>
          </cell>
          <cell r="R1576" t="str">
            <v>WIN</v>
          </cell>
        </row>
        <row r="1577">
          <cell r="A1577" t="str">
            <v>WIN-HNI-TTT-2B23</v>
          </cell>
          <cell r="B1577" t="str">
            <v>2B23 - WM+ HNI 50 Vĩnh Lộc</v>
          </cell>
          <cell r="D1577" t="str">
            <v>Thành phố Hà Nội</v>
          </cell>
          <cell r="I1577" t="str">
            <v>MIENBAC; WIN</v>
          </cell>
          <cell r="M1577" t="str">
            <v>Số 50 Đường Vĩnh Lộc, Xã Tây Phương, Thành phố Hà Nội Việt Nam</v>
          </cell>
          <cell r="N1577">
            <v>60</v>
          </cell>
          <cell r="O1577" t="b">
            <v>0</v>
          </cell>
          <cell r="P1577" t="str">
            <v>CÔNG TY TNHH MTV THƯƠNG MẠI VÀ DỊCH VỤ NGỌC THƠM</v>
          </cell>
          <cell r="Q1577" t="str">
            <v>Miền Bắc</v>
          </cell>
          <cell r="R1577" t="str">
            <v>WIN</v>
          </cell>
        </row>
        <row r="1578">
          <cell r="A1578" t="str">
            <v>WIN-HNI-NTL-2B24</v>
          </cell>
          <cell r="B1578" t="str">
            <v>2B24 - WM+ HNI GS1 Vinhomes Smart City</v>
          </cell>
          <cell r="D1578" t="str">
            <v>Thành phố Hà Nội</v>
          </cell>
          <cell r="I1578" t="str">
            <v>MIENBAC; WIN</v>
          </cell>
          <cell r="J1578" t="str">
            <v/>
          </cell>
          <cell r="L1578" t="str">
            <v/>
          </cell>
          <cell r="M1578" t="str">
            <v>Gian hàng TM số 1S06 Tòa U39.1 (GS1), Lô đất F3-CH01, Q. Nam Từ Liêm TP. Hà Nội Việt Nam</v>
          </cell>
          <cell r="N1578">
            <v>60</v>
          </cell>
          <cell r="O1578" t="b">
            <v>0</v>
          </cell>
          <cell r="P1578" t="str">
            <v>CÔNG TY TNHH MTV THƯƠNG MẠI VÀ DỊCH VỤ NGỌC THƠM</v>
          </cell>
          <cell r="Q1578" t="str">
            <v>Miền Bắc</v>
          </cell>
          <cell r="R1578" t="str">
            <v>WIN</v>
          </cell>
        </row>
        <row r="1579">
          <cell r="A1579" t="str">
            <v>WIN-HNI-MLH-2B36</v>
          </cell>
          <cell r="B1579" t="str">
            <v>2B36- WM+ HNI Bảo Tháp, Kim Hoa</v>
          </cell>
          <cell r="C1579" t="str">
            <v/>
          </cell>
          <cell r="D1579" t="str">
            <v>Thành phố Hà Nội</v>
          </cell>
          <cell r="E1579" t="str">
            <v>Huyện Mê Linh</v>
          </cell>
          <cell r="G1579" t="str">
            <v>HN003</v>
          </cell>
          <cell r="H1579" t="str">
            <v>Nguyễn Văn Thạch</v>
          </cell>
          <cell r="I1579" t="str">
            <v>MIENBAC;WIN</v>
          </cell>
          <cell r="J1579" t="str">
            <v/>
          </cell>
          <cell r="M1579" t="str">
            <v>Thôn Bảo Tháp, Xã Kim Hoa, Huyện Mê Linh, TP. Hà Nội, Việt Nam</v>
          </cell>
          <cell r="N1579">
            <v>60</v>
          </cell>
          <cell r="O1579" t="b">
            <v>0</v>
          </cell>
          <cell r="P1579" t="str">
            <v>C6 HÀ NỘI</v>
          </cell>
          <cell r="Q1579" t="str">
            <v>Miền Bắc</v>
          </cell>
          <cell r="R1579" t="str">
            <v>WIN</v>
          </cell>
        </row>
        <row r="1580">
          <cell r="A1580" t="str">
            <v>WIN-HNI-PTO-2B42</v>
          </cell>
          <cell r="B1580" t="str">
            <v>2B42- WM+ HNI 51 Quang Trung, Kim Lũ</v>
          </cell>
          <cell r="C1580" t="str">
            <v/>
          </cell>
          <cell r="D1580" t="str">
            <v>Thành phố Hà Nội</v>
          </cell>
          <cell r="G1580" t="str">
            <v>HN003</v>
          </cell>
          <cell r="H1580" t="str">
            <v>Nguyễn Văn Thạch</v>
          </cell>
          <cell r="I1580" t="str">
            <v>MIENBAC;WIN</v>
          </cell>
          <cell r="J1580" t="str">
            <v/>
          </cell>
          <cell r="M1580" t="str">
            <v>Số 51, Đường Quang Trung, Thôn Kim Lũ, Xã Long Thượng, TP. Hà Nội Việt Nam</v>
          </cell>
          <cell r="N1580">
            <v>60</v>
          </cell>
          <cell r="O1580" t="b">
            <v>0</v>
          </cell>
          <cell r="P1580" t="str">
            <v>C6 HÀ NỘI</v>
          </cell>
          <cell r="Q1580" t="str">
            <v>Miền Bắc</v>
          </cell>
          <cell r="R1580" t="str">
            <v>WIN</v>
          </cell>
        </row>
        <row r="1581">
          <cell r="A1581" t="str">
            <v>WIN-HNI-SSN-2B43</v>
          </cell>
          <cell r="B1581" t="str">
            <v>2B43- WM+ HNI Sơn Đoài, Tân Minh</v>
          </cell>
          <cell r="C1581" t="str">
            <v/>
          </cell>
          <cell r="D1581" t="str">
            <v>Thành phố Hà Nội</v>
          </cell>
          <cell r="G1581" t="str">
            <v>HN003</v>
          </cell>
          <cell r="H1581" t="str">
            <v>Nguyễn Văn Thạch</v>
          </cell>
          <cell r="I1581" t="str">
            <v>MIENBAC;WIN</v>
          </cell>
          <cell r="J1581" t="str">
            <v/>
          </cell>
          <cell r="M1581" t="str">
            <v>Thôn Sơn Đoài, Xã Tân Minh, Huyện Sóc Sơn, TP. Hà Nội Việt Nam</v>
          </cell>
          <cell r="N1581">
            <v>60</v>
          </cell>
          <cell r="O1581" t="b">
            <v>0</v>
          </cell>
          <cell r="P1581" t="str">
            <v>C6 HÀ NỘI</v>
          </cell>
          <cell r="Q1581" t="str">
            <v>Miền Bắc</v>
          </cell>
          <cell r="R1581" t="str">
            <v>WIN</v>
          </cell>
        </row>
        <row r="1582">
          <cell r="A1582" t="str">
            <v>WIN-HNI-CGY-2B51</v>
          </cell>
          <cell r="B1582" t="str">
            <v>WM+ HNI 9 Trần Kim Xuyến</v>
          </cell>
          <cell r="C1582" t="str">
            <v/>
          </cell>
          <cell r="D1582" t="str">
            <v>Thành phố Hà Nội</v>
          </cell>
          <cell r="E1582" t="str">
            <v>Quận Cầu Giấy</v>
          </cell>
          <cell r="G1582" t="str">
            <v>HN004</v>
          </cell>
          <cell r="H1582" t="str">
            <v>Hoàng Thanh Huy</v>
          </cell>
          <cell r="I1582" t="str">
            <v>MIENBAC;WIN</v>
          </cell>
          <cell r="J1582" t="str">
            <v/>
          </cell>
          <cell r="M1582" t="str">
            <v>Số 9 Trần Kim Xuyến, Phường Yên Hòa, Quận Cầu Giấy TP. Hà Nội Việt Nam</v>
          </cell>
          <cell r="N1582">
            <v>60</v>
          </cell>
          <cell r="O1582" t="b">
            <v>0</v>
          </cell>
          <cell r="P1582" t="str">
            <v>C6 HÀ NỘI</v>
          </cell>
          <cell r="Q1582" t="str">
            <v>Miền Bắc</v>
          </cell>
          <cell r="R1582" t="str">
            <v>WIN</v>
          </cell>
        </row>
        <row r="1583">
          <cell r="A1583" t="str">
            <v>WIN-HNI-QOI-2B52</v>
          </cell>
          <cell r="B1583" t="str">
            <v>2B52 -WM+ HNI Xóm 5, Liệp Mai</v>
          </cell>
          <cell r="C1583" t="str">
            <v/>
          </cell>
          <cell r="D1583" t="str">
            <v>Thành phố Hà Nội</v>
          </cell>
          <cell r="G1583" t="str">
            <v>HN003</v>
          </cell>
          <cell r="H1583" t="str">
            <v>Nguyễn Văn Thạch</v>
          </cell>
          <cell r="I1583" t="str">
            <v>MIENBAC;WIN</v>
          </cell>
          <cell r="J1583" t="str">
            <v/>
          </cell>
          <cell r="M1583" t="str">
            <v>Xóm 5, Thôn Liệp Mai, Xã Ngọc Liệp, Huyện Quốc Oai TP. Hà Nội Việt Nam</v>
          </cell>
          <cell r="N1583">
            <v>60</v>
          </cell>
          <cell r="O1583" t="b">
            <v>0</v>
          </cell>
          <cell r="P1583" t="str">
            <v>C6 HÀ NỘI</v>
          </cell>
          <cell r="Q1583" t="str">
            <v>Miền Bắc</v>
          </cell>
          <cell r="R1583" t="str">
            <v>WIN</v>
          </cell>
        </row>
        <row r="1584">
          <cell r="A1584" t="str">
            <v>WIN-HNI-HDG-2B55</v>
          </cell>
          <cell r="B1584" t="str">
            <v>2B55 - WM+ HNI M6 Mipec City View</v>
          </cell>
          <cell r="D1584" t="str">
            <v>Thành phố Hà Nội</v>
          </cell>
          <cell r="I1584" t="str">
            <v>MIENBAC; WIN</v>
          </cell>
          <cell r="J1584" t="str">
            <v/>
          </cell>
          <cell r="L1584" t="str">
            <v/>
          </cell>
          <cell r="M1584" t="str">
            <v>Sàn dịch vụ M6-DVTM-06, Tòa nhà CT3B (M6), Khu nhà ở phường Kiến Hưng TP. Hà Nội Việt Nam</v>
          </cell>
          <cell r="N1584">
            <v>60</v>
          </cell>
          <cell r="O1584" t="b">
            <v>0</v>
          </cell>
          <cell r="P1584" t="str">
            <v>CÔNG TY TNHH MTV THƯƠNG MẠI VÀ DỊCH VỤ NGỌC THƠM</v>
          </cell>
          <cell r="Q1584" t="str">
            <v>Miền Bắc</v>
          </cell>
          <cell r="R1584" t="str">
            <v>WIN</v>
          </cell>
        </row>
        <row r="1585">
          <cell r="A1585" t="str">
            <v>WIN-HNI-TOI-2B57</v>
          </cell>
          <cell r="B1585" t="str">
            <v>2B57- WM+ HNI 80 Sông Ái</v>
          </cell>
          <cell r="C1585" t="str">
            <v/>
          </cell>
          <cell r="D1585" t="str">
            <v>Thành phố Hà Nội</v>
          </cell>
          <cell r="G1585" t="str">
            <v>HN008</v>
          </cell>
          <cell r="H1585" t="str">
            <v>Nguyễn Minh Sơn</v>
          </cell>
          <cell r="I1585" t="str">
            <v>MIENBAC;WIN</v>
          </cell>
          <cell r="J1585" t="str">
            <v/>
          </cell>
          <cell r="M1585" t="str">
            <v>Số 80 Đường Sông Ái, Thôn Phượng Mỹ, Xã Mỹ Hưng, H. Thanh Oai, TP. Hà Nội, Việt Nam</v>
          </cell>
          <cell r="N1585">
            <v>60</v>
          </cell>
          <cell r="O1585" t="b">
            <v>0</v>
          </cell>
          <cell r="P1585" t="str">
            <v>C6 HÀ NỘI</v>
          </cell>
          <cell r="Q1585" t="str">
            <v>Miền Bắc</v>
          </cell>
          <cell r="R1585" t="str">
            <v>WIN</v>
          </cell>
        </row>
        <row r="1586">
          <cell r="A1586" t="str">
            <v>WIN-HNI-QOI-2B65</v>
          </cell>
          <cell r="B1586" t="str">
            <v>2B65 - WM+ HNI Đông Hạ, Phú Cát</v>
          </cell>
          <cell r="D1586" t="str">
            <v>Thành phố Hà Nội</v>
          </cell>
          <cell r="I1586" t="str">
            <v>MIENBAC; WIN</v>
          </cell>
          <cell r="M1586" t="str">
            <v>Đội 3, Thôn Đông Hạ, Xã Phú Cát, Thành phố Hà Nội Việt Nam</v>
          </cell>
          <cell r="N1586">
            <v>60</v>
          </cell>
          <cell r="O1586" t="b">
            <v>0</v>
          </cell>
          <cell r="P1586" t="str">
            <v>CÔNG TY TNHH MTV THƯƠNG MẠI VÀ DỊCH VỤ NGỌC THƠM</v>
          </cell>
          <cell r="Q1586" t="str">
            <v>Miền Bắc</v>
          </cell>
          <cell r="R1586" t="str">
            <v>WIN</v>
          </cell>
        </row>
        <row r="1587">
          <cell r="A1587" t="str">
            <v>WIN-HNI-TTN-2B67</v>
          </cell>
          <cell r="B1587" t="str">
            <v>2B67- WM+ HNI Xóm 2, Chương Dương</v>
          </cell>
          <cell r="C1587" t="str">
            <v/>
          </cell>
          <cell r="D1587" t="str">
            <v>Thành phố Hà Nội</v>
          </cell>
          <cell r="G1587" t="str">
            <v>HN004</v>
          </cell>
          <cell r="H1587" t="str">
            <v>Hoàng Thanh Huy</v>
          </cell>
          <cell r="I1587" t="str">
            <v>MIENBAC;WIN</v>
          </cell>
          <cell r="J1587" t="str">
            <v/>
          </cell>
          <cell r="K1587" t="str">
            <v>Xóm 2, Xã Chương Dương, Thành phố Hà Nội Việt Nam</v>
          </cell>
          <cell r="M1587" t="str">
            <v>Xóm 2, Xã Chương Dương, Thành phố Hà Nội Việt Nam</v>
          </cell>
          <cell r="N1587">
            <v>60</v>
          </cell>
          <cell r="O1587" t="b">
            <v>0</v>
          </cell>
          <cell r="P1587" t="str">
            <v>C6 HÀ NỘI</v>
          </cell>
          <cell r="Q1587" t="str">
            <v>Miền Bắc</v>
          </cell>
          <cell r="R1587" t="str">
            <v>WIN</v>
          </cell>
        </row>
        <row r="1588">
          <cell r="A1588" t="str">
            <v>WIN-HNI-PTO-2B76</v>
          </cell>
          <cell r="B1588" t="str">
            <v>2B76- WM+ HNI Hiệp Thuận 2, Hát Môn</v>
          </cell>
          <cell r="D1588" t="str">
            <v>Thành phố Hà Nội</v>
          </cell>
          <cell r="F1588" t="str">
            <v>Xã Hát Môn</v>
          </cell>
          <cell r="I1588" t="str">
            <v>MIENBAC; WIN</v>
          </cell>
          <cell r="M1588" t="str">
            <v>Số 34, Thôn Hiệp Thuận 2, Xã Hát Môn, Thành phố Hà Nội Việt Nam</v>
          </cell>
          <cell r="N1588">
            <v>60</v>
          </cell>
          <cell r="O1588" t="b">
            <v>0</v>
          </cell>
          <cell r="P1588" t="str">
            <v>CÔNG TY TNHH MTV THƯƠNG MẠI VÀ DỊCH VỤ NGỌC THƠM</v>
          </cell>
          <cell r="Q1588" t="str">
            <v>Miền Bắc</v>
          </cell>
          <cell r="R1588" t="str">
            <v>WIN</v>
          </cell>
        </row>
        <row r="1589">
          <cell r="A1589" t="str">
            <v>WIN-HNI-TTT-2B79</v>
          </cell>
          <cell r="B1589" t="str">
            <v>2B79 - WM+ HNI Thôn 2, Thạch Hòa</v>
          </cell>
          <cell r="D1589" t="str">
            <v>Thành phố Hà Nội</v>
          </cell>
          <cell r="I1589" t="str">
            <v>MIENBAC; WIN</v>
          </cell>
          <cell r="M1589" t="str">
            <v>Số 50, Cụm 2, Thôn 2, Xã Thạch Hòa, Huyện Thạch Thất TP. Hà Nội Việt Nam</v>
          </cell>
          <cell r="N1589">
            <v>60</v>
          </cell>
          <cell r="O1589" t="b">
            <v>0</v>
          </cell>
          <cell r="P1589" t="str">
            <v>CÔNG TY TNHH MTV THƯƠNG MẠI VÀ DỊCH VỤ NGỌC THƠM</v>
          </cell>
          <cell r="Q1589" t="str">
            <v>Miền Bắc</v>
          </cell>
          <cell r="R1589" t="str">
            <v>WIN</v>
          </cell>
        </row>
        <row r="1590">
          <cell r="A1590" t="str">
            <v>WIN-HNI-BVI-2B84</v>
          </cell>
          <cell r="B1590" t="str">
            <v>2B84 - WM+ HNI 39 Bất Bạt</v>
          </cell>
          <cell r="D1590" t="str">
            <v>Thành phố Hà Nội</v>
          </cell>
          <cell r="I1590" t="str">
            <v>MIENBAC; WIN</v>
          </cell>
          <cell r="M1590" t="str">
            <v>Số 39 Bất Bạt, Thôn Đan Thê, Xã Sơn Đà, Huyện Ba Vì, TP. Hà Nội, Việt Nam</v>
          </cell>
          <cell r="N1590">
            <v>60</v>
          </cell>
          <cell r="O1590" t="b">
            <v>0</v>
          </cell>
          <cell r="P1590" t="str">
            <v>CÔNG TY TNHH MTV THƯƠNG MẠI VÀ DỊCH VỤ NGỌC THƠM</v>
          </cell>
          <cell r="Q1590" t="str">
            <v>Miền Bắc</v>
          </cell>
          <cell r="R1590" t="str">
            <v>WIN</v>
          </cell>
        </row>
        <row r="1591">
          <cell r="A1591" t="str">
            <v>WIN-HNI-BVI-2B93</v>
          </cell>
          <cell r="B1591" t="str">
            <v>2B93 - WM+ HNI Thôn Bặn, Vân Hòa</v>
          </cell>
          <cell r="D1591" t="str">
            <v>Thành phố Hà Nội</v>
          </cell>
          <cell r="I1591" t="str">
            <v>MIENBAC; WIN</v>
          </cell>
          <cell r="M1591" t="str">
            <v>Số 08, Thôn Bặn, Xã Vân Hòa, Huyện Ba Vì TP. Hà Nội Việt Nam</v>
          </cell>
          <cell r="N1591">
            <v>60</v>
          </cell>
          <cell r="O1591" t="b">
            <v>0</v>
          </cell>
          <cell r="P1591" t="str">
            <v>CÔNG TY TNHH MTV THƯƠNG MẠI VÀ DỊCH VỤ NGỌC THƠM</v>
          </cell>
          <cell r="Q1591" t="str">
            <v>Miền Bắc</v>
          </cell>
          <cell r="R1591" t="str">
            <v>WIN</v>
          </cell>
        </row>
        <row r="1592">
          <cell r="A1592" t="str">
            <v>WIN-HNI-UHA-2B95</v>
          </cell>
          <cell r="B1592" t="str">
            <v>2B95- WM+ HNI Nam Hòa 2, Đặng Giang</v>
          </cell>
          <cell r="C1592" t="str">
            <v/>
          </cell>
          <cell r="D1592" t="str">
            <v>Thành phố Hà Nội</v>
          </cell>
          <cell r="G1592" t="str">
            <v>HN004</v>
          </cell>
          <cell r="H1592" t="str">
            <v>Hoàng Thanh Huy</v>
          </cell>
          <cell r="I1592" t="str">
            <v>MIENBAC;WIN</v>
          </cell>
          <cell r="J1592" t="str">
            <v/>
          </cell>
          <cell r="K1592" t="str">
            <v>Khu vực Nam Hòa 2, Thôn Đặng Giang, Xã Hòa Xá Thành phố Hà Nội Việt Nam</v>
          </cell>
          <cell r="M1592" t="str">
            <v>Khu vực Nam Hòa 2, Thôn Đặng Giang, Xã Hòa Xá Thành phố Hà Nội Việt Nam</v>
          </cell>
          <cell r="N1592">
            <v>60</v>
          </cell>
          <cell r="O1592" t="b">
            <v>0</v>
          </cell>
          <cell r="P1592" t="str">
            <v>C6 HÀ NỘI</v>
          </cell>
          <cell r="Q1592" t="str">
            <v>Miền Bắc</v>
          </cell>
          <cell r="R1592" t="str">
            <v>WIN</v>
          </cell>
        </row>
        <row r="1593">
          <cell r="A1593" t="str">
            <v>WIN-HNI-DAH-2B96</v>
          </cell>
          <cell r="B1593" t="str">
            <v>2B96 - WM+ HNI 8 Đường Đông</v>
          </cell>
          <cell r="D1593" t="str">
            <v>Thành phố Hà Nội</v>
          </cell>
          <cell r="I1593" t="str">
            <v>MIENBAC; WIN</v>
          </cell>
          <cell r="M1593" t="str">
            <v>Số 8 Đường Đông, Thôn Trung Oai, Xã Phúc Thịnh, Thành phố Hà Nội Việt Nam</v>
          </cell>
          <cell r="N1593">
            <v>60</v>
          </cell>
          <cell r="O1593" t="b">
            <v>0</v>
          </cell>
          <cell r="P1593" t="str">
            <v>CÔNG TY TNHH MTV THƯƠNG MẠI VÀ DỊCH VỤ NGỌC THƠM</v>
          </cell>
          <cell r="Q1593" t="str">
            <v>Miền Bắc</v>
          </cell>
          <cell r="R1593" t="str">
            <v>WIN</v>
          </cell>
        </row>
        <row r="1594">
          <cell r="A1594" t="str">
            <v>WIN-HNI-CMY-2B98</v>
          </cell>
          <cell r="B1594" t="str">
            <v>2B98 - WM+ HNI TDP Chùa Vàng</v>
          </cell>
          <cell r="D1594" t="str">
            <v>Thành phố Hà Nội</v>
          </cell>
          <cell r="I1594" t="str">
            <v>MIENBAC; WIN</v>
          </cell>
          <cell r="M1594" t="str">
            <v>TDP Chùa Vàng, Phường Chương Mỹ, Thành phố Hà Nội Việt Nam</v>
          </cell>
          <cell r="N1594">
            <v>60</v>
          </cell>
          <cell r="O1594" t="b">
            <v>0</v>
          </cell>
          <cell r="P1594" t="str">
            <v>CÔNG TY TNHH MTV THƯƠNG MẠI VÀ DỊCH VỤ NGỌC THƠM</v>
          </cell>
          <cell r="Q1594" t="str">
            <v>Miền Bắc</v>
          </cell>
          <cell r="R1594" t="str">
            <v>WIN</v>
          </cell>
        </row>
        <row r="1595">
          <cell r="A1595" t="str">
            <v>WIN-HNI-NTL-2BA2</v>
          </cell>
          <cell r="B1595" t="str">
            <v>2BA2- WIN HNI B2-HH Roman Plaza</v>
          </cell>
          <cell r="C1595" t="str">
            <v/>
          </cell>
          <cell r="D1595" t="str">
            <v>Thành phố Hà Nội</v>
          </cell>
          <cell r="G1595" t="str">
            <v>HN004</v>
          </cell>
          <cell r="H1595" t="str">
            <v>Hoàng Thanh Huy</v>
          </cell>
          <cell r="I1595" t="str">
            <v>MIENBAC;WIN</v>
          </cell>
          <cell r="J1595" t="str">
            <v/>
          </cell>
          <cell r="K1595" t="str">
            <v>Tầng 1, Căn TM 104, Tháp B2, Tòa nhà HH, Dự án ĐTXD Tổ hợp TM, DV và căn hộ cao cấp Hải Phát Plaza, Phường Hà Đông, Thành phố Hà Nội Việt Nam</v>
          </cell>
          <cell r="M1595" t="str">
            <v>Tầng 1, Căn TM 104, Tháp B2, Tòa nhà HH, Dự án ĐTXD Tổ hợp TM, DV và căn hộ cao cấp Hải Phát Plaza, Phường Hà Đông, Thành phố Hà Nội Việt Nam</v>
          </cell>
          <cell r="N1595">
            <v>60</v>
          </cell>
          <cell r="O1595" t="b">
            <v>0</v>
          </cell>
          <cell r="P1595" t="str">
            <v>C6 HÀ NỘI</v>
          </cell>
          <cell r="Q1595" t="str">
            <v>Miền Bắc</v>
          </cell>
          <cell r="R1595" t="str">
            <v>WIN</v>
          </cell>
        </row>
        <row r="1596">
          <cell r="A1596" t="str">
            <v>WIN-HNI-TTT-2BA7</v>
          </cell>
          <cell r="B1596" t="str">
            <v>2BA7 - WM+ HNI Thôn 5, Yên Xuân</v>
          </cell>
          <cell r="D1596" t="str">
            <v>Thành phố Hà Nội</v>
          </cell>
          <cell r="I1596" t="str">
            <v>MIENBAC; WIN</v>
          </cell>
          <cell r="M1596" t="str">
            <v>Thôn 5, Xã Yên Xuân, Thành phố Hà Nội, Việt Nam</v>
          </cell>
          <cell r="N1596">
            <v>60</v>
          </cell>
          <cell r="O1596" t="b">
            <v>0</v>
          </cell>
          <cell r="P1596" t="str">
            <v>CÔNG TY TNHH MTV THƯƠNG MẠI VÀ DỊCH VỤ NGỌC THƠM</v>
          </cell>
          <cell r="Q1596" t="str">
            <v>Miền Bắc</v>
          </cell>
          <cell r="R1596" t="str">
            <v>WIN</v>
          </cell>
        </row>
        <row r="1597">
          <cell r="A1597" t="str">
            <v>WIN-HNI-BVI-2BA8</v>
          </cell>
          <cell r="B1597" t="str">
            <v>2BA8 - WM+ HNI Cầu Bã, Quảng Oai</v>
          </cell>
          <cell r="D1597" t="str">
            <v>Thành phố Hà Nội</v>
          </cell>
          <cell r="F1597" t="str">
            <v>Xã Quảng Oai</v>
          </cell>
          <cell r="I1597" t="str">
            <v>MIENBAC; WIN</v>
          </cell>
          <cell r="M1597" t="str">
            <v>Thôn Cầu Bã, Xã Quảng Oai, Thành phố Hà Nội, Việt Nam</v>
          </cell>
          <cell r="N1597">
            <v>60</v>
          </cell>
          <cell r="O1597" t="b">
            <v>0</v>
          </cell>
          <cell r="P1597" t="str">
            <v>CÔNG TY TNHH MTV THƯƠNG MẠI VÀ DỊCH VỤ NGỌC THƠM</v>
          </cell>
          <cell r="Q1597" t="str">
            <v>Miền Bắc</v>
          </cell>
          <cell r="R1597" t="str">
            <v>WIN</v>
          </cell>
        </row>
        <row r="1598">
          <cell r="A1598" t="str">
            <v>WIN-HNI-HMI-2BB4</v>
          </cell>
          <cell r="B1598" t="str">
            <v>2BB4 - WM+ HNI 18-19 Lô B Đại Kim</v>
          </cell>
          <cell r="D1598" t="str">
            <v>Thành phố Hà Nội</v>
          </cell>
          <cell r="F1598" t="str">
            <v>Phường Định Công</v>
          </cell>
          <cell r="I1598" t="str">
            <v>MIENBAC; WIN</v>
          </cell>
          <cell r="M1598" t="str">
            <v>Ô số 18 và 19 Lô B, Khu đô thị mới Đại Kim - Định Công, Phường Định Công, Thành phố Hà Nội Việt Nam</v>
          </cell>
          <cell r="N1598">
            <v>60</v>
          </cell>
          <cell r="O1598" t="b">
            <v>0</v>
          </cell>
          <cell r="P1598" t="str">
            <v>CÔNG TY TNHH MTV THƯƠNG MẠI VÀ DỊCH VỤ NGỌC THƠM</v>
          </cell>
          <cell r="Q1598" t="str">
            <v>Miền Bắc</v>
          </cell>
          <cell r="R1598" t="str">
            <v>WIN</v>
          </cell>
        </row>
        <row r="1599">
          <cell r="A1599" t="str">
            <v>WIN-HNI-HMI-2BB7</v>
          </cell>
          <cell r="B1599" t="str">
            <v>2BB7- WIN HNI HH4C Linh Đàm</v>
          </cell>
          <cell r="C1599" t="str">
            <v/>
          </cell>
          <cell r="D1599" t="str">
            <v>Thành phố Hà Nội</v>
          </cell>
          <cell r="G1599" t="str">
            <v>HN004</v>
          </cell>
          <cell r="H1599" t="str">
            <v>Hoàng Thanh Huy</v>
          </cell>
          <cell r="I1599" t="str">
            <v>MIENBAC;WIN</v>
          </cell>
          <cell r="J1599" t="str">
            <v/>
          </cell>
          <cell r="K1599" t="str">
            <v>Tầng 1, Tòa HH4C, Khu đô thị Linh Đàm, Phường Hoàng Liệt, Thành phố Hà Nội Việt Nam</v>
          </cell>
          <cell r="M1599" t="str">
            <v>Tầng 1, Tòa HH4C, Khu đô thị Linh Đàm, Phường Hoàng Liệt, Thành phố Hà Nội Việt Nam</v>
          </cell>
          <cell r="N1599">
            <v>60</v>
          </cell>
          <cell r="O1599" t="b">
            <v>0</v>
          </cell>
          <cell r="P1599" t="str">
            <v>C6 HÀ NỘI</v>
          </cell>
          <cell r="Q1599" t="str">
            <v>Miền Bắc</v>
          </cell>
          <cell r="R1599" t="str">
            <v>WIN</v>
          </cell>
        </row>
        <row r="1600">
          <cell r="A1600" t="str">
            <v>WIN-HNI-SSN-2BC8</v>
          </cell>
          <cell r="B1600" t="str">
            <v>2BC8-  WM+ HNI 19 Cây Xanh</v>
          </cell>
          <cell r="C1600" t="str">
            <v/>
          </cell>
          <cell r="D1600" t="str">
            <v>Thành phố Hà Nội</v>
          </cell>
          <cell r="G1600" t="str">
            <v>HN004</v>
          </cell>
          <cell r="H1600" t="str">
            <v>Hoàng Thanh Huy</v>
          </cell>
          <cell r="I1600" t="str">
            <v>MIENBAC;WIN</v>
          </cell>
          <cell r="J1600" t="str">
            <v/>
          </cell>
          <cell r="K1600" t="str">
            <v>Số nhà 19 Đường Cây Xanh, Thôn Dược Hạ, Xã Sóc Sơn Thành phố Hà Nội Việt Nam</v>
          </cell>
          <cell r="M1600" t="str">
            <v>Số nhà 19 Đường Cây Xanh, Thôn Dược Hạ, Xã Sóc Sơn Thành phố Hà Nội Việt Nam</v>
          </cell>
          <cell r="N1600">
            <v>60</v>
          </cell>
          <cell r="O1600" t="b">
            <v>0</v>
          </cell>
          <cell r="P1600" t="str">
            <v>C6 HÀ NỘI</v>
          </cell>
          <cell r="Q1600" t="str">
            <v>Miền Bắc</v>
          </cell>
          <cell r="R1600" t="str">
            <v>WIN</v>
          </cell>
        </row>
        <row r="1601">
          <cell r="A1601" t="str">
            <v>WIN-HNI-HKM-2BJ1</v>
          </cell>
          <cell r="B1601" t="str">
            <v>2BJ1 - WM+ HNI 53 Hàng Lược</v>
          </cell>
          <cell r="D1601" t="str">
            <v>Thành phố Hà Nội</v>
          </cell>
          <cell r="F1601" t="str">
            <v>Phường Hoàn Kiếm</v>
          </cell>
          <cell r="I1601" t="str">
            <v>MIENBAC; WIN</v>
          </cell>
          <cell r="M1601" t="str">
            <v>53 Hàng Lược, Phường Hoàn Kiếm, TP. Hà Nội Việt Nam</v>
          </cell>
          <cell r="N1601">
            <v>60</v>
          </cell>
          <cell r="O1601" t="b">
            <v>0</v>
          </cell>
          <cell r="P1601" t="str">
            <v>CÔNG TY TNHH MTV THƯƠNG MẠI VÀ DỊCH VỤ NGỌC THƠM</v>
          </cell>
          <cell r="Q1601" t="str">
            <v>Miền Bắc</v>
          </cell>
          <cell r="R1601" t="str">
            <v>WIN</v>
          </cell>
        </row>
        <row r="1602">
          <cell r="A1602" t="str">
            <v>WIN-HNI-NTL-3011</v>
          </cell>
          <cell r="B1602" t="str">
            <v>CN HÀ NỘI - CÔNG TY CỔ PHẦN DỊCH VỤ THƯƠNG MẠI TỔNG HỢP WINCOMMERCE</v>
          </cell>
          <cell r="C1602" t="str">
            <v/>
          </cell>
          <cell r="D1602" t="str">
            <v>Thành phố Hà Nội</v>
          </cell>
          <cell r="E1602" t="str">
            <v>Quận Nam Từ Liêm</v>
          </cell>
          <cell r="G1602" t="str">
            <v>HN004</v>
          </cell>
          <cell r="H1602" t="str">
            <v>Hoàng Thanh Huy</v>
          </cell>
          <cell r="I1602" t="str">
            <v>MIENBAC;WIN</v>
          </cell>
          <cell r="J1602" t="str">
            <v/>
          </cell>
          <cell r="M1602" t="str">
            <v>"Lô đất C-4, khu nhà vườn 7500m2 thuộc dự án xây dựng khu nhà ở di dân GPMB và đấu giá QSDĐ, ngõ 63 Lê Đức Thọ 
phường Mỹ Đình 2, quận Nam Từ Liêm, TP Hà Nội"</v>
          </cell>
          <cell r="N1602">
            <v>60</v>
          </cell>
          <cell r="O1602" t="b">
            <v>0</v>
          </cell>
          <cell r="P1602" t="str">
            <v>C6 HÀ NỘI</v>
          </cell>
          <cell r="Q1602" t="str">
            <v>Miền Bắc</v>
          </cell>
          <cell r="R1602" t="str">
            <v>WIN</v>
          </cell>
        </row>
        <row r="1603">
          <cell r="A1603" t="str">
            <v>WIN-HNI-HMI-3012</v>
          </cell>
          <cell r="B1603" t="str">
            <v>CN HÀ NỘI - CÔNG TY CỔ PHẦN DỊCH VỤ THƯƠNG MẠI TỔNG HỢP WINCOMMERCE</v>
          </cell>
          <cell r="C1603" t="str">
            <v/>
          </cell>
          <cell r="D1603" t="str">
            <v>Thành phố Hà Nội</v>
          </cell>
          <cell r="E1603" t="str">
            <v>Quận Hoàng Mai</v>
          </cell>
          <cell r="G1603" t="str">
            <v>HN003</v>
          </cell>
          <cell r="H1603" t="str">
            <v>Nguyễn Văn Thạch</v>
          </cell>
          <cell r="I1603" t="str">
            <v>MIENBAC;WIN</v>
          </cell>
          <cell r="J1603" t="str">
            <v/>
          </cell>
          <cell r="M1603" t="str">
            <v>Số 62 Nguyễn Đức Cảnh, phường Tương Mai, Hoàng Mai, Hà Nội</v>
          </cell>
          <cell r="N1603">
            <v>60</v>
          </cell>
          <cell r="O1603" t="b">
            <v>0</v>
          </cell>
          <cell r="P1603" t="str">
            <v>C6 HÀ NỘI</v>
          </cell>
          <cell r="Q1603" t="str">
            <v>Miền Bắc</v>
          </cell>
          <cell r="R1603" t="str">
            <v>WIN</v>
          </cell>
        </row>
        <row r="1604">
          <cell r="A1604" t="str">
            <v>WIN-HNI-BTL-3013</v>
          </cell>
          <cell r="B1604" t="str">
            <v>CN HÀ NỘI - CÔNG TY CỔ PHẦN DỊCH VỤ THƯƠNG MẠI TỔNG HỢP WINCOMMERCE</v>
          </cell>
          <cell r="C1604" t="str">
            <v/>
          </cell>
          <cell r="D1604" t="str">
            <v>Thành phố Hà Nội</v>
          </cell>
          <cell r="E1604" t="str">
            <v>Quận Bắc Từ Liêm</v>
          </cell>
          <cell r="G1604" t="str">
            <v>HN004</v>
          </cell>
          <cell r="H1604" t="str">
            <v>Hoàng Thanh Huy</v>
          </cell>
          <cell r="I1604" t="str">
            <v>MIENBAC;WIN</v>
          </cell>
          <cell r="J1604" t="str">
            <v/>
          </cell>
          <cell r="M1604" t="str">
            <v>Số 464 đường Hoàng Công Chất, phường Phú Diễn, quận Bắc Từ Liêm, TP Hà Nội.</v>
          </cell>
          <cell r="N1604">
            <v>60</v>
          </cell>
          <cell r="O1604" t="b">
            <v>0</v>
          </cell>
          <cell r="P1604" t="str">
            <v>C6 HÀ NỘI</v>
          </cell>
          <cell r="Q1604" t="str">
            <v>Miền Bắc</v>
          </cell>
          <cell r="R1604" t="str">
            <v>WIN</v>
          </cell>
        </row>
        <row r="1605">
          <cell r="A1605" t="str">
            <v>WIN-HNI-HMI-3014</v>
          </cell>
          <cell r="B1605" t="str">
            <v>CN HÀ NỘI - CÔNG TY CỔ PHẦN DỊCH VỤ THƯƠNG MẠI TỔNG HỢP WINCOMMERCE</v>
          </cell>
          <cell r="C1605" t="str">
            <v/>
          </cell>
          <cell r="D1605" t="str">
            <v>Thành phố Hà Nội</v>
          </cell>
          <cell r="E1605" t="str">
            <v>Quận Hoàng Mai</v>
          </cell>
          <cell r="G1605" t="str">
            <v>HN003</v>
          </cell>
          <cell r="H1605" t="str">
            <v>Nguyễn Văn Thạch</v>
          </cell>
          <cell r="I1605" t="str">
            <v>MIENBAC;WIN</v>
          </cell>
          <cell r="J1605" t="str">
            <v/>
          </cell>
          <cell r="M1605" t="str">
            <v>Nhà dịch vụ số P06S11 tòa P06 dự án Khu chức năng đô thị Dệt 8-3 và Hanosimex, số 25 ngõ 13,
 đường Lĩnh Nam, phường Mai Động, quận Hoàng Mai, HN</v>
          </cell>
          <cell r="N1605">
            <v>60</v>
          </cell>
          <cell r="O1605" t="b">
            <v>0</v>
          </cell>
          <cell r="P1605" t="str">
            <v>C6 HÀ NỘI</v>
          </cell>
          <cell r="Q1605" t="str">
            <v>Miền Bắc</v>
          </cell>
          <cell r="R1605" t="str">
            <v>WIN</v>
          </cell>
        </row>
        <row r="1606">
          <cell r="A1606" t="str">
            <v>WIN-HNI-HBT-3015</v>
          </cell>
          <cell r="B1606" t="str">
            <v>CN HÀ NỘI - CÔNG TY CỔ PHẦN DỊCH VỤ THƯƠNG MẠI TỔNG HỢP WINCOMMERCE</v>
          </cell>
          <cell r="C1606" t="str">
            <v/>
          </cell>
          <cell r="D1606" t="str">
            <v>Thành phố Hà Nội</v>
          </cell>
          <cell r="E1606" t="str">
            <v>Quận Hai Bà Trưng</v>
          </cell>
          <cell r="G1606" t="str">
            <v>HN003</v>
          </cell>
          <cell r="H1606" t="str">
            <v>Nguyễn Văn Thạch</v>
          </cell>
          <cell r="I1606" t="str">
            <v>MIENBAC;WIN</v>
          </cell>
          <cell r="J1606" t="str">
            <v/>
          </cell>
          <cell r="M1606" t="str">
            <v>Tầng 1, tòa nhà N3, đường Nguyễn Công Trứ, phường Phố Huế, quận Hai Bà Trưng, Hà Nội</v>
          </cell>
          <cell r="N1606">
            <v>60</v>
          </cell>
          <cell r="O1606" t="b">
            <v>0</v>
          </cell>
          <cell r="P1606" t="str">
            <v>C6 HÀ NỘI</v>
          </cell>
          <cell r="Q1606" t="str">
            <v>Miền Bắc</v>
          </cell>
          <cell r="R1606" t="str">
            <v>WIN</v>
          </cell>
        </row>
        <row r="1607">
          <cell r="A1607" t="str">
            <v>WIN-HNI-CGY-3025</v>
          </cell>
          <cell r="B1607" t="str">
            <v>CN HÀ NỘI - CÔNG TY CỔ PHẦN DỊCH VỤ THƯƠNG MẠI TỔNG HỢP WINCOMMERCE</v>
          </cell>
          <cell r="C1607" t="str">
            <v/>
          </cell>
          <cell r="D1607" t="str">
            <v>Thành phố Hà Nội</v>
          </cell>
          <cell r="E1607" t="str">
            <v>Quận Cầu Giấy</v>
          </cell>
          <cell r="G1607" t="str">
            <v>HN004</v>
          </cell>
          <cell r="H1607" t="str">
            <v>Hoàng Thanh Huy</v>
          </cell>
          <cell r="I1607" t="str">
            <v>MIENBAC;WIN</v>
          </cell>
          <cell r="J1607" t="str">
            <v/>
          </cell>
          <cell r="M1607" t="str">
            <v>"Dịch vụ tầng 01, Tòa nhà Chung cư N07 B2, đường Thành Thái, 
Khu Đô thị mới Dịch Vọng, phường Dịch Vọng, quận Cầu Giấy, Hà Nội"</v>
          </cell>
          <cell r="N1607">
            <v>60</v>
          </cell>
          <cell r="O1607" t="b">
            <v>0</v>
          </cell>
          <cell r="P1607" t="str">
            <v>C6 HÀ NỘI</v>
          </cell>
          <cell r="Q1607" t="str">
            <v>Miền Bắc</v>
          </cell>
          <cell r="R1607" t="str">
            <v>WIN</v>
          </cell>
        </row>
        <row r="1608">
          <cell r="A1608" t="str">
            <v>WIN-HNI-HDG-3026</v>
          </cell>
          <cell r="B1608" t="str">
            <v>CN HÀ NỘI - wincommerce</v>
          </cell>
          <cell r="C1608" t="str">
            <v/>
          </cell>
          <cell r="D1608" t="str">
            <v>Thành phố Hà Nội</v>
          </cell>
          <cell r="E1608" t="str">
            <v>Quận Hà Đông</v>
          </cell>
          <cell r="G1608" t="str">
            <v>HN004</v>
          </cell>
          <cell r="H1608" t="str">
            <v>Hoàng Thanh Huy</v>
          </cell>
          <cell r="I1608" t="str">
            <v>MIENBAC;WIN</v>
          </cell>
          <cell r="J1608" t="str">
            <v/>
          </cell>
          <cell r="M1608" t="str">
            <v>Số 583 Km 9 Đường Nguyễn Trãi, Phường Văn Quán, Quận Hà Đông, Thành phố Hà Nội</v>
          </cell>
          <cell r="N1608">
            <v>60</v>
          </cell>
          <cell r="O1608" t="b">
            <v>0</v>
          </cell>
          <cell r="P1608" t="str">
            <v>C6 HÀ NỘI</v>
          </cell>
          <cell r="Q1608" t="str">
            <v>Miền Bắc</v>
          </cell>
          <cell r="R1608" t="str">
            <v>WIN</v>
          </cell>
        </row>
        <row r="1609">
          <cell r="A1609" t="str">
            <v>WIN-HNI-BDH-3027</v>
          </cell>
          <cell r="B1609" t="str">
            <v>CN HÀ NỘI - CÔNG TY CỔ PHẦN DỊCH VỤ THƯƠNG MẠI TỔNG HỢP WINCOMMERCE</v>
          </cell>
          <cell r="C1609" t="str">
            <v/>
          </cell>
          <cell r="D1609" t="str">
            <v>Thành phố Hà Nội</v>
          </cell>
          <cell r="E1609" t="str">
            <v>Quận Ba Đình</v>
          </cell>
          <cell r="G1609" t="str">
            <v>HN008</v>
          </cell>
          <cell r="H1609" t="str">
            <v>Nguyễn Minh Sơn</v>
          </cell>
          <cell r="I1609" t="str">
            <v>MIENBAC;WIN</v>
          </cell>
          <cell r="J1609" t="str">
            <v/>
          </cell>
          <cell r="M1609" t="str">
            <v>Số 27 ngách 1 ngõ 254 đường Bưởi, Cống Vị, Ba Đình, Hà Nội</v>
          </cell>
          <cell r="N1609">
            <v>60</v>
          </cell>
          <cell r="O1609" t="b">
            <v>0</v>
          </cell>
          <cell r="P1609" t="str">
            <v>C6 HÀ NỘI</v>
          </cell>
          <cell r="Q1609" t="str">
            <v>Miền Bắc</v>
          </cell>
          <cell r="R1609" t="str">
            <v>WIN</v>
          </cell>
        </row>
        <row r="1610">
          <cell r="A1610" t="str">
            <v>WIN-HNI-BTL-3029</v>
          </cell>
          <cell r="B1610" t="str">
            <v>CN HÀ NỘI - CÔNG TY CỔ PHẦN DỊCH VỤ THƯƠNG MẠI TỔNG HỢP WINCOMMERCE</v>
          </cell>
          <cell r="C1610" t="str">
            <v/>
          </cell>
          <cell r="D1610" t="str">
            <v>Thành phố Hà Nội</v>
          </cell>
          <cell r="E1610" t="str">
            <v>Quận Bắc Từ Liêm</v>
          </cell>
          <cell r="G1610" t="str">
            <v>HN004</v>
          </cell>
          <cell r="H1610" t="str">
            <v>Hoàng Thanh Huy</v>
          </cell>
          <cell r="I1610" t="str">
            <v>MIENBAC;WIN</v>
          </cell>
          <cell r="J1610" t="str">
            <v/>
          </cell>
          <cell r="M1610" t="str">
            <v>"Tầng 1, Tổ hợp chung cư cao tầng NO3-T2, khu Đoàn Ngoại Giao, 
đường Nguyễn Văn Huyên kéo dài, phường Xuân Tảo, quận Bắc Từ Liêm, TP Hà Nội."</v>
          </cell>
          <cell r="N1610">
            <v>60</v>
          </cell>
          <cell r="O1610" t="b">
            <v>0</v>
          </cell>
          <cell r="P1610" t="str">
            <v>C6 HÀ NỘI</v>
          </cell>
          <cell r="Q1610" t="str">
            <v>Miền Bắc</v>
          </cell>
          <cell r="R1610" t="str">
            <v>WIN</v>
          </cell>
        </row>
        <row r="1611">
          <cell r="A1611" t="str">
            <v>WIN-HNI-HMI-3030</v>
          </cell>
          <cell r="B1611" t="str">
            <v>CN HÀ NỘI - CÔNG TY CỔ PHẦN DỊCH VỤ THƯƠNG MẠI TỔNG HỢP WINCOMMERCE</v>
          </cell>
          <cell r="C1611" t="str">
            <v/>
          </cell>
          <cell r="D1611" t="str">
            <v>Thành phố Hà Nội</v>
          </cell>
          <cell r="E1611" t="str">
            <v>Quận Hoàng Mai</v>
          </cell>
          <cell r="G1611" t="str">
            <v>HN003</v>
          </cell>
          <cell r="H1611" t="str">
            <v>Nguyễn Văn Thạch</v>
          </cell>
          <cell r="I1611" t="str">
            <v>MIENBAC;WIN</v>
          </cell>
          <cell r="J1611" t="str">
            <v/>
          </cell>
          <cell r="M1611" t="str">
            <v>Tầng 1, chung cư Đại Kim, đường Vũ Tông Phan, phường Đại Kim, quận Hoàng Mai, Hà Nội</v>
          </cell>
          <cell r="N1611">
            <v>60</v>
          </cell>
          <cell r="O1611" t="b">
            <v>0</v>
          </cell>
          <cell r="P1611" t="str">
            <v>C6 HÀ NỘI</v>
          </cell>
          <cell r="Q1611" t="str">
            <v>Miền Bắc</v>
          </cell>
          <cell r="R1611" t="str">
            <v>WIN</v>
          </cell>
        </row>
        <row r="1612">
          <cell r="A1612" t="str">
            <v>WIN-HNI-HDG-3038</v>
          </cell>
          <cell r="B1612" t="str">
            <v>CN HÀ NỘI - wincommerce</v>
          </cell>
          <cell r="C1612" t="str">
            <v/>
          </cell>
          <cell r="D1612" t="str">
            <v>Thành phố Hà Nội</v>
          </cell>
          <cell r="E1612" t="str">
            <v>Quận Hà Đông</v>
          </cell>
          <cell r="G1612" t="str">
            <v>HN004</v>
          </cell>
          <cell r="H1612" t="str">
            <v>Hoàng Thanh Huy</v>
          </cell>
          <cell r="I1612" t="str">
            <v>MIENBAC;WIN</v>
          </cell>
          <cell r="J1612" t="str">
            <v/>
          </cell>
          <cell r="M1612" t="str">
            <v>Số 131 Ba La, phường Phú Lương, Hà Đông, Hà Nội</v>
          </cell>
          <cell r="N1612">
            <v>60</v>
          </cell>
          <cell r="O1612" t="b">
            <v>0</v>
          </cell>
          <cell r="P1612" t="str">
            <v>C6 HÀ NỘI</v>
          </cell>
          <cell r="Q1612" t="str">
            <v>Miền Bắc</v>
          </cell>
          <cell r="R1612" t="str">
            <v>WIN</v>
          </cell>
        </row>
        <row r="1613">
          <cell r="A1613" t="str">
            <v>WIN-HNI-NTL-3055</v>
          </cell>
          <cell r="B1613" t="str">
            <v>CN HÀ NỘI - CÔNG TY CỔ PHẦN DỊCH VỤ THƯƠNG MẠI TỔNG HỢP WINCOMMERCE</v>
          </cell>
          <cell r="C1613" t="str">
            <v/>
          </cell>
          <cell r="D1613" t="str">
            <v>Thành phố Hà Nội</v>
          </cell>
          <cell r="E1613" t="str">
            <v>Quận Nam Từ Liêm</v>
          </cell>
          <cell r="G1613" t="str">
            <v>HN004</v>
          </cell>
          <cell r="H1613" t="str">
            <v>Hoàng Thanh Huy</v>
          </cell>
          <cell r="I1613" t="str">
            <v>MIENBAC;WIN</v>
          </cell>
          <cell r="J1613" t="str">
            <v/>
          </cell>
          <cell r="M1613" t="str">
            <v>Số 86 Nguyễn Đổng Chi, Tổ 2, Phường Cầu Diễn, Quận Nam Từ Liêm, Thành phố Hà Nội</v>
          </cell>
          <cell r="N1613">
            <v>60</v>
          </cell>
          <cell r="O1613" t="b">
            <v>0</v>
          </cell>
          <cell r="P1613" t="str">
            <v>C6 HÀ NỘI</v>
          </cell>
          <cell r="Q1613" t="str">
            <v>Miền Bắc</v>
          </cell>
          <cell r="R1613" t="str">
            <v>WIN</v>
          </cell>
        </row>
        <row r="1614">
          <cell r="A1614" t="str">
            <v>WIN-HNI-HMI-3057</v>
          </cell>
          <cell r="B1614" t="str">
            <v>CN HÀ NỘI - CÔNG TY CỔ PHẦN DỊCH VỤ THƯƠNG MẠI TỔNG HỢP WINCOMMERCE</v>
          </cell>
          <cell r="C1614" t="str">
            <v/>
          </cell>
          <cell r="D1614" t="str">
            <v>Thành phố Hà Nội</v>
          </cell>
          <cell r="E1614" t="str">
            <v>Quận Hoàng Mai</v>
          </cell>
          <cell r="G1614" t="str">
            <v>HN003</v>
          </cell>
          <cell r="H1614" t="str">
            <v>Nguyễn Văn Thạch</v>
          </cell>
          <cell r="I1614" t="str">
            <v>MIENBAC;WIN</v>
          </cell>
          <cell r="J1614" t="str">
            <v/>
          </cell>
          <cell r="M1614" t="str">
            <v>Nhà dịch vụ số P05S05 tầng 1, park hill, đường Lĩnh Nam, phường Mai Động, quận Hoàng Mai, HN</v>
          </cell>
          <cell r="N1614">
            <v>60</v>
          </cell>
          <cell r="O1614" t="b">
            <v>0</v>
          </cell>
          <cell r="P1614" t="str">
            <v>C6 HÀ NỘI</v>
          </cell>
          <cell r="Q1614" t="str">
            <v>Miền Bắc</v>
          </cell>
          <cell r="R1614" t="str">
            <v>WIN</v>
          </cell>
        </row>
        <row r="1615">
          <cell r="A1615" t="str">
            <v>WIN-HNI-HDC-3072</v>
          </cell>
          <cell r="B1615" t="str">
            <v>CN HÀ NỘI - wincommerce</v>
          </cell>
          <cell r="C1615" t="str">
            <v/>
          </cell>
          <cell r="D1615" t="str">
            <v>Thành phố Hà Nội</v>
          </cell>
          <cell r="E1615" t="str">
            <v>Huyện Hoài Đức</v>
          </cell>
          <cell r="G1615" t="str">
            <v>HN003</v>
          </cell>
          <cell r="H1615" t="str">
            <v>Nguyễn Văn Thạch</v>
          </cell>
          <cell r="I1615" t="str">
            <v>MIENBAC;WIN</v>
          </cell>
          <cell r="J1615" t="str">
            <v/>
          </cell>
          <cell r="M1615" t="str">
            <v>Tầng 1, tòa nhà 18T2, Khu chung cư cao tầng, dịch vụ thương mại HH6, 
khu Đô thị Nam An Khánh, xã An Khánh, huyện Hoài Đức, HN</v>
          </cell>
          <cell r="N1615">
            <v>60</v>
          </cell>
          <cell r="O1615" t="b">
            <v>0</v>
          </cell>
          <cell r="P1615" t="str">
            <v>C6 HÀ NỘI</v>
          </cell>
          <cell r="Q1615" t="str">
            <v>Miền Bắc</v>
          </cell>
          <cell r="R1615" t="str">
            <v>WIN</v>
          </cell>
        </row>
        <row r="1616">
          <cell r="A1616" t="str">
            <v>WIN-HNI-LBN-3073</v>
          </cell>
          <cell r="B1616" t="str">
            <v>CN HÀ NỘI - CÔNG TY CỔ PHẦN DỊCH VỤ THƯƠNG MẠI TỔNG HỢP WINCOMMERCE</v>
          </cell>
          <cell r="C1616" t="str">
            <v/>
          </cell>
          <cell r="D1616" t="str">
            <v>Thành phố Hà Nội</v>
          </cell>
          <cell r="E1616" t="str">
            <v>Quận Long Biên</v>
          </cell>
          <cell r="G1616" t="str">
            <v>HN004</v>
          </cell>
          <cell r="H1616" t="str">
            <v>Hoàng Thanh Huy</v>
          </cell>
          <cell r="I1616" t="str">
            <v>MIENBAC;WIN</v>
          </cell>
          <cell r="J1616" t="str">
            <v/>
          </cell>
          <cell r="M1616" t="str">
            <v>Số 38 Ô Cách, phường Đức Giang, Long Biên, Hà Nội.</v>
          </cell>
          <cell r="N1616">
            <v>60</v>
          </cell>
          <cell r="O1616" t="b">
            <v>0</v>
          </cell>
          <cell r="P1616" t="str">
            <v>C6 HÀ NỘI</v>
          </cell>
          <cell r="Q1616" t="str">
            <v>Miền Bắc</v>
          </cell>
          <cell r="R1616" t="str">
            <v>WIN</v>
          </cell>
        </row>
        <row r="1617">
          <cell r="A1617" t="str">
            <v>WIN-HNI-NTL-3081</v>
          </cell>
          <cell r="B1617" t="str">
            <v>CN HÀ NỘI - CÔNG TY CỔ PHẦN DỊCH VỤ THƯƠNG MẠI TỔNG HỢP WINCOMMERCE</v>
          </cell>
          <cell r="C1617" t="str">
            <v/>
          </cell>
          <cell r="D1617" t="str">
            <v>Thành phố Hà Nội</v>
          </cell>
          <cell r="E1617" t="str">
            <v>Quận Nam Từ Liêm</v>
          </cell>
          <cell r="G1617" t="str">
            <v>HN004</v>
          </cell>
          <cell r="H1617" t="str">
            <v>Hoàng Thanh Huy</v>
          </cell>
          <cell r="I1617" t="str">
            <v>MIENBAC;WIN</v>
          </cell>
          <cell r="J1617" t="str">
            <v/>
          </cell>
          <cell r="M1617" t="str">
            <v>Số 21-23 Mễ Trì Thượng, Phường Mễ Trì, quận Nam Từ Liêm, Hà Nội.</v>
          </cell>
          <cell r="N1617">
            <v>60</v>
          </cell>
          <cell r="O1617" t="b">
            <v>0</v>
          </cell>
          <cell r="P1617" t="str">
            <v>C6 HÀ NỘI</v>
          </cell>
          <cell r="Q1617" t="str">
            <v>Miền Bắc</v>
          </cell>
          <cell r="R1617" t="str">
            <v>WIN</v>
          </cell>
        </row>
        <row r="1618">
          <cell r="A1618" t="str">
            <v>WIN-HNI-DAH-3088</v>
          </cell>
          <cell r="B1618" t="str">
            <v>CN HÀ NỘI - WINCOMMERCE</v>
          </cell>
          <cell r="C1618" t="str">
            <v/>
          </cell>
          <cell r="D1618" t="str">
            <v>Thành phố Hà Nội</v>
          </cell>
          <cell r="E1618" t="str">
            <v>Huyện Đông Anh</v>
          </cell>
          <cell r="G1618" t="str">
            <v>HN003</v>
          </cell>
          <cell r="H1618" t="str">
            <v>Nguyễn Văn Thạch</v>
          </cell>
          <cell r="I1618" t="str">
            <v>MIENBAC;WIN</v>
          </cell>
          <cell r="J1618" t="str">
            <v/>
          </cell>
          <cell r="M1618" t="str">
            <v>Tổ 37 Đào Cam Mộc, xã Việt Hùng, huyện Đông Anh, Tp. Hà Nội.</v>
          </cell>
          <cell r="N1618">
            <v>60</v>
          </cell>
          <cell r="O1618" t="b">
            <v>0</v>
          </cell>
          <cell r="P1618" t="str">
            <v>C6 HÀ NỘI</v>
          </cell>
          <cell r="Q1618" t="str">
            <v>Miền Bắc</v>
          </cell>
          <cell r="R1618" t="str">
            <v>WIN</v>
          </cell>
        </row>
        <row r="1619">
          <cell r="A1619" t="str">
            <v>WIN-HNI-DAH-3089</v>
          </cell>
          <cell r="B1619" t="str">
            <v>CN HÀ NỘI - WINCOMMERCE</v>
          </cell>
          <cell r="C1619" t="str">
            <v/>
          </cell>
          <cell r="D1619" t="str">
            <v>Thành phố Hà Nội</v>
          </cell>
          <cell r="E1619" t="str">
            <v>Huyện Đông Anh</v>
          </cell>
          <cell r="G1619" t="str">
            <v>HN003</v>
          </cell>
          <cell r="H1619" t="str">
            <v>Nguyễn Văn Thạch</v>
          </cell>
          <cell r="I1619" t="str">
            <v>MIENBAC;WIN</v>
          </cell>
          <cell r="J1619" t="str">
            <v/>
          </cell>
          <cell r="M1619" t="str">
            <v>Số 44 tổ 12 phố Lâm Tiên, thị trấn Đông Anh, huyện Đông Anh, Hà Nội</v>
          </cell>
          <cell r="N1619">
            <v>60</v>
          </cell>
          <cell r="O1619" t="b">
            <v>0</v>
          </cell>
          <cell r="P1619" t="str">
            <v>C6 HÀ NỘI</v>
          </cell>
          <cell r="Q1619" t="str">
            <v>Miền Bắc</v>
          </cell>
          <cell r="R1619" t="str">
            <v>WIN</v>
          </cell>
        </row>
        <row r="1620">
          <cell r="A1620" t="str">
            <v>WIN-HNI-THO-3090</v>
          </cell>
          <cell r="B1620" t="str">
            <v>CN HÀ NỘI - CÔNG TY CỔ PHẦN DỊCH VỤ THƯƠNG MẠI TỔNG HỢP WINCOMMERCE</v>
          </cell>
          <cell r="C1620" t="str">
            <v/>
          </cell>
          <cell r="D1620" t="str">
            <v>Thành phố Hà Nội</v>
          </cell>
          <cell r="E1620" t="str">
            <v>Quận Tây Hồ</v>
          </cell>
          <cell r="G1620" t="str">
            <v>HN008</v>
          </cell>
          <cell r="H1620" t="str">
            <v>Nguyễn Minh Sơn</v>
          </cell>
          <cell r="I1620" t="str">
            <v>MIENBAC;WIN</v>
          </cell>
          <cell r="J1620" t="str">
            <v/>
          </cell>
          <cell r="M1620" t="str">
            <v>Số 16 ngõ 67 Tô Ngọc Vân, Quảng An, Tây Hồ, Hà Nội</v>
          </cell>
          <cell r="N1620">
            <v>60</v>
          </cell>
          <cell r="O1620" t="b">
            <v>0</v>
          </cell>
          <cell r="P1620" t="str">
            <v>C6 HÀ NỘI</v>
          </cell>
          <cell r="Q1620" t="str">
            <v>Miền Bắc</v>
          </cell>
          <cell r="R1620" t="str">
            <v>WIN</v>
          </cell>
        </row>
        <row r="1621">
          <cell r="A1621" t="str">
            <v>WIN-HNI-DAH-3094</v>
          </cell>
          <cell r="B1621" t="str">
            <v>CN HÀ NỘI - WINCOMMERCE</v>
          </cell>
          <cell r="C1621" t="str">
            <v/>
          </cell>
          <cell r="D1621" t="str">
            <v>Thành phố Hà Nội</v>
          </cell>
          <cell r="E1621" t="str">
            <v>Huyện Đông Anh</v>
          </cell>
          <cell r="G1621" t="str">
            <v>HN003</v>
          </cell>
          <cell r="H1621" t="str">
            <v>Nguyễn Văn Thạch</v>
          </cell>
          <cell r="I1621" t="str">
            <v>MIENBAC;WIN</v>
          </cell>
          <cell r="J1621" t="str">
            <v/>
          </cell>
          <cell r="M1621" t="str">
            <v>Thôn Ngọc Chi, xã Vĩnh Ngọc, huyện Đông Anh, HN</v>
          </cell>
          <cell r="N1621">
            <v>60</v>
          </cell>
          <cell r="O1621" t="b">
            <v>0</v>
          </cell>
          <cell r="P1621" t="str">
            <v>C6 HÀ NỘI</v>
          </cell>
          <cell r="Q1621" t="str">
            <v>Miền Bắc</v>
          </cell>
          <cell r="R1621" t="str">
            <v>WIN</v>
          </cell>
        </row>
        <row r="1622">
          <cell r="A1622" t="str">
            <v>WIN-HNI-DAH-3095</v>
          </cell>
          <cell r="B1622" t="str">
            <v>CN HÀ NỘI - WINCOMMERCE</v>
          </cell>
          <cell r="C1622" t="str">
            <v/>
          </cell>
          <cell r="D1622" t="str">
            <v>Thành phố Hà Nội</v>
          </cell>
          <cell r="E1622" t="str">
            <v>Huyện Đông Anh</v>
          </cell>
          <cell r="G1622" t="str">
            <v>HN003</v>
          </cell>
          <cell r="H1622" t="str">
            <v>Nguyễn Văn Thạch</v>
          </cell>
          <cell r="I1622" t="str">
            <v>MIENBAC;WIN</v>
          </cell>
          <cell r="J1622" t="str">
            <v/>
          </cell>
          <cell r="M1622" t="str">
            <v>Số 53 Cao Lỗ, thôn Phan Xá, xã Uy Nỗ, huyện Đông Anh, Hà Nội</v>
          </cell>
          <cell r="N1622">
            <v>60</v>
          </cell>
          <cell r="O1622" t="b">
            <v>0</v>
          </cell>
          <cell r="P1622" t="str">
            <v>C6 HÀ NỘI</v>
          </cell>
          <cell r="Q1622" t="str">
            <v>Miền Bắc</v>
          </cell>
          <cell r="R1622" t="str">
            <v>WIN</v>
          </cell>
        </row>
        <row r="1623">
          <cell r="A1623" t="str">
            <v>WIN-HNI-TTI-3102</v>
          </cell>
          <cell r="B1623" t="str">
            <v>CN HÀ NỘI - wincommerce</v>
          </cell>
          <cell r="C1623" t="str">
            <v/>
          </cell>
          <cell r="D1623" t="str">
            <v>Thành phố Hà Nội</v>
          </cell>
          <cell r="E1623" t="str">
            <v>Huyện Thanh Trì</v>
          </cell>
          <cell r="G1623" t="str">
            <v>HN008</v>
          </cell>
          <cell r="H1623" t="str">
            <v>Nguyễn Minh Sơn</v>
          </cell>
          <cell r="I1623" t="str">
            <v>MIENBAC;WIN</v>
          </cell>
          <cell r="J1623" t="str">
            <v/>
          </cell>
          <cell r="M1623" t="str">
            <v>TT1-08, lô TT1, Khu TĐC xã Ngũ Hiệp, huyện Thanh Trì, Hà Nội</v>
          </cell>
          <cell r="N1623">
            <v>60</v>
          </cell>
          <cell r="O1623" t="b">
            <v>0</v>
          </cell>
          <cell r="P1623" t="str">
            <v>C6 HÀ NỘI</v>
          </cell>
          <cell r="Q1623" t="str">
            <v>Miền Bắc</v>
          </cell>
          <cell r="R1623" t="str">
            <v>WIN</v>
          </cell>
        </row>
        <row r="1624">
          <cell r="A1624" t="str">
            <v>WIN-HNI-BTL-3104</v>
          </cell>
          <cell r="B1624" t="str">
            <v>CN HÀ NỘI - wincommerce</v>
          </cell>
          <cell r="C1624" t="str">
            <v/>
          </cell>
          <cell r="D1624" t="str">
            <v>Thành phố Hà Nội</v>
          </cell>
          <cell r="E1624" t="str">
            <v>Quận Bắc Từ Liêm</v>
          </cell>
          <cell r="G1624" t="str">
            <v>HN004</v>
          </cell>
          <cell r="H1624" t="str">
            <v>Hoàng Thanh Huy</v>
          </cell>
          <cell r="I1624" t="str">
            <v>MIENBAC;WIN</v>
          </cell>
          <cell r="J1624" t="str">
            <v/>
          </cell>
          <cell r="M1624" t="str">
            <v>Tầng 1, tòa N04-T1, lô N04B, Khu Đoàn Ngoại Giao tại Hà Nội, 
đường Nguyễn Văn Huyên kéo dài, phường Xuân Đỉnh, quận Bắc Từ Liêm, HN</v>
          </cell>
          <cell r="N1624">
            <v>60</v>
          </cell>
          <cell r="O1624" t="b">
            <v>0</v>
          </cell>
          <cell r="P1624" t="str">
            <v>C6 HÀ NỘI</v>
          </cell>
          <cell r="Q1624" t="str">
            <v>Miền Bắc</v>
          </cell>
          <cell r="R1624" t="str">
            <v>WIN</v>
          </cell>
        </row>
        <row r="1625">
          <cell r="A1625" t="str">
            <v>WIN-HNI-HBT-3105</v>
          </cell>
          <cell r="B1625" t="str">
            <v>CN HÀ NỘI - CÔNG TY CỔ PHẦN DỊCH VỤ THƯƠNG MẠI TỔNG HỢP WINCOMMERCE</v>
          </cell>
          <cell r="C1625" t="str">
            <v/>
          </cell>
          <cell r="D1625" t="str">
            <v>Thành phố Hà Nội</v>
          </cell>
          <cell r="E1625" t="str">
            <v>Quận Hai Bà Trưng</v>
          </cell>
          <cell r="G1625" t="str">
            <v>HN003</v>
          </cell>
          <cell r="H1625" t="str">
            <v>Nguyễn Văn Thạch</v>
          </cell>
          <cell r="I1625" t="str">
            <v>MIENBAC;WIN</v>
          </cell>
          <cell r="J1625" t="str">
            <v/>
          </cell>
          <cell r="M1625" t="str">
            <v>tầng 1, tòa nhà T06, Tổ hợp TTTM, giáo dục và căn hộ Times City, 458 Minh Khai, Phường Vĩnh Tuy, Quận Hai Bà Trưng, HN</v>
          </cell>
          <cell r="N1625">
            <v>60</v>
          </cell>
          <cell r="O1625" t="b">
            <v>0</v>
          </cell>
          <cell r="P1625" t="str">
            <v>C6 HÀ NỘI</v>
          </cell>
          <cell r="Q1625" t="str">
            <v>Miền Bắc</v>
          </cell>
          <cell r="R1625" t="str">
            <v>WIN</v>
          </cell>
        </row>
        <row r="1626">
          <cell r="A1626" t="str">
            <v>WIN-HNI-NTL-3107</v>
          </cell>
          <cell r="B1626" t="str">
            <v>CN HÀ NỘI - CÔNG TY CỔ PHẦN DỊCH VỤ THƯƠNG MẠI TỔNG HỢP WINCOMMERCE</v>
          </cell>
          <cell r="C1626" t="str">
            <v/>
          </cell>
          <cell r="D1626" t="str">
            <v>Thành phố Hà Nội</v>
          </cell>
          <cell r="E1626" t="str">
            <v>Quận Nam Từ Liêm</v>
          </cell>
          <cell r="G1626" t="str">
            <v>HN004</v>
          </cell>
          <cell r="H1626" t="str">
            <v>Hoàng Thanh Huy</v>
          </cell>
          <cell r="I1626" t="str">
            <v>MIENBAC;WIN</v>
          </cell>
          <cell r="J1626" t="str">
            <v/>
          </cell>
          <cell r="M1626" t="str">
            <v>Số 15 ngõ 35 Tu Hoàng, phường Phương Canh, quận Nam Từ Liêm, Hà Nội</v>
          </cell>
          <cell r="N1626">
            <v>60</v>
          </cell>
          <cell r="O1626" t="b">
            <v>0</v>
          </cell>
          <cell r="P1626" t="str">
            <v>C6 HÀ NỘI</v>
          </cell>
          <cell r="Q1626" t="str">
            <v>Miền Bắc</v>
          </cell>
          <cell r="R1626" t="str">
            <v>WIN</v>
          </cell>
        </row>
        <row r="1627">
          <cell r="A1627" t="str">
            <v>WIN-HNI-BTL-3108</v>
          </cell>
          <cell r="B1627" t="str">
            <v>CN HÀ NỘI - CÔNG TY CỔ PHẦN DỊCH VỤ THƯƠNG MẠI TỔNG HỢP WINCOMMERCE</v>
          </cell>
          <cell r="C1627" t="str">
            <v/>
          </cell>
          <cell r="D1627" t="str">
            <v>Thành phố Hà Nội</v>
          </cell>
          <cell r="E1627" t="str">
            <v>Quận Bắc Từ Liêm</v>
          </cell>
          <cell r="G1627" t="str">
            <v>HN004</v>
          </cell>
          <cell r="H1627" t="str">
            <v>Hoàng Thanh Huy</v>
          </cell>
          <cell r="I1627" t="str">
            <v>MIENBAC;WIN</v>
          </cell>
          <cell r="J1627" t="str">
            <v/>
          </cell>
          <cell r="M1627" t="str">
            <v>357 Xuân Đỉnh, phường Xuân Đỉnh, quận Bắc Từ Liêm, Hà Nội</v>
          </cell>
          <cell r="N1627">
            <v>60</v>
          </cell>
          <cell r="O1627" t="b">
            <v>0</v>
          </cell>
          <cell r="P1627" t="str">
            <v>C6 HÀ NỘI</v>
          </cell>
          <cell r="Q1627" t="str">
            <v>Miền Bắc</v>
          </cell>
          <cell r="R1627" t="str">
            <v>WIN</v>
          </cell>
        </row>
        <row r="1628">
          <cell r="A1628" t="str">
            <v>WIN-HNI-HDG-3123</v>
          </cell>
          <cell r="B1628" t="str">
            <v>CN HÀ NỘI - wincommerce</v>
          </cell>
          <cell r="C1628" t="str">
            <v/>
          </cell>
          <cell r="D1628" t="str">
            <v>Thành phố Hà Nội</v>
          </cell>
          <cell r="E1628" t="str">
            <v>Quận Hà Đông</v>
          </cell>
          <cell r="G1628" t="str">
            <v>HN004</v>
          </cell>
          <cell r="H1628" t="str">
            <v>Hoàng Thanh Huy</v>
          </cell>
          <cell r="I1628" t="str">
            <v>MIENBAC;WIN</v>
          </cell>
          <cell r="J1628" t="str">
            <v/>
          </cell>
          <cell r="M1628" t="str">
            <v>Tầng 1 ,Tòa FLC Star Tower, 418 Quang Trung, phường La Khê, quận Hà Đông, Hà Nội</v>
          </cell>
          <cell r="N1628">
            <v>60</v>
          </cell>
          <cell r="O1628" t="b">
            <v>0</v>
          </cell>
          <cell r="P1628" t="str">
            <v>C6 HÀ NỘI</v>
          </cell>
          <cell r="Q1628" t="str">
            <v>Miền Bắc</v>
          </cell>
          <cell r="R1628" t="str">
            <v>WIN</v>
          </cell>
        </row>
        <row r="1629">
          <cell r="A1629" t="str">
            <v>WIN-HNI-HMI-3130</v>
          </cell>
          <cell r="B1629" t="str">
            <v>CN HÀ NỘI - CÔNG TY CỔ PHẦN DỊCH VỤ THƯƠNG MẠI TỔNG HỢP WINCOMMERCE</v>
          </cell>
          <cell r="C1629" t="str">
            <v/>
          </cell>
          <cell r="D1629" t="str">
            <v>Thành phố Hà Nội</v>
          </cell>
          <cell r="E1629" t="str">
            <v>Quận Hoàng Mai</v>
          </cell>
          <cell r="G1629" t="str">
            <v>HN003</v>
          </cell>
          <cell r="H1629" t="str">
            <v>Nguyễn Văn Thạch</v>
          </cell>
          <cell r="I1629" t="str">
            <v>MIENBAC;WIN</v>
          </cell>
          <cell r="J1629" t="str">
            <v/>
          </cell>
          <cell r="M1629" t="str">
            <v>Tầng trệt, Tòa P12, Park Hill, khu chức năng đô thị tại khu đất 8/3 và Hanosimex, số 25, ngõ 13,
 đường Lĩnh Nam, phường Mai Động, quận Hoàng Mai, HN</v>
          </cell>
          <cell r="N1629">
            <v>60</v>
          </cell>
          <cell r="O1629" t="b">
            <v>0</v>
          </cell>
          <cell r="P1629" t="str">
            <v>C6 HÀ NỘI</v>
          </cell>
          <cell r="Q1629" t="str">
            <v>Miền Bắc</v>
          </cell>
          <cell r="R1629" t="str">
            <v>WIN</v>
          </cell>
        </row>
        <row r="1630">
          <cell r="A1630" t="str">
            <v>WIN-HNI-DAH-3131</v>
          </cell>
          <cell r="B1630" t="str">
            <v>CN HÀ NỘI - WINCOMMERCE</v>
          </cell>
          <cell r="C1630" t="str">
            <v/>
          </cell>
          <cell r="D1630" t="str">
            <v>Thành phố Hà Nội</v>
          </cell>
          <cell r="E1630" t="str">
            <v>Huyện Đông Anh</v>
          </cell>
          <cell r="G1630" t="str">
            <v>HN003</v>
          </cell>
          <cell r="H1630" t="str">
            <v>Nguyễn Văn Thạch</v>
          </cell>
          <cell r="I1630" t="str">
            <v>MIENBAC;WIN</v>
          </cell>
          <cell r="J1630" t="str">
            <v/>
          </cell>
          <cell r="M1630" t="str">
            <v>Số 19, Tổ 22, thị trấn Đông Anh, Huyện Đông Anh, HN</v>
          </cell>
          <cell r="N1630">
            <v>60</v>
          </cell>
          <cell r="O1630" t="b">
            <v>0</v>
          </cell>
          <cell r="P1630" t="str">
            <v>C6 HÀ NỘI</v>
          </cell>
          <cell r="Q1630" t="str">
            <v>Miền Bắc</v>
          </cell>
          <cell r="R1630" t="str">
            <v>WIN</v>
          </cell>
        </row>
        <row r="1631">
          <cell r="A1631" t="str">
            <v>WIN-HNI-DAH-3132</v>
          </cell>
          <cell r="B1631" t="str">
            <v>CN HÀ NỘI - WINCOMMERCE</v>
          </cell>
          <cell r="C1631" t="str">
            <v/>
          </cell>
          <cell r="D1631" t="str">
            <v>Thành phố Hà Nội</v>
          </cell>
          <cell r="E1631" t="str">
            <v>Huyện Đông Anh</v>
          </cell>
          <cell r="G1631" t="str">
            <v>HN003</v>
          </cell>
          <cell r="H1631" t="str">
            <v>Nguyễn Văn Thạch</v>
          </cell>
          <cell r="I1631" t="str">
            <v>MIENBAC;WIN</v>
          </cell>
          <cell r="J1631" t="str">
            <v/>
          </cell>
          <cell r="M1631" t="str">
            <v>Tổ dân phố 25, thị trấn Đông Anh , Huyện Đông Anh, HN</v>
          </cell>
          <cell r="N1631">
            <v>60</v>
          </cell>
          <cell r="O1631" t="b">
            <v>0</v>
          </cell>
          <cell r="P1631" t="str">
            <v>C6 HÀ NỘI</v>
          </cell>
          <cell r="Q1631" t="str">
            <v>Miền Bắc</v>
          </cell>
          <cell r="R1631" t="str">
            <v>WIN</v>
          </cell>
        </row>
        <row r="1632">
          <cell r="A1632" t="str">
            <v>WIN-HNI-HDC-3133</v>
          </cell>
          <cell r="B1632" t="str">
            <v>CN HÀ NỘI - wincommerce</v>
          </cell>
          <cell r="C1632" t="str">
            <v/>
          </cell>
          <cell r="D1632" t="str">
            <v>Thành phố Hà Nội</v>
          </cell>
          <cell r="E1632" t="str">
            <v>Huyện Hoài Đức</v>
          </cell>
          <cell r="G1632" t="str">
            <v>HN004</v>
          </cell>
          <cell r="H1632" t="str">
            <v>Hoàng Thanh Huy</v>
          </cell>
          <cell r="I1632" t="str">
            <v>MIENBAC;WIN</v>
          </cell>
          <cell r="J1632" t="str">
            <v/>
          </cell>
          <cell r="M1632" t="str">
            <v>số 9, địa chỉ xóm 1, thôn An Trai, xã Vân Canh, Huyện Hoài Đức, HN</v>
          </cell>
          <cell r="N1632">
            <v>60</v>
          </cell>
          <cell r="O1632" t="b">
            <v>0</v>
          </cell>
          <cell r="P1632" t="str">
            <v>C6 HÀ NỘI</v>
          </cell>
          <cell r="Q1632" t="str">
            <v>Miền Bắc</v>
          </cell>
          <cell r="R1632" t="str">
            <v>WIN</v>
          </cell>
        </row>
        <row r="1633">
          <cell r="A1633" t="str">
            <v>WIN-HNI-BTL-3136</v>
          </cell>
          <cell r="B1633" t="str">
            <v>CN HÀ NỘI - CÔNG TY CỔ PHẦN DỊCH VỤ THƯƠNG MẠI TỔNG HỢP WINCOMMERCE</v>
          </cell>
          <cell r="C1633" t="str">
            <v/>
          </cell>
          <cell r="D1633" t="str">
            <v>Thành phố Hà Nội</v>
          </cell>
          <cell r="E1633" t="str">
            <v>Quận Bắc Từ Liêm</v>
          </cell>
          <cell r="G1633" t="str">
            <v>HN004</v>
          </cell>
          <cell r="H1633" t="str">
            <v>Hoàng Thanh Huy</v>
          </cell>
          <cell r="I1633" t="str">
            <v>MIENBAC;WIN</v>
          </cell>
          <cell r="J1633" t="str">
            <v/>
          </cell>
          <cell r="M1633" t="str">
            <v>Tâng 1, tòa nhà B6  234 Phạm Văn Đồng, Phường Cổ Nhuế 1, Quận Bắc Từ Liêm, HN</v>
          </cell>
          <cell r="N1633">
            <v>60</v>
          </cell>
          <cell r="O1633" t="b">
            <v>0</v>
          </cell>
          <cell r="P1633" t="str">
            <v>C6 HÀ NỘI</v>
          </cell>
          <cell r="Q1633" t="str">
            <v>Miền Bắc</v>
          </cell>
          <cell r="R1633" t="str">
            <v>WIN</v>
          </cell>
        </row>
        <row r="1634">
          <cell r="A1634" t="str">
            <v>WIN-HNI-THO-3137</v>
          </cell>
          <cell r="B1634" t="str">
            <v>CN HÀ NỘI - CÔNG TY CỔ PHẦN DỊCH VỤ THƯƠNG MẠI TỔNG HỢP WINCOMMERCE</v>
          </cell>
          <cell r="C1634" t="str">
            <v/>
          </cell>
          <cell r="D1634" t="str">
            <v>Thành phố Hà Nội</v>
          </cell>
          <cell r="E1634" t="str">
            <v>Quận Tây Hồ</v>
          </cell>
          <cell r="G1634" t="str">
            <v>HN008</v>
          </cell>
          <cell r="H1634" t="str">
            <v>Nguyễn Minh Sơn</v>
          </cell>
          <cell r="I1634" t="str">
            <v>MIENBAC;WIN</v>
          </cell>
          <cell r="J1634" t="str">
            <v/>
          </cell>
          <cell r="M1634" t="str">
            <v>Số 11C Ngõ 124 Âu Cơ, Phường Tứ Liên, Quận Tây Hồ, HN</v>
          </cell>
          <cell r="N1634">
            <v>60</v>
          </cell>
          <cell r="O1634" t="b">
            <v>0</v>
          </cell>
          <cell r="P1634" t="str">
            <v>C6 HÀ NỘI</v>
          </cell>
          <cell r="Q1634" t="str">
            <v>Miền Bắc</v>
          </cell>
          <cell r="R1634" t="str">
            <v>WIN</v>
          </cell>
        </row>
        <row r="1635">
          <cell r="A1635" t="str">
            <v>WIN-HNI-THO-3138</v>
          </cell>
          <cell r="B1635" t="str">
            <v>CN HÀ NỘI - CÔNG TY CỔ PHẦN DỊCH VỤ THƯƠNG MẠI TỔNG HỢP WINCOMMERCE</v>
          </cell>
          <cell r="C1635" t="str">
            <v/>
          </cell>
          <cell r="D1635" t="str">
            <v>Thành phố Hà Nội</v>
          </cell>
          <cell r="E1635" t="str">
            <v>Quận Tây Hồ</v>
          </cell>
          <cell r="G1635" t="str">
            <v>HN008</v>
          </cell>
          <cell r="H1635" t="str">
            <v>Nguyễn Minh Sơn</v>
          </cell>
          <cell r="I1635" t="str">
            <v>MIENBAC;WIN</v>
          </cell>
          <cell r="J1635" t="str">
            <v/>
          </cell>
          <cell r="M1635" t="str">
            <v>Số 98 Xuân Diệu, Tổ 30, Cụm 4, Phường Tứ Liên, Quận Tây Hồ, HN</v>
          </cell>
          <cell r="N1635">
            <v>60</v>
          </cell>
          <cell r="O1635" t="b">
            <v>0</v>
          </cell>
          <cell r="P1635" t="str">
            <v>C6 HÀ NỘI</v>
          </cell>
          <cell r="Q1635" t="str">
            <v>Miền Bắc</v>
          </cell>
          <cell r="R1635" t="str">
            <v>WIN</v>
          </cell>
        </row>
        <row r="1636">
          <cell r="A1636" t="str">
            <v>WIN-HNI-HDG-3142</v>
          </cell>
          <cell r="B1636" t="str">
            <v>CN HÀ NỘI - wincommerce</v>
          </cell>
          <cell r="C1636" t="str">
            <v/>
          </cell>
          <cell r="D1636" t="str">
            <v>Thành phố Hà Nội</v>
          </cell>
          <cell r="E1636" t="str">
            <v>Quận Hà Đông</v>
          </cell>
          <cell r="G1636" t="str">
            <v>HN004</v>
          </cell>
          <cell r="H1636" t="str">
            <v>Hoàng Thanh Huy</v>
          </cell>
          <cell r="I1636" t="str">
            <v>MIENBAC;WIN</v>
          </cell>
          <cell r="J1636" t="str">
            <v/>
          </cell>
          <cell r="M1636" t="str">
            <v>20-22 đường Bia Bà, phường La Khê, quận Hà Đông, Hà Nội</v>
          </cell>
          <cell r="N1636">
            <v>60</v>
          </cell>
          <cell r="O1636" t="b">
            <v>0</v>
          </cell>
          <cell r="P1636" t="str">
            <v>C6 HÀ NỘI</v>
          </cell>
          <cell r="Q1636" t="str">
            <v>Miền Bắc</v>
          </cell>
          <cell r="R1636" t="str">
            <v>WIN</v>
          </cell>
        </row>
        <row r="1637">
          <cell r="A1637" t="str">
            <v>WIN-HNI-HMI-3143</v>
          </cell>
          <cell r="B1637" t="str">
            <v>CN HÀ NỘI - CÔNG TY CỔ PHẦN DỊCH VỤ THƯƠNG MẠI TỔNG HỢP WINCOMMERCE</v>
          </cell>
          <cell r="C1637" t="str">
            <v/>
          </cell>
          <cell r="D1637" t="str">
            <v>Thành phố Hà Nội</v>
          </cell>
          <cell r="E1637" t="str">
            <v>Quận Hoàng Mai</v>
          </cell>
          <cell r="G1637" t="str">
            <v>HN003</v>
          </cell>
          <cell r="H1637" t="str">
            <v>Nguyễn Văn Thạch</v>
          </cell>
          <cell r="I1637" t="str">
            <v>MIENBAC;WIN</v>
          </cell>
          <cell r="J1637" t="str">
            <v/>
          </cell>
          <cell r="M1637" t="str">
            <v>tầng 1 Nhà dịch vụ số P09S008, tòa P09 (Eco-34CT1A), Park Hill, số 25 ngõ 13, đường Lĩnh Nam, phường Mai Động, quận Hoàng Mai, HN</v>
          </cell>
          <cell r="N1637">
            <v>60</v>
          </cell>
          <cell r="O1637" t="b">
            <v>0</v>
          </cell>
          <cell r="P1637" t="str">
            <v>C6 HÀ NỘI</v>
          </cell>
          <cell r="Q1637" t="str">
            <v>Miền Bắc</v>
          </cell>
          <cell r="R1637" t="str">
            <v>WIN</v>
          </cell>
        </row>
        <row r="1638">
          <cell r="A1638" t="str">
            <v>WIN-HNI-BTL-3144</v>
          </cell>
          <cell r="B1638" t="str">
            <v>CN HÀ NỘI - CÔNG TY CỔ PHẦN DỊCH VỤ THƯƠNG MẠI TỔNG HỢP WINCOMMERCE</v>
          </cell>
          <cell r="C1638" t="str">
            <v/>
          </cell>
          <cell r="D1638" t="str">
            <v>Thành phố Hà Nội</v>
          </cell>
          <cell r="E1638" t="str">
            <v>Quận Bắc Từ Liêm</v>
          </cell>
          <cell r="G1638" t="str">
            <v>HN004</v>
          </cell>
          <cell r="H1638" t="str">
            <v>Hoàng Thanh Huy</v>
          </cell>
          <cell r="I1638" t="str">
            <v>MIENBAC;WIN</v>
          </cell>
          <cell r="J1638" t="str">
            <v/>
          </cell>
          <cell r="M1638" t="str">
            <v>313 Trần Cung, phường Cổ Nhuế, quận Bắc Từ Liêm, Hà Nội</v>
          </cell>
          <cell r="N1638">
            <v>60</v>
          </cell>
          <cell r="O1638" t="b">
            <v>0</v>
          </cell>
          <cell r="P1638" t="str">
            <v>C6 HÀ NỘI</v>
          </cell>
          <cell r="Q1638" t="str">
            <v>Miền Bắc</v>
          </cell>
          <cell r="R1638" t="str">
            <v>WIN</v>
          </cell>
        </row>
        <row r="1639">
          <cell r="A1639" t="str">
            <v>WIN-HNI-HMI-3145</v>
          </cell>
          <cell r="B1639" t="str">
            <v>CN HÀ NỘI - CÔNG TY CỔ PHẦN DỊCH VỤ THƯƠNG MẠI TỔNG HỢP WINCOMMERCE</v>
          </cell>
          <cell r="C1639" t="str">
            <v/>
          </cell>
          <cell r="D1639" t="str">
            <v>Thành phố Hà Nội</v>
          </cell>
          <cell r="E1639" t="str">
            <v>Quận Hoàng Mai</v>
          </cell>
          <cell r="G1639" t="str">
            <v>HN003</v>
          </cell>
          <cell r="H1639" t="str">
            <v>Nguyễn Văn Thạch</v>
          </cell>
          <cell r="I1639" t="str">
            <v>MIENBAC;WIN</v>
          </cell>
          <cell r="J1639" t="str">
            <v/>
          </cell>
          <cell r="M1639" t="str">
            <v>112 Mai Động, phường Mai Động, quận Hoàng Mai, Hà Nội</v>
          </cell>
          <cell r="N1639">
            <v>60</v>
          </cell>
          <cell r="O1639" t="b">
            <v>0</v>
          </cell>
          <cell r="P1639" t="str">
            <v>C6 HÀ NỘI</v>
          </cell>
          <cell r="Q1639" t="str">
            <v>Miền Bắc</v>
          </cell>
          <cell r="R1639" t="str">
            <v>WIN</v>
          </cell>
        </row>
        <row r="1640">
          <cell r="A1640" t="str">
            <v>WIN-HNI-NTL-3159</v>
          </cell>
          <cell r="B1640" t="str">
            <v>CN HÀ NỘI - CÔNG TY CỔ PHẦN DỊCH VỤ THƯƠNG MẠI TỔNG HỢP WINCOMMERCE</v>
          </cell>
          <cell r="C1640" t="str">
            <v/>
          </cell>
          <cell r="D1640" t="str">
            <v>Thành phố Hà Nội</v>
          </cell>
          <cell r="E1640" t="str">
            <v>Quận Nam Từ Liêm</v>
          </cell>
          <cell r="G1640" t="str">
            <v>HN004</v>
          </cell>
          <cell r="H1640" t="str">
            <v>Hoàng Thanh Huy</v>
          </cell>
          <cell r="I1640" t="str">
            <v>MIENBAC;WIN</v>
          </cell>
          <cell r="J1640" t="str">
            <v/>
          </cell>
          <cell r="M1640" t="str">
            <v>"Kiot số 11,12 và số 13, tầng 1, tòa nhà chung cư 17T1-CT2, khu nhà ở Trung Văn, đường Cương Kiên ,
 phường Trung Văn, quận Nam Từ Liêm, Hà Nội</v>
          </cell>
          <cell r="N1640">
            <v>60</v>
          </cell>
          <cell r="O1640" t="b">
            <v>0</v>
          </cell>
          <cell r="P1640" t="str">
            <v>C6 HÀ NỘI</v>
          </cell>
          <cell r="Q1640" t="str">
            <v>Miền Bắc</v>
          </cell>
          <cell r="R1640" t="str">
            <v>WIN</v>
          </cell>
        </row>
        <row r="1641">
          <cell r="A1641" t="str">
            <v>WIN-HNI-GLM-3160</v>
          </cell>
          <cell r="B1641" t="str">
            <v>CN HÀ NỘI - Wincommerce</v>
          </cell>
          <cell r="C1641" t="str">
            <v/>
          </cell>
          <cell r="D1641" t="str">
            <v>Thành phố Hà Nội</v>
          </cell>
          <cell r="E1641" t="str">
            <v>Huyện Gia Lâm</v>
          </cell>
          <cell r="G1641" t="str">
            <v>HN003</v>
          </cell>
          <cell r="H1641" t="str">
            <v>Nguyễn Văn Thạch</v>
          </cell>
          <cell r="I1641" t="str">
            <v>MIENBAC;WIN</v>
          </cell>
          <cell r="J1641" t="str">
            <v/>
          </cell>
          <cell r="M1641" t="str">
            <v>TẦNG 1 THÁP B KHU LAKE VIEW ECOPARK XUÂN QUAN VĂN GIANG HƯNG YÊN</v>
          </cell>
          <cell r="N1641">
            <v>60</v>
          </cell>
          <cell r="O1641" t="b">
            <v>0</v>
          </cell>
          <cell r="P1641" t="str">
            <v>C6 HÀ NỘI</v>
          </cell>
          <cell r="Q1641" t="str">
            <v>Miền Bắc</v>
          </cell>
          <cell r="R1641" t="str">
            <v>WIN</v>
          </cell>
        </row>
        <row r="1642">
          <cell r="A1642" t="str">
            <v>WIN-HNI-GLM-3161</v>
          </cell>
          <cell r="B1642" t="str">
            <v>CN HÀ NỘI - Wincommerce</v>
          </cell>
          <cell r="C1642" t="str">
            <v/>
          </cell>
          <cell r="D1642" t="str">
            <v>Thành phố Hà Nội</v>
          </cell>
          <cell r="E1642" t="str">
            <v>Huyện Gia Lâm</v>
          </cell>
          <cell r="G1642" t="str">
            <v>HN003</v>
          </cell>
          <cell r="H1642" t="str">
            <v>Nguyễn Văn Thạch</v>
          </cell>
          <cell r="I1642" t="str">
            <v>MIENBAC;WIN</v>
          </cell>
          <cell r="J1642" t="str">
            <v/>
          </cell>
          <cell r="M1642" t="str">
            <v>TẦNG 1 KHU D KHU LAKE VIEW  ECOPARK XUÂN QUAN VĂN GIANG HUNGE YÊN</v>
          </cell>
          <cell r="N1642">
            <v>60</v>
          </cell>
          <cell r="O1642" t="b">
            <v>0</v>
          </cell>
          <cell r="P1642" t="str">
            <v>C6 HÀ NỘI</v>
          </cell>
          <cell r="Q1642" t="str">
            <v>Miền Bắc</v>
          </cell>
          <cell r="R1642" t="str">
            <v>WIN</v>
          </cell>
        </row>
        <row r="1643">
          <cell r="A1643" t="str">
            <v>WIN-HNI-NTL-3162</v>
          </cell>
          <cell r="B1643" t="str">
            <v>CN HÀ NỘI - CÔNG TY CỔ PHẦN DỊCH VỤ THƯƠNG MẠI TỔNG HỢP WINCOMMERCE</v>
          </cell>
          <cell r="C1643" t="str">
            <v/>
          </cell>
          <cell r="D1643" t="str">
            <v>Thành phố Hà Nội</v>
          </cell>
          <cell r="E1643" t="str">
            <v>Quận Nam Từ Liêm</v>
          </cell>
          <cell r="G1643" t="str">
            <v>HN004</v>
          </cell>
          <cell r="H1643" t="str">
            <v>Hoàng Thanh Huy</v>
          </cell>
          <cell r="I1643" t="str">
            <v>MIENBAC;WIN</v>
          </cell>
          <cell r="J1643" t="str">
            <v/>
          </cell>
          <cell r="M1643" t="str">
            <v>tầng 01, Khối B, Tòa nhà NO-CT1, Hải Đăng City , Phường Mỹ Đình 2, Quận Nam Từ Liêm, TP Hà Nội</v>
          </cell>
          <cell r="N1643">
            <v>60</v>
          </cell>
          <cell r="O1643" t="b">
            <v>0</v>
          </cell>
          <cell r="P1643" t="str">
            <v>C6 HÀ NỘI</v>
          </cell>
          <cell r="Q1643" t="str">
            <v>Miền Bắc</v>
          </cell>
          <cell r="R1643" t="str">
            <v>WIN</v>
          </cell>
        </row>
        <row r="1644">
          <cell r="A1644" t="str">
            <v>WIN-HNI-NTL-3168</v>
          </cell>
          <cell r="B1644" t="str">
            <v>CN HÀ NỘI - CÔNG TY CỔ PHẦN DỊCH VỤ THƯƠNG MẠI TỔNG HỢP WINCOMMERCE</v>
          </cell>
          <cell r="C1644" t="str">
            <v/>
          </cell>
          <cell r="D1644" t="str">
            <v>Thành phố Hà Nội</v>
          </cell>
          <cell r="E1644" t="str">
            <v>Quận Nam Từ Liêm</v>
          </cell>
          <cell r="G1644" t="str">
            <v>HN004</v>
          </cell>
          <cell r="H1644" t="str">
            <v>Hoàng Thanh Huy</v>
          </cell>
          <cell r="I1644" t="str">
            <v>MIENBAC;WIN</v>
          </cell>
          <cell r="J1644" t="str">
            <v/>
          </cell>
          <cell r="M1644" t="str">
            <v>Số 153 Hữu Hưng, Phường Tây Mỗ, Quận Nam Từ Liêm, HN</v>
          </cell>
          <cell r="N1644">
            <v>60</v>
          </cell>
          <cell r="O1644" t="b">
            <v>0</v>
          </cell>
          <cell r="P1644" t="str">
            <v>C6 HÀ NỘI</v>
          </cell>
          <cell r="Q1644" t="str">
            <v>Miền Bắc</v>
          </cell>
          <cell r="R1644" t="str">
            <v>WIN</v>
          </cell>
        </row>
        <row r="1645">
          <cell r="A1645" t="str">
            <v>WIN-HNI-TXN-3169</v>
          </cell>
          <cell r="B1645" t="str">
            <v>CN HÀ NỘI - CÔNG TY CỔ PHẦN DỊCH VỤ THƯƠNG MẠI TỔNG HỢP WINCOMMERCE</v>
          </cell>
          <cell r="C1645" t="str">
            <v/>
          </cell>
          <cell r="D1645" t="str">
            <v>Thành phố Hà Nội</v>
          </cell>
          <cell r="E1645" t="str">
            <v>Quận Thanh Xuân</v>
          </cell>
          <cell r="G1645" t="str">
            <v>HN008</v>
          </cell>
          <cell r="H1645" t="str">
            <v>Nguyễn Minh Sơn</v>
          </cell>
          <cell r="I1645" t="str">
            <v>MIENBAC;WIN</v>
          </cell>
          <cell r="J1645" t="str">
            <v/>
          </cell>
          <cell r="M1645" t="str">
            <v>96 phố Định Công, P. Phương Liệt, Quận Thanh Xuân, HN</v>
          </cell>
          <cell r="N1645">
            <v>60</v>
          </cell>
          <cell r="O1645" t="b">
            <v>0</v>
          </cell>
          <cell r="P1645" t="str">
            <v>C6 HÀ NỘI</v>
          </cell>
          <cell r="Q1645" t="str">
            <v>Miền Bắc</v>
          </cell>
          <cell r="R1645" t="str">
            <v>WIN</v>
          </cell>
        </row>
        <row r="1646">
          <cell r="A1646" t="str">
            <v>WIN-HNI-LBN-3177</v>
          </cell>
          <cell r="B1646" t="str">
            <v>CN HÀ NỘI - CÔNG TY CỔ PHẦN DỊCH VỤ THƯƠNG MẠI TỔNG HỢP WINCOMMERCE</v>
          </cell>
          <cell r="C1646" t="str">
            <v/>
          </cell>
          <cell r="D1646" t="str">
            <v>Thành phố Hà Nội</v>
          </cell>
          <cell r="E1646" t="str">
            <v>Quận Long Biên</v>
          </cell>
          <cell r="G1646" t="str">
            <v>HN003</v>
          </cell>
          <cell r="H1646" t="str">
            <v>Nguyễn Văn Thạch</v>
          </cell>
          <cell r="I1646" t="str">
            <v>MIENBAC;WIN</v>
          </cell>
          <cell r="J1646" t="str">
            <v/>
          </cell>
          <cell r="M1646" t="str">
            <v>Tầng 1, Tòa nhà NO12-2, khu đô thị mới Sài Đồng
, phố Sài Đồng, phường Sài Đồng, quận Long Biên, HN</v>
          </cell>
          <cell r="N1646">
            <v>60</v>
          </cell>
          <cell r="O1646" t="b">
            <v>0</v>
          </cell>
          <cell r="P1646" t="str">
            <v>C6 HÀ NỘI</v>
          </cell>
          <cell r="Q1646" t="str">
            <v>Miền Bắc</v>
          </cell>
          <cell r="R1646" t="str">
            <v>WIN</v>
          </cell>
        </row>
        <row r="1647">
          <cell r="A1647" t="str">
            <v>WIN-HNI-GLM-3178</v>
          </cell>
          <cell r="B1647" t="str">
            <v>CN HÀ NỘI - Wincommerce</v>
          </cell>
          <cell r="C1647" t="str">
            <v/>
          </cell>
          <cell r="D1647" t="str">
            <v>Thành phố Hà Nội</v>
          </cell>
          <cell r="E1647" t="str">
            <v>Huyện Gia Lâm</v>
          </cell>
          <cell r="G1647" t="str">
            <v>HN008</v>
          </cell>
          <cell r="H1647" t="str">
            <v>Nguyễn Minh Sơn</v>
          </cell>
          <cell r="I1647" t="str">
            <v>MIENBAC;WIN</v>
          </cell>
          <cell r="J1647" t="str">
            <v/>
          </cell>
          <cell r="M1647" t="str">
            <v>Thôn 2, Xã Ninh Hiệp, Huyện Gia Lâm, HN</v>
          </cell>
          <cell r="N1647">
            <v>60</v>
          </cell>
          <cell r="O1647" t="b">
            <v>0</v>
          </cell>
          <cell r="P1647" t="str">
            <v>C6 HÀ NỘI</v>
          </cell>
          <cell r="Q1647" t="str">
            <v>Miền Bắc</v>
          </cell>
          <cell r="R1647" t="str">
            <v>WIN</v>
          </cell>
        </row>
        <row r="1648">
          <cell r="A1648" t="str">
            <v>WIN-HNI-CGY-3179</v>
          </cell>
          <cell r="B1648" t="str">
            <v>CN HÀ NỘI - CÔNG TY CỔ PHẦN DỊCH VỤ THƯƠNG MẠI TỔNG HỢP WINCOMMERCE</v>
          </cell>
          <cell r="C1648" t="str">
            <v/>
          </cell>
          <cell r="D1648" t="str">
            <v>Thành phố Hà Nội</v>
          </cell>
          <cell r="E1648" t="str">
            <v>Quận Cầu Giấy</v>
          </cell>
          <cell r="G1648" t="str">
            <v>HN004</v>
          </cell>
          <cell r="H1648" t="str">
            <v>Hoàng Thanh Huy</v>
          </cell>
          <cell r="I1648" t="str">
            <v>MIENBAC;WIN</v>
          </cell>
          <cell r="J1648" t="str">
            <v/>
          </cell>
          <cell r="M1648" t="str">
            <v>Tầng 1, Tòa nhà CT4-VIMECO, Lô H1, đường Nguyễn Chánh, phường Trung Hòa, quận Cầu Giấy, Hà Nội</v>
          </cell>
          <cell r="N1648">
            <v>60</v>
          </cell>
          <cell r="O1648" t="b">
            <v>0</v>
          </cell>
          <cell r="P1648" t="str">
            <v>C6 HÀ NỘI</v>
          </cell>
          <cell r="Q1648" t="str">
            <v>Miền Bắc</v>
          </cell>
          <cell r="R1648" t="str">
            <v>WIN</v>
          </cell>
        </row>
        <row r="1649">
          <cell r="A1649" t="str">
            <v>WIN-HNI-HBT-3180</v>
          </cell>
          <cell r="B1649" t="str">
            <v>CN HÀ NỘI - CÔNG TY CỔ PHẦN DỊCH VỤ THƯƠNG MẠI TỔNG HỢP WINCOMMERCE</v>
          </cell>
          <cell r="C1649" t="str">
            <v/>
          </cell>
          <cell r="D1649" t="str">
            <v>Thành phố Hà Nội</v>
          </cell>
          <cell r="E1649" t="str">
            <v>Quận Hai Bà Trưng</v>
          </cell>
          <cell r="G1649" t="str">
            <v>HN003</v>
          </cell>
          <cell r="H1649" t="str">
            <v>Nguyễn Văn Thạch</v>
          </cell>
          <cell r="I1649" t="str">
            <v>MIENBAC;WIN</v>
          </cell>
          <cell r="J1649" t="str">
            <v/>
          </cell>
          <cell r="M1649" t="str">
            <v>Tầng 1 tòa nhà CT1 - Khu nhà ở cao cấp Skylight, 125D phố Minh Khai, phường Minh Khai, quận Hai Bà Trưng, HN</v>
          </cell>
          <cell r="N1649">
            <v>60</v>
          </cell>
          <cell r="O1649" t="b">
            <v>0</v>
          </cell>
          <cell r="P1649" t="str">
            <v>C6 HÀ NỘI</v>
          </cell>
          <cell r="Q1649" t="str">
            <v>Miền Bắc</v>
          </cell>
          <cell r="R1649" t="str">
            <v>WIN</v>
          </cell>
        </row>
        <row r="1650">
          <cell r="A1650" t="str">
            <v>WIN-HNI-CGY-3181</v>
          </cell>
          <cell r="B1650" t="str">
            <v>CN HÀ NỘI - CÔNG TY CỔ PHẦN DỊCH VỤ THƯƠNG MẠI TỔNG HỢP WINCOMMERCE</v>
          </cell>
          <cell r="C1650" t="str">
            <v/>
          </cell>
          <cell r="D1650" t="str">
            <v>Thành phố Hà Nội</v>
          </cell>
          <cell r="E1650" t="str">
            <v>Quận Cầu Giấy</v>
          </cell>
          <cell r="G1650" t="str">
            <v>HN004</v>
          </cell>
          <cell r="H1650" t="str">
            <v>Hoàng Thanh Huy</v>
          </cell>
          <cell r="I1650" t="str">
            <v>MIENBAC;WIN</v>
          </cell>
          <cell r="J1650" t="str">
            <v/>
          </cell>
          <cell r="M1650" t="str">
            <v>"Tầng 1 thuộc Tòa nhà N09-B2 Khu Đô thị mới Dịch Vọng , đường Thành Thái, 
phường Dịch Vọng, Quận Cầu Giấy, Hà Nội"</v>
          </cell>
          <cell r="N1650">
            <v>60</v>
          </cell>
          <cell r="O1650" t="b">
            <v>0</v>
          </cell>
          <cell r="P1650" t="str">
            <v>C6 HÀ NỘI</v>
          </cell>
          <cell r="Q1650" t="str">
            <v>Miền Bắc</v>
          </cell>
          <cell r="R1650" t="str">
            <v>WIN</v>
          </cell>
        </row>
        <row r="1651">
          <cell r="A1651" t="str">
            <v>WIN-HNI-LBN-3182</v>
          </cell>
          <cell r="B1651" t="str">
            <v>CN HÀ NỘI - CÔNG TY CỔ PHẦN DỊCH VỤ THƯƠNG MẠI TỔNG HỢP WINCOMMERCE</v>
          </cell>
          <cell r="C1651" t="str">
            <v/>
          </cell>
          <cell r="D1651" t="str">
            <v>Thành phố Hà Nội</v>
          </cell>
          <cell r="E1651" t="str">
            <v>Quận Long Biên</v>
          </cell>
          <cell r="G1651" t="str">
            <v>HN003</v>
          </cell>
          <cell r="H1651" t="str">
            <v>Nguyễn Văn Thạch</v>
          </cell>
          <cell r="I1651" t="str">
            <v>MIENBAC;WIN</v>
          </cell>
          <cell r="J1651" t="str">
            <v/>
          </cell>
          <cell r="M1651" t="str">
            <v>Ô số 21 Lô A Biệt Thự BT7, Khu đô thị mới Việt Hưng,
 Phường Giang Biên, Quận Long Biên, HN</v>
          </cell>
          <cell r="N1651">
            <v>60</v>
          </cell>
          <cell r="O1651" t="b">
            <v>0</v>
          </cell>
          <cell r="P1651" t="str">
            <v>C6 HÀ NỘI</v>
          </cell>
          <cell r="Q1651" t="str">
            <v>Miền Bắc</v>
          </cell>
          <cell r="R1651" t="str">
            <v>WIN</v>
          </cell>
        </row>
        <row r="1652">
          <cell r="A1652" t="str">
            <v>WIN-HNI-BDH-3183</v>
          </cell>
          <cell r="B1652" t="str">
            <v>CN HÀ NỘI - CÔNG TY CỔ PHẦN DỊCH VỤ THƯƠNG MẠI TỔNG HỢP WINCOMMERCE</v>
          </cell>
          <cell r="C1652" t="str">
            <v/>
          </cell>
          <cell r="D1652" t="str">
            <v>Thành phố Hà Nội</v>
          </cell>
          <cell r="E1652" t="str">
            <v>Quận Ba Đình</v>
          </cell>
          <cell r="G1652" t="str">
            <v>HN008</v>
          </cell>
          <cell r="H1652" t="str">
            <v>Nguyễn Minh Sơn</v>
          </cell>
          <cell r="I1652" t="str">
            <v>MIENBAC;WIN</v>
          </cell>
          <cell r="J1652" t="str">
            <v/>
          </cell>
          <cell r="M1652" t="str">
            <v>443 ,Đội cấn, quận Ba Đình, HN</v>
          </cell>
          <cell r="N1652">
            <v>60</v>
          </cell>
          <cell r="O1652" t="b">
            <v>0</v>
          </cell>
          <cell r="P1652" t="str">
            <v>C6 HÀ NỘI</v>
          </cell>
          <cell r="Q1652" t="str">
            <v>Miền Bắc</v>
          </cell>
          <cell r="R1652" t="str">
            <v>WIN</v>
          </cell>
        </row>
        <row r="1653">
          <cell r="A1653" t="str">
            <v>WIN-HNI-TXN-3187</v>
          </cell>
          <cell r="B1653" t="str">
            <v>CN HÀ NỘI - CÔNG TY CỔ PHẦN DỊCH VỤ THƯƠNG MẠI TỔNG HỢP WINCOMMERCE</v>
          </cell>
          <cell r="C1653" t="str">
            <v/>
          </cell>
          <cell r="D1653" t="str">
            <v>Thành phố Hà Nội</v>
          </cell>
          <cell r="E1653" t="str">
            <v>Quận Thanh Xuân</v>
          </cell>
          <cell r="G1653" t="str">
            <v>HN008</v>
          </cell>
          <cell r="H1653" t="str">
            <v>Nguyễn Minh Sơn</v>
          </cell>
          <cell r="I1653" t="str">
            <v>MIENBAC;WIN</v>
          </cell>
          <cell r="J1653" t="str">
            <v/>
          </cell>
          <cell r="M1653" t="str">
            <v>"Lô C3, Tầng 01, Tòa C, Khối nhà B, Dự án Tổ hợp văn phòng, nhà ở cao cấp kết hợp dịch vụ thương mại HBI, 
số 203 Nguyễn Huy Tưởng, phường Thanh Xuân Trung, quận Thanh Xuân, thành phố Hà Nội</v>
          </cell>
          <cell r="N1653">
            <v>60</v>
          </cell>
          <cell r="O1653" t="b">
            <v>0</v>
          </cell>
          <cell r="P1653" t="str">
            <v>C6 HÀ NỘI</v>
          </cell>
          <cell r="Q1653" t="str">
            <v>Miền Bắc</v>
          </cell>
          <cell r="R1653" t="str">
            <v>WIN</v>
          </cell>
        </row>
        <row r="1654">
          <cell r="A1654" t="str">
            <v>WIN-HNI-CGY-3188</v>
          </cell>
          <cell r="B1654" t="str">
            <v>CN HÀ NỘI - CÔNG TY CỔ PHẦN DỊCH VỤ THƯƠNG MẠI TỔNG HỢP WINCOMMERCE</v>
          </cell>
          <cell r="C1654" t="str">
            <v/>
          </cell>
          <cell r="D1654" t="str">
            <v>Thành phố Hà Nội</v>
          </cell>
          <cell r="E1654" t="str">
            <v>Quận Cầu Giấy</v>
          </cell>
          <cell r="G1654" t="str">
            <v>HN004</v>
          </cell>
          <cell r="H1654" t="str">
            <v>Hoàng Thanh Huy</v>
          </cell>
          <cell r="I1654" t="str">
            <v>MIENBAC;WIN</v>
          </cell>
          <cell r="J1654" t="str">
            <v/>
          </cell>
          <cell r="M1654" t="str">
            <v>Số 144 đường Hoa Bằng, phường Yên Hòa, quận Cầu Giấy, HN</v>
          </cell>
          <cell r="N1654">
            <v>60</v>
          </cell>
          <cell r="O1654" t="b">
            <v>0</v>
          </cell>
          <cell r="P1654" t="str">
            <v>C6 HÀ NỘI</v>
          </cell>
          <cell r="Q1654" t="str">
            <v>Miền Bắc</v>
          </cell>
          <cell r="R1654" t="str">
            <v>WIN</v>
          </cell>
        </row>
        <row r="1655">
          <cell r="A1655" t="str">
            <v>WIN-HNI-HMI-3191</v>
          </cell>
          <cell r="B1655" t="str">
            <v>CN HÀ NỘI - CÔNG TY CỔ PHẦN DỊCH VỤ THƯƠNG MẠI TỔNG HỢP WINCOMMERCE</v>
          </cell>
          <cell r="C1655" t="str">
            <v/>
          </cell>
          <cell r="D1655" t="str">
            <v>Thành phố Hà Nội</v>
          </cell>
          <cell r="E1655" t="str">
            <v>Quận Hoàng Mai</v>
          </cell>
          <cell r="G1655" t="str">
            <v>HN003</v>
          </cell>
          <cell r="H1655" t="str">
            <v>Nguyễn Văn Thạch</v>
          </cell>
          <cell r="I1655" t="str">
            <v>MIENBAC;WIN</v>
          </cell>
          <cell r="J1655" t="str">
            <v/>
          </cell>
          <cell r="M1655" t="str">
            <v>kiot số 106, 107 tại tầng 01 lô B (lô 2) Tòa nhà Metropolitan CT36,
 ngõ 177 đường Định Công, tổ 24 phường Định Công, quận Hoàng Mai, HN</v>
          </cell>
          <cell r="N1655">
            <v>60</v>
          </cell>
          <cell r="O1655" t="b">
            <v>0</v>
          </cell>
          <cell r="P1655" t="str">
            <v>C6 HÀ NỘI</v>
          </cell>
          <cell r="Q1655" t="str">
            <v>Miền Bắc</v>
          </cell>
          <cell r="R1655" t="str">
            <v>WIN</v>
          </cell>
        </row>
        <row r="1656">
          <cell r="A1656" t="str">
            <v>WIN-HNI-HMI-3196</v>
          </cell>
          <cell r="B1656" t="str">
            <v>CN HÀ NỘI - CÔNG TY CỔ PHẦN DỊCH VỤ THƯƠNG MẠI TỔNG HỢP WINCOMMERCE</v>
          </cell>
          <cell r="C1656" t="str">
            <v/>
          </cell>
          <cell r="D1656" t="str">
            <v>Thành phố Hà Nội</v>
          </cell>
          <cell r="E1656" t="str">
            <v>Quận Hoàng Mai</v>
          </cell>
          <cell r="G1656" t="str">
            <v>HN003</v>
          </cell>
          <cell r="H1656" t="str">
            <v>Nguyễn Văn Thạch</v>
          </cell>
          <cell r="I1656" t="str">
            <v>MIENBAC;WIN</v>
          </cell>
          <cell r="J1656" t="str">
            <v/>
          </cell>
          <cell r="M1656" t="str">
            <v>Số 1B đường Nguyễn Duy Trinh, phường Hoàng Liệt, quận Hoàng Mai, Hà Nội</v>
          </cell>
          <cell r="N1656">
            <v>60</v>
          </cell>
          <cell r="O1656" t="b">
            <v>0</v>
          </cell>
          <cell r="P1656" t="str">
            <v>C6 HÀ NỘI</v>
          </cell>
          <cell r="Q1656" t="str">
            <v>Miền Bắc</v>
          </cell>
          <cell r="R1656" t="str">
            <v>WIN</v>
          </cell>
        </row>
        <row r="1657">
          <cell r="A1657" t="str">
            <v>WIN-HNI-NTL-3197</v>
          </cell>
          <cell r="B1657" t="str">
            <v>CN HÀ NỘI - CÔNG TY CỔ PHẦN DỊCH VỤ THƯƠNG MẠI TỔNG HỢP WINCOMMERCE</v>
          </cell>
          <cell r="C1657" t="str">
            <v/>
          </cell>
          <cell r="D1657" t="str">
            <v>Thành phố Hà Nội</v>
          </cell>
          <cell r="E1657" t="str">
            <v>Quận Nam Từ Liêm</v>
          </cell>
          <cell r="G1657" t="str">
            <v>HN004</v>
          </cell>
          <cell r="H1657" t="str">
            <v>Hoàng Thanh Huy</v>
          </cell>
          <cell r="I1657" t="str">
            <v>MIENBAC;WIN</v>
          </cell>
          <cell r="J1657" t="str">
            <v/>
          </cell>
          <cell r="M1657" t="str">
            <v>Số 2 ngách 8/11 đường Lê Quang Đạo, phường Phú Đô, quận Nam Từ Liêm, HN</v>
          </cell>
          <cell r="N1657">
            <v>60</v>
          </cell>
          <cell r="O1657" t="b">
            <v>0</v>
          </cell>
          <cell r="P1657" t="str">
            <v>C6 HÀ NỘI</v>
          </cell>
          <cell r="Q1657" t="str">
            <v>Miền Bắc</v>
          </cell>
          <cell r="R1657" t="str">
            <v>WIN</v>
          </cell>
        </row>
        <row r="1658">
          <cell r="A1658" t="str">
            <v>WIN-HNI-NTL-3208</v>
          </cell>
          <cell r="B1658" t="str">
            <v>CN HÀ NỘI - CÔNG TY CỔ PHẦN DỊCH VỤ THƯƠNG MẠI TỔNG HỢP WINCOMMERCE</v>
          </cell>
          <cell r="C1658" t="str">
            <v/>
          </cell>
          <cell r="D1658" t="str">
            <v>Thành phố Hà Nội</v>
          </cell>
          <cell r="E1658" t="str">
            <v>Quận Nam Từ Liêm</v>
          </cell>
          <cell r="G1658" t="str">
            <v>HN004</v>
          </cell>
          <cell r="H1658" t="str">
            <v>Hoàng Thanh Huy</v>
          </cell>
          <cell r="I1658" t="str">
            <v>MIENBAC;WIN</v>
          </cell>
          <cell r="J1658" t="str">
            <v/>
          </cell>
          <cell r="M1658" t="str">
            <v>BT1.D8, Khu đô thị mới Trung Văn, đường Trung Văn, Phường Trung Văn, Quận Nam Từ Liêm, TP Hà Nội.</v>
          </cell>
          <cell r="N1658">
            <v>60</v>
          </cell>
          <cell r="O1658" t="b">
            <v>0</v>
          </cell>
          <cell r="P1658" t="str">
            <v>C6 HÀ NỘI</v>
          </cell>
          <cell r="Q1658" t="str">
            <v>Miền Bắc</v>
          </cell>
          <cell r="R1658" t="str">
            <v>WIN</v>
          </cell>
        </row>
        <row r="1659">
          <cell r="A1659" t="str">
            <v>WIN-HNI-HDG-3210</v>
          </cell>
          <cell r="B1659" t="str">
            <v>CN HÀ NỘI - wincommerce</v>
          </cell>
          <cell r="C1659" t="str">
            <v/>
          </cell>
          <cell r="D1659" t="str">
            <v>Thành phố Hà Nội</v>
          </cell>
          <cell r="E1659" t="str">
            <v>Quận Hà Đông</v>
          </cell>
          <cell r="G1659" t="str">
            <v>HN004</v>
          </cell>
          <cell r="H1659" t="str">
            <v>Hoàng Thanh Huy</v>
          </cell>
          <cell r="I1659" t="str">
            <v>MIENBAC;WIN</v>
          </cell>
          <cell r="J1659" t="str">
            <v/>
          </cell>
          <cell r="M1659" t="str">
            <v>BT8-1, Khu đô thị mới Văn Khê, đường Tố Hữu, phường La Khê, quận Hà Đông, HN</v>
          </cell>
          <cell r="N1659">
            <v>60</v>
          </cell>
          <cell r="O1659" t="b">
            <v>0</v>
          </cell>
          <cell r="P1659" t="str">
            <v>C6 HÀ NỘI</v>
          </cell>
          <cell r="Q1659" t="str">
            <v>Miền Bắc</v>
          </cell>
          <cell r="R1659" t="str">
            <v>WIN</v>
          </cell>
        </row>
        <row r="1660">
          <cell r="A1660" t="str">
            <v>WIN-HNI-CGY-3220</v>
          </cell>
          <cell r="B1660" t="str">
            <v>CN HÀ NỘI - CÔNG TY CỔ PHẦN DỊCH VỤ THƯƠNG MẠI TỔNG HỢP WINCOMMERCE</v>
          </cell>
          <cell r="C1660" t="str">
            <v/>
          </cell>
          <cell r="D1660" t="str">
            <v>Thành phố Hà Nội</v>
          </cell>
          <cell r="E1660" t="str">
            <v>Quận Cầu Giấy</v>
          </cell>
          <cell r="G1660" t="str">
            <v>HN004</v>
          </cell>
          <cell r="H1660" t="str">
            <v>Hoàng Thanh Huy</v>
          </cell>
          <cell r="I1660" t="str">
            <v>MIENBAC;WIN</v>
          </cell>
          <cell r="J1660" t="str">
            <v/>
          </cell>
          <cell r="M1660" t="str">
            <v>Số 28 Trần Tử Bình, phường Nghĩa Tân, quận Cầu Giấy, thành phố Hà Nội</v>
          </cell>
          <cell r="N1660">
            <v>60</v>
          </cell>
          <cell r="O1660" t="b">
            <v>0</v>
          </cell>
          <cell r="P1660" t="str">
            <v>C6 HÀ NỘI</v>
          </cell>
          <cell r="Q1660" t="str">
            <v>Miền Bắc</v>
          </cell>
          <cell r="R1660" t="str">
            <v>WIN</v>
          </cell>
        </row>
        <row r="1661">
          <cell r="A1661" t="str">
            <v>WIN-HNI-TTI-3222</v>
          </cell>
          <cell r="B1661" t="str">
            <v>CN HÀ NỘI - wincommerce</v>
          </cell>
          <cell r="C1661" t="str">
            <v/>
          </cell>
          <cell r="D1661" t="str">
            <v>Thành phố Hà Nội</v>
          </cell>
          <cell r="E1661" t="str">
            <v>Huyện Thanh Trì</v>
          </cell>
          <cell r="G1661" t="str">
            <v>HN003</v>
          </cell>
          <cell r="H1661" t="str">
            <v>Nguyễn Văn Thạch</v>
          </cell>
          <cell r="I1661" t="str">
            <v>MIENBAC;WIN</v>
          </cell>
          <cell r="J1661" t="str">
            <v/>
          </cell>
          <cell r="M1661" t="str">
            <v>Ki ốt số 08, tầng 1, tòa nhà chung cư CT4,</v>
          </cell>
          <cell r="N1661">
            <v>60</v>
          </cell>
          <cell r="O1661" t="b">
            <v>0</v>
          </cell>
          <cell r="P1661" t="str">
            <v>C6 HÀ NỘI</v>
          </cell>
          <cell r="Q1661" t="str">
            <v>Miền Bắc</v>
          </cell>
          <cell r="R1661" t="str">
            <v>WIN</v>
          </cell>
        </row>
        <row r="1662">
          <cell r="A1662" t="str">
            <v>WIN-HNI-HMI-3225</v>
          </cell>
          <cell r="B1662" t="str">
            <v>CN HÀ NỘI - CÔNG TY CỔ PHẦN DỊCH VỤ THƯƠNG MẠI TỔNG HỢP WINCOMMERCE</v>
          </cell>
          <cell r="C1662" t="str">
            <v/>
          </cell>
          <cell r="D1662" t="str">
            <v>Thành phố Hà Nội</v>
          </cell>
          <cell r="E1662" t="str">
            <v>Quận Hoàng Mai</v>
          </cell>
          <cell r="G1662" t="str">
            <v>HN003</v>
          </cell>
          <cell r="H1662" t="str">
            <v>Nguyễn Văn Thạch</v>
          </cell>
          <cell r="I1662" t="str">
            <v>MIENBAC;WIN</v>
          </cell>
          <cell r="J1662" t="str">
            <v/>
          </cell>
          <cell r="M1662" t="str">
            <v>75 Tam Trinh, phường Mai Động, quận Hoàng Mai, Hà Nội
 (Đ/c cũ: Tầng 1, tháp B, tòa nhà Helios tower số 75 Tam Trinh, phường Mai Động, quận Hoàng Mai, HN</v>
          </cell>
          <cell r="N1662">
            <v>60</v>
          </cell>
          <cell r="O1662" t="b">
            <v>0</v>
          </cell>
          <cell r="P1662" t="str">
            <v>C6 HÀ NỘI</v>
          </cell>
          <cell r="Q1662" t="str">
            <v>Miền Bắc</v>
          </cell>
          <cell r="R1662" t="str">
            <v>WIN</v>
          </cell>
        </row>
        <row r="1663">
          <cell r="A1663" t="str">
            <v>WIN-HNI-HBT-3227</v>
          </cell>
          <cell r="B1663" t="str">
            <v>CN HÀ NỘI - CÔNG TY CỔ PHẦN DỊCH VỤ THƯƠNG MẠI TỔNG HỢP WINCOMMERCE</v>
          </cell>
          <cell r="C1663" t="str">
            <v/>
          </cell>
          <cell r="D1663" t="str">
            <v>Thành phố Hà Nội</v>
          </cell>
          <cell r="E1663" t="str">
            <v>Quận Hai Bà Trưng</v>
          </cell>
          <cell r="G1663" t="str">
            <v>HN003</v>
          </cell>
          <cell r="H1663" t="str">
            <v>Nguyễn Văn Thạch</v>
          </cell>
          <cell r="I1663" t="str">
            <v>MIENBAC;WIN</v>
          </cell>
          <cell r="J1663" t="str">
            <v/>
          </cell>
          <cell r="M1663" t="str">
            <v>Số 15 Trần Khánh Dư, tổ 53, phường Bạch Đằng, quận Hai Bà Trưng, HN</v>
          </cell>
          <cell r="N1663">
            <v>60</v>
          </cell>
          <cell r="O1663" t="b">
            <v>0</v>
          </cell>
          <cell r="P1663" t="str">
            <v>C6 HÀ NỘI</v>
          </cell>
          <cell r="Q1663" t="str">
            <v>Miền Bắc</v>
          </cell>
          <cell r="R1663" t="str">
            <v>WIN</v>
          </cell>
        </row>
        <row r="1664">
          <cell r="A1664" t="str">
            <v>WIN-HNI-BTL-3228</v>
          </cell>
          <cell r="B1664" t="str">
            <v>CN HÀ NỘI - wincommerce</v>
          </cell>
          <cell r="C1664" t="str">
            <v/>
          </cell>
          <cell r="D1664" t="str">
            <v>Thành phố Hà Nội</v>
          </cell>
          <cell r="E1664" t="str">
            <v>Quận Bắc Từ Liêm</v>
          </cell>
          <cell r="G1664" t="str">
            <v>HN004</v>
          </cell>
          <cell r="H1664" t="str">
            <v>Hoàng Thanh Huy</v>
          </cell>
          <cell r="I1664" t="str">
            <v>MIENBAC;WIN</v>
          </cell>
          <cell r="J1664" t="str">
            <v/>
          </cell>
          <cell r="M1664" t="str">
            <v>Số 44-46 Kiều Mai, phường Phúc Diễn, quận Bắc Từ Liêm, HN</v>
          </cell>
          <cell r="N1664">
            <v>60</v>
          </cell>
          <cell r="O1664" t="b">
            <v>0</v>
          </cell>
          <cell r="P1664" t="str">
            <v>C6 HÀ NỘI</v>
          </cell>
          <cell r="Q1664" t="str">
            <v>Miền Bắc</v>
          </cell>
          <cell r="R1664" t="str">
            <v>WIN</v>
          </cell>
        </row>
        <row r="1665">
          <cell r="A1665" t="str">
            <v>WIN-HNI-HDG-3229</v>
          </cell>
          <cell r="B1665" t="str">
            <v>CN HÀ NỘI - wincommerce</v>
          </cell>
          <cell r="C1665" t="str">
            <v/>
          </cell>
          <cell r="D1665" t="str">
            <v>Thành phố Hà Nội</v>
          </cell>
          <cell r="E1665" t="str">
            <v>Quận Hà Đông</v>
          </cell>
          <cell r="G1665" t="str">
            <v>HN004</v>
          </cell>
          <cell r="H1665" t="str">
            <v>Hoàng Thanh Huy</v>
          </cell>
          <cell r="I1665" t="str">
            <v>MIENBAC;WIN</v>
          </cell>
          <cell r="J1665" t="str">
            <v/>
          </cell>
          <cell r="M1665" t="str">
            <v>tầng 1 thuộc Toà K, Chung cư CT7, Tổ hợp Chung cư cao tầng NCG Residential, Quận Hà Đông, HN</v>
          </cell>
          <cell r="N1665">
            <v>60</v>
          </cell>
          <cell r="O1665" t="b">
            <v>0</v>
          </cell>
          <cell r="P1665" t="str">
            <v>C6 HÀ NỘI</v>
          </cell>
          <cell r="Q1665" t="str">
            <v>Miền Bắc</v>
          </cell>
          <cell r="R1665" t="str">
            <v>WIN</v>
          </cell>
        </row>
        <row r="1666">
          <cell r="A1666" t="str">
            <v>WIN-HNI-LBN-3231</v>
          </cell>
          <cell r="B1666" t="str">
            <v>CN HÀ NỘI - CÔNG TY CỔ PHẦN DỊCH VỤ THƯƠNG MẠI TỔNG HỢP WINCOMMERCE</v>
          </cell>
          <cell r="C1666" t="str">
            <v/>
          </cell>
          <cell r="D1666" t="str">
            <v>Thành phố Hà Nội</v>
          </cell>
          <cell r="E1666" t="str">
            <v>Quận Long Biên</v>
          </cell>
          <cell r="G1666" t="str">
            <v>HN003</v>
          </cell>
          <cell r="H1666" t="str">
            <v>Nguyễn Văn Thạch</v>
          </cell>
          <cell r="I1666" t="str">
            <v>MIENBAC;WIN</v>
          </cell>
          <cell r="J1666" t="str">
            <v/>
          </cell>
          <cell r="M1666" t="str">
            <v>Tổ 6, Phường Phúc Lợi, Quận Long Biên, HN</v>
          </cell>
          <cell r="N1666">
            <v>60</v>
          </cell>
          <cell r="O1666" t="b">
            <v>0</v>
          </cell>
          <cell r="P1666" t="str">
            <v>C6 HÀ NỘI</v>
          </cell>
          <cell r="Q1666" t="str">
            <v>Miền Bắc</v>
          </cell>
          <cell r="R1666" t="str">
            <v>WIN</v>
          </cell>
        </row>
        <row r="1667">
          <cell r="A1667" t="str">
            <v>WIN-HNI-GLM-3232</v>
          </cell>
          <cell r="B1667" t="str">
            <v>CN HÀ NỘI - Wincommerce</v>
          </cell>
          <cell r="C1667" t="str">
            <v/>
          </cell>
          <cell r="D1667" t="str">
            <v>Thành phố Hà Nội</v>
          </cell>
          <cell r="E1667" t="str">
            <v>Huyện Gia Lâm</v>
          </cell>
          <cell r="G1667" t="str">
            <v>HN008</v>
          </cell>
          <cell r="H1667" t="str">
            <v>Nguyễn Minh Sơn</v>
          </cell>
          <cell r="I1667" t="str">
            <v>MIENBAC;WIN</v>
          </cell>
          <cell r="J1667" t="str">
            <v/>
          </cell>
          <cell r="M1667" t="str">
            <v>Số 105 Ngô Xuân Quảng, Thị trấn Trâu Quỳ, Huyện Gia Lâm, HN</v>
          </cell>
          <cell r="N1667">
            <v>60</v>
          </cell>
          <cell r="O1667" t="b">
            <v>0</v>
          </cell>
          <cell r="P1667" t="str">
            <v>C6 HÀ NỘI</v>
          </cell>
          <cell r="Q1667" t="str">
            <v>Miền Bắc</v>
          </cell>
          <cell r="R1667" t="str">
            <v>WIN</v>
          </cell>
        </row>
        <row r="1668">
          <cell r="A1668" t="str">
            <v>WIN-HNI-BTL-3237</v>
          </cell>
          <cell r="B1668" t="str">
            <v>CN HÀ NỘI - CÔNG TY CỔ PHẦN DỊCH VỤ THƯƠNG MẠI TỔNG HỢP WINCOMMERCE</v>
          </cell>
          <cell r="C1668" t="str">
            <v/>
          </cell>
          <cell r="D1668" t="str">
            <v>Thành phố Hà Nội</v>
          </cell>
          <cell r="E1668" t="str">
            <v>Quận Bắc Từ Liêm</v>
          </cell>
          <cell r="G1668" t="str">
            <v>HN004</v>
          </cell>
          <cell r="H1668" t="str">
            <v>Hoàng Thanh Huy</v>
          </cell>
          <cell r="I1668" t="str">
            <v>MIENBAC;WIN</v>
          </cell>
          <cell r="J1668" t="str">
            <v/>
          </cell>
          <cell r="M1668" t="str">
            <v>Số 23 ngõ 136 đường Cầu Diễn, Tổ Dân Phố Ngọa Long 1, phường Minh Khai, quận Bắc Từ Liêm, Hà Nội</v>
          </cell>
          <cell r="N1668">
            <v>60</v>
          </cell>
          <cell r="O1668" t="b">
            <v>0</v>
          </cell>
          <cell r="P1668" t="str">
            <v>C6 HÀ NỘI</v>
          </cell>
          <cell r="Q1668" t="str">
            <v>Miền Bắc</v>
          </cell>
          <cell r="R1668" t="str">
            <v>WIN</v>
          </cell>
        </row>
        <row r="1669">
          <cell r="A1669" t="str">
            <v>WIN-HNI-HDG-3238</v>
          </cell>
          <cell r="B1669" t="str">
            <v>CN HÀ NỘI - wincommerce</v>
          </cell>
          <cell r="C1669" t="str">
            <v/>
          </cell>
          <cell r="D1669" t="str">
            <v>Thành phố Hà Nội</v>
          </cell>
          <cell r="E1669" t="str">
            <v>Quận Hà Đông</v>
          </cell>
          <cell r="G1669" t="str">
            <v>HN004</v>
          </cell>
          <cell r="H1669" t="str">
            <v>Hoàng Thanh Huy</v>
          </cell>
          <cell r="I1669" t="str">
            <v>MIENBAC;WIN</v>
          </cell>
          <cell r="J1669" t="str">
            <v/>
          </cell>
          <cell r="M1669" t="str">
            <v>tầng 1 Khu nhà ở cao cấp BMM, phường Phúc La, quận Hà Đông, Thành phố Hà Nội</v>
          </cell>
          <cell r="N1669">
            <v>60</v>
          </cell>
          <cell r="O1669" t="b">
            <v>0</v>
          </cell>
          <cell r="P1669" t="str">
            <v>C6 HÀ NỘI</v>
          </cell>
          <cell r="Q1669" t="str">
            <v>Miền Bắc</v>
          </cell>
          <cell r="R1669" t="str">
            <v>WIN</v>
          </cell>
        </row>
        <row r="1670">
          <cell r="A1670" t="str">
            <v>WIN-HNI-HDC-3239</v>
          </cell>
          <cell r="B1670" t="str">
            <v>CN HÀ NỘI - wincommerce</v>
          </cell>
          <cell r="C1670" t="str">
            <v/>
          </cell>
          <cell r="D1670" t="str">
            <v>Thành phố Hà Nội</v>
          </cell>
          <cell r="E1670" t="str">
            <v>Huyện Hoài Đức</v>
          </cell>
          <cell r="G1670" t="str">
            <v>HN004</v>
          </cell>
          <cell r="H1670" t="str">
            <v>Hoàng Thanh Huy</v>
          </cell>
          <cell r="I1670" t="str">
            <v>MIENBAC;WIN</v>
          </cell>
          <cell r="J1670" t="str">
            <v/>
          </cell>
          <cell r="M1670" t="str">
            <v>Tòa nhà T1  khu đô thị mới Nam An Khánh, Hoài Đức, Hà Nội</v>
          </cell>
          <cell r="N1670">
            <v>60</v>
          </cell>
          <cell r="O1670" t="b">
            <v>0</v>
          </cell>
          <cell r="P1670" t="str">
            <v>C6 HÀ NỘI</v>
          </cell>
          <cell r="Q1670" t="str">
            <v>Miền Bắc</v>
          </cell>
          <cell r="R1670" t="str">
            <v>WIN</v>
          </cell>
        </row>
        <row r="1671">
          <cell r="A1671" t="str">
            <v>WIN-HNI-BTL-3245</v>
          </cell>
          <cell r="B1671" t="str">
            <v>CN HÀ NỘI - CÔNG TY CỔ PHẦN DỊCH VỤ THƯƠNG MẠI TỔNG HỢP WINCOMMERCE</v>
          </cell>
          <cell r="C1671" t="str">
            <v/>
          </cell>
          <cell r="D1671" t="str">
            <v>Thành phố Hà Nội</v>
          </cell>
          <cell r="E1671" t="str">
            <v>Quận Bắc Từ Liêm</v>
          </cell>
          <cell r="G1671" t="str">
            <v>HN004</v>
          </cell>
          <cell r="H1671" t="str">
            <v>Hoàng Thanh Huy</v>
          </cell>
          <cell r="I1671" t="str">
            <v>MIENBAC;WIN</v>
          </cell>
          <cell r="J1671" t="str">
            <v/>
          </cell>
          <cell r="M1671" t="str">
            <v>Số 191 Xuân Đỉnh, phường Xuân Đỉnh, Quận Bắc Từ Liêm, thành phố Hà Nội</v>
          </cell>
          <cell r="N1671">
            <v>60</v>
          </cell>
          <cell r="O1671" t="b">
            <v>0</v>
          </cell>
          <cell r="P1671" t="str">
            <v>C6 HÀ NỘI</v>
          </cell>
          <cell r="Q1671" t="str">
            <v>Miền Bắc</v>
          </cell>
          <cell r="R1671" t="str">
            <v>WIN</v>
          </cell>
        </row>
        <row r="1672">
          <cell r="A1672" t="str">
            <v>WIN-HNI-LBN-3246</v>
          </cell>
          <cell r="B1672" t="str">
            <v>CN HÀ NỘI - CÔNG TY CỔ PHẦN DỊCH VỤ THƯƠNG MẠI TỔNG HỢP WINCOMMERCE</v>
          </cell>
          <cell r="C1672" t="str">
            <v/>
          </cell>
          <cell r="D1672" t="str">
            <v>Thành phố Hà Nội</v>
          </cell>
          <cell r="E1672" t="str">
            <v>Quận Long Biên</v>
          </cell>
          <cell r="G1672" t="str">
            <v>HN003</v>
          </cell>
          <cell r="H1672" t="str">
            <v>Nguyễn Văn Thạch</v>
          </cell>
          <cell r="I1672" t="str">
            <v>MIENBAC;WIN</v>
          </cell>
          <cell r="J1672" t="str">
            <v/>
          </cell>
          <cell r="M1672" t="str">
            <v>Số 140-142 Nguyễn Sơn, phường Bồ Đề, Quận Long Biên, HN</v>
          </cell>
          <cell r="N1672">
            <v>60</v>
          </cell>
          <cell r="O1672" t="b">
            <v>0</v>
          </cell>
          <cell r="P1672" t="str">
            <v>C6 HÀ NỘI</v>
          </cell>
          <cell r="Q1672" t="str">
            <v>Miền Bắc</v>
          </cell>
          <cell r="R1672" t="str">
            <v>WIN</v>
          </cell>
        </row>
        <row r="1673">
          <cell r="A1673" t="str">
            <v>WIN-HNI-HDG-3247</v>
          </cell>
          <cell r="B1673" t="str">
            <v>CN HÀ NỘI - wincommerce</v>
          </cell>
          <cell r="C1673" t="str">
            <v/>
          </cell>
          <cell r="D1673" t="str">
            <v>Thành phố Hà Nội</v>
          </cell>
          <cell r="E1673" t="str">
            <v>Quận Hà Đông</v>
          </cell>
          <cell r="G1673" t="str">
            <v>HN004</v>
          </cell>
          <cell r="H1673" t="str">
            <v>Hoàng Thanh Huy</v>
          </cell>
          <cell r="I1673" t="str">
            <v>MIENBAC;WIN</v>
          </cell>
          <cell r="J1673" t="str">
            <v/>
          </cell>
          <cell r="M1673" t="str">
            <v>Villa 2-24, Khu nhà ở và trung tâm thương mại, phường Hà Cầu, quận Hà Đông, HN</v>
          </cell>
          <cell r="N1673">
            <v>60</v>
          </cell>
          <cell r="O1673" t="b">
            <v>0</v>
          </cell>
          <cell r="P1673" t="str">
            <v>C6 HÀ NỘI</v>
          </cell>
          <cell r="Q1673" t="str">
            <v>Miền Bắc</v>
          </cell>
          <cell r="R1673" t="str">
            <v>WIN</v>
          </cell>
        </row>
        <row r="1674">
          <cell r="A1674" t="str">
            <v>WIN-HNI-THO-3248</v>
          </cell>
          <cell r="B1674" t="str">
            <v>CN HÀ NỘI - CÔNG TY CỔ PHẦN DỊCH VỤ THƯƠNG MẠI TỔNG HỢP WINCOMMERCE</v>
          </cell>
          <cell r="C1674" t="str">
            <v/>
          </cell>
          <cell r="D1674" t="str">
            <v>Thành phố Hà Nội</v>
          </cell>
          <cell r="E1674" t="str">
            <v>Quận Tây Hồ</v>
          </cell>
          <cell r="G1674" t="str">
            <v>HN008</v>
          </cell>
          <cell r="H1674" t="str">
            <v>Nguyễn Minh Sơn</v>
          </cell>
          <cell r="I1674" t="str">
            <v>MIENBAC;WIN</v>
          </cell>
          <cell r="J1674" t="str">
            <v/>
          </cell>
          <cell r="M1674" t="str">
            <v>Lô số 7-628, đường Hoàng Hoa Thám, phường Bưởi, quận Tây Hồ, HN</v>
          </cell>
          <cell r="N1674">
            <v>60</v>
          </cell>
          <cell r="O1674" t="b">
            <v>0</v>
          </cell>
          <cell r="P1674" t="str">
            <v>C6 HÀ NỘI</v>
          </cell>
          <cell r="Q1674" t="str">
            <v>Miền Bắc</v>
          </cell>
          <cell r="R1674" t="str">
            <v>WIN</v>
          </cell>
        </row>
        <row r="1675">
          <cell r="A1675" t="str">
            <v>WIN-HNI-GLM-3260</v>
          </cell>
          <cell r="B1675" t="str">
            <v>CN HÀ NỘI - Wincommerce</v>
          </cell>
          <cell r="C1675" t="str">
            <v/>
          </cell>
          <cell r="D1675" t="str">
            <v>Thành phố Hà Nội</v>
          </cell>
          <cell r="E1675" t="str">
            <v>Huyện Gia Lâm</v>
          </cell>
          <cell r="G1675" t="str">
            <v>HN008</v>
          </cell>
          <cell r="H1675" t="str">
            <v>Nguyễn Minh Sơn</v>
          </cell>
          <cell r="I1675" t="str">
            <v>MIENBAC;WIN</v>
          </cell>
          <cell r="J1675" t="str">
            <v/>
          </cell>
          <cell r="M1675" t="str">
            <v>Số 135 Phố Cửu Việt 2, Thị Trấn Trâu Quỳ, Huyện Gia Lâm, HN</v>
          </cell>
          <cell r="N1675">
            <v>60</v>
          </cell>
          <cell r="O1675" t="b">
            <v>0</v>
          </cell>
          <cell r="P1675" t="str">
            <v>C6 HÀ NỘI</v>
          </cell>
          <cell r="Q1675" t="str">
            <v>Miền Bắc</v>
          </cell>
          <cell r="R1675" t="str">
            <v>WIN</v>
          </cell>
        </row>
        <row r="1676">
          <cell r="A1676" t="str">
            <v>WIN-HNI-GLM-3261</v>
          </cell>
          <cell r="B1676" t="str">
            <v>CN HÀ NỘI - CÔNG TY CỔ PHẦN DỊCH VỤ THƯƠNG MẠI TỔNG HỢP WINCOMMERCE</v>
          </cell>
          <cell r="C1676" t="str">
            <v/>
          </cell>
          <cell r="D1676" t="str">
            <v>Thành phố Hà Nội</v>
          </cell>
          <cell r="E1676" t="str">
            <v>Huyện Gia Lâm</v>
          </cell>
          <cell r="G1676" t="str">
            <v>HN008</v>
          </cell>
          <cell r="H1676" t="str">
            <v>Nguyễn Minh Sơn</v>
          </cell>
          <cell r="I1676" t="str">
            <v>MIENBAC;WIN</v>
          </cell>
          <cell r="J1676" t="str">
            <v/>
          </cell>
          <cell r="M1676" t="str">
            <v>Thôn Đào Xuyên, xã Đa Tốn, Huyện Gia Lâm, HN</v>
          </cell>
          <cell r="N1676">
            <v>60</v>
          </cell>
          <cell r="O1676" t="b">
            <v>0</v>
          </cell>
          <cell r="P1676" t="str">
            <v>C6 HÀ NỘI</v>
          </cell>
          <cell r="Q1676" t="str">
            <v>Miền Bắc</v>
          </cell>
          <cell r="R1676" t="str">
            <v>WIN</v>
          </cell>
        </row>
        <row r="1677">
          <cell r="A1677" t="str">
            <v>WIN-HNI-CGY-3264</v>
          </cell>
          <cell r="B1677" t="str">
            <v>CN HÀ NỘI - CÔNG TY CỔ PHẦN DỊCH VỤ THƯƠNG MẠI TỔNG HỢP WINCOMMERCE</v>
          </cell>
          <cell r="C1677" t="str">
            <v/>
          </cell>
          <cell r="D1677" t="str">
            <v>Thành phố Hà Nội</v>
          </cell>
          <cell r="E1677" t="str">
            <v>Quận Cầu Giấy</v>
          </cell>
          <cell r="G1677" t="str">
            <v>HN004</v>
          </cell>
          <cell r="H1677" t="str">
            <v>Hoàng Thanh Huy</v>
          </cell>
          <cell r="I1677" t="str">
            <v>MIENBAC;WIN</v>
          </cell>
          <cell r="J1677" t="str">
            <v/>
          </cell>
          <cell r="M1677" t="str">
            <v>Số 15 ngõ 259 Yên Hòa, phường Yên Hòa, quận Cầu Giấy, HN</v>
          </cell>
          <cell r="N1677">
            <v>60</v>
          </cell>
          <cell r="O1677" t="b">
            <v>0</v>
          </cell>
          <cell r="P1677" t="str">
            <v>C6 HÀ NỘI</v>
          </cell>
          <cell r="Q1677" t="str">
            <v>Miền Bắc</v>
          </cell>
          <cell r="R1677" t="str">
            <v>WIN</v>
          </cell>
        </row>
        <row r="1678">
          <cell r="A1678" t="str">
            <v>WIN-HNI-BTL-3265</v>
          </cell>
          <cell r="B1678" t="str">
            <v>CN HÀ NỘI - CÔNG TY CỔ PHẦN DỊCH VỤ THƯƠNG MẠI TỔNG HỢP WINCOMMERCE</v>
          </cell>
          <cell r="C1678" t="str">
            <v/>
          </cell>
          <cell r="D1678" t="str">
            <v>Thành phố Hà Nội</v>
          </cell>
          <cell r="E1678" t="str">
            <v>Quận Bắc Từ Liêm</v>
          </cell>
          <cell r="G1678" t="str">
            <v>HN004</v>
          </cell>
          <cell r="H1678" t="str">
            <v>Hoàng Thanh Huy</v>
          </cell>
          <cell r="I1678" t="str">
            <v>MIENBAC;WIN</v>
          </cell>
          <cell r="J1678" t="str">
            <v/>
          </cell>
          <cell r="M1678" t="str">
            <v>Tầng 1, tòa nhà N01-T4, phường Xuân Tảo, quận Bắc Từ Liêm, thành phố Hà Nội</v>
          </cell>
          <cell r="N1678">
            <v>60</v>
          </cell>
          <cell r="O1678" t="b">
            <v>0</v>
          </cell>
          <cell r="P1678" t="str">
            <v>C6 HÀ NỘI</v>
          </cell>
          <cell r="Q1678" t="str">
            <v>Miền Bắc</v>
          </cell>
          <cell r="R1678" t="str">
            <v>WIN</v>
          </cell>
        </row>
        <row r="1679">
          <cell r="A1679" t="str">
            <v>WIN-HNI-NTL-3266</v>
          </cell>
          <cell r="B1679" t="str">
            <v>CN HÀ NỘI - CÔNG TY CỔ PHẦN DỊCH VỤ THƯƠNG MẠI TỔNG HỢP WINCOMMERCE</v>
          </cell>
          <cell r="C1679" t="str">
            <v/>
          </cell>
          <cell r="D1679" t="str">
            <v>Thành phố Hà Nội</v>
          </cell>
          <cell r="E1679" t="str">
            <v>Quận Nam Từ Liêm</v>
          </cell>
          <cell r="G1679" t="str">
            <v>HN004</v>
          </cell>
          <cell r="H1679" t="str">
            <v>Hoàng Thanh Huy</v>
          </cell>
          <cell r="I1679" t="str">
            <v>MIENBAC;WIN</v>
          </cell>
          <cell r="J1679" t="str">
            <v/>
          </cell>
          <cell r="M1679" t="str">
            <v>Lô 01, tầng 1 Nhà chung cư cao tầng CT2-E tại ô đất CT2, Phường Mễ Trì, Quận Nam Từ Liêm, HN</v>
          </cell>
          <cell r="N1679">
            <v>60</v>
          </cell>
          <cell r="O1679" t="b">
            <v>0</v>
          </cell>
          <cell r="P1679" t="str">
            <v>C6 HÀ NỘI</v>
          </cell>
          <cell r="Q1679" t="str">
            <v>Miền Bắc</v>
          </cell>
          <cell r="R1679" t="str">
            <v>WIN</v>
          </cell>
        </row>
        <row r="1680">
          <cell r="A1680" t="str">
            <v>WIN-HNI-GLM-3275</v>
          </cell>
          <cell r="B1680" t="str">
            <v>CN HÀ NỘI - CÔNG TY CỔ PHẦN DỊCH VỤ THƯƠNG MẠI TỔNG HỢP WINCOMMERCE</v>
          </cell>
          <cell r="C1680" t="str">
            <v/>
          </cell>
          <cell r="D1680" t="str">
            <v>Thành phố Hà Nội</v>
          </cell>
          <cell r="E1680" t="str">
            <v>Huyện Gia Lâm</v>
          </cell>
          <cell r="G1680" t="str">
            <v>HN008</v>
          </cell>
          <cell r="H1680" t="str">
            <v>Nguyễn Minh Sơn</v>
          </cell>
          <cell r="I1680" t="str">
            <v>MIENBAC;WIN</v>
          </cell>
          <cell r="J1680" t="str">
            <v/>
          </cell>
          <cell r="M1680" t="str">
            <v>Số 254 đưởng Cổ Bi, xã Cổ Bi, huyện Gia Lâm, Hà Nội</v>
          </cell>
          <cell r="N1680">
            <v>60</v>
          </cell>
          <cell r="O1680" t="b">
            <v>0</v>
          </cell>
          <cell r="P1680" t="str">
            <v>C6 HÀ NỘI</v>
          </cell>
          <cell r="Q1680" t="str">
            <v>Miền Bắc</v>
          </cell>
          <cell r="R1680" t="str">
            <v>WIN</v>
          </cell>
        </row>
        <row r="1681">
          <cell r="A1681" t="str">
            <v>WIN-HNI-THO-3276</v>
          </cell>
          <cell r="B1681" t="str">
            <v>CN HÀ NỘI - CÔNG TY CỔ PHẦN DỊCH VỤ THƯƠNG MẠI TỔNG HỢP WINCOMMERCE</v>
          </cell>
          <cell r="C1681" t="str">
            <v/>
          </cell>
          <cell r="D1681" t="str">
            <v>Thành phố Hà Nội</v>
          </cell>
          <cell r="E1681" t="str">
            <v>Quận Tây Hồ</v>
          </cell>
          <cell r="G1681" t="str">
            <v>HN008</v>
          </cell>
          <cell r="H1681" t="str">
            <v>Nguyễn Minh Sơn</v>
          </cell>
          <cell r="I1681" t="str">
            <v>MIENBAC;WIN</v>
          </cell>
          <cell r="J1681" t="str">
            <v/>
          </cell>
          <cell r="M1681" t="str">
            <v>Số 250 đường Lạc Long Quân, phường Bưởi, quận Tây Hồ, Hà Nội</v>
          </cell>
          <cell r="N1681">
            <v>60</v>
          </cell>
          <cell r="O1681" t="b">
            <v>0</v>
          </cell>
          <cell r="P1681" t="str">
            <v>C6 HÀ NỘI</v>
          </cell>
          <cell r="Q1681" t="str">
            <v>Miền Bắc</v>
          </cell>
          <cell r="R1681" t="str">
            <v>WIN</v>
          </cell>
        </row>
        <row r="1682">
          <cell r="A1682" t="str">
            <v>WIN-HNI-DAH-3277</v>
          </cell>
          <cell r="B1682" t="str">
            <v>CN HÀ NỘI - CÔNG TY CỔ PHẦN DỊCH VỤ THƯƠNG MẠI TỔNG HỢP WINCOMMERCE</v>
          </cell>
          <cell r="C1682" t="str">
            <v/>
          </cell>
          <cell r="D1682" t="str">
            <v>Thành phố Hà Nội</v>
          </cell>
          <cell r="E1682" t="str">
            <v>Huyện Đông Anh</v>
          </cell>
          <cell r="G1682" t="str">
            <v>HN003</v>
          </cell>
          <cell r="H1682" t="str">
            <v>Nguyễn Văn Thạch</v>
          </cell>
          <cell r="I1682" t="str">
            <v>MIENBAC;WIN</v>
          </cell>
          <cell r="J1682" t="str">
            <v/>
          </cell>
          <cell r="M1682" t="str">
            <v>Xóm ngoài, Xã Uy Nỗ, Huyện Đông Anh, Hà Nội</v>
          </cell>
          <cell r="N1682">
            <v>60</v>
          </cell>
          <cell r="O1682" t="b">
            <v>0</v>
          </cell>
          <cell r="P1682" t="str">
            <v>C6 HÀ NỘI</v>
          </cell>
          <cell r="Q1682" t="str">
            <v>Miền Bắc</v>
          </cell>
          <cell r="R1682" t="str">
            <v>WIN</v>
          </cell>
        </row>
        <row r="1683">
          <cell r="A1683" t="str">
            <v>WIN-HNI-NTL-3278</v>
          </cell>
          <cell r="B1683" t="str">
            <v>CN HÀ NỘI - CÔNG TY CỔ PHẦN DỊCH VỤ THƯƠNG MẠI TỔNG HỢP WINCOMMERCE</v>
          </cell>
          <cell r="C1683" t="str">
            <v/>
          </cell>
          <cell r="D1683" t="str">
            <v>Thành phố Hà Nội</v>
          </cell>
          <cell r="E1683" t="str">
            <v>Quận Nam Từ Liêm</v>
          </cell>
          <cell r="G1683" t="str">
            <v>HN004</v>
          </cell>
          <cell r="H1683" t="str">
            <v>Hoàng Thanh Huy</v>
          </cell>
          <cell r="I1683" t="str">
            <v>MIENBAC;WIN</v>
          </cell>
          <cell r="J1683" t="str">
            <v/>
          </cell>
          <cell r="M1683" t="str">
            <v>Số 290-292 đường Nguyễn Trãi, phường Trung Văn, Quận Nam Từ Liêm, Hà Nội</v>
          </cell>
          <cell r="N1683">
            <v>60</v>
          </cell>
          <cell r="O1683" t="b">
            <v>0</v>
          </cell>
          <cell r="P1683" t="str">
            <v>C6 HÀ NỘI</v>
          </cell>
          <cell r="Q1683" t="str">
            <v>Miền Bắc</v>
          </cell>
          <cell r="R1683" t="str">
            <v>WIN</v>
          </cell>
        </row>
        <row r="1684">
          <cell r="A1684" t="str">
            <v>WIN-HNI-NTL-3279</v>
          </cell>
          <cell r="B1684" t="str">
            <v>CN HÀ NỘI - CÔNG TY CỔ PHẦN DỊCH VỤ THƯƠNG MẠI TỔNG HỢP WINCOMMERCE</v>
          </cell>
          <cell r="C1684" t="str">
            <v/>
          </cell>
          <cell r="D1684" t="str">
            <v>Thành phố Hà Nội</v>
          </cell>
          <cell r="E1684" t="str">
            <v>Quận Nam Từ Liêm</v>
          </cell>
          <cell r="G1684" t="str">
            <v>HN004</v>
          </cell>
          <cell r="H1684" t="str">
            <v>Hoàng Thanh Huy</v>
          </cell>
          <cell r="I1684" t="str">
            <v>MIENBAC;WIN</v>
          </cell>
          <cell r="J1684" t="str">
            <v/>
          </cell>
          <cell r="M1684" t="str">
            <v>Số 207 đường Lương Thế Vinh, phường Trung Văn, quận Nam Từ Liêm, Hà Nội</v>
          </cell>
          <cell r="N1684">
            <v>60</v>
          </cell>
          <cell r="O1684" t="b">
            <v>0</v>
          </cell>
          <cell r="P1684" t="str">
            <v>C6 HÀ NỘI</v>
          </cell>
          <cell r="Q1684" t="str">
            <v>Miền Bắc</v>
          </cell>
          <cell r="R1684" t="str">
            <v>WIN</v>
          </cell>
        </row>
        <row r="1685">
          <cell r="A1685" t="str">
            <v>WIN-HNI-NTL-3280</v>
          </cell>
          <cell r="B1685" t="str">
            <v>CN HÀ NỘI - CÔNG TY CỔ PHẦN DỊCH VỤ THƯƠNG MẠI TỔNG HỢP WINCOMMERCE</v>
          </cell>
          <cell r="C1685" t="str">
            <v/>
          </cell>
          <cell r="D1685" t="str">
            <v>Thành phố Hà Nội</v>
          </cell>
          <cell r="E1685" t="str">
            <v>Quận Nam Từ Liêm</v>
          </cell>
          <cell r="G1685" t="str">
            <v>HN004</v>
          </cell>
          <cell r="H1685" t="str">
            <v>Hoàng Thanh Huy</v>
          </cell>
          <cell r="I1685" t="str">
            <v>MIENBAC;WIN</v>
          </cell>
          <cell r="J1685" t="str">
            <v/>
          </cell>
          <cell r="M1685" t="str">
            <v>TDP số 5 Mễ Trì Hạ, phường Mễ Trì, quận Nam Từ Liêm, Hà Nội.</v>
          </cell>
          <cell r="N1685">
            <v>60</v>
          </cell>
          <cell r="O1685" t="b">
            <v>0</v>
          </cell>
          <cell r="P1685" t="str">
            <v>C6 HÀ NỘI</v>
          </cell>
          <cell r="Q1685" t="str">
            <v>Miền Bắc</v>
          </cell>
          <cell r="R1685" t="str">
            <v>WIN</v>
          </cell>
        </row>
        <row r="1686">
          <cell r="A1686" t="str">
            <v>WIN-HNI-TTI-3281</v>
          </cell>
          <cell r="B1686" t="str">
            <v>CN HÀ NỘI - wincommerce</v>
          </cell>
          <cell r="C1686" t="str">
            <v/>
          </cell>
          <cell r="D1686" t="str">
            <v>Thành phố Hà Nội</v>
          </cell>
          <cell r="E1686" t="str">
            <v>Huyện Thanh Trì</v>
          </cell>
          <cell r="G1686" t="str">
            <v>HN008</v>
          </cell>
          <cell r="H1686" t="str">
            <v>Nguyễn Minh Sơn</v>
          </cell>
          <cell r="I1686" t="str">
            <v>MIENBAC;WIN</v>
          </cell>
          <cell r="J1686" t="str">
            <v/>
          </cell>
          <cell r="M1686" t="str">
            <v>TT3 40-41, Xã Ngũ Hiệp, Tứ Hiệp, Thanh Trì, TP. Hà Nội</v>
          </cell>
          <cell r="N1686">
            <v>60</v>
          </cell>
          <cell r="O1686" t="b">
            <v>0</v>
          </cell>
          <cell r="P1686" t="str">
            <v>C6 HÀ NỘI</v>
          </cell>
          <cell r="Q1686" t="str">
            <v>Miền Bắc</v>
          </cell>
          <cell r="R1686" t="str">
            <v>WIN</v>
          </cell>
        </row>
        <row r="1687">
          <cell r="A1687" t="str">
            <v>WIN-HNI-DAH-3290</v>
          </cell>
          <cell r="B1687" t="str">
            <v>CN HÀ NỘI - CÔNG TY CỔ PHẦN DỊCH VỤ THƯƠNG MẠI TỔNG HỢP WINCOMMERCE</v>
          </cell>
          <cell r="C1687" t="str">
            <v/>
          </cell>
          <cell r="D1687" t="str">
            <v>Thành phố Hà Nội</v>
          </cell>
          <cell r="E1687" t="str">
            <v>Huyện Đông Anh</v>
          </cell>
          <cell r="G1687" t="str">
            <v>HN003</v>
          </cell>
          <cell r="H1687" t="str">
            <v>Nguyễn Văn Thạch</v>
          </cell>
          <cell r="I1687" t="str">
            <v>MIENBAC;WIN</v>
          </cell>
          <cell r="J1687" t="str">
            <v/>
          </cell>
          <cell r="M1687" t="str">
            <v>Số 371 Cao Lỗ, xã Uy Nỗ, huyện Đông Anh, HN</v>
          </cell>
          <cell r="N1687">
            <v>60</v>
          </cell>
          <cell r="O1687" t="b">
            <v>0</v>
          </cell>
          <cell r="P1687" t="str">
            <v>C6 HÀ NỘI</v>
          </cell>
          <cell r="Q1687" t="str">
            <v>Miền Bắc</v>
          </cell>
          <cell r="R1687" t="str">
            <v>WIN</v>
          </cell>
        </row>
        <row r="1688">
          <cell r="A1688" t="str">
            <v>WIN-HNI-TTI-3291</v>
          </cell>
          <cell r="B1688" t="str">
            <v>CN HÀ NỘI - wincommerce</v>
          </cell>
          <cell r="C1688" t="str">
            <v/>
          </cell>
          <cell r="D1688" t="str">
            <v>Thành phố Hà Nội</v>
          </cell>
          <cell r="E1688" t="str">
            <v>Huyện Thanh Trì</v>
          </cell>
          <cell r="G1688" t="str">
            <v>HN008</v>
          </cell>
          <cell r="H1688" t="str">
            <v>Nguyễn Minh Sơn</v>
          </cell>
          <cell r="I1688" t="str">
            <v>MIENBAC;WIN</v>
          </cell>
          <cell r="J1688" t="str">
            <v/>
          </cell>
          <cell r="M1688" t="str">
            <v>Số 2-NV1, xã Tân Triều, huyện Thanh Trì, Hà Nội</v>
          </cell>
          <cell r="N1688">
            <v>60</v>
          </cell>
          <cell r="O1688" t="b">
            <v>0</v>
          </cell>
          <cell r="P1688" t="str">
            <v>C6 HÀ NỘI</v>
          </cell>
          <cell r="Q1688" t="str">
            <v>Miền Bắc</v>
          </cell>
          <cell r="R1688" t="str">
            <v>WIN</v>
          </cell>
        </row>
        <row r="1689">
          <cell r="A1689" t="str">
            <v>WIN-HNI-NTL-3301</v>
          </cell>
          <cell r="B1689" t="str">
            <v>CN HÀ NỘI - CÔNG TY CỔ PHẦN DỊCH VỤ THƯƠNG MẠI TỔNG HỢP WINCOMMERCE</v>
          </cell>
          <cell r="C1689" t="str">
            <v/>
          </cell>
          <cell r="D1689" t="str">
            <v>Thành phố Hà Nội</v>
          </cell>
          <cell r="E1689" t="str">
            <v>Quận Nam Từ Liêm</v>
          </cell>
          <cell r="G1689" t="str">
            <v>HN004</v>
          </cell>
          <cell r="H1689" t="str">
            <v>Hoàng Thanh Huy</v>
          </cell>
          <cell r="I1689" t="str">
            <v>MIENBAC;WIN</v>
          </cell>
          <cell r="J1689" t="str">
            <v/>
          </cell>
          <cell r="M1689" t="str">
            <v>Tổ dân phố số 4, phường Phú Đô, quận Nam Từ Liêm, Hà Nội</v>
          </cell>
          <cell r="N1689">
            <v>60</v>
          </cell>
          <cell r="O1689" t="b">
            <v>0</v>
          </cell>
          <cell r="P1689" t="str">
            <v>C6 HÀ NỘI</v>
          </cell>
          <cell r="Q1689" t="str">
            <v>Miền Bắc</v>
          </cell>
          <cell r="R1689" t="str">
            <v>WIN</v>
          </cell>
        </row>
        <row r="1690">
          <cell r="A1690" t="str">
            <v>WIN-HNI-NTL-3303</v>
          </cell>
          <cell r="B1690" t="str">
            <v>CN HÀ NỘI - CÔNG TY CỔ PHẦN DỊCH VỤ THƯƠNG MẠI TỔNG HỢP WINCOMMERCE</v>
          </cell>
          <cell r="C1690" t="str">
            <v/>
          </cell>
          <cell r="D1690" t="str">
            <v>Thành phố Hà Nội</v>
          </cell>
          <cell r="E1690" t="str">
            <v>Quận Nam Từ Liêm</v>
          </cell>
          <cell r="G1690" t="str">
            <v>HN004</v>
          </cell>
          <cell r="H1690" t="str">
            <v>Hoàng Thanh Huy</v>
          </cell>
          <cell r="I1690" t="str">
            <v>MIENBAC;WIN</v>
          </cell>
          <cell r="J1690" t="str">
            <v/>
          </cell>
          <cell r="M1690" t="str">
            <v>BT1- Lô 8, Khu đô thị Mễ Trì Hạ, đường Mễ Trì Hạ, Phường Mễ Trì, quận Nam Từ Liêm</v>
          </cell>
          <cell r="N1690">
            <v>60</v>
          </cell>
          <cell r="O1690" t="b">
            <v>0</v>
          </cell>
          <cell r="P1690" t="str">
            <v>C6 HÀ NỘI</v>
          </cell>
          <cell r="Q1690" t="str">
            <v>Miền Bắc</v>
          </cell>
          <cell r="R1690" t="str">
            <v>WIN</v>
          </cell>
        </row>
        <row r="1691">
          <cell r="A1691" t="str">
            <v>WIN-HNI-CGY-3304</v>
          </cell>
          <cell r="B1691" t="str">
            <v>CN HÀ NỘI - CÔNG TY CỔ PHẦN DỊCH VỤ THƯƠNG MẠI TỔNG HỢP WINCOMMERCE</v>
          </cell>
          <cell r="C1691" t="str">
            <v/>
          </cell>
          <cell r="D1691" t="str">
            <v>Thành phố Hà Nội</v>
          </cell>
          <cell r="E1691" t="str">
            <v>Quận Cầu Giấy</v>
          </cell>
          <cell r="G1691" t="str">
            <v>HN004</v>
          </cell>
          <cell r="H1691" t="str">
            <v>Hoàng Thanh Huy</v>
          </cell>
          <cell r="I1691" t="str">
            <v>MIENBAC;WIN</v>
          </cell>
          <cell r="J1691" t="str">
            <v/>
          </cell>
          <cell r="M1691" t="str">
            <v>Số 217A Quan Hoa, phường Quan Hoa, Quận Cầu Giấy, Hà Nội</v>
          </cell>
          <cell r="N1691">
            <v>60</v>
          </cell>
          <cell r="O1691" t="b">
            <v>0</v>
          </cell>
          <cell r="P1691" t="str">
            <v>C6 HÀ NỘI</v>
          </cell>
          <cell r="Q1691" t="str">
            <v>Miền Bắc</v>
          </cell>
          <cell r="R1691" t="str">
            <v>WIN</v>
          </cell>
        </row>
        <row r="1692">
          <cell r="A1692" t="str">
            <v>WIN-HNI-TTI-3311</v>
          </cell>
          <cell r="B1692" t="str">
            <v>CN HÀ NỘI - wincommerce</v>
          </cell>
          <cell r="C1692" t="str">
            <v/>
          </cell>
          <cell r="D1692" t="str">
            <v>Thành phố Hà Nội</v>
          </cell>
          <cell r="E1692" t="str">
            <v>Huyện Thanh Trì</v>
          </cell>
          <cell r="G1692" t="str">
            <v>HN008</v>
          </cell>
          <cell r="H1692" t="str">
            <v>Nguyễn Minh Sơn</v>
          </cell>
          <cell r="I1692" t="str">
            <v>MIENBAC;WIN</v>
          </cell>
          <cell r="J1692" t="str">
            <v/>
          </cell>
          <cell r="M1692" t="str">
            <v>E13, đường Yên Xá, Khu đấu giá quyền sử dụng đất, xã Tân Triều, Thanh Trì, Hà Nội</v>
          </cell>
          <cell r="N1692">
            <v>60</v>
          </cell>
          <cell r="O1692" t="b">
            <v>0</v>
          </cell>
          <cell r="P1692" t="str">
            <v>C6 HÀ NỘI</v>
          </cell>
          <cell r="Q1692" t="str">
            <v>Miền Bắc</v>
          </cell>
          <cell r="R1692" t="str">
            <v>WIN</v>
          </cell>
        </row>
        <row r="1693">
          <cell r="A1693" t="str">
            <v>WIN-HNI-NTL-3312</v>
          </cell>
          <cell r="B1693" t="str">
            <v>CN HÀ NỘI - CÔNG TY CỔ PHẦN DỊCH VỤ THƯƠNG MẠI TỔNG HỢP WINCOMMERCE</v>
          </cell>
          <cell r="C1693" t="str">
            <v/>
          </cell>
          <cell r="D1693" t="str">
            <v>Thành phố Hà Nội</v>
          </cell>
          <cell r="E1693" t="str">
            <v>Quận Nam Từ Liêm</v>
          </cell>
          <cell r="G1693" t="str">
            <v>HN004</v>
          </cell>
          <cell r="H1693" t="str">
            <v>Hoàng Thanh Huy</v>
          </cell>
          <cell r="I1693" t="str">
            <v>MIENBAC;WIN</v>
          </cell>
          <cell r="J1693" t="str">
            <v/>
          </cell>
          <cell r="M1693" t="str">
            <v>Số 100, đường K2, phường Cầu Diễn, quận Nam Từ Liêm, Hà Nội</v>
          </cell>
          <cell r="N1693">
            <v>60</v>
          </cell>
          <cell r="O1693" t="b">
            <v>0</v>
          </cell>
          <cell r="P1693" t="str">
            <v>C6 HÀ NỘI</v>
          </cell>
          <cell r="Q1693" t="str">
            <v>Miền Bắc</v>
          </cell>
          <cell r="R1693" t="str">
            <v>WIN</v>
          </cell>
        </row>
        <row r="1694">
          <cell r="A1694" t="str">
            <v>WIN-HNI-TXN-3322</v>
          </cell>
          <cell r="B1694" t="str">
            <v>CN HÀ NỘI - CÔNG TY CỔ PHẦN DỊCH VỤ THƯƠNG MẠI TỔNG HỢP WINCOMMERCE</v>
          </cell>
          <cell r="C1694" t="str">
            <v/>
          </cell>
          <cell r="D1694" t="str">
            <v>Thành phố Hà Nội</v>
          </cell>
          <cell r="E1694" t="str">
            <v>Quận Thanh Xuân</v>
          </cell>
          <cell r="G1694" t="str">
            <v>HN008</v>
          </cell>
          <cell r="H1694" t="str">
            <v>Nguyễn Minh Sơn</v>
          </cell>
          <cell r="I1694" t="str">
            <v>MIENBAC;WIN</v>
          </cell>
          <cell r="J1694" t="str">
            <v/>
          </cell>
          <cell r="M1694" t="str">
            <v>Tầng 1, tòa 17T4, Tòa nhà Hapulico Complex, Số 01 phố Nguyễn Huy Tưởng, 
phường Thanh Xuân Trung, quận Thanh Xuân, thành phố Hà Nội</v>
          </cell>
          <cell r="N1694">
            <v>60</v>
          </cell>
          <cell r="O1694" t="b">
            <v>0</v>
          </cell>
          <cell r="P1694" t="str">
            <v>C6 HÀ NỘI</v>
          </cell>
          <cell r="Q1694" t="str">
            <v>Miền Bắc</v>
          </cell>
          <cell r="R1694" t="str">
            <v>WIN</v>
          </cell>
        </row>
        <row r="1695">
          <cell r="A1695" t="str">
            <v>WIN-HNI-BTL-3323</v>
          </cell>
          <cell r="B1695" t="str">
            <v>CN HÀ NỘI - wincommerce</v>
          </cell>
          <cell r="C1695" t="str">
            <v/>
          </cell>
          <cell r="D1695" t="str">
            <v>Thành phố Hà Nội</v>
          </cell>
          <cell r="E1695" t="str">
            <v>Quận Bắc Từ Liêm</v>
          </cell>
          <cell r="G1695" t="str">
            <v>HN004</v>
          </cell>
          <cell r="H1695" t="str">
            <v>Hoàng Thanh Huy</v>
          </cell>
          <cell r="I1695" t="str">
            <v>MIENBAC;WIN</v>
          </cell>
          <cell r="J1695" t="str">
            <v/>
          </cell>
          <cell r="M1695" t="str">
            <v>Số 105-107 Tân Xuân, phường Xuân Đỉnh, quận Bắc Từ Liêm, Hà Nội</v>
          </cell>
          <cell r="N1695">
            <v>60</v>
          </cell>
          <cell r="O1695" t="b">
            <v>0</v>
          </cell>
          <cell r="P1695" t="str">
            <v>C6 HÀ NỘI</v>
          </cell>
          <cell r="Q1695" t="str">
            <v>Miền Bắc</v>
          </cell>
          <cell r="R1695" t="str">
            <v>WIN</v>
          </cell>
        </row>
        <row r="1696">
          <cell r="A1696" t="str">
            <v>WIN-HNI-DAH-3324</v>
          </cell>
          <cell r="B1696" t="str">
            <v>CN HÀ NỘI - CÔNG TY CỔ PHẦN DỊCH VỤ THƯƠNG MẠI TỔNG HỢP WINCOMMERCE</v>
          </cell>
          <cell r="C1696" t="str">
            <v/>
          </cell>
          <cell r="D1696" t="str">
            <v>Thành phố Hà Nội</v>
          </cell>
          <cell r="E1696" t="str">
            <v>Huyện Đông Anh</v>
          </cell>
          <cell r="G1696" t="str">
            <v>HN003</v>
          </cell>
          <cell r="H1696" t="str">
            <v>Nguyễn Văn Thạch</v>
          </cell>
          <cell r="I1696" t="str">
            <v>MIENBAC;WIN</v>
          </cell>
          <cell r="J1696" t="str">
            <v/>
          </cell>
          <cell r="M1696" t="str">
            <v>Xóm 3, Thôn Cổ Điển, Xã Hải Bối, huyện Đông Anh, Hà Nội</v>
          </cell>
          <cell r="N1696">
            <v>60</v>
          </cell>
          <cell r="O1696" t="b">
            <v>0</v>
          </cell>
          <cell r="P1696" t="str">
            <v>C6 HÀ NỘI</v>
          </cell>
          <cell r="Q1696" t="str">
            <v>Miền Bắc</v>
          </cell>
          <cell r="R1696" t="str">
            <v>WIN</v>
          </cell>
        </row>
        <row r="1697">
          <cell r="A1697" t="str">
            <v>WIN-HNI-TTI-3337</v>
          </cell>
          <cell r="B1697" t="str">
            <v>CN HÀ NỘI - CÔNG TY CỔ PHẦN DỊCH VỤ THƯƠNG MẠI TỔNG HỢP WINCOMMERCE</v>
          </cell>
          <cell r="C1697" t="str">
            <v/>
          </cell>
          <cell r="D1697" t="str">
            <v>Thành phố Hà Nội</v>
          </cell>
          <cell r="E1697" t="str">
            <v>Huyện Thanh Trì</v>
          </cell>
          <cell r="G1697" t="str">
            <v>HN008</v>
          </cell>
          <cell r="H1697" t="str">
            <v>Nguyễn Minh Sơn</v>
          </cell>
          <cell r="I1697" t="str">
            <v>MIENBAC;WIN</v>
          </cell>
          <cell r="J1697" t="str">
            <v/>
          </cell>
          <cell r="M1697" t="str">
            <v>Số 70-72 đường Tựu Liệt, thị trấn Văn Điển, huyện Thanh Trì, Hà Nội</v>
          </cell>
          <cell r="N1697">
            <v>60</v>
          </cell>
          <cell r="O1697" t="b">
            <v>0</v>
          </cell>
          <cell r="P1697" t="str">
            <v>C6 HÀ NỘI</v>
          </cell>
          <cell r="Q1697" t="str">
            <v>Miền Bắc</v>
          </cell>
          <cell r="R1697" t="str">
            <v>WIN</v>
          </cell>
        </row>
        <row r="1698">
          <cell r="A1698" t="str">
            <v>WIN-HNI-TXN-3342</v>
          </cell>
          <cell r="B1698" t="str">
            <v>CN HÀ NỘI - CÔNG TY CỔ PHẦN DỊCH VỤ THƯƠNG MẠI TỔNG HỢP WINCOMMERCE</v>
          </cell>
          <cell r="C1698" t="str">
            <v/>
          </cell>
          <cell r="D1698" t="str">
            <v>Thành phố Hà Nội</v>
          </cell>
          <cell r="E1698" t="str">
            <v>Quận Thanh Xuân</v>
          </cell>
          <cell r="G1698" t="str">
            <v>HN008</v>
          </cell>
          <cell r="H1698" t="str">
            <v>Nguyễn Minh Sơn</v>
          </cell>
          <cell r="I1698" t="str">
            <v>MIENBAC;WIN</v>
          </cell>
          <cell r="J1698" t="str">
            <v/>
          </cell>
          <cell r="M1698" t="str">
            <v>B2 Dự án Pandora, số 53 Phố Triều Khúc, phường Thanh Xuân Bắc, quận Thanh Xuân, Hà Nội</v>
          </cell>
          <cell r="N1698">
            <v>60</v>
          </cell>
          <cell r="O1698" t="b">
            <v>0</v>
          </cell>
          <cell r="P1698" t="str">
            <v>C6 HÀ NỘI</v>
          </cell>
          <cell r="Q1698" t="str">
            <v>Miền Bắc</v>
          </cell>
          <cell r="R1698" t="str">
            <v>WIN</v>
          </cell>
        </row>
        <row r="1699">
          <cell r="A1699" t="str">
            <v>WIN-HNI-HDG-3346</v>
          </cell>
          <cell r="B1699" t="str">
            <v>CN HÀ NỘI - wincommerce</v>
          </cell>
          <cell r="C1699" t="str">
            <v/>
          </cell>
          <cell r="D1699" t="str">
            <v>Thành phố Hà Nội</v>
          </cell>
          <cell r="E1699" t="str">
            <v>Quận Hà Đông</v>
          </cell>
          <cell r="G1699" t="str">
            <v>HN004</v>
          </cell>
          <cell r="H1699" t="str">
            <v>Hoàng Thanh Huy</v>
          </cell>
          <cell r="I1699" t="str">
            <v>MIENBAC;WIN</v>
          </cell>
          <cell r="J1699" t="str">
            <v/>
          </cell>
          <cell r="M1699" t="str">
            <v>Số 204 đường Thanh Bình, phường Mộ Lao, quận Hà Đông, Hà Nội</v>
          </cell>
          <cell r="N1699">
            <v>60</v>
          </cell>
          <cell r="O1699" t="b">
            <v>0</v>
          </cell>
          <cell r="P1699" t="str">
            <v>C6 HÀ NỘI</v>
          </cell>
          <cell r="Q1699" t="str">
            <v>Miền Bắc</v>
          </cell>
          <cell r="R1699" t="str">
            <v>WIN</v>
          </cell>
        </row>
        <row r="1700">
          <cell r="A1700" t="str">
            <v>WIN-HNI-NTL-3347</v>
          </cell>
          <cell r="B1700" t="str">
            <v>CN HÀ NỘI - CÔNG TY CỔ PHẦN DỊCH VỤ THƯƠNG MẠI TỔNG HỢP WINCOMMERCE</v>
          </cell>
          <cell r="C1700" t="str">
            <v/>
          </cell>
          <cell r="D1700" t="str">
            <v>Thành phố Hà Nội</v>
          </cell>
          <cell r="E1700" t="str">
            <v>Quận Nam Từ Liêm</v>
          </cell>
          <cell r="G1700" t="str">
            <v>HN004</v>
          </cell>
          <cell r="H1700" t="str">
            <v>Hoàng Thanh Huy</v>
          </cell>
          <cell r="I1700" t="str">
            <v>MIENBAC;WIN</v>
          </cell>
          <cell r="J1700" t="str">
            <v/>
          </cell>
          <cell r="M1700" t="str">
            <v>Số 173 TDP số 4, phường Xuân Phương, quận Nam Từ Liêm, Hà Nội</v>
          </cell>
          <cell r="N1700">
            <v>60</v>
          </cell>
          <cell r="O1700" t="b">
            <v>0</v>
          </cell>
          <cell r="P1700" t="str">
            <v>C6 HÀ NỘI</v>
          </cell>
          <cell r="Q1700" t="str">
            <v>Miền Bắc</v>
          </cell>
          <cell r="R1700" t="str">
            <v>WIN</v>
          </cell>
        </row>
        <row r="1701">
          <cell r="A1701" t="str">
            <v>WIN-HNI-HBT-3350</v>
          </cell>
          <cell r="B1701" t="str">
            <v>CN HÀ NỘI - CÔNG TY CỔ PHẦN DỊCH VỤ THƯƠNG MẠI TỔNG HỢP WINCOMMERCE</v>
          </cell>
          <cell r="C1701" t="str">
            <v/>
          </cell>
          <cell r="D1701" t="str">
            <v>Thành phố Hà Nội</v>
          </cell>
          <cell r="E1701" t="str">
            <v>Quận Hai Bà Trưng</v>
          </cell>
          <cell r="G1701" t="str">
            <v>HN003</v>
          </cell>
          <cell r="H1701" t="str">
            <v>Nguyễn Văn Thạch</v>
          </cell>
          <cell r="I1701" t="str">
            <v>MIENBAC;WIN</v>
          </cell>
          <cell r="J1701" t="str">
            <v/>
          </cell>
          <cell r="M1701" t="str">
            <v>Số 777 đường Bạch Đằng, Phường Bạch Đằng, Hai Bà Trưng, Hà Nội</v>
          </cell>
          <cell r="N1701">
            <v>60</v>
          </cell>
          <cell r="O1701" t="b">
            <v>0</v>
          </cell>
          <cell r="P1701" t="str">
            <v>C6 HÀ NỘI</v>
          </cell>
          <cell r="Q1701" t="str">
            <v>Miền Bắc</v>
          </cell>
          <cell r="R1701" t="str">
            <v>WIN</v>
          </cell>
        </row>
        <row r="1702">
          <cell r="A1702" t="str">
            <v>WIN-HNI-NTL-3366</v>
          </cell>
          <cell r="B1702" t="str">
            <v>CN HÀ NỘI - CÔNG TY CỔ PHẦN DỊCH VỤ THƯƠNG MẠI TỔNG HỢP WINCOMMERCE</v>
          </cell>
          <cell r="C1702" t="str">
            <v/>
          </cell>
          <cell r="D1702" t="str">
            <v>Thành phố Hà Nội</v>
          </cell>
          <cell r="E1702" t="str">
            <v>Quận Nam Từ Liêm</v>
          </cell>
          <cell r="G1702" t="str">
            <v>HN004</v>
          </cell>
          <cell r="H1702" t="str">
            <v>Hoàng Thanh Huy</v>
          </cell>
          <cell r="I1702" t="str">
            <v>MIENBAC;WIN</v>
          </cell>
          <cell r="J1702" t="str">
            <v/>
          </cell>
          <cell r="M1702" t="str">
            <v>Lô 01, tầng 1 Nhà chung cư cao tầng CT2-E tại ô đất CT2, phường Mễ Trì, 
quận Nam Từ Liêm, thành phố Hà Nội</v>
          </cell>
          <cell r="N1702">
            <v>60</v>
          </cell>
          <cell r="O1702" t="b">
            <v>0</v>
          </cell>
          <cell r="P1702" t="str">
            <v>C6 HÀ NỘI</v>
          </cell>
          <cell r="Q1702" t="str">
            <v>Miền Bắc</v>
          </cell>
          <cell r="R1702" t="str">
            <v>WIN</v>
          </cell>
        </row>
        <row r="1703">
          <cell r="A1703" t="str">
            <v>WIN-HNI-BTL-3369</v>
          </cell>
          <cell r="B1703" t="str">
            <v>CN HÀ NỘI - wincommerce</v>
          </cell>
          <cell r="C1703" t="str">
            <v/>
          </cell>
          <cell r="D1703" t="str">
            <v>Thành phố Hà Nội</v>
          </cell>
          <cell r="E1703" t="str">
            <v>Quận Bắc Từ Liêm</v>
          </cell>
          <cell r="G1703" t="str">
            <v>HN004</v>
          </cell>
          <cell r="H1703" t="str">
            <v>Hoàng Thanh Huy</v>
          </cell>
          <cell r="I1703" t="str">
            <v>MIENBAC;WIN</v>
          </cell>
          <cell r="J1703" t="str">
            <v/>
          </cell>
          <cell r="M1703" t="str">
            <v>TDP Viên 5, phường Cổ Nhuế 2, quận Bắc Từ Liêm, HN</v>
          </cell>
          <cell r="N1703">
            <v>60</v>
          </cell>
          <cell r="O1703" t="b">
            <v>0</v>
          </cell>
          <cell r="P1703" t="str">
            <v>C6 HÀ NỘI</v>
          </cell>
          <cell r="Q1703" t="str">
            <v>Miền Bắc</v>
          </cell>
          <cell r="R1703" t="str">
            <v>WIN</v>
          </cell>
        </row>
        <row r="1704">
          <cell r="A1704" t="str">
            <v>WIN-HNI-CGY-3370</v>
          </cell>
          <cell r="B1704" t="str">
            <v>CN HÀ NỘI - CÔNG TY CỔ PHẦN DỊCH VỤ THƯƠNG MẠI TỔNG HỢP WINCOMMERCE</v>
          </cell>
          <cell r="C1704" t="str">
            <v/>
          </cell>
          <cell r="D1704" t="str">
            <v>Thành phố Hà Nội</v>
          </cell>
          <cell r="E1704" t="str">
            <v>Quận Cầu Giấy</v>
          </cell>
          <cell r="G1704" t="str">
            <v>HN004</v>
          </cell>
          <cell r="H1704" t="str">
            <v>Hoàng Thanh Huy</v>
          </cell>
          <cell r="I1704" t="str">
            <v>MIENBAC;WIN</v>
          </cell>
          <cell r="J1704" t="str">
            <v/>
          </cell>
          <cell r="M1704" t="str">
            <v>Tầng 1 Chung cư Yên Hòa Sunshine, Số 9 phố Vũ Phạm Hàm, Phường Yên Hòa, quận Cầu Giấy, Hà Nội</v>
          </cell>
          <cell r="N1704">
            <v>60</v>
          </cell>
          <cell r="O1704" t="b">
            <v>0</v>
          </cell>
          <cell r="P1704" t="str">
            <v>C6 HÀ NỘI</v>
          </cell>
          <cell r="Q1704" t="str">
            <v>Miền Bắc</v>
          </cell>
          <cell r="R1704" t="str">
            <v>WIN</v>
          </cell>
        </row>
        <row r="1705">
          <cell r="A1705" t="str">
            <v>WIN-HNI-CGY-3371</v>
          </cell>
          <cell r="B1705" t="str">
            <v>CN HÀ NỘI - CÔNG TY CỔ PHẦN DỊCH VỤ THƯƠNG MẠI TỔNG HỢP WINCOMMERCE</v>
          </cell>
          <cell r="C1705" t="str">
            <v/>
          </cell>
          <cell r="D1705" t="str">
            <v>Thành phố Hà Nội</v>
          </cell>
          <cell r="E1705" t="str">
            <v>Quận Cầu Giấy</v>
          </cell>
          <cell r="G1705" t="str">
            <v>HN004</v>
          </cell>
          <cell r="H1705" t="str">
            <v>Hoàng Thanh Huy</v>
          </cell>
          <cell r="I1705" t="str">
            <v>MIENBAC;WIN</v>
          </cell>
          <cell r="J1705" t="str">
            <v/>
          </cell>
          <cell r="M1705" t="str">
            <v>Số 23-25 đường Nguyễn Khả Trạc, phường Mai Dịch, Quận Cầu Giấy, thành phố Hà Nội</v>
          </cell>
          <cell r="N1705">
            <v>60</v>
          </cell>
          <cell r="O1705" t="b">
            <v>0</v>
          </cell>
          <cell r="P1705" t="str">
            <v>C6 HÀ NỘI</v>
          </cell>
          <cell r="Q1705" t="str">
            <v>Miền Bắc</v>
          </cell>
          <cell r="R1705" t="str">
            <v>WIN</v>
          </cell>
        </row>
        <row r="1706">
          <cell r="A1706" t="str">
            <v>WIN-HNI-NTL-3404</v>
          </cell>
          <cell r="B1706" t="str">
            <v>CN HÀ NỘI - CÔNG TY CỔ PHẦN DỊCH VỤ THƯƠNG MẠI TỔNG HỢP WINCOMMERCE</v>
          </cell>
          <cell r="C1706" t="str">
            <v/>
          </cell>
          <cell r="D1706" t="str">
            <v>Thành phố Hà Nội</v>
          </cell>
          <cell r="E1706" t="str">
            <v>Quận Nam Từ Liêm</v>
          </cell>
          <cell r="G1706" t="str">
            <v>HN004</v>
          </cell>
          <cell r="H1706" t="str">
            <v>Hoàng Thanh Huy</v>
          </cell>
          <cell r="I1706" t="str">
            <v>MIENBAC;WIN</v>
          </cell>
          <cell r="J1706" t="str">
            <v/>
          </cell>
          <cell r="M1706" t="str">
            <v>NV36, Khu đô thị mới Trung Văn, phường Trung Văn, quận Nam Từ Liêm, Hà Nội.</v>
          </cell>
          <cell r="N1706">
            <v>60</v>
          </cell>
          <cell r="O1706" t="b">
            <v>0</v>
          </cell>
          <cell r="P1706" t="str">
            <v>C6 HÀ NỘI</v>
          </cell>
          <cell r="Q1706" t="str">
            <v>Miền Bắc</v>
          </cell>
          <cell r="R1706" t="str">
            <v>WIN</v>
          </cell>
        </row>
        <row r="1707">
          <cell r="A1707" t="str">
            <v>WIN-HNI-LBN-3433</v>
          </cell>
          <cell r="B1707" t="str">
            <v>CN HÀ NỘI - CÔNG TY CỔ PHẦN DỊCH VỤ THƯƠNG MẠI TỔNG HỢP WINCOMMERCE</v>
          </cell>
          <cell r="C1707" t="str">
            <v/>
          </cell>
          <cell r="D1707" t="str">
            <v>Thành phố Hà Nội</v>
          </cell>
          <cell r="E1707" t="str">
            <v>Quận Long Biên</v>
          </cell>
          <cell r="G1707" t="str">
            <v>HN003</v>
          </cell>
          <cell r="H1707" t="str">
            <v>Nguyễn Văn Thạch</v>
          </cell>
          <cell r="I1707" t="str">
            <v>MIENBAC;WIN</v>
          </cell>
          <cell r="J1707" t="str">
            <v/>
          </cell>
          <cell r="M1707" t="str">
            <v>Số 68 Hoàng Như Tiếp, phường Bồ Đề, quận Long Biên, Hà Nội</v>
          </cell>
          <cell r="N1707">
            <v>60</v>
          </cell>
          <cell r="O1707" t="b">
            <v>0</v>
          </cell>
          <cell r="P1707" t="str">
            <v>C6 HÀ NỘI</v>
          </cell>
          <cell r="Q1707" t="str">
            <v>Miền Bắc</v>
          </cell>
          <cell r="R1707" t="str">
            <v>WIN</v>
          </cell>
        </row>
        <row r="1708">
          <cell r="A1708" t="str">
            <v>WIN-HNI-BDH-3434</v>
          </cell>
          <cell r="B1708" t="str">
            <v>CN HÀ NỘI - CÔNG TY CỔ PHẦN DỊCH VỤ THƯƠNG MẠI TỔNG HỢP WINCOMMERCE</v>
          </cell>
          <cell r="C1708" t="str">
            <v/>
          </cell>
          <cell r="D1708" t="str">
            <v>Thành phố Hà Nội</v>
          </cell>
          <cell r="E1708" t="str">
            <v>Quận Ba Đình</v>
          </cell>
          <cell r="G1708" t="str">
            <v>HN008</v>
          </cell>
          <cell r="H1708" t="str">
            <v>Nguyễn Minh Sơn</v>
          </cell>
          <cell r="I1708" t="str">
            <v>MIENBAC;WIN</v>
          </cell>
          <cell r="J1708" t="str">
            <v/>
          </cell>
          <cell r="M1708" t="str">
            <v>Số 91 Đốc Ngữ, phường Liễu Giai, quận Ba Đình, Hà Nội</v>
          </cell>
          <cell r="N1708">
            <v>60</v>
          </cell>
          <cell r="O1708" t="b">
            <v>0</v>
          </cell>
          <cell r="P1708" t="str">
            <v>C6 HÀ NỘI</v>
          </cell>
          <cell r="Q1708" t="str">
            <v>Miền Bắc</v>
          </cell>
          <cell r="R1708" t="str">
            <v>WIN</v>
          </cell>
        </row>
        <row r="1709">
          <cell r="A1709" t="str">
            <v>WIN-HNI-NTL-3446</v>
          </cell>
          <cell r="B1709" t="str">
            <v>CN HÀ NỘI - CÔNG TY CỔ PHẦN DỊCH VỤ THƯƠNG MẠI TỔNG HỢP WINCOMMERCE</v>
          </cell>
          <cell r="C1709" t="str">
            <v/>
          </cell>
          <cell r="D1709" t="str">
            <v>Thành phố Hà Nội</v>
          </cell>
          <cell r="E1709" t="str">
            <v>Quận Nam Từ Liêm</v>
          </cell>
          <cell r="G1709" t="str">
            <v>HN004</v>
          </cell>
          <cell r="H1709" t="str">
            <v>Hoàng Thanh Huy</v>
          </cell>
          <cell r="I1709" t="str">
            <v>MIENBAC;WIN</v>
          </cell>
          <cell r="J1709" t="str">
            <v/>
          </cell>
          <cell r="M1709" t="str">
            <v>Số A12-BT1, đường Lưu Hữu Phước, KĐT Mỹ Đình 2, phường Mỹ Đình 2, quận Nam Từ Liêm, Hà Nội</v>
          </cell>
          <cell r="N1709">
            <v>60</v>
          </cell>
          <cell r="O1709" t="b">
            <v>0</v>
          </cell>
          <cell r="P1709" t="str">
            <v>C6 HÀ NỘI</v>
          </cell>
          <cell r="Q1709" t="str">
            <v>Miền Bắc</v>
          </cell>
          <cell r="R1709" t="str">
            <v>WIN</v>
          </cell>
        </row>
        <row r="1710">
          <cell r="A1710" t="str">
            <v>WIN-HNI-NTL-3454</v>
          </cell>
          <cell r="B1710" t="str">
            <v>CN HÀ NỘI - CÔNG TY CỔ PHẦN DỊCH VỤ THƯƠNG MẠI TỔNG HỢP WINCOMMERCE</v>
          </cell>
          <cell r="C1710" t="str">
            <v/>
          </cell>
          <cell r="D1710" t="str">
            <v>Thành phố Hà Nội</v>
          </cell>
          <cell r="E1710" t="str">
            <v>Quận Nam Từ Liêm</v>
          </cell>
          <cell r="G1710" t="str">
            <v>HN004</v>
          </cell>
          <cell r="H1710" t="str">
            <v>Hoàng Thanh Huy</v>
          </cell>
          <cell r="I1710" t="str">
            <v>MIENBAC;WIN</v>
          </cell>
          <cell r="J1710" t="str">
            <v/>
          </cell>
          <cell r="M1710" t="str">
            <v>Tổ Dân phố Tháp, phường Đại Mỗ, Nam Từ Liêm, Hà Nội</v>
          </cell>
          <cell r="N1710">
            <v>60</v>
          </cell>
          <cell r="O1710" t="b">
            <v>0</v>
          </cell>
          <cell r="P1710" t="str">
            <v>C6 HÀ NỘI</v>
          </cell>
          <cell r="Q1710" t="str">
            <v>Miền Bắc</v>
          </cell>
          <cell r="R1710" t="str">
            <v>WIN</v>
          </cell>
        </row>
        <row r="1711">
          <cell r="A1711" t="str">
            <v>WIN-HNI-HDC-3455</v>
          </cell>
          <cell r="B1711" t="str">
            <v>CN HÀ NỘI - wincommerce</v>
          </cell>
          <cell r="C1711" t="str">
            <v/>
          </cell>
          <cell r="D1711" t="str">
            <v>Thành phố Hà Nội</v>
          </cell>
          <cell r="E1711" t="str">
            <v>Huyện Hoài Đức</v>
          </cell>
          <cell r="G1711" t="str">
            <v>HN004</v>
          </cell>
          <cell r="H1711" t="str">
            <v>Hoàng Thanh Huy</v>
          </cell>
          <cell r="I1711" t="str">
            <v>MIENBAC;WIN</v>
          </cell>
          <cell r="J1711" t="str">
            <v/>
          </cell>
          <cell r="M1711" t="str">
            <v>Tầng 1 Tòa nhà 18T1- Lô HH6 – Khu đô thị Nam An Khánh- 
xã An Khánh-huyện Hoài Đức, HN</v>
          </cell>
          <cell r="N1711">
            <v>60</v>
          </cell>
          <cell r="O1711" t="b">
            <v>0</v>
          </cell>
          <cell r="P1711" t="str">
            <v>C6 HÀ NỘI</v>
          </cell>
          <cell r="Q1711" t="str">
            <v>Miền Bắc</v>
          </cell>
          <cell r="R1711" t="str">
            <v>WIN</v>
          </cell>
        </row>
        <row r="1712">
          <cell r="A1712" t="str">
            <v>WIN-HNI-BDH-3465</v>
          </cell>
          <cell r="B1712" t="str">
            <v>CN HÀ NỘI - CÔNG TY CỔ PHẦN DỊCH VỤ THƯƠNG MẠI TỔNG HỢP WINCOMMERCE</v>
          </cell>
          <cell r="C1712" t="str">
            <v/>
          </cell>
          <cell r="D1712" t="str">
            <v>Thành phố Hà Nội</v>
          </cell>
          <cell r="E1712" t="str">
            <v>Quận Ba Đình</v>
          </cell>
          <cell r="G1712" t="str">
            <v>HN008</v>
          </cell>
          <cell r="H1712" t="str">
            <v>Nguyễn Minh Sơn</v>
          </cell>
          <cell r="I1712" t="str">
            <v>MIENBAC;WIN</v>
          </cell>
          <cell r="J1712" t="str">
            <v/>
          </cell>
          <cell r="M1712" t="str">
            <v>Tầng 1, Công trình nhà ở cao tầng tại số 671 Hoàng Hoa Thám, phường Vĩnh Phúc, quận Ba Đình, Hà Nội</v>
          </cell>
          <cell r="N1712">
            <v>60</v>
          </cell>
          <cell r="O1712" t="b">
            <v>0</v>
          </cell>
          <cell r="P1712" t="str">
            <v>C6 HÀ NỘI</v>
          </cell>
          <cell r="Q1712" t="str">
            <v>Miền Bắc</v>
          </cell>
          <cell r="R1712" t="str">
            <v>WIN</v>
          </cell>
        </row>
        <row r="1713">
          <cell r="A1713" t="str">
            <v>WIN-HNI-TTI-3466</v>
          </cell>
          <cell r="B1713" t="str">
            <v>CN HÀ NỘI - CÔNG TY CỔ PHẦN DỊCH VỤ THƯƠNG MẠI TỔNG HỢP WINCOMMERCE</v>
          </cell>
          <cell r="C1713" t="str">
            <v/>
          </cell>
          <cell r="D1713" t="str">
            <v>Thành phố Hà Nội</v>
          </cell>
          <cell r="E1713" t="str">
            <v>Huyện Thanh Trì</v>
          </cell>
          <cell r="G1713" t="str">
            <v>HN008</v>
          </cell>
          <cell r="H1713" t="str">
            <v>Nguyễn Minh Sơn</v>
          </cell>
          <cell r="I1713" t="str">
            <v>MIENBAC;WIN</v>
          </cell>
          <cell r="J1713" t="str">
            <v/>
          </cell>
          <cell r="M1713" t="str">
            <v>Tầng 1, Tổ hợp nhà ở văn phòng làm việc và dịch vụ, xã Tả Thanh Oai, huyện Thanh Trì, HN</v>
          </cell>
          <cell r="N1713">
            <v>60</v>
          </cell>
          <cell r="O1713" t="b">
            <v>0</v>
          </cell>
          <cell r="P1713" t="str">
            <v>C6 HÀ NỘI</v>
          </cell>
          <cell r="Q1713" t="str">
            <v>Miền Bắc</v>
          </cell>
          <cell r="R1713" t="str">
            <v>WIN</v>
          </cell>
        </row>
        <row r="1714">
          <cell r="A1714" t="str">
            <v>WIN-HNI-HDG-3476</v>
          </cell>
          <cell r="B1714" t="str">
            <v>CN HÀ NỘI - wincommerce</v>
          </cell>
          <cell r="C1714" t="str">
            <v/>
          </cell>
          <cell r="D1714" t="str">
            <v>Thành phố Hà Nội</v>
          </cell>
          <cell r="E1714" t="str">
            <v>Quận Hà Đông</v>
          </cell>
          <cell r="G1714" t="str">
            <v>HN004</v>
          </cell>
          <cell r="H1714" t="str">
            <v>Hoàng Thanh Huy</v>
          </cell>
          <cell r="I1714" t="str">
            <v>MIENBAC;WIN</v>
          </cell>
          <cell r="J1714" t="str">
            <v/>
          </cell>
          <cell r="M1714" t="str">
            <v>Tầng 01, chung cư CT2, Dự án Khu nhà ở xã hội Phú Lãm, Phường Phú Lãm, Quận Hà Đông, HN</v>
          </cell>
          <cell r="N1714">
            <v>60</v>
          </cell>
          <cell r="O1714" t="b">
            <v>0</v>
          </cell>
          <cell r="P1714" t="str">
            <v>C6 HÀ NỘI</v>
          </cell>
          <cell r="Q1714" t="str">
            <v>Miền Bắc</v>
          </cell>
          <cell r="R1714" t="str">
            <v>WIN</v>
          </cell>
        </row>
        <row r="1715">
          <cell r="A1715" t="str">
            <v>WIN-HNI-HMI-3477</v>
          </cell>
          <cell r="B1715" t="str">
            <v>CN HÀ NỘI - CÔNG TY CỔ PHẦN DỊCH VỤ THƯƠNG MẠI TỔNG HỢP WINCOMMERCE</v>
          </cell>
          <cell r="C1715" t="str">
            <v/>
          </cell>
          <cell r="D1715" t="str">
            <v>Thành phố Hà Nội</v>
          </cell>
          <cell r="E1715" t="str">
            <v>Quận Hoàng Mai</v>
          </cell>
          <cell r="G1715" t="str">
            <v>HN003</v>
          </cell>
          <cell r="H1715" t="str">
            <v>Nguyễn Văn Thạch</v>
          </cell>
          <cell r="I1715" t="str">
            <v>MIENBAC;WIN</v>
          </cell>
          <cell r="J1715" t="str">
            <v/>
          </cell>
          <cell r="M1715" t="str">
            <v>Số 228 đường Vĩnh Hưng, phường Vĩnh Hưng, quận Hoàng Mai, Hà Nội</v>
          </cell>
          <cell r="N1715">
            <v>60</v>
          </cell>
          <cell r="O1715" t="b">
            <v>0</v>
          </cell>
          <cell r="P1715" t="str">
            <v>C6 HÀ NỘI</v>
          </cell>
          <cell r="Q1715" t="str">
            <v>Miền Bắc</v>
          </cell>
          <cell r="R1715" t="str">
            <v>WIN</v>
          </cell>
        </row>
        <row r="1716">
          <cell r="A1716" t="str">
            <v>WIN-HNI-BTL-3478</v>
          </cell>
          <cell r="B1716" t="str">
            <v>CN HÀ NỘI - wincommerce</v>
          </cell>
          <cell r="C1716" t="str">
            <v/>
          </cell>
          <cell r="D1716" t="str">
            <v>Thành phố Hà Nội</v>
          </cell>
          <cell r="E1716" t="str">
            <v>Quận Bắc Từ Liêm</v>
          </cell>
          <cell r="G1716" t="str">
            <v>HN004</v>
          </cell>
          <cell r="H1716" t="str">
            <v>Hoàng Thanh Huy</v>
          </cell>
          <cell r="I1716" t="str">
            <v>MIENBAC;WIN</v>
          </cell>
          <cell r="J1716" t="str">
            <v/>
          </cell>
          <cell r="M1716" t="str">
            <v>Số 80 đường Kẻ Vẽ, phường Đông Ngạc, quận Bắc Từ Liêm, Hà Nội</v>
          </cell>
          <cell r="N1716">
            <v>60</v>
          </cell>
          <cell r="O1716" t="b">
            <v>0</v>
          </cell>
          <cell r="P1716" t="str">
            <v>C6 HÀ NỘI</v>
          </cell>
          <cell r="Q1716" t="str">
            <v>Miền Bắc</v>
          </cell>
          <cell r="R1716" t="str">
            <v>WIN</v>
          </cell>
        </row>
        <row r="1717">
          <cell r="A1717" t="str">
            <v>WIN-HNI-BTL-3496</v>
          </cell>
          <cell r="B1717" t="str">
            <v>CN HÀ NỘI - wincommerce</v>
          </cell>
          <cell r="C1717" t="str">
            <v/>
          </cell>
          <cell r="D1717" t="str">
            <v>Thành phố Hà Nội</v>
          </cell>
          <cell r="E1717" t="str">
            <v>Quận Bắc Từ Liêm</v>
          </cell>
          <cell r="G1717" t="str">
            <v>HN004</v>
          </cell>
          <cell r="H1717" t="str">
            <v>Hoàng Thanh Huy</v>
          </cell>
          <cell r="I1717" t="str">
            <v>MIENBAC;WIN</v>
          </cell>
          <cell r="J1717" t="str">
            <v/>
          </cell>
          <cell r="M1717" t="str">
            <v>Tầng 1, Tòa N02-T1 Khu Đoàn Ngoại Giao, phường Xuân Tảo, Quận Bắc Từ Liêm, HN</v>
          </cell>
          <cell r="N1717">
            <v>60</v>
          </cell>
          <cell r="O1717" t="b">
            <v>0</v>
          </cell>
          <cell r="P1717" t="str">
            <v>C6 HÀ NỘI</v>
          </cell>
          <cell r="Q1717" t="str">
            <v>Miền Bắc</v>
          </cell>
          <cell r="R1717" t="str">
            <v>WIN</v>
          </cell>
        </row>
        <row r="1718">
          <cell r="A1718" t="str">
            <v>WIN-HNI-HMI-3497</v>
          </cell>
          <cell r="B1718" t="str">
            <v>CN HÀ NỘI - CÔNG TY CỔ PHẦN DỊCH VỤ THƯƠNG MẠI TỔNG HỢP WINCOMMERCE</v>
          </cell>
          <cell r="C1718" t="str">
            <v/>
          </cell>
          <cell r="D1718" t="str">
            <v>Thành phố Hà Nội</v>
          </cell>
          <cell r="E1718" t="str">
            <v>Quận Hoàng Mai</v>
          </cell>
          <cell r="G1718" t="str">
            <v>HN003</v>
          </cell>
          <cell r="H1718" t="str">
            <v>Nguyễn Văn Thạch</v>
          </cell>
          <cell r="I1718" t="str">
            <v>MIENBAC;WIN</v>
          </cell>
          <cell r="J1718" t="str">
            <v/>
          </cell>
          <cell r="M1718" t="str">
            <v>Tằng 1, Tòa nhà Lilama Hà Nội, 52 Lĩnh Nam, Mai Động, Hoàng Mai, Hà Nội</v>
          </cell>
          <cell r="N1718">
            <v>60</v>
          </cell>
          <cell r="O1718" t="b">
            <v>0</v>
          </cell>
          <cell r="P1718" t="str">
            <v>C6 HÀ NỘI</v>
          </cell>
          <cell r="Q1718" t="str">
            <v>Miền Bắc</v>
          </cell>
          <cell r="R1718" t="str">
            <v>WIN</v>
          </cell>
        </row>
        <row r="1719">
          <cell r="A1719" t="str">
            <v>WIN-HNI-DAH-3499</v>
          </cell>
          <cell r="B1719" t="str">
            <v>CN HÀ NỘI - CÔNG TY CỔ PHẦN DỊCH VỤ THƯƠNG MẠI TỔNG HỢP WINCOMMERCE</v>
          </cell>
          <cell r="C1719" t="str">
            <v/>
          </cell>
          <cell r="D1719" t="str">
            <v>Thành phố Hà Nội</v>
          </cell>
          <cell r="E1719" t="str">
            <v>Huyện Đông Anh</v>
          </cell>
          <cell r="G1719" t="str">
            <v>HN003</v>
          </cell>
          <cell r="H1719" t="str">
            <v>Nguyễn Văn Thạch</v>
          </cell>
          <cell r="I1719" t="str">
            <v>MIENBAC;WIN</v>
          </cell>
          <cell r="J1719" t="str">
            <v/>
          </cell>
          <cell r="M1719" t="str">
            <v>Thôn Hà Phong, xã Liên Hà, huyện Đông Anh, Hà Nội</v>
          </cell>
          <cell r="N1719">
            <v>60</v>
          </cell>
          <cell r="O1719" t="b">
            <v>0</v>
          </cell>
          <cell r="P1719" t="str">
            <v>C6 HÀ NỘI</v>
          </cell>
          <cell r="Q1719" t="str">
            <v>Miền Bắc</v>
          </cell>
          <cell r="R1719" t="str">
            <v>WIN</v>
          </cell>
        </row>
        <row r="1720">
          <cell r="A1720" t="str">
            <v>WIN-HNI-THO-3500</v>
          </cell>
          <cell r="B1720" t="str">
            <v>CN HÀ NỘI - CÔNG TY CỔ PHẦN DỊCH VỤ THƯƠNG MẠI TỔNG HỢP WINCOMMERCE</v>
          </cell>
          <cell r="C1720" t="str">
            <v/>
          </cell>
          <cell r="D1720" t="str">
            <v>Thành phố Hà Nội</v>
          </cell>
          <cell r="E1720" t="str">
            <v>Quận Tây Hồ</v>
          </cell>
          <cell r="G1720" t="str">
            <v>HN008</v>
          </cell>
          <cell r="H1720" t="str">
            <v>Nguyễn Minh Sơn</v>
          </cell>
          <cell r="I1720" t="str">
            <v>MIENBAC;WIN</v>
          </cell>
          <cell r="J1720" t="str">
            <v/>
          </cell>
          <cell r="M1720" t="str">
            <v>Tầng 1, Chung cư cao tầng , Khu nhà cán bộ Học viện Quốc Phòng, ô đất O17-HH2,  Phường Xuân La, Quận Tây Hồ, HN</v>
          </cell>
          <cell r="N1720">
            <v>60</v>
          </cell>
          <cell r="O1720" t="b">
            <v>0</v>
          </cell>
          <cell r="P1720" t="str">
            <v>C6 HÀ NỘI</v>
          </cell>
          <cell r="Q1720" t="str">
            <v>Miền Bắc</v>
          </cell>
          <cell r="R1720" t="str">
            <v>WIN</v>
          </cell>
        </row>
        <row r="1721">
          <cell r="A1721" t="str">
            <v>WIN-HNI-TTI-3512</v>
          </cell>
          <cell r="B1721" t="str">
            <v>CN HÀ NỘI - CÔNG TY CỔ PHẦN DỊCH VỤ THƯƠNG MẠI TỔNG HỢP WINCOMMERCE</v>
          </cell>
          <cell r="C1721" t="str">
            <v/>
          </cell>
          <cell r="D1721" t="str">
            <v>Thành phố Hà Nội</v>
          </cell>
          <cell r="E1721" t="str">
            <v>Huyện Thanh Trì</v>
          </cell>
          <cell r="G1721" t="str">
            <v>HN008</v>
          </cell>
          <cell r="H1721" t="str">
            <v>Nguyễn Minh Sơn</v>
          </cell>
          <cell r="I1721" t="str">
            <v>MIENBAC;WIN</v>
          </cell>
          <cell r="J1721" t="str">
            <v/>
          </cell>
          <cell r="M1721" t="str">
            <v>Đội 5, thôn Yên Kiện, xã Ngọc Hồi, Thanh trì, HN</v>
          </cell>
          <cell r="N1721">
            <v>60</v>
          </cell>
          <cell r="O1721" t="b">
            <v>0</v>
          </cell>
          <cell r="P1721" t="str">
            <v>C6 HÀ NỘI</v>
          </cell>
          <cell r="Q1721" t="str">
            <v>Miền Bắc</v>
          </cell>
          <cell r="R1721" t="str">
            <v>WIN</v>
          </cell>
        </row>
        <row r="1722">
          <cell r="A1722" t="str">
            <v>WIN-HNI-LBN-3528</v>
          </cell>
          <cell r="B1722" t="str">
            <v>CN HÀ NỘI - CÔNG TY CỔ PHẦN DỊCH VỤ THƯƠNG MẠI TỔNG HỢP WINCOMMERCE</v>
          </cell>
          <cell r="C1722" t="str">
            <v/>
          </cell>
          <cell r="D1722" t="str">
            <v>Thành phố Hà Nội</v>
          </cell>
          <cell r="E1722" t="str">
            <v>Quận Long Biên</v>
          </cell>
          <cell r="G1722" t="str">
            <v>HN004</v>
          </cell>
          <cell r="H1722" t="str">
            <v>Hoàng Thanh Huy</v>
          </cell>
          <cell r="I1722" t="str">
            <v>MIENBAC;WIN</v>
          </cell>
          <cell r="J1722" t="str">
            <v/>
          </cell>
          <cell r="M1722" t="str">
            <v>Số 69 Bắc Cầu, phường Ngọc Thụy, quận Long Biên, Hà Nội</v>
          </cell>
          <cell r="N1722">
            <v>60</v>
          </cell>
          <cell r="O1722" t="b">
            <v>0</v>
          </cell>
          <cell r="P1722" t="str">
            <v>C6 HÀ NỘI</v>
          </cell>
          <cell r="Q1722" t="str">
            <v>Miền Bắc</v>
          </cell>
          <cell r="R1722" t="str">
            <v>WIN</v>
          </cell>
        </row>
        <row r="1723">
          <cell r="A1723" t="str">
            <v>WIN-HNI-NTL-3529</v>
          </cell>
          <cell r="B1723" t="str">
            <v>CN HÀ NỘI - CÔNG TY CỔ PHẦN DỊCH VỤ THƯƠNG MẠI TỔNG HỢP WINCOMMERCE</v>
          </cell>
          <cell r="C1723" t="str">
            <v/>
          </cell>
          <cell r="D1723" t="str">
            <v>Thành phố Hà Nội</v>
          </cell>
          <cell r="E1723" t="str">
            <v>Quận Nam Từ Liêm</v>
          </cell>
          <cell r="G1723" t="str">
            <v>HN004</v>
          </cell>
          <cell r="H1723" t="str">
            <v>Hoàng Thanh Huy</v>
          </cell>
          <cell r="I1723" t="str">
            <v>MIENBAC;WIN</v>
          </cell>
          <cell r="J1723" t="str">
            <v/>
          </cell>
          <cell r="M1723" t="str">
            <v>Tầng 1, Ô OCT2 tại Khu Chức Năng Đô thị, Phường Xuân Phương, quận Nam Từ Liêm, Hà Nội</v>
          </cell>
          <cell r="N1723">
            <v>60</v>
          </cell>
          <cell r="O1723" t="b">
            <v>0</v>
          </cell>
          <cell r="P1723" t="str">
            <v>C6 HÀ NỘI</v>
          </cell>
          <cell r="Q1723" t="str">
            <v>Miền Bắc</v>
          </cell>
          <cell r="R1723" t="str">
            <v>WIN</v>
          </cell>
        </row>
        <row r="1724">
          <cell r="A1724" t="str">
            <v>WIN-HNI-TXN-3530</v>
          </cell>
          <cell r="B1724" t="str">
            <v>CN HÀ NỘI - CÔNG TY CỔ PHẦN DỊCH VỤ THƯƠNG MẠI TỔNG HỢP WINCOMMERCE</v>
          </cell>
          <cell r="C1724" t="str">
            <v/>
          </cell>
          <cell r="D1724" t="str">
            <v>Thành phố Hà Nội</v>
          </cell>
          <cell r="E1724" t="str">
            <v>Quận Thanh Xuân</v>
          </cell>
          <cell r="G1724" t="str">
            <v>HN008</v>
          </cell>
          <cell r="H1724" t="str">
            <v>Nguyễn Minh Sơn</v>
          </cell>
          <cell r="I1724" t="str">
            <v>MIENBAC;WIN</v>
          </cell>
          <cell r="J1724" t="str">
            <v/>
          </cell>
          <cell r="M1724" t="str">
            <v>Tầng 1, Khu trung tâm thương mại – Tòa nhà Five Star Garden, số 2 Kim Giang , phường Kim Giang, quận Thanh Xuân, Hà Nội</v>
          </cell>
          <cell r="N1724">
            <v>60</v>
          </cell>
          <cell r="O1724" t="b">
            <v>0</v>
          </cell>
          <cell r="P1724" t="str">
            <v>C6 HÀ NỘI</v>
          </cell>
          <cell r="Q1724" t="str">
            <v>Miền Bắc</v>
          </cell>
          <cell r="R1724" t="str">
            <v>WIN</v>
          </cell>
        </row>
        <row r="1725">
          <cell r="A1725" t="str">
            <v>WIN-HNI-TXN-3531</v>
          </cell>
          <cell r="B1725" t="str">
            <v>CN HÀ NỘI - CÔNG TY CỔ PHẦN DỊCH VỤ THƯƠNG MẠI TỔNG HỢP WINCOMMERCE</v>
          </cell>
          <cell r="C1725" t="str">
            <v/>
          </cell>
          <cell r="D1725" t="str">
            <v>Thành phố Hà Nội</v>
          </cell>
          <cell r="E1725" t="str">
            <v>Quận Thanh Xuân</v>
          </cell>
          <cell r="G1725" t="str">
            <v>HN008</v>
          </cell>
          <cell r="H1725" t="str">
            <v>Nguyễn Minh Sơn</v>
          </cell>
          <cell r="I1725" t="str">
            <v>MIENBAC;WIN</v>
          </cell>
          <cell r="J1725" t="str">
            <v/>
          </cell>
          <cell r="M1725" t="str">
            <v>Tầng 1, Khu nhà ở kết hợp thương mại và dịch vụ, số 6 Lê Văn Thiêm, phường Thanh Xuân Trung, quận Thanh Xuân, Hà Nội</v>
          </cell>
          <cell r="N1725">
            <v>60</v>
          </cell>
          <cell r="O1725" t="b">
            <v>0</v>
          </cell>
          <cell r="P1725" t="str">
            <v>C6 HÀ NỘI</v>
          </cell>
          <cell r="Q1725" t="str">
            <v>Miền Bắc</v>
          </cell>
          <cell r="R1725" t="str">
            <v>WIN</v>
          </cell>
        </row>
        <row r="1726">
          <cell r="A1726" t="str">
            <v>WIN-HNI-BTL-3540</v>
          </cell>
          <cell r="B1726" t="str">
            <v>CN HÀ NỘI - wincommerce</v>
          </cell>
          <cell r="C1726" t="str">
            <v/>
          </cell>
          <cell r="D1726" t="str">
            <v>Thành phố Hà Nội</v>
          </cell>
          <cell r="E1726" t="str">
            <v>Quận Bắc Từ Liêm</v>
          </cell>
          <cell r="G1726" t="str">
            <v>HN004</v>
          </cell>
          <cell r="H1726" t="str">
            <v>Hoàng Thanh Huy</v>
          </cell>
          <cell r="I1726" t="str">
            <v>MIENBAC;WIN</v>
          </cell>
          <cell r="J1726" t="str">
            <v/>
          </cell>
          <cell r="M1726" t="str">
            <v>Tầng 1,tòa nhà 2A, số 136 Hồ Tùng Mậu, phường Phú Diễn, quận Bắc Từ Liêm, Hà Nội</v>
          </cell>
          <cell r="N1726">
            <v>60</v>
          </cell>
          <cell r="O1726" t="b">
            <v>0</v>
          </cell>
          <cell r="P1726" t="str">
            <v>C6 HÀ NỘI</v>
          </cell>
          <cell r="Q1726" t="str">
            <v>Miền Bắc</v>
          </cell>
          <cell r="R1726" t="str">
            <v>WIN</v>
          </cell>
        </row>
        <row r="1727">
          <cell r="A1727" t="str">
            <v>WIN-HNI-HMI-3541</v>
          </cell>
          <cell r="B1727" t="str">
            <v>CN HÀ NỘI - CÔNG TY CỔ PHẦN DỊCH VỤ THƯƠNG MẠI TỔNG HỢP WINCOMMERCE</v>
          </cell>
          <cell r="C1727" t="str">
            <v/>
          </cell>
          <cell r="D1727" t="str">
            <v>Thành phố Hà Nội</v>
          </cell>
          <cell r="E1727" t="str">
            <v>Quận Hoàng Mai</v>
          </cell>
          <cell r="G1727" t="str">
            <v>HN003</v>
          </cell>
          <cell r="H1727" t="str">
            <v>Nguyễn Văn Thạch</v>
          </cell>
          <cell r="I1727" t="str">
            <v>MIENBAC;WIN</v>
          </cell>
          <cell r="J1727" t="str">
            <v/>
          </cell>
          <cell r="M1727" t="str">
            <v>Tầng 2, SH13 và SH14 – Tháp B- tòa nhà AZ SKY –
 Lô A1/CN1 KĐT mới Định Công, phường Định Công, quận Hoàng Mai, HN</v>
          </cell>
          <cell r="N1727">
            <v>60</v>
          </cell>
          <cell r="O1727" t="b">
            <v>0</v>
          </cell>
          <cell r="P1727" t="str">
            <v>C6 HÀ NỘI</v>
          </cell>
          <cell r="Q1727" t="str">
            <v>Miền Bắc</v>
          </cell>
          <cell r="R1727" t="str">
            <v>WIN</v>
          </cell>
        </row>
        <row r="1728">
          <cell r="A1728" t="str">
            <v>WIN-HNI-HDG-3552</v>
          </cell>
          <cell r="B1728" t="str">
            <v>CN HÀ NỘI - wincommerce</v>
          </cell>
          <cell r="C1728" t="str">
            <v/>
          </cell>
          <cell r="D1728" t="str">
            <v>Thành phố Hà Nội</v>
          </cell>
          <cell r="E1728" t="str">
            <v>Quận Hà Đông</v>
          </cell>
          <cell r="G1728" t="str">
            <v>HN004</v>
          </cell>
          <cell r="H1728" t="str">
            <v>Hoàng Thanh Huy</v>
          </cell>
          <cell r="I1728" t="str">
            <v>MIENBAC;WIN</v>
          </cell>
          <cell r="J1728" t="str">
            <v/>
          </cell>
          <cell r="M1728" t="str">
            <v>TT7-7 Khu đô thị mới Văn Phú, phường Phú La, quận Hà Đông, HN</v>
          </cell>
          <cell r="N1728">
            <v>60</v>
          </cell>
          <cell r="O1728" t="b">
            <v>0</v>
          </cell>
          <cell r="P1728" t="str">
            <v>C6 HÀ NỘI</v>
          </cell>
          <cell r="Q1728" t="str">
            <v>Miền Bắc</v>
          </cell>
          <cell r="R1728" t="str">
            <v>WIN</v>
          </cell>
        </row>
        <row r="1729">
          <cell r="A1729" t="str">
            <v>WIN-HNI-LBN-3553</v>
          </cell>
          <cell r="B1729" t="str">
            <v>CN HÀ NỘI - CÔNG TY CỔ PHẦN DỊCH VỤ THƯƠNG MẠI TỔNG HỢP WINCOMMERCE</v>
          </cell>
          <cell r="C1729" t="str">
            <v/>
          </cell>
          <cell r="D1729" t="str">
            <v>Thành phố Hà Nội</v>
          </cell>
          <cell r="E1729" t="str">
            <v>Quận Long Biên</v>
          </cell>
          <cell r="G1729" t="str">
            <v>HN003</v>
          </cell>
          <cell r="H1729" t="str">
            <v>Nguyễn Văn Thạch</v>
          </cell>
          <cell r="I1729" t="str">
            <v>MIENBAC;WIN</v>
          </cell>
          <cell r="J1729" t="str">
            <v/>
          </cell>
          <cell r="M1729" t="str">
            <v>Số 42 Vũ Xuân Thiều, phường Sài Đồng, quận Long Biên, HN</v>
          </cell>
          <cell r="N1729">
            <v>60</v>
          </cell>
          <cell r="O1729" t="b">
            <v>0</v>
          </cell>
          <cell r="P1729" t="str">
            <v>C6 HÀ NỘI</v>
          </cell>
          <cell r="Q1729" t="str">
            <v>Miền Bắc</v>
          </cell>
          <cell r="R1729" t="str">
            <v>WIN</v>
          </cell>
        </row>
        <row r="1730">
          <cell r="A1730" t="str">
            <v>WIN-HNI-TTI-3554</v>
          </cell>
          <cell r="B1730" t="str">
            <v>CN HÀ NỘI - CÔNG TY CỔ PHẦN DỊCH VỤ THƯƠNG MẠI TỔNG HỢP WINCOMMERCE</v>
          </cell>
          <cell r="C1730" t="str">
            <v/>
          </cell>
          <cell r="D1730" t="str">
            <v>Thành phố Hà Nội</v>
          </cell>
          <cell r="E1730" t="str">
            <v>Huyện Thanh Trì</v>
          </cell>
          <cell r="G1730" t="str">
            <v>HN004</v>
          </cell>
          <cell r="H1730" t="str">
            <v>Hoàng Thanh Huy</v>
          </cell>
          <cell r="I1730" t="str">
            <v>MIENBAC;WIN</v>
          </cell>
          <cell r="J1730" t="str">
            <v/>
          </cell>
          <cell r="M1730" t="str">
            <v>Đội 3, thôn Lạc Thị, xã Ngọc Hồi, huyện Thanh trì, HN</v>
          </cell>
          <cell r="N1730">
            <v>60</v>
          </cell>
          <cell r="O1730" t="b">
            <v>0</v>
          </cell>
          <cell r="P1730" t="str">
            <v>C6 HÀ NỘI</v>
          </cell>
          <cell r="Q1730" t="str">
            <v>Miền Bắc</v>
          </cell>
          <cell r="R1730" t="str">
            <v>WIN</v>
          </cell>
        </row>
        <row r="1731">
          <cell r="A1731" t="str">
            <v>WIN-HNI-NTL-3555</v>
          </cell>
          <cell r="B1731" t="str">
            <v>CN HÀ NỘI - CÔNG TY CỔ PHẦN DỊCH VỤ THƯƠNG MẠI TỔNG HỢP WINCOMMERCE</v>
          </cell>
          <cell r="C1731" t="str">
            <v/>
          </cell>
          <cell r="D1731" t="str">
            <v>Thành phố Hà Nội</v>
          </cell>
          <cell r="E1731" t="str">
            <v>Quận Nam Từ Liêm</v>
          </cell>
          <cell r="G1731" t="str">
            <v>HN004</v>
          </cell>
          <cell r="H1731" t="str">
            <v>Hoàng Thanh Huy</v>
          </cell>
          <cell r="I1731" t="str">
            <v>MIENBAC;WIN</v>
          </cell>
          <cell r="J1731" t="str">
            <v/>
          </cell>
          <cell r="M1731" t="str">
            <v>Lô 4, TT19-20 Khu nhà CBNV VP TW Đảng, phường Xuân Phương, quận Nam Từ Liêm, thành phố Hà Nội</v>
          </cell>
          <cell r="N1731">
            <v>60</v>
          </cell>
          <cell r="O1731" t="b">
            <v>0</v>
          </cell>
          <cell r="P1731" t="str">
            <v>C6 HÀ NỘI</v>
          </cell>
          <cell r="Q1731" t="str">
            <v>Miền Bắc</v>
          </cell>
          <cell r="R1731" t="str">
            <v>WIN</v>
          </cell>
        </row>
        <row r="1732">
          <cell r="A1732" t="str">
            <v>WIN-HNI-HMI-3569</v>
          </cell>
          <cell r="B1732" t="str">
            <v>CN HÀ NỘI - CÔNG TY CỔ PHẦN DỊCH VỤ THƯƠNG MẠI TỔNG HỢP WINCOMMERCE</v>
          </cell>
          <cell r="C1732" t="str">
            <v/>
          </cell>
          <cell r="D1732" t="str">
            <v>Thành phố Hà Nội</v>
          </cell>
          <cell r="E1732" t="str">
            <v>Quận Hoàng Mai</v>
          </cell>
          <cell r="G1732" t="str">
            <v>HN003</v>
          </cell>
          <cell r="H1732" t="str">
            <v>Nguyễn Văn Thạch</v>
          </cell>
          <cell r="I1732" t="str">
            <v>MIENBAC;WIN</v>
          </cell>
          <cell r="J1732" t="str">
            <v/>
          </cell>
          <cell r="M1732" t="str">
            <v>359 Lĩnh Nam, phường Vĩnh Hưng, quận Hoàng Mai, tp. Hà Nội</v>
          </cell>
          <cell r="N1732">
            <v>60</v>
          </cell>
          <cell r="O1732" t="b">
            <v>0</v>
          </cell>
          <cell r="P1732" t="str">
            <v>C6 HÀ NỘI</v>
          </cell>
          <cell r="Q1732" t="str">
            <v>Miền Bắc</v>
          </cell>
          <cell r="R1732" t="str">
            <v>WIN</v>
          </cell>
        </row>
        <row r="1733">
          <cell r="A1733" t="str">
            <v>WIN-HNI-GLM-3571</v>
          </cell>
          <cell r="B1733" t="str">
            <v>CN HÀ NỘI - CÔNG TY CỔ PHẦN DỊCH VỤ THƯƠNG MẠI TỔNG HỢP WINCOMMERCE</v>
          </cell>
          <cell r="C1733" t="str">
            <v/>
          </cell>
          <cell r="D1733" t="str">
            <v>Thành phố Hà Nội</v>
          </cell>
          <cell r="E1733" t="str">
            <v>Huyện Gia Lâm</v>
          </cell>
          <cell r="G1733" t="str">
            <v>HN003</v>
          </cell>
          <cell r="H1733" t="str">
            <v>Nguyễn Văn Thạch</v>
          </cell>
          <cell r="I1733" t="str">
            <v>MIENBAC;WIN</v>
          </cell>
          <cell r="J1733" t="str">
            <v/>
          </cell>
          <cell r="M1733" t="str">
            <v>CĂN S3-01 TẦNG 1 THÁP SKY 3 (A4)  KHU CĂN HỘ VỊNH THỦY CHUNG CƯ CAO TẦNG AQUA BAY CT29-30 KDTTM VÀ DV ECOPARK VĂN GIANG HƯNG YÊN</v>
          </cell>
          <cell r="N1733">
            <v>60</v>
          </cell>
          <cell r="O1733" t="b">
            <v>0</v>
          </cell>
          <cell r="P1733" t="str">
            <v>C6 HÀ NỘI</v>
          </cell>
          <cell r="Q1733" t="str">
            <v>Miền Bắc</v>
          </cell>
          <cell r="R1733" t="str">
            <v>WIN</v>
          </cell>
        </row>
        <row r="1734">
          <cell r="A1734" t="str">
            <v>WIN-HNI-GLM-3572</v>
          </cell>
          <cell r="B1734" t="str">
            <v>CN HÀ NỘI - CÔNG TY CỔ PHẦN DỊCH VỤ THƯƠNG MẠI TỔNG HỢP WINCOMMERCE</v>
          </cell>
          <cell r="C1734" t="str">
            <v/>
          </cell>
          <cell r="D1734" t="str">
            <v>Thành phố Hà Nội</v>
          </cell>
          <cell r="E1734" t="str">
            <v>Huyện Gia Lâm</v>
          </cell>
          <cell r="G1734" t="str">
            <v>HN003</v>
          </cell>
          <cell r="H1734" t="str">
            <v>Nguyễn Văn Thạch</v>
          </cell>
          <cell r="I1734" t="str">
            <v>MIENBAC;WIN</v>
          </cell>
          <cell r="J1734" t="str">
            <v/>
          </cell>
          <cell r="M1734" t="str">
            <v>căn S1-01, tầng 1 tháp Sky 1 (b1)  khu căn hộ vịnh thủy , Ecopark xuân quan hưng yên</v>
          </cell>
          <cell r="N1734">
            <v>60</v>
          </cell>
          <cell r="O1734" t="b">
            <v>0</v>
          </cell>
          <cell r="P1734" t="str">
            <v>C6 HÀ NỘI</v>
          </cell>
          <cell r="Q1734" t="str">
            <v>Miền Bắc</v>
          </cell>
          <cell r="R1734" t="str">
            <v>WIN</v>
          </cell>
        </row>
        <row r="1735">
          <cell r="A1735" t="str">
            <v>WIN-HNI-LBN-3573</v>
          </cell>
          <cell r="B1735" t="str">
            <v>CN HÀ NỘI - CÔNG TY CỔ PHẦN DỊCH VỤ THƯƠNG MẠI TỔNG HỢP WINCOMMERCE</v>
          </cell>
          <cell r="C1735" t="str">
            <v/>
          </cell>
          <cell r="D1735" t="str">
            <v>Thành phố Hà Nội</v>
          </cell>
          <cell r="E1735" t="str">
            <v>Quận Long Biên</v>
          </cell>
          <cell r="G1735" t="str">
            <v>HN003</v>
          </cell>
          <cell r="H1735" t="str">
            <v>Nguyễn Văn Thạch</v>
          </cell>
          <cell r="I1735" t="str">
            <v>MIENBAC;WIN</v>
          </cell>
          <cell r="J1735" t="str">
            <v/>
          </cell>
          <cell r="M1735" t="str">
            <v>Số 184 Phố Bồ Đề, tổ 12, phường Bồ Đề, quận Long Biên, HN</v>
          </cell>
          <cell r="N1735">
            <v>60</v>
          </cell>
          <cell r="O1735" t="b">
            <v>0</v>
          </cell>
          <cell r="P1735" t="str">
            <v>C6 HÀ NỘI</v>
          </cell>
          <cell r="Q1735" t="str">
            <v>Miền Bắc</v>
          </cell>
          <cell r="R1735" t="str">
            <v>WIN</v>
          </cell>
        </row>
        <row r="1736">
          <cell r="A1736" t="str">
            <v>WIN-HNI-HMI-3583</v>
          </cell>
          <cell r="B1736" t="str">
            <v>CN HÀ NỘI - CÔNG TY CỔ PHẦN DỊCH VỤ THƯƠNG MẠI TỔNG HỢP WINCOMMERCE</v>
          </cell>
          <cell r="C1736" t="str">
            <v/>
          </cell>
          <cell r="D1736" t="str">
            <v>Thành phố Hà Nội</v>
          </cell>
          <cell r="E1736" t="str">
            <v>Quận Hoàng Mai</v>
          </cell>
          <cell r="G1736" t="str">
            <v>HN003</v>
          </cell>
          <cell r="H1736" t="str">
            <v>Nguyễn Văn Thạch</v>
          </cell>
          <cell r="I1736" t="str">
            <v>MIENBAC;WIN</v>
          </cell>
          <cell r="J1736" t="str">
            <v/>
          </cell>
          <cell r="M1736" t="str">
            <v>ô 2, Khu Hoàng Liệt, ngõ 2 Hoàng Liệt, phường Hoàng Liệt, quận Hoàng Mai, Hà Nội</v>
          </cell>
          <cell r="N1736">
            <v>60</v>
          </cell>
          <cell r="O1736" t="b">
            <v>0</v>
          </cell>
          <cell r="P1736" t="str">
            <v>C6 HÀ NỘI</v>
          </cell>
          <cell r="Q1736" t="str">
            <v>Miền Bắc</v>
          </cell>
          <cell r="R1736" t="str">
            <v>WIN</v>
          </cell>
        </row>
        <row r="1737">
          <cell r="A1737" t="str">
            <v>WIN-HNI-BTL-3599</v>
          </cell>
          <cell r="B1737" t="str">
            <v>CN HÀ NỘI - wincommerce</v>
          </cell>
          <cell r="C1737" t="str">
            <v/>
          </cell>
          <cell r="D1737" t="str">
            <v>Thành phố Hà Nội</v>
          </cell>
          <cell r="E1737" t="str">
            <v>Quận Bắc Từ Liêm</v>
          </cell>
          <cell r="G1737" t="str">
            <v>HN004</v>
          </cell>
          <cell r="H1737" t="str">
            <v>Hoàng Thanh Huy</v>
          </cell>
          <cell r="I1737" t="str">
            <v>MIENBAC;WIN</v>
          </cell>
          <cell r="J1737" t="str">
            <v/>
          </cell>
          <cell r="M1737" t="str">
            <v>Số 6 Phố Viên, phường Cổ Nhuế 2, quận Bắc Từ Liêm, Hà Nội</v>
          </cell>
          <cell r="N1737">
            <v>60</v>
          </cell>
          <cell r="O1737" t="b">
            <v>0</v>
          </cell>
          <cell r="P1737" t="str">
            <v>C6 HÀ NỘI</v>
          </cell>
          <cell r="Q1737" t="str">
            <v>Miền Bắc</v>
          </cell>
          <cell r="R1737" t="str">
            <v>WIN</v>
          </cell>
        </row>
        <row r="1738">
          <cell r="A1738" t="str">
            <v>WIN-HNI-HDG-3601</v>
          </cell>
          <cell r="B1738" t="str">
            <v>CN HÀ NỘI - wincommerce</v>
          </cell>
          <cell r="C1738" t="str">
            <v/>
          </cell>
          <cell r="D1738" t="str">
            <v>Thành phố Hà Nội</v>
          </cell>
          <cell r="E1738" t="str">
            <v>Quận Hà Đông</v>
          </cell>
          <cell r="G1738" t="str">
            <v>HN004</v>
          </cell>
          <cell r="H1738" t="str">
            <v>Hoàng Thanh Huy</v>
          </cell>
          <cell r="I1738" t="str">
            <v>MIENBAC;WIN</v>
          </cell>
          <cell r="J1738" t="str">
            <v/>
          </cell>
          <cell r="M1738" t="str">
            <v>Tầng 1, tòa nhà Sông Đà-Hà Đông, số 110 Trần Phú,Phường Mộ Lao, quận Hà Đông, HN</v>
          </cell>
          <cell r="N1738">
            <v>60</v>
          </cell>
          <cell r="O1738" t="b">
            <v>0</v>
          </cell>
          <cell r="P1738" t="str">
            <v>C6 HÀ NỘI</v>
          </cell>
          <cell r="Q1738" t="str">
            <v>Miền Bắc</v>
          </cell>
          <cell r="R1738" t="str">
            <v>WIN</v>
          </cell>
        </row>
        <row r="1739">
          <cell r="A1739" t="str">
            <v>WIN-HNI-DDA-3608</v>
          </cell>
          <cell r="B1739" t="str">
            <v>CN HÀ NỘI - CÔNG TY CỔ PHẦN DỊCH VỤ THƯƠNG MẠI TỔNG HỢP WINCOMMERCE</v>
          </cell>
          <cell r="C1739" t="str">
            <v/>
          </cell>
          <cell r="D1739" t="str">
            <v>Thành phố Hà Nội</v>
          </cell>
          <cell r="E1739" t="str">
            <v>Quận Đống Đa</v>
          </cell>
          <cell r="G1739" t="str">
            <v>HN003</v>
          </cell>
          <cell r="H1739" t="str">
            <v>Nguyễn Văn Thạch</v>
          </cell>
          <cell r="I1739" t="str">
            <v>MIENBAC;WIN</v>
          </cell>
          <cell r="J1739" t="str">
            <v/>
          </cell>
          <cell r="M1739" t="str">
            <v>Tầng 1, tháp B, HongKong Tower, 243A Đê La Thành, phường Láng Thượng, quận Đống Đa, HN</v>
          </cell>
          <cell r="N1739">
            <v>60</v>
          </cell>
          <cell r="O1739" t="b">
            <v>0</v>
          </cell>
          <cell r="P1739" t="str">
            <v>C6 HÀ NỘI</v>
          </cell>
          <cell r="Q1739" t="str">
            <v>Miền Bắc</v>
          </cell>
          <cell r="R1739" t="str">
            <v>WIN</v>
          </cell>
        </row>
        <row r="1740">
          <cell r="A1740" t="str">
            <v>WIN-HNI-HDG-3609</v>
          </cell>
          <cell r="B1740" t="str">
            <v>CN HÀ NỘI - wincommerce</v>
          </cell>
          <cell r="C1740" t="str">
            <v/>
          </cell>
          <cell r="D1740" t="str">
            <v>Thành phố Hà Nội</v>
          </cell>
          <cell r="E1740" t="str">
            <v>Quận Hà Đông</v>
          </cell>
          <cell r="G1740" t="str">
            <v>HN004</v>
          </cell>
          <cell r="H1740" t="str">
            <v>Hoàng Thanh Huy</v>
          </cell>
          <cell r="I1740" t="str">
            <v>MIENBAC;WIN</v>
          </cell>
          <cell r="J1740" t="str">
            <v/>
          </cell>
          <cell r="M1740" t="str">
            <v>Số 156 , tổ 7, phường Phú Lãm, quận Hà Đông, HN</v>
          </cell>
          <cell r="N1740">
            <v>60</v>
          </cell>
          <cell r="O1740" t="b">
            <v>0</v>
          </cell>
          <cell r="P1740" t="str">
            <v>C6 HÀ NỘI</v>
          </cell>
          <cell r="Q1740" t="str">
            <v>Miền Bắc</v>
          </cell>
          <cell r="R1740" t="str">
            <v>WIN</v>
          </cell>
        </row>
        <row r="1741">
          <cell r="A1741" t="str">
            <v>WIN-HNI-DAH-3617</v>
          </cell>
          <cell r="B1741" t="str">
            <v>CN HÀ NỘI - CÔNG TY CỔ PHẦN DỊCH VỤ THƯƠNG MẠI TỔNG HỢP WINCOMMERCE</v>
          </cell>
          <cell r="C1741" t="str">
            <v/>
          </cell>
          <cell r="D1741" t="str">
            <v>Thành phố Hà Nội</v>
          </cell>
          <cell r="E1741" t="str">
            <v>Huyện Đông Anh</v>
          </cell>
          <cell r="G1741" t="str">
            <v>HN004</v>
          </cell>
          <cell r="H1741" t="str">
            <v>Hoàng Thanh Huy</v>
          </cell>
          <cell r="I1741" t="str">
            <v>MIENBAC;WIN</v>
          </cell>
          <cell r="J1741" t="str">
            <v/>
          </cell>
          <cell r="M1741" t="str">
            <v>Phố Vân Trì, xã Vân Nội, huyện Đông Anh, HN</v>
          </cell>
          <cell r="N1741">
            <v>60</v>
          </cell>
          <cell r="O1741" t="b">
            <v>0</v>
          </cell>
          <cell r="P1741" t="str">
            <v>C6 HÀ NỘI</v>
          </cell>
          <cell r="Q1741" t="str">
            <v>Miền Bắc</v>
          </cell>
          <cell r="R1741" t="str">
            <v>WIN</v>
          </cell>
        </row>
        <row r="1742">
          <cell r="A1742" t="str">
            <v>WIN-HNI-CGY-3618</v>
          </cell>
          <cell r="B1742" t="str">
            <v>CN HÀ NỘI - CÔNG TY CỔ PHẦN DỊCH VỤ THƯƠNG MẠI TỔNG HỢP WINCOMMERCE</v>
          </cell>
          <cell r="C1742" t="str">
            <v/>
          </cell>
          <cell r="D1742" t="str">
            <v>Thành phố Hà Nội</v>
          </cell>
          <cell r="E1742" t="str">
            <v>Quận Cầu Giấy</v>
          </cell>
          <cell r="G1742" t="str">
            <v>HN004</v>
          </cell>
          <cell r="H1742" t="str">
            <v>Hoàng Thanh Huy</v>
          </cell>
          <cell r="I1742" t="str">
            <v>MIENBAC;WIN</v>
          </cell>
          <cell r="J1742" t="str">
            <v/>
          </cell>
          <cell r="M1742" t="str">
            <v>Tầng 1, tòa CT1, khu nhà ở E4, khu đô thị mới Yên Hòa, phường Yên Hòa, quận Cầu Giấy, HN</v>
          </cell>
          <cell r="N1742">
            <v>60</v>
          </cell>
          <cell r="O1742" t="b">
            <v>0</v>
          </cell>
          <cell r="P1742" t="str">
            <v>C6 HÀ NỘI</v>
          </cell>
          <cell r="Q1742" t="str">
            <v>Miền Bắc</v>
          </cell>
          <cell r="R1742" t="str">
            <v>WIN</v>
          </cell>
        </row>
        <row r="1743">
          <cell r="A1743" t="str">
            <v>WIN-HNI-NTL-3622</v>
          </cell>
          <cell r="B1743" t="str">
            <v>CN HÀ NỘI - CÔNG TY CỔ PHẦN DỊCH VỤ THƯƠNG MẠI TỔNG HỢP WINCOMMERCE</v>
          </cell>
          <cell r="C1743" t="str">
            <v/>
          </cell>
          <cell r="D1743" t="str">
            <v>Thành phố Hà Nội</v>
          </cell>
          <cell r="E1743" t="str">
            <v>Quận Nam Từ Liêm</v>
          </cell>
          <cell r="G1743" t="str">
            <v>HN004</v>
          </cell>
          <cell r="H1743" t="str">
            <v>Hoàng Thanh Huy</v>
          </cell>
          <cell r="I1743" t="str">
            <v>MIENBAC;WIN</v>
          </cell>
          <cell r="J1743" t="str">
            <v/>
          </cell>
          <cell r="M1743" t="str">
            <v>Số 299, TDP Chợ, phường Đại Mỗ, quận Nam Từ Liêm , Hà Nội</v>
          </cell>
          <cell r="N1743">
            <v>60</v>
          </cell>
          <cell r="O1743" t="b">
            <v>0</v>
          </cell>
          <cell r="P1743" t="str">
            <v>C6 HÀ NỘI</v>
          </cell>
          <cell r="Q1743" t="str">
            <v>Miền Bắc</v>
          </cell>
          <cell r="R1743" t="str">
            <v>WIN</v>
          </cell>
        </row>
        <row r="1744">
          <cell r="A1744" t="str">
            <v>WIN-HNI-HDG-3623</v>
          </cell>
          <cell r="B1744" t="str">
            <v>CN HÀ NỘI - wincommerce</v>
          </cell>
          <cell r="C1744" t="str">
            <v/>
          </cell>
          <cell r="D1744" t="str">
            <v>Thành phố Hà Nội</v>
          </cell>
          <cell r="E1744" t="str">
            <v>Quận Hà Đông</v>
          </cell>
          <cell r="G1744" t="str">
            <v>HN004</v>
          </cell>
          <cell r="H1744" t="str">
            <v>Hoàng Thanh Huy</v>
          </cell>
          <cell r="I1744" t="str">
            <v>MIENBAC;WIN</v>
          </cell>
          <cell r="J1744" t="str">
            <v/>
          </cell>
          <cell r="M1744" t="str">
            <v>Số nhà 01, phố Phúc Thịnh,tổ dân phố 16 , phường Kiến Hưng, quận Hà Đông , HN</v>
          </cell>
          <cell r="N1744">
            <v>60</v>
          </cell>
          <cell r="O1744" t="b">
            <v>0</v>
          </cell>
          <cell r="P1744" t="str">
            <v>C6 HÀ NỘI</v>
          </cell>
          <cell r="Q1744" t="str">
            <v>Miền Bắc</v>
          </cell>
          <cell r="R1744" t="str">
            <v>WIN</v>
          </cell>
        </row>
        <row r="1745">
          <cell r="A1745" t="str">
            <v>WIN-HNI-NTL-3625</v>
          </cell>
          <cell r="B1745" t="str">
            <v>CN HÀ NỘI - CÔNG TY CỔ PHẦN DỊCH VỤ THƯƠNG MẠI TỔNG HỢP WINCOMMERCE</v>
          </cell>
          <cell r="C1745" t="str">
            <v/>
          </cell>
          <cell r="D1745" t="str">
            <v>Thành phố Hà Nội</v>
          </cell>
          <cell r="E1745" t="str">
            <v>Quận Nam Từ Liêm</v>
          </cell>
          <cell r="G1745" t="str">
            <v>HN004</v>
          </cell>
          <cell r="H1745" t="str">
            <v>Hoàng Thanh Huy</v>
          </cell>
          <cell r="I1745" t="str">
            <v>MIENBAC;WIN</v>
          </cell>
          <cell r="J1745" t="str">
            <v/>
          </cell>
          <cell r="M1745" t="str">
            <v>Tầng 1, Tòa nhà CT3, Khu đô thị mới Trung Văn, phường Trung Văn, quận Nam Từ Liêm, Hà Nội</v>
          </cell>
          <cell r="N1745">
            <v>60</v>
          </cell>
          <cell r="O1745" t="b">
            <v>0</v>
          </cell>
          <cell r="P1745" t="str">
            <v>C6 HÀ NỘI</v>
          </cell>
          <cell r="Q1745" t="str">
            <v>Miền Bắc</v>
          </cell>
          <cell r="R1745" t="str">
            <v>WIN</v>
          </cell>
        </row>
        <row r="1746">
          <cell r="A1746" t="str">
            <v>WIN-HNI-HDC-3639</v>
          </cell>
          <cell r="B1746" t="str">
            <v>CN HÀ NỘI - wincommerce</v>
          </cell>
          <cell r="C1746" t="str">
            <v/>
          </cell>
          <cell r="D1746" t="str">
            <v>Thành phố Hà Nội</v>
          </cell>
          <cell r="E1746" t="str">
            <v>Huyện Hoài Đức</v>
          </cell>
          <cell r="G1746" t="str">
            <v>HN004</v>
          </cell>
          <cell r="H1746" t="str">
            <v>Hoàng Thanh Huy</v>
          </cell>
          <cell r="I1746" t="str">
            <v>MIENBAC;WIN</v>
          </cell>
          <cell r="J1746" t="str">
            <v/>
          </cell>
          <cell r="M1746" t="str">
            <v>Tầng 1, Toà TV-Tower , Xã Đức Thượng, huyện Hoài Đức, HN</v>
          </cell>
          <cell r="N1746">
            <v>60</v>
          </cell>
          <cell r="O1746" t="b">
            <v>0</v>
          </cell>
          <cell r="P1746" t="str">
            <v>C6 HÀ NỘI</v>
          </cell>
          <cell r="Q1746" t="str">
            <v>Miền Bắc</v>
          </cell>
          <cell r="R1746" t="str">
            <v>WIN</v>
          </cell>
        </row>
        <row r="1747">
          <cell r="A1747" t="str">
            <v>WIN-HNI-HBT-3641</v>
          </cell>
          <cell r="B1747" t="str">
            <v>CN HÀ NỘI - CÔNG TY CỔ PHẦN DỊCH VỤ THƯƠNG MẠI TỔNG HỢP WINCOMMERCE</v>
          </cell>
          <cell r="C1747" t="str">
            <v/>
          </cell>
          <cell r="D1747" t="str">
            <v>Thành phố Hà Nội</v>
          </cell>
          <cell r="E1747" t="str">
            <v>Quận Hai Bà Trưng</v>
          </cell>
          <cell r="G1747" t="str">
            <v>HN003</v>
          </cell>
          <cell r="H1747" t="str">
            <v>Nguyễn Văn Thạch</v>
          </cell>
          <cell r="I1747" t="str">
            <v>MIENBAC;WIN</v>
          </cell>
          <cell r="J1747" t="str">
            <v/>
          </cell>
          <cell r="M1747" t="str">
            <v>Số 25 phố Lãng Yên, phường Thanh Lương, quận Hai Bà Trưng, HN</v>
          </cell>
          <cell r="N1747">
            <v>60</v>
          </cell>
          <cell r="O1747" t="b">
            <v>0</v>
          </cell>
          <cell r="P1747" t="str">
            <v>C6 HÀ NỘI</v>
          </cell>
          <cell r="Q1747" t="str">
            <v>Miền Bắc</v>
          </cell>
          <cell r="R1747" t="str">
            <v>WIN</v>
          </cell>
        </row>
        <row r="1748">
          <cell r="A1748" t="str">
            <v>WIN-HNI-BTL-3649</v>
          </cell>
          <cell r="B1748" t="str">
            <v>CN HÀ NỘI - wincommerce</v>
          </cell>
          <cell r="C1748" t="str">
            <v/>
          </cell>
          <cell r="D1748" t="str">
            <v>Thành phố Hà Nội</v>
          </cell>
          <cell r="E1748" t="str">
            <v>Quận Bắc Từ Liêm</v>
          </cell>
          <cell r="G1748" t="str">
            <v>HN004</v>
          </cell>
          <cell r="H1748" t="str">
            <v>Hoàng Thanh Huy</v>
          </cell>
          <cell r="I1748" t="str">
            <v>MIENBAC;WIN</v>
          </cell>
          <cell r="J1748" t="str">
            <v/>
          </cell>
          <cell r="M1748" t="str">
            <v>36 Đức Thắng, phường Đức Thắng, quận Bắc Từ Liêm, Hà Nội</v>
          </cell>
          <cell r="N1748">
            <v>60</v>
          </cell>
          <cell r="O1748" t="b">
            <v>0</v>
          </cell>
          <cell r="P1748" t="str">
            <v>C6 HÀ NỘI</v>
          </cell>
          <cell r="Q1748" t="str">
            <v>Miền Bắc</v>
          </cell>
          <cell r="R1748" t="str">
            <v>WIN</v>
          </cell>
        </row>
        <row r="1749">
          <cell r="A1749" t="str">
            <v>WIN-HNI-LBN-3651</v>
          </cell>
          <cell r="B1749" t="str">
            <v>CN HÀ NỘI - CÔNG TY CỔ PHẦN DỊCH VỤ THƯƠNG MẠI TỔNG HỢP WINCOMMERCE</v>
          </cell>
          <cell r="C1749" t="str">
            <v/>
          </cell>
          <cell r="D1749" t="str">
            <v>Thành phố Hà Nội</v>
          </cell>
          <cell r="E1749" t="str">
            <v>Quận Long Biên</v>
          </cell>
          <cell r="G1749" t="str">
            <v>HN003</v>
          </cell>
          <cell r="H1749" t="str">
            <v>Nguyễn Văn Thạch</v>
          </cell>
          <cell r="I1749" t="str">
            <v>MIENBAC;WIN</v>
          </cell>
          <cell r="J1749" t="str">
            <v/>
          </cell>
          <cell r="M1749" t="str">
            <v>Số 1 tổ 7, Phường Phúc Lợi, quận Long Biên, Hà Nội</v>
          </cell>
          <cell r="N1749">
            <v>60</v>
          </cell>
          <cell r="O1749" t="b">
            <v>0</v>
          </cell>
          <cell r="P1749" t="str">
            <v>C6 HÀ NỘI</v>
          </cell>
          <cell r="Q1749" t="str">
            <v>Miền Bắc</v>
          </cell>
          <cell r="R1749" t="str">
            <v>WIN</v>
          </cell>
        </row>
        <row r="1750">
          <cell r="A1750" t="str">
            <v>WIN-HNI-LBN-3652</v>
          </cell>
          <cell r="B1750" t="str">
            <v>CN HÀ NỘI - CÔNG TY CỔ PHẦN DỊCH VỤ THƯƠNG MẠI TỔNG HỢP WINCOMMERCE</v>
          </cell>
          <cell r="C1750" t="str">
            <v/>
          </cell>
          <cell r="D1750" t="str">
            <v>Thành phố Hà Nội</v>
          </cell>
          <cell r="E1750" t="str">
            <v>Quận Long Biên</v>
          </cell>
          <cell r="G1750" t="str">
            <v>HN003</v>
          </cell>
          <cell r="H1750" t="str">
            <v>Nguyễn Văn Thạch</v>
          </cell>
          <cell r="I1750" t="str">
            <v>MIENBAC;WIN</v>
          </cell>
          <cell r="J1750" t="str">
            <v/>
          </cell>
          <cell r="M1750" t="str">
            <v>DV01 , Nhà CT1, khu nhà Thạch Bàn, phường Thạch Bàn, quận Long Biên, HN</v>
          </cell>
          <cell r="N1750">
            <v>60</v>
          </cell>
          <cell r="O1750" t="b">
            <v>0</v>
          </cell>
          <cell r="P1750" t="str">
            <v>C6 HÀ NỘI</v>
          </cell>
          <cell r="Q1750" t="str">
            <v>Miền Bắc</v>
          </cell>
          <cell r="R1750" t="str">
            <v>WIN</v>
          </cell>
        </row>
        <row r="1751">
          <cell r="A1751" t="str">
            <v>WIN-HNI-NTL-3653</v>
          </cell>
          <cell r="B1751" t="str">
            <v>CN HÀ NỘI - CÔNG TY CỔ PHẦN DỊCH VỤ THƯƠNG MẠI TỔNG HỢP WINCOMMERCE</v>
          </cell>
          <cell r="C1751" t="str">
            <v/>
          </cell>
          <cell r="D1751" t="str">
            <v>Thành phố Hà Nội</v>
          </cell>
          <cell r="E1751" t="str">
            <v>Quận Nam Từ Liêm</v>
          </cell>
          <cell r="G1751" t="str">
            <v>HN004</v>
          </cell>
          <cell r="H1751" t="str">
            <v>Hoàng Thanh Huy</v>
          </cell>
          <cell r="I1751" t="str">
            <v>MIENBAC;WIN</v>
          </cell>
          <cell r="J1751" t="str">
            <v/>
          </cell>
          <cell r="M1751" t="str">
            <v>Tầng 1, CT1, Mỹ Đình Plaza 2, phường Mỹ Đình 2, quận Nam Từ Liêm, Hà Nội</v>
          </cell>
          <cell r="N1751">
            <v>60</v>
          </cell>
          <cell r="O1751" t="b">
            <v>0</v>
          </cell>
          <cell r="P1751" t="str">
            <v>C6 HÀ NỘI</v>
          </cell>
          <cell r="Q1751" t="str">
            <v>Miền Bắc</v>
          </cell>
          <cell r="R1751" t="str">
            <v>WIN</v>
          </cell>
        </row>
        <row r="1752">
          <cell r="A1752" t="str">
            <v>WIN-HNI-GLM-3659</v>
          </cell>
          <cell r="B1752" t="str">
            <v>CN HÀ NỘI - CÔNG TY CỔ PHẦN DỊCH VỤ THƯƠNG MẠI TỔNG HỢP WINCOMMERCE</v>
          </cell>
          <cell r="C1752" t="str">
            <v/>
          </cell>
          <cell r="D1752" t="str">
            <v>Thành phố Hà Nội</v>
          </cell>
          <cell r="E1752" t="str">
            <v>Huyện Gia Lâm</v>
          </cell>
          <cell r="G1752" t="str">
            <v>HN008</v>
          </cell>
          <cell r="H1752" t="str">
            <v>Nguyễn Minh Sơn</v>
          </cell>
          <cell r="I1752" t="str">
            <v>MIENBAC;WIN</v>
          </cell>
          <cell r="J1752" t="str">
            <v/>
          </cell>
          <cell r="M1752" t="str">
            <v>Xóm 8, Ninh Hiệp, Huyện Gia Lâm, TP Hà Nội</v>
          </cell>
          <cell r="N1752">
            <v>60</v>
          </cell>
          <cell r="O1752" t="b">
            <v>0</v>
          </cell>
          <cell r="P1752" t="str">
            <v>C6 HÀ NỘI</v>
          </cell>
          <cell r="Q1752" t="str">
            <v>Miền Bắc</v>
          </cell>
          <cell r="R1752" t="str">
            <v>WIN</v>
          </cell>
        </row>
        <row r="1753">
          <cell r="A1753" t="str">
            <v>WIN-HNI-TOI-3679</v>
          </cell>
          <cell r="B1753" t="str">
            <v>CN HÀ NỘI - wincommerce</v>
          </cell>
          <cell r="C1753" t="str">
            <v/>
          </cell>
          <cell r="D1753" t="str">
            <v>Thành phố Hà Nội</v>
          </cell>
          <cell r="E1753" t="str">
            <v>Huyện Thanh Oai</v>
          </cell>
          <cell r="G1753" t="str">
            <v>HN008</v>
          </cell>
          <cell r="H1753" t="str">
            <v>Nguyễn Minh Sơn</v>
          </cell>
          <cell r="I1753" t="str">
            <v>MIENBAC;WIN</v>
          </cell>
          <cell r="J1753" t="str">
            <v/>
          </cell>
          <cell r="M1753" t="str">
            <v>"Kiot 60-62, Tầng 1, Toà B1.4-HH01C, KĐT Thanh Hà-Cienco 5, xã Cự Khê, 
huyện Thanh Oai, Hà Nội"</v>
          </cell>
          <cell r="N1753">
            <v>60</v>
          </cell>
          <cell r="O1753" t="b">
            <v>0</v>
          </cell>
          <cell r="P1753" t="str">
            <v>C6 HÀ NỘI</v>
          </cell>
          <cell r="Q1753" t="str">
            <v>Miền Bắc</v>
          </cell>
          <cell r="R1753" t="str">
            <v>WIN</v>
          </cell>
        </row>
        <row r="1754">
          <cell r="A1754" t="str">
            <v>WIN-HNI-NTL-3682</v>
          </cell>
          <cell r="B1754" t="str">
            <v>CN HÀ NỘI - CÔNG TY CỔ PHẦN DỊCH VỤ THƯƠNG MẠI TỔNG HỢP WINCOMMERCE</v>
          </cell>
          <cell r="C1754" t="str">
            <v/>
          </cell>
          <cell r="D1754" t="str">
            <v>Thành phố Hà Nội</v>
          </cell>
          <cell r="E1754" t="str">
            <v>Quận Nam Từ Liêm</v>
          </cell>
          <cell r="G1754" t="str">
            <v>HN004</v>
          </cell>
          <cell r="H1754" t="str">
            <v>Hoàng Thanh Huy</v>
          </cell>
          <cell r="I1754" t="str">
            <v>MIENBAC;WIN</v>
          </cell>
          <cell r="J1754" t="str">
            <v/>
          </cell>
          <cell r="M1754" t="str">
            <v>Số TT4&amp;TT5- Khu nhà ở XH và TM, BTL Tăng thiết giáp, Phường Mỹ Đình 1, Quận Nam Từ Liêm, HN</v>
          </cell>
          <cell r="N1754">
            <v>60</v>
          </cell>
          <cell r="O1754" t="b">
            <v>0</v>
          </cell>
          <cell r="P1754" t="str">
            <v>C6 HÀ NỘI</v>
          </cell>
          <cell r="Q1754" t="str">
            <v>Miền Bắc</v>
          </cell>
          <cell r="R1754" t="str">
            <v>WIN</v>
          </cell>
        </row>
        <row r="1755">
          <cell r="A1755" t="str">
            <v>WIN-HNI-LBN-3683</v>
          </cell>
          <cell r="B1755" t="str">
            <v>CN HÀ NỘI - CÔNG TY CỔ PHẦN DỊCH VỤ THƯƠNG MẠI TỔNG HỢP WINCOMMERCE</v>
          </cell>
          <cell r="C1755" t="str">
            <v/>
          </cell>
          <cell r="D1755" t="str">
            <v>Thành phố Hà Nội</v>
          </cell>
          <cell r="E1755" t="str">
            <v>Quận Long Biên</v>
          </cell>
          <cell r="G1755" t="str">
            <v>HN003</v>
          </cell>
          <cell r="H1755" t="str">
            <v>Nguyễn Văn Thạch</v>
          </cell>
          <cell r="I1755" t="str">
            <v>MIENBAC;WIN</v>
          </cell>
          <cell r="J1755" t="str">
            <v/>
          </cell>
          <cell r="M1755" t="str">
            <v>Số 30 Việt Hưng, Phường Việt Hưng, Quận Long Biên, HN</v>
          </cell>
          <cell r="N1755">
            <v>60</v>
          </cell>
          <cell r="O1755" t="b">
            <v>0</v>
          </cell>
          <cell r="P1755" t="str">
            <v>C6 HÀ NỘI</v>
          </cell>
          <cell r="Q1755" t="str">
            <v>Miền Bắc</v>
          </cell>
          <cell r="R1755" t="str">
            <v>WIN</v>
          </cell>
        </row>
        <row r="1756">
          <cell r="A1756" t="str">
            <v>WIN-HNI-HDC-3690</v>
          </cell>
          <cell r="B1756" t="str">
            <v>CN HÀ NỘI - wincommerce</v>
          </cell>
          <cell r="C1756" t="str">
            <v/>
          </cell>
          <cell r="D1756" t="str">
            <v>Thành phố Hà Nội</v>
          </cell>
          <cell r="E1756" t="str">
            <v>Huyện Hoài Đức</v>
          </cell>
          <cell r="G1756" t="str">
            <v>HN004</v>
          </cell>
          <cell r="H1756" t="str">
            <v>Hoàng Thanh Huy</v>
          </cell>
          <cell r="I1756" t="str">
            <v>MIENBAC;WIN</v>
          </cell>
          <cell r="J1756" t="str">
            <v/>
          </cell>
          <cell r="M1756" t="str">
            <v>Thôn Vân Lũng, xã An Khánh, huyện Hoài Đức, HN</v>
          </cell>
          <cell r="N1756">
            <v>60</v>
          </cell>
          <cell r="O1756" t="b">
            <v>0</v>
          </cell>
          <cell r="P1756" t="str">
            <v>C6 HÀ NỘI</v>
          </cell>
          <cell r="Q1756" t="str">
            <v>Miền Bắc</v>
          </cell>
          <cell r="R1756" t="str">
            <v>WIN</v>
          </cell>
        </row>
        <row r="1757">
          <cell r="A1757" t="str">
            <v>WIN-HNI-HMI-3691</v>
          </cell>
          <cell r="B1757" t="str">
            <v>CN HÀ NỘI - CÔNG TY CỔ PHẦN DỊCH VỤ THƯƠNG MẠI TỔNG HỢP WINCOMMERCE</v>
          </cell>
          <cell r="C1757" t="str">
            <v/>
          </cell>
          <cell r="D1757" t="str">
            <v>Thành phố Hà Nội</v>
          </cell>
          <cell r="E1757" t="str">
            <v>Quận Hoàng Mai</v>
          </cell>
          <cell r="G1757" t="str">
            <v>HN003</v>
          </cell>
          <cell r="H1757" t="str">
            <v>Nguyễn Văn Thạch</v>
          </cell>
          <cell r="I1757" t="str">
            <v>MIENBAC;WIN</v>
          </cell>
          <cell r="J1757" t="str">
            <v/>
          </cell>
          <cell r="M1757" t="str">
            <v>Lô BT3- ô số 24, KDT mới Pháp vân – Tứ Hiệp, phường Hoàng Liệt, quận Hoàng Mai, HN</v>
          </cell>
          <cell r="N1757">
            <v>60</v>
          </cell>
          <cell r="O1757" t="b">
            <v>0</v>
          </cell>
          <cell r="P1757" t="str">
            <v>C6 HÀ NỘI</v>
          </cell>
          <cell r="Q1757" t="str">
            <v>Miền Bắc</v>
          </cell>
          <cell r="R1757" t="str">
            <v>WIN</v>
          </cell>
        </row>
        <row r="1758">
          <cell r="A1758" t="str">
            <v>WIN-HNI-TXN-3692</v>
          </cell>
          <cell r="B1758" t="str">
            <v>CN HÀ NỘI - CÔNG TY CỔ PHẦN DỊCH VỤ THƯƠNG MẠI TỔNG HỢP WINCOMMERCE</v>
          </cell>
          <cell r="C1758" t="str">
            <v/>
          </cell>
          <cell r="D1758" t="str">
            <v>Thành phố Hà Nội</v>
          </cell>
          <cell r="E1758" t="str">
            <v>Quận Thanh Xuân</v>
          </cell>
          <cell r="G1758" t="str">
            <v>HN008</v>
          </cell>
          <cell r="H1758" t="str">
            <v>Nguyễn Minh Sơn</v>
          </cell>
          <cell r="I1758" t="str">
            <v>MIENBAC;WIN</v>
          </cell>
          <cell r="J1758" t="str">
            <v/>
          </cell>
          <cell r="M1758" t="str">
            <v>Tầng 1- Toà chung cư và dịch vụ Star Tower, 283 Khương Trung, phường Khương Trung, Quận Thanh Xuân, HN</v>
          </cell>
          <cell r="N1758">
            <v>60</v>
          </cell>
          <cell r="O1758" t="b">
            <v>0</v>
          </cell>
          <cell r="P1758" t="str">
            <v>C6 HÀ NỘI</v>
          </cell>
          <cell r="Q1758" t="str">
            <v>Miền Bắc</v>
          </cell>
          <cell r="R1758" t="str">
            <v>WIN</v>
          </cell>
        </row>
        <row r="1759">
          <cell r="A1759" t="str">
            <v>WIN-HNI-BTL-3700</v>
          </cell>
          <cell r="B1759" t="str">
            <v>CN HÀ NỘI - wincommerce</v>
          </cell>
          <cell r="C1759" t="str">
            <v/>
          </cell>
          <cell r="D1759" t="str">
            <v>Thành phố Hà Nội</v>
          </cell>
          <cell r="E1759" t="str">
            <v>Quận Bắc Từ Liêm</v>
          </cell>
          <cell r="G1759" t="str">
            <v>HN004</v>
          </cell>
          <cell r="H1759" t="str">
            <v>Hoàng Thanh Huy</v>
          </cell>
          <cell r="I1759" t="str">
            <v>MIENBAC;WIN</v>
          </cell>
          <cell r="J1759" t="str">
            <v/>
          </cell>
          <cell r="M1759" t="str">
            <v>Số 492 Xuân Đỉnh, TDP 4 Cáo ĐỈnh phường Xuân Đỉnh, Quận Bắc Từ Liêm, Hà Nội</v>
          </cell>
          <cell r="N1759">
            <v>60</v>
          </cell>
          <cell r="O1759" t="b">
            <v>0</v>
          </cell>
          <cell r="P1759" t="str">
            <v>C6 HÀ NỘI</v>
          </cell>
          <cell r="Q1759" t="str">
            <v>Miền Bắc</v>
          </cell>
          <cell r="R1759" t="str">
            <v>WIN</v>
          </cell>
        </row>
        <row r="1760">
          <cell r="A1760" t="str">
            <v>WIN-HNI-CGY-3707</v>
          </cell>
          <cell r="B1760" t="str">
            <v>CN HÀ NỘI - CÔNG TY CỔ PHẦN DỊCH VỤ THƯƠNG MẠI TỔNG HỢP WINCOMMERCE</v>
          </cell>
          <cell r="C1760" t="str">
            <v/>
          </cell>
          <cell r="D1760" t="str">
            <v>Thành phố Hà Nội</v>
          </cell>
          <cell r="E1760" t="str">
            <v>Quận Cầu Giấy</v>
          </cell>
          <cell r="G1760" t="str">
            <v>HN004</v>
          </cell>
          <cell r="H1760" t="str">
            <v>Hoàng Thanh Huy</v>
          </cell>
          <cell r="I1760" t="str">
            <v>MIENBAC;WIN</v>
          </cell>
          <cell r="J1760" t="str">
            <v/>
          </cell>
          <cell r="M1760" t="str">
            <v>Số 269 Nguyễn Khang, Tổ 17, P. Yên Hòa, Q. Cầu Giấy, Hà Nội</v>
          </cell>
          <cell r="N1760">
            <v>60</v>
          </cell>
          <cell r="O1760" t="b">
            <v>0</v>
          </cell>
          <cell r="P1760" t="str">
            <v>C6 HÀ NỘI</v>
          </cell>
          <cell r="Q1760" t="str">
            <v>Miền Bắc</v>
          </cell>
          <cell r="R1760" t="str">
            <v>WIN</v>
          </cell>
        </row>
        <row r="1761">
          <cell r="A1761" t="str">
            <v>WIN-HNI-TXN-3713</v>
          </cell>
          <cell r="B1761" t="str">
            <v>CN HÀ NỘI - CÔNG TY CỔ PHẦN DỊCH VỤ THƯƠNG MẠI TỔNG HỢP WINCOMMERCE</v>
          </cell>
          <cell r="C1761" t="str">
            <v/>
          </cell>
          <cell r="D1761" t="str">
            <v>Thành phố Hà Nội</v>
          </cell>
          <cell r="E1761" t="str">
            <v>Quận Thanh Xuân</v>
          </cell>
          <cell r="G1761" t="str">
            <v>HN008</v>
          </cell>
          <cell r="H1761" t="str">
            <v>Nguyễn Minh Sơn</v>
          </cell>
          <cell r="I1761" t="str">
            <v>MIENBAC;WIN</v>
          </cell>
          <cell r="J1761" t="str">
            <v/>
          </cell>
          <cell r="M1761" t="str">
            <v>47 Vũ Trọng Phụng, phường Thanh Xuân Trung, quận Thanh Xuân, Hà Nội</v>
          </cell>
          <cell r="N1761">
            <v>60</v>
          </cell>
          <cell r="O1761" t="b">
            <v>0</v>
          </cell>
          <cell r="P1761" t="str">
            <v>C6 HÀ NỘI</v>
          </cell>
          <cell r="Q1761" t="str">
            <v>Miền Bắc</v>
          </cell>
          <cell r="R1761" t="str">
            <v>WIN</v>
          </cell>
        </row>
        <row r="1762">
          <cell r="A1762" t="str">
            <v>WIN-HNI-HDC-3714</v>
          </cell>
          <cell r="B1762" t="str">
            <v>CN HÀ NỘI - wincommerce</v>
          </cell>
          <cell r="C1762" t="str">
            <v/>
          </cell>
          <cell r="D1762" t="str">
            <v>Thành phố Hà Nội</v>
          </cell>
          <cell r="E1762" t="str">
            <v>Huyện Hoài Đức</v>
          </cell>
          <cell r="G1762" t="str">
            <v>HN004</v>
          </cell>
          <cell r="H1762" t="str">
            <v>Hoàng Thanh Huy</v>
          </cell>
          <cell r="I1762" t="str">
            <v>MIENBAC;WIN</v>
          </cell>
          <cell r="J1762" t="str">
            <v/>
          </cell>
          <cell r="M1762" t="str">
            <v>Đường Long Cảnh - Vinhomes Thăng Long, Khu đô thị mới Nam An Khánh, 
Xã An Khánh, Huyện Hoài Đức, HN</v>
          </cell>
          <cell r="N1762">
            <v>60</v>
          </cell>
          <cell r="O1762" t="b">
            <v>0</v>
          </cell>
          <cell r="P1762" t="str">
            <v>C6 HÀ NỘI</v>
          </cell>
          <cell r="Q1762" t="str">
            <v>Miền Bắc</v>
          </cell>
          <cell r="R1762" t="str">
            <v>WIN</v>
          </cell>
        </row>
        <row r="1763">
          <cell r="A1763" t="str">
            <v>WIN-HNI-HDG-3716</v>
          </cell>
          <cell r="B1763" t="str">
            <v>CN HÀ NỘI - wincommerce</v>
          </cell>
          <cell r="C1763" t="str">
            <v/>
          </cell>
          <cell r="D1763" t="str">
            <v>Thành phố Hà Nội</v>
          </cell>
          <cell r="E1763" t="str">
            <v>Quận Hà Đông</v>
          </cell>
          <cell r="G1763" t="str">
            <v>HN004</v>
          </cell>
          <cell r="H1763" t="str">
            <v>Hoàng Thanh Huy</v>
          </cell>
          <cell r="I1763" t="str">
            <v>MIENBAC;WIN</v>
          </cell>
          <cell r="J1763" t="str">
            <v/>
          </cell>
          <cell r="M1763" t="str">
            <v>Tầng 1 tòa nhà CT2-105, khu đô thị mới Văn Khê, phường La Khê, quận Hà Đông, HN</v>
          </cell>
          <cell r="N1763">
            <v>60</v>
          </cell>
          <cell r="O1763" t="b">
            <v>0</v>
          </cell>
          <cell r="P1763" t="str">
            <v>C6 HÀ NỘI</v>
          </cell>
          <cell r="Q1763" t="str">
            <v>Miền Bắc</v>
          </cell>
          <cell r="R1763" t="str">
            <v>WIN</v>
          </cell>
        </row>
        <row r="1764">
          <cell r="A1764" t="str">
            <v>WIN-HNI-HDC-3722</v>
          </cell>
          <cell r="B1764" t="str">
            <v>CN HÀ NỘI - wincommerce</v>
          </cell>
          <cell r="C1764" t="str">
            <v/>
          </cell>
          <cell r="D1764" t="str">
            <v>Thành phố Hà Nội</v>
          </cell>
          <cell r="E1764" t="str">
            <v>Huyện Hoài Đức</v>
          </cell>
          <cell r="G1764" t="str">
            <v>HN004</v>
          </cell>
          <cell r="H1764" t="str">
            <v>Hoàng Thanh Huy</v>
          </cell>
          <cell r="I1764" t="str">
            <v>MIENBAC;WIN</v>
          </cell>
          <cell r="J1764" t="str">
            <v/>
          </cell>
          <cell r="M1764" t="str">
            <v>số 107 Lai Xá, Khu TĐC Lai Xá – Xã Kim Chung , Huyện Hoài Đức , HN</v>
          </cell>
          <cell r="N1764">
            <v>60</v>
          </cell>
          <cell r="O1764" t="b">
            <v>0</v>
          </cell>
          <cell r="P1764" t="str">
            <v>C6 HÀ NỘI</v>
          </cell>
          <cell r="Q1764" t="str">
            <v>Miền Bắc</v>
          </cell>
          <cell r="R1764" t="str">
            <v>WIN</v>
          </cell>
        </row>
        <row r="1765">
          <cell r="A1765" t="str">
            <v>WIN-HNI-HMI-3723</v>
          </cell>
          <cell r="B1765" t="str">
            <v>CN HÀ NỘI - CÔNG TY CỔ PHẦN DỊCH VỤ THƯƠNG MẠI TỔNG HỢP WINCOMMERCE</v>
          </cell>
          <cell r="C1765" t="str">
            <v/>
          </cell>
          <cell r="D1765" t="str">
            <v>Thành phố Hà Nội</v>
          </cell>
          <cell r="E1765" t="str">
            <v>Quận Hoàng Mai</v>
          </cell>
          <cell r="G1765" t="str">
            <v>HN003</v>
          </cell>
          <cell r="H1765" t="str">
            <v>Nguyễn Văn Thạch</v>
          </cell>
          <cell r="I1765" t="str">
            <v>MIENBAC;WIN</v>
          </cell>
          <cell r="J1765" t="str">
            <v/>
          </cell>
          <cell r="M1765" t="str">
            <v>Tầng 1, Nhà HH Cao tầng Đồng Phát Hoàng Mai, phường Vĩnh Hưng, quận Hoàng Mai, HN</v>
          </cell>
          <cell r="N1765">
            <v>60</v>
          </cell>
          <cell r="O1765" t="b">
            <v>0</v>
          </cell>
          <cell r="P1765" t="str">
            <v>C6 HÀ NỘI</v>
          </cell>
          <cell r="Q1765" t="str">
            <v>Miền Bắc</v>
          </cell>
          <cell r="R1765" t="str">
            <v>WIN</v>
          </cell>
        </row>
        <row r="1766">
          <cell r="A1766" t="str">
            <v>WIN-HNI-NTL-3727</v>
          </cell>
          <cell r="B1766" t="str">
            <v>CN HÀ NỘI - CÔNG TY CỔ PHẦN DỊCH VỤ THƯƠNG MẠI TỔNG HỢP WINCOMMERCE</v>
          </cell>
          <cell r="C1766" t="str">
            <v/>
          </cell>
          <cell r="D1766" t="str">
            <v>Thành phố Hà Nội</v>
          </cell>
          <cell r="E1766" t="str">
            <v>Quận Nam Từ Liêm</v>
          </cell>
          <cell r="G1766" t="str">
            <v>HN004</v>
          </cell>
          <cell r="H1766" t="str">
            <v>Hoàng Thanh Huy</v>
          </cell>
          <cell r="I1766" t="str">
            <v>MIENBAC;WIN</v>
          </cell>
          <cell r="J1766" t="str">
            <v/>
          </cell>
          <cell r="M1766" t="str">
            <v>Số 63, TDP 1 , Ngọc Trục, phường Đại Mỗ, quận Nam Từ Liêm, Hà Nội</v>
          </cell>
          <cell r="N1766">
            <v>60</v>
          </cell>
          <cell r="O1766" t="b">
            <v>0</v>
          </cell>
          <cell r="P1766" t="str">
            <v>C6 HÀ NỘI</v>
          </cell>
          <cell r="Q1766" t="str">
            <v>Miền Bắc</v>
          </cell>
          <cell r="R1766" t="str">
            <v>WIN</v>
          </cell>
        </row>
        <row r="1767">
          <cell r="A1767" t="str">
            <v>WIN-HNI-HDG-3728</v>
          </cell>
          <cell r="B1767" t="str">
            <v>CN HÀ NỘI - wincommerce</v>
          </cell>
          <cell r="C1767" t="str">
            <v/>
          </cell>
          <cell r="D1767" t="str">
            <v>Thành phố Hà Nội</v>
          </cell>
          <cell r="E1767" t="str">
            <v>Quận Hà Đông</v>
          </cell>
          <cell r="G1767" t="str">
            <v>HN004</v>
          </cell>
          <cell r="H1767" t="str">
            <v>Hoàng Thanh Huy</v>
          </cell>
          <cell r="I1767" t="str">
            <v>MIENBAC;WIN</v>
          </cell>
          <cell r="J1767" t="str">
            <v/>
          </cell>
          <cell r="M1767" t="str">
            <v>NO – 26; LK15 Hà Trì, phường Hà Cầu, quận Hà Đông, HN</v>
          </cell>
          <cell r="N1767">
            <v>60</v>
          </cell>
          <cell r="O1767" t="b">
            <v>0</v>
          </cell>
          <cell r="P1767" t="str">
            <v>C6 HÀ NỘI</v>
          </cell>
          <cell r="Q1767" t="str">
            <v>Miền Bắc</v>
          </cell>
          <cell r="R1767" t="str">
            <v>WIN</v>
          </cell>
        </row>
        <row r="1768">
          <cell r="A1768" t="str">
            <v>WIN-HNI-HDC-3729</v>
          </cell>
          <cell r="B1768" t="str">
            <v>CN HÀ NỘI - wincommerce</v>
          </cell>
          <cell r="C1768" t="str">
            <v/>
          </cell>
          <cell r="D1768" t="str">
            <v>Thành phố Hà Nội</v>
          </cell>
          <cell r="E1768" t="str">
            <v>Huyện Hoài Đức</v>
          </cell>
          <cell r="G1768" t="str">
            <v>HN003</v>
          </cell>
          <cell r="H1768" t="str">
            <v>Nguyễn Văn Thạch</v>
          </cell>
          <cell r="I1768" t="str">
            <v>MIENBAC;WIN</v>
          </cell>
          <cell r="J1768" t="str">
            <v/>
          </cell>
          <cell r="M1768" t="str">
            <v>Xóm Ngã tư, xã Sơn Đồng, huyện Hoài Đức, HN</v>
          </cell>
          <cell r="N1768">
            <v>60</v>
          </cell>
          <cell r="O1768" t="b">
            <v>0</v>
          </cell>
          <cell r="P1768" t="str">
            <v>C6 HÀ NỘI</v>
          </cell>
          <cell r="Q1768" t="str">
            <v>Miền Bắc</v>
          </cell>
          <cell r="R1768" t="str">
            <v>WIN</v>
          </cell>
        </row>
        <row r="1769">
          <cell r="A1769" t="str">
            <v>WIN-HNI-HMI-3730</v>
          </cell>
          <cell r="B1769" t="str">
            <v>CN HÀ NỘI - CÔNG TY CỔ PHẦN DỊCH VỤ THƯƠNG MẠI TỔNG HỢP WINCOMMERCE</v>
          </cell>
          <cell r="C1769" t="str">
            <v/>
          </cell>
          <cell r="D1769" t="str">
            <v>Thành phố Hà Nội</v>
          </cell>
          <cell r="E1769" t="str">
            <v>Quận Hoàng Mai</v>
          </cell>
          <cell r="G1769" t="str">
            <v>HN003</v>
          </cell>
          <cell r="H1769" t="str">
            <v>Nguyễn Văn Thạch</v>
          </cell>
          <cell r="I1769" t="str">
            <v>MIENBAC;WIN</v>
          </cell>
          <cell r="J1769" t="str">
            <v/>
          </cell>
          <cell r="M1769" t="str">
            <v>Lô N2C khu tái định cư X2A, phường Yên Sở, quận Hoàng Mai, HN</v>
          </cell>
          <cell r="N1769">
            <v>60</v>
          </cell>
          <cell r="O1769" t="b">
            <v>0</v>
          </cell>
          <cell r="P1769" t="str">
            <v>C6 HÀ NỘI</v>
          </cell>
          <cell r="Q1769" t="str">
            <v>Miền Bắc</v>
          </cell>
          <cell r="R1769" t="str">
            <v>WIN</v>
          </cell>
        </row>
        <row r="1770">
          <cell r="A1770" t="str">
            <v>WIN-HNI-HDG-3752</v>
          </cell>
          <cell r="B1770" t="str">
            <v>CN HÀ NỘI - wincommerce</v>
          </cell>
          <cell r="C1770" t="str">
            <v/>
          </cell>
          <cell r="D1770" t="str">
            <v>Thành phố Hà Nội</v>
          </cell>
          <cell r="E1770" t="str">
            <v>Quận Hà Đông</v>
          </cell>
          <cell r="G1770" t="str">
            <v>HN004</v>
          </cell>
          <cell r="H1770" t="str">
            <v>Hoàng Thanh Huy</v>
          </cell>
          <cell r="I1770" t="str">
            <v>MIENBAC;WIN</v>
          </cell>
          <cell r="J1770" t="str">
            <v/>
          </cell>
          <cell r="M1770" t="str">
            <v>C36-TT9, Khu ĐT Văn Quán- Yên Phúc, phường Văn Quán, quận Hà Đông, HN</v>
          </cell>
          <cell r="N1770">
            <v>60</v>
          </cell>
          <cell r="O1770" t="b">
            <v>0</v>
          </cell>
          <cell r="P1770" t="str">
            <v>C6 HÀ NỘI</v>
          </cell>
          <cell r="Q1770" t="str">
            <v>Miền Bắc</v>
          </cell>
          <cell r="R1770" t="str">
            <v>WIN</v>
          </cell>
        </row>
        <row r="1771">
          <cell r="A1771" t="str">
            <v>WIN-HNI-DAH-3754</v>
          </cell>
          <cell r="B1771" t="str">
            <v>CN HÀ NỘI - CÔNG TY CỔ PHẦN DỊCH VỤ THƯƠNG MẠI TỔNG HỢP WINCOMMERCE</v>
          </cell>
          <cell r="C1771" t="str">
            <v/>
          </cell>
          <cell r="D1771" t="str">
            <v>Thành phố Hà Nội</v>
          </cell>
          <cell r="E1771" t="str">
            <v>Huyện Đông Anh</v>
          </cell>
          <cell r="G1771" t="str">
            <v>HN008</v>
          </cell>
          <cell r="H1771" t="str">
            <v>Nguyễn Minh Sơn</v>
          </cell>
          <cell r="I1771" t="str">
            <v>MIENBAC;WIN</v>
          </cell>
          <cell r="J1771" t="str">
            <v/>
          </cell>
          <cell r="M1771" t="str">
            <v>Đội 7, Thôn Bầu, xã Kim Chung, huyện Đông Anh, Hà Nội</v>
          </cell>
          <cell r="N1771">
            <v>60</v>
          </cell>
          <cell r="O1771" t="b">
            <v>0</v>
          </cell>
          <cell r="P1771" t="str">
            <v>C6 HÀ NỘI</v>
          </cell>
          <cell r="Q1771" t="str">
            <v>Miền Bắc</v>
          </cell>
          <cell r="R1771" t="str">
            <v>WIN</v>
          </cell>
        </row>
        <row r="1772">
          <cell r="A1772" t="str">
            <v>WIN-HNI-TTI-3755</v>
          </cell>
          <cell r="B1772" t="str">
            <v>CN HÀ NỘI - CÔNG TY CỔ PHẦN DỊCH VỤ THƯƠNG MẠI TỔNG HỢP WINCOMMERCE</v>
          </cell>
          <cell r="C1772" t="str">
            <v/>
          </cell>
          <cell r="D1772" t="str">
            <v>Thành phố Hà Nội</v>
          </cell>
          <cell r="E1772" t="str">
            <v>Huyện Thanh Trì</v>
          </cell>
          <cell r="G1772" t="str">
            <v>HN008</v>
          </cell>
          <cell r="H1772" t="str">
            <v>Nguyễn Minh Sơn</v>
          </cell>
          <cell r="I1772" t="str">
            <v>MIENBAC;WIN</v>
          </cell>
          <cell r="J1772" t="str">
            <v/>
          </cell>
          <cell r="M1772" t="str">
            <v>Tầng 1, TTTM dịch vụ tổng hợp, Xã Tứ Hiệp, huyện Thanh Trì, HN</v>
          </cell>
          <cell r="N1772">
            <v>60</v>
          </cell>
          <cell r="O1772" t="b">
            <v>0</v>
          </cell>
          <cell r="P1772" t="str">
            <v>C6 HÀ NỘI</v>
          </cell>
          <cell r="Q1772" t="str">
            <v>Miền Bắc</v>
          </cell>
          <cell r="R1772" t="str">
            <v>WIN</v>
          </cell>
        </row>
        <row r="1773">
          <cell r="A1773" t="str">
            <v>WIN-HNI-TTI-3761</v>
          </cell>
          <cell r="B1773" t="str">
            <v>CN HÀ NỘI - CÔNG TY CỔ PHẦN DỊCH VỤ THƯƠNG MẠI TỔNG HỢP WINCOMMERCE</v>
          </cell>
          <cell r="C1773" t="str">
            <v/>
          </cell>
          <cell r="D1773" t="str">
            <v>Thành phố Hà Nội</v>
          </cell>
          <cell r="E1773" t="str">
            <v>Huyện Thanh Trì</v>
          </cell>
          <cell r="G1773" t="str">
            <v>HN008</v>
          </cell>
          <cell r="H1773" t="str">
            <v>Nguyễn Minh Sơn</v>
          </cell>
          <cell r="I1773" t="str">
            <v>MIENBAC;WIN</v>
          </cell>
          <cell r="J1773" t="str">
            <v/>
          </cell>
          <cell r="M1773" t="str">
            <v>Số 75 Thôn Yên Xá, xã Tân Triều, huyện Thanh Trì, Hà Nội</v>
          </cell>
          <cell r="N1773">
            <v>60</v>
          </cell>
          <cell r="O1773" t="b">
            <v>0</v>
          </cell>
          <cell r="P1773" t="str">
            <v>C6 HÀ NỘI</v>
          </cell>
          <cell r="Q1773" t="str">
            <v>Miền Bắc</v>
          </cell>
          <cell r="R1773" t="str">
            <v>WIN</v>
          </cell>
        </row>
        <row r="1774">
          <cell r="A1774" t="str">
            <v>WIN-HNI-THO-3766</v>
          </cell>
          <cell r="B1774" t="str">
            <v>CN HÀ NỘI - CÔNG TY CỔ PHẦN DỊCH VỤ THƯƠNG MẠI TỔNG HỢP WINCOMMERCE</v>
          </cell>
          <cell r="C1774" t="str">
            <v/>
          </cell>
          <cell r="D1774" t="str">
            <v>Thành phố Hà Nội</v>
          </cell>
          <cell r="E1774" t="str">
            <v>Quận Tây Hồ</v>
          </cell>
          <cell r="G1774" t="str">
            <v>HN008</v>
          </cell>
          <cell r="H1774" t="str">
            <v>Nguyễn Minh Sơn</v>
          </cell>
          <cell r="I1774" t="str">
            <v>MIENBAC;WIN</v>
          </cell>
          <cell r="J1774" t="str">
            <v/>
          </cell>
          <cell r="M1774" t="str">
            <v>Tầng 1, Tòa CT03B, KĐT Nam Thăng Long, phường Phú Thượng, quận Tây Hồ, Hà Nội</v>
          </cell>
          <cell r="N1774">
            <v>60</v>
          </cell>
          <cell r="O1774" t="b">
            <v>0</v>
          </cell>
          <cell r="P1774" t="str">
            <v>C6 HÀ NỘI</v>
          </cell>
          <cell r="Q1774" t="str">
            <v>Miền Bắc</v>
          </cell>
          <cell r="R1774" t="str">
            <v>WIN</v>
          </cell>
        </row>
        <row r="1775">
          <cell r="A1775" t="str">
            <v>WIN-HNI-DAH-3776</v>
          </cell>
          <cell r="B1775" t="str">
            <v>CN HÀ NỘI - CÔNG TY CỔ PHẦN DỊCH VỤ THƯƠNG MẠI TỔNG HỢP WINCOMMERCE</v>
          </cell>
          <cell r="C1775" t="str">
            <v/>
          </cell>
          <cell r="D1775" t="str">
            <v>Thành phố Hà Nội</v>
          </cell>
          <cell r="E1775" t="str">
            <v>Huyện Đông Anh</v>
          </cell>
          <cell r="G1775" t="str">
            <v>HN003</v>
          </cell>
          <cell r="H1775" t="str">
            <v>Nguyễn Văn Thạch</v>
          </cell>
          <cell r="I1775" t="str">
            <v>MIENBAC;WIN</v>
          </cell>
          <cell r="J1775" t="str">
            <v/>
          </cell>
          <cell r="M1775" t="str">
            <v>11 Dốc Vân, Thôn Du Ngoại, xã Mai Lâm, huyện Đông Anh, Hà Nội</v>
          </cell>
          <cell r="N1775">
            <v>60</v>
          </cell>
          <cell r="O1775" t="b">
            <v>0</v>
          </cell>
          <cell r="P1775" t="str">
            <v>C6 HÀ NỘI</v>
          </cell>
          <cell r="Q1775" t="str">
            <v>Miền Bắc</v>
          </cell>
          <cell r="R1775" t="str">
            <v>WIN</v>
          </cell>
        </row>
        <row r="1776">
          <cell r="A1776" t="str">
            <v>WIN-HNI-HDG-3777</v>
          </cell>
          <cell r="B1776" t="str">
            <v>CN HÀ NỘI - wincommerce</v>
          </cell>
          <cell r="C1776" t="str">
            <v/>
          </cell>
          <cell r="D1776" t="str">
            <v>Thành phố Hà Nội</v>
          </cell>
          <cell r="E1776" t="str">
            <v>Quận Hà Đông</v>
          </cell>
          <cell r="G1776" t="str">
            <v>HN004</v>
          </cell>
          <cell r="H1776" t="str">
            <v>Hoàng Thanh Huy</v>
          </cell>
          <cell r="I1776" t="str">
            <v>MIENBAC;WIN</v>
          </cell>
          <cell r="J1776" t="str">
            <v/>
          </cell>
          <cell r="M1776" t="str">
            <v>Lô U03-L01, Khu đô thị mới Dương Nội, Phường Yên Nghĩa, quận Hà Đông, HN</v>
          </cell>
          <cell r="N1776">
            <v>60</v>
          </cell>
          <cell r="O1776" t="b">
            <v>0</v>
          </cell>
          <cell r="P1776" t="str">
            <v>C6 HÀ NỘI</v>
          </cell>
          <cell r="Q1776" t="str">
            <v>Miền Bắc</v>
          </cell>
          <cell r="R1776" t="str">
            <v>WIN</v>
          </cell>
        </row>
        <row r="1777">
          <cell r="A1777" t="str">
            <v>WIN-HNI-NTL-3778</v>
          </cell>
          <cell r="B1777" t="str">
            <v>CN HÀ NỘI - CÔNG TY CỔ PHẦN DỊCH VỤ THƯƠNG MẠI TỔNG HỢP WINCOMMERCE</v>
          </cell>
          <cell r="C1777" t="str">
            <v/>
          </cell>
          <cell r="D1777" t="str">
            <v>Thành phố Hà Nội</v>
          </cell>
          <cell r="E1777" t="str">
            <v>Quận Nam Từ Liêm</v>
          </cell>
          <cell r="G1777" t="str">
            <v>HN004</v>
          </cell>
          <cell r="H1777" t="str">
            <v>Hoàng Thanh Huy</v>
          </cell>
          <cell r="I1777" t="str">
            <v>MIENBAC;WIN</v>
          </cell>
          <cell r="J1777" t="str">
            <v/>
          </cell>
          <cell r="M1777" t="str">
            <v>Số nhà 23, ngõ 14, phố Mễ Trì Hạ , Tổ dân phố 2, phường Mễ Trì, quận Nam Từ Liêm, Hà Nội</v>
          </cell>
          <cell r="N1777">
            <v>60</v>
          </cell>
          <cell r="O1777" t="b">
            <v>0</v>
          </cell>
          <cell r="P1777" t="str">
            <v>C6 HÀ NỘI</v>
          </cell>
          <cell r="Q1777" t="str">
            <v>Miền Bắc</v>
          </cell>
          <cell r="R1777" t="str">
            <v>WIN</v>
          </cell>
        </row>
        <row r="1778">
          <cell r="A1778" t="str">
            <v>WIN-HNI-GLM-3837</v>
          </cell>
          <cell r="B1778" t="str">
            <v>CN HÀ NỘI - CÔNG TY CỔ PHẦN DỊCH VỤ THƯƠNG MẠI TỔNG HỢP WINCOMMERCE</v>
          </cell>
          <cell r="C1778" t="str">
            <v/>
          </cell>
          <cell r="D1778" t="str">
            <v>Thành phố Hà Nội</v>
          </cell>
          <cell r="E1778" t="str">
            <v>Huyện Gia Lâm</v>
          </cell>
          <cell r="G1778" t="str">
            <v>HN008</v>
          </cell>
          <cell r="H1778" t="str">
            <v>Nguyễn Minh Sơn</v>
          </cell>
          <cell r="I1778" t="str">
            <v>MIENBAC;WIN</v>
          </cell>
          <cell r="J1778" t="str">
            <v/>
          </cell>
          <cell r="M1778" t="str">
            <v>Thôn 7, Xã Ninh Hiệp, Huyện Gia Lâm, HN</v>
          </cell>
          <cell r="N1778">
            <v>60</v>
          </cell>
          <cell r="O1778" t="b">
            <v>0</v>
          </cell>
          <cell r="P1778" t="str">
            <v>C6 HÀ NỘI</v>
          </cell>
          <cell r="Q1778" t="str">
            <v>Miền Bắc</v>
          </cell>
          <cell r="R1778" t="str">
            <v>WIN</v>
          </cell>
        </row>
        <row r="1779">
          <cell r="A1779" t="str">
            <v>WIN-HNI-HBT-3840</v>
          </cell>
          <cell r="B1779" t="str">
            <v>CN HÀ NỘI - CÔNG TY CỔ PHẦN DỊCH VỤ THƯƠNG MẠI TỔNG HỢP WINCOMMERCE</v>
          </cell>
          <cell r="C1779" t="str">
            <v/>
          </cell>
          <cell r="D1779" t="str">
            <v>Thành phố Hà Nội</v>
          </cell>
          <cell r="E1779" t="str">
            <v>Quận Hai Bà Trưng</v>
          </cell>
          <cell r="G1779" t="str">
            <v>HN003</v>
          </cell>
          <cell r="H1779" t="str">
            <v>Nguyễn Văn Thạch</v>
          </cell>
          <cell r="I1779" t="str">
            <v>MIENBAC;WIN</v>
          </cell>
          <cell r="J1779" t="str">
            <v/>
          </cell>
          <cell r="M1779" t="str">
            <v>Tầng 1, Khối CT1, khu văn phòng và nhà ở, số 536A Minh Khai, Phường Vĩnh Tuy, Quận Hai Bà Trưng, HN</v>
          </cell>
          <cell r="N1779">
            <v>60</v>
          </cell>
          <cell r="O1779" t="b">
            <v>0</v>
          </cell>
          <cell r="P1779" t="str">
            <v>C6 HÀ NỘI</v>
          </cell>
          <cell r="Q1779" t="str">
            <v>Miền Bắc</v>
          </cell>
          <cell r="R1779" t="str">
            <v>WIN</v>
          </cell>
        </row>
        <row r="1780">
          <cell r="A1780" t="str">
            <v>WIN-HNI-DDA-3841</v>
          </cell>
          <cell r="B1780" t="str">
            <v>CN HÀ NỘI - CÔNG TY CỔ PHẦN DỊCH VỤ THƯƠNG MẠI TỔNG HỢP WINCOMMERCE</v>
          </cell>
          <cell r="C1780" t="str">
            <v/>
          </cell>
          <cell r="D1780" t="str">
            <v>Thành phố Hà Nội</v>
          </cell>
          <cell r="E1780" t="str">
            <v>Quận Đống Đa</v>
          </cell>
          <cell r="G1780" t="str">
            <v>HN008</v>
          </cell>
          <cell r="H1780" t="str">
            <v>Nguyễn Minh Sơn</v>
          </cell>
          <cell r="I1780" t="str">
            <v>MIENBAC;WIN</v>
          </cell>
          <cell r="J1780" t="str">
            <v/>
          </cell>
          <cell r="M1780" t="str">
            <v>32 ngõ Láng Trung, phường Láng Hạ, quận Đống Đa, Hà Nội</v>
          </cell>
          <cell r="N1780">
            <v>60</v>
          </cell>
          <cell r="O1780" t="b">
            <v>0</v>
          </cell>
          <cell r="P1780" t="str">
            <v>C6 HÀ NỘI</v>
          </cell>
          <cell r="Q1780" t="str">
            <v>Miền Bắc</v>
          </cell>
          <cell r="R1780" t="str">
            <v>WIN</v>
          </cell>
        </row>
        <row r="1781">
          <cell r="A1781" t="str">
            <v>WIN-HNI-TXN-3851</v>
          </cell>
          <cell r="B1781" t="str">
            <v>CN HÀ NỘI - CÔNG TY CỔ PHẦN DỊCH VỤ THƯƠNG MẠI TỔNG HỢP WINCOMMERCE</v>
          </cell>
          <cell r="C1781" t="str">
            <v/>
          </cell>
          <cell r="D1781" t="str">
            <v>Thành phố Hà Nội</v>
          </cell>
          <cell r="E1781" t="str">
            <v>Quận Thanh Xuân</v>
          </cell>
          <cell r="G1781" t="str">
            <v>HN008</v>
          </cell>
          <cell r="H1781" t="str">
            <v>Nguyễn Minh Sơn</v>
          </cell>
          <cell r="I1781" t="str">
            <v>MIENBAC;WIN</v>
          </cell>
          <cell r="J1781" t="str">
            <v/>
          </cell>
          <cell r="M1781" t="str">
            <v>Tầng 1, Tòa The Legend , 109 Nguyễn Tuân, phường Nhân Chính, quận Thanh Xuân, Thành phố Hà Nội</v>
          </cell>
          <cell r="N1781">
            <v>60</v>
          </cell>
          <cell r="O1781" t="b">
            <v>0</v>
          </cell>
          <cell r="P1781" t="str">
            <v>C6 HÀ NỘI</v>
          </cell>
          <cell r="Q1781" t="str">
            <v>Miền Bắc</v>
          </cell>
          <cell r="R1781" t="str">
            <v>WIN</v>
          </cell>
        </row>
        <row r="1782">
          <cell r="A1782" t="str">
            <v>WIN-HNI-NTL-3857</v>
          </cell>
          <cell r="B1782" t="str">
            <v>CN HÀ NỘI - CÔNG TY CỔ PHẦN DỊCH VỤ THƯƠNG MẠI TỔNG HỢP WINCOMMERCE</v>
          </cell>
          <cell r="C1782" t="str">
            <v/>
          </cell>
          <cell r="D1782" t="str">
            <v>Thành phố Hà Nội</v>
          </cell>
          <cell r="E1782" t="str">
            <v>Quận Nam Từ Liêm</v>
          </cell>
          <cell r="G1782" t="str">
            <v>HN004</v>
          </cell>
          <cell r="H1782" t="str">
            <v>Hoàng Thanh Huy</v>
          </cell>
          <cell r="I1782" t="str">
            <v>MIENBAC;WIN</v>
          </cell>
          <cell r="J1782" t="str">
            <v/>
          </cell>
          <cell r="M1782" t="str">
            <v>Số 70 Đại Linh, TDP 18, phường Trung Văn, quận Nam Từ Liêm , Thành phố Hà Nội</v>
          </cell>
          <cell r="N1782">
            <v>60</v>
          </cell>
          <cell r="O1782" t="b">
            <v>0</v>
          </cell>
          <cell r="P1782" t="str">
            <v>C6 HÀ NỘI</v>
          </cell>
          <cell r="Q1782" t="str">
            <v>Miền Bắc</v>
          </cell>
          <cell r="R1782" t="str">
            <v>WIN</v>
          </cell>
        </row>
        <row r="1783">
          <cell r="A1783" t="str">
            <v>WIN-HNI-LBN-3862</v>
          </cell>
          <cell r="B1783" t="str">
            <v>CN HÀ NỘI - CÔNG TY CỔ PHẦN DỊCH VỤ THƯƠNG MẠI TỔNG HỢP WINCOMMERCE</v>
          </cell>
          <cell r="C1783" t="str">
            <v/>
          </cell>
          <cell r="D1783" t="str">
            <v>Thành phố Hà Nội</v>
          </cell>
          <cell r="E1783" t="str">
            <v>Quận Long Biên</v>
          </cell>
          <cell r="G1783" t="str">
            <v>HN003</v>
          </cell>
          <cell r="H1783" t="str">
            <v>Nguyễn Văn Thạch</v>
          </cell>
          <cell r="I1783" t="str">
            <v>MIENBAC;WIN</v>
          </cell>
          <cell r="J1783" t="str">
            <v/>
          </cell>
          <cell r="M1783" t="str">
            <v>Tầng 1, tòa 18T2, CT15 Khu Đô Thị Mới Việt Hưng, Phường Giang Biên, Quận Long Biên, Hà Nội</v>
          </cell>
          <cell r="N1783">
            <v>60</v>
          </cell>
          <cell r="O1783" t="b">
            <v>0</v>
          </cell>
          <cell r="P1783" t="str">
            <v>C6 HÀ NỘI</v>
          </cell>
          <cell r="Q1783" t="str">
            <v>Miền Bắc</v>
          </cell>
          <cell r="R1783" t="str">
            <v>WIN</v>
          </cell>
        </row>
        <row r="1784">
          <cell r="A1784" t="str">
            <v>WIN-HNI-HMI-3863</v>
          </cell>
          <cell r="B1784" t="str">
            <v>CN HÀ NỘI - CÔNG TY CỔ PHẦN DỊCH VỤ THƯƠNG MẠI TỔNG HỢP WINCOMMERCE</v>
          </cell>
          <cell r="C1784" t="str">
            <v/>
          </cell>
          <cell r="D1784" t="str">
            <v>Thành phố Hà Nội</v>
          </cell>
          <cell r="E1784" t="str">
            <v>Quận Hoàng Mai</v>
          </cell>
          <cell r="G1784" t="str">
            <v>HN003</v>
          </cell>
          <cell r="H1784" t="str">
            <v>Nguyễn Văn Thạch</v>
          </cell>
          <cell r="I1784" t="str">
            <v>MIENBAC;WIN</v>
          </cell>
          <cell r="J1784" t="str">
            <v/>
          </cell>
          <cell r="M1784" t="str">
            <v>Shophouse CH02-20, Số 2 Gamuda Gardens 2-2, Phường Trần Phú, Quận Hoàng Mai, Hà Nội</v>
          </cell>
          <cell r="N1784">
            <v>60</v>
          </cell>
          <cell r="O1784" t="b">
            <v>0</v>
          </cell>
          <cell r="P1784" t="str">
            <v>C6 HÀ NỘI</v>
          </cell>
          <cell r="Q1784" t="str">
            <v>Miền Bắc</v>
          </cell>
          <cell r="R1784" t="str">
            <v>WIN</v>
          </cell>
        </row>
        <row r="1785">
          <cell r="A1785" t="str">
            <v>WIN-HNI-DAH-3876</v>
          </cell>
          <cell r="B1785" t="str">
            <v>CN HÀ NỘI - CÔNG TY CỔ PHẦN DỊCH VỤ THƯƠNG MẠI TỔNG HỢP WINCOMMERCE</v>
          </cell>
          <cell r="C1785" t="str">
            <v/>
          </cell>
          <cell r="D1785" t="str">
            <v>Thành phố Hà Nội</v>
          </cell>
          <cell r="E1785" t="str">
            <v>Huyện Đông Anh</v>
          </cell>
          <cell r="G1785" t="str">
            <v>HN003</v>
          </cell>
          <cell r="H1785" t="str">
            <v>Nguyễn Văn Thạch</v>
          </cell>
          <cell r="I1785" t="str">
            <v>MIENBAC;WIN</v>
          </cell>
          <cell r="J1785" t="str">
            <v/>
          </cell>
          <cell r="M1785" t="str">
            <v>Thôn Đoài, xã Kim Nỗ, huyện Đông Anh, Hà Nội</v>
          </cell>
          <cell r="N1785">
            <v>60</v>
          </cell>
          <cell r="O1785" t="b">
            <v>0</v>
          </cell>
          <cell r="P1785" t="str">
            <v>C6 HÀ NỘI</v>
          </cell>
          <cell r="Q1785" t="str">
            <v>Miền Bắc</v>
          </cell>
          <cell r="R1785" t="str">
            <v>WIN</v>
          </cell>
        </row>
        <row r="1786">
          <cell r="A1786" t="str">
            <v>WIN-HNI-HMI-3877</v>
          </cell>
          <cell r="B1786" t="str">
            <v>CN HÀ NỘI - CÔNG TY CỔ PHẦN DỊCH VỤ THƯƠNG MẠI TỔNG HỢP WINCOMMERCE</v>
          </cell>
          <cell r="C1786" t="str">
            <v/>
          </cell>
          <cell r="D1786" t="str">
            <v>Thành phố Hà Nội</v>
          </cell>
          <cell r="E1786" t="str">
            <v>Quận Hoàng Mai</v>
          </cell>
          <cell r="G1786" t="str">
            <v>HN003</v>
          </cell>
          <cell r="H1786" t="str">
            <v>Nguyễn Văn Thạch</v>
          </cell>
          <cell r="I1786" t="str">
            <v>MIENBAC;WIN</v>
          </cell>
          <cell r="J1786" t="str">
            <v/>
          </cell>
          <cell r="M1786" t="str">
            <v>Số 74, đường Vĩnh Hưng, Tổ 25 phường Vĩnh Hưng, quận Hoàng Mai, Hà Nội.</v>
          </cell>
          <cell r="N1786">
            <v>60</v>
          </cell>
          <cell r="O1786" t="b">
            <v>0</v>
          </cell>
          <cell r="P1786" t="str">
            <v>C6 HÀ NỘI</v>
          </cell>
          <cell r="Q1786" t="str">
            <v>Miền Bắc</v>
          </cell>
          <cell r="R1786" t="str">
            <v>WIN</v>
          </cell>
        </row>
        <row r="1787">
          <cell r="A1787" t="str">
            <v>WIN-HNI-NTL-3881</v>
          </cell>
          <cell r="B1787" t="str">
            <v>CN HÀ NỘI - CÔNG TY CỔ PHẦN DỊCH VỤ THƯƠNG MẠI TỔNG HỢP WINCOMMERCE</v>
          </cell>
          <cell r="C1787" t="str">
            <v/>
          </cell>
          <cell r="D1787" t="str">
            <v>Thành phố Hà Nội</v>
          </cell>
          <cell r="E1787" t="str">
            <v>Quận Nam Từ Liêm</v>
          </cell>
          <cell r="G1787" t="str">
            <v>HN004</v>
          </cell>
          <cell r="H1787" t="str">
            <v>Hoàng Thanh Huy</v>
          </cell>
          <cell r="I1787" t="str">
            <v>MIENBAC;WIN</v>
          </cell>
          <cell r="J1787" t="str">
            <v/>
          </cell>
          <cell r="M1787" t="str">
            <v>Tầng 1, L1-05, L1-06,Tòa Nhà FLC Complex, số 36 đường Phạm Hùng, phường Mỹ Đình, quận Nam Từ Liêm, HN</v>
          </cell>
          <cell r="N1787">
            <v>60</v>
          </cell>
          <cell r="O1787" t="b">
            <v>0</v>
          </cell>
          <cell r="P1787" t="str">
            <v>C6 HÀ NỘI</v>
          </cell>
          <cell r="Q1787" t="str">
            <v>Miền Bắc</v>
          </cell>
          <cell r="R1787" t="str">
            <v>WIN</v>
          </cell>
        </row>
        <row r="1788">
          <cell r="A1788" t="str">
            <v>WIN-HNI-HDC-3882</v>
          </cell>
          <cell r="B1788" t="str">
            <v>CN HÀ NỘI - wincommerce</v>
          </cell>
          <cell r="C1788" t="str">
            <v/>
          </cell>
          <cell r="D1788" t="str">
            <v>Thành phố Hà Nội</v>
          </cell>
          <cell r="E1788" t="str">
            <v>Huyện Hoài Đức</v>
          </cell>
          <cell r="G1788" t="str">
            <v>HN004</v>
          </cell>
          <cell r="H1788" t="str">
            <v>Hoàng Thanh Huy</v>
          </cell>
          <cell r="I1788" t="str">
            <v>MIENBAC;WIN</v>
          </cell>
          <cell r="J1788" t="str">
            <v/>
          </cell>
          <cell r="M1788" t="str">
            <v>A10-NV4 ô số 26-27 KĐTM hai bên đường Lê Trọng Tấn , 
xã An Khánh, huyện Hoài Đức, HN</v>
          </cell>
          <cell r="N1788">
            <v>60</v>
          </cell>
          <cell r="O1788" t="b">
            <v>0</v>
          </cell>
          <cell r="P1788" t="str">
            <v>C6 HÀ NỘI</v>
          </cell>
          <cell r="Q1788" t="str">
            <v>Miền Bắc</v>
          </cell>
          <cell r="R1788" t="str">
            <v>WIN</v>
          </cell>
        </row>
        <row r="1789">
          <cell r="A1789" t="str">
            <v>WIN-HNI-LBN-3883</v>
          </cell>
          <cell r="B1789" t="str">
            <v>CN HÀ NỘI - CÔNG TY CỔ PHẦN DỊCH VỤ THƯƠNG MẠI TỔNG HỢP WINCOMMERCE</v>
          </cell>
          <cell r="C1789" t="str">
            <v/>
          </cell>
          <cell r="D1789" t="str">
            <v>Thành phố Hà Nội</v>
          </cell>
          <cell r="E1789" t="str">
            <v>Quận Long Biên</v>
          </cell>
          <cell r="G1789" t="str">
            <v>HN003</v>
          </cell>
          <cell r="H1789" t="str">
            <v>Nguyễn Văn Thạch</v>
          </cell>
          <cell r="I1789" t="str">
            <v>MIENBAC;WIN</v>
          </cell>
          <cell r="J1789" t="str">
            <v/>
          </cell>
          <cell r="M1789" t="str">
            <v>Số 24, ngõ 476 đường Ngọc Thụy, phường Ngọc Thụy, quận Long Biên , Hà Nội.</v>
          </cell>
          <cell r="N1789">
            <v>60</v>
          </cell>
          <cell r="O1789" t="b">
            <v>0</v>
          </cell>
          <cell r="P1789" t="str">
            <v>C6 HÀ NỘI</v>
          </cell>
          <cell r="Q1789" t="str">
            <v>Miền Bắc</v>
          </cell>
          <cell r="R1789" t="str">
            <v>WIN</v>
          </cell>
        </row>
        <row r="1790">
          <cell r="A1790" t="str">
            <v>WIN-HNI-HDG-3890</v>
          </cell>
          <cell r="B1790" t="str">
            <v>CN HÀ NỘI - wincommerce</v>
          </cell>
          <cell r="C1790" t="str">
            <v/>
          </cell>
          <cell r="D1790" t="str">
            <v>Thành phố Hà Nội</v>
          </cell>
          <cell r="E1790" t="str">
            <v>Quận Hà Đông</v>
          </cell>
          <cell r="G1790" t="str">
            <v>HN004</v>
          </cell>
          <cell r="H1790" t="str">
            <v>Hoàng Thanh Huy</v>
          </cell>
          <cell r="I1790" t="str">
            <v>MIENBAC;WIN</v>
          </cell>
          <cell r="J1790" t="str">
            <v/>
          </cell>
          <cell r="M1790" t="str">
            <v>Số 57 đường La Nội,+L681:L700 phường Dương Nội, quận Hà Đông, Hà Nội.</v>
          </cell>
          <cell r="N1790">
            <v>60</v>
          </cell>
          <cell r="O1790" t="b">
            <v>0</v>
          </cell>
          <cell r="P1790" t="str">
            <v>C6 HÀ NỘI</v>
          </cell>
          <cell r="Q1790" t="str">
            <v>Miền Bắc</v>
          </cell>
          <cell r="R1790" t="str">
            <v>WIN</v>
          </cell>
        </row>
        <row r="1791">
          <cell r="A1791" t="str">
            <v>WIN-HNI-LBN-3891</v>
          </cell>
          <cell r="B1791" t="str">
            <v>CN HÀ NỘI - CÔNG TY CỔ PHẦN DỊCH VỤ THƯƠNG MẠI TỔNG HỢP WINCOMMERCE</v>
          </cell>
          <cell r="C1791" t="str">
            <v/>
          </cell>
          <cell r="D1791" t="str">
            <v>Thành phố Hà Nội</v>
          </cell>
          <cell r="E1791" t="str">
            <v>Quận Long Biên</v>
          </cell>
          <cell r="G1791" t="str">
            <v>HN003</v>
          </cell>
          <cell r="H1791" t="str">
            <v>Nguyễn Văn Thạch</v>
          </cell>
          <cell r="I1791" t="str">
            <v>MIENBAC;WIN</v>
          </cell>
          <cell r="J1791" t="str">
            <v/>
          </cell>
          <cell r="M1791" t="str">
            <v>79 Đường Bát Khối , Phường Long Biên , Quận Long Biên , HN</v>
          </cell>
          <cell r="N1791">
            <v>60</v>
          </cell>
          <cell r="O1791" t="b">
            <v>0</v>
          </cell>
          <cell r="P1791" t="str">
            <v>C6 HÀ NỘI</v>
          </cell>
          <cell r="Q1791" t="str">
            <v>Miền Bắc</v>
          </cell>
          <cell r="R1791" t="str">
            <v>WIN</v>
          </cell>
        </row>
        <row r="1792">
          <cell r="A1792" t="str">
            <v>WIN-HNI-LBN-3901</v>
          </cell>
          <cell r="B1792" t="str">
            <v>CN HÀ NỘI - CÔNG TY CỔ PHẦN DỊCH VỤ THƯƠNG MẠI TỔNG HỢP WINCOMMERCE</v>
          </cell>
          <cell r="C1792" t="str">
            <v/>
          </cell>
          <cell r="D1792" t="str">
            <v>Thành phố Hà Nội</v>
          </cell>
          <cell r="E1792" t="str">
            <v>Quận Long Biên</v>
          </cell>
          <cell r="G1792" t="str">
            <v>HN003</v>
          </cell>
          <cell r="H1792" t="str">
            <v>Nguyễn Văn Thạch</v>
          </cell>
          <cell r="I1792" t="str">
            <v>MIENBAC;WIN</v>
          </cell>
          <cell r="J1792" t="str">
            <v/>
          </cell>
          <cell r="M1792" t="str">
            <v>Số 01+01A GA, Dự án Nhà phố Rice City Sông Hồng, 139 Gia Quất, phường Thượng Thanh, Long Biên, Hà Nội</v>
          </cell>
          <cell r="N1792">
            <v>60</v>
          </cell>
          <cell r="O1792" t="b">
            <v>0</v>
          </cell>
          <cell r="P1792" t="str">
            <v>C6 HÀ NỘI</v>
          </cell>
          <cell r="Q1792" t="str">
            <v>Miền Bắc</v>
          </cell>
          <cell r="R1792" t="str">
            <v>WIN</v>
          </cell>
        </row>
        <row r="1793">
          <cell r="A1793" t="str">
            <v>WIN-HNI-DAH-3910</v>
          </cell>
          <cell r="B1793" t="str">
            <v>CN HÀ NỘI - CÔNG TY CỔ PHẦN DỊCH VỤ THƯƠNG MẠI TỔNG HỢP WINCOMMERCE</v>
          </cell>
          <cell r="C1793" t="str">
            <v/>
          </cell>
          <cell r="D1793" t="str">
            <v>Thành phố Hà Nội</v>
          </cell>
          <cell r="E1793" t="str">
            <v>Huyện Đông Anh</v>
          </cell>
          <cell r="G1793" t="str">
            <v>HN004</v>
          </cell>
          <cell r="H1793" t="str">
            <v>Hoàng Thanh Huy</v>
          </cell>
          <cell r="I1793" t="str">
            <v>MIENBAC;WIN</v>
          </cell>
          <cell r="J1793" t="str">
            <v/>
          </cell>
          <cell r="M1793" t="str">
            <v>Số 58, Đường Liên Xã, Thôn Nhuế, Kim Chung, Đông Anh, Hà Nội</v>
          </cell>
          <cell r="N1793">
            <v>60</v>
          </cell>
          <cell r="O1793" t="b">
            <v>0</v>
          </cell>
          <cell r="P1793" t="str">
            <v>C6 HÀ NỘI</v>
          </cell>
          <cell r="Q1793" t="str">
            <v>Miền Bắc</v>
          </cell>
          <cell r="R1793" t="str">
            <v>WIN</v>
          </cell>
        </row>
        <row r="1794">
          <cell r="A1794" t="str">
            <v>WIN-HNI-CGY-3916</v>
          </cell>
          <cell r="B1794" t="str">
            <v>CN HÀ NỘI - CÔNG TY CỔ PHẦN DỊCH VỤ THƯƠNG MẠI TỔNG HỢP WINCOMMERCE</v>
          </cell>
          <cell r="C1794" t="str">
            <v/>
          </cell>
          <cell r="D1794" t="str">
            <v>Thành phố Hà Nội</v>
          </cell>
          <cell r="E1794" t="str">
            <v>Quận Cầu Giấy</v>
          </cell>
          <cell r="G1794" t="str">
            <v>HN004</v>
          </cell>
          <cell r="H1794" t="str">
            <v>Hoàng Thanh Huy</v>
          </cell>
          <cell r="I1794" t="str">
            <v>MIENBAC;WIN</v>
          </cell>
          <cell r="J1794" t="str">
            <v/>
          </cell>
          <cell r="M1794" t="str">
            <v>Tầng 1, khu Vinaconex 1, 289A Khuất Duy Tiến, phường Trung Hòa, quận Cầu Giấy, Hà Nội</v>
          </cell>
          <cell r="N1794">
            <v>60</v>
          </cell>
          <cell r="O1794" t="b">
            <v>0</v>
          </cell>
          <cell r="P1794" t="str">
            <v>C6 HÀ NỘI</v>
          </cell>
          <cell r="Q1794" t="str">
            <v>Miền Bắc</v>
          </cell>
          <cell r="R1794" t="str">
            <v>WIN</v>
          </cell>
        </row>
        <row r="1795">
          <cell r="A1795" t="str">
            <v>WIN-HNI-TXN-3925</v>
          </cell>
          <cell r="B1795" t="str">
            <v>CN HÀ NỘI - CÔNG TY CỔ PHẦN DỊCH VỤ THƯƠNG MẠI TỔNG HỢP WINCOMMERCE</v>
          </cell>
          <cell r="C1795" t="str">
            <v/>
          </cell>
          <cell r="D1795" t="str">
            <v>Thành phố Hà Nội</v>
          </cell>
          <cell r="E1795" t="str">
            <v>Quận Thanh Xuân</v>
          </cell>
          <cell r="G1795" t="str">
            <v>HN008</v>
          </cell>
          <cell r="H1795" t="str">
            <v>Nguyễn Minh Sơn</v>
          </cell>
          <cell r="I1795" t="str">
            <v>MIENBAC;WIN</v>
          </cell>
          <cell r="J1795" t="str">
            <v/>
          </cell>
          <cell r="M1795" t="str">
            <v>347 Vũ Tông Phan, Phường Khương Đình,Quận Thanh Xuân, Thành phố Hà Nội</v>
          </cell>
          <cell r="N1795">
            <v>60</v>
          </cell>
          <cell r="O1795" t="b">
            <v>0</v>
          </cell>
          <cell r="P1795" t="str">
            <v>C6 HÀ NỘI</v>
          </cell>
          <cell r="Q1795" t="str">
            <v>Miền Bắc</v>
          </cell>
          <cell r="R1795" t="str">
            <v>WIN</v>
          </cell>
        </row>
        <row r="1796">
          <cell r="A1796" t="str">
            <v>WIN-HNI-NTL-3941</v>
          </cell>
          <cell r="B1796" t="str">
            <v>CN HÀ NỘI - CÔNG TY CỔ PHẦN DỊCH VỤ THƯƠNG MẠI TỔNG HỢP WINCOMMERCE</v>
          </cell>
          <cell r="C1796" t="str">
            <v/>
          </cell>
          <cell r="D1796" t="str">
            <v>Thành phố Hà Nội</v>
          </cell>
          <cell r="E1796" t="str">
            <v>Quận Nam Từ Liêm</v>
          </cell>
          <cell r="G1796" t="str">
            <v>HN004</v>
          </cell>
          <cell r="H1796" t="str">
            <v>Hoàng Thanh Huy</v>
          </cell>
          <cell r="I1796" t="str">
            <v>MIENBAC;WIN</v>
          </cell>
          <cell r="J1796" t="str">
            <v/>
          </cell>
          <cell r="M1796" t="str">
            <v>Kiot 11, tầng 1, nhà chung cư CT5- ĐN1 đường Trần Hữu Dực, KĐT Mỹ Đình II , phường Mỹ Đình 2, quận Nam Từ Liêm, Hà Nội</v>
          </cell>
          <cell r="N1796">
            <v>60</v>
          </cell>
          <cell r="O1796" t="b">
            <v>0</v>
          </cell>
          <cell r="P1796" t="str">
            <v>C6 HÀ NỘI</v>
          </cell>
          <cell r="Q1796" t="str">
            <v>Miền Bắc</v>
          </cell>
          <cell r="R1796" t="str">
            <v>WIN</v>
          </cell>
        </row>
        <row r="1797">
          <cell r="A1797" t="str">
            <v>WIN-HNI-NTL-3948</v>
          </cell>
          <cell r="B1797" t="str">
            <v>CN HÀ NỘI - CÔNG TY CỔ PHẦN DỊCH VỤ THƯƠNG MẠI TỔNG HỢP WINCOMMERCE</v>
          </cell>
          <cell r="C1797" t="str">
            <v/>
          </cell>
          <cell r="D1797" t="str">
            <v>Thành phố Hà Nội</v>
          </cell>
          <cell r="E1797" t="str">
            <v>Quận Nam Từ Liêm</v>
          </cell>
          <cell r="G1797" t="str">
            <v>HN004</v>
          </cell>
          <cell r="H1797" t="str">
            <v>Hoàng Thanh Huy</v>
          </cell>
          <cell r="I1797" t="str">
            <v>MIENBAC;WIN</v>
          </cell>
          <cell r="J1797" t="str">
            <v/>
          </cell>
          <cell r="M1797" t="str">
            <v>Số 86 ngõ 20 đường Mỹ Đình, phường Mỹ Đình 2, Nam Từ Liêm, Hà Nội</v>
          </cell>
          <cell r="N1797">
            <v>60</v>
          </cell>
          <cell r="O1797" t="b">
            <v>0</v>
          </cell>
          <cell r="P1797" t="str">
            <v>C6 HÀ NỘI</v>
          </cell>
          <cell r="Q1797" t="str">
            <v>Miền Bắc</v>
          </cell>
          <cell r="R1797" t="str">
            <v>WIN</v>
          </cell>
        </row>
        <row r="1798">
          <cell r="A1798" t="str">
            <v>WIN-HNI-LBN-3949</v>
          </cell>
          <cell r="B1798" t="str">
            <v>CN HÀ NỘI - CÔNG TY CỔ PHẦN DỊCH VỤ THƯƠNG MẠI TỔNG HỢP WINCOMMERCE</v>
          </cell>
          <cell r="C1798" t="str">
            <v/>
          </cell>
          <cell r="D1798" t="str">
            <v>Thành phố Hà Nội</v>
          </cell>
          <cell r="E1798" t="str">
            <v>Quận Long Biên</v>
          </cell>
          <cell r="G1798" t="str">
            <v>HN003</v>
          </cell>
          <cell r="H1798" t="str">
            <v>Nguyễn Văn Thạch</v>
          </cell>
          <cell r="I1798" t="str">
            <v>MIENBAC;WIN</v>
          </cell>
          <cell r="J1798" t="str">
            <v/>
          </cell>
          <cell r="M1798" t="str">
            <v>Lô BT1-18 Đường Phúc Lợi , Phường Phúc Lợi, Quận Long Biên , Thành Phố Hà Nội.</v>
          </cell>
          <cell r="N1798">
            <v>60</v>
          </cell>
          <cell r="O1798" t="b">
            <v>0</v>
          </cell>
          <cell r="P1798" t="str">
            <v>C6 HÀ NỘI</v>
          </cell>
          <cell r="Q1798" t="str">
            <v>Miền Bắc</v>
          </cell>
          <cell r="R1798" t="str">
            <v>WIN</v>
          </cell>
        </row>
        <row r="1799">
          <cell r="A1799" t="str">
            <v>WIN-HNI-DDA-3951</v>
          </cell>
          <cell r="B1799" t="str">
            <v>CN HÀ NỘI - CÔNG TY CỔ PHẦN DỊCH VỤ THƯƠNG MẠI TỔNG HỢP WINCOMMERCE</v>
          </cell>
          <cell r="C1799" t="str">
            <v/>
          </cell>
          <cell r="D1799" t="str">
            <v>Thành phố Hà Nội</v>
          </cell>
          <cell r="E1799" t="str">
            <v>Quận Đống Đa</v>
          </cell>
          <cell r="G1799" t="str">
            <v>HN003</v>
          </cell>
          <cell r="H1799" t="str">
            <v>Nguyễn Văn Thạch</v>
          </cell>
          <cell r="I1799" t="str">
            <v>MIENBAC;WIN</v>
          </cell>
          <cell r="J1799" t="str">
            <v/>
          </cell>
          <cell r="M1799" t="str">
            <v>Số 41 Vũ Thạnh, phường Ô Chợ Dừa, quận Đống Đa, HN</v>
          </cell>
          <cell r="N1799">
            <v>60</v>
          </cell>
          <cell r="O1799" t="b">
            <v>0</v>
          </cell>
          <cell r="P1799" t="str">
            <v>C6 HÀ NỘI</v>
          </cell>
          <cell r="Q1799" t="str">
            <v>Miền Bắc</v>
          </cell>
          <cell r="R1799" t="str">
            <v>WIN</v>
          </cell>
        </row>
        <row r="1800">
          <cell r="A1800" t="str">
            <v>WIN-HNI-GLM-3960</v>
          </cell>
          <cell r="B1800" t="str">
            <v>CN HÀ NỘI - CÔNG TY CỔ PHẦN DỊCH VỤ THƯƠNG MẠI TỔNG HỢP WINCOMMERCE</v>
          </cell>
          <cell r="C1800" t="str">
            <v/>
          </cell>
          <cell r="D1800" t="str">
            <v>Thành phố Hà Nội</v>
          </cell>
          <cell r="E1800" t="str">
            <v>Huyện Gia Lâm</v>
          </cell>
          <cell r="G1800" t="str">
            <v>HN008</v>
          </cell>
          <cell r="H1800" t="str">
            <v>Nguyễn Minh Sơn</v>
          </cell>
          <cell r="I1800" t="str">
            <v>MIENBAC;WIN</v>
          </cell>
          <cell r="J1800" t="str">
            <v/>
          </cell>
          <cell r="M1800" t="str">
            <v>173 Hà Huy Tập , TT Yên Viên, huyện Gia Lâm, HN</v>
          </cell>
          <cell r="N1800">
            <v>60</v>
          </cell>
          <cell r="O1800" t="b">
            <v>0</v>
          </cell>
          <cell r="P1800" t="str">
            <v>C6 HÀ NỘI</v>
          </cell>
          <cell r="Q1800" t="str">
            <v>Miền Bắc</v>
          </cell>
          <cell r="R1800" t="str">
            <v>WIN</v>
          </cell>
        </row>
        <row r="1801">
          <cell r="A1801" t="str">
            <v>WIN-HNI-DDA-3961</v>
          </cell>
          <cell r="B1801" t="str">
            <v>CN HÀ NỘI - CÔNG TY CỔ PHẦN DỊCH VỤ THƯƠNG MẠI TỔNG HỢP WINCOMMERCE</v>
          </cell>
          <cell r="C1801" t="str">
            <v/>
          </cell>
          <cell r="D1801" t="str">
            <v>Thành phố Hà Nội</v>
          </cell>
          <cell r="E1801" t="str">
            <v>Quận Đống Đa</v>
          </cell>
          <cell r="G1801" t="str">
            <v>HN003</v>
          </cell>
          <cell r="H1801" t="str">
            <v>Nguyễn Văn Thạch</v>
          </cell>
          <cell r="I1801" t="str">
            <v>MIENBAC;WIN</v>
          </cell>
          <cell r="J1801" t="str">
            <v/>
          </cell>
          <cell r="M1801" t="str">
            <v>153-155 Đê La Thành, phường Nam Đồng, Quận Đống Đa, HN</v>
          </cell>
          <cell r="N1801">
            <v>60</v>
          </cell>
          <cell r="O1801" t="b">
            <v>0</v>
          </cell>
          <cell r="P1801" t="str">
            <v>C6 HÀ NỘI</v>
          </cell>
          <cell r="Q1801" t="str">
            <v>Miền Bắc</v>
          </cell>
          <cell r="R1801" t="str">
            <v>WIN</v>
          </cell>
        </row>
        <row r="1802">
          <cell r="A1802" t="str">
            <v>WIN-HNI-NTL-3962</v>
          </cell>
          <cell r="B1802" t="str">
            <v>CN HÀ NỘI - CÔNG TY CỔ PHẦN DỊCH VỤ THƯƠNG MẠI TỔNG HỢP WINCOMMERCE</v>
          </cell>
          <cell r="C1802" t="str">
            <v/>
          </cell>
          <cell r="D1802" t="str">
            <v>Thành phố Hà Nội</v>
          </cell>
          <cell r="E1802" t="str">
            <v>Quận Nam Từ Liêm</v>
          </cell>
          <cell r="G1802" t="str">
            <v>HN004</v>
          </cell>
          <cell r="H1802" t="str">
            <v>Hoàng Thanh Huy</v>
          </cell>
          <cell r="I1802" t="str">
            <v>MIENBAC;WIN</v>
          </cell>
          <cell r="J1802" t="str">
            <v/>
          </cell>
          <cell r="M1802" t="str">
            <v>Kiot số 03 và số 04, tầng 1, nhà 23 tầng- CT1, phường Trung Văn, quận Nam Từ Liêm, Hà Nội.</v>
          </cell>
          <cell r="N1802">
            <v>60</v>
          </cell>
          <cell r="O1802" t="b">
            <v>0</v>
          </cell>
          <cell r="P1802" t="str">
            <v>C6 HÀ NỘI</v>
          </cell>
          <cell r="Q1802" t="str">
            <v>Miền Bắc</v>
          </cell>
          <cell r="R1802" t="str">
            <v>WIN</v>
          </cell>
        </row>
        <row r="1803">
          <cell r="A1803" t="str">
            <v>WIN-HNI-HMI-3973</v>
          </cell>
          <cell r="B1803" t="str">
            <v>CN HÀ NỘI - CÔNG TY CỔ PHẦN DỊCH VỤ THƯƠNG MẠI TỔNG HỢP WINCOMMERCE</v>
          </cell>
          <cell r="C1803" t="str">
            <v/>
          </cell>
          <cell r="D1803" t="str">
            <v>Thành phố Hà Nội</v>
          </cell>
          <cell r="E1803" t="str">
            <v>Quận Hoàng Mai</v>
          </cell>
          <cell r="G1803" t="str">
            <v>HN003</v>
          </cell>
          <cell r="H1803" t="str">
            <v>Nguyễn Văn Thạch</v>
          </cell>
          <cell r="I1803" t="str">
            <v>MIENBAC;WIN</v>
          </cell>
          <cell r="J1803" t="str">
            <v/>
          </cell>
          <cell r="M1803" t="str">
            <v>Kiot DV-17 tầng 1, Nhà Chung cư @Home, số 987 tam Trinh, phường Yên Sở, Hoàng Mai, Hà Nội</v>
          </cell>
          <cell r="N1803">
            <v>60</v>
          </cell>
          <cell r="O1803" t="b">
            <v>0</v>
          </cell>
          <cell r="P1803" t="str">
            <v>C6 HÀ NỘI</v>
          </cell>
          <cell r="Q1803" t="str">
            <v>Miền Bắc</v>
          </cell>
          <cell r="R1803" t="str">
            <v>WIN</v>
          </cell>
        </row>
        <row r="1804">
          <cell r="A1804" t="str">
            <v>WIN-HNI-TTI-3979</v>
          </cell>
          <cell r="B1804" t="str">
            <v>CN HÀ NỘI - CÔNG TY CỔ PHẦN DỊCH VỤ THƯƠNG MẠI TỔNG HỢP WINCOMMERCE</v>
          </cell>
          <cell r="C1804" t="str">
            <v/>
          </cell>
          <cell r="D1804" t="str">
            <v>Thành phố Hà Nội</v>
          </cell>
          <cell r="E1804" t="str">
            <v>Huyện Thanh Trì</v>
          </cell>
          <cell r="G1804" t="str">
            <v>HN008</v>
          </cell>
          <cell r="H1804" t="str">
            <v>Nguyễn Minh Sơn</v>
          </cell>
          <cell r="I1804" t="str">
            <v>MIENBAC;WIN</v>
          </cell>
          <cell r="J1804" t="str">
            <v/>
          </cell>
          <cell r="M1804" t="str">
            <v>Thôn 3, xã Vạn Phúc, huyện Thanh Trì, Hà Nội</v>
          </cell>
          <cell r="N1804">
            <v>60</v>
          </cell>
          <cell r="O1804" t="b">
            <v>0</v>
          </cell>
          <cell r="P1804" t="str">
            <v>C6 HÀ NỘI</v>
          </cell>
          <cell r="Q1804" t="str">
            <v>Miền Bắc</v>
          </cell>
          <cell r="R1804" t="str">
            <v>WIN</v>
          </cell>
        </row>
        <row r="1805">
          <cell r="A1805" t="str">
            <v>WIN-HNI-NTL-3980</v>
          </cell>
          <cell r="B1805" t="str">
            <v>CN HÀ NỘI - CÔNG TY CỔ PHẦN DỊCH VỤ THƯƠNG MẠI TỔNG HỢP WINCOMMERCE</v>
          </cell>
          <cell r="C1805" t="str">
            <v/>
          </cell>
          <cell r="D1805" t="str">
            <v>Thành phố Hà Nội</v>
          </cell>
          <cell r="E1805" t="str">
            <v>Quận Nam Từ Liêm</v>
          </cell>
          <cell r="G1805" t="str">
            <v>HN004</v>
          </cell>
          <cell r="H1805" t="str">
            <v>Hoàng Thanh Huy</v>
          </cell>
          <cell r="I1805" t="str">
            <v>MIENBAC;WIN</v>
          </cell>
          <cell r="J1805" t="str">
            <v/>
          </cell>
          <cell r="M1805" t="str">
            <v>Số 39 đường Đỗ Xuân Hợp, phường Mỹ Đình 1, quận Nam Từ Liêm, Hà Nội</v>
          </cell>
          <cell r="N1805">
            <v>60</v>
          </cell>
          <cell r="O1805" t="b">
            <v>0</v>
          </cell>
          <cell r="P1805" t="str">
            <v>C6 HÀ NỘI</v>
          </cell>
          <cell r="Q1805" t="str">
            <v>Miền Bắc</v>
          </cell>
          <cell r="R1805" t="str">
            <v>WIN</v>
          </cell>
        </row>
        <row r="1806">
          <cell r="A1806" t="str">
            <v>WIN-HNI-DAH-3990</v>
          </cell>
          <cell r="B1806" t="str">
            <v>CN HÀ NỘI - CÔNG TY CỔ PHẦN DỊCH VỤ THƯƠNG MẠI TỔNG HỢP WINCOMMERCE</v>
          </cell>
          <cell r="C1806" t="str">
            <v/>
          </cell>
          <cell r="D1806" t="str">
            <v>Thành phố Hà Nội</v>
          </cell>
          <cell r="E1806" t="str">
            <v>Huyện Đông Anh</v>
          </cell>
          <cell r="G1806" t="str">
            <v>HN008</v>
          </cell>
          <cell r="H1806" t="str">
            <v>Nguyễn Minh Sơn</v>
          </cell>
          <cell r="I1806" t="str">
            <v>MIENBAC;WIN</v>
          </cell>
          <cell r="J1806" t="str">
            <v/>
          </cell>
          <cell r="M1806" t="str">
            <v>Ngã Ba Lương Quy, Xuân Nộn, Đông Anh, Hà Nội</v>
          </cell>
          <cell r="N1806">
            <v>60</v>
          </cell>
          <cell r="O1806" t="b">
            <v>0</v>
          </cell>
          <cell r="P1806" t="str">
            <v>C6 HÀ NỘI</v>
          </cell>
          <cell r="Q1806" t="str">
            <v>Miền Bắc</v>
          </cell>
          <cell r="R1806" t="str">
            <v>WIN</v>
          </cell>
        </row>
        <row r="1807">
          <cell r="A1807" t="str">
            <v>WIN-HNI-GLM-3994</v>
          </cell>
          <cell r="B1807" t="str">
            <v>CN HÀ NỘI - CÔNG TY CỔ PHẦN DỊCH VỤ THƯƠNG MẠI TỔNG HỢP WINCOMMERCE</v>
          </cell>
          <cell r="C1807" t="str">
            <v/>
          </cell>
          <cell r="D1807" t="str">
            <v>Thành phố Hà Nội</v>
          </cell>
          <cell r="E1807" t="str">
            <v>Huyện Gia Lâm</v>
          </cell>
          <cell r="G1807" t="str">
            <v>HN008</v>
          </cell>
          <cell r="H1807" t="str">
            <v>Nguyễn Minh Sơn</v>
          </cell>
          <cell r="I1807" t="str">
            <v>MIENBAC;WIN</v>
          </cell>
          <cell r="J1807" t="str">
            <v/>
          </cell>
          <cell r="M1807" t="str">
            <v>Phố Keo, xã Kim Sơn, huyện Gia Lâm, HN</v>
          </cell>
          <cell r="N1807">
            <v>60</v>
          </cell>
          <cell r="O1807" t="b">
            <v>0</v>
          </cell>
          <cell r="P1807" t="str">
            <v>C6 HÀ NỘI</v>
          </cell>
          <cell r="Q1807" t="str">
            <v>Miền Bắc</v>
          </cell>
          <cell r="R1807" t="str">
            <v>WIN</v>
          </cell>
        </row>
        <row r="1808">
          <cell r="A1808" t="str">
            <v>WIN-HNI-DAH-3995</v>
          </cell>
          <cell r="B1808" t="str">
            <v>CN HÀ NỘI - CÔNG TY CỔ PHẦN DỊCH VỤ THƯƠNG MẠI TỔNG HỢP WINCOMMERCE</v>
          </cell>
          <cell r="C1808" t="str">
            <v/>
          </cell>
          <cell r="D1808" t="str">
            <v>Thành phố Hà Nội</v>
          </cell>
          <cell r="E1808" t="str">
            <v>Huyện Đông Anh</v>
          </cell>
          <cell r="G1808" t="str">
            <v>HN008</v>
          </cell>
          <cell r="H1808" t="str">
            <v>Nguyễn Minh Sơn</v>
          </cell>
          <cell r="I1808" t="str">
            <v>MIENBAC;WIN</v>
          </cell>
          <cell r="J1808" t="str">
            <v/>
          </cell>
          <cell r="M1808" t="str">
            <v>Khu 6, Thụy Lôi, xã Thụy Lâm, huyện Đông Anh, HN</v>
          </cell>
          <cell r="N1808">
            <v>60</v>
          </cell>
          <cell r="O1808" t="b">
            <v>0</v>
          </cell>
          <cell r="P1808" t="str">
            <v>C6 HÀ NỘI</v>
          </cell>
          <cell r="Q1808" t="str">
            <v>Miền Bắc</v>
          </cell>
          <cell r="R1808" t="str">
            <v>WIN</v>
          </cell>
        </row>
        <row r="1809">
          <cell r="A1809" t="str">
            <v>WIN-HNI-TXN-3998</v>
          </cell>
          <cell r="B1809" t="str">
            <v>CN HÀ NỘI - CÔNG TY CỔ PHẦN DỊCH VỤ THƯƠNG MẠI TỔNG HỢP WINCOMMERCE</v>
          </cell>
          <cell r="C1809" t="str">
            <v/>
          </cell>
          <cell r="D1809" t="str">
            <v>Thành phố Hà Nội</v>
          </cell>
          <cell r="E1809" t="str">
            <v>Quận Thanh Xuân</v>
          </cell>
          <cell r="G1809" t="str">
            <v>HN008</v>
          </cell>
          <cell r="H1809" t="str">
            <v>Nguyễn Minh Sơn</v>
          </cell>
          <cell r="I1809" t="str">
            <v>MIENBAC;WIN</v>
          </cell>
          <cell r="J1809" t="str">
            <v/>
          </cell>
          <cell r="M1809" t="str">
            <v>47 Vũ Trọng Phụng, phường Thanh Xuân Trung, quận Thanh Xuân, Hà Nội</v>
          </cell>
          <cell r="N1809">
            <v>60</v>
          </cell>
          <cell r="O1809" t="b">
            <v>0</v>
          </cell>
          <cell r="P1809" t="str">
            <v>C6 HÀ NỘI</v>
          </cell>
          <cell r="Q1809" t="str">
            <v>Miền Bắc</v>
          </cell>
          <cell r="R1809" t="str">
            <v>WIN</v>
          </cell>
        </row>
        <row r="1810">
          <cell r="A1810" t="str">
            <v>WIN-HNI-HDC-3999</v>
          </cell>
          <cell r="B1810" t="str">
            <v>CN HÀ NỘI - wincommerce</v>
          </cell>
          <cell r="C1810" t="str">
            <v/>
          </cell>
          <cell r="D1810" t="str">
            <v>Thành phố Hà Nội</v>
          </cell>
          <cell r="E1810" t="str">
            <v>Huyện Hoài Đức</v>
          </cell>
          <cell r="G1810" t="str">
            <v>HN004</v>
          </cell>
          <cell r="H1810" t="str">
            <v>Hoàng Thanh Huy</v>
          </cell>
          <cell r="I1810" t="str">
            <v>MIENBAC;WIN</v>
          </cell>
          <cell r="J1810" t="str">
            <v/>
          </cell>
          <cell r="M1810" t="str">
            <v>17 Khu 5, Thị trấn Trạm Trôi, huyện Hoài Đức, HN</v>
          </cell>
          <cell r="N1810">
            <v>60</v>
          </cell>
          <cell r="O1810" t="b">
            <v>0</v>
          </cell>
          <cell r="P1810" t="str">
            <v>C6 HÀ NỘI</v>
          </cell>
          <cell r="Q1810" t="str">
            <v>Miền Bắc</v>
          </cell>
          <cell r="R1810" t="str">
            <v>WIN</v>
          </cell>
        </row>
        <row r="1811">
          <cell r="A1811" t="str">
            <v>WIN-HNI-HDC-4000</v>
          </cell>
          <cell r="B1811" t="str">
            <v>CN HÀ NỘI - wincommerce</v>
          </cell>
          <cell r="C1811" t="str">
            <v/>
          </cell>
          <cell r="D1811" t="str">
            <v>Thành phố Hà Nội</v>
          </cell>
          <cell r="E1811" t="str">
            <v>Huyện Hoài Đức</v>
          </cell>
          <cell r="G1811" t="str">
            <v>HN004</v>
          </cell>
          <cell r="H1811" t="str">
            <v>Hoàng Thanh Huy</v>
          </cell>
          <cell r="I1811" t="str">
            <v>MIENBAC;WIN</v>
          </cell>
          <cell r="J1811" t="str">
            <v/>
          </cell>
          <cell r="M1811" t="str">
            <v>Khu vực Hồ Giềng (Xóm Mới), Ngãi Cầu, xã An Khánh, huyện Hoài Đức, Hà Nội</v>
          </cell>
          <cell r="N1811">
            <v>60</v>
          </cell>
          <cell r="O1811" t="b">
            <v>0</v>
          </cell>
          <cell r="P1811" t="str">
            <v>C6 HÀ NỘI</v>
          </cell>
          <cell r="Q1811" t="str">
            <v>Miền Bắc</v>
          </cell>
          <cell r="R1811" t="str">
            <v>WIN</v>
          </cell>
        </row>
        <row r="1812">
          <cell r="A1812" t="str">
            <v>WIN-HNI-HKM-4007</v>
          </cell>
          <cell r="B1812" t="str">
            <v>CN HÀ NỘI - CÔNG TY CỔ PHẦN DỊCH VỤ THƯƠNG MẠI TỔNG HỢP WINCOMMERCE</v>
          </cell>
          <cell r="C1812" t="str">
            <v/>
          </cell>
          <cell r="D1812" t="str">
            <v>Thành phố Hà Nội</v>
          </cell>
          <cell r="E1812" t="str">
            <v>Quận Hoàn Kiếm</v>
          </cell>
          <cell r="G1812" t="str">
            <v>HN007</v>
          </cell>
          <cell r="H1812" t="str">
            <v>Đỗ Minh Quang</v>
          </cell>
          <cell r="I1812" t="str">
            <v>MIENBAC;WIN</v>
          </cell>
          <cell r="J1812" t="str">
            <v/>
          </cell>
          <cell r="M1812" t="str">
            <v>4B Tràng Thi, phường Hàng Trống, Q. Hoàn Kiếm, Hà Nội</v>
          </cell>
          <cell r="N1812">
            <v>60</v>
          </cell>
          <cell r="O1812" t="b">
            <v>0</v>
          </cell>
          <cell r="P1812" t="str">
            <v>C6 HÀ NỘI</v>
          </cell>
          <cell r="Q1812" t="str">
            <v>Miền Bắc</v>
          </cell>
          <cell r="R1812" t="str">
            <v>WIN</v>
          </cell>
        </row>
        <row r="1813">
          <cell r="A1813" t="str">
            <v>WIN-HNI-CGY-4011</v>
          </cell>
          <cell r="B1813" t="str">
            <v>CN HÀ NỘI - CÔNG TY CỔ PHẦN DỊCH VỤ THƯƠNG MẠI TỔNG HỢP WINCOMMERCE</v>
          </cell>
          <cell r="C1813" t="str">
            <v/>
          </cell>
          <cell r="D1813" t="str">
            <v>Thành phố Hà Nội</v>
          </cell>
          <cell r="E1813" t="str">
            <v>Quận Cầu Giấy</v>
          </cell>
          <cell r="G1813" t="str">
            <v>HN004</v>
          </cell>
          <cell r="H1813" t="str">
            <v>Hoàng Thanh Huy</v>
          </cell>
          <cell r="I1813" t="str">
            <v>MIENBAC;WIN</v>
          </cell>
          <cell r="J1813" t="str">
            <v/>
          </cell>
          <cell r="M1813" t="str">
            <v>Số 26 ngõ 58 Trần Bình, phường Mai Dịch, Q. Cầu Giấy, Hà Nội</v>
          </cell>
          <cell r="N1813">
            <v>60</v>
          </cell>
          <cell r="O1813" t="b">
            <v>0</v>
          </cell>
          <cell r="P1813" t="str">
            <v>C6 HÀ NỘI</v>
          </cell>
          <cell r="Q1813" t="str">
            <v>Miền Bắc</v>
          </cell>
          <cell r="R1813" t="str">
            <v>WIN</v>
          </cell>
        </row>
        <row r="1814">
          <cell r="A1814" t="str">
            <v>WIN-HNI-NTL-4020</v>
          </cell>
          <cell r="B1814" t="str">
            <v>CN HÀ NỘI - CÔNG TY CỔ PHẦN DỊCH VỤ THƯƠNG MẠI TỔNG HỢP WINCOMMERCE</v>
          </cell>
          <cell r="C1814" t="str">
            <v/>
          </cell>
          <cell r="D1814" t="str">
            <v>Thành phố Hà Nội</v>
          </cell>
          <cell r="E1814" t="str">
            <v>Quận Nam Từ Liêm</v>
          </cell>
          <cell r="G1814" t="str">
            <v>HN004</v>
          </cell>
          <cell r="H1814" t="str">
            <v>Hoàng Thanh Huy</v>
          </cell>
          <cell r="I1814" t="str">
            <v>MIENBAC;WIN</v>
          </cell>
          <cell r="J1814" t="str">
            <v/>
          </cell>
          <cell r="M1814" t="str">
            <v>Lô 21 khu BT4-3 Khu nhà ở Trung Văn,đường trung văn, phường Trung Văn, quận Nam Từ Liêm, HN</v>
          </cell>
          <cell r="N1814">
            <v>60</v>
          </cell>
          <cell r="O1814" t="b">
            <v>0</v>
          </cell>
          <cell r="P1814" t="str">
            <v>C6 HÀ NỘI</v>
          </cell>
          <cell r="Q1814" t="str">
            <v>Miền Bắc</v>
          </cell>
          <cell r="R1814" t="str">
            <v>WIN</v>
          </cell>
        </row>
        <row r="1815">
          <cell r="A1815" t="str">
            <v>WIN-HNI-HBT-4023</v>
          </cell>
          <cell r="B1815" t="str">
            <v>CN HÀ NỘI - CÔNG TY CỔ PHẦN DỊCH VỤ THƯƠNG MẠI TỔNG HỢP WINCOMMERCE</v>
          </cell>
          <cell r="C1815" t="str">
            <v/>
          </cell>
          <cell r="D1815" t="str">
            <v>Thành phố Hà Nội</v>
          </cell>
          <cell r="E1815" t="str">
            <v>Quận Hai Bà Trưng</v>
          </cell>
          <cell r="G1815" t="str">
            <v>HN003</v>
          </cell>
          <cell r="H1815" t="str">
            <v>Nguyễn Văn Thạch</v>
          </cell>
          <cell r="I1815" t="str">
            <v>MIENBAC;WIN</v>
          </cell>
          <cell r="J1815" t="str">
            <v/>
          </cell>
          <cell r="M1815" t="str">
            <v>42 Vĩnh Tuy, phường Vĩnh Tuy, quận Hai Bà Trưng, HN</v>
          </cell>
          <cell r="N1815">
            <v>60</v>
          </cell>
          <cell r="O1815" t="b">
            <v>0</v>
          </cell>
          <cell r="P1815" t="str">
            <v>C6 HÀ NỘI</v>
          </cell>
          <cell r="Q1815" t="str">
            <v>Miền Bắc</v>
          </cell>
          <cell r="R1815" t="str">
            <v>WIN</v>
          </cell>
        </row>
        <row r="1816">
          <cell r="A1816" t="str">
            <v>WIN-HNI-HDC-4024</v>
          </cell>
          <cell r="B1816" t="str">
            <v>CN HÀ NỘI - wincommerce</v>
          </cell>
          <cell r="C1816" t="str">
            <v/>
          </cell>
          <cell r="D1816" t="str">
            <v>Thành phố Hà Nội</v>
          </cell>
          <cell r="E1816" t="str">
            <v>Huyện Hoài Đức</v>
          </cell>
          <cell r="G1816" t="str">
            <v>HN004</v>
          </cell>
          <cell r="H1816" t="str">
            <v>Hoàng Thanh Huy</v>
          </cell>
          <cell r="I1816" t="str">
            <v>MIENBAC;WIN</v>
          </cell>
          <cell r="J1816" t="str">
            <v/>
          </cell>
          <cell r="M1816" t="str">
            <v>Tầng 1, Gemek Tower, KĐTM Lê Trọng Tấn – Geleximco, đường Lê Trọng Tấn, 
xã An Khánh, huyện Hoài Đức, Hà Nội</v>
          </cell>
          <cell r="N1816">
            <v>60</v>
          </cell>
          <cell r="O1816" t="b">
            <v>0</v>
          </cell>
          <cell r="P1816" t="str">
            <v>C6 HÀ NỘI</v>
          </cell>
          <cell r="Q1816" t="str">
            <v>Miền Bắc</v>
          </cell>
          <cell r="R1816" t="str">
            <v>WIN</v>
          </cell>
        </row>
        <row r="1817">
          <cell r="A1817" t="str">
            <v>WIN-HNI-TTI-4031</v>
          </cell>
          <cell r="B1817" t="str">
            <v>CN HÀ NỘI - CÔNG TY CỔ PHẦN DỊCH VỤ THƯƠNG MẠI TỔNG HỢP WINCOMMERCE</v>
          </cell>
          <cell r="C1817" t="str">
            <v/>
          </cell>
          <cell r="D1817" t="str">
            <v>Thành phố Hà Nội</v>
          </cell>
          <cell r="E1817" t="str">
            <v>Huyện Thanh Trì</v>
          </cell>
          <cell r="G1817" t="str">
            <v>HN008</v>
          </cell>
          <cell r="H1817" t="str">
            <v>Nguyễn Minh Sơn</v>
          </cell>
          <cell r="I1817" t="str">
            <v>MIENBAC;WIN</v>
          </cell>
          <cell r="J1817" t="str">
            <v/>
          </cell>
          <cell r="M1817" t="str">
            <v>60 Tứ Hiệp, xã Tứ Hiệp, huyện Thanh Trì, HN</v>
          </cell>
          <cell r="N1817">
            <v>60</v>
          </cell>
          <cell r="O1817" t="b">
            <v>0</v>
          </cell>
          <cell r="P1817" t="str">
            <v>C6 HÀ NỘI</v>
          </cell>
          <cell r="Q1817" t="str">
            <v>Miền Bắc</v>
          </cell>
          <cell r="R1817" t="str">
            <v>WIN</v>
          </cell>
        </row>
        <row r="1818">
          <cell r="A1818" t="str">
            <v>WIN-HNI-TXN-4032</v>
          </cell>
          <cell r="B1818" t="str">
            <v>CN HÀ NỘI - CÔNG TY CỔ PHẦN DỊCH VỤ THƯƠNG MẠI TỔNG HỢP WINCOMMERCE</v>
          </cell>
          <cell r="C1818" t="str">
            <v/>
          </cell>
          <cell r="D1818" t="str">
            <v>Thành phố Hà Nội</v>
          </cell>
          <cell r="E1818" t="str">
            <v>Quận Thanh Xuân</v>
          </cell>
          <cell r="G1818" t="str">
            <v>HN008</v>
          </cell>
          <cell r="H1818" t="str">
            <v>Nguyễn Minh Sơn</v>
          </cell>
          <cell r="I1818" t="str">
            <v>MIENBAC;WIN</v>
          </cell>
          <cell r="J1818" t="str">
            <v/>
          </cell>
          <cell r="M1818" t="str">
            <v>86 Quan Nhân, phường Nhân Chính, Quận Thanh Xuân, thành phố Hà Nội</v>
          </cell>
          <cell r="N1818">
            <v>60</v>
          </cell>
          <cell r="O1818" t="b">
            <v>0</v>
          </cell>
          <cell r="P1818" t="str">
            <v>C6 HÀ NỘI</v>
          </cell>
          <cell r="Q1818" t="str">
            <v>Miền Bắc</v>
          </cell>
          <cell r="R1818" t="str">
            <v>WIN</v>
          </cell>
        </row>
        <row r="1819">
          <cell r="A1819" t="str">
            <v>WIN-HNI-HMI-4033</v>
          </cell>
          <cell r="B1819" t="str">
            <v>CN HÀ NỘI - CÔNG TY CỔ PHẦN DỊCH VỤ THƯƠNG MẠI TỔNG HỢP WINCOMMERCE</v>
          </cell>
          <cell r="C1819" t="str">
            <v/>
          </cell>
          <cell r="D1819" t="str">
            <v>Thành phố Hà Nội</v>
          </cell>
          <cell r="E1819" t="str">
            <v>Quận Hoàng Mai</v>
          </cell>
          <cell r="G1819" t="str">
            <v>HN003</v>
          </cell>
          <cell r="H1819" t="str">
            <v>Nguyễn Văn Thạch</v>
          </cell>
          <cell r="I1819" t="str">
            <v>MIENBAC;WIN</v>
          </cell>
          <cell r="J1819" t="str">
            <v/>
          </cell>
          <cell r="M1819" t="str">
            <v>Ô 13A, lô Ơ2, khu nhà ở Bán đảo Linh Đàm, Hoàng Liệt, phường Hoàng Liệt , Quận Hoàng Mai, HN</v>
          </cell>
          <cell r="N1819">
            <v>60</v>
          </cell>
          <cell r="O1819" t="b">
            <v>0</v>
          </cell>
          <cell r="P1819" t="str">
            <v>C6 HÀ NỘI</v>
          </cell>
          <cell r="Q1819" t="str">
            <v>Miền Bắc</v>
          </cell>
          <cell r="R1819" t="str">
            <v>WIN</v>
          </cell>
        </row>
        <row r="1820">
          <cell r="A1820" t="str">
            <v>WIN-HNI-HMI-4040</v>
          </cell>
          <cell r="B1820" t="str">
            <v>CN HÀ NỘI - CÔNG TY CỔ PHẦN DỊCH VỤ THƯƠNG MẠI TỔNG HỢP WINCOMMERCE</v>
          </cell>
          <cell r="C1820" t="str">
            <v/>
          </cell>
          <cell r="D1820" t="str">
            <v>Thành phố Hà Nội</v>
          </cell>
          <cell r="E1820" t="str">
            <v>Quận Hoàng Mai</v>
          </cell>
          <cell r="G1820" t="str">
            <v>HN003</v>
          </cell>
          <cell r="H1820" t="str">
            <v>Nguyễn Văn Thạch</v>
          </cell>
          <cell r="I1820" t="str">
            <v>MIENBAC;WIN</v>
          </cell>
          <cell r="J1820" t="str">
            <v/>
          </cell>
          <cell r="M1820" t="str">
            <v>271 Nam Dư, phường Lĩnh Nam, quận Hoàng Mai, HN</v>
          </cell>
          <cell r="N1820">
            <v>60</v>
          </cell>
          <cell r="O1820" t="b">
            <v>0</v>
          </cell>
          <cell r="P1820" t="str">
            <v>C6 HÀ NỘI</v>
          </cell>
          <cell r="Q1820" t="str">
            <v>Miền Bắc</v>
          </cell>
          <cell r="R1820" t="str">
            <v>WIN</v>
          </cell>
        </row>
        <row r="1821">
          <cell r="A1821" t="str">
            <v>WIN-HNI-THO-4041</v>
          </cell>
          <cell r="B1821" t="str">
            <v>CN HÀ NỘI - CÔNG TY CỔ PHẦN DỊCH VỤ THƯƠNG MẠI TỔNG HỢP WINCOMMERCE</v>
          </cell>
          <cell r="C1821" t="str">
            <v/>
          </cell>
          <cell r="D1821" t="str">
            <v>Thành phố Hà Nội</v>
          </cell>
          <cell r="E1821" t="str">
            <v>Quận Tây Hồ</v>
          </cell>
          <cell r="G1821" t="str">
            <v>HN008</v>
          </cell>
          <cell r="H1821" t="str">
            <v>Nguyễn Minh Sơn</v>
          </cell>
          <cell r="I1821" t="str">
            <v>MIENBAC;WIN</v>
          </cell>
          <cell r="J1821" t="str">
            <v/>
          </cell>
          <cell r="M1821" t="str">
            <v>Tầng 1, Chung cư Packexim 2, ngách 6 ngõ 15 An Dương Vương, 
phường Phú Thượng, quận Tây Hồ, HN</v>
          </cell>
          <cell r="N1821">
            <v>60</v>
          </cell>
          <cell r="O1821" t="b">
            <v>0</v>
          </cell>
          <cell r="P1821" t="str">
            <v>C6 HÀ NỘI</v>
          </cell>
          <cell r="Q1821" t="str">
            <v>Miền Bắc</v>
          </cell>
          <cell r="R1821" t="str">
            <v>WIN</v>
          </cell>
        </row>
        <row r="1822">
          <cell r="A1822" t="str">
            <v>WIN-HNI-NTL-4050</v>
          </cell>
          <cell r="B1822" t="str">
            <v>CN HÀ NỘI - CÔNG TY CỔ PHẦN DỊCH VỤ THƯƠNG MẠI TỔNG HỢP WINCOMMERCE</v>
          </cell>
          <cell r="C1822" t="str">
            <v/>
          </cell>
          <cell r="D1822" t="str">
            <v>Thành phố Hà Nội</v>
          </cell>
          <cell r="E1822" t="str">
            <v>Quận Nam Từ Liêm</v>
          </cell>
          <cell r="G1822" t="str">
            <v>HN004</v>
          </cell>
          <cell r="H1822" t="str">
            <v>Hoàng Thanh Huy</v>
          </cell>
          <cell r="I1822" t="str">
            <v>MIENBAC;WIN</v>
          </cell>
          <cell r="J1822" t="str">
            <v/>
          </cell>
          <cell r="M1822" t="str">
            <v>E4.1.9 (SH09), tầng 1, Tòa nhà E4, thuộc tòa CT2 KĐTM Mỹ Đình - Mễ Trì (Dự án Emerald), đường Đình Thôn,
 phường Mỹ Đình 1, quận Nam Từ Liêm, HN</v>
          </cell>
          <cell r="N1822">
            <v>60</v>
          </cell>
          <cell r="O1822" t="b">
            <v>0</v>
          </cell>
          <cell r="P1822" t="str">
            <v>C6 HÀ NỘI</v>
          </cell>
          <cell r="Q1822" t="str">
            <v>Miền Bắc</v>
          </cell>
          <cell r="R1822" t="str">
            <v>WIN</v>
          </cell>
        </row>
        <row r="1823">
          <cell r="A1823" t="str">
            <v>WIN-HNI-NTL-4052</v>
          </cell>
          <cell r="B1823" t="str">
            <v>CN HÀ NỘI - CÔNG TY CỔ PHẦN DỊCH VỤ THƯƠNG MẠI TỔNG HỢP WINCOMMERCE</v>
          </cell>
          <cell r="C1823" t="str">
            <v/>
          </cell>
          <cell r="D1823" t="str">
            <v>Thành phố Hà Nội</v>
          </cell>
          <cell r="E1823" t="str">
            <v>Quận Nam Từ Liêm</v>
          </cell>
          <cell r="G1823" t="str">
            <v>HN004</v>
          </cell>
          <cell r="H1823" t="str">
            <v>Hoàng Thanh Huy</v>
          </cell>
          <cell r="I1823" t="str">
            <v>MIENBAC;WIN</v>
          </cell>
          <cell r="J1823" t="str">
            <v/>
          </cell>
          <cell r="M1823" t="str">
            <v>TT01-05,Tòa NO-CT1, Hải Đăng City, Hàm Nghi, Phường Mỹ Đình 2, Quận Nam Từ Liêm, TP Hà Nội</v>
          </cell>
          <cell r="N1823">
            <v>60</v>
          </cell>
          <cell r="O1823" t="b">
            <v>0</v>
          </cell>
          <cell r="P1823" t="str">
            <v>C6 HÀ NỘI</v>
          </cell>
          <cell r="Q1823" t="str">
            <v>Miền Bắc</v>
          </cell>
          <cell r="R1823" t="str">
            <v>WIN</v>
          </cell>
        </row>
        <row r="1824">
          <cell r="A1824" t="str">
            <v>WIN-HNI-NTL-4053</v>
          </cell>
          <cell r="B1824" t="str">
            <v>CN HÀ NỘI - CÔNG TY CỔ PHẦN DỊCH VỤ THƯƠNG MẠI TỔNG HỢP WINCOMMERCE</v>
          </cell>
          <cell r="C1824" t="str">
            <v/>
          </cell>
          <cell r="D1824" t="str">
            <v>Thành phố Hà Nội</v>
          </cell>
          <cell r="E1824" t="str">
            <v>Quận Nam Từ Liêm</v>
          </cell>
          <cell r="G1824" t="str">
            <v>HN004</v>
          </cell>
          <cell r="H1824" t="str">
            <v>Hoàng Thanh Huy</v>
          </cell>
          <cell r="I1824" t="str">
            <v>MIENBAC;WIN</v>
          </cell>
          <cell r="J1824" t="str">
            <v/>
          </cell>
          <cell r="M1824" t="str">
            <v>SO05A, tầng 1, Tòa A3 (CT03), KCH Vinhomes Gardenia, Hàm Nghi, phường Cầu Diễn, Quận Nam Từ Liêm, HN</v>
          </cell>
          <cell r="N1824">
            <v>60</v>
          </cell>
          <cell r="O1824" t="b">
            <v>0</v>
          </cell>
          <cell r="P1824" t="str">
            <v>C6 HÀ NỘI</v>
          </cell>
          <cell r="Q1824" t="str">
            <v>Miền Bắc</v>
          </cell>
          <cell r="R1824" t="str">
            <v>WIN</v>
          </cell>
        </row>
        <row r="1825">
          <cell r="A1825" t="str">
            <v>WIN-HNI-NTL-4059</v>
          </cell>
          <cell r="B1825" t="str">
            <v>CN HÀ NỘI - CÔNG TY CỔ PHẦN DỊCH VỤ THƯƠNG MẠI TỔNG HỢP WINCOMMERCE</v>
          </cell>
          <cell r="C1825" t="str">
            <v/>
          </cell>
          <cell r="D1825" t="str">
            <v>Thành phố Hà Nội</v>
          </cell>
          <cell r="E1825" t="str">
            <v>Quận Nam Từ Liêm</v>
          </cell>
          <cell r="G1825" t="str">
            <v>HN004</v>
          </cell>
          <cell r="H1825" t="str">
            <v>Hoàng Thanh Huy</v>
          </cell>
          <cell r="I1825" t="str">
            <v>MIENBAC;WIN</v>
          </cell>
          <cell r="J1825" t="str">
            <v/>
          </cell>
          <cell r="M1825" t="str">
            <v>Gian hàng kinh doanh số 115 tại tầng 1 thuộc nhà chung cư số G2, phường Mễ Trì, quận Nam Từ Liêm, Hà Nội</v>
          </cell>
          <cell r="N1825">
            <v>60</v>
          </cell>
          <cell r="O1825" t="b">
            <v>0</v>
          </cell>
          <cell r="P1825" t="str">
            <v>C6 HÀ NỘI</v>
          </cell>
          <cell r="Q1825" t="str">
            <v>Miền Bắc</v>
          </cell>
          <cell r="R1825" t="str">
            <v>WIN</v>
          </cell>
        </row>
        <row r="1826">
          <cell r="A1826" t="str">
            <v>WIN-HNI-NTL-4060</v>
          </cell>
          <cell r="B1826" t="str">
            <v>CN HÀ NỘI - CÔNG TY CỔ PHẦN DỊCH VỤ THƯƠNG MẠI TỔNG HỢP WINCOMMERCE</v>
          </cell>
          <cell r="C1826" t="str">
            <v/>
          </cell>
          <cell r="D1826" t="str">
            <v>Thành phố Hà Nội</v>
          </cell>
          <cell r="E1826" t="str">
            <v>Quận Nam Từ Liêm</v>
          </cell>
          <cell r="G1826" t="str">
            <v>HN004</v>
          </cell>
          <cell r="H1826" t="str">
            <v>Hoàng Thanh Huy</v>
          </cell>
          <cell r="I1826" t="str">
            <v>MIENBAC;WIN</v>
          </cell>
          <cell r="J1826" t="str">
            <v/>
          </cell>
          <cell r="M1826" t="str">
            <v>LK02-03, khu C14 Bộ Công an, đường Trung Văn, phường Trung Văn, Quận Nam Từ Liêm, Hà Nội</v>
          </cell>
          <cell r="N1826">
            <v>60</v>
          </cell>
          <cell r="O1826" t="b">
            <v>0</v>
          </cell>
          <cell r="P1826" t="str">
            <v>C6 HÀ NỘI</v>
          </cell>
          <cell r="Q1826" t="str">
            <v>Miền Bắc</v>
          </cell>
          <cell r="R1826" t="str">
            <v>WIN</v>
          </cell>
        </row>
        <row r="1827">
          <cell r="A1827" t="str">
            <v>WIN-HNI-GLM-4064</v>
          </cell>
          <cell r="B1827" t="str">
            <v>CN HÀ NỘI - CÔNG TY CỔ PHẦN DỊCH VỤ THƯƠNG MẠI TỔNG HỢP WINCOMMERCE</v>
          </cell>
          <cell r="C1827" t="str">
            <v/>
          </cell>
          <cell r="D1827" t="str">
            <v>Thành phố Hà Nội</v>
          </cell>
          <cell r="E1827" t="str">
            <v>Huyện Gia Lâm</v>
          </cell>
          <cell r="G1827" t="str">
            <v>HN003</v>
          </cell>
          <cell r="H1827" t="str">
            <v>Nguyễn Văn Thạch</v>
          </cell>
          <cell r="I1827" t="str">
            <v>MIENBAC;WIN</v>
          </cell>
          <cell r="J1827" t="str">
            <v/>
          </cell>
          <cell r="M1827" t="str">
            <v>175 KHU BIỆT THỰ THỦY NGUYÊN, MAIRINA ECOPARK  XÃ PHỤNG CÔNG VĂN GIANG HƯNG YÊN</v>
          </cell>
          <cell r="N1827">
            <v>60</v>
          </cell>
          <cell r="O1827" t="b">
            <v>0</v>
          </cell>
          <cell r="P1827" t="str">
            <v>C6 HÀ NỘI</v>
          </cell>
          <cell r="Q1827" t="str">
            <v>Miền Bắc</v>
          </cell>
          <cell r="R1827" t="str">
            <v>WIN</v>
          </cell>
        </row>
        <row r="1828">
          <cell r="A1828" t="str">
            <v>WIN-HNI-BTL-4065</v>
          </cell>
          <cell r="B1828" t="str">
            <v>CN HÀ NỘI - wincommerce</v>
          </cell>
          <cell r="C1828" t="str">
            <v/>
          </cell>
          <cell r="D1828" t="str">
            <v>Thành phố Hà Nội</v>
          </cell>
          <cell r="E1828" t="str">
            <v>Quận Bắc Từ Liêm</v>
          </cell>
          <cell r="G1828" t="str">
            <v>HN004</v>
          </cell>
          <cell r="H1828" t="str">
            <v>Hoàng Thanh Huy</v>
          </cell>
          <cell r="I1828" t="str">
            <v>MIENBAC;WIN</v>
          </cell>
          <cell r="J1828" t="str">
            <v/>
          </cell>
          <cell r="M1828" t="str">
            <v>Tầng 1, chung cư cao tầng, Lô C4, phường Xuân Tảo, Quận Bắc Từ Liêm, Hà Nội</v>
          </cell>
          <cell r="N1828">
            <v>60</v>
          </cell>
          <cell r="O1828" t="b">
            <v>0</v>
          </cell>
          <cell r="P1828" t="str">
            <v>C6 HÀ NỘI</v>
          </cell>
          <cell r="Q1828" t="str">
            <v>Miền Bắc</v>
          </cell>
          <cell r="R1828" t="str">
            <v>WIN</v>
          </cell>
        </row>
        <row r="1829">
          <cell r="A1829" t="str">
            <v>WIN-HNI-LBN-4066</v>
          </cell>
          <cell r="B1829" t="str">
            <v>CN HÀ NỘI - CÔNG TY CỔ PHẦN DỊCH VỤ THƯƠNG MẠI TỔNG HỢP WINCOMMERCE</v>
          </cell>
          <cell r="C1829" t="str">
            <v/>
          </cell>
          <cell r="D1829" t="str">
            <v>Thành phố Hà Nội</v>
          </cell>
          <cell r="E1829" t="str">
            <v>Quận Long Biên</v>
          </cell>
          <cell r="G1829" t="str">
            <v>HN003</v>
          </cell>
          <cell r="H1829" t="str">
            <v>Nguyễn Văn Thạch</v>
          </cell>
          <cell r="I1829" t="str">
            <v>MIENBAC;WIN</v>
          </cell>
          <cell r="J1829" t="str">
            <v/>
          </cell>
          <cell r="M1829" t="str">
            <v>Số 1 ngõ 206 đường Cổ Linh, phường Long Biên, quận Long Biên, Hà Nội</v>
          </cell>
          <cell r="N1829">
            <v>60</v>
          </cell>
          <cell r="O1829" t="b">
            <v>0</v>
          </cell>
          <cell r="P1829" t="str">
            <v>C6 HÀ NỘI</v>
          </cell>
          <cell r="Q1829" t="str">
            <v>Miền Bắc</v>
          </cell>
          <cell r="R1829" t="str">
            <v>WIN</v>
          </cell>
        </row>
        <row r="1830">
          <cell r="A1830" t="str">
            <v>WIN-HNI-HBT-4067</v>
          </cell>
          <cell r="B1830" t="str">
            <v>CN HÀ NỘI - CÔNG TY CỔ PHẦN DỊCH VỤ THƯƠNG MẠI TỔNG HỢP WINCOMMERCE</v>
          </cell>
          <cell r="C1830" t="str">
            <v/>
          </cell>
          <cell r="D1830" t="str">
            <v>Thành phố Hà Nội</v>
          </cell>
          <cell r="E1830" t="str">
            <v>Quận Hai Bà Trưng</v>
          </cell>
          <cell r="G1830" t="str">
            <v>HN003</v>
          </cell>
          <cell r="H1830" t="str">
            <v>Nguyễn Văn Thạch</v>
          </cell>
          <cell r="I1830" t="str">
            <v>MIENBAC;WIN</v>
          </cell>
          <cell r="J1830" t="str">
            <v/>
          </cell>
          <cell r="M1830" t="str">
            <v>4-TT2A, Khu nhà liền kề 622 Minh Khai, phường Vĩnh Tuy, quận Hai Bà Trưng, HN</v>
          </cell>
          <cell r="N1830">
            <v>60</v>
          </cell>
          <cell r="O1830" t="b">
            <v>0</v>
          </cell>
          <cell r="P1830" t="str">
            <v>C6 HÀ NỘI</v>
          </cell>
          <cell r="Q1830" t="str">
            <v>Miền Bắc</v>
          </cell>
          <cell r="R1830" t="str">
            <v>WIN</v>
          </cell>
        </row>
        <row r="1831">
          <cell r="A1831" t="str">
            <v>WIN-HNI-TTI-4068</v>
          </cell>
          <cell r="B1831" t="str">
            <v>CN HÀ NỘI - CÔNG TY CỔ PHẦN DỊCH VỤ THƯƠNG MẠI TỔNG HỢP WINCOMMERCE</v>
          </cell>
          <cell r="C1831" t="str">
            <v/>
          </cell>
          <cell r="D1831" t="str">
            <v>Thành phố Hà Nội</v>
          </cell>
          <cell r="E1831" t="str">
            <v>Huyện Thanh Trì</v>
          </cell>
          <cell r="G1831" t="str">
            <v>HN008</v>
          </cell>
          <cell r="H1831" t="str">
            <v>Nguyễn Minh Sơn</v>
          </cell>
          <cell r="I1831" t="str">
            <v>MIENBAC;WIN</v>
          </cell>
          <cell r="J1831" t="str">
            <v/>
          </cell>
          <cell r="M1831" t="str">
            <v>Tầng 1, nhà CT8A, dự án công trình HH Đại Thanh, xã Tả Thanh Oai, huyện Thanh Trì, HN</v>
          </cell>
          <cell r="N1831">
            <v>60</v>
          </cell>
          <cell r="O1831" t="b">
            <v>0</v>
          </cell>
          <cell r="P1831" t="str">
            <v>C6 HÀ NỘI</v>
          </cell>
          <cell r="Q1831" t="str">
            <v>Miền Bắc</v>
          </cell>
          <cell r="R1831" t="str">
            <v>WIN</v>
          </cell>
        </row>
        <row r="1832">
          <cell r="A1832" t="str">
            <v>WIN-HNI-THO-4076</v>
          </cell>
          <cell r="B1832" t="str">
            <v>CN HÀ NỘI - CÔNG TY CỔ PHẦN DỊCH VỤ THƯƠNG MẠI TỔNG HỢP WINCOMMERCE</v>
          </cell>
          <cell r="C1832" t="str">
            <v/>
          </cell>
          <cell r="D1832" t="str">
            <v>Thành phố Hà Nội</v>
          </cell>
          <cell r="E1832" t="str">
            <v>Quận Tây Hồ</v>
          </cell>
          <cell r="G1832" t="str">
            <v>HN008</v>
          </cell>
          <cell r="H1832" t="str">
            <v>Nguyễn Minh Sơn</v>
          </cell>
          <cell r="I1832" t="str">
            <v>MIENBAC;WIN</v>
          </cell>
          <cell r="J1832" t="str">
            <v/>
          </cell>
          <cell r="M1832" t="str">
            <v>LK09 Khu nhà thấp tầng ngõ 38 Xuân La, phường Xuân La, quận Tây Hồ, HN</v>
          </cell>
          <cell r="N1832">
            <v>60</v>
          </cell>
          <cell r="O1832" t="b">
            <v>0</v>
          </cell>
          <cell r="P1832" t="str">
            <v>C6 HÀ NỘI</v>
          </cell>
          <cell r="Q1832" t="str">
            <v>Miền Bắc</v>
          </cell>
          <cell r="R1832" t="str">
            <v>WIN</v>
          </cell>
        </row>
        <row r="1833">
          <cell r="A1833" t="str">
            <v>WIN-HNI-HDG-4077</v>
          </cell>
          <cell r="B1833" t="str">
            <v>CN HÀ NỘI - wincommerce</v>
          </cell>
          <cell r="C1833" t="str">
            <v/>
          </cell>
          <cell r="D1833" t="str">
            <v>Thành phố Hà Nội</v>
          </cell>
          <cell r="E1833" t="str">
            <v>Quận Hà Đông</v>
          </cell>
          <cell r="G1833" t="str">
            <v>HN004</v>
          </cell>
          <cell r="H1833" t="str">
            <v>Hoàng Thanh Huy</v>
          </cell>
          <cell r="I1833" t="str">
            <v>MIENBAC;WIN</v>
          </cell>
          <cell r="J1833" t="str">
            <v/>
          </cell>
          <cell r="M1833" t="str">
            <v>TT18-50 KĐTM Văn Phú, đường Lê Trọng Tấn, phường Phú La, quận Hà Đông, Hà Nội</v>
          </cell>
          <cell r="N1833">
            <v>60</v>
          </cell>
          <cell r="O1833" t="b">
            <v>0</v>
          </cell>
          <cell r="P1833" t="str">
            <v>C6 HÀ NỘI</v>
          </cell>
          <cell r="Q1833" t="str">
            <v>Miền Bắc</v>
          </cell>
          <cell r="R1833" t="str">
            <v>WIN</v>
          </cell>
        </row>
        <row r="1834">
          <cell r="A1834" t="str">
            <v>WIN-HNI-TTI-4078</v>
          </cell>
          <cell r="B1834" t="str">
            <v>CN HÀ NỘI - CÔNG TY CỔ PHẦN DỊCH VỤ THƯƠNG MẠI TỔNG HỢP WINCOMMERCE</v>
          </cell>
          <cell r="C1834" t="str">
            <v/>
          </cell>
          <cell r="D1834" t="str">
            <v>Thành phố Hà Nội</v>
          </cell>
          <cell r="E1834" t="str">
            <v>Huyện Thanh Trì</v>
          </cell>
          <cell r="G1834" t="str">
            <v>HN008</v>
          </cell>
          <cell r="H1834" t="str">
            <v>Nguyễn Minh Sơn</v>
          </cell>
          <cell r="I1834" t="str">
            <v>MIENBAC;WIN</v>
          </cell>
          <cell r="J1834" t="str">
            <v/>
          </cell>
          <cell r="M1834" t="str">
            <v>Đường mới Tứ Hiệp, Ngũ Hiệp- Tự Khoát, xã Ngũ Hiệp, huyện Thanh Trì, HN</v>
          </cell>
          <cell r="N1834">
            <v>60</v>
          </cell>
          <cell r="O1834" t="b">
            <v>0</v>
          </cell>
          <cell r="P1834" t="str">
            <v>C6 HÀ NỘI</v>
          </cell>
          <cell r="Q1834" t="str">
            <v>Miền Bắc</v>
          </cell>
          <cell r="R1834" t="str">
            <v>WIN</v>
          </cell>
        </row>
        <row r="1835">
          <cell r="A1835" t="str">
            <v>WIN-HNI-CGY-4085</v>
          </cell>
          <cell r="B1835" t="str">
            <v>CN HÀ NỘI - CÔNG TY CỔ PHẦN DỊCH VỤ THƯƠNG MẠI TỔNG HỢP WINCOMMERCE</v>
          </cell>
          <cell r="C1835" t="str">
            <v/>
          </cell>
          <cell r="D1835" t="str">
            <v>Thành phố Hà Nội</v>
          </cell>
          <cell r="E1835" t="str">
            <v>Quận Cầu Giấy</v>
          </cell>
          <cell r="G1835" t="str">
            <v>HN004</v>
          </cell>
          <cell r="H1835" t="str">
            <v>Hoàng Thanh Huy</v>
          </cell>
          <cell r="I1835" t="str">
            <v>MIENBAC;WIN</v>
          </cell>
          <cell r="J1835" t="str">
            <v/>
          </cell>
          <cell r="M1835" t="str">
            <v>58A Nguyễn Khánh Toàn, phường Quan Hoa, quận Cầu Giấy, HN</v>
          </cell>
          <cell r="N1835">
            <v>60</v>
          </cell>
          <cell r="O1835" t="b">
            <v>0</v>
          </cell>
          <cell r="P1835" t="str">
            <v>C6 HÀ NỘI</v>
          </cell>
          <cell r="Q1835" t="str">
            <v>Miền Bắc</v>
          </cell>
          <cell r="R1835" t="str">
            <v>WIN</v>
          </cell>
        </row>
        <row r="1836">
          <cell r="A1836" t="str">
            <v>WIN-HNI-BTL-4094</v>
          </cell>
          <cell r="B1836" t="str">
            <v>CN HÀ NỘI - wincommerce</v>
          </cell>
          <cell r="C1836" t="str">
            <v/>
          </cell>
          <cell r="D1836" t="str">
            <v>Thành phố Hà Nội</v>
          </cell>
          <cell r="E1836" t="str">
            <v>Quận Bắc Từ Liêm</v>
          </cell>
          <cell r="G1836" t="str">
            <v>HN004</v>
          </cell>
          <cell r="H1836" t="str">
            <v>Hoàng Thanh Huy</v>
          </cell>
          <cell r="I1836" t="str">
            <v>MIENBAC;WIN</v>
          </cell>
          <cell r="J1836" t="str">
            <v/>
          </cell>
          <cell r="M1836" t="str">
            <v>8 Hoàng Công Chất, phường Phú Diễn, quận Bắc Từ Liêm, Hà Nội</v>
          </cell>
          <cell r="N1836">
            <v>60</v>
          </cell>
          <cell r="O1836" t="b">
            <v>0</v>
          </cell>
          <cell r="P1836" t="str">
            <v>C6 HÀ NỘI</v>
          </cell>
          <cell r="Q1836" t="str">
            <v>Miền Bắc</v>
          </cell>
          <cell r="R1836" t="str">
            <v>WIN</v>
          </cell>
        </row>
        <row r="1837">
          <cell r="A1837" t="str">
            <v>WIN-HNI-THO-4101</v>
          </cell>
          <cell r="B1837" t="str">
            <v>CN HÀ NỘI - CÔNG TY CỔ PHẦN DỊCH VỤ THƯƠNG MẠI TỔNG HỢP WINCOMMERCE</v>
          </cell>
          <cell r="C1837" t="str">
            <v/>
          </cell>
          <cell r="D1837" t="str">
            <v>Thành phố Hà Nội</v>
          </cell>
          <cell r="E1837" t="str">
            <v>Quận Tây Hồ</v>
          </cell>
          <cell r="G1837" t="str">
            <v>HN008</v>
          </cell>
          <cell r="H1837" t="str">
            <v>Nguyễn Minh Sơn</v>
          </cell>
          <cell r="I1837" t="str">
            <v>MIENBAC;WIN</v>
          </cell>
          <cell r="J1837" t="str">
            <v/>
          </cell>
          <cell r="M1837" t="str">
            <v>5 ngõ 464 Âu Cơ, Phường Nhật Tân, quận Tây Hồ, HN</v>
          </cell>
          <cell r="N1837">
            <v>60</v>
          </cell>
          <cell r="O1837" t="b">
            <v>0</v>
          </cell>
          <cell r="P1837" t="str">
            <v>C6 HÀ NỘI</v>
          </cell>
          <cell r="Q1837" t="str">
            <v>Miền Bắc</v>
          </cell>
          <cell r="R1837" t="str">
            <v>WIN</v>
          </cell>
        </row>
        <row r="1838">
          <cell r="A1838" t="str">
            <v>WIN-HNI-GLM-4102</v>
          </cell>
          <cell r="B1838" t="str">
            <v>CN HÀ NỘI - CÔNG TY CỔ PHẦN DỊCH VỤ THƯƠNG MẠI TỔNG HỢP WINCOMMERCE</v>
          </cell>
          <cell r="C1838" t="str">
            <v/>
          </cell>
          <cell r="D1838" t="str">
            <v>Thành phố Hà Nội</v>
          </cell>
          <cell r="E1838" t="str">
            <v>Huyện Gia Lâm</v>
          </cell>
          <cell r="G1838" t="str">
            <v>HN003</v>
          </cell>
          <cell r="H1838" t="str">
            <v>Nguyễn Văn Thạch</v>
          </cell>
          <cell r="I1838" t="str">
            <v>MIENBAC;WIN</v>
          </cell>
          <cell r="J1838" t="str">
            <v/>
          </cell>
          <cell r="M1838" t="str">
            <v>PRV - KHU THẤP TẰNG 2A PARK RIVER ECOPARK XUÂN QUAN VĂN GIANG HUNGE YÊN</v>
          </cell>
          <cell r="N1838">
            <v>60</v>
          </cell>
          <cell r="O1838" t="b">
            <v>0</v>
          </cell>
          <cell r="P1838" t="str">
            <v>C6 HÀ NỘI</v>
          </cell>
          <cell r="Q1838" t="str">
            <v>Miền Bắc</v>
          </cell>
          <cell r="R1838" t="str">
            <v>WIN</v>
          </cell>
        </row>
        <row r="1839">
          <cell r="A1839" t="str">
            <v>WIN-HNI-CGY-4108</v>
          </cell>
          <cell r="B1839" t="str">
            <v>CN HÀ NỘI - CÔNG TY CỔ PHẦN DỊCH VỤ THƯƠNG MẠI TỔNG HỢP WINCOMMERCE</v>
          </cell>
          <cell r="C1839" t="str">
            <v/>
          </cell>
          <cell r="D1839" t="str">
            <v>Thành phố Hà Nội</v>
          </cell>
          <cell r="E1839" t="str">
            <v>Quận Cầu Giấy</v>
          </cell>
          <cell r="G1839" t="str">
            <v>HN004</v>
          </cell>
          <cell r="H1839" t="str">
            <v>Hoàng Thanh Huy</v>
          </cell>
          <cell r="I1839" t="str">
            <v>MIENBAC;WIN</v>
          </cell>
          <cell r="J1839" t="str">
            <v/>
          </cell>
          <cell r="M1839" t="str">
            <v>01 nhà B1, khu tập thể Quân đội Mai Dịch, phường Mai Dịch, quận Cầu Giấy, HN</v>
          </cell>
          <cell r="N1839">
            <v>60</v>
          </cell>
          <cell r="O1839" t="b">
            <v>0</v>
          </cell>
          <cell r="P1839" t="str">
            <v>C6 HÀ NỘI</v>
          </cell>
          <cell r="Q1839" t="str">
            <v>Miền Bắc</v>
          </cell>
          <cell r="R1839" t="str">
            <v>WIN</v>
          </cell>
        </row>
        <row r="1840">
          <cell r="A1840" t="str">
            <v>WIN-HNI-QOI-4109</v>
          </cell>
          <cell r="B1840" t="str">
            <v>CN HÀ NỘI - wincommerce</v>
          </cell>
          <cell r="C1840" t="str">
            <v/>
          </cell>
          <cell r="D1840" t="str">
            <v>Thành phố Hà Nội</v>
          </cell>
          <cell r="E1840" t="str">
            <v>Huyện Quốc Oai</v>
          </cell>
          <cell r="G1840" t="str">
            <v>HN004</v>
          </cell>
          <cell r="H1840" t="str">
            <v>Hoàng Thanh Huy</v>
          </cell>
          <cell r="I1840" t="str">
            <v>MIENBAC;WIN</v>
          </cell>
          <cell r="J1840" t="str">
            <v/>
          </cell>
          <cell r="M1840" t="str">
            <v>51 phố Huyện, thị trấn Quốc Oai, huyện Quốc Oai, HN</v>
          </cell>
          <cell r="N1840">
            <v>60</v>
          </cell>
          <cell r="O1840" t="b">
            <v>0</v>
          </cell>
          <cell r="P1840" t="str">
            <v>C6 HÀ NỘI</v>
          </cell>
          <cell r="Q1840" t="str">
            <v>Miền Bắc</v>
          </cell>
          <cell r="R1840" t="str">
            <v>WIN</v>
          </cell>
        </row>
        <row r="1841">
          <cell r="A1841" t="str">
            <v>WIN-HNI-DAH-4110</v>
          </cell>
          <cell r="B1841" t="str">
            <v>CN HÀ NỘI - CÔNG TY CỔ PHẦN DỊCH VỤ THƯƠNG MẠI TỔNG HỢP WINCOMMERCE</v>
          </cell>
          <cell r="C1841" t="str">
            <v/>
          </cell>
          <cell r="D1841" t="str">
            <v>Thành phố Hà Nội</v>
          </cell>
          <cell r="E1841" t="str">
            <v>Huyện Đông Anh</v>
          </cell>
          <cell r="G1841" t="str">
            <v>HN004</v>
          </cell>
          <cell r="H1841" t="str">
            <v>Hoàng Thanh Huy</v>
          </cell>
          <cell r="I1841" t="str">
            <v>MIENBAC;WIN</v>
          </cell>
          <cell r="J1841" t="str">
            <v/>
          </cell>
          <cell r="M1841" t="str">
            <v>Thôn Phương Trạch, xã Vĩnh Ngọc, huyện Đông Anh, HN</v>
          </cell>
          <cell r="N1841">
            <v>60</v>
          </cell>
          <cell r="O1841" t="b">
            <v>0</v>
          </cell>
          <cell r="P1841" t="str">
            <v>C6 HÀ NỘI</v>
          </cell>
          <cell r="Q1841" t="str">
            <v>Miền Bắc</v>
          </cell>
          <cell r="R1841" t="str">
            <v>WIN</v>
          </cell>
        </row>
        <row r="1842">
          <cell r="A1842" t="str">
            <v>WIN-HNI-NTL-4113</v>
          </cell>
          <cell r="B1842" t="str">
            <v>CN HÀ NỘI - CÔNG TY CỔ PHẦN DỊCH VỤ THƯƠNG MẠI TỔNG HỢP WINCOMMERCE</v>
          </cell>
          <cell r="C1842" t="str">
            <v/>
          </cell>
          <cell r="D1842" t="str">
            <v>Thành phố Hà Nội</v>
          </cell>
          <cell r="E1842" t="str">
            <v>Quận Nam Từ Liêm</v>
          </cell>
          <cell r="G1842" t="str">
            <v>HN004</v>
          </cell>
          <cell r="H1842" t="str">
            <v>Hoàng Thanh Huy</v>
          </cell>
          <cell r="I1842" t="str">
            <v>MIENBAC;WIN</v>
          </cell>
          <cell r="J1842" t="str">
            <v/>
          </cell>
          <cell r="K1842" t="str">
            <v>Kiot C3-2, Chung cư C3, KĐT Mỹ Đình 1, Nguyễn Cơ Thạch, phường Cầu Diễn, quận Nam Từ Liêm, thành phố Hà Nội</v>
          </cell>
          <cell r="M1842" t="str">
            <v>Kiot C3-2, Chung cư C3, KĐT Mỹ Đình 1, Nguyễn Cơ Thạch, phường Cầu Diễn, quận Nam Từ Liêm, HN</v>
          </cell>
          <cell r="N1842">
            <v>60</v>
          </cell>
          <cell r="O1842" t="b">
            <v>0</v>
          </cell>
          <cell r="P1842" t="str">
            <v>C6 HÀ NỘI</v>
          </cell>
          <cell r="Q1842" t="str">
            <v>Miền Bắc</v>
          </cell>
          <cell r="R1842" t="str">
            <v>WIN</v>
          </cell>
        </row>
        <row r="1843">
          <cell r="A1843" t="str">
            <v>WIN-HNI-TTI-4114</v>
          </cell>
          <cell r="B1843" t="str">
            <v>CN HÀ NỘI - CÔNG TY CỔ PHẦN DỊCH VỤ THƯƠNG MẠI TỔNG HỢP WINCOMMERCE</v>
          </cell>
          <cell r="C1843" t="str">
            <v/>
          </cell>
          <cell r="D1843" t="str">
            <v>Thành phố Hà Nội</v>
          </cell>
          <cell r="E1843" t="str">
            <v>Huyện Thanh Trì</v>
          </cell>
          <cell r="G1843" t="str">
            <v>HN003</v>
          </cell>
          <cell r="H1843" t="str">
            <v>Nguyễn Văn Thạch</v>
          </cell>
          <cell r="I1843" t="str">
            <v>MIENBAC;WIN</v>
          </cell>
          <cell r="J1843" t="str">
            <v/>
          </cell>
          <cell r="M1843" t="str">
            <v>284 Tựu Liệt, xã Tam Hiệp, Thanh Trì, Hà Nội</v>
          </cell>
          <cell r="N1843">
            <v>60</v>
          </cell>
          <cell r="O1843" t="b">
            <v>0</v>
          </cell>
          <cell r="P1843" t="str">
            <v>C6 HÀ NỘI</v>
          </cell>
          <cell r="Q1843" t="str">
            <v>Miền Bắc</v>
          </cell>
          <cell r="R1843" t="str">
            <v>WIN</v>
          </cell>
        </row>
        <row r="1844">
          <cell r="A1844" t="str">
            <v>WIN-HNI-HMI-4116</v>
          </cell>
          <cell r="B1844" t="str">
            <v>CN HÀ NỘI - CÔNG TY CỔ PHẦN DỊCH VỤ THƯƠNG MẠI TỔNG HỢP WINCOMMERCE</v>
          </cell>
          <cell r="C1844" t="str">
            <v/>
          </cell>
          <cell r="D1844" t="str">
            <v>Thành phố Hà Nội</v>
          </cell>
          <cell r="E1844" t="str">
            <v>Quận Hoàng Mai</v>
          </cell>
          <cell r="G1844" t="str">
            <v>HN003</v>
          </cell>
          <cell r="H1844" t="str">
            <v>Nguyễn Văn Thạch</v>
          </cell>
          <cell r="I1844" t="str">
            <v>MIENBAC;WIN</v>
          </cell>
          <cell r="J1844" t="str">
            <v/>
          </cell>
          <cell r="M1844" t="str">
            <v>30 ngách 33A ngõ 107 Lĩnh Nam, Phường Vĩnh Hưng, Quận Hoàng Mai, HN</v>
          </cell>
          <cell r="N1844">
            <v>60</v>
          </cell>
          <cell r="O1844" t="b">
            <v>0</v>
          </cell>
          <cell r="P1844" t="str">
            <v>C6 HÀ NỘI</v>
          </cell>
          <cell r="Q1844" t="str">
            <v>Miền Bắc</v>
          </cell>
          <cell r="R1844" t="str">
            <v>WIN</v>
          </cell>
        </row>
        <row r="1845">
          <cell r="A1845" t="str">
            <v>WIN-HNI-HKM-4117</v>
          </cell>
          <cell r="B1845" t="str">
            <v>CN HÀ NỘI - CÔNG TY CỔ PHẦN DỊCH VỤ THƯƠNG MẠI TỔNG HỢP WINCOMMERCE</v>
          </cell>
          <cell r="C1845" t="str">
            <v/>
          </cell>
          <cell r="D1845" t="str">
            <v>Thành phố Hà Nội</v>
          </cell>
          <cell r="E1845" t="str">
            <v>Quận Hoàn Kiếm</v>
          </cell>
          <cell r="G1845" t="str">
            <v>HN004</v>
          </cell>
          <cell r="H1845" t="str">
            <v>Hoàng Thanh Huy</v>
          </cell>
          <cell r="I1845" t="str">
            <v>MIENBAC;WIN</v>
          </cell>
          <cell r="J1845" t="str">
            <v/>
          </cell>
          <cell r="M1845" t="str">
            <v>45 Phủ Doãn, phường Hàng Trống, quận Hoàn Kiếm, Hà Nội</v>
          </cell>
          <cell r="N1845">
            <v>60</v>
          </cell>
          <cell r="O1845" t="b">
            <v>0</v>
          </cell>
          <cell r="P1845" t="str">
            <v>C6 HÀ NỘI</v>
          </cell>
          <cell r="Q1845" t="str">
            <v>Miền Bắc</v>
          </cell>
          <cell r="R1845" t="str">
            <v>WIN</v>
          </cell>
        </row>
        <row r="1846">
          <cell r="A1846" t="str">
            <v>WIN-HNI-NTL-4121</v>
          </cell>
          <cell r="B1846" t="str">
            <v>CN HÀ NỘI - CÔNG TY CỔ PHẦN DỊCH VỤ THƯƠNG MẠI TỔNG HỢP WINCOMMERCE</v>
          </cell>
          <cell r="C1846" t="str">
            <v/>
          </cell>
          <cell r="D1846" t="str">
            <v>Thành phố Hà Nội</v>
          </cell>
          <cell r="E1846" t="str">
            <v>Quận Nam Từ Liêm</v>
          </cell>
          <cell r="G1846" t="str">
            <v>HN004</v>
          </cell>
          <cell r="H1846" t="str">
            <v>Hoàng Thanh Huy</v>
          </cell>
          <cell r="I1846" t="str">
            <v>MIENBAC;WIN</v>
          </cell>
          <cell r="J1846" t="str">
            <v/>
          </cell>
          <cell r="M1846" t="str">
            <v>61, TDP 3 Do Nha, phường Tây Mỗ, quận Nam Từ Liêm, HN</v>
          </cell>
          <cell r="N1846">
            <v>60</v>
          </cell>
          <cell r="O1846" t="b">
            <v>0</v>
          </cell>
          <cell r="P1846" t="str">
            <v>C6 HÀ NỘI</v>
          </cell>
          <cell r="Q1846" t="str">
            <v>Miền Bắc</v>
          </cell>
          <cell r="R1846" t="str">
            <v>WIN</v>
          </cell>
        </row>
        <row r="1847">
          <cell r="A1847" t="str">
            <v>WIN-HNI-DAH-4122</v>
          </cell>
          <cell r="B1847" t="str">
            <v>CN HÀ NỘI - CÔNG TY CỔ PHẦN DỊCH VỤ THƯƠNG MẠI TỔNG HỢP WINCOMMERCE</v>
          </cell>
          <cell r="C1847" t="str">
            <v/>
          </cell>
          <cell r="D1847" t="str">
            <v>Thành phố Hà Nội</v>
          </cell>
          <cell r="E1847" t="str">
            <v>Huyện Đông Anh</v>
          </cell>
          <cell r="G1847" t="str">
            <v>HN003</v>
          </cell>
          <cell r="H1847" t="str">
            <v>Nguyễn Văn Thạch</v>
          </cell>
          <cell r="I1847" t="str">
            <v>MIENBAC;WIN</v>
          </cell>
          <cell r="J1847" t="str">
            <v/>
          </cell>
          <cell r="M1847" t="str">
            <v>Thôn Lỗ Khê, Xã Liên Hà, Huyện Đông Anh, HN</v>
          </cell>
          <cell r="N1847">
            <v>60</v>
          </cell>
          <cell r="O1847" t="b">
            <v>0</v>
          </cell>
          <cell r="P1847" t="str">
            <v>C6 HÀ NỘI</v>
          </cell>
          <cell r="Q1847" t="str">
            <v>Miền Bắc</v>
          </cell>
          <cell r="R1847" t="str">
            <v>WIN</v>
          </cell>
        </row>
        <row r="1848">
          <cell r="A1848" t="str">
            <v>WIN-HNI-GLM-4124</v>
          </cell>
          <cell r="B1848" t="str">
            <v>CN HÀ NỘI - CÔNG TY CỔ PHẦN DỊCH VỤ THƯƠNG MẠI TỔNG HỢP WINCOMMERCE</v>
          </cell>
          <cell r="C1848" t="str">
            <v/>
          </cell>
          <cell r="D1848" t="str">
            <v>Thành phố Hà Nội</v>
          </cell>
          <cell r="E1848" t="str">
            <v>Huyện Gia Lâm</v>
          </cell>
          <cell r="G1848" t="str">
            <v>HN008</v>
          </cell>
          <cell r="H1848" t="str">
            <v>Nguyễn Minh Sơn</v>
          </cell>
          <cell r="I1848" t="str">
            <v>MIENBAC;WIN</v>
          </cell>
          <cell r="J1848" t="str">
            <v/>
          </cell>
          <cell r="M1848" t="str">
            <v>Thôn Công Đình, xã Đình Xuyên, huyện Gia Lâm, HN</v>
          </cell>
          <cell r="N1848">
            <v>60</v>
          </cell>
          <cell r="O1848" t="b">
            <v>0</v>
          </cell>
          <cell r="P1848" t="str">
            <v>C6 HÀ NỘI</v>
          </cell>
          <cell r="Q1848" t="str">
            <v>Miền Bắc</v>
          </cell>
          <cell r="R1848" t="str">
            <v>WIN</v>
          </cell>
        </row>
        <row r="1849">
          <cell r="A1849" t="str">
            <v>WIN-HNI-BDH-4125</v>
          </cell>
          <cell r="B1849" t="str">
            <v>CN HÀ NỘI - CÔNG TY CỔ PHẦN DỊCH VỤ THƯƠNG MẠI TỔNG HỢP WINCOMMERCE</v>
          </cell>
          <cell r="C1849" t="str">
            <v/>
          </cell>
          <cell r="D1849" t="str">
            <v>Thành phố Hà Nội</v>
          </cell>
          <cell r="E1849" t="str">
            <v>Quận Ba Đình</v>
          </cell>
          <cell r="G1849" t="str">
            <v>HN008</v>
          </cell>
          <cell r="H1849" t="str">
            <v>Nguyễn Minh Sơn</v>
          </cell>
          <cell r="I1849" t="str">
            <v>MIENBAC;WIN</v>
          </cell>
          <cell r="J1849" t="str">
            <v/>
          </cell>
          <cell r="M1849" t="str">
            <v>Tầng 1, số 44 ngõ 260 đội cấn , phường Liễu Giai, quận Ba Đình, Hà Nội</v>
          </cell>
          <cell r="N1849">
            <v>60</v>
          </cell>
          <cell r="O1849" t="b">
            <v>0</v>
          </cell>
          <cell r="P1849" t="str">
            <v>C6 HÀ NỘI</v>
          </cell>
          <cell r="Q1849" t="str">
            <v>Miền Bắc</v>
          </cell>
          <cell r="R1849" t="str">
            <v>WIN</v>
          </cell>
        </row>
        <row r="1850">
          <cell r="A1850" t="str">
            <v>WIN-HNI-THO-4128</v>
          </cell>
          <cell r="B1850" t="str">
            <v>CN HÀ NỘI - CÔNG TY CỔ PHẦN DỊCH VỤ THƯƠNG MẠI TỔNG HỢP WINCOMMERCE</v>
          </cell>
          <cell r="C1850" t="str">
            <v/>
          </cell>
          <cell r="D1850" t="str">
            <v>Thành phố Hà Nội</v>
          </cell>
          <cell r="E1850" t="str">
            <v>Quận Tây Hồ</v>
          </cell>
          <cell r="G1850" t="str">
            <v>HN008</v>
          </cell>
          <cell r="H1850" t="str">
            <v>Nguyễn Minh Sơn</v>
          </cell>
          <cell r="I1850" t="str">
            <v>MIENBAC;WIN</v>
          </cell>
          <cell r="J1850" t="str">
            <v/>
          </cell>
          <cell r="M1850" t="str">
            <v>119 Đường Nước Phần lan, phường Tứ Liên, quận Tây Hồ, HN</v>
          </cell>
          <cell r="N1850">
            <v>60</v>
          </cell>
          <cell r="O1850" t="b">
            <v>0</v>
          </cell>
          <cell r="P1850" t="str">
            <v>C6 HÀ NỘI</v>
          </cell>
          <cell r="Q1850" t="str">
            <v>Miền Bắc</v>
          </cell>
          <cell r="R1850" t="str">
            <v>WIN</v>
          </cell>
        </row>
        <row r="1851">
          <cell r="A1851" t="str">
            <v>WIN-HNI-STY-4129</v>
          </cell>
          <cell r="B1851" t="str">
            <v>CN HÀ NỘI - wincommerce</v>
          </cell>
          <cell r="C1851" t="str">
            <v/>
          </cell>
          <cell r="D1851" t="str">
            <v>Thành phố Hà Nội</v>
          </cell>
          <cell r="E1851" t="str">
            <v>Thị xã Sơn Tây</v>
          </cell>
          <cell r="G1851" t="str">
            <v>HN004</v>
          </cell>
          <cell r="H1851" t="str">
            <v>Hoàng Thanh Huy</v>
          </cell>
          <cell r="I1851" t="str">
            <v>MIENBAC;WIN</v>
          </cell>
          <cell r="J1851" t="str">
            <v/>
          </cell>
          <cell r="M1851" t="str">
            <v>Số 22 Phố Hoàng Diệu, Phường Quang Trung, thị xã Sơn Tây, HN</v>
          </cell>
          <cell r="N1851">
            <v>60</v>
          </cell>
          <cell r="O1851" t="b">
            <v>0</v>
          </cell>
          <cell r="P1851" t="str">
            <v>C6 HÀ NỘI</v>
          </cell>
          <cell r="Q1851" t="str">
            <v>Miền Bắc</v>
          </cell>
          <cell r="R1851" t="str">
            <v>WIN</v>
          </cell>
        </row>
        <row r="1852">
          <cell r="A1852" t="str">
            <v>WIN-HNI-HBT-4135</v>
          </cell>
          <cell r="B1852" t="str">
            <v>CN HÀ NỘI - CÔNG TY CỔ PHẦN DỊCH VỤ THƯƠNG MẠI TỔNG HỢP WINCOMMERCE</v>
          </cell>
          <cell r="C1852" t="str">
            <v/>
          </cell>
          <cell r="D1852" t="str">
            <v>Thành phố Hà Nội</v>
          </cell>
          <cell r="E1852" t="str">
            <v>Quận Hai Bà Trưng</v>
          </cell>
          <cell r="G1852" t="str">
            <v>HN003</v>
          </cell>
          <cell r="H1852" t="str">
            <v>Nguyễn Văn Thạch</v>
          </cell>
          <cell r="I1852" t="str">
            <v>MIENBAC;WIN</v>
          </cell>
          <cell r="J1852" t="str">
            <v/>
          </cell>
          <cell r="M1852" t="str">
            <v>134 Lò Đúc, phường Đống Mác, quận Hai Bà Trưng, HN</v>
          </cell>
          <cell r="N1852">
            <v>60</v>
          </cell>
          <cell r="O1852" t="b">
            <v>0</v>
          </cell>
          <cell r="P1852" t="str">
            <v>C6 HÀ NỘI</v>
          </cell>
          <cell r="Q1852" t="str">
            <v>Miền Bắc</v>
          </cell>
          <cell r="R1852" t="str">
            <v>WIN</v>
          </cell>
        </row>
        <row r="1853">
          <cell r="A1853" t="str">
            <v>WIN-HNI-CGY-4136</v>
          </cell>
          <cell r="B1853" t="str">
            <v>CN HÀ NỘI - CÔNG TY CỔ PHẦN DỊCH VỤ THƯƠNG MẠI TỔNG HỢP WINCOMMERCE</v>
          </cell>
          <cell r="C1853" t="str">
            <v/>
          </cell>
          <cell r="D1853" t="str">
            <v>Thành phố Hà Nội</v>
          </cell>
          <cell r="E1853" t="str">
            <v>Quận Cầu Giấy</v>
          </cell>
          <cell r="G1853" t="str">
            <v>HN004</v>
          </cell>
          <cell r="H1853" t="str">
            <v>Hoàng Thanh Huy</v>
          </cell>
          <cell r="I1853" t="str">
            <v>MIENBAC;WIN</v>
          </cell>
          <cell r="J1853" t="str">
            <v/>
          </cell>
          <cell r="M1853" t="str">
            <v>30 Phạm Văn Đồng, phường Dịch Vọng, quận Cầu Giấy, HN</v>
          </cell>
          <cell r="N1853">
            <v>60</v>
          </cell>
          <cell r="O1853" t="b">
            <v>0</v>
          </cell>
          <cell r="P1853" t="str">
            <v>C6 HÀ NỘI</v>
          </cell>
          <cell r="Q1853" t="str">
            <v>Miền Bắc</v>
          </cell>
          <cell r="R1853" t="str">
            <v>WIN</v>
          </cell>
        </row>
        <row r="1854">
          <cell r="A1854" t="str">
            <v>WIN-HNI-QOI-4138</v>
          </cell>
          <cell r="B1854" t="str">
            <v>CN HÀ NỘI - wincommerce</v>
          </cell>
          <cell r="C1854" t="str">
            <v/>
          </cell>
          <cell r="D1854" t="str">
            <v>Thành phố Hà Nội</v>
          </cell>
          <cell r="E1854" t="str">
            <v>Huyện Quốc Oai</v>
          </cell>
          <cell r="G1854" t="str">
            <v>HN003</v>
          </cell>
          <cell r="H1854" t="str">
            <v>Nguyễn Văn Thạch</v>
          </cell>
          <cell r="I1854" t="str">
            <v>MIENBAC;WIN</v>
          </cell>
          <cell r="J1854" t="str">
            <v/>
          </cell>
          <cell r="M1854" t="str">
            <v>Xóm 8, thôn Thụy Khuê, xã Sài Sơn, huyện Quốc Oai, HN</v>
          </cell>
          <cell r="N1854">
            <v>60</v>
          </cell>
          <cell r="O1854" t="b">
            <v>0</v>
          </cell>
          <cell r="P1854" t="str">
            <v>C6 HÀ NỘI</v>
          </cell>
          <cell r="Q1854" t="str">
            <v>Miền Bắc</v>
          </cell>
          <cell r="R1854" t="str">
            <v>WIN</v>
          </cell>
        </row>
        <row r="1855">
          <cell r="A1855" t="str">
            <v>WIN-HNI-HMI-4140</v>
          </cell>
          <cell r="B1855" t="str">
            <v>CN HÀ NỘI - CÔNG TY CỔ PHẦN DỊCH VỤ THƯƠNG MẠI TỔNG HỢP WINCOMMERCE</v>
          </cell>
          <cell r="C1855" t="str">
            <v/>
          </cell>
          <cell r="D1855" t="str">
            <v>Thành phố Hà Nội</v>
          </cell>
          <cell r="E1855" t="str">
            <v>Quận Hoàng Mai</v>
          </cell>
          <cell r="G1855" t="str">
            <v>HN003</v>
          </cell>
          <cell r="H1855" t="str">
            <v>Nguyễn Văn Thạch</v>
          </cell>
          <cell r="I1855" t="str">
            <v>MIENBAC;WIN</v>
          </cell>
          <cell r="J1855" t="str">
            <v/>
          </cell>
          <cell r="M1855" t="str">
            <v>262 Lĩnh Nam, phường Lĩnh Nam, quận Hoàng Mai, HN</v>
          </cell>
          <cell r="N1855">
            <v>60</v>
          </cell>
          <cell r="O1855" t="b">
            <v>0</v>
          </cell>
          <cell r="P1855" t="str">
            <v>C6 HÀ NỘI</v>
          </cell>
          <cell r="Q1855" t="str">
            <v>Miền Bắc</v>
          </cell>
          <cell r="R1855" t="str">
            <v>WIN</v>
          </cell>
        </row>
        <row r="1856">
          <cell r="A1856" t="str">
            <v>WIN-HNI-HDG-4144</v>
          </cell>
          <cell r="B1856" t="str">
            <v>CN HÀ NỘI - wincommerce</v>
          </cell>
          <cell r="C1856" t="str">
            <v/>
          </cell>
          <cell r="D1856" t="str">
            <v>Thành phố Hà Nội</v>
          </cell>
          <cell r="E1856" t="str">
            <v>Quận Hà Đông</v>
          </cell>
          <cell r="G1856" t="str">
            <v>HN004</v>
          </cell>
          <cell r="H1856" t="str">
            <v>Hoàng Thanh Huy</v>
          </cell>
          <cell r="I1856" t="str">
            <v>MIENBAC;WIN</v>
          </cell>
          <cell r="J1856" t="str">
            <v/>
          </cell>
          <cell r="M1856" t="str">
            <v>SH43, tầng 1, tòa K2, CT2, Khu Hi Brand, KĐTM Văn Phú (the K-Park), phường Phú La, quận Hà Đông, HN</v>
          </cell>
          <cell r="N1856">
            <v>60</v>
          </cell>
          <cell r="O1856" t="b">
            <v>0</v>
          </cell>
          <cell r="P1856" t="str">
            <v>C6 HÀ NỘI</v>
          </cell>
          <cell r="Q1856" t="str">
            <v>Miền Bắc</v>
          </cell>
          <cell r="R1856" t="str">
            <v>WIN</v>
          </cell>
        </row>
        <row r="1857">
          <cell r="A1857" t="str">
            <v>WIN-HNI-TXN-4166</v>
          </cell>
          <cell r="B1857" t="str">
            <v>CN HÀ NỘI - CÔNG TY CỔ PHẦN DỊCH VỤ THƯƠNG MẠI TỔNG HỢP WINCOMMERCE</v>
          </cell>
          <cell r="C1857" t="str">
            <v/>
          </cell>
          <cell r="D1857" t="str">
            <v>Thành phố Hà Nội</v>
          </cell>
          <cell r="E1857" t="str">
            <v>Quận Thanh Xuân</v>
          </cell>
          <cell r="G1857" t="str">
            <v>HN008</v>
          </cell>
          <cell r="H1857" t="str">
            <v>Nguyễn Minh Sơn</v>
          </cell>
          <cell r="I1857" t="str">
            <v>MIENBAC;WIN</v>
          </cell>
          <cell r="J1857" t="str">
            <v/>
          </cell>
          <cell r="M1857" t="str">
            <v>SO-05, tầng 1, tòa R1, Royal City, 72A Nguyễn Trãi, Phường Thượng Đình, Quận Thanh Xuân, HN</v>
          </cell>
          <cell r="N1857">
            <v>60</v>
          </cell>
          <cell r="O1857" t="b">
            <v>0</v>
          </cell>
          <cell r="P1857" t="str">
            <v>C6 HÀ NỘI</v>
          </cell>
          <cell r="Q1857" t="str">
            <v>Miền Bắc</v>
          </cell>
          <cell r="R1857" t="str">
            <v>WIN</v>
          </cell>
        </row>
        <row r="1858">
          <cell r="A1858" t="str">
            <v>WIN-HNI-QOI-4167</v>
          </cell>
          <cell r="B1858" t="str">
            <v>CN HÀ NỘI - wincommerce</v>
          </cell>
          <cell r="C1858" t="str">
            <v/>
          </cell>
          <cell r="D1858" t="str">
            <v>Thành phố Hà Nội</v>
          </cell>
          <cell r="E1858" t="str">
            <v>Huyện Quốc Oai</v>
          </cell>
          <cell r="G1858" t="str">
            <v>HN004</v>
          </cell>
          <cell r="H1858" t="str">
            <v>Hoàng Thanh Huy</v>
          </cell>
          <cell r="I1858" t="str">
            <v>MIENBAC;WIN</v>
          </cell>
          <cell r="J1858" t="str">
            <v/>
          </cell>
          <cell r="M1858" t="str">
            <v>Thôn Đồng Bụt, xã Ngọc Liệp, huyện Quốc Oai, Hà Nội</v>
          </cell>
          <cell r="N1858">
            <v>60</v>
          </cell>
          <cell r="O1858" t="b">
            <v>0</v>
          </cell>
          <cell r="P1858" t="str">
            <v>C6 HÀ NỘI</v>
          </cell>
          <cell r="Q1858" t="str">
            <v>Miền Bắc</v>
          </cell>
          <cell r="R1858" t="str">
            <v>WIN</v>
          </cell>
        </row>
        <row r="1859">
          <cell r="A1859" t="str">
            <v>WIN-HNI-HMI-4168</v>
          </cell>
          <cell r="B1859" t="str">
            <v>CN HÀ NỘI - CÔNG TY CỔ PHẦN DỊCH VỤ THƯƠNG MẠI TỔNG HỢP WINCOMMERCE</v>
          </cell>
          <cell r="C1859" t="str">
            <v/>
          </cell>
          <cell r="D1859" t="str">
            <v>Thành phố Hà Nội</v>
          </cell>
          <cell r="E1859" t="str">
            <v>Quận Hoàng Mai</v>
          </cell>
          <cell r="G1859" t="str">
            <v>HN003</v>
          </cell>
          <cell r="H1859" t="str">
            <v>Nguyễn Văn Thạch</v>
          </cell>
          <cell r="I1859" t="str">
            <v>MIENBAC;WIN</v>
          </cell>
          <cell r="J1859" t="str">
            <v/>
          </cell>
          <cell r="M1859" t="str">
            <v>Ô 103, tầng 1, Tòa nhà HH An Bình 1, KĐTM Định Công, phường Định Công, quận Hoàng Mai, HN</v>
          </cell>
          <cell r="N1859">
            <v>60</v>
          </cell>
          <cell r="O1859" t="b">
            <v>0</v>
          </cell>
          <cell r="P1859" t="str">
            <v>C6 HÀ NỘI</v>
          </cell>
          <cell r="Q1859" t="str">
            <v>Miền Bắc</v>
          </cell>
          <cell r="R1859" t="str">
            <v>WIN</v>
          </cell>
        </row>
        <row r="1860">
          <cell r="A1860" t="str">
            <v>WIN-HNI-TXN-4169</v>
          </cell>
          <cell r="B1860" t="str">
            <v>CN HÀ NỘI - CÔNG TY CỔ PHẦN DỊCH VỤ THƯƠNG MẠI TỔNG HỢP WINCOMMERCE</v>
          </cell>
          <cell r="C1860" t="str">
            <v/>
          </cell>
          <cell r="D1860" t="str">
            <v>Thành phố Hà Nội</v>
          </cell>
          <cell r="E1860" t="str">
            <v>Quận Thanh Xuân</v>
          </cell>
          <cell r="G1860" t="str">
            <v>HN008</v>
          </cell>
          <cell r="H1860" t="str">
            <v>Nguyễn Minh Sơn</v>
          </cell>
          <cell r="I1860" t="str">
            <v>MIENBAC;WIN</v>
          </cell>
          <cell r="J1860" t="str">
            <v/>
          </cell>
          <cell r="M1860" t="str">
            <v>Tầng 1 khối công trình TTTM và nhà ở cao tầng - Thống Nhất Complex, 
số 82 Nguyễn Tuân, phường Thanh Xuân Trung, quận Thanh Xuân, HN</v>
          </cell>
          <cell r="N1860">
            <v>60</v>
          </cell>
          <cell r="O1860" t="b">
            <v>0</v>
          </cell>
          <cell r="P1860" t="str">
            <v>C6 HÀ NỘI</v>
          </cell>
          <cell r="Q1860" t="str">
            <v>Miền Bắc</v>
          </cell>
          <cell r="R1860" t="str">
            <v>WIN</v>
          </cell>
        </row>
        <row r="1861">
          <cell r="A1861" t="str">
            <v>WIN-HNI-TXN-4170</v>
          </cell>
          <cell r="B1861" t="str">
            <v>CN HÀ NỘI - CÔNG TY CỔ PHẦN DỊCH VỤ THƯƠNG MẠI TỔNG HỢP WINCOMMERCE</v>
          </cell>
          <cell r="C1861" t="str">
            <v/>
          </cell>
          <cell r="D1861" t="str">
            <v>Thành phố Hà Nội</v>
          </cell>
          <cell r="E1861" t="str">
            <v>Quận Thanh Xuân</v>
          </cell>
          <cell r="G1861" t="str">
            <v>HN008</v>
          </cell>
          <cell r="H1861" t="str">
            <v>Nguyễn Minh Sơn</v>
          </cell>
          <cell r="I1861" t="str">
            <v>MIENBAC;WIN</v>
          </cell>
          <cell r="J1861" t="str">
            <v/>
          </cell>
          <cell r="M1861" t="str">
            <v>3 Nguyễn Quý Đức, phường Thanh Xuân Bắc, quận Thanh Xuân, HN</v>
          </cell>
          <cell r="N1861">
            <v>60</v>
          </cell>
          <cell r="O1861" t="b">
            <v>0</v>
          </cell>
          <cell r="P1861" t="str">
            <v>C6 HÀ NỘI</v>
          </cell>
          <cell r="Q1861" t="str">
            <v>Miền Bắc</v>
          </cell>
          <cell r="R1861" t="str">
            <v>WIN</v>
          </cell>
        </row>
        <row r="1862">
          <cell r="A1862" t="str">
            <v>WIN-HNI-CGY-4171</v>
          </cell>
          <cell r="B1862" t="str">
            <v>CN HÀ NỘI - CÔNG TY CỔ PHẦN DỊCH VỤ THƯƠNG MẠI TỔNG HỢP WINCOMMERCE</v>
          </cell>
          <cell r="C1862" t="str">
            <v/>
          </cell>
          <cell r="D1862" t="str">
            <v>Thành phố Hà Nội</v>
          </cell>
          <cell r="E1862" t="str">
            <v>Quận Cầu Giấy</v>
          </cell>
          <cell r="G1862" t="str">
            <v>HN004</v>
          </cell>
          <cell r="H1862" t="str">
            <v>Hoàng Thanh Huy</v>
          </cell>
          <cell r="I1862" t="str">
            <v>MIENBAC;WIN</v>
          </cell>
          <cell r="J1862" t="str">
            <v/>
          </cell>
          <cell r="M1862" t="str">
            <v>Tầng 1, tòa nhà a12, 136 Xuân Thủy, Phường Dịch Vọng Hậu, quận Cầu Giấy, HN</v>
          </cell>
          <cell r="N1862">
            <v>60</v>
          </cell>
          <cell r="O1862" t="b">
            <v>0</v>
          </cell>
          <cell r="P1862" t="str">
            <v>C6 HÀ NỘI</v>
          </cell>
          <cell r="Q1862" t="str">
            <v>Miền Bắc</v>
          </cell>
          <cell r="R1862" t="str">
            <v>WIN</v>
          </cell>
        </row>
        <row r="1863">
          <cell r="A1863" t="str">
            <v>WIN-HNI-BTL-4172</v>
          </cell>
          <cell r="B1863" t="str">
            <v>CN HÀ NỘI - wincommerce</v>
          </cell>
          <cell r="C1863" t="str">
            <v/>
          </cell>
          <cell r="D1863" t="str">
            <v>Thành phố Hà Nội</v>
          </cell>
          <cell r="E1863" t="str">
            <v>Quận Bắc Từ Liêm</v>
          </cell>
          <cell r="G1863" t="str">
            <v>HN004</v>
          </cell>
          <cell r="H1863" t="str">
            <v>Hoàng Thanh Huy</v>
          </cell>
          <cell r="I1863" t="str">
            <v>MIENBAC;WIN</v>
          </cell>
          <cell r="J1863" t="str">
            <v/>
          </cell>
          <cell r="M1863" t="str">
            <v>Tầng 1, tầng 2 thuộc tòa nhà A6, dự án Bình City, Khu đô thị Thành phố Giao Lưu, 
phường Cổ Nhuế 2, quận Bắc Từ Liêm, HN</v>
          </cell>
          <cell r="N1863">
            <v>60</v>
          </cell>
          <cell r="O1863" t="b">
            <v>0</v>
          </cell>
          <cell r="P1863" t="str">
            <v>C6 HÀ NỘI</v>
          </cell>
          <cell r="Q1863" t="str">
            <v>Miền Bắc</v>
          </cell>
          <cell r="R1863" t="str">
            <v>WIN</v>
          </cell>
        </row>
        <row r="1864">
          <cell r="A1864" t="str">
            <v>WIN-HNI-HDG-4174</v>
          </cell>
          <cell r="B1864" t="str">
            <v>CN HÀ NỘI - wincommerce</v>
          </cell>
          <cell r="C1864" t="str">
            <v/>
          </cell>
          <cell r="D1864" t="str">
            <v>Thành phố Hà Nội</v>
          </cell>
          <cell r="E1864" t="str">
            <v>Quận Hà Đông</v>
          </cell>
          <cell r="G1864" t="str">
            <v>HN004</v>
          </cell>
          <cell r="H1864" t="str">
            <v>Hoàng Thanh Huy</v>
          </cell>
          <cell r="I1864" t="str">
            <v>MIENBAC;WIN</v>
          </cell>
          <cell r="J1864" t="str">
            <v/>
          </cell>
          <cell r="M1864" t="str">
            <v>Tổ 6 ,Thanh Lãm, phường Phú Lãm, quận Hà Đông, HN</v>
          </cell>
          <cell r="N1864">
            <v>60</v>
          </cell>
          <cell r="O1864" t="b">
            <v>0</v>
          </cell>
          <cell r="P1864" t="str">
            <v>C6 HÀ NỘI</v>
          </cell>
          <cell r="Q1864" t="str">
            <v>Miền Bắc</v>
          </cell>
          <cell r="R1864" t="str">
            <v>WIN</v>
          </cell>
        </row>
        <row r="1865">
          <cell r="A1865" t="str">
            <v>WIN-HNI-HDG-4179</v>
          </cell>
          <cell r="B1865" t="str">
            <v>CN HÀ NỘI - CÔNG TY CỔ PHẦN DỊCH VỤ THƯƠNG MẠI TỔNG HỢP WINCOMMERCE</v>
          </cell>
          <cell r="C1865" t="str">
            <v/>
          </cell>
          <cell r="D1865" t="str">
            <v>Thành phố Hà Nội</v>
          </cell>
          <cell r="E1865" t="str">
            <v>Quận Hà Đông</v>
          </cell>
          <cell r="G1865" t="str">
            <v>HN004</v>
          </cell>
          <cell r="H1865" t="str">
            <v>Hoàng Thanh Huy</v>
          </cell>
          <cell r="I1865" t="str">
            <v>MIENBAC;WIN</v>
          </cell>
          <cell r="J1865" t="str">
            <v/>
          </cell>
          <cell r="M1865" t="str">
            <v>20 Văn Phú, phường Phú La, quận Hà Đông, HN</v>
          </cell>
          <cell r="N1865">
            <v>60</v>
          </cell>
          <cell r="O1865" t="b">
            <v>0</v>
          </cell>
          <cell r="P1865" t="str">
            <v>C6 HÀ NỘI</v>
          </cell>
          <cell r="Q1865" t="str">
            <v>Miền Bắc</v>
          </cell>
          <cell r="R1865" t="str">
            <v>WIN</v>
          </cell>
        </row>
        <row r="1866">
          <cell r="A1866" t="str">
            <v>WIN-HNI-TOI-4180</v>
          </cell>
          <cell r="B1866" t="str">
            <v>CN HÀ NỘI - wincommerce</v>
          </cell>
          <cell r="C1866" t="str">
            <v/>
          </cell>
          <cell r="D1866" t="str">
            <v>Thành phố Hà Nội</v>
          </cell>
          <cell r="E1866" t="str">
            <v>Huyện Thanh Oai</v>
          </cell>
          <cell r="G1866" t="str">
            <v>HN008</v>
          </cell>
          <cell r="H1866" t="str">
            <v>Nguyễn Minh Sơn</v>
          </cell>
          <cell r="I1866" t="str">
            <v>MIENBAC;WIN</v>
          </cell>
          <cell r="J1866" t="str">
            <v/>
          </cell>
          <cell r="M1866" t="str">
            <v>97 Phố Vác, xã Dân Hòa, huyện Thanh Oai, HN</v>
          </cell>
          <cell r="N1866">
            <v>60</v>
          </cell>
          <cell r="O1866" t="b">
            <v>0</v>
          </cell>
          <cell r="P1866" t="str">
            <v>C6 HÀ NỘI</v>
          </cell>
          <cell r="Q1866" t="str">
            <v>Miền Bắc</v>
          </cell>
          <cell r="R1866" t="str">
            <v>WIN</v>
          </cell>
        </row>
        <row r="1867">
          <cell r="A1867" t="str">
            <v>WIN-HNI-SSN-4190</v>
          </cell>
          <cell r="B1867" t="str">
            <v>CN HÀ NỘI - CÔNG TY CỔ PHẦN DỊCH VỤ THƯƠNG MẠI TỔNG HỢP WINCOMMERCE</v>
          </cell>
          <cell r="C1867" t="str">
            <v/>
          </cell>
          <cell r="D1867" t="str">
            <v>Thành phố Hà Nội</v>
          </cell>
          <cell r="E1867" t="str">
            <v>Huyện Sóc Sơn</v>
          </cell>
          <cell r="G1867" t="str">
            <v>HN003</v>
          </cell>
          <cell r="H1867" t="str">
            <v>Nguyễn Văn Thạch</v>
          </cell>
          <cell r="I1867" t="str">
            <v>MIENBAC; WIN</v>
          </cell>
          <cell r="J1867" t="str">
            <v/>
          </cell>
          <cell r="M1867" t="str">
            <v>Số 121 Phú Minh ( khu 1, đường 2 xã Phú Minh), huyện Sóc Sơn, HN</v>
          </cell>
          <cell r="N1867">
            <v>60</v>
          </cell>
          <cell r="O1867" t="b">
            <v>0</v>
          </cell>
          <cell r="P1867" t="str">
            <v>C6 HÀ NỘI</v>
          </cell>
          <cell r="Q1867" t="str">
            <v>Miền Bắc</v>
          </cell>
          <cell r="R1867" t="str">
            <v>WIN</v>
          </cell>
        </row>
        <row r="1868">
          <cell r="A1868" t="str">
            <v>WIN-HNI-SSN-4191</v>
          </cell>
          <cell r="B1868" t="str">
            <v>CN HÀ NỘI - CÔNG TY CỔ PHẦN DỊCH VỤ THƯƠNG MẠI TỔNG HỢP WINCOMMERCE</v>
          </cell>
          <cell r="C1868" t="str">
            <v/>
          </cell>
          <cell r="D1868" t="str">
            <v>Thành phố Hà Nội</v>
          </cell>
          <cell r="E1868" t="str">
            <v>Huyện Sóc Sơn</v>
          </cell>
          <cell r="G1868" t="str">
            <v>HN003</v>
          </cell>
          <cell r="H1868" t="str">
            <v>Nguyễn Văn Thạch</v>
          </cell>
          <cell r="I1868" t="str">
            <v>MIENBAC; WIN</v>
          </cell>
          <cell r="J1868" t="str">
            <v/>
          </cell>
          <cell r="M1868" t="str">
            <v>số 77, tổ 6, thị trấn Sóc Sơn, huyện Sóc Sơn, HN</v>
          </cell>
          <cell r="N1868">
            <v>60</v>
          </cell>
          <cell r="O1868" t="b">
            <v>0</v>
          </cell>
          <cell r="P1868" t="str">
            <v>C6 HÀ NỘI</v>
          </cell>
          <cell r="Q1868" t="str">
            <v>Miền Bắc</v>
          </cell>
          <cell r="R1868" t="str">
            <v>WIN</v>
          </cell>
        </row>
        <row r="1869">
          <cell r="A1869" t="str">
            <v>WIN-HNI-GLM-4192</v>
          </cell>
          <cell r="B1869" t="str">
            <v>CN HÀ NỘI - CÔNG TY CỔ PHẦN DỊCH VỤ THƯƠNG MẠI TỔNG HỢP WINCOMMERCE</v>
          </cell>
          <cell r="C1869" t="str">
            <v/>
          </cell>
          <cell r="D1869" t="str">
            <v>Thành phố Hà Nội</v>
          </cell>
          <cell r="E1869" t="str">
            <v>Huyện Gia Lâm</v>
          </cell>
          <cell r="G1869" t="str">
            <v>HN008</v>
          </cell>
          <cell r="H1869" t="str">
            <v>Nguyễn Minh Sơn</v>
          </cell>
          <cell r="I1869" t="str">
            <v>MIENBAC;WIN</v>
          </cell>
          <cell r="J1869" t="str">
            <v/>
          </cell>
          <cell r="M1869" t="str">
            <v>Thôn 6 xã Ninh Hiệp, huyện Gia Lâm, Hà Nội</v>
          </cell>
          <cell r="N1869">
            <v>60</v>
          </cell>
          <cell r="O1869" t="b">
            <v>0</v>
          </cell>
          <cell r="P1869" t="str">
            <v>C6 HÀ NỘI</v>
          </cell>
          <cell r="Q1869" t="str">
            <v>Miền Bắc</v>
          </cell>
          <cell r="R1869" t="str">
            <v>WIN</v>
          </cell>
        </row>
        <row r="1870">
          <cell r="A1870" t="str">
            <v>WIN-HNI-DAH-4197</v>
          </cell>
          <cell r="B1870" t="str">
            <v>CN HÀ NỘI - CÔNG TY CỔ PHẦN DỊCH VỤ THƯƠNG MẠI TỔNG HỢP WINCOMMERCE</v>
          </cell>
          <cell r="C1870" t="str">
            <v/>
          </cell>
          <cell r="D1870" t="str">
            <v>Thành phố Hà Nội</v>
          </cell>
          <cell r="E1870" t="str">
            <v>Huyện Đông Anh</v>
          </cell>
          <cell r="G1870" t="str">
            <v>HN003</v>
          </cell>
          <cell r="H1870" t="str">
            <v>Nguyễn Văn Thạch</v>
          </cell>
          <cell r="I1870" t="str">
            <v>MIENBAC;WIN</v>
          </cell>
          <cell r="J1870" t="str">
            <v/>
          </cell>
          <cell r="M1870" t="str">
            <v>Thôn Mai Châu, xã Đại Mạch, huyện Đông Anh, Hà Nội</v>
          </cell>
          <cell r="N1870">
            <v>60</v>
          </cell>
          <cell r="O1870" t="b">
            <v>0</v>
          </cell>
          <cell r="P1870" t="str">
            <v>C6 HÀ NỘI</v>
          </cell>
          <cell r="Q1870" t="str">
            <v>Miền Bắc</v>
          </cell>
          <cell r="R1870" t="str">
            <v>WIN</v>
          </cell>
        </row>
        <row r="1871">
          <cell r="A1871" t="str">
            <v>WIN-HNI-TTI-4199</v>
          </cell>
          <cell r="B1871" t="str">
            <v>CN HÀ NỘI - CÔNG TY CỔ PHẦN DỊCH VỤ THƯƠNG MẠI TỔNG HỢP WINCOMMERCE</v>
          </cell>
          <cell r="C1871" t="str">
            <v/>
          </cell>
          <cell r="D1871" t="str">
            <v>Thành phố Hà Nội</v>
          </cell>
          <cell r="E1871" t="str">
            <v>Huyện Thanh Trì</v>
          </cell>
          <cell r="G1871" t="str">
            <v>HN008</v>
          </cell>
          <cell r="H1871" t="str">
            <v>Nguyễn Minh Sơn</v>
          </cell>
          <cell r="I1871" t="str">
            <v>MIENBAC;WIN</v>
          </cell>
          <cell r="J1871" t="str">
            <v/>
          </cell>
          <cell r="M1871" t="str">
            <v>Thôn Lưu Phái, Xã Ngũ Hiệp, Huyện Thanh Trì, HN</v>
          </cell>
          <cell r="N1871">
            <v>60</v>
          </cell>
          <cell r="O1871" t="b">
            <v>0</v>
          </cell>
          <cell r="P1871" t="str">
            <v>C6 HÀ NỘI</v>
          </cell>
          <cell r="Q1871" t="str">
            <v>Miền Bắc</v>
          </cell>
          <cell r="R1871" t="str">
            <v>WIN</v>
          </cell>
        </row>
        <row r="1872">
          <cell r="A1872" t="str">
            <v>WIN-HNI-MLH-4210</v>
          </cell>
          <cell r="B1872" t="str">
            <v>CN HÀ NỘI - wincommerce</v>
          </cell>
          <cell r="C1872" t="str">
            <v/>
          </cell>
          <cell r="D1872" t="str">
            <v>Thành phố Hà Nội</v>
          </cell>
          <cell r="E1872" t="str">
            <v>Huyện Mê Linh</v>
          </cell>
          <cell r="G1872" t="str">
            <v>HN004</v>
          </cell>
          <cell r="H1872" t="str">
            <v>Hoàng Thanh Huy</v>
          </cell>
          <cell r="I1872" t="str">
            <v>MIENBAC;WIN</v>
          </cell>
          <cell r="J1872" t="str">
            <v/>
          </cell>
          <cell r="M1872" t="str">
            <v>Tổ dân phố số 6, thị trấn Quang Minh, huyện Mê Linh, Hà Nội</v>
          </cell>
          <cell r="N1872">
            <v>60</v>
          </cell>
          <cell r="O1872" t="b">
            <v>0</v>
          </cell>
          <cell r="P1872" t="str">
            <v>C6 HÀ NỘI</v>
          </cell>
          <cell r="Q1872" t="str">
            <v>Miền Bắc</v>
          </cell>
          <cell r="R1872" t="str">
            <v>WIN</v>
          </cell>
        </row>
        <row r="1873">
          <cell r="A1873" t="str">
            <v>WIN-HNI-BTL-4211</v>
          </cell>
          <cell r="B1873" t="str">
            <v>CN HÀ NỘI - wincommerce</v>
          </cell>
          <cell r="C1873" t="str">
            <v/>
          </cell>
          <cell r="D1873" t="str">
            <v>Thành phố Hà Nội</v>
          </cell>
          <cell r="E1873" t="str">
            <v>Quận Bắc Từ Liêm</v>
          </cell>
          <cell r="G1873" t="str">
            <v>HN004</v>
          </cell>
          <cell r="H1873" t="str">
            <v>Hoàng Thanh Huy</v>
          </cell>
          <cell r="I1873" t="str">
            <v>MIENBAC;WIN</v>
          </cell>
          <cell r="J1873" t="str">
            <v/>
          </cell>
          <cell r="M1873" t="str">
            <v>A4-10 Tầng 1, tầng 2 thuộc tòa nhà A4, dự án Bình City, Khu đô thị Thành phố Giao Lưu, 
phường Cổ Nhuế 2, quận Bắc Từ Liêm, HN</v>
          </cell>
          <cell r="N1873">
            <v>60</v>
          </cell>
          <cell r="O1873" t="b">
            <v>0</v>
          </cell>
          <cell r="P1873" t="str">
            <v>C6 HÀ NỘI</v>
          </cell>
          <cell r="Q1873" t="str">
            <v>Miền Bắc</v>
          </cell>
          <cell r="R1873" t="str">
            <v>WIN</v>
          </cell>
        </row>
        <row r="1874">
          <cell r="A1874" t="str">
            <v>WIN-HNI-TXN-4216</v>
          </cell>
          <cell r="B1874" t="str">
            <v>CN HÀ NỘI - CÔNG TY CỔ PHẦN DỊCH VỤ THƯƠNG MẠI TỔNG HỢP WINCOMMERCE</v>
          </cell>
          <cell r="C1874" t="str">
            <v/>
          </cell>
          <cell r="D1874" t="str">
            <v>Thành phố Hà Nội</v>
          </cell>
          <cell r="E1874" t="str">
            <v>Quận Thanh Xuân</v>
          </cell>
          <cell r="G1874" t="str">
            <v>HN008</v>
          </cell>
          <cell r="H1874" t="str">
            <v>Nguyễn Minh Sơn</v>
          </cell>
          <cell r="I1874" t="str">
            <v>MIENBAC;WIN</v>
          </cell>
          <cell r="J1874" t="str">
            <v/>
          </cell>
          <cell r="M1874" t="str">
            <v>2 Vương Thừa Vũ, phường Khương Trung, quận Thanh Xuân, HN</v>
          </cell>
          <cell r="N1874">
            <v>60</v>
          </cell>
          <cell r="O1874" t="b">
            <v>0</v>
          </cell>
          <cell r="P1874" t="str">
            <v>C6 HÀ NỘI</v>
          </cell>
          <cell r="Q1874" t="str">
            <v>Miền Bắc</v>
          </cell>
          <cell r="R1874" t="str">
            <v>WIN</v>
          </cell>
        </row>
        <row r="1875">
          <cell r="A1875" t="str">
            <v>WIN-HNI-TOI-4217</v>
          </cell>
          <cell r="B1875" t="str">
            <v>CN HÀ NỘI - wincommerce</v>
          </cell>
          <cell r="C1875" t="str">
            <v/>
          </cell>
          <cell r="D1875" t="str">
            <v>Thành phố Hà Nội</v>
          </cell>
          <cell r="E1875" t="str">
            <v>Huyện Thanh Oai</v>
          </cell>
          <cell r="G1875" t="str">
            <v>HN008</v>
          </cell>
          <cell r="H1875" t="str">
            <v>Nguyễn Minh Sơn</v>
          </cell>
          <cell r="I1875" t="str">
            <v>MIENBAC;WIN</v>
          </cell>
          <cell r="J1875" t="str">
            <v/>
          </cell>
          <cell r="M1875" t="str">
            <v>543 Thanh Lương, xã Bích Hòa, huyện Thanh Oai, HN</v>
          </cell>
          <cell r="N1875">
            <v>60</v>
          </cell>
          <cell r="O1875" t="b">
            <v>0</v>
          </cell>
          <cell r="P1875" t="str">
            <v>C6 HÀ NỘI</v>
          </cell>
          <cell r="Q1875" t="str">
            <v>Miền Bắc</v>
          </cell>
          <cell r="R1875" t="str">
            <v>WIN</v>
          </cell>
        </row>
        <row r="1876">
          <cell r="A1876" t="str">
            <v>WIN-HNI-STY-4222</v>
          </cell>
          <cell r="B1876" t="str">
            <v>CN HÀ NỘI - wincommerce</v>
          </cell>
          <cell r="C1876" t="str">
            <v/>
          </cell>
          <cell r="D1876" t="str">
            <v>Thành phố Hà Nội</v>
          </cell>
          <cell r="E1876" t="str">
            <v>Thị xã Sơn Tây</v>
          </cell>
          <cell r="G1876" t="str">
            <v>HN004</v>
          </cell>
          <cell r="H1876" t="str">
            <v>Hoàng Thanh Huy</v>
          </cell>
          <cell r="I1876" t="str">
            <v>MIENBAC;WIN</v>
          </cell>
          <cell r="J1876" t="str">
            <v/>
          </cell>
          <cell r="M1876" t="str">
            <v>429 Chùa Thông, Phường Sơn Lộc, Thị xã Sơn Tây, HN</v>
          </cell>
          <cell r="N1876">
            <v>60</v>
          </cell>
          <cell r="O1876" t="b">
            <v>0</v>
          </cell>
          <cell r="P1876" t="str">
            <v>C6 HÀ NỘI</v>
          </cell>
          <cell r="Q1876" t="str">
            <v>Miền Bắc</v>
          </cell>
          <cell r="R1876" t="str">
            <v>WIN</v>
          </cell>
        </row>
        <row r="1877">
          <cell r="A1877" t="str">
            <v>WIN-HNI-SSN-4236</v>
          </cell>
          <cell r="B1877" t="str">
            <v>CN HÀ NỘI - CÔNG TY CỔ PHẦN DỊCH VỤ THƯƠNG MẠI TỔNG HỢP WINCOMMERCE</v>
          </cell>
          <cell r="C1877" t="str">
            <v/>
          </cell>
          <cell r="D1877" t="str">
            <v>Thành phố Hà Nội</v>
          </cell>
          <cell r="E1877" t="str">
            <v>Huyện Sóc Sơn</v>
          </cell>
          <cell r="G1877" t="str">
            <v>HN004</v>
          </cell>
          <cell r="H1877" t="str">
            <v>Hoàng Thanh Huy</v>
          </cell>
          <cell r="I1877" t="str">
            <v>MIENBAC; WIN</v>
          </cell>
          <cell r="J1877" t="str">
            <v/>
          </cell>
          <cell r="M1877" t="str">
            <v>Phố Nỷ, xã Trung Giã, huyện Sóc Sơn, HN</v>
          </cell>
          <cell r="N1877">
            <v>60</v>
          </cell>
          <cell r="O1877" t="b">
            <v>0</v>
          </cell>
          <cell r="P1877" t="str">
            <v>C6 HÀ NỘI</v>
          </cell>
          <cell r="Q1877" t="str">
            <v>Miền Bắc</v>
          </cell>
          <cell r="R1877" t="str">
            <v>WIN</v>
          </cell>
        </row>
        <row r="1878">
          <cell r="A1878" t="str">
            <v>WIN-HNI-QOI-4241</v>
          </cell>
          <cell r="B1878" t="str">
            <v>CN HÀ NỘI - wincommerce</v>
          </cell>
          <cell r="C1878" t="str">
            <v/>
          </cell>
          <cell r="D1878" t="str">
            <v>Thành phố Hà Nội</v>
          </cell>
          <cell r="E1878" t="str">
            <v>Huyện Quốc Oai</v>
          </cell>
          <cell r="G1878" t="str">
            <v>HN004</v>
          </cell>
          <cell r="H1878" t="str">
            <v>Hoàng Thanh Huy</v>
          </cell>
          <cell r="I1878" t="str">
            <v>MIENBAC;WIN</v>
          </cell>
          <cell r="J1878" t="str">
            <v/>
          </cell>
          <cell r="M1878" t="str">
            <v>TM 11-A, Tầng 1, Tòa CT9A (Bamboo Garden), KĐT Quốc Oai, xã Sài Sơn, 
huyện Quốc Oai, HN</v>
          </cell>
          <cell r="N1878">
            <v>60</v>
          </cell>
          <cell r="O1878" t="b">
            <v>0</v>
          </cell>
          <cell r="P1878" t="str">
            <v>C6 HÀ NỘI</v>
          </cell>
          <cell r="Q1878" t="str">
            <v>Miền Bắc</v>
          </cell>
          <cell r="R1878" t="str">
            <v>WIN</v>
          </cell>
        </row>
        <row r="1879">
          <cell r="A1879" t="str">
            <v>WIN-HNI-HDG-4243</v>
          </cell>
          <cell r="B1879" t="str">
            <v>CN HÀ NỘI - wincommerce</v>
          </cell>
          <cell r="C1879" t="str">
            <v/>
          </cell>
          <cell r="D1879" t="str">
            <v>Thành phố Hà Nội</v>
          </cell>
          <cell r="E1879" t="str">
            <v>Quận Hà Đông</v>
          </cell>
          <cell r="G1879" t="str">
            <v>HN004</v>
          </cell>
          <cell r="H1879" t="str">
            <v>Hoàng Thanh Huy</v>
          </cell>
          <cell r="I1879" t="str">
            <v>MIENBAC;WIN</v>
          </cell>
          <cell r="J1879" t="str">
            <v/>
          </cell>
          <cell r="M1879" t="str">
            <v>106 CT2 - KĐT Văn Khê, đường Tố Hữu, phường La Khê, quận Hà Đông, HN</v>
          </cell>
          <cell r="N1879">
            <v>60</v>
          </cell>
          <cell r="O1879" t="b">
            <v>0</v>
          </cell>
          <cell r="P1879" t="str">
            <v>C6 HÀ NỘI</v>
          </cell>
          <cell r="Q1879" t="str">
            <v>Miền Bắc</v>
          </cell>
          <cell r="R1879" t="str">
            <v>WIN</v>
          </cell>
        </row>
        <row r="1880">
          <cell r="A1880" t="str">
            <v>WIN-HNI-HMI-4244</v>
          </cell>
          <cell r="B1880" t="str">
            <v>CN HÀ NỘI - CÔNG TY CỔ PHẦN DỊCH VỤ THƯƠNG MẠI TỔNG HỢP WINCOMMERCE</v>
          </cell>
          <cell r="C1880" t="str">
            <v/>
          </cell>
          <cell r="D1880" t="str">
            <v>Thành phố Hà Nội</v>
          </cell>
          <cell r="E1880" t="str">
            <v>Quận Hoàng Mai</v>
          </cell>
          <cell r="G1880" t="str">
            <v>HN003</v>
          </cell>
          <cell r="H1880" t="str">
            <v>Nguyễn Văn Thạch</v>
          </cell>
          <cell r="I1880" t="str">
            <v>MIENBAC;WIN</v>
          </cell>
          <cell r="J1880" t="str">
            <v/>
          </cell>
          <cell r="M1880" t="str">
            <v>Số 1 đường Kim Đồng, phường Giáp Bát, quận Hoàng Mai, HN</v>
          </cell>
          <cell r="N1880">
            <v>60</v>
          </cell>
          <cell r="O1880" t="b">
            <v>0</v>
          </cell>
          <cell r="P1880" t="str">
            <v>C6 HÀ NỘI</v>
          </cell>
          <cell r="Q1880" t="str">
            <v>Miền Bắc</v>
          </cell>
          <cell r="R1880" t="str">
            <v>WIN</v>
          </cell>
        </row>
        <row r="1881">
          <cell r="A1881" t="str">
            <v>WIN-HNI-TXN-4249</v>
          </cell>
          <cell r="B1881" t="str">
            <v>CN HÀ NỘI - CÔNG TY CỔ PHẦN DỊCH VỤ THƯƠNG MẠI TỔNG HỢP WINCOMMERCE</v>
          </cell>
          <cell r="C1881" t="str">
            <v/>
          </cell>
          <cell r="D1881" t="str">
            <v>Thành phố Hà Nội</v>
          </cell>
          <cell r="E1881" t="str">
            <v>Quận Thanh Xuân</v>
          </cell>
          <cell r="G1881" t="str">
            <v>HN008</v>
          </cell>
          <cell r="H1881" t="str">
            <v>Nguyễn Minh Sơn</v>
          </cell>
          <cell r="I1881" t="str">
            <v>MIENBAC;WIN</v>
          </cell>
          <cell r="J1881" t="str">
            <v/>
          </cell>
          <cell r="M1881" t="str">
            <v>P110 nhà G9, 1 ngõ 495 Nguyễn Trãi, Phường Thanh Xuân Nam, Quận Thanh Xuân, HN</v>
          </cell>
          <cell r="N1881">
            <v>60</v>
          </cell>
          <cell r="O1881" t="b">
            <v>0</v>
          </cell>
          <cell r="P1881" t="str">
            <v>C6 HÀ NỘI</v>
          </cell>
          <cell r="Q1881" t="str">
            <v>Miền Bắc</v>
          </cell>
          <cell r="R1881" t="str">
            <v>WIN</v>
          </cell>
        </row>
        <row r="1882">
          <cell r="A1882" t="str">
            <v>WIN-HNI-DDA-4255</v>
          </cell>
          <cell r="B1882" t="str">
            <v>CN HÀ NỘI - CÔNG TY CỔ PHẦN DỊCH VỤ THƯƠNG MẠI TỔNG HỢP WINCOMMERCE</v>
          </cell>
          <cell r="C1882" t="str">
            <v/>
          </cell>
          <cell r="D1882" t="str">
            <v>Thành phố Hà Nội</v>
          </cell>
          <cell r="E1882" t="str">
            <v>Quận Đống Đa</v>
          </cell>
          <cell r="G1882" t="str">
            <v>HN004</v>
          </cell>
          <cell r="H1882" t="str">
            <v>Hoàng Thanh Huy</v>
          </cell>
          <cell r="I1882" t="str">
            <v>MIENBAC;WIN</v>
          </cell>
          <cell r="J1882" t="str">
            <v/>
          </cell>
          <cell r="M1882" t="str">
            <v>103 ngõ 4 Phương Mai, P.Phương Mai, Q.Đống Đa, TP.Hà Nội</v>
          </cell>
          <cell r="N1882">
            <v>60</v>
          </cell>
          <cell r="O1882" t="b">
            <v>0</v>
          </cell>
          <cell r="P1882" t="str">
            <v>C6 HÀ NỘI</v>
          </cell>
          <cell r="Q1882" t="str">
            <v>Miền Bắc</v>
          </cell>
          <cell r="R1882" t="str">
            <v>WIN</v>
          </cell>
        </row>
        <row r="1883">
          <cell r="A1883" t="str">
            <v>WIN-HNI-BTL-4256</v>
          </cell>
          <cell r="B1883" t="str">
            <v>CN HÀ NỘI - CÔNG TY CỔ PHẦN DỊCH VỤ THƯƠNG MẠI TỔNG HỢP WINCOMMERCE</v>
          </cell>
          <cell r="C1883" t="str">
            <v/>
          </cell>
          <cell r="D1883" t="str">
            <v>Thành phố Hà Nội</v>
          </cell>
          <cell r="E1883" t="str">
            <v>Quận Bắc Từ Liêm</v>
          </cell>
          <cell r="G1883" t="str">
            <v>HN004</v>
          </cell>
          <cell r="H1883" t="str">
            <v>Hoàng Thanh Huy</v>
          </cell>
          <cell r="I1883" t="str">
            <v>MIENBAC;WIN</v>
          </cell>
          <cell r="J1883" t="str">
            <v/>
          </cell>
          <cell r="M1883" t="str">
            <v>Kiot 2-3, Tầng 1, Khu B, chung cư N04A-CC5, Khu Đoàn Ngoại Giao, 
P.Xuân Tảo, Q.Bắc Từ Liêm, HN</v>
          </cell>
          <cell r="N1883">
            <v>60</v>
          </cell>
          <cell r="O1883" t="b">
            <v>0</v>
          </cell>
          <cell r="P1883" t="str">
            <v>C6 HÀ NỘI</v>
          </cell>
          <cell r="Q1883" t="str">
            <v>Miền Bắc</v>
          </cell>
          <cell r="R1883" t="str">
            <v>WIN</v>
          </cell>
        </row>
        <row r="1884">
          <cell r="A1884" t="str">
            <v>WIN-HNI-STY-4258</v>
          </cell>
          <cell r="B1884" t="str">
            <v>CN HÀ NỘI - wincommerce</v>
          </cell>
          <cell r="C1884" t="str">
            <v/>
          </cell>
          <cell r="D1884" t="str">
            <v>Thành phố Hà Nội</v>
          </cell>
          <cell r="E1884" t="str">
            <v>Thị xã Sơn Tây</v>
          </cell>
          <cell r="G1884" t="str">
            <v>HN008</v>
          </cell>
          <cell r="H1884" t="str">
            <v>Nguyễn Minh Sơn</v>
          </cell>
          <cell r="I1884" t="str">
            <v>MIENBAC;WIN</v>
          </cell>
          <cell r="J1884" t="str">
            <v/>
          </cell>
          <cell r="M1884" t="str">
            <v>Số 1 La Thành, Phường Lê Lợi, Thị xã Sơn Tây, HN</v>
          </cell>
          <cell r="N1884">
            <v>60</v>
          </cell>
          <cell r="O1884" t="b">
            <v>0</v>
          </cell>
          <cell r="P1884" t="str">
            <v>C6 HÀ NỘI</v>
          </cell>
          <cell r="Q1884" t="str">
            <v>Miền Bắc</v>
          </cell>
          <cell r="R1884" t="str">
            <v>WIN</v>
          </cell>
        </row>
        <row r="1885">
          <cell r="A1885" t="str">
            <v>WIN-HNI-TXN-4259</v>
          </cell>
          <cell r="B1885" t="str">
            <v>CN HÀ NỘI - CÔNG TY CỔ PHẦN DỊCH VỤ THƯƠNG MẠI TỔNG HỢP WINCOMMERCE</v>
          </cell>
          <cell r="C1885" t="str">
            <v/>
          </cell>
          <cell r="D1885" t="str">
            <v>Thành phố Hà Nội</v>
          </cell>
          <cell r="E1885" t="str">
            <v>Quận Thanh Xuân</v>
          </cell>
          <cell r="G1885" t="str">
            <v>HN008</v>
          </cell>
          <cell r="H1885" t="str">
            <v>Nguyễn Minh Sơn</v>
          </cell>
          <cell r="I1885" t="str">
            <v>MIENBAC;WIN</v>
          </cell>
          <cell r="J1885" t="str">
            <v/>
          </cell>
          <cell r="M1885" t="str">
            <v>N2-L1-04, Tầng 1, Tòa NƠ2, Gold Season, 47 Nguyễn Tuân, Phường Thanh Xuân Trung, Quận Thanh Xuân, HN</v>
          </cell>
          <cell r="N1885">
            <v>60</v>
          </cell>
          <cell r="O1885" t="b">
            <v>0</v>
          </cell>
          <cell r="P1885" t="str">
            <v>C6 HÀ NỘI</v>
          </cell>
          <cell r="Q1885" t="str">
            <v>Miền Bắc</v>
          </cell>
          <cell r="R1885" t="str">
            <v>WIN</v>
          </cell>
        </row>
        <row r="1886">
          <cell r="A1886" t="str">
            <v>WIN-HNI-HDG-4260</v>
          </cell>
          <cell r="B1886" t="str">
            <v>CN HÀ NỘI - CÔNG TY CỔ PHẦN DỊCH VỤ THƯƠNG MẠI TỔNG HỢP WINCOMMERCE</v>
          </cell>
          <cell r="C1886" t="str">
            <v/>
          </cell>
          <cell r="D1886" t="str">
            <v>Thành phố Hà Nội</v>
          </cell>
          <cell r="E1886" t="str">
            <v>Quận Hà Đông</v>
          </cell>
          <cell r="G1886" t="str">
            <v>HN004</v>
          </cell>
          <cell r="H1886" t="str">
            <v>Hoàng Thanh Huy</v>
          </cell>
          <cell r="I1886" t="str">
            <v>MIENBAC;WIN</v>
          </cell>
          <cell r="J1886" t="str">
            <v/>
          </cell>
          <cell r="M1886" t="str">
            <v>Số 121 Ỷ La, P.Dương Nội, Q. Hà Đông, HN</v>
          </cell>
          <cell r="N1886">
            <v>60</v>
          </cell>
          <cell r="O1886" t="b">
            <v>0</v>
          </cell>
          <cell r="P1886" t="str">
            <v>C6 HÀ NỘI</v>
          </cell>
          <cell r="Q1886" t="str">
            <v>Miền Bắc</v>
          </cell>
          <cell r="R1886" t="str">
            <v>WIN</v>
          </cell>
        </row>
        <row r="1887">
          <cell r="A1887" t="str">
            <v>WIN-HNI-GLM-4262</v>
          </cell>
          <cell r="B1887" t="str">
            <v>CN HÀ NỘI - CÔNG TY CỔ PHẦN DỊCH VỤ THƯƠNG MẠI TỔNG HỢP WINCOMMERCE</v>
          </cell>
          <cell r="C1887" t="str">
            <v/>
          </cell>
          <cell r="D1887" t="str">
            <v>Thành phố Hà Nội</v>
          </cell>
          <cell r="E1887" t="str">
            <v>Huyện Gia Lâm</v>
          </cell>
          <cell r="G1887" t="str">
            <v>HN008</v>
          </cell>
          <cell r="H1887" t="str">
            <v>Nguyễn Minh Sơn</v>
          </cell>
          <cell r="I1887" t="str">
            <v>MIENBAC;WIN</v>
          </cell>
          <cell r="J1887" t="str">
            <v/>
          </cell>
          <cell r="M1887" t="str">
            <v>18 Dốc Lã, Xã Yên Thường, Huyện Gia Lâm, TP.Hà Nội</v>
          </cell>
          <cell r="N1887">
            <v>60</v>
          </cell>
          <cell r="O1887" t="b">
            <v>0</v>
          </cell>
          <cell r="P1887" t="str">
            <v>C6 HÀ NỘI</v>
          </cell>
          <cell r="Q1887" t="str">
            <v>Miền Bắc</v>
          </cell>
          <cell r="R1887" t="str">
            <v>WIN</v>
          </cell>
        </row>
        <row r="1888">
          <cell r="A1888" t="str">
            <v>WIN-HNI-CGY-4263</v>
          </cell>
          <cell r="B1888" t="str">
            <v>CN HÀ NỘI - CÔNG TY CỔ PHẦN DỊCH VỤ THƯƠNG MẠI TỔNG HỢP WINCOMMERCE</v>
          </cell>
          <cell r="C1888" t="str">
            <v/>
          </cell>
          <cell r="D1888" t="str">
            <v>Thành phố Hà Nội</v>
          </cell>
          <cell r="E1888" t="str">
            <v>Quận Cầu Giấy</v>
          </cell>
          <cell r="G1888" t="str">
            <v>HN004</v>
          </cell>
          <cell r="H1888" t="str">
            <v>Hoàng Thanh Huy</v>
          </cell>
          <cell r="I1888" t="str">
            <v>MIENBAC;WIN</v>
          </cell>
          <cell r="J1888" t="str">
            <v/>
          </cell>
          <cell r="M1888" t="str">
            <v>Tầng 1 Tháp B, Tòa nhà Central Point, 219 Trung Kính, Phường Yên Hòa, Quận Cầu Giấy, HN</v>
          </cell>
          <cell r="N1888">
            <v>60</v>
          </cell>
          <cell r="O1888" t="b">
            <v>0</v>
          </cell>
          <cell r="P1888" t="str">
            <v>C6 HÀ NỘI</v>
          </cell>
          <cell r="Q1888" t="str">
            <v>Miền Bắc</v>
          </cell>
          <cell r="R1888" t="str">
            <v>WIN</v>
          </cell>
        </row>
        <row r="1889">
          <cell r="A1889" t="str">
            <v>WIN-HNI-TXN-4274</v>
          </cell>
          <cell r="B1889" t="str">
            <v>CN HÀ NỘI - CÔNG TY CỔ PHẦN DỊCH VỤ THƯƠNG MẠI TỔNG HỢP WINCOMMERCE</v>
          </cell>
          <cell r="C1889" t="str">
            <v/>
          </cell>
          <cell r="D1889" t="str">
            <v>Thành phố Hà Nội</v>
          </cell>
          <cell r="E1889" t="str">
            <v>Quận Thanh Xuân</v>
          </cell>
          <cell r="G1889" t="str">
            <v>HN008</v>
          </cell>
          <cell r="H1889" t="str">
            <v>Nguyễn Minh Sơn</v>
          </cell>
          <cell r="I1889" t="str">
            <v>MIENBAC;WIN</v>
          </cell>
          <cell r="J1889" t="str">
            <v/>
          </cell>
          <cell r="M1889" t="str">
            <v>Số 25-27 ngõ 214 Nguyễn Xiển, phường Hạ Đình, quận Thanh Xuân, HN</v>
          </cell>
          <cell r="N1889">
            <v>60</v>
          </cell>
          <cell r="O1889" t="b">
            <v>0</v>
          </cell>
          <cell r="P1889" t="str">
            <v>C6 HÀ NỘI</v>
          </cell>
          <cell r="Q1889" t="str">
            <v>Miền Bắc</v>
          </cell>
          <cell r="R1889" t="str">
            <v>WIN</v>
          </cell>
        </row>
        <row r="1890">
          <cell r="A1890" t="str">
            <v>WIN-HNI-TOI-4275</v>
          </cell>
          <cell r="B1890" t="str">
            <v>CN HÀ NỘI - wincommerce</v>
          </cell>
          <cell r="C1890" t="str">
            <v/>
          </cell>
          <cell r="D1890" t="str">
            <v>Thành phố Hà Nội</v>
          </cell>
          <cell r="E1890" t="str">
            <v>Huyện Thanh Oai</v>
          </cell>
          <cell r="G1890" t="str">
            <v>HN008</v>
          </cell>
          <cell r="H1890" t="str">
            <v>Nguyễn Minh Sơn</v>
          </cell>
          <cell r="I1890" t="str">
            <v>MIENBAC;WIN</v>
          </cell>
          <cell r="J1890" t="str">
            <v/>
          </cell>
          <cell r="M1890" t="str">
            <v>Ki ốt số 38-40, tầng 1 thuộc tòa nhà B2.1.HH03D, Khu đô thị Thanh Hà - 
Cienco5, xã Cự Khê, huyện Thanh Oai, HN</v>
          </cell>
          <cell r="N1890">
            <v>60</v>
          </cell>
          <cell r="O1890" t="b">
            <v>0</v>
          </cell>
          <cell r="P1890" t="str">
            <v>C6 HÀ NỘI</v>
          </cell>
          <cell r="Q1890" t="str">
            <v>Miền Bắc</v>
          </cell>
          <cell r="R1890" t="str">
            <v>WIN</v>
          </cell>
        </row>
        <row r="1891">
          <cell r="A1891" t="str">
            <v>WIN-HNI-LBN-4276</v>
          </cell>
          <cell r="B1891" t="str">
            <v>CN HÀ NỘI - CÔNG TY CỔ PHẦN DỊCH VỤ THƯƠNG MẠI TỔNG HỢP WINCOMMERCE</v>
          </cell>
          <cell r="C1891" t="str">
            <v/>
          </cell>
          <cell r="D1891" t="str">
            <v>Thành phố Hà Nội</v>
          </cell>
          <cell r="E1891" t="str">
            <v>Quận Long Biên</v>
          </cell>
          <cell r="G1891" t="str">
            <v>HN003</v>
          </cell>
          <cell r="H1891" t="str">
            <v>Nguyễn Văn Thạch</v>
          </cell>
          <cell r="I1891" t="str">
            <v>MIENBAC;WIN</v>
          </cell>
          <cell r="J1891" t="str">
            <v/>
          </cell>
          <cell r="M1891" t="str">
            <v>48 ngõ 99 Đức Giang, P.Thượng Thanh, Q.Long Biên, HN</v>
          </cell>
          <cell r="N1891">
            <v>60</v>
          </cell>
          <cell r="O1891" t="b">
            <v>0</v>
          </cell>
          <cell r="P1891" t="str">
            <v>C6 HÀ NỘI</v>
          </cell>
          <cell r="Q1891" t="str">
            <v>Miền Bắc</v>
          </cell>
          <cell r="R1891" t="str">
            <v>WIN</v>
          </cell>
        </row>
        <row r="1892">
          <cell r="A1892" t="str">
            <v>WIN-HNI-SSN-4277</v>
          </cell>
          <cell r="B1892" t="str">
            <v>CN HÀ NỘI - CÔNG TY CỔ PHẦN DỊCH VỤ THƯƠNG MẠI TỔNG HỢP WINCOMMERCE</v>
          </cell>
          <cell r="C1892" t="str">
            <v/>
          </cell>
          <cell r="D1892" t="str">
            <v>Thành phố Hà Nội</v>
          </cell>
          <cell r="E1892" t="str">
            <v>Huyện Sóc Sơn</v>
          </cell>
          <cell r="G1892" t="str">
            <v>HN003</v>
          </cell>
          <cell r="H1892" t="str">
            <v>Nguyễn Văn Thạch</v>
          </cell>
          <cell r="I1892" t="str">
            <v>MIENBAC; WIN</v>
          </cell>
          <cell r="J1892" t="str">
            <v/>
          </cell>
          <cell r="M1892" t="str">
            <v>Số 67 Đường 2, khu 2 xã Phú Minh, huyện Sóc Sơn, HN</v>
          </cell>
          <cell r="N1892">
            <v>60</v>
          </cell>
          <cell r="O1892" t="b">
            <v>0</v>
          </cell>
          <cell r="P1892" t="str">
            <v>C6 HÀ NỘI</v>
          </cell>
          <cell r="Q1892" t="str">
            <v>Miền Bắc</v>
          </cell>
          <cell r="R1892" t="str">
            <v>WIN</v>
          </cell>
        </row>
        <row r="1893">
          <cell r="A1893" t="str">
            <v>WIN-HNI-NTL-4280</v>
          </cell>
          <cell r="B1893" t="str">
            <v>CN HÀ NỘI - CÔNG TY CỔ PHẦN DỊCH VỤ THƯƠNG MẠI TỔNG HỢP WINCOMMERCE</v>
          </cell>
          <cell r="C1893" t="str">
            <v/>
          </cell>
          <cell r="D1893" t="str">
            <v>Thành phố Hà Nội</v>
          </cell>
          <cell r="E1893" t="str">
            <v>Quận Nam Từ Liêm</v>
          </cell>
          <cell r="G1893" t="str">
            <v>HN004</v>
          </cell>
          <cell r="H1893" t="str">
            <v>Hoàng Thanh Huy</v>
          </cell>
          <cell r="I1893" t="str">
            <v>MIENBAC;WIN</v>
          </cell>
          <cell r="J1893" t="str">
            <v/>
          </cell>
          <cell r="M1893" t="str">
            <v>L1-08, tầng 1 tòa HH3 - Khu chức năng đô thị Đại Mỗ (FLC Đại Mỗ), phường Đại Mỗ, quận Nam Từ Liêm, HN</v>
          </cell>
          <cell r="N1893">
            <v>60</v>
          </cell>
          <cell r="O1893" t="b">
            <v>0</v>
          </cell>
          <cell r="P1893" t="str">
            <v>C6 HÀ NỘI</v>
          </cell>
          <cell r="Q1893" t="str">
            <v>Miền Bắc</v>
          </cell>
          <cell r="R1893" t="str">
            <v>WIN</v>
          </cell>
        </row>
        <row r="1894">
          <cell r="A1894" t="str">
            <v>WIN-HNI-DAH-4287</v>
          </cell>
          <cell r="B1894" t="str">
            <v>CN HÀ NỘI - CÔNG TY CỔ PHẦN DỊCH VỤ THƯƠNG MẠI TỔNG HỢP WINCOMMERCE</v>
          </cell>
          <cell r="C1894" t="str">
            <v/>
          </cell>
          <cell r="D1894" t="str">
            <v>Thành phố Hà Nội</v>
          </cell>
          <cell r="E1894" t="str">
            <v>Huyện Đông Anh</v>
          </cell>
          <cell r="G1894" t="str">
            <v>HN003</v>
          </cell>
          <cell r="H1894" t="str">
            <v>Nguyễn Văn Thạch</v>
          </cell>
          <cell r="I1894" t="str">
            <v>MIENBAC;WIN</v>
          </cell>
          <cell r="J1894" t="str">
            <v/>
          </cell>
          <cell r="M1894" t="str">
            <v>Xóm Tây, xã Vân Nội, Huyện Đông Anh, HN</v>
          </cell>
          <cell r="N1894">
            <v>60</v>
          </cell>
          <cell r="O1894" t="b">
            <v>0</v>
          </cell>
          <cell r="P1894" t="str">
            <v>C6 HÀ NỘI</v>
          </cell>
          <cell r="Q1894" t="str">
            <v>Miền Bắc</v>
          </cell>
          <cell r="R1894" t="str">
            <v>WIN</v>
          </cell>
        </row>
        <row r="1895">
          <cell r="A1895" t="str">
            <v>WIN-HNI-DDA-4294</v>
          </cell>
          <cell r="B1895" t="str">
            <v>CN HÀ NỘI - CÔNG TY CỔ PHẦN DỊCH VỤ THƯƠNG MẠI TỔNG HỢP WINCOMMERCE</v>
          </cell>
          <cell r="C1895" t="str">
            <v/>
          </cell>
          <cell r="D1895" t="str">
            <v>Thành phố Hà Nội</v>
          </cell>
          <cell r="E1895" t="str">
            <v>Quận Đống Đa</v>
          </cell>
          <cell r="G1895" t="str">
            <v>HN003</v>
          </cell>
          <cell r="H1895" t="str">
            <v>Nguyễn Văn Thạch</v>
          </cell>
          <cell r="I1895" t="str">
            <v>MIENBAC;WIN</v>
          </cell>
          <cell r="J1895" t="str">
            <v/>
          </cell>
          <cell r="M1895" t="str">
            <v>83 An Trạch, phường Quốc Tử Giám, Quận Đống Đa, Hà Nội</v>
          </cell>
          <cell r="N1895">
            <v>60</v>
          </cell>
          <cell r="O1895" t="b">
            <v>0</v>
          </cell>
          <cell r="P1895" t="str">
            <v>C6 HÀ NỘI</v>
          </cell>
          <cell r="Q1895" t="str">
            <v>Miền Bắc</v>
          </cell>
          <cell r="R1895" t="str">
            <v>WIN</v>
          </cell>
        </row>
        <row r="1896">
          <cell r="A1896" t="str">
            <v>WIN-HNI-NTL-4301</v>
          </cell>
          <cell r="B1896" t="str">
            <v>CN HÀ NỘI - CÔNG TY CỔ PHẦN DỊCH VỤ THƯƠNG MẠI TỔNG HỢP WINCOMMERCE</v>
          </cell>
          <cell r="C1896" t="str">
            <v/>
          </cell>
          <cell r="D1896" t="str">
            <v>Thành phố Hà Nội</v>
          </cell>
          <cell r="E1896" t="str">
            <v>Quận Nam Từ Liêm</v>
          </cell>
          <cell r="G1896" t="str">
            <v>HN004</v>
          </cell>
          <cell r="H1896" t="str">
            <v>Hoàng Thanh Huy</v>
          </cell>
          <cell r="I1896" t="str">
            <v>MIENBAC;WIN</v>
          </cell>
          <cell r="J1896" t="str">
            <v/>
          </cell>
          <cell r="K1896" t="str">
            <v>Tầng 1 Tòa nhà Cowa Tower, 199 Hồ Tùng Mậu, Phường Cầu Diễn, Quận Nam Từ Liêm, Thành phố Hà Nội</v>
          </cell>
          <cell r="M1896" t="str">
            <v>Tầng 1 Tòa nhà Cowa Tower, 199 Hồ Tùng Mậu, Phường Cầu Diễn, Quận Nam Từ Liêm, HN</v>
          </cell>
          <cell r="N1896">
            <v>60</v>
          </cell>
          <cell r="O1896" t="b">
            <v>0</v>
          </cell>
          <cell r="P1896" t="str">
            <v>C6 HÀ NỘI</v>
          </cell>
          <cell r="Q1896" t="str">
            <v>Miền Bắc</v>
          </cell>
          <cell r="R1896" t="str">
            <v>WIN</v>
          </cell>
        </row>
        <row r="1897">
          <cell r="A1897" t="str">
            <v>WIN-HNI-BTL-4302</v>
          </cell>
          <cell r="B1897" t="str">
            <v>CN HÀ NỘI - CÔNG TY CỔ PHẦN DỊCH VỤ THƯƠNG MẠI TỔNG HỢP WINCOMMERCE</v>
          </cell>
          <cell r="C1897" t="str">
            <v/>
          </cell>
          <cell r="D1897" t="str">
            <v>Thành phố Hà Nội</v>
          </cell>
          <cell r="E1897" t="str">
            <v>Quận Bắc Từ Liêm</v>
          </cell>
          <cell r="G1897" t="str">
            <v>HN004</v>
          </cell>
          <cell r="H1897" t="str">
            <v>Hoàng Thanh Huy</v>
          </cell>
          <cell r="I1897" t="str">
            <v>MIENBAC;WIN</v>
          </cell>
          <cell r="J1897" t="str">
            <v/>
          </cell>
          <cell r="M1897" t="str">
            <v>Lô 01, Tầng 1, Tòa CT3, Dự án nhà ở XH CBCS Bộ Công an, 170 ngõ 43 Cổ Nhuế, 
phường Cổ Nhuế 2, quận Bắc Từ Liêm, HN</v>
          </cell>
          <cell r="N1897">
            <v>60</v>
          </cell>
          <cell r="O1897" t="b">
            <v>0</v>
          </cell>
          <cell r="P1897" t="str">
            <v>C6 HÀ NỘI</v>
          </cell>
          <cell r="Q1897" t="str">
            <v>Miền Bắc</v>
          </cell>
          <cell r="R1897" t="str">
            <v>WIN</v>
          </cell>
        </row>
        <row r="1898">
          <cell r="A1898" t="str">
            <v>WIN-HNI-LBN-4305</v>
          </cell>
          <cell r="B1898" t="str">
            <v>CN HÀ NỘI - CÔNG TY CỔ PHẦN DỊCH VỤ THƯƠNG MẠI TỔNG HỢP WINCOMMERCE</v>
          </cell>
          <cell r="C1898" t="str">
            <v/>
          </cell>
          <cell r="D1898" t="str">
            <v>Thành phố Hà Nội</v>
          </cell>
          <cell r="E1898" t="str">
            <v>Quận Long Biên</v>
          </cell>
          <cell r="G1898" t="str">
            <v>HN003</v>
          </cell>
          <cell r="H1898" t="str">
            <v>Nguyễn Văn Thạch</v>
          </cell>
          <cell r="I1898" t="str">
            <v>MIENBAC;WIN</v>
          </cell>
          <cell r="J1898" t="str">
            <v/>
          </cell>
          <cell r="M1898" t="str">
            <v>PL01-11 Dự án Khu đô thị Vinhomes Riverside 2, khu Phong Lan 1
, đường Nguyễn Lam, phường Phúc Đồng, quận Long Biên, HN</v>
          </cell>
          <cell r="N1898">
            <v>60</v>
          </cell>
          <cell r="O1898" t="b">
            <v>0</v>
          </cell>
          <cell r="P1898" t="str">
            <v>C6 HÀ NỘI</v>
          </cell>
          <cell r="Q1898" t="str">
            <v>Miền Bắc</v>
          </cell>
          <cell r="R1898" t="str">
            <v>WIN</v>
          </cell>
        </row>
        <row r="1899">
          <cell r="A1899" t="str">
            <v>WIN-HNI-CGY-4306</v>
          </cell>
          <cell r="B1899" t="str">
            <v>CN HÀ NỘI - CÔNG TY CỔ PHẦN DỊCH VỤ THƯƠNG MẠI TỔNG HỢP WINCOMMERCE</v>
          </cell>
          <cell r="C1899" t="str">
            <v/>
          </cell>
          <cell r="D1899" t="str">
            <v>Thành phố Hà Nội</v>
          </cell>
          <cell r="E1899" t="str">
            <v>Quận Cầu Giấy</v>
          </cell>
          <cell r="G1899" t="str">
            <v>HN004</v>
          </cell>
          <cell r="H1899" t="str">
            <v>Hoàng Thanh Huy</v>
          </cell>
          <cell r="I1899" t="str">
            <v>MIENBAC;WIN</v>
          </cell>
          <cell r="J1899" t="str">
            <v/>
          </cell>
          <cell r="M1899" t="str">
            <v>Số 35 ngõ 381 Nguyễn Khang, Tổ 17, P. Yên Hòa, Q. Cầu Giấy, HN</v>
          </cell>
          <cell r="N1899">
            <v>60</v>
          </cell>
          <cell r="O1899" t="b">
            <v>0</v>
          </cell>
          <cell r="P1899" t="str">
            <v>C6 HÀ NỘI</v>
          </cell>
          <cell r="Q1899" t="str">
            <v>Miền Bắc</v>
          </cell>
          <cell r="R1899" t="str">
            <v>WIN</v>
          </cell>
        </row>
        <row r="1900">
          <cell r="A1900" t="str">
            <v>WIN-HNI-TOI-4307</v>
          </cell>
          <cell r="B1900" t="str">
            <v>CN HÀ NỘI - wincommerce</v>
          </cell>
          <cell r="C1900" t="str">
            <v/>
          </cell>
          <cell r="D1900" t="str">
            <v>Thành phố Hà Nội</v>
          </cell>
          <cell r="E1900" t="str">
            <v>Huyện Thanh Oai</v>
          </cell>
          <cell r="G1900" t="str">
            <v>HN008</v>
          </cell>
          <cell r="H1900" t="str">
            <v>Nguyễn Minh Sơn</v>
          </cell>
          <cell r="I1900" t="str">
            <v>MIENBAC;WIN</v>
          </cell>
          <cell r="J1900" t="str">
            <v/>
          </cell>
          <cell r="M1900" t="str">
            <v>Ki ốt số: 54-56, tầng 1, tòa nhà B1.4-HH02-2C, Khu đô thị Thanh Hà – 
Cienco5, xã Cự Khê, huyện Thanh Oai, HN</v>
          </cell>
          <cell r="N1900">
            <v>60</v>
          </cell>
          <cell r="O1900" t="b">
            <v>0</v>
          </cell>
          <cell r="P1900" t="str">
            <v>C6 HÀ NỘI</v>
          </cell>
          <cell r="Q1900" t="str">
            <v>Miền Bắc</v>
          </cell>
          <cell r="R1900" t="str">
            <v>WIN</v>
          </cell>
        </row>
        <row r="1901">
          <cell r="A1901" t="str">
            <v>WIN-HNI-CGY-4317</v>
          </cell>
          <cell r="B1901" t="str">
            <v>CN HÀ NỘI - CÔNG TY CỔ PHẦN DỊCH VỤ THƯƠNG MẠI TỔNG HỢP WINCOMMERCE</v>
          </cell>
          <cell r="C1901" t="str">
            <v/>
          </cell>
          <cell r="D1901" t="str">
            <v>Thành phố Hà Nội</v>
          </cell>
          <cell r="E1901" t="str">
            <v>Quận Cầu Giấy</v>
          </cell>
          <cell r="G1901" t="str">
            <v>HN004</v>
          </cell>
          <cell r="H1901" t="str">
            <v>Hoàng Thanh Huy</v>
          </cell>
          <cell r="I1901" t="str">
            <v>MIENBAC;WIN</v>
          </cell>
          <cell r="J1901" t="str">
            <v/>
          </cell>
          <cell r="M1901" t="str">
            <v>SH05- Tầng 1 – Khối Đế, Tòa Tháp A,B, Tổ Hợp công trình thương mại, Dịch vụ, văn phòng, nhà ở và nhà trẻ - 
Starcity center tại ô đất Ký Hiệu HH, Khu Đô Thị Đông Nam, Đường Trần Duy Hưng, Phường Trung hòa, quận Cầu Giấy, HN</v>
          </cell>
          <cell r="N1901">
            <v>60</v>
          </cell>
          <cell r="O1901" t="b">
            <v>0</v>
          </cell>
          <cell r="P1901" t="str">
            <v>C6 HÀ NỘI</v>
          </cell>
          <cell r="Q1901" t="str">
            <v>Miền Bắc</v>
          </cell>
          <cell r="R1901" t="str">
            <v>WIN</v>
          </cell>
        </row>
        <row r="1902">
          <cell r="A1902" t="str">
            <v>WIN-HNI-QOI-4326</v>
          </cell>
          <cell r="B1902" t="str">
            <v>CN HÀ NỘI - wincommerce</v>
          </cell>
          <cell r="C1902" t="str">
            <v/>
          </cell>
          <cell r="D1902" t="str">
            <v>Thành phố Hà Nội</v>
          </cell>
          <cell r="E1902" t="str">
            <v>Huyện Quốc Oai</v>
          </cell>
          <cell r="G1902" t="str">
            <v>HN004</v>
          </cell>
          <cell r="H1902" t="str">
            <v>Hoàng Thanh Huy</v>
          </cell>
          <cell r="I1902" t="str">
            <v>MIENBAC;WIN</v>
          </cell>
          <cell r="J1902" t="str">
            <v/>
          </cell>
          <cell r="M1902" t="str">
            <v>Xóm Mới, Ngọc Than, xã Ngọc Mỹ, huyện Quốc Oai, Hà Nội</v>
          </cell>
          <cell r="N1902">
            <v>60</v>
          </cell>
          <cell r="O1902" t="b">
            <v>0</v>
          </cell>
          <cell r="P1902" t="str">
            <v>C6 HÀ NỘI</v>
          </cell>
          <cell r="Q1902" t="str">
            <v>Miền Bắc</v>
          </cell>
          <cell r="R1902" t="str">
            <v>WIN</v>
          </cell>
        </row>
        <row r="1903">
          <cell r="A1903" t="str">
            <v>WIN-HNI-CGY-4327</v>
          </cell>
          <cell r="B1903" t="str">
            <v>CN HÀ NỘI - CÔNG TY CỔ PHẦN DỊCH VỤ THƯƠNG MẠI TỔNG HỢP WINCOMMERCE</v>
          </cell>
          <cell r="C1903" t="str">
            <v/>
          </cell>
          <cell r="D1903" t="str">
            <v>Thành phố Hà Nội</v>
          </cell>
          <cell r="E1903" t="str">
            <v>Quận Cầu Giấy</v>
          </cell>
          <cell r="G1903" t="str">
            <v>HN004</v>
          </cell>
          <cell r="H1903" t="str">
            <v>Hoàng Thanh Huy</v>
          </cell>
          <cell r="I1903" t="str">
            <v>MIENBAC;WIN</v>
          </cell>
          <cell r="J1903" t="str">
            <v/>
          </cell>
          <cell r="M1903" t="str">
            <v>Số 183 Đường Nguyễn Ngọc Vũ, Tổ 6, phường Trung Hòa, Quận Cầu Giấy, HN</v>
          </cell>
          <cell r="N1903">
            <v>60</v>
          </cell>
          <cell r="O1903" t="b">
            <v>0</v>
          </cell>
          <cell r="P1903" t="str">
            <v>C6 HÀ NỘI</v>
          </cell>
          <cell r="Q1903" t="str">
            <v>Miền Bắc</v>
          </cell>
          <cell r="R1903" t="str">
            <v>WIN</v>
          </cell>
        </row>
        <row r="1904">
          <cell r="A1904" t="str">
            <v>WIN-HNI-CGY-4328</v>
          </cell>
          <cell r="B1904" t="str">
            <v>CN HÀ NỘI - CÔNG TY CỔ PHẦN DỊCH VỤ THƯƠNG MẠI TỔNG HỢP WINCOMMERCE</v>
          </cell>
          <cell r="C1904" t="str">
            <v/>
          </cell>
          <cell r="D1904" t="str">
            <v>Thành phố Hà Nội</v>
          </cell>
          <cell r="E1904" t="str">
            <v>Quận Cầu Giấy</v>
          </cell>
          <cell r="G1904" t="str">
            <v>HN004</v>
          </cell>
          <cell r="H1904" t="str">
            <v>Hoàng Thanh Huy</v>
          </cell>
          <cell r="I1904" t="str">
            <v>MIENBAC;WIN</v>
          </cell>
          <cell r="J1904" t="str">
            <v/>
          </cell>
          <cell r="M1904" t="str">
            <v>Ô DVTM-04, tầng 1, khu B(361), tòa MHDI, ngõ 60 Hoàng Quốc Việt, P. Nghĩa Đô, Q. Cầu Giấy, Hà Nội</v>
          </cell>
          <cell r="N1904">
            <v>60</v>
          </cell>
          <cell r="O1904" t="b">
            <v>0</v>
          </cell>
          <cell r="P1904" t="str">
            <v>C6 HÀ NỘI</v>
          </cell>
          <cell r="Q1904" t="str">
            <v>Miền Bắc</v>
          </cell>
          <cell r="R1904" t="str">
            <v>WIN</v>
          </cell>
        </row>
        <row r="1905">
          <cell r="A1905" t="str">
            <v>WIN-HNI-LBN-4331</v>
          </cell>
          <cell r="B1905" t="str">
            <v>CN HÀ NỘI - CÔNG TY CỔ PHẦN DỊCH VỤ THƯƠNG MẠI TỔNG HỢP WINCOMMERCE</v>
          </cell>
          <cell r="C1905" t="str">
            <v/>
          </cell>
          <cell r="D1905" t="str">
            <v>Thành phố Hà Nội</v>
          </cell>
          <cell r="E1905" t="str">
            <v>Quận Long Biên</v>
          </cell>
          <cell r="G1905" t="str">
            <v>HN003</v>
          </cell>
          <cell r="H1905" t="str">
            <v>Nguyễn Văn Thạch</v>
          </cell>
          <cell r="I1905" t="str">
            <v>MIENBAC;WIN</v>
          </cell>
          <cell r="J1905" t="str">
            <v/>
          </cell>
          <cell r="M1905" t="str">
            <v>Số 6 ngõ 22 Phú Viên, P. Bồ Đề, Q. Long Biên, Hà Nội</v>
          </cell>
          <cell r="N1905">
            <v>60</v>
          </cell>
          <cell r="O1905" t="b">
            <v>0</v>
          </cell>
          <cell r="P1905" t="str">
            <v>C6 HÀ NỘI</v>
          </cell>
          <cell r="Q1905" t="str">
            <v>Miền Bắc</v>
          </cell>
          <cell r="R1905" t="str">
            <v>WIN</v>
          </cell>
        </row>
        <row r="1906">
          <cell r="A1906" t="str">
            <v>WIN-HNI-HBT-4340</v>
          </cell>
          <cell r="B1906" t="str">
            <v>CN HÀ NỘI - CÔNG TY CỔ PHẦN DỊCH VỤ THƯƠNG MẠI TỔNG HỢP WINCOMMERCE</v>
          </cell>
          <cell r="C1906" t="str">
            <v/>
          </cell>
          <cell r="D1906" t="str">
            <v>Thành phố Hà Nội</v>
          </cell>
          <cell r="E1906" t="str">
            <v>Quận Hai Bà Trưng</v>
          </cell>
          <cell r="G1906" t="str">
            <v>HN003</v>
          </cell>
          <cell r="H1906" t="str">
            <v>Nguyễn Văn Thạch</v>
          </cell>
          <cell r="I1906" t="str">
            <v>MIENBAC;WIN</v>
          </cell>
          <cell r="J1906" t="str">
            <v/>
          </cell>
          <cell r="M1906" t="str">
            <v>Số 171 đường Giải Phóng, phường Đồng Tâm, quận Hai Bà Trưng, HN</v>
          </cell>
          <cell r="N1906">
            <v>60</v>
          </cell>
          <cell r="O1906" t="b">
            <v>0</v>
          </cell>
          <cell r="P1906" t="str">
            <v>C6 HÀ NỘI</v>
          </cell>
          <cell r="Q1906" t="str">
            <v>Miền Bắc</v>
          </cell>
          <cell r="R1906" t="str">
            <v>WIN</v>
          </cell>
        </row>
        <row r="1907">
          <cell r="A1907" t="str">
            <v>WIN-HNI-SSN-4356</v>
          </cell>
          <cell r="B1907" t="str">
            <v>CN HÀ NỘI - CÔNG TY CỔ PHẦN DỊCH VỤ THƯƠNG MẠI TỔNG HỢP WINCOMMERCE</v>
          </cell>
          <cell r="C1907" t="str">
            <v/>
          </cell>
          <cell r="D1907" t="str">
            <v>Thành phố Hà Nội</v>
          </cell>
          <cell r="E1907" t="str">
            <v>Huyện Sóc Sơn</v>
          </cell>
          <cell r="G1907" t="str">
            <v>HN003</v>
          </cell>
          <cell r="H1907" t="str">
            <v>Nguyễn Văn Thạch</v>
          </cell>
          <cell r="I1907" t="str">
            <v>MIENBAC; WIN</v>
          </cell>
          <cell r="J1907" t="str">
            <v/>
          </cell>
          <cell r="M1907" t="str">
            <v>Số 103- 105 đường Đa Phúc, thôn Dược Thượng, xã Tiên Dược, huyện Sóc Sơn, HN</v>
          </cell>
          <cell r="N1907">
            <v>60</v>
          </cell>
          <cell r="O1907" t="b">
            <v>0</v>
          </cell>
          <cell r="P1907" t="str">
            <v>C6 HÀ NỘI</v>
          </cell>
          <cell r="Q1907" t="str">
            <v>Miền Bắc</v>
          </cell>
          <cell r="R1907" t="str">
            <v>WIN</v>
          </cell>
        </row>
        <row r="1908">
          <cell r="A1908" t="str">
            <v>WIN-HNI-GLM-4357</v>
          </cell>
          <cell r="B1908" t="str">
            <v>CN HÀ NỘI - CÔNG TY CỔ PHẦN DỊCH VỤ THƯƠNG MẠI TỔNG HỢP WINCOMMERCE</v>
          </cell>
          <cell r="C1908" t="str">
            <v/>
          </cell>
          <cell r="D1908" t="str">
            <v>Thành phố Hà Nội</v>
          </cell>
          <cell r="E1908" t="str">
            <v>Huyện Gia Lâm</v>
          </cell>
          <cell r="G1908" t="str">
            <v>HN008</v>
          </cell>
          <cell r="H1908" t="str">
            <v>Nguyễn Minh Sơn</v>
          </cell>
          <cell r="I1908" t="str">
            <v>MIENBAC;WIN</v>
          </cell>
          <cell r="J1908" t="str">
            <v/>
          </cell>
          <cell r="M1908" t="str">
            <v>Xóm Tự, Thôn Phù Đổng, Xã Phù Đổng, Huyện Gia Lâm, HN</v>
          </cell>
          <cell r="N1908">
            <v>60</v>
          </cell>
          <cell r="O1908" t="b">
            <v>0</v>
          </cell>
          <cell r="P1908" t="str">
            <v>C6 HÀ NỘI</v>
          </cell>
          <cell r="Q1908" t="str">
            <v>Miền Bắc</v>
          </cell>
          <cell r="R1908" t="str">
            <v>WIN</v>
          </cell>
        </row>
        <row r="1909">
          <cell r="A1909" t="str">
            <v>WIN-HNI-MLH-4360</v>
          </cell>
          <cell r="B1909" t="str">
            <v>CN HÀ NỘI - wincommerce</v>
          </cell>
          <cell r="C1909" t="str">
            <v/>
          </cell>
          <cell r="D1909" t="str">
            <v>Thành phố Hà Nội</v>
          </cell>
          <cell r="E1909" t="str">
            <v>Huyện Mê Linh</v>
          </cell>
          <cell r="G1909" t="str">
            <v>HN004</v>
          </cell>
          <cell r="H1909" t="str">
            <v>Hoàng Thanh Huy</v>
          </cell>
          <cell r="I1909" t="str">
            <v>MIENBAC;WIN</v>
          </cell>
          <cell r="J1909" t="str">
            <v/>
          </cell>
          <cell r="M1909" t="str">
            <v>Tổ 1, TT Quang Minh, H. Mê Linh, TP Hà Nội</v>
          </cell>
          <cell r="N1909">
            <v>60</v>
          </cell>
          <cell r="O1909" t="b">
            <v>0</v>
          </cell>
          <cell r="P1909" t="str">
            <v>C6 HÀ NỘI</v>
          </cell>
          <cell r="Q1909" t="str">
            <v>Miền Bắc</v>
          </cell>
          <cell r="R1909" t="str">
            <v>WIN</v>
          </cell>
        </row>
        <row r="1910">
          <cell r="A1910" t="str">
            <v>WIN-HNI-HDG-4361</v>
          </cell>
          <cell r="B1910" t="str">
            <v>CN HÀ NỘI - CÔNG TY CỔ PHẦN DỊCH VỤ THƯƠNG MẠI TỔNG HỢP WINCOMMERCE</v>
          </cell>
          <cell r="C1910" t="str">
            <v/>
          </cell>
          <cell r="D1910" t="str">
            <v>Thành phố Hà Nội</v>
          </cell>
          <cell r="E1910" t="str">
            <v>Quận Hà Đông</v>
          </cell>
          <cell r="G1910" t="str">
            <v>HN004</v>
          </cell>
          <cell r="H1910" t="str">
            <v>Hoàng Thanh Huy</v>
          </cell>
          <cell r="I1910" t="str">
            <v>MIENBAC;WIN</v>
          </cell>
          <cell r="J1910" t="str">
            <v/>
          </cell>
          <cell r="M1910" t="str">
            <v>19A Xa La, Phường Phúc La, Quận Hà Đông, HN</v>
          </cell>
          <cell r="N1910">
            <v>60</v>
          </cell>
          <cell r="O1910" t="b">
            <v>0</v>
          </cell>
          <cell r="P1910" t="str">
            <v>C6 HÀ NỘI</v>
          </cell>
          <cell r="Q1910" t="str">
            <v>Miền Bắc</v>
          </cell>
          <cell r="R1910" t="str">
            <v>WIN</v>
          </cell>
        </row>
        <row r="1911">
          <cell r="A1911" t="str">
            <v>WIN-HNI-HDC-4364</v>
          </cell>
          <cell r="B1911" t="str">
            <v>CN HÀ NỘI - wincommerce</v>
          </cell>
          <cell r="C1911" t="str">
            <v/>
          </cell>
          <cell r="D1911" t="str">
            <v>Thành phố Hà Nội</v>
          </cell>
          <cell r="E1911" t="str">
            <v>Huyện Hoài Đức</v>
          </cell>
          <cell r="G1911" t="str">
            <v>HN004</v>
          </cell>
          <cell r="H1911" t="str">
            <v>Hoàng Thanh Huy</v>
          </cell>
          <cell r="I1911" t="str">
            <v>MIENBAC;WIN</v>
          </cell>
          <cell r="J1911" t="str">
            <v/>
          </cell>
          <cell r="M1911" t="str">
            <v>Thôn An Hạ, xã An Thượng, huyện Hoài Đức, Hà Nội (trên đường 72 cũ)</v>
          </cell>
          <cell r="N1911">
            <v>60</v>
          </cell>
          <cell r="O1911" t="b">
            <v>0</v>
          </cell>
          <cell r="P1911" t="str">
            <v>C6 HÀ NỘI</v>
          </cell>
          <cell r="Q1911" t="str">
            <v>Miền Bắc</v>
          </cell>
          <cell r="R1911" t="str">
            <v>WIN</v>
          </cell>
        </row>
        <row r="1912">
          <cell r="A1912" t="str">
            <v>WIN-HNI-HMI-4404</v>
          </cell>
          <cell r="B1912" t="str">
            <v>CN HÀ NỘI - CÔNG TY CỔ PHẦN DỊCH VỤ THƯƠNG MẠI TỔNG HỢP WINCOMMERCE</v>
          </cell>
          <cell r="C1912" t="str">
            <v/>
          </cell>
          <cell r="D1912" t="str">
            <v>Thành phố Hà Nội</v>
          </cell>
          <cell r="E1912" t="str">
            <v>Quận Hoàng Mai</v>
          </cell>
          <cell r="G1912" t="str">
            <v>HN003</v>
          </cell>
          <cell r="H1912" t="str">
            <v>Nguyễn Văn Thạch</v>
          </cell>
          <cell r="I1912" t="str">
            <v>MIENBAC;WIN</v>
          </cell>
          <cell r="J1912" t="str">
            <v/>
          </cell>
          <cell r="M1912" t="str">
            <v>Kiot 82, tầng 1, tòa HH3C, Khu DV TH và nhà ở Hồ Linh Đàm, P.Hoàng Liệt, Q.Hoàng Mai, HN</v>
          </cell>
          <cell r="N1912">
            <v>60</v>
          </cell>
          <cell r="O1912" t="b">
            <v>0</v>
          </cell>
          <cell r="P1912" t="str">
            <v>C6 HÀ NỘI</v>
          </cell>
          <cell r="Q1912" t="str">
            <v>Miền Bắc</v>
          </cell>
          <cell r="R1912" t="str">
            <v>WIN</v>
          </cell>
        </row>
        <row r="1913">
          <cell r="A1913" t="str">
            <v>WIN-HNI-NTL-4409</v>
          </cell>
          <cell r="B1913" t="str">
            <v>CN HÀ NỘI - CÔNG TY CỔ PHẦN DỊCH VỤ THƯƠNG MẠI TỔNG HỢP WINCOMMERCE</v>
          </cell>
          <cell r="C1913" t="str">
            <v/>
          </cell>
          <cell r="D1913" t="str">
            <v>Thành phố Hà Nội</v>
          </cell>
          <cell r="E1913" t="str">
            <v>Quận Nam Từ Liêm</v>
          </cell>
          <cell r="G1913" t="str">
            <v>HN004</v>
          </cell>
          <cell r="H1913" t="str">
            <v>Hoàng Thanh Huy</v>
          </cell>
          <cell r="I1913" t="str">
            <v>MIENBAC;WIN</v>
          </cell>
          <cell r="J1913" t="str">
            <v/>
          </cell>
          <cell r="M1913" t="str">
            <v>Lô số 06, tầng 1, tòa nhà CT1- AB, Mễ trì, Q.Nam Từ Liêm, Hà Nội</v>
          </cell>
          <cell r="N1913">
            <v>60</v>
          </cell>
          <cell r="O1913" t="b">
            <v>0</v>
          </cell>
          <cell r="P1913" t="str">
            <v>C6 HÀ NỘI</v>
          </cell>
          <cell r="Q1913" t="str">
            <v>Miền Bắc</v>
          </cell>
          <cell r="R1913" t="str">
            <v>WIN</v>
          </cell>
        </row>
        <row r="1914">
          <cell r="A1914" t="str">
            <v>WIN-HNI-LBN-4411</v>
          </cell>
          <cell r="B1914" t="str">
            <v>CN HÀ NỘI - CÔNG TY CỔ PHẦN DỊCH VỤ THƯƠNG MẠI TỔNG HỢP WINCOMMERCE</v>
          </cell>
          <cell r="C1914" t="str">
            <v/>
          </cell>
          <cell r="D1914" t="str">
            <v>Thành phố Hà Nội</v>
          </cell>
          <cell r="E1914" t="str">
            <v>Quận Long Biên</v>
          </cell>
          <cell r="G1914" t="str">
            <v>HN004</v>
          </cell>
          <cell r="H1914" t="str">
            <v>Hoàng Thanh Huy</v>
          </cell>
          <cell r="I1914" t="str">
            <v>MIENBAC;WIN</v>
          </cell>
          <cell r="J1914" t="str">
            <v/>
          </cell>
          <cell r="M1914" t="str">
            <v>Tầng 1, Tòa A, Lô CT-21B, KĐTM Việt Hưng, Đào Văn Tập
, phường Giang Biên, quận Long Biên, HN</v>
          </cell>
          <cell r="N1914">
            <v>60</v>
          </cell>
          <cell r="O1914" t="b">
            <v>0</v>
          </cell>
          <cell r="P1914" t="str">
            <v>C6 HÀ NỘI</v>
          </cell>
          <cell r="Q1914" t="str">
            <v>Miền Bắc</v>
          </cell>
          <cell r="R1914" t="str">
            <v>WIN</v>
          </cell>
        </row>
        <row r="1915">
          <cell r="A1915" t="str">
            <v>WIN-HNI-HDG-4414</v>
          </cell>
          <cell r="B1915" t="str">
            <v>CN HÀ NỘI - wincommerce</v>
          </cell>
          <cell r="C1915" t="str">
            <v/>
          </cell>
          <cell r="D1915" t="str">
            <v>Thành phố Hà Nội</v>
          </cell>
          <cell r="E1915" t="str">
            <v>Quận Hà Đông</v>
          </cell>
          <cell r="G1915" t="str">
            <v>HN004</v>
          </cell>
          <cell r="H1915" t="str">
            <v>Hoàng Thanh Huy</v>
          </cell>
          <cell r="I1915" t="str">
            <v>MIENBAC;WIN</v>
          </cell>
          <cell r="J1915" t="str">
            <v/>
          </cell>
          <cell r="M1915" t="str">
            <v>Lô số 03A, Tòa nhà H thuộc Dự Án HH2 khu đô thị mới Dương Nội, Hà Đông, Hà Nội.</v>
          </cell>
          <cell r="N1915">
            <v>60</v>
          </cell>
          <cell r="O1915" t="b">
            <v>0</v>
          </cell>
          <cell r="P1915" t="str">
            <v>C6 HÀ NỘI</v>
          </cell>
          <cell r="Q1915" t="str">
            <v>Miền Bắc</v>
          </cell>
          <cell r="R1915" t="str">
            <v>WIN</v>
          </cell>
        </row>
        <row r="1916">
          <cell r="A1916" t="str">
            <v>WIN-HNI-MLH-4417</v>
          </cell>
          <cell r="B1916" t="str">
            <v>CN HÀ NỘI - wincommerce</v>
          </cell>
          <cell r="C1916" t="str">
            <v/>
          </cell>
          <cell r="D1916" t="str">
            <v>Thành phố Hà Nội</v>
          </cell>
          <cell r="E1916" t="str">
            <v>Huyện Mê Linh</v>
          </cell>
          <cell r="G1916" t="str">
            <v>HN008</v>
          </cell>
          <cell r="H1916" t="str">
            <v>Nguyễn Minh Sơn</v>
          </cell>
          <cell r="I1916" t="str">
            <v>MIENBAC;WIN</v>
          </cell>
          <cell r="J1916" t="str">
            <v/>
          </cell>
          <cell r="M1916" t="str">
            <v>Khu 7 - Phố Yên- Tiền Phong- Mê Linh - Hà Nội</v>
          </cell>
          <cell r="N1916">
            <v>60</v>
          </cell>
          <cell r="O1916" t="b">
            <v>0</v>
          </cell>
          <cell r="P1916" t="str">
            <v>C6 HÀ NỘI</v>
          </cell>
          <cell r="Q1916" t="str">
            <v>Miền Bắc</v>
          </cell>
          <cell r="R1916" t="str">
            <v>WIN</v>
          </cell>
        </row>
        <row r="1917">
          <cell r="A1917" t="str">
            <v>WIN-HNI-HMI-4418</v>
          </cell>
          <cell r="B1917" t="str">
            <v>CN HÀ NỘI - CÔNG TY CỔ PHẦN DỊCH VỤ THƯƠNG MẠI TỔNG HỢP WINCOMMERCE</v>
          </cell>
          <cell r="C1917" t="str">
            <v/>
          </cell>
          <cell r="D1917" t="str">
            <v>Thành phố Hà Nội</v>
          </cell>
          <cell r="E1917" t="str">
            <v>Quận Hoàng Mai</v>
          </cell>
          <cell r="G1917" t="str">
            <v>HN003</v>
          </cell>
          <cell r="H1917" t="str">
            <v>Nguyễn Văn Thạch</v>
          </cell>
          <cell r="I1917" t="str">
            <v>MIENBAC;WIN</v>
          </cell>
          <cell r="J1917" t="str">
            <v/>
          </cell>
          <cell r="M1917" t="str">
            <v>Lô 05, tầng 1, tòa N01, New Horizon city, 87 Lĩnh Nam, P.Mai Động, Q.Hoàng Mai, Hà Nội</v>
          </cell>
          <cell r="N1917">
            <v>60</v>
          </cell>
          <cell r="O1917" t="b">
            <v>0</v>
          </cell>
          <cell r="P1917" t="str">
            <v>C6 HÀ NỘI</v>
          </cell>
          <cell r="Q1917" t="str">
            <v>Miền Bắc</v>
          </cell>
          <cell r="R1917" t="str">
            <v>WIN</v>
          </cell>
        </row>
        <row r="1918">
          <cell r="A1918" t="str">
            <v>WIN-HNI-NTL-4419</v>
          </cell>
          <cell r="B1918" t="str">
            <v>CN HÀ NỘI - CÔNG TY CỔ PHẦN DỊCH VỤ THƯƠNG MẠI TỔNG HỢP WINCOMMERCE</v>
          </cell>
          <cell r="C1918" t="str">
            <v/>
          </cell>
          <cell r="D1918" t="str">
            <v>Thành phố Hà Nội</v>
          </cell>
          <cell r="E1918" t="str">
            <v>Quận Nam Từ Liêm</v>
          </cell>
          <cell r="G1918" t="str">
            <v>HN004</v>
          </cell>
          <cell r="H1918" t="str">
            <v>Hoàng Thanh Huy</v>
          </cell>
          <cell r="I1918" t="str">
            <v>MIENBAC;WIN</v>
          </cell>
          <cell r="J1918" t="str">
            <v/>
          </cell>
          <cell r="M1918" t="str">
            <v>R2.101, tòa nhà R2, 28 Lô X3, đường Trần Hữu Dực, P.Cầu Diễn, Q.Nam Từ Liêm, Hà Nội</v>
          </cell>
          <cell r="N1918">
            <v>60</v>
          </cell>
          <cell r="O1918" t="b">
            <v>0</v>
          </cell>
          <cell r="P1918" t="str">
            <v>C6 HÀ NỘI</v>
          </cell>
          <cell r="Q1918" t="str">
            <v>Miền Bắc</v>
          </cell>
          <cell r="R1918" t="str">
            <v>WIN</v>
          </cell>
        </row>
        <row r="1919">
          <cell r="A1919" t="str">
            <v>WIN-HNI-LBN-4424</v>
          </cell>
          <cell r="B1919" t="str">
            <v>CN HÀ NỘI - CÔNG TY CỔ PHẦN DỊCH VỤ THƯƠNG MẠI TỔNG HỢP WINCOMMERCE</v>
          </cell>
          <cell r="C1919" t="str">
            <v/>
          </cell>
          <cell r="D1919" t="str">
            <v>Thành phố Hà Nội</v>
          </cell>
          <cell r="E1919" t="str">
            <v>Quận Long Biên</v>
          </cell>
          <cell r="G1919" t="str">
            <v>HN003</v>
          </cell>
          <cell r="H1919" t="str">
            <v>Nguyễn Văn Thạch</v>
          </cell>
          <cell r="I1919" t="str">
            <v>MIENBAC;WIN</v>
          </cell>
          <cell r="J1919" t="str">
            <v/>
          </cell>
          <cell r="M1919" t="str">
            <v>Số 153 - 155 phố Thanh Am, Tổ 23, P.Thượng Thanh, Q.Long Biên, HN</v>
          </cell>
          <cell r="N1919">
            <v>60</v>
          </cell>
          <cell r="O1919" t="b">
            <v>0</v>
          </cell>
          <cell r="P1919" t="str">
            <v>C6 HÀ NỘI</v>
          </cell>
          <cell r="Q1919" t="str">
            <v>Miền Bắc</v>
          </cell>
          <cell r="R1919" t="str">
            <v>WIN</v>
          </cell>
        </row>
        <row r="1920">
          <cell r="A1920" t="str">
            <v>WIN-HNI-CGY-4425</v>
          </cell>
          <cell r="B1920" t="str">
            <v>CN HÀ NỘI - CÔNG TY CỔ PHẦN DỊCH VỤ THƯƠNG MẠI TỔNG HỢP WINCOMMERCE</v>
          </cell>
          <cell r="C1920" t="str">
            <v/>
          </cell>
          <cell r="D1920" t="str">
            <v>Thành phố Hà Nội</v>
          </cell>
          <cell r="E1920" t="str">
            <v>Quận Cầu Giấy</v>
          </cell>
          <cell r="G1920" t="str">
            <v>HN004</v>
          </cell>
          <cell r="H1920" t="str">
            <v>Hoàng Thanh Huy</v>
          </cell>
          <cell r="I1920" t="str">
            <v>MIENBAC;WIN</v>
          </cell>
          <cell r="J1920" t="str">
            <v/>
          </cell>
          <cell r="M1920" t="str">
            <v>Tầng 1, Eurowindow Multicomplex, 27 Trần Duy Hưng, P. Trung Hòa, Q.Cầu Giấy, HN</v>
          </cell>
          <cell r="N1920">
            <v>60</v>
          </cell>
          <cell r="O1920" t="b">
            <v>0</v>
          </cell>
          <cell r="P1920" t="str">
            <v>C6 HÀ NỘI</v>
          </cell>
          <cell r="Q1920" t="str">
            <v>Miền Bắc</v>
          </cell>
          <cell r="R1920" t="str">
            <v>WIN</v>
          </cell>
        </row>
        <row r="1921">
          <cell r="A1921" t="str">
            <v>WIN-HNI-STY-4436</v>
          </cell>
          <cell r="B1921" t="str">
            <v>CN HÀ NỘI - wincommerce</v>
          </cell>
          <cell r="C1921" t="str">
            <v/>
          </cell>
          <cell r="D1921" t="str">
            <v>Thành phố Hà Nội</v>
          </cell>
          <cell r="E1921" t="str">
            <v>Thị xã Sơn Tây</v>
          </cell>
          <cell r="G1921" t="str">
            <v>HN004</v>
          </cell>
          <cell r="H1921" t="str">
            <v>Hoàng Thanh Huy</v>
          </cell>
          <cell r="I1921" t="str">
            <v>MIENBAC;WIN</v>
          </cell>
          <cell r="J1921" t="str">
            <v/>
          </cell>
          <cell r="M1921" t="str">
            <v>56B Đinh Tiên Hoàng, Phường Ngô Quyền, Thị xã Sơn Tây, HN</v>
          </cell>
          <cell r="N1921">
            <v>60</v>
          </cell>
          <cell r="O1921" t="b">
            <v>0</v>
          </cell>
          <cell r="P1921" t="str">
            <v>C6 HÀ NỘI</v>
          </cell>
          <cell r="Q1921" t="str">
            <v>Miền Bắc</v>
          </cell>
          <cell r="R1921" t="str">
            <v>WIN</v>
          </cell>
        </row>
        <row r="1922">
          <cell r="A1922" t="str">
            <v>WIN-HNI-BTL-4437</v>
          </cell>
          <cell r="B1922" t="str">
            <v>CN HÀ NỘI - wincommerce</v>
          </cell>
          <cell r="C1922" t="str">
            <v/>
          </cell>
          <cell r="D1922" t="str">
            <v>Thành phố Hà Nội</v>
          </cell>
          <cell r="E1922" t="str">
            <v>Quận Bắc Từ Liêm</v>
          </cell>
          <cell r="G1922" t="str">
            <v>HN004</v>
          </cell>
          <cell r="H1922" t="str">
            <v>Hoàng Thanh Huy</v>
          </cell>
          <cell r="I1922" t="str">
            <v>MIENBAC;WIN</v>
          </cell>
          <cell r="J1922" t="str">
            <v/>
          </cell>
          <cell r="M1922" t="str">
            <v>56 ngõ 43 Cổ Nhuế, Phường Cổ Nhuế 2, Q. Bắc Từ Liêm, HN</v>
          </cell>
          <cell r="N1922">
            <v>60</v>
          </cell>
          <cell r="O1922" t="b">
            <v>0</v>
          </cell>
          <cell r="P1922" t="str">
            <v>C6 HÀ NỘI</v>
          </cell>
          <cell r="Q1922" t="str">
            <v>Miền Bắc</v>
          </cell>
          <cell r="R1922" t="str">
            <v>WIN</v>
          </cell>
        </row>
        <row r="1923">
          <cell r="A1923" t="str">
            <v>WIN-HNI-GLM-4442</v>
          </cell>
          <cell r="B1923" t="str">
            <v>CN HÀ NỘI - CÔNG TY CỔ PHẦN DỊCH VỤ THƯƠNG MẠI TỔNG HỢP WINCOMMERCE</v>
          </cell>
          <cell r="C1923" t="str">
            <v/>
          </cell>
          <cell r="D1923" t="str">
            <v>Thành phố Hà Nội</v>
          </cell>
          <cell r="E1923" t="str">
            <v>Huyện Gia Lâm</v>
          </cell>
          <cell r="G1923" t="str">
            <v>HN008</v>
          </cell>
          <cell r="H1923" t="str">
            <v>Nguyễn Minh Sơn</v>
          </cell>
          <cell r="I1923" t="str">
            <v>MIENBAC;WIN</v>
          </cell>
          <cell r="J1923" t="str">
            <v/>
          </cell>
          <cell r="M1923" t="str">
            <v>Thôn Kiêu Kỵ, Xã Kiêu Kỵ, Huyện Gia Lâm, HN</v>
          </cell>
          <cell r="N1923">
            <v>60</v>
          </cell>
          <cell r="O1923" t="b">
            <v>0</v>
          </cell>
          <cell r="P1923" t="str">
            <v>C6 HÀ NỘI</v>
          </cell>
          <cell r="Q1923" t="str">
            <v>Miền Bắc</v>
          </cell>
          <cell r="R1923" t="str">
            <v>WIN</v>
          </cell>
        </row>
        <row r="1924">
          <cell r="A1924" t="str">
            <v>WIN-HNI-SSN-4444</v>
          </cell>
          <cell r="B1924" t="str">
            <v>CN HÀ NỘI - CÔNG TY CỔ PHẦN DỊCH VỤ THƯƠNG MẠI TỔNG HỢP WINCOMMERCE</v>
          </cell>
          <cell r="C1924" t="str">
            <v/>
          </cell>
          <cell r="D1924" t="str">
            <v>Thành phố Hà Nội</v>
          </cell>
          <cell r="E1924" t="str">
            <v>Huyện Sóc Sơn</v>
          </cell>
          <cell r="G1924" t="str">
            <v>HN003</v>
          </cell>
          <cell r="H1924" t="str">
            <v>Nguyễn Văn Thạch</v>
          </cell>
          <cell r="I1924" t="str">
            <v>MIENBAC; WIN</v>
          </cell>
          <cell r="J1924" t="str">
            <v/>
          </cell>
          <cell r="M1924" t="str">
            <v>Số 78 đường quốc lộ 3, xã Phù Lỗ, huyện Sóc Sơn, Hà Nội</v>
          </cell>
          <cell r="N1924">
            <v>60</v>
          </cell>
          <cell r="O1924" t="b">
            <v>0</v>
          </cell>
          <cell r="P1924" t="str">
            <v>C6 HÀ NỘI</v>
          </cell>
          <cell r="Q1924" t="str">
            <v>Miền Bắc</v>
          </cell>
          <cell r="R1924" t="str">
            <v>WIN</v>
          </cell>
        </row>
        <row r="1925">
          <cell r="A1925" t="str">
            <v>WIN-HNI-HMI-4449</v>
          </cell>
          <cell r="B1925" t="str">
            <v>CN HÀ NỘI - CÔNG TY CỔ PHẦN DỊCH VỤ THƯƠNG MẠI TỔNG HỢP WINCOMMERCE</v>
          </cell>
          <cell r="C1925" t="str">
            <v/>
          </cell>
          <cell r="D1925" t="str">
            <v>Thành phố Hà Nội</v>
          </cell>
          <cell r="E1925" t="str">
            <v>Quận Hoàng Mai</v>
          </cell>
          <cell r="G1925" t="str">
            <v>HN003</v>
          </cell>
          <cell r="H1925" t="str">
            <v>Nguyễn Văn Thạch</v>
          </cell>
          <cell r="I1925" t="str">
            <v>MIENBAC;WIN</v>
          </cell>
          <cell r="J1925" t="str">
            <v/>
          </cell>
          <cell r="M1925" t="str">
            <v>Ô số 38 BT1, Khu ĐTM Pháp Vân - Tứ Hiệp, phường Hoàng Liệt, quận Hoàng Mai, HN</v>
          </cell>
          <cell r="N1925">
            <v>60</v>
          </cell>
          <cell r="O1925" t="b">
            <v>0</v>
          </cell>
          <cell r="P1925" t="str">
            <v>C6 HÀ NỘI</v>
          </cell>
          <cell r="Q1925" t="str">
            <v>Miền Bắc</v>
          </cell>
          <cell r="R1925" t="str">
            <v>WIN</v>
          </cell>
        </row>
        <row r="1926">
          <cell r="A1926" t="str">
            <v>WIN-HNI-NTL-4450</v>
          </cell>
          <cell r="B1926" t="str">
            <v>CN HÀ NỘI - CÔNG TY CỔ PHẦN DỊCH VỤ THƯƠNG MẠI TỔNG HỢP WINCOMMERCE</v>
          </cell>
          <cell r="C1926" t="str">
            <v/>
          </cell>
          <cell r="D1926" t="str">
            <v>Thành phố Hà Nội</v>
          </cell>
          <cell r="E1926" t="str">
            <v>Quận Nam Từ Liêm</v>
          </cell>
          <cell r="G1926" t="str">
            <v>HN004</v>
          </cell>
          <cell r="H1926" t="str">
            <v>Hoàng Thanh Huy</v>
          </cell>
          <cell r="I1926" t="str">
            <v>MIENBAC;WIN</v>
          </cell>
          <cell r="J1926" t="str">
            <v/>
          </cell>
          <cell r="M1926" t="str">
            <v>LK01-01 Dự án Tổ hợp thương mại dịch vụ và căn hộ cao cấp Hải Phát Plaza, phường Đại Mỗ, quận Nam Từ Liêm, HN</v>
          </cell>
          <cell r="N1926">
            <v>60</v>
          </cell>
          <cell r="O1926" t="b">
            <v>0</v>
          </cell>
          <cell r="P1926" t="str">
            <v>C6 HÀ NỘI</v>
          </cell>
          <cell r="Q1926" t="str">
            <v>Miền Bắc</v>
          </cell>
          <cell r="R1926" t="str">
            <v>WIN</v>
          </cell>
        </row>
        <row r="1927">
          <cell r="A1927" t="str">
            <v>WIN-HNI-NTL-4455</v>
          </cell>
          <cell r="B1927" t="str">
            <v>CN HÀ NỘI - CÔNG TY CỔ PHẦN DỊCH VỤ THƯƠNG MẠI TỔNG HỢP WINCOMMERCE</v>
          </cell>
          <cell r="C1927" t="str">
            <v/>
          </cell>
          <cell r="D1927" t="str">
            <v>Thành phố Hà Nội</v>
          </cell>
          <cell r="E1927" t="str">
            <v>Quận Nam Từ Liêm</v>
          </cell>
          <cell r="G1927" t="str">
            <v>HN004</v>
          </cell>
          <cell r="H1927" t="str">
            <v>Hoàng Thanh Huy</v>
          </cell>
          <cell r="I1927" t="str">
            <v>MIENBAC;WIN</v>
          </cell>
          <cell r="J1927" t="str">
            <v/>
          </cell>
          <cell r="M1927" t="str">
            <v>Tầng 01 - Toà nhà BIDHOMES THE GARDEN HILL , Số 99 Trần Bình, phường Mỹ Đình 2, Quận Nam Từ Liêm, HN</v>
          </cell>
          <cell r="N1927">
            <v>60</v>
          </cell>
          <cell r="O1927" t="b">
            <v>0</v>
          </cell>
          <cell r="P1927" t="str">
            <v>C6 HÀ NỘI</v>
          </cell>
          <cell r="Q1927" t="str">
            <v>Miền Bắc</v>
          </cell>
          <cell r="R1927" t="str">
            <v>WIN</v>
          </cell>
        </row>
        <row r="1928">
          <cell r="A1928" t="str">
            <v>WIN-HNI-NTL-4479</v>
          </cell>
          <cell r="B1928" t="str">
            <v>CN HÀ NỘI - CÔNG TY CỔ PHẦN DỊCH VỤ THƯƠNG MẠI TỔNG HỢP WINCOMMERCE</v>
          </cell>
          <cell r="C1928" t="str">
            <v/>
          </cell>
          <cell r="D1928" t="str">
            <v>Thành phố Hà Nội</v>
          </cell>
          <cell r="E1928" t="str">
            <v>Quận Nam Từ Liêm</v>
          </cell>
          <cell r="G1928" t="str">
            <v>HN004</v>
          </cell>
          <cell r="H1928" t="str">
            <v>Hoàng Thanh Huy</v>
          </cell>
          <cell r="I1928" t="str">
            <v>MIENBAC;WIN</v>
          </cell>
          <cell r="J1928" t="str">
            <v/>
          </cell>
          <cell r="M1928" t="str">
            <v>G116 – Tầng 1, Lô HH Chung cư G1, Vinhomes Greenbay, Đường Lương thế vinh kéo dài, Phường mễ trì, Quận Nam Từ Liêm, Hà Nội</v>
          </cell>
          <cell r="N1928">
            <v>60</v>
          </cell>
          <cell r="O1928" t="b">
            <v>0</v>
          </cell>
          <cell r="P1928" t="str">
            <v>C6 HÀ NỘI</v>
          </cell>
          <cell r="Q1928" t="str">
            <v>Miền Bắc</v>
          </cell>
          <cell r="R1928" t="str">
            <v>WIN</v>
          </cell>
        </row>
        <row r="1929">
          <cell r="A1929" t="str">
            <v>WIN-HNI-DAH-4484</v>
          </cell>
          <cell r="B1929" t="str">
            <v>CN HÀ NỘI - CÔNG TY CỔ PHẦN DỊCH VỤ THƯƠNG MẠI TỔNG HỢP WINCOMMERCE</v>
          </cell>
          <cell r="C1929" t="str">
            <v/>
          </cell>
          <cell r="D1929" t="str">
            <v>Thành phố Hà Nội</v>
          </cell>
          <cell r="E1929" t="str">
            <v>Huyện Đông Anh</v>
          </cell>
          <cell r="G1929" t="str">
            <v>HN003</v>
          </cell>
          <cell r="H1929" t="str">
            <v>Nguyễn Văn Thạch</v>
          </cell>
          <cell r="I1929" t="str">
            <v>MIENBAC;WIN</v>
          </cell>
          <cell r="J1929" t="str">
            <v/>
          </cell>
          <cell r="M1929" t="str">
            <v>Khu Chợ Kim, Xã Xuân Nộn, Huyện Đông Anh, HN</v>
          </cell>
          <cell r="N1929">
            <v>60</v>
          </cell>
          <cell r="O1929" t="b">
            <v>0</v>
          </cell>
          <cell r="P1929" t="str">
            <v>C6 HÀ NỘI</v>
          </cell>
          <cell r="Q1929" t="str">
            <v>Miền Bắc</v>
          </cell>
          <cell r="R1929" t="str">
            <v>WIN</v>
          </cell>
        </row>
        <row r="1930">
          <cell r="A1930" t="str">
            <v>WIN-HNI-LBN-4503</v>
          </cell>
          <cell r="B1930" t="str">
            <v>CN HÀ NỘI - CÔNG TY CỔ PHẦN DỊCH VỤ THƯƠNG MẠI TỔNG HỢP WINCOMMERCE</v>
          </cell>
          <cell r="C1930" t="str">
            <v/>
          </cell>
          <cell r="D1930" t="str">
            <v>Thành phố Hà Nội</v>
          </cell>
          <cell r="E1930" t="str">
            <v>Quận Long Biên</v>
          </cell>
          <cell r="G1930" t="str">
            <v>HN003</v>
          </cell>
          <cell r="H1930" t="str">
            <v>Nguyễn Văn Thạch</v>
          </cell>
          <cell r="I1930" t="str">
            <v>MIENBAC;WIN</v>
          </cell>
          <cell r="J1930" t="str">
            <v/>
          </cell>
          <cell r="M1930" t="str">
            <v>Tầng 1, tòa nhà 18 tầng One 18 tại 19 ngõ 298 đường Ngọc Lâm, Long Biên, Hà Nội</v>
          </cell>
          <cell r="N1930">
            <v>60</v>
          </cell>
          <cell r="O1930" t="b">
            <v>0</v>
          </cell>
          <cell r="P1930" t="str">
            <v>C6 HÀ NỘI</v>
          </cell>
          <cell r="Q1930" t="str">
            <v>Miền Bắc</v>
          </cell>
          <cell r="R1930" t="str">
            <v>WIN</v>
          </cell>
        </row>
        <row r="1931">
          <cell r="A1931" t="str">
            <v>WIN-HNI-GLM-4504</v>
          </cell>
          <cell r="B1931" t="str">
            <v>CN HÀ NỘI - CÔNG TY CỔ PHẦN DỊCH VỤ THƯƠNG MẠI TỔNG HỢP WINCOMMERCE</v>
          </cell>
          <cell r="C1931" t="str">
            <v/>
          </cell>
          <cell r="D1931" t="str">
            <v>Thành phố Hà Nội</v>
          </cell>
          <cell r="E1931" t="str">
            <v>Huyện Gia Lâm</v>
          </cell>
          <cell r="G1931" t="str">
            <v>HN008</v>
          </cell>
          <cell r="H1931" t="str">
            <v>Nguyễn Minh Sơn</v>
          </cell>
          <cell r="I1931" t="str">
            <v>MIENBAC;WIN</v>
          </cell>
          <cell r="J1931" t="str">
            <v/>
          </cell>
          <cell r="M1931" t="str">
            <v>Xóm 4, Xã Đông Dư, Huyện Gia Lâm, HN</v>
          </cell>
          <cell r="N1931">
            <v>60</v>
          </cell>
          <cell r="O1931" t="b">
            <v>0</v>
          </cell>
          <cell r="P1931" t="str">
            <v>C6 HÀ NỘI</v>
          </cell>
          <cell r="Q1931" t="str">
            <v>Miền Bắc</v>
          </cell>
          <cell r="R1931" t="str">
            <v>WIN</v>
          </cell>
        </row>
        <row r="1932">
          <cell r="A1932" t="str">
            <v>WIN-HNI-DDA-4511</v>
          </cell>
          <cell r="B1932" t="str">
            <v>CN HÀ NỘI - CÔNG TY CỔ PHẦN DỊCH VỤ THƯƠNG MẠI TỔNG HỢP WINCOMMERCE</v>
          </cell>
          <cell r="C1932" t="str">
            <v/>
          </cell>
          <cell r="D1932" t="str">
            <v>Thành phố Hà Nội</v>
          </cell>
          <cell r="E1932" t="str">
            <v>Quận Đống Đa</v>
          </cell>
          <cell r="G1932" t="str">
            <v>HN003</v>
          </cell>
          <cell r="H1932" t="str">
            <v>Nguyễn Văn Thạch</v>
          </cell>
          <cell r="I1932" t="str">
            <v>MIENBAC;WIN</v>
          </cell>
          <cell r="J1932" t="str">
            <v/>
          </cell>
          <cell r="M1932" t="str">
            <v>Số 45 Ngõ Thịnh Hào 1 Tôn Đức Thắng, phường Hàng Bột, Quận Đống Đa, HN</v>
          </cell>
          <cell r="N1932">
            <v>60</v>
          </cell>
          <cell r="O1932" t="b">
            <v>0</v>
          </cell>
          <cell r="P1932" t="str">
            <v>C6 HÀ NỘI</v>
          </cell>
          <cell r="Q1932" t="str">
            <v>Miền Bắc</v>
          </cell>
          <cell r="R1932" t="str">
            <v>WIN</v>
          </cell>
        </row>
        <row r="1933">
          <cell r="A1933" t="str">
            <v>WIN-HNI-NTL-4512</v>
          </cell>
          <cell r="B1933" t="str">
            <v>CN HÀ NỘI - CÔNG TY CỔ PHẦN DỊCH VỤ THƯƠNG MẠI TỔNG HỢP WINCOMMERCE</v>
          </cell>
          <cell r="C1933" t="str">
            <v/>
          </cell>
          <cell r="D1933" t="str">
            <v>Thành phố Hà Nội</v>
          </cell>
          <cell r="E1933" t="str">
            <v>Quận Nam Từ Liêm</v>
          </cell>
          <cell r="G1933" t="str">
            <v>HN004</v>
          </cell>
          <cell r="H1933" t="str">
            <v>Hoàng Thanh Huy</v>
          </cell>
          <cell r="I1933" t="str">
            <v>MIENBAC;WIN</v>
          </cell>
          <cell r="J1933" t="str">
            <v/>
          </cell>
          <cell r="M1933" t="str">
            <v>Gian Hàng Thương Mại 10+ 11, Tầng 1, Tòa Nhà Pearl 1, số 01 đường Châu Văn Liêm, phường Phú Đô, quận Nam Từ Liêm, HN</v>
          </cell>
          <cell r="N1933">
            <v>60</v>
          </cell>
          <cell r="O1933" t="b">
            <v>0</v>
          </cell>
          <cell r="P1933" t="str">
            <v>C6 HÀ NỘI</v>
          </cell>
          <cell r="Q1933" t="str">
            <v>Miền Bắc</v>
          </cell>
          <cell r="R1933" t="str">
            <v>WIN</v>
          </cell>
        </row>
        <row r="1934">
          <cell r="A1934" t="str">
            <v>WIN-HNI-HDG-4513</v>
          </cell>
          <cell r="B1934" t="str">
            <v>CN HÀ NỘI - CÔNG TY CỔ PHẦN DỊCH VỤ THƯƠNG MẠI TỔNG HỢP WINCOMMERCE</v>
          </cell>
          <cell r="C1934" t="str">
            <v/>
          </cell>
          <cell r="D1934" t="str">
            <v>Thành phố Hà Nội</v>
          </cell>
          <cell r="E1934" t="str">
            <v>Quận Hà Đông</v>
          </cell>
          <cell r="G1934" t="str">
            <v>HN004</v>
          </cell>
          <cell r="H1934" t="str">
            <v>Hoàng Thanh Huy</v>
          </cell>
          <cell r="I1934" t="str">
            <v>MIENBAC;WIN</v>
          </cell>
          <cell r="J1934" t="str">
            <v/>
          </cell>
          <cell r="M1934" t="str">
            <v>Sân vận động trung tâm đường Quang Lãm, phường Phú Lãm, Quận Hà Đông, HN</v>
          </cell>
          <cell r="N1934">
            <v>60</v>
          </cell>
          <cell r="O1934" t="b">
            <v>0</v>
          </cell>
          <cell r="P1934" t="str">
            <v>C6 HÀ NỘI</v>
          </cell>
          <cell r="Q1934" t="str">
            <v>Miền Bắc</v>
          </cell>
          <cell r="R1934" t="str">
            <v>WIN</v>
          </cell>
        </row>
        <row r="1935">
          <cell r="A1935" t="str">
            <v>WIN-HNI-TXN-4515</v>
          </cell>
          <cell r="B1935" t="str">
            <v>CN HÀ NỘI - CÔNG TY CỔ PHẦN DỊCH VỤ THƯƠNG MẠI TỔNG HỢP WINCOMMERCE</v>
          </cell>
          <cell r="C1935" t="str">
            <v/>
          </cell>
          <cell r="D1935" t="str">
            <v>Thành phố Hà Nội</v>
          </cell>
          <cell r="E1935" t="str">
            <v>Quận Thanh Xuân</v>
          </cell>
          <cell r="G1935" t="str">
            <v>HN008</v>
          </cell>
          <cell r="H1935" t="str">
            <v>Nguyễn Minh Sơn</v>
          </cell>
          <cell r="I1935" t="str">
            <v>MIENBAC;WIN</v>
          </cell>
          <cell r="J1935" t="str">
            <v/>
          </cell>
          <cell r="M1935" t="str">
            <v>Gian hàng 110, tầng 1, Tòa nhà N01C Trung tâm Thương Mại và Dịch vụ Golden Land, 
số 275 Nguyễn Trãi, P. Thanh Xuân Trung, Q. Thanh Xuân, HN</v>
          </cell>
          <cell r="N1935">
            <v>60</v>
          </cell>
          <cell r="O1935" t="b">
            <v>0</v>
          </cell>
          <cell r="P1935" t="str">
            <v>C6 HÀ NỘI</v>
          </cell>
          <cell r="Q1935" t="str">
            <v>Miền Bắc</v>
          </cell>
          <cell r="R1935" t="str">
            <v>WIN</v>
          </cell>
        </row>
        <row r="1936">
          <cell r="A1936" t="str">
            <v>WIN-HNI-LBN-4517</v>
          </cell>
          <cell r="B1936" t="str">
            <v>CN HÀ NỘI - CÔNG TY CỔ PHẦN DỊCH VỤ THƯƠNG MẠI TỔNG HỢP WINCOMMERCE</v>
          </cell>
          <cell r="C1936" t="str">
            <v/>
          </cell>
          <cell r="D1936" t="str">
            <v>Thành phố Hà Nội</v>
          </cell>
          <cell r="E1936" t="str">
            <v>Quận Long Biên</v>
          </cell>
          <cell r="G1936" t="str">
            <v>HN003</v>
          </cell>
          <cell r="H1936" t="str">
            <v>Nguyễn Văn Thạch</v>
          </cell>
          <cell r="I1936" t="str">
            <v>MIENBAC;WIN</v>
          </cell>
          <cell r="J1936" t="str">
            <v/>
          </cell>
          <cell r="M1936" t="str">
            <v>Số 321 Lâm Du, phường Bồ Đề, Quận Long Biên, Hà Nội</v>
          </cell>
          <cell r="N1936">
            <v>60</v>
          </cell>
          <cell r="O1936" t="b">
            <v>0</v>
          </cell>
          <cell r="P1936" t="str">
            <v>C6 HÀ NỘI</v>
          </cell>
          <cell r="Q1936" t="str">
            <v>Miền Bắc</v>
          </cell>
          <cell r="R1936" t="str">
            <v>WIN</v>
          </cell>
        </row>
        <row r="1937">
          <cell r="A1937" t="str">
            <v>WIN-HNI-HDC-4520</v>
          </cell>
          <cell r="B1937" t="str">
            <v>CN HÀ NỘI - wincommerce</v>
          </cell>
          <cell r="C1937" t="str">
            <v/>
          </cell>
          <cell r="D1937" t="str">
            <v>Thành phố Hà Nội</v>
          </cell>
          <cell r="E1937" t="str">
            <v>Huyện Hoài Đức</v>
          </cell>
          <cell r="G1937" t="str">
            <v>HN004</v>
          </cell>
          <cell r="H1937" t="str">
            <v>Hoàng Thanh Huy</v>
          </cell>
          <cell r="I1937" t="str">
            <v>MIENBAC;WIN</v>
          </cell>
          <cell r="J1937" t="str">
            <v/>
          </cell>
          <cell r="M1937" t="str">
            <v>Thôn Ngãi Cầu, xã An Khánh, huyện Hoài Đức,TP Hà Nội  (991 đường 72 cũ)</v>
          </cell>
          <cell r="N1937">
            <v>60</v>
          </cell>
          <cell r="O1937" t="b">
            <v>0</v>
          </cell>
          <cell r="P1937" t="str">
            <v>C6 HÀ NỘI</v>
          </cell>
          <cell r="Q1937" t="str">
            <v>Miền Bắc</v>
          </cell>
          <cell r="R1937" t="str">
            <v>WIN</v>
          </cell>
        </row>
        <row r="1938">
          <cell r="A1938" t="str">
            <v>WIN-HNI-HDC-4521</v>
          </cell>
          <cell r="B1938" t="str">
            <v>CN HÀ NỘI - wincommerce</v>
          </cell>
          <cell r="C1938" t="str">
            <v/>
          </cell>
          <cell r="D1938" t="str">
            <v>Thành phố Hà Nội</v>
          </cell>
          <cell r="E1938" t="str">
            <v>Huyện Hoài Đức</v>
          </cell>
          <cell r="G1938" t="str">
            <v>HN003</v>
          </cell>
          <cell r="H1938" t="str">
            <v>Nguyễn Văn Thạch</v>
          </cell>
          <cell r="I1938" t="str">
            <v>MIENBAC;WIN</v>
          </cell>
          <cell r="J1938" t="str">
            <v/>
          </cell>
          <cell r="M1938" t="str">
            <v>Thôn 06, xã Song Phương, huyện Hoài Đức, HN</v>
          </cell>
          <cell r="N1938">
            <v>60</v>
          </cell>
          <cell r="O1938" t="b">
            <v>0</v>
          </cell>
          <cell r="P1938" t="str">
            <v>C6 HÀ NỘI</v>
          </cell>
          <cell r="Q1938" t="str">
            <v>Miền Bắc</v>
          </cell>
          <cell r="R1938" t="str">
            <v>WIN</v>
          </cell>
        </row>
        <row r="1939">
          <cell r="A1939" t="str">
            <v>WIN-HNI-HMI-4525</v>
          </cell>
          <cell r="B1939" t="str">
            <v>CN HÀ NỘI - CÔNG TY CỔ PHẦN DỊCH VỤ THƯƠNG MẠI TỔNG HỢP WINCOMMERCE</v>
          </cell>
          <cell r="C1939" t="str">
            <v/>
          </cell>
          <cell r="D1939" t="str">
            <v>Thành phố Hà Nội</v>
          </cell>
          <cell r="E1939" t="str">
            <v>Quận Hoàng Mai</v>
          </cell>
          <cell r="G1939" t="str">
            <v>HN003</v>
          </cell>
          <cell r="H1939" t="str">
            <v>Nguyễn Văn Thạch</v>
          </cell>
          <cell r="I1939" t="str">
            <v>MIENBAC;WIN</v>
          </cell>
          <cell r="J1939" t="str">
            <v/>
          </cell>
          <cell r="M1939" t="str">
            <v>Kiot 30 -32, tầng 1 tòa nhà Văn phòng Hồ Linh Đàm, phường Hoàng Liệt, quận Hoàng Mai, HN</v>
          </cell>
          <cell r="N1939">
            <v>60</v>
          </cell>
          <cell r="O1939" t="b">
            <v>0</v>
          </cell>
          <cell r="P1939" t="str">
            <v>C6 HÀ NỘI</v>
          </cell>
          <cell r="Q1939" t="str">
            <v>Miền Bắc</v>
          </cell>
          <cell r="R1939" t="str">
            <v>WIN</v>
          </cell>
        </row>
        <row r="1940">
          <cell r="A1940" t="str">
            <v>WIN-HNI-HBT-4526</v>
          </cell>
          <cell r="B1940" t="str">
            <v>CN HÀ NỘI - CÔNG TY CỔ PHẦN DỊCH VỤ THƯƠNG MẠI TỔNG HỢP WINCOMMERCE</v>
          </cell>
          <cell r="C1940" t="str">
            <v/>
          </cell>
          <cell r="D1940" t="str">
            <v>Thành phố Hà Nội</v>
          </cell>
          <cell r="E1940" t="str">
            <v>Quận Hai Bà Trưng</v>
          </cell>
          <cell r="G1940" t="str">
            <v>HN003</v>
          </cell>
          <cell r="H1940" t="str">
            <v>Nguyễn Văn Thạch</v>
          </cell>
          <cell r="I1940" t="str">
            <v>MIENBAC;WIN</v>
          </cell>
          <cell r="J1940" t="str">
            <v/>
          </cell>
          <cell r="M1940" t="str">
            <v>Số 65B Nguyễn Công Trứ, phường Đồng Nhân, quận Hai Bà Trưng, HN</v>
          </cell>
          <cell r="N1940">
            <v>60</v>
          </cell>
          <cell r="O1940" t="b">
            <v>0</v>
          </cell>
          <cell r="P1940" t="str">
            <v>C6 HÀ NỘI</v>
          </cell>
          <cell r="Q1940" t="str">
            <v>Miền Bắc</v>
          </cell>
          <cell r="R1940" t="str">
            <v>WIN</v>
          </cell>
        </row>
        <row r="1941">
          <cell r="A1941" t="str">
            <v>WIN-HNI-NTL-4531</v>
          </cell>
          <cell r="B1941" t="str">
            <v>CN HÀ NỘI - CÔNG TY CỔ PHẦN DỊCH VỤ THƯƠNG MẠI TỔNG HỢP WINCOMMERCE</v>
          </cell>
          <cell r="C1941" t="str">
            <v/>
          </cell>
          <cell r="D1941" t="str">
            <v>Thành phố Hà Nội</v>
          </cell>
          <cell r="E1941" t="str">
            <v>Quận Nam Từ Liêm</v>
          </cell>
          <cell r="G1941" t="str">
            <v>HN004</v>
          </cell>
          <cell r="H1941" t="str">
            <v>Hoàng Thanh Huy</v>
          </cell>
          <cell r="I1941" t="str">
            <v>MIENBAC;WIN</v>
          </cell>
          <cell r="J1941" t="str">
            <v/>
          </cell>
          <cell r="M1941" t="str">
            <v>83 Quang Tiến, Phường Đại Mỗ, Quận Nam Từ Liêm, HN</v>
          </cell>
          <cell r="N1941">
            <v>60</v>
          </cell>
          <cell r="O1941" t="b">
            <v>0</v>
          </cell>
          <cell r="P1941" t="str">
            <v>C6 HÀ NỘI</v>
          </cell>
          <cell r="Q1941" t="str">
            <v>Miền Bắc</v>
          </cell>
          <cell r="R1941" t="str">
            <v>WIN</v>
          </cell>
        </row>
        <row r="1942">
          <cell r="A1942" t="str">
            <v>WIN-HNI-LBN-4534</v>
          </cell>
          <cell r="B1942" t="str">
            <v>CN HÀ NỘI - CÔNG TY CỔ PHẦN DỊCH VỤ THƯƠNG MẠI TỔNG HỢP WINCOMMERCE</v>
          </cell>
          <cell r="C1942" t="str">
            <v/>
          </cell>
          <cell r="D1942" t="str">
            <v>Thành phố Hà Nội</v>
          </cell>
          <cell r="E1942" t="str">
            <v>Quận Long Biên</v>
          </cell>
          <cell r="G1942" t="str">
            <v>HN003</v>
          </cell>
          <cell r="H1942" t="str">
            <v>Nguyễn Văn Thạch</v>
          </cell>
          <cell r="I1942" t="str">
            <v>MIENBAC;WIN</v>
          </cell>
          <cell r="J1942" t="str">
            <v/>
          </cell>
          <cell r="M1942" t="str">
            <v>Số 20 tổ 3, phường Giang Biên, Q.Long Biên, HN</v>
          </cell>
          <cell r="N1942">
            <v>60</v>
          </cell>
          <cell r="O1942" t="b">
            <v>0</v>
          </cell>
          <cell r="P1942" t="str">
            <v>C6 HÀ NỘI</v>
          </cell>
          <cell r="Q1942" t="str">
            <v>Miền Bắc</v>
          </cell>
          <cell r="R1942" t="str">
            <v>WIN</v>
          </cell>
        </row>
        <row r="1943">
          <cell r="A1943" t="str">
            <v>WIN-HNI-SSN-4535</v>
          </cell>
          <cell r="B1943" t="str">
            <v>CN HÀ NỘI - CÔNG TY CỔ PHẦN DỊCH VỤ THƯƠNG MẠI TỔNG HỢP WINCOMMERCE</v>
          </cell>
          <cell r="C1943" t="str">
            <v/>
          </cell>
          <cell r="D1943" t="str">
            <v>Thành phố Hà Nội</v>
          </cell>
          <cell r="E1943" t="str">
            <v>Huyện Sóc Sơn</v>
          </cell>
          <cell r="G1943" t="str">
            <v>HN003</v>
          </cell>
          <cell r="H1943" t="str">
            <v>Nguyễn Văn Thạch</v>
          </cell>
          <cell r="I1943" t="str">
            <v>MIENBAC; WIN</v>
          </cell>
          <cell r="J1943" t="str">
            <v/>
          </cell>
          <cell r="M1943" t="str">
            <v>120 Phố Mã, Phù Linh, Sóc Sơn, Hà Nội</v>
          </cell>
          <cell r="N1943">
            <v>60</v>
          </cell>
          <cell r="O1943" t="b">
            <v>0</v>
          </cell>
          <cell r="P1943" t="str">
            <v>C6 HÀ NỘI</v>
          </cell>
          <cell r="Q1943" t="str">
            <v>Miền Bắc</v>
          </cell>
          <cell r="R1943" t="str">
            <v>WIN</v>
          </cell>
        </row>
        <row r="1944">
          <cell r="A1944" t="str">
            <v>WIN-HNI-LBN-4539</v>
          </cell>
          <cell r="B1944" t="str">
            <v>CN HÀ NỘI - CÔNG TY CỔ PHẦN DỊCH VỤ THƯƠNG MẠI TỔNG HỢP WINCOMMERCE</v>
          </cell>
          <cell r="C1944" t="str">
            <v/>
          </cell>
          <cell r="D1944" t="str">
            <v>Thành phố Hà Nội</v>
          </cell>
          <cell r="E1944" t="str">
            <v>Quận Long Biên</v>
          </cell>
          <cell r="G1944" t="str">
            <v>HN003</v>
          </cell>
          <cell r="H1944" t="str">
            <v>Nguyễn Văn Thạch</v>
          </cell>
          <cell r="I1944" t="str">
            <v>MIENBAC;WIN</v>
          </cell>
          <cell r="J1944" t="str">
            <v/>
          </cell>
          <cell r="M1944" t="str">
            <v>Căn hộ A2 – Lô BT04 – Đô thị mới Việt Hưng, phường Giang Biên, quận Long Biên , Hà Nội</v>
          </cell>
          <cell r="N1944">
            <v>60</v>
          </cell>
          <cell r="O1944" t="b">
            <v>0</v>
          </cell>
          <cell r="P1944" t="str">
            <v>C6 HÀ NỘI</v>
          </cell>
          <cell r="Q1944" t="str">
            <v>Miền Bắc</v>
          </cell>
          <cell r="R1944" t="str">
            <v>WIN</v>
          </cell>
        </row>
        <row r="1945">
          <cell r="A1945" t="str">
            <v>WIN-HNI-HKM-4540</v>
          </cell>
          <cell r="B1945" t="str">
            <v>CN HÀ NỘI - CÔNG TY CỔ PHẦN DỊCH VỤ THƯƠNG MẠI TỔNG HỢP WINCOMMERCE</v>
          </cell>
          <cell r="C1945" t="str">
            <v/>
          </cell>
          <cell r="D1945" t="str">
            <v>Thành phố Hà Nội</v>
          </cell>
          <cell r="E1945" t="str">
            <v>Quận Hoàn Kiếm</v>
          </cell>
          <cell r="G1945" t="str">
            <v>HN008</v>
          </cell>
          <cell r="H1945" t="str">
            <v>Nguyễn Minh Sơn</v>
          </cell>
          <cell r="I1945" t="str">
            <v>MIENBAC;WIN</v>
          </cell>
          <cell r="J1945" t="str">
            <v/>
          </cell>
          <cell r="M1945" t="str">
            <v>Số 25 phố Phúc Tân, phường Phúc Tân, quận Hoàn Kiếm, HN</v>
          </cell>
          <cell r="N1945">
            <v>60</v>
          </cell>
          <cell r="O1945" t="b">
            <v>0</v>
          </cell>
          <cell r="P1945" t="str">
            <v>C6 HÀ NỘI</v>
          </cell>
          <cell r="Q1945" t="str">
            <v>Miền Bắc</v>
          </cell>
          <cell r="R1945" t="str">
            <v>WIN</v>
          </cell>
        </row>
        <row r="1946">
          <cell r="A1946" t="str">
            <v>WIN-HNI-TOI-4553</v>
          </cell>
          <cell r="B1946" t="str">
            <v>CN HÀ NỘI - wincommerce</v>
          </cell>
          <cell r="C1946" t="str">
            <v/>
          </cell>
          <cell r="D1946" t="str">
            <v>Thành phố Hà Nội</v>
          </cell>
          <cell r="E1946" t="str">
            <v>Huyện Thanh Oai</v>
          </cell>
          <cell r="G1946" t="str">
            <v>HN008</v>
          </cell>
          <cell r="H1946" t="str">
            <v>Nguyễn Minh Sơn</v>
          </cell>
          <cell r="I1946" t="str">
            <v>MIENBAC;WIN</v>
          </cell>
          <cell r="J1946" t="str">
            <v/>
          </cell>
          <cell r="M1946" t="str">
            <v>Ki ốt số 02-04, tầng 1 thuộc tòa nhà B2.1.HH03B, Khu đô thị Thanh Hà - 
Cienco5, xã Cự Khê, huyện Thanh Oai, HN</v>
          </cell>
          <cell r="N1946">
            <v>60</v>
          </cell>
          <cell r="O1946" t="b">
            <v>0</v>
          </cell>
          <cell r="P1946" t="str">
            <v>C6 HÀ NỘI</v>
          </cell>
          <cell r="Q1946" t="str">
            <v>Miền Bắc</v>
          </cell>
          <cell r="R1946" t="str">
            <v>WIN</v>
          </cell>
        </row>
        <row r="1947">
          <cell r="A1947" t="str">
            <v>WIN-HNI-TTI-4554</v>
          </cell>
          <cell r="B1947" t="str">
            <v>CN HÀ NỘI - CÔNG TY CỔ PHẦN DỊCH VỤ THƯƠNG MẠI TỔNG HỢP WINCOMMERCE</v>
          </cell>
          <cell r="C1947" t="str">
            <v/>
          </cell>
          <cell r="D1947" t="str">
            <v>Thành phố Hà Nội</v>
          </cell>
          <cell r="E1947" t="str">
            <v>Huyện Thanh Trì</v>
          </cell>
          <cell r="G1947" t="str">
            <v>HN008</v>
          </cell>
          <cell r="H1947" t="str">
            <v>Nguyễn Minh Sơn</v>
          </cell>
          <cell r="I1947" t="str">
            <v>MIENBAC;WIN</v>
          </cell>
          <cell r="J1947" t="str">
            <v/>
          </cell>
          <cell r="M1947" t="str">
            <v>Đội 7 Ngọc Hồi, Xã Ngọc Hồi, Huyện Thanh Trì, HN</v>
          </cell>
          <cell r="N1947">
            <v>60</v>
          </cell>
          <cell r="O1947" t="b">
            <v>0</v>
          </cell>
          <cell r="P1947" t="str">
            <v>C6 HÀ NỘI</v>
          </cell>
          <cell r="Q1947" t="str">
            <v>Miền Bắc</v>
          </cell>
          <cell r="R1947" t="str">
            <v>WIN</v>
          </cell>
        </row>
        <row r="1948">
          <cell r="A1948" t="str">
            <v>WIN-HNI-HMI-4565</v>
          </cell>
          <cell r="B1948" t="str">
            <v>CN HÀ NỘI - CÔNG TY CỔ PHẦN DỊCH VỤ THƯƠNG MẠI TỔNG HỢP WINCOMMERCE</v>
          </cell>
          <cell r="C1948" t="str">
            <v/>
          </cell>
          <cell r="D1948" t="str">
            <v>Thành phố Hà Nội</v>
          </cell>
          <cell r="E1948" t="str">
            <v>Quận Hoàng Mai</v>
          </cell>
          <cell r="G1948" t="str">
            <v>HN003</v>
          </cell>
          <cell r="H1948" t="str">
            <v>Nguyễn Văn Thạch</v>
          </cell>
          <cell r="I1948" t="str">
            <v>MIENBAC;WIN</v>
          </cell>
          <cell r="J1948" t="str">
            <v/>
          </cell>
          <cell r="M1948" t="str">
            <v>Số 48 ngõ 467 Lĩnh Nam, phường Lĩnh Nam, quận Hoàng Mai, HN</v>
          </cell>
          <cell r="N1948">
            <v>60</v>
          </cell>
          <cell r="O1948" t="b">
            <v>0</v>
          </cell>
          <cell r="P1948" t="str">
            <v>C6 HÀ NỘI</v>
          </cell>
          <cell r="Q1948" t="str">
            <v>Miền Bắc</v>
          </cell>
          <cell r="R1948" t="str">
            <v>WIN</v>
          </cell>
        </row>
        <row r="1949">
          <cell r="A1949" t="str">
            <v>WIN-HNI-GLM-4566</v>
          </cell>
          <cell r="B1949" t="str">
            <v>CN HÀ NỘI - CÔNG TY CỔ PHẦN DỊCH VỤ THƯƠNG MẠI TỔNG HỢP WINCOMMERCE</v>
          </cell>
          <cell r="C1949" t="str">
            <v/>
          </cell>
          <cell r="D1949" t="str">
            <v>Thành phố Hà Nội</v>
          </cell>
          <cell r="E1949" t="str">
            <v>Huyện Gia Lâm</v>
          </cell>
          <cell r="G1949" t="str">
            <v>HN008</v>
          </cell>
          <cell r="H1949" t="str">
            <v>Nguyễn Minh Sơn</v>
          </cell>
          <cell r="I1949" t="str">
            <v>MIENBAC;WIN</v>
          </cell>
          <cell r="J1949" t="str">
            <v/>
          </cell>
          <cell r="M1949" t="str">
            <v>BT4-B-1.3-7-Khu đô thị mới Đặng Xá II, Gia Lâm, Hà Nội</v>
          </cell>
          <cell r="N1949">
            <v>60</v>
          </cell>
          <cell r="O1949" t="b">
            <v>0</v>
          </cell>
          <cell r="P1949" t="str">
            <v>C6 HÀ NỘI</v>
          </cell>
          <cell r="Q1949" t="str">
            <v>Miền Bắc</v>
          </cell>
          <cell r="R1949" t="str">
            <v>WIN</v>
          </cell>
        </row>
        <row r="1950">
          <cell r="A1950" t="str">
            <v>WIN-HNI-STY-4583</v>
          </cell>
          <cell r="B1950" t="str">
            <v>CN HÀ NỘI - wincommerce</v>
          </cell>
          <cell r="C1950" t="str">
            <v/>
          </cell>
          <cell r="D1950" t="str">
            <v>Thành phố Hà Nội</v>
          </cell>
          <cell r="E1950" t="str">
            <v>Thị xã Sơn Tây</v>
          </cell>
          <cell r="G1950" t="str">
            <v>HN008</v>
          </cell>
          <cell r="H1950" t="str">
            <v>Nguyễn Minh Sơn</v>
          </cell>
          <cell r="I1950" t="str">
            <v>MIENBAC;WIN</v>
          </cell>
          <cell r="J1950" t="str">
            <v/>
          </cell>
          <cell r="M1950" t="str">
            <v>38 đường Ngô Quyền, Phường Ngô Quyền, Thị xã Sơn Tây, HN</v>
          </cell>
          <cell r="N1950">
            <v>60</v>
          </cell>
          <cell r="O1950" t="b">
            <v>0</v>
          </cell>
          <cell r="P1950" t="str">
            <v>C6 HÀ NỘI</v>
          </cell>
          <cell r="Q1950" t="str">
            <v>Miền Bắc</v>
          </cell>
          <cell r="R1950" t="str">
            <v>WIN</v>
          </cell>
        </row>
        <row r="1951">
          <cell r="A1951" t="str">
            <v>WIN-HNI-TXN-4584</v>
          </cell>
          <cell r="B1951" t="str">
            <v>CN HÀ NỘI - CÔNG TY CỔ PHẦN DỊCH VỤ THƯƠNG MẠI TỔNG HỢP WINCOMMERCE</v>
          </cell>
          <cell r="C1951" t="str">
            <v/>
          </cell>
          <cell r="D1951" t="str">
            <v>Thành phố Hà Nội</v>
          </cell>
          <cell r="E1951" t="str">
            <v>Quận Thanh Xuân</v>
          </cell>
          <cell r="G1951" t="str">
            <v>HN008</v>
          </cell>
          <cell r="H1951" t="str">
            <v>Nguyễn Minh Sơn</v>
          </cell>
          <cell r="I1951" t="str">
            <v>MIENBAC;WIN</v>
          </cell>
          <cell r="J1951" t="str">
            <v/>
          </cell>
          <cell r="M1951" t="str">
            <v>Tầng 1, Khu A, tòa Viet Duc Complex, ngõ 164 Khuất Duy Tiến, phường Nhân Chính, quận Thanh Xuân, Hà Nội</v>
          </cell>
          <cell r="N1951">
            <v>60</v>
          </cell>
          <cell r="O1951" t="b">
            <v>0</v>
          </cell>
          <cell r="P1951" t="str">
            <v>C6 HÀ NỘI</v>
          </cell>
          <cell r="Q1951" t="str">
            <v>Miền Bắc</v>
          </cell>
          <cell r="R1951" t="str">
            <v>WIN</v>
          </cell>
        </row>
        <row r="1952">
          <cell r="A1952" t="str">
            <v>WIN-HNI-TTT-4588</v>
          </cell>
          <cell r="B1952" t="str">
            <v>CN HÀ NỘI - CÔNG TY CỔ PHẦN DỊCH VỤ THƯƠNG MẠI TỔNG HỢP WINCOMMERCE</v>
          </cell>
          <cell r="C1952" t="str">
            <v/>
          </cell>
          <cell r="D1952" t="str">
            <v>Thành phố Hà Nội</v>
          </cell>
          <cell r="E1952" t="str">
            <v>Huyện Thạch Thất</v>
          </cell>
          <cell r="G1952" t="str">
            <v>HN008</v>
          </cell>
          <cell r="H1952" t="str">
            <v>Nguyễn Minh Sơn</v>
          </cell>
          <cell r="I1952" t="str">
            <v>MIENBAC;WIN</v>
          </cell>
          <cell r="J1952" t="str">
            <v/>
          </cell>
          <cell r="M1952" t="str">
            <v>161 Khu Phố, Thị trấn Liên Quan, Huyện Thạch Thất, HN</v>
          </cell>
          <cell r="N1952">
            <v>60</v>
          </cell>
          <cell r="O1952" t="b">
            <v>0</v>
          </cell>
          <cell r="P1952" t="str">
            <v>C6 HÀ NỘI</v>
          </cell>
          <cell r="Q1952" t="str">
            <v>Miền Bắc</v>
          </cell>
          <cell r="R1952" t="str">
            <v>WIN</v>
          </cell>
        </row>
        <row r="1953">
          <cell r="A1953" t="str">
            <v>WIN-HNI-TTT-4589</v>
          </cell>
          <cell r="B1953" t="str">
            <v>CN HÀ NỘI - CÔNG TY CỔ PHẦN DỊCH VỤ THƯƠNG MẠI TỔNG HỢP WINCOMMERCE</v>
          </cell>
          <cell r="C1953" t="str">
            <v/>
          </cell>
          <cell r="D1953" t="str">
            <v>Thành phố Hà Nội</v>
          </cell>
          <cell r="E1953" t="str">
            <v>Huyện Thạch Thất</v>
          </cell>
          <cell r="G1953" t="str">
            <v>HN008</v>
          </cell>
          <cell r="H1953" t="str">
            <v>Nguyễn Minh Sơn</v>
          </cell>
          <cell r="I1953" t="str">
            <v>MIENBAC;WIN</v>
          </cell>
          <cell r="J1953" t="str">
            <v/>
          </cell>
          <cell r="M1953" t="str">
            <v>Thôn 6, Xã Thạch Xá, Thạch Thất, HN</v>
          </cell>
          <cell r="N1953">
            <v>60</v>
          </cell>
          <cell r="O1953" t="b">
            <v>0</v>
          </cell>
          <cell r="P1953" t="str">
            <v>C6 HÀ NỘI</v>
          </cell>
          <cell r="Q1953" t="str">
            <v>Miền Bắc</v>
          </cell>
          <cell r="R1953" t="str">
            <v>WIN</v>
          </cell>
        </row>
        <row r="1954">
          <cell r="A1954" t="str">
            <v>WIN-HNI-HDG-4594</v>
          </cell>
          <cell r="B1954" t="str">
            <v>CN HÀ NỘI - CÔNG TY CỔ PHẦN DỊCH VỤ THƯƠNG MẠI TỔNG HỢP WINCOMMERCE</v>
          </cell>
          <cell r="C1954" t="str">
            <v/>
          </cell>
          <cell r="D1954" t="str">
            <v>Thành phố Hà Nội</v>
          </cell>
          <cell r="E1954" t="str">
            <v>Quận Hà Đông</v>
          </cell>
          <cell r="G1954" t="str">
            <v>HN004</v>
          </cell>
          <cell r="H1954" t="str">
            <v>Hoàng Thanh Huy</v>
          </cell>
          <cell r="I1954" t="str">
            <v>MIENBAC;WIN</v>
          </cell>
          <cell r="J1954" t="str">
            <v/>
          </cell>
          <cell r="M1954" t="str">
            <v>Ô thương mại dịch vụ số 5 - tầng 01, Tòa nhà NewSkyline, Lô CC2 Khu đô thị mới Văn Quán - Yên Phúc, Phường Văn Quán, Quận Hà Đông, HN</v>
          </cell>
          <cell r="N1954">
            <v>60</v>
          </cell>
          <cell r="O1954" t="b">
            <v>0</v>
          </cell>
          <cell r="P1954" t="str">
            <v>C6 HÀ NỘI</v>
          </cell>
          <cell r="Q1954" t="str">
            <v>Miền Bắc</v>
          </cell>
          <cell r="R1954" t="str">
            <v>WIN</v>
          </cell>
        </row>
        <row r="1955">
          <cell r="A1955" t="str">
            <v>WIN-HNI-TTI-4601</v>
          </cell>
          <cell r="B1955" t="str">
            <v>CN HÀ NỘI - CÔNG TY CỔ PHẦN DỊCH VỤ THƯƠNG MẠI TỔNG HỢP WINCOMMERCE</v>
          </cell>
          <cell r="C1955" t="str">
            <v/>
          </cell>
          <cell r="D1955" t="str">
            <v>Thành phố Hà Nội</v>
          </cell>
          <cell r="E1955" t="str">
            <v>Huyện Thanh Trì</v>
          </cell>
          <cell r="G1955" t="str">
            <v>HN008</v>
          </cell>
          <cell r="H1955" t="str">
            <v>Nguyễn Minh Sơn</v>
          </cell>
          <cell r="I1955" t="str">
            <v>MIENBAC;WIN</v>
          </cell>
          <cell r="J1955" t="str">
            <v/>
          </cell>
          <cell r="M1955" t="str">
            <v>Kiot 103, tầng 1 tòa nhà CT13 Khu Đô thị mới Tứ Hiệp, xã Tứ Hiệp, Huyện Thanh Trì, HN</v>
          </cell>
          <cell r="N1955">
            <v>60</v>
          </cell>
          <cell r="O1955" t="b">
            <v>0</v>
          </cell>
          <cell r="P1955" t="str">
            <v>C6 HÀ NỘI</v>
          </cell>
          <cell r="Q1955" t="str">
            <v>Miền Bắc</v>
          </cell>
          <cell r="R1955" t="str">
            <v>WIN</v>
          </cell>
        </row>
        <row r="1956">
          <cell r="A1956" t="str">
            <v>WIN-HNI-STY-4603</v>
          </cell>
          <cell r="B1956" t="str">
            <v>CN HÀ NỘI - wincommerce</v>
          </cell>
          <cell r="C1956" t="str">
            <v/>
          </cell>
          <cell r="D1956" t="str">
            <v>Thành phố Hà Nội</v>
          </cell>
          <cell r="E1956" t="str">
            <v>Thị xã Sơn Tây</v>
          </cell>
          <cell r="G1956" t="str">
            <v>HN004</v>
          </cell>
          <cell r="H1956" t="str">
            <v>Hoàng Thanh Huy</v>
          </cell>
          <cell r="I1956" t="str">
            <v>MIENBAC;WIN</v>
          </cell>
          <cell r="J1956" t="str">
            <v/>
          </cell>
          <cell r="M1956" t="str">
            <v>Số 31 phố Tùng Thiện, Phường Trung Sơn Trầm, Thị xã Sơn Tây, HN</v>
          </cell>
          <cell r="N1956">
            <v>60</v>
          </cell>
          <cell r="O1956" t="b">
            <v>0</v>
          </cell>
          <cell r="P1956" t="str">
            <v>C6 HÀ NỘI</v>
          </cell>
          <cell r="Q1956" t="str">
            <v>Miền Bắc</v>
          </cell>
          <cell r="R1956" t="str">
            <v>WIN</v>
          </cell>
        </row>
        <row r="1957">
          <cell r="A1957" t="str">
            <v>WIN-HNI-HDG-4610</v>
          </cell>
          <cell r="B1957" t="str">
            <v>CN HÀ NỘI - CÔNG TY CỔ PHẦN DỊCH VỤ THƯƠNG MẠI TỔNG HỢP WINCOMMERCE</v>
          </cell>
          <cell r="C1957" t="str">
            <v/>
          </cell>
          <cell r="D1957" t="str">
            <v>Thành phố Hà Nội</v>
          </cell>
          <cell r="E1957" t="str">
            <v>Quận Hà Đông</v>
          </cell>
          <cell r="G1957" t="str">
            <v>HN004</v>
          </cell>
          <cell r="H1957" t="str">
            <v>Hoàng Thanh Huy</v>
          </cell>
          <cell r="I1957" t="str">
            <v>MIENBAC;WIN</v>
          </cell>
          <cell r="J1957" t="str">
            <v/>
          </cell>
          <cell r="M1957" t="str">
            <v>Số 126 Thanh Lãm, phường Phú Lãm, quận Hà Đông, Hà Nội</v>
          </cell>
          <cell r="N1957">
            <v>60</v>
          </cell>
          <cell r="O1957" t="b">
            <v>0</v>
          </cell>
          <cell r="P1957" t="str">
            <v>C6 HÀ NỘI</v>
          </cell>
          <cell r="Q1957" t="str">
            <v>Miền Bắc</v>
          </cell>
          <cell r="R1957" t="str">
            <v>WIN</v>
          </cell>
        </row>
        <row r="1958">
          <cell r="A1958" t="str">
            <v>WIN-HNI-LBN-4611</v>
          </cell>
          <cell r="B1958" t="str">
            <v>CN HÀ NỘI - CÔNG TY CỔ PHẦN DỊCH VỤ THƯƠNG MẠI TỔNG HỢP WINCOMMERCE</v>
          </cell>
          <cell r="C1958" t="str">
            <v/>
          </cell>
          <cell r="D1958" t="str">
            <v>Thành phố Hà Nội</v>
          </cell>
          <cell r="E1958" t="str">
            <v>Quận Long Biên</v>
          </cell>
          <cell r="G1958" t="str">
            <v>HN003</v>
          </cell>
          <cell r="H1958" t="str">
            <v>Nguyễn Văn Thạch</v>
          </cell>
          <cell r="I1958" t="str">
            <v>MIENBAC;WIN</v>
          </cell>
          <cell r="J1958" t="str">
            <v/>
          </cell>
          <cell r="M1958" t="str">
            <v>Số 72 ngõ 56 Thạch Cầu, Quận Long Biên, HN</v>
          </cell>
          <cell r="N1958">
            <v>60</v>
          </cell>
          <cell r="O1958" t="b">
            <v>0</v>
          </cell>
          <cell r="P1958" t="str">
            <v>C6 HÀ NỘI</v>
          </cell>
          <cell r="Q1958" t="str">
            <v>Miền Bắc</v>
          </cell>
          <cell r="R1958" t="str">
            <v>WIN</v>
          </cell>
        </row>
        <row r="1959">
          <cell r="A1959" t="str">
            <v>WIN-HNI-SSN-4634</v>
          </cell>
          <cell r="B1959" t="str">
            <v>CN HÀ NỘI - CÔNG TY CỔ PHẦN DỊCH VỤ THƯƠNG MẠI TỔNG HỢP WINCOMMERCE</v>
          </cell>
          <cell r="C1959" t="str">
            <v/>
          </cell>
          <cell r="D1959" t="str">
            <v>Thành phố Hà Nội</v>
          </cell>
          <cell r="E1959" t="str">
            <v>Huyện Sóc Sơn</v>
          </cell>
          <cell r="G1959" t="str">
            <v>HN003</v>
          </cell>
          <cell r="H1959" t="str">
            <v>Nguyễn Văn Thạch</v>
          </cell>
          <cell r="I1959" t="str">
            <v>MIENBAC; WIN</v>
          </cell>
          <cell r="J1959" t="str">
            <v/>
          </cell>
          <cell r="M1959" t="str">
            <v>47 Quốc Lộ 2, khối 2, Phù Lỗ, Sóc Sơn, Hà Nội</v>
          </cell>
          <cell r="N1959">
            <v>60</v>
          </cell>
          <cell r="O1959" t="b">
            <v>0</v>
          </cell>
          <cell r="P1959" t="str">
            <v>C6 HÀ NỘI</v>
          </cell>
          <cell r="Q1959" t="str">
            <v>Miền Bắc</v>
          </cell>
          <cell r="R1959" t="str">
            <v>WIN</v>
          </cell>
        </row>
        <row r="1960">
          <cell r="A1960" t="str">
            <v>WIN-HNI-STY-4636</v>
          </cell>
          <cell r="B1960" t="str">
            <v>CN HÀ NỘI - wincommerce</v>
          </cell>
          <cell r="C1960" t="str">
            <v/>
          </cell>
          <cell r="D1960" t="str">
            <v>Thành phố Hà Nội</v>
          </cell>
          <cell r="E1960" t="str">
            <v>Thị xã Sơn Tây</v>
          </cell>
          <cell r="G1960" t="str">
            <v>HN004</v>
          </cell>
          <cell r="H1960" t="str">
            <v>Hoàng Thanh Huy</v>
          </cell>
          <cell r="I1960" t="str">
            <v>MIENBAC;WIN</v>
          </cell>
          <cell r="J1960" t="str">
            <v/>
          </cell>
          <cell r="M1960" t="str">
            <v>236 đường Xuân Khanh, Xuân Khanh, Thị xã Sơn Tây, HN</v>
          </cell>
          <cell r="N1960">
            <v>60</v>
          </cell>
          <cell r="O1960" t="b">
            <v>0</v>
          </cell>
          <cell r="P1960" t="str">
            <v>C6 HÀ NỘI</v>
          </cell>
          <cell r="Q1960" t="str">
            <v>Miền Bắc</v>
          </cell>
          <cell r="R1960" t="str">
            <v>WIN</v>
          </cell>
        </row>
        <row r="1961">
          <cell r="A1961" t="str">
            <v>WIN-HNI-TTN-4639</v>
          </cell>
          <cell r="B1961" t="str">
            <v>CN HÀ NỘI - CÔNG TY CỔ PHẦN DỊCH VỤ THƯƠNG MẠI TỔNG HỢP WINCOMMERCE</v>
          </cell>
          <cell r="C1961" t="str">
            <v/>
          </cell>
          <cell r="D1961" t="str">
            <v>Thành phố Hà Nội</v>
          </cell>
          <cell r="E1961" t="str">
            <v>Huyện Thường Tín</v>
          </cell>
          <cell r="G1961" t="str">
            <v>HN008</v>
          </cell>
          <cell r="H1961" t="str">
            <v>Nguyễn Minh Sơn</v>
          </cell>
          <cell r="I1961" t="str">
            <v>MIENBAC;WIN</v>
          </cell>
          <cell r="J1961" t="str">
            <v/>
          </cell>
          <cell r="M1961" t="str">
            <v>50 phố tía , tô hiệu, thường tín, hà nội</v>
          </cell>
          <cell r="N1961">
            <v>60</v>
          </cell>
          <cell r="O1961" t="b">
            <v>0</v>
          </cell>
          <cell r="P1961" t="str">
            <v>C6 HÀ NỘI</v>
          </cell>
          <cell r="Q1961" t="str">
            <v>Miền Bắc</v>
          </cell>
          <cell r="R1961" t="str">
            <v>WIN</v>
          </cell>
        </row>
        <row r="1962">
          <cell r="A1962" t="str">
            <v>WIN-HNI-HDG-4640</v>
          </cell>
          <cell r="B1962" t="str">
            <v>CN HÀ NỘI - CÔNG TY CỔ PHẦN DỊCH VỤ THƯƠNG MẠI TỔNG HỢP WINCOMMERCE</v>
          </cell>
          <cell r="C1962" t="str">
            <v/>
          </cell>
          <cell r="D1962" t="str">
            <v>Thành phố Hà Nội</v>
          </cell>
          <cell r="E1962" t="str">
            <v>Quận Hà Đông</v>
          </cell>
          <cell r="G1962" t="str">
            <v>HN004</v>
          </cell>
          <cell r="H1962" t="str">
            <v>Hoàng Thanh Huy</v>
          </cell>
          <cell r="I1962" t="str">
            <v>MIENBAC;WIN</v>
          </cell>
          <cell r="J1962" t="str">
            <v/>
          </cell>
          <cell r="M1962" t="str">
            <v>Số 1 Yên Phúc, Phường Phúc La, Quận Hà Đông, Hà Nội</v>
          </cell>
          <cell r="N1962">
            <v>60</v>
          </cell>
          <cell r="O1962" t="b">
            <v>0</v>
          </cell>
          <cell r="P1962" t="str">
            <v>C6 HÀ NỘI</v>
          </cell>
          <cell r="Q1962" t="str">
            <v>Miền Bắc</v>
          </cell>
          <cell r="R1962" t="str">
            <v>WIN</v>
          </cell>
        </row>
        <row r="1963">
          <cell r="A1963" t="str">
            <v>WIN-HNI-TTI-4641</v>
          </cell>
          <cell r="B1963" t="str">
            <v>CN HÀ NỘI - CÔNG TY CỔ PHẦN DỊCH VỤ THƯƠNG MẠI TỔNG HỢP WINCOMMERCE</v>
          </cell>
          <cell r="C1963" t="str">
            <v/>
          </cell>
          <cell r="D1963" t="str">
            <v>Thành phố Hà Nội</v>
          </cell>
          <cell r="E1963" t="str">
            <v>Huyện Thanh Trì</v>
          </cell>
          <cell r="G1963" t="str">
            <v>HN008</v>
          </cell>
          <cell r="H1963" t="str">
            <v>Nguyễn Minh Sơn</v>
          </cell>
          <cell r="I1963" t="str">
            <v>MIENBAC;WIN</v>
          </cell>
          <cell r="J1963" t="str">
            <v/>
          </cell>
          <cell r="M1963" t="str">
            <v>Chân cầu Tự Khoát, Xã Ngũ Hiệp, Huyện Thanh Trì, HN</v>
          </cell>
          <cell r="N1963">
            <v>60</v>
          </cell>
          <cell r="O1963" t="b">
            <v>0</v>
          </cell>
          <cell r="P1963" t="str">
            <v>C6 HÀ NỘI</v>
          </cell>
          <cell r="Q1963" t="str">
            <v>Miền Bắc</v>
          </cell>
          <cell r="R1963" t="str">
            <v>WIN</v>
          </cell>
        </row>
        <row r="1964">
          <cell r="A1964" t="str">
            <v>WIN-HNI-STY-4656</v>
          </cell>
          <cell r="B1964" t="str">
            <v>CN HÀ NỘI - wincommerce</v>
          </cell>
          <cell r="C1964" t="str">
            <v/>
          </cell>
          <cell r="D1964" t="str">
            <v>Thành phố Hà Nội</v>
          </cell>
          <cell r="E1964" t="str">
            <v>Thị xã Sơn Tây</v>
          </cell>
          <cell r="G1964" t="str">
            <v>HN003</v>
          </cell>
          <cell r="H1964" t="str">
            <v>Nguyễn Văn Thạch</v>
          </cell>
          <cell r="I1964" t="str">
            <v>MIENBAC;WIN</v>
          </cell>
          <cell r="J1964" t="str">
            <v/>
          </cell>
          <cell r="M1964" t="str">
            <v>126A Thanh Vị, Phường Sơn Lộc, Thị xã Sơn Tây, HN</v>
          </cell>
          <cell r="N1964">
            <v>60</v>
          </cell>
          <cell r="O1964" t="b">
            <v>0</v>
          </cell>
          <cell r="P1964" t="str">
            <v>C6 HÀ NỘI</v>
          </cell>
          <cell r="Q1964" t="str">
            <v>Miền Bắc</v>
          </cell>
          <cell r="R1964" t="str">
            <v>WIN</v>
          </cell>
        </row>
        <row r="1965">
          <cell r="A1965" t="str">
            <v>WIN-HNI-HMI-4667</v>
          </cell>
          <cell r="B1965" t="str">
            <v>CN HÀ NỘI - CÔNG TY CỔ PHẦN DỊCH VỤ THƯƠNG MẠI TỔNG HỢP WINCOMMERCE</v>
          </cell>
          <cell r="C1965" t="str">
            <v/>
          </cell>
          <cell r="D1965" t="str">
            <v>Thành phố Hà Nội</v>
          </cell>
          <cell r="E1965" t="str">
            <v>Quận Hoàng Mai</v>
          </cell>
          <cell r="G1965" t="str">
            <v>HN003</v>
          </cell>
          <cell r="H1965" t="str">
            <v>Nguyễn Văn Thạch</v>
          </cell>
          <cell r="I1965" t="str">
            <v>MIENBAC;WIN</v>
          </cell>
          <cell r="J1965" t="str">
            <v/>
          </cell>
          <cell r="M1965" t="str">
            <v>DVTM-05, tầng 1+2 tòa nhà CT1 Khu đô thị Gelexia Riverside
, 885 Tam Trinh, phường Yên Sở, quận Hoàng Mai, HN</v>
          </cell>
          <cell r="N1965">
            <v>60</v>
          </cell>
          <cell r="O1965" t="b">
            <v>0</v>
          </cell>
          <cell r="P1965" t="str">
            <v>C6 HÀ NỘI</v>
          </cell>
          <cell r="Q1965" t="str">
            <v>Miền Bắc</v>
          </cell>
          <cell r="R1965" t="str">
            <v>WIN</v>
          </cell>
        </row>
        <row r="1966">
          <cell r="A1966" t="str">
            <v>WIN-HNI-TTI-4671</v>
          </cell>
          <cell r="B1966" t="str">
            <v>CN HÀ NỘI - CÔNG TY CỔ PHẦN DỊCH VỤ THƯƠNG MẠI TỔNG HỢP WINCOMMERCE</v>
          </cell>
          <cell r="C1966" t="str">
            <v/>
          </cell>
          <cell r="D1966" t="str">
            <v>Thành phố Hà Nội</v>
          </cell>
          <cell r="E1966" t="str">
            <v>Huyện Thanh Trì</v>
          </cell>
          <cell r="G1966" t="str">
            <v>HN008</v>
          </cell>
          <cell r="H1966" t="str">
            <v>Nguyễn Minh Sơn</v>
          </cell>
          <cell r="I1966" t="str">
            <v>MIENBAC;WIN</v>
          </cell>
          <cell r="J1966" t="str">
            <v/>
          </cell>
          <cell r="M1966" t="str">
            <v>Thôn Tương Chúc (Chân cầu Tự Khoát), Xã Ngũ Hiệp, Huyện Thanh Trì, HN</v>
          </cell>
          <cell r="N1966">
            <v>60</v>
          </cell>
          <cell r="O1966" t="b">
            <v>0</v>
          </cell>
          <cell r="P1966" t="str">
            <v>C6 HÀ NỘI</v>
          </cell>
          <cell r="Q1966" t="str">
            <v>Miền Bắc</v>
          </cell>
          <cell r="R1966" t="str">
            <v>WIN</v>
          </cell>
        </row>
        <row r="1967">
          <cell r="A1967" t="str">
            <v>WIN-HNI-TTN-4680</v>
          </cell>
          <cell r="B1967" t="str">
            <v>CN HÀ NỘI - CÔNG TY CỔ PHẦN DỊCH VỤ THƯƠNG MẠI TỔNG HỢP WINCOMMERCE</v>
          </cell>
          <cell r="C1967" t="str">
            <v/>
          </cell>
          <cell r="D1967" t="str">
            <v>Thành phố Hà Nội</v>
          </cell>
          <cell r="E1967" t="str">
            <v>Huyện Thường Tín</v>
          </cell>
          <cell r="G1967" t="str">
            <v>HN008</v>
          </cell>
          <cell r="H1967" t="str">
            <v>Nguyễn Minh Sơn</v>
          </cell>
          <cell r="I1967" t="str">
            <v>MIENBAC;WIN</v>
          </cell>
          <cell r="J1967" t="str">
            <v/>
          </cell>
          <cell r="M1967" t="str">
            <v>Xóm 5 văn phú ,thường tín, hà nội</v>
          </cell>
          <cell r="N1967">
            <v>60</v>
          </cell>
          <cell r="O1967" t="b">
            <v>0</v>
          </cell>
          <cell r="P1967" t="str">
            <v>C6 HÀ NỘI</v>
          </cell>
          <cell r="Q1967" t="str">
            <v>Miền Bắc</v>
          </cell>
          <cell r="R1967" t="str">
            <v>WIN</v>
          </cell>
        </row>
        <row r="1968">
          <cell r="A1968" t="str">
            <v>WIN-HNI-TTN-4681</v>
          </cell>
          <cell r="B1968" t="str">
            <v>CN HÀ NỘI - CÔNG TY CỔ PHẦN DỊCH VỤ THƯƠNG MẠI TỔNG HỢP WINCOMMERCE</v>
          </cell>
          <cell r="C1968" t="str">
            <v/>
          </cell>
          <cell r="D1968" t="str">
            <v>Thành phố Hà Nội</v>
          </cell>
          <cell r="E1968" t="str">
            <v>Huyện Thường Tín</v>
          </cell>
          <cell r="G1968" t="str">
            <v>HN008</v>
          </cell>
          <cell r="H1968" t="str">
            <v>Nguyễn Minh Sơn</v>
          </cell>
          <cell r="I1968" t="str">
            <v>MIENBAC;WIN</v>
          </cell>
          <cell r="J1968" t="str">
            <v/>
          </cell>
          <cell r="M1968" t="str">
            <v>Thôn Xâm Dương 3, xã Ninh Sở, huyện Thường Tín, HN</v>
          </cell>
          <cell r="N1968">
            <v>60</v>
          </cell>
          <cell r="O1968" t="b">
            <v>0</v>
          </cell>
          <cell r="P1968" t="str">
            <v>C6 HÀ NỘI</v>
          </cell>
          <cell r="Q1968" t="str">
            <v>Miền Bắc</v>
          </cell>
          <cell r="R1968" t="str">
            <v>WIN</v>
          </cell>
        </row>
        <row r="1969">
          <cell r="A1969" t="str">
            <v>WIN-HNI-TTN-4750</v>
          </cell>
          <cell r="B1969" t="str">
            <v>CN HÀ NỘI - CÔNG TY CỔ PHẦN DỊCH VỤ THƯƠNG MẠI TỔNG HỢP WINCOMMERCE</v>
          </cell>
          <cell r="C1969" t="str">
            <v/>
          </cell>
          <cell r="D1969" t="str">
            <v>Thành phố Hà Nội</v>
          </cell>
          <cell r="E1969" t="str">
            <v>Huyện Thường Tín</v>
          </cell>
          <cell r="G1969" t="str">
            <v>HN008</v>
          </cell>
          <cell r="H1969" t="str">
            <v>Nguyễn Minh Sơn</v>
          </cell>
          <cell r="I1969" t="str">
            <v>MIENBAC;WIN</v>
          </cell>
          <cell r="J1969" t="str">
            <v/>
          </cell>
          <cell r="M1969" t="str">
            <v>Đội 2, Xã Tự Nhiên, Huyện Thường Tín, HN</v>
          </cell>
          <cell r="N1969">
            <v>60</v>
          </cell>
          <cell r="O1969" t="b">
            <v>0</v>
          </cell>
          <cell r="P1969" t="str">
            <v>C6 HÀ NỘI</v>
          </cell>
          <cell r="Q1969" t="str">
            <v>Miền Bắc</v>
          </cell>
          <cell r="R1969" t="str">
            <v>WIN</v>
          </cell>
        </row>
        <row r="1970">
          <cell r="A1970" t="str">
            <v>WIN-HNI-TTN-4764</v>
          </cell>
          <cell r="B1970" t="str">
            <v>CN HÀ NỘI - CÔNG TY CỔ PHẦN DỊCH VỤ THƯƠNG MẠI TỔNG HỢP WINCOMMERCE</v>
          </cell>
          <cell r="C1970" t="str">
            <v/>
          </cell>
          <cell r="D1970" t="str">
            <v>Thành phố Hà Nội</v>
          </cell>
          <cell r="E1970" t="str">
            <v>Huyện Thường Tín</v>
          </cell>
          <cell r="G1970" t="str">
            <v>HN008</v>
          </cell>
          <cell r="H1970" t="str">
            <v>Nguyễn Minh Sơn</v>
          </cell>
          <cell r="I1970" t="str">
            <v>MIENBAC;WIN</v>
          </cell>
          <cell r="J1970" t="str">
            <v/>
          </cell>
          <cell r="M1970" t="str">
            <v>Số 7 Xóm Đinh Tiên Hoàng, Xã Hà Hồi, Huyện Thường Tín, HN</v>
          </cell>
          <cell r="N1970">
            <v>60</v>
          </cell>
          <cell r="O1970" t="b">
            <v>0</v>
          </cell>
          <cell r="P1970" t="str">
            <v>C6 HÀ NỘI</v>
          </cell>
          <cell r="Q1970" t="str">
            <v>Miền Bắc</v>
          </cell>
          <cell r="R1970" t="str">
            <v>WIN</v>
          </cell>
        </row>
        <row r="1971">
          <cell r="A1971" t="str">
            <v>WIN-HNI-STY-4766</v>
          </cell>
          <cell r="B1971" t="str">
            <v>CN HÀ NỘI - wincommerce</v>
          </cell>
          <cell r="C1971" t="str">
            <v/>
          </cell>
          <cell r="D1971" t="str">
            <v>Thành phố Hà Nội</v>
          </cell>
          <cell r="E1971" t="str">
            <v>Thị xã Sơn Tây</v>
          </cell>
          <cell r="G1971" t="str">
            <v>HN004</v>
          </cell>
          <cell r="H1971" t="str">
            <v>Hoàng Thanh Huy</v>
          </cell>
          <cell r="I1971" t="str">
            <v>MIENBAC;WIN</v>
          </cell>
          <cell r="J1971" t="str">
            <v/>
          </cell>
          <cell r="K1971" t="str">
            <v>Khu Thá, xã Xuân Giang, huyện Sóc Sơn, Hà Nội</v>
          </cell>
          <cell r="M1971" t="str">
            <v>78 Cầu Trì, Phường Sơn Lộc, Thị xã Sơn Tây, HN</v>
          </cell>
          <cell r="N1971">
            <v>60</v>
          </cell>
          <cell r="O1971" t="b">
            <v>0</v>
          </cell>
          <cell r="P1971" t="str">
            <v>C6 HÀ NỘI</v>
          </cell>
          <cell r="Q1971" t="str">
            <v>Miền Bắc</v>
          </cell>
          <cell r="R1971" t="str">
            <v>WIN</v>
          </cell>
        </row>
        <row r="1972">
          <cell r="A1972" t="str">
            <v>WIN-HNI-HDC-4767</v>
          </cell>
          <cell r="B1972" t="str">
            <v>CN HÀ NỘI - wincommerce</v>
          </cell>
          <cell r="C1972" t="str">
            <v/>
          </cell>
          <cell r="D1972" t="str">
            <v>Thành phố Hà Nội</v>
          </cell>
          <cell r="E1972" t="str">
            <v>Huyện Hoài Đức</v>
          </cell>
          <cell r="G1972" t="str">
            <v>HN004</v>
          </cell>
          <cell r="H1972" t="str">
            <v>Hoàng Thanh Huy</v>
          </cell>
          <cell r="I1972" t="str">
            <v>MIENBAC;WIN</v>
          </cell>
          <cell r="J1972" t="str">
            <v/>
          </cell>
          <cell r="M1972" t="str">
            <v>31-LK41 Khu Đô Thị Vân Canh, Xã Vân Canh, Huyện Hoài Đức, HN</v>
          </cell>
          <cell r="N1972">
            <v>60</v>
          </cell>
          <cell r="O1972" t="b">
            <v>0</v>
          </cell>
          <cell r="P1972" t="str">
            <v>C6 HÀ NỘI</v>
          </cell>
          <cell r="Q1972" t="str">
            <v>Miền Bắc</v>
          </cell>
          <cell r="R1972" t="str">
            <v>WIN</v>
          </cell>
        </row>
        <row r="1973">
          <cell r="A1973" t="str">
            <v>WIN-HNI-NTL-4776</v>
          </cell>
          <cell r="B1973" t="str">
            <v>CN HÀ NỘI - CÔNG TY CỔ PHẦN DỊCH VỤ THƯƠNG MẠI TỔNG HỢP WINCOMMERCE</v>
          </cell>
          <cell r="C1973" t="str">
            <v/>
          </cell>
          <cell r="D1973" t="str">
            <v>Thành phố Hà Nội</v>
          </cell>
          <cell r="E1973" t="str">
            <v>Quận Nam Từ Liêm</v>
          </cell>
          <cell r="G1973" t="str">
            <v>HN004</v>
          </cell>
          <cell r="H1973" t="str">
            <v>Hoàng Thanh Huy</v>
          </cell>
          <cell r="I1973" t="str">
            <v>MIENBAC;WIN</v>
          </cell>
          <cell r="J1973" t="str">
            <v/>
          </cell>
          <cell r="M1973" t="str">
            <v>28 Hòe Thị, Phường Phương Canh, Quận Nam Từ Liêm, Hà Nội</v>
          </cell>
          <cell r="N1973">
            <v>60</v>
          </cell>
          <cell r="O1973" t="b">
            <v>0</v>
          </cell>
          <cell r="P1973" t="str">
            <v>C6 HÀ NỘI</v>
          </cell>
          <cell r="Q1973" t="str">
            <v>Miền Bắc</v>
          </cell>
          <cell r="R1973" t="str">
            <v>WIN</v>
          </cell>
        </row>
        <row r="1974">
          <cell r="A1974" t="str">
            <v>WIN-HNI-NTL-4777</v>
          </cell>
          <cell r="B1974" t="str">
            <v>CN HÀ NỘI - CÔNG TY CỔ PHẦN DỊCH VỤ THƯƠNG MẠI TỔNG HỢP WINCOMMERCE</v>
          </cell>
          <cell r="C1974" t="str">
            <v/>
          </cell>
          <cell r="D1974" t="str">
            <v>Thành phố Hà Nội</v>
          </cell>
          <cell r="E1974" t="str">
            <v>Quận Nam Từ Liêm</v>
          </cell>
          <cell r="G1974" t="str">
            <v>HN004</v>
          </cell>
          <cell r="H1974" t="str">
            <v>Hoàng Thanh Huy</v>
          </cell>
          <cell r="I1974" t="str">
            <v>MIENBAC;WIN</v>
          </cell>
          <cell r="J1974" t="str">
            <v/>
          </cell>
          <cell r="M1974" t="str">
            <v>79 Ngọc Đại, Phường Đại Mỗ, Quận Nam Từ Liêm, Hà Nôi</v>
          </cell>
          <cell r="N1974">
            <v>60</v>
          </cell>
          <cell r="O1974" t="b">
            <v>0</v>
          </cell>
          <cell r="P1974" t="str">
            <v>C6 HÀ NỘI</v>
          </cell>
          <cell r="Q1974" t="str">
            <v>Miền Bắc</v>
          </cell>
          <cell r="R1974" t="str">
            <v>WIN</v>
          </cell>
        </row>
        <row r="1975">
          <cell r="A1975" t="str">
            <v>WIN-HNI-BTL-4781</v>
          </cell>
          <cell r="B1975" t="str">
            <v>CN HÀ NỘI - CÔNG TY CỔ PHẦN DỊCH VỤ THƯƠNG MẠI TỔNG HỢP WINCOMMERCE</v>
          </cell>
          <cell r="C1975" t="str">
            <v/>
          </cell>
          <cell r="D1975" t="str">
            <v>Thành phố Hà Nội</v>
          </cell>
          <cell r="E1975" t="str">
            <v>Quận Bắc Từ Liêm</v>
          </cell>
          <cell r="G1975" t="str">
            <v>HN004</v>
          </cell>
          <cell r="H1975" t="str">
            <v>Hoàng Thanh Huy</v>
          </cell>
          <cell r="I1975" t="str">
            <v>MIENBAC;WIN</v>
          </cell>
          <cell r="J1975" t="str">
            <v/>
          </cell>
          <cell r="M1975" t="str">
            <v>314 Trần Cung, Phường Cổ Nhuế 1, Quận Bắc Từ Liêm, Hà Nội</v>
          </cell>
          <cell r="N1975">
            <v>60</v>
          </cell>
          <cell r="O1975" t="b">
            <v>0</v>
          </cell>
          <cell r="P1975" t="str">
            <v>C6 HÀ NỘI</v>
          </cell>
          <cell r="Q1975" t="str">
            <v>Miền Bắc</v>
          </cell>
          <cell r="R1975" t="str">
            <v>WIN</v>
          </cell>
        </row>
        <row r="1976">
          <cell r="A1976" t="str">
            <v>WIN-HNI-HBT-4799</v>
          </cell>
          <cell r="B1976" t="str">
            <v>CN HÀ NỘI - CÔNG TY CỔ PHẦN DỊCH VỤ THƯƠNG MẠI TỔNG HỢP WINCOMMERCE</v>
          </cell>
          <cell r="C1976" t="str">
            <v/>
          </cell>
          <cell r="D1976" t="str">
            <v>Thành phố Hà Nội</v>
          </cell>
          <cell r="E1976" t="str">
            <v>Quận Hai Bà Trưng</v>
          </cell>
          <cell r="G1976" t="str">
            <v>HN003</v>
          </cell>
          <cell r="H1976" t="str">
            <v>Nguyễn Văn Thạch</v>
          </cell>
          <cell r="I1976" t="str">
            <v>MIENBAC;WIN</v>
          </cell>
          <cell r="J1976" t="str">
            <v/>
          </cell>
          <cell r="M1976" t="str">
            <v>Tầng 1 Tòa nhà Kinh Đô, số 93 Lò Đúc, phường Phạm Đình Hổ, quận Hai Bà Trưng, HN</v>
          </cell>
          <cell r="N1976">
            <v>60</v>
          </cell>
          <cell r="O1976" t="b">
            <v>0</v>
          </cell>
          <cell r="P1976" t="str">
            <v>C6 HÀ NỘI</v>
          </cell>
          <cell r="Q1976" t="str">
            <v>Miền Bắc</v>
          </cell>
          <cell r="R1976" t="str">
            <v>WIN</v>
          </cell>
        </row>
        <row r="1977">
          <cell r="A1977" t="str">
            <v>WIN-HNI-LBN-4800</v>
          </cell>
          <cell r="B1977" t="str">
            <v>CN HÀ NỘI - CÔNG TY CỔ PHẦN DỊCH VỤ THƯƠNG MẠI TỔNG HỢP WINCOMMERCE</v>
          </cell>
          <cell r="C1977" t="str">
            <v/>
          </cell>
          <cell r="D1977" t="str">
            <v>Thành phố Hà Nội</v>
          </cell>
          <cell r="E1977" t="str">
            <v>Quận Long Biên</v>
          </cell>
          <cell r="G1977" t="str">
            <v>HN003</v>
          </cell>
          <cell r="H1977" t="str">
            <v>Nguyễn Văn Thạch</v>
          </cell>
          <cell r="I1977" t="str">
            <v>MIENBAC;WIN</v>
          </cell>
          <cell r="J1977" t="str">
            <v/>
          </cell>
          <cell r="M1977" t="str">
            <v>344 Ngọc Thụy, Phường Ngọc Thụy, Quận Long Biên, HN</v>
          </cell>
          <cell r="N1977">
            <v>60</v>
          </cell>
          <cell r="O1977" t="b">
            <v>0</v>
          </cell>
          <cell r="P1977" t="str">
            <v>C6 HÀ NỘI</v>
          </cell>
          <cell r="Q1977" t="str">
            <v>Miền Bắc</v>
          </cell>
          <cell r="R1977" t="str">
            <v>WIN</v>
          </cell>
        </row>
        <row r="1978">
          <cell r="A1978" t="str">
            <v>WIN-HNI-GLM-4801</v>
          </cell>
          <cell r="B1978" t="str">
            <v>CN HÀ NỘI - CÔNG TY CỔ PHẦN DỊCH VỤ THƯƠNG MẠI TỔNG HỢP WINCOMMERCE</v>
          </cell>
          <cell r="C1978" t="str">
            <v/>
          </cell>
          <cell r="D1978" t="str">
            <v>Thành phố Hà Nội</v>
          </cell>
          <cell r="E1978" t="str">
            <v>Huyện Gia Lâm</v>
          </cell>
          <cell r="G1978" t="str">
            <v>HN008</v>
          </cell>
          <cell r="H1978" t="str">
            <v>Nguyễn Minh Sơn</v>
          </cell>
          <cell r="I1978" t="str">
            <v>MIENBAC;WIN</v>
          </cell>
          <cell r="J1978" t="str">
            <v/>
          </cell>
          <cell r="M1978" t="str">
            <v>Số 2 ngõ 239 đường Trâu Quỳ, TDP An Đào, thị trấn Trâu Quỳ, huyện Gia Lâm, Hà Nội</v>
          </cell>
          <cell r="N1978">
            <v>60</v>
          </cell>
          <cell r="O1978" t="b">
            <v>0</v>
          </cell>
          <cell r="P1978" t="str">
            <v>C6 HÀ NỘI</v>
          </cell>
          <cell r="Q1978" t="str">
            <v>Miền Bắc</v>
          </cell>
          <cell r="R1978" t="str">
            <v>WIN</v>
          </cell>
        </row>
        <row r="1979">
          <cell r="A1979" t="str">
            <v>WIN-HNI-HBT-4810</v>
          </cell>
          <cell r="B1979" t="str">
            <v>CN HÀ NỘI - CÔNG TY CỔ PHẦN DỊCH VỤ THƯƠNG MẠI TỔNG HỢP WINCOMMERCE</v>
          </cell>
          <cell r="C1979" t="str">
            <v/>
          </cell>
          <cell r="D1979" t="str">
            <v>Thành phố Hà Nội</v>
          </cell>
          <cell r="E1979" t="str">
            <v>Quận Hai Bà Trưng</v>
          </cell>
          <cell r="G1979" t="str">
            <v>HN003</v>
          </cell>
          <cell r="H1979" t="str">
            <v>Nguyễn Văn Thạch</v>
          </cell>
          <cell r="I1979" t="str">
            <v>MIENBAC;WIN</v>
          </cell>
          <cell r="J1979" t="str">
            <v/>
          </cell>
          <cell r="M1979" t="str">
            <v>106 Nguyễn Hiền, phường Bách Khoa, quận Hai Bà Trưng, HN</v>
          </cell>
          <cell r="N1979">
            <v>60</v>
          </cell>
          <cell r="O1979" t="b">
            <v>0</v>
          </cell>
          <cell r="P1979" t="str">
            <v>C6 HÀ NỘI</v>
          </cell>
          <cell r="Q1979" t="str">
            <v>Miền Bắc</v>
          </cell>
          <cell r="R1979" t="str">
            <v>WIN</v>
          </cell>
        </row>
        <row r="1980">
          <cell r="A1980" t="str">
            <v>WIN-HNI-BTL-4816</v>
          </cell>
          <cell r="B1980" t="str">
            <v>CN HÀ NỘI - CÔNG TY CỔ PHẦN DỊCH VỤ THƯƠNG MẠI TỔNG HỢP WINCOMMERCE</v>
          </cell>
          <cell r="C1980" t="str">
            <v/>
          </cell>
          <cell r="D1980" t="str">
            <v>Thành phố Hà Nội</v>
          </cell>
          <cell r="E1980" t="str">
            <v>Quận Bắc Từ Liêm</v>
          </cell>
          <cell r="G1980" t="str">
            <v>HN004</v>
          </cell>
          <cell r="H1980" t="str">
            <v>Hoàng Thanh Huy</v>
          </cell>
          <cell r="I1980" t="str">
            <v>MIENBAC;WIN</v>
          </cell>
          <cell r="J1980" t="str">
            <v/>
          </cell>
          <cell r="M1980" t="str">
            <v>Lô 04, Tầng 1, nhà chung cư số CT1, 
phường Cổ Nhuế 2, quận Bắc Từ Liêm, HN</v>
          </cell>
          <cell r="N1980">
            <v>60</v>
          </cell>
          <cell r="O1980" t="b">
            <v>0</v>
          </cell>
          <cell r="P1980" t="str">
            <v>C6 HÀ NỘI</v>
          </cell>
          <cell r="Q1980" t="str">
            <v>Miền Bắc</v>
          </cell>
          <cell r="R1980" t="str">
            <v>WIN</v>
          </cell>
        </row>
        <row r="1981">
          <cell r="A1981" t="str">
            <v>WIN-HNI-SSN-4826</v>
          </cell>
          <cell r="B1981" t="str">
            <v>CN HÀ NỘI - CÔNG TY CỔ PHẦN DỊCH VỤ THƯƠNG MẠI TỔNG HỢP WINCOMMERCE</v>
          </cell>
          <cell r="C1981" t="str">
            <v/>
          </cell>
          <cell r="D1981" t="str">
            <v>Thành phố Hà Nội</v>
          </cell>
          <cell r="E1981" t="str">
            <v>Huyện Sóc Sơn</v>
          </cell>
          <cell r="G1981" t="str">
            <v>HN004</v>
          </cell>
          <cell r="H1981" t="str">
            <v>Hoàng Thanh Huy</v>
          </cell>
          <cell r="I1981" t="str">
            <v>MIENBAC; WIN</v>
          </cell>
          <cell r="J1981" t="str">
            <v/>
          </cell>
          <cell r="M1981" t="str">
            <v>98 Miếu Thờ, Xã Tiên Dược, Huyện Sóc Sơn, Hà Nội</v>
          </cell>
          <cell r="N1981">
            <v>60</v>
          </cell>
          <cell r="O1981" t="b">
            <v>0</v>
          </cell>
          <cell r="P1981" t="str">
            <v>C6 HÀ NỘI</v>
          </cell>
          <cell r="Q1981" t="str">
            <v>Miền Bắc</v>
          </cell>
          <cell r="R1981" t="str">
            <v>WIN</v>
          </cell>
        </row>
        <row r="1982">
          <cell r="A1982" t="str">
            <v>WIN-HNI-SSN-4831</v>
          </cell>
          <cell r="B1982" t="str">
            <v>CN HÀ NỘI - CÔNG TY CỔ PHẦN DỊCH VỤ THƯƠNG MẠI TỔNG HỢP WINCOMMERCE</v>
          </cell>
          <cell r="C1982" t="str">
            <v/>
          </cell>
          <cell r="D1982" t="str">
            <v>Thành phố Hà Nội</v>
          </cell>
          <cell r="E1982" t="str">
            <v>Huyện Sóc Sơn</v>
          </cell>
          <cell r="G1982" t="str">
            <v>HN003</v>
          </cell>
          <cell r="H1982" t="str">
            <v>Nguyễn Văn Thạch</v>
          </cell>
          <cell r="I1982" t="str">
            <v>MIENBAC; WIN</v>
          </cell>
          <cell r="J1982" t="str">
            <v/>
          </cell>
          <cell r="M1982" t="str">
            <v>B12 Chợ Phú Cường, Xã Phú Cường, Huyện Sóc Sơn, Hà Nội</v>
          </cell>
          <cell r="N1982">
            <v>60</v>
          </cell>
          <cell r="O1982" t="b">
            <v>0</v>
          </cell>
          <cell r="P1982" t="str">
            <v>C6 HÀ NỘI</v>
          </cell>
          <cell r="Q1982" t="str">
            <v>Miền Bắc</v>
          </cell>
          <cell r="R1982" t="str">
            <v>WIN</v>
          </cell>
        </row>
        <row r="1983">
          <cell r="A1983" t="str">
            <v>WIN-HNI-MLH-4832</v>
          </cell>
          <cell r="B1983" t="str">
            <v>CN HÀ NỘI - wincommerce</v>
          </cell>
          <cell r="C1983" t="str">
            <v/>
          </cell>
          <cell r="D1983" t="str">
            <v>Thành phố Hà Nội</v>
          </cell>
          <cell r="E1983" t="str">
            <v>Huyện Mê Linh</v>
          </cell>
          <cell r="G1983" t="str">
            <v>HN004</v>
          </cell>
          <cell r="H1983" t="str">
            <v>Hoàng Thanh Huy</v>
          </cell>
          <cell r="I1983" t="str">
            <v>MIENBAC;WIN</v>
          </cell>
          <cell r="J1983" t="str">
            <v/>
          </cell>
          <cell r="M1983" t="str">
            <v>Khu 10 Chợ Phố Hạ, Xã Mê Linh, Huyện Mê Linh, Hà Nội</v>
          </cell>
          <cell r="N1983">
            <v>60</v>
          </cell>
          <cell r="O1983" t="b">
            <v>0</v>
          </cell>
          <cell r="P1983" t="str">
            <v>C6 HÀ NỘI</v>
          </cell>
          <cell r="Q1983" t="str">
            <v>Miền Bắc</v>
          </cell>
          <cell r="R1983" t="str">
            <v>WIN</v>
          </cell>
        </row>
        <row r="1984">
          <cell r="A1984" t="str">
            <v>WIN-HNI-HDG-4863</v>
          </cell>
          <cell r="B1984" t="str">
            <v>CN HÀ NỘI - wincommerce</v>
          </cell>
          <cell r="C1984" t="str">
            <v/>
          </cell>
          <cell r="D1984" t="str">
            <v>Thành phố Hà Nội</v>
          </cell>
          <cell r="E1984" t="str">
            <v>Quận Hà Đông</v>
          </cell>
          <cell r="G1984" t="str">
            <v>HN004</v>
          </cell>
          <cell r="H1984" t="str">
            <v>Hoàng Thanh Huy</v>
          </cell>
          <cell r="I1984" t="str">
            <v>MIENBAC;WIN</v>
          </cell>
          <cell r="J1984" t="str">
            <v/>
          </cell>
          <cell r="M1984" t="str">
            <v>Khu A - Khu đất dịch vụ Do Lộ, Yên Nghĩa, Hà Đông, Hà Nội</v>
          </cell>
          <cell r="N1984">
            <v>60</v>
          </cell>
          <cell r="O1984" t="b">
            <v>0</v>
          </cell>
          <cell r="P1984" t="str">
            <v>C6 HÀ NỘI</v>
          </cell>
          <cell r="Q1984" t="str">
            <v>Miền Bắc</v>
          </cell>
          <cell r="R1984" t="str">
            <v>WIN</v>
          </cell>
        </row>
        <row r="1985">
          <cell r="A1985" t="str">
            <v>WIN-HNI-GLM-4864</v>
          </cell>
          <cell r="B1985" t="str">
            <v>CN HÀ NỘI - CÔNG TY CỔ PHẦN DỊCH VỤ THƯƠNG MẠI TỔNG HỢP WINCOMMERCE</v>
          </cell>
          <cell r="C1985" t="str">
            <v/>
          </cell>
          <cell r="D1985" t="str">
            <v>Thành phố Hà Nội</v>
          </cell>
          <cell r="E1985" t="str">
            <v>Huyện Gia Lâm</v>
          </cell>
          <cell r="G1985" t="str">
            <v>HN003</v>
          </cell>
          <cell r="H1985" t="str">
            <v>Nguyễn Văn Thạch</v>
          </cell>
          <cell r="I1985" t="str">
            <v>MIENBAC;WIN</v>
          </cell>
          <cell r="J1985" t="str">
            <v/>
          </cell>
          <cell r="M1985" t="str">
            <v>138 Thị trân văn giang</v>
          </cell>
          <cell r="N1985">
            <v>60</v>
          </cell>
          <cell r="O1985" t="b">
            <v>0</v>
          </cell>
          <cell r="P1985" t="str">
            <v>C6 HÀ NỘI</v>
          </cell>
          <cell r="Q1985" t="str">
            <v>Miền Bắc</v>
          </cell>
          <cell r="R1985" t="str">
            <v>WIN</v>
          </cell>
        </row>
        <row r="1986">
          <cell r="A1986" t="str">
            <v>WIN-HNI-DDA-4870</v>
          </cell>
          <cell r="B1986" t="str">
            <v>CN HÀ NỘI - CÔNG TY CỔ PHẦN DỊCH VỤ THƯƠNG MẠI TỔNG HỢP WINCOMMERCE</v>
          </cell>
          <cell r="C1986" t="str">
            <v/>
          </cell>
          <cell r="D1986" t="str">
            <v>Thành phố Hà Nội</v>
          </cell>
          <cell r="E1986" t="str">
            <v>Quận Đống Đa</v>
          </cell>
          <cell r="G1986" t="str">
            <v>HN003</v>
          </cell>
          <cell r="H1986" t="str">
            <v>Nguyễn Văn Thạch</v>
          </cell>
          <cell r="I1986" t="str">
            <v>MIENBAC;WIN</v>
          </cell>
          <cell r="J1986" t="str">
            <v/>
          </cell>
          <cell r="M1986" t="str">
            <v>14 Trần Quý Cáp, Phường Văn Miếu, Quận Đống Đa, HN</v>
          </cell>
          <cell r="N1986">
            <v>60</v>
          </cell>
          <cell r="O1986" t="b">
            <v>0</v>
          </cell>
          <cell r="P1986" t="str">
            <v>C6 HÀ NỘI</v>
          </cell>
          <cell r="Q1986" t="str">
            <v>Miền Bắc</v>
          </cell>
          <cell r="R1986" t="str">
            <v>WIN</v>
          </cell>
        </row>
        <row r="1987">
          <cell r="A1987" t="str">
            <v>WIN-HNI-TTI-4878</v>
          </cell>
          <cell r="B1987" t="str">
            <v>CN HÀ NỘI - CÔNG TY CỔ PHẦN DỊCH VỤ THƯƠNG MẠI TỔNG HỢP WINCOMMERCE</v>
          </cell>
          <cell r="C1987" t="str">
            <v/>
          </cell>
          <cell r="D1987" t="str">
            <v>Thành phố Hà Nội</v>
          </cell>
          <cell r="E1987" t="str">
            <v>Huyện Thanh Trì</v>
          </cell>
          <cell r="G1987" t="str">
            <v>HN008</v>
          </cell>
          <cell r="H1987" t="str">
            <v>Nguyễn Minh Sơn</v>
          </cell>
          <cell r="I1987" t="str">
            <v>MIENBAC;WIN</v>
          </cell>
          <cell r="J1987" t="str">
            <v/>
          </cell>
          <cell r="M1987" t="str">
            <v>Xã Ngũ Hiệp, Huyện Thanh Trì, HN</v>
          </cell>
          <cell r="N1987">
            <v>60</v>
          </cell>
          <cell r="O1987" t="b">
            <v>0</v>
          </cell>
          <cell r="P1987" t="str">
            <v>C6 HÀ NỘI</v>
          </cell>
          <cell r="Q1987" t="str">
            <v>Miền Bắc</v>
          </cell>
          <cell r="R1987" t="str">
            <v>WIN</v>
          </cell>
        </row>
        <row r="1988">
          <cell r="A1988" t="str">
            <v>WIN-HNI-GLM-4880</v>
          </cell>
          <cell r="B1988" t="str">
            <v>CN HÀ NỘI - CÔNG TY CỔ PHẦN DỊCH VỤ THƯƠNG MẠI TỔNG HỢP WINCOMMERCE</v>
          </cell>
          <cell r="C1988" t="str">
            <v/>
          </cell>
          <cell r="D1988" t="str">
            <v>Thành phố Hà Nội</v>
          </cell>
          <cell r="E1988" t="str">
            <v>Huyện Gia Lâm</v>
          </cell>
          <cell r="G1988" t="str">
            <v>HN003</v>
          </cell>
          <cell r="H1988" t="str">
            <v>Nguyễn Văn Thạch</v>
          </cell>
          <cell r="I1988" t="str">
            <v>MIENBAC;WIN</v>
          </cell>
          <cell r="J1988" t="str">
            <v/>
          </cell>
          <cell r="M1988" t="str">
            <v>Thôn bên  363 thị trân văn giang</v>
          </cell>
          <cell r="N1988">
            <v>60</v>
          </cell>
          <cell r="O1988" t="b">
            <v>0</v>
          </cell>
          <cell r="P1988" t="str">
            <v>C6 HÀ NỘI</v>
          </cell>
          <cell r="Q1988" t="str">
            <v>Miền Bắc</v>
          </cell>
          <cell r="R1988" t="str">
            <v>WIN</v>
          </cell>
        </row>
        <row r="1989">
          <cell r="A1989" t="str">
            <v>WIN-HNI-PTO-4887</v>
          </cell>
          <cell r="B1989" t="str">
            <v>CN HÀ NỘI - CÔNG TY CỔ PHẦN DỊCH VỤ THƯƠNG MẠI TỔNG HỢP WINCOMMERCE</v>
          </cell>
          <cell r="C1989" t="str">
            <v/>
          </cell>
          <cell r="D1989" t="str">
            <v>Thành phố Hà Nội</v>
          </cell>
          <cell r="E1989" t="str">
            <v>Huyện Phúc Thọ</v>
          </cell>
          <cell r="G1989" t="str">
            <v>HN008</v>
          </cell>
          <cell r="H1989" t="str">
            <v>Nguyễn Minh Sơn</v>
          </cell>
          <cell r="I1989" t="str">
            <v>MIENBAC;WIN</v>
          </cell>
          <cell r="J1989" t="str">
            <v/>
          </cell>
          <cell r="M1989" t="str">
            <v>Cụm 6 Thị trấn Phúc Thọ, Huyện Phúc Thọ, HN</v>
          </cell>
          <cell r="N1989">
            <v>60</v>
          </cell>
          <cell r="O1989" t="b">
            <v>0</v>
          </cell>
          <cell r="P1989" t="str">
            <v>C6 HÀ NỘI</v>
          </cell>
          <cell r="Q1989" t="str">
            <v>Miền Bắc</v>
          </cell>
          <cell r="R1989" t="str">
            <v>WIN</v>
          </cell>
        </row>
        <row r="1990">
          <cell r="A1990" t="str">
            <v>WIN-HNI-LBN-4912</v>
          </cell>
          <cell r="B1990" t="str">
            <v>CN HÀ NỘI - CÔNG TY CỔ PHẦN DỊCH VỤ THƯƠNG MẠI TỔNG HỢP WINCOMMERCE</v>
          </cell>
          <cell r="C1990" t="str">
            <v/>
          </cell>
          <cell r="D1990" t="str">
            <v>Thành phố Hà Nội</v>
          </cell>
          <cell r="E1990" t="str">
            <v>Quận Long Biên</v>
          </cell>
          <cell r="G1990" t="str">
            <v>HN003</v>
          </cell>
          <cell r="H1990" t="str">
            <v>Nguyễn Văn Thạch</v>
          </cell>
          <cell r="I1990" t="str">
            <v>MIENBAC;WIN</v>
          </cell>
          <cell r="J1990" t="str">
            <v/>
          </cell>
          <cell r="M1990" t="str">
            <v>186 và 188 Tư Đình, Phường Long Biên, Quận Long Biên, Hà Nội</v>
          </cell>
          <cell r="N1990">
            <v>60</v>
          </cell>
          <cell r="O1990" t="b">
            <v>0</v>
          </cell>
          <cell r="P1990" t="str">
            <v>C6 HÀ NỘI</v>
          </cell>
          <cell r="Q1990" t="str">
            <v>Miền Bắc</v>
          </cell>
          <cell r="R1990" t="str">
            <v>WIN</v>
          </cell>
        </row>
        <row r="1991">
          <cell r="A1991" t="str">
            <v>WIN-HNI-HMI-4918</v>
          </cell>
          <cell r="B1991" t="str">
            <v>CN HÀ NỘI - CÔNG TY CỔ PHẦN DỊCH VỤ THƯƠNG MẠI TỔNG HỢP WINCOMMERCE</v>
          </cell>
          <cell r="C1991" t="str">
            <v/>
          </cell>
          <cell r="D1991" t="str">
            <v>Thành phố Hà Nội</v>
          </cell>
          <cell r="E1991" t="str">
            <v>Quận Hoàng Mai</v>
          </cell>
          <cell r="G1991" t="str">
            <v>HN003</v>
          </cell>
          <cell r="H1991" t="str">
            <v>Nguyễn Văn Thạch</v>
          </cell>
          <cell r="I1991" t="str">
            <v>MIENBAC;WIN</v>
          </cell>
          <cell r="J1991" t="str">
            <v/>
          </cell>
          <cell r="M1991" t="str">
            <v>SH6B+SH7B, Tầng 1 Tòa nhà HH3, Số 32 Phố Đại Từ, Phường Đại Kim, Quận Hoàng Mai, HN</v>
          </cell>
          <cell r="N1991">
            <v>60</v>
          </cell>
          <cell r="O1991" t="b">
            <v>0</v>
          </cell>
          <cell r="P1991" t="str">
            <v>C6 HÀ NỘI</v>
          </cell>
          <cell r="Q1991" t="str">
            <v>Miền Bắc</v>
          </cell>
          <cell r="R1991" t="str">
            <v>WIN</v>
          </cell>
        </row>
        <row r="1992">
          <cell r="A1992" t="str">
            <v>WIN-HNI-HDC-4924</v>
          </cell>
          <cell r="B1992" t="str">
            <v>CN HÀ NỘI - wincommerce</v>
          </cell>
          <cell r="C1992" t="str">
            <v/>
          </cell>
          <cell r="D1992" t="str">
            <v>Thành phố Hà Nội</v>
          </cell>
          <cell r="E1992" t="str">
            <v>Huyện Hoài Đức</v>
          </cell>
          <cell r="G1992" t="str">
            <v>HN004</v>
          </cell>
          <cell r="H1992" t="str">
            <v>Hoàng Thanh Huy</v>
          </cell>
          <cell r="I1992" t="str">
            <v>MIENBAC;WIN</v>
          </cell>
          <cell r="J1992" t="str">
            <v/>
          </cell>
          <cell r="M1992" t="str">
            <v>Xóm Dền, Xã Di Trạch, Huyện Hoài Đức, HN</v>
          </cell>
          <cell r="N1992">
            <v>60</v>
          </cell>
          <cell r="O1992" t="b">
            <v>0</v>
          </cell>
          <cell r="P1992" t="str">
            <v>C6 HÀ NỘI</v>
          </cell>
          <cell r="Q1992" t="str">
            <v>Miền Bắc</v>
          </cell>
          <cell r="R1992" t="str">
            <v>WIN</v>
          </cell>
        </row>
        <row r="1993">
          <cell r="A1993" t="str">
            <v>WIN-HNI-MLH-4927</v>
          </cell>
          <cell r="B1993" t="str">
            <v>CN HÀ NỘI - wincommerce</v>
          </cell>
          <cell r="C1993" t="str">
            <v/>
          </cell>
          <cell r="D1993" t="str">
            <v>Thành phố Hà Nội</v>
          </cell>
          <cell r="E1993" t="str">
            <v>Huyện Mê Linh</v>
          </cell>
          <cell r="G1993" t="str">
            <v>HN008</v>
          </cell>
          <cell r="H1993" t="str">
            <v>Nguyễn Minh Sơn</v>
          </cell>
          <cell r="I1993" t="str">
            <v>MIENBAC;WIN</v>
          </cell>
          <cell r="J1993" t="str">
            <v/>
          </cell>
          <cell r="M1993" t="str">
            <v>Khu 10 Thôn Thường Lệ, Xã Đại Thịnh, Huyện Mê Linh, HN</v>
          </cell>
          <cell r="N1993">
            <v>60</v>
          </cell>
          <cell r="O1993" t="b">
            <v>0</v>
          </cell>
          <cell r="P1993" t="str">
            <v>C6 HÀ NỘI</v>
          </cell>
          <cell r="Q1993" t="str">
            <v>Miền Bắc</v>
          </cell>
          <cell r="R1993" t="str">
            <v>WIN</v>
          </cell>
        </row>
        <row r="1994">
          <cell r="A1994" t="str">
            <v>WIN-HNI-LBN-4959</v>
          </cell>
          <cell r="B1994" t="str">
            <v>CN HÀ NỘI - CÔNG TY CỔ PHẦN DỊCH VỤ THƯƠNG MẠI TỔNG HỢP WINCOMMERCE</v>
          </cell>
          <cell r="C1994" t="str">
            <v/>
          </cell>
          <cell r="D1994" t="str">
            <v>Thành phố Hà Nội</v>
          </cell>
          <cell r="E1994" t="str">
            <v>Quận Long Biên</v>
          </cell>
          <cell r="G1994" t="str">
            <v>HN003</v>
          </cell>
          <cell r="H1994" t="str">
            <v>Nguyễn Văn Thạch</v>
          </cell>
          <cell r="I1994" t="str">
            <v>MIENBAC;WIN</v>
          </cell>
          <cell r="J1994" t="str">
            <v/>
          </cell>
          <cell r="M1994" t="str">
            <v>Kiot 03 - Tầng 01, chung cư CT4, KĐTM Thạch Bàn, Phường Thạch Bàn, Quận Long Biên, Hà Nội</v>
          </cell>
          <cell r="N1994">
            <v>60</v>
          </cell>
          <cell r="O1994" t="b">
            <v>0</v>
          </cell>
          <cell r="P1994" t="str">
            <v>C6 HÀ NỘI</v>
          </cell>
          <cell r="Q1994" t="str">
            <v>Miền Bắc</v>
          </cell>
          <cell r="R1994" t="str">
            <v>WIN</v>
          </cell>
        </row>
        <row r="1995">
          <cell r="A1995" t="str">
            <v>WIN-HNI-TXN-4967</v>
          </cell>
          <cell r="B1995" t="str">
            <v>CN HÀ NỘI - CÔNG TY CỔ PHẦN DỊCH VỤ THƯƠNG MẠI TỔNG HỢP WINCOMMERCE</v>
          </cell>
          <cell r="C1995" t="str">
            <v/>
          </cell>
          <cell r="D1995" t="str">
            <v>Thành phố Hà Nội</v>
          </cell>
          <cell r="E1995" t="str">
            <v>Quận Thanh Xuân</v>
          </cell>
          <cell r="G1995" t="str">
            <v>HN008</v>
          </cell>
          <cell r="H1995" t="str">
            <v>Nguyễn Minh Sơn</v>
          </cell>
          <cell r="I1995" t="str">
            <v>MIENBAC;WIN</v>
          </cell>
          <cell r="J1995" t="str">
            <v/>
          </cell>
          <cell r="M1995" t="str">
            <v>Tầng 1, Tòa nhà Golden West, Số 2 Lê Văn Thiêm, Phường Nhân Chính, Quận Thanh Xuân, HN</v>
          </cell>
          <cell r="N1995">
            <v>60</v>
          </cell>
          <cell r="O1995" t="b">
            <v>0</v>
          </cell>
          <cell r="P1995" t="str">
            <v>C6 HÀ NỘI</v>
          </cell>
          <cell r="Q1995" t="str">
            <v>Miền Bắc</v>
          </cell>
          <cell r="R1995" t="str">
            <v>WIN</v>
          </cell>
        </row>
        <row r="1996">
          <cell r="A1996" t="str">
            <v>WIN-HNI-DAH-4968</v>
          </cell>
          <cell r="B1996" t="str">
            <v>CN HÀ NỘI - CÔNG TY CỔ PHẦN DỊCH VỤ THƯƠNG MẠI TỔNG HỢP WINCOMMERCE</v>
          </cell>
          <cell r="C1996" t="str">
            <v/>
          </cell>
          <cell r="D1996" t="str">
            <v>Thành phố Hà Nội</v>
          </cell>
          <cell r="E1996" t="str">
            <v>Huyện Đông Anh</v>
          </cell>
          <cell r="G1996" t="str">
            <v>HN003</v>
          </cell>
          <cell r="H1996" t="str">
            <v>Nguyễn Văn Thạch</v>
          </cell>
          <cell r="I1996" t="str">
            <v>MIENBAC;WIN</v>
          </cell>
          <cell r="J1996" t="str">
            <v/>
          </cell>
          <cell r="M1996" t="str">
            <v>QL3 Phố Lộc Hà, Xã Mai Lâm, Huyện Đông Anh, Hà Nội</v>
          </cell>
          <cell r="N1996">
            <v>60</v>
          </cell>
          <cell r="O1996" t="b">
            <v>0</v>
          </cell>
          <cell r="P1996" t="str">
            <v>C6 HÀ NỘI</v>
          </cell>
          <cell r="Q1996" t="str">
            <v>Miền Bắc</v>
          </cell>
          <cell r="R1996" t="str">
            <v>WIN</v>
          </cell>
        </row>
        <row r="1997">
          <cell r="A1997" t="str">
            <v>WIN-HNI-SSN-4972</v>
          </cell>
          <cell r="B1997" t="str">
            <v>CN HÀ NỘI - CÔNG TY CỔ PHẦN DỊCH VỤ THƯƠNG MẠI TỔNG HỢP WINCOMMERCE</v>
          </cell>
          <cell r="C1997" t="str">
            <v/>
          </cell>
          <cell r="D1997" t="str">
            <v>Thành phố Hà Nội</v>
          </cell>
          <cell r="E1997" t="str">
            <v>Huyện Sóc Sơn</v>
          </cell>
          <cell r="G1997" t="str">
            <v>HN003</v>
          </cell>
          <cell r="H1997" t="str">
            <v>Nguyễn Văn Thạch</v>
          </cell>
          <cell r="I1997" t="str">
            <v>MIENBAC; WIN</v>
          </cell>
          <cell r="J1997" t="str">
            <v/>
          </cell>
          <cell r="M1997" t="str">
            <v>Ngã Ba Yên Tàng, Thôn Yên Tàng, Xã Bắc Phú, Huyện Sóc Sơn, HN</v>
          </cell>
          <cell r="N1997">
            <v>60</v>
          </cell>
          <cell r="O1997" t="b">
            <v>0</v>
          </cell>
          <cell r="P1997" t="str">
            <v>C6 HÀ NỘI</v>
          </cell>
          <cell r="Q1997" t="str">
            <v>Miền Bắc</v>
          </cell>
          <cell r="R1997" t="str">
            <v>WIN</v>
          </cell>
        </row>
        <row r="1998">
          <cell r="A1998" t="str">
            <v>WIN-HNI-NTL-4983</v>
          </cell>
          <cell r="B1998" t="str">
            <v>CN HÀ NỘI - CÔNG TY CỔ PHẦN DỊCH VỤ THƯƠNG MẠI TỔNG HỢP WINCOMMERCE</v>
          </cell>
          <cell r="C1998" t="str">
            <v/>
          </cell>
          <cell r="D1998" t="str">
            <v>Thành phố Hà Nội</v>
          </cell>
          <cell r="E1998" t="str">
            <v>Quận Nam Từ Liêm</v>
          </cell>
          <cell r="G1998" t="str">
            <v>HN004</v>
          </cell>
          <cell r="H1998" t="str">
            <v>Hoàng Thanh Huy</v>
          </cell>
          <cell r="I1998" t="str">
            <v>MIENBAC;WIN</v>
          </cell>
          <cell r="J1998" t="str">
            <v/>
          </cell>
          <cell r="M1998" t="str">
            <v>LK11-Lô 6, Dự án nhà ở Phùng Khoang, Phường Trung Văn, Quận Nam Từ Liêm, Hà Nội</v>
          </cell>
          <cell r="N1998">
            <v>60</v>
          </cell>
          <cell r="O1998" t="b">
            <v>0</v>
          </cell>
          <cell r="P1998" t="str">
            <v>C6 HÀ NỘI</v>
          </cell>
          <cell r="Q1998" t="str">
            <v>Miền Bắc</v>
          </cell>
          <cell r="R1998" t="str">
            <v>WIN</v>
          </cell>
        </row>
        <row r="1999">
          <cell r="A1999" t="str">
            <v>WIN-HNI-DAH-4986</v>
          </cell>
          <cell r="B1999" t="str">
            <v>CN HÀ NỘI - CÔNG TY CỔ PHẦN DỊCH VỤ THƯƠNG MẠI TỔNG HỢP WINCOMMERCE</v>
          </cell>
          <cell r="C1999" t="str">
            <v/>
          </cell>
          <cell r="D1999" t="str">
            <v>Thành phố Hà Nội</v>
          </cell>
          <cell r="E1999" t="str">
            <v>Huyện Đông Anh</v>
          </cell>
          <cell r="G1999" t="str">
            <v>HN003</v>
          </cell>
          <cell r="H1999" t="str">
            <v>Nguyễn Văn Thạch</v>
          </cell>
          <cell r="I1999" t="str">
            <v>MIENBAC;WIN</v>
          </cell>
          <cell r="J1999" t="str">
            <v/>
          </cell>
          <cell r="M1999" t="str">
            <v>Thôn Đìa, Xã Nam Hồng, Huyện Đông Anh, Hà Nội</v>
          </cell>
          <cell r="N1999">
            <v>60</v>
          </cell>
          <cell r="O1999" t="b">
            <v>0</v>
          </cell>
          <cell r="P1999" t="str">
            <v>C6 HÀ NỘI</v>
          </cell>
          <cell r="Q1999" t="str">
            <v>Miền Bắc</v>
          </cell>
          <cell r="R1999" t="str">
            <v>WIN</v>
          </cell>
        </row>
        <row r="2000">
          <cell r="A2000" t="str">
            <v>WIN-HNI-TTN-5008</v>
          </cell>
          <cell r="B2000" t="str">
            <v>CN HÀ NỘI - CÔNG TY CỔ PHẦN DỊCH VỤ THƯƠNG MẠI TỔNG HỢP WINCOMMERCE</v>
          </cell>
          <cell r="C2000" t="str">
            <v/>
          </cell>
          <cell r="D2000" t="str">
            <v>Thành phố Hà Nội</v>
          </cell>
          <cell r="E2000" t="str">
            <v>Huyện Thường Tín</v>
          </cell>
          <cell r="G2000" t="str">
            <v>HN008</v>
          </cell>
          <cell r="H2000" t="str">
            <v>Nguyễn Minh Sơn</v>
          </cell>
          <cell r="I2000" t="str">
            <v>MIENBAC;WIN</v>
          </cell>
          <cell r="J2000" t="str">
            <v/>
          </cell>
          <cell r="M2000" t="str">
            <v>Thôn Quất Động, Xã Quất Động, Huyện Thường Tín, HN</v>
          </cell>
          <cell r="N2000">
            <v>60</v>
          </cell>
          <cell r="O2000" t="b">
            <v>0</v>
          </cell>
          <cell r="P2000" t="str">
            <v>C6 HÀ NỘI</v>
          </cell>
          <cell r="Q2000" t="str">
            <v>Miền Bắc</v>
          </cell>
          <cell r="R2000" t="str">
            <v>WIN</v>
          </cell>
        </row>
        <row r="2001">
          <cell r="A2001" t="str">
            <v>WIN-HNI-HDG-5020</v>
          </cell>
          <cell r="B2001" t="str">
            <v>CN HÀ NỘI - CÔNG TY CỔ PHẦN DỊCH VỤ THƯƠNG MẠI TỔNG HỢP WINCOMMERCE</v>
          </cell>
          <cell r="C2001" t="str">
            <v/>
          </cell>
          <cell r="D2001" t="str">
            <v>Thành phố Hà Nội</v>
          </cell>
          <cell r="E2001" t="str">
            <v>Quận Hà Đông</v>
          </cell>
          <cell r="G2001" t="str">
            <v>HN004</v>
          </cell>
          <cell r="H2001" t="str">
            <v>Hoàng Thanh Huy</v>
          </cell>
          <cell r="I2001" t="str">
            <v>MIENBAC;WIN</v>
          </cell>
          <cell r="J2001" t="str">
            <v/>
          </cell>
          <cell r="M2001" t="str">
            <v>Số 38 Khu Tái Định Cư Ngô Thì Nhậm, Đường Phan Đình Giót, Phường La Khê, Quận Hà Đông, HN</v>
          </cell>
          <cell r="N2001">
            <v>60</v>
          </cell>
          <cell r="O2001" t="b">
            <v>0</v>
          </cell>
          <cell r="P2001" t="str">
            <v>C6 HÀ NỘI</v>
          </cell>
          <cell r="Q2001" t="str">
            <v>Miền Bắc</v>
          </cell>
          <cell r="R2001" t="str">
            <v>WIN</v>
          </cell>
        </row>
        <row r="2002">
          <cell r="A2002" t="str">
            <v>WIN-HNI-TTT-5045</v>
          </cell>
          <cell r="B2002" t="str">
            <v>CN HÀ NỘI - CÔNG TY CỔ PHẦN DỊCH VỤ THƯƠNG MẠI TỔNG HỢP WINCOMMERCE</v>
          </cell>
          <cell r="C2002" t="str">
            <v/>
          </cell>
          <cell r="D2002" t="str">
            <v>Thành phố Hà Nội</v>
          </cell>
          <cell r="E2002" t="str">
            <v>Huyện Thạch Thất</v>
          </cell>
          <cell r="G2002" t="str">
            <v>HN008</v>
          </cell>
          <cell r="H2002" t="str">
            <v>Nguyễn Minh Sơn</v>
          </cell>
          <cell r="I2002" t="str">
            <v>MIENBAC;WIN</v>
          </cell>
          <cell r="J2002" t="str">
            <v/>
          </cell>
          <cell r="M2002" t="str">
            <v>Thôn 9, Xã Phùng Xá, Huyện Thạch Thất, HN</v>
          </cell>
          <cell r="N2002">
            <v>60</v>
          </cell>
          <cell r="O2002" t="b">
            <v>0</v>
          </cell>
          <cell r="P2002" t="str">
            <v>C6 HÀ NỘI</v>
          </cell>
          <cell r="Q2002" t="str">
            <v>Miền Bắc</v>
          </cell>
          <cell r="R2002" t="str">
            <v>WIN</v>
          </cell>
        </row>
        <row r="2003">
          <cell r="A2003" t="str">
            <v>WIN-HNI-NTL-5054</v>
          </cell>
          <cell r="B2003" t="str">
            <v>CN HÀ NỘI - CÔNG TY CỔ PHẦN DỊCH VỤ THƯƠNG MẠI TỔNG HỢP WINCOMMERCE</v>
          </cell>
          <cell r="C2003" t="str">
            <v/>
          </cell>
          <cell r="D2003" t="str">
            <v>Thành phố Hà Nội</v>
          </cell>
          <cell r="E2003" t="str">
            <v>Quận Nam Từ Liêm</v>
          </cell>
          <cell r="G2003" t="str">
            <v>HN004</v>
          </cell>
          <cell r="H2003" t="str">
            <v>Hoàng Thanh Huy</v>
          </cell>
          <cell r="I2003" t="str">
            <v>MIENBAC;WIN</v>
          </cell>
          <cell r="J2003" t="str">
            <v/>
          </cell>
          <cell r="M2003" t="str">
            <v>BT25, Lô TT2, Khu nhà ở C37 BCA, Khu đô thị mới Phùng Khoang, Phường Trung Văn, Quận Nam Từ Liêm, HN</v>
          </cell>
          <cell r="N2003">
            <v>60</v>
          </cell>
          <cell r="O2003" t="b">
            <v>0</v>
          </cell>
          <cell r="P2003" t="str">
            <v>C6 HÀ NỘI</v>
          </cell>
          <cell r="Q2003" t="str">
            <v>Miền Bắc</v>
          </cell>
          <cell r="R2003" t="str">
            <v>WIN</v>
          </cell>
        </row>
        <row r="2004">
          <cell r="A2004" t="str">
            <v>WIN-HNI-HDG-5055</v>
          </cell>
          <cell r="B2004" t="str">
            <v>CN HÀ NỘI - CÔNG TY CỔ PHẦN DỊCH VỤ THƯƠNG MẠI TỔNG HỢP WINCOMMERCE</v>
          </cell>
          <cell r="C2004" t="str">
            <v/>
          </cell>
          <cell r="D2004" t="str">
            <v>Thành phố Hà Nội</v>
          </cell>
          <cell r="E2004" t="str">
            <v>Quận Hà Đông</v>
          </cell>
          <cell r="G2004" t="str">
            <v>HN004</v>
          </cell>
          <cell r="H2004" t="str">
            <v>Hoàng Thanh Huy</v>
          </cell>
          <cell r="I2004" t="str">
            <v>MIENBAC;WIN</v>
          </cell>
          <cell r="J2004" t="str">
            <v/>
          </cell>
          <cell r="M2004" t="str">
            <v>Số 67+69 Đường Ngô Đình Mẫn, Phường La Khê, Quận Hà Đông, HN</v>
          </cell>
          <cell r="N2004">
            <v>60</v>
          </cell>
          <cell r="O2004" t="b">
            <v>0</v>
          </cell>
          <cell r="P2004" t="str">
            <v>C6 HÀ NỘI</v>
          </cell>
          <cell r="Q2004" t="str">
            <v>Miền Bắc</v>
          </cell>
          <cell r="R2004" t="str">
            <v>WIN</v>
          </cell>
        </row>
        <row r="2005">
          <cell r="A2005" t="str">
            <v>WIN-HNI-TTN-5062</v>
          </cell>
          <cell r="B2005" t="str">
            <v>CN HÀ NỘI - CÔNG TY CỔ PHẦN DỊCH VỤ THƯƠNG MẠI TỔNG HỢP WINCOMMERCE</v>
          </cell>
          <cell r="C2005" t="str">
            <v/>
          </cell>
          <cell r="D2005" t="str">
            <v>Thành phố Hà Nội</v>
          </cell>
          <cell r="E2005" t="str">
            <v>Huyện Thường Tín</v>
          </cell>
          <cell r="G2005" t="str">
            <v>HN008</v>
          </cell>
          <cell r="H2005" t="str">
            <v>Nguyễn Minh Sơn</v>
          </cell>
          <cell r="I2005" t="str">
            <v>MIENBAC;WIN</v>
          </cell>
          <cell r="J2005" t="str">
            <v/>
          </cell>
          <cell r="M2005" t="str">
            <v>Thôn Thọ Giáo, Xã Tân Minh, Huyện Thường Tín, HN</v>
          </cell>
          <cell r="N2005">
            <v>60</v>
          </cell>
          <cell r="O2005" t="b">
            <v>0</v>
          </cell>
          <cell r="P2005" t="str">
            <v>C6 HÀ NỘI</v>
          </cell>
          <cell r="Q2005" t="str">
            <v>Miền Bắc</v>
          </cell>
          <cell r="R2005" t="str">
            <v>WIN</v>
          </cell>
        </row>
        <row r="2006">
          <cell r="A2006" t="str">
            <v>WIN-HNI-CMY-5063</v>
          </cell>
          <cell r="B2006" t="str">
            <v>CN HÀ NỘI - CÔNG TY CỔ PHẦN DỊCH VỤ THƯƠNG MẠI TỔNG HỢP WINCOMMERCE</v>
          </cell>
          <cell r="C2006" t="str">
            <v/>
          </cell>
          <cell r="D2006" t="str">
            <v>Thành phố Hà Nội</v>
          </cell>
          <cell r="E2006" t="str">
            <v>Huyện Chương Mỹ</v>
          </cell>
          <cell r="G2006" t="str">
            <v>HN008</v>
          </cell>
          <cell r="H2006" t="str">
            <v>Nguyễn Minh Sơn</v>
          </cell>
          <cell r="I2006" t="str">
            <v>MIENBAC;WIN</v>
          </cell>
          <cell r="J2006" t="str">
            <v/>
          </cell>
          <cell r="M2006" t="str">
            <v>Số 16 Hòa Sơn, Thị trấn Chúc Sơn, Huyện Chương Mỹ, HN</v>
          </cell>
          <cell r="N2006">
            <v>60</v>
          </cell>
          <cell r="O2006" t="b">
            <v>0</v>
          </cell>
          <cell r="P2006" t="str">
            <v>C6 HÀ NỘI</v>
          </cell>
          <cell r="Q2006" t="str">
            <v>Miền Bắc</v>
          </cell>
          <cell r="R2006" t="str">
            <v>WIN</v>
          </cell>
        </row>
        <row r="2007">
          <cell r="A2007" t="str">
            <v>WIN-HNI-TTT-5075</v>
          </cell>
          <cell r="B2007" t="str">
            <v>CN HÀ NỘI - WINCOMMERCE</v>
          </cell>
          <cell r="C2007" t="str">
            <v/>
          </cell>
          <cell r="D2007" t="str">
            <v>Thành phố Hà Nội</v>
          </cell>
          <cell r="E2007" t="str">
            <v>Huyện Thạch Thất</v>
          </cell>
          <cell r="G2007" t="str">
            <v>HN008</v>
          </cell>
          <cell r="H2007" t="str">
            <v>Nguyễn Minh Sơn</v>
          </cell>
          <cell r="I2007" t="str">
            <v>MIENBAC;WIN</v>
          </cell>
          <cell r="J2007" t="str">
            <v/>
          </cell>
          <cell r="M2007" t="str">
            <v>Thôn Thái Hòa, Xã Bình Phú, Huyện Thạch Thất, HN</v>
          </cell>
          <cell r="N2007">
            <v>60</v>
          </cell>
          <cell r="O2007" t="b">
            <v>0</v>
          </cell>
          <cell r="P2007" t="str">
            <v>C6 HÀ NỘI</v>
          </cell>
          <cell r="Q2007" t="str">
            <v>Miền Bắc</v>
          </cell>
          <cell r="R2007" t="str">
            <v>WIN</v>
          </cell>
        </row>
        <row r="2008">
          <cell r="A2008" t="str">
            <v>WIN-HNI-NTL-5088</v>
          </cell>
          <cell r="B2008" t="str">
            <v>CN HÀ NỘI - CÔNG TY CỔ PHẦN DỊCH VỤ THƯƠNG MẠI TỔNG HỢP WINCOMMERCE</v>
          </cell>
          <cell r="C2008" t="str">
            <v/>
          </cell>
          <cell r="D2008" t="str">
            <v>Thành phố Hà Nội</v>
          </cell>
          <cell r="E2008" t="str">
            <v>Quận Nam Từ Liêm</v>
          </cell>
          <cell r="G2008" t="str">
            <v>HN004</v>
          </cell>
          <cell r="H2008" t="str">
            <v>Hoàng Thanh Huy</v>
          </cell>
          <cell r="I2008" t="str">
            <v>MIENBAC;WIN</v>
          </cell>
          <cell r="J2008" t="str">
            <v/>
          </cell>
          <cell r="M2008" t="str">
            <v>Kiot dịch vụ số 2, Tầng 1, Tòa nhà B, Dự án X2, Phường Cầu Diễn, Nam Từ Liêm, Hà Nội</v>
          </cell>
          <cell r="N2008">
            <v>60</v>
          </cell>
          <cell r="O2008" t="b">
            <v>0</v>
          </cell>
          <cell r="P2008" t="str">
            <v>C6 HÀ NỘI</v>
          </cell>
          <cell r="Q2008" t="str">
            <v>Miền Bắc</v>
          </cell>
          <cell r="R2008" t="str">
            <v>WIN</v>
          </cell>
        </row>
        <row r="2009">
          <cell r="A2009" t="str">
            <v>WIN-HNI-HDG-5089</v>
          </cell>
          <cell r="B2009" t="str">
            <v>CN HÀ NỘI - CÔNG TY CỔ PHẦN DỊCH VỤ THƯƠNG MẠI TỔNG HỢP WINCOMMERCE</v>
          </cell>
          <cell r="C2009" t="str">
            <v/>
          </cell>
          <cell r="D2009" t="str">
            <v>Thành phố Hà Nội</v>
          </cell>
          <cell r="E2009" t="str">
            <v>Quận Hà Đông</v>
          </cell>
          <cell r="G2009" t="str">
            <v>HN004</v>
          </cell>
          <cell r="H2009" t="str">
            <v>Hoàng Thanh Huy</v>
          </cell>
          <cell r="I2009" t="str">
            <v>MIENBAC;WIN</v>
          </cell>
          <cell r="J2009" t="str">
            <v/>
          </cell>
          <cell r="M2009" t="str">
            <v>Số 42 Đường Nghĩa Lộ, Phường Yên Nghĩa, Quận Hà Đông, HN</v>
          </cell>
          <cell r="N2009">
            <v>60</v>
          </cell>
          <cell r="O2009" t="b">
            <v>0</v>
          </cell>
          <cell r="P2009" t="str">
            <v>C6 HÀ NỘI</v>
          </cell>
          <cell r="Q2009" t="str">
            <v>Miền Bắc</v>
          </cell>
          <cell r="R2009" t="str">
            <v>WIN</v>
          </cell>
        </row>
        <row r="2010">
          <cell r="A2010" t="str">
            <v>WIN-HNI-DAH-5090</v>
          </cell>
          <cell r="B2010" t="str">
            <v>CN HÀ NỘI - CÔNG TY CỔ PHẦN DỊCH VỤ THƯƠNG MẠI TỔNG HỢP WINCOMMERCE</v>
          </cell>
          <cell r="C2010" t="str">
            <v/>
          </cell>
          <cell r="D2010" t="str">
            <v>Thành phố Hà Nội</v>
          </cell>
          <cell r="E2010" t="str">
            <v>Huyện Đông Anh</v>
          </cell>
          <cell r="G2010" t="str">
            <v>HN004</v>
          </cell>
          <cell r="H2010" t="str">
            <v>Hoàng Thanh Huy</v>
          </cell>
          <cell r="I2010" t="str">
            <v>MIENBAC;WIN</v>
          </cell>
          <cell r="J2010" t="str">
            <v/>
          </cell>
          <cell r="M2010" t="str">
            <v>Số 83, Ngõ 384, Đường Đông Hội, Xã Đông Hội, Huyện Đông Anh, Hà Nội</v>
          </cell>
          <cell r="N2010">
            <v>60</v>
          </cell>
          <cell r="O2010" t="b">
            <v>0</v>
          </cell>
          <cell r="P2010" t="str">
            <v>C6 HÀ NỘI</v>
          </cell>
          <cell r="Q2010" t="str">
            <v>Miền Bắc</v>
          </cell>
          <cell r="R2010" t="str">
            <v>WIN</v>
          </cell>
        </row>
        <row r="2011">
          <cell r="A2011" t="str">
            <v>WIN-HNI-NTL-5097</v>
          </cell>
          <cell r="B2011" t="str">
            <v>CN HÀ NỘI - CÔNG TY CỔ PHẦN DỊCH VỤ THƯƠNG MẠI TỔNG HỢP WINCOMMERCE</v>
          </cell>
          <cell r="C2011" t="str">
            <v/>
          </cell>
          <cell r="D2011" t="str">
            <v>Thành phố Hà Nội</v>
          </cell>
          <cell r="E2011" t="str">
            <v>Huyện Đông Anh</v>
          </cell>
          <cell r="G2011" t="str">
            <v>HN004</v>
          </cell>
          <cell r="H2011" t="str">
            <v>Hoàng Thanh Huy</v>
          </cell>
          <cell r="I2011" t="str">
            <v>MIENBAC;WIN</v>
          </cell>
          <cell r="J2011" t="str">
            <v/>
          </cell>
          <cell r="M2011" t="str">
            <v>55 Cầu Cốc, Phường Tây Mỗ, Nam Từ Liêm, Hà Nội</v>
          </cell>
          <cell r="N2011">
            <v>60</v>
          </cell>
          <cell r="O2011" t="b">
            <v>0</v>
          </cell>
          <cell r="P2011" t="str">
            <v>C6 HÀ NỘI</v>
          </cell>
          <cell r="Q2011" t="str">
            <v>Miền Bắc</v>
          </cell>
          <cell r="R2011" t="str">
            <v>WIN</v>
          </cell>
        </row>
        <row r="2012">
          <cell r="A2012" t="str">
            <v>WIN-HNI-TOI-5101</v>
          </cell>
          <cell r="B2012" t="str">
            <v>CN HÀ NỘI - wincommerce</v>
          </cell>
          <cell r="C2012" t="str">
            <v/>
          </cell>
          <cell r="D2012" t="str">
            <v>Thành phố Hà Nội</v>
          </cell>
          <cell r="E2012" t="str">
            <v>Huyện Thanh Oai</v>
          </cell>
          <cell r="G2012" t="str">
            <v>HN008</v>
          </cell>
          <cell r="H2012" t="str">
            <v>Nguyễn Minh Sơn</v>
          </cell>
          <cell r="I2012" t="str">
            <v>MIENBAC;WIN</v>
          </cell>
          <cell r="J2012" t="str">
            <v/>
          </cell>
          <cell r="M2012" t="str">
            <v>Số 168 Thôn Mới, Xã Cao Dương, Huyện Thanh Oai, HN</v>
          </cell>
          <cell r="N2012">
            <v>60</v>
          </cell>
          <cell r="O2012" t="b">
            <v>0</v>
          </cell>
          <cell r="P2012" t="str">
            <v>C6 HÀ NỘI</v>
          </cell>
          <cell r="Q2012" t="str">
            <v>Miền Bắc</v>
          </cell>
          <cell r="R2012" t="str">
            <v>WIN</v>
          </cell>
        </row>
        <row r="2013">
          <cell r="A2013" t="str">
            <v>WIN-HNI-TTI-5155</v>
          </cell>
          <cell r="B2013" t="str">
            <v>CN HÀ NỘI - CÔNG TY CỔ PHẦN DỊCH VỤ THƯƠNG MẠI TỔNG HỢP WINCOMMERCE</v>
          </cell>
          <cell r="C2013" t="str">
            <v/>
          </cell>
          <cell r="D2013" t="str">
            <v>Thành phố Hà Nội</v>
          </cell>
          <cell r="E2013" t="str">
            <v>Huyện Thanh Trì</v>
          </cell>
          <cell r="G2013" t="str">
            <v>HN008</v>
          </cell>
          <cell r="H2013" t="str">
            <v>Nguyễn Minh Sơn</v>
          </cell>
          <cell r="I2013" t="str">
            <v>MIENBAC;WIN</v>
          </cell>
          <cell r="J2013" t="str">
            <v/>
          </cell>
          <cell r="M2013" t="str">
            <v>Thôn Yên Ngưu, Xã Tam Hiệp, Huyện Thanh Trì, HN</v>
          </cell>
          <cell r="N2013">
            <v>60</v>
          </cell>
          <cell r="O2013" t="b">
            <v>0</v>
          </cell>
          <cell r="P2013" t="str">
            <v>C6 HÀ NỘI</v>
          </cell>
          <cell r="Q2013" t="str">
            <v>Miền Bắc</v>
          </cell>
          <cell r="R2013" t="str">
            <v>WIN</v>
          </cell>
        </row>
        <row r="2014">
          <cell r="A2014" t="str">
            <v>WIN-HNI-TOI-5161</v>
          </cell>
          <cell r="B2014" t="str">
            <v>CN HÀ NỘI - wincommerce</v>
          </cell>
          <cell r="C2014" t="str">
            <v/>
          </cell>
          <cell r="D2014" t="str">
            <v>Thành phố Hà Nội</v>
          </cell>
          <cell r="E2014" t="str">
            <v>Huyện Thanh Oai</v>
          </cell>
          <cell r="G2014" t="str">
            <v>HN008</v>
          </cell>
          <cell r="H2014" t="str">
            <v>Nguyễn Minh Sơn</v>
          </cell>
          <cell r="I2014" t="str">
            <v>MIENBAC;WIN</v>
          </cell>
          <cell r="J2014" t="str">
            <v/>
          </cell>
          <cell r="M2014" t="str">
            <v>248 Chợ Chiều Chuông, Xã Phương Trung, Huyện Thanh Oai, HN</v>
          </cell>
          <cell r="N2014">
            <v>60</v>
          </cell>
          <cell r="O2014" t="b">
            <v>0</v>
          </cell>
          <cell r="P2014" t="str">
            <v>C6 HÀ NỘI</v>
          </cell>
          <cell r="Q2014" t="str">
            <v>Miền Bắc</v>
          </cell>
          <cell r="R2014" t="str">
            <v>WIN</v>
          </cell>
        </row>
        <row r="2015">
          <cell r="A2015" t="str">
            <v>WIN-HNI-TOI-5162</v>
          </cell>
          <cell r="B2015" t="str">
            <v>CN HÀ NỘI - wincommerce</v>
          </cell>
          <cell r="C2015" t="str">
            <v/>
          </cell>
          <cell r="D2015" t="str">
            <v>Thành phố Hà Nội</v>
          </cell>
          <cell r="E2015" t="str">
            <v>Huyện Thanh Oai</v>
          </cell>
          <cell r="G2015" t="str">
            <v>HN008</v>
          </cell>
          <cell r="H2015" t="str">
            <v>Nguyễn Minh Sơn</v>
          </cell>
          <cell r="I2015" t="str">
            <v>MIENBAC;WIN</v>
          </cell>
          <cell r="J2015" t="str">
            <v/>
          </cell>
          <cell r="M2015" t="str">
            <v>Số 120 QL21, Thôn Tảo Dương, Xã Hồng Dương, Huyện Thanh Oai, HN</v>
          </cell>
          <cell r="N2015">
            <v>60</v>
          </cell>
          <cell r="O2015" t="b">
            <v>0</v>
          </cell>
          <cell r="P2015" t="str">
            <v>C6 HÀ NỘI</v>
          </cell>
          <cell r="Q2015" t="str">
            <v>Miền Bắc</v>
          </cell>
          <cell r="R2015" t="str">
            <v>WIN</v>
          </cell>
        </row>
        <row r="2016">
          <cell r="A2016" t="str">
            <v>WIN-HNI-TOI-5176</v>
          </cell>
          <cell r="B2016" t="str">
            <v>CN HÀ NỘI - wincommerce</v>
          </cell>
          <cell r="C2016" t="str">
            <v/>
          </cell>
          <cell r="D2016" t="str">
            <v>Thành phố Hà Nội</v>
          </cell>
          <cell r="E2016" t="str">
            <v>Huyện Thanh Oai</v>
          </cell>
          <cell r="G2016" t="str">
            <v>HN008</v>
          </cell>
          <cell r="H2016" t="str">
            <v>Nguyễn Minh Sơn</v>
          </cell>
          <cell r="I2016" t="str">
            <v>MIENBAC;WIN</v>
          </cell>
          <cell r="J2016" t="str">
            <v/>
          </cell>
          <cell r="M2016" t="str">
            <v>37 Thôn Chằm, Xã Bình Minh, Huyện Thanh Oai, HN</v>
          </cell>
          <cell r="N2016">
            <v>60</v>
          </cell>
          <cell r="O2016" t="b">
            <v>0</v>
          </cell>
          <cell r="P2016" t="str">
            <v>C6 HÀ NỘI</v>
          </cell>
          <cell r="Q2016" t="str">
            <v>Miền Bắc</v>
          </cell>
          <cell r="R2016" t="str">
            <v>WIN</v>
          </cell>
        </row>
        <row r="2017">
          <cell r="A2017" t="str">
            <v>WIN-HNI-DAH-5177</v>
          </cell>
          <cell r="B2017" t="str">
            <v>CN HÀ NỘI - CÔNG TY CỔ PHẦN DỊCH VỤ THƯƠNG MẠI TỔNG HỢP WINCOMMERCE</v>
          </cell>
          <cell r="C2017" t="str">
            <v/>
          </cell>
          <cell r="D2017" t="str">
            <v>Thành phố Hà Nội</v>
          </cell>
          <cell r="E2017" t="str">
            <v>Huyện Đông Anh</v>
          </cell>
          <cell r="G2017" t="str">
            <v>HN003</v>
          </cell>
          <cell r="H2017" t="str">
            <v>Nguyễn Văn Thạch</v>
          </cell>
          <cell r="I2017" t="str">
            <v>MIENBAC;WIN</v>
          </cell>
          <cell r="J2017" t="str">
            <v/>
          </cell>
          <cell r="M2017" t="str">
            <v>Thôn Cổ Dương, Xã Tiên Dương, Huyện Đông Anh, HN</v>
          </cell>
          <cell r="N2017">
            <v>60</v>
          </cell>
          <cell r="O2017" t="b">
            <v>0</v>
          </cell>
          <cell r="P2017" t="str">
            <v>C6 HÀ NỘI</v>
          </cell>
          <cell r="Q2017" t="str">
            <v>Miền Bắc</v>
          </cell>
          <cell r="R2017" t="str">
            <v>WIN</v>
          </cell>
        </row>
        <row r="2018">
          <cell r="A2018" t="str">
            <v>WIN-HNI-DAH-5190</v>
          </cell>
          <cell r="B2018" t="str">
            <v>CN HÀ NỘI - CÔNG TY CỔ PHẦN DỊCH VỤ THƯƠNG MẠI TỔNG HỢP WINCOMMERCE</v>
          </cell>
          <cell r="C2018" t="str">
            <v/>
          </cell>
          <cell r="D2018" t="str">
            <v>Thành phố Hà Nội</v>
          </cell>
          <cell r="E2018" t="str">
            <v>Huyện Đông Anh</v>
          </cell>
          <cell r="G2018" t="str">
            <v>HN003</v>
          </cell>
          <cell r="H2018" t="str">
            <v>Nguyễn Văn Thạch</v>
          </cell>
          <cell r="I2018" t="str">
            <v>MIENBAC;WIN</v>
          </cell>
          <cell r="J2018" t="str">
            <v/>
          </cell>
          <cell r="M2018" t="str">
            <v>Thôn Ngọc Chi ( Ngã tư Chợ Ngọc Chi), Xã Vĩnh Ngọc, Huyện Đông Anh, HN</v>
          </cell>
          <cell r="N2018">
            <v>60</v>
          </cell>
          <cell r="O2018" t="b">
            <v>0</v>
          </cell>
          <cell r="P2018" t="str">
            <v>C6 HÀ NỘI</v>
          </cell>
          <cell r="Q2018" t="str">
            <v>Miền Bắc</v>
          </cell>
          <cell r="R2018" t="str">
            <v>WIN</v>
          </cell>
        </row>
        <row r="2019">
          <cell r="A2019" t="str">
            <v>WIN-HNI-HMI-5191</v>
          </cell>
          <cell r="B2019" t="str">
            <v>CN HÀ NỘI - CÔNG TY CỔ PHẦN DỊCH VỤ THƯƠNG MẠI TỔNG HỢP WINCOMMERCE</v>
          </cell>
          <cell r="C2019" t="str">
            <v/>
          </cell>
          <cell r="D2019" t="str">
            <v>Thành phố Hà Nội</v>
          </cell>
          <cell r="E2019" t="str">
            <v>Quận Hoàng Mai</v>
          </cell>
          <cell r="G2019" t="str">
            <v>HN003</v>
          </cell>
          <cell r="H2019" t="str">
            <v>Nguyễn Văn Thạch</v>
          </cell>
          <cell r="I2019" t="str">
            <v>MIENBAC;WIN</v>
          </cell>
          <cell r="J2019" t="str">
            <v/>
          </cell>
          <cell r="M2019" t="str">
            <v>Số 9 Nam Dư, Phường Lĩnh Nam, Quận Hoàng Mai, HN</v>
          </cell>
          <cell r="N2019">
            <v>60</v>
          </cell>
          <cell r="O2019" t="b">
            <v>0</v>
          </cell>
          <cell r="P2019" t="str">
            <v>C6 HÀ NỘI</v>
          </cell>
          <cell r="Q2019" t="str">
            <v>Miền Bắc</v>
          </cell>
          <cell r="R2019" t="str">
            <v>WIN</v>
          </cell>
        </row>
        <row r="2020">
          <cell r="A2020" t="str">
            <v>WIN-HNI-DAH-5207</v>
          </cell>
          <cell r="B2020" t="str">
            <v>CN HÀ NỘI - CÔNG TY CỔ PHẦN DỊCH VỤ THƯƠNG MẠI TỔNG HỢP WINCOMMERCE</v>
          </cell>
          <cell r="C2020" t="str">
            <v/>
          </cell>
          <cell r="D2020" t="str">
            <v>Thành phố Hà Nội</v>
          </cell>
          <cell r="E2020" t="str">
            <v>Huyện Đông Anh</v>
          </cell>
          <cell r="G2020" t="str">
            <v>HN003</v>
          </cell>
          <cell r="H2020" t="str">
            <v>Nguyễn Văn Thạch</v>
          </cell>
          <cell r="I2020" t="str">
            <v>MIENBAC;WIN</v>
          </cell>
          <cell r="J2020" t="str">
            <v/>
          </cell>
          <cell r="M2020" t="str">
            <v>Khu dân cư Bắc Thăng Long, Xã Hải Bối, Huyện Đông Anh, HN</v>
          </cell>
          <cell r="N2020">
            <v>60</v>
          </cell>
          <cell r="O2020" t="b">
            <v>0</v>
          </cell>
          <cell r="P2020" t="str">
            <v>C6 HÀ NỘI</v>
          </cell>
          <cell r="Q2020" t="str">
            <v>Miền Bắc</v>
          </cell>
          <cell r="R2020" t="str">
            <v>WIN</v>
          </cell>
        </row>
        <row r="2021">
          <cell r="A2021" t="str">
            <v>WIN-HNI-SSN-5208</v>
          </cell>
          <cell r="B2021" t="str">
            <v>CN HÀ NỘI - CÔNG TY CỔ PHẦN DỊCH VỤ THƯƠNG MẠI TỔNG HỢP WINCOMMERCE</v>
          </cell>
          <cell r="C2021" t="str">
            <v/>
          </cell>
          <cell r="D2021" t="str">
            <v>Thành phố Hà Nội</v>
          </cell>
          <cell r="E2021" t="str">
            <v>Huyện Sóc Sơn</v>
          </cell>
          <cell r="G2021" t="str">
            <v>HN003</v>
          </cell>
          <cell r="H2021" t="str">
            <v>Nguyễn Văn Thạch</v>
          </cell>
          <cell r="I2021" t="str">
            <v>MIENBAC; WIN</v>
          </cell>
          <cell r="J2021" t="str">
            <v/>
          </cell>
          <cell r="M2021" t="str">
            <v>Thôn Bình An, Xã Trung Giã, Huyện Sóc Sơn, HN</v>
          </cell>
          <cell r="N2021">
            <v>60</v>
          </cell>
          <cell r="O2021" t="b">
            <v>0</v>
          </cell>
          <cell r="P2021" t="str">
            <v>C6 HÀ NỘI</v>
          </cell>
          <cell r="Q2021" t="str">
            <v>Miền Bắc</v>
          </cell>
          <cell r="R2021" t="str">
            <v>WIN</v>
          </cell>
        </row>
        <row r="2022">
          <cell r="A2022" t="str">
            <v>WIN-HNI-CGY-5219</v>
          </cell>
          <cell r="B2022" t="str">
            <v>CN HÀ NỘI - CÔNG TY CỔ PHẦN DỊCH VỤ THƯƠNG MẠI TỔNG HỢP WINCOMMERCE</v>
          </cell>
          <cell r="C2022" t="str">
            <v/>
          </cell>
          <cell r="D2022" t="str">
            <v>Thành phố Hà Nội</v>
          </cell>
          <cell r="E2022" t="str">
            <v>Quận Cầu Giấy</v>
          </cell>
          <cell r="G2022" t="str">
            <v>HN004</v>
          </cell>
          <cell r="H2022" t="str">
            <v>Hoàng Thanh Huy</v>
          </cell>
          <cell r="I2022" t="str">
            <v>MIENBAC;WIN</v>
          </cell>
          <cell r="J2022" t="str">
            <v/>
          </cell>
          <cell r="M2022" t="str">
            <v>Số 1, TT Tổng Công ty Dược Việt Nam, tổ 1, phường Quan Hoa, quận Cầu Giấy, Hà Nội</v>
          </cell>
          <cell r="N2022">
            <v>60</v>
          </cell>
          <cell r="O2022" t="b">
            <v>0</v>
          </cell>
          <cell r="P2022" t="str">
            <v>C6 HÀ NỘI</v>
          </cell>
          <cell r="Q2022" t="str">
            <v>Miền Bắc</v>
          </cell>
          <cell r="R2022" t="str">
            <v>WIN</v>
          </cell>
        </row>
        <row r="2023">
          <cell r="A2023" t="str">
            <v>WIN-HNI-HMI-5224</v>
          </cell>
          <cell r="B2023" t="str">
            <v>CN HÀ NỘI - CÔNG TY CỔ PHẦN DỊCH VỤ THƯƠNG MẠI TỔNG HỢP WINCOMMERCE</v>
          </cell>
          <cell r="C2023" t="str">
            <v/>
          </cell>
          <cell r="D2023" t="str">
            <v>Thành phố Hà Nội</v>
          </cell>
          <cell r="E2023" t="str">
            <v>Quận Hoàng Mai</v>
          </cell>
          <cell r="G2023" t="str">
            <v>HN003</v>
          </cell>
          <cell r="H2023" t="str">
            <v>Nguyễn Văn Thạch</v>
          </cell>
          <cell r="I2023" t="str">
            <v>MIENBAC;WIN</v>
          </cell>
          <cell r="J2023" t="str">
            <v/>
          </cell>
          <cell r="M2023" t="str">
            <v>Tầng 1, Tòa Trung Yên Smile, Khu A, Lô 19.NO và 20.BT KĐTM Bắc Đại Kim
, Số 1 Nguyễn Cảnh Dị, Phường Định Công, Quận Hoàng Mai, HN</v>
          </cell>
          <cell r="N2023">
            <v>60</v>
          </cell>
          <cell r="O2023" t="b">
            <v>0</v>
          </cell>
          <cell r="P2023" t="str">
            <v>C6 HÀ NỘI</v>
          </cell>
          <cell r="Q2023" t="str">
            <v>Miền Bắc</v>
          </cell>
          <cell r="R2023" t="str">
            <v>WIN</v>
          </cell>
        </row>
        <row r="2024">
          <cell r="A2024" t="str">
            <v>WIN-HNI-HMI-5225</v>
          </cell>
          <cell r="B2024" t="str">
            <v>CN HÀ NỘI - CÔNG TY CỔ PHẦN DỊCH VỤ THƯƠNG MẠI TỔNG HỢP WINCOMMERCE</v>
          </cell>
          <cell r="C2024" t="str">
            <v/>
          </cell>
          <cell r="D2024" t="str">
            <v>Thành phố Hà Nội</v>
          </cell>
          <cell r="E2024" t="str">
            <v>Quận Hoàng Mai</v>
          </cell>
          <cell r="G2024" t="str">
            <v>HN003</v>
          </cell>
          <cell r="H2024" t="str">
            <v>Nguyễn Văn Thạch</v>
          </cell>
          <cell r="I2024" t="str">
            <v>MIENBAC;WIN</v>
          </cell>
          <cell r="J2024" t="str">
            <v/>
          </cell>
          <cell r="M2024" t="str">
            <v>Ô DVTM-07, Tầng 1+2 tòa nhà CT3 Khu đô thị Gelexia Riverside
, Ngõ 885 Tam Trinh, Phường Yên Sở, Quận Hoàng Mai, HN</v>
          </cell>
          <cell r="N2024">
            <v>60</v>
          </cell>
          <cell r="O2024" t="b">
            <v>0</v>
          </cell>
          <cell r="P2024" t="str">
            <v>C6 HÀ NỘI</v>
          </cell>
          <cell r="Q2024" t="str">
            <v>Miền Bắc</v>
          </cell>
          <cell r="R2024" t="str">
            <v>WIN</v>
          </cell>
        </row>
        <row r="2025">
          <cell r="A2025" t="str">
            <v>WIN-HNI-TXN-5247</v>
          </cell>
          <cell r="B2025" t="str">
            <v>CN HÀ NỘI - CÔNG TY CỔ PHẦN DỊCH VỤ THƯƠNG MẠI TỔNG HỢP WINCOMMERCE</v>
          </cell>
          <cell r="C2025" t="str">
            <v/>
          </cell>
          <cell r="D2025" t="str">
            <v>Thành phố Hà Nội</v>
          </cell>
          <cell r="E2025" t="str">
            <v>Quận Thanh Xuân</v>
          </cell>
          <cell r="G2025" t="str">
            <v>HN008</v>
          </cell>
          <cell r="H2025" t="str">
            <v>Nguyễn Minh Sơn</v>
          </cell>
          <cell r="I2025" t="str">
            <v>MIENBAC;WIN</v>
          </cell>
          <cell r="J2025" t="str">
            <v/>
          </cell>
          <cell r="M2025" t="str">
            <v>Căn B4 Số 23 Phố Cự Lộc, P.Thượng Đình, Q.Thanh Xuân, HN</v>
          </cell>
          <cell r="N2025">
            <v>60</v>
          </cell>
          <cell r="O2025" t="b">
            <v>0</v>
          </cell>
          <cell r="P2025" t="str">
            <v>C6 HÀ NỘI</v>
          </cell>
          <cell r="Q2025" t="str">
            <v>Miền Bắc</v>
          </cell>
          <cell r="R2025" t="str">
            <v>WIN</v>
          </cell>
        </row>
        <row r="2026">
          <cell r="A2026" t="str">
            <v>WIN-HNI-MLH-5255</v>
          </cell>
          <cell r="B2026" t="str">
            <v>CN HÀ NỘI - wincommerce</v>
          </cell>
          <cell r="C2026" t="str">
            <v/>
          </cell>
          <cell r="D2026" t="str">
            <v>Thành phố Hà Nội</v>
          </cell>
          <cell r="E2026" t="str">
            <v>Huyện Mê Linh</v>
          </cell>
          <cell r="G2026" t="str">
            <v>HN008</v>
          </cell>
          <cell r="H2026" t="str">
            <v>Nguyễn Minh Sơn</v>
          </cell>
          <cell r="I2026" t="str">
            <v>MIENBAC;WIN</v>
          </cell>
          <cell r="J2026" t="str">
            <v/>
          </cell>
          <cell r="M2026" t="str">
            <v>Đội 4 Thôn 1 Xã Thạch Đà, Huyện Mê Linh, HN</v>
          </cell>
          <cell r="N2026">
            <v>60</v>
          </cell>
          <cell r="O2026" t="b">
            <v>0</v>
          </cell>
          <cell r="P2026" t="str">
            <v>C6 HÀ NỘI</v>
          </cell>
          <cell r="Q2026" t="str">
            <v>Miền Bắc</v>
          </cell>
          <cell r="R2026" t="str">
            <v>WIN</v>
          </cell>
        </row>
        <row r="2027">
          <cell r="A2027" t="str">
            <v>WIN-HNI-MLH-5266</v>
          </cell>
          <cell r="B2027" t="str">
            <v>CN HÀ NỘI - wincommerce</v>
          </cell>
          <cell r="C2027" t="str">
            <v/>
          </cell>
          <cell r="D2027" t="str">
            <v>Thành phố Hà Nội</v>
          </cell>
          <cell r="E2027" t="str">
            <v>Huyện Mê Linh</v>
          </cell>
          <cell r="G2027" t="str">
            <v>HN008</v>
          </cell>
          <cell r="H2027" t="str">
            <v>Nguyễn Minh Sơn</v>
          </cell>
          <cell r="I2027" t="str">
            <v>MIENBAC;WIN</v>
          </cell>
          <cell r="J2027" t="str">
            <v/>
          </cell>
          <cell r="M2027" t="str">
            <v>Khu 14 Thôn Yên Nhân, Xã Tiền Phong, Huyện Mê Linh, HN</v>
          </cell>
          <cell r="N2027">
            <v>60</v>
          </cell>
          <cell r="O2027" t="b">
            <v>0</v>
          </cell>
          <cell r="P2027" t="str">
            <v>C6 HÀ NỘI</v>
          </cell>
          <cell r="Q2027" t="str">
            <v>Miền Bắc</v>
          </cell>
          <cell r="R2027" t="str">
            <v>WIN</v>
          </cell>
        </row>
        <row r="2028">
          <cell r="A2028" t="str">
            <v>WIN-HNI-MLH-5267</v>
          </cell>
          <cell r="B2028" t="str">
            <v>CN HÀ NỘI - wincommerce</v>
          </cell>
          <cell r="C2028" t="str">
            <v/>
          </cell>
          <cell r="D2028" t="str">
            <v>Thành phố Hà Nội</v>
          </cell>
          <cell r="E2028" t="str">
            <v>Huyện Mê Linh</v>
          </cell>
          <cell r="G2028" t="str">
            <v>HN008</v>
          </cell>
          <cell r="H2028" t="str">
            <v>Nguyễn Minh Sơn</v>
          </cell>
          <cell r="I2028" t="str">
            <v>MIENBAC;WIN</v>
          </cell>
          <cell r="J2028" t="str">
            <v/>
          </cell>
          <cell r="M2028" t="str">
            <v>Khu 5 Thôn Do Hạ, Xã Tiền Phong, Huyện Mê Linh, HN</v>
          </cell>
          <cell r="N2028">
            <v>60</v>
          </cell>
          <cell r="O2028" t="b">
            <v>0</v>
          </cell>
          <cell r="P2028" t="str">
            <v>C6 HÀ NỘI</v>
          </cell>
          <cell r="Q2028" t="str">
            <v>Miền Bắc</v>
          </cell>
          <cell r="R2028" t="str">
            <v>WIN</v>
          </cell>
        </row>
        <row r="2029">
          <cell r="A2029" t="str">
            <v>WIN-HNI-BTL-5268</v>
          </cell>
          <cell r="B2029" t="str">
            <v>CN HÀ NỘI - wincommerce</v>
          </cell>
          <cell r="C2029" t="str">
            <v/>
          </cell>
          <cell r="D2029" t="str">
            <v>Thành phố Hà Nội</v>
          </cell>
          <cell r="E2029" t="str">
            <v>Quận Bắc Từ Liêm</v>
          </cell>
          <cell r="G2029" t="str">
            <v>HN004</v>
          </cell>
          <cell r="H2029" t="str">
            <v>Hoàng Thanh Huy</v>
          </cell>
          <cell r="I2029" t="str">
            <v>MIENBAC;WIN</v>
          </cell>
          <cell r="J2029" t="str">
            <v/>
          </cell>
          <cell r="M2029" t="str">
            <v>134 Hoàng Tăng Bí, TDP Tân Nhuệ, Thụy Phương, Quận Bắc Từ Liêm, Hà Nội</v>
          </cell>
          <cell r="N2029">
            <v>60</v>
          </cell>
          <cell r="O2029" t="b">
            <v>0</v>
          </cell>
          <cell r="P2029" t="str">
            <v>C6 HÀ NỘI</v>
          </cell>
          <cell r="Q2029" t="str">
            <v>Miền Bắc</v>
          </cell>
          <cell r="R2029" t="str">
            <v>WIN</v>
          </cell>
        </row>
        <row r="2030">
          <cell r="A2030" t="str">
            <v>WIN-HNI-SSN-5272</v>
          </cell>
          <cell r="B2030" t="str">
            <v>CN HÀ NỘI - CÔNG TY CỔ PHẦN DỊCH VỤ THƯƠNG MẠI TỔNG HỢP WINCOMMERCE</v>
          </cell>
          <cell r="C2030" t="str">
            <v/>
          </cell>
          <cell r="D2030" t="str">
            <v>Thành phố Hà Nội</v>
          </cell>
          <cell r="E2030" t="str">
            <v>Huyện Sóc Sơn</v>
          </cell>
          <cell r="G2030" t="str">
            <v>HN003</v>
          </cell>
          <cell r="H2030" t="str">
            <v>Nguyễn Văn Thạch</v>
          </cell>
          <cell r="I2030" t="str">
            <v>MIENBAC; WIN</v>
          </cell>
          <cell r="J2030" t="str">
            <v/>
          </cell>
          <cell r="M2030" t="str">
            <v>Khu đấu giá Tổ 1 Thị trấn Sóc Sơn, Huyện Sóc Sơn, TP Hà Nội</v>
          </cell>
          <cell r="N2030">
            <v>60</v>
          </cell>
          <cell r="O2030" t="b">
            <v>0</v>
          </cell>
          <cell r="P2030" t="str">
            <v>C6 HÀ NỘI</v>
          </cell>
          <cell r="Q2030" t="str">
            <v>Miền Bắc</v>
          </cell>
          <cell r="R2030" t="str">
            <v>WIN</v>
          </cell>
        </row>
        <row r="2031">
          <cell r="A2031" t="str">
            <v>WIN-HNI-DAH-5284</v>
          </cell>
          <cell r="B2031" t="str">
            <v>CN HÀ NỘI - CÔNG TY CỔ PHẦN DỊCH VỤ THƯƠNG MẠI TỔNG HỢP WINCOMMERCE</v>
          </cell>
          <cell r="C2031" t="str">
            <v/>
          </cell>
          <cell r="D2031" t="str">
            <v>Thành phố Hà Nội</v>
          </cell>
          <cell r="E2031" t="str">
            <v>Huyện Đông Anh</v>
          </cell>
          <cell r="G2031" t="str">
            <v>HN003</v>
          </cell>
          <cell r="H2031" t="str">
            <v>Nguyễn Văn Thạch</v>
          </cell>
          <cell r="I2031" t="str">
            <v>MIENBAC;WIN</v>
          </cell>
          <cell r="J2031" t="str">
            <v/>
          </cell>
          <cell r="M2031" t="str">
            <v>Thôn Bến Trung, Xã Bắc Hồng, Huyện Đông Anh, HN</v>
          </cell>
          <cell r="N2031">
            <v>60</v>
          </cell>
          <cell r="O2031" t="b">
            <v>0</v>
          </cell>
          <cell r="P2031" t="str">
            <v>C6 HÀ NỘI</v>
          </cell>
          <cell r="Q2031" t="str">
            <v>Miền Bắc</v>
          </cell>
          <cell r="R2031" t="str">
            <v>WIN</v>
          </cell>
        </row>
        <row r="2032">
          <cell r="A2032" t="str">
            <v>WIN-HNI-GLM-5285</v>
          </cell>
          <cell r="B2032" t="str">
            <v>CN HÀ NỘI - CÔNG TY CỔ PHẦN DỊCH VỤ THƯƠNG MẠI TỔNG HỢP WINCOMMERCE</v>
          </cell>
          <cell r="C2032" t="str">
            <v/>
          </cell>
          <cell r="D2032" t="str">
            <v>Thành phố Hà Nội</v>
          </cell>
          <cell r="E2032" t="str">
            <v>Huyện Gia Lâm</v>
          </cell>
          <cell r="G2032" t="str">
            <v>HN008</v>
          </cell>
          <cell r="H2032" t="str">
            <v>Nguyễn Minh Sơn</v>
          </cell>
          <cell r="I2032" t="str">
            <v>MIENBAC;WIN</v>
          </cell>
          <cell r="J2032" t="str">
            <v/>
          </cell>
          <cell r="M2032" t="str">
            <v>Thôn Lã Côi, Xã Yên Viên, Huyện Gia Lâm, HN</v>
          </cell>
          <cell r="N2032">
            <v>60</v>
          </cell>
          <cell r="O2032" t="b">
            <v>0</v>
          </cell>
          <cell r="P2032" t="str">
            <v>C6 HÀ NỘI</v>
          </cell>
          <cell r="Q2032" t="str">
            <v>Miền Bắc</v>
          </cell>
          <cell r="R2032" t="str">
            <v>WIN</v>
          </cell>
        </row>
        <row r="2033">
          <cell r="A2033" t="str">
            <v>WIN-HNI-UHA-5286</v>
          </cell>
          <cell r="B2033" t="str">
            <v>CN HÀ NỘI - CÔNG TY CỔ PHẦN DỊCH VỤ THƯƠNG MẠI TỔNG HỢP WINCOMMERCE</v>
          </cell>
          <cell r="C2033" t="str">
            <v/>
          </cell>
          <cell r="D2033" t="str">
            <v>Thành phố Hà Nội</v>
          </cell>
          <cell r="E2033" t="str">
            <v>Huyện ứng Hòa</v>
          </cell>
          <cell r="G2033" t="str">
            <v>HN004</v>
          </cell>
          <cell r="H2033" t="str">
            <v>Hoàng Thanh Huy</v>
          </cell>
          <cell r="I2033" t="str">
            <v>MIENBAC;WIN</v>
          </cell>
          <cell r="J2033" t="str">
            <v/>
          </cell>
          <cell r="M2033" t="str">
            <v>95 Ba Thá, Xã Viên An, Huyện Ứng Hòa, HN</v>
          </cell>
          <cell r="N2033">
            <v>60</v>
          </cell>
          <cell r="O2033" t="b">
            <v>0</v>
          </cell>
          <cell r="P2033" t="str">
            <v>C6 HÀ NỘI</v>
          </cell>
          <cell r="Q2033" t="str">
            <v>Miền Bắc</v>
          </cell>
          <cell r="R2033" t="str">
            <v>WIN</v>
          </cell>
        </row>
        <row r="2034">
          <cell r="A2034" t="str">
            <v>WIN-HNI-UHA-5287</v>
          </cell>
          <cell r="B2034" t="str">
            <v>CN HÀ NỘI - CÔNG TY CỔ PHẦN DỊCH VỤ THƯƠNG MẠI TỔNG HỢP WINCOMMERCE</v>
          </cell>
          <cell r="C2034" t="str">
            <v/>
          </cell>
          <cell r="D2034" t="str">
            <v>Thành phố Hà Nội</v>
          </cell>
          <cell r="E2034" t="str">
            <v>Huyện ứng Hòa</v>
          </cell>
          <cell r="G2034" t="str">
            <v>HN004</v>
          </cell>
          <cell r="H2034" t="str">
            <v>Hoàng Thanh Huy</v>
          </cell>
          <cell r="I2034" t="str">
            <v>MIENBAC;WIN</v>
          </cell>
          <cell r="J2034" t="str">
            <v/>
          </cell>
          <cell r="M2034" t="str">
            <v>85 Lê Lợi, Thị Trấn Vân Đình, Huyện Ứng Hòa, HN</v>
          </cell>
          <cell r="N2034">
            <v>60</v>
          </cell>
          <cell r="O2034" t="b">
            <v>0</v>
          </cell>
          <cell r="P2034" t="str">
            <v>C6 HÀ NỘI</v>
          </cell>
          <cell r="Q2034" t="str">
            <v>Miền Bắc</v>
          </cell>
          <cell r="R2034" t="str">
            <v>WIN</v>
          </cell>
        </row>
        <row r="2035">
          <cell r="A2035" t="str">
            <v>WIN-HNI-HMI-5288</v>
          </cell>
          <cell r="B2035" t="str">
            <v>CN HÀ NỘI - CÔNG TY CỔ PHẦN DỊCH VỤ THƯƠNG MẠI TỔNG HỢP WINCOMMERCE</v>
          </cell>
          <cell r="C2035" t="str">
            <v/>
          </cell>
          <cell r="D2035" t="str">
            <v>Thành phố Hà Nội</v>
          </cell>
          <cell r="E2035" t="str">
            <v>Quận Hoàng Mai</v>
          </cell>
          <cell r="G2035" t="str">
            <v>HN003</v>
          </cell>
          <cell r="H2035" t="str">
            <v>Nguyễn Văn Thạch</v>
          </cell>
          <cell r="I2035" t="str">
            <v>MIENBAC;WIN</v>
          </cell>
          <cell r="J2035" t="str">
            <v/>
          </cell>
          <cell r="M2035" t="str">
            <v>Tổ dân phố số 17, Phường Thanh Trì, Quận Hoàng Mai, HN</v>
          </cell>
          <cell r="N2035">
            <v>60</v>
          </cell>
          <cell r="O2035" t="b">
            <v>0</v>
          </cell>
          <cell r="P2035" t="str">
            <v>C6 HÀ NỘI</v>
          </cell>
          <cell r="Q2035" t="str">
            <v>Miền Bắc</v>
          </cell>
          <cell r="R2035" t="str">
            <v>WIN</v>
          </cell>
        </row>
        <row r="2036">
          <cell r="A2036" t="str">
            <v>WIN-HNI-NTL-5290</v>
          </cell>
          <cell r="B2036" t="str">
            <v>CN HÀ NỘI - CÔNG TY CỔ PHẦN DỊCH VỤ THƯƠNG MẠI TỔNG HỢP WINCOMMERCE</v>
          </cell>
          <cell r="C2036" t="str">
            <v/>
          </cell>
          <cell r="D2036" t="str">
            <v>Thành phố Hà Nội</v>
          </cell>
          <cell r="E2036" t="str">
            <v>Quận Nam Từ Liêm</v>
          </cell>
          <cell r="G2036" t="str">
            <v>HN004</v>
          </cell>
          <cell r="H2036" t="str">
            <v>Hoàng Thanh Huy</v>
          </cell>
          <cell r="I2036" t="str">
            <v>MIENBAC;WIN</v>
          </cell>
          <cell r="J2036" t="str">
            <v/>
          </cell>
          <cell r="M2036" t="str">
            <v>71 Ngõ 180 Tây Mỗ, Quận Nam Từ Liêm, Hà Nội</v>
          </cell>
          <cell r="N2036">
            <v>60</v>
          </cell>
          <cell r="O2036" t="b">
            <v>0</v>
          </cell>
          <cell r="P2036" t="str">
            <v>C6 HÀ NỘI</v>
          </cell>
          <cell r="Q2036" t="str">
            <v>Miền Bắc</v>
          </cell>
          <cell r="R2036" t="str">
            <v>WIN</v>
          </cell>
        </row>
        <row r="2037">
          <cell r="A2037" t="str">
            <v>WIN-HNI-PXN-5295</v>
          </cell>
          <cell r="B2037" t="str">
            <v>CN HÀ NỘI - WINCOMMERCE</v>
          </cell>
          <cell r="C2037" t="str">
            <v/>
          </cell>
          <cell r="D2037" t="str">
            <v>Thành phố Hà Nội</v>
          </cell>
          <cell r="E2037" t="str">
            <v>Huyện Phú Xuyên</v>
          </cell>
          <cell r="G2037" t="str">
            <v>HN008</v>
          </cell>
          <cell r="H2037" t="str">
            <v>Nguyễn Minh Sơn</v>
          </cell>
          <cell r="I2037" t="str">
            <v>MIENBAC;WIN</v>
          </cell>
          <cell r="J2037" t="str">
            <v/>
          </cell>
          <cell r="M2037" t="str">
            <v>Số 158 Tiểu khu Phú Thịnh, Thị trấn Phú Minh, Huyện Phú Xuyên, HN</v>
          </cell>
          <cell r="N2037">
            <v>60</v>
          </cell>
          <cell r="O2037" t="b">
            <v>0</v>
          </cell>
          <cell r="P2037" t="str">
            <v>C6 HÀ NỘI</v>
          </cell>
          <cell r="Q2037" t="str">
            <v>Miền Bắc</v>
          </cell>
          <cell r="R2037" t="str">
            <v>WIN</v>
          </cell>
        </row>
        <row r="2038">
          <cell r="A2038" t="str">
            <v>WIN-HNI-DDA-5303</v>
          </cell>
          <cell r="B2038" t="str">
            <v>CN HÀ NỘI - CÔNG TY CỔ PHẦN DỊCH VỤ THƯƠNG MẠI TỔNG HỢP WINCOMMERCE</v>
          </cell>
          <cell r="C2038" t="str">
            <v/>
          </cell>
          <cell r="D2038" t="str">
            <v>Thành phố Hà Nội</v>
          </cell>
          <cell r="E2038" t="str">
            <v>Quận Đống Đa</v>
          </cell>
          <cell r="G2038" t="str">
            <v>HN003</v>
          </cell>
          <cell r="H2038" t="str">
            <v>Nguyễn Văn Thạch</v>
          </cell>
          <cell r="I2038" t="str">
            <v>MIENBAC;WIN</v>
          </cell>
          <cell r="J2038" t="str">
            <v/>
          </cell>
          <cell r="M2038" t="str">
            <v>114 Ngõ Văn Chương 2, Phường Văn Chương, Quận Đống Đa, Hà Nội</v>
          </cell>
          <cell r="N2038">
            <v>60</v>
          </cell>
          <cell r="O2038" t="b">
            <v>0</v>
          </cell>
          <cell r="P2038" t="str">
            <v>C6 HÀ NỘI</v>
          </cell>
          <cell r="Q2038" t="str">
            <v>Miền Bắc</v>
          </cell>
          <cell r="R2038" t="str">
            <v>WIN</v>
          </cell>
        </row>
        <row r="2039">
          <cell r="A2039" t="str">
            <v>WIN-HNI-HBT-5304</v>
          </cell>
          <cell r="B2039" t="str">
            <v>CN HÀ NỘI - CÔNG TY CỔ PHẦN DỊCH VỤ THƯƠNG MẠI TỔNG HỢP WINCOMMERCE</v>
          </cell>
          <cell r="C2039" t="str">
            <v/>
          </cell>
          <cell r="D2039" t="str">
            <v>Thành phố Hà Nội</v>
          </cell>
          <cell r="E2039" t="str">
            <v>Quận Hai Bà Trưng</v>
          </cell>
          <cell r="G2039" t="str">
            <v>HN003</v>
          </cell>
          <cell r="H2039" t="str">
            <v>Nguyễn Văn Thạch</v>
          </cell>
          <cell r="I2039" t="str">
            <v>MIENBAC;WIN</v>
          </cell>
          <cell r="J2039" t="str">
            <v/>
          </cell>
          <cell r="M2039" t="str">
            <v>Tầng 1, Tòa nhà UDIC Riverside 1, Ngõ 122 Vĩnh Tuy, Phường Vĩnh Tuy, Quận Hai Bà Trưng, HN</v>
          </cell>
          <cell r="N2039">
            <v>60</v>
          </cell>
          <cell r="O2039" t="b">
            <v>0</v>
          </cell>
          <cell r="P2039" t="str">
            <v>C6 HÀ NỘI</v>
          </cell>
          <cell r="Q2039" t="str">
            <v>Miền Bắc</v>
          </cell>
          <cell r="R2039" t="str">
            <v>WIN</v>
          </cell>
        </row>
        <row r="2040">
          <cell r="A2040" t="str">
            <v>WIN-HNI-HMI-5305</v>
          </cell>
          <cell r="B2040" t="str">
            <v>CN HÀ NỘI - CÔNG TY CỔ PHẦN DỊCH VỤ THƯƠNG MẠI TỔNG HỢP WINCOMMERCE</v>
          </cell>
          <cell r="C2040" t="str">
            <v/>
          </cell>
          <cell r="D2040" t="str">
            <v>Thành phố Hà Nội</v>
          </cell>
          <cell r="E2040" t="str">
            <v>Quận Hoàng Mai</v>
          </cell>
          <cell r="G2040" t="str">
            <v>HN003</v>
          </cell>
          <cell r="H2040" t="str">
            <v>Nguyễn Văn Thạch</v>
          </cell>
          <cell r="I2040" t="str">
            <v>MIENBAC;WIN</v>
          </cell>
          <cell r="J2040" t="str">
            <v/>
          </cell>
          <cell r="M2040" t="str">
            <v>Số 110 ngõ 553 Đường Giải Phóng, Phường Giáp Bát, Quận Hoàng Mai, HN</v>
          </cell>
          <cell r="N2040">
            <v>60</v>
          </cell>
          <cell r="O2040" t="b">
            <v>0</v>
          </cell>
          <cell r="P2040" t="str">
            <v>C6 HÀ NỘI</v>
          </cell>
          <cell r="Q2040" t="str">
            <v>Miền Bắc</v>
          </cell>
          <cell r="R2040" t="str">
            <v>WIN</v>
          </cell>
        </row>
        <row r="2041">
          <cell r="A2041" t="str">
            <v>WIN-HNI-MLH-5308</v>
          </cell>
          <cell r="B2041" t="str">
            <v>CN HÀ NỘI - wincommerce</v>
          </cell>
          <cell r="C2041" t="str">
            <v/>
          </cell>
          <cell r="D2041" t="str">
            <v>Thành phố Hà Nội</v>
          </cell>
          <cell r="E2041" t="str">
            <v>Huyện Mê Linh</v>
          </cell>
          <cell r="G2041" t="str">
            <v>HN008</v>
          </cell>
          <cell r="H2041" t="str">
            <v>Nguyễn Minh Sơn</v>
          </cell>
          <cell r="I2041" t="str">
            <v>MIENBAC;WIN</v>
          </cell>
          <cell r="J2041" t="str">
            <v/>
          </cell>
          <cell r="M2041" t="str">
            <v>QL35 Thôn Phú Nhi, xã Thanh Lâm, huyện Mê Linh, HN</v>
          </cell>
          <cell r="N2041">
            <v>60</v>
          </cell>
          <cell r="O2041" t="b">
            <v>0</v>
          </cell>
          <cell r="P2041" t="str">
            <v>C6 HÀ NỘI</v>
          </cell>
          <cell r="Q2041" t="str">
            <v>Miền Bắc</v>
          </cell>
          <cell r="R2041" t="str">
            <v>WIN</v>
          </cell>
        </row>
        <row r="2042">
          <cell r="A2042" t="str">
            <v>WIN-HNI-DAH-5313</v>
          </cell>
          <cell r="B2042" t="str">
            <v>CN HÀ NỘI - CÔNG TY CỔ PHẦN DỊCH VỤ THƯƠNG MẠI TỔNG HỢP WINCOMMERCE</v>
          </cell>
          <cell r="C2042" t="str">
            <v/>
          </cell>
          <cell r="D2042" t="str">
            <v>Thành phố Hà Nội</v>
          </cell>
          <cell r="E2042" t="str">
            <v>Huyện Đông Anh</v>
          </cell>
          <cell r="G2042" t="str">
            <v>HN003</v>
          </cell>
          <cell r="H2042" t="str">
            <v>Nguyễn Văn Thạch</v>
          </cell>
          <cell r="I2042" t="str">
            <v>MIENBAC;WIN</v>
          </cell>
          <cell r="J2042" t="str">
            <v/>
          </cell>
          <cell r="M2042" t="str">
            <v>32 Sáp Mai, Xã Võng La, Huyện Đông Anh, HN</v>
          </cell>
          <cell r="N2042">
            <v>60</v>
          </cell>
          <cell r="O2042" t="b">
            <v>0</v>
          </cell>
          <cell r="P2042" t="str">
            <v>C6 HÀ NỘI</v>
          </cell>
          <cell r="Q2042" t="str">
            <v>Miền Bắc</v>
          </cell>
          <cell r="R2042" t="str">
            <v>WIN</v>
          </cell>
        </row>
        <row r="2043">
          <cell r="A2043" t="str">
            <v>WIN-HNI-QOI-5323</v>
          </cell>
          <cell r="B2043" t="str">
            <v>CN HÀ NỘI - wincommerce</v>
          </cell>
          <cell r="C2043" t="str">
            <v/>
          </cell>
          <cell r="D2043" t="str">
            <v>Thành phố Hà Nội</v>
          </cell>
          <cell r="E2043" t="str">
            <v>Huyện Quốc Oai</v>
          </cell>
          <cell r="G2043" t="str">
            <v>HN004</v>
          </cell>
          <cell r="H2043" t="str">
            <v>Hoàng Thanh Huy</v>
          </cell>
          <cell r="I2043" t="str">
            <v>MIENBAC;WIN</v>
          </cell>
          <cell r="J2043" t="str">
            <v/>
          </cell>
          <cell r="M2043" t="str">
            <v>Thôn 5 Xã Cộng Hòa, Huyện Quốc Oai, HN</v>
          </cell>
          <cell r="N2043">
            <v>60</v>
          </cell>
          <cell r="O2043" t="b">
            <v>0</v>
          </cell>
          <cell r="P2043" t="str">
            <v>C6 HÀ NỘI</v>
          </cell>
          <cell r="Q2043" t="str">
            <v>Miền Bắc</v>
          </cell>
          <cell r="R2043" t="str">
            <v>WIN</v>
          </cell>
        </row>
        <row r="2044">
          <cell r="A2044" t="str">
            <v>WIN-HNI-QOI-5324</v>
          </cell>
          <cell r="B2044" t="str">
            <v>CN HÀ NỘI - wincommerce</v>
          </cell>
          <cell r="C2044" t="str">
            <v/>
          </cell>
          <cell r="D2044" t="str">
            <v>Thành phố Hà Nội</v>
          </cell>
          <cell r="E2044" t="str">
            <v>Huyện Quốc Oai</v>
          </cell>
          <cell r="G2044" t="str">
            <v>HN004</v>
          </cell>
          <cell r="H2044" t="str">
            <v>Hoàng Thanh Huy</v>
          </cell>
          <cell r="I2044" t="str">
            <v>MIENBAC;WIN</v>
          </cell>
          <cell r="J2044" t="str">
            <v/>
          </cell>
          <cell r="M2044" t="str">
            <v>254 Phố Huyện, TT Quốc Oai, Huyện Quốc Oai, HN</v>
          </cell>
          <cell r="N2044">
            <v>60</v>
          </cell>
          <cell r="O2044" t="b">
            <v>0</v>
          </cell>
          <cell r="P2044" t="str">
            <v>C6 HÀ NỘI</v>
          </cell>
          <cell r="Q2044" t="str">
            <v>Miền Bắc</v>
          </cell>
          <cell r="R2044" t="str">
            <v>WIN</v>
          </cell>
        </row>
        <row r="2045">
          <cell r="A2045" t="str">
            <v>WIN-HNI-THO-5327</v>
          </cell>
          <cell r="B2045" t="str">
            <v>CN HÀ NỘI - CÔNG TY CỔ PHẦN DỊCH VỤ THƯƠNG MẠI TỔNG HỢP WINCOMMERCE</v>
          </cell>
          <cell r="C2045" t="str">
            <v/>
          </cell>
          <cell r="D2045" t="str">
            <v>Thành phố Hà Nội</v>
          </cell>
          <cell r="E2045" t="str">
            <v>Quận Tây Hồ</v>
          </cell>
          <cell r="G2045" t="str">
            <v>HN008</v>
          </cell>
          <cell r="H2045" t="str">
            <v>Nguyễn Minh Sơn</v>
          </cell>
          <cell r="I2045" t="str">
            <v>MIENBAC;WIN</v>
          </cell>
          <cell r="J2045" t="str">
            <v/>
          </cell>
          <cell r="M2045" t="str">
            <v>Kiot TM02 - Tầng 1, 
số 50 ngõ 28 đường Xuân La, Phường Xuân La, Quận Tây Hồ, Hà Nội</v>
          </cell>
          <cell r="N2045">
            <v>60</v>
          </cell>
          <cell r="O2045" t="b">
            <v>0</v>
          </cell>
          <cell r="P2045" t="str">
            <v>C6 HÀ NỘI</v>
          </cell>
          <cell r="Q2045" t="str">
            <v>Miền Bắc</v>
          </cell>
          <cell r="R2045" t="str">
            <v>WIN</v>
          </cell>
        </row>
        <row r="2046">
          <cell r="A2046" t="str">
            <v>WIN-HNI-CGY-5340</v>
          </cell>
          <cell r="B2046" t="str">
            <v>CN HÀ NỘI - CÔNG TY CỔ PHẦN DỊCH VỤ THƯƠNG MẠI TỔNG HỢP WINCOMMERCE</v>
          </cell>
          <cell r="C2046" t="str">
            <v/>
          </cell>
          <cell r="D2046" t="str">
            <v>Thành phố Hà Nội</v>
          </cell>
          <cell r="E2046" t="str">
            <v>Quận Cầu Giấy</v>
          </cell>
          <cell r="G2046" t="str">
            <v>HN004</v>
          </cell>
          <cell r="H2046" t="str">
            <v>Hoàng Thanh Huy</v>
          </cell>
          <cell r="I2046" t="str">
            <v>MIENBAC;WIN</v>
          </cell>
          <cell r="J2046" t="str">
            <v/>
          </cell>
          <cell r="M2046" t="str">
            <v>17 Ngõ 75 Hồ Tùng Mậu, Phường Mai Dịch, Quận Cầu Giấy, HN</v>
          </cell>
          <cell r="N2046">
            <v>60</v>
          </cell>
          <cell r="O2046" t="b">
            <v>0</v>
          </cell>
          <cell r="P2046" t="str">
            <v>C6 HÀ NỘI</v>
          </cell>
          <cell r="Q2046" t="str">
            <v>Miền Bắc</v>
          </cell>
          <cell r="R2046" t="str">
            <v>WIN</v>
          </cell>
        </row>
        <row r="2047">
          <cell r="A2047" t="str">
            <v>WIN-HNI-QOI-5341</v>
          </cell>
          <cell r="B2047" t="str">
            <v>CN HÀ NỘI - wincommerce</v>
          </cell>
          <cell r="C2047" t="str">
            <v/>
          </cell>
          <cell r="D2047" t="str">
            <v>Thành phố Hà Nội</v>
          </cell>
          <cell r="E2047" t="str">
            <v>Huyện Quốc Oai</v>
          </cell>
          <cell r="G2047" t="str">
            <v>HN004</v>
          </cell>
          <cell r="H2047" t="str">
            <v>Hoàng Thanh Huy</v>
          </cell>
          <cell r="I2047" t="str">
            <v>MIENBAC;WIN</v>
          </cell>
          <cell r="J2047" t="str">
            <v/>
          </cell>
          <cell r="M2047" t="str">
            <v>Thôn 3 Xã Phượng Cách, Huyện Quốc Oai, HN</v>
          </cell>
          <cell r="N2047">
            <v>60</v>
          </cell>
          <cell r="O2047" t="b">
            <v>0</v>
          </cell>
          <cell r="P2047" t="str">
            <v>C6 HÀ NỘI</v>
          </cell>
          <cell r="Q2047" t="str">
            <v>Miền Bắc</v>
          </cell>
          <cell r="R2047" t="str">
            <v>WIN</v>
          </cell>
        </row>
        <row r="2048">
          <cell r="A2048" t="str">
            <v>WIN-HNI-CGY-5342</v>
          </cell>
          <cell r="B2048" t="str">
            <v>CN HÀ NỘI - CÔNG TY CỔ PHẦN DỊCH VỤ THƯƠNG MẠI TỔNG HỢP WINCOMMERCE</v>
          </cell>
          <cell r="C2048" t="str">
            <v/>
          </cell>
          <cell r="D2048" t="str">
            <v>Thành phố Hà Nội</v>
          </cell>
          <cell r="E2048" t="str">
            <v>Quận Cầu Giấy</v>
          </cell>
          <cell r="G2048" t="str">
            <v>HN004</v>
          </cell>
          <cell r="H2048" t="str">
            <v>Hoàng Thanh Huy</v>
          </cell>
          <cell r="I2048" t="str">
            <v>MIENBAC;WIN</v>
          </cell>
          <cell r="J2048" t="str">
            <v/>
          </cell>
          <cell r="M2048" t="str">
            <v>Số 8 Trương Công Giai, tổ 21, phường Dịch Vọng, quận Cầu Giấy, Hà Nội.</v>
          </cell>
          <cell r="N2048">
            <v>60</v>
          </cell>
          <cell r="O2048" t="b">
            <v>0</v>
          </cell>
          <cell r="P2048" t="str">
            <v>C6 HÀ NỘI</v>
          </cell>
          <cell r="Q2048" t="str">
            <v>Miền Bắc</v>
          </cell>
          <cell r="R2048" t="str">
            <v>WIN</v>
          </cell>
        </row>
        <row r="2049">
          <cell r="A2049" t="str">
            <v>WIN-HNI-BTL-5343</v>
          </cell>
          <cell r="B2049" t="str">
            <v>CN HÀ NỘI - CÔNG TY CỔ PHẦN DỊCH VỤ THƯƠNG MẠI TỔNG HỢP WINCOMMERCE</v>
          </cell>
          <cell r="C2049" t="str">
            <v/>
          </cell>
          <cell r="D2049" t="str">
            <v>Thành phố Hà Nội</v>
          </cell>
          <cell r="E2049" t="str">
            <v>Quận Bắc Từ Liêm</v>
          </cell>
          <cell r="G2049" t="str">
            <v>HN004</v>
          </cell>
          <cell r="H2049" t="str">
            <v>Hoàng Thanh Huy</v>
          </cell>
          <cell r="I2049" t="str">
            <v>MIENBAC;WIN</v>
          </cell>
          <cell r="J2049" t="str">
            <v/>
          </cell>
          <cell r="M2049" t="str">
            <v>"Tầng 1 Nhà ở chung cư cao cấp N01-T1, phường Xuân Tảo, quận Bắc Từ Liêm, Hà Nội</v>
          </cell>
          <cell r="N2049">
            <v>60</v>
          </cell>
          <cell r="O2049" t="b">
            <v>0</v>
          </cell>
          <cell r="P2049" t="str">
            <v>C6 HÀ NỘI</v>
          </cell>
          <cell r="Q2049" t="str">
            <v>Miền Bắc</v>
          </cell>
          <cell r="R2049" t="str">
            <v>WIN</v>
          </cell>
        </row>
        <row r="2050">
          <cell r="A2050" t="str">
            <v>WIN-HNI-PXN-5346</v>
          </cell>
          <cell r="B2050" t="str">
            <v>CN HÀ NỘI - WINCOMMERCE</v>
          </cell>
          <cell r="C2050" t="str">
            <v/>
          </cell>
          <cell r="D2050" t="str">
            <v>Thành phố Hà Nội</v>
          </cell>
          <cell r="E2050" t="str">
            <v>Huyện Phú Xuyên</v>
          </cell>
          <cell r="G2050" t="str">
            <v>HN008</v>
          </cell>
          <cell r="H2050" t="str">
            <v>Nguyễn Minh Sơn</v>
          </cell>
          <cell r="I2050" t="str">
            <v>MIENBAC;WIN</v>
          </cell>
          <cell r="J2050" t="str">
            <v/>
          </cell>
          <cell r="M2050" t="str">
            <v>Thôn Bái Đô, Xã Tri Thủy, Huyện Phú Xuyên, HN</v>
          </cell>
          <cell r="N2050">
            <v>60</v>
          </cell>
          <cell r="O2050" t="b">
            <v>0</v>
          </cell>
          <cell r="P2050" t="str">
            <v>C6 HÀ NỘI</v>
          </cell>
          <cell r="Q2050" t="str">
            <v>Miền Bắc</v>
          </cell>
          <cell r="R2050" t="str">
            <v>WIN</v>
          </cell>
        </row>
        <row r="2051">
          <cell r="A2051" t="str">
            <v>WIN-HNI-GLM-5347</v>
          </cell>
          <cell r="B2051" t="str">
            <v>CN HÀ NỘI - CÔNG TY CỔ PHẦN DỊCH VỤ THƯƠNG MẠI TỔNG HỢP WINCOMMERCE</v>
          </cell>
          <cell r="C2051" t="str">
            <v/>
          </cell>
          <cell r="D2051" t="str">
            <v>Thành phố Hà Nội</v>
          </cell>
          <cell r="E2051" t="str">
            <v>Huyện Gia Lâm</v>
          </cell>
          <cell r="G2051" t="str">
            <v>HN004</v>
          </cell>
          <cell r="H2051" t="str">
            <v>Hoàng Thanh Huy</v>
          </cell>
          <cell r="I2051" t="str">
            <v>MIENBAC;WIN</v>
          </cell>
          <cell r="J2051" t="str">
            <v/>
          </cell>
          <cell r="M2051" t="str">
            <v>Khu Ao ông Sáu, Xã Trung Mầu, Huyện Gia Lâm, HN</v>
          </cell>
          <cell r="N2051">
            <v>60</v>
          </cell>
          <cell r="O2051" t="b">
            <v>0</v>
          </cell>
          <cell r="P2051" t="str">
            <v>C6 HÀ NỘI</v>
          </cell>
          <cell r="Q2051" t="str">
            <v>Miền Bắc</v>
          </cell>
          <cell r="R2051" t="str">
            <v>WIN</v>
          </cell>
        </row>
        <row r="2052">
          <cell r="A2052" t="str">
            <v>WIN-HNI-HDG-5351</v>
          </cell>
          <cell r="B2052" t="str">
            <v>CN HÀ NỘI - wincommerce</v>
          </cell>
          <cell r="C2052" t="str">
            <v/>
          </cell>
          <cell r="D2052" t="str">
            <v>Thành phố Hà Nội</v>
          </cell>
          <cell r="E2052" t="str">
            <v>Quận Hà Đông</v>
          </cell>
          <cell r="G2052" t="str">
            <v>HN004</v>
          </cell>
          <cell r="H2052" t="str">
            <v>Hoàng Thanh Huy</v>
          </cell>
          <cell r="I2052" t="str">
            <v>MIENBAC;WIN</v>
          </cell>
          <cell r="J2052" t="str">
            <v/>
          </cell>
          <cell r="M2052" t="str">
            <v>Lô 03C, tầng 1 Tòa L, Phường Dương Nội, Quận Hà Đông, HN</v>
          </cell>
          <cell r="N2052">
            <v>60</v>
          </cell>
          <cell r="O2052" t="b">
            <v>0</v>
          </cell>
          <cell r="P2052" t="str">
            <v>C6 HÀ NỘI</v>
          </cell>
          <cell r="Q2052" t="str">
            <v>Miền Bắc</v>
          </cell>
          <cell r="R2052" t="str">
            <v>WIN</v>
          </cell>
        </row>
        <row r="2053">
          <cell r="A2053" t="str">
            <v>WIN-HNI-CGY-5366</v>
          </cell>
          <cell r="B2053" t="str">
            <v>CN HÀ NỘI - CÔNG TY CỔ PHẦN DỊCH VỤ THƯƠNG MẠI TỔNG HỢP WINCOMMERCE</v>
          </cell>
          <cell r="C2053" t="str">
            <v/>
          </cell>
          <cell r="D2053" t="str">
            <v>Thành phố Hà Nội</v>
          </cell>
          <cell r="E2053" t="str">
            <v>Quận Cầu Giấy</v>
          </cell>
          <cell r="G2053" t="str">
            <v>HN004</v>
          </cell>
          <cell r="H2053" t="str">
            <v>Hoàng Thanh Huy</v>
          </cell>
          <cell r="I2053" t="str">
            <v>MIENBAC;WIN</v>
          </cell>
          <cell r="J2053" t="str">
            <v/>
          </cell>
          <cell r="M2053" t="str">
            <v>B (SH4), Ô đất B4, Khu đô thị mới Nam Trung Yên, phường Yên Hòa, quận Cầu Giấy, HN</v>
          </cell>
          <cell r="N2053">
            <v>60</v>
          </cell>
          <cell r="O2053" t="b">
            <v>0</v>
          </cell>
          <cell r="P2053" t="str">
            <v>C6 HÀ NỘI</v>
          </cell>
          <cell r="Q2053" t="str">
            <v>Miền Bắc</v>
          </cell>
          <cell r="R2053" t="str">
            <v>WIN</v>
          </cell>
        </row>
        <row r="2054">
          <cell r="A2054" t="str">
            <v>WIN-HNI-SSN-5368</v>
          </cell>
          <cell r="B2054" t="str">
            <v>CN HÀ NỘI - CÔNG TY CỔ PHẦN DỊCH VỤ THƯƠNG MẠI TỔNG HỢP WINCOMMERCE</v>
          </cell>
          <cell r="C2054" t="str">
            <v/>
          </cell>
          <cell r="D2054" t="str">
            <v>Thành phố Hà Nội</v>
          </cell>
          <cell r="E2054" t="str">
            <v>Huyện Sóc Sơn</v>
          </cell>
          <cell r="G2054" t="str">
            <v>HN003</v>
          </cell>
          <cell r="H2054" t="str">
            <v>Nguyễn Văn Thạch</v>
          </cell>
          <cell r="I2054" t="str">
            <v>MIENBAC; WIN</v>
          </cell>
          <cell r="J2054" t="str">
            <v/>
          </cell>
          <cell r="M2054" t="str">
            <v>Chợ Cầu Xây, thôn Thanh Vân, xã Tân Dân, huyện Sóc Sơn , HN</v>
          </cell>
          <cell r="N2054">
            <v>60</v>
          </cell>
          <cell r="O2054" t="b">
            <v>0</v>
          </cell>
          <cell r="P2054" t="str">
            <v>C6 HÀ NỘI</v>
          </cell>
          <cell r="Q2054" t="str">
            <v>Miền Bắc</v>
          </cell>
          <cell r="R2054" t="str">
            <v>WIN</v>
          </cell>
        </row>
        <row r="2055">
          <cell r="A2055" t="str">
            <v>WIN-HNI-TTT-5369</v>
          </cell>
          <cell r="B2055" t="str">
            <v>CN HÀ NỘI - CÔNG TY CỔ PHẦN DỊCH VỤ THƯƠNG MẠI TỔNG HỢP WINCOMMERCE</v>
          </cell>
          <cell r="C2055" t="str">
            <v/>
          </cell>
          <cell r="D2055" t="str">
            <v>Thành phố Hà Nội</v>
          </cell>
          <cell r="E2055" t="str">
            <v>Huyện Thạch Thất</v>
          </cell>
          <cell r="G2055" t="str">
            <v>HN008</v>
          </cell>
          <cell r="H2055" t="str">
            <v>Nguyễn Minh Sơn</v>
          </cell>
          <cell r="I2055" t="str">
            <v>MIENBAC;WIN</v>
          </cell>
          <cell r="J2055" t="str">
            <v/>
          </cell>
          <cell r="M2055" t="str">
            <v>Khu phố, thị trấn Liên Quan, Huyện Thạch Thất, HN</v>
          </cell>
          <cell r="N2055">
            <v>60</v>
          </cell>
          <cell r="O2055" t="b">
            <v>0</v>
          </cell>
          <cell r="P2055" t="str">
            <v>C6 HÀ NỘI</v>
          </cell>
          <cell r="Q2055" t="str">
            <v>Miền Bắc</v>
          </cell>
          <cell r="R2055" t="str">
            <v>WIN</v>
          </cell>
        </row>
        <row r="2056">
          <cell r="A2056" t="str">
            <v>WIN-HNI-HDG-5377</v>
          </cell>
          <cell r="B2056" t="str">
            <v>CN HÀ NỘI - CÔNG TY CỔ PHẦN DỊCH VỤ THƯƠNG MẠI TỔNG HỢP WINCOMMERCE</v>
          </cell>
          <cell r="C2056" t="str">
            <v/>
          </cell>
          <cell r="D2056" t="str">
            <v>Thành phố Hà Nội</v>
          </cell>
          <cell r="E2056" t="str">
            <v>Quận Hà Đông</v>
          </cell>
          <cell r="G2056" t="str">
            <v>HN004</v>
          </cell>
          <cell r="H2056" t="str">
            <v>Hoàng Thanh Huy</v>
          </cell>
          <cell r="I2056" t="str">
            <v>MIENBAC;WIN</v>
          </cell>
          <cell r="J2056" t="str">
            <v/>
          </cell>
          <cell r="M2056" t="str">
            <v>Nhà số 4+5, Block 1, Ô H-TT1, Khu nhà ở Hi Brand, Khu đô thị mới Văn Phú, Phường Phú La, Quận Hà Đông, HN</v>
          </cell>
          <cell r="N2056">
            <v>60</v>
          </cell>
          <cell r="O2056" t="b">
            <v>0</v>
          </cell>
          <cell r="P2056" t="str">
            <v>C6 HÀ NỘI</v>
          </cell>
          <cell r="Q2056" t="str">
            <v>Miền Bắc</v>
          </cell>
          <cell r="R2056" t="str">
            <v>WIN</v>
          </cell>
        </row>
        <row r="2057">
          <cell r="A2057" t="str">
            <v>WIN-HNI-TTI-5378</v>
          </cell>
          <cell r="B2057" t="str">
            <v>CN HÀ NỘI - CÔNG TY CỔ PHẦN DỊCH VỤ THƯƠNG MẠI TỔNG HỢP WINCOMMERCE</v>
          </cell>
          <cell r="C2057" t="str">
            <v/>
          </cell>
          <cell r="D2057" t="str">
            <v>Thành phố Hà Nội</v>
          </cell>
          <cell r="E2057" t="str">
            <v>Huyện Thanh Trì</v>
          </cell>
          <cell r="G2057" t="str">
            <v>HN008</v>
          </cell>
          <cell r="H2057" t="str">
            <v>Nguyễn Minh Sơn</v>
          </cell>
          <cell r="I2057" t="str">
            <v>MIENBAC;WIN</v>
          </cell>
          <cell r="J2057" t="str">
            <v/>
          </cell>
          <cell r="M2057" t="str">
            <v>Tầng 1 Khu căn hộ Tecco Skyville Tower, Xã Tứ Hiệp, Huyện Thanh Trì, HN</v>
          </cell>
          <cell r="N2057">
            <v>60</v>
          </cell>
          <cell r="O2057" t="b">
            <v>0</v>
          </cell>
          <cell r="P2057" t="str">
            <v>C6 HÀ NỘI</v>
          </cell>
          <cell r="Q2057" t="str">
            <v>Miền Bắc</v>
          </cell>
          <cell r="R2057" t="str">
            <v>WIN</v>
          </cell>
        </row>
        <row r="2058">
          <cell r="A2058" t="str">
            <v>WIN-HNI-DAH-5380</v>
          </cell>
          <cell r="B2058" t="str">
            <v>CN HÀ NỘI - CÔNG TY CỔ PHẦN DỊCH VỤ THƯƠNG MẠI TỔNG HỢP WINCOMMERCE</v>
          </cell>
          <cell r="C2058" t="str">
            <v/>
          </cell>
          <cell r="D2058" t="str">
            <v>Thành phố Hà Nội</v>
          </cell>
          <cell r="E2058" t="str">
            <v>Huyện Đông Anh</v>
          </cell>
          <cell r="G2058" t="str">
            <v>HN003</v>
          </cell>
          <cell r="H2058" t="str">
            <v>Nguyễn Văn Thạch</v>
          </cell>
          <cell r="I2058" t="str">
            <v>MIENBAC;WIN</v>
          </cell>
          <cell r="J2058" t="str">
            <v/>
          </cell>
          <cell r="M2058" t="str">
            <v>53 Hậu Dưỡng, Xã Kim Chung, Huyện Đông Anh, HN</v>
          </cell>
          <cell r="N2058">
            <v>60</v>
          </cell>
          <cell r="O2058" t="b">
            <v>0</v>
          </cell>
          <cell r="P2058" t="str">
            <v>C6 HÀ NỘI</v>
          </cell>
          <cell r="Q2058" t="str">
            <v>Miền Bắc</v>
          </cell>
          <cell r="R2058" t="str">
            <v>WIN</v>
          </cell>
        </row>
        <row r="2059">
          <cell r="A2059" t="str">
            <v>WIN-HNI-BTL-5385</v>
          </cell>
          <cell r="B2059" t="str">
            <v>CN HÀ NỘI - CÔNG TY CỔ PHẦN DỊCH VỤ THƯƠNG MẠI TỔNG HỢP WINCOMMERCE</v>
          </cell>
          <cell r="C2059" t="str">
            <v/>
          </cell>
          <cell r="D2059" t="str">
            <v>Thành phố Hà Nội</v>
          </cell>
          <cell r="E2059" t="str">
            <v>Quận Bắc Từ Liêm</v>
          </cell>
          <cell r="G2059" t="str">
            <v>HN004</v>
          </cell>
          <cell r="H2059" t="str">
            <v>Hoàng Thanh Huy</v>
          </cell>
          <cell r="I2059" t="str">
            <v>MIENBAC;WIN</v>
          </cell>
          <cell r="J2059" t="str">
            <v/>
          </cell>
          <cell r="M2059" t="str">
            <v>Tầng 1, tòa nhà CT1B , phường Cổ Nhuế 1, quận Bắc Từ Liêm, Hà Nội</v>
          </cell>
          <cell r="N2059">
            <v>60</v>
          </cell>
          <cell r="O2059" t="b">
            <v>0</v>
          </cell>
          <cell r="P2059" t="str">
            <v>C6 HÀ NỘI</v>
          </cell>
          <cell r="Q2059" t="str">
            <v>Miền Bắc</v>
          </cell>
          <cell r="R2059" t="str">
            <v>WIN</v>
          </cell>
        </row>
        <row r="2060">
          <cell r="A2060" t="str">
            <v>WIN-HNI-DAH-5394</v>
          </cell>
          <cell r="B2060" t="str">
            <v>CN HÀ NỘI - CÔNG TY CỔ PHẦN DỊCH VỤ THƯƠNG MẠI TỔNG HỢP WINCOMMERCE</v>
          </cell>
          <cell r="C2060" t="str">
            <v/>
          </cell>
          <cell r="D2060" t="str">
            <v>Thành phố Hà Nội</v>
          </cell>
          <cell r="E2060" t="str">
            <v>Huyện Đông Anh</v>
          </cell>
          <cell r="G2060" t="str">
            <v>HN003</v>
          </cell>
          <cell r="H2060" t="str">
            <v>Nguyễn Văn Thạch</v>
          </cell>
          <cell r="I2060" t="str">
            <v>MIENBAC;WIN</v>
          </cell>
          <cell r="J2060" t="str">
            <v/>
          </cell>
          <cell r="M2060" t="str">
            <v>Thôn Tằng My, Xã Nam Hồng, Huyện Đông Anh, HN</v>
          </cell>
          <cell r="N2060">
            <v>60</v>
          </cell>
          <cell r="O2060" t="b">
            <v>0</v>
          </cell>
          <cell r="P2060" t="str">
            <v>C6 HÀ NỘI</v>
          </cell>
          <cell r="Q2060" t="str">
            <v>Miền Bắc</v>
          </cell>
          <cell r="R2060" t="str">
            <v>WIN</v>
          </cell>
        </row>
        <row r="2061">
          <cell r="A2061" t="str">
            <v>WIN-HNI-LBN-5408</v>
          </cell>
          <cell r="B2061" t="str">
            <v>CN HÀ NỘI - CÔNG TY CỔ PHẦN DỊCH VỤ THƯƠNG MẠI TỔNG HỢP WINCOMMERCE</v>
          </cell>
          <cell r="C2061" t="str">
            <v/>
          </cell>
          <cell r="D2061" t="str">
            <v>Thành phố Hà Nội</v>
          </cell>
          <cell r="E2061" t="str">
            <v>Quận Long Biên</v>
          </cell>
          <cell r="G2061" t="str">
            <v>HN003</v>
          </cell>
          <cell r="H2061" t="str">
            <v>Nguyễn Văn Thạch</v>
          </cell>
          <cell r="I2061" t="str">
            <v>MIENBAC;WIN</v>
          </cell>
          <cell r="J2061" t="str">
            <v/>
          </cell>
          <cell r="M2061" t="str">
            <v>Lô góc tầng 1, Tòa B1, Chung cư Ruby CT3 Phúc Lợi, Quận Long Biên, HN</v>
          </cell>
          <cell r="N2061">
            <v>60</v>
          </cell>
          <cell r="O2061" t="b">
            <v>0</v>
          </cell>
          <cell r="P2061" t="str">
            <v>C6 HÀ NỘI</v>
          </cell>
          <cell r="Q2061" t="str">
            <v>Miền Bắc</v>
          </cell>
          <cell r="R2061" t="str">
            <v>WIN</v>
          </cell>
        </row>
        <row r="2062">
          <cell r="A2062" t="str">
            <v>WIN-HNI-CGY-5415</v>
          </cell>
          <cell r="B2062" t="str">
            <v>CN HÀ NỘI - CÔNG TY CỔ PHẦN DỊCH VỤ THƯƠNG MẠI TỔNG HỢP WINCOMMERCE</v>
          </cell>
          <cell r="C2062" t="str">
            <v/>
          </cell>
          <cell r="D2062" t="str">
            <v>Thành phố Hà Nội</v>
          </cell>
          <cell r="E2062" t="str">
            <v>Quận Cầu Giấy</v>
          </cell>
          <cell r="G2062" t="str">
            <v>HN004</v>
          </cell>
          <cell r="H2062" t="str">
            <v>Hoàng Thanh Huy</v>
          </cell>
          <cell r="I2062" t="str">
            <v>MIENBAC;WIN</v>
          </cell>
          <cell r="J2062" t="str">
            <v/>
          </cell>
          <cell r="M2062" t="str">
            <v>Tháp G, 
Khu đô thị Đông Nam đường Trần Duy Hưng, phường Trung Hòa, quận Cầu Giấy, HN</v>
          </cell>
          <cell r="N2062">
            <v>60</v>
          </cell>
          <cell r="O2062" t="b">
            <v>0</v>
          </cell>
          <cell r="P2062" t="str">
            <v>C6 HÀ NỘI</v>
          </cell>
          <cell r="Q2062" t="str">
            <v>Miền Bắc</v>
          </cell>
          <cell r="R2062" t="str">
            <v>WIN</v>
          </cell>
        </row>
        <row r="2063">
          <cell r="A2063" t="str">
            <v>WIN-HNI-QOI-5422</v>
          </cell>
          <cell r="B2063" t="str">
            <v>CN HÀ NỘI - wincommerce</v>
          </cell>
          <cell r="C2063" t="str">
            <v/>
          </cell>
          <cell r="D2063" t="str">
            <v>Thành phố Hà Nội</v>
          </cell>
          <cell r="E2063" t="str">
            <v>Huyện Quốc Oai</v>
          </cell>
          <cell r="G2063" t="str">
            <v>HN004</v>
          </cell>
          <cell r="H2063" t="str">
            <v>Hoàng Thanh Huy</v>
          </cell>
          <cell r="I2063" t="str">
            <v>MIENBAC;WIN</v>
          </cell>
          <cell r="J2063" t="str">
            <v/>
          </cell>
          <cell r="M2063" t="str">
            <v>Thôn Đồng Lư, xã Đồng Quang, huyện Quốc Oai, TP Hà Nội</v>
          </cell>
          <cell r="N2063">
            <v>60</v>
          </cell>
          <cell r="O2063" t="b">
            <v>0</v>
          </cell>
          <cell r="P2063" t="str">
            <v>C6 HÀ NỘI</v>
          </cell>
          <cell r="Q2063" t="str">
            <v>Miền Bắc</v>
          </cell>
          <cell r="R2063" t="str">
            <v>WIN</v>
          </cell>
        </row>
        <row r="2064">
          <cell r="A2064" t="str">
            <v>WIN-HNI-PTO-5423</v>
          </cell>
          <cell r="B2064" t="str">
            <v>CN HÀ NỘI - CÔNG TY CỔ PHẦN DỊCH VỤ THƯƠNG MẠI TỔNG HỢP WINCOMMERCE</v>
          </cell>
          <cell r="C2064" t="str">
            <v/>
          </cell>
          <cell r="D2064" t="str">
            <v>Thành phố Hà Nội</v>
          </cell>
          <cell r="E2064" t="str">
            <v>Huyện Phúc Thọ</v>
          </cell>
          <cell r="G2064" t="str">
            <v>HN008</v>
          </cell>
          <cell r="H2064" t="str">
            <v>Nguyễn Minh Sơn</v>
          </cell>
          <cell r="I2064" t="str">
            <v>MIENBAC;WIN</v>
          </cell>
          <cell r="J2064" t="str">
            <v/>
          </cell>
          <cell r="M2064" t="str">
            <v>Cụm 5, xã Phụng Thượng, Huyện Phúc Thọ, HN</v>
          </cell>
          <cell r="N2064">
            <v>60</v>
          </cell>
          <cell r="O2064" t="b">
            <v>0</v>
          </cell>
          <cell r="P2064" t="str">
            <v>C6 HÀ NỘI</v>
          </cell>
          <cell r="Q2064" t="str">
            <v>Miền Bắc</v>
          </cell>
          <cell r="R2064" t="str">
            <v>WIN</v>
          </cell>
        </row>
        <row r="2065">
          <cell r="A2065" t="str">
            <v>WIN-HNI-PXN-5429</v>
          </cell>
          <cell r="B2065" t="str">
            <v>CN HÀ NỘI - WINCOMMERCE</v>
          </cell>
          <cell r="C2065" t="str">
            <v/>
          </cell>
          <cell r="D2065" t="str">
            <v>Thành phố Hà Nội</v>
          </cell>
          <cell r="E2065" t="str">
            <v>Huyện Phú Xuyên</v>
          </cell>
          <cell r="G2065" t="str">
            <v>HN008</v>
          </cell>
          <cell r="H2065" t="str">
            <v>Nguyễn Minh Sơn</v>
          </cell>
          <cell r="I2065" t="str">
            <v>MIENBAC;WIN</v>
          </cell>
          <cell r="J2065" t="str">
            <v/>
          </cell>
          <cell r="M2065" t="str">
            <v>Xóm Cầu, Thôn Hòa Mỹ, Xã Hồng Minh, Huyện Phú Xuyên, HN</v>
          </cell>
          <cell r="N2065">
            <v>60</v>
          </cell>
          <cell r="O2065" t="b">
            <v>0</v>
          </cell>
          <cell r="P2065" t="str">
            <v>C6 HÀ NỘI</v>
          </cell>
          <cell r="Q2065" t="str">
            <v>Miền Bắc</v>
          </cell>
          <cell r="R2065" t="str">
            <v>WIN</v>
          </cell>
        </row>
        <row r="2066">
          <cell r="A2066" t="str">
            <v>WIN-HNI-LBN-5430</v>
          </cell>
          <cell r="B2066" t="str">
            <v>CN HÀ NỘI - CÔNG TY CỔ PHẦN DỊCH VỤ THƯƠNG MẠI TỔNG HỢP WINCOMMERCE</v>
          </cell>
          <cell r="C2066" t="str">
            <v/>
          </cell>
          <cell r="D2066" t="str">
            <v>Thành phố Hà Nội</v>
          </cell>
          <cell r="E2066" t="str">
            <v>Quận Long Biên</v>
          </cell>
          <cell r="G2066" t="str">
            <v>HN003</v>
          </cell>
          <cell r="H2066" t="str">
            <v>Nguyễn Văn Thạch</v>
          </cell>
          <cell r="I2066" t="str">
            <v>MIENBAC;WIN</v>
          </cell>
          <cell r="J2066" t="str">
            <v/>
          </cell>
          <cell r="M2066" t="str">
            <v>Tổ 10, Phường Thạch Bàn, Quận Long Biên, HN</v>
          </cell>
          <cell r="N2066">
            <v>60</v>
          </cell>
          <cell r="O2066" t="b">
            <v>0</v>
          </cell>
          <cell r="P2066" t="str">
            <v>C6 HÀ NỘI</v>
          </cell>
          <cell r="Q2066" t="str">
            <v>Miền Bắc</v>
          </cell>
          <cell r="R2066" t="str">
            <v>WIN</v>
          </cell>
        </row>
        <row r="2067">
          <cell r="A2067" t="str">
            <v>WIN-HNI-GLM-5431</v>
          </cell>
          <cell r="B2067" t="str">
            <v>CN HÀ NỘI - CÔNG TY CỔ PHẦN DỊCH VỤ THƯƠNG MẠI TỔNG HỢP WINCOMMERCE</v>
          </cell>
          <cell r="C2067" t="str">
            <v/>
          </cell>
          <cell r="D2067" t="str">
            <v>Thành phố Hà Nội</v>
          </cell>
          <cell r="E2067" t="str">
            <v>Huyện Gia Lâm</v>
          </cell>
          <cell r="G2067" t="str">
            <v>HN008</v>
          </cell>
          <cell r="H2067" t="str">
            <v>Nguyễn Minh Sơn</v>
          </cell>
          <cell r="I2067" t="str">
            <v>MIENBAC;WIN</v>
          </cell>
          <cell r="J2067" t="str">
            <v/>
          </cell>
          <cell r="M2067" t="str">
            <v>BT1.SH-A(07), Khu đô thị mới Đặng Xá, Xã Đặng Xá, Huyện Gia Lâm, HN</v>
          </cell>
          <cell r="N2067">
            <v>60</v>
          </cell>
          <cell r="O2067" t="b">
            <v>0</v>
          </cell>
          <cell r="P2067" t="str">
            <v>C6 HÀ NỘI</v>
          </cell>
          <cell r="Q2067" t="str">
            <v>Miền Bắc</v>
          </cell>
          <cell r="R2067" t="str">
            <v>WIN</v>
          </cell>
        </row>
        <row r="2068">
          <cell r="A2068" t="str">
            <v>WIN-HNI-DDA-5434</v>
          </cell>
          <cell r="B2068" t="str">
            <v>CN HÀ NỘI - CÔNG TY CỔ PHẦN DỊCH VỤ THƯƠNG MẠI TỔNG HỢP WINCOMMERCE</v>
          </cell>
          <cell r="C2068" t="str">
            <v/>
          </cell>
          <cell r="D2068" t="str">
            <v>Thành phố Hà Nội</v>
          </cell>
          <cell r="E2068" t="str">
            <v>Quận Đống Đa</v>
          </cell>
          <cell r="G2068" t="str">
            <v>HN003</v>
          </cell>
          <cell r="H2068" t="str">
            <v>Nguyễn Văn Thạch</v>
          </cell>
          <cell r="I2068" t="str">
            <v>MIENBAC;WIN</v>
          </cell>
          <cell r="J2068" t="str">
            <v/>
          </cell>
          <cell r="M2068" t="str">
            <v>Số 18 ngách 1 ngõ 119 Hồ Đắc Di, phường Nam Đồng, quận Đống Đa, Hà Nội</v>
          </cell>
          <cell r="N2068">
            <v>60</v>
          </cell>
          <cell r="O2068" t="b">
            <v>0</v>
          </cell>
          <cell r="P2068" t="str">
            <v>C6 HÀ NỘI</v>
          </cell>
          <cell r="Q2068" t="str">
            <v>Miền Bắc</v>
          </cell>
          <cell r="R2068" t="str">
            <v>WIN</v>
          </cell>
        </row>
        <row r="2069">
          <cell r="A2069" t="str">
            <v>WIN-HNI-BDH-5439</v>
          </cell>
          <cell r="B2069" t="str">
            <v>CN HÀ NỘI - CÔNG TY CỔ PHẦN DỊCH VỤ THƯƠNG MẠI TỔNG HỢP WINCOMMERCE</v>
          </cell>
          <cell r="C2069" t="str">
            <v/>
          </cell>
          <cell r="D2069" t="str">
            <v>Thành phố Hà Nội</v>
          </cell>
          <cell r="E2069" t="str">
            <v>Quận Ba Đình</v>
          </cell>
          <cell r="G2069" t="str">
            <v>HN008</v>
          </cell>
          <cell r="H2069" t="str">
            <v>Nguyễn Minh Sơn</v>
          </cell>
          <cell r="I2069" t="str">
            <v>MIENBAC;WIN</v>
          </cell>
          <cell r="J2069" t="str">
            <v/>
          </cell>
          <cell r="M2069" t="str">
            <v>17A, Ngõ 9 Nguyễn Tri Phương , phường Điện Biên, quận Ba Đình, HN</v>
          </cell>
          <cell r="N2069">
            <v>60</v>
          </cell>
          <cell r="O2069" t="b">
            <v>0</v>
          </cell>
          <cell r="P2069" t="str">
            <v>C6 HÀ NỘI</v>
          </cell>
          <cell r="Q2069" t="str">
            <v>Miền Bắc</v>
          </cell>
          <cell r="R2069" t="str">
            <v>WIN</v>
          </cell>
        </row>
        <row r="2070">
          <cell r="A2070" t="str">
            <v>WIN-HNI-DDA-5453</v>
          </cell>
          <cell r="B2070" t="str">
            <v>CN HÀ NỘI - CÔNG TY CỔ PHẦN DỊCH VỤ THƯƠNG MẠI TỔNG HỢP WINCOMMERCE</v>
          </cell>
          <cell r="C2070" t="str">
            <v/>
          </cell>
          <cell r="D2070" t="str">
            <v>Thành phố Hà Nội</v>
          </cell>
          <cell r="E2070" t="str">
            <v>Quận Đống Đa</v>
          </cell>
          <cell r="G2070" t="str">
            <v>HN003</v>
          </cell>
          <cell r="H2070" t="str">
            <v>Nguyễn Văn Thạch</v>
          </cell>
          <cell r="I2070" t="str">
            <v>MIENBAC;WIN</v>
          </cell>
          <cell r="J2070" t="str">
            <v/>
          </cell>
          <cell r="M2070" t="str">
            <v>48 Bích Câu, Phường Quốc Tử Giám, Quận Đống Đa, HN</v>
          </cell>
          <cell r="N2070">
            <v>60</v>
          </cell>
          <cell r="O2070" t="b">
            <v>0</v>
          </cell>
          <cell r="P2070" t="str">
            <v>C6 HÀ NỘI</v>
          </cell>
          <cell r="Q2070" t="str">
            <v>Miền Bắc</v>
          </cell>
          <cell r="R2070" t="str">
            <v>WIN</v>
          </cell>
        </row>
        <row r="2071">
          <cell r="A2071" t="str">
            <v>WIN-HNI-STY-5454</v>
          </cell>
          <cell r="B2071" t="str">
            <v>CN HÀ NỘI - wincommerce</v>
          </cell>
          <cell r="C2071" t="str">
            <v/>
          </cell>
          <cell r="D2071" t="str">
            <v>Thành phố Hà Nội</v>
          </cell>
          <cell r="E2071" t="str">
            <v>Thị xã Sơn Tây</v>
          </cell>
          <cell r="G2071" t="str">
            <v>HN004</v>
          </cell>
          <cell r="H2071" t="str">
            <v>Hoàng Thanh Huy</v>
          </cell>
          <cell r="I2071" t="str">
            <v>MIENBAC;WIN</v>
          </cell>
          <cell r="J2071" t="str">
            <v/>
          </cell>
          <cell r="M2071" t="str">
            <v>Ngã tư Cổ Đông, Xóm 10, Thôn Đoàn Kết, Xã Cổ Đông, Thị xã Sơn Tây, HN</v>
          </cell>
          <cell r="N2071">
            <v>60</v>
          </cell>
          <cell r="O2071" t="b">
            <v>0</v>
          </cell>
          <cell r="P2071" t="str">
            <v>C6 HÀ NỘI</v>
          </cell>
          <cell r="Q2071" t="str">
            <v>Miền Bắc</v>
          </cell>
          <cell r="R2071" t="str">
            <v>WIN</v>
          </cell>
        </row>
        <row r="2072">
          <cell r="A2072" t="str">
            <v>WIN-HNI-SSN-5456</v>
          </cell>
          <cell r="B2072" t="str">
            <v>CN HÀ NỘI - CÔNG TY CỔ PHẦN DỊCH VỤ THƯƠNG MẠI TỔNG HỢP WINCOMMERCE</v>
          </cell>
          <cell r="C2072" t="str">
            <v/>
          </cell>
          <cell r="D2072" t="str">
            <v>Thành phố Hà Nội</v>
          </cell>
          <cell r="E2072" t="str">
            <v>Huyện Sóc Sơn</v>
          </cell>
          <cell r="G2072" t="str">
            <v>HN003</v>
          </cell>
          <cell r="H2072" t="str">
            <v>Nguyễn Văn Thạch</v>
          </cell>
          <cell r="I2072" t="str">
            <v>MIENBAC; WIN</v>
          </cell>
          <cell r="J2072" t="str">
            <v/>
          </cell>
          <cell r="M2072" t="str">
            <v>Đội 2, thôn Xuân Bách, xã Quang Tiến, huyện Sóc Sơn, HN</v>
          </cell>
          <cell r="N2072">
            <v>60</v>
          </cell>
          <cell r="O2072" t="b">
            <v>0</v>
          </cell>
          <cell r="P2072" t="str">
            <v>C6 HÀ NỘI</v>
          </cell>
          <cell r="Q2072" t="str">
            <v>Miền Bắc</v>
          </cell>
          <cell r="R2072" t="str">
            <v>WIN</v>
          </cell>
        </row>
        <row r="2073">
          <cell r="A2073" t="str">
            <v>WIN-HNI-TXN-5465</v>
          </cell>
          <cell r="B2073" t="str">
            <v>CN HÀ NỘI - CÔNG TY CỔ PHẦN DỊCH VỤ THƯƠNG MẠI TỔNG HỢP WINCOMMERCE</v>
          </cell>
          <cell r="C2073" t="str">
            <v/>
          </cell>
          <cell r="D2073" t="str">
            <v>Thành phố Hà Nội</v>
          </cell>
          <cell r="E2073" t="str">
            <v>Quận Thanh Xuân</v>
          </cell>
          <cell r="G2073" t="str">
            <v>HN008</v>
          </cell>
          <cell r="H2073" t="str">
            <v>Nguyễn Minh Sơn</v>
          </cell>
          <cell r="I2073" t="str">
            <v>MIENBAC;WIN</v>
          </cell>
          <cell r="J2073" t="str">
            <v/>
          </cell>
          <cell r="M2073" t="str">
            <v>Lô A1.2, tầng 1 tòa nhà A, tổ hợp văn phòng, nhà ở cao cấp kết hợp dịch vụ thương mại HBI, 
Số 203 Nguyễn Huy Tưởng, Phương Thanh Xuân Trung, quận Thanh Xuân, HN</v>
          </cell>
          <cell r="N2073">
            <v>60</v>
          </cell>
          <cell r="O2073" t="b">
            <v>0</v>
          </cell>
          <cell r="P2073" t="str">
            <v>C6 HÀ NỘI</v>
          </cell>
          <cell r="Q2073" t="str">
            <v>Miền Bắc</v>
          </cell>
          <cell r="R2073" t="str">
            <v>WIN</v>
          </cell>
        </row>
        <row r="2074">
          <cell r="A2074" t="str">
            <v>WIN-HNI-DDA-5467</v>
          </cell>
          <cell r="B2074" t="str">
            <v>CN HÀ NỘI - CÔNG TY CỔ PHẦN DỊCH VỤ THƯƠNG MẠI TỔNG HỢP WINCOMMERCE</v>
          </cell>
          <cell r="C2074" t="str">
            <v/>
          </cell>
          <cell r="D2074" t="str">
            <v>Thành phố Hà Nội</v>
          </cell>
          <cell r="E2074" t="str">
            <v>Quận Đống Đa</v>
          </cell>
          <cell r="G2074" t="str">
            <v>HN003</v>
          </cell>
          <cell r="H2074" t="str">
            <v>Nguyễn Văn Thạch</v>
          </cell>
          <cell r="I2074" t="str">
            <v>MIENBAC;WIN</v>
          </cell>
          <cell r="J2074" t="str">
            <v/>
          </cell>
          <cell r="M2074" t="str">
            <v>Số 12 ngõ 4D Đặng Văn Ngữ, phường Trung Tự, quận Đống Đa, HN</v>
          </cell>
          <cell r="N2074">
            <v>60</v>
          </cell>
          <cell r="O2074" t="b">
            <v>0</v>
          </cell>
          <cell r="P2074" t="str">
            <v>C6 HÀ NỘI</v>
          </cell>
          <cell r="Q2074" t="str">
            <v>Miền Bắc</v>
          </cell>
          <cell r="R2074" t="str">
            <v>WIN</v>
          </cell>
        </row>
        <row r="2075">
          <cell r="A2075" t="str">
            <v>WIN-HNI-DDA-5468</v>
          </cell>
          <cell r="B2075" t="str">
            <v>CN HÀ NỘI - CÔNG TY CỔ PHẦN DỊCH VỤ THƯƠNG MẠI TỔNG HỢP WINCOMMERCE</v>
          </cell>
          <cell r="C2075" t="str">
            <v/>
          </cell>
          <cell r="D2075" t="str">
            <v>Thành phố Hà Nội</v>
          </cell>
          <cell r="E2075" t="str">
            <v>Quận Đống Đa</v>
          </cell>
          <cell r="G2075" t="str">
            <v>HN003</v>
          </cell>
          <cell r="H2075" t="str">
            <v>Nguyễn Văn Thạch</v>
          </cell>
          <cell r="I2075" t="str">
            <v>MIENBAC;WIN</v>
          </cell>
          <cell r="J2075" t="str">
            <v/>
          </cell>
          <cell r="M2075" t="str">
            <v>33-35 Ngõ Quan Thổ 1, Phường Tôn Đức Thức, Quận Đống Đa, HN</v>
          </cell>
          <cell r="N2075">
            <v>60</v>
          </cell>
          <cell r="O2075" t="b">
            <v>0</v>
          </cell>
          <cell r="P2075" t="str">
            <v>C6 HÀ NỘI</v>
          </cell>
          <cell r="Q2075" t="str">
            <v>Miền Bắc</v>
          </cell>
          <cell r="R2075" t="str">
            <v>WIN</v>
          </cell>
        </row>
        <row r="2076">
          <cell r="A2076" t="str">
            <v>WIN-HNI-MDC-5470</v>
          </cell>
          <cell r="B2076" t="str">
            <v>CN HÀ NỘI - wincommerce</v>
          </cell>
          <cell r="C2076" t="str">
            <v/>
          </cell>
          <cell r="D2076" t="str">
            <v>Thành phố Hà Nội</v>
          </cell>
          <cell r="E2076" t="str">
            <v>Huyện Mỹ Đức</v>
          </cell>
          <cell r="G2076" t="str">
            <v>HN008</v>
          </cell>
          <cell r="H2076" t="str">
            <v>Nguyễn Minh Sơn</v>
          </cell>
          <cell r="I2076" t="str">
            <v>MIENBAC;WIN</v>
          </cell>
          <cell r="J2076" t="str">
            <v/>
          </cell>
          <cell r="M2076" t="str">
            <v>Thôn Vài, Xã Hợp Thanh, Huyện Mỹ Đức, HN</v>
          </cell>
          <cell r="N2076">
            <v>60</v>
          </cell>
          <cell r="O2076" t="b">
            <v>0</v>
          </cell>
          <cell r="P2076" t="str">
            <v>C6 HÀ NỘI</v>
          </cell>
          <cell r="Q2076" t="str">
            <v>Miền Bắc</v>
          </cell>
          <cell r="R2076" t="str">
            <v>WIN</v>
          </cell>
        </row>
        <row r="2077">
          <cell r="A2077" t="str">
            <v>WIN-HNI-NTL-5472</v>
          </cell>
          <cell r="B2077" t="str">
            <v>CN HÀ NỘI - CÔNG TY CỔ PHẦN DỊCH VỤ THƯƠNG MẠI TỔNG HỢP WINCOMMERCE</v>
          </cell>
          <cell r="C2077" t="str">
            <v/>
          </cell>
          <cell r="D2077" t="str">
            <v>Thành phố Hà Nội</v>
          </cell>
          <cell r="E2077" t="str">
            <v>Quận Nam Từ Liêm</v>
          </cell>
          <cell r="G2077" t="str">
            <v>HN004</v>
          </cell>
          <cell r="H2077" t="str">
            <v>Hoàng Thanh Huy</v>
          </cell>
          <cell r="I2077" t="str">
            <v>MIENBAC;WIN</v>
          </cell>
          <cell r="J2077" t="str">
            <v/>
          </cell>
          <cell r="M2077" t="str">
            <v>Số 87 Ngõ 322 Mỹ Đình, phường Mỹ Đình, Nam Từ Liêm, Hà Nội</v>
          </cell>
          <cell r="N2077">
            <v>60</v>
          </cell>
          <cell r="O2077" t="b">
            <v>0</v>
          </cell>
          <cell r="P2077" t="str">
            <v>C6 HÀ NỘI</v>
          </cell>
          <cell r="Q2077" t="str">
            <v>Miền Bắc</v>
          </cell>
          <cell r="R2077" t="str">
            <v>WIN</v>
          </cell>
        </row>
        <row r="2078">
          <cell r="A2078" t="str">
            <v>WIN-HNI-THO-5473</v>
          </cell>
          <cell r="B2078" t="str">
            <v>CN HÀ NỘI - CÔNG TY CỔ PHẦN DỊCH VỤ THƯƠNG MẠI TỔNG HỢP WINCOMMERCE</v>
          </cell>
          <cell r="C2078" t="str">
            <v/>
          </cell>
          <cell r="D2078" t="str">
            <v>Thành phố Hà Nội</v>
          </cell>
          <cell r="E2078" t="str">
            <v>Quận Tây Hồ</v>
          </cell>
          <cell r="G2078" t="str">
            <v>HN008</v>
          </cell>
          <cell r="H2078" t="str">
            <v>Nguyễn Minh Sơn</v>
          </cell>
          <cell r="I2078" t="str">
            <v>MIENBAC;WIN</v>
          </cell>
          <cell r="J2078" t="str">
            <v/>
          </cell>
          <cell r="M2078" t="str">
            <v>33 Võng Thị, Phường Bưởi, Quận Tây Hồ, TP Hà Nội</v>
          </cell>
          <cell r="N2078">
            <v>60</v>
          </cell>
          <cell r="O2078" t="b">
            <v>0</v>
          </cell>
          <cell r="P2078" t="str">
            <v>C6 HÀ NỘI</v>
          </cell>
          <cell r="Q2078" t="str">
            <v>Miền Bắc</v>
          </cell>
          <cell r="R2078" t="str">
            <v>WIN</v>
          </cell>
        </row>
        <row r="2079">
          <cell r="A2079" t="str">
            <v>WIN-HNI-NTL-5474</v>
          </cell>
          <cell r="B2079" t="str">
            <v>CN HÀ NỘI - CÔNG TY CỔ PHẦN DỊCH VỤ THƯƠNG MẠI TỔNG HỢP WINCOMMERCE</v>
          </cell>
          <cell r="C2079" t="str">
            <v/>
          </cell>
          <cell r="D2079" t="str">
            <v>Thành phố Hà Nội</v>
          </cell>
          <cell r="E2079" t="str">
            <v>Quận Nam Từ Liêm</v>
          </cell>
          <cell r="G2079" t="str">
            <v>HN004</v>
          </cell>
          <cell r="H2079" t="str">
            <v>Hoàng Thanh Huy</v>
          </cell>
          <cell r="I2079" t="str">
            <v>MIENBAC;WIN</v>
          </cell>
          <cell r="J2079" t="str">
            <v/>
          </cell>
          <cell r="M2079" t="str">
            <v>Tầng 1, tòa nhà CT1B Hateco Apolo, phường Phương Canh, Quận Nam Từ Liêm, Hà Nội</v>
          </cell>
          <cell r="N2079">
            <v>60</v>
          </cell>
          <cell r="O2079" t="b">
            <v>0</v>
          </cell>
          <cell r="P2079" t="str">
            <v>C6 HÀ NỘI</v>
          </cell>
          <cell r="Q2079" t="str">
            <v>Miền Bắc</v>
          </cell>
          <cell r="R2079" t="str">
            <v>WIN</v>
          </cell>
        </row>
        <row r="2080">
          <cell r="A2080" t="str">
            <v>WIN-HNI-TXN-5475</v>
          </cell>
          <cell r="B2080" t="str">
            <v>CN HÀ NỘI - CÔNG TY CỔ PHẦN DỊCH VỤ THƯƠNG MẠI TỔNG HỢP WINCOMMERCE</v>
          </cell>
          <cell r="C2080" t="str">
            <v/>
          </cell>
          <cell r="D2080" t="str">
            <v>Thành phố Hà Nội</v>
          </cell>
          <cell r="E2080" t="str">
            <v>Quận Thanh Xuân</v>
          </cell>
          <cell r="G2080" t="str">
            <v>HN008</v>
          </cell>
          <cell r="H2080" t="str">
            <v>Nguyễn Minh Sơn</v>
          </cell>
          <cell r="I2080" t="str">
            <v>MIENBAC;WIN</v>
          </cell>
          <cell r="J2080" t="str">
            <v/>
          </cell>
          <cell r="M2080" t="str">
            <v>273 Vũ Tông Phan, Phường Khương Trung, Quận Thanh Xuân, Hà Nội</v>
          </cell>
          <cell r="N2080">
            <v>60</v>
          </cell>
          <cell r="O2080" t="b">
            <v>0</v>
          </cell>
          <cell r="P2080" t="str">
            <v>C6 HÀ NỘI</v>
          </cell>
          <cell r="Q2080" t="str">
            <v>Miền Bắc</v>
          </cell>
          <cell r="R2080" t="str">
            <v>WIN</v>
          </cell>
        </row>
        <row r="2081">
          <cell r="A2081" t="str">
            <v>WIN-HNI-TTN-5484</v>
          </cell>
          <cell r="B2081" t="str">
            <v>CN HÀ NỘI - CÔNG TY CỔ PHẦN DỊCH VỤ THƯƠNG MẠI TỔNG HỢP WINCOMMERCE</v>
          </cell>
          <cell r="C2081" t="str">
            <v/>
          </cell>
          <cell r="D2081" t="str">
            <v>Thành phố Hà Nội</v>
          </cell>
          <cell r="E2081" t="str">
            <v>Huyện Thường Tín</v>
          </cell>
          <cell r="G2081" t="str">
            <v>HN008</v>
          </cell>
          <cell r="H2081" t="str">
            <v>Nguyễn Minh Sơn</v>
          </cell>
          <cell r="I2081" t="str">
            <v>MIENBAC;WIN</v>
          </cell>
          <cell r="J2081" t="str">
            <v/>
          </cell>
          <cell r="M2081" t="str">
            <v>Thôn An Duyên, Xã Tô Hiệu, Huyện Thường Tín, HN</v>
          </cell>
          <cell r="N2081">
            <v>60</v>
          </cell>
          <cell r="O2081" t="b">
            <v>0</v>
          </cell>
          <cell r="P2081" t="str">
            <v>C6 HÀ NỘI</v>
          </cell>
          <cell r="Q2081" t="str">
            <v>Miền Bắc</v>
          </cell>
          <cell r="R2081" t="str">
            <v>WIN</v>
          </cell>
        </row>
        <row r="2082">
          <cell r="A2082" t="str">
            <v>WIN-HNI-TOI-5487</v>
          </cell>
          <cell r="B2082" t="str">
            <v>CN HÀ NỘI - wincommerce</v>
          </cell>
          <cell r="C2082" t="str">
            <v/>
          </cell>
          <cell r="D2082" t="str">
            <v>Thành phố Hà Nội</v>
          </cell>
          <cell r="E2082" t="str">
            <v>Huyện Thanh Oai</v>
          </cell>
          <cell r="G2082" t="str">
            <v>HN008</v>
          </cell>
          <cell r="H2082" t="str">
            <v>Nguyễn Minh Sơn</v>
          </cell>
          <cell r="I2082" t="str">
            <v>MIENBAC;WIN</v>
          </cell>
          <cell r="J2082" t="str">
            <v/>
          </cell>
          <cell r="M2082" t="str">
            <v>Số 155 Xóm Đậu, Thôn Vỹ, Xã Cao Viên, Huyện Thanh Oai, HN</v>
          </cell>
          <cell r="N2082">
            <v>60</v>
          </cell>
          <cell r="O2082" t="b">
            <v>0</v>
          </cell>
          <cell r="P2082" t="str">
            <v>C6 HÀ NỘI</v>
          </cell>
          <cell r="Q2082" t="str">
            <v>Miền Bắc</v>
          </cell>
          <cell r="R2082" t="str">
            <v>WIN</v>
          </cell>
        </row>
        <row r="2083">
          <cell r="A2083" t="str">
            <v>WIN-HNI-GLM-5488</v>
          </cell>
          <cell r="B2083" t="str">
            <v>CN HÀ NỘI - CÔNG TY CỔ PHẦN DỊCH VỤ THƯƠNG MẠI TỔNG HỢP WINCOMMERCE</v>
          </cell>
          <cell r="C2083" t="str">
            <v/>
          </cell>
          <cell r="D2083" t="str">
            <v>Thành phố Hà Nội</v>
          </cell>
          <cell r="E2083" t="str">
            <v>Huyện Gia Lâm</v>
          </cell>
          <cell r="G2083" t="str">
            <v>HN008</v>
          </cell>
          <cell r="H2083" t="str">
            <v>Nguyễn Minh Sơn</v>
          </cell>
          <cell r="I2083" t="str">
            <v>MIENBAC;WIN</v>
          </cell>
          <cell r="J2083" t="str">
            <v/>
          </cell>
          <cell r="M2083" t="str">
            <v>Thôn Thuận Tiến, Xã Dương Xá, Huyện Gia Lâm, HN</v>
          </cell>
          <cell r="N2083">
            <v>60</v>
          </cell>
          <cell r="O2083" t="b">
            <v>0</v>
          </cell>
          <cell r="P2083" t="str">
            <v>C6 HÀ NỘI</v>
          </cell>
          <cell r="Q2083" t="str">
            <v>Miền Bắc</v>
          </cell>
          <cell r="R2083" t="str">
            <v>WIN</v>
          </cell>
        </row>
        <row r="2084">
          <cell r="A2084" t="str">
            <v>WIN-HNI-HBT-5489</v>
          </cell>
          <cell r="B2084" t="str">
            <v>CN HÀ NỘI - CÔNG TY CỔ PHẦN DỊCH VỤ THƯƠNG MẠI TỔNG HỢP WINCOMMERCE</v>
          </cell>
          <cell r="C2084" t="str">
            <v/>
          </cell>
          <cell r="D2084" t="str">
            <v>Thành phố Hà Nội</v>
          </cell>
          <cell r="E2084" t="str">
            <v>Quận Hai Bà Trưng</v>
          </cell>
          <cell r="G2084" t="str">
            <v>HN003</v>
          </cell>
          <cell r="H2084" t="str">
            <v>Nguyễn Văn Thạch</v>
          </cell>
          <cell r="I2084" t="str">
            <v>MIENBAC;WIN</v>
          </cell>
          <cell r="J2084" t="str">
            <v/>
          </cell>
          <cell r="M2084" t="str">
            <v>Tầng 1, Ô I-HH, Dự án Green Pearl, 378 Minh Khai, Phường Vĩnh Tuy, Quận Hai Bà Trưng, HN</v>
          </cell>
          <cell r="N2084">
            <v>60</v>
          </cell>
          <cell r="O2084" t="b">
            <v>0</v>
          </cell>
          <cell r="P2084" t="str">
            <v>C6 HÀ NỘI</v>
          </cell>
          <cell r="Q2084" t="str">
            <v>Miền Bắc</v>
          </cell>
          <cell r="R2084" t="str">
            <v>WIN</v>
          </cell>
        </row>
        <row r="2085">
          <cell r="A2085" t="str">
            <v>WIN-HNI-TOI-5490</v>
          </cell>
          <cell r="B2085" t="str">
            <v>CN HÀ NỘI - wincommerce</v>
          </cell>
          <cell r="C2085" t="str">
            <v/>
          </cell>
          <cell r="D2085" t="str">
            <v>Thành phố Hà Nội</v>
          </cell>
          <cell r="E2085" t="str">
            <v>Huyện Thanh Oai</v>
          </cell>
          <cell r="G2085" t="str">
            <v>HN008</v>
          </cell>
          <cell r="H2085" t="str">
            <v>Nguyễn Minh Sơn</v>
          </cell>
          <cell r="I2085" t="str">
            <v>MIENBAC;WIN</v>
          </cell>
          <cell r="J2085" t="str">
            <v/>
          </cell>
          <cell r="M2085" t="str">
            <v>Số 94 Phố Kim Bài, Thị trấn Kim Bài, Huyện Thanh Oai, HN</v>
          </cell>
          <cell r="N2085">
            <v>60</v>
          </cell>
          <cell r="O2085" t="b">
            <v>0</v>
          </cell>
          <cell r="P2085" t="str">
            <v>C6 HÀ NỘI</v>
          </cell>
          <cell r="Q2085" t="str">
            <v>Miền Bắc</v>
          </cell>
          <cell r="R2085" t="str">
            <v>WIN</v>
          </cell>
        </row>
        <row r="2086">
          <cell r="A2086" t="str">
            <v>WIN-HNI-TTI-5495</v>
          </cell>
          <cell r="B2086" t="str">
            <v>CN HÀ NỘI - CÔNG TY CỔ PHẦN DỊCH VỤ THƯƠNG MẠI TỔNG HỢP WINCOMMERCE</v>
          </cell>
          <cell r="C2086" t="str">
            <v/>
          </cell>
          <cell r="D2086" t="str">
            <v>Thành phố Hà Nội</v>
          </cell>
          <cell r="E2086" t="str">
            <v>Huyện Thanh Trì</v>
          </cell>
          <cell r="G2086" t="str">
            <v>HN008</v>
          </cell>
          <cell r="H2086" t="str">
            <v>Nguyễn Minh Sơn</v>
          </cell>
          <cell r="I2086" t="str">
            <v>MIENBAC;WIN</v>
          </cell>
          <cell r="J2086" t="str">
            <v/>
          </cell>
          <cell r="M2086" t="str">
            <v>Kiot 03A+03B+04, Tầng 1 Tòa nhà chung cư CT6,  Xã Tứ Hiệp, Huyện Thanh Trì, HN</v>
          </cell>
          <cell r="N2086">
            <v>60</v>
          </cell>
          <cell r="O2086" t="b">
            <v>0</v>
          </cell>
          <cell r="P2086" t="str">
            <v>C6 HÀ NỘI</v>
          </cell>
          <cell r="Q2086" t="str">
            <v>Miền Bắc</v>
          </cell>
          <cell r="R2086" t="str">
            <v>WIN</v>
          </cell>
        </row>
        <row r="2087">
          <cell r="A2087" t="str">
            <v>WIN-HNI-DAH-5501</v>
          </cell>
          <cell r="B2087" t="str">
            <v>CN HÀ NỘI - CÔNG TY CỔ PHẦN DỊCH VỤ THƯƠNG MẠI TỔNG HỢP WINCOMMERCE</v>
          </cell>
          <cell r="C2087" t="str">
            <v/>
          </cell>
          <cell r="D2087" t="str">
            <v>Thành phố Hà Nội</v>
          </cell>
          <cell r="E2087" t="str">
            <v>Huyện Đông Anh</v>
          </cell>
          <cell r="G2087" t="str">
            <v>HN003</v>
          </cell>
          <cell r="H2087" t="str">
            <v>Nguyễn Văn Thạch</v>
          </cell>
          <cell r="I2087" t="str">
            <v>MIENBAC;WIN</v>
          </cell>
          <cell r="J2087" t="str">
            <v/>
          </cell>
          <cell r="M2087" t="str">
            <v>Thôn Thiết Úng, Xã Vân Hà, Huyện Đông Anh, HN</v>
          </cell>
          <cell r="N2087">
            <v>60</v>
          </cell>
          <cell r="O2087" t="b">
            <v>0</v>
          </cell>
          <cell r="P2087" t="str">
            <v>C6 HÀ NỘI</v>
          </cell>
          <cell r="Q2087" t="str">
            <v>Miền Bắc</v>
          </cell>
          <cell r="R2087" t="str">
            <v>WIN</v>
          </cell>
        </row>
        <row r="2088">
          <cell r="A2088" t="str">
            <v>WIN-HNI-BDH-5504</v>
          </cell>
          <cell r="B2088" t="str">
            <v>CN HÀ NỘI - CÔNG TY CỔ PHẦN DỊCH VỤ THƯƠNG MẠI TỔNG HỢP WINCOMMERCE</v>
          </cell>
          <cell r="C2088" t="str">
            <v/>
          </cell>
          <cell r="D2088" t="str">
            <v>Thành phố Hà Nội</v>
          </cell>
          <cell r="E2088" t="str">
            <v>Quận Ba Đình</v>
          </cell>
          <cell r="G2088" t="str">
            <v>HN008</v>
          </cell>
          <cell r="H2088" t="str">
            <v>Nguyễn Minh Sơn</v>
          </cell>
          <cell r="I2088" t="str">
            <v>MIENBAC;WIN</v>
          </cell>
          <cell r="J2088" t="str">
            <v/>
          </cell>
          <cell r="M2088" t="str">
            <v>105 Thành Công, Phường Thành Công, Quận Ba Đình, Hà Nội</v>
          </cell>
          <cell r="N2088">
            <v>60</v>
          </cell>
          <cell r="O2088" t="b">
            <v>0</v>
          </cell>
          <cell r="P2088" t="str">
            <v>C6 HÀ NỘI</v>
          </cell>
          <cell r="Q2088" t="str">
            <v>Miền Bắc</v>
          </cell>
          <cell r="R2088" t="str">
            <v>WIN</v>
          </cell>
        </row>
        <row r="2089">
          <cell r="A2089" t="str">
            <v>WIN-HNI-BDH-5505</v>
          </cell>
          <cell r="B2089" t="str">
            <v>CN HÀ NỘI - CÔNG TY CỔ PHẦN DỊCH VỤ THƯƠNG MẠI TỔNG HỢP WINCOMMERCE</v>
          </cell>
          <cell r="C2089" t="str">
            <v/>
          </cell>
          <cell r="D2089" t="str">
            <v>Thành phố Hà Nội</v>
          </cell>
          <cell r="E2089" t="str">
            <v>Quận Ba Đình</v>
          </cell>
          <cell r="G2089" t="str">
            <v>HN008</v>
          </cell>
          <cell r="H2089" t="str">
            <v>Nguyễn Minh Sơn</v>
          </cell>
          <cell r="I2089" t="str">
            <v>MIENBAC;WIN</v>
          </cell>
          <cell r="J2089" t="str">
            <v/>
          </cell>
          <cell r="M2089" t="str">
            <v>106 Dốc Chợ Thành Công, Phường Thành Công, Quận Ba Đình, Hà Nội</v>
          </cell>
          <cell r="N2089">
            <v>60</v>
          </cell>
          <cell r="O2089" t="b">
            <v>0</v>
          </cell>
          <cell r="P2089" t="str">
            <v>C6 HÀ NỘI</v>
          </cell>
          <cell r="Q2089" t="str">
            <v>Miền Bắc</v>
          </cell>
          <cell r="R2089" t="str">
            <v>WIN</v>
          </cell>
        </row>
        <row r="2090">
          <cell r="A2090" t="str">
            <v>WIN-HNI-HDC-5509</v>
          </cell>
          <cell r="B2090" t="str">
            <v>CN HÀ NỘI - wincommerce</v>
          </cell>
          <cell r="C2090" t="str">
            <v/>
          </cell>
          <cell r="D2090" t="str">
            <v>Thành phố Hà Nội</v>
          </cell>
          <cell r="E2090" t="str">
            <v>Huyện Hoài Đức</v>
          </cell>
          <cell r="G2090" t="str">
            <v>HN004</v>
          </cell>
          <cell r="H2090" t="str">
            <v>Hoàng Thanh Huy</v>
          </cell>
          <cell r="I2090" t="str">
            <v>MIENBAC;WIN</v>
          </cell>
          <cell r="J2090" t="str">
            <v/>
          </cell>
          <cell r="M2090" t="str">
            <v>Thôn 4 Xã Cát Quế, Huyện Hoài Đức, Hà Nội</v>
          </cell>
          <cell r="N2090">
            <v>60</v>
          </cell>
          <cell r="O2090" t="b">
            <v>0</v>
          </cell>
          <cell r="P2090" t="str">
            <v>C6 HÀ NỘI</v>
          </cell>
          <cell r="Q2090" t="str">
            <v>Miền Bắc</v>
          </cell>
          <cell r="R2090" t="str">
            <v>WIN</v>
          </cell>
        </row>
        <row r="2091">
          <cell r="A2091" t="str">
            <v>WIN-HNI-BTL-5511</v>
          </cell>
          <cell r="B2091" t="str">
            <v>CN HÀ NỘI - wincommerce</v>
          </cell>
          <cell r="C2091" t="str">
            <v/>
          </cell>
          <cell r="D2091" t="str">
            <v>Thành phố Hà Nội</v>
          </cell>
          <cell r="E2091" t="str">
            <v>Quận Bắc Từ Liêm</v>
          </cell>
          <cell r="G2091" t="str">
            <v>HN004</v>
          </cell>
          <cell r="H2091" t="str">
            <v>Hoàng Thanh Huy</v>
          </cell>
          <cell r="I2091" t="str">
            <v>MIENBAC;WIN</v>
          </cell>
          <cell r="J2091" t="str">
            <v/>
          </cell>
          <cell r="M2091" t="str">
            <v>Tầng 1, tòa nhà C2 thuộc Dự án Khu nhà ở Xuân Đỉnh, phường Xuân Đỉnh, Quận Bắc Từ Liêm, Hà Nội</v>
          </cell>
          <cell r="N2091">
            <v>60</v>
          </cell>
          <cell r="O2091" t="b">
            <v>0</v>
          </cell>
          <cell r="P2091" t="str">
            <v>C6 HÀ NỘI</v>
          </cell>
          <cell r="Q2091" t="str">
            <v>Miền Bắc</v>
          </cell>
          <cell r="R2091" t="str">
            <v>WIN</v>
          </cell>
        </row>
        <row r="2092">
          <cell r="A2092" t="str">
            <v>WIN-HNI-TTN-5513</v>
          </cell>
          <cell r="B2092" t="str">
            <v>CN HÀ NỘI - CÔNG TY CỔ PHẦN DỊCH VỤ THƯƠNG MẠI TỔNG HỢP WINCOMMERCE</v>
          </cell>
          <cell r="C2092" t="str">
            <v/>
          </cell>
          <cell r="D2092" t="str">
            <v>Thành phố Hà Nội</v>
          </cell>
          <cell r="E2092" t="str">
            <v>Huyện Thường Tín</v>
          </cell>
          <cell r="G2092" t="str">
            <v>HN008</v>
          </cell>
          <cell r="H2092" t="str">
            <v>Nguyễn Minh Sơn</v>
          </cell>
          <cell r="I2092" t="str">
            <v>MIENBAC;WIN</v>
          </cell>
          <cell r="J2092" t="str">
            <v/>
          </cell>
          <cell r="M2092" t="str">
            <v>Đội 7, Thôn Đỗ Xá, Xã Vạn Điểm, Huyện Thường Tín, HN</v>
          </cell>
          <cell r="N2092">
            <v>60</v>
          </cell>
          <cell r="O2092" t="b">
            <v>0</v>
          </cell>
          <cell r="P2092" t="str">
            <v>C6 HÀ NỘI</v>
          </cell>
          <cell r="Q2092" t="str">
            <v>Miền Bắc</v>
          </cell>
          <cell r="R2092" t="str">
            <v>WIN</v>
          </cell>
        </row>
        <row r="2093">
          <cell r="A2093" t="str">
            <v>WIN-HNI-LBN-5524</v>
          </cell>
          <cell r="B2093" t="str">
            <v>CN HÀ NỘI - CÔNG TY CỔ PHẦN DỊCH VỤ THƯƠNG MẠI TỔNG HỢP WINCOMMERCE</v>
          </cell>
          <cell r="C2093" t="str">
            <v/>
          </cell>
          <cell r="D2093" t="str">
            <v>Thành phố Hà Nội</v>
          </cell>
          <cell r="E2093" t="str">
            <v>Quận Long Biên</v>
          </cell>
          <cell r="G2093" t="str">
            <v>HN003</v>
          </cell>
          <cell r="H2093" t="str">
            <v>Nguyễn Văn Thạch</v>
          </cell>
          <cell r="I2093" t="str">
            <v>MIENBAC;WIN</v>
          </cell>
          <cell r="J2093" t="str">
            <v/>
          </cell>
          <cell r="M2093" t="str">
            <v>Số 79 ngõ 94 Thượng Thanh, Tổ 14 Phường Thượng Thanh, Quận Long Biên, HN</v>
          </cell>
          <cell r="N2093">
            <v>60</v>
          </cell>
          <cell r="O2093" t="b">
            <v>0</v>
          </cell>
          <cell r="P2093" t="str">
            <v>C6 HÀ NỘI</v>
          </cell>
          <cell r="Q2093" t="str">
            <v>Miền Bắc</v>
          </cell>
          <cell r="R2093" t="str">
            <v>WIN</v>
          </cell>
        </row>
        <row r="2094">
          <cell r="A2094" t="str">
            <v>WIN-HNI-DPG-5535</v>
          </cell>
          <cell r="B2094" t="str">
            <v>CN HÀ NỘI - wincommerce</v>
          </cell>
          <cell r="C2094" t="str">
            <v/>
          </cell>
          <cell r="D2094" t="str">
            <v>Thành phố Hà Nội</v>
          </cell>
          <cell r="E2094" t="str">
            <v>Huyện Đan Phượng</v>
          </cell>
          <cell r="G2094" t="str">
            <v>HN004</v>
          </cell>
          <cell r="H2094" t="str">
            <v>Hoàng Thanh Huy</v>
          </cell>
          <cell r="I2094" t="str">
            <v>MIENBAC;WIN</v>
          </cell>
          <cell r="J2094" t="str">
            <v/>
          </cell>
          <cell r="M2094" t="str">
            <v>174 – 176 Hạ Hội, Xã Tân Lập, Huyện Đan Phượng, HN</v>
          </cell>
          <cell r="N2094">
            <v>60</v>
          </cell>
          <cell r="O2094" t="b">
            <v>0</v>
          </cell>
          <cell r="P2094" t="str">
            <v>C6 HÀ NỘI</v>
          </cell>
          <cell r="Q2094" t="str">
            <v>Miền Bắc</v>
          </cell>
          <cell r="R2094" t="str">
            <v>WIN</v>
          </cell>
        </row>
        <row r="2095">
          <cell r="A2095" t="str">
            <v>WIN-HNI-UHA-5539</v>
          </cell>
          <cell r="B2095" t="str">
            <v>CN HÀ NỘI - CÔNG TY CỔ PHẦN DỊCH VỤ THƯƠNG MẠI TỔNG HỢP WINCOMMERCE</v>
          </cell>
          <cell r="C2095" t="str">
            <v/>
          </cell>
          <cell r="D2095" t="str">
            <v>Thành phố Hà Nội</v>
          </cell>
          <cell r="E2095" t="str">
            <v>Huyện ứng Hòa</v>
          </cell>
          <cell r="G2095" t="str">
            <v>HN004</v>
          </cell>
          <cell r="H2095" t="str">
            <v>Hoàng Thanh Huy</v>
          </cell>
          <cell r="I2095" t="str">
            <v>MIENBAC;WIN</v>
          </cell>
          <cell r="J2095" t="str">
            <v/>
          </cell>
          <cell r="M2095" t="str">
            <v>124 Thanh Ấm, Thị trấn Vân Đình, Huyện Ứng Hòa, HN</v>
          </cell>
          <cell r="N2095">
            <v>60</v>
          </cell>
          <cell r="O2095" t="b">
            <v>0</v>
          </cell>
          <cell r="P2095" t="str">
            <v>C6 HÀ NỘI</v>
          </cell>
          <cell r="Q2095" t="str">
            <v>Miền Bắc</v>
          </cell>
          <cell r="R2095" t="str">
            <v>WIN</v>
          </cell>
        </row>
        <row r="2096">
          <cell r="A2096" t="str">
            <v>WIN-HNI-LBN-5542</v>
          </cell>
          <cell r="B2096" t="str">
            <v>CN HÀ NỘI - CÔNG TY CỔ PHẦN DỊCH VỤ THƯƠNG MẠI TỔNG HỢP WINCOMMERCE</v>
          </cell>
          <cell r="C2096" t="str">
            <v/>
          </cell>
          <cell r="D2096" t="str">
            <v>Thành phố Hà Nội</v>
          </cell>
          <cell r="E2096" t="str">
            <v>Quận Long Biên</v>
          </cell>
          <cell r="G2096" t="str">
            <v>HN003</v>
          </cell>
          <cell r="H2096" t="str">
            <v>Nguyễn Văn Thạch</v>
          </cell>
          <cell r="I2096" t="str">
            <v>MIENBAC;WIN</v>
          </cell>
          <cell r="J2096" t="str">
            <v/>
          </cell>
          <cell r="M2096" t="str">
            <v>Số 324 phố Đồng Dinh,Tổ 13, Phường Thạch Bàn, Quận Long Biên, HN</v>
          </cell>
          <cell r="N2096">
            <v>60</v>
          </cell>
          <cell r="O2096" t="b">
            <v>0</v>
          </cell>
          <cell r="P2096" t="str">
            <v>C6 HÀ NỘI</v>
          </cell>
          <cell r="Q2096" t="str">
            <v>Miền Bắc</v>
          </cell>
          <cell r="R2096" t="str">
            <v>WIN</v>
          </cell>
        </row>
        <row r="2097">
          <cell r="A2097" t="str">
            <v>WIN-HNI-QOI-5546</v>
          </cell>
          <cell r="B2097" t="str">
            <v>CN HÀ NỘI - wincommerce</v>
          </cell>
          <cell r="C2097" t="str">
            <v/>
          </cell>
          <cell r="D2097" t="str">
            <v>Thành phố Hà Nội</v>
          </cell>
          <cell r="E2097" t="str">
            <v>Huyện Quốc Oai</v>
          </cell>
          <cell r="G2097" t="str">
            <v>HN004</v>
          </cell>
          <cell r="H2097" t="str">
            <v>Hoàng Thanh Huy</v>
          </cell>
          <cell r="I2097" t="str">
            <v>MIENBAC;WIN</v>
          </cell>
          <cell r="J2097" t="str">
            <v/>
          </cell>
          <cell r="M2097" t="str">
            <v>Xóm 6,Thôn 3 Xã Thạch Thán, Huyện Quốc Oai, TP Hà Nội</v>
          </cell>
          <cell r="N2097">
            <v>60</v>
          </cell>
          <cell r="O2097" t="b">
            <v>0</v>
          </cell>
          <cell r="P2097" t="str">
            <v>C6 HÀ NỘI</v>
          </cell>
          <cell r="Q2097" t="str">
            <v>Miền Bắc</v>
          </cell>
          <cell r="R2097" t="str">
            <v>WIN</v>
          </cell>
        </row>
        <row r="2098">
          <cell r="A2098" t="str">
            <v>WIN-HNI-TXN-5553</v>
          </cell>
          <cell r="B2098" t="str">
            <v>CN HÀ NỘI - CÔNG TY CỔ PHẦN DỊCH VỤ THƯƠNG MẠI TỔNG HỢP WINCOMMERCE</v>
          </cell>
          <cell r="C2098" t="str">
            <v/>
          </cell>
          <cell r="D2098" t="str">
            <v>Thành phố Hà Nội</v>
          </cell>
          <cell r="E2098" t="str">
            <v>Quận Thanh Xuân</v>
          </cell>
          <cell r="G2098" t="str">
            <v>HN008</v>
          </cell>
          <cell r="H2098" t="str">
            <v>Nguyễn Minh Sơn</v>
          </cell>
          <cell r="I2098" t="str">
            <v>MIENBAC;WIN</v>
          </cell>
          <cell r="J2098" t="str">
            <v/>
          </cell>
          <cell r="M2098" t="str">
            <v>32 Phan Đình Giót, Phường Phương Liệt, Quận Thanh Xuân, TP Hà Nội</v>
          </cell>
          <cell r="N2098">
            <v>60</v>
          </cell>
          <cell r="O2098" t="b">
            <v>0</v>
          </cell>
          <cell r="P2098" t="str">
            <v>C6 HÀ NỘI</v>
          </cell>
          <cell r="Q2098" t="str">
            <v>Miền Bắc</v>
          </cell>
          <cell r="R2098" t="str">
            <v>WIN</v>
          </cell>
        </row>
        <row r="2099">
          <cell r="A2099" t="str">
            <v>WIN-HNI-HBT-5554</v>
          </cell>
          <cell r="B2099" t="str">
            <v>CN HÀ NỘI - CÔNG TY CỔ PHẦN DỊCH VỤ THƯƠNG MẠI TỔNG HỢP WINCOMMERCE</v>
          </cell>
          <cell r="C2099" t="str">
            <v/>
          </cell>
          <cell r="D2099" t="str">
            <v>Thành phố Hà Nội</v>
          </cell>
          <cell r="E2099" t="str">
            <v>Quận Hai Bà Trưng</v>
          </cell>
          <cell r="G2099" t="str">
            <v>HN003</v>
          </cell>
          <cell r="H2099" t="str">
            <v>Nguyễn Văn Thạch</v>
          </cell>
          <cell r="I2099" t="str">
            <v>MIENBAC;WIN</v>
          </cell>
          <cell r="J2099" t="str">
            <v/>
          </cell>
          <cell r="M2099" t="str">
            <v>B12A, tầng 1, Tòa B, 423 Minh Khai, Phường Vĩnh Tuy, Quận Hai Bà Trưng, HN</v>
          </cell>
          <cell r="N2099">
            <v>60</v>
          </cell>
          <cell r="O2099" t="b">
            <v>0</v>
          </cell>
          <cell r="P2099" t="str">
            <v>C6 HÀ NỘI</v>
          </cell>
          <cell r="Q2099" t="str">
            <v>Miền Bắc</v>
          </cell>
          <cell r="R2099" t="str">
            <v>WIN</v>
          </cell>
        </row>
        <row r="2100">
          <cell r="A2100" t="str">
            <v>WIN-HNI-BTL-5555</v>
          </cell>
          <cell r="B2100" t="str">
            <v>CN HÀ NỘI - CÔNG TY CỔ PHẦN DỊCH VỤ THƯƠNG MẠI TỔNG HỢP WINCOMMERCE</v>
          </cell>
          <cell r="C2100" t="str">
            <v/>
          </cell>
          <cell r="D2100" t="str">
            <v>Thành phố Hà Nội</v>
          </cell>
          <cell r="E2100" t="str">
            <v>Quận Bắc Từ Liêm</v>
          </cell>
          <cell r="G2100" t="str">
            <v>HN004</v>
          </cell>
          <cell r="H2100" t="str">
            <v>Hoàng Thanh Huy</v>
          </cell>
          <cell r="I2100" t="str">
            <v>MIENBAC;WIN</v>
          </cell>
          <cell r="J2100" t="str">
            <v/>
          </cell>
          <cell r="M2100" t="str">
            <v>Tầng 1, tòa nhà CT2B, phường Cổ Nhuế 1, quận Bắc Từ Liêm, Hà Nội</v>
          </cell>
          <cell r="N2100">
            <v>60</v>
          </cell>
          <cell r="O2100" t="b">
            <v>0</v>
          </cell>
          <cell r="P2100" t="str">
            <v>C6 HÀ NỘI</v>
          </cell>
          <cell r="Q2100" t="str">
            <v>Miền Bắc</v>
          </cell>
          <cell r="R2100" t="str">
            <v>WIN</v>
          </cell>
        </row>
        <row r="2101">
          <cell r="A2101" t="str">
            <v>WIN-HNI-HKM-5567</v>
          </cell>
          <cell r="B2101" t="str">
            <v>CN HÀ NỘI - CÔNG TY CỔ PHẦN DỊCH VỤ THƯƠNG MẠI TỔNG HỢP WINCOMMERCE</v>
          </cell>
          <cell r="C2101" t="str">
            <v/>
          </cell>
          <cell r="D2101" t="str">
            <v>Thành phố Hà Nội</v>
          </cell>
          <cell r="E2101" t="str">
            <v>Quận Hoàn Kiếm</v>
          </cell>
          <cell r="G2101" t="str">
            <v>HN008</v>
          </cell>
          <cell r="H2101" t="str">
            <v>Nguyễn Minh Sơn</v>
          </cell>
          <cell r="I2101" t="str">
            <v>MIENBAC;WIN</v>
          </cell>
          <cell r="J2101" t="str">
            <v/>
          </cell>
          <cell r="M2101" t="str">
            <v>265 Bạch Đằng, Phường Chương Dương, Quận Hoàn Kiếm, HN</v>
          </cell>
          <cell r="N2101">
            <v>60</v>
          </cell>
          <cell r="O2101" t="b">
            <v>0</v>
          </cell>
          <cell r="P2101" t="str">
            <v>C6 HÀ NỘI</v>
          </cell>
          <cell r="Q2101" t="str">
            <v>Miền Bắc</v>
          </cell>
          <cell r="R2101" t="str">
            <v>WIN</v>
          </cell>
        </row>
        <row r="2102">
          <cell r="A2102" t="str">
            <v>WIN-HNI-SSN-5569</v>
          </cell>
          <cell r="B2102" t="str">
            <v>CN HÀ NỘI - CÔNG TY CỔ PHẦN DỊCH VỤ THƯƠNG MẠI TỔNG HỢP WINCOMMERCE</v>
          </cell>
          <cell r="C2102" t="str">
            <v/>
          </cell>
          <cell r="D2102" t="str">
            <v>Thành phố Hà Nội</v>
          </cell>
          <cell r="E2102" t="str">
            <v>Huyện Sóc Sơn</v>
          </cell>
          <cell r="G2102" t="str">
            <v>HN003</v>
          </cell>
          <cell r="H2102" t="str">
            <v>Nguyễn Văn Thạch</v>
          </cell>
          <cell r="I2102" t="str">
            <v>MIENBAC; WIN</v>
          </cell>
          <cell r="J2102" t="str">
            <v/>
          </cell>
          <cell r="M2102" t="str">
            <v>Khu Thá, xã Xuân Giang, huyện Sóc Sơn, Hà Nội</v>
          </cell>
          <cell r="N2102">
            <v>60</v>
          </cell>
          <cell r="O2102" t="b">
            <v>0</v>
          </cell>
          <cell r="P2102" t="str">
            <v>C6 HÀ NỘI</v>
          </cell>
          <cell r="Q2102" t="str">
            <v>Miền Bắc</v>
          </cell>
          <cell r="R2102" t="str">
            <v>WIN</v>
          </cell>
        </row>
        <row r="2103">
          <cell r="A2103" t="str">
            <v>WIN-HNI-TTI-5570</v>
          </cell>
          <cell r="B2103" t="str">
            <v>CN HÀ NỘI - CÔNG TY CỔ PHẦN DỊCH VỤ THƯƠNG MẠI TỔNG HỢP WINCOMMERCE</v>
          </cell>
          <cell r="C2103" t="str">
            <v/>
          </cell>
          <cell r="D2103" t="str">
            <v>Thành phố Hà Nội</v>
          </cell>
          <cell r="E2103" t="str">
            <v>Huyện Thanh Trì</v>
          </cell>
          <cell r="G2103" t="str">
            <v>HN008</v>
          </cell>
          <cell r="H2103" t="str">
            <v>Nguyễn Minh Sơn</v>
          </cell>
          <cell r="I2103" t="str">
            <v>MIENBAC;WIN</v>
          </cell>
          <cell r="J2103" t="str">
            <v/>
          </cell>
          <cell r="M2103" t="str">
            <v>125 đường Đông Mỹ, Xã Đông Mỹ, Huyện Thanh Trì, HN</v>
          </cell>
          <cell r="N2103">
            <v>60</v>
          </cell>
          <cell r="O2103" t="b">
            <v>0</v>
          </cell>
          <cell r="P2103" t="str">
            <v>C6 HÀ NỘI</v>
          </cell>
          <cell r="Q2103" t="str">
            <v>Miền Bắc</v>
          </cell>
          <cell r="R2103" t="str">
            <v>WIN</v>
          </cell>
        </row>
        <row r="2104">
          <cell r="A2104" t="str">
            <v>WIN-HNI-SSN-5572</v>
          </cell>
          <cell r="B2104" t="str">
            <v>CN HÀ NỘI - CÔNG TY CỔ PHẦN DỊCH VỤ THƯƠNG MẠI TỔNG HỢP WINCOMMERCE</v>
          </cell>
          <cell r="C2104" t="str">
            <v/>
          </cell>
          <cell r="D2104" t="str">
            <v>Thành phố Hà Nội</v>
          </cell>
          <cell r="E2104" t="str">
            <v>Huyện Sóc Sơn</v>
          </cell>
          <cell r="G2104" t="str">
            <v>HN003</v>
          </cell>
          <cell r="H2104" t="str">
            <v>Nguyễn Văn Thạch</v>
          </cell>
          <cell r="I2104" t="str">
            <v>MIENBAC; WIN</v>
          </cell>
          <cell r="J2104" t="str">
            <v/>
          </cell>
          <cell r="M2104" t="str">
            <v>thôn Kim Thượng, Xã Kim Lũ, huyện Sóc Sơn, Hà Nội</v>
          </cell>
          <cell r="N2104">
            <v>60</v>
          </cell>
          <cell r="O2104" t="b">
            <v>0</v>
          </cell>
          <cell r="P2104" t="str">
            <v>C6 HÀ NỘI</v>
          </cell>
          <cell r="Q2104" t="str">
            <v>Miền Bắc</v>
          </cell>
          <cell r="R2104" t="str">
            <v>WIN</v>
          </cell>
        </row>
        <row r="2105">
          <cell r="A2105" t="str">
            <v>WIN-HNI-NTL-5573</v>
          </cell>
          <cell r="B2105" t="str">
            <v>CN HÀ NỘI - CÔNG TY CỔ PHẦN DỊCH VỤ THƯƠNG MẠI TỔNG HỢP WINCOMMERCE</v>
          </cell>
          <cell r="C2105" t="str">
            <v/>
          </cell>
          <cell r="D2105" t="str">
            <v>Thành phố Hà Nội</v>
          </cell>
          <cell r="E2105" t="str">
            <v>Quận Nam Từ Liêm</v>
          </cell>
          <cell r="G2105" t="str">
            <v>HN004</v>
          </cell>
          <cell r="H2105" t="str">
            <v>Hoàng Thanh Huy</v>
          </cell>
          <cell r="I2105" t="str">
            <v>MIENBAC;WIN</v>
          </cell>
          <cell r="J2105" t="str">
            <v/>
          </cell>
          <cell r="M2105" t="str">
            <v>Số 36 Đình Thôn, Phường Mỹ Đình 1, Quận Nam Từ Liêm, Hà Nội</v>
          </cell>
          <cell r="N2105">
            <v>60</v>
          </cell>
          <cell r="O2105" t="b">
            <v>0</v>
          </cell>
          <cell r="P2105" t="str">
            <v>C6 HÀ NỘI</v>
          </cell>
          <cell r="Q2105" t="str">
            <v>Miền Bắc</v>
          </cell>
          <cell r="R2105" t="str">
            <v>WIN</v>
          </cell>
        </row>
        <row r="2106">
          <cell r="A2106" t="str">
            <v>WIN-HNI-BTL-5574</v>
          </cell>
          <cell r="B2106" t="str">
            <v>CN HÀ NỘI - CÔNG TY CỔ PHẦN DỊCH VỤ THƯƠNG MẠI TỔNG HỢP WINCOMMERCE</v>
          </cell>
          <cell r="C2106" t="str">
            <v/>
          </cell>
          <cell r="D2106" t="str">
            <v>Thành phố Hà Nội</v>
          </cell>
          <cell r="E2106" t="str">
            <v>Quận Bắc Từ Liêm</v>
          </cell>
          <cell r="G2106" t="str">
            <v>HN004</v>
          </cell>
          <cell r="H2106" t="str">
            <v>Hoàng Thanh Huy</v>
          </cell>
          <cell r="I2106" t="str">
            <v>MIENBAC;WIN</v>
          </cell>
          <cell r="J2106" t="str">
            <v/>
          </cell>
          <cell r="M2106" t="str">
            <v>Số 2 Kỳ Vũ, Phường Thượng Cát, Quận Bắc Từ Liêm, TP.Hà Nội</v>
          </cell>
          <cell r="N2106">
            <v>60</v>
          </cell>
          <cell r="O2106" t="b">
            <v>0</v>
          </cell>
          <cell r="P2106" t="str">
            <v>C6 HÀ NỘI</v>
          </cell>
          <cell r="Q2106" t="str">
            <v>Miền Bắc</v>
          </cell>
          <cell r="R2106" t="str">
            <v>WIN</v>
          </cell>
        </row>
        <row r="2107">
          <cell r="A2107" t="str">
            <v>WIN-HNI-CGY-5576</v>
          </cell>
          <cell r="B2107" t="str">
            <v>CN HÀ NỘI - CÔNG TY CỔ PHẦN DỊCH VỤ THƯƠNG MẠI TỔNG HỢP WINCOMMERCE</v>
          </cell>
          <cell r="C2107" t="str">
            <v/>
          </cell>
          <cell r="D2107" t="str">
            <v>Thành phố Hà Nội</v>
          </cell>
          <cell r="E2107" t="str">
            <v>Quận Cầu Giấy</v>
          </cell>
          <cell r="G2107" t="str">
            <v>HN004</v>
          </cell>
          <cell r="H2107" t="str">
            <v>Hoàng Thanh Huy</v>
          </cell>
          <cell r="I2107" t="str">
            <v>MIENBAC;WIN</v>
          </cell>
          <cell r="J2107" t="str">
            <v/>
          </cell>
          <cell r="M2107" t="str">
            <v>Số 15 Dịch Vọng Hậu, phường Dịch Vọng Hậu, quận Cầu Giấy, HN</v>
          </cell>
          <cell r="N2107">
            <v>60</v>
          </cell>
          <cell r="O2107" t="b">
            <v>0</v>
          </cell>
          <cell r="P2107" t="str">
            <v>C6 HÀ NỘI</v>
          </cell>
          <cell r="Q2107" t="str">
            <v>Miền Bắc</v>
          </cell>
          <cell r="R2107" t="str">
            <v>WIN</v>
          </cell>
        </row>
        <row r="2108">
          <cell r="A2108" t="str">
            <v>WIN-HNI-NTL-5577</v>
          </cell>
          <cell r="B2108" t="str">
            <v>CN HÀ NỘI - CÔNG TY CỔ PHẦN DỊCH VỤ THƯƠNG MẠI TỔNG HỢP WINCOMMERCE</v>
          </cell>
          <cell r="C2108" t="str">
            <v/>
          </cell>
          <cell r="D2108" t="str">
            <v>Thành phố Hà Nội</v>
          </cell>
          <cell r="E2108" t="str">
            <v>Quận Nam Từ Liêm</v>
          </cell>
          <cell r="G2108" t="str">
            <v>HN004</v>
          </cell>
          <cell r="H2108" t="str">
            <v>Hoàng Thanh Huy</v>
          </cell>
          <cell r="I2108" t="str">
            <v>MIENBAC;WIN</v>
          </cell>
          <cell r="J2108" t="str">
            <v/>
          </cell>
          <cell r="M2108" t="str">
            <v>TDP 2 Mễ Trì Thượng, phường Mễ Trì, quận Nam Từ Liêm, Hà Nội</v>
          </cell>
          <cell r="N2108">
            <v>60</v>
          </cell>
          <cell r="O2108" t="b">
            <v>0</v>
          </cell>
          <cell r="P2108" t="str">
            <v>C6 HÀ NỘI</v>
          </cell>
          <cell r="Q2108" t="str">
            <v>Miền Bắc</v>
          </cell>
          <cell r="R2108" t="str">
            <v>WIN</v>
          </cell>
        </row>
        <row r="2109">
          <cell r="A2109" t="str">
            <v>WIN-HNI-NTL-5578</v>
          </cell>
          <cell r="B2109" t="str">
            <v>CN HÀ NỘI - CÔNG TY CỔ PHẦN DỊCH VỤ THƯƠNG MẠI TỔNG HỢP WINCOMMERCE</v>
          </cell>
          <cell r="C2109" t="str">
            <v/>
          </cell>
          <cell r="D2109" t="str">
            <v>Thành phố Hà Nội</v>
          </cell>
          <cell r="E2109" t="str">
            <v>Quận Nam Từ Liêm</v>
          </cell>
          <cell r="G2109" t="str">
            <v>HN004</v>
          </cell>
          <cell r="H2109" t="str">
            <v>Hoàng Thanh Huy</v>
          </cell>
          <cell r="I2109" t="str">
            <v>MIENBAC;WIN</v>
          </cell>
          <cell r="J2109" t="str">
            <v/>
          </cell>
          <cell r="M2109" t="str">
            <v>Lô 1-3/E-F, Tòa nhà MD Complex Tower, 68 Nguyễn Cơ Thạch, P. Cầu Diễn, Q. Nam Từ Liêm, Hà Nội.</v>
          </cell>
          <cell r="N2109">
            <v>60</v>
          </cell>
          <cell r="O2109" t="b">
            <v>0</v>
          </cell>
          <cell r="P2109" t="str">
            <v>C6 HÀ NỘI</v>
          </cell>
          <cell r="Q2109" t="str">
            <v>Miền Bắc</v>
          </cell>
          <cell r="R2109" t="str">
            <v>WIN</v>
          </cell>
        </row>
        <row r="2110">
          <cell r="A2110" t="str">
            <v>WIN-HNI-DPG-5579</v>
          </cell>
          <cell r="B2110" t="str">
            <v>CN HÀ NỘI - wincommerce</v>
          </cell>
          <cell r="C2110" t="str">
            <v/>
          </cell>
          <cell r="D2110" t="str">
            <v>Thành phố Hà Nội</v>
          </cell>
          <cell r="E2110" t="str">
            <v>Huyện Đan Phượng</v>
          </cell>
          <cell r="G2110" t="str">
            <v>HN004</v>
          </cell>
          <cell r="H2110" t="str">
            <v>Hoàng Thanh Huy</v>
          </cell>
          <cell r="I2110" t="str">
            <v>MIENBAC;WIN</v>
          </cell>
          <cell r="J2110" t="str">
            <v/>
          </cell>
          <cell r="M2110" t="str">
            <v>43-45 Phan Xích, Xã Tân Hội, Huyện Đan Phương, HN</v>
          </cell>
          <cell r="N2110">
            <v>60</v>
          </cell>
          <cell r="O2110" t="b">
            <v>0</v>
          </cell>
          <cell r="P2110" t="str">
            <v>C6 HÀ NỘI</v>
          </cell>
          <cell r="Q2110" t="str">
            <v>Miền Bắc</v>
          </cell>
          <cell r="R2110" t="str">
            <v>WIN</v>
          </cell>
        </row>
        <row r="2111">
          <cell r="A2111" t="str">
            <v>WIN-HNI-GLM-5580</v>
          </cell>
          <cell r="B2111" t="str">
            <v>CN HÀ NỘI - CÔNG TY CỔ PHẦN DỊCH VỤ THƯƠNG MẠI TỔNG HỢP WINCOMMERCE</v>
          </cell>
          <cell r="C2111" t="str">
            <v/>
          </cell>
          <cell r="D2111" t="str">
            <v>Thành phố Hà Nội</v>
          </cell>
          <cell r="E2111" t="str">
            <v>Huyện Gia Lâm</v>
          </cell>
          <cell r="G2111" t="str">
            <v>HN008</v>
          </cell>
          <cell r="H2111" t="str">
            <v>Nguyễn Minh Sơn</v>
          </cell>
          <cell r="I2111" t="str">
            <v>MIENBAC;WIN</v>
          </cell>
          <cell r="J2111" t="str">
            <v/>
          </cell>
          <cell r="M2111" t="str">
            <v>Dốc Đa TốnThôn Thuận Tốn, Xã Đa Tốn, Huyện Gia Lâm, HN</v>
          </cell>
          <cell r="N2111">
            <v>60</v>
          </cell>
          <cell r="O2111" t="b">
            <v>0</v>
          </cell>
          <cell r="P2111" t="str">
            <v>C6 HÀ NỘI</v>
          </cell>
          <cell r="Q2111" t="str">
            <v>Miền Bắc</v>
          </cell>
          <cell r="R2111" t="str">
            <v>WIN</v>
          </cell>
        </row>
        <row r="2112">
          <cell r="A2112" t="str">
            <v>WIN-HNI-SSN-5581</v>
          </cell>
          <cell r="B2112" t="str">
            <v>CN HÀ NỘI - CÔNG TY CỔ PHẦN DỊCH VỤ THƯƠNG MẠI TỔNG HỢP WINCOMMERCE</v>
          </cell>
          <cell r="C2112" t="str">
            <v/>
          </cell>
          <cell r="D2112" t="str">
            <v>Thành phố Hà Nội</v>
          </cell>
          <cell r="E2112" t="str">
            <v>Huyện Sóc Sơn</v>
          </cell>
          <cell r="G2112" t="str">
            <v>HN003</v>
          </cell>
          <cell r="H2112" t="str">
            <v>Nguyễn Văn Thạch</v>
          </cell>
          <cell r="I2112" t="str">
            <v>MIENBAC; WIN</v>
          </cell>
          <cell r="J2112" t="str">
            <v/>
          </cell>
          <cell r="M2112" t="str">
            <v>Xóm Mới, thôn Đức Hậu, xã Đức Hòa, huyện Sóc Sơn, Hà Nội</v>
          </cell>
          <cell r="N2112">
            <v>60</v>
          </cell>
          <cell r="O2112" t="b">
            <v>0</v>
          </cell>
          <cell r="P2112" t="str">
            <v>C6 HÀ NỘI</v>
          </cell>
          <cell r="Q2112" t="str">
            <v>Miền Bắc</v>
          </cell>
          <cell r="R2112" t="str">
            <v>WIN</v>
          </cell>
        </row>
        <row r="2113">
          <cell r="A2113" t="str">
            <v>WIN-HNI-GLM-5582</v>
          </cell>
          <cell r="B2113" t="str">
            <v>CN HÀ NỘI - CÔNG TY CỔ PHẦN DỊCH VỤ THƯƠNG MẠI TỔNG HỢP WINCOMMERCE</v>
          </cell>
          <cell r="C2113" t="str">
            <v/>
          </cell>
          <cell r="D2113" t="str">
            <v>Thành phố Hà Nội</v>
          </cell>
          <cell r="E2113" t="str">
            <v>Huyện Gia Lâm</v>
          </cell>
          <cell r="G2113" t="str">
            <v>HN008</v>
          </cell>
          <cell r="H2113" t="str">
            <v>Nguyễn Minh Sơn</v>
          </cell>
          <cell r="I2113" t="str">
            <v>MIENBAC;WIN</v>
          </cell>
          <cell r="J2113" t="str">
            <v/>
          </cell>
          <cell r="M2113" t="str">
            <v>1S5A, Tầng 1 Tòa nhà số P06, Dự án Vinhomes Ocean Park, Thị trấn Trâu Quỳ, Huyện Gia Lâm, HN</v>
          </cell>
          <cell r="N2113">
            <v>60</v>
          </cell>
          <cell r="O2113" t="b">
            <v>0</v>
          </cell>
          <cell r="P2113" t="str">
            <v>C6 HÀ NỘI</v>
          </cell>
          <cell r="Q2113" t="str">
            <v>Miền Bắc</v>
          </cell>
          <cell r="R2113" t="str">
            <v>WIN</v>
          </cell>
        </row>
        <row r="2114">
          <cell r="A2114" t="str">
            <v>WIN-HNI-HMI-5584</v>
          </cell>
          <cell r="B2114" t="str">
            <v>CN HÀ NỘI - CÔNG TY CỔ PHẦN DỊCH VỤ THƯƠNG MẠI TỔNG HỢP WINCOMMERCE</v>
          </cell>
          <cell r="C2114" t="str">
            <v/>
          </cell>
          <cell r="D2114" t="str">
            <v>Thành phố Hà Nội</v>
          </cell>
          <cell r="E2114" t="str">
            <v>Quận Hoàng Mai</v>
          </cell>
          <cell r="G2114" t="str">
            <v>HN003</v>
          </cell>
          <cell r="H2114" t="str">
            <v>Nguyễn Văn Thạch</v>
          </cell>
          <cell r="I2114" t="str">
            <v>MIENBAC;WIN</v>
          </cell>
          <cell r="J2114" t="str">
            <v/>
          </cell>
          <cell r="M2114" t="str">
            <v>số 50 Thúy lĩnh, Hoàng Mai hà nội</v>
          </cell>
          <cell r="N2114">
            <v>60</v>
          </cell>
          <cell r="O2114" t="b">
            <v>0</v>
          </cell>
          <cell r="P2114" t="str">
            <v>C6 HÀ NỘI</v>
          </cell>
          <cell r="Q2114" t="str">
            <v>Miền Bắc</v>
          </cell>
          <cell r="R2114" t="str">
            <v>WIN</v>
          </cell>
        </row>
        <row r="2115">
          <cell r="A2115" t="str">
            <v>WIN-HNI-TXN-5585</v>
          </cell>
          <cell r="B2115" t="str">
            <v>CN HÀ NỘI - CÔNG TY CỔ PHẦN DỊCH VỤ THƯƠNG MẠI TỔNG HỢP WINCOMMERCE</v>
          </cell>
          <cell r="C2115" t="str">
            <v/>
          </cell>
          <cell r="D2115" t="str">
            <v>Thành phố Hà Nội</v>
          </cell>
          <cell r="E2115" t="str">
            <v>Quận Thanh Xuân</v>
          </cell>
          <cell r="G2115" t="str">
            <v>HN008</v>
          </cell>
          <cell r="H2115" t="str">
            <v>Nguyễn Minh Sơn</v>
          </cell>
          <cell r="I2115" t="str">
            <v>MIENBAC;WIN</v>
          </cell>
          <cell r="J2115" t="str">
            <v/>
          </cell>
          <cell r="M2115" t="str">
            <v>Lô DTM01, Tầng 1, Tòa D Viet Duc Complex, ngõ 164 Khuất Duy Tiến, P.Nhân Chính, Q.Thanh Xuân, HN</v>
          </cell>
          <cell r="N2115">
            <v>60</v>
          </cell>
          <cell r="O2115" t="b">
            <v>0</v>
          </cell>
          <cell r="P2115" t="str">
            <v>C6 HÀ NỘI</v>
          </cell>
          <cell r="Q2115" t="str">
            <v>Miền Bắc</v>
          </cell>
          <cell r="R2115" t="str">
            <v>WIN</v>
          </cell>
        </row>
        <row r="2116">
          <cell r="A2116" t="str">
            <v>WIN-HNI-HDC-5586</v>
          </cell>
          <cell r="B2116" t="str">
            <v>CN HÀ NỘI - wincommerce</v>
          </cell>
          <cell r="C2116" t="str">
            <v/>
          </cell>
          <cell r="D2116" t="str">
            <v>Thành phố Hà Nội</v>
          </cell>
          <cell r="E2116" t="str">
            <v>Huyện Hoài Đức</v>
          </cell>
          <cell r="G2116" t="str">
            <v>HN004</v>
          </cell>
          <cell r="H2116" t="str">
            <v>Hoàng Thanh Huy</v>
          </cell>
          <cell r="I2116" t="str">
            <v>MIENBAC;WIN</v>
          </cell>
          <cell r="J2116" t="str">
            <v/>
          </cell>
          <cell r="M2116" t="str">
            <v>Thôn 2, Xã Lại Yên, Huyện Hoài Đức, HN</v>
          </cell>
          <cell r="N2116">
            <v>60</v>
          </cell>
          <cell r="O2116" t="b">
            <v>0</v>
          </cell>
          <cell r="P2116" t="str">
            <v>C6 HÀ NỘI</v>
          </cell>
          <cell r="Q2116" t="str">
            <v>Miền Bắc</v>
          </cell>
          <cell r="R2116" t="str">
            <v>WIN</v>
          </cell>
        </row>
        <row r="2117">
          <cell r="A2117" t="str">
            <v>WIN-HNI-TXN-5589</v>
          </cell>
          <cell r="B2117" t="str">
            <v>CN HÀ NỘI - CÔNG TY CỔ PHẦN DỊCH VỤ THƯƠNG MẠI TỔNG HỢP WINCOMMERCE</v>
          </cell>
          <cell r="C2117" t="str">
            <v/>
          </cell>
          <cell r="D2117" t="str">
            <v>Thành phố Hà Nội</v>
          </cell>
          <cell r="E2117" t="str">
            <v>Quận Thanh Xuân</v>
          </cell>
          <cell r="G2117" t="str">
            <v>HN008</v>
          </cell>
          <cell r="H2117" t="str">
            <v>Nguyễn Minh Sơn</v>
          </cell>
          <cell r="I2117" t="str">
            <v>MIENBAC;WIN</v>
          </cell>
          <cell r="J2117" t="str">
            <v/>
          </cell>
          <cell r="M2117" t="str">
            <v>102 Hoàng Đạo Thành, kim giang, Thanh Xuân, Hà nội</v>
          </cell>
          <cell r="N2117">
            <v>60</v>
          </cell>
          <cell r="O2117" t="b">
            <v>0</v>
          </cell>
          <cell r="P2117" t="str">
            <v>C6 HÀ NỘI</v>
          </cell>
          <cell r="Q2117" t="str">
            <v>Miền Bắc</v>
          </cell>
          <cell r="R2117" t="str">
            <v>WIN</v>
          </cell>
        </row>
        <row r="2118">
          <cell r="A2118" t="str">
            <v>WIN-HNI-THO-5595</v>
          </cell>
          <cell r="B2118" t="str">
            <v>CN HÀ NỘI - CÔNG TY CỔ PHẦN DỊCH VỤ THƯƠNG MẠI TỔNG HỢP WINCOMMERCE</v>
          </cell>
          <cell r="C2118" t="str">
            <v/>
          </cell>
          <cell r="D2118" t="str">
            <v>Thành phố Hà Nội</v>
          </cell>
          <cell r="E2118" t="str">
            <v>Quận Tây Hồ</v>
          </cell>
          <cell r="G2118" t="str">
            <v>HN008</v>
          </cell>
          <cell r="H2118" t="str">
            <v>Nguyễn Minh Sơn</v>
          </cell>
          <cell r="I2118" t="str">
            <v>MIENBAC;WIN</v>
          </cell>
          <cell r="J2118" t="str">
            <v/>
          </cell>
          <cell r="M2118" t="str">
            <v>200 Hoàng Hoa Thám, phường Thụy Khuê , Quận Tây Hồ, HN</v>
          </cell>
          <cell r="N2118">
            <v>60</v>
          </cell>
          <cell r="O2118" t="b">
            <v>0</v>
          </cell>
          <cell r="P2118" t="str">
            <v>C6 HÀ NỘI</v>
          </cell>
          <cell r="Q2118" t="str">
            <v>Miền Bắc</v>
          </cell>
          <cell r="R2118" t="str">
            <v>WIN</v>
          </cell>
        </row>
        <row r="2119">
          <cell r="A2119" t="str">
            <v>WIN-HNI-HMI-5602</v>
          </cell>
          <cell r="B2119" t="str">
            <v>CN HÀ NỘI - CÔNG TY CỔ PHẦN DỊCH VỤ THƯƠNG MẠI TỔNG HỢP WINCOMMERCE</v>
          </cell>
          <cell r="C2119" t="str">
            <v/>
          </cell>
          <cell r="D2119" t="str">
            <v>Thành phố Hà Nội</v>
          </cell>
          <cell r="E2119" t="str">
            <v>Quận Hoàng Mai</v>
          </cell>
          <cell r="G2119" t="str">
            <v>HN003</v>
          </cell>
          <cell r="H2119" t="str">
            <v>Nguyễn Văn Thạch</v>
          </cell>
          <cell r="I2119" t="str">
            <v>MIENBAC;WIN</v>
          </cell>
          <cell r="J2119" t="str">
            <v/>
          </cell>
          <cell r="M2119" t="str">
            <v>88,90 kim Giang, hoàng Mai</v>
          </cell>
          <cell r="N2119">
            <v>60</v>
          </cell>
          <cell r="O2119" t="b">
            <v>0</v>
          </cell>
          <cell r="P2119" t="str">
            <v>C6 HÀ NỘI</v>
          </cell>
          <cell r="Q2119" t="str">
            <v>Miền Bắc</v>
          </cell>
          <cell r="R2119" t="str">
            <v>WIN</v>
          </cell>
        </row>
        <row r="2120">
          <cell r="A2120" t="str">
            <v>WIN-HNI-TXN-5604</v>
          </cell>
          <cell r="B2120" t="str">
            <v>CN HÀ NỘI - CÔNG TY CỔ PHẦN DỊCH VỤ THƯƠNG MẠI TỔNG HỢP WINCOMMERCE</v>
          </cell>
          <cell r="C2120" t="str">
            <v>CHI NHÁNH HÀ NỘI - CÔNG TY CỔ PHẦN DỊCH VỤ THƯƠNG MẠI TỔNG HỢP WINCOMMERCE</v>
          </cell>
          <cell r="D2120" t="str">
            <v>Thành phố Hà Nội</v>
          </cell>
          <cell r="E2120" t="str">
            <v>Quận Thanh Xuân</v>
          </cell>
          <cell r="G2120" t="str">
            <v>HN008</v>
          </cell>
          <cell r="H2120" t="str">
            <v>Nguyễn Minh Sơn</v>
          </cell>
          <cell r="I2120" t="str">
            <v>MIENBAC;WIN</v>
          </cell>
          <cell r="J2120" t="str">
            <v/>
          </cell>
          <cell r="M2120" t="str">
            <v>Số 101 Ngõ 52 Lương Thế Vinh, Phường Thanh Xuân Bắc, Quận Thanh Xuân, Hà Nội Việt Nam</v>
          </cell>
          <cell r="N2120">
            <v>60</v>
          </cell>
          <cell r="O2120" t="b">
            <v>0</v>
          </cell>
          <cell r="P2120" t="str">
            <v>C6 HÀ NỘI</v>
          </cell>
          <cell r="Q2120" t="str">
            <v>Miền Bắc</v>
          </cell>
          <cell r="R2120" t="str">
            <v>WIN</v>
          </cell>
        </row>
        <row r="2121">
          <cell r="A2121" t="str">
            <v>WIN-HNI-GLM-5605</v>
          </cell>
          <cell r="B2121" t="str">
            <v>CN HÀ NỘI - CÔNG TY CỔ PHẦN DỊCH VỤ THƯƠNG MẠI TỔNG HỢP WINCOMMERCE</v>
          </cell>
          <cell r="C2121" t="str">
            <v/>
          </cell>
          <cell r="D2121" t="str">
            <v>Thành phố Hà Nội</v>
          </cell>
          <cell r="E2121" t="str">
            <v>Huyện Gia Lâm</v>
          </cell>
          <cell r="G2121" t="str">
            <v>HN008</v>
          </cell>
          <cell r="H2121" t="str">
            <v>Nguyễn Minh Sơn</v>
          </cell>
          <cell r="I2121" t="str">
            <v>MIENBAC;WIN</v>
          </cell>
          <cell r="J2121" t="str">
            <v/>
          </cell>
          <cell r="M2121" t="str">
            <v>1S09 tầng 1 tòa nhà S2.09 dự án vinhomes oceanpark, xã đa tốn gia lâm</v>
          </cell>
          <cell r="N2121">
            <v>60</v>
          </cell>
          <cell r="O2121" t="b">
            <v>0</v>
          </cell>
          <cell r="P2121" t="str">
            <v>C6 HÀ NỘI</v>
          </cell>
          <cell r="Q2121" t="str">
            <v>Miền Bắc</v>
          </cell>
          <cell r="R2121" t="str">
            <v>WIN</v>
          </cell>
        </row>
        <row r="2122">
          <cell r="A2122" t="str">
            <v>WIN-HNI-GLM-5609</v>
          </cell>
          <cell r="B2122" t="str">
            <v>CN HÀ NỘI - CÔNG TY CỔ PHẦN DỊCH VỤ THƯƠNG MẠI TỔNG HỢP WINCOMMERCE</v>
          </cell>
          <cell r="C2122" t="str">
            <v/>
          </cell>
          <cell r="D2122" t="str">
            <v>Thành phố Hà Nội</v>
          </cell>
          <cell r="E2122" t="str">
            <v>Huyện Gia Lâm</v>
          </cell>
          <cell r="G2122" t="str">
            <v>HN008</v>
          </cell>
          <cell r="H2122" t="str">
            <v>Nguyễn Minh Sơn</v>
          </cell>
          <cell r="I2122" t="str">
            <v>MIENBAC;WIN</v>
          </cell>
          <cell r="J2122" t="str">
            <v/>
          </cell>
          <cell r="M2122" t="str">
            <v>1S5A tầng 1 tòa s2.16 vin homes ocean park gia lâm</v>
          </cell>
          <cell r="N2122">
            <v>60</v>
          </cell>
          <cell r="O2122" t="b">
            <v>0</v>
          </cell>
          <cell r="P2122" t="str">
            <v>C6 HÀ NỘI</v>
          </cell>
          <cell r="Q2122" t="str">
            <v>Miền Bắc</v>
          </cell>
          <cell r="R2122" t="str">
            <v>WIN</v>
          </cell>
        </row>
        <row r="2123">
          <cell r="A2123" t="str">
            <v>WIN-HNI-HBT-5612</v>
          </cell>
          <cell r="B2123" t="str">
            <v>CN HÀ NỘI - CÔNG TY CỔ PHẦN DỊCH VỤ THƯƠNG MẠI TỔNG HỢP WINCOMMERCE</v>
          </cell>
          <cell r="C2123" t="str">
            <v/>
          </cell>
          <cell r="D2123" t="str">
            <v>Thành phố Hà Nội</v>
          </cell>
          <cell r="E2123" t="str">
            <v>Quận Hai Bà Trưng</v>
          </cell>
          <cell r="G2123" t="str">
            <v>HN003</v>
          </cell>
          <cell r="H2123" t="str">
            <v>Nguyễn Văn Thạch</v>
          </cell>
          <cell r="I2123" t="str">
            <v>MIENBAC;WIN</v>
          </cell>
          <cell r="J2123" t="str">
            <v/>
          </cell>
          <cell r="M2123" t="str">
            <v>D10+D11 Tầng 1 Khối nhà A, 423 Minh Khai, Phường Vĩnh Tuy, Quận Hai Bà Trưng, HN</v>
          </cell>
          <cell r="N2123">
            <v>60</v>
          </cell>
          <cell r="O2123" t="b">
            <v>0</v>
          </cell>
          <cell r="P2123" t="str">
            <v>C6 HÀ NỘI</v>
          </cell>
          <cell r="Q2123" t="str">
            <v>Miền Bắc</v>
          </cell>
          <cell r="R2123" t="str">
            <v>WIN</v>
          </cell>
        </row>
        <row r="2124">
          <cell r="A2124" t="str">
            <v>WIN-HNI-NTL-5613</v>
          </cell>
          <cell r="B2124" t="str">
            <v>CN HÀ NỘI - CÔNG TY CỔ PHẦN DỊCH VỤ THƯƠNG MẠI TỔNG HỢP WINCOMMERCE</v>
          </cell>
          <cell r="C2124" t="str">
            <v/>
          </cell>
          <cell r="D2124" t="str">
            <v>Thành phố Hà Nội</v>
          </cell>
          <cell r="E2124" t="str">
            <v>Quận Nam Từ Liêm</v>
          </cell>
          <cell r="G2124" t="str">
            <v>HN004</v>
          </cell>
          <cell r="H2124" t="str">
            <v>Hoàng Thanh Huy</v>
          </cell>
          <cell r="I2124" t="str">
            <v>MIENBAC;WIN</v>
          </cell>
          <cell r="J2124" t="str">
            <v/>
          </cell>
          <cell r="M2124" t="str">
            <v>291 TDP 5 Xuân Phương, Nam Từ Liêm, Hà Nội</v>
          </cell>
          <cell r="N2124">
            <v>60</v>
          </cell>
          <cell r="O2124" t="b">
            <v>0</v>
          </cell>
          <cell r="P2124" t="str">
            <v>C6 HÀ NỘI</v>
          </cell>
          <cell r="Q2124" t="str">
            <v>Miền Bắc</v>
          </cell>
          <cell r="R2124" t="str">
            <v>WIN</v>
          </cell>
        </row>
        <row r="2125">
          <cell r="A2125" t="str">
            <v>WIN-HNI-BDH-5614</v>
          </cell>
          <cell r="B2125" t="str">
            <v>CN HÀ NỘI - CÔNG TY CỔ PHẦN DỊCH VỤ THƯƠNG MẠI TỔNG HỢP WINCOMMERCE</v>
          </cell>
          <cell r="C2125" t="str">
            <v/>
          </cell>
          <cell r="D2125" t="str">
            <v>Thành phố Hà Nội</v>
          </cell>
          <cell r="E2125" t="str">
            <v>Quận Ba Đình</v>
          </cell>
          <cell r="G2125" t="str">
            <v>HN008</v>
          </cell>
          <cell r="H2125" t="str">
            <v>Nguyễn Minh Sơn</v>
          </cell>
          <cell r="I2125" t="str">
            <v>MIENBAC;WIN</v>
          </cell>
          <cell r="J2125" t="str">
            <v/>
          </cell>
          <cell r="M2125" t="str">
            <v>78 ngõ 179 Hoàng Hoa Thám, Ba Đình , Hà Nội</v>
          </cell>
          <cell r="N2125">
            <v>60</v>
          </cell>
          <cell r="O2125" t="b">
            <v>0</v>
          </cell>
          <cell r="P2125" t="str">
            <v>C6 HÀ NỘI</v>
          </cell>
          <cell r="Q2125" t="str">
            <v>Miền Bắc</v>
          </cell>
          <cell r="R2125" t="str">
            <v>WIN</v>
          </cell>
        </row>
        <row r="2126">
          <cell r="A2126" t="str">
            <v>WIN-HNI-CGY-5615</v>
          </cell>
          <cell r="B2126" t="str">
            <v>CN HÀ NỘI - CÔNG TY CỔ PHẦN DỊCH VỤ THƯƠNG MẠI TỔNG HỢP WINCOMMERCE</v>
          </cell>
          <cell r="C2126" t="str">
            <v/>
          </cell>
          <cell r="D2126" t="str">
            <v>Thành phố Hà Nội</v>
          </cell>
          <cell r="E2126" t="str">
            <v>Quận Cầu Giấy</v>
          </cell>
          <cell r="G2126" t="str">
            <v>HN004</v>
          </cell>
          <cell r="H2126" t="str">
            <v>Hoàng Thanh Huy</v>
          </cell>
          <cell r="I2126" t="str">
            <v>MIENBAC;WIN</v>
          </cell>
          <cell r="J2126" t="str">
            <v/>
          </cell>
          <cell r="M2126" t="str">
            <v>Lô đất 14 C, Ô đất 10 C, kdt Nam Trung Yên, HN</v>
          </cell>
          <cell r="N2126">
            <v>60</v>
          </cell>
          <cell r="O2126" t="b">
            <v>0</v>
          </cell>
          <cell r="P2126" t="str">
            <v>C6 HÀ NỘI</v>
          </cell>
          <cell r="Q2126" t="str">
            <v>Miền Bắc</v>
          </cell>
          <cell r="R2126" t="str">
            <v>WIN</v>
          </cell>
        </row>
        <row r="2127">
          <cell r="A2127" t="str">
            <v>WIN-HNI-GLM-5616</v>
          </cell>
          <cell r="B2127" t="str">
            <v>CN HÀ NỘI - CÔNG TY CỔ PHẦN DỊCH VỤ THƯƠNG MẠI TỔNG HỢP WINCOMMERCE</v>
          </cell>
          <cell r="C2127" t="str">
            <v/>
          </cell>
          <cell r="D2127" t="str">
            <v>Thành phố Hà Nội</v>
          </cell>
          <cell r="E2127" t="str">
            <v>Huyện Gia Lâm</v>
          </cell>
          <cell r="G2127" t="str">
            <v>HN008</v>
          </cell>
          <cell r="H2127" t="str">
            <v>Nguyễn Minh Sơn</v>
          </cell>
          <cell r="I2127" t="str">
            <v>MIENBAC;WIN</v>
          </cell>
          <cell r="J2127" t="str">
            <v/>
          </cell>
          <cell r="M2127" t="str">
            <v>1S02, Tầng 1 Tòa nhà số S2.03, Dự án Vinhomes Ocean Park, Xã Đa Tốn, Huyện Gia Lâm, HN</v>
          </cell>
          <cell r="N2127">
            <v>60</v>
          </cell>
          <cell r="O2127" t="b">
            <v>0</v>
          </cell>
          <cell r="P2127" t="str">
            <v>C6 HÀ NỘI</v>
          </cell>
          <cell r="Q2127" t="str">
            <v>Miền Bắc</v>
          </cell>
          <cell r="R2127" t="str">
            <v>WIN</v>
          </cell>
        </row>
        <row r="2128">
          <cell r="A2128" t="str">
            <v>WIN-HNI-GLM-5617</v>
          </cell>
          <cell r="B2128" t="str">
            <v>CN HÀ NỘI - CÔNG TY CỔ PHẦN DỊCH VỤ THƯƠNG MẠI TỔNG HỢP WINCOMMERCE</v>
          </cell>
          <cell r="C2128" t="str">
            <v/>
          </cell>
          <cell r="D2128" t="str">
            <v>Thành phố Hà Nội</v>
          </cell>
          <cell r="E2128" t="str">
            <v>Huyện Gia Lâm</v>
          </cell>
          <cell r="G2128" t="str">
            <v>HN008</v>
          </cell>
          <cell r="H2128" t="str">
            <v>Nguyễn Minh Sơn</v>
          </cell>
          <cell r="I2128" t="str">
            <v>MIENBAC;WIN</v>
          </cell>
          <cell r="J2128" t="str">
            <v/>
          </cell>
          <cell r="M2128" t="str">
            <v>1 S16 tầng 1 tòa s2,01 dự ánvinhomes oceanpark đa tốn gia lâm</v>
          </cell>
          <cell r="N2128">
            <v>60</v>
          </cell>
          <cell r="O2128" t="b">
            <v>0</v>
          </cell>
          <cell r="P2128" t="str">
            <v>C6 HÀ NỘI</v>
          </cell>
          <cell r="Q2128" t="str">
            <v>Miền Bắc</v>
          </cell>
          <cell r="R2128" t="str">
            <v>WIN</v>
          </cell>
        </row>
        <row r="2129">
          <cell r="A2129" t="str">
            <v>WIN-HNI-BTL-5618</v>
          </cell>
          <cell r="B2129" t="str">
            <v>CN HÀ NỘI - CÔNG TY CỔ PHẦN DỊCH VỤ THƯƠNG MẠI TỔNG HỢP WINCOMMERCE</v>
          </cell>
          <cell r="C2129" t="str">
            <v/>
          </cell>
          <cell r="D2129" t="str">
            <v>Thành phố Hà Nội</v>
          </cell>
          <cell r="E2129" t="str">
            <v>Quận Bắc Từ Liêm</v>
          </cell>
          <cell r="G2129" t="str">
            <v>HN004</v>
          </cell>
          <cell r="H2129" t="str">
            <v>Hoàng Thanh Huy</v>
          </cell>
          <cell r="I2129" t="str">
            <v>MIENBAC;WIN</v>
          </cell>
          <cell r="J2129" t="str">
            <v/>
          </cell>
          <cell r="M2129" t="str">
            <v>Tầng 1 dự án Newtatco, 161 Xuân La, Xuân Đỉnh, Bắc Từ Liêm, Hà Nội</v>
          </cell>
          <cell r="N2129">
            <v>60</v>
          </cell>
          <cell r="O2129" t="b">
            <v>0</v>
          </cell>
          <cell r="P2129" t="str">
            <v>C6 HÀ NỘI</v>
          </cell>
          <cell r="Q2129" t="str">
            <v>Miền Bắc</v>
          </cell>
          <cell r="R2129" t="str">
            <v>WIN</v>
          </cell>
        </row>
        <row r="2130">
          <cell r="A2130" t="str">
            <v>WIN-HNI-DAH-5619</v>
          </cell>
          <cell r="B2130" t="str">
            <v>CN HÀ NỘI - CÔNG TY CỔ PHẦN DỊCH VỤ THƯƠNG MẠI TỔNG HỢP WINCOMMERCE</v>
          </cell>
          <cell r="C2130" t="str">
            <v/>
          </cell>
          <cell r="D2130" t="str">
            <v>Thành phố Hà Nội</v>
          </cell>
          <cell r="E2130" t="str">
            <v>Huyện Đông Anh</v>
          </cell>
          <cell r="G2130" t="str">
            <v>HN003</v>
          </cell>
          <cell r="H2130" t="str">
            <v>Nguyễn Văn Thạch</v>
          </cell>
          <cell r="I2130" t="str">
            <v>MIENBAC;WIN</v>
          </cell>
          <cell r="J2130" t="str">
            <v/>
          </cell>
          <cell r="M2130" t="str">
            <v>Số nhà 07-09 đường Cổ Vân, thôn Dục Nội, xã Việt Hùng, huyện Đông Anh, HN</v>
          </cell>
          <cell r="N2130">
            <v>60</v>
          </cell>
          <cell r="O2130" t="b">
            <v>0</v>
          </cell>
          <cell r="P2130" t="str">
            <v>C6 HÀ NỘI</v>
          </cell>
          <cell r="Q2130" t="str">
            <v>Miền Bắc</v>
          </cell>
          <cell r="R2130" t="str">
            <v>WIN</v>
          </cell>
        </row>
        <row r="2131">
          <cell r="A2131" t="str">
            <v>WIN-HNI-GLM-5621</v>
          </cell>
          <cell r="B2131" t="str">
            <v>CN HÀ NỘI - CÔNG TY CỔ PHẦN DỊCH VỤ THƯƠNG MẠI TỔNG HỢP WINCOMMERCE</v>
          </cell>
          <cell r="C2131" t="str">
            <v/>
          </cell>
          <cell r="D2131" t="str">
            <v>Thành phố Hà Nội</v>
          </cell>
          <cell r="E2131" t="str">
            <v>Huyện Gia Lâm</v>
          </cell>
          <cell r="G2131" t="str">
            <v>HN008</v>
          </cell>
          <cell r="H2131" t="str">
            <v>Nguyễn Minh Sơn</v>
          </cell>
          <cell r="I2131" t="str">
            <v>MIENBAC;WIN</v>
          </cell>
          <cell r="J2131" t="str">
            <v/>
          </cell>
          <cell r="M2131" t="str">
            <v>1S17, Tầng 1 Tòa nhà số S2.10, Dự án Vinhomes Ocean Park, Xã Đa Tốn, Huyện Gia Lâm, HN</v>
          </cell>
          <cell r="N2131">
            <v>60</v>
          </cell>
          <cell r="O2131" t="b">
            <v>0</v>
          </cell>
          <cell r="P2131" t="str">
            <v>C6 HÀ NỘI</v>
          </cell>
          <cell r="Q2131" t="str">
            <v>Miền Bắc</v>
          </cell>
          <cell r="R2131" t="str">
            <v>WIN</v>
          </cell>
        </row>
        <row r="2132">
          <cell r="A2132" t="str">
            <v>WIN-HNI-GLM-5622</v>
          </cell>
          <cell r="B2132" t="str">
            <v>CN HÀ NỘI - CÔNG TY CỔ PHẦN DỊCH VỤ THƯƠNG MẠI TỔNG HỢP WINCOMMERCE</v>
          </cell>
          <cell r="C2132" t="str">
            <v/>
          </cell>
          <cell r="D2132" t="str">
            <v>Thành phố Hà Nội</v>
          </cell>
          <cell r="E2132" t="str">
            <v>Huyện Gia Lâm</v>
          </cell>
          <cell r="G2132" t="str">
            <v>HN008</v>
          </cell>
          <cell r="H2132" t="str">
            <v>Nguyễn Minh Sơn</v>
          </cell>
          <cell r="I2132" t="str">
            <v>MIENBAC;WIN</v>
          </cell>
          <cell r="J2132" t="str">
            <v/>
          </cell>
          <cell r="M2132" t="str">
            <v>S1,11 Ocean park, tầng 1 tòa nhà S1,11 dự an vinhomes oceanpark đa tốn gia lâm</v>
          </cell>
          <cell r="N2132">
            <v>60</v>
          </cell>
          <cell r="O2132" t="b">
            <v>0</v>
          </cell>
          <cell r="P2132" t="str">
            <v>C6 HÀ NỘI</v>
          </cell>
          <cell r="Q2132" t="str">
            <v>Miền Bắc</v>
          </cell>
          <cell r="R2132" t="str">
            <v>WIN</v>
          </cell>
        </row>
        <row r="2133">
          <cell r="A2133" t="str">
            <v>WIN-HNI-LBN-5629</v>
          </cell>
          <cell r="B2133" t="str">
            <v>CN HÀ NỘI - CÔNG TY CỔ PHẦN DỊCH VỤ THƯƠNG MẠI TỔNG HỢP WINCOMMERCE</v>
          </cell>
          <cell r="C2133" t="str">
            <v/>
          </cell>
          <cell r="D2133" t="str">
            <v>Thành phố Hà Nội</v>
          </cell>
          <cell r="E2133" t="str">
            <v>Quận Long Biên</v>
          </cell>
          <cell r="G2133" t="str">
            <v>HN003</v>
          </cell>
          <cell r="H2133" t="str">
            <v>Nguyễn Văn Thạch</v>
          </cell>
          <cell r="I2133" t="str">
            <v>MIENBAC;WIN</v>
          </cell>
          <cell r="J2133" t="str">
            <v/>
          </cell>
          <cell r="M2133" t="str">
            <v>Ô 1S05 Tầng 1 Tòa Nhà Số S3, VinHomes Symphony, đường Hoa Phượng, Phường Phúc Lợi Quận Long Biên, HN</v>
          </cell>
          <cell r="N2133">
            <v>60</v>
          </cell>
          <cell r="O2133" t="b">
            <v>0</v>
          </cell>
          <cell r="P2133" t="str">
            <v>C6 HÀ NỘI</v>
          </cell>
          <cell r="Q2133" t="str">
            <v>Miền Bắc</v>
          </cell>
          <cell r="R2133" t="str">
            <v>WIN</v>
          </cell>
        </row>
        <row r="2134">
          <cell r="A2134" t="str">
            <v>WIN-HNI-BTL-5634</v>
          </cell>
          <cell r="B2134" t="str">
            <v>CN HÀ NỘI - wincommerce</v>
          </cell>
          <cell r="C2134" t="str">
            <v/>
          </cell>
          <cell r="D2134" t="str">
            <v>Thành phố Hà Nội</v>
          </cell>
          <cell r="E2134" t="str">
            <v>Quận Bắc Từ Liêm</v>
          </cell>
          <cell r="G2134" t="str">
            <v>HN004</v>
          </cell>
          <cell r="H2134" t="str">
            <v>Hoàng Thanh Huy</v>
          </cell>
          <cell r="I2134" t="str">
            <v>MIENBAC;WIN</v>
          </cell>
          <cell r="J2134" t="str">
            <v/>
          </cell>
          <cell r="M2134" t="str">
            <v>Số 167 Phú Diễn, tổ 13, phường Phú Diễn, quận Bắc Từ Liêm, HN</v>
          </cell>
          <cell r="N2134">
            <v>60</v>
          </cell>
          <cell r="O2134" t="b">
            <v>0</v>
          </cell>
          <cell r="P2134" t="str">
            <v>C6 HÀ NỘI</v>
          </cell>
          <cell r="Q2134" t="str">
            <v>Miền Bắc</v>
          </cell>
          <cell r="R2134" t="str">
            <v>WIN</v>
          </cell>
        </row>
        <row r="2135">
          <cell r="A2135" t="str">
            <v>WIN-HNI-GLM-5635</v>
          </cell>
          <cell r="B2135" t="str">
            <v>CN HÀ NỘI - CÔNG TY CỔ PHẦN DỊCH VỤ THƯƠNG MẠI TỔNG HỢP WINCOMMERCE</v>
          </cell>
          <cell r="C2135" t="str">
            <v/>
          </cell>
          <cell r="D2135" t="str">
            <v>Thành phố Hà Nội</v>
          </cell>
          <cell r="E2135" t="str">
            <v>Huyện Gia Lâm</v>
          </cell>
          <cell r="G2135" t="str">
            <v>HN008</v>
          </cell>
          <cell r="H2135" t="str">
            <v>Nguyễn Minh Sơn</v>
          </cell>
          <cell r="I2135" t="str">
            <v>MIENBAC;WIN</v>
          </cell>
          <cell r="J2135" t="str">
            <v/>
          </cell>
          <cell r="M2135" t="str">
            <v>1S12 tầng 1 tòa S1.05 vin homes ocean park gia lâm</v>
          </cell>
          <cell r="N2135">
            <v>60</v>
          </cell>
          <cell r="O2135" t="b">
            <v>0</v>
          </cell>
          <cell r="P2135" t="str">
            <v>C6 HÀ NỘI</v>
          </cell>
          <cell r="Q2135" t="str">
            <v>Miền Bắc</v>
          </cell>
          <cell r="R2135" t="str">
            <v>WIN</v>
          </cell>
        </row>
        <row r="2136">
          <cell r="A2136" t="str">
            <v>WIN-HNI-GLM-5636</v>
          </cell>
          <cell r="B2136" t="str">
            <v>CN HÀ NỘI - CÔNG TY CỔ PHẦN DỊCH VỤ THƯƠNG MẠI TỔNG HỢP WINCOMMERCE</v>
          </cell>
          <cell r="C2136" t="str">
            <v/>
          </cell>
          <cell r="D2136" t="str">
            <v>Thành phố Hà Nội</v>
          </cell>
          <cell r="E2136" t="str">
            <v>Huyện Gia Lâm</v>
          </cell>
          <cell r="G2136" t="str">
            <v>HN004</v>
          </cell>
          <cell r="H2136" t="str">
            <v>Hoàng Thanh Huy</v>
          </cell>
          <cell r="I2136" t="str">
            <v>MIENBAC;WIN</v>
          </cell>
          <cell r="J2136" t="str">
            <v/>
          </cell>
          <cell r="M2136" t="str">
            <v>1S18 tầng 1 tòa S1.09 vinhomes Ocean park đa tốn gia lâm</v>
          </cell>
          <cell r="N2136">
            <v>60</v>
          </cell>
          <cell r="O2136" t="b">
            <v>0</v>
          </cell>
          <cell r="P2136" t="str">
            <v>C6 HÀ NỘI</v>
          </cell>
          <cell r="Q2136" t="str">
            <v>Miền Bắc</v>
          </cell>
          <cell r="R2136" t="str">
            <v>WIN</v>
          </cell>
        </row>
        <row r="2137">
          <cell r="A2137" t="str">
            <v>WIN-HNI-BTL-5640</v>
          </cell>
          <cell r="B2137" t="str">
            <v>CN HÀ NỘI - CÔNG TY CỔ PHẦN DỊCH VỤ THƯƠNG MẠI TỔNG HỢP WINCOMMERCE</v>
          </cell>
          <cell r="C2137" t="str">
            <v/>
          </cell>
          <cell r="D2137" t="str">
            <v>Thành phố Hà Nội</v>
          </cell>
          <cell r="E2137" t="str">
            <v>Quận Bắc Từ Liêm</v>
          </cell>
          <cell r="G2137" t="str">
            <v>HN004</v>
          </cell>
          <cell r="H2137" t="str">
            <v>Hoàng Thanh Huy</v>
          </cell>
          <cell r="I2137" t="str">
            <v>MIENBAC;WIN</v>
          </cell>
          <cell r="J2137" t="str">
            <v/>
          </cell>
          <cell r="M2137" t="str">
            <v>tầng N01-T8 Khu Ngoại Giao Đoàn, P. Xuân Tảo, Q. Bắc Từ Liêm TP. Hà Nội</v>
          </cell>
          <cell r="N2137">
            <v>60</v>
          </cell>
          <cell r="O2137" t="b">
            <v>0</v>
          </cell>
          <cell r="P2137" t="str">
            <v>C6 HÀ NỘI</v>
          </cell>
          <cell r="Q2137" t="str">
            <v>Miền Bắc</v>
          </cell>
          <cell r="R2137" t="str">
            <v>WIN</v>
          </cell>
        </row>
        <row r="2138">
          <cell r="A2138" t="str">
            <v>WIN-HNI-CGY-5643</v>
          </cell>
          <cell r="B2138" t="str">
            <v>CN HÀ NỘI - CÔNG TY CỔ PHẦN DỊCH VỤ THƯƠNG MẠI TỔNG HỢP WINCOMMERCE</v>
          </cell>
          <cell r="C2138" t="str">
            <v/>
          </cell>
          <cell r="D2138" t="str">
            <v>Thành phố Hà Nội</v>
          </cell>
          <cell r="E2138" t="str">
            <v>Quận Cầu Giấy</v>
          </cell>
          <cell r="G2138" t="str">
            <v>HN004</v>
          </cell>
          <cell r="H2138" t="str">
            <v>Hoàng Thanh Huy</v>
          </cell>
          <cell r="I2138" t="str">
            <v>MIENBAC;WIN</v>
          </cell>
          <cell r="J2138" t="str">
            <v/>
          </cell>
          <cell r="M2138" t="str">
            <v>77 Trần Quốc Vượng, phường Dịch vọng Hậu, Cầu Giấy, Hà Nội</v>
          </cell>
          <cell r="N2138">
            <v>60</v>
          </cell>
          <cell r="O2138" t="b">
            <v>0</v>
          </cell>
          <cell r="P2138" t="str">
            <v>C6 HÀ NỘI</v>
          </cell>
          <cell r="Q2138" t="str">
            <v>Miền Bắc</v>
          </cell>
          <cell r="R2138" t="str">
            <v>WIN</v>
          </cell>
        </row>
        <row r="2139">
          <cell r="A2139" t="str">
            <v>WIN-HNI-BDH-5644</v>
          </cell>
          <cell r="B2139" t="str">
            <v>CN HÀ NỘI - CÔNG TY CỔ PHẦN DỊCH VỤ THƯƠNG MẠI TỔNG HỢP WINCOMMERCE</v>
          </cell>
          <cell r="C2139" t="str">
            <v/>
          </cell>
          <cell r="D2139" t="str">
            <v>Thành phố Hà Nội</v>
          </cell>
          <cell r="E2139" t="str">
            <v>Quận Ba Đình</v>
          </cell>
          <cell r="G2139" t="str">
            <v>HN008</v>
          </cell>
          <cell r="H2139" t="str">
            <v>Nguyễn Minh Sơn</v>
          </cell>
          <cell r="I2139" t="str">
            <v>MIENBAC;WIN</v>
          </cell>
          <cell r="J2139" t="str">
            <v/>
          </cell>
          <cell r="M2139" t="str">
            <v>số 8 núi trúc ba đình hà nội</v>
          </cell>
          <cell r="N2139">
            <v>60</v>
          </cell>
          <cell r="O2139" t="b">
            <v>0</v>
          </cell>
          <cell r="P2139" t="str">
            <v>C6 HÀ NỘI</v>
          </cell>
          <cell r="Q2139" t="str">
            <v>Miền Bắc</v>
          </cell>
          <cell r="R2139" t="str">
            <v>WIN</v>
          </cell>
        </row>
        <row r="2140">
          <cell r="A2140" t="str">
            <v>WIN-HNI-TTN-5654</v>
          </cell>
          <cell r="B2140" t="str">
            <v>CN HÀ NỘI - CÔNG TY CỔ PHẦN DỊCH VỤ THƯƠNG MẠI TỔNG HỢP WINCOMMERCE</v>
          </cell>
          <cell r="C2140" t="str">
            <v/>
          </cell>
          <cell r="D2140" t="str">
            <v>Thành phố Hà Nội</v>
          </cell>
          <cell r="E2140" t="str">
            <v>Huyện Thường Tín</v>
          </cell>
          <cell r="G2140" t="str">
            <v>HN008</v>
          </cell>
          <cell r="H2140" t="str">
            <v>Nguyễn Minh Sơn</v>
          </cell>
          <cell r="I2140" t="str">
            <v>MIENBAC;WIN</v>
          </cell>
          <cell r="J2140" t="str">
            <v/>
          </cell>
          <cell r="M2140" t="str">
            <v>132 Trần Phú, Thị trấn Thường Tín, Huyện Thường Tín, HN</v>
          </cell>
          <cell r="N2140">
            <v>60</v>
          </cell>
          <cell r="O2140" t="b">
            <v>0</v>
          </cell>
          <cell r="P2140" t="str">
            <v>C6 HÀ NỘI</v>
          </cell>
          <cell r="Q2140" t="str">
            <v>Miền Bắc</v>
          </cell>
          <cell r="R2140" t="str">
            <v>WIN</v>
          </cell>
        </row>
        <row r="2141">
          <cell r="A2141" t="str">
            <v>WIN-HNI-TXN-5659</v>
          </cell>
          <cell r="B2141" t="str">
            <v>CN HÀ NỘI - CÔNG TY CỔ PHẦN DỊCH VỤ THƯƠNG MẠI TỔNG HỢP WINCOMMERCE</v>
          </cell>
          <cell r="C2141" t="str">
            <v/>
          </cell>
          <cell r="D2141" t="str">
            <v>Thành phố Hà Nội</v>
          </cell>
          <cell r="E2141" t="str">
            <v>Quận Thanh Xuân</v>
          </cell>
          <cell r="G2141" t="str">
            <v>HN008</v>
          </cell>
          <cell r="H2141" t="str">
            <v>Nguyễn Minh Sơn</v>
          </cell>
          <cell r="I2141" t="str">
            <v>MIENBAC;WIN</v>
          </cell>
          <cell r="J2141" t="str">
            <v/>
          </cell>
          <cell r="M2141" t="str">
            <v>92 Tô Vĩnh Diện, Phường Khương Trung, Thanh Xuân, Hà Nội</v>
          </cell>
          <cell r="N2141">
            <v>60</v>
          </cell>
          <cell r="O2141" t="b">
            <v>0</v>
          </cell>
          <cell r="P2141" t="str">
            <v>C6 HÀ NỘI</v>
          </cell>
          <cell r="Q2141" t="str">
            <v>Miền Bắc</v>
          </cell>
          <cell r="R2141" t="str">
            <v>WIN</v>
          </cell>
        </row>
        <row r="2142">
          <cell r="A2142" t="str">
            <v>WIN-HNI-GLM-5660</v>
          </cell>
          <cell r="B2142" t="str">
            <v>CN HÀ NỘI - CÔNG TY CỔ PHẦN DỊCH VỤ THƯƠNG MẠI TỔNG HỢP WINCOMMERCE</v>
          </cell>
          <cell r="C2142" t="str">
            <v/>
          </cell>
          <cell r="D2142" t="str">
            <v>Thành phố Hà Nội</v>
          </cell>
          <cell r="E2142" t="str">
            <v>Huyện Gia Lâm</v>
          </cell>
          <cell r="G2142" t="str">
            <v>HN003</v>
          </cell>
          <cell r="H2142" t="str">
            <v>Nguyễn Văn Thạch</v>
          </cell>
          <cell r="I2142" t="str">
            <v>MIENBAC;WIN</v>
          </cell>
          <cell r="J2142" t="str">
            <v/>
          </cell>
          <cell r="M2142" t="str">
            <v>số 463 Thị trân văn giang</v>
          </cell>
          <cell r="N2142">
            <v>60</v>
          </cell>
          <cell r="O2142" t="b">
            <v>0</v>
          </cell>
          <cell r="P2142" t="str">
            <v>C6 HÀ NỘI</v>
          </cell>
          <cell r="Q2142" t="str">
            <v>Miền Bắc</v>
          </cell>
          <cell r="R2142" t="str">
            <v>WIN</v>
          </cell>
        </row>
        <row r="2143">
          <cell r="A2143" t="str">
            <v>WIN-HNI-BVI-5662</v>
          </cell>
          <cell r="B2143" t="str">
            <v>CN HÀ NỘI - wincommerce</v>
          </cell>
          <cell r="C2143" t="str">
            <v/>
          </cell>
          <cell r="D2143" t="str">
            <v>Thành phố Hà Nội</v>
          </cell>
          <cell r="E2143" t="str">
            <v>Huyện Ba Vì</v>
          </cell>
          <cell r="G2143" t="str">
            <v>HN004</v>
          </cell>
          <cell r="H2143" t="str">
            <v>Hoàng Thanh Huy</v>
          </cell>
          <cell r="I2143" t="str">
            <v>MIENBAC;WIN</v>
          </cell>
          <cell r="J2143" t="str">
            <v/>
          </cell>
          <cell r="M2143" t="str">
            <v>Thôn Đức Thịnh, xã Tản Lĩnh, huyện Ba Vì, HN</v>
          </cell>
          <cell r="N2143">
            <v>60</v>
          </cell>
          <cell r="O2143" t="b">
            <v>0</v>
          </cell>
          <cell r="P2143" t="str">
            <v>C6 HÀ NỘI</v>
          </cell>
          <cell r="Q2143" t="str">
            <v>Miền Bắc</v>
          </cell>
          <cell r="R2143" t="str">
            <v>WIN</v>
          </cell>
        </row>
        <row r="2144">
          <cell r="A2144" t="str">
            <v>WIN-HNI-THO-5664</v>
          </cell>
          <cell r="B2144" t="str">
            <v>CN HÀ NỘI - CÔNG TY CỔ PHẦN DỊCH VỤ THƯƠNG MẠI TỔNG HỢP WINCOMMERCE</v>
          </cell>
          <cell r="C2144" t="str">
            <v/>
          </cell>
          <cell r="D2144" t="str">
            <v>Thành phố Hà Nội</v>
          </cell>
          <cell r="E2144" t="str">
            <v>Quận Tây Hồ</v>
          </cell>
          <cell r="G2144" t="str">
            <v>HN008</v>
          </cell>
          <cell r="H2144" t="str">
            <v>Nguyễn Minh Sơn</v>
          </cell>
          <cell r="I2144" t="str">
            <v>MIENBAC;WIN</v>
          </cell>
          <cell r="J2144" t="str">
            <v/>
          </cell>
          <cell r="M2144" t="str">
            <v>Số 117 – 119 Yên Phụ, phường Yên Phụ, quận Tây Hồ, HN</v>
          </cell>
          <cell r="N2144">
            <v>60</v>
          </cell>
          <cell r="O2144" t="b">
            <v>0</v>
          </cell>
          <cell r="P2144" t="str">
            <v>C6 HÀ NỘI</v>
          </cell>
          <cell r="Q2144" t="str">
            <v>Miền Bắc</v>
          </cell>
          <cell r="R2144" t="str">
            <v>WIN</v>
          </cell>
        </row>
        <row r="2145">
          <cell r="A2145" t="str">
            <v>WIN-HNI-GLM-5665</v>
          </cell>
          <cell r="B2145" t="str">
            <v>CN HÀ NỘI - CÔNG TY CỔ PHẦN DỊCH VỤ THƯƠNG MẠI TỔNG HỢP WINCOMMERCE</v>
          </cell>
          <cell r="C2145" t="str">
            <v/>
          </cell>
          <cell r="D2145" t="str">
            <v>Thành phố Hà Nội</v>
          </cell>
          <cell r="E2145" t="str">
            <v>Huyện Gia Lâm</v>
          </cell>
          <cell r="G2145" t="str">
            <v>HN003</v>
          </cell>
          <cell r="H2145" t="str">
            <v>Nguyễn Văn Thạch</v>
          </cell>
          <cell r="I2145" t="str">
            <v>MIENBAC;WIN</v>
          </cell>
          <cell r="J2145" t="str">
            <v/>
          </cell>
          <cell r="M2145" t="str">
            <v>256 Giang Cao bát tràng</v>
          </cell>
          <cell r="N2145">
            <v>60</v>
          </cell>
          <cell r="O2145" t="b">
            <v>0</v>
          </cell>
          <cell r="P2145" t="str">
            <v>C6 HÀ NỘI</v>
          </cell>
          <cell r="Q2145" t="str">
            <v>Miền Bắc</v>
          </cell>
          <cell r="R2145" t="str">
            <v>WIN</v>
          </cell>
        </row>
        <row r="2146">
          <cell r="A2146" t="str">
            <v>WIN-HNI-GLM-5666</v>
          </cell>
          <cell r="B2146" t="str">
            <v>CN HÀ NỘI - CÔNG TY CỔ PHẦN DỊCH VỤ THƯƠNG MẠI TỔNG HỢP WINCOMMERCE</v>
          </cell>
          <cell r="C2146" t="str">
            <v/>
          </cell>
          <cell r="D2146" t="str">
            <v>Thành phố Hà Nội</v>
          </cell>
          <cell r="E2146" t="str">
            <v>Huyện Gia Lâm</v>
          </cell>
          <cell r="G2146" t="str">
            <v>HN008</v>
          </cell>
          <cell r="H2146" t="str">
            <v>Nguyễn Minh Sơn</v>
          </cell>
          <cell r="I2146" t="str">
            <v>MIENBAC;WIN</v>
          </cell>
          <cell r="J2146" t="str">
            <v/>
          </cell>
          <cell r="M2146" t="str">
            <v>thôn dương đá, xã dương xá , gia lâm</v>
          </cell>
          <cell r="N2146">
            <v>60</v>
          </cell>
          <cell r="O2146" t="b">
            <v>0</v>
          </cell>
          <cell r="P2146" t="str">
            <v>C6 HÀ NỘI</v>
          </cell>
          <cell r="Q2146" t="str">
            <v>Miền Bắc</v>
          </cell>
          <cell r="R2146" t="str">
            <v>WIN</v>
          </cell>
        </row>
        <row r="2147">
          <cell r="A2147" t="str">
            <v>WIN-HNI-GLM-5667</v>
          </cell>
          <cell r="B2147" t="str">
            <v>CN HÀ NỘI - CÔNG TY CỔ PHẦN DỊCH VỤ THƯƠNG MẠI TỔNG HỢP WINCOMMERCE</v>
          </cell>
          <cell r="C2147" t="str">
            <v/>
          </cell>
          <cell r="D2147" t="str">
            <v>Thành phố Hà Nội</v>
          </cell>
          <cell r="E2147" t="str">
            <v>Huyện Gia Lâm</v>
          </cell>
          <cell r="G2147" t="str">
            <v>HN008</v>
          </cell>
          <cell r="H2147" t="str">
            <v>Nguyễn Minh Sơn</v>
          </cell>
          <cell r="I2147" t="str">
            <v>MIENBAC;WIN</v>
          </cell>
          <cell r="J2147" t="str">
            <v/>
          </cell>
          <cell r="M2147" t="str">
            <v>thôn trùng quán yên thường gia lâm</v>
          </cell>
          <cell r="N2147">
            <v>60</v>
          </cell>
          <cell r="O2147" t="b">
            <v>0</v>
          </cell>
          <cell r="P2147" t="str">
            <v>C6 HÀ NỘI</v>
          </cell>
          <cell r="Q2147" t="str">
            <v>Miền Bắc</v>
          </cell>
          <cell r="R2147" t="str">
            <v>WIN</v>
          </cell>
        </row>
        <row r="2148">
          <cell r="A2148" t="str">
            <v>WIN-HNI-SSN-5669</v>
          </cell>
          <cell r="B2148" t="str">
            <v>CN HÀ NỘI - CÔNG TY CỔ PHẦN DỊCH VỤ THƯƠNG MẠI TỔNG HỢP WINCOMMERCE</v>
          </cell>
          <cell r="C2148" t="str">
            <v/>
          </cell>
          <cell r="D2148" t="str">
            <v>Thành phố Hà Nội</v>
          </cell>
          <cell r="E2148" t="str">
            <v>Huyện Sóc Sơn</v>
          </cell>
          <cell r="G2148" t="str">
            <v>HN003</v>
          </cell>
          <cell r="H2148" t="str">
            <v>Nguyễn Văn Thạch</v>
          </cell>
          <cell r="I2148" t="str">
            <v>MIENBAC; WIN</v>
          </cell>
          <cell r="J2148" t="str">
            <v/>
          </cell>
          <cell r="M2148" t="str">
            <v>Số nhà 15 Xóm chợ Yêm, Xã Đông Xuân, Huyện Sóc Sơn, HN</v>
          </cell>
          <cell r="N2148">
            <v>60</v>
          </cell>
          <cell r="O2148" t="b">
            <v>0</v>
          </cell>
          <cell r="P2148" t="str">
            <v>C6 HÀ NỘI</v>
          </cell>
          <cell r="Q2148" t="str">
            <v>Miền Bắc</v>
          </cell>
          <cell r="R2148" t="str">
            <v>WIN</v>
          </cell>
        </row>
        <row r="2149">
          <cell r="A2149" t="str">
            <v>WIN-HNI-MLH-5674</v>
          </cell>
          <cell r="B2149" t="str">
            <v>CN HÀ NỘI - wincommerce</v>
          </cell>
          <cell r="C2149" t="str">
            <v/>
          </cell>
          <cell r="D2149" t="str">
            <v>Thành phố Hà Nội</v>
          </cell>
          <cell r="E2149" t="str">
            <v>Huyện Mê Linh</v>
          </cell>
          <cell r="G2149" t="str">
            <v>HN008</v>
          </cell>
          <cell r="H2149" t="str">
            <v>Nguyễn Minh Sơn</v>
          </cell>
          <cell r="I2149" t="str">
            <v>MIENBAC;WIN</v>
          </cell>
          <cell r="J2149" t="str">
            <v/>
          </cell>
          <cell r="M2149" t="str">
            <v>Xóm 8, thôn 2 chợ Thạch Đà, Mê Linh, HN</v>
          </cell>
          <cell r="N2149">
            <v>60</v>
          </cell>
          <cell r="O2149" t="b">
            <v>0</v>
          </cell>
          <cell r="P2149" t="str">
            <v>C6 HÀ NỘI</v>
          </cell>
          <cell r="Q2149" t="str">
            <v>Miền Bắc</v>
          </cell>
          <cell r="R2149" t="str">
            <v>WIN</v>
          </cell>
        </row>
        <row r="2150">
          <cell r="A2150" t="str">
            <v>WIN-HNI-NTL-5675</v>
          </cell>
          <cell r="B2150" t="str">
            <v>CN HÀ NỘI - CÔNG TY CỔ PHẦN DỊCH VỤ THƯƠNG MẠI TỔNG HỢP WINCOMMERCE</v>
          </cell>
          <cell r="C2150" t="str">
            <v/>
          </cell>
          <cell r="D2150" t="str">
            <v>Thành phố Hà Nội</v>
          </cell>
          <cell r="E2150" t="str">
            <v>Quận Nam Từ Liêm</v>
          </cell>
          <cell r="G2150" t="str">
            <v>HN004</v>
          </cell>
          <cell r="H2150" t="str">
            <v>Hoàng Thanh Huy</v>
          </cell>
          <cell r="I2150" t="str">
            <v>MIENBAC;WIN</v>
          </cell>
          <cell r="J2150" t="str">
            <v/>
          </cell>
          <cell r="M2150" t="str">
            <v>Căn 01-02 SH12, tầng 1 + tầng 2 tòa nhà S1.01, KĐTM Tây Mỗ Đại Mỗ - Vinhomes Park, Q.Nam Từ Liêm, HN</v>
          </cell>
          <cell r="N2150">
            <v>60</v>
          </cell>
          <cell r="O2150" t="b">
            <v>0</v>
          </cell>
          <cell r="P2150" t="str">
            <v>C6 HÀ NỘI</v>
          </cell>
          <cell r="Q2150" t="str">
            <v>Miền Bắc</v>
          </cell>
          <cell r="R2150" t="str">
            <v>WIN</v>
          </cell>
        </row>
        <row r="2151">
          <cell r="A2151" t="str">
            <v>WIN-HNI-BTL-5677</v>
          </cell>
          <cell r="B2151" t="str">
            <v>CN HÀ NỘI - CÔNG TY CỔ PHẦN DỊCH VỤ THƯƠNG MẠI TỔNG HỢP WINCOMMERCE</v>
          </cell>
          <cell r="C2151" t="str">
            <v/>
          </cell>
          <cell r="D2151" t="str">
            <v>Thành phố Hà Nội</v>
          </cell>
          <cell r="E2151" t="str">
            <v>Quận Bắc Từ Liêm</v>
          </cell>
          <cell r="G2151" t="str">
            <v>HN004</v>
          </cell>
          <cell r="H2151" t="str">
            <v>Hoàng Thanh Huy</v>
          </cell>
          <cell r="I2151" t="str">
            <v>MIENBAC;WIN</v>
          </cell>
          <cell r="J2151" t="str">
            <v/>
          </cell>
          <cell r="M2151" t="str">
            <v>Ki ốt 05-06, Ô đất OCT5, Khu đô thị mới Cổ Nhuế - Xuân Đỉnh, phường Cổ Nhuế 2, quận Bắc Từ Liêm, HN</v>
          </cell>
          <cell r="N2151">
            <v>60</v>
          </cell>
          <cell r="O2151" t="b">
            <v>0</v>
          </cell>
          <cell r="P2151" t="str">
            <v>C6 HÀ NỘI</v>
          </cell>
          <cell r="Q2151" t="str">
            <v>Miền Bắc</v>
          </cell>
          <cell r="R2151" t="str">
            <v>WIN</v>
          </cell>
        </row>
        <row r="2152">
          <cell r="A2152" t="str">
            <v>WIN-HNI-DDA-5680</v>
          </cell>
          <cell r="B2152" t="str">
            <v>CN HÀ NỘI - CÔNG TY CỔ PHẦN DỊCH VỤ THƯƠNG MẠI TỔNG HỢP WINCOMMERCE</v>
          </cell>
          <cell r="C2152" t="str">
            <v/>
          </cell>
          <cell r="D2152" t="str">
            <v>Thành phố Hà Nội</v>
          </cell>
          <cell r="E2152" t="str">
            <v>Quận Đống Đa</v>
          </cell>
          <cell r="G2152" t="str">
            <v>HN003</v>
          </cell>
          <cell r="H2152" t="str">
            <v>Nguyễn Văn Thạch</v>
          </cell>
          <cell r="I2152" t="str">
            <v>MIENBAC;WIN</v>
          </cell>
          <cell r="J2152" t="str">
            <v/>
          </cell>
          <cell r="M2152" t="str">
            <v>Số 55 ngách 159 ngõ 354 Trường Chinh, P.Khương Thượng, Q.Đống Đa, HN</v>
          </cell>
          <cell r="N2152">
            <v>60</v>
          </cell>
          <cell r="O2152" t="b">
            <v>0</v>
          </cell>
          <cell r="P2152" t="str">
            <v>C6 HÀ NỘI</v>
          </cell>
          <cell r="Q2152" t="str">
            <v>Miền Bắc</v>
          </cell>
          <cell r="R2152" t="str">
            <v>WIN</v>
          </cell>
        </row>
        <row r="2153">
          <cell r="A2153" t="str">
            <v>WIN-HNI-DDA-5681</v>
          </cell>
          <cell r="B2153" t="str">
            <v>CN HÀ NỘI - CÔNG TY CỔ PHẦN DỊCH VỤ THƯƠNG MẠI TỔNG HỢP WINCOMMERCE</v>
          </cell>
          <cell r="C2153" t="str">
            <v/>
          </cell>
          <cell r="D2153" t="str">
            <v>Thành phố Hà Nội</v>
          </cell>
          <cell r="E2153" t="str">
            <v>Quận Đống Đa</v>
          </cell>
          <cell r="G2153" t="str">
            <v>HN003</v>
          </cell>
          <cell r="H2153" t="str">
            <v>Nguyễn Văn Thạch</v>
          </cell>
          <cell r="I2153" t="str">
            <v>MIENBAC;WIN</v>
          </cell>
          <cell r="J2153" t="str">
            <v/>
          </cell>
          <cell r="M2153" t="str">
            <v>Số 73 phố Vũ Ngọc Phan, Phường Láng Hạ, Quận Đống Đa, HN</v>
          </cell>
          <cell r="N2153">
            <v>60</v>
          </cell>
          <cell r="O2153" t="b">
            <v>0</v>
          </cell>
          <cell r="P2153" t="str">
            <v>C6 HÀ NỘI</v>
          </cell>
          <cell r="Q2153" t="str">
            <v>Miền Bắc</v>
          </cell>
          <cell r="R2153" t="str">
            <v>WIN</v>
          </cell>
        </row>
        <row r="2154">
          <cell r="A2154" t="str">
            <v>WIN-HNI-TTT-5685</v>
          </cell>
          <cell r="B2154" t="str">
            <v>CN HÀ NỘI - CÔNG TY CỔ PHẦN DỊCH VỤ THƯƠNG MẠI TỔNG HỢP WINCOMMERCE</v>
          </cell>
          <cell r="C2154" t="str">
            <v/>
          </cell>
          <cell r="D2154" t="str">
            <v>Thành phố Hà Nội</v>
          </cell>
          <cell r="E2154" t="str">
            <v>Huyện Thạch Thất</v>
          </cell>
          <cell r="G2154" t="str">
            <v>HN008</v>
          </cell>
          <cell r="H2154" t="str">
            <v>Nguyễn Minh Sơn</v>
          </cell>
          <cell r="I2154" t="str">
            <v>MIENBAC;WIN</v>
          </cell>
          <cell r="J2154" t="str">
            <v/>
          </cell>
          <cell r="M2154" t="str">
            <v>Thôn 4, Xã Canh Nậu, Huyện Thạch Thất, HN</v>
          </cell>
          <cell r="N2154">
            <v>60</v>
          </cell>
          <cell r="O2154" t="b">
            <v>0</v>
          </cell>
          <cell r="P2154" t="str">
            <v>C6 HÀ NỘI</v>
          </cell>
          <cell r="Q2154" t="str">
            <v>Miền Bắc</v>
          </cell>
          <cell r="R2154" t="str">
            <v>WIN</v>
          </cell>
        </row>
        <row r="2155">
          <cell r="A2155" t="str">
            <v>WIN-HNI-MDC-5686</v>
          </cell>
          <cell r="B2155" t="str">
            <v>CN HÀ NỘI - wincommerce</v>
          </cell>
          <cell r="C2155" t="str">
            <v/>
          </cell>
          <cell r="D2155" t="str">
            <v>Thành phố Hà Nội</v>
          </cell>
          <cell r="E2155" t="str">
            <v>Huyện Mỹ Đức</v>
          </cell>
          <cell r="G2155" t="str">
            <v>HN008</v>
          </cell>
          <cell r="H2155" t="str">
            <v>Nguyễn Minh Sơn</v>
          </cell>
          <cell r="I2155" t="str">
            <v>MIENBAC;WIN</v>
          </cell>
          <cell r="J2155" t="str">
            <v/>
          </cell>
          <cell r="M2155" t="str">
            <v>Xóm 4, Thôn Đoan Nữ, Xã An Mỹ, Huyện Mỹ Đức, HN</v>
          </cell>
          <cell r="N2155">
            <v>60</v>
          </cell>
          <cell r="O2155" t="b">
            <v>0</v>
          </cell>
          <cell r="P2155" t="str">
            <v>C6 HÀ NỘI</v>
          </cell>
          <cell r="Q2155" t="str">
            <v>Miền Bắc</v>
          </cell>
          <cell r="R2155" t="str">
            <v>WIN</v>
          </cell>
        </row>
        <row r="2156">
          <cell r="A2156" t="str">
            <v>WIN-HNI-PXN-5690</v>
          </cell>
          <cell r="B2156" t="str">
            <v>CN HÀ NỘI - WINCOMMERCE</v>
          </cell>
          <cell r="C2156" t="str">
            <v/>
          </cell>
          <cell r="D2156" t="str">
            <v>Thành phố Hà Nội</v>
          </cell>
          <cell r="E2156" t="str">
            <v>Huyện Phú Xuyên</v>
          </cell>
          <cell r="G2156" t="str">
            <v>HN008</v>
          </cell>
          <cell r="H2156" t="str">
            <v>Nguyễn Minh Sơn</v>
          </cell>
          <cell r="I2156" t="str">
            <v>MIENBAC;WIN</v>
          </cell>
          <cell r="J2156" t="str">
            <v/>
          </cell>
          <cell r="M2156" t="str">
            <v>Thôn Tri Lễ, xã quang trung, Huyện Phú Xuyên, HN</v>
          </cell>
          <cell r="N2156">
            <v>60</v>
          </cell>
          <cell r="O2156" t="b">
            <v>0</v>
          </cell>
          <cell r="P2156" t="str">
            <v>C6 HÀ NỘI</v>
          </cell>
          <cell r="Q2156" t="str">
            <v>Miền Bắc</v>
          </cell>
          <cell r="R2156" t="str">
            <v>WIN</v>
          </cell>
        </row>
        <row r="2157">
          <cell r="A2157" t="str">
            <v>WIN-HNI-NTL-5698</v>
          </cell>
          <cell r="B2157" t="str">
            <v>CN HÀ NỘI - CÔNG TY CỔ PHẦN DỊCH VỤ THƯƠNG MẠI TỔNG HỢP WINCOMMERCE</v>
          </cell>
          <cell r="C2157" t="str">
            <v/>
          </cell>
          <cell r="D2157" t="str">
            <v>Thành phố Hà Nội</v>
          </cell>
          <cell r="E2157" t="str">
            <v>Quận Nam Từ Liêm</v>
          </cell>
          <cell r="G2157" t="str">
            <v>HN004</v>
          </cell>
          <cell r="H2157" t="str">
            <v>Hoàng Thanh Huy</v>
          </cell>
          <cell r="I2157" t="str">
            <v>MIENBAC;WIN</v>
          </cell>
          <cell r="J2157" t="str">
            <v/>
          </cell>
          <cell r="M2157" t="str">
            <v>Số 242 Đường Mỹ Đình, phường Mỹ Đình 2 Q. Nam Từ Liêm, HN</v>
          </cell>
          <cell r="N2157">
            <v>60</v>
          </cell>
          <cell r="O2157" t="b">
            <v>0</v>
          </cell>
          <cell r="P2157" t="str">
            <v>C6 HÀ NỘI</v>
          </cell>
          <cell r="Q2157" t="str">
            <v>Miền Bắc</v>
          </cell>
          <cell r="R2157" t="str">
            <v>WIN</v>
          </cell>
        </row>
        <row r="2158">
          <cell r="A2158" t="str">
            <v>WIN-HNI-NTL-5710</v>
          </cell>
          <cell r="B2158" t="str">
            <v>CN HÀ NỘI - CÔNG TY CỔ PHẦN DỊCH VỤ THƯƠNG MẠI TỔNG HỢP WINCOMMERCE</v>
          </cell>
          <cell r="C2158" t="str">
            <v/>
          </cell>
          <cell r="D2158" t="str">
            <v>Thành phố Hà Nội</v>
          </cell>
          <cell r="E2158" t="str">
            <v>Quận Nam Từ Liêm</v>
          </cell>
          <cell r="G2158" t="str">
            <v>HN004</v>
          </cell>
          <cell r="H2158" t="str">
            <v>Hoàng Thanh Huy</v>
          </cell>
          <cell r="I2158" t="str">
            <v>MIENBAC;WIN</v>
          </cell>
          <cell r="J2158" t="str">
            <v/>
          </cell>
          <cell r="M2158" t="str">
            <v>L1 - 07, Tòa nhà FLC COMPLEX, Số 36 đường Phạm Hùng, phường Mỹ Đình 2, quận Nam Từ Liêm, HN</v>
          </cell>
          <cell r="N2158">
            <v>60</v>
          </cell>
          <cell r="O2158" t="b">
            <v>0</v>
          </cell>
          <cell r="P2158" t="str">
            <v>C6 HÀ NỘI</v>
          </cell>
          <cell r="Q2158" t="str">
            <v>Miền Bắc</v>
          </cell>
          <cell r="R2158" t="str">
            <v>WIN</v>
          </cell>
        </row>
        <row r="2159">
          <cell r="A2159" t="str">
            <v>WIN-HNI-BDH-5714</v>
          </cell>
          <cell r="B2159" t="str">
            <v>CN HÀ NỘI - CÔNG TY CỔ PHẦN DỊCH VỤ THƯƠNG MẠI TỔNG HỢP WINCOMMERCE</v>
          </cell>
          <cell r="C2159" t="str">
            <v/>
          </cell>
          <cell r="D2159" t="str">
            <v>Thành phố Hà Nội</v>
          </cell>
          <cell r="E2159" t="str">
            <v>Quận Ba Đình</v>
          </cell>
          <cell r="G2159" t="str">
            <v>HN008</v>
          </cell>
          <cell r="H2159" t="str">
            <v>Nguyễn Minh Sơn</v>
          </cell>
          <cell r="I2159" t="str">
            <v>MIENBAC;WIN</v>
          </cell>
          <cell r="J2159" t="str">
            <v/>
          </cell>
          <cell r="M2159" t="str">
            <v>Số 25 ngách 173/24 đường Hoàng Hoa Thám, phường Ngọc Hà, Quận Ba Đình, HN</v>
          </cell>
          <cell r="N2159">
            <v>60</v>
          </cell>
          <cell r="O2159" t="b">
            <v>0</v>
          </cell>
          <cell r="P2159" t="str">
            <v>C6 HÀ NỘI</v>
          </cell>
          <cell r="Q2159" t="str">
            <v>Miền Bắc</v>
          </cell>
          <cell r="R2159" t="str">
            <v>WIN</v>
          </cell>
        </row>
        <row r="2160">
          <cell r="A2160" t="str">
            <v>WIN-HNI-TXN-5720</v>
          </cell>
          <cell r="B2160" t="str">
            <v>CN HÀ NỘI - CÔNG TY CỔ PHẦN DỊCH VỤ THƯƠNG MẠI TỔNG HỢP WINCOMMERCE</v>
          </cell>
          <cell r="C2160" t="str">
            <v/>
          </cell>
          <cell r="D2160" t="str">
            <v>Thành phố Hà Nội</v>
          </cell>
          <cell r="E2160" t="str">
            <v>Quận Thanh Xuân</v>
          </cell>
          <cell r="G2160" t="str">
            <v>HN008</v>
          </cell>
          <cell r="H2160" t="str">
            <v>Nguyễn Minh Sơn</v>
          </cell>
          <cell r="I2160" t="str">
            <v>MIENBAC;WIN</v>
          </cell>
          <cell r="J2160" t="str">
            <v/>
          </cell>
          <cell r="M2160" t="str">
            <v>Số 414 Đường Khương Đình, Phường Hạ Đình, Quận Thanh Xuân, HN</v>
          </cell>
          <cell r="N2160">
            <v>60</v>
          </cell>
          <cell r="O2160" t="b">
            <v>0</v>
          </cell>
          <cell r="P2160" t="str">
            <v>C6 HÀ NỘI</v>
          </cell>
          <cell r="Q2160" t="str">
            <v>Miền Bắc</v>
          </cell>
          <cell r="R2160" t="str">
            <v>WIN</v>
          </cell>
        </row>
        <row r="2161">
          <cell r="A2161" t="str">
            <v>WIN-HNI-LBN-5721</v>
          </cell>
          <cell r="B2161" t="str">
            <v>CN HÀ NỘI - CÔNG TY CỔ PHẦN DỊCH VỤ THƯƠNG MẠI TỔNG HỢP WINCOMMERCE</v>
          </cell>
          <cell r="C2161" t="str">
            <v/>
          </cell>
          <cell r="D2161" t="str">
            <v>Thành phố Hà Nội</v>
          </cell>
          <cell r="E2161" t="str">
            <v>Quận Long Biên</v>
          </cell>
          <cell r="G2161" t="str">
            <v>HN003</v>
          </cell>
          <cell r="H2161" t="str">
            <v>Nguyễn Văn Thạch</v>
          </cell>
          <cell r="I2161" t="str">
            <v>MIENBAC;WIN</v>
          </cell>
          <cell r="J2161" t="str">
            <v/>
          </cell>
          <cell r="M2161" t="str">
            <v>Kiot 25, Tầng 1, Tòa CT2B, P.Thượng Thanh Q.Long Biên, HN</v>
          </cell>
          <cell r="N2161">
            <v>60</v>
          </cell>
          <cell r="O2161" t="b">
            <v>0</v>
          </cell>
          <cell r="P2161" t="str">
            <v>C6 HÀ NỘI</v>
          </cell>
          <cell r="Q2161" t="str">
            <v>Miền Bắc</v>
          </cell>
          <cell r="R2161" t="str">
            <v>WIN</v>
          </cell>
        </row>
        <row r="2162">
          <cell r="A2162" t="str">
            <v>WIN-HNI-PTO-5722</v>
          </cell>
          <cell r="B2162" t="str">
            <v>CN HÀ NỘI - CÔNG TY CỔ PHẦN DỊCH VỤ THƯƠNG MẠI TỔNG HỢP WINCOMMERCE</v>
          </cell>
          <cell r="C2162" t="str">
            <v/>
          </cell>
          <cell r="D2162" t="str">
            <v>Thành phố Hà Nội</v>
          </cell>
          <cell r="E2162" t="str">
            <v>Huyện Phúc Thọ</v>
          </cell>
          <cell r="G2162" t="str">
            <v>HN008</v>
          </cell>
          <cell r="H2162" t="str">
            <v>Nguyễn Minh Sơn</v>
          </cell>
          <cell r="I2162" t="str">
            <v>MIENBAC;WIN</v>
          </cell>
          <cell r="J2162" t="str">
            <v/>
          </cell>
          <cell r="M2162" t="str">
            <v>Thôn 6 xã Tam Hiệp, huyện Phúc Thọ Thành phố Hà Nội Việt Nam</v>
          </cell>
          <cell r="N2162">
            <v>60</v>
          </cell>
          <cell r="O2162" t="b">
            <v>0</v>
          </cell>
          <cell r="P2162" t="str">
            <v>C6 HÀ NỘI</v>
          </cell>
          <cell r="Q2162" t="str">
            <v>Miền Bắc</v>
          </cell>
          <cell r="R2162" t="str">
            <v>WIN</v>
          </cell>
        </row>
        <row r="2163">
          <cell r="A2163" t="str">
            <v>WIN-HNI-CGY-5727</v>
          </cell>
          <cell r="B2163" t="str">
            <v>CN HÀ NỘI - CÔNG TY CỔ PHẦN DỊCH VỤ THƯƠNG MẠI TỔNG HỢP WINCOMMERCE</v>
          </cell>
          <cell r="C2163" t="str">
            <v/>
          </cell>
          <cell r="D2163" t="str">
            <v>Thành phố Hà Nội</v>
          </cell>
          <cell r="E2163" t="str">
            <v>Quận Cầu Giấy</v>
          </cell>
          <cell r="G2163" t="str">
            <v>HN004</v>
          </cell>
          <cell r="H2163" t="str">
            <v>Hoàng Thanh Huy</v>
          </cell>
          <cell r="I2163" t="str">
            <v>MIENBAC;WIN</v>
          </cell>
          <cell r="J2163" t="str">
            <v/>
          </cell>
          <cell r="M2163" t="str">
            <v>96 Trần Bình, Phường Mai Dịch, Quận Cầu Giấy, Thành phố Hà Nội</v>
          </cell>
          <cell r="N2163">
            <v>60</v>
          </cell>
          <cell r="O2163" t="b">
            <v>0</v>
          </cell>
          <cell r="P2163" t="str">
            <v>C6 HÀ NỘI</v>
          </cell>
          <cell r="Q2163" t="str">
            <v>Miền Bắc</v>
          </cell>
          <cell r="R2163" t="str">
            <v>WIN</v>
          </cell>
        </row>
        <row r="2164">
          <cell r="A2164" t="str">
            <v>WIN-HNI-LBN-5740</v>
          </cell>
          <cell r="B2164" t="str">
            <v>CN HÀ NỘI - CÔNG TY CỔ PHẦN DỊCH VỤ THƯƠNG MẠI TỔNG HỢP WINCOMMERCE</v>
          </cell>
          <cell r="C2164" t="str">
            <v/>
          </cell>
          <cell r="D2164" t="str">
            <v>Thành phố Hà Nội</v>
          </cell>
          <cell r="E2164" t="str">
            <v>Quận Long Biên</v>
          </cell>
          <cell r="G2164" t="str">
            <v>HN003</v>
          </cell>
          <cell r="H2164" t="str">
            <v>Nguyễn Văn Thạch</v>
          </cell>
          <cell r="I2164" t="str">
            <v>MIENBAC;WIN</v>
          </cell>
          <cell r="J2164" t="str">
            <v/>
          </cell>
          <cell r="M2164" t="str">
            <v>M17, Tầng 1+2 Tòa H1, P.Phúc Đồng, q. Long Biên, HN</v>
          </cell>
          <cell r="N2164">
            <v>60</v>
          </cell>
          <cell r="O2164" t="b">
            <v>0</v>
          </cell>
          <cell r="P2164" t="str">
            <v>C6 HÀ NỘI</v>
          </cell>
          <cell r="Q2164" t="str">
            <v>Miền Bắc</v>
          </cell>
          <cell r="R2164" t="str">
            <v>WIN</v>
          </cell>
        </row>
        <row r="2165">
          <cell r="A2165" t="str">
            <v>WIN-HNI-BVI-5741</v>
          </cell>
          <cell r="B2165" t="str">
            <v>CN HÀ NỘI - wincommerce</v>
          </cell>
          <cell r="C2165" t="str">
            <v/>
          </cell>
          <cell r="D2165" t="str">
            <v>Thành phố Hà Nội</v>
          </cell>
          <cell r="E2165" t="str">
            <v>Huyện Ba Vì</v>
          </cell>
          <cell r="G2165" t="str">
            <v>HN004</v>
          </cell>
          <cell r="H2165" t="str">
            <v>Hoàng Thanh Huy</v>
          </cell>
          <cell r="I2165" t="str">
            <v>MIENBAC;WIN</v>
          </cell>
          <cell r="J2165" t="str">
            <v/>
          </cell>
          <cell r="M2165" t="str">
            <v>Số 329 Phố Mới, thôn Vĩnh Phệ, xã Chu Minh, huyện Ba Vì, HN</v>
          </cell>
          <cell r="N2165">
            <v>60</v>
          </cell>
          <cell r="O2165" t="b">
            <v>0</v>
          </cell>
          <cell r="P2165" t="str">
            <v>C6 HÀ NỘI</v>
          </cell>
          <cell r="Q2165" t="str">
            <v>Miền Bắc</v>
          </cell>
          <cell r="R2165" t="str">
            <v>WIN</v>
          </cell>
        </row>
        <row r="2166">
          <cell r="A2166" t="str">
            <v>WIN-HNI-TTN-5746</v>
          </cell>
          <cell r="B2166" t="str">
            <v>CN HÀ NỘI - CÔNG TY CỔ PHẦN DỊCH VỤ THƯƠNG MẠI TỔNG HỢP WINCOMMERCE</v>
          </cell>
          <cell r="C2166" t="str">
            <v/>
          </cell>
          <cell r="D2166" t="str">
            <v>Thành phố Hà Nội</v>
          </cell>
          <cell r="E2166" t="str">
            <v>Huyện Thường Tín</v>
          </cell>
          <cell r="G2166" t="str">
            <v>HN008</v>
          </cell>
          <cell r="H2166" t="str">
            <v>Nguyễn Minh Sơn</v>
          </cell>
          <cell r="I2166" t="str">
            <v>MIENBAC;WIN</v>
          </cell>
          <cell r="J2166" t="str">
            <v/>
          </cell>
          <cell r="M2166" t="str">
            <v>70 tân dân, phú xuyên hà nội</v>
          </cell>
          <cell r="N2166">
            <v>60</v>
          </cell>
          <cell r="O2166" t="b">
            <v>0</v>
          </cell>
          <cell r="P2166" t="str">
            <v>C6 HÀ NỘI</v>
          </cell>
          <cell r="Q2166" t="str">
            <v>Miền Bắc</v>
          </cell>
          <cell r="R2166" t="str">
            <v>WIN</v>
          </cell>
        </row>
        <row r="2167">
          <cell r="A2167" t="str">
            <v>WIN-HNI-TXN-5749</v>
          </cell>
          <cell r="B2167" t="str">
            <v>CN HÀ NỘI - CÔNG TY CỔ PHẦN DỊCH VỤ THƯƠNG MẠI TỔNG HỢP WINCOMMERCE</v>
          </cell>
          <cell r="C2167" t="str">
            <v/>
          </cell>
          <cell r="D2167" t="str">
            <v>Thành phố Hà Nội</v>
          </cell>
          <cell r="E2167" t="str">
            <v>Quận Thanh Xuân</v>
          </cell>
          <cell r="G2167" t="str">
            <v>HN008</v>
          </cell>
          <cell r="H2167" t="str">
            <v>Nguyễn Minh Sơn</v>
          </cell>
          <cell r="I2167" t="str">
            <v>MIENBAC;WIN</v>
          </cell>
          <cell r="J2167" t="str">
            <v/>
          </cell>
          <cell r="M2167" t="str">
            <v>Sàn TM D1.1, Khối nhà B, Số203 Nguyễn Huy Tưởng P.Thanh Xuân Trung, Q. Thanh Xuân, HN</v>
          </cell>
          <cell r="N2167">
            <v>60</v>
          </cell>
          <cell r="O2167" t="b">
            <v>0</v>
          </cell>
          <cell r="P2167" t="str">
            <v>C6 HÀ NỘI</v>
          </cell>
          <cell r="Q2167" t="str">
            <v>Miền Bắc</v>
          </cell>
          <cell r="R2167" t="str">
            <v>WIN</v>
          </cell>
        </row>
        <row r="2168">
          <cell r="A2168" t="str">
            <v>WIN-HNI-TTI-5750</v>
          </cell>
          <cell r="B2168" t="str">
            <v>CN HÀ NỘI - wincommerce</v>
          </cell>
          <cell r="C2168" t="str">
            <v/>
          </cell>
          <cell r="D2168" t="str">
            <v>Thành phố Hà Nội</v>
          </cell>
          <cell r="E2168" t="str">
            <v>Huyện Thanh Trì</v>
          </cell>
          <cell r="G2168" t="str">
            <v>HN008</v>
          </cell>
          <cell r="H2168" t="str">
            <v>Nguyễn Minh Sơn</v>
          </cell>
          <cell r="I2168" t="str">
            <v>MIENBAC;WIN</v>
          </cell>
          <cell r="J2168" t="str">
            <v/>
          </cell>
          <cell r="M2168" t="str">
            <v>Số 65 Đường Cổ Điển, Thị trấn Văn Điển, Huyện Thanh Trì, HN</v>
          </cell>
          <cell r="N2168">
            <v>60</v>
          </cell>
          <cell r="O2168" t="b">
            <v>0</v>
          </cell>
          <cell r="P2168" t="str">
            <v>C6 HÀ NỘI</v>
          </cell>
          <cell r="Q2168" t="str">
            <v>Miền Bắc</v>
          </cell>
          <cell r="R2168" t="str">
            <v>WIN</v>
          </cell>
        </row>
        <row r="2169">
          <cell r="A2169" t="str">
            <v>WIN-HNI-SSN-5752</v>
          </cell>
          <cell r="B2169" t="str">
            <v>CN HÀ NỘI - CÔNG TY CỔ PHẦN DỊCH VỤ THƯƠNG MẠI TỔNG HỢP WINCOMMERCE</v>
          </cell>
          <cell r="C2169" t="str">
            <v/>
          </cell>
          <cell r="D2169" t="str">
            <v>Thành phố Hà Nội</v>
          </cell>
          <cell r="E2169" t="str">
            <v>Huyện Sóc Sơn</v>
          </cell>
          <cell r="G2169" t="str">
            <v>HN003</v>
          </cell>
          <cell r="H2169" t="str">
            <v>Nguyễn Văn Thạch</v>
          </cell>
          <cell r="I2169" t="str">
            <v>MIENBAC; WIN</v>
          </cell>
          <cell r="J2169" t="str">
            <v/>
          </cell>
          <cell r="M2169" t="str">
            <v>Thôn Nam Lý, xã Bắc Sơn, huyện Sóc Sơn, HN</v>
          </cell>
          <cell r="N2169">
            <v>60</v>
          </cell>
          <cell r="O2169" t="b">
            <v>0</v>
          </cell>
          <cell r="P2169" t="str">
            <v>C6 HÀ NỘI</v>
          </cell>
          <cell r="Q2169" t="str">
            <v>Miền Bắc</v>
          </cell>
          <cell r="R2169" t="str">
            <v>WIN</v>
          </cell>
        </row>
        <row r="2170">
          <cell r="A2170" t="str">
            <v>WIN-HNI-SSN-5765</v>
          </cell>
          <cell r="B2170" t="str">
            <v>CN HÀ NỘI - CÔNG TY CỔ PHẦN DỊCH VỤ THƯƠNG MẠI TỔNG HỢP WINCOMMERCE</v>
          </cell>
          <cell r="C2170" t="str">
            <v/>
          </cell>
          <cell r="D2170" t="str">
            <v>Thành phố Hà Nội</v>
          </cell>
          <cell r="E2170" t="str">
            <v>Huyện Sóc Sơn</v>
          </cell>
          <cell r="G2170" t="str">
            <v>HN003</v>
          </cell>
          <cell r="H2170" t="str">
            <v>Nguyễn Văn Thạch</v>
          </cell>
          <cell r="I2170" t="str">
            <v>MIENBAC; WIN</v>
          </cell>
          <cell r="J2170" t="str">
            <v/>
          </cell>
          <cell r="M2170" t="str">
            <v>Thôn Xuân Tảo, xã Xuân Giang, huyện Sóc Sơn, HN</v>
          </cell>
          <cell r="N2170">
            <v>60</v>
          </cell>
          <cell r="O2170" t="b">
            <v>0</v>
          </cell>
          <cell r="P2170" t="str">
            <v>C6 HÀ NỘI</v>
          </cell>
          <cell r="Q2170" t="str">
            <v>Miền Bắc</v>
          </cell>
          <cell r="R2170" t="str">
            <v>WIN</v>
          </cell>
        </row>
        <row r="2171">
          <cell r="A2171" t="str">
            <v>WIN-HNI-BTL-5768</v>
          </cell>
          <cell r="B2171" t="str">
            <v>CN HÀ NỘI - wincommerce</v>
          </cell>
          <cell r="C2171" t="str">
            <v/>
          </cell>
          <cell r="D2171" t="str">
            <v>Thành phố Hà Nội</v>
          </cell>
          <cell r="E2171" t="str">
            <v>Quận Bắc Từ Liêm</v>
          </cell>
          <cell r="G2171" t="str">
            <v>HN004</v>
          </cell>
          <cell r="H2171" t="str">
            <v>Hoàng Thanh Huy</v>
          </cell>
          <cell r="I2171" t="str">
            <v>MIENBAC;WIN</v>
          </cell>
          <cell r="J2171" t="str">
            <v/>
          </cell>
          <cell r="M2171" t="str">
            <v>DVTM-15, tầng 1 đến tầng 2 thuộc Tò tại Ô đất B11-HH2, Bắc Cổ Nhuế-Chèm P.Đông Ngạc, Q.Bắc Từ Liêm, HN</v>
          </cell>
          <cell r="N2171">
            <v>60</v>
          </cell>
          <cell r="O2171" t="b">
            <v>0</v>
          </cell>
          <cell r="P2171" t="str">
            <v>C6 HÀ NỘI</v>
          </cell>
          <cell r="Q2171" t="str">
            <v>Miền Bắc</v>
          </cell>
          <cell r="R2171" t="str">
            <v>WIN</v>
          </cell>
        </row>
        <row r="2172">
          <cell r="A2172" t="str">
            <v>WIN-HNI-NTL-5772</v>
          </cell>
          <cell r="B2172" t="str">
            <v>CN HÀ NỘI - CÔNG TY CỔ PHẦN DỊCH VỤ THƯƠNG MẠI TỔNG HỢP WINCOMMERCE</v>
          </cell>
          <cell r="C2172" t="str">
            <v/>
          </cell>
          <cell r="D2172" t="str">
            <v>Thành phố Hà Nội</v>
          </cell>
          <cell r="E2172" t="str">
            <v>Quận Nam Từ Liêm</v>
          </cell>
          <cell r="G2172" t="str">
            <v>HN004</v>
          </cell>
          <cell r="H2172" t="str">
            <v>Hoàng Thanh Huy</v>
          </cell>
          <cell r="I2172" t="str">
            <v>MIENBAC;WIN</v>
          </cell>
          <cell r="J2172" t="str">
            <v/>
          </cell>
          <cell r="M2172" t="str">
            <v>Ô SH1- t1 tòa nhà CT4, ANTHTM, VP v đ.K2, P.Cầu Diễn, Q.Nam Từ Liêm, HN</v>
          </cell>
          <cell r="N2172">
            <v>60</v>
          </cell>
          <cell r="O2172" t="b">
            <v>0</v>
          </cell>
          <cell r="P2172" t="str">
            <v>C6 HÀ NỘI</v>
          </cell>
          <cell r="Q2172" t="str">
            <v>Miền Bắc</v>
          </cell>
          <cell r="R2172" t="str">
            <v>WIN</v>
          </cell>
        </row>
        <row r="2173">
          <cell r="A2173" t="str">
            <v>WIN-HNI-TTN-5777</v>
          </cell>
          <cell r="B2173" t="str">
            <v>CN HÀ NỘI - CÔNG TY CỔ PHẦN DỊCH VỤ THƯƠNG MẠI TỔNG HỢP WINCOMMERCE</v>
          </cell>
          <cell r="C2173" t="str">
            <v/>
          </cell>
          <cell r="D2173" t="str">
            <v>Thành phố Hà Nội</v>
          </cell>
          <cell r="E2173" t="str">
            <v>Huyện Thường Tín</v>
          </cell>
          <cell r="G2173" t="str">
            <v>HN008</v>
          </cell>
          <cell r="H2173" t="str">
            <v>Nguyễn Minh Sơn</v>
          </cell>
          <cell r="I2173" t="str">
            <v>MIENBAC;WIN</v>
          </cell>
          <cell r="J2173" t="str">
            <v/>
          </cell>
          <cell r="M2173" t="str">
            <v>chợ Giường, xóm gốc gạo, thôn Duyên Trường, Duyên thái, Thường Tín</v>
          </cell>
          <cell r="N2173">
            <v>60</v>
          </cell>
          <cell r="O2173" t="b">
            <v>0</v>
          </cell>
          <cell r="P2173" t="str">
            <v>C6 HÀ NỘI</v>
          </cell>
          <cell r="Q2173" t="str">
            <v>Miền Bắc</v>
          </cell>
          <cell r="R2173" t="str">
            <v>WIN</v>
          </cell>
        </row>
        <row r="2174">
          <cell r="A2174" t="str">
            <v>WIN-HNI-SSN-5788</v>
          </cell>
          <cell r="B2174" t="str">
            <v>CN HÀ NỘI - CÔNG TY CỔ PHẦN DỊCH VỤ THƯƠNG MẠI TỔNG HỢP WINCOMMERCE</v>
          </cell>
          <cell r="C2174" t="str">
            <v/>
          </cell>
          <cell r="D2174" t="str">
            <v>Thành phố Hà Nội</v>
          </cell>
          <cell r="E2174" t="str">
            <v>Huyện Sóc Sơn</v>
          </cell>
          <cell r="G2174" t="str">
            <v>HN003</v>
          </cell>
          <cell r="H2174" t="str">
            <v>Nguyễn Văn Thạch</v>
          </cell>
          <cell r="I2174" t="str">
            <v>MIENBAC; WIN</v>
          </cell>
          <cell r="J2174" t="str">
            <v/>
          </cell>
          <cell r="M2174" t="str">
            <v>Thôn Cả, Xã Đông Xuân, Huyện Sóc Sơn, HN</v>
          </cell>
          <cell r="N2174">
            <v>60</v>
          </cell>
          <cell r="O2174" t="b">
            <v>0</v>
          </cell>
          <cell r="P2174" t="str">
            <v>C6 HÀ NỘI</v>
          </cell>
          <cell r="Q2174" t="str">
            <v>Miền Bắc</v>
          </cell>
          <cell r="R2174" t="str">
            <v>WIN</v>
          </cell>
        </row>
        <row r="2175">
          <cell r="A2175" t="str">
            <v>WIN-HNI-DAH-5792</v>
          </cell>
          <cell r="B2175" t="str">
            <v>CN HÀ NỘI - CÔNG TY CỔ PHẦN DỊCH VỤ THƯƠNG MẠI TỔNG HỢP WINCOMMERCE</v>
          </cell>
          <cell r="C2175" t="str">
            <v/>
          </cell>
          <cell r="D2175" t="str">
            <v>Thành phố Hà Nội</v>
          </cell>
          <cell r="E2175" t="str">
            <v>Huyện Đông Anh</v>
          </cell>
          <cell r="G2175" t="str">
            <v>HN003</v>
          </cell>
          <cell r="H2175" t="str">
            <v>Nguyễn Văn Thạch</v>
          </cell>
          <cell r="I2175" t="str">
            <v>MIENBAC;WIN</v>
          </cell>
          <cell r="J2175" t="str">
            <v/>
          </cell>
          <cell r="M2175" t="str">
            <v>Số 107, tổ 8, Thị trấn Đông Anh, Huyện Đông Anh, HN</v>
          </cell>
          <cell r="N2175">
            <v>60</v>
          </cell>
          <cell r="O2175" t="b">
            <v>0</v>
          </cell>
          <cell r="P2175" t="str">
            <v>C6 HÀ NỘI</v>
          </cell>
          <cell r="Q2175" t="str">
            <v>Miền Bắc</v>
          </cell>
          <cell r="R2175" t="str">
            <v>WIN</v>
          </cell>
        </row>
        <row r="2176">
          <cell r="A2176" t="str">
            <v>WIN-HNI-NTL-5800</v>
          </cell>
          <cell r="B2176" t="str">
            <v>CN HÀ NỘI - CÔNG TY CỔ PHẦN DỊCH VỤ THƯƠNG MẠI TỔNG HỢP WINCOMMERCE</v>
          </cell>
          <cell r="C2176" t="str">
            <v/>
          </cell>
          <cell r="D2176" t="str">
            <v>Thành phố Hà Nội</v>
          </cell>
          <cell r="E2176" t="str">
            <v>Quận Nam Từ Liêm</v>
          </cell>
          <cell r="G2176" t="str">
            <v>HN004</v>
          </cell>
          <cell r="H2176" t="str">
            <v>Hoàng Thanh Huy</v>
          </cell>
          <cell r="I2176" t="str">
            <v>MIENBAC;WIN</v>
          </cell>
          <cell r="J2176" t="str">
            <v/>
          </cell>
          <cell r="M2176" t="str">
            <v>01SH01-02 SH01, Tòa S2.03 – Z34.1(F1-CH03-1) Vinhomes Smart City, P.Tây Mỗ, Q.Nam Từ Liêm, HN</v>
          </cell>
          <cell r="N2176">
            <v>60</v>
          </cell>
          <cell r="O2176" t="b">
            <v>0</v>
          </cell>
          <cell r="P2176" t="str">
            <v>C6 HÀ NỘI</v>
          </cell>
          <cell r="Q2176" t="str">
            <v>Miền Bắc</v>
          </cell>
          <cell r="R2176" t="str">
            <v>WIN</v>
          </cell>
        </row>
        <row r="2177">
          <cell r="A2177" t="str">
            <v>WIN-HNI-CMY-5803</v>
          </cell>
          <cell r="B2177" t="str">
            <v>CN HÀ NỘI - WINCOMMERCE</v>
          </cell>
          <cell r="C2177" t="str">
            <v/>
          </cell>
          <cell r="D2177" t="str">
            <v>Thành phố Hà Nội</v>
          </cell>
          <cell r="E2177" t="str">
            <v>Huyện Chương Mỹ</v>
          </cell>
          <cell r="G2177" t="str">
            <v>HN008</v>
          </cell>
          <cell r="H2177" t="str">
            <v>Nguyễn Minh Sơn</v>
          </cell>
          <cell r="I2177" t="str">
            <v>MIENBAC;WIN</v>
          </cell>
          <cell r="J2177" t="str">
            <v/>
          </cell>
          <cell r="M2177" t="str">
            <v>Xóm Tân Minh, Thôn Yên Trường 2, Xã Trường Yên, Huyện Chương Mỹ, HN</v>
          </cell>
          <cell r="N2177">
            <v>60</v>
          </cell>
          <cell r="O2177" t="b">
            <v>0</v>
          </cell>
          <cell r="P2177" t="str">
            <v>C6 HÀ NỘI</v>
          </cell>
          <cell r="Q2177" t="str">
            <v>Miền Bắc</v>
          </cell>
          <cell r="R2177" t="str">
            <v>WIN</v>
          </cell>
        </row>
        <row r="2178">
          <cell r="A2178" t="str">
            <v>WIN-HNI-PXN-5804</v>
          </cell>
          <cell r="B2178" t="str">
            <v>CN HÀ NỘI - WINCOMMERCE</v>
          </cell>
          <cell r="C2178" t="str">
            <v/>
          </cell>
          <cell r="D2178" t="str">
            <v>Thành phố Hà Nội</v>
          </cell>
          <cell r="E2178" t="str">
            <v>Huyện Phú Xuyên</v>
          </cell>
          <cell r="G2178" t="str">
            <v>HN008</v>
          </cell>
          <cell r="H2178" t="str">
            <v>Nguyễn Minh Sơn</v>
          </cell>
          <cell r="I2178" t="str">
            <v>MIENBAC;WIN</v>
          </cell>
          <cell r="J2178" t="str">
            <v/>
          </cell>
          <cell r="M2178" t="str">
            <v>Thôn Đại Nghiệp, Xã Tân Dân, Huyện Phú Xuyên, HN</v>
          </cell>
          <cell r="N2178">
            <v>60</v>
          </cell>
          <cell r="O2178" t="b">
            <v>0</v>
          </cell>
          <cell r="P2178" t="str">
            <v>C6 HÀ NỘI</v>
          </cell>
          <cell r="Q2178" t="str">
            <v>Miền Bắc</v>
          </cell>
          <cell r="R2178" t="str">
            <v>WIN</v>
          </cell>
        </row>
        <row r="2179">
          <cell r="A2179" t="str">
            <v>WIN-HNI-HMI-5805</v>
          </cell>
          <cell r="B2179" t="str">
            <v>CN HÀ NỘI - CÔNG TY CỔ PHẦN DỊCH VỤ THƯƠNG MẠI TỔNG HỢP WINCOMMERCE</v>
          </cell>
          <cell r="C2179" t="str">
            <v/>
          </cell>
          <cell r="D2179" t="str">
            <v>Thành phố Hà Nội</v>
          </cell>
          <cell r="E2179" t="str">
            <v>Quận Hoàng Mai</v>
          </cell>
          <cell r="G2179" t="str">
            <v>HN003</v>
          </cell>
          <cell r="H2179" t="str">
            <v>Nguyễn Văn Thạch</v>
          </cell>
          <cell r="I2179" t="str">
            <v>MIENBAC;WIN</v>
          </cell>
          <cell r="J2179" t="str">
            <v/>
          </cell>
          <cell r="M2179" t="str">
            <v>55 Bùi Huy Bích, P.Hoàng Liệt, Q.Hoàng Mai, Hà Nội</v>
          </cell>
          <cell r="N2179">
            <v>60</v>
          </cell>
          <cell r="O2179" t="b">
            <v>0</v>
          </cell>
          <cell r="P2179" t="str">
            <v>C6 HÀ NỘI</v>
          </cell>
          <cell r="Q2179" t="str">
            <v>Miền Bắc</v>
          </cell>
          <cell r="R2179" t="str">
            <v>WIN</v>
          </cell>
        </row>
        <row r="2180">
          <cell r="A2180" t="str">
            <v>WIN-HNI-SSN-5807</v>
          </cell>
          <cell r="B2180" t="str">
            <v>CN HÀ NỘI - CÔNG TY CỔ PHẦN DỊCH VỤ THƯƠNG MẠI TỔNG HỢP WINCOMMERCE</v>
          </cell>
          <cell r="C2180" t="str">
            <v/>
          </cell>
          <cell r="D2180" t="str">
            <v>Thành phố Hà Nội</v>
          </cell>
          <cell r="E2180" t="str">
            <v>Huyện Sóc Sơn</v>
          </cell>
          <cell r="G2180" t="str">
            <v>HN003</v>
          </cell>
          <cell r="H2180" t="str">
            <v>Nguyễn Văn Thạch</v>
          </cell>
          <cell r="I2180" t="str">
            <v>MIENBAC; WIN</v>
          </cell>
          <cell r="J2180" t="str">
            <v/>
          </cell>
          <cell r="M2180" t="str">
            <v>Thôn Thắng Trí, xã Minh Trí, huyện Sóc Sơn, HN</v>
          </cell>
          <cell r="N2180">
            <v>60</v>
          </cell>
          <cell r="O2180" t="b">
            <v>0</v>
          </cell>
          <cell r="P2180" t="str">
            <v>C6 HÀ NỘI</v>
          </cell>
          <cell r="Q2180" t="str">
            <v>Miền Bắc</v>
          </cell>
          <cell r="R2180" t="str">
            <v>WIN</v>
          </cell>
        </row>
        <row r="2181">
          <cell r="A2181" t="str">
            <v>WIN-HNI-GLM-5812</v>
          </cell>
          <cell r="B2181" t="str">
            <v>CN HÀ NỘI - CÔNG TY CỔ PHẦN DỊCH VỤ THƯƠNG MẠI TỔNG HỢP WINCOMMERCE</v>
          </cell>
          <cell r="C2181" t="str">
            <v/>
          </cell>
          <cell r="D2181" t="str">
            <v>Thành phố Hà Nội</v>
          </cell>
          <cell r="E2181" t="str">
            <v>Huyện Gia Lâm</v>
          </cell>
          <cell r="G2181" t="str">
            <v>HN008</v>
          </cell>
          <cell r="H2181" t="str">
            <v>Nguyễn Minh Sơn</v>
          </cell>
          <cell r="I2181" t="str">
            <v>MIENBAC;WIN</v>
          </cell>
          <cell r="J2181" t="str">
            <v/>
          </cell>
          <cell r="M2181" t="str">
            <v>số 211 thôn 3 giang cao bát tràng, gia lâm</v>
          </cell>
          <cell r="N2181">
            <v>60</v>
          </cell>
          <cell r="O2181" t="b">
            <v>0</v>
          </cell>
          <cell r="P2181" t="str">
            <v>C6 HÀ NỘI</v>
          </cell>
          <cell r="Q2181" t="str">
            <v>Miền Bắc</v>
          </cell>
          <cell r="R2181" t="str">
            <v>WIN</v>
          </cell>
        </row>
        <row r="2182">
          <cell r="A2182" t="str">
            <v>WIN-HNI-SSN-5813</v>
          </cell>
          <cell r="B2182" t="str">
            <v>CN HÀ NỘI - CÔNG TY CỔ PHẦN DỊCH VỤ THƯƠNG MẠI TỔNG HỢP WINCOMMERCE</v>
          </cell>
          <cell r="C2182" t="str">
            <v/>
          </cell>
          <cell r="D2182" t="str">
            <v>Thành phố Hà Nội</v>
          </cell>
          <cell r="E2182" t="str">
            <v>Huyện Sóc Sơn</v>
          </cell>
          <cell r="G2182" t="str">
            <v>HN003</v>
          </cell>
          <cell r="H2182" t="str">
            <v>Nguyễn Văn Thạch</v>
          </cell>
          <cell r="I2182" t="str">
            <v>MIENBAC; WIN</v>
          </cell>
          <cell r="J2182" t="str">
            <v/>
          </cell>
          <cell r="M2182" t="str">
            <v>Thôn Nội Phật, xã Mai Đình, huyện Sóc Sơn, HN</v>
          </cell>
          <cell r="N2182">
            <v>60</v>
          </cell>
          <cell r="O2182" t="b">
            <v>0</v>
          </cell>
          <cell r="P2182" t="str">
            <v>C6 HÀ NỘI</v>
          </cell>
          <cell r="Q2182" t="str">
            <v>Miền Bắc</v>
          </cell>
          <cell r="R2182" t="str">
            <v>WIN</v>
          </cell>
        </row>
        <row r="2183">
          <cell r="A2183" t="str">
            <v>WIN-HNI-TTN-5815</v>
          </cell>
          <cell r="B2183" t="str">
            <v>CN HÀ NỘI - CÔNG TY CỔ PHẦN DỊCH VỤ THƯƠNG MẠI TỔNG HỢP WINCOMMERCE</v>
          </cell>
          <cell r="C2183" t="str">
            <v/>
          </cell>
          <cell r="D2183" t="str">
            <v>Thành phố Hà Nội</v>
          </cell>
          <cell r="E2183" t="str">
            <v>Huyện Thường Tín</v>
          </cell>
          <cell r="G2183" t="str">
            <v>HN008</v>
          </cell>
          <cell r="H2183" t="str">
            <v>Nguyễn Minh Sơn</v>
          </cell>
          <cell r="I2183" t="str">
            <v>MIENBAC;WIN</v>
          </cell>
          <cell r="J2183" t="str">
            <v/>
          </cell>
          <cell r="M2183" t="str">
            <v>Xóm Bùng, Xã Dũng Tiến, Huyện Thường Tín, HN</v>
          </cell>
          <cell r="N2183">
            <v>60</v>
          </cell>
          <cell r="O2183" t="b">
            <v>0</v>
          </cell>
          <cell r="P2183" t="str">
            <v>C6 HÀ NỘI</v>
          </cell>
          <cell r="Q2183" t="str">
            <v>Miền Bắc</v>
          </cell>
          <cell r="R2183" t="str">
            <v>WIN</v>
          </cell>
        </row>
        <row r="2184">
          <cell r="A2184" t="str">
            <v>WIN-HNI-CMY-5817</v>
          </cell>
          <cell r="B2184" t="str">
            <v>CN HÀ NỘI - CÔNG TY CỔ PHẦN DỊCH VỤ THƯƠNG MẠI TỔNG HỢP WINCOMMERCE</v>
          </cell>
          <cell r="C2184" t="str">
            <v/>
          </cell>
          <cell r="D2184" t="str">
            <v>Thành phố Hà Nội</v>
          </cell>
          <cell r="E2184" t="str">
            <v>Huyện Chương Mỹ</v>
          </cell>
          <cell r="G2184" t="str">
            <v>HN008</v>
          </cell>
          <cell r="H2184" t="str">
            <v>Nguyễn Minh Sơn</v>
          </cell>
          <cell r="I2184" t="str">
            <v>MIENBAC;WIN</v>
          </cell>
          <cell r="J2184" t="str">
            <v/>
          </cell>
          <cell r="M2184" t="str">
            <v>Thôn Xuân Trung, Xã Thủy Xuân Tiên, Huyện Chương Mỹ, HN</v>
          </cell>
          <cell r="N2184">
            <v>60</v>
          </cell>
          <cell r="O2184" t="b">
            <v>0</v>
          </cell>
          <cell r="P2184" t="str">
            <v>C6 HÀ NỘI</v>
          </cell>
          <cell r="Q2184" t="str">
            <v>Miền Bắc</v>
          </cell>
          <cell r="R2184" t="str">
            <v>WIN</v>
          </cell>
        </row>
        <row r="2185">
          <cell r="A2185" t="str">
            <v>WIN-HNI-SSN-5818</v>
          </cell>
          <cell r="B2185" t="str">
            <v>CN HÀ NỘI - CÔNG TY CỔ PHẦN DỊCH VỤ THƯƠNG MẠI TỔNG HỢP WINCOMMERCE</v>
          </cell>
          <cell r="C2185" t="str">
            <v/>
          </cell>
          <cell r="D2185" t="str">
            <v>Thành phố Hà Nội</v>
          </cell>
          <cell r="E2185" t="str">
            <v>Huyện Sóc Sơn</v>
          </cell>
          <cell r="G2185" t="str">
            <v>HN003</v>
          </cell>
          <cell r="H2185" t="str">
            <v>Nguyễn Văn Thạch</v>
          </cell>
          <cell r="I2185" t="str">
            <v>MIENBAC; WIN</v>
          </cell>
          <cell r="J2185" t="str">
            <v/>
          </cell>
          <cell r="M2185" t="str">
            <v>Thôn Tân Trại, xã Phú Cường, huyện Sóc Sơn, HN</v>
          </cell>
          <cell r="N2185">
            <v>60</v>
          </cell>
          <cell r="O2185" t="b">
            <v>0</v>
          </cell>
          <cell r="P2185" t="str">
            <v>C6 HÀ NỘI</v>
          </cell>
          <cell r="Q2185" t="str">
            <v>Miền Bắc</v>
          </cell>
          <cell r="R2185" t="str">
            <v>WIN</v>
          </cell>
        </row>
        <row r="2186">
          <cell r="A2186" t="str">
            <v>WIN-HNI-NTL-5819</v>
          </cell>
          <cell r="B2186" t="str">
            <v>CN HÀ NỘI - CÔNG TY CỔ PHẦN DỊCH VỤ THƯƠNG MẠI TỔNG HỢP WINCOMMERCE</v>
          </cell>
          <cell r="C2186" t="str">
            <v/>
          </cell>
          <cell r="D2186" t="str">
            <v>Thành phố Hà Nội</v>
          </cell>
          <cell r="E2186" t="str">
            <v>Quận Nam Từ Liêm</v>
          </cell>
          <cell r="G2186" t="str">
            <v>HN004</v>
          </cell>
          <cell r="H2186" t="str">
            <v>Hoàng Thanh Huy</v>
          </cell>
          <cell r="I2186" t="str">
            <v>MIENBAC;WIN</v>
          </cell>
          <cell r="J2186" t="str">
            <v/>
          </cell>
          <cell r="M2186" t="str">
            <v>W201S05 Tòa Shop và TMDV Vinhomes West Point, Đường Phạm Hùng, P.Mễ Trì, Q.Nam Từ Liêm, HN</v>
          </cell>
          <cell r="N2186">
            <v>60</v>
          </cell>
          <cell r="O2186" t="b">
            <v>0</v>
          </cell>
          <cell r="P2186" t="str">
            <v>C6 HÀ NỘI</v>
          </cell>
          <cell r="Q2186" t="str">
            <v>Miền Bắc</v>
          </cell>
          <cell r="R2186" t="str">
            <v>WIN</v>
          </cell>
        </row>
        <row r="2187">
          <cell r="A2187" t="str">
            <v>WIN-HNI-SSN-5831</v>
          </cell>
          <cell r="B2187" t="str">
            <v>CN HÀ NỘI - CÔNG TY CỔ PHẦN DỊCH VỤ THƯƠNG MẠI TỔNG HỢP WINCOMMERCE</v>
          </cell>
          <cell r="C2187" t="str">
            <v/>
          </cell>
          <cell r="D2187" t="str">
            <v>Thành phố Hà Nội</v>
          </cell>
          <cell r="E2187" t="str">
            <v>Huyện Sóc Sơn</v>
          </cell>
          <cell r="G2187" t="str">
            <v>HN003</v>
          </cell>
          <cell r="H2187" t="str">
            <v>Nguyễn Văn Thạch</v>
          </cell>
          <cell r="I2187" t="str">
            <v>MIENBAC; WIN</v>
          </cell>
          <cell r="J2187" t="str">
            <v/>
          </cell>
          <cell r="M2187" t="str">
            <v>Thôn đường 3, xã Phù Lỗ, Huyện Sóc Sơn, HN</v>
          </cell>
          <cell r="N2187">
            <v>60</v>
          </cell>
          <cell r="O2187" t="b">
            <v>0</v>
          </cell>
          <cell r="P2187" t="str">
            <v>C6 HÀ NỘI</v>
          </cell>
          <cell r="Q2187" t="str">
            <v>Miền Bắc</v>
          </cell>
          <cell r="R2187" t="str">
            <v>WIN</v>
          </cell>
        </row>
        <row r="2188">
          <cell r="A2188" t="str">
            <v>WIN-HNI-HDG-5832</v>
          </cell>
          <cell r="B2188" t="str">
            <v>CN HÀ NỘI - CÔNG TY CỔ PHẦN DỊCH VỤ THƯƠNG MẠI TỔNG HỢP WINCOMMERCE</v>
          </cell>
          <cell r="C2188" t="str">
            <v/>
          </cell>
          <cell r="D2188" t="str">
            <v>Thành phố Hà Nội</v>
          </cell>
          <cell r="E2188" t="str">
            <v>Quận Hà Đông</v>
          </cell>
          <cell r="G2188" t="str">
            <v>HN004</v>
          </cell>
          <cell r="H2188" t="str">
            <v>Hoàng Thanh Huy</v>
          </cell>
          <cell r="I2188" t="str">
            <v>MIENBAC;WIN</v>
          </cell>
          <cell r="J2188" t="str">
            <v/>
          </cell>
          <cell r="M2188" t="str">
            <v>SH A7, Tòa A, Anland Premium Khu ĐTM Dương Nội, Lê Văn Lương kéo dài, P.La Khê, Q.Hà Đông, HN</v>
          </cell>
          <cell r="N2188">
            <v>60</v>
          </cell>
          <cell r="O2188" t="b">
            <v>0</v>
          </cell>
          <cell r="P2188" t="str">
            <v>C6 HÀ NỘI</v>
          </cell>
          <cell r="Q2188" t="str">
            <v>Miền Bắc</v>
          </cell>
          <cell r="R2188" t="str">
            <v>WIN</v>
          </cell>
        </row>
        <row r="2189">
          <cell r="A2189" t="str">
            <v>WIN-HNI-SSN-5835</v>
          </cell>
          <cell r="B2189" t="str">
            <v>CN HÀ NỘI - CÔNG TY CỔ PHẦN DỊCH VỤ THƯƠNG MẠI TỔNG HỢP WINCOMMERCE</v>
          </cell>
          <cell r="C2189" t="str">
            <v/>
          </cell>
          <cell r="D2189" t="str">
            <v>Thành phố Hà Nội</v>
          </cell>
          <cell r="E2189" t="str">
            <v>Huyện Sóc Sơn</v>
          </cell>
          <cell r="G2189" t="str">
            <v>HN003</v>
          </cell>
          <cell r="H2189" t="str">
            <v>Nguyễn Văn Thạch</v>
          </cell>
          <cell r="I2189" t="str">
            <v>MIENBAC; WIN</v>
          </cell>
          <cell r="J2189" t="str">
            <v/>
          </cell>
          <cell r="M2189" t="str">
            <v>Khu Chợ, xã Hiền Ninh, huyện Sóc Sơn, HN</v>
          </cell>
          <cell r="N2189">
            <v>60</v>
          </cell>
          <cell r="O2189" t="b">
            <v>0</v>
          </cell>
          <cell r="P2189" t="str">
            <v>C6 HÀ NỘI</v>
          </cell>
          <cell r="Q2189" t="str">
            <v>Miền Bắc</v>
          </cell>
          <cell r="R2189" t="str">
            <v>WIN</v>
          </cell>
        </row>
        <row r="2190">
          <cell r="A2190" t="str">
            <v>WIN-HNI-NTL-5837</v>
          </cell>
          <cell r="B2190" t="str">
            <v>CN HÀ NỘI - CÔNG TY CỔ PHẦN DỊCH VỤ THƯƠNG MẠI TỔNG HỢP WINCOMMERCE</v>
          </cell>
          <cell r="C2190" t="str">
            <v/>
          </cell>
          <cell r="D2190" t="str">
            <v>Thành phố Hà Nội</v>
          </cell>
          <cell r="E2190" t="str">
            <v>Quận Nam Từ Liêm</v>
          </cell>
          <cell r="G2190" t="str">
            <v>HN004</v>
          </cell>
          <cell r="H2190" t="str">
            <v>Hoàng Thanh Huy</v>
          </cell>
          <cell r="I2190" t="str">
            <v>MIENBAC;WIN</v>
          </cell>
          <cell r="J2190" t="str">
            <v/>
          </cell>
          <cell r="M2190" t="str">
            <v>R2.119, số 28 lô X3 đường Trần Hữu Dực, phường Cầu Diễn, quận Nam Từ Liêm, HN</v>
          </cell>
          <cell r="N2190">
            <v>60</v>
          </cell>
          <cell r="O2190" t="b">
            <v>0</v>
          </cell>
          <cell r="P2190" t="str">
            <v>C6 HÀ NỘI</v>
          </cell>
          <cell r="Q2190" t="str">
            <v>Miền Bắc</v>
          </cell>
          <cell r="R2190" t="str">
            <v>WIN</v>
          </cell>
        </row>
        <row r="2191">
          <cell r="A2191" t="str">
            <v>WIN-HNI-HMI-5855</v>
          </cell>
          <cell r="B2191" t="str">
            <v>CN HÀ NỘI - CÔNG TY CỔ PHẦN DỊCH VỤ THƯƠNG MẠI TỔNG HỢP WINCOMMERCE</v>
          </cell>
          <cell r="C2191" t="str">
            <v/>
          </cell>
          <cell r="D2191" t="str">
            <v>Thành phố Hà Nội</v>
          </cell>
          <cell r="E2191" t="str">
            <v>Quận Hoàng Mai</v>
          </cell>
          <cell r="G2191" t="str">
            <v>HN003</v>
          </cell>
          <cell r="H2191" t="str">
            <v>Nguyễn Văn Thạch</v>
          </cell>
          <cell r="I2191" t="str">
            <v>MIENBAC;WIN</v>
          </cell>
          <cell r="J2191" t="str">
            <v/>
          </cell>
          <cell r="M2191" t="str">
            <v>Lô 01, Tầng 1 Tòa NO-DV02 CC Rose Town, Km 9 Ngọc Hồi, Phường Hoàng Liệt, quận Hoàng Mai, HN</v>
          </cell>
          <cell r="N2191">
            <v>60</v>
          </cell>
          <cell r="O2191" t="b">
            <v>0</v>
          </cell>
          <cell r="P2191" t="str">
            <v>C6 HÀ NỘI</v>
          </cell>
          <cell r="Q2191" t="str">
            <v>Miền Bắc</v>
          </cell>
          <cell r="R2191" t="str">
            <v>WIN</v>
          </cell>
        </row>
        <row r="2192">
          <cell r="A2192" t="str">
            <v>WIN-HNI-HBT-5856</v>
          </cell>
          <cell r="B2192" t="str">
            <v>CN HÀ NỘI - CÔNG TY CỔ PHẦN DỊCH VỤ THƯƠNG MẠI TỔNG HỢP WINCOMMERCE</v>
          </cell>
          <cell r="C2192" t="str">
            <v/>
          </cell>
          <cell r="D2192" t="str">
            <v>Thành phố Hà Nội</v>
          </cell>
          <cell r="E2192" t="str">
            <v>Quận Hai Bà Trưng</v>
          </cell>
          <cell r="G2192" t="str">
            <v>HN003</v>
          </cell>
          <cell r="H2192" t="str">
            <v>Nguyễn Văn Thạch</v>
          </cell>
          <cell r="I2192" t="str">
            <v>MIENBAC;WIN</v>
          </cell>
          <cell r="J2192" t="str">
            <v/>
          </cell>
          <cell r="M2192" t="str">
            <v>92 Lạc Trung, Phường Vĩnh Tuy, Quận Hai Bà Trưng, HN</v>
          </cell>
          <cell r="N2192">
            <v>60</v>
          </cell>
          <cell r="O2192" t="b">
            <v>0</v>
          </cell>
          <cell r="P2192" t="str">
            <v>C6 HÀ NỘI</v>
          </cell>
          <cell r="Q2192" t="str">
            <v>Miền Bắc</v>
          </cell>
          <cell r="R2192" t="str">
            <v>WIN</v>
          </cell>
        </row>
        <row r="2193">
          <cell r="A2193" t="str">
            <v>WIN-HNI-HDG-5857</v>
          </cell>
          <cell r="B2193" t="str">
            <v>CN HÀ NỘI - CÔNG TY CỔ PHẦN DỊCH VỤ THƯƠNG MẠI TỔNG HỢP WINCOMMERCE</v>
          </cell>
          <cell r="C2193" t="str">
            <v/>
          </cell>
          <cell r="D2193" t="str">
            <v>Thành phố Hà Nội</v>
          </cell>
          <cell r="E2193" t="str">
            <v>Quận Hà Đông</v>
          </cell>
          <cell r="G2193" t="str">
            <v>HN004</v>
          </cell>
          <cell r="H2193" t="str">
            <v>Hoàng Thanh Huy</v>
          </cell>
          <cell r="I2193" t="str">
            <v>MIENBAC;WIN</v>
          </cell>
          <cell r="J2193" t="str">
            <v/>
          </cell>
          <cell r="M2193" t="str">
            <v>Tổ 13 phường Phú Lương, Quận Hà Đông, HN</v>
          </cell>
          <cell r="N2193">
            <v>60</v>
          </cell>
          <cell r="O2193" t="b">
            <v>0</v>
          </cell>
          <cell r="P2193" t="str">
            <v>C6 HÀ NỘI</v>
          </cell>
          <cell r="Q2193" t="str">
            <v>Miền Bắc</v>
          </cell>
          <cell r="R2193" t="str">
            <v>WIN</v>
          </cell>
        </row>
        <row r="2194">
          <cell r="A2194" t="str">
            <v>WIN-HNI-DAH-5859</v>
          </cell>
          <cell r="B2194" t="str">
            <v>CN HÀ NỘI - CÔNG TY CỔ PHẦN DỊCH VỤ THƯƠNG MẠI TỔNG HỢP WINCOMMERCE</v>
          </cell>
          <cell r="C2194" t="str">
            <v/>
          </cell>
          <cell r="D2194" t="str">
            <v>Thành phố Hà Nội</v>
          </cell>
          <cell r="E2194" t="str">
            <v>Huyện Đông Anh</v>
          </cell>
          <cell r="G2194" t="str">
            <v>HN003</v>
          </cell>
          <cell r="H2194" t="str">
            <v>Nguyễn Văn Thạch</v>
          </cell>
          <cell r="I2194" t="str">
            <v>MIENBAC;WIN</v>
          </cell>
          <cell r="J2194" t="str">
            <v/>
          </cell>
          <cell r="M2194" t="str">
            <v>SH P2-07, Tòa nhà Park 2 Khu Tái Định Cư Đông Hội, xã Đông Hội, huyện Đông Anh, HN</v>
          </cell>
          <cell r="N2194">
            <v>60</v>
          </cell>
          <cell r="O2194" t="b">
            <v>0</v>
          </cell>
          <cell r="P2194" t="str">
            <v>C6 HÀ NỘI</v>
          </cell>
          <cell r="Q2194" t="str">
            <v>Miền Bắc</v>
          </cell>
          <cell r="R2194" t="str">
            <v>WIN</v>
          </cell>
        </row>
        <row r="2195">
          <cell r="A2195" t="str">
            <v>WIN-HNI-TTN-5865</v>
          </cell>
          <cell r="B2195" t="str">
            <v>CN HÀ NỘI - CÔNG TY CỔ PHẦN DỊCH VỤ THƯƠNG MẠI TỔNG HỢP WINCOMMERCE</v>
          </cell>
          <cell r="C2195" t="str">
            <v/>
          </cell>
          <cell r="D2195" t="str">
            <v>Thành phố Hà Nội</v>
          </cell>
          <cell r="E2195" t="str">
            <v>Huyện Thường Tín</v>
          </cell>
          <cell r="G2195" t="str">
            <v>HN008</v>
          </cell>
          <cell r="H2195" t="str">
            <v>Nguyễn Minh Sơn</v>
          </cell>
          <cell r="I2195" t="str">
            <v>MIENBAC;WIN</v>
          </cell>
          <cell r="J2195" t="str">
            <v/>
          </cell>
          <cell r="M2195" t="str">
            <v>số 79 quán chè , khoái nội, thắng lợi, thường tín</v>
          </cell>
          <cell r="N2195">
            <v>60</v>
          </cell>
          <cell r="O2195" t="b">
            <v>0</v>
          </cell>
          <cell r="P2195" t="str">
            <v>C6 HÀ NỘI</v>
          </cell>
          <cell r="Q2195" t="str">
            <v>Miền Bắc</v>
          </cell>
          <cell r="R2195" t="str">
            <v>WIN</v>
          </cell>
        </row>
        <row r="2196">
          <cell r="A2196" t="str">
            <v>WIN-HNI-MDC-5874</v>
          </cell>
          <cell r="B2196" t="str">
            <v>CN HÀ NỘI - wincommerce</v>
          </cell>
          <cell r="C2196" t="str">
            <v/>
          </cell>
          <cell r="D2196" t="str">
            <v>Thành phố Hà Nội</v>
          </cell>
          <cell r="E2196" t="str">
            <v>Huyện Mỹ Đức</v>
          </cell>
          <cell r="G2196" t="str">
            <v>HN008</v>
          </cell>
          <cell r="H2196" t="str">
            <v>Nguyễn Minh Sơn</v>
          </cell>
          <cell r="I2196" t="str">
            <v>MIENBAC;WIN</v>
          </cell>
          <cell r="J2196" t="str">
            <v/>
          </cell>
          <cell r="M2196" t="str">
            <v>Số 99 Đường Đại Nghĩa, Thị Trấn Đại Nghĩa, Huyện Mỹ Đức, HN</v>
          </cell>
          <cell r="N2196">
            <v>60</v>
          </cell>
          <cell r="O2196" t="b">
            <v>0</v>
          </cell>
          <cell r="P2196" t="str">
            <v>C6 HÀ NỘI</v>
          </cell>
          <cell r="Q2196" t="str">
            <v>Miền Bắc</v>
          </cell>
          <cell r="R2196" t="str">
            <v>WIN</v>
          </cell>
        </row>
        <row r="2197">
          <cell r="A2197" t="str">
            <v>WIN-HNI-TXN-5877</v>
          </cell>
          <cell r="B2197" t="str">
            <v>CN HÀ NỘI - CÔNG TY CỔ PHẦN DỊCH VỤ THƯƠNG MẠI TỔNG HỢP WINCOMMERCE</v>
          </cell>
          <cell r="C2197" t="str">
            <v/>
          </cell>
          <cell r="D2197" t="str">
            <v>Thành phố Hà Nội</v>
          </cell>
          <cell r="E2197" t="str">
            <v>Quận Thanh Xuân</v>
          </cell>
          <cell r="G2197" t="str">
            <v>HN008</v>
          </cell>
          <cell r="H2197" t="str">
            <v>Nguyễn Minh Sơn</v>
          </cell>
          <cell r="I2197" t="str">
            <v>MIENBAC;WIN</v>
          </cell>
          <cell r="J2197" t="str">
            <v/>
          </cell>
          <cell r="M2197" t="str">
            <v>Số 77, Phố Bùi Xương Trạch, Phường Khương Đình, Quận Thanh Xuân, HN</v>
          </cell>
          <cell r="N2197">
            <v>60</v>
          </cell>
          <cell r="O2197" t="b">
            <v>0</v>
          </cell>
          <cell r="P2197" t="str">
            <v>C6 HÀ NỘI</v>
          </cell>
          <cell r="Q2197" t="str">
            <v>Miền Bắc</v>
          </cell>
          <cell r="R2197" t="str">
            <v>WIN</v>
          </cell>
        </row>
        <row r="2198">
          <cell r="A2198" t="str">
            <v>WIN-HNI-STY-5878</v>
          </cell>
          <cell r="B2198" t="str">
            <v>CN HÀ NỘI - wincommerce</v>
          </cell>
          <cell r="C2198" t="str">
            <v/>
          </cell>
          <cell r="D2198" t="str">
            <v>Thành phố Hà Nội</v>
          </cell>
          <cell r="E2198" t="str">
            <v>Thị xã Sơn Tây</v>
          </cell>
          <cell r="G2198" t="str">
            <v>HN004</v>
          </cell>
          <cell r="H2198" t="str">
            <v>Hoàng Thanh Huy</v>
          </cell>
          <cell r="I2198" t="str">
            <v>MIENBAC;WIN</v>
          </cell>
          <cell r="J2198" t="str">
            <v/>
          </cell>
          <cell r="M2198" t="str">
            <v>Thôn Khoang Sau, xã Sơn Đông, th xã Sơn Tây, HN</v>
          </cell>
          <cell r="N2198">
            <v>60</v>
          </cell>
          <cell r="O2198" t="b">
            <v>0</v>
          </cell>
          <cell r="P2198" t="str">
            <v>C6 HÀ NỘI</v>
          </cell>
          <cell r="Q2198" t="str">
            <v>Miền Bắc</v>
          </cell>
          <cell r="R2198" t="str">
            <v>WIN</v>
          </cell>
        </row>
        <row r="2199">
          <cell r="A2199" t="str">
            <v>WIN-HNI-CGY-5879</v>
          </cell>
          <cell r="B2199" t="str">
            <v>CN HÀ NỘI - CÔNG TY CỔ PHẦN DỊCH VỤ THƯƠNG MẠI TỔNG HỢP WINCOMMERCE</v>
          </cell>
          <cell r="C2199" t="str">
            <v/>
          </cell>
          <cell r="D2199" t="str">
            <v>Thành phố Hà Nội</v>
          </cell>
          <cell r="E2199" t="str">
            <v>Quận Cầu Giấy</v>
          </cell>
          <cell r="G2199" t="str">
            <v>HN004</v>
          </cell>
          <cell r="H2199" t="str">
            <v>Hoàng Thanh Huy</v>
          </cell>
          <cell r="I2199" t="str">
            <v>MIENBAC;WIN</v>
          </cell>
          <cell r="J2199" t="str">
            <v/>
          </cell>
          <cell r="M2199" t="str">
            <v>Số 14 Ngõ 59 Dương Khuê, Dịch Vọng, Cầu Giấy, TP. Hà Nội</v>
          </cell>
          <cell r="N2199">
            <v>60</v>
          </cell>
          <cell r="O2199" t="b">
            <v>0</v>
          </cell>
          <cell r="P2199" t="str">
            <v>C6 HÀ NỘI</v>
          </cell>
          <cell r="Q2199" t="str">
            <v>Miền Bắc</v>
          </cell>
          <cell r="R2199" t="str">
            <v>WIN</v>
          </cell>
        </row>
        <row r="2200">
          <cell r="A2200" t="str">
            <v>WIN-HNI-CGY-5895</v>
          </cell>
          <cell r="B2200" t="str">
            <v>CN HÀ NỘI - CÔNG TY CỔ PHẦN DỊCH VỤ THƯƠNG MẠI TỔNG HỢP WINCOMMERCE</v>
          </cell>
          <cell r="C2200" t="str">
            <v/>
          </cell>
          <cell r="D2200" t="str">
            <v>Thành phố Hà Nội</v>
          </cell>
          <cell r="E2200" t="str">
            <v>Quận Cầu Giấy</v>
          </cell>
          <cell r="G2200" t="str">
            <v>HN004</v>
          </cell>
          <cell r="H2200" t="str">
            <v>Hoàng Thanh Huy</v>
          </cell>
          <cell r="I2200" t="str">
            <v>MIENBAC;WIN</v>
          </cell>
          <cell r="J2200" t="str">
            <v/>
          </cell>
          <cell r="M2200" t="str">
            <v>Số 80 Trần Quốc Vượng, phường Dịch Vọng Hậu, quận Cầu Giấy, HN</v>
          </cell>
          <cell r="N2200">
            <v>60</v>
          </cell>
          <cell r="O2200" t="b">
            <v>0</v>
          </cell>
          <cell r="P2200" t="str">
            <v>C6 HÀ NỘI</v>
          </cell>
          <cell r="Q2200" t="str">
            <v>Miền Bắc</v>
          </cell>
          <cell r="R2200" t="str">
            <v>WIN</v>
          </cell>
        </row>
        <row r="2201">
          <cell r="A2201" t="str">
            <v>WIN-HNI-PXN-5896</v>
          </cell>
          <cell r="B2201" t="str">
            <v>CN HÀ NỘI - WINCOMMERCE</v>
          </cell>
          <cell r="C2201" t="str">
            <v/>
          </cell>
          <cell r="D2201" t="str">
            <v>Thành phố Hà Nội</v>
          </cell>
          <cell r="E2201" t="str">
            <v>Huyện Phú Xuyên</v>
          </cell>
          <cell r="G2201" t="str">
            <v>HN008</v>
          </cell>
          <cell r="H2201" t="str">
            <v>Nguyễn Minh Sơn</v>
          </cell>
          <cell r="I2201" t="str">
            <v>MIENBAC;WIN</v>
          </cell>
          <cell r="J2201" t="str">
            <v/>
          </cell>
          <cell r="M2201" t="str">
            <v>Thôn Giẽ Thượng, Xã Phú Yên, Huyện Phú Xuyên, HN</v>
          </cell>
          <cell r="N2201">
            <v>60</v>
          </cell>
          <cell r="O2201" t="b">
            <v>0</v>
          </cell>
          <cell r="P2201" t="str">
            <v>C6 HÀ NỘI</v>
          </cell>
          <cell r="Q2201" t="str">
            <v>Miền Bắc</v>
          </cell>
          <cell r="R2201" t="str">
            <v>WIN</v>
          </cell>
        </row>
        <row r="2202">
          <cell r="A2202" t="str">
            <v>WIN-HNI-DAH-5906</v>
          </cell>
          <cell r="B2202" t="str">
            <v>CN HÀ NỘI - CÔNG TY CỔ PHẦN DỊCH VỤ THƯƠNG MẠI TỔNG HỢP WINCOMMERCE</v>
          </cell>
          <cell r="C2202" t="str">
            <v/>
          </cell>
          <cell r="D2202" t="str">
            <v>Thành phố Hà Nội</v>
          </cell>
          <cell r="E2202" t="str">
            <v>Huyện Đông Anh</v>
          </cell>
          <cell r="G2202" t="str">
            <v>HN003</v>
          </cell>
          <cell r="H2202" t="str">
            <v>Nguyễn Văn Thạch</v>
          </cell>
          <cell r="I2202" t="str">
            <v>MIENBAC;WIN</v>
          </cell>
          <cell r="J2202" t="str">
            <v/>
          </cell>
          <cell r="M2202" t="str">
            <v>Số 15, Tổ 4, Thị trấn Đông Anh, Huyện Đông Anh, HN</v>
          </cell>
          <cell r="N2202">
            <v>60</v>
          </cell>
          <cell r="O2202" t="b">
            <v>0</v>
          </cell>
          <cell r="P2202" t="str">
            <v>C6 HÀ NỘI</v>
          </cell>
          <cell r="Q2202" t="str">
            <v>Miền Bắc</v>
          </cell>
          <cell r="R2202" t="str">
            <v>WIN</v>
          </cell>
        </row>
        <row r="2203">
          <cell r="A2203" t="str">
            <v>WIN-HNI-LBN-5907</v>
          </cell>
          <cell r="B2203" t="str">
            <v>CN HÀ NỘI - CÔNG TY CỔ PHẦN DỊCH VỤ THƯƠNG MẠI TỔNG HỢP WINCOMMERCE</v>
          </cell>
          <cell r="C2203" t="str">
            <v/>
          </cell>
          <cell r="D2203" t="str">
            <v>Thành phố Hà Nội</v>
          </cell>
          <cell r="E2203" t="str">
            <v>Quận Long Biên</v>
          </cell>
          <cell r="G2203" t="str">
            <v>HN003</v>
          </cell>
          <cell r="H2203" t="str">
            <v>Nguyễn Văn Thạch</v>
          </cell>
          <cell r="I2203" t="str">
            <v>MIENBAC;WIN</v>
          </cell>
          <cell r="J2203" t="str">
            <v/>
          </cell>
          <cell r="M2203" t="str">
            <v>Số 462 Ngô Gia Tự, phường Đức Giang, quận Long Biên, HN</v>
          </cell>
          <cell r="N2203">
            <v>60</v>
          </cell>
          <cell r="O2203" t="b">
            <v>0</v>
          </cell>
          <cell r="P2203" t="str">
            <v>C6 HÀ NỘI</v>
          </cell>
          <cell r="Q2203" t="str">
            <v>Miền Bắc</v>
          </cell>
          <cell r="R2203" t="str">
            <v>WIN</v>
          </cell>
        </row>
        <row r="2204">
          <cell r="A2204" t="str">
            <v>WIN-HNI-GLM-5925</v>
          </cell>
          <cell r="B2204" t="str">
            <v>CN HÀ NỘI - CÔNG TY CỔ PHẦN DỊCH VỤ THƯƠNG MẠI TỔNG HỢP WINCOMMERCE</v>
          </cell>
          <cell r="C2204" t="str">
            <v/>
          </cell>
          <cell r="D2204" t="str">
            <v>Thành phố Hà Nội</v>
          </cell>
          <cell r="E2204" t="str">
            <v>Huyện Gia Lâm</v>
          </cell>
          <cell r="G2204" t="str">
            <v>HN004</v>
          </cell>
          <cell r="H2204" t="str">
            <v>Hoàng Thanh Huy</v>
          </cell>
          <cell r="I2204" t="str">
            <v>MIENBAC;WIN</v>
          </cell>
          <cell r="J2204" t="str">
            <v/>
          </cell>
          <cell r="M2204" t="str">
            <v>Thôn yên Thường, xã yên thường, Gia Lâm, hà nội</v>
          </cell>
          <cell r="N2204">
            <v>60</v>
          </cell>
          <cell r="O2204" t="b">
            <v>0</v>
          </cell>
          <cell r="P2204" t="str">
            <v>C6 HÀ NỘI</v>
          </cell>
          <cell r="Q2204" t="str">
            <v>Miền Bắc</v>
          </cell>
          <cell r="R2204" t="str">
            <v>WIN</v>
          </cell>
        </row>
        <row r="2205">
          <cell r="A2205" t="str">
            <v>WIN-HNI-BTL-5929</v>
          </cell>
          <cell r="B2205" t="str">
            <v>CN HÀ NỘI - CÔNG TY CỔ PHẦN DỊCH VỤ THƯƠNG MẠI TỔNG HỢP WINCOMMERCE</v>
          </cell>
          <cell r="C2205" t="str">
            <v/>
          </cell>
          <cell r="D2205" t="str">
            <v>Thành phố Hà Nội</v>
          </cell>
          <cell r="E2205" t="str">
            <v>Quận Bắc Từ Liêm</v>
          </cell>
          <cell r="G2205" t="str">
            <v>HN004</v>
          </cell>
          <cell r="H2205" t="str">
            <v>Hoàng Thanh Huy</v>
          </cell>
          <cell r="I2205" t="str">
            <v>MIENBAC;WIN</v>
          </cell>
          <cell r="J2205" t="str">
            <v/>
          </cell>
          <cell r="M2205" t="str">
            <v>A8-09 Tòa nhà A8 chung cư An Bình City, KĐT Thành phố Giao Lưu, P.Cổ Nhuế 1, Q.Bắc Từ Liêm, HN</v>
          </cell>
          <cell r="N2205">
            <v>60</v>
          </cell>
          <cell r="O2205" t="b">
            <v>0</v>
          </cell>
          <cell r="P2205" t="str">
            <v>C6 HÀ NỘI</v>
          </cell>
          <cell r="Q2205" t="str">
            <v>Miền Bắc</v>
          </cell>
          <cell r="R2205" t="str">
            <v>WIN</v>
          </cell>
        </row>
        <row r="2206">
          <cell r="A2206" t="str">
            <v>WIN-HNI-DAH-5936</v>
          </cell>
          <cell r="B2206" t="str">
            <v>CN HÀ NỘI - CÔNG TY CỔ PHẦN DỊCH VỤ THƯƠNG MẠI TỔNG HỢP WINCOMMERCE</v>
          </cell>
          <cell r="C2206" t="str">
            <v/>
          </cell>
          <cell r="D2206" t="str">
            <v>Thành phố Hà Nội</v>
          </cell>
          <cell r="E2206" t="str">
            <v>Huyện Đông Anh</v>
          </cell>
          <cell r="G2206" t="str">
            <v>HN003</v>
          </cell>
          <cell r="H2206" t="str">
            <v>Nguyễn Văn Thạch</v>
          </cell>
          <cell r="I2206" t="str">
            <v>MIENBAC;WIN</v>
          </cell>
          <cell r="J2206" t="str">
            <v/>
          </cell>
          <cell r="M2206" t="str">
            <v>Thôn Đông, Xã Tầm Xá, Huyện Đông Anh, HN</v>
          </cell>
          <cell r="N2206">
            <v>60</v>
          </cell>
          <cell r="O2206" t="b">
            <v>0</v>
          </cell>
          <cell r="P2206" t="str">
            <v>C6 HÀ NỘI</v>
          </cell>
          <cell r="Q2206" t="str">
            <v>Miền Bắc</v>
          </cell>
          <cell r="R2206" t="str">
            <v>WIN</v>
          </cell>
        </row>
        <row r="2207">
          <cell r="A2207" t="str">
            <v>WIN-HNI-MDC-5945</v>
          </cell>
          <cell r="B2207" t="str">
            <v>CN HÀ NỘI - wincommerce</v>
          </cell>
          <cell r="C2207" t="str">
            <v/>
          </cell>
          <cell r="D2207" t="str">
            <v>Thành phố Hà Nội</v>
          </cell>
          <cell r="E2207" t="str">
            <v>Huyện Mỹ Đức</v>
          </cell>
          <cell r="G2207" t="str">
            <v>HN008</v>
          </cell>
          <cell r="H2207" t="str">
            <v>Nguyễn Minh Sơn</v>
          </cell>
          <cell r="I2207" t="str">
            <v>MIENBAC;WIN</v>
          </cell>
          <cell r="J2207" t="str">
            <v/>
          </cell>
          <cell r="M2207" t="str">
            <v>Xóm 1A, Thôn Hoành, xã Đồng Tâm, huyện Mỹ Đức, HN</v>
          </cell>
          <cell r="N2207">
            <v>60</v>
          </cell>
          <cell r="O2207" t="b">
            <v>0</v>
          </cell>
          <cell r="P2207" t="str">
            <v>C6 HÀ NỘI</v>
          </cell>
          <cell r="Q2207" t="str">
            <v>Miền Bắc</v>
          </cell>
          <cell r="R2207" t="str">
            <v>WIN</v>
          </cell>
        </row>
        <row r="2208">
          <cell r="A2208" t="str">
            <v>WIN-HNI-DDA-5950</v>
          </cell>
          <cell r="B2208" t="str">
            <v>CN HÀ NỘI - CÔNG TY CỔ PHẦN DỊCH VỤ THƯƠNG MẠI TỔNG HỢP WINCOMMERCE</v>
          </cell>
          <cell r="C2208" t="str">
            <v/>
          </cell>
          <cell r="D2208" t="str">
            <v>Thành phố Hà Nội</v>
          </cell>
          <cell r="E2208" t="str">
            <v>Quận Đống Đa</v>
          </cell>
          <cell r="G2208" t="str">
            <v>HN003</v>
          </cell>
          <cell r="H2208" t="str">
            <v>Nguyễn Văn Thạch</v>
          </cell>
          <cell r="I2208" t="str">
            <v>MIENBAC;WIN</v>
          </cell>
          <cell r="J2208" t="str">
            <v/>
          </cell>
          <cell r="M2208" t="str">
            <v>Số 41 ngõ 203 Tôn Đức Thắng, Phường Hàng Bột, quận Đống Đa, HN</v>
          </cell>
          <cell r="N2208">
            <v>60</v>
          </cell>
          <cell r="O2208" t="b">
            <v>0</v>
          </cell>
          <cell r="P2208" t="str">
            <v>C6 HÀ NỘI</v>
          </cell>
          <cell r="Q2208" t="str">
            <v>Miền Bắc</v>
          </cell>
          <cell r="R2208" t="str">
            <v>WIN</v>
          </cell>
        </row>
        <row r="2209">
          <cell r="A2209" t="str">
            <v>WIN-HNI-BVI-5952</v>
          </cell>
          <cell r="B2209" t="str">
            <v>CN HÀ NỘI - wincommerce</v>
          </cell>
          <cell r="C2209" t="str">
            <v/>
          </cell>
          <cell r="D2209" t="str">
            <v>Thành phố Hà Nội</v>
          </cell>
          <cell r="E2209" t="str">
            <v>Huyện Ba Vì</v>
          </cell>
          <cell r="G2209" t="str">
            <v>HN004</v>
          </cell>
          <cell r="H2209" t="str">
            <v>Hoàng Thanh Huy</v>
          </cell>
          <cell r="I2209" t="str">
            <v>MIENBAC;WIN</v>
          </cell>
          <cell r="J2209" t="str">
            <v/>
          </cell>
          <cell r="M2209" t="str">
            <v>Thôn Nhông Nương Tụ, Xã Phú Sơn, Huyện Ba Vì, HN</v>
          </cell>
          <cell r="N2209">
            <v>60</v>
          </cell>
          <cell r="O2209" t="b">
            <v>0</v>
          </cell>
          <cell r="P2209" t="str">
            <v>C6 HÀ NỘI</v>
          </cell>
          <cell r="Q2209" t="str">
            <v>Miền Bắc</v>
          </cell>
          <cell r="R2209" t="str">
            <v>WIN</v>
          </cell>
        </row>
        <row r="2210">
          <cell r="A2210" t="str">
            <v>WIN-HNI-TXN-5959</v>
          </cell>
          <cell r="B2210" t="str">
            <v>CN HÀ NỘI - CÔNG TY CỔ PHẦN DỊCH VỤ THƯƠNG MẠI TỔNG HỢP WINCOMMERCE</v>
          </cell>
          <cell r="C2210" t="str">
            <v/>
          </cell>
          <cell r="D2210" t="str">
            <v>Thành phố Hà Nội</v>
          </cell>
          <cell r="E2210" t="str">
            <v>Quận Thanh Xuân</v>
          </cell>
          <cell r="G2210" t="str">
            <v>HN008</v>
          </cell>
          <cell r="H2210" t="str">
            <v>Nguyễn Minh Sơn</v>
          </cell>
          <cell r="I2210" t="str">
            <v>MIENBAC;WIN</v>
          </cell>
          <cell r="J2210" t="str">
            <v/>
          </cell>
          <cell r="M2210" t="str">
            <v>69 Phố Hạ Đình, Phường Thanh Xuân Trung, Quận Thanh Xuân, HN</v>
          </cell>
          <cell r="N2210">
            <v>60</v>
          </cell>
          <cell r="O2210" t="b">
            <v>0</v>
          </cell>
          <cell r="P2210" t="str">
            <v>C6 HÀ NỘI</v>
          </cell>
          <cell r="Q2210" t="str">
            <v>Miền Bắc</v>
          </cell>
          <cell r="R2210" t="str">
            <v>WIN</v>
          </cell>
        </row>
        <row r="2211">
          <cell r="A2211" t="str">
            <v>WIN-HNI-BTL-5968</v>
          </cell>
          <cell r="B2211" t="str">
            <v>CN HÀ NỘI - CÔNG TY CỔ PHẦN DỊCH VỤ THƯƠNG MẠI TỔNG HỢP WINCOMMERCE</v>
          </cell>
          <cell r="C2211" t="str">
            <v/>
          </cell>
          <cell r="D2211" t="str">
            <v>Thành phố Hà Nội</v>
          </cell>
          <cell r="E2211" t="str">
            <v>Quận Bắc Từ Liêm</v>
          </cell>
          <cell r="G2211" t="str">
            <v>HN004</v>
          </cell>
          <cell r="H2211" t="str">
            <v>Hoàng Thanh Huy</v>
          </cell>
          <cell r="I2211" t="str">
            <v>MIENBAC;WIN</v>
          </cell>
          <cell r="J2211" t="str">
            <v/>
          </cell>
          <cell r="M2211" t="str">
            <v>Số 44 Phúc Diễn, phường Phúc Diễn, quận Bắc Từ Liêm, HN</v>
          </cell>
          <cell r="N2211">
            <v>60</v>
          </cell>
          <cell r="O2211" t="b">
            <v>0</v>
          </cell>
          <cell r="P2211" t="str">
            <v>C6 HÀ NỘI</v>
          </cell>
          <cell r="Q2211" t="str">
            <v>Miền Bắc</v>
          </cell>
          <cell r="R2211" t="str">
            <v>WIN</v>
          </cell>
        </row>
        <row r="2212">
          <cell r="A2212" t="str">
            <v>WIN-HNI-SSN-5976</v>
          </cell>
          <cell r="B2212" t="str">
            <v>CN HÀ NỘI - CÔNG TY CỔ PHẦN DỊCH VỤ THƯƠNG MẠI TỔNG HỢP WINCOMMERCE</v>
          </cell>
          <cell r="C2212" t="str">
            <v/>
          </cell>
          <cell r="D2212" t="str">
            <v>Thành phố Hà Nội</v>
          </cell>
          <cell r="E2212" t="str">
            <v>Huyện Sóc Sơn</v>
          </cell>
          <cell r="G2212" t="str">
            <v>HN003</v>
          </cell>
          <cell r="H2212" t="str">
            <v>Nguyễn Văn Thạch</v>
          </cell>
          <cell r="I2212" t="str">
            <v>MIENBAC; WIN</v>
          </cell>
          <cell r="J2212" t="str">
            <v/>
          </cell>
          <cell r="M2212" t="str">
            <v>Thôn Thanh Trí, xã Minh Phú, huyện Sóc Sơn, HN</v>
          </cell>
          <cell r="N2212">
            <v>60</v>
          </cell>
          <cell r="O2212" t="b">
            <v>0</v>
          </cell>
          <cell r="P2212" t="str">
            <v>C6 HÀ NỘI</v>
          </cell>
          <cell r="Q2212" t="str">
            <v>Miền Bắc</v>
          </cell>
          <cell r="R2212" t="str">
            <v>WIN</v>
          </cell>
        </row>
        <row r="2213">
          <cell r="A2213" t="str">
            <v>WIN-HNI-DDA-5987</v>
          </cell>
          <cell r="B2213" t="str">
            <v>CN HÀ NỘI - CÔNG TY CỔ PHẦN DỊCH VỤ THƯƠNG MẠI TỔNG HỢP WINCOMMERCE</v>
          </cell>
          <cell r="C2213" t="str">
            <v/>
          </cell>
          <cell r="D2213" t="str">
            <v>Thành phố Hà Nội</v>
          </cell>
          <cell r="E2213" t="str">
            <v>Quận Đống Đa</v>
          </cell>
          <cell r="G2213" t="str">
            <v>HN003</v>
          </cell>
          <cell r="H2213" t="str">
            <v>Nguyễn Văn Thạch</v>
          </cell>
          <cell r="I2213" t="str">
            <v>MIENBAC;WIN</v>
          </cell>
          <cell r="J2213" t="str">
            <v/>
          </cell>
          <cell r="M2213" t="str">
            <v>102 Hoàng Ngọc Phách, Phường Láng Hạ, Quận Đống Đa, HN</v>
          </cell>
          <cell r="N2213">
            <v>60</v>
          </cell>
          <cell r="O2213" t="b">
            <v>0</v>
          </cell>
          <cell r="P2213" t="str">
            <v>C6 HÀ NỘI</v>
          </cell>
          <cell r="Q2213" t="str">
            <v>Miền Bắc</v>
          </cell>
          <cell r="R2213" t="str">
            <v>WIN</v>
          </cell>
        </row>
        <row r="2214">
          <cell r="A2214" t="str">
            <v>WIN-HNI-SSN-5993</v>
          </cell>
          <cell r="B2214" t="str">
            <v>CN HÀ NỘI - CÔNG TY CỔ PHẦN DỊCH VỤ THƯƠNG MẠI TỔNG HỢP WINCOMMERCE</v>
          </cell>
          <cell r="C2214" t="str">
            <v/>
          </cell>
          <cell r="D2214" t="str">
            <v>Thành phố Hà Nội</v>
          </cell>
          <cell r="E2214" t="str">
            <v>Huyện Sóc Sơn</v>
          </cell>
          <cell r="G2214" t="str">
            <v>HN003</v>
          </cell>
          <cell r="H2214" t="str">
            <v>Nguyễn Văn Thạch</v>
          </cell>
          <cell r="I2214" t="str">
            <v>MIENBAC; WIN</v>
          </cell>
          <cell r="J2214" t="str">
            <v/>
          </cell>
          <cell r="M2214" t="str">
            <v>Thôn Thống Nhất, xã trung giã, huyện Sóc sơn, hà nội</v>
          </cell>
          <cell r="N2214">
            <v>60</v>
          </cell>
          <cell r="O2214" t="b">
            <v>0</v>
          </cell>
          <cell r="P2214" t="str">
            <v>C6 HÀ NỘI</v>
          </cell>
          <cell r="Q2214" t="str">
            <v>Miền Bắc</v>
          </cell>
          <cell r="R2214" t="str">
            <v>WIN</v>
          </cell>
        </row>
        <row r="2215">
          <cell r="A2215" t="str">
            <v>WIN-HNI-BTL-6014</v>
          </cell>
          <cell r="B2215" t="str">
            <v>CN HÀ NỘI - wincommerce</v>
          </cell>
          <cell r="C2215" t="str">
            <v/>
          </cell>
          <cell r="D2215" t="str">
            <v>Thành phố Hà Nội</v>
          </cell>
          <cell r="E2215" t="str">
            <v>Quận Bắc Từ Liêm</v>
          </cell>
          <cell r="G2215" t="str">
            <v>HN004</v>
          </cell>
          <cell r="H2215" t="str">
            <v>Hoàng Thanh Huy</v>
          </cell>
          <cell r="I2215" t="str">
            <v>MIENBAC;WIN</v>
          </cell>
          <cell r="J2215" t="str">
            <v/>
          </cell>
          <cell r="M2215" t="str">
            <v>Số nhà 34 Phố Mạc Xá, phường Liên Mạc, quận Bắc Từ Liêm, HN</v>
          </cell>
          <cell r="N2215">
            <v>60</v>
          </cell>
          <cell r="O2215" t="b">
            <v>0</v>
          </cell>
          <cell r="P2215" t="str">
            <v>C6 HÀ NỘI</v>
          </cell>
          <cell r="Q2215" t="str">
            <v>Miền Bắc</v>
          </cell>
          <cell r="R2215" t="str">
            <v>WIN</v>
          </cell>
        </row>
        <row r="2216">
          <cell r="A2216" t="str">
            <v>WIN-HNI-SSN-6016</v>
          </cell>
          <cell r="B2216" t="str">
            <v>CN HÀ NỘI - CÔNG TY CỔ PHẦN DỊCH VỤ THƯƠNG MẠI TỔNG HỢP WINCOMMERCE</v>
          </cell>
          <cell r="C2216" t="str">
            <v/>
          </cell>
          <cell r="D2216" t="str">
            <v>Thành phố Hà Nội</v>
          </cell>
          <cell r="E2216" t="str">
            <v>Huyện Sóc Sơn</v>
          </cell>
          <cell r="G2216" t="str">
            <v>HN003</v>
          </cell>
          <cell r="H2216" t="str">
            <v>Nguyễn Văn Thạch</v>
          </cell>
          <cell r="I2216" t="str">
            <v>MIENBAC; WIN</v>
          </cell>
          <cell r="J2216" t="str">
            <v/>
          </cell>
          <cell r="M2216" t="str">
            <v>Thôn Đan Tảo, xã Tân Minh, huyện Sóc Sơn, HN</v>
          </cell>
          <cell r="N2216">
            <v>60</v>
          </cell>
          <cell r="O2216" t="b">
            <v>0</v>
          </cell>
          <cell r="P2216" t="str">
            <v>C6 HÀ NỘI</v>
          </cell>
          <cell r="Q2216" t="str">
            <v>Miền Bắc</v>
          </cell>
          <cell r="R2216" t="str">
            <v>WIN</v>
          </cell>
        </row>
        <row r="2217">
          <cell r="A2217" t="str">
            <v>WIN-HNI-HDG-6017</v>
          </cell>
          <cell r="B2217" t="str">
            <v>CN HÀ NỘI - CÔNG TY CỔ PHẦN DỊCH VỤ THƯƠNG MẠI TỔNG HỢP WINCOMMERCE</v>
          </cell>
          <cell r="C2217" t="str">
            <v/>
          </cell>
          <cell r="D2217" t="str">
            <v>Thành phố Hà Nội</v>
          </cell>
          <cell r="E2217" t="str">
            <v>Quận Hà Đông</v>
          </cell>
          <cell r="G2217" t="str">
            <v>HN004</v>
          </cell>
          <cell r="H2217" t="str">
            <v>Hoàng Thanh Huy</v>
          </cell>
          <cell r="I2217" t="str">
            <v>MIENBAC;WIN</v>
          </cell>
          <cell r="J2217" t="str">
            <v/>
          </cell>
          <cell r="M2217" t="str">
            <v>M7-108 Mipec City View, đường Hoàng Công, Kiến Hưng, Hà Đông, HN</v>
          </cell>
          <cell r="N2217">
            <v>60</v>
          </cell>
          <cell r="O2217" t="b">
            <v>0</v>
          </cell>
          <cell r="P2217" t="str">
            <v>C6 HÀ NỘI</v>
          </cell>
          <cell r="Q2217" t="str">
            <v>Miền Bắc</v>
          </cell>
          <cell r="R2217" t="str">
            <v>WIN</v>
          </cell>
        </row>
        <row r="2218">
          <cell r="A2218" t="str">
            <v>WIN-HNI-CGY-6044</v>
          </cell>
          <cell r="B2218" t="str">
            <v>CN HÀ NỘI - CÔNG TY CỔ PHẦN DỊCH VỤ THƯƠNG MẠI TỔNG HỢP WINCOMMERCE</v>
          </cell>
          <cell r="C2218" t="str">
            <v/>
          </cell>
          <cell r="D2218" t="str">
            <v>Thành phố Hà Nội</v>
          </cell>
          <cell r="E2218" t="str">
            <v>Quận Cầu Giấy</v>
          </cell>
          <cell r="G2218" t="str">
            <v>HN004</v>
          </cell>
          <cell r="H2218" t="str">
            <v>Hoàng Thanh Huy</v>
          </cell>
          <cell r="I2218" t="str">
            <v>MIENBAC;WIN</v>
          </cell>
          <cell r="J2218" t="str">
            <v/>
          </cell>
          <cell r="M2218" t="str">
            <v>Số 27 phố Phùng Chí Kiên, phường Nghĩa Đô, quận Cầu Giấy, TP. Hà Nội Việt Nam</v>
          </cell>
          <cell r="N2218">
            <v>60</v>
          </cell>
          <cell r="O2218" t="b">
            <v>0</v>
          </cell>
          <cell r="P2218" t="str">
            <v>C6 HÀ NỘI</v>
          </cell>
          <cell r="Q2218" t="str">
            <v>Miền Bắc</v>
          </cell>
          <cell r="R2218" t="str">
            <v>WIN</v>
          </cell>
        </row>
        <row r="2219">
          <cell r="A2219" t="str">
            <v>WIN-HNI-BVI-6050</v>
          </cell>
          <cell r="B2219" t="str">
            <v>CN HÀ NỘI - wincommerce</v>
          </cell>
          <cell r="C2219" t="str">
            <v/>
          </cell>
          <cell r="D2219" t="str">
            <v>Thành phố Hà Nội</v>
          </cell>
          <cell r="E2219" t="str">
            <v>Huyện Ba Vì</v>
          </cell>
          <cell r="G2219" t="str">
            <v>HN004</v>
          </cell>
          <cell r="H2219" t="str">
            <v>Hoàng Thanh Huy</v>
          </cell>
          <cell r="I2219" t="str">
            <v>MIENBAC;WIN</v>
          </cell>
          <cell r="J2219" t="str">
            <v/>
          </cell>
          <cell r="M2219" t="str">
            <v>Số nhà 188 đường Quảng Oai, Thị trấn Tây Đằng, Huyện Ba Vì, HN</v>
          </cell>
          <cell r="N2219">
            <v>60</v>
          </cell>
          <cell r="O2219" t="b">
            <v>0</v>
          </cell>
          <cell r="P2219" t="str">
            <v>C6 HÀ NỘI</v>
          </cell>
          <cell r="Q2219" t="str">
            <v>Miền Bắc</v>
          </cell>
          <cell r="R2219" t="str">
            <v>WIN</v>
          </cell>
        </row>
        <row r="2220">
          <cell r="A2220" t="str">
            <v>WIN-HNI-DPG-6054</v>
          </cell>
          <cell r="B2220" t="str">
            <v>CN HÀ NỘI - wincommerce</v>
          </cell>
          <cell r="C2220" t="str">
            <v/>
          </cell>
          <cell r="D2220" t="str">
            <v>Thành phố Hà Nội</v>
          </cell>
          <cell r="E2220" t="str">
            <v>Huyện Đan Phượng</v>
          </cell>
          <cell r="G2220" t="str">
            <v>HN004</v>
          </cell>
          <cell r="H2220" t="str">
            <v>Hoàng Thanh Huy</v>
          </cell>
          <cell r="I2220" t="str">
            <v>MIENBAC;WIN</v>
          </cell>
          <cell r="J2220" t="str">
            <v/>
          </cell>
          <cell r="M2220" t="str">
            <v>Số 8, ngõ 62, phố Thụy Ứng, Thị trấn Phùng, Huyện Đan Phượng, HN</v>
          </cell>
          <cell r="N2220">
            <v>60</v>
          </cell>
          <cell r="O2220" t="b">
            <v>0</v>
          </cell>
          <cell r="P2220" t="str">
            <v>C6 HÀ NỘI</v>
          </cell>
          <cell r="Q2220" t="str">
            <v>Miền Bắc</v>
          </cell>
          <cell r="R2220" t="str">
            <v>WIN</v>
          </cell>
        </row>
        <row r="2221">
          <cell r="A2221" t="str">
            <v>WIN-HNI-TTT-6063</v>
          </cell>
          <cell r="B2221" t="str">
            <v>CN HÀ NỘI - CÔNG TY CỔ PHẦN DỊCH VỤ THƯƠNG MẠI TỔNG HỢP WINCOMMERCE</v>
          </cell>
          <cell r="C2221" t="str">
            <v/>
          </cell>
          <cell r="D2221" t="str">
            <v>Thành phố Hà Nội</v>
          </cell>
          <cell r="E2221" t="str">
            <v>Huyện Thạch Thất</v>
          </cell>
          <cell r="G2221" t="str">
            <v>HN008</v>
          </cell>
          <cell r="H2221" t="str">
            <v>Nguyễn Minh Sơn</v>
          </cell>
          <cell r="I2221" t="str">
            <v>MIENBAC;WIN</v>
          </cell>
          <cell r="J2221" t="str">
            <v/>
          </cell>
          <cell r="M2221" t="str">
            <v>Số 51, Kim Quan, TL84, huyện Thạch Thất, HN</v>
          </cell>
          <cell r="N2221">
            <v>60</v>
          </cell>
          <cell r="O2221" t="b">
            <v>0</v>
          </cell>
          <cell r="P2221" t="str">
            <v>C6 HÀ NỘI</v>
          </cell>
          <cell r="Q2221" t="str">
            <v>Miền Bắc</v>
          </cell>
          <cell r="R2221" t="str">
            <v>WIN</v>
          </cell>
        </row>
        <row r="2222">
          <cell r="A2222" t="str">
            <v>WIN-HNI-BVI-6072</v>
          </cell>
          <cell r="B2222" t="str">
            <v>CN HÀ NỘI - wincommerce</v>
          </cell>
          <cell r="C2222" t="str">
            <v/>
          </cell>
          <cell r="D2222" t="str">
            <v>Thành phố Hà Nội</v>
          </cell>
          <cell r="E2222" t="str">
            <v>Huyện Ba Vì</v>
          </cell>
          <cell r="G2222" t="str">
            <v>HN004</v>
          </cell>
          <cell r="H2222" t="str">
            <v>Hoàng Thanh Huy</v>
          </cell>
          <cell r="I2222" t="str">
            <v>MIENBAC;WIN</v>
          </cell>
          <cell r="J2222" t="str">
            <v/>
          </cell>
          <cell r="M2222" t="str">
            <v>Thôn Chợ Mơ, Xã Vạn Thắng, Huyện Ba Vì, HN</v>
          </cell>
          <cell r="N2222">
            <v>60</v>
          </cell>
          <cell r="O2222" t="b">
            <v>0</v>
          </cell>
          <cell r="P2222" t="str">
            <v>C6 HÀ NỘI</v>
          </cell>
          <cell r="Q2222" t="str">
            <v>Miền Bắc</v>
          </cell>
          <cell r="R2222" t="str">
            <v>WIN</v>
          </cell>
        </row>
        <row r="2223">
          <cell r="A2223" t="str">
            <v>WIN-HNI-LBN-6074</v>
          </cell>
          <cell r="B2223" t="str">
            <v>CN HÀ NỘI - CÔNG TY CỔ PHẦN DỊCH VỤ THƯƠNG MẠI TỔNG HỢP WINCOMMERCE</v>
          </cell>
          <cell r="C2223" t="str">
            <v/>
          </cell>
          <cell r="D2223" t="str">
            <v>Thành phố Hà Nội</v>
          </cell>
          <cell r="E2223" t="str">
            <v>Quận Long Biên</v>
          </cell>
          <cell r="G2223" t="str">
            <v>HN003</v>
          </cell>
          <cell r="H2223" t="str">
            <v>Nguyễn Văn Thạch</v>
          </cell>
          <cell r="I2223" t="str">
            <v>MIENBAC;WIN</v>
          </cell>
          <cell r="J2223" t="str">
            <v/>
          </cell>
          <cell r="M2223" t="str">
            <v>41 Long Biên 1, Phường Ngọc Lâm, Quận Long Biên, HN</v>
          </cell>
          <cell r="N2223">
            <v>60</v>
          </cell>
          <cell r="O2223" t="b">
            <v>0</v>
          </cell>
          <cell r="P2223" t="str">
            <v>C6 HÀ NỘI</v>
          </cell>
          <cell r="Q2223" t="str">
            <v>Miền Bắc</v>
          </cell>
          <cell r="R2223" t="str">
            <v>WIN</v>
          </cell>
        </row>
        <row r="2224">
          <cell r="A2224" t="str">
            <v>WIN-HNI-HDC-6075</v>
          </cell>
          <cell r="B2224" t="str">
            <v>CN HÀ NỘI - wincommerce</v>
          </cell>
          <cell r="C2224" t="str">
            <v/>
          </cell>
          <cell r="D2224" t="str">
            <v>Thành phố Hà Nội</v>
          </cell>
          <cell r="E2224" t="str">
            <v>Huyện Hoài Đức</v>
          </cell>
          <cell r="G2224" t="str">
            <v>HN004</v>
          </cell>
          <cell r="H2224" t="str">
            <v>Hoàng Thanh Huy</v>
          </cell>
          <cell r="I2224" t="str">
            <v>MIENBAC;WIN</v>
          </cell>
          <cell r="J2224" t="str">
            <v/>
          </cell>
          <cell r="M2224" t="str">
            <v>Số 74 Thôn Yên Vĩnh, Xã Kim Chung, Huyện Hoài Đức, HN</v>
          </cell>
          <cell r="N2224">
            <v>60</v>
          </cell>
          <cell r="O2224" t="b">
            <v>0</v>
          </cell>
          <cell r="P2224" t="str">
            <v>C6 HÀ NỘI</v>
          </cell>
          <cell r="Q2224" t="str">
            <v>Miền Bắc</v>
          </cell>
          <cell r="R2224" t="str">
            <v>WIN</v>
          </cell>
        </row>
        <row r="2225">
          <cell r="A2225" t="str">
            <v>WIN-HNI-BVI-6076</v>
          </cell>
          <cell r="B2225" t="str">
            <v>CN HÀ NỘI - wincommerce</v>
          </cell>
          <cell r="C2225" t="str">
            <v/>
          </cell>
          <cell r="D2225" t="str">
            <v>Thành phố Hà Nội</v>
          </cell>
          <cell r="E2225" t="str">
            <v>Huyện Ba Vì</v>
          </cell>
          <cell r="G2225" t="str">
            <v>HN004</v>
          </cell>
          <cell r="H2225" t="str">
            <v>Hoàng Thanh Huy</v>
          </cell>
          <cell r="I2225" t="str">
            <v>MIENBAC;WIN</v>
          </cell>
          <cell r="J2225" t="str">
            <v/>
          </cell>
          <cell r="M2225" t="str">
            <v>Thôn Liên Minh, Xã Thụy An, Huyện Ba Vì, HN</v>
          </cell>
          <cell r="N2225">
            <v>60</v>
          </cell>
          <cell r="O2225" t="b">
            <v>0</v>
          </cell>
          <cell r="P2225" t="str">
            <v>C6 HÀ NỘI</v>
          </cell>
          <cell r="Q2225" t="str">
            <v>Miền Bắc</v>
          </cell>
          <cell r="R2225" t="str">
            <v>WIN</v>
          </cell>
        </row>
        <row r="2226">
          <cell r="A2226" t="str">
            <v>WIN-HNI-HDG-6081</v>
          </cell>
          <cell r="B2226" t="str">
            <v>CN HÀ NỘI - CÔNG TY CỔ PHẦN DỊCH VỤ THƯƠNG MẠI TỔNG HỢP WINCOMMERCE</v>
          </cell>
          <cell r="C2226" t="str">
            <v/>
          </cell>
          <cell r="D2226" t="str">
            <v>Thành phố Hà Nội</v>
          </cell>
          <cell r="E2226" t="str">
            <v>Quận Hà Đông</v>
          </cell>
          <cell r="G2226" t="str">
            <v>HN004</v>
          </cell>
          <cell r="H2226" t="str">
            <v>Hoàng Thanh Huy</v>
          </cell>
          <cell r="I2226" t="str">
            <v>MIENBAC;WIN</v>
          </cell>
          <cell r="J2226" t="str">
            <v/>
          </cell>
          <cell r="M2226" t="str">
            <v>Số 138, tổ 8 Phường Phú Lãm, Quận Hà Đông, HN</v>
          </cell>
          <cell r="N2226">
            <v>60</v>
          </cell>
          <cell r="O2226" t="b">
            <v>0</v>
          </cell>
          <cell r="P2226" t="str">
            <v>C6 HÀ NỘI</v>
          </cell>
          <cell r="Q2226" t="str">
            <v>Miền Bắc</v>
          </cell>
          <cell r="R2226" t="str">
            <v>WIN</v>
          </cell>
        </row>
        <row r="2227">
          <cell r="A2227" t="str">
            <v>WIN-HNI-HBT-6091</v>
          </cell>
          <cell r="B2227" t="str">
            <v>CN HÀ NỘI - CÔNG TY CỔ PHẦN DỊCH VỤ THƯƠNG MẠI TỔNG HỢP WINCOMMERCE</v>
          </cell>
          <cell r="C2227" t="str">
            <v/>
          </cell>
          <cell r="D2227" t="str">
            <v>Thành phố Hà Nội</v>
          </cell>
          <cell r="E2227" t="str">
            <v>Quận Hai Bà Trưng</v>
          </cell>
          <cell r="G2227" t="str">
            <v>HN003</v>
          </cell>
          <cell r="H2227" t="str">
            <v>Nguyễn Văn Thạch</v>
          </cell>
          <cell r="I2227" t="str">
            <v>MIENBAC;WIN</v>
          </cell>
          <cell r="J2227" t="str">
            <v/>
          </cell>
          <cell r="M2227" t="str">
            <v>102E Lê Thanh Nghị, Phường Bách Khoa, Quận Hai Bà Trưng, HN</v>
          </cell>
          <cell r="N2227">
            <v>60</v>
          </cell>
          <cell r="O2227" t="b">
            <v>0</v>
          </cell>
          <cell r="P2227" t="str">
            <v>C6 HÀ NỘI</v>
          </cell>
          <cell r="Q2227" t="str">
            <v>Miền Bắc</v>
          </cell>
          <cell r="R2227" t="str">
            <v>WIN</v>
          </cell>
        </row>
        <row r="2228">
          <cell r="A2228" t="str">
            <v>WIN-HNI-DAH-6094</v>
          </cell>
          <cell r="B2228" t="str">
            <v>CN HÀ NỘI - CÔNG TY CỔ PHẦN DỊCH VỤ THƯƠNG MẠI TỔNG HỢP WINCOMMERCE</v>
          </cell>
          <cell r="C2228" t="str">
            <v/>
          </cell>
          <cell r="D2228" t="str">
            <v>Thành phố Hà Nội</v>
          </cell>
          <cell r="E2228" t="str">
            <v>Huyện Đông Anh</v>
          </cell>
          <cell r="G2228" t="str">
            <v>HN003</v>
          </cell>
          <cell r="H2228" t="str">
            <v>Nguyễn Văn Thạch</v>
          </cell>
          <cell r="I2228" t="str">
            <v>MIENBAC;WIN</v>
          </cell>
          <cell r="J2228" t="str">
            <v/>
          </cell>
          <cell r="M2228" t="str">
            <v>Thôn Đại Đồng, Xã Đại Mạch, Huyện Đông Anh, HN</v>
          </cell>
          <cell r="N2228">
            <v>60</v>
          </cell>
          <cell r="O2228" t="b">
            <v>0</v>
          </cell>
          <cell r="P2228" t="str">
            <v>C6 HÀ NỘI</v>
          </cell>
          <cell r="Q2228" t="str">
            <v>Miền Bắc</v>
          </cell>
          <cell r="R2228" t="str">
            <v>WIN</v>
          </cell>
        </row>
        <row r="2229">
          <cell r="A2229" t="str">
            <v>WIN-HNI-NTL-6095</v>
          </cell>
          <cell r="B2229" t="str">
            <v>CN HÀ NỘI - CÔNG TY CỔ PHẦN DỊCH VỤ THƯƠNG MẠI TỔNG HỢP WINCOMMERCE</v>
          </cell>
          <cell r="C2229" t="str">
            <v/>
          </cell>
          <cell r="D2229" t="str">
            <v>Thành phố Hà Nội</v>
          </cell>
          <cell r="E2229" t="str">
            <v>Quận Nam Từ Liêm</v>
          </cell>
          <cell r="G2229" t="str">
            <v>HN004</v>
          </cell>
          <cell r="H2229" t="str">
            <v>Hoàng Thanh Huy</v>
          </cell>
          <cell r="I2229" t="str">
            <v>MIENBAC;WIN</v>
          </cell>
          <cell r="J2229" t="str">
            <v/>
          </cell>
          <cell r="M2229" t="str">
            <v>01SH02-02SH02, Tòa S3.03 – DA KĐT mới Tây Mỗ, Đại Mỗ - Vinhomes Park,  P.Tây Mỗ, Q.Nam Từ Liêm, HN</v>
          </cell>
          <cell r="N2229">
            <v>60</v>
          </cell>
          <cell r="O2229" t="b">
            <v>0</v>
          </cell>
          <cell r="P2229" t="str">
            <v>C6 HÀ NỘI</v>
          </cell>
          <cell r="Q2229" t="str">
            <v>Miền Bắc</v>
          </cell>
          <cell r="R2229" t="str">
            <v>WIN</v>
          </cell>
        </row>
        <row r="2230">
          <cell r="A2230" t="str">
            <v>WIN-HNI-NTL-6101</v>
          </cell>
          <cell r="B2230" t="str">
            <v>CN HÀ NỘI - CÔNG TY CỔ PHẦN DỊCH VỤ THƯƠNG MẠI TỔNG HỢP WINCOMMERCE</v>
          </cell>
          <cell r="C2230" t="str">
            <v/>
          </cell>
          <cell r="D2230" t="str">
            <v>Thành phố Hà Nội</v>
          </cell>
          <cell r="E2230" t="str">
            <v>Quận Nam Từ Liêm</v>
          </cell>
          <cell r="G2230" t="str">
            <v>HN004</v>
          </cell>
          <cell r="H2230" t="str">
            <v>Hoàng Thanh Huy</v>
          </cell>
          <cell r="I2230" t="str">
            <v>MIENBAC;WIN</v>
          </cell>
          <cell r="J2230" t="str">
            <v/>
          </cell>
          <cell r="M2230" t="str">
            <v>Số 8 ngõ 63 Lê Đức Thọ, Phường Mỹ Đình 2, Quận Nam Từ Liêm, HN</v>
          </cell>
          <cell r="N2230">
            <v>60</v>
          </cell>
          <cell r="O2230" t="b">
            <v>0</v>
          </cell>
          <cell r="P2230" t="str">
            <v>C6 HÀ NỘI</v>
          </cell>
          <cell r="Q2230" t="str">
            <v>Miền Bắc</v>
          </cell>
          <cell r="R2230" t="str">
            <v>WIN</v>
          </cell>
        </row>
        <row r="2231">
          <cell r="A2231" t="str">
            <v>WIN-HNI-QOI-6108</v>
          </cell>
          <cell r="B2231" t="str">
            <v>CN HÀ NỘI - wincommerce</v>
          </cell>
          <cell r="C2231" t="str">
            <v/>
          </cell>
          <cell r="D2231" t="str">
            <v>Thành phố Hà Nội</v>
          </cell>
          <cell r="E2231" t="str">
            <v>Huyện Quốc Oai</v>
          </cell>
          <cell r="G2231" t="str">
            <v>HN004</v>
          </cell>
          <cell r="H2231" t="str">
            <v>Hoàng Thanh Huy</v>
          </cell>
          <cell r="I2231" t="str">
            <v>MIENBAC;WIN</v>
          </cell>
          <cell r="J2231" t="str">
            <v/>
          </cell>
          <cell r="M2231" t="str">
            <v>Xóm Đông, Thôn Phú Mỹ, Xã Ngọc Mỹ, H.Quốc Oai, HN</v>
          </cell>
          <cell r="N2231">
            <v>60</v>
          </cell>
          <cell r="O2231" t="b">
            <v>0</v>
          </cell>
          <cell r="P2231" t="str">
            <v>C6 HÀ NỘI</v>
          </cell>
          <cell r="Q2231" t="str">
            <v>Miền Bắc</v>
          </cell>
          <cell r="R2231" t="str">
            <v>WIN</v>
          </cell>
        </row>
        <row r="2232">
          <cell r="A2232" t="str">
            <v>WIN-HNI-NTL-6116</v>
          </cell>
          <cell r="B2232" t="str">
            <v>CN HÀ NỘI - CÔNG TY CỔ PHẦN DỊCH VỤ THƯƠNG MẠI TỔNG HỢP WINCOMMERCE</v>
          </cell>
          <cell r="C2232" t="str">
            <v/>
          </cell>
          <cell r="D2232" t="str">
            <v>Thành phố Hà Nội</v>
          </cell>
          <cell r="E2232" t="str">
            <v>Quận Nam Từ Liêm</v>
          </cell>
          <cell r="G2232" t="str">
            <v>HN004</v>
          </cell>
          <cell r="H2232" t="str">
            <v>Hoàng Thanh Huy</v>
          </cell>
          <cell r="I2232" t="str">
            <v>MIENBAC;WIN</v>
          </cell>
          <cell r="J2232" t="str">
            <v/>
          </cell>
          <cell r="M2232" t="str">
            <v>01 SH02 - 02 SH02, Tòa S1.06 (Z34M.1) - Vinhomes Park, P.Tây Mỗ, Q.Nam Từ Liêm, HN</v>
          </cell>
          <cell r="N2232">
            <v>60</v>
          </cell>
          <cell r="O2232" t="b">
            <v>0</v>
          </cell>
          <cell r="P2232" t="str">
            <v>C6 HÀ NỘI</v>
          </cell>
          <cell r="Q2232" t="str">
            <v>Miền Bắc</v>
          </cell>
          <cell r="R2232" t="str">
            <v>WIN</v>
          </cell>
        </row>
        <row r="2233">
          <cell r="A2233" t="str">
            <v>WIN-HNI-HDG-6119</v>
          </cell>
          <cell r="B2233" t="str">
            <v>CN HÀ NỘI - CÔNG TY CỔ PHẦN DỊCH VỤ THƯƠNG MẠI TỔNG HỢP WINCOMMERCE</v>
          </cell>
          <cell r="C2233" t="str">
            <v/>
          </cell>
          <cell r="D2233" t="str">
            <v>Thành phố Hà Nội</v>
          </cell>
          <cell r="E2233" t="str">
            <v>Quận Hà Đông</v>
          </cell>
          <cell r="G2233" t="str">
            <v>HN004</v>
          </cell>
          <cell r="H2233" t="str">
            <v>Hoàng Thanh Huy</v>
          </cell>
          <cell r="I2233" t="str">
            <v>MIENBAC;WIN</v>
          </cell>
          <cell r="J2233" t="str">
            <v/>
          </cell>
          <cell r="M2233" t="str">
            <v>D04-L16 khu A khu ĐTM Dương Nội, P. Dương Nội, Q. Hà Đông, HN</v>
          </cell>
          <cell r="N2233">
            <v>60</v>
          </cell>
          <cell r="O2233" t="b">
            <v>0</v>
          </cell>
          <cell r="P2233" t="str">
            <v>C6 HÀ NỘI</v>
          </cell>
          <cell r="Q2233" t="str">
            <v>Miền Bắc</v>
          </cell>
          <cell r="R2233" t="str">
            <v>WIN</v>
          </cell>
        </row>
        <row r="2234">
          <cell r="A2234" t="str">
            <v>WIN-HNI-DAH-6128</v>
          </cell>
          <cell r="B2234" t="str">
            <v>CN HÀ NỘI - CÔNG TY CỔ PHẦN DỊCH VỤ THƯƠNG MẠI TỔNG HỢP WINCOMMERCE</v>
          </cell>
          <cell r="C2234" t="str">
            <v/>
          </cell>
          <cell r="D2234" t="str">
            <v>Thành phố Hà Nội</v>
          </cell>
          <cell r="E2234" t="str">
            <v>Huyện Đông Anh</v>
          </cell>
          <cell r="G2234" t="str">
            <v>HN003</v>
          </cell>
          <cell r="H2234" t="str">
            <v>Nguyễn Văn Thạch</v>
          </cell>
          <cell r="I2234" t="str">
            <v>MIENBAC;WIN</v>
          </cell>
          <cell r="J2234" t="str">
            <v/>
          </cell>
          <cell r="M2234" t="str">
            <v>Thôn Mạch Lũng, Xã Đại Mạch, Huyện Đông Anh, HN</v>
          </cell>
          <cell r="N2234">
            <v>60</v>
          </cell>
          <cell r="O2234" t="b">
            <v>0</v>
          </cell>
          <cell r="P2234" t="str">
            <v>C6 HÀ NỘI</v>
          </cell>
          <cell r="Q2234" t="str">
            <v>Miền Bắc</v>
          </cell>
          <cell r="R2234" t="str">
            <v>WIN</v>
          </cell>
        </row>
        <row r="2235">
          <cell r="A2235" t="str">
            <v>WIN-HNI-CMY-6131</v>
          </cell>
          <cell r="B2235" t="str">
            <v>CN HÀ NỘI - CÔNG TY CỔ PHẦN DỊCH VỤ THƯƠNG MẠI TỔNG HỢP WINCOMMERCE</v>
          </cell>
          <cell r="C2235" t="str">
            <v/>
          </cell>
          <cell r="D2235" t="str">
            <v>Thành phố Hà Nội</v>
          </cell>
          <cell r="E2235" t="str">
            <v>Huyện Chương Mỹ</v>
          </cell>
          <cell r="G2235" t="str">
            <v>HN008</v>
          </cell>
          <cell r="H2235" t="str">
            <v>Nguyễn Minh Sơn</v>
          </cell>
          <cell r="I2235" t="str">
            <v>MIENBAC;WIN</v>
          </cell>
          <cell r="J2235" t="str">
            <v/>
          </cell>
          <cell r="M2235" t="str">
            <v>Thôn Phượng Đồng, xã Phụng Châu, huyện Chương Mỹ, HN</v>
          </cell>
          <cell r="N2235">
            <v>60</v>
          </cell>
          <cell r="O2235" t="b">
            <v>0</v>
          </cell>
          <cell r="P2235" t="str">
            <v>C6 HÀ NỘI</v>
          </cell>
          <cell r="Q2235" t="str">
            <v>Miền Bắc</v>
          </cell>
          <cell r="R2235" t="str">
            <v>WIN</v>
          </cell>
        </row>
        <row r="2236">
          <cell r="A2236" t="str">
            <v>WIN-HNI-NTL-6136</v>
          </cell>
          <cell r="B2236" t="str">
            <v>CN HÀ NỘI - CÔNG TY CỔ PHẦN DỊCH VỤ THƯƠNG MẠI TỔNG HỢP WINCOMMERCE</v>
          </cell>
          <cell r="C2236" t="str">
            <v/>
          </cell>
          <cell r="D2236" t="str">
            <v>Thành phố Hà Nội</v>
          </cell>
          <cell r="E2236" t="str">
            <v>Quận Nam Từ Liêm</v>
          </cell>
          <cell r="G2236" t="str">
            <v>HN004</v>
          </cell>
          <cell r="H2236" t="str">
            <v>Hoàng Thanh Huy</v>
          </cell>
          <cell r="I2236" t="str">
            <v>MIENBAC;WIN</v>
          </cell>
          <cell r="J2236" t="str">
            <v/>
          </cell>
          <cell r="M2236" t="str">
            <v>157 Đường Đình Thôn, Phường Mỹ Đình 1, Quận Nam Từ Liêm, HN</v>
          </cell>
          <cell r="N2236">
            <v>60</v>
          </cell>
          <cell r="O2236" t="b">
            <v>0</v>
          </cell>
          <cell r="P2236" t="str">
            <v>C6 HÀ NỘI</v>
          </cell>
          <cell r="Q2236" t="str">
            <v>Miền Bắc</v>
          </cell>
          <cell r="R2236" t="str">
            <v>WIN</v>
          </cell>
        </row>
        <row r="2237">
          <cell r="A2237" t="str">
            <v>WIN-HNI-HDG-6142</v>
          </cell>
          <cell r="B2237" t="str">
            <v>CN HÀ NỘI - wincommerce</v>
          </cell>
          <cell r="C2237" t="str">
            <v/>
          </cell>
          <cell r="D2237" t="str">
            <v>Thành phố Hà Nội</v>
          </cell>
          <cell r="E2237" t="str">
            <v>Quận Hà Đông</v>
          </cell>
          <cell r="G2237" t="str">
            <v>HN008</v>
          </cell>
          <cell r="H2237" t="str">
            <v>Nguyễn Minh Sơn</v>
          </cell>
          <cell r="I2237" t="str">
            <v>MIENBAC;WIN</v>
          </cell>
          <cell r="J2237" t="str">
            <v/>
          </cell>
          <cell r="M2237" t="str">
            <v>12 Cổ Bản, Nhân Sơn, Đồng Mai, Hà Đông</v>
          </cell>
          <cell r="N2237">
            <v>60</v>
          </cell>
          <cell r="O2237" t="b">
            <v>0</v>
          </cell>
          <cell r="P2237" t="str">
            <v>C6 HÀ NỘI</v>
          </cell>
          <cell r="Q2237" t="str">
            <v>Miền Bắc</v>
          </cell>
          <cell r="R2237" t="str">
            <v>WIN</v>
          </cell>
        </row>
        <row r="2238">
          <cell r="A2238" t="str">
            <v>WIN-HNI-HDG-6147</v>
          </cell>
          <cell r="B2238" t="str">
            <v>CN HÀ NỘI - CÔNG TY CỔ PHẦN DỊCH VỤ THƯƠNG MẠI TỔNG HỢP WINCOMMERCE</v>
          </cell>
          <cell r="C2238" t="str">
            <v/>
          </cell>
          <cell r="D2238" t="str">
            <v>Thành phố Hà Nội</v>
          </cell>
          <cell r="E2238" t="str">
            <v>Quận Hà Đông</v>
          </cell>
          <cell r="G2238" t="str">
            <v>HN004</v>
          </cell>
          <cell r="H2238" t="str">
            <v>Hoàng Thanh Huy</v>
          </cell>
          <cell r="I2238" t="str">
            <v>MIENBAC;WIN</v>
          </cell>
          <cell r="J2238" t="str">
            <v/>
          </cell>
          <cell r="M2238" t="str">
            <v>19T1 Kiến Hưng, KĐT Kiến Hưng, Hà Đông</v>
          </cell>
          <cell r="N2238">
            <v>60</v>
          </cell>
          <cell r="O2238" t="b">
            <v>0</v>
          </cell>
          <cell r="P2238" t="str">
            <v>C6 HÀ NỘI</v>
          </cell>
          <cell r="Q2238" t="str">
            <v>Miền Bắc</v>
          </cell>
          <cell r="R2238" t="str">
            <v>WIN</v>
          </cell>
        </row>
        <row r="2239">
          <cell r="A2239" t="str">
            <v>WIN-HNI-HKM-6148</v>
          </cell>
          <cell r="B2239" t="str">
            <v>CN HÀ NỘI - CÔNG TY CỔ PHẦN DỊCH VỤ THƯƠNG MẠI TỔNG HỢP WINCOMMERCE</v>
          </cell>
          <cell r="C2239" t="str">
            <v/>
          </cell>
          <cell r="D2239" t="str">
            <v>Thành phố Hà Nội</v>
          </cell>
          <cell r="E2239" t="str">
            <v>Quận Hoàn Kiếm</v>
          </cell>
          <cell r="G2239" t="str">
            <v>HN003</v>
          </cell>
          <cell r="H2239" t="str">
            <v>Nguyễn Văn Thạch</v>
          </cell>
          <cell r="I2239" t="str">
            <v>MIENBAC;WIN</v>
          </cell>
          <cell r="J2239" t="str">
            <v/>
          </cell>
          <cell r="M2239" t="str">
            <v>Số 28A, phố Cửa Nam, P. Cửa Nam, Q. Hoàn Kiếm, Hà Nội</v>
          </cell>
          <cell r="N2239">
            <v>60</v>
          </cell>
          <cell r="O2239" t="b">
            <v>0</v>
          </cell>
          <cell r="P2239" t="str">
            <v>C6 HÀ NỘI</v>
          </cell>
          <cell r="Q2239" t="str">
            <v>Miền Bắc</v>
          </cell>
          <cell r="R2239" t="str">
            <v>WIN</v>
          </cell>
        </row>
        <row r="2240">
          <cell r="A2240" t="str">
            <v>WIN-HNI-TXN-6152</v>
          </cell>
          <cell r="B2240" t="str">
            <v>CN HÀ NỘI - CÔNG TY CỔ PHẦN DỊCH VỤ THƯƠNG MẠI TỔNG HỢP WINCOMMERCE</v>
          </cell>
          <cell r="C2240" t="str">
            <v/>
          </cell>
          <cell r="D2240" t="str">
            <v>Thành phố Hà Nội</v>
          </cell>
          <cell r="E2240" t="str">
            <v>Quận Thanh Xuân</v>
          </cell>
          <cell r="G2240" t="str">
            <v>HN008</v>
          </cell>
          <cell r="H2240" t="str">
            <v>Nguyễn Minh Sơn</v>
          </cell>
          <cell r="I2240" t="str">
            <v>MIENBAC;WIN</v>
          </cell>
          <cell r="J2240" t="str">
            <v/>
          </cell>
          <cell r="M2240" t="str">
            <v>Ô B, Tầng 1, Tòa 17T4 Khu đô thị Trung Hòa – Nhân Chính, Phường Nhân Chính, Quận Thanh Xuân, HN</v>
          </cell>
          <cell r="N2240">
            <v>60</v>
          </cell>
          <cell r="O2240" t="b">
            <v>0</v>
          </cell>
          <cell r="P2240" t="str">
            <v>C6 HÀ NỘI</v>
          </cell>
          <cell r="Q2240" t="str">
            <v>Miền Bắc</v>
          </cell>
          <cell r="R2240" t="str">
            <v>WIN</v>
          </cell>
        </row>
        <row r="2241">
          <cell r="A2241" t="str">
            <v>WIN-HNI-DAH-6153</v>
          </cell>
          <cell r="B2241" t="str">
            <v>CN HÀ NỘI - CÔNG TY CỔ PHẦN DỊCH VỤ THƯƠNG MẠI TỔNG HỢP WINCOMMERCE</v>
          </cell>
          <cell r="C2241" t="str">
            <v/>
          </cell>
          <cell r="D2241" t="str">
            <v>Thành phố Hà Nội</v>
          </cell>
          <cell r="E2241" t="str">
            <v>Huyện Đông Anh</v>
          </cell>
          <cell r="G2241" t="str">
            <v>HN003</v>
          </cell>
          <cell r="H2241" t="str">
            <v>Nguyễn Văn Thạch</v>
          </cell>
          <cell r="I2241" t="str">
            <v>MIENBAC;WIN</v>
          </cell>
          <cell r="J2241" t="str">
            <v/>
          </cell>
          <cell r="M2241" t="str">
            <v>Thôn Dục Tú, Xã Dục Tú, Huyện Đông Anh, HN</v>
          </cell>
          <cell r="N2241">
            <v>60</v>
          </cell>
          <cell r="O2241" t="b">
            <v>0</v>
          </cell>
          <cell r="P2241" t="str">
            <v>C6 HÀ NỘI</v>
          </cell>
          <cell r="Q2241" t="str">
            <v>Miền Bắc</v>
          </cell>
          <cell r="R2241" t="str">
            <v>WIN</v>
          </cell>
        </row>
        <row r="2242">
          <cell r="A2242" t="str">
            <v>WIN-HNI-DDA-6156</v>
          </cell>
          <cell r="B2242" t="str">
            <v>CN HÀ NỘI - CÔNG TY CỔ PHẦN DỊCH VỤ THƯƠNG MẠI TỔNG HỢP WINCOMMERCE</v>
          </cell>
          <cell r="C2242" t="str">
            <v/>
          </cell>
          <cell r="D2242" t="str">
            <v>Thành phố Hà Nội</v>
          </cell>
          <cell r="E2242" t="str">
            <v>Quận Đống Đa</v>
          </cell>
          <cell r="G2242" t="str">
            <v>HN003</v>
          </cell>
          <cell r="H2242" t="str">
            <v>Nguyễn Văn Thạch</v>
          </cell>
          <cell r="I2242" t="str">
            <v>MIENBAC;WIN</v>
          </cell>
          <cell r="J2242" t="str">
            <v/>
          </cell>
          <cell r="M2242" t="str">
            <v>Số 16, ngõ 80, Chùa Láng, Phường Láng Thượng, Quận Đống Đa, HN</v>
          </cell>
          <cell r="N2242">
            <v>60</v>
          </cell>
          <cell r="O2242" t="b">
            <v>0</v>
          </cell>
          <cell r="P2242" t="str">
            <v>C6 HÀ NỘI</v>
          </cell>
          <cell r="Q2242" t="str">
            <v>Miền Bắc</v>
          </cell>
          <cell r="R2242" t="str">
            <v>WIN</v>
          </cell>
        </row>
        <row r="2243">
          <cell r="A2243" t="str">
            <v>WIN-HNI-CMY-6157</v>
          </cell>
          <cell r="B2243" t="str">
            <v>CN HÀ NỘI - CÔNG TY CỔ PHẦN DỊCH VỤ THƯƠNG MẠI TỔNG HỢP WINCOMMERCE</v>
          </cell>
          <cell r="C2243" t="str">
            <v/>
          </cell>
          <cell r="D2243" t="str">
            <v>Thành phố Hà Nội</v>
          </cell>
          <cell r="E2243" t="str">
            <v>Huyện Chương Mỹ</v>
          </cell>
          <cell r="G2243" t="str">
            <v>HN008</v>
          </cell>
          <cell r="H2243" t="str">
            <v>Nguyễn Minh Sơn</v>
          </cell>
          <cell r="I2243" t="str">
            <v>MIENBAC;WIN</v>
          </cell>
          <cell r="J2243" t="str">
            <v/>
          </cell>
          <cell r="M2243" t="str">
            <v>Số 15 Yên Sơn, Thị Trấn Chúc Sơn, Huyện Chương Mỹ, HN</v>
          </cell>
          <cell r="N2243">
            <v>60</v>
          </cell>
          <cell r="O2243" t="b">
            <v>0</v>
          </cell>
          <cell r="P2243" t="str">
            <v>C6 HÀ NỘI</v>
          </cell>
          <cell r="Q2243" t="str">
            <v>Miền Bắc</v>
          </cell>
          <cell r="R2243" t="str">
            <v>WIN</v>
          </cell>
        </row>
        <row r="2244">
          <cell r="A2244" t="str">
            <v>WIN-HNI-HDC-6163</v>
          </cell>
          <cell r="B2244" t="str">
            <v>CN HÀ NỘI - wincommerce</v>
          </cell>
          <cell r="C2244" t="str">
            <v/>
          </cell>
          <cell r="D2244" t="str">
            <v>Thành phố Hà Nội</v>
          </cell>
          <cell r="E2244" t="str">
            <v>Huyện Hoài Đức</v>
          </cell>
          <cell r="G2244" t="str">
            <v>HN004</v>
          </cell>
          <cell r="H2244" t="str">
            <v>Hoàng Thanh Huy</v>
          </cell>
          <cell r="I2244" t="str">
            <v>MIENBAC;WIN</v>
          </cell>
          <cell r="J2244" t="str">
            <v/>
          </cell>
          <cell r="M2244" t="str">
            <v>Xóm 1, Thôn Đông Nhân, xã Đông La, huyện Hoài Đức, HN</v>
          </cell>
          <cell r="N2244">
            <v>60</v>
          </cell>
          <cell r="O2244" t="b">
            <v>0</v>
          </cell>
          <cell r="P2244" t="str">
            <v>C6 HÀ NỘI</v>
          </cell>
          <cell r="Q2244" t="str">
            <v>Miền Bắc</v>
          </cell>
          <cell r="R2244" t="str">
            <v>WIN</v>
          </cell>
        </row>
        <row r="2245">
          <cell r="A2245" t="str">
            <v>WIN-HNI-HDG-6165</v>
          </cell>
          <cell r="B2245" t="str">
            <v>CN HÀ NỘI - CÔNG TY CỔ PHẦN DỊCH VỤ THƯƠNG MẠI TỔNG HỢP WINCOMMERCE</v>
          </cell>
          <cell r="C2245" t="str">
            <v/>
          </cell>
          <cell r="D2245" t="str">
            <v>Thành phố Hà Nội</v>
          </cell>
          <cell r="E2245" t="str">
            <v>Quận Hà Đông</v>
          </cell>
          <cell r="G2245" t="str">
            <v>HN004</v>
          </cell>
          <cell r="H2245" t="str">
            <v>Hoàng Thanh Huy</v>
          </cell>
          <cell r="I2245" t="str">
            <v>MIENBAC;WIN</v>
          </cell>
          <cell r="J2245" t="str">
            <v/>
          </cell>
          <cell r="M2245" t="str">
            <v>19T4 Kiến Hưng, KĐT Kiến Hưng, Hà Đông</v>
          </cell>
          <cell r="N2245">
            <v>60</v>
          </cell>
          <cell r="O2245" t="b">
            <v>0</v>
          </cell>
          <cell r="P2245" t="str">
            <v>C6 HÀ NỘI</v>
          </cell>
          <cell r="Q2245" t="str">
            <v>Miền Bắc</v>
          </cell>
          <cell r="R2245" t="str">
            <v>WIN</v>
          </cell>
        </row>
        <row r="2246">
          <cell r="A2246" t="str">
            <v>WIN-HNI-HDG-6171</v>
          </cell>
          <cell r="B2246" t="str">
            <v>CN HÀ NỘI - CÔNG TY CỔ PHẦN DỊCH VỤ THƯƠNG MẠI TỔNG HỢP WINCOMMERCE</v>
          </cell>
          <cell r="C2246" t="str">
            <v/>
          </cell>
          <cell r="D2246" t="str">
            <v>Thành phố Hà Nội</v>
          </cell>
          <cell r="E2246" t="str">
            <v>Quận Hà Đông</v>
          </cell>
          <cell r="G2246" t="str">
            <v>HN004</v>
          </cell>
          <cell r="H2246" t="str">
            <v>Hoàng Thanh Huy</v>
          </cell>
          <cell r="I2246" t="str">
            <v>MIENBAC;WIN</v>
          </cell>
          <cell r="J2246" t="str">
            <v/>
          </cell>
          <cell r="M2246" t="str">
            <v>BT12-VT9 và BT12-VT10 khu đô thị Xa La, P. Phúc La, Q. Hà Đông, HN</v>
          </cell>
          <cell r="N2246">
            <v>60</v>
          </cell>
          <cell r="O2246" t="b">
            <v>0</v>
          </cell>
          <cell r="P2246" t="str">
            <v>C6 HÀ NỘI</v>
          </cell>
          <cell r="Q2246" t="str">
            <v>Miền Bắc</v>
          </cell>
          <cell r="R2246" t="str">
            <v>WIN</v>
          </cell>
        </row>
        <row r="2247">
          <cell r="A2247" t="str">
            <v>WIN-HPG-01-6172</v>
          </cell>
          <cell r="B2247" t="str">
            <v>WM+ HPG Kiền Bái, Thuỷ Nguyên</v>
          </cell>
          <cell r="D2247" t="str">
            <v>Hải Phòng</v>
          </cell>
          <cell r="E2247" t="str">
            <v>Huyện Thuỷ Nguyên</v>
          </cell>
          <cell r="I2247" t="str">
            <v>MIENBAC; WIN</v>
          </cell>
          <cell r="J2247" t="str">
            <v>6172 - WM+ HPG Kiền Bái, Thuỷ Nguyên</v>
          </cell>
          <cell r="K2247" t="str">
            <v>Thôn 6, Xã Kiền Bái, Huyện Thuỷ Nguyên, TP. Hải Phòng Việt Nam</v>
          </cell>
          <cell r="L2247" t="str">
            <v/>
          </cell>
          <cell r="M2247" t="str">
            <v>Thôn 6, Xã Kiền Bái, Huyện Thuỷ Nguyên, TP. Hải Phòng Việt Nam</v>
          </cell>
          <cell r="N2247">
            <v>60</v>
          </cell>
          <cell r="O2247" t="b">
            <v>0</v>
          </cell>
          <cell r="P2247" t="str">
            <v>CÔNG TY TNHH MTV THƯƠNG MẠI VÀ DỊCH VỤ NGỌC THƠM</v>
          </cell>
          <cell r="Q2247" t="str">
            <v>Miền Bắc</v>
          </cell>
          <cell r="R2247" t="str">
            <v>WIN</v>
          </cell>
        </row>
        <row r="2248">
          <cell r="A2248" t="str">
            <v>WIN-HNI-CMY-6173</v>
          </cell>
          <cell r="B2248" t="str">
            <v>CN HÀ NỘI - CÔNG TY CỔ PHẦN DỊCH VỤ THƯƠNG MẠI TỔNG HỢP WINCOMMERCE</v>
          </cell>
          <cell r="C2248" t="str">
            <v/>
          </cell>
          <cell r="D2248" t="str">
            <v>Thành phố Hà Nội</v>
          </cell>
          <cell r="E2248" t="str">
            <v>Huyện Chương Mỹ</v>
          </cell>
          <cell r="G2248" t="str">
            <v>HN004</v>
          </cell>
          <cell r="H2248" t="str">
            <v>Hoàng Thanh Huy</v>
          </cell>
          <cell r="I2248" t="str">
            <v>MIENBAC;WIN</v>
          </cell>
          <cell r="J2248" t="str">
            <v/>
          </cell>
          <cell r="M2248" t="str">
            <v>Số 13, Tổ 3 Tân Xuân, TT Xuân Mai, Huyện Chương Mỹ, HN</v>
          </cell>
          <cell r="N2248">
            <v>60</v>
          </cell>
          <cell r="O2248" t="b">
            <v>0</v>
          </cell>
          <cell r="P2248" t="str">
            <v>C6 HÀ NỘI</v>
          </cell>
          <cell r="Q2248" t="str">
            <v>Miền Bắc</v>
          </cell>
          <cell r="R2248" t="str">
            <v>WIN</v>
          </cell>
        </row>
        <row r="2249">
          <cell r="A2249" t="str">
            <v>WIN-HNI-SSN-6174</v>
          </cell>
          <cell r="B2249" t="str">
            <v>CN HÀ NỘI - CÔNG TY CỔ PHẦN DỊCH VỤ THƯƠNG MẠI TỔNG HỢP WINCOMMERCE</v>
          </cell>
          <cell r="C2249" t="str">
            <v/>
          </cell>
          <cell r="D2249" t="str">
            <v>Thành phố Hà Nội</v>
          </cell>
          <cell r="E2249" t="str">
            <v>Huyện Sóc Sơn</v>
          </cell>
          <cell r="G2249" t="str">
            <v>HN004</v>
          </cell>
          <cell r="H2249" t="str">
            <v>Hoàng Thanh Huy</v>
          </cell>
          <cell r="I2249" t="str">
            <v>MIENBAC; WIN</v>
          </cell>
          <cell r="J2249" t="str">
            <v/>
          </cell>
          <cell r="M2249" t="str">
            <v>Phù Mã, Xã Phù Linh, Huyện Sóc Sơn, HN</v>
          </cell>
          <cell r="N2249">
            <v>60</v>
          </cell>
          <cell r="O2249" t="b">
            <v>0</v>
          </cell>
          <cell r="P2249" t="str">
            <v>C6 HÀ NỘI</v>
          </cell>
          <cell r="Q2249" t="str">
            <v>Miền Bắc</v>
          </cell>
          <cell r="R2249" t="str">
            <v>WIN</v>
          </cell>
        </row>
        <row r="2250">
          <cell r="A2250" t="str">
            <v>WIN-HNI-NTL-6180</v>
          </cell>
          <cell r="B2250" t="str">
            <v>CN HÀ NỘI - CÔNG TY CỔ PHẦN DỊCH VỤ THƯƠNG MẠI TỔNG HỢP WINCOMMERCE</v>
          </cell>
          <cell r="C2250" t="str">
            <v/>
          </cell>
          <cell r="D2250" t="str">
            <v>Thành phố Hà Nội</v>
          </cell>
          <cell r="E2250" t="str">
            <v>Quận Nam Từ Liêm</v>
          </cell>
          <cell r="G2250" t="str">
            <v>HN004</v>
          </cell>
          <cell r="H2250" t="str">
            <v>Hoàng Thanh Huy</v>
          </cell>
          <cell r="I2250" t="str">
            <v>MIENBAC;WIN</v>
          </cell>
          <cell r="J2250" t="str">
            <v/>
          </cell>
          <cell r="M2250" t="str">
            <v>8B7 Ngõ 64 Lưu Hữu Phước, Phường Mỹ Đình 1, Quận Nam Từ Liêm, HN</v>
          </cell>
          <cell r="N2250">
            <v>60</v>
          </cell>
          <cell r="O2250" t="b">
            <v>0</v>
          </cell>
          <cell r="P2250" t="str">
            <v>C6 HÀ NỘI</v>
          </cell>
          <cell r="Q2250" t="str">
            <v>Miền Bắc</v>
          </cell>
          <cell r="R2250" t="str">
            <v>WIN</v>
          </cell>
        </row>
        <row r="2251">
          <cell r="A2251" t="str">
            <v>WIN-HNI-CMY-6184</v>
          </cell>
          <cell r="B2251" t="str">
            <v>CN HÀ NỘI - CÔNG TY CỔ PHẦN DỊCH VỤ THƯƠNG MẠI TỔNG HỢP WINCOMMERCE</v>
          </cell>
          <cell r="C2251" t="str">
            <v/>
          </cell>
          <cell r="D2251" t="str">
            <v>Thành phố Hà Nội</v>
          </cell>
          <cell r="E2251" t="str">
            <v>Huyện Chương Mỹ</v>
          </cell>
          <cell r="G2251" t="str">
            <v>HN008</v>
          </cell>
          <cell r="H2251" t="str">
            <v>Nguyễn Minh Sơn</v>
          </cell>
          <cell r="I2251" t="str">
            <v>MIENBAC;WIN</v>
          </cell>
          <cell r="J2251" t="str">
            <v/>
          </cell>
          <cell r="M2251" t="str">
            <v>Xóm Bến, Xã Tốt Động, Huyện Chương Mỹ, HN</v>
          </cell>
          <cell r="N2251">
            <v>60</v>
          </cell>
          <cell r="O2251" t="b">
            <v>0</v>
          </cell>
          <cell r="P2251" t="str">
            <v>C6 HÀ NỘI</v>
          </cell>
          <cell r="Q2251" t="str">
            <v>Miền Bắc</v>
          </cell>
          <cell r="R2251" t="str">
            <v>WIN</v>
          </cell>
        </row>
        <row r="2252">
          <cell r="A2252" t="str">
            <v>WIN-HNI-TXN-6204</v>
          </cell>
          <cell r="B2252" t="str">
            <v>CN HÀ NỘI - CÔNG TY CỔ PHẦN DỊCH VỤ THƯƠNG MẠI TỔNG HỢP WINCOMMERCE</v>
          </cell>
          <cell r="C2252" t="str">
            <v/>
          </cell>
          <cell r="D2252" t="str">
            <v>Thành phố Hà Nội</v>
          </cell>
          <cell r="E2252" t="str">
            <v>Quận Thanh Xuân</v>
          </cell>
          <cell r="G2252" t="str">
            <v>HN008</v>
          </cell>
          <cell r="H2252" t="str">
            <v>Nguyễn Minh Sơn</v>
          </cell>
          <cell r="I2252" t="str">
            <v>MIENBAC;WIN</v>
          </cell>
          <cell r="J2252" t="str">
            <v/>
          </cell>
          <cell r="M2252" t="str">
            <v>Số 419 Vũ Tông Phan, Phường Khương Đình, Quận Thanh Xuân, HN</v>
          </cell>
          <cell r="N2252">
            <v>60</v>
          </cell>
          <cell r="O2252" t="b">
            <v>0</v>
          </cell>
          <cell r="P2252" t="str">
            <v>C6 HÀ NỘI</v>
          </cell>
          <cell r="Q2252" t="str">
            <v>Miền Bắc</v>
          </cell>
          <cell r="R2252" t="str">
            <v>WIN</v>
          </cell>
        </row>
        <row r="2253">
          <cell r="A2253" t="str">
            <v>WIN-HNI-HKM-6212</v>
          </cell>
          <cell r="B2253" t="str">
            <v>CN HÀ NỘI - CÔNG TY CỔ PHẦN DỊCH VỤ THƯƠNG MẠI TỔNG HỢP WINCOMMERCE</v>
          </cell>
          <cell r="C2253" t="str">
            <v/>
          </cell>
          <cell r="D2253" t="str">
            <v>Thành phố Hà Nội</v>
          </cell>
          <cell r="E2253" t="str">
            <v>Quận Hoàn Kiếm</v>
          </cell>
          <cell r="G2253" t="str">
            <v>HN008</v>
          </cell>
          <cell r="H2253" t="str">
            <v>Nguyễn Minh Sơn</v>
          </cell>
          <cell r="I2253" t="str">
            <v>MIENBAC;WIN</v>
          </cell>
          <cell r="J2253" t="str">
            <v/>
          </cell>
          <cell r="M2253" t="str">
            <v>SỐ 1 LÊ PHỤNG HIỂU HOÀN KIẾM HÀ NỘI</v>
          </cell>
          <cell r="N2253">
            <v>60</v>
          </cell>
          <cell r="O2253" t="b">
            <v>0</v>
          </cell>
          <cell r="P2253" t="str">
            <v>C6 HÀ NỘI</v>
          </cell>
          <cell r="Q2253" t="str">
            <v>Miền Bắc</v>
          </cell>
          <cell r="R2253" t="str">
            <v>WIN</v>
          </cell>
        </row>
        <row r="2254">
          <cell r="A2254" t="str">
            <v>WIN-HNI-TTT-6217</v>
          </cell>
          <cell r="B2254" t="str">
            <v>CN HÀ NỘI - CÔNG TY CỔ PHẦN DỊCH VỤ THƯƠNG MẠI TỔNG HỢP WINCOMMERCE</v>
          </cell>
          <cell r="C2254" t="str">
            <v/>
          </cell>
          <cell r="D2254" t="str">
            <v>Thành phố Hà Nội</v>
          </cell>
          <cell r="E2254" t="str">
            <v>Huyện Thạch Thất</v>
          </cell>
          <cell r="G2254" t="str">
            <v>HN008</v>
          </cell>
          <cell r="H2254" t="str">
            <v>Nguyễn Minh Sơn</v>
          </cell>
          <cell r="I2254" t="str">
            <v>MIENBAC;WIN</v>
          </cell>
          <cell r="J2254" t="str">
            <v/>
          </cell>
          <cell r="M2254" t="str">
            <v>Số 57 Đại Đồng, Xã Đại Đồng, Huyện Thạch Thất, HN</v>
          </cell>
          <cell r="N2254">
            <v>60</v>
          </cell>
          <cell r="O2254" t="b">
            <v>0</v>
          </cell>
          <cell r="P2254" t="str">
            <v>C6 HÀ NỘI</v>
          </cell>
          <cell r="Q2254" t="str">
            <v>Miền Bắc</v>
          </cell>
          <cell r="R2254" t="str">
            <v>WIN</v>
          </cell>
        </row>
        <row r="2255">
          <cell r="A2255" t="str">
            <v>WIN-HNI-BTL-6219</v>
          </cell>
          <cell r="B2255" t="str">
            <v>CN HÀ NỘI - CÔNG TY CỔ PHẦN DỊCH VỤ THƯƠNG MẠI TỔNG HỢP WINCOMMERCE</v>
          </cell>
          <cell r="C2255" t="str">
            <v/>
          </cell>
          <cell r="D2255" t="str">
            <v>Thành phố Hà Nội</v>
          </cell>
          <cell r="E2255" t="str">
            <v>Quận Bắc Từ Liêm</v>
          </cell>
          <cell r="G2255" t="str">
            <v>HN004</v>
          </cell>
          <cell r="H2255" t="str">
            <v>Hoàng Thanh Huy</v>
          </cell>
          <cell r="I2255" t="str">
            <v>MIENBAC;WIN</v>
          </cell>
          <cell r="J2255" t="str">
            <v/>
          </cell>
          <cell r="M2255" t="str">
            <v>S4-02 Tòa Saphire 4, Tổ hợp Goldmark City, Số 136, Hồ Tùng Mậu, P. Phú Diễn, Q. Bắc Từ Liêm, HN</v>
          </cell>
          <cell r="N2255">
            <v>60</v>
          </cell>
          <cell r="O2255" t="b">
            <v>0</v>
          </cell>
          <cell r="P2255" t="str">
            <v>C6 HÀ NỘI</v>
          </cell>
          <cell r="Q2255" t="str">
            <v>Miền Bắc</v>
          </cell>
          <cell r="R2255" t="str">
            <v>WIN</v>
          </cell>
        </row>
        <row r="2256">
          <cell r="A2256" t="str">
            <v>WIN-HNI-TXN-6221</v>
          </cell>
          <cell r="B2256" t="str">
            <v>CN HÀ NỘI - CÔNG TY CỔ PHẦN DỊCH VỤ THƯƠNG MẠI TỔNG HỢP WINCOMMERCE</v>
          </cell>
          <cell r="C2256" t="str">
            <v/>
          </cell>
          <cell r="D2256" t="str">
            <v>Thành phố Hà Nội</v>
          </cell>
          <cell r="E2256" t="str">
            <v>Quận Thanh Xuân</v>
          </cell>
          <cell r="G2256" t="str">
            <v>HN008</v>
          </cell>
          <cell r="H2256" t="str">
            <v>Nguyễn Minh Sơn</v>
          </cell>
          <cell r="I2256" t="str">
            <v>MIENBAC;WIN</v>
          </cell>
          <cell r="J2256" t="str">
            <v/>
          </cell>
          <cell r="M2256" t="str">
            <v>Số 271 Vũ Tông Phan, Phường Khương Trung, Quận Thanh Xuân, HN</v>
          </cell>
          <cell r="N2256">
            <v>60</v>
          </cell>
          <cell r="O2256" t="b">
            <v>0</v>
          </cell>
          <cell r="P2256" t="str">
            <v>C6 HÀ NỘI</v>
          </cell>
          <cell r="Q2256" t="str">
            <v>Miền Bắc</v>
          </cell>
          <cell r="R2256" t="str">
            <v>WIN</v>
          </cell>
        </row>
        <row r="2257">
          <cell r="A2257" t="str">
            <v>WIN-HNI-HMI-6222</v>
          </cell>
          <cell r="B2257" t="str">
            <v>CN HÀ NỘI - CÔNG TY CỔ PHẦN DỊCH VỤ THƯƠNG MẠI TỔNG HỢP WINCOMMERCE</v>
          </cell>
          <cell r="C2257" t="str">
            <v/>
          </cell>
          <cell r="D2257" t="str">
            <v>Thành phố Hà Nội</v>
          </cell>
          <cell r="E2257" t="str">
            <v>Quận Hoàng Mai</v>
          </cell>
          <cell r="G2257" t="str">
            <v>HN003</v>
          </cell>
          <cell r="H2257" t="str">
            <v>Nguyễn Văn Thạch</v>
          </cell>
          <cell r="I2257" t="str">
            <v>MIENBAC;WIN</v>
          </cell>
          <cell r="J2257" t="str">
            <v/>
          </cell>
          <cell r="M2257" t="str">
            <v>Ki ốt 36, Chung cư HH1C Linh Đàm, Đường Nguyễn Phan Chánh, Phường Hoàng Liệt, Quận Hoàng Mai, HN</v>
          </cell>
          <cell r="N2257">
            <v>60</v>
          </cell>
          <cell r="O2257" t="b">
            <v>0</v>
          </cell>
          <cell r="P2257" t="str">
            <v>C6 HÀ NỘI</v>
          </cell>
          <cell r="Q2257" t="str">
            <v>Miền Bắc</v>
          </cell>
          <cell r="R2257" t="str">
            <v>WIN</v>
          </cell>
        </row>
        <row r="2258">
          <cell r="A2258" t="str">
            <v>WIN-HNI-GLM-6225</v>
          </cell>
          <cell r="B2258" t="str">
            <v>CN HÀ NỘI - CÔNG TY CỔ PHẦN DỊCH VỤ THƯƠNG MẠI TỔNG HỢP WINCOMMERCE</v>
          </cell>
          <cell r="C2258" t="str">
            <v/>
          </cell>
          <cell r="D2258" t="str">
            <v>Thành phố Hà Nội</v>
          </cell>
          <cell r="E2258" t="str">
            <v>Huyện Gia Lâm</v>
          </cell>
          <cell r="G2258" t="str">
            <v>HN008</v>
          </cell>
          <cell r="H2258" t="str">
            <v>Nguyễn Minh Sơn</v>
          </cell>
          <cell r="I2258" t="str">
            <v>MIENBAC;WIN</v>
          </cell>
          <cell r="J2258" t="str">
            <v/>
          </cell>
          <cell r="M2258" t="str">
            <v>TDP TOÀN THẮNG XÃ LỆ CHI, GIA LÂM</v>
          </cell>
          <cell r="N2258">
            <v>60</v>
          </cell>
          <cell r="O2258" t="b">
            <v>0</v>
          </cell>
          <cell r="P2258" t="str">
            <v>C6 HÀ NỘI</v>
          </cell>
          <cell r="Q2258" t="str">
            <v>Miền Bắc</v>
          </cell>
          <cell r="R2258" t="str">
            <v>WIN</v>
          </cell>
        </row>
        <row r="2259">
          <cell r="A2259" t="str">
            <v>WIN-HNI-GLM-6226</v>
          </cell>
          <cell r="B2259" t="str">
            <v>CN HÀ NỘI - CÔNG TY CỔ PHẦN DỊCH VỤ THƯƠNG MẠI TỔNG HỢP WINCOMMERCE</v>
          </cell>
          <cell r="C2259" t="str">
            <v/>
          </cell>
          <cell r="D2259" t="str">
            <v>Thành phố Hà Nội</v>
          </cell>
          <cell r="E2259" t="str">
            <v>Huyện Gia Lâm</v>
          </cell>
          <cell r="G2259" t="str">
            <v>HN008</v>
          </cell>
          <cell r="H2259" t="str">
            <v>Nguyễn Minh Sơn</v>
          </cell>
          <cell r="I2259" t="str">
            <v>MIENBAC;WIN</v>
          </cell>
          <cell r="J2259" t="str">
            <v/>
          </cell>
          <cell r="M2259" t="str">
            <v>Thôn 3, Xã Kim Lan, Huyện Gia Lâm, HN</v>
          </cell>
          <cell r="N2259">
            <v>60</v>
          </cell>
          <cell r="O2259" t="b">
            <v>0</v>
          </cell>
          <cell r="P2259" t="str">
            <v>C6 HÀ NỘI</v>
          </cell>
          <cell r="Q2259" t="str">
            <v>Miền Bắc</v>
          </cell>
          <cell r="R2259" t="str">
            <v>WIN</v>
          </cell>
        </row>
        <row r="2260">
          <cell r="A2260" t="str">
            <v>WIN-HNI-QOI-6236</v>
          </cell>
          <cell r="B2260" t="str">
            <v>CN HÀ NỘI - wincommerce</v>
          </cell>
          <cell r="C2260" t="str">
            <v/>
          </cell>
          <cell r="D2260" t="str">
            <v>Thành phố Hà Nội</v>
          </cell>
          <cell r="E2260" t="str">
            <v>Huyện Quốc Oai</v>
          </cell>
          <cell r="G2260" t="str">
            <v>HN004</v>
          </cell>
          <cell r="H2260" t="str">
            <v>Hoàng Thanh Huy</v>
          </cell>
          <cell r="I2260" t="str">
            <v>MIENBAC;WIN</v>
          </cell>
          <cell r="J2260" t="str">
            <v/>
          </cell>
          <cell r="M2260" t="str">
            <v>Thôn 2, Tân Hòa,Quốc oai</v>
          </cell>
          <cell r="N2260">
            <v>60</v>
          </cell>
          <cell r="O2260" t="b">
            <v>0</v>
          </cell>
          <cell r="P2260" t="str">
            <v>C6 HÀ NỘI</v>
          </cell>
          <cell r="Q2260" t="str">
            <v>Miền Bắc</v>
          </cell>
          <cell r="R2260" t="str">
            <v>WIN</v>
          </cell>
        </row>
        <row r="2261">
          <cell r="A2261" t="str">
            <v>WIN-HNI-CMY-6247</v>
          </cell>
          <cell r="B2261" t="str">
            <v>CN HÀ NỘI - CÔNG TY CỔ PHẦN DỊCH VỤ THƯƠNG MẠI TỔNG HỢP WINCOMMERCE</v>
          </cell>
          <cell r="C2261" t="str">
            <v/>
          </cell>
          <cell r="D2261" t="str">
            <v>Thành phố Hà Nội</v>
          </cell>
          <cell r="E2261" t="str">
            <v>Huyện Chương Mỹ</v>
          </cell>
          <cell r="G2261" t="str">
            <v>HN008</v>
          </cell>
          <cell r="H2261" t="str">
            <v>Nguyễn Minh Sơn</v>
          </cell>
          <cell r="I2261" t="str">
            <v>MIENBAC;WIN</v>
          </cell>
          <cell r="J2261" t="str">
            <v/>
          </cell>
          <cell r="M2261" t="str">
            <v>Số 68-70, Thôn 1, Xã Quảng Bị, Huyện Chương Mỹ, HN</v>
          </cell>
          <cell r="N2261">
            <v>60</v>
          </cell>
          <cell r="O2261" t="b">
            <v>0</v>
          </cell>
          <cell r="P2261" t="str">
            <v>C6 HÀ NỘI</v>
          </cell>
          <cell r="Q2261" t="str">
            <v>Miền Bắc</v>
          </cell>
          <cell r="R2261" t="str">
            <v>WIN</v>
          </cell>
        </row>
        <row r="2262">
          <cell r="A2262" t="str">
            <v>WIN-HNI-BDH-6253</v>
          </cell>
          <cell r="B2262" t="str">
            <v>CN HÀ NỘI - CÔNG TY CỔ PHẦN DỊCH VỤ THƯƠNG MẠI TỔNG HỢP WINCOMMERCE</v>
          </cell>
          <cell r="C2262" t="str">
            <v/>
          </cell>
          <cell r="D2262" t="str">
            <v>Thành phố Hà Nội</v>
          </cell>
          <cell r="E2262" t="str">
            <v>Quận Ba Đình</v>
          </cell>
          <cell r="G2262" t="str">
            <v>HN008</v>
          </cell>
          <cell r="H2262" t="str">
            <v>Nguyễn Minh Sơn</v>
          </cell>
          <cell r="I2262" t="str">
            <v>MIENBAC;WIN</v>
          </cell>
          <cell r="J2262" t="str">
            <v/>
          </cell>
          <cell r="M2262" t="str">
            <v>Số 19 Ngõ 12 Láng Hạ, P.Thành Công, Q.Ba Đình, HN</v>
          </cell>
          <cell r="N2262">
            <v>60</v>
          </cell>
          <cell r="O2262" t="b">
            <v>0</v>
          </cell>
          <cell r="P2262" t="str">
            <v>C6 HÀ NỘI</v>
          </cell>
          <cell r="Q2262" t="str">
            <v>Miền Bắc</v>
          </cell>
          <cell r="R2262" t="str">
            <v>WIN</v>
          </cell>
        </row>
        <row r="2263">
          <cell r="A2263" t="str">
            <v>WIN-HNI-NTL-6255</v>
          </cell>
          <cell r="B2263" t="str">
            <v>CN HÀ NỘI - CÔNG TY CỔ PHẦN DỊCH VỤ THƯƠNG MẠI TỔNG HỢP WINCOMMERCE</v>
          </cell>
          <cell r="C2263" t="str">
            <v/>
          </cell>
          <cell r="D2263" t="str">
            <v>Thành phố Hà Nội</v>
          </cell>
          <cell r="E2263" t="str">
            <v>Quận Nam Từ Liêm</v>
          </cell>
          <cell r="G2263" t="str">
            <v>HN004</v>
          </cell>
          <cell r="H2263" t="str">
            <v>Hoàng Thanh Huy</v>
          </cell>
          <cell r="I2263" t="str">
            <v>MIENBAC;WIN</v>
          </cell>
          <cell r="J2263" t="str">
            <v/>
          </cell>
          <cell r="M2263" t="str">
            <v>Số 128 Nguyễn Đổng Chi, Phường Cầu Diễn, Quận Nam Từ Liêm, HN</v>
          </cell>
          <cell r="N2263">
            <v>60</v>
          </cell>
          <cell r="O2263" t="b">
            <v>0</v>
          </cell>
          <cell r="P2263" t="str">
            <v>C6 HÀ NỘI</v>
          </cell>
          <cell r="Q2263" t="str">
            <v>Miền Bắc</v>
          </cell>
          <cell r="R2263" t="str">
            <v>WIN</v>
          </cell>
        </row>
        <row r="2264">
          <cell r="A2264" t="str">
            <v>WIN-HNI-MLH-6262</v>
          </cell>
          <cell r="B2264" t="str">
            <v>CN HÀ NỘI - wincommerce</v>
          </cell>
          <cell r="C2264" t="str">
            <v/>
          </cell>
          <cell r="D2264" t="str">
            <v>Thành phố Hà Nội</v>
          </cell>
          <cell r="E2264" t="str">
            <v>Huyện Mê Linh</v>
          </cell>
          <cell r="G2264" t="str">
            <v>HN003</v>
          </cell>
          <cell r="H2264" t="str">
            <v>Nguyễn Văn Thạch</v>
          </cell>
          <cell r="I2264" t="str">
            <v>MIENBAC;WIN</v>
          </cell>
          <cell r="J2264" t="str">
            <v/>
          </cell>
          <cell r="M2264" t="str">
            <v>Thôn Xa Mạc, Xã Liên Mạc, Huyện Mê Linh, HN</v>
          </cell>
          <cell r="N2264">
            <v>60</v>
          </cell>
          <cell r="O2264" t="b">
            <v>0</v>
          </cell>
          <cell r="P2264" t="str">
            <v>C6 HÀ NỘI</v>
          </cell>
          <cell r="Q2264" t="str">
            <v>Miền Bắc</v>
          </cell>
          <cell r="R2264" t="str">
            <v>WIN</v>
          </cell>
        </row>
        <row r="2265">
          <cell r="A2265" t="str">
            <v>WIN-HNI-CGY-6289</v>
          </cell>
          <cell r="B2265" t="str">
            <v>CN HÀ NỘI - CÔNG TY CỔ PHẦN DỊCH VỤ THƯƠNG MẠI TỔNG HỢP WINCOMMERCE</v>
          </cell>
          <cell r="C2265" t="str">
            <v/>
          </cell>
          <cell r="D2265" t="str">
            <v>Thành phố Hà Nội</v>
          </cell>
          <cell r="E2265" t="str">
            <v>Quận Cầu Giấy</v>
          </cell>
          <cell r="G2265" t="str">
            <v>HN004</v>
          </cell>
          <cell r="H2265" t="str">
            <v>Hoàng Thanh Huy</v>
          </cell>
          <cell r="I2265" t="str">
            <v>MIENBAC;WIN</v>
          </cell>
          <cell r="J2265" t="str">
            <v/>
          </cell>
          <cell r="M2265" t="str">
            <v>Tầng 1, Chân đế chung cư Thăng Long Tower đường Mạc Thái Tổ, Tổ 50, Phường Yên Hòa, Quận Cầu Giấy, HN</v>
          </cell>
          <cell r="N2265">
            <v>60</v>
          </cell>
          <cell r="O2265" t="b">
            <v>0</v>
          </cell>
          <cell r="P2265" t="str">
            <v>C6 HÀ NỘI</v>
          </cell>
          <cell r="Q2265" t="str">
            <v>Miền Bắc</v>
          </cell>
          <cell r="R2265" t="str">
            <v>WIN</v>
          </cell>
        </row>
        <row r="2266">
          <cell r="A2266" t="str">
            <v>WIN-HNI-BVI-6293</v>
          </cell>
          <cell r="B2266" t="str">
            <v>CN HÀ NỘI - wincommerce</v>
          </cell>
          <cell r="C2266" t="str">
            <v/>
          </cell>
          <cell r="D2266" t="str">
            <v>Thành phố Hà Nội</v>
          </cell>
          <cell r="E2266" t="str">
            <v>Huyện Ba Vì</v>
          </cell>
          <cell r="G2266" t="str">
            <v>HN004</v>
          </cell>
          <cell r="H2266" t="str">
            <v>Hoàng Thanh Huy</v>
          </cell>
          <cell r="I2266" t="str">
            <v>MIENBAC;WIN</v>
          </cell>
          <cell r="J2266" t="str">
            <v/>
          </cell>
          <cell r="M2266" t="str">
            <v>Thôn Tân Phú Mỹ, Xã Vật Lại, Huyện Ba Vì, HN</v>
          </cell>
          <cell r="N2266">
            <v>60</v>
          </cell>
          <cell r="O2266" t="b">
            <v>0</v>
          </cell>
          <cell r="P2266" t="str">
            <v>C6 HÀ NỘI</v>
          </cell>
          <cell r="Q2266" t="str">
            <v>Miền Bắc</v>
          </cell>
          <cell r="R2266" t="str">
            <v>WIN</v>
          </cell>
        </row>
        <row r="2267">
          <cell r="A2267" t="str">
            <v>WIN-HNI-DAH-6312</v>
          </cell>
          <cell r="B2267" t="str">
            <v>CHI NHÁNH HÀ NỘI - CÔNG TY CỔ PHẦN DỊCH VỤ THƯƠNG MẠI TỔNG HỢP WINCOMMERCE</v>
          </cell>
          <cell r="C2267" t="str">
            <v/>
          </cell>
          <cell r="D2267" t="str">
            <v>Thành phố Hà Nội</v>
          </cell>
          <cell r="E2267" t="str">
            <v>Huyện Đông Anh</v>
          </cell>
          <cell r="G2267" t="str">
            <v>HN003</v>
          </cell>
          <cell r="H2267" t="str">
            <v>Nguyễn Văn Thạch</v>
          </cell>
          <cell r="I2267" t="str">
            <v>MIENBAC;WIN</v>
          </cell>
          <cell r="J2267" t="str">
            <v/>
          </cell>
          <cell r="M2267" t="str">
            <v>Thôn Thiết Bình, Xã Vân Hà, H.Đông Anh, HN</v>
          </cell>
          <cell r="N2267">
            <v>60</v>
          </cell>
          <cell r="O2267" t="b">
            <v>0</v>
          </cell>
          <cell r="P2267" t="str">
            <v>C6 HÀ NỘI</v>
          </cell>
          <cell r="Q2267" t="str">
            <v>Miền Bắc</v>
          </cell>
          <cell r="R2267" t="str">
            <v>WIN</v>
          </cell>
        </row>
        <row r="2268">
          <cell r="A2268" t="str">
            <v>WIN-HNI-LBN-6314</v>
          </cell>
          <cell r="B2268" t="str">
            <v>CN HÀ NỘI - CÔNG TY CỔ PHẦN DỊCH VỤ THƯƠNG MẠI TỔNG HỢP WINCOMMERCE</v>
          </cell>
          <cell r="C2268" t="str">
            <v/>
          </cell>
          <cell r="D2268" t="str">
            <v>Thành phố Hà Nội</v>
          </cell>
          <cell r="E2268" t="str">
            <v>Quận Long Biên</v>
          </cell>
          <cell r="G2268" t="str">
            <v>HN003</v>
          </cell>
          <cell r="H2268" t="str">
            <v>Nguyễn Văn Thạch</v>
          </cell>
          <cell r="I2268" t="str">
            <v>MIENBAC;WIN</v>
          </cell>
          <cell r="J2268" t="str">
            <v/>
          </cell>
          <cell r="M2268" t="str">
            <v>103 Sài Đồng, Phường Sài Đồng, Quận Long Biên, HN</v>
          </cell>
          <cell r="N2268">
            <v>60</v>
          </cell>
          <cell r="O2268" t="b">
            <v>0</v>
          </cell>
          <cell r="P2268" t="str">
            <v>C6 HÀ NỘI</v>
          </cell>
          <cell r="Q2268" t="str">
            <v>Miền Bắc</v>
          </cell>
          <cell r="R2268" t="str">
            <v>WIN</v>
          </cell>
        </row>
        <row r="2269">
          <cell r="A2269" t="str">
            <v>WIN-HNI-TTI-6315</v>
          </cell>
          <cell r="B2269" t="str">
            <v>CN HÀ NỘI - wincommerce</v>
          </cell>
          <cell r="C2269" t="str">
            <v/>
          </cell>
          <cell r="D2269" t="str">
            <v>Thành phố Hà Nội</v>
          </cell>
          <cell r="E2269" t="str">
            <v>Huyện Thanh Trì</v>
          </cell>
          <cell r="G2269" t="str">
            <v>HN003</v>
          </cell>
          <cell r="H2269" t="str">
            <v>Nguyễn Văn Thạch</v>
          </cell>
          <cell r="I2269" t="str">
            <v>MIENBAC;WIN</v>
          </cell>
          <cell r="J2269" t="str">
            <v/>
          </cell>
          <cell r="M2269" t="str">
            <v>Thôn Quỳnh Đô, Xã Vĩnh Quỳnh, Huyện Thanh Trì, HN</v>
          </cell>
          <cell r="N2269">
            <v>60</v>
          </cell>
          <cell r="O2269" t="b">
            <v>0</v>
          </cell>
          <cell r="P2269" t="str">
            <v>C6 HÀ NỘI</v>
          </cell>
          <cell r="Q2269" t="str">
            <v>Miền Bắc</v>
          </cell>
          <cell r="R2269" t="str">
            <v>WIN</v>
          </cell>
        </row>
        <row r="2270">
          <cell r="A2270" t="str">
            <v>WIN-HNI-CMY-6321</v>
          </cell>
          <cell r="B2270" t="str">
            <v>CN HÀ NỘI - CÔNG TY CỔ PHẦN DỊCH VỤ THƯƠNG MẠI TỔNG HỢP WINCOMMERCE</v>
          </cell>
          <cell r="C2270" t="str">
            <v/>
          </cell>
          <cell r="D2270" t="str">
            <v>Thành phố Hà Nội</v>
          </cell>
          <cell r="E2270" t="str">
            <v>Huyện Chương Mỹ</v>
          </cell>
          <cell r="G2270" t="str">
            <v>HN003</v>
          </cell>
          <cell r="H2270" t="str">
            <v>Nguyễn Văn Thạch</v>
          </cell>
          <cell r="I2270" t="str">
            <v>MIENBAC;WIN</v>
          </cell>
          <cell r="J2270" t="str">
            <v/>
          </cell>
          <cell r="M2270" t="str">
            <v>Số 118 Hòa Sơn, Thị Trấn Chúc Sơn, Huyện Chương Mỹ, HN</v>
          </cell>
          <cell r="N2270">
            <v>60</v>
          </cell>
          <cell r="O2270" t="b">
            <v>0</v>
          </cell>
          <cell r="P2270" t="str">
            <v>C6 HÀ NỘI</v>
          </cell>
          <cell r="Q2270" t="str">
            <v>Miền Bắc</v>
          </cell>
          <cell r="R2270" t="str">
            <v>WIN</v>
          </cell>
        </row>
        <row r="2271">
          <cell r="A2271" t="str">
            <v>WIN-HNI-QOI-6322</v>
          </cell>
          <cell r="B2271" t="str">
            <v>CN HÀ NỘI - wincommerce</v>
          </cell>
          <cell r="C2271" t="str">
            <v/>
          </cell>
          <cell r="D2271" t="str">
            <v>Thành phố Hà Nội</v>
          </cell>
          <cell r="E2271" t="str">
            <v>Huyện Quốc Oai</v>
          </cell>
          <cell r="G2271" t="str">
            <v>HN004</v>
          </cell>
          <cell r="H2271" t="str">
            <v>Hoàng Thanh Huy</v>
          </cell>
          <cell r="I2271" t="str">
            <v>MIENBAC;WIN</v>
          </cell>
          <cell r="J2271" t="str">
            <v/>
          </cell>
          <cell r="M2271" t="str">
            <v>98 Đồng Hương, Thị trấn Quốc Oai, Huyện Quốc Oai, HN</v>
          </cell>
          <cell r="N2271">
            <v>60</v>
          </cell>
          <cell r="O2271" t="b">
            <v>0</v>
          </cell>
          <cell r="P2271" t="str">
            <v>C6 HÀ NỘI</v>
          </cell>
          <cell r="Q2271" t="str">
            <v>Miền Bắc</v>
          </cell>
          <cell r="R2271" t="str">
            <v>WIN</v>
          </cell>
        </row>
        <row r="2272">
          <cell r="A2272" t="str">
            <v>WIN-HNI-BTL-6323</v>
          </cell>
          <cell r="B2272" t="str">
            <v>CN HÀ NỘI - CÔNG TY CỔ PHẦN DỊCH VỤ THƯƠNG MẠI TỔNG HỢP WINCOMMERCE</v>
          </cell>
          <cell r="C2272" t="str">
            <v/>
          </cell>
          <cell r="D2272" t="str">
            <v>Thành phố Hà Nội</v>
          </cell>
          <cell r="E2272" t="str">
            <v>Quận Bắc Từ Liêm</v>
          </cell>
          <cell r="G2272" t="str">
            <v>HN004</v>
          </cell>
          <cell r="H2272" t="str">
            <v>Hoàng Thanh Huy</v>
          </cell>
          <cell r="I2272" t="str">
            <v>MIENBAC;WIN</v>
          </cell>
          <cell r="J2272" t="str">
            <v/>
          </cell>
          <cell r="M2272" t="str">
            <v>Số 176 Ngõ 193 Phú Diễn, Phường Phú Diễn, Quận Bắc Từ Liêm, HN</v>
          </cell>
          <cell r="N2272">
            <v>60</v>
          </cell>
          <cell r="O2272" t="b">
            <v>0</v>
          </cell>
          <cell r="P2272" t="str">
            <v>C6 HÀ NỘI</v>
          </cell>
          <cell r="Q2272" t="str">
            <v>Miền Bắc</v>
          </cell>
          <cell r="R2272" t="str">
            <v>WIN</v>
          </cell>
        </row>
        <row r="2273">
          <cell r="A2273" t="str">
            <v>WIN-HNI-STY-6327</v>
          </cell>
          <cell r="B2273" t="str">
            <v>CN HÀ NỘI - wincommerce</v>
          </cell>
          <cell r="C2273" t="str">
            <v/>
          </cell>
          <cell r="D2273" t="str">
            <v>Thành phố Hà Nội</v>
          </cell>
          <cell r="E2273" t="str">
            <v>Thị xã Sơn Tây</v>
          </cell>
          <cell r="G2273" t="str">
            <v>HN004</v>
          </cell>
          <cell r="H2273" t="str">
            <v>Hoàng Thanh Huy</v>
          </cell>
          <cell r="I2273" t="str">
            <v>MIENBAC;WIN</v>
          </cell>
          <cell r="J2273" t="str">
            <v/>
          </cell>
          <cell r="M2273" t="str">
            <v>613 Phố Mía, Xã Đường Lâm, Thị xã Sơn Tây, HN</v>
          </cell>
          <cell r="N2273">
            <v>60</v>
          </cell>
          <cell r="O2273" t="b">
            <v>0</v>
          </cell>
          <cell r="P2273" t="str">
            <v>C6 HÀ NỘI</v>
          </cell>
          <cell r="Q2273" t="str">
            <v>Miền Bắc</v>
          </cell>
          <cell r="R2273" t="str">
            <v>WIN</v>
          </cell>
        </row>
        <row r="2274">
          <cell r="A2274" t="str">
            <v>WIN-HNI-BTL-6332</v>
          </cell>
          <cell r="B2274" t="str">
            <v>CN HÀ NỘI - wincommerce</v>
          </cell>
          <cell r="C2274" t="str">
            <v/>
          </cell>
          <cell r="D2274" t="str">
            <v>Thành phố Hà Nội</v>
          </cell>
          <cell r="E2274" t="str">
            <v>Quận Bắc Từ Liêm</v>
          </cell>
          <cell r="G2274" t="str">
            <v>HN004</v>
          </cell>
          <cell r="H2274" t="str">
            <v>Hoàng Thanh Huy</v>
          </cell>
          <cell r="I2274" t="str">
            <v>MIENBAC;WIN</v>
          </cell>
          <cell r="J2274" t="str">
            <v/>
          </cell>
          <cell r="M2274" t="str">
            <v>Số 41 Đường Văn Tiến Dũng, P.Phúc Diễn, Q.Bắc Từ Liêm, HN</v>
          </cell>
          <cell r="N2274">
            <v>60</v>
          </cell>
          <cell r="O2274" t="b">
            <v>0</v>
          </cell>
          <cell r="P2274" t="str">
            <v>C6 HÀ NỘI</v>
          </cell>
          <cell r="Q2274" t="str">
            <v>Miền Bắc</v>
          </cell>
          <cell r="R2274" t="str">
            <v>WIN</v>
          </cell>
        </row>
        <row r="2275">
          <cell r="A2275" t="str">
            <v>WIN-HNI-UHA-6368</v>
          </cell>
          <cell r="B2275" t="str">
            <v>CN HÀ NỘI - CÔNG TY CỔ PHẦN DỊCH VỤ THƯƠNG MẠI TỔNG HỢP WINCOMMERCE</v>
          </cell>
          <cell r="C2275" t="str">
            <v/>
          </cell>
          <cell r="D2275" t="str">
            <v>Thành phố Hà Nội</v>
          </cell>
          <cell r="E2275" t="str">
            <v>Huyện ứng Hòa</v>
          </cell>
          <cell r="G2275" t="str">
            <v>HN004</v>
          </cell>
          <cell r="H2275" t="str">
            <v>Hoàng Thanh Huy</v>
          </cell>
          <cell r="I2275" t="str">
            <v>MIENBAC;WIN</v>
          </cell>
          <cell r="J2275" t="str">
            <v/>
          </cell>
          <cell r="M2275" t="str">
            <v>Thôn Chẩn Kỳ, X. Trung Tú, H. Ứng Hòa, HN</v>
          </cell>
          <cell r="N2275">
            <v>60</v>
          </cell>
          <cell r="O2275" t="b">
            <v>0</v>
          </cell>
          <cell r="P2275" t="str">
            <v>C6 HÀ NỘI</v>
          </cell>
          <cell r="Q2275" t="str">
            <v>Miền Bắc</v>
          </cell>
          <cell r="R2275" t="str">
            <v>WIN</v>
          </cell>
        </row>
        <row r="2276">
          <cell r="A2276" t="str">
            <v>WIN-HNI-HDG-6376</v>
          </cell>
          <cell r="B2276" t="str">
            <v>CN HÀ NỘI - wincommerce</v>
          </cell>
          <cell r="C2276" t="str">
            <v/>
          </cell>
          <cell r="D2276" t="str">
            <v>Thành phố Hà Nội</v>
          </cell>
          <cell r="E2276" t="str">
            <v>Quận Hà Đông</v>
          </cell>
          <cell r="G2276" t="str">
            <v>HN004</v>
          </cell>
          <cell r="H2276" t="str">
            <v>Hoàng Thanh Huy</v>
          </cell>
          <cell r="I2276" t="str">
            <v>MIENBAC;WIN</v>
          </cell>
          <cell r="J2276" t="str">
            <v/>
          </cell>
          <cell r="M2276" t="str">
            <v>Số 136 Yên Phúc, P. Phúc La, Q. Hà Đông, HN</v>
          </cell>
          <cell r="N2276">
            <v>60</v>
          </cell>
          <cell r="O2276" t="b">
            <v>0</v>
          </cell>
          <cell r="P2276" t="str">
            <v>C6 HÀ NỘI</v>
          </cell>
          <cell r="Q2276" t="str">
            <v>Miền Bắc</v>
          </cell>
          <cell r="R2276" t="str">
            <v>WIN</v>
          </cell>
        </row>
        <row r="2277">
          <cell r="A2277" t="str">
            <v>WIN-HNI-BTL-6379</v>
          </cell>
          <cell r="B2277" t="str">
            <v>CN HÀ NỘI - CÔNG TY CỔ PHẦN DỊCH VỤ THƯƠNG MẠI TỔNG HỢP WINCOMMERCE</v>
          </cell>
          <cell r="C2277" t="str">
            <v/>
          </cell>
          <cell r="D2277" t="str">
            <v>Thành phố Hà Nội</v>
          </cell>
          <cell r="E2277" t="str">
            <v>Quận Bắc Từ Liêm</v>
          </cell>
          <cell r="G2277" t="str">
            <v>HN004</v>
          </cell>
          <cell r="H2277" t="str">
            <v>Hoàng Thanh Huy</v>
          </cell>
          <cell r="I2277" t="str">
            <v>MIENBAC;WIN</v>
          </cell>
          <cell r="J2277" t="str">
            <v/>
          </cell>
          <cell r="M2277" t="str">
            <v>SHA-110 Tầng 1 Tòa nhà A2, Khu đô thị Nam Thăng Long, Phường Đông Ngạc, Quận Bắc Từ Liêm, HN</v>
          </cell>
          <cell r="N2277">
            <v>60</v>
          </cell>
          <cell r="O2277" t="b">
            <v>0</v>
          </cell>
          <cell r="P2277" t="str">
            <v>C6 HÀ NỘI</v>
          </cell>
          <cell r="Q2277" t="str">
            <v>Miền Bắc</v>
          </cell>
          <cell r="R2277" t="str">
            <v>WIN</v>
          </cell>
        </row>
        <row r="2278">
          <cell r="A2278" t="str">
            <v>WIN-HNI-HKM-6380</v>
          </cell>
          <cell r="B2278" t="str">
            <v>CN HÀ NỘI - CÔNG TY CỔ PHẦN DỊCH VỤ THƯƠNG MẠI TỔNG HỢP WINCOMMERCE</v>
          </cell>
          <cell r="C2278" t="str">
            <v/>
          </cell>
          <cell r="D2278" t="str">
            <v>Thành phố Hà Nội</v>
          </cell>
          <cell r="E2278" t="str">
            <v>Quận Hoàn Kiếm</v>
          </cell>
          <cell r="G2278" t="str">
            <v>HN008</v>
          </cell>
          <cell r="H2278" t="str">
            <v>Nguyễn Minh Sơn</v>
          </cell>
          <cell r="I2278" t="str">
            <v>MIENBAC;WIN</v>
          </cell>
          <cell r="J2278" t="str">
            <v/>
          </cell>
          <cell r="M2278" t="str">
            <v>Số 29 Đường Thành, Phường Cửa Đông, Quận Hoàn Kiếm, HN</v>
          </cell>
          <cell r="N2278">
            <v>60</v>
          </cell>
          <cell r="O2278" t="b">
            <v>0</v>
          </cell>
          <cell r="P2278" t="str">
            <v>C6 HÀ NỘI</v>
          </cell>
          <cell r="Q2278" t="str">
            <v>Miền Bắc</v>
          </cell>
          <cell r="R2278" t="str">
            <v>WIN</v>
          </cell>
        </row>
        <row r="2279">
          <cell r="A2279" t="str">
            <v>WIN-HNI-HKM-6387</v>
          </cell>
          <cell r="B2279" t="str">
            <v>CN HÀ NỘI - CÔNG TY CỔ PHẦN DỊCH VỤ THƯƠNG MẠI TỔNG HỢP WINCOMMERCE</v>
          </cell>
          <cell r="C2279" t="str">
            <v/>
          </cell>
          <cell r="D2279" t="str">
            <v>Thành phố Hà Nội</v>
          </cell>
          <cell r="E2279" t="str">
            <v>Quận Hoàn Kiếm</v>
          </cell>
          <cell r="G2279" t="str">
            <v>HN008</v>
          </cell>
          <cell r="H2279" t="str">
            <v>Nguyễn Minh Sơn</v>
          </cell>
          <cell r="I2279" t="str">
            <v>MIENBAC;WIN</v>
          </cell>
          <cell r="J2279" t="str">
            <v/>
          </cell>
          <cell r="M2279" t="str">
            <v>Số 36C Lý Nam Đế, Phường Cửa Đông, Quận Hoàn Kiếm, HN</v>
          </cell>
          <cell r="N2279">
            <v>60</v>
          </cell>
          <cell r="O2279" t="b">
            <v>0</v>
          </cell>
          <cell r="P2279" t="str">
            <v>C6 HÀ NỘI</v>
          </cell>
          <cell r="Q2279" t="str">
            <v>Miền Bắc</v>
          </cell>
          <cell r="R2279" t="str">
            <v>WIN</v>
          </cell>
        </row>
        <row r="2280">
          <cell r="A2280" t="str">
            <v>WIN-HNI-HDG-6394</v>
          </cell>
          <cell r="B2280" t="str">
            <v>CN HÀ NỘI - CÔNG TY CỔ PHẦN DỊCH VỤ THƯƠNG MẠI TỔNG HỢP WINCOMMERCE</v>
          </cell>
          <cell r="C2280" t="str">
            <v/>
          </cell>
          <cell r="D2280" t="str">
            <v>Thành phố Hà Nội</v>
          </cell>
          <cell r="E2280" t="str">
            <v>Quận Hà Đông</v>
          </cell>
          <cell r="G2280" t="str">
            <v>HN004</v>
          </cell>
          <cell r="H2280" t="str">
            <v>Hoàng Thanh Huy</v>
          </cell>
          <cell r="I2280" t="str">
            <v>MIENBAC;WIN</v>
          </cell>
          <cell r="J2280" t="str">
            <v/>
          </cell>
          <cell r="M2280" t="str">
            <v>BT01-6 , Khu Cổ Ngựa, KĐT Mỗ Lao, P.Mộ Lao, Hà Đông, HN</v>
          </cell>
          <cell r="N2280">
            <v>60</v>
          </cell>
          <cell r="O2280" t="b">
            <v>0</v>
          </cell>
          <cell r="P2280" t="str">
            <v>C6 HÀ NỘI</v>
          </cell>
          <cell r="Q2280" t="str">
            <v>Miền Bắc</v>
          </cell>
          <cell r="R2280" t="str">
            <v>WIN</v>
          </cell>
        </row>
        <row r="2281">
          <cell r="A2281" t="str">
            <v>WIN-HNI-DAH-6400</v>
          </cell>
          <cell r="B2281" t="str">
            <v>CN HÀ NỘI - CÔNG TY CỔ PHẦN DỊCH VỤ THƯƠNG MẠI TỔNG HỢP WINCOMMERCE</v>
          </cell>
          <cell r="C2281" t="str">
            <v/>
          </cell>
          <cell r="D2281" t="str">
            <v>Thành phố Hà Nội</v>
          </cell>
          <cell r="E2281" t="str">
            <v>Huyện Đông Anh</v>
          </cell>
          <cell r="G2281" t="str">
            <v>HN003</v>
          </cell>
          <cell r="H2281" t="str">
            <v>Nguyễn Văn Thạch</v>
          </cell>
          <cell r="I2281" t="str">
            <v>MIENBAC;WIN</v>
          </cell>
          <cell r="J2281" t="str">
            <v/>
          </cell>
          <cell r="M2281" t="str">
            <v>Xóm Chợ, Xã Cổ Loa, Huyện Đông Anh, HN</v>
          </cell>
          <cell r="N2281">
            <v>60</v>
          </cell>
          <cell r="O2281" t="b">
            <v>0</v>
          </cell>
          <cell r="P2281" t="str">
            <v>C6 HÀ NỘI</v>
          </cell>
          <cell r="Q2281" t="str">
            <v>Miền Bắc</v>
          </cell>
          <cell r="R2281" t="str">
            <v>WIN</v>
          </cell>
        </row>
        <row r="2282">
          <cell r="A2282" t="str">
            <v>WIN-HNI-MDC-6402</v>
          </cell>
          <cell r="B2282" t="str">
            <v>CN HÀ NỘI - wincommerce</v>
          </cell>
          <cell r="C2282" t="str">
            <v/>
          </cell>
          <cell r="D2282" t="str">
            <v>Thành phố Hà Nội</v>
          </cell>
          <cell r="E2282" t="str">
            <v>Huyện Mỹ Đức</v>
          </cell>
          <cell r="G2282" t="str">
            <v>HN008</v>
          </cell>
          <cell r="H2282" t="str">
            <v>Nguyễn Minh Sơn</v>
          </cell>
          <cell r="I2282" t="str">
            <v>MIENBAC;WIN</v>
          </cell>
          <cell r="J2282" t="str">
            <v/>
          </cell>
          <cell r="M2282" t="str">
            <v>Thôn Yến Vỹ, X.Hương Sơn, H.Mỹ Đức, HN</v>
          </cell>
          <cell r="N2282">
            <v>60</v>
          </cell>
          <cell r="O2282" t="b">
            <v>0</v>
          </cell>
          <cell r="P2282" t="str">
            <v>C6 HÀ NỘI</v>
          </cell>
          <cell r="Q2282" t="str">
            <v>Miền Bắc</v>
          </cell>
          <cell r="R2282" t="str">
            <v>WIN</v>
          </cell>
        </row>
        <row r="2283">
          <cell r="A2283" t="str">
            <v>WIN-HNI-CMY-6403</v>
          </cell>
          <cell r="B2283" t="str">
            <v>CN HÀ NỘI - CÔNG TY CỔ PHẦN DỊCH VỤ THƯƠNG MẠI TỔNG HỢP WINCOMMERCE</v>
          </cell>
          <cell r="C2283" t="str">
            <v/>
          </cell>
          <cell r="D2283" t="str">
            <v>Thành phố Hà Nội</v>
          </cell>
          <cell r="E2283" t="str">
            <v>Huyện Chương Mỹ</v>
          </cell>
          <cell r="G2283" t="str">
            <v>HN008</v>
          </cell>
          <cell r="H2283" t="str">
            <v>Nguyễn Minh Sơn</v>
          </cell>
          <cell r="I2283" t="str">
            <v>MIENBAC;WIN</v>
          </cell>
          <cell r="J2283" t="str">
            <v/>
          </cell>
          <cell r="M2283" t="str">
            <v>Thôn Đông Viên, X.Hữu Văn, H.Chương Mỹ, HN</v>
          </cell>
          <cell r="N2283">
            <v>60</v>
          </cell>
          <cell r="O2283" t="b">
            <v>0</v>
          </cell>
          <cell r="P2283" t="str">
            <v>C6 HÀ NỘI</v>
          </cell>
          <cell r="Q2283" t="str">
            <v>Miền Bắc</v>
          </cell>
          <cell r="R2283" t="str">
            <v>WIN</v>
          </cell>
        </row>
        <row r="2284">
          <cell r="A2284" t="str">
            <v>WIN-HNI-HDC-6405</v>
          </cell>
          <cell r="B2284" t="str">
            <v>CN HÀ NỘI - wincommerce</v>
          </cell>
          <cell r="C2284" t="str">
            <v/>
          </cell>
          <cell r="D2284" t="str">
            <v>Thành phố Hà Nội</v>
          </cell>
          <cell r="E2284" t="str">
            <v>Huyện Hoài Đức</v>
          </cell>
          <cell r="G2284" t="str">
            <v>HN004</v>
          </cell>
          <cell r="H2284" t="str">
            <v>Hoàng Thanh Huy</v>
          </cell>
          <cell r="I2284" t="str">
            <v>MIENBAC;WIN</v>
          </cell>
          <cell r="J2284" t="str">
            <v/>
          </cell>
          <cell r="M2284" t="str">
            <v>Số 40 Thôn Cao Trung, X.Đức Giang, H.Hoài Đức, HN</v>
          </cell>
          <cell r="N2284">
            <v>60</v>
          </cell>
          <cell r="O2284" t="b">
            <v>0</v>
          </cell>
          <cell r="P2284" t="str">
            <v>C6 HÀ NỘI</v>
          </cell>
          <cell r="Q2284" t="str">
            <v>Miền Bắc</v>
          </cell>
          <cell r="R2284" t="str">
            <v>WIN</v>
          </cell>
        </row>
        <row r="2285">
          <cell r="A2285" t="str">
            <v>WIN-HNI-TOI-6423</v>
          </cell>
          <cell r="B2285" t="str">
            <v>CN HÀ NỘI - wincommerce</v>
          </cell>
          <cell r="C2285" t="str">
            <v/>
          </cell>
          <cell r="D2285" t="str">
            <v>Thành phố Hà Nội</v>
          </cell>
          <cell r="E2285" t="str">
            <v>Huyện Thanh Oai</v>
          </cell>
          <cell r="G2285" t="str">
            <v>HN008</v>
          </cell>
          <cell r="H2285" t="str">
            <v>Nguyễn Minh Sơn</v>
          </cell>
          <cell r="I2285" t="str">
            <v>MIENBAC;WIN</v>
          </cell>
          <cell r="J2285" t="str">
            <v/>
          </cell>
          <cell r="M2285" t="str">
            <v>Chợ Tam Hưng, Thôn Song Khê, x.Tam Hưng, h.Thanh Oai, HN</v>
          </cell>
          <cell r="N2285">
            <v>60</v>
          </cell>
          <cell r="O2285" t="b">
            <v>0</v>
          </cell>
          <cell r="P2285" t="str">
            <v>C6 HÀ NỘI</v>
          </cell>
          <cell r="Q2285" t="str">
            <v>Miền Bắc</v>
          </cell>
          <cell r="R2285" t="str">
            <v>WIN</v>
          </cell>
        </row>
        <row r="2286">
          <cell r="A2286" t="str">
            <v>WIN-HNI-TTT-6424</v>
          </cell>
          <cell r="B2286" t="str">
            <v>CN HÀ NỘI - CÔNG TY CỔ PHẦN DỊCH VỤ THƯƠNG MẠI TỔNG HỢP WINCOMMERCE</v>
          </cell>
          <cell r="C2286" t="str">
            <v/>
          </cell>
          <cell r="D2286" t="str">
            <v>Thành phố Hà Nội</v>
          </cell>
          <cell r="E2286" t="str">
            <v>Huyện Thạch Thất</v>
          </cell>
          <cell r="G2286" t="str">
            <v>HN008</v>
          </cell>
          <cell r="H2286" t="str">
            <v>Nguyễn Minh Sơn</v>
          </cell>
          <cell r="I2286" t="str">
            <v>MIENBAC;WIN</v>
          </cell>
          <cell r="J2286" t="str">
            <v/>
          </cell>
          <cell r="M2286" t="str">
            <v>Thôn 4, Xã Hạ Bằng, Huyện Thạch Thất, HN</v>
          </cell>
          <cell r="N2286">
            <v>60</v>
          </cell>
          <cell r="O2286" t="b">
            <v>0</v>
          </cell>
          <cell r="P2286" t="str">
            <v>C6 HÀ NỘI</v>
          </cell>
          <cell r="Q2286" t="str">
            <v>Miền Bắc</v>
          </cell>
          <cell r="R2286" t="str">
            <v>WIN</v>
          </cell>
        </row>
        <row r="2287">
          <cell r="A2287" t="str">
            <v>WIN-HNI-SSN-6430</v>
          </cell>
          <cell r="B2287" t="str">
            <v>CN HÀ NỘI - CÔNG TY CỔ PHẦN DỊCH VỤ THƯƠNG MẠI TỔNG HỢP WINCOMMERCE</v>
          </cell>
          <cell r="C2287" t="str">
            <v/>
          </cell>
          <cell r="D2287" t="str">
            <v>Thành phố Hà Nội</v>
          </cell>
          <cell r="E2287" t="str">
            <v>Huyện Sóc Sơn</v>
          </cell>
          <cell r="G2287" t="str">
            <v>HN003</v>
          </cell>
          <cell r="H2287" t="str">
            <v>Nguyễn Văn Thạch</v>
          </cell>
          <cell r="I2287" t="str">
            <v>MIENBAC; WIN</v>
          </cell>
          <cell r="J2287" t="str">
            <v/>
          </cell>
          <cell r="M2287" t="str">
            <v>Thôn Vệ Sơn Đông, Xã Tân Minh, Huyện Sóc Sơn, HN</v>
          </cell>
          <cell r="N2287">
            <v>60</v>
          </cell>
          <cell r="O2287" t="b">
            <v>0</v>
          </cell>
          <cell r="P2287" t="str">
            <v>C6 HÀ NỘI</v>
          </cell>
          <cell r="Q2287" t="str">
            <v>Miền Bắc</v>
          </cell>
          <cell r="R2287" t="str">
            <v>WIN</v>
          </cell>
        </row>
        <row r="2288">
          <cell r="A2288" t="str">
            <v>WIN-HNI-TOI-6435</v>
          </cell>
          <cell r="B2288" t="str">
            <v>CN HÀ NỘI - wincommerce</v>
          </cell>
          <cell r="D2288" t="str">
            <v>Thành phố Hà Nội</v>
          </cell>
          <cell r="E2288" t="str">
            <v>Huyện Thanh Oai</v>
          </cell>
          <cell r="G2288" t="str">
            <v>HN008</v>
          </cell>
          <cell r="H2288" t="str">
            <v>Nguyễn Minh Sơn</v>
          </cell>
          <cell r="I2288" t="str">
            <v>MIENBAC</v>
          </cell>
          <cell r="J2288" t="str">
            <v>6435 - WM+ HNI 343 Thanh Cao</v>
          </cell>
          <cell r="K2288" t="str">
            <v>343 Đường Xã Thanh Cao, Thôn Thanh Thần, Xã Thanh Cao, H. Thanh Oai TP. Hà Nội Việt Nam</v>
          </cell>
          <cell r="M2288" t="str">
            <v>343 Đường Xã Thanh Cao, Thôn Thanh Thần, Xã Thanh Cao, H. Thanh Oai TP. Hà Nội Việt Nam</v>
          </cell>
          <cell r="N2288">
            <v>60</v>
          </cell>
          <cell r="O2288" t="b">
            <v>0</v>
          </cell>
          <cell r="P2288" t="str">
            <v>CÔNG TY TNHH MTV THƯƠNG MẠI VÀ DỊCH VỤ NGỌC THƠM</v>
          </cell>
          <cell r="Q2288" t="str">
            <v>Miền Bắc</v>
          </cell>
          <cell r="R2288" t="str">
            <v>WIN</v>
          </cell>
        </row>
        <row r="2289">
          <cell r="A2289" t="str">
            <v>WIN-HNI-STY-6440</v>
          </cell>
          <cell r="B2289" t="str">
            <v>CN HÀ NỘI - wincommerce</v>
          </cell>
          <cell r="C2289" t="str">
            <v/>
          </cell>
          <cell r="D2289" t="str">
            <v>Thành phố Hà Nội</v>
          </cell>
          <cell r="E2289" t="str">
            <v>Thị xã Sơn Tây</v>
          </cell>
          <cell r="G2289" t="str">
            <v>HN004</v>
          </cell>
          <cell r="H2289" t="str">
            <v>Hoàng Thanh Huy</v>
          </cell>
          <cell r="I2289" t="str">
            <v>MIENBAC;WIN</v>
          </cell>
          <cell r="J2289" t="str">
            <v/>
          </cell>
          <cell r="M2289" t="str">
            <v>288 Đường Xuân Khanh, Phường Xuân Khanh, Thị xã Sơn Tây, HN</v>
          </cell>
          <cell r="N2289">
            <v>60</v>
          </cell>
          <cell r="O2289" t="b">
            <v>0</v>
          </cell>
          <cell r="P2289" t="str">
            <v>C6 HÀ NỘI</v>
          </cell>
          <cell r="Q2289" t="str">
            <v>Miền Bắc</v>
          </cell>
          <cell r="R2289" t="str">
            <v>WIN</v>
          </cell>
        </row>
        <row r="2290">
          <cell r="A2290" t="str">
            <v>WIN-HNI-QOI-6441</v>
          </cell>
          <cell r="B2290" t="str">
            <v>CN HÀ NỘI - wincommerce</v>
          </cell>
          <cell r="C2290" t="str">
            <v/>
          </cell>
          <cell r="D2290" t="str">
            <v>Thành phố Hà Nội</v>
          </cell>
          <cell r="E2290" t="str">
            <v>Huyện Quốc Oai</v>
          </cell>
          <cell r="G2290" t="str">
            <v>HN004</v>
          </cell>
          <cell r="H2290" t="str">
            <v>Hoàng Thanh Huy</v>
          </cell>
          <cell r="I2290" t="str">
            <v>MIENBAC;WIN</v>
          </cell>
          <cell r="J2290" t="str">
            <v/>
          </cell>
          <cell r="M2290" t="str">
            <v>Xóm 3, Thôn Yên Nội, Xã Đồng Quang, Huyện Quốc Oai, HN</v>
          </cell>
          <cell r="N2290">
            <v>60</v>
          </cell>
          <cell r="O2290" t="b">
            <v>0</v>
          </cell>
          <cell r="P2290" t="str">
            <v>C6 HÀ NỘI</v>
          </cell>
          <cell r="Q2290" t="str">
            <v>Miền Bắc</v>
          </cell>
          <cell r="R2290" t="str">
            <v>WIN</v>
          </cell>
        </row>
        <row r="2291">
          <cell r="A2291" t="str">
            <v>WIN-HNI-CMY-6443</v>
          </cell>
          <cell r="B2291" t="str">
            <v>CN HÀ NỘI - CÔNG TY CỔ PHẦN DỊCH VỤ THƯƠNG MẠI TỔNG HỢP WINCOMMERCE</v>
          </cell>
          <cell r="C2291" t="str">
            <v/>
          </cell>
          <cell r="D2291" t="str">
            <v>Thành phố Hà Nội</v>
          </cell>
          <cell r="E2291" t="str">
            <v>Huyện Chương Mỹ</v>
          </cell>
          <cell r="G2291" t="str">
            <v>HN008</v>
          </cell>
          <cell r="H2291" t="str">
            <v>Nguyễn Minh Sơn</v>
          </cell>
          <cell r="I2291" t="str">
            <v>MIENBAC;WIN</v>
          </cell>
          <cell r="J2291" t="str">
            <v/>
          </cell>
          <cell r="M2291" t="str">
            <v>Thôn 2, Xã Đại Yên, Huyện Chương Mỹ, HN</v>
          </cell>
          <cell r="N2291">
            <v>60</v>
          </cell>
          <cell r="O2291" t="b">
            <v>0</v>
          </cell>
          <cell r="P2291" t="str">
            <v>C6 HÀ NỘI</v>
          </cell>
          <cell r="Q2291" t="str">
            <v>Miền Bắc</v>
          </cell>
          <cell r="R2291" t="str">
            <v>WIN</v>
          </cell>
        </row>
        <row r="2292">
          <cell r="A2292" t="str">
            <v>WIN-HNI-MDC-6444</v>
          </cell>
          <cell r="B2292" t="str">
            <v>CN HÀ NỘI - wincommerce</v>
          </cell>
          <cell r="C2292" t="str">
            <v/>
          </cell>
          <cell r="D2292" t="str">
            <v>Thành phố Hà Nội</v>
          </cell>
          <cell r="E2292" t="str">
            <v>Huyện Mỹ Đức</v>
          </cell>
          <cell r="G2292" t="str">
            <v>HN008</v>
          </cell>
          <cell r="H2292" t="str">
            <v>Nguyễn Minh Sơn</v>
          </cell>
          <cell r="I2292" t="str">
            <v>MIENBAC;WIN</v>
          </cell>
          <cell r="J2292" t="str">
            <v/>
          </cell>
          <cell r="M2292" t="str">
            <v>Thôn Trung, Xã Thượng Lâm, Huyện Mỹ Đức, HN</v>
          </cell>
          <cell r="N2292">
            <v>60</v>
          </cell>
          <cell r="O2292" t="b">
            <v>0</v>
          </cell>
          <cell r="P2292" t="str">
            <v>C6 HÀ NỘI</v>
          </cell>
          <cell r="Q2292" t="str">
            <v>Miền Bắc</v>
          </cell>
          <cell r="R2292" t="str">
            <v>WIN</v>
          </cell>
        </row>
        <row r="2293">
          <cell r="A2293" t="str">
            <v>WIN-HNI-HDG-6453</v>
          </cell>
          <cell r="B2293" t="str">
            <v>CN HÀ NỘI - CÔNG TY CỔ PHẦN DỊCH VỤ THƯƠNG MẠI TỔNG HỢP WINCOMMERCE</v>
          </cell>
          <cell r="C2293" t="str">
            <v/>
          </cell>
          <cell r="D2293" t="str">
            <v>Thành phố Hà Nội</v>
          </cell>
          <cell r="E2293" t="str">
            <v>Quận Hà Đông</v>
          </cell>
          <cell r="G2293" t="str">
            <v>HN004</v>
          </cell>
          <cell r="H2293" t="str">
            <v>Hoàng Thanh Huy</v>
          </cell>
          <cell r="I2293" t="str">
            <v>MIENBAC;WIN</v>
          </cell>
          <cell r="J2293" t="str">
            <v/>
          </cell>
          <cell r="M2293" t="str">
            <v>Villa II-14, Dự án khu nhà ở và trung tâm Thương mại, P. Hà Cầu, Q. Hà Đông, TP. Hà Nội</v>
          </cell>
          <cell r="N2293">
            <v>60</v>
          </cell>
          <cell r="O2293" t="b">
            <v>0</v>
          </cell>
          <cell r="P2293" t="str">
            <v>C6 HÀ NỘI</v>
          </cell>
          <cell r="Q2293" t="str">
            <v>Miền Bắc</v>
          </cell>
          <cell r="R2293" t="str">
            <v>WIN</v>
          </cell>
        </row>
        <row r="2294">
          <cell r="A2294" t="str">
            <v>WIN-HNI-PTO-6455</v>
          </cell>
          <cell r="B2294" t="str">
            <v>CN HÀ NỘI - CÔNG TY CỔ PHẦN DỊCH VỤ THƯƠNG MẠI TỔNG HỢP WINCOMMERCE</v>
          </cell>
          <cell r="C2294" t="str">
            <v/>
          </cell>
          <cell r="D2294" t="str">
            <v>Thành phố Hà Nội</v>
          </cell>
          <cell r="E2294" t="str">
            <v>Huyện Phúc Thọ</v>
          </cell>
          <cell r="G2294" t="str">
            <v>HN008</v>
          </cell>
          <cell r="H2294" t="str">
            <v>Nguyễn Minh Sơn</v>
          </cell>
          <cell r="I2294" t="str">
            <v>MIENBAC;WIN</v>
          </cell>
          <cell r="J2294" t="str">
            <v/>
          </cell>
          <cell r="M2294" t="str">
            <v>136 Phố Hát, Xã Hát Môn, Huyện Phúc Thọ, TP. Hà Nội H. Phúc Thọ, HN</v>
          </cell>
          <cell r="N2294">
            <v>60</v>
          </cell>
          <cell r="O2294" t="b">
            <v>0</v>
          </cell>
          <cell r="P2294" t="str">
            <v>C6 HÀ NỘI</v>
          </cell>
          <cell r="Q2294" t="str">
            <v>Miền Bắc</v>
          </cell>
          <cell r="R2294" t="str">
            <v>WIN</v>
          </cell>
        </row>
        <row r="2295">
          <cell r="A2295" t="str">
            <v>WIN-HNI-DDA-6456</v>
          </cell>
          <cell r="B2295" t="str">
            <v>CN HÀ NỘI - CÔNG TY CỔ PHẦN DỊCH VỤ THƯƠNG MẠI TỔNG HỢP WINCOMMERCE</v>
          </cell>
          <cell r="C2295" t="str">
            <v/>
          </cell>
          <cell r="D2295" t="str">
            <v>Thành phố Hà Nội</v>
          </cell>
          <cell r="E2295" t="str">
            <v>Quận Đống Đa</v>
          </cell>
          <cell r="G2295" t="str">
            <v>HN008</v>
          </cell>
          <cell r="H2295" t="str">
            <v>Nguyễn Minh Sơn</v>
          </cell>
          <cell r="I2295" t="str">
            <v>MIENBAC;WIN</v>
          </cell>
          <cell r="J2295" t="str">
            <v/>
          </cell>
          <cell r="M2295" t="str">
            <v>116 C2 Trung Tự, Đ. Phạm Ngọc Thạch, P.Kim Liên, Q.Đống đa, HN</v>
          </cell>
          <cell r="N2295">
            <v>60</v>
          </cell>
          <cell r="O2295" t="b">
            <v>0</v>
          </cell>
          <cell r="P2295" t="str">
            <v>C6 HÀ NỘI</v>
          </cell>
          <cell r="Q2295" t="str">
            <v>Miền Bắc</v>
          </cell>
          <cell r="R2295" t="str">
            <v>WIN</v>
          </cell>
        </row>
        <row r="2296">
          <cell r="A2296" t="str">
            <v>WIN-HNI-MLH-6462</v>
          </cell>
          <cell r="B2296" t="str">
            <v>CN HÀ NỘI - wincommerce</v>
          </cell>
          <cell r="C2296" t="str">
            <v/>
          </cell>
          <cell r="D2296" t="str">
            <v>Thành phố Hà Nội</v>
          </cell>
          <cell r="E2296" t="str">
            <v>Huyện Mê Linh</v>
          </cell>
          <cell r="G2296" t="str">
            <v>HN008</v>
          </cell>
          <cell r="H2296" t="str">
            <v>Nguyễn Minh Sơn</v>
          </cell>
          <cell r="I2296" t="str">
            <v>MIENBAC;WIN</v>
          </cell>
          <cell r="J2296" t="str">
            <v/>
          </cell>
          <cell r="M2296" t="str">
            <v>Thôn Khê Ngoại 1, Xã Văn Khê, Huyện Mê Linh, HN</v>
          </cell>
          <cell r="N2296">
            <v>60</v>
          </cell>
          <cell r="O2296" t="b">
            <v>0</v>
          </cell>
          <cell r="P2296" t="str">
            <v>C6 HÀ NỘI</v>
          </cell>
          <cell r="Q2296" t="str">
            <v>Miền Bắc</v>
          </cell>
          <cell r="R2296" t="str">
            <v>WIN</v>
          </cell>
        </row>
        <row r="2297">
          <cell r="A2297" t="str">
            <v>WIN-HNI-PTO-6465</v>
          </cell>
          <cell r="B2297" t="str">
            <v>CN HÀ NỘI - CÔNG TY CỔ PHẦN DỊCH VỤ THƯƠNG MẠI TỔNG HỢP WINCOMMERCE</v>
          </cell>
          <cell r="C2297" t="str">
            <v/>
          </cell>
          <cell r="D2297" t="str">
            <v>Thành phố Hà Nội</v>
          </cell>
          <cell r="E2297" t="str">
            <v>Huyện Phúc Thọ</v>
          </cell>
          <cell r="G2297" t="str">
            <v>HN008</v>
          </cell>
          <cell r="H2297" t="str">
            <v>Nguyễn Minh Sơn</v>
          </cell>
          <cell r="I2297" t="str">
            <v>MIENBAC;WIN</v>
          </cell>
          <cell r="J2297" t="str">
            <v/>
          </cell>
          <cell r="M2297" t="str">
            <v>Cụm 11, Xã Võng Xuyên, H.Phúc Thọ, HN</v>
          </cell>
          <cell r="N2297">
            <v>60</v>
          </cell>
          <cell r="O2297" t="b">
            <v>0</v>
          </cell>
          <cell r="P2297" t="str">
            <v>C6 HÀ NỘI</v>
          </cell>
          <cell r="Q2297" t="str">
            <v>Miền Bắc</v>
          </cell>
          <cell r="R2297" t="str">
            <v>WIN</v>
          </cell>
        </row>
        <row r="2298">
          <cell r="A2298" t="str">
            <v>WIN-HNI-QOI-6466</v>
          </cell>
          <cell r="B2298" t="str">
            <v>CN HÀ NỘI - wincommerce</v>
          </cell>
          <cell r="C2298" t="str">
            <v/>
          </cell>
          <cell r="D2298" t="str">
            <v>Thành phố Hà Nội</v>
          </cell>
          <cell r="E2298" t="str">
            <v>Huyện Quốc Oai</v>
          </cell>
          <cell r="G2298" t="str">
            <v>HN004</v>
          </cell>
          <cell r="H2298" t="str">
            <v>Hoàng Thanh Huy</v>
          </cell>
          <cell r="I2298" t="str">
            <v>MIENBAC;WIN</v>
          </cell>
          <cell r="J2298" t="str">
            <v/>
          </cell>
          <cell r="M2298" t="str">
            <v>Xóm 4 Tình Lam, Xã Đại Thành, Huyện Quốc Oai, HN</v>
          </cell>
          <cell r="N2298">
            <v>60</v>
          </cell>
          <cell r="O2298" t="b">
            <v>0</v>
          </cell>
          <cell r="P2298" t="str">
            <v>C6 HÀ NỘI</v>
          </cell>
          <cell r="Q2298" t="str">
            <v>Miền Bắc</v>
          </cell>
          <cell r="R2298" t="str">
            <v>WIN</v>
          </cell>
        </row>
        <row r="2299">
          <cell r="A2299" t="str">
            <v>WIN-HNI-MLH-6476</v>
          </cell>
          <cell r="B2299" t="str">
            <v>CN HÀ NỘI - wincommerce</v>
          </cell>
          <cell r="C2299" t="str">
            <v/>
          </cell>
          <cell r="D2299" t="str">
            <v>Thành phố Hà Nội</v>
          </cell>
          <cell r="E2299" t="str">
            <v>Huyện Mê Linh</v>
          </cell>
          <cell r="G2299" t="str">
            <v>HN008</v>
          </cell>
          <cell r="H2299" t="str">
            <v>Nguyễn Minh Sơn</v>
          </cell>
          <cell r="I2299" t="str">
            <v>MIENBAC;WIN</v>
          </cell>
          <cell r="J2299" t="str">
            <v/>
          </cell>
          <cell r="M2299" t="str">
            <v>Thôn Bạch Trữ, Xã Tiến Thắng, Huyện Mê Linh, HN</v>
          </cell>
          <cell r="N2299">
            <v>60</v>
          </cell>
          <cell r="O2299" t="b">
            <v>0</v>
          </cell>
          <cell r="P2299" t="str">
            <v>C6 HÀ NỘI</v>
          </cell>
          <cell r="Q2299" t="str">
            <v>Miền Bắc</v>
          </cell>
          <cell r="R2299" t="str">
            <v>WIN</v>
          </cell>
        </row>
        <row r="2300">
          <cell r="A2300" t="str">
            <v>WIN-HNI-UHA-6477</v>
          </cell>
          <cell r="B2300" t="str">
            <v>CN HÀ NỘI - CÔNG TY CỔ PHẦN DỊCH VỤ THƯƠNG MẠI TỔNG HỢP WINCOMMERCE</v>
          </cell>
          <cell r="C2300" t="str">
            <v/>
          </cell>
          <cell r="D2300" t="str">
            <v>Thành phố Hà Nội</v>
          </cell>
          <cell r="E2300" t="str">
            <v>Huyện ứng Hòa</v>
          </cell>
          <cell r="G2300" t="str">
            <v>HN004</v>
          </cell>
          <cell r="H2300" t="str">
            <v>Hoàng Thanh Huy</v>
          </cell>
          <cell r="I2300" t="str">
            <v>MIENBAC;WIN</v>
          </cell>
          <cell r="J2300" t="str">
            <v/>
          </cell>
          <cell r="M2300" t="str">
            <v>Xóm 4, Thôn Đinh Xuyên, Xã Hòa Nam, Huyện Ứng Hòa, HN</v>
          </cell>
          <cell r="N2300">
            <v>60</v>
          </cell>
          <cell r="O2300" t="b">
            <v>0</v>
          </cell>
          <cell r="P2300" t="str">
            <v>C6 HÀ NỘI</v>
          </cell>
          <cell r="Q2300" t="str">
            <v>Miền Bắc</v>
          </cell>
          <cell r="R2300" t="str">
            <v>WIN</v>
          </cell>
        </row>
        <row r="2301">
          <cell r="A2301" t="str">
            <v>WIN-HNI-DPG-6481</v>
          </cell>
          <cell r="B2301" t="str">
            <v>CN HÀ NỘI - wincommerce</v>
          </cell>
          <cell r="C2301" t="str">
            <v/>
          </cell>
          <cell r="D2301" t="str">
            <v>Thành phố Hà Nội</v>
          </cell>
          <cell r="E2301" t="str">
            <v>Huyện Đan Phượng</v>
          </cell>
          <cell r="G2301" t="str">
            <v>HN004</v>
          </cell>
          <cell r="H2301" t="str">
            <v>Hoàng Thanh Huy</v>
          </cell>
          <cell r="I2301" t="str">
            <v>MIENBAC;WIN</v>
          </cell>
          <cell r="J2301" t="str">
            <v/>
          </cell>
          <cell r="M2301" t="str">
            <v>42 Đường Trung Tâm, Xã Thọ An, Huyện Đan Phượng, HN</v>
          </cell>
          <cell r="N2301">
            <v>60</v>
          </cell>
          <cell r="O2301" t="b">
            <v>0</v>
          </cell>
          <cell r="P2301" t="str">
            <v>C6 HÀ NỘI</v>
          </cell>
          <cell r="Q2301" t="str">
            <v>Miền Bắc</v>
          </cell>
          <cell r="R2301" t="str">
            <v>WIN</v>
          </cell>
        </row>
        <row r="2302">
          <cell r="A2302" t="str">
            <v>WIN-HNI-QOI-6482</v>
          </cell>
          <cell r="B2302" t="str">
            <v>CN HÀ NỘI - wincommerce</v>
          </cell>
          <cell r="C2302" t="str">
            <v/>
          </cell>
          <cell r="D2302" t="str">
            <v>Thành phố Hà Nội</v>
          </cell>
          <cell r="E2302" t="str">
            <v>Huyện Quốc Oai</v>
          </cell>
          <cell r="G2302" t="str">
            <v>HN004</v>
          </cell>
          <cell r="H2302" t="str">
            <v>Hoàng Thanh Huy</v>
          </cell>
          <cell r="I2302" t="str">
            <v>MIENBAC;WIN</v>
          </cell>
          <cell r="J2302" t="str">
            <v/>
          </cell>
          <cell r="M2302" t="str">
            <v>Chợ Cấn Thượng, Xã Cấn Hữu, Huyện Quốc Oai, HN</v>
          </cell>
          <cell r="N2302">
            <v>60</v>
          </cell>
          <cell r="O2302" t="b">
            <v>0</v>
          </cell>
          <cell r="P2302" t="str">
            <v>C6 HÀ NỘI</v>
          </cell>
          <cell r="Q2302" t="str">
            <v>Miền Bắc</v>
          </cell>
          <cell r="R2302" t="str">
            <v>WIN</v>
          </cell>
        </row>
        <row r="2303">
          <cell r="A2303" t="str">
            <v>WIN-HNI-GLM-6485</v>
          </cell>
          <cell r="B2303" t="str">
            <v>CN HÀ NỘI - CÔNG TY CỔ PHẦN DỊCH VỤ THƯƠNG MẠI TỔNG HỢP WINCOMMERCE</v>
          </cell>
          <cell r="C2303" t="str">
            <v/>
          </cell>
          <cell r="D2303" t="str">
            <v>Thành phố Hà Nội</v>
          </cell>
          <cell r="E2303" t="str">
            <v>Huyện Gia Lâm</v>
          </cell>
          <cell r="G2303" t="str">
            <v>HN008</v>
          </cell>
          <cell r="H2303" t="str">
            <v>Nguyễn Minh Sơn</v>
          </cell>
          <cell r="I2303" t="str">
            <v>MIENBAC;WIN</v>
          </cell>
          <cell r="J2303" t="str">
            <v/>
          </cell>
          <cell r="M2303" t="str">
            <v>Số 95 Giang Cao, Xã Bát Tràng, Huyện Gia Lâm, HN</v>
          </cell>
          <cell r="N2303">
            <v>60</v>
          </cell>
          <cell r="O2303" t="b">
            <v>0</v>
          </cell>
          <cell r="P2303" t="str">
            <v>C6 HÀ NỘI</v>
          </cell>
          <cell r="Q2303" t="str">
            <v>Miền Bắc</v>
          </cell>
          <cell r="R2303" t="str">
            <v>WIN</v>
          </cell>
        </row>
        <row r="2304">
          <cell r="A2304" t="str">
            <v>WIN-HNI-DPG-6486</v>
          </cell>
          <cell r="B2304" t="str">
            <v>CN HÀ NỘI - wincommerce</v>
          </cell>
          <cell r="C2304" t="str">
            <v/>
          </cell>
          <cell r="D2304" t="str">
            <v>Thành phố Hà Nội</v>
          </cell>
          <cell r="E2304" t="str">
            <v>Huyện Đan Phượng</v>
          </cell>
          <cell r="G2304" t="str">
            <v>HN004</v>
          </cell>
          <cell r="H2304" t="str">
            <v>Hoàng Thanh Huy</v>
          </cell>
          <cell r="I2304" t="str">
            <v>MIENBAC;WIN</v>
          </cell>
          <cell r="J2304" t="str">
            <v/>
          </cell>
          <cell r="M2304" t="str">
            <v>Số 165 Đường Hồng Hà, Xã Hồng Hà, Huyện Đan Phượng, TP. Hà Nội</v>
          </cell>
          <cell r="N2304">
            <v>60</v>
          </cell>
          <cell r="O2304" t="b">
            <v>0</v>
          </cell>
          <cell r="P2304" t="str">
            <v>C6 HÀ NỘI</v>
          </cell>
          <cell r="Q2304" t="str">
            <v>Miền Bắc</v>
          </cell>
          <cell r="R2304" t="str">
            <v>WIN</v>
          </cell>
        </row>
        <row r="2305">
          <cell r="A2305" t="str">
            <v>WIN-HNI-SSN-6489</v>
          </cell>
          <cell r="B2305" t="str">
            <v>CN HÀ NỘI - CÔNG TY CỔ PHẦN DỊCH VỤ THƯƠNG MẠI TỔNG HỢP WINCOMMERCE</v>
          </cell>
          <cell r="C2305" t="str">
            <v/>
          </cell>
          <cell r="D2305" t="str">
            <v>Thành phố Hà Nội</v>
          </cell>
          <cell r="E2305" t="str">
            <v>Huyện Sóc Sơn</v>
          </cell>
          <cell r="G2305" t="str">
            <v>HN003</v>
          </cell>
          <cell r="H2305" t="str">
            <v>Nguyễn Văn Thạch</v>
          </cell>
          <cell r="I2305" t="str">
            <v>MIENBAC; WIN</v>
          </cell>
          <cell r="J2305" t="str">
            <v/>
          </cell>
          <cell r="M2305" t="str">
            <v>Xóm Đồng Thố, Thôn 4, Xã Hồng Kỳ, Huyện Sóc Sơn, HN</v>
          </cell>
          <cell r="N2305">
            <v>60</v>
          </cell>
          <cell r="O2305" t="b">
            <v>0</v>
          </cell>
          <cell r="P2305" t="str">
            <v>C6 HÀ NỘI</v>
          </cell>
          <cell r="Q2305" t="str">
            <v>Miền Bắc</v>
          </cell>
          <cell r="R2305" t="str">
            <v>WIN</v>
          </cell>
        </row>
        <row r="2306">
          <cell r="A2306" t="str">
            <v>WIN-HNI-TTI-6502</v>
          </cell>
          <cell r="B2306" t="str">
            <v>CN HÀ NỘI - wincommerce</v>
          </cell>
          <cell r="C2306" t="str">
            <v/>
          </cell>
          <cell r="D2306" t="str">
            <v>Thành phố Hà Nội</v>
          </cell>
          <cell r="E2306" t="str">
            <v>Huyện Thanh Trì</v>
          </cell>
          <cell r="G2306" t="str">
            <v>HN008</v>
          </cell>
          <cell r="H2306" t="str">
            <v>Nguyễn Minh Sơn</v>
          </cell>
          <cell r="I2306" t="str">
            <v>MIENBAC;WIN</v>
          </cell>
          <cell r="J2306" t="str">
            <v/>
          </cell>
          <cell r="M2306" t="str">
            <v>Shophouse CT3DV-TM24,25 IEC Residences, Xã Tứ Hiệp, Huyện Thanh Trì, HN</v>
          </cell>
          <cell r="N2306">
            <v>60</v>
          </cell>
          <cell r="O2306" t="b">
            <v>0</v>
          </cell>
          <cell r="P2306" t="str">
            <v>C6 HÀ NỘI</v>
          </cell>
          <cell r="Q2306" t="str">
            <v>Miền Bắc</v>
          </cell>
          <cell r="R2306" t="str">
            <v>WIN</v>
          </cell>
        </row>
        <row r="2307">
          <cell r="A2307" t="str">
            <v>WIN-HNI-CMY-6528</v>
          </cell>
          <cell r="B2307" t="str">
            <v>CN HÀ NỘI - CÔNG TY CỔ PHẦN DỊCH VỤ THƯƠNG MẠI TỔNG HỢP WINCOMMERCE</v>
          </cell>
          <cell r="C2307" t="str">
            <v/>
          </cell>
          <cell r="D2307" t="str">
            <v>Thành phố Hà Nội</v>
          </cell>
          <cell r="E2307" t="str">
            <v>Huyện Chương Mỹ</v>
          </cell>
          <cell r="G2307" t="str">
            <v>HN008</v>
          </cell>
          <cell r="H2307" t="str">
            <v>Nguyễn Minh Sơn</v>
          </cell>
          <cell r="I2307" t="str">
            <v>MIENBAC;WIN</v>
          </cell>
          <cell r="J2307" t="str">
            <v/>
          </cell>
          <cell r="M2307" t="str">
            <v>Thôn Đồng Du, Xã Hợp Đồng, Huyện Chương Mỹ, TP. Hà Nội</v>
          </cell>
          <cell r="N2307">
            <v>60</v>
          </cell>
          <cell r="O2307" t="b">
            <v>0</v>
          </cell>
          <cell r="P2307" t="str">
            <v>C6 HÀ NỘI</v>
          </cell>
          <cell r="Q2307" t="str">
            <v>Miền Bắc</v>
          </cell>
          <cell r="R2307" t="str">
            <v>WIN</v>
          </cell>
        </row>
        <row r="2308">
          <cell r="A2308" t="str">
            <v>WIN-HNI-BTL-6542</v>
          </cell>
          <cell r="B2308" t="str">
            <v>CN HÀ NỘI - CÔNG TY CỔ PHẦN DỊCH VỤ THƯƠNG MẠI TỔNG HỢP WINCOMMERCE</v>
          </cell>
          <cell r="C2308" t="str">
            <v/>
          </cell>
          <cell r="D2308" t="str">
            <v>Thành phố Hà Nội</v>
          </cell>
          <cell r="E2308" t="str">
            <v>Quận Bắc Từ Liêm</v>
          </cell>
          <cell r="G2308" t="str">
            <v>HN004</v>
          </cell>
          <cell r="H2308" t="str">
            <v>Hoàng Thanh Huy</v>
          </cell>
          <cell r="I2308" t="str">
            <v>MIENBAC;WIN</v>
          </cell>
          <cell r="J2308" t="str">
            <v/>
          </cell>
          <cell r="M2308" t="str">
            <v>Ô 05 tầng 1 tòa nhà B Dự án Cụm công trình nhà ở IA20 khu đô thị Nam Thăng Long, Phường Đông Ngạc, Q.Bắc Từ Liêm, HN</v>
          </cell>
          <cell r="N2308">
            <v>60</v>
          </cell>
          <cell r="O2308" t="b">
            <v>0</v>
          </cell>
          <cell r="P2308" t="str">
            <v>C6 HÀ NỘI</v>
          </cell>
          <cell r="Q2308" t="str">
            <v>Miền Bắc</v>
          </cell>
          <cell r="R2308" t="str">
            <v>WIN</v>
          </cell>
        </row>
        <row r="2309">
          <cell r="A2309" t="str">
            <v>WIN-HNI-PTO-6543</v>
          </cell>
          <cell r="B2309" t="str">
            <v>CN HÀ NỘI - CÔNG TY CỔ PHẦN DỊCH VỤ THƯƠNG MẠI TỔNG HỢP WINCOMMERCE</v>
          </cell>
          <cell r="C2309" t="str">
            <v/>
          </cell>
          <cell r="D2309" t="str">
            <v>Thành phố Hà Nội</v>
          </cell>
          <cell r="E2309" t="str">
            <v>Huyện Phúc Thọ</v>
          </cell>
          <cell r="G2309" t="str">
            <v>HN008</v>
          </cell>
          <cell r="H2309" t="str">
            <v>Nguyễn Minh Sơn</v>
          </cell>
          <cell r="I2309" t="str">
            <v>MIENBAC;WIN</v>
          </cell>
          <cell r="J2309" t="str">
            <v/>
          </cell>
          <cell r="M2309" t="str">
            <v>Thôn 5, Xã Vân Phúc, Huyện Phúc Thọ, HN</v>
          </cell>
          <cell r="N2309">
            <v>60</v>
          </cell>
          <cell r="O2309" t="b">
            <v>0</v>
          </cell>
          <cell r="P2309" t="str">
            <v>C6 HÀ NỘI</v>
          </cell>
          <cell r="Q2309" t="str">
            <v>Miền Bắc</v>
          </cell>
          <cell r="R2309" t="str">
            <v>WIN</v>
          </cell>
        </row>
        <row r="2310">
          <cell r="A2310" t="str">
            <v>WIN-HNI-HDG-6546</v>
          </cell>
          <cell r="B2310" t="str">
            <v>CN HÀ NỘI - CÔNG TY CỔ PHẦN DỊCH VỤ THƯƠNG MẠI TỔNG HỢP WINCOMMERCE</v>
          </cell>
          <cell r="C2310" t="str">
            <v/>
          </cell>
          <cell r="D2310" t="str">
            <v>Thành phố Hà Nội</v>
          </cell>
          <cell r="E2310" t="str">
            <v>Quận Hà Đông</v>
          </cell>
          <cell r="G2310" t="str">
            <v>HN004</v>
          </cell>
          <cell r="H2310" t="str">
            <v>Hoàng Thanh Huy</v>
          </cell>
          <cell r="I2310" t="str">
            <v>MIENBAC;WIN</v>
          </cell>
          <cell r="J2310" t="str">
            <v/>
          </cell>
          <cell r="M2310" t="str">
            <v>200 Quyết Thắng, Tổ 8, Phường Yên Nghĩa, Quận Hà Đông, HN</v>
          </cell>
          <cell r="N2310">
            <v>60</v>
          </cell>
          <cell r="O2310" t="b">
            <v>0</v>
          </cell>
          <cell r="P2310" t="str">
            <v>C6 HÀ NỘI</v>
          </cell>
          <cell r="Q2310" t="str">
            <v>Miền Bắc</v>
          </cell>
          <cell r="R2310" t="str">
            <v>WIN</v>
          </cell>
        </row>
        <row r="2311">
          <cell r="A2311" t="str">
            <v>WIN-HNI-TOI-6548</v>
          </cell>
          <cell r="B2311" t="str">
            <v>CN HÀ NỘI - wincommerce</v>
          </cell>
          <cell r="C2311" t="str">
            <v/>
          </cell>
          <cell r="D2311" t="str">
            <v>Thành phố Hà Nội</v>
          </cell>
          <cell r="E2311" t="str">
            <v>Huyện Thanh Oai</v>
          </cell>
          <cell r="G2311" t="str">
            <v>HN008</v>
          </cell>
          <cell r="H2311" t="str">
            <v>Nguyễn Minh Sơn</v>
          </cell>
          <cell r="I2311" t="str">
            <v>MIENBAC;WIN</v>
          </cell>
          <cell r="J2311" t="str">
            <v/>
          </cell>
          <cell r="M2311" t="str">
            <v>Số nhà 366, Xóm Liên Kết, Thôn Trung, Xã Cao Viên, huyện Thanh Oai, Hà Nội</v>
          </cell>
          <cell r="N2311">
            <v>60</v>
          </cell>
          <cell r="O2311" t="b">
            <v>0</v>
          </cell>
          <cell r="P2311" t="str">
            <v>C6 HÀ NỘI</v>
          </cell>
          <cell r="Q2311" t="str">
            <v>Miền Bắc</v>
          </cell>
          <cell r="R2311" t="str">
            <v>WIN</v>
          </cell>
        </row>
        <row r="2312">
          <cell r="A2312" t="str">
            <v>WIN-HNI-MLH-6569</v>
          </cell>
          <cell r="B2312" t="str">
            <v>CN HÀ NỘI - wincommerce</v>
          </cell>
          <cell r="C2312" t="str">
            <v/>
          </cell>
          <cell r="D2312" t="str">
            <v>Thành phố Hà Nội</v>
          </cell>
          <cell r="E2312" t="str">
            <v>Huyện Mê Linh</v>
          </cell>
          <cell r="G2312" t="str">
            <v>HN003</v>
          </cell>
          <cell r="H2312" t="str">
            <v>Nguyễn Văn Thạch</v>
          </cell>
          <cell r="I2312" t="str">
            <v>MIENBAC;WIN</v>
          </cell>
          <cell r="J2312" t="str">
            <v/>
          </cell>
          <cell r="M2312" t="str">
            <v>Thôn Nội Đồng, Xã Đại Thịnh, Huyện Mê Linh, HN</v>
          </cell>
          <cell r="N2312">
            <v>60</v>
          </cell>
          <cell r="O2312" t="b">
            <v>0</v>
          </cell>
          <cell r="P2312" t="str">
            <v>C6 HÀ NỘI</v>
          </cell>
          <cell r="Q2312" t="str">
            <v>Miền Bắc</v>
          </cell>
          <cell r="R2312" t="str">
            <v>WIN</v>
          </cell>
        </row>
        <row r="2313">
          <cell r="A2313" t="str">
            <v>WIN-HNI-UHA-6570</v>
          </cell>
          <cell r="B2313" t="str">
            <v>CN HÀ NỘI - CÔNG TY CỔ PHẦN DỊCH VỤ THƯƠNG MẠI TỔNG HỢP WINCOMMERCE</v>
          </cell>
          <cell r="C2313" t="str">
            <v/>
          </cell>
          <cell r="D2313" t="str">
            <v>Thành phố Hà Nội</v>
          </cell>
          <cell r="E2313" t="str">
            <v>Huyện ứng Hòa</v>
          </cell>
          <cell r="G2313" t="str">
            <v>HN004</v>
          </cell>
          <cell r="H2313" t="str">
            <v>Hoàng Thanh Huy</v>
          </cell>
          <cell r="I2313" t="str">
            <v>MIENBAC;WIN</v>
          </cell>
          <cell r="J2313" t="str">
            <v/>
          </cell>
          <cell r="M2313" t="str">
            <v>Thôn Động Phí, Xã Phương Tú, Huyện Ứng Hòa, HN</v>
          </cell>
          <cell r="N2313">
            <v>60</v>
          </cell>
          <cell r="O2313" t="b">
            <v>0</v>
          </cell>
          <cell r="P2313" t="str">
            <v>C6 HÀ NỘI</v>
          </cell>
          <cell r="Q2313" t="str">
            <v>Miền Bắc</v>
          </cell>
          <cell r="R2313" t="str">
            <v>WIN</v>
          </cell>
        </row>
        <row r="2314">
          <cell r="A2314" t="str">
            <v>WIN-HNI-DAH-6585</v>
          </cell>
          <cell r="B2314" t="str">
            <v>CN HÀ NỘI - CÔNG TY CỔ PHẦN DỊCH VỤ THƯƠNG MẠI TỔNG HỢP WINCOMMERCE</v>
          </cell>
          <cell r="C2314" t="str">
            <v/>
          </cell>
          <cell r="D2314" t="str">
            <v>Thành phố Hà Nội</v>
          </cell>
          <cell r="E2314" t="str">
            <v>Huyện Đông Anh</v>
          </cell>
          <cell r="G2314" t="str">
            <v>HN003</v>
          </cell>
          <cell r="H2314" t="str">
            <v>Nguyễn Văn Thạch</v>
          </cell>
          <cell r="I2314" t="str">
            <v>MIENBAC;WIN</v>
          </cell>
          <cell r="J2314" t="str">
            <v/>
          </cell>
          <cell r="M2314" t="str">
            <v>Thôn Nhồi Dưới, Xã Cổ Loa, Huyện Đông Anh, HN</v>
          </cell>
          <cell r="N2314">
            <v>60</v>
          </cell>
          <cell r="O2314" t="b">
            <v>0</v>
          </cell>
          <cell r="P2314" t="str">
            <v>C6 HÀ NỘI</v>
          </cell>
          <cell r="Q2314" t="str">
            <v>Miền Bắc</v>
          </cell>
          <cell r="R2314" t="str">
            <v>WIN</v>
          </cell>
        </row>
        <row r="2315">
          <cell r="A2315" t="str">
            <v>WIN-HNI-MDC-6610</v>
          </cell>
          <cell r="B2315" t="str">
            <v>CN HÀ NỘI - wincommerce</v>
          </cell>
          <cell r="C2315" t="str">
            <v/>
          </cell>
          <cell r="D2315" t="str">
            <v>Thành phố Hà Nội</v>
          </cell>
          <cell r="E2315" t="str">
            <v>Huyện Mỹ Đức</v>
          </cell>
          <cell r="G2315" t="str">
            <v>HN008</v>
          </cell>
          <cell r="H2315" t="str">
            <v>Nguyễn Minh Sơn</v>
          </cell>
          <cell r="I2315" t="str">
            <v>MIENBAC;WIN</v>
          </cell>
          <cell r="J2315" t="str">
            <v/>
          </cell>
          <cell r="M2315" t="str">
            <v>Thôn Bờ Thồng, Xã Tuy Lai, Huyện Mỹ Đức, HN</v>
          </cell>
          <cell r="N2315">
            <v>60</v>
          </cell>
          <cell r="O2315" t="b">
            <v>0</v>
          </cell>
          <cell r="P2315" t="str">
            <v>C6 HÀ NỘI</v>
          </cell>
          <cell r="Q2315" t="str">
            <v>Miền Bắc</v>
          </cell>
          <cell r="R2315" t="str">
            <v>WIN</v>
          </cell>
        </row>
        <row r="2316">
          <cell r="A2316" t="str">
            <v>WIN-HNI-DPG-6613</v>
          </cell>
          <cell r="B2316" t="str">
            <v>CN HÀ NỘI - wincommerce</v>
          </cell>
          <cell r="C2316" t="str">
            <v/>
          </cell>
          <cell r="D2316" t="str">
            <v>Thành phố Hà Nội</v>
          </cell>
          <cell r="E2316" t="str">
            <v>Huyện Đan Phượng</v>
          </cell>
          <cell r="G2316" t="str">
            <v>HN004</v>
          </cell>
          <cell r="H2316" t="str">
            <v>Hoàng Thanh Huy</v>
          </cell>
          <cell r="I2316" t="str">
            <v>MIENBAC;WIN</v>
          </cell>
          <cell r="J2316" t="str">
            <v/>
          </cell>
          <cell r="M2316" t="str">
            <v>Số 35 Đông Khê, Cụm 3, Xã Đan Phượng, Huyện Đan Phượng, HN</v>
          </cell>
          <cell r="N2316">
            <v>60</v>
          </cell>
          <cell r="O2316" t="b">
            <v>0</v>
          </cell>
          <cell r="P2316" t="str">
            <v>C6 HÀ NỘI</v>
          </cell>
          <cell r="Q2316" t="str">
            <v>Miền Bắc</v>
          </cell>
          <cell r="R2316" t="str">
            <v>WIN</v>
          </cell>
        </row>
        <row r="2317">
          <cell r="A2317" t="str">
            <v>WIN-HNI-UHA-6614</v>
          </cell>
          <cell r="B2317" t="str">
            <v>CN HÀ NỘI - CÔNG TY CỔ PHẦN DỊCH VỤ THƯƠNG MẠI TỔNG HỢP WINCOMMERCE</v>
          </cell>
          <cell r="C2317" t="str">
            <v/>
          </cell>
          <cell r="D2317" t="str">
            <v>Thành phố Hà Nội</v>
          </cell>
          <cell r="E2317" t="str">
            <v>Huyện ứng Hòa</v>
          </cell>
          <cell r="G2317" t="str">
            <v>HN004</v>
          </cell>
          <cell r="H2317" t="str">
            <v>Hoàng Thanh Huy</v>
          </cell>
          <cell r="I2317" t="str">
            <v>MIENBAC;WIN</v>
          </cell>
          <cell r="J2317" t="str">
            <v/>
          </cell>
          <cell r="M2317" t="str">
            <v>Thôn Bặt Ngõ, Xã Liên Bạt, Huyện Ứng Hòa, HN</v>
          </cell>
          <cell r="N2317">
            <v>60</v>
          </cell>
          <cell r="O2317" t="b">
            <v>0</v>
          </cell>
          <cell r="P2317" t="str">
            <v>C6 HÀ NỘI</v>
          </cell>
          <cell r="Q2317" t="str">
            <v>Miền Bắc</v>
          </cell>
          <cell r="R2317" t="str">
            <v>WIN</v>
          </cell>
        </row>
        <row r="2318">
          <cell r="A2318" t="str">
            <v>WIN-HNI-DAH-6629</v>
          </cell>
          <cell r="B2318" t="str">
            <v>CN HÀ NỘI - CÔNG TY CỔ PHẦN DỊCH VỤ THƯƠNG MẠI TỔNG HỢP WINCOMMERCE</v>
          </cell>
          <cell r="C2318" t="str">
            <v/>
          </cell>
          <cell r="D2318" t="str">
            <v>Thành phố Hà Nội</v>
          </cell>
          <cell r="E2318" t="str">
            <v>Huyện Đông Anh</v>
          </cell>
          <cell r="G2318" t="str">
            <v>HN003</v>
          </cell>
          <cell r="H2318" t="str">
            <v>Nguyễn Văn Thạch</v>
          </cell>
          <cell r="I2318" t="str">
            <v>MIENBAC;WIN</v>
          </cell>
          <cell r="J2318" t="str">
            <v/>
          </cell>
          <cell r="M2318" t="str">
            <v>Thôn Ấp Tó, Xã Uy Nỗ, Huyện Đông Anh, HN</v>
          </cell>
          <cell r="N2318">
            <v>60</v>
          </cell>
          <cell r="O2318" t="b">
            <v>0</v>
          </cell>
          <cell r="P2318" t="str">
            <v>C6 HÀ NỘI</v>
          </cell>
          <cell r="Q2318" t="str">
            <v>Miền Bắc</v>
          </cell>
          <cell r="R2318" t="str">
            <v>WIN</v>
          </cell>
        </row>
        <row r="2319">
          <cell r="A2319" t="str">
            <v>WIN-HNI-HDG-6634</v>
          </cell>
          <cell r="B2319" t="str">
            <v>CN HÀ NỘI - wincommerce</v>
          </cell>
          <cell r="C2319" t="str">
            <v/>
          </cell>
          <cell r="D2319" t="str">
            <v>Thành phố Hà Nội</v>
          </cell>
          <cell r="E2319" t="str">
            <v>Quận Hà Đông</v>
          </cell>
          <cell r="G2319" t="str">
            <v>HN004</v>
          </cell>
          <cell r="H2319" t="str">
            <v>Hoàng Thanh Huy</v>
          </cell>
          <cell r="I2319" t="str">
            <v>MIENBAC;WIN</v>
          </cell>
          <cell r="J2319" t="str">
            <v/>
          </cell>
          <cell r="M2319" t="str">
            <v>V3–B01, Khu đô thị mới An Hưng, Phường La Khê, Quận Hà Đông, HN</v>
          </cell>
          <cell r="N2319">
            <v>60</v>
          </cell>
          <cell r="O2319" t="b">
            <v>0</v>
          </cell>
          <cell r="P2319" t="str">
            <v>C6 HÀ NỘI</v>
          </cell>
          <cell r="Q2319" t="str">
            <v>Miền Bắc</v>
          </cell>
          <cell r="R2319" t="str">
            <v>WIN</v>
          </cell>
        </row>
        <row r="2320">
          <cell r="A2320" t="str">
            <v>WIN-HNI-HBT-6639</v>
          </cell>
          <cell r="B2320" t="str">
            <v>CN HÀ NỘI - WINCOMMERCE</v>
          </cell>
          <cell r="C2320" t="str">
            <v/>
          </cell>
          <cell r="D2320" t="str">
            <v>Thành phố Hà Nội</v>
          </cell>
          <cell r="E2320" t="str">
            <v>Quận Hai Bà Trưng</v>
          </cell>
          <cell r="G2320" t="str">
            <v>HN003</v>
          </cell>
          <cell r="H2320" t="str">
            <v>Nguyễn Văn Thạch</v>
          </cell>
          <cell r="I2320" t="str">
            <v>MIENBAC;WIN</v>
          </cell>
          <cell r="J2320" t="str">
            <v/>
          </cell>
          <cell r="M2320" t="str">
            <v>114 Ngõ 14 Quỳnh Lôi, Phường Quỳnh Mai, Quận Hai Bà Trưng, HN</v>
          </cell>
          <cell r="N2320">
            <v>60</v>
          </cell>
          <cell r="O2320" t="b">
            <v>0</v>
          </cell>
          <cell r="P2320" t="str">
            <v>C6 HÀ NỘI</v>
          </cell>
          <cell r="Q2320" t="str">
            <v>Miền Bắc</v>
          </cell>
          <cell r="R2320" t="str">
            <v>WIN</v>
          </cell>
        </row>
        <row r="2321">
          <cell r="A2321" t="str">
            <v>WIN-HNI-TXN-6646</v>
          </cell>
          <cell r="B2321" t="str">
            <v>CN HÀ NỘI - CÔNG TY CỔ PHẦN DỊCH VỤ THƯƠNG MẠI TỔNG HỢP WINCOMMERCE</v>
          </cell>
          <cell r="C2321" t="str">
            <v/>
          </cell>
          <cell r="D2321" t="str">
            <v>Thành phố Hà Nội</v>
          </cell>
          <cell r="E2321" t="str">
            <v>Quận Thanh Xuân</v>
          </cell>
          <cell r="G2321" t="str">
            <v>HN008</v>
          </cell>
          <cell r="H2321" t="str">
            <v>Nguyễn Minh Sơn</v>
          </cell>
          <cell r="I2321" t="str">
            <v>MIENBAC;WIN</v>
          </cell>
          <cell r="J2321" t="str">
            <v/>
          </cell>
          <cell r="M2321" t="str">
            <v>Số 60 Lê Trọng Tấn, Phường Khương Mai, Quận Thanh Xuân, HN</v>
          </cell>
          <cell r="N2321">
            <v>60</v>
          </cell>
          <cell r="O2321" t="b">
            <v>0</v>
          </cell>
          <cell r="P2321" t="str">
            <v>C6 HÀ NỘI</v>
          </cell>
          <cell r="Q2321" t="str">
            <v>Miền Bắc</v>
          </cell>
          <cell r="R2321" t="str">
            <v>WIN</v>
          </cell>
        </row>
        <row r="2322">
          <cell r="A2322" t="str">
            <v>WIN-HNI-HDG-6663</v>
          </cell>
          <cell r="B2322" t="str">
            <v>CN HÀ NỘI - wincommerce</v>
          </cell>
          <cell r="C2322" t="str">
            <v/>
          </cell>
          <cell r="D2322" t="str">
            <v>Thành phố Hà Nội</v>
          </cell>
          <cell r="E2322" t="str">
            <v>Quận Hà Đông</v>
          </cell>
          <cell r="G2322" t="str">
            <v>HN004</v>
          </cell>
          <cell r="H2322" t="str">
            <v>Hoàng Thanh Huy</v>
          </cell>
          <cell r="I2322" t="str">
            <v>MIENBAC;WIN</v>
          </cell>
          <cell r="J2322" t="str">
            <v/>
          </cell>
          <cell r="M2322" t="str">
            <v>SH B4 tòa CT6B, Khu đô thị mới Dương Nội, Phường Dương Nội, Quận Hà Đông, HN</v>
          </cell>
          <cell r="N2322">
            <v>60</v>
          </cell>
          <cell r="O2322" t="b">
            <v>0</v>
          </cell>
          <cell r="P2322" t="str">
            <v>C6 HÀ NỘI</v>
          </cell>
          <cell r="Q2322" t="str">
            <v>Miền Bắc</v>
          </cell>
          <cell r="R2322" t="str">
            <v>WIN</v>
          </cell>
        </row>
        <row r="2323">
          <cell r="A2323" t="str">
            <v>WIN-HNI-CMY-6664</v>
          </cell>
          <cell r="B2323" t="str">
            <v>CN HÀ NỘI - CÔNG TY CỔ PHẦN DỊCH VỤ THƯƠNG MẠI TỔNG HỢP WINCOMMERCE</v>
          </cell>
          <cell r="C2323" t="str">
            <v/>
          </cell>
          <cell r="D2323" t="str">
            <v>Thành phố Hà Nội</v>
          </cell>
          <cell r="E2323" t="str">
            <v>Huyện Chương Mỹ</v>
          </cell>
          <cell r="G2323" t="str">
            <v>HN008</v>
          </cell>
          <cell r="H2323" t="str">
            <v>Nguyễn Minh Sơn</v>
          </cell>
          <cell r="I2323" t="str">
            <v>MIENBAC;WIN</v>
          </cell>
          <cell r="J2323" t="str">
            <v/>
          </cell>
          <cell r="M2323" t="str">
            <v>Thôn Hòa Bình, Xã Hoàng Văn Thụ, Huyện Chương Mỹ, HN</v>
          </cell>
          <cell r="N2323">
            <v>60</v>
          </cell>
          <cell r="O2323" t="b">
            <v>0</v>
          </cell>
          <cell r="P2323" t="str">
            <v>C6 HÀ NỘI</v>
          </cell>
          <cell r="Q2323" t="str">
            <v>Miền Bắc</v>
          </cell>
          <cell r="R2323" t="str">
            <v>WIN</v>
          </cell>
        </row>
        <row r="2324">
          <cell r="A2324" t="str">
            <v>WIN-HNI-TOI-6668</v>
          </cell>
          <cell r="B2324" t="str">
            <v>CN HÀ NỘI - wincommerce</v>
          </cell>
          <cell r="C2324" t="str">
            <v/>
          </cell>
          <cell r="D2324" t="str">
            <v>Thành phố Hà Nội</v>
          </cell>
          <cell r="E2324" t="str">
            <v>Huyện Thanh Oai</v>
          </cell>
          <cell r="G2324" t="str">
            <v>HN008</v>
          </cell>
          <cell r="H2324" t="str">
            <v>Nguyễn Minh Sơn</v>
          </cell>
          <cell r="I2324" t="str">
            <v>MIENBAC;WIN</v>
          </cell>
          <cell r="J2324" t="str">
            <v/>
          </cell>
          <cell r="M2324" t="str">
            <v>Số 94, Thôn Dũng Tiến, Xã Kim Thư, Huyện Thanh Oai, HN</v>
          </cell>
          <cell r="N2324">
            <v>60</v>
          </cell>
          <cell r="O2324" t="b">
            <v>0</v>
          </cell>
          <cell r="P2324" t="str">
            <v>C6 HÀ NỘI</v>
          </cell>
          <cell r="Q2324" t="str">
            <v>Miền Bắc</v>
          </cell>
          <cell r="R2324" t="str">
            <v>WIN</v>
          </cell>
        </row>
        <row r="2325">
          <cell r="A2325" t="str">
            <v>WIN-HNI-SSN-6671</v>
          </cell>
          <cell r="B2325" t="str">
            <v>CN HÀ NỘI - CÔNG TY CỔ PHẦN DỊCH VỤ THƯƠNG MẠI TỔNG HỢP WINCOMMERCE</v>
          </cell>
          <cell r="C2325" t="str">
            <v/>
          </cell>
          <cell r="D2325" t="str">
            <v>Thành phố Hà Nội</v>
          </cell>
          <cell r="E2325" t="str">
            <v>Huyện Sóc Sơn</v>
          </cell>
          <cell r="G2325" t="str">
            <v>HN008</v>
          </cell>
          <cell r="H2325" t="str">
            <v>Nguyễn Minh Sơn</v>
          </cell>
          <cell r="I2325" t="str">
            <v>MIENBAC; WIN</v>
          </cell>
          <cell r="J2325" t="str">
            <v/>
          </cell>
          <cell r="M2325" t="str">
            <v>Số 150 Phố Kim Anh, Xã Thanh Xuân, Huyện Sóc Sơn, HN</v>
          </cell>
          <cell r="N2325">
            <v>60</v>
          </cell>
          <cell r="O2325" t="b">
            <v>0</v>
          </cell>
          <cell r="P2325" t="str">
            <v>C6 HÀ NỘI</v>
          </cell>
          <cell r="Q2325" t="str">
            <v>Miền Bắc</v>
          </cell>
          <cell r="R2325" t="str">
            <v>WIN</v>
          </cell>
        </row>
        <row r="2326">
          <cell r="A2326" t="str">
            <v>WIN-HNI-BVI-6676</v>
          </cell>
          <cell r="B2326" t="str">
            <v>CN HÀ NỘI - wincommerce</v>
          </cell>
          <cell r="C2326" t="str">
            <v/>
          </cell>
          <cell r="D2326" t="str">
            <v>Thành phố Hà Nội</v>
          </cell>
          <cell r="E2326" t="str">
            <v>Huyện Ba Vì</v>
          </cell>
          <cell r="G2326" t="str">
            <v>HN004</v>
          </cell>
          <cell r="H2326" t="str">
            <v>Hoàng Thanh Huy</v>
          </cell>
          <cell r="I2326" t="str">
            <v>MIENBAC;WIN</v>
          </cell>
          <cell r="J2326" t="str">
            <v/>
          </cell>
          <cell r="M2326" t="str">
            <v>Thôn Yên Thành, Xã Tản Lĩnh, Huyện Ba Vì, HN</v>
          </cell>
          <cell r="N2326">
            <v>60</v>
          </cell>
          <cell r="O2326" t="b">
            <v>0</v>
          </cell>
          <cell r="P2326" t="str">
            <v>C6 HÀ NỘI</v>
          </cell>
          <cell r="Q2326" t="str">
            <v>Miền Bắc</v>
          </cell>
          <cell r="R2326" t="str">
            <v>WIN</v>
          </cell>
        </row>
        <row r="2327">
          <cell r="A2327" t="str">
            <v>WIN-HNI-TTT-6677</v>
          </cell>
          <cell r="B2327" t="str">
            <v>CN HÀ NỘI - WINCOMMERCE</v>
          </cell>
          <cell r="C2327" t="str">
            <v/>
          </cell>
          <cell r="D2327" t="str">
            <v>Thành phố Hà Nội</v>
          </cell>
          <cell r="E2327" t="str">
            <v>Huyện Thạch Thất</v>
          </cell>
          <cell r="G2327" t="str">
            <v>HN008</v>
          </cell>
          <cell r="H2327" t="str">
            <v>Nguyễn Minh Sơn</v>
          </cell>
          <cell r="I2327" t="str">
            <v>MIENBAC;WIN</v>
          </cell>
          <cell r="J2327" t="str">
            <v/>
          </cell>
          <cell r="M2327" t="str">
            <v>Thôn Yên Lạc 1, Xã Cần Kiệm, Huyện Thạch Thất, HN</v>
          </cell>
          <cell r="N2327">
            <v>60</v>
          </cell>
          <cell r="O2327" t="b">
            <v>0</v>
          </cell>
          <cell r="P2327" t="str">
            <v>C6 HÀ NỘI</v>
          </cell>
          <cell r="Q2327" t="str">
            <v>Miền Bắc</v>
          </cell>
          <cell r="R2327" t="str">
            <v>WIN</v>
          </cell>
        </row>
        <row r="2328">
          <cell r="A2328" t="str">
            <v>WIN-HNI-CMY-6683</v>
          </cell>
          <cell r="B2328" t="str">
            <v>CN HÀ NỘI - WINCOMMERCE</v>
          </cell>
          <cell r="C2328" t="str">
            <v/>
          </cell>
          <cell r="D2328" t="str">
            <v>Thành phố Hà Nội</v>
          </cell>
          <cell r="E2328" t="str">
            <v>Huyện Chương Mỹ</v>
          </cell>
          <cell r="G2328" t="str">
            <v>HN008</v>
          </cell>
          <cell r="H2328" t="str">
            <v>Nguyễn Minh Sơn</v>
          </cell>
          <cell r="I2328" t="str">
            <v>MIENBAC;WIN</v>
          </cell>
          <cell r="J2328" t="str">
            <v/>
          </cell>
          <cell r="M2328" t="str">
            <v>Thôn Ứng Hòa, Xã Lam Điền, Huyện Chương Mỹ, HN</v>
          </cell>
          <cell r="N2328">
            <v>60</v>
          </cell>
          <cell r="O2328" t="b">
            <v>0</v>
          </cell>
          <cell r="P2328" t="str">
            <v>C6 HÀ NỘI</v>
          </cell>
          <cell r="Q2328" t="str">
            <v>Miền Bắc</v>
          </cell>
          <cell r="R2328" t="str">
            <v>WIN</v>
          </cell>
        </row>
        <row r="2329">
          <cell r="A2329" t="str">
            <v>WIN-HNI-DDA-6684</v>
          </cell>
          <cell r="B2329" t="str">
            <v>CN HÀ NỘI - WINCOMMERCE</v>
          </cell>
          <cell r="C2329" t="str">
            <v/>
          </cell>
          <cell r="D2329" t="str">
            <v>Thành phố Hà Nội</v>
          </cell>
          <cell r="E2329" t="str">
            <v>Quận Đống Đa</v>
          </cell>
          <cell r="G2329" t="str">
            <v>HN003</v>
          </cell>
          <cell r="H2329" t="str">
            <v>Nguyễn Văn Thạch</v>
          </cell>
          <cell r="I2329" t="str">
            <v>MIENBAC;WIN</v>
          </cell>
          <cell r="J2329" t="str">
            <v/>
          </cell>
          <cell r="M2329" t="str">
            <v>Số 4 Ngõ 167 Phương Mai, Phường Phương Mai, Quận Đống Đa, HN</v>
          </cell>
          <cell r="N2329">
            <v>60</v>
          </cell>
          <cell r="O2329" t="b">
            <v>0</v>
          </cell>
          <cell r="P2329" t="str">
            <v>C6 HÀ NỘI</v>
          </cell>
          <cell r="Q2329" t="str">
            <v>Miền Bắc</v>
          </cell>
          <cell r="R2329" t="str">
            <v>WIN</v>
          </cell>
        </row>
        <row r="2330">
          <cell r="A2330" t="str">
            <v>WIN-HNI-HDG-6689</v>
          </cell>
          <cell r="B2330" t="str">
            <v>CN HÀ NỘI - wincommerce</v>
          </cell>
          <cell r="C2330" t="str">
            <v/>
          </cell>
          <cell r="D2330" t="str">
            <v>Thành phố Hà Nội</v>
          </cell>
          <cell r="E2330" t="str">
            <v>Quận Hà Đông</v>
          </cell>
          <cell r="G2330" t="str">
            <v>HN004</v>
          </cell>
          <cell r="H2330" t="str">
            <v>Hoàng Thanh Huy</v>
          </cell>
          <cell r="I2330" t="str">
            <v>MIENBAC;WIN</v>
          </cell>
          <cell r="J2330" t="str">
            <v/>
          </cell>
          <cell r="M2330" t="str">
            <v>LK9-39 Khu Đô Thị mới Văn Phú, Phường Phú La, Quận Hà Đông, HN</v>
          </cell>
          <cell r="N2330">
            <v>60</v>
          </cell>
          <cell r="O2330" t="b">
            <v>0</v>
          </cell>
          <cell r="P2330" t="str">
            <v>C6 HÀ NỘI</v>
          </cell>
          <cell r="Q2330" t="str">
            <v>Miền Bắc</v>
          </cell>
          <cell r="R2330" t="str">
            <v>WIN</v>
          </cell>
        </row>
        <row r="2331">
          <cell r="A2331" t="str">
            <v>WIN-HNI-BDH-6697</v>
          </cell>
          <cell r="B2331" t="str">
            <v>CN HÀ NỘI - WINCOMMERCE</v>
          </cell>
          <cell r="C2331" t="str">
            <v/>
          </cell>
          <cell r="D2331" t="str">
            <v>Thành phố Hà Nội</v>
          </cell>
          <cell r="E2331" t="str">
            <v>Quận Ba Đình</v>
          </cell>
          <cell r="G2331" t="str">
            <v>HN008</v>
          </cell>
          <cell r="H2331" t="str">
            <v>Nguyễn Minh Sơn</v>
          </cell>
          <cell r="I2331" t="str">
            <v>MIENBAC;WIN</v>
          </cell>
          <cell r="J2331" t="str">
            <v/>
          </cell>
          <cell r="M2331" t="str">
            <v>18 Hàng Than, Phường Nguyễn Trung Trực, Quận Ba Đình, HN</v>
          </cell>
          <cell r="N2331">
            <v>60</v>
          </cell>
          <cell r="O2331" t="b">
            <v>0</v>
          </cell>
          <cell r="P2331" t="str">
            <v>C6 HÀ NỘI</v>
          </cell>
          <cell r="Q2331" t="str">
            <v>Miền Bắc</v>
          </cell>
          <cell r="R2331" t="str">
            <v>WIN</v>
          </cell>
        </row>
        <row r="2332">
          <cell r="A2332" t="str">
            <v>WIN-HNI-LBN-6713</v>
          </cell>
          <cell r="B2332" t="str">
            <v>CN HÀ NỘI - WINCOMMERCE</v>
          </cell>
          <cell r="C2332" t="str">
            <v/>
          </cell>
          <cell r="D2332" t="str">
            <v>Thành phố Hà Nội</v>
          </cell>
          <cell r="E2332" t="str">
            <v>Quận Long Biên</v>
          </cell>
          <cell r="G2332" t="str">
            <v>HN003</v>
          </cell>
          <cell r="H2332" t="str">
            <v>Nguyễn Văn Thạch</v>
          </cell>
          <cell r="I2332" t="str">
            <v>MIENBAC;WIN</v>
          </cell>
          <cell r="J2332" t="str">
            <v/>
          </cell>
          <cell r="M2332" t="str">
            <v>Kiot 01,02,25,26, Tầng 1 - Tòa CT1B, trục đường 5 kéo dài, Phường Thượng Thanh, Quận Long Biên, HN</v>
          </cell>
          <cell r="N2332">
            <v>60</v>
          </cell>
          <cell r="O2332" t="b">
            <v>0</v>
          </cell>
          <cell r="P2332" t="str">
            <v>C6 HÀ NỘI</v>
          </cell>
          <cell r="Q2332" t="str">
            <v>Miền Bắc</v>
          </cell>
          <cell r="R2332" t="str">
            <v>WIN</v>
          </cell>
        </row>
        <row r="2333">
          <cell r="A2333" t="str">
            <v>WIN-HNI-HDG-6722</v>
          </cell>
          <cell r="B2333" t="str">
            <v>CN HÀ NỘI - wincommerce</v>
          </cell>
          <cell r="C2333" t="str">
            <v/>
          </cell>
          <cell r="D2333" t="str">
            <v>Thành phố Hà Nội</v>
          </cell>
          <cell r="E2333" t="str">
            <v>Quận Hà Đông</v>
          </cell>
          <cell r="G2333" t="str">
            <v>HN004</v>
          </cell>
          <cell r="H2333" t="str">
            <v>Hoàng Thanh Huy</v>
          </cell>
          <cell r="I2333" t="str">
            <v>MIENBAC;WIN</v>
          </cell>
          <cell r="J2333" t="str">
            <v/>
          </cell>
          <cell r="M2333" t="str">
            <v>số B3-Lô B-TT1, Khu nhà ở Bộ Tư lệnh Thủ Đô Hà Nội, Phường Yên Nghĩa, Quận Hà Đông, HN</v>
          </cell>
          <cell r="N2333">
            <v>60</v>
          </cell>
          <cell r="O2333" t="b">
            <v>0</v>
          </cell>
          <cell r="P2333" t="str">
            <v>C6 HÀ NỘI</v>
          </cell>
          <cell r="Q2333" t="str">
            <v>Miền Bắc</v>
          </cell>
          <cell r="R2333" t="str">
            <v>WIN</v>
          </cell>
        </row>
        <row r="2334">
          <cell r="A2334" t="str">
            <v>WIN-HNI-DPG-6728</v>
          </cell>
          <cell r="B2334" t="str">
            <v>CN HÀ NỘI - wincommerce</v>
          </cell>
          <cell r="C2334" t="str">
            <v/>
          </cell>
          <cell r="D2334" t="str">
            <v>Thành phố Hà Nội</v>
          </cell>
          <cell r="E2334" t="str">
            <v>Huyện Đan Phượng</v>
          </cell>
          <cell r="G2334" t="str">
            <v>HN004</v>
          </cell>
          <cell r="H2334" t="str">
            <v>Hoàng Thanh Huy</v>
          </cell>
          <cell r="I2334" t="str">
            <v>MIENBAC;WIN</v>
          </cell>
          <cell r="J2334" t="str">
            <v/>
          </cell>
          <cell r="M2334" t="str">
            <v>Số 55 Đường 422 Xã Tân Lập, Huyện Đan Phượng, HN</v>
          </cell>
          <cell r="N2334">
            <v>60</v>
          </cell>
          <cell r="O2334" t="b">
            <v>0</v>
          </cell>
          <cell r="P2334" t="str">
            <v>C6 HÀ NỘI</v>
          </cell>
          <cell r="Q2334" t="str">
            <v>Miền Bắc</v>
          </cell>
          <cell r="R2334" t="str">
            <v>WIN</v>
          </cell>
        </row>
        <row r="2335">
          <cell r="A2335" t="str">
            <v>WIN-HNI-BTL-6738</v>
          </cell>
          <cell r="B2335" t="str">
            <v>CN HÀ NỘI - wincommerce</v>
          </cell>
          <cell r="C2335" t="str">
            <v/>
          </cell>
          <cell r="D2335" t="str">
            <v>Thành phố Hà Nội</v>
          </cell>
          <cell r="E2335" t="str">
            <v>Quận Bắc Từ Liêm</v>
          </cell>
          <cell r="G2335" t="str">
            <v>HN004</v>
          </cell>
          <cell r="H2335" t="str">
            <v>Hoàng Thanh Huy</v>
          </cell>
          <cell r="I2335" t="str">
            <v>MIENBAC;WIN</v>
          </cell>
          <cell r="J2335" t="str">
            <v/>
          </cell>
          <cell r="M2335" t="str">
            <v>TDP Nguyên Xá 1, Phường Minh Khai, Quận Bắc Từ Liêm, HN</v>
          </cell>
          <cell r="N2335">
            <v>60</v>
          </cell>
          <cell r="O2335" t="b">
            <v>0</v>
          </cell>
          <cell r="P2335" t="str">
            <v>C6 HÀ NỘI</v>
          </cell>
          <cell r="Q2335" t="str">
            <v>Miền Bắc</v>
          </cell>
          <cell r="R2335" t="str">
            <v>WIN</v>
          </cell>
        </row>
        <row r="2336">
          <cell r="A2336" t="str">
            <v>WIN-HNI-MLH-6739</v>
          </cell>
          <cell r="B2336" t="str">
            <v>CN HÀ NỘI - wincommerce</v>
          </cell>
          <cell r="C2336" t="str">
            <v/>
          </cell>
          <cell r="D2336" t="str">
            <v>Thành phố Hà Nội</v>
          </cell>
          <cell r="E2336" t="str">
            <v>Huyện Mê Linh</v>
          </cell>
          <cell r="G2336" t="str">
            <v>HN008</v>
          </cell>
          <cell r="H2336" t="str">
            <v>Nguyễn Minh Sơn</v>
          </cell>
          <cell r="I2336" t="str">
            <v>MIENBAC;WIN</v>
          </cell>
          <cell r="J2336" t="str">
            <v/>
          </cell>
          <cell r="M2336" t="str">
            <v>Chợ Đầu Đê, Xã Tiến Thịnh, Huyện Mê Linh, HN</v>
          </cell>
          <cell r="N2336">
            <v>60</v>
          </cell>
          <cell r="O2336" t="b">
            <v>0</v>
          </cell>
          <cell r="P2336" t="str">
            <v>C6 HÀ NỘI</v>
          </cell>
          <cell r="Q2336" t="str">
            <v>Miền Bắc</v>
          </cell>
          <cell r="R2336" t="str">
            <v>WIN</v>
          </cell>
        </row>
        <row r="2337">
          <cell r="A2337" t="str">
            <v>WIN-HNI-HDC-6743</v>
          </cell>
          <cell r="B2337" t="str">
            <v>CN HÀ NỘI - wincommerce</v>
          </cell>
          <cell r="C2337" t="str">
            <v/>
          </cell>
          <cell r="D2337" t="str">
            <v>Thành phố Hà Nội</v>
          </cell>
          <cell r="E2337" t="str">
            <v>Huyện Hoài Đức</v>
          </cell>
          <cell r="G2337" t="str">
            <v>HN004</v>
          </cell>
          <cell r="H2337" t="str">
            <v>Hoàng Thanh Huy</v>
          </cell>
          <cell r="I2337" t="str">
            <v>MIENBAC;WIN</v>
          </cell>
          <cell r="J2337" t="str">
            <v/>
          </cell>
          <cell r="M2337" t="str">
            <v>Ô thương mại dịch vụ 4 ( Tầng 1) Thuộc tòa nhà T4 Thăng Long, Huyện Hoài Đức, HN</v>
          </cell>
          <cell r="N2337">
            <v>60</v>
          </cell>
          <cell r="O2337" t="b">
            <v>0</v>
          </cell>
          <cell r="P2337" t="str">
            <v>C6 HÀ NỘI</v>
          </cell>
          <cell r="Q2337" t="str">
            <v>Miền Bắc</v>
          </cell>
          <cell r="R2337" t="str">
            <v>WIN</v>
          </cell>
        </row>
        <row r="2338">
          <cell r="A2338" t="str">
            <v>WIN-HNI-LBN-6754</v>
          </cell>
          <cell r="B2338" t="str">
            <v>CN HÀ NỘI - WINCOMMERCE</v>
          </cell>
          <cell r="C2338" t="str">
            <v/>
          </cell>
          <cell r="D2338" t="str">
            <v>Thành phố Hà Nội</v>
          </cell>
          <cell r="E2338" t="str">
            <v>Quận Long Biên</v>
          </cell>
          <cell r="G2338" t="str">
            <v>HN003</v>
          </cell>
          <cell r="H2338" t="str">
            <v>Nguyễn Văn Thạch</v>
          </cell>
          <cell r="I2338" t="str">
            <v>MIENBAC;WIN</v>
          </cell>
          <cell r="J2338" t="str">
            <v/>
          </cell>
          <cell r="M2338" t="str">
            <v>01S5A, Khối nhà S6 (S6.1+ S6.2), Khu Vinhomes Symphony, Lô đất G4*-HH16, Phường Phúc Lợi, Quận Long Biên, HN</v>
          </cell>
          <cell r="N2338">
            <v>60</v>
          </cell>
          <cell r="O2338" t="b">
            <v>0</v>
          </cell>
          <cell r="P2338" t="str">
            <v>C6 HÀ NỘI</v>
          </cell>
          <cell r="Q2338" t="str">
            <v>Miền Bắc</v>
          </cell>
          <cell r="R2338" t="str">
            <v>WIN</v>
          </cell>
        </row>
        <row r="2339">
          <cell r="A2339" t="str">
            <v>WIN-HNI-HDC-6760</v>
          </cell>
          <cell r="B2339" t="str">
            <v>CN HÀ NỘI - wincommerce</v>
          </cell>
          <cell r="C2339" t="str">
            <v/>
          </cell>
          <cell r="D2339" t="str">
            <v>Thành phố Hà Nội</v>
          </cell>
          <cell r="E2339" t="str">
            <v>Huyện Hoài Đức</v>
          </cell>
          <cell r="G2339" t="str">
            <v>HN004</v>
          </cell>
          <cell r="H2339" t="str">
            <v>Hoàng Thanh Huy</v>
          </cell>
          <cell r="I2339" t="str">
            <v>MIENBAC;WIN</v>
          </cell>
          <cell r="J2339" t="str">
            <v/>
          </cell>
          <cell r="M2339" t="str">
            <v>Số 164 đường 72, Phương Quan, Xã Vân Côn, Huyện Hoài Đức, HN</v>
          </cell>
          <cell r="N2339">
            <v>60</v>
          </cell>
          <cell r="O2339" t="b">
            <v>0</v>
          </cell>
          <cell r="P2339" t="str">
            <v>C6 HÀ NỘI</v>
          </cell>
          <cell r="Q2339" t="str">
            <v>Miền Bắc</v>
          </cell>
          <cell r="R2339" t="str">
            <v>WIN</v>
          </cell>
        </row>
        <row r="2340">
          <cell r="A2340" t="str">
            <v>WIN-HNI-HDC-6768</v>
          </cell>
          <cell r="B2340" t="str">
            <v>CN HÀ NỘI - wincommerce</v>
          </cell>
          <cell r="C2340" t="str">
            <v/>
          </cell>
          <cell r="D2340" t="str">
            <v>Thành phố Hà Nội</v>
          </cell>
          <cell r="E2340" t="str">
            <v>Huyện Hoài Đức</v>
          </cell>
          <cell r="G2340" t="str">
            <v>HN004</v>
          </cell>
          <cell r="H2340" t="str">
            <v>Hoàng Thanh Huy</v>
          </cell>
          <cell r="I2340" t="str">
            <v>MIENBAC;WIN</v>
          </cell>
          <cell r="J2340" t="str">
            <v/>
          </cell>
          <cell r="M2340" t="str">
            <v>332 Lũng Kênh, Xã Đức Giang , Huyện Hoài Đức, HN</v>
          </cell>
          <cell r="N2340">
            <v>60</v>
          </cell>
          <cell r="O2340" t="b">
            <v>0</v>
          </cell>
          <cell r="P2340" t="str">
            <v>C6 HÀ NỘI</v>
          </cell>
          <cell r="Q2340" t="str">
            <v>Miền Bắc</v>
          </cell>
          <cell r="R2340" t="str">
            <v>WIN</v>
          </cell>
        </row>
        <row r="2341">
          <cell r="A2341" t="str">
            <v>WIN-HNI-TTI-6770</v>
          </cell>
          <cell r="B2341" t="str">
            <v>CN HÀ NỘI - wincommerce</v>
          </cell>
          <cell r="C2341" t="str">
            <v/>
          </cell>
          <cell r="D2341" t="str">
            <v>Thành phố Hà Nội</v>
          </cell>
          <cell r="E2341" t="str">
            <v>Huyện Thanh Trì</v>
          </cell>
          <cell r="G2341" t="str">
            <v>HN008</v>
          </cell>
          <cell r="H2341" t="str">
            <v>Nguyễn Minh Sơn</v>
          </cell>
          <cell r="I2341" t="str">
            <v>MIENBAC;WIN</v>
          </cell>
          <cell r="J2341" t="str">
            <v/>
          </cell>
          <cell r="M2341" t="str">
            <v>Kiot TMDV – B07 Tecco Diamond, KĐT Tứ Hiệp, Xã Tứ Hiệp, Huyện Thanh Trì, HN</v>
          </cell>
          <cell r="N2341">
            <v>60</v>
          </cell>
          <cell r="O2341" t="b">
            <v>0</v>
          </cell>
          <cell r="P2341" t="str">
            <v>C6 HÀ NỘI</v>
          </cell>
          <cell r="Q2341" t="str">
            <v>Miền Bắc</v>
          </cell>
          <cell r="R2341" t="str">
            <v>WIN</v>
          </cell>
        </row>
        <row r="2342">
          <cell r="A2342" t="str">
            <v>WIN-HNI-HDG-6774</v>
          </cell>
          <cell r="B2342" t="str">
            <v>CN HÀ NỘI - wincommerce</v>
          </cell>
          <cell r="C2342" t="str">
            <v/>
          </cell>
          <cell r="D2342" t="str">
            <v>Thành phố Hà Nội</v>
          </cell>
          <cell r="E2342" t="str">
            <v>Quận Hà Đông</v>
          </cell>
          <cell r="G2342" t="str">
            <v>HN004</v>
          </cell>
          <cell r="H2342" t="str">
            <v>Hoàng Thanh Huy</v>
          </cell>
          <cell r="I2342" t="str">
            <v>MIENBAC;WIN</v>
          </cell>
          <cell r="J2342" t="str">
            <v/>
          </cell>
          <cell r="M2342" t="str">
            <v>Số 28 Yên Hòa, Tổ 14 Yên Nghĩa, Phường Yên Nghĩa, Q.Hà Đông, HN</v>
          </cell>
          <cell r="N2342">
            <v>60</v>
          </cell>
          <cell r="O2342" t="b">
            <v>0</v>
          </cell>
          <cell r="P2342" t="str">
            <v>C6 HÀ NỘI</v>
          </cell>
          <cell r="Q2342" t="str">
            <v>Miền Bắc</v>
          </cell>
          <cell r="R2342" t="str">
            <v>WIN</v>
          </cell>
        </row>
        <row r="2343">
          <cell r="A2343" t="str">
            <v>WIN-HNI-LBN-6776</v>
          </cell>
          <cell r="B2343" t="str">
            <v>6776 - WM+ HNI H3 Hope Residences</v>
          </cell>
          <cell r="C2343" t="str">
            <v/>
          </cell>
          <cell r="D2343" t="str">
            <v>Thành phố Hà Nội</v>
          </cell>
          <cell r="E2343" t="str">
            <v>Quận Long Biên</v>
          </cell>
          <cell r="G2343" t="str">
            <v>HN003</v>
          </cell>
          <cell r="H2343" t="str">
            <v>Nguyễn Văn Thạch</v>
          </cell>
          <cell r="I2343" t="str">
            <v>MIENBAC;WIN</v>
          </cell>
          <cell r="J2343" t="str">
            <v>6776 - WM+ HNI H3 Hope Residences</v>
          </cell>
          <cell r="K2343" t="str">
            <v>TM10,11 Tầng 1+2 Tòa H3, Khu nhà ở xã hội tại Ô đất B8, NXH khu công viên công nghệ phần mềm Hà Nội, Phường Phúc Đồng, Quận Long Biên TP. Hà Nội Việt Nam</v>
          </cell>
          <cell r="M2343" t="str">
            <v>TM10,11 Tầng 1+2 Tòa H3, Khu nhà ở xã hội tại Ô đất B8, NXH khu công viên công nghệ phần mềm Hà Nội, Phường Phúc Đồng, Quận Long Biên TP. Hà Nội Việt Nam</v>
          </cell>
          <cell r="N2343">
            <v>60</v>
          </cell>
          <cell r="O2343" t="b">
            <v>0</v>
          </cell>
          <cell r="P2343" t="str">
            <v>C6 HÀ NỘI</v>
          </cell>
          <cell r="Q2343" t="str">
            <v>Miền Bắc</v>
          </cell>
          <cell r="R2343" t="str">
            <v>WIN</v>
          </cell>
        </row>
        <row r="2344">
          <cell r="A2344" t="str">
            <v>WIN-HNI-TXN-6777</v>
          </cell>
          <cell r="B2344" t="str">
            <v>CN HÀ NỘI - WINCOMMERCE</v>
          </cell>
          <cell r="C2344" t="str">
            <v/>
          </cell>
          <cell r="D2344" t="str">
            <v>Thành phố Hà Nội</v>
          </cell>
          <cell r="E2344" t="str">
            <v>Quận Thanh Xuân</v>
          </cell>
          <cell r="G2344" t="str">
            <v>HN008</v>
          </cell>
          <cell r="H2344" t="str">
            <v>Nguyễn Minh Sơn</v>
          </cell>
          <cell r="I2344" t="str">
            <v>MIENBAC;WIN</v>
          </cell>
          <cell r="J2344" t="str">
            <v/>
          </cell>
          <cell r="M2344" t="str">
            <v>Số nhà 39 Ngõ 192 Phố Lê Trọng Tấn, Phường Định Công, Quận Thanh Xuân, HN</v>
          </cell>
          <cell r="N2344">
            <v>60</v>
          </cell>
          <cell r="O2344" t="b">
            <v>0</v>
          </cell>
          <cell r="P2344" t="str">
            <v>C6 HÀ NỘI</v>
          </cell>
          <cell r="Q2344" t="str">
            <v>Miền Bắc</v>
          </cell>
          <cell r="R2344" t="str">
            <v>WIN</v>
          </cell>
        </row>
        <row r="2345">
          <cell r="A2345" t="str">
            <v>WIN-HNI-HDG-6788</v>
          </cell>
          <cell r="B2345" t="str">
            <v>CN HÀ NỘI - wincommerce</v>
          </cell>
          <cell r="C2345" t="str">
            <v/>
          </cell>
          <cell r="D2345" t="str">
            <v>Thành phố Hà Nội</v>
          </cell>
          <cell r="E2345" t="str">
            <v>Quận Hà Đông</v>
          </cell>
          <cell r="G2345" t="str">
            <v>HN004</v>
          </cell>
          <cell r="H2345" t="str">
            <v>Hoàng Thanh Huy</v>
          </cell>
          <cell r="I2345" t="str">
            <v>MIENBAC;WIN</v>
          </cell>
          <cell r="J2345" t="str">
            <v/>
          </cell>
          <cell r="M2345" t="str">
            <v>Lô 37-TTTM1, Khu đô thị mới hai bên đường Lê Trọng Tấn, Phường Dương Nội, Quận Hà Đông, HN</v>
          </cell>
          <cell r="N2345">
            <v>60</v>
          </cell>
          <cell r="O2345" t="b">
            <v>0</v>
          </cell>
          <cell r="P2345" t="str">
            <v>C6 HÀ NỘI</v>
          </cell>
          <cell r="Q2345" t="str">
            <v>Miền Bắc</v>
          </cell>
          <cell r="R2345" t="str">
            <v>WIN</v>
          </cell>
        </row>
        <row r="2346">
          <cell r="A2346" t="str">
            <v>WIN-HNI-MDC-6794</v>
          </cell>
          <cell r="B2346" t="str">
            <v>CN HÀ NỘI - wincommerce</v>
          </cell>
          <cell r="C2346" t="str">
            <v/>
          </cell>
          <cell r="D2346" t="str">
            <v>Thành phố Hà Nội</v>
          </cell>
          <cell r="E2346" t="str">
            <v>Huyện Mỹ Đức</v>
          </cell>
          <cell r="G2346" t="str">
            <v>HN008</v>
          </cell>
          <cell r="H2346" t="str">
            <v>Nguyễn Minh Sơn</v>
          </cell>
          <cell r="I2346" t="str">
            <v>MIENBAC;WIN</v>
          </cell>
          <cell r="J2346" t="str">
            <v/>
          </cell>
          <cell r="M2346" t="str">
            <v>Thôn Hiền Lương, Xã An Tiến, huyện Mỹ Đức, HN</v>
          </cell>
          <cell r="N2346">
            <v>60</v>
          </cell>
          <cell r="O2346" t="b">
            <v>0</v>
          </cell>
          <cell r="P2346" t="str">
            <v>C6 HÀ NỘI</v>
          </cell>
          <cell r="Q2346" t="str">
            <v>Miền Bắc</v>
          </cell>
          <cell r="R2346" t="str">
            <v>WIN</v>
          </cell>
        </row>
        <row r="2347">
          <cell r="A2347" t="str">
            <v>WIN-HNI-BDH-6807</v>
          </cell>
          <cell r="B2347" t="str">
            <v>CN HÀ NỘI - WINCOMMERCE</v>
          </cell>
          <cell r="C2347" t="str">
            <v/>
          </cell>
          <cell r="D2347" t="str">
            <v>Thành phố Hà Nội</v>
          </cell>
          <cell r="E2347" t="str">
            <v>Quận Ba Đình</v>
          </cell>
          <cell r="G2347" t="str">
            <v>HN008</v>
          </cell>
          <cell r="H2347" t="str">
            <v>Nguyễn Minh Sơn</v>
          </cell>
          <cell r="I2347" t="str">
            <v>MIENBAC;WIN</v>
          </cell>
          <cell r="J2347" t="str">
            <v/>
          </cell>
          <cell r="M2347" t="str">
            <v>Số 268A Phố Đội Cấn, Phường Cống Vị, Quận Ba Đình, HN</v>
          </cell>
          <cell r="N2347">
            <v>60</v>
          </cell>
          <cell r="O2347" t="b">
            <v>0</v>
          </cell>
          <cell r="P2347" t="str">
            <v>C6 HÀ NỘI</v>
          </cell>
          <cell r="Q2347" t="str">
            <v>Miền Bắc</v>
          </cell>
          <cell r="R2347" t="str">
            <v>WIN</v>
          </cell>
        </row>
        <row r="2348">
          <cell r="A2348" t="str">
            <v>WIN-HNI-DPG-6847</v>
          </cell>
          <cell r="B2348" t="str">
            <v>CN HÀ NỘI - wincommerce</v>
          </cell>
          <cell r="C2348" t="str">
            <v/>
          </cell>
          <cell r="D2348" t="str">
            <v>Thành phố Hà Nội</v>
          </cell>
          <cell r="E2348" t="str">
            <v>Huyện Đan Phượng</v>
          </cell>
          <cell r="G2348" t="str">
            <v>HN004</v>
          </cell>
          <cell r="H2348" t="str">
            <v>Hoàng Thanh Huy</v>
          </cell>
          <cell r="I2348" t="str">
            <v>MIENBAC;WIN</v>
          </cell>
          <cell r="J2348" t="str">
            <v/>
          </cell>
          <cell r="M2348" t="str">
            <v>158 Nguyễn Thái Học, Thị trấn Phùng, Huyện Đan Phượng, HN</v>
          </cell>
          <cell r="N2348">
            <v>60</v>
          </cell>
          <cell r="O2348" t="b">
            <v>0</v>
          </cell>
          <cell r="P2348" t="str">
            <v>C6 HÀ NỘI</v>
          </cell>
          <cell r="Q2348" t="str">
            <v>Miền Bắc</v>
          </cell>
          <cell r="R2348" t="str">
            <v>WIN</v>
          </cell>
        </row>
        <row r="2349">
          <cell r="A2349" t="str">
            <v>WIN-HNI-BTL-6848</v>
          </cell>
          <cell r="B2349" t="str">
            <v>CN HÀ NỘI - wincommerce</v>
          </cell>
          <cell r="C2349" t="str">
            <v/>
          </cell>
          <cell r="D2349" t="str">
            <v>Thành phố Hà Nội</v>
          </cell>
          <cell r="E2349" t="str">
            <v>Quận Bắc Từ Liêm</v>
          </cell>
          <cell r="G2349" t="str">
            <v>HN004</v>
          </cell>
          <cell r="H2349" t="str">
            <v>Hoàng Thanh Huy</v>
          </cell>
          <cell r="I2349" t="str">
            <v>MIENBAC;WIN</v>
          </cell>
          <cell r="J2349" t="str">
            <v/>
          </cell>
          <cell r="M2349" t="str">
            <v>Số 7 Ngõ 12 Đường Phú Minh, Phường Minh Khai, Quận Bắc Từ Liêm, HN</v>
          </cell>
          <cell r="N2349">
            <v>60</v>
          </cell>
          <cell r="O2349" t="b">
            <v>0</v>
          </cell>
          <cell r="P2349" t="str">
            <v>C6 HÀ NỘI</v>
          </cell>
          <cell r="Q2349" t="str">
            <v>Miền Bắc</v>
          </cell>
          <cell r="R2349" t="str">
            <v>WIN</v>
          </cell>
        </row>
        <row r="2350">
          <cell r="A2350" t="str">
            <v>WIN-HNI-BVI-6849</v>
          </cell>
          <cell r="B2350" t="str">
            <v>CN HÀ NỘI - wincommerce</v>
          </cell>
          <cell r="C2350" t="str">
            <v/>
          </cell>
          <cell r="D2350" t="str">
            <v>Thành phố Hà Nội</v>
          </cell>
          <cell r="E2350" t="str">
            <v>Huyện Ba Vì</v>
          </cell>
          <cell r="G2350" t="str">
            <v>HN004</v>
          </cell>
          <cell r="H2350" t="str">
            <v>Hoàng Thanh Huy</v>
          </cell>
          <cell r="I2350" t="str">
            <v>MIENBAC;WIN</v>
          </cell>
          <cell r="J2350" t="str">
            <v/>
          </cell>
          <cell r="M2350" t="str">
            <v>Thôn 5, Xã Ba Trại, Huyện Ba Vì, HN</v>
          </cell>
          <cell r="N2350">
            <v>60</v>
          </cell>
          <cell r="O2350" t="b">
            <v>0</v>
          </cell>
          <cell r="P2350" t="str">
            <v>C6 HÀ NỘI</v>
          </cell>
          <cell r="Q2350" t="str">
            <v>Miền Bắc</v>
          </cell>
          <cell r="R2350" t="str">
            <v>WIN</v>
          </cell>
        </row>
        <row r="2351">
          <cell r="A2351" t="str">
            <v>WIN-HNI-TXN-6852</v>
          </cell>
          <cell r="B2351" t="str">
            <v>6852 - WM+ HNI 23 Ngõ 214 Nguyễn Xiển</v>
          </cell>
          <cell r="C2351" t="str">
            <v/>
          </cell>
          <cell r="D2351" t="str">
            <v>Thành phố Hà Nội</v>
          </cell>
          <cell r="E2351" t="str">
            <v>Quận Thanh Xuân</v>
          </cell>
          <cell r="G2351" t="str">
            <v>HN008</v>
          </cell>
          <cell r="H2351" t="str">
            <v>Nguyễn Minh Sơn</v>
          </cell>
          <cell r="I2351" t="str">
            <v>MIENBAC;WIN</v>
          </cell>
          <cell r="J2351" t="str">
            <v>6852 - WM+ HNI 23 Ngõ 214 Nguyễn Xiển</v>
          </cell>
          <cell r="K2351" t="str">
            <v>Số 23 Ngõ 214 Nguyễn Xiển, Phường Hạ Đình, Quận Thanh Xuân TP. Hà Nội Việt Nam</v>
          </cell>
          <cell r="M2351" t="str">
            <v>Số 23 ngõ 214 Nguyễn Xiển, phường Hạ Đình, quận Thanh Xuân, thành phố Hà Nội, Việt Nam</v>
          </cell>
          <cell r="N2351">
            <v>60</v>
          </cell>
          <cell r="O2351" t="b">
            <v>0</v>
          </cell>
          <cell r="P2351" t="str">
            <v>C6 HÀ NỘI</v>
          </cell>
          <cell r="Q2351" t="str">
            <v>Miền Bắc</v>
          </cell>
          <cell r="R2351" t="str">
            <v>WIN</v>
          </cell>
        </row>
        <row r="2352">
          <cell r="A2352" t="str">
            <v>WIN-HNI-MDC-6856</v>
          </cell>
          <cell r="B2352" t="str">
            <v>CN HÀ NỘI - wincommerce</v>
          </cell>
          <cell r="C2352" t="str">
            <v/>
          </cell>
          <cell r="D2352" t="str">
            <v>Thành phố Hà Nội</v>
          </cell>
          <cell r="E2352" t="str">
            <v>Huyện Mỹ Đức</v>
          </cell>
          <cell r="G2352" t="str">
            <v>HN003</v>
          </cell>
          <cell r="H2352" t="str">
            <v>Nguyễn Văn Thạch</v>
          </cell>
          <cell r="I2352" t="str">
            <v>MIENBAC;WIN</v>
          </cell>
          <cell r="J2352" t="str">
            <v>6856 - WM+ HNI Hội Xá, Mỹ Đức</v>
          </cell>
          <cell r="K2352" t="str">
            <v>Xóm 3, Thôn Hội Xá, Xã Hương Sơn, Huyện Mỹ Đức TP. Hà Nội Việt Nam</v>
          </cell>
          <cell r="M2352" t="str">
            <v>Xóm 3, Thôn Hội Xá, Xã Hương Sơn, Huyện Mỹ Đức TP. Hà Nội Việt Nam</v>
          </cell>
          <cell r="N2352">
            <v>60</v>
          </cell>
          <cell r="O2352" t="b">
            <v>0</v>
          </cell>
          <cell r="P2352" t="str">
            <v>C6 HÀ NỘI</v>
          </cell>
          <cell r="Q2352" t="str">
            <v>Miền Bắc</v>
          </cell>
          <cell r="R2352" t="str">
            <v>WIN</v>
          </cell>
        </row>
        <row r="2353">
          <cell r="A2353" t="str">
            <v>WIN-HNI-TOI-6857</v>
          </cell>
          <cell r="B2353" t="str">
            <v>CN HÀ NỘI - wincommerce</v>
          </cell>
          <cell r="C2353" t="str">
            <v/>
          </cell>
          <cell r="D2353" t="str">
            <v>Thành phố Hà Nội</v>
          </cell>
          <cell r="E2353" t="str">
            <v>Huyện Thanh Oai</v>
          </cell>
          <cell r="G2353" t="str">
            <v>HN008</v>
          </cell>
          <cell r="H2353" t="str">
            <v>Nguyễn Minh Sơn</v>
          </cell>
          <cell r="I2353" t="str">
            <v>MIENBAC;WIN</v>
          </cell>
          <cell r="J2353" t="str">
            <v/>
          </cell>
          <cell r="M2353" t="str">
            <v>Thôn Thượng, Xã Bích Hòa, Huyện Thanh Oai, HN</v>
          </cell>
          <cell r="N2353">
            <v>60</v>
          </cell>
          <cell r="O2353" t="b">
            <v>0</v>
          </cell>
          <cell r="P2353" t="str">
            <v>C6 HÀ NỘI</v>
          </cell>
          <cell r="Q2353" t="str">
            <v>Miền Bắc</v>
          </cell>
          <cell r="R2353" t="str">
            <v>WIN</v>
          </cell>
        </row>
        <row r="2354">
          <cell r="A2354" t="str">
            <v>WIN-HNI-QOI-6858</v>
          </cell>
          <cell r="B2354" t="str">
            <v>CN HÀ NỘI - wincommerce</v>
          </cell>
          <cell r="C2354" t="str">
            <v/>
          </cell>
          <cell r="D2354" t="str">
            <v>Thành phố Hà Nội</v>
          </cell>
          <cell r="E2354" t="str">
            <v>Huyện Quốc Oai</v>
          </cell>
          <cell r="G2354" t="str">
            <v>HN004</v>
          </cell>
          <cell r="H2354" t="str">
            <v>Hoàng Thanh Huy</v>
          </cell>
          <cell r="I2354" t="str">
            <v>MIENBAC;WIN</v>
          </cell>
          <cell r="J2354" t="str">
            <v/>
          </cell>
          <cell r="M2354" t="str">
            <v>Đội 6 Quảng Yên, Xã Yên Sơn, Huyện Quốc Oai, HN</v>
          </cell>
          <cell r="N2354">
            <v>60</v>
          </cell>
          <cell r="O2354" t="b">
            <v>0</v>
          </cell>
          <cell r="P2354" t="str">
            <v>C6 HÀ NỘI</v>
          </cell>
          <cell r="Q2354" t="str">
            <v>Miền Bắc</v>
          </cell>
          <cell r="R2354" t="str">
            <v>WIN</v>
          </cell>
        </row>
        <row r="2355">
          <cell r="A2355" t="str">
            <v>WIN-HNI-BVI-6866</v>
          </cell>
          <cell r="B2355" t="str">
            <v>CN HÀ NỘI - wincommerce</v>
          </cell>
          <cell r="C2355" t="str">
            <v/>
          </cell>
          <cell r="D2355" t="str">
            <v>Thành phố Hà Nội</v>
          </cell>
          <cell r="E2355" t="str">
            <v>Huyện Ba Vì</v>
          </cell>
          <cell r="G2355" t="str">
            <v>HN004</v>
          </cell>
          <cell r="H2355" t="str">
            <v>Hoàng Thanh Huy</v>
          </cell>
          <cell r="I2355" t="str">
            <v>MIENBAC;WIN</v>
          </cell>
          <cell r="J2355" t="str">
            <v/>
          </cell>
          <cell r="M2355" t="str">
            <v>Thôn Ngọc Nhị, Xã Cẩm Lĩnh, Huyện Ba Vì, HN</v>
          </cell>
          <cell r="N2355">
            <v>60</v>
          </cell>
          <cell r="O2355" t="b">
            <v>0</v>
          </cell>
          <cell r="P2355" t="str">
            <v>C6 HÀ NỘI</v>
          </cell>
          <cell r="Q2355" t="str">
            <v>Miền Bắc</v>
          </cell>
          <cell r="R2355" t="str">
            <v>WIN</v>
          </cell>
        </row>
        <row r="2356">
          <cell r="A2356" t="str">
            <v>WIN-HNI-TXN-6872</v>
          </cell>
          <cell r="B2356" t="str">
            <v>CN HÀ NỘI - wincommerce</v>
          </cell>
          <cell r="C2356" t="str">
            <v/>
          </cell>
          <cell r="D2356" t="str">
            <v>Thành phố Hà Nội</v>
          </cell>
          <cell r="E2356" t="str">
            <v>Quận Thanh Xuân</v>
          </cell>
          <cell r="G2356" t="str">
            <v>HN008</v>
          </cell>
          <cell r="H2356" t="str">
            <v>Nguyễn Minh Sơn</v>
          </cell>
          <cell r="I2356" t="str">
            <v>MIENBAC;WIN</v>
          </cell>
          <cell r="J2356" t="str">
            <v/>
          </cell>
          <cell r="M2356" t="str">
            <v>Tầng 1, Tòa nhà HH2 Bắc Hà, Phố Tố Hữu, Phường Nhân Chính, Quận Thanh Xuân, HN</v>
          </cell>
          <cell r="N2356">
            <v>60</v>
          </cell>
          <cell r="O2356" t="b">
            <v>0</v>
          </cell>
          <cell r="P2356" t="str">
            <v>C6 HÀ NỘI</v>
          </cell>
          <cell r="Q2356" t="str">
            <v>Miền Bắc</v>
          </cell>
          <cell r="R2356" t="str">
            <v>WIN</v>
          </cell>
        </row>
        <row r="2357">
          <cell r="A2357" t="str">
            <v>WIN-HNI-BDH-6873</v>
          </cell>
          <cell r="B2357" t="str">
            <v>CN HÀ NỘI - wincommerce</v>
          </cell>
          <cell r="C2357" t="str">
            <v/>
          </cell>
          <cell r="D2357" t="str">
            <v>Thành phố Hà Nội</v>
          </cell>
          <cell r="E2357" t="str">
            <v>Quận Ba Đình</v>
          </cell>
          <cell r="G2357" t="str">
            <v>HN008</v>
          </cell>
          <cell r="H2357" t="str">
            <v>Nguyễn Minh Sơn</v>
          </cell>
          <cell r="I2357" t="str">
            <v>MIENBAC;WIN</v>
          </cell>
          <cell r="J2357" t="str">
            <v/>
          </cell>
          <cell r="M2357" t="str">
            <v>TM1 – Chung cư C1 Thành Công, Phường Thành Công, Quận Ba Đình, HN</v>
          </cell>
          <cell r="N2357">
            <v>60</v>
          </cell>
          <cell r="O2357" t="b">
            <v>0</v>
          </cell>
          <cell r="P2357" t="str">
            <v>C6 HÀ NỘI</v>
          </cell>
          <cell r="Q2357" t="str">
            <v>Miền Bắc</v>
          </cell>
          <cell r="R2357" t="str">
            <v>WIN</v>
          </cell>
        </row>
        <row r="2358">
          <cell r="A2358" t="str">
            <v>WIN-HNI-MDC-6880</v>
          </cell>
          <cell r="B2358" t="str">
            <v>CN HÀ NỘI - wincommerce</v>
          </cell>
          <cell r="C2358" t="str">
            <v/>
          </cell>
          <cell r="D2358" t="str">
            <v>Thành phố Hà Nội</v>
          </cell>
          <cell r="E2358" t="str">
            <v>Huyện Mỹ Đức</v>
          </cell>
          <cell r="G2358" t="str">
            <v>HN008</v>
          </cell>
          <cell r="H2358" t="str">
            <v>Nguyễn Minh Sơn</v>
          </cell>
          <cell r="I2358" t="str">
            <v>MIENBAC;WIN</v>
          </cell>
          <cell r="J2358" t="str">
            <v/>
          </cell>
          <cell r="M2358" t="str">
            <v>Xóm 6, Xã Phúc Lâm, Huyện Mỹ Đức, HN</v>
          </cell>
          <cell r="N2358">
            <v>60</v>
          </cell>
          <cell r="O2358" t="b">
            <v>0</v>
          </cell>
          <cell r="P2358" t="str">
            <v>C6 HÀ NỘI</v>
          </cell>
          <cell r="Q2358" t="str">
            <v>Miền Bắc</v>
          </cell>
          <cell r="R2358" t="str">
            <v>WIN</v>
          </cell>
        </row>
        <row r="2359">
          <cell r="A2359" t="str">
            <v>WIN-HNI-BTL-6882</v>
          </cell>
          <cell r="B2359" t="str">
            <v>CN HÀ NỘI - wincommerce</v>
          </cell>
          <cell r="C2359" t="str">
            <v/>
          </cell>
          <cell r="D2359" t="str">
            <v>Thành phố Hà Nội</v>
          </cell>
          <cell r="E2359" t="str">
            <v>Quận Bắc Từ Liêm</v>
          </cell>
          <cell r="G2359" t="str">
            <v>HN004</v>
          </cell>
          <cell r="H2359" t="str">
            <v>Hoàng Thanh Huy</v>
          </cell>
          <cell r="I2359" t="str">
            <v>MIENBAC;WIN</v>
          </cell>
          <cell r="J2359" t="str">
            <v/>
          </cell>
          <cell r="M2359" t="str">
            <v>S06 Tháp CENTRO, Newtatco Kosmo Tây Hồ, P.Xuân Tảo, Q.Bắc Từ Liêm, HN</v>
          </cell>
          <cell r="N2359">
            <v>60</v>
          </cell>
          <cell r="O2359" t="b">
            <v>0</v>
          </cell>
          <cell r="P2359" t="str">
            <v>C6 HÀ NỘI</v>
          </cell>
          <cell r="Q2359" t="str">
            <v>Miền Bắc</v>
          </cell>
          <cell r="R2359" t="str">
            <v>WIN</v>
          </cell>
        </row>
        <row r="2360">
          <cell r="A2360" t="str">
            <v>WIN-HNI-STY-6883</v>
          </cell>
          <cell r="B2360" t="str">
            <v>CN HÀ NỘI - wincommerce</v>
          </cell>
          <cell r="C2360" t="str">
            <v/>
          </cell>
          <cell r="D2360" t="str">
            <v>Thành phố Hà Nội</v>
          </cell>
          <cell r="E2360" t="str">
            <v>Thị xã Sơn Tây</v>
          </cell>
          <cell r="G2360" t="str">
            <v>HN004</v>
          </cell>
          <cell r="H2360" t="str">
            <v>Hoàng Thanh Huy</v>
          </cell>
          <cell r="I2360" t="str">
            <v>MIENBAC;WIN</v>
          </cell>
          <cell r="J2360" t="str">
            <v/>
          </cell>
          <cell r="M2360" t="str">
            <v>161 Phố Phú Nhi 2, Phường Phú Thịnh, Thị xã Sơn Tây, HN</v>
          </cell>
          <cell r="N2360">
            <v>60</v>
          </cell>
          <cell r="O2360" t="b">
            <v>0</v>
          </cell>
          <cell r="P2360" t="str">
            <v>C6 HÀ NỘI</v>
          </cell>
          <cell r="Q2360" t="str">
            <v>Miền Bắc</v>
          </cell>
          <cell r="R2360" t="str">
            <v>WIN</v>
          </cell>
        </row>
        <row r="2361">
          <cell r="A2361" t="str">
            <v>WIN-HNI-STY-6888</v>
          </cell>
          <cell r="B2361" t="str">
            <v>CN HÀ NỘI - wincommerce</v>
          </cell>
          <cell r="C2361" t="str">
            <v/>
          </cell>
          <cell r="D2361" t="str">
            <v>Thành phố Hà Nội</v>
          </cell>
          <cell r="E2361" t="str">
            <v>Thị xã Sơn Tây</v>
          </cell>
          <cell r="G2361" t="str">
            <v>HN004</v>
          </cell>
          <cell r="H2361" t="str">
            <v>Hoàng Thanh Huy</v>
          </cell>
          <cell r="I2361" t="str">
            <v>MIENBAC;WIN</v>
          </cell>
          <cell r="J2361" t="str">
            <v>6888. Cửa hàng Winmart+ Vị Thủy</v>
          </cell>
          <cell r="K2361" t="str">
            <v>Thôn Vị Thuỷ, Xã Thanh Mỹ, Thị xã Sơn Tây TP. Hà Nội</v>
          </cell>
          <cell r="M2361" t="str">
            <v>Thôn Vị Thuỷ, Xã Thanh Mỹ, Thị xã Sơn Tây TP. Hà Nội</v>
          </cell>
          <cell r="N2361">
            <v>60</v>
          </cell>
          <cell r="O2361" t="b">
            <v>0</v>
          </cell>
          <cell r="P2361" t="str">
            <v>C6 HÀ NỘI</v>
          </cell>
          <cell r="Q2361" t="str">
            <v>Miền Bắc</v>
          </cell>
          <cell r="R2361" t="str">
            <v>WIN</v>
          </cell>
        </row>
        <row r="2362">
          <cell r="A2362" t="str">
            <v>WIN-HNI-DPG-6891</v>
          </cell>
          <cell r="B2362" t="str">
            <v>CN HÀ NỘI - wincommerce</v>
          </cell>
          <cell r="C2362" t="str">
            <v/>
          </cell>
          <cell r="D2362" t="str">
            <v>Thành phố Hà Nội</v>
          </cell>
          <cell r="E2362" t="str">
            <v>Huyện Đan Phượng</v>
          </cell>
          <cell r="G2362" t="str">
            <v>HN004</v>
          </cell>
          <cell r="H2362" t="str">
            <v>Hoàng Thanh Huy</v>
          </cell>
          <cell r="I2362" t="str">
            <v>MIENBAC;WIN</v>
          </cell>
          <cell r="J2362" t="str">
            <v/>
          </cell>
          <cell r="M2362" t="str">
            <v>Số 42 Nguyễn Đăng Phi, Thôn La Thạch, Xã Phương Đình, H. Đan Phượng, HN</v>
          </cell>
          <cell r="N2362">
            <v>60</v>
          </cell>
          <cell r="O2362" t="b">
            <v>0</v>
          </cell>
          <cell r="P2362" t="str">
            <v>C6 HÀ NỘI</v>
          </cell>
          <cell r="Q2362" t="str">
            <v>Miền Bắc</v>
          </cell>
          <cell r="R2362" t="str">
            <v>WIN</v>
          </cell>
        </row>
        <row r="2363">
          <cell r="A2363" t="str">
            <v>WIN-HNI-MDC-6892</v>
          </cell>
          <cell r="B2363" t="str">
            <v>CN HÀ NỘI - wincommerce</v>
          </cell>
          <cell r="C2363" t="str">
            <v/>
          </cell>
          <cell r="D2363" t="str">
            <v>Thành phố Hà Nội</v>
          </cell>
          <cell r="E2363" t="str">
            <v>Huyện Mỹ Đức</v>
          </cell>
          <cell r="G2363" t="str">
            <v>HN008</v>
          </cell>
          <cell r="H2363" t="str">
            <v>Nguyễn Minh Sơn</v>
          </cell>
          <cell r="I2363" t="str">
            <v>MIENBAC;WIN</v>
          </cell>
          <cell r="J2363" t="str">
            <v/>
          </cell>
          <cell r="M2363" t="str">
            <v>Thôn Hạ Sở, Xã Hồng Sơn, Huyện Mỹ Đức, HN</v>
          </cell>
          <cell r="N2363">
            <v>60</v>
          </cell>
          <cell r="O2363" t="b">
            <v>0</v>
          </cell>
          <cell r="P2363" t="str">
            <v>C6 HÀ NỘI</v>
          </cell>
          <cell r="Q2363" t="str">
            <v>Miền Bắc</v>
          </cell>
          <cell r="R2363" t="str">
            <v>WIN</v>
          </cell>
        </row>
        <row r="2364">
          <cell r="A2364" t="str">
            <v>WIN-HNI-HMI-6895</v>
          </cell>
          <cell r="B2364" t="str">
            <v>CN HÀ NỘI - wincommerce</v>
          </cell>
          <cell r="C2364" t="str">
            <v/>
          </cell>
          <cell r="D2364" t="str">
            <v>Thành phố Hà Nội</v>
          </cell>
          <cell r="E2364" t="str">
            <v>Quận Hoàng Mai</v>
          </cell>
          <cell r="G2364" t="str">
            <v>HN003</v>
          </cell>
          <cell r="H2364" t="str">
            <v>Nguyễn Văn Thạch</v>
          </cell>
          <cell r="I2364" t="str">
            <v>MIENBAC;WIN</v>
          </cell>
          <cell r="J2364" t="str">
            <v/>
          </cell>
          <cell r="M2364" t="str">
            <v>SH2A, Tầng 1, Tòa nhà HH02 thuộc công trình Nhà ở cao tầng kết hợp DV TM Eco Lakeview, Số 32 Phố Đại Từ, P.Đại Kim, Q.Hoàng Mai, HN</v>
          </cell>
          <cell r="N2364">
            <v>60</v>
          </cell>
          <cell r="O2364" t="b">
            <v>0</v>
          </cell>
          <cell r="P2364" t="str">
            <v>C6 HÀ NỘI</v>
          </cell>
          <cell r="Q2364" t="str">
            <v>Miền Bắc</v>
          </cell>
          <cell r="R2364" t="str">
            <v>WIN</v>
          </cell>
        </row>
        <row r="2365">
          <cell r="A2365" t="str">
            <v>WIN-HNI-BTL-6919</v>
          </cell>
          <cell r="B2365" t="str">
            <v>CN HÀ NỘI - wincommerce</v>
          </cell>
          <cell r="C2365" t="str">
            <v/>
          </cell>
          <cell r="D2365" t="str">
            <v>Thành phố Hà Nội</v>
          </cell>
          <cell r="E2365" t="str">
            <v>Quận Bắc Từ Liêm</v>
          </cell>
          <cell r="G2365" t="str">
            <v>HN004</v>
          </cell>
          <cell r="H2365" t="str">
            <v>Hoàng Thanh Huy</v>
          </cell>
          <cell r="I2365" t="str">
            <v>MIENBAC;WIN</v>
          </cell>
          <cell r="J2365" t="str">
            <v/>
          </cell>
          <cell r="M2365" t="str">
            <v>Số 116 Tây Tựu, Phường Tây Tựu, Quận Bắc Từ Liêm, HN</v>
          </cell>
          <cell r="N2365">
            <v>60</v>
          </cell>
          <cell r="O2365" t="b">
            <v>0</v>
          </cell>
          <cell r="P2365" t="str">
            <v>C6 HÀ NỘI</v>
          </cell>
          <cell r="Q2365" t="str">
            <v>Miền Bắc</v>
          </cell>
          <cell r="R2365" t="str">
            <v>WIN</v>
          </cell>
        </row>
        <row r="2366">
          <cell r="A2366" t="str">
            <v>WIN-HNI-HDG-6923</v>
          </cell>
          <cell r="B2366" t="str">
            <v>6923 - WM+ HNI CT5C KĐT Văn Khê</v>
          </cell>
          <cell r="C2366" t="str">
            <v/>
          </cell>
          <cell r="D2366" t="str">
            <v>Thành phố Hà Nội</v>
          </cell>
          <cell r="E2366" t="str">
            <v>Huyện Mỹ Đức</v>
          </cell>
          <cell r="G2366" t="str">
            <v>HN004</v>
          </cell>
          <cell r="H2366" t="str">
            <v>Hoàng Thanh Huy</v>
          </cell>
          <cell r="I2366" t="str">
            <v>MIENBAC;WIN</v>
          </cell>
          <cell r="J2366" t="str">
            <v>6923 - WM+ HNI CT5C KĐT Văn Khê</v>
          </cell>
          <cell r="K2366" t="str">
            <v>Sàn S1, Khu thương mại dịch vụ tầng 1, CT5C, Khu đô thị mới Văn Khê, Phường La Khê, Quận Hà Đông TP. Hà Nội Việt Nam</v>
          </cell>
          <cell r="M2366" t="str">
            <v>Sàn S1, Khu thương mại dịch vụ tầng 1, CT5C, Khu đô thị mới Văn Khê, Phường La Khê, Quận Hà Đông TP. Hà Nội Việt Nam</v>
          </cell>
          <cell r="N2366">
            <v>60</v>
          </cell>
          <cell r="O2366" t="b">
            <v>0</v>
          </cell>
          <cell r="P2366" t="str">
            <v>C6 HÀ NỘI</v>
          </cell>
          <cell r="Q2366" t="str">
            <v>Miền Bắc</v>
          </cell>
          <cell r="R2366" t="str">
            <v>WIN</v>
          </cell>
        </row>
        <row r="2367">
          <cell r="A2367" t="str">
            <v>WIN-HNI-MDC-6929</v>
          </cell>
          <cell r="B2367" t="str">
            <v>CN HÀ NỘI - CÔNG TY CỔ PHẦN DỊCH VỤ THƯƠNG MẠI TỔNG HỢP WINCOMMERCE</v>
          </cell>
          <cell r="C2367" t="str">
            <v/>
          </cell>
          <cell r="D2367" t="str">
            <v>Thành phố Hà Nội</v>
          </cell>
          <cell r="E2367" t="str">
            <v>Huyện Mỹ Đức</v>
          </cell>
          <cell r="G2367" t="str">
            <v>HN008</v>
          </cell>
          <cell r="H2367" t="str">
            <v>Nguyễn Minh Sơn</v>
          </cell>
          <cell r="I2367" t="str">
            <v>MIENBAC;WIN</v>
          </cell>
          <cell r="J2367" t="str">
            <v>6929 - WM+ HNI La Đồng, Mỹ Đức</v>
          </cell>
          <cell r="K2367" t="str">
            <v>Thôn La Đồng, Xã Hợp Tiến, Huyện Mỹ Đức TP. Hà Nội Việt Nam</v>
          </cell>
          <cell r="M2367" t="str">
            <v>Thôn La Đồng, Xã Hợp Tiến, Huyện Mỹ Đức TP. Hà Nội Việt Nam</v>
          </cell>
          <cell r="N2367">
            <v>60</v>
          </cell>
          <cell r="O2367" t="b">
            <v>0</v>
          </cell>
          <cell r="P2367" t="str">
            <v>C6 HÀ NỘI</v>
          </cell>
          <cell r="Q2367" t="str">
            <v>Miền Bắc</v>
          </cell>
          <cell r="R2367" t="str">
            <v>WIN</v>
          </cell>
        </row>
        <row r="2368">
          <cell r="A2368" t="str">
            <v>WIN-HNI-GLM-6939</v>
          </cell>
          <cell r="B2368" t="str">
            <v>CN HÀ NỘI - wincommerce</v>
          </cell>
          <cell r="C2368" t="str">
            <v/>
          </cell>
          <cell r="D2368" t="str">
            <v>Thành phố Hà Nội</v>
          </cell>
          <cell r="E2368" t="str">
            <v>Huyện Gia Lâm</v>
          </cell>
          <cell r="G2368" t="str">
            <v>HN008</v>
          </cell>
          <cell r="H2368" t="str">
            <v>Nguyễn Minh Sơn</v>
          </cell>
          <cell r="I2368" t="str">
            <v>MIENBAC;WIN</v>
          </cell>
          <cell r="J2368" t="str">
            <v>6939 - WM+ HNI 69 Ngô Xuân Quảng</v>
          </cell>
          <cell r="K2368" t="str">
            <v>69 Ngô Xuân Quảng, Thị trấn Trâu Quỳ, Huyện Gia Lâm TP. Hà Nội Việt Nam</v>
          </cell>
          <cell r="M2368" t="str">
            <v>69 Ngô Xuân Quảng, Thị trấn Trâu Quỳ, Huyện Gia Lâm TP. Hà Nội Việt Nam</v>
          </cell>
          <cell r="N2368">
            <v>60</v>
          </cell>
          <cell r="O2368" t="b">
            <v>0</v>
          </cell>
          <cell r="P2368" t="str">
            <v>C6 HÀ NỘI</v>
          </cell>
          <cell r="Q2368" t="str">
            <v>Miền Bắc</v>
          </cell>
          <cell r="R2368" t="str">
            <v>WIN</v>
          </cell>
        </row>
        <row r="2369">
          <cell r="A2369" t="str">
            <v>WIN-HNI-BDH-6967</v>
          </cell>
          <cell r="B2369" t="str">
            <v>6967 - WM+ HNI 49C Hàng Bún, Ba Đình</v>
          </cell>
          <cell r="C2369" t="str">
            <v/>
          </cell>
          <cell r="D2369" t="str">
            <v>Thành phố Hà Nội</v>
          </cell>
          <cell r="E2369" t="str">
            <v>Huyện Mỹ Đức</v>
          </cell>
          <cell r="G2369" t="str">
            <v>HN008</v>
          </cell>
          <cell r="H2369" t="str">
            <v>Nguyễn Minh Sơn</v>
          </cell>
          <cell r="I2369" t="str">
            <v>MIENBAC;WIN</v>
          </cell>
          <cell r="J2369" t="str">
            <v>6967 - WM+ HNI 49C Hàng Bún, Ba Đình</v>
          </cell>
          <cell r="K2369" t="str">
            <v>Số 49C Hàng Bún, P. Nguyễn Trung Trực, Q. Ba Đình TP. Hà Nội Việt Nam</v>
          </cell>
          <cell r="M2369" t="str">
            <v>Số 49C Hàng Bún, P. Nguyễn Trung Trực, Q. Ba Đình TP. Hà Nội Việt Nam</v>
          </cell>
          <cell r="N2369">
            <v>60</v>
          </cell>
          <cell r="O2369" t="b">
            <v>0</v>
          </cell>
          <cell r="P2369" t="str">
            <v>C6 HÀ NỘI</v>
          </cell>
          <cell r="Q2369" t="str">
            <v>Miền Bắc</v>
          </cell>
          <cell r="R2369" t="str">
            <v>WIN</v>
          </cell>
        </row>
        <row r="2370">
          <cell r="A2370" t="str">
            <v>WIN-HNI-HDC-6978</v>
          </cell>
          <cell r="B2370" t="str">
            <v>CN HÀ NỘI - wincommerce</v>
          </cell>
          <cell r="C2370" t="str">
            <v/>
          </cell>
          <cell r="D2370" t="str">
            <v>Thành phố Hà Nội</v>
          </cell>
          <cell r="E2370" t="str">
            <v>Huyện Hoài Đức</v>
          </cell>
          <cell r="G2370" t="str">
            <v>HN004</v>
          </cell>
          <cell r="H2370" t="str">
            <v>Hoàng Thanh Huy</v>
          </cell>
          <cell r="I2370" t="str">
            <v>MIENBAC;WIN</v>
          </cell>
          <cell r="J2370" t="str">
            <v>6978 - WM+ HNI 48 LK 22 KĐT Vân Canh</v>
          </cell>
          <cell r="K2370" t="str">
            <v>48 LK 22 - KĐT Vân Canh, Xã Vân Canh, Huyện Hoài Đức TP. Hà Nội Việt Nam</v>
          </cell>
          <cell r="M2370" t="str">
            <v>48 LK 22 - KĐT Vân Canh, Xã Vân Canh, Huyện Hoài Đức TP. Hà Nội Việt Nam</v>
          </cell>
          <cell r="N2370">
            <v>60</v>
          </cell>
          <cell r="O2370" t="b">
            <v>0</v>
          </cell>
          <cell r="P2370" t="str">
            <v>C6 HÀ NỘI</v>
          </cell>
          <cell r="Q2370" t="str">
            <v>Miền Bắc</v>
          </cell>
          <cell r="R2370" t="str">
            <v>WIN</v>
          </cell>
        </row>
        <row r="2371">
          <cell r="A2371" t="str">
            <v>WIN-HNI-GLM-6990</v>
          </cell>
          <cell r="B2371" t="str">
            <v>6990 WM+ HNI T1 - TM3 Hanhomes Blue Star</v>
          </cell>
          <cell r="D2371" t="str">
            <v>Thành phố Hà Nội</v>
          </cell>
          <cell r="E2371" t="str">
            <v>Huyện Gia Lâm</v>
          </cell>
          <cell r="F2371" t="str">
            <v>Xã Trâu Quỳ</v>
          </cell>
          <cell r="G2371" t="str">
            <v>HN008</v>
          </cell>
          <cell r="H2371" t="str">
            <v>Nguyễn Minh Sơn</v>
          </cell>
          <cell r="I2371" t="str">
            <v>MIENBAC; WIN</v>
          </cell>
          <cell r="J2371" t="str">
            <v>6990 WM+ HNI T1 - TM3 Hanhomes Blue Star</v>
          </cell>
          <cell r="K2371" t="str">
            <v>Kiốt số T1-TM3, Tầng 01, Toà T1, Dự án Nhà ở chung cư cao tầng tại ô đất CT2, Thị trấn Trâu Quỳ, Huyện Gia Lâm TP. Hà Nội Việt Nam</v>
          </cell>
          <cell r="L2371" t="str">
            <v/>
          </cell>
          <cell r="M2371" t="str">
            <v>Kiốt số T1-TM3, Tầng 01, Toà T1, Dự án Nhà ở chung cư cao tầng tại ô đất CT2, Thị trấn Trâu Quỳ, Huyện Gia Lâm TP. Hà Nội Việt Nam</v>
          </cell>
          <cell r="N2371">
            <v>60</v>
          </cell>
          <cell r="O2371" t="b">
            <v>0</v>
          </cell>
          <cell r="P2371" t="str">
            <v>CÔNG TY TNHH MTV THƯƠNG MẠI VÀ DỊCH VỤ NGỌC THƠM</v>
          </cell>
          <cell r="Q2371" t="str">
            <v>Miền Bắc</v>
          </cell>
          <cell r="R2371" t="str">
            <v>WIN</v>
          </cell>
        </row>
        <row r="2372">
          <cell r="A2372" t="str">
            <v>WIN-HNI-SSN-6991</v>
          </cell>
          <cell r="B2372" t="str">
            <v>6991 - WM+ HNI Xuân Sơn, Sóc Sơn</v>
          </cell>
          <cell r="C2372" t="str">
            <v/>
          </cell>
          <cell r="D2372" t="str">
            <v>Thành phố Hà Nội</v>
          </cell>
          <cell r="E2372" t="str">
            <v>Huyện Sóc Sơn</v>
          </cell>
          <cell r="G2372" t="str">
            <v>HN004</v>
          </cell>
          <cell r="H2372" t="str">
            <v>Hoàng Thanh Huy</v>
          </cell>
          <cell r="I2372" t="str">
            <v>MIENBAC;WIN</v>
          </cell>
          <cell r="J2372" t="str">
            <v>6991 - WM+ HNI Xuân Sơn, Sóc Sơn</v>
          </cell>
          <cell r="K2372" t="str">
            <v>Đường QL3, Thôn Xuân Sơn, Xã Trung Giã, Huyện Sóc Sơn TP. Hà Nội Việt Nam</v>
          </cell>
          <cell r="M2372" t="str">
            <v>Đường QL3, Thôn Xuân Sơn, Xã Trung Giã, Huyện Sóc Sơn TP. Hà Nội Việt Nam</v>
          </cell>
          <cell r="N2372">
            <v>60</v>
          </cell>
          <cell r="O2372" t="b">
            <v>0</v>
          </cell>
          <cell r="P2372" t="str">
            <v>C6 HÀ NỘI</v>
          </cell>
          <cell r="Q2372" t="str">
            <v>Miền Bắc</v>
          </cell>
          <cell r="R2372" t="str">
            <v>WIN</v>
          </cell>
        </row>
        <row r="2373">
          <cell r="A2373" t="str">
            <v>WIN-HNI-GLM-F205</v>
          </cell>
          <cell r="B2373" t="str">
            <v>CN HÀ NỘI - Wincommerce</v>
          </cell>
          <cell r="C2373" t="str">
            <v/>
          </cell>
          <cell r="D2373" t="str">
            <v>Thành phố Hà Nội</v>
          </cell>
          <cell r="E2373" t="str">
            <v>Huyện Gia Lâm</v>
          </cell>
          <cell r="G2373" t="str">
            <v>HN008</v>
          </cell>
          <cell r="H2373" t="str">
            <v>Nguyễn Minh Sơn</v>
          </cell>
          <cell r="I2373" t="str">
            <v>MIENBAC;WIN</v>
          </cell>
          <cell r="J2373" t="str">
            <v/>
          </cell>
          <cell r="M2373" t="str">
            <v>F205 - F205 FWMP HNI Shop R105-01 S16, OCP - Shop R105-01 S16, Vinhome Oceanpark, Trâu Quỳ, Gia Lâm, HN</v>
          </cell>
          <cell r="N2373">
            <v>60</v>
          </cell>
          <cell r="O2373" t="b">
            <v>0</v>
          </cell>
          <cell r="P2373" t="str">
            <v>C6 HÀ NỘI</v>
          </cell>
          <cell r="Q2373" t="str">
            <v>Miền Bắc</v>
          </cell>
          <cell r="R2373" t="str">
            <v>WIN</v>
          </cell>
        </row>
        <row r="2374">
          <cell r="A2374" t="str">
            <v>WIN-HNI-DDA-F209</v>
          </cell>
          <cell r="B2374" t="str">
            <v>CN HÀ NỘI - Wincommerce</v>
          </cell>
          <cell r="C2374" t="str">
            <v/>
          </cell>
          <cell r="D2374" t="str">
            <v>Thành phố Hà Nội</v>
          </cell>
          <cell r="E2374" t="str">
            <v>Quận Đống Đa</v>
          </cell>
          <cell r="G2374" t="str">
            <v>HN003</v>
          </cell>
          <cell r="H2374" t="str">
            <v>Nguyễn Văn Thạch</v>
          </cell>
          <cell r="I2374" t="str">
            <v>MIENBAC;WIN</v>
          </cell>
          <cell r="J2374" t="str">
            <v>F209 - F209 FWMP Hào Nam - 40 Hào Nam</v>
          </cell>
          <cell r="K2374" t="str">
            <v>F209 - F209 FWMP Hào Nam - 40 Hào Nam, Phường ô Chợ Dừa, Quận Đống Đa TP. Hà Nội Việt Nam (92789)</v>
          </cell>
          <cell r="M2374" t="str">
            <v>F209 - F209 FWMP Hào Nam - 40 Hào Nam, Phường ô Chợ Dừa, Quận Đống Đa TP. Hà Nội Việt Nam (92789)</v>
          </cell>
          <cell r="N2374">
            <v>60</v>
          </cell>
          <cell r="O2374" t="b">
            <v>0</v>
          </cell>
          <cell r="P2374" t="str">
            <v>C6 HÀ NỘI</v>
          </cell>
          <cell r="Q2374" t="str">
            <v>Miền Bắc</v>
          </cell>
          <cell r="R2374" t="str">
            <v>WIN</v>
          </cell>
        </row>
        <row r="2375">
          <cell r="A2375" t="str">
            <v>MAY-NDH-01-X20-39140</v>
          </cell>
          <cell r="B2375" t="str">
            <v>CÔNG TY TNHH MTV X20 NAM ĐỊNH</v>
          </cell>
          <cell r="D2375" t="str">
            <v>Nam Định</v>
          </cell>
          <cell r="L2375" t="str">
            <v>0601139140</v>
          </cell>
          <cell r="M2375" t="str">
            <v>Lô 1 KCN Hoà Xá - Xã Mỹ Xá - TP.Nam Định -Tỉnh Nam Định - Việt Nam</v>
          </cell>
          <cell r="O2375" t="b">
            <v>0</v>
          </cell>
          <cell r="P2375" t="str">
            <v>CÔNG TY TNHH MTV THƯƠNG MẠI VÀ DỊCH VỤ NGỌC THƠM</v>
          </cell>
          <cell r="Q2375" t="str">
            <v>Miền Bắc</v>
          </cell>
          <cell r="R2375" t="str">
            <v>X20</v>
          </cell>
        </row>
        <row r="2376">
          <cell r="A2376" t="str">
            <v>MAY-NDH-01-DETNAMDINH-19436</v>
          </cell>
          <cell r="B2376" t="str">
            <v>TỔNG CÔNG TY CỔ PHẦN DỆT MAY NAM ĐỊNH</v>
          </cell>
          <cell r="D2376" t="str">
            <v>Nam Định</v>
          </cell>
          <cell r="L2376" t="str">
            <v>0600019436</v>
          </cell>
          <cell r="M2376" t="str">
            <v>Số 43 Tô Hiệu, Phường Ngô Quyền, Thành phố Nam Định, Tỉnh Nam Định, Việt Nam</v>
          </cell>
          <cell r="N2376">
            <v>60</v>
          </cell>
          <cell r="O2376" t="b">
            <v>0</v>
          </cell>
          <cell r="P2376" t="str">
            <v>CÔNG TY TNHH MTV THƯƠNG MẠI VÀ DỊCH VỤ NGỌC THƠM</v>
          </cell>
          <cell r="Q2376" t="str">
            <v>Miền Bắc</v>
          </cell>
          <cell r="R2376" t="str">
            <v>X20DETNAMDINH</v>
          </cell>
        </row>
        <row r="2377">
          <cell r="A2377" t="str">
            <v>MAY-NDH-01-X20NAMDINH-09339</v>
          </cell>
          <cell r="B2377" t="str">
            <v>Chi nhánh Công ty cổ phần X20 - Xí nghiệp Dệt Nam Định</v>
          </cell>
          <cell r="D2377" t="str">
            <v>Nam Định</v>
          </cell>
          <cell r="L2377" t="str">
            <v>0100109339007</v>
          </cell>
          <cell r="M2377" t="str">
            <v>Lô 1 Khu Công Nghiệp Hoà Xá TP Nam Định</v>
          </cell>
          <cell r="O2377" t="b">
            <v>0</v>
          </cell>
          <cell r="P2377" t="str">
            <v>CÔNG TY TNHH MTV THƯƠNG MẠI VÀ DỊCH VỤ NGỌC THƠM</v>
          </cell>
          <cell r="Q2377" t="str">
            <v>Miền Bắc</v>
          </cell>
          <cell r="R2377" t="str">
            <v>X20NAMDINH</v>
          </cell>
        </row>
        <row r="2378">
          <cell r="A2378" t="str">
            <v>XNKTRUONGHUNG</v>
          </cell>
          <cell r="B2378" t="str">
            <v>CÔNG TY TNHH XUẤT NHẬP KHẨU TRƯỜNG HƯNG</v>
          </cell>
          <cell r="D2378" t="str">
            <v>Hải Phòng</v>
          </cell>
          <cell r="L2378" t="str">
            <v>0201906429</v>
          </cell>
          <cell r="M2378" t="str">
            <v>Số 91 Đồng Thiện, Phường Vĩnh Niệm, Quận Lê Chân, Hải Phòng, Việt Nam</v>
          </cell>
          <cell r="O2378" t="b">
            <v>0</v>
          </cell>
          <cell r="P2378" t="str">
            <v>CÔNG TY TNHH MTV THƯƠNG MẠI VÀ DỊCH VỤ NGỌC THƠM</v>
          </cell>
          <cell r="Q2378" t="str">
            <v>Miền Bắc</v>
          </cell>
          <cell r="R2378" t="str">
            <v>XNKTRUONGHUNG</v>
          </cell>
        </row>
        <row r="2379">
          <cell r="A2379" t="str">
            <v>XNKVIETUC</v>
          </cell>
          <cell r="B2379" t="str">
            <v>CÔNG TY TNHH ĐẦU TƯ THƯƠNG MẠI XNK VIỆT ÚC</v>
          </cell>
          <cell r="D2379" t="str">
            <v>Hải Phòng</v>
          </cell>
          <cell r="L2379" t="str">
            <v>0201282379</v>
          </cell>
          <cell r="M2379" t="str">
            <v>Số 19/50 Chợ Hàng, Phường Đông Hải, Quận Lê Chân, Hải Phòng</v>
          </cell>
          <cell r="O2379" t="b">
            <v>0</v>
          </cell>
          <cell r="P2379" t="str">
            <v>CÔNG TY TNHH MTV THƯƠNG MẠI VÀ DỊCH VỤ NGỌC THƠM</v>
          </cell>
          <cell r="Q2379" t="str">
            <v>Miền Bắc</v>
          </cell>
          <cell r="R2379" t="str">
            <v>XNKVIETUC</v>
          </cell>
        </row>
        <row r="2380">
          <cell r="A2380" t="str">
            <v>WIN-HNI-PXN-2BB2</v>
          </cell>
          <cell r="B2380" t="str">
            <v>WM+ HNI Chợ Đồng Vàng</v>
          </cell>
          <cell r="D2380" t="str">
            <v>Thành phố Hà Nội</v>
          </cell>
          <cell r="G2380" t="str">
            <v>HN008</v>
          </cell>
          <cell r="H2380" t="str">
            <v>Nguyễn Minh Sơn</v>
          </cell>
          <cell r="I2380" t="str">
            <v>MIENBAC;WIN</v>
          </cell>
          <cell r="J2380" t="str">
            <v>WM+ HNI Chợ Đồng Vàng</v>
          </cell>
          <cell r="M2380" t="str">
            <v>Số 06-08, Khu Chợ Đồng Vàng, Xã Phượng Dực, Thành phố Hà Nội Việt Nam</v>
          </cell>
          <cell r="N2380">
            <v>60</v>
          </cell>
          <cell r="O2380" t="b">
            <v>0</v>
          </cell>
          <cell r="P2380" t="str">
            <v>CÔNG TY TNHH MTV THƯƠNG MẠI VÀ DỊCH VỤ NGỌC THƠM</v>
          </cell>
          <cell r="Q2380" t="str">
            <v>Miền Bắc</v>
          </cell>
          <cell r="R2380" t="str">
            <v>WIN</v>
          </cell>
        </row>
        <row r="2381">
          <cell r="A2381" t="str">
            <v>WIN-HNI-TTN-2BD1</v>
          </cell>
          <cell r="B2381" t="str">
            <v>WM+ HNI Hoàng Xá, Chương Dương</v>
          </cell>
          <cell r="D2381" t="str">
            <v>Thành phố Hà Nội</v>
          </cell>
          <cell r="G2381" t="str">
            <v>HN008</v>
          </cell>
          <cell r="H2381" t="str">
            <v>Nguyễn Minh Sơn</v>
          </cell>
          <cell r="I2381" t="str">
            <v>MIENBAC;WIN</v>
          </cell>
          <cell r="J2381" t="str">
            <v>WM+ HNI Hoàng Xá, Chương Dương</v>
          </cell>
          <cell r="M2381" t="str">
            <v>Số 116, Thôn Hoàng Xá, Xã Chương Dương, Thành phố Hà Nội Việt Nam</v>
          </cell>
          <cell r="N2381">
            <v>60</v>
          </cell>
          <cell r="O2381" t="b">
            <v>0</v>
          </cell>
          <cell r="P2381" t="str">
            <v>CÔNG TY TNHH MTV THƯƠNG MẠI VÀ DỊCH VỤ NGỌC THƠM</v>
          </cell>
          <cell r="Q2381" t="str">
            <v>Miền Bắc</v>
          </cell>
          <cell r="R2381" t="str">
            <v>WIN</v>
          </cell>
        </row>
        <row r="2382">
          <cell r="A2382" t="str">
            <v>WIN-HNI-DA-2BJ9</v>
          </cell>
          <cell r="B2382" t="str">
            <v>2BJ9 - WM+ HNI Yên Ninh, Nội Bài</v>
          </cell>
          <cell r="C2382" t="str">
            <v>Số 04, Thôn Yên Ninh, Xã Nội Bài, TP. Hà Nội, Việt Nam</v>
          </cell>
          <cell r="D2382" t="str">
            <v>Thành phố Hà Nội</v>
          </cell>
          <cell r="E2382" t="str">
            <v xml:space="preserve">quận đông anh </v>
          </cell>
          <cell r="G2382" t="str">
            <v>hn006</v>
          </cell>
          <cell r="H2382" t="str">
            <v xml:space="preserve">nguyễn văn cường </v>
          </cell>
          <cell r="M2382" t="str">
            <v>Số 04, Thôn Yên Ninh, Xã Nội Bài, TP. Hà Nội, Việt Nam</v>
          </cell>
          <cell r="N2382">
            <v>60</v>
          </cell>
          <cell r="O2382" t="b">
            <v>0</v>
          </cell>
          <cell r="P2382" t="str">
            <v>CÔNG TY TNHH MTV THƯƠNG MẠI VÀ DỊCH VỤ NGỌC THƠM</v>
          </cell>
          <cell r="Q2382" t="str">
            <v>Miền Bắc</v>
          </cell>
          <cell r="R2382" t="str">
            <v>WIN</v>
          </cell>
        </row>
        <row r="2383">
          <cell r="A2383" t="str">
            <v>KL-HNI-TTI-00202</v>
          </cell>
          <cell r="B2383" t="str">
            <v>SIÊU THỊ minh nhi mart</v>
          </cell>
          <cell r="D2383" t="str">
            <v>Thành phố Hà Nội</v>
          </cell>
          <cell r="E2383" t="str">
            <v xml:space="preserve">quận thanh trì </v>
          </cell>
          <cell r="G2383" t="str">
            <v>hn009</v>
          </cell>
          <cell r="H2383" t="str">
            <v xml:space="preserve">vũ anh tuấn </v>
          </cell>
          <cell r="I2383" t="str">
            <v>KLGT</v>
          </cell>
          <cell r="K2383" t="str">
            <v xml:space="preserve">sh27 ct2 chung cư tứ hiệp thanh trì </v>
          </cell>
          <cell r="M2383" t="str">
            <v xml:space="preserve">sh27 ct2 chung cư tứ hiệp thanh trì </v>
          </cell>
          <cell r="N2383">
            <v>1</v>
          </cell>
          <cell r="O2383" t="b">
            <v>0</v>
          </cell>
          <cell r="P2383" t="str">
            <v>CÔNG TY TNHH MTV THƯƠNG MẠI VÀ DỊCH VỤ NGỌC THƠM</v>
          </cell>
          <cell r="Q2383" t="str">
            <v>Miền Bắc</v>
          </cell>
          <cell r="R2383" t="str">
            <v>kl00202</v>
          </cell>
        </row>
        <row r="2384">
          <cell r="A2384" t="str">
            <v>MINHCAU-TNN-01-0008</v>
          </cell>
          <cell r="B2384" t="str">
            <v>CÔNG TY CỔ PHẦN THƯƠNG MẠI VÀ DỊCH VỤ MINH CẦU</v>
          </cell>
          <cell r="C2384" t="str">
            <v>không lấy hóa đơn, ck cố định 10%, VAT theo luật định</v>
          </cell>
          <cell r="D2384" t="str">
            <v>Thái Nguyên</v>
          </cell>
          <cell r="E2384" t="str">
            <v>Thành phố Thái Nguyên</v>
          </cell>
          <cell r="I2384" t="str">
            <v>10%; MIENBAC</v>
          </cell>
          <cell r="J2384" t="str">
            <v>SIÊU THỊ MINH CẦU 2</v>
          </cell>
          <cell r="K2384" t="str">
            <v>gian s1 - tầng 1 - tòa nhà thái nguên tower</v>
          </cell>
          <cell r="M2384" t="str">
            <v>gian s1 - tầng 1 - tòa nhà thái nguên tower</v>
          </cell>
          <cell r="N2384">
            <v>31</v>
          </cell>
          <cell r="O2384" t="b">
            <v>0</v>
          </cell>
          <cell r="P2384" t="str">
            <v>CÔNG TY TNHH MTV THƯƠNG MẠI VÀ DỊCH VỤ NGỌC THƠM</v>
          </cell>
          <cell r="Q2384" t="str">
            <v>Miền Bắc</v>
          </cell>
          <cell r="R2384" t="str">
            <v>MINHCAU</v>
          </cell>
        </row>
        <row r="2385">
          <cell r="A2385" t="e">
            <v>#N/A</v>
          </cell>
          <cell r="B2385" t="str">
            <v>CHI NHÁNH QUẢNG TRỊ- CÔNG TY CỔ PHẦN DỊCH VỤ THƯƠNG MẠI TỔNG HỢP WINCOMMERCE</v>
          </cell>
          <cell r="C2385" t="str">
            <v>35 Hùng Vương, phường Đông Hà, Tỉnh Quảng Trị, Việt Nam</v>
          </cell>
          <cell r="D2385" t="str">
            <v>Quảng Trị</v>
          </cell>
          <cell r="E2385" t="str">
            <v xml:space="preserve">thành phố quảng trị </v>
          </cell>
          <cell r="G2385" t="str">
            <v>hn001</v>
          </cell>
          <cell r="H2385" t="str">
            <v xml:space="preserve">trần thị huệ </v>
          </cell>
          <cell r="L2385" t="str">
            <v>0104918404-070</v>
          </cell>
          <cell r="M2385" t="str">
            <v>Số 291 Nguyễn Chí Thanh, Thôn Thanh Tân, Xã Năm Gianh, Tỉnh Quảng Trị</v>
          </cell>
          <cell r="N2385" t="str">
            <v>60</v>
          </cell>
          <cell r="O2385" t="b">
            <v>0</v>
          </cell>
          <cell r="P2385" t="str">
            <v>CÔNG TY TNHH MTV THƯƠNG MẠI VÀ DỊCH VỤ NGỌC THƠM</v>
          </cell>
          <cell r="Q2385" t="str">
            <v>Miền Bắc</v>
          </cell>
          <cell r="R2385" t="str">
            <v>WIN</v>
          </cell>
        </row>
        <row r="2386">
          <cell r="A2386" t="str">
            <v>WIN-HNI-UH-2BB3</v>
          </cell>
          <cell r="B2386" t="str">
            <v xml:space="preserve">wm+ HNI thôn cầu </v>
          </cell>
          <cell r="D2386" t="str">
            <v>Thành phố Hà Nội</v>
          </cell>
          <cell r="E2386" t="str">
            <v xml:space="preserve">huyện ứng hòa </v>
          </cell>
          <cell r="G2386" t="str">
            <v>hn008</v>
          </cell>
          <cell r="H2386" t="str">
            <v>Nguyễn Minh Sơn</v>
          </cell>
          <cell r="I2386" t="str">
            <v>MIENBAC;WIN</v>
          </cell>
          <cell r="J2386" t="str">
            <v xml:space="preserve">wm+ HNI thôn cầu </v>
          </cell>
          <cell r="K2386" t="str">
            <v>Số 150 – 152, Thôn Cầu, Xã Ứng Hoà, Thành phố Hà Nội</v>
          </cell>
          <cell r="M2386" t="str">
            <v xml:space="preserve">số 150-152, thôn cầu , xã ứng hòa </v>
          </cell>
          <cell r="N2386" t="str">
            <v>60</v>
          </cell>
          <cell r="O2386" t="b">
            <v>0</v>
          </cell>
          <cell r="P2386" t="str">
            <v>CÔNG TY TNHH MTV THƯƠNG MẠI VÀ DỊCH VỤ NGỌC THƠM</v>
          </cell>
          <cell r="Q2386" t="str">
            <v>Miền Bắc</v>
          </cell>
          <cell r="R2386" t="str">
            <v>WIN</v>
          </cell>
        </row>
        <row r="2387">
          <cell r="A2387" t="str">
            <v>WIN-HNI-TT-2BH0</v>
          </cell>
          <cell r="B2387" t="str">
            <v xml:space="preserve">wm+hni hạ bằng </v>
          </cell>
          <cell r="D2387" t="str">
            <v>Thành phố Hà Nội</v>
          </cell>
          <cell r="E2387" t="str">
            <v xml:space="preserve">huyện thậch thất </v>
          </cell>
          <cell r="G2387" t="str">
            <v>hn008</v>
          </cell>
          <cell r="H2387" t="str">
            <v>Nguyễn Minh Sơn</v>
          </cell>
          <cell r="I2387" t="str">
            <v>MIENBAC;WIN</v>
          </cell>
          <cell r="J2387" t="str">
            <v xml:space="preserve">wm+hni hạ bằng </v>
          </cell>
          <cell r="K2387" t="str">
            <v> Số 109 Đường Yên Mỹ, Thôn Yên Mỹ, Xã Hạ Bằng, Thành phố Hà Nội</v>
          </cell>
          <cell r="M2387" t="str">
            <v xml:space="preserve">wm+hni hạ bằng </v>
          </cell>
          <cell r="N2387" t="str">
            <v>60</v>
          </cell>
          <cell r="O2387" t="b">
            <v>0</v>
          </cell>
          <cell r="P2387" t="str">
            <v>CÔNG TY TNHH MTV THƯƠNG MẠI VÀ DỊCH VỤ NGỌC THƠM</v>
          </cell>
          <cell r="Q2387" t="str">
            <v>Miền Bắc</v>
          </cell>
          <cell r="R2387" t="str">
            <v>WIN</v>
          </cell>
        </row>
        <row r="2388">
          <cell r="A2388" t="str">
            <v>WIN-HNI-DA-2BG7</v>
          </cell>
          <cell r="B2388" t="str">
            <v xml:space="preserve">wm+ hni nội bài </v>
          </cell>
          <cell r="D2388" t="str">
            <v>Thành phố Hà Nội</v>
          </cell>
          <cell r="E2388" t="str">
            <v xml:space="preserve">huyện đông anh </v>
          </cell>
          <cell r="G2388" t="str">
            <v>hn006</v>
          </cell>
          <cell r="H2388" t="str">
            <v xml:space="preserve">phan trọng cường </v>
          </cell>
          <cell r="I2388" t="str">
            <v>MIENBAC;WIN</v>
          </cell>
          <cell r="J2388" t="str">
            <v xml:space="preserve">wm+ hni nội bài </v>
          </cell>
          <cell r="K2388" t="str">
            <v>Số 97, Thôn Hiền Lương, Xã Nội Bài, Thành phố Hà Nội</v>
          </cell>
          <cell r="M2388" t="str">
            <v xml:space="preserve">wm+ hni nội bài </v>
          </cell>
          <cell r="N2388">
            <v>60</v>
          </cell>
          <cell r="O2388" t="b">
            <v>0</v>
          </cell>
          <cell r="P2388" t="str">
            <v>CÔNG TY TNHH MTV THƯƠNG MẠI VÀ DỊCH VỤ NGỌC THƠM</v>
          </cell>
          <cell r="Q2388" t="str">
            <v>Miền Bắc</v>
          </cell>
          <cell r="R2388" t="str">
            <v>WIN</v>
          </cell>
        </row>
        <row r="2389">
          <cell r="A2389" t="str">
            <v>WIN-HNI-DA-2BF5</v>
          </cell>
          <cell r="B2389" t="str">
            <v xml:space="preserve">wm+ hải bối </v>
          </cell>
          <cell r="D2389" t="str">
            <v>Thành phố Hà Nội</v>
          </cell>
          <cell r="E2389" t="str">
            <v xml:space="preserve">huyện đông anh </v>
          </cell>
          <cell r="G2389" t="str">
            <v>hn006</v>
          </cell>
          <cell r="H2389" t="str">
            <v xml:space="preserve">phan trọng cường </v>
          </cell>
          <cell r="I2389" t="str">
            <v>MIENBAC;WIN</v>
          </cell>
          <cell r="J2389" t="str">
            <v xml:space="preserve">wm+ hải bối </v>
          </cell>
          <cell r="K2389" t="str">
            <v>Thôn Hải Bối, Xã Vĩnh Thanh, Thành phố Hà Nội </v>
          </cell>
          <cell r="M2389" t="str">
            <v xml:space="preserve">wm+ hải bối </v>
          </cell>
          <cell r="N2389">
            <v>60</v>
          </cell>
          <cell r="O2389" t="b">
            <v>0</v>
          </cell>
          <cell r="P2389" t="str">
            <v>CÔNG TY TNHH MTV THƯƠNG MẠI VÀ DỊCH VỤ NGỌC THƠM</v>
          </cell>
          <cell r="Q2389" t="str">
            <v>Miền Bắc</v>
          </cell>
          <cell r="R2389" t="str">
            <v>WIN</v>
          </cell>
        </row>
        <row r="2390">
          <cell r="A2390" t="str">
            <v>WIN-HNI-SS-2BO7</v>
          </cell>
          <cell r="B2390" t="str">
            <v xml:space="preserve">wm+ đạo thượng </v>
          </cell>
          <cell r="D2390" t="str">
            <v>Thành phố Hà Nội</v>
          </cell>
          <cell r="E2390" t="str">
            <v xml:space="preserve">huyện sóc sơn </v>
          </cell>
          <cell r="G2390" t="str">
            <v>hn006</v>
          </cell>
          <cell r="H2390" t="str">
            <v xml:space="preserve">phan trọng cường </v>
          </cell>
          <cell r="I2390" t="str">
            <v>MIENBAC;WIN</v>
          </cell>
          <cell r="J2390" t="str">
            <v xml:space="preserve">wm+ đạo thượng </v>
          </cell>
          <cell r="K2390" t="str">
            <v>Số 19, Thôn Đạo Thượng, Xã Đa Phúc, TP. Hà Nội</v>
          </cell>
          <cell r="M2390" t="str">
            <v xml:space="preserve">wm+ đạo thượng </v>
          </cell>
          <cell r="N2390">
            <v>60</v>
          </cell>
          <cell r="O2390" t="b">
            <v>0</v>
          </cell>
          <cell r="P2390" t="str">
            <v>CÔNG TY TNHH MTV THƯƠNG MẠI VÀ DỊCH VỤ NGỌC THƠM</v>
          </cell>
          <cell r="Q2390" t="str">
            <v>Miền Bắc</v>
          </cell>
          <cell r="R2390" t="str">
            <v>WIN</v>
          </cell>
        </row>
        <row r="2391">
          <cell r="A2391" t="str">
            <v>WIN-HNI-DA-2BJ0</v>
          </cell>
          <cell r="B2391" t="str">
            <v xml:space="preserve">wm+ gia lương </v>
          </cell>
          <cell r="D2391" t="str">
            <v>Thành phố Hà Nội</v>
          </cell>
          <cell r="E2391" t="str">
            <v xml:space="preserve">huyện đông anh </v>
          </cell>
          <cell r="G2391" t="str">
            <v>hn006</v>
          </cell>
          <cell r="H2391" t="str">
            <v xml:space="preserve">phan trọng cường </v>
          </cell>
          <cell r="I2391" t="str">
            <v>MIENBAC;WIN</v>
          </cell>
          <cell r="J2391" t="str">
            <v xml:space="preserve">wm+ gia lương </v>
          </cell>
          <cell r="K2391" t="str">
            <v>Thôn Gia Lương, Xã Đông Anh, TP. Hà Nội</v>
          </cell>
          <cell r="M2391" t="str">
            <v xml:space="preserve">wm+ gia lương </v>
          </cell>
          <cell r="N2391">
            <v>60</v>
          </cell>
          <cell r="O2391" t="b">
            <v>0</v>
          </cell>
          <cell r="P2391" t="str">
            <v>CÔNG TY TNHH MTV THƯƠNG MẠI VÀ DỊCH VỤ NGỌC THƠM</v>
          </cell>
          <cell r="Q2391" t="str">
            <v>Miền Bắc</v>
          </cell>
          <cell r="R2391" t="str">
            <v>WIN</v>
          </cell>
        </row>
        <row r="2392">
          <cell r="A2392" t="str">
            <v>WIN-HNI-TT-2BP3</v>
          </cell>
          <cell r="B2392" t="str">
            <v xml:space="preserve">wm+ hạ bằng </v>
          </cell>
          <cell r="D2392" t="str">
            <v>Thành phố Hà Nội</v>
          </cell>
          <cell r="E2392" t="str">
            <v xml:space="preserve">huyện thạch thất </v>
          </cell>
          <cell r="G2392" t="str">
            <v>hn008</v>
          </cell>
          <cell r="H2392" t="str">
            <v>Nguyễn Minh Sơn</v>
          </cell>
          <cell r="I2392" t="str">
            <v>MIENBAC;WIN</v>
          </cell>
          <cell r="J2392" t="str">
            <v xml:space="preserve">wm+ hạ bằng </v>
          </cell>
          <cell r="K2392" t="str">
            <v>Số 35 Đường Đồng Trúc, Thôn Trúc Động, Xã Hạ Bằng, TP. Hà Nội</v>
          </cell>
          <cell r="M2392" t="str">
            <v xml:space="preserve">wm+ hạ bằng </v>
          </cell>
          <cell r="N2392">
            <v>60</v>
          </cell>
          <cell r="O2392" t="b">
            <v>0</v>
          </cell>
          <cell r="P2392" t="str">
            <v>CÔNG TY TNHH MTV THƯƠNG MẠI VÀ DỊCH VỤ NGỌC THƠM</v>
          </cell>
          <cell r="Q2392" t="str">
            <v>Miền Bắc</v>
          </cell>
          <cell r="R2392" t="str">
            <v>WIN</v>
          </cell>
        </row>
        <row r="2393">
          <cell r="A2393" t="str">
            <v>WIN-HNI-BVI-2Bk1</v>
          </cell>
          <cell r="B2393" t="str">
            <v xml:space="preserve">wm+ cổ đô </v>
          </cell>
          <cell r="D2393" t="str">
            <v>Thành phố Hà Nội</v>
          </cell>
          <cell r="E2393" t="str">
            <v xml:space="preserve">huyện ba vì </v>
          </cell>
          <cell r="G2393" t="str">
            <v>hn004</v>
          </cell>
          <cell r="H2393" t="str">
            <v xml:space="preserve">hoàng thanh huy </v>
          </cell>
          <cell r="I2393" t="str">
            <v>MIENBAC;WIN</v>
          </cell>
          <cell r="J2393" t="str">
            <v xml:space="preserve">wm+ cổ đô </v>
          </cell>
          <cell r="K2393" t="str">
            <v>Số 1, Đường Phú Thịnh, Thôn Phú Thịnh, Xã Cổ Đô, TP. Hà Nội Việt Nam</v>
          </cell>
          <cell r="M2393" t="str">
            <v xml:space="preserve">wm+ cổ đô </v>
          </cell>
          <cell r="N2393">
            <v>60</v>
          </cell>
          <cell r="O2393" t="b">
            <v>0</v>
          </cell>
          <cell r="P2393" t="str">
            <v>CÔNG TY TNHH MTV THƯƠNG MẠI VÀ DỊCH VỤ NGỌC THƠM</v>
          </cell>
          <cell r="Q2393" t="str">
            <v>Miền Bắc</v>
          </cell>
          <cell r="R2393" t="str">
            <v>WIN</v>
          </cell>
        </row>
        <row r="2394">
          <cell r="A2394" t="e">
            <v>#N/A</v>
          </cell>
          <cell r="B2394" t="str">
            <v xml:space="preserve">wm+ yên xuân </v>
          </cell>
          <cell r="D2394" t="str">
            <v>Thành phố Hà Nội</v>
          </cell>
          <cell r="E2394" t="str">
            <v xml:space="preserve">huyện thạch thất </v>
          </cell>
          <cell r="G2394" t="str">
            <v>hn008</v>
          </cell>
          <cell r="H2394" t="str">
            <v>Nguyễn Minh Sơn</v>
          </cell>
          <cell r="I2394" t="str">
            <v>MIENBAC;WIN</v>
          </cell>
          <cell r="J2394" t="str">
            <v xml:space="preserve">wm+ yên xuân </v>
          </cell>
          <cell r="K2394" t="str">
            <v xml:space="preserve">số 50 , cụm 2 , thôn 2 , xã yên xuân </v>
          </cell>
          <cell r="M2394" t="str">
            <v xml:space="preserve">wm+ yên xuân </v>
          </cell>
          <cell r="N2394">
            <v>60</v>
          </cell>
          <cell r="O2394" t="b">
            <v>0</v>
          </cell>
          <cell r="P2394" t="str">
            <v>CÔNG TY TNHH MTV THƯƠNG MẠI VÀ DỊCH VỤ NGỌC THƠM</v>
          </cell>
          <cell r="Q2394" t="str">
            <v>Miền Bắc</v>
          </cell>
          <cell r="R2394" t="str">
            <v>WIN</v>
          </cell>
        </row>
        <row r="2395">
          <cell r="A2395" t="str">
            <v>win-hni-TT-2BL6</v>
          </cell>
          <cell r="B2395" t="str">
            <v xml:space="preserve">wm+ đai thanh </v>
          </cell>
          <cell r="D2395" t="str">
            <v>Thành phố Hà Nội</v>
          </cell>
          <cell r="E2395" t="str">
            <v xml:space="preserve">huyện thanh trì </v>
          </cell>
          <cell r="G2395" t="str">
            <v>hn008</v>
          </cell>
          <cell r="H2395" t="str">
            <v>Nguyễn Minh Sơn</v>
          </cell>
          <cell r="I2395" t="str">
            <v>MIENBAC;WIN</v>
          </cell>
          <cell r="J2395" t="str">
            <v xml:space="preserve">wm+ đai thanh </v>
          </cell>
          <cell r="K2395" t="str">
            <v>Đội 10, Xã Đại Thanh, TP. Hà Nội Việt Nam</v>
          </cell>
          <cell r="M2395" t="str">
            <v xml:space="preserve">wm+ đai thanh </v>
          </cell>
          <cell r="N2395">
            <v>60</v>
          </cell>
          <cell r="O2395" t="b">
            <v>0</v>
          </cell>
          <cell r="P2395" t="str">
            <v>CÔNG TY TNHH MTV THƯƠNG MẠI VÀ DỊCH VỤ NGỌC THƠM</v>
          </cell>
          <cell r="Q2395" t="str">
            <v>Miền Bắc</v>
          </cell>
          <cell r="R2395" t="str">
            <v>WIN</v>
          </cell>
        </row>
        <row r="2396">
          <cell r="A2396" t="str">
            <v>FUJIMART-HNI-GL-11251</v>
          </cell>
          <cell r="B2396" t="str">
            <v>siêu thị Fujimart ocean park</v>
          </cell>
          <cell r="D2396" t="str">
            <v>Thành phố Hà Nội</v>
          </cell>
          <cell r="E2396" t="str">
            <v xml:space="preserve">huyện gia lâm </v>
          </cell>
          <cell r="G2396" t="str">
            <v>hn009</v>
          </cell>
          <cell r="H2396" t="str">
            <v xml:space="preserve">vũ anh tuấn </v>
          </cell>
          <cell r="K2396" t="str">
            <v xml:space="preserve">Tòa s1.01 khu ĐT gia lâm , vinhome ocean đa tốn , gia lâm , hà nội </v>
          </cell>
          <cell r="L2396">
            <v>108432911</v>
          </cell>
          <cell r="M2396" t="str">
            <v xml:space="preserve">Tòa s1.01 khu ĐT gia lâm , vinhome ocean đa tốn , gia lâm , hà nội </v>
          </cell>
          <cell r="N2396">
            <v>60</v>
          </cell>
          <cell r="O2396" t="b">
            <v>0</v>
          </cell>
          <cell r="P2396" t="str">
            <v>CÔNG TY TNHH MTV THƯƠNG MẠI VÀ DỊCH VỤ NGỌC THƠM</v>
          </cell>
          <cell r="Q2396" t="str">
            <v>Miền Bắc</v>
          </cell>
          <cell r="R2396" t="str">
            <v>brg</v>
          </cell>
        </row>
        <row r="2397">
          <cell r="A2397" t="e">
            <v>#N/A</v>
          </cell>
          <cell r="B2397" t="str">
            <v>Trần Thị Huệ</v>
          </cell>
          <cell r="D2397" t="str">
            <v>Thành phố Hà Nội</v>
          </cell>
          <cell r="R2397" t="str">
            <v>KL.HN</v>
          </cell>
        </row>
        <row r="2398">
          <cell r="A2398" t="str">
            <v>WIN-HNI-TT-2b77</v>
          </cell>
          <cell r="B2398" t="str">
            <v xml:space="preserve">wm+ hạ bằng </v>
          </cell>
          <cell r="D2398" t="str">
            <v>Thành phố Hà Nội</v>
          </cell>
          <cell r="E2398" t="str">
            <v xml:space="preserve">huyện thạch thất </v>
          </cell>
          <cell r="G2398" t="str">
            <v>HN008</v>
          </cell>
          <cell r="H2398" t="str">
            <v>nguyễn mạnh sơn</v>
          </cell>
          <cell r="J2398" t="str">
            <v xml:space="preserve">wm+ hạ bằng </v>
          </cell>
          <cell r="K2398" t="str">
            <v>Thôn Mục Uyên 1, Xã Hạ Bằng, TP. Hà Nội</v>
          </cell>
          <cell r="M2398" t="str">
            <v>Thôn Mục Uyên 1, Xã Hạ Bằng, TP. Hà Nội</v>
          </cell>
          <cell r="N2398">
            <v>60</v>
          </cell>
          <cell r="O2398" t="b">
            <v>0</v>
          </cell>
          <cell r="P2398" t="str">
            <v>CÔNG TY TNHH MTV THƯƠNG MẠI VÀ DỊCH VỤ NGỌC THƠM</v>
          </cell>
          <cell r="Q2398" t="str">
            <v>Miền Bắc</v>
          </cell>
          <cell r="R2398" t="str">
            <v>WIN</v>
          </cell>
        </row>
        <row r="2399">
          <cell r="A2399" t="str">
            <v>WIN-HNI-TTT-2Bo2</v>
          </cell>
          <cell r="B2399" t="str">
            <v xml:space="preserve">wm+ yên mỹ </v>
          </cell>
          <cell r="D2399" t="str">
            <v>Thành phố Hà Nội</v>
          </cell>
          <cell r="E2399" t="str">
            <v xml:space="preserve">huyện thạch thất </v>
          </cell>
          <cell r="G2399" t="str">
            <v>HN008</v>
          </cell>
          <cell r="H2399" t="str">
            <v>nguyễn mạnh sơn</v>
          </cell>
          <cell r="J2399" t="str">
            <v xml:space="preserve">wm+ yên mỹ </v>
          </cell>
          <cell r="K2399" t="str">
            <v>Số 144, Đường 420, Thôn Yên Mỹ, Xã Hạ Bằng, TP. Hà Nội Việt Nam</v>
          </cell>
          <cell r="N2399">
            <v>60</v>
          </cell>
          <cell r="O2399" t="b">
            <v>0</v>
          </cell>
          <cell r="P2399" t="str">
            <v>CÔNG TY TNHH MTV THƯƠNG MẠI VÀ DỊCH VỤ NGỌC THƠM</v>
          </cell>
          <cell r="Q2399" t="str">
            <v>Miền Bắc</v>
          </cell>
          <cell r="R2399" t="str">
            <v>WIN</v>
          </cell>
        </row>
        <row r="2400">
          <cell r="A2400" t="str">
            <v>WIN-HNI-LBN-2Br9</v>
          </cell>
          <cell r="B2400" t="str">
            <v xml:space="preserve">wm+ việt hưng </v>
          </cell>
          <cell r="D2400" t="str">
            <v>Thành phố Hà Nội</v>
          </cell>
          <cell r="E2400" t="str">
            <v xml:space="preserve">huyện long biên </v>
          </cell>
          <cell r="G2400" t="str">
            <v>hn006</v>
          </cell>
          <cell r="H2400" t="str">
            <v xml:space="preserve">phan trọng cường </v>
          </cell>
          <cell r="J2400" t="str">
            <v xml:space="preserve">wm+ việt hưng </v>
          </cell>
          <cell r="K2400" t="str">
            <v>C17-BT06, Khu đô thị mới Việt Hưng, Phường Việt Hưng, TP. Hà Nội Việt Nam</v>
          </cell>
          <cell r="N2400">
            <v>60</v>
          </cell>
          <cell r="O2400" t="b">
            <v>0</v>
          </cell>
          <cell r="P2400" t="str">
            <v>CÔNG TY TNHH MTV THƯƠNG MẠI VÀ DỊCH VỤ NGỌC THƠM</v>
          </cell>
          <cell r="Q2400" t="str">
            <v>Miền Bắc</v>
          </cell>
          <cell r="R2400" t="str">
            <v>WIN</v>
          </cell>
        </row>
        <row r="2401">
          <cell r="A2401" t="str">
            <v>VNPOST-HNI-HD-001</v>
          </cell>
          <cell r="B2401" t="str">
            <v>BHBĐ Hà Đông</v>
          </cell>
          <cell r="D2401" t="str">
            <v>Thành phố Hà Nội</v>
          </cell>
          <cell r="E2401" t="str">
            <v xml:space="preserve">huyện hà đông </v>
          </cell>
          <cell r="G2401" t="str">
            <v>hn007</v>
          </cell>
          <cell r="H2401" t="str">
            <v xml:space="preserve">nguyễn minh quang </v>
          </cell>
          <cell r="J2401" t="str">
            <v>BHBĐ Hà Đông</v>
          </cell>
          <cell r="K2401" t="str">
            <v>Số 4 , đường Quang Trung , phường Quang TRung , Hà đông</v>
          </cell>
          <cell r="N2401">
            <v>60</v>
          </cell>
          <cell r="O2401" t="b">
            <v>0</v>
          </cell>
          <cell r="P2401" t="str">
            <v>CÔNG TY TNHH MTV THƯƠNG MẠI VÀ DỊCH VỤ NGỌC THƠM</v>
          </cell>
          <cell r="Q2401" t="str">
            <v>Miền Bắc</v>
          </cell>
          <cell r="R2401" t="str">
            <v>VNPOST</v>
          </cell>
        </row>
        <row r="2402">
          <cell r="A2402" t="str">
            <v>VNPOST-HNI-BTL-002</v>
          </cell>
          <cell r="B2402" t="str">
            <v>BHBĐ Cầu Diễn</v>
          </cell>
          <cell r="D2402" t="str">
            <v>Thành phố Hà Nội</v>
          </cell>
          <cell r="E2402" t="str">
            <v xml:space="preserve">huyện bắc từ liêm </v>
          </cell>
          <cell r="G2402" t="str">
            <v>hn007</v>
          </cell>
          <cell r="H2402" t="str">
            <v xml:space="preserve">nguyễn minh quang </v>
          </cell>
          <cell r="J2402" t="str">
            <v>BHBĐ Cầu Diễn</v>
          </cell>
          <cell r="K2402" t="str">
            <v>149 Đường hồ tùng mậu , phường cầu diễn , bắc từ liêm</v>
          </cell>
          <cell r="N2402">
            <v>60</v>
          </cell>
          <cell r="O2402" t="b">
            <v>0</v>
          </cell>
          <cell r="P2402" t="str">
            <v>CÔNG TY TNHH MTV THƯƠNG MẠI VÀ DỊCH VỤ NGỌC THƠM</v>
          </cell>
          <cell r="Q2402" t="str">
            <v>Miền Bắc</v>
          </cell>
          <cell r="R2402" t="str">
            <v>VNPOST</v>
          </cell>
        </row>
        <row r="2403">
          <cell r="A2403" t="str">
            <v>VNPOST-HNI-DA-003</v>
          </cell>
          <cell r="B2403" t="str">
            <v>BHBĐ Đông Anh</v>
          </cell>
          <cell r="D2403" t="str">
            <v>Thành phố Hà Nội</v>
          </cell>
          <cell r="E2403" t="str">
            <v xml:space="preserve">huyện đông anh </v>
          </cell>
          <cell r="G2403" t="str">
            <v>hn007</v>
          </cell>
          <cell r="H2403" t="str">
            <v xml:space="preserve">nguyễn minh quang </v>
          </cell>
          <cell r="J2403" t="str">
            <v>BHBĐ Đông Anh</v>
          </cell>
          <cell r="K2403" t="str">
            <v>TỔ 4 thị trấn Đông Anh</v>
          </cell>
          <cell r="N2403">
            <v>60</v>
          </cell>
          <cell r="O2403" t="b">
            <v>0</v>
          </cell>
          <cell r="P2403" t="str">
            <v>CÔNG TY TNHH MTV THƯƠNG MẠI VÀ DỊCH VỤ NGỌC THƠM</v>
          </cell>
          <cell r="Q2403" t="str">
            <v>Miền Bắc</v>
          </cell>
          <cell r="R2403" t="str">
            <v>VNPOST</v>
          </cell>
        </row>
        <row r="2404">
          <cell r="A2404" t="str">
            <v>VNPOST-HNI-BD-004</v>
          </cell>
          <cell r="B2404" t="str">
            <v>BHBĐ Giảng Võ</v>
          </cell>
          <cell r="D2404" t="str">
            <v>Thành phố Hà Nội</v>
          </cell>
          <cell r="E2404" t="str">
            <v xml:space="preserve">huyện ba đình </v>
          </cell>
          <cell r="G2404" t="str">
            <v>hn009</v>
          </cell>
          <cell r="H2404" t="str">
            <v xml:space="preserve">vũ anh tuấn </v>
          </cell>
          <cell r="J2404" t="str">
            <v>BHBĐ Giảng Võ</v>
          </cell>
          <cell r="K2404" t="str">
            <v>Dãy nhà B1, khu tập thể Thành Công, Quận Ba Đình</v>
          </cell>
          <cell r="N2404">
            <v>60</v>
          </cell>
          <cell r="O2404" t="b">
            <v>0</v>
          </cell>
          <cell r="P2404" t="str">
            <v>CÔNG TY TNHH MTV THƯƠNG MẠI VÀ DỊCH VỤ NGỌC THƠM</v>
          </cell>
          <cell r="Q2404" t="str">
            <v>Miền Bắc</v>
          </cell>
          <cell r="R2404" t="str">
            <v>VNPOST</v>
          </cell>
        </row>
        <row r="2405">
          <cell r="A2405" t="str">
            <v>VNPOST-HNI-CC-005</v>
          </cell>
          <cell r="B2405" t="str">
            <v>BHBĐ Thăng Long</v>
          </cell>
          <cell r="D2405" t="str">
            <v>Thành phố Hà Nội</v>
          </cell>
          <cell r="E2405" t="str">
            <v xml:space="preserve">huyện bắc từ liêm </v>
          </cell>
          <cell r="G2405" t="str">
            <v>hn007</v>
          </cell>
          <cell r="H2405" t="str">
            <v xml:space="preserve">nguyễn minh quang </v>
          </cell>
          <cell r="J2405" t="str">
            <v>BHBĐ Thăng Long</v>
          </cell>
          <cell r="K2405" t="str">
            <v>Số 05 đường Phạm Hùng , P. Cầu Giấy</v>
          </cell>
          <cell r="N2405">
            <v>60</v>
          </cell>
          <cell r="O2405" t="b">
            <v>0</v>
          </cell>
          <cell r="P2405" t="str">
            <v>CÔNG TY TNHH MTV THƯƠNG MẠI VÀ DỊCH VỤ NGỌC THƠM</v>
          </cell>
          <cell r="Q2405" t="str">
            <v>Miền Bắc</v>
          </cell>
          <cell r="R2405" t="str">
            <v>VNPOST</v>
          </cell>
        </row>
        <row r="2406">
          <cell r="A2406" t="str">
            <v>VNPOST-HNI-HK-006</v>
          </cell>
          <cell r="B2406" t="str">
            <v>BHBĐ Tràng Tiền</v>
          </cell>
          <cell r="D2406" t="str">
            <v>Thành phố Hà Nội</v>
          </cell>
          <cell r="E2406" t="str">
            <v xml:space="preserve">huyện hoàn kiếm </v>
          </cell>
          <cell r="G2406" t="str">
            <v>hn009</v>
          </cell>
          <cell r="H2406" t="str">
            <v xml:space="preserve">vũ anh tuấn </v>
          </cell>
          <cell r="J2406" t="str">
            <v>BHBĐ Tràng Tiền</v>
          </cell>
          <cell r="K2406" t="str">
            <v>Số 66 phố Tràng Tiền, Phường Tràng Tiền, TP. Hà Nội</v>
          </cell>
          <cell r="N2406">
            <v>60</v>
          </cell>
          <cell r="O2406" t="b">
            <v>0</v>
          </cell>
          <cell r="P2406" t="str">
            <v>CÔNG TY TNHH MTV THƯƠNG MẠI VÀ DỊCH VỤ NGỌC THƠM</v>
          </cell>
          <cell r="Q2406" t="str">
            <v>Miền Bắc</v>
          </cell>
          <cell r="R2406" t="str">
            <v>VNPOST</v>
          </cell>
        </row>
        <row r="2407">
          <cell r="A2407" t="e">
            <v>#N/A</v>
          </cell>
          <cell r="B2407" t="str">
            <v>wm+ tân tây đô</v>
          </cell>
          <cell r="D2407" t="str">
            <v>Thành phố Hà Nội</v>
          </cell>
          <cell r="E2407" t="str">
            <v xml:space="preserve">huyên hoài đức </v>
          </cell>
          <cell r="G2407" t="str">
            <v>hn004</v>
          </cell>
          <cell r="H2407" t="str">
            <v xml:space="preserve">hoàng thanh huy </v>
          </cell>
          <cell r="J2407" t="str">
            <v>wm+ tân tây đô</v>
          </cell>
          <cell r="K2407" t="str">
            <v>Ô 62, LK6, Khu đô thị mới Tân Tây Đô, Tổ dân phố 1, Xã Ô Diên, TP. Hà Nội Việt Nam</v>
          </cell>
          <cell r="N2407">
            <v>60</v>
          </cell>
          <cell r="O2407" t="b">
            <v>0</v>
          </cell>
          <cell r="P2407" t="str">
            <v>CÔNG TY TNHH MTV THƯƠNG MẠI VÀ DỊCH VỤ NGỌC THƠM</v>
          </cell>
          <cell r="Q2407" t="str">
            <v>Miền Bắc</v>
          </cell>
          <cell r="R2407" t="str">
            <v>WIN</v>
          </cell>
        </row>
        <row r="2408">
          <cell r="A2408" t="str">
            <v>WIN-HNI-DA-2BJ9</v>
          </cell>
          <cell r="B2408" t="str">
            <v xml:space="preserve">wm+ nội bài </v>
          </cell>
          <cell r="D2408" t="str">
            <v>Thành phố Hà Nội</v>
          </cell>
          <cell r="E2408" t="str">
            <v xml:space="preserve">huyện đông anh </v>
          </cell>
          <cell r="G2408" t="str">
            <v>hn006</v>
          </cell>
          <cell r="H2408" t="str">
            <v xml:space="preserve">phan trọng cường </v>
          </cell>
          <cell r="I2408" t="str">
            <v>MIENBAC;WIN</v>
          </cell>
          <cell r="J2408" t="str">
            <v xml:space="preserve">wm+ nội bài </v>
          </cell>
          <cell r="K2408" t="str">
            <v>Số 04, Thôn Yên Ninh, Xã Nội Bài, TP. Hà Nội Việt Nam</v>
          </cell>
          <cell r="N2408">
            <v>60</v>
          </cell>
          <cell r="O2408" t="b">
            <v>0</v>
          </cell>
          <cell r="P2408" t="str">
            <v>CÔNG TY TNHH MTV THƯƠNG MẠI VÀ DỊCH VỤ NGỌC THƠM</v>
          </cell>
          <cell r="Q2408" t="str">
            <v>Miền Bắc</v>
          </cell>
          <cell r="R2408" t="str">
            <v>WIN</v>
          </cell>
        </row>
        <row r="2409">
          <cell r="A2409" t="str">
            <v>GS25-HNI-CGY-HN036</v>
          </cell>
          <cell r="B2409" t="str">
            <v>gs25 dh su pham -ha noi</v>
          </cell>
          <cell r="D2409" t="str">
            <v>Thành phố Hà Nội</v>
          </cell>
          <cell r="G2409" t="str">
            <v>hn007</v>
          </cell>
          <cell r="H2409" t="str">
            <v>Đỗ Minh Quang</v>
          </cell>
          <cell r="I2409" t="str">
            <v>GS25; MIENBAC</v>
          </cell>
          <cell r="J2409" t="str">
            <v>gs25 dh su pham -ha noi</v>
          </cell>
          <cell r="K2409" t="str">
            <v xml:space="preserve">tòa nhà 128 , đường xuân thủy </v>
          </cell>
          <cell r="M2409" t="str">
            <v xml:space="preserve">tòa nhà 128 , đường xuân thủy </v>
          </cell>
          <cell r="N2409">
            <v>50</v>
          </cell>
          <cell r="O2409" t="b">
            <v>0</v>
          </cell>
          <cell r="P2409" t="str">
            <v>CÔNG TY TNHH MTV THƯƠNG MẠI VÀ DỊCH VỤ NGỌC THƠM</v>
          </cell>
          <cell r="Q2409" t="str">
            <v>Miền Bắc</v>
          </cell>
          <cell r="R2409" t="str">
            <v>GS25</v>
          </cell>
        </row>
        <row r="2410">
          <cell r="A2410" t="e">
            <v>#N/A</v>
          </cell>
          <cell r="B2410" t="str">
            <v>wm+ đường 19-5</v>
          </cell>
          <cell r="D2410" t="str">
            <v>Thành phố Hà Nội</v>
          </cell>
          <cell r="E2410" t="str">
            <v xml:space="preserve">huyện hà đông </v>
          </cell>
          <cell r="G2410" t="str">
            <v>hn004</v>
          </cell>
          <cell r="H2410" t="str">
            <v xml:space="preserve">hoàng thanh huy </v>
          </cell>
          <cell r="I2410" t="str">
            <v>MIENBAC;WIN</v>
          </cell>
          <cell r="J2410" t="str">
            <v>wm+ đường 19-5</v>
          </cell>
          <cell r="K2410" t="str">
            <v>Số nhà 208 Đường 19-5, Phường Hà Đông, TP. Hà Nội Việt Nam</v>
          </cell>
          <cell r="N2410">
            <v>60</v>
          </cell>
          <cell r="O2410" t="b">
            <v>0</v>
          </cell>
          <cell r="P2410" t="str">
            <v>CÔNG TY TNHH MTV THƯƠNG MẠI VÀ DỊCH VỤ NGỌC THƠM</v>
          </cell>
          <cell r="Q2410" t="str">
            <v>Miền Bắc</v>
          </cell>
          <cell r="R2410" t="str">
            <v>WIN</v>
          </cell>
        </row>
        <row r="2411">
          <cell r="A2411" t="str">
            <v>WIN-HNI-TOI-2BN6</v>
          </cell>
          <cell r="B2411" t="str">
            <v xml:space="preserve">wm+ thanh hà </v>
          </cell>
          <cell r="D2411" t="str">
            <v>Thành phố Hà Nội</v>
          </cell>
          <cell r="E2411" t="str">
            <v>huyên thanh oai</v>
          </cell>
          <cell r="G2411" t="str">
            <v>hn008</v>
          </cell>
          <cell r="H2411" t="str">
            <v xml:space="preserve">nguyễn minh sơn </v>
          </cell>
          <cell r="I2411" t="str">
            <v>MIENBAC;WIN</v>
          </cell>
          <cell r="J2411" t="str">
            <v xml:space="preserve">wm+ thanh hà </v>
          </cell>
          <cell r="K2411" t="str">
            <v>Ki ốt số 02-04, Tầng 01, Tòa nhà B2.1-HH03F, Khu đô thị Thanh Hà Cienco5, Xã Bình Minh, TP. Hà Nội</v>
          </cell>
          <cell r="N2411">
            <v>60</v>
          </cell>
          <cell r="O2411" t="b">
            <v>0</v>
          </cell>
          <cell r="P2411" t="str">
            <v>CÔNG TY TNHH MTV THƯƠNG MẠI VÀ DỊCH VỤ NGỌC THƠM</v>
          </cell>
          <cell r="Q2411" t="str">
            <v>Miền Bắc</v>
          </cell>
          <cell r="R2411" t="str">
            <v>WIN</v>
          </cell>
        </row>
        <row r="2412">
          <cell r="A2412" t="str">
            <v>VNPOST-HDG-00-CL</v>
          </cell>
          <cell r="B2412" t="str">
            <v>tổng công ty bưu điện việt nam</v>
          </cell>
          <cell r="D2412" t="str">
            <v xml:space="preserve">thành phố hải dương </v>
          </cell>
          <cell r="F2412" t="str">
            <v xml:space="preserve">phường chí linh </v>
          </cell>
          <cell r="G2412" t="str">
            <v>hn001</v>
          </cell>
          <cell r="H2412" t="str">
            <v xml:space="preserve">trần thị huệ </v>
          </cell>
          <cell r="K2412" t="str">
            <v>233 Nguyễn Trãi, TT. Sao Đỏ, Chí Linh, TP Hải Dương</v>
          </cell>
          <cell r="O2412" t="b">
            <v>0</v>
          </cell>
          <cell r="P2412" t="str">
            <v>CÔNG TY TNHH MTV THƯƠNG MẠI VÀ DỊCH VỤ NGỌC THƠM</v>
          </cell>
          <cell r="Q2412" t="str">
            <v>Miền Bắc</v>
          </cell>
          <cell r="R2412" t="str">
            <v>vnpost</v>
          </cell>
        </row>
        <row r="2413">
          <cell r="A2413" t="str">
            <v>VNPOST-HDG-00-CG</v>
          </cell>
          <cell r="B2413" t="str">
            <v>tổng công ty bưu điện việt nam</v>
          </cell>
          <cell r="D2413" t="str">
            <v xml:space="preserve">thành phố hải dương </v>
          </cell>
          <cell r="F2413" t="str">
            <v xml:space="preserve">phường cẩm giàng </v>
          </cell>
          <cell r="G2413" t="str">
            <v>hn001</v>
          </cell>
          <cell r="H2413" t="str">
            <v xml:space="preserve">trần thị huệ </v>
          </cell>
          <cell r="K2413" t="str">
            <v>TT.Lai Cách,Cẩm Giàng, Hải Dương, Thị trấn Cẩm Giàng, Huyện Cẩm Giàng, Hải Dương</v>
          </cell>
          <cell r="O2413" t="b">
            <v>0</v>
          </cell>
          <cell r="P2413" t="str">
            <v>CÔNG TY TNHH MTV THƯƠNG MẠI VÀ DỊCH VỤ NGỌC THƠM</v>
          </cell>
          <cell r="Q2413" t="str">
            <v>Miền Bắc</v>
          </cell>
          <cell r="R2413" t="str">
            <v>vnpost</v>
          </cell>
        </row>
        <row r="2414">
          <cell r="A2414" t="str">
            <v>VNPOST-HDG-00-KM</v>
          </cell>
          <cell r="B2414" t="str">
            <v>tổng công ty bưu điện việt nam</v>
          </cell>
          <cell r="D2414" t="str">
            <v xml:space="preserve">thành phố hải dương </v>
          </cell>
          <cell r="F2414" t="str">
            <v xml:space="preserve">phường kinh môn </v>
          </cell>
          <cell r="G2414" t="str">
            <v>hn001</v>
          </cell>
          <cell r="H2414" t="str">
            <v xml:space="preserve">trần thị huệ </v>
          </cell>
          <cell r="K2414" t="str">
            <v>ĐT 388 Hiệp An , Kinh Môn , Hải Dương</v>
          </cell>
          <cell r="O2414" t="b">
            <v>0</v>
          </cell>
          <cell r="P2414" t="str">
            <v>CÔNG TY TNHH MTV THƯƠNG MẠI VÀ DỊCH VỤ NGỌC THƠM</v>
          </cell>
          <cell r="Q2414" t="str">
            <v>Miền Bắc</v>
          </cell>
          <cell r="R2414" t="str">
            <v>vnpost</v>
          </cell>
        </row>
        <row r="2415">
          <cell r="A2415" t="str">
            <v>VNPOST-HDG-00-BG</v>
          </cell>
          <cell r="B2415" t="str">
            <v>tổng công ty bưu điện việt nam</v>
          </cell>
          <cell r="D2415" t="str">
            <v xml:space="preserve">thành phố hải dương </v>
          </cell>
          <cell r="F2415" t="str">
            <v xml:space="preserve">phường bình giang </v>
          </cell>
          <cell r="G2415" t="str">
            <v>hn001</v>
          </cell>
          <cell r="H2415" t="str">
            <v xml:space="preserve">trần thị huệ </v>
          </cell>
          <cell r="K2415" t="str">
            <v>Khu 1 ( Đường Điện Biên ), Thị Trấn Kẻ Sặt, Bình Giang, TP Hải Dương</v>
          </cell>
          <cell r="O2415" t="b">
            <v>0</v>
          </cell>
          <cell r="P2415" t="str">
            <v>CÔNG TY TNHH MTV THƯƠNG MẠI VÀ DỊCH VỤ NGỌC THƠM</v>
          </cell>
          <cell r="Q2415" t="str">
            <v>Miền Bắc</v>
          </cell>
          <cell r="R2415" t="str">
            <v>vnpost</v>
          </cell>
        </row>
        <row r="2416">
          <cell r="A2416" t="str">
            <v>WIN-HNI-TTI-2BL5</v>
          </cell>
          <cell r="B2416" t="str">
            <v xml:space="preserve">wm+ ích vịnh </v>
          </cell>
          <cell r="D2416" t="str">
            <v>Thành phố Hà Nội</v>
          </cell>
          <cell r="E2416" t="str">
            <v xml:space="preserve">huyện thanh trì </v>
          </cell>
          <cell r="G2416" t="str">
            <v>hn008</v>
          </cell>
          <cell r="H2416" t="str">
            <v xml:space="preserve">nguyễn minh sơn </v>
          </cell>
          <cell r="I2416" t="str">
            <v>MIENBAC;WIN</v>
          </cell>
          <cell r="J2416" t="str">
            <v xml:space="preserve">wm+ ích vịnh </v>
          </cell>
          <cell r="K2416" t="str">
            <v xml:space="preserve">cụm 5 , thôn ích vịnh , xã đại thanh , tp hà nội </v>
          </cell>
          <cell r="N2416">
            <v>60</v>
          </cell>
          <cell r="O2416" t="b">
            <v>0</v>
          </cell>
          <cell r="P2416" t="str">
            <v>CÔNG TY TNHH MTV THƯƠNG MẠI VÀ DỊCH VỤ NGỌC THƠM</v>
          </cell>
          <cell r="Q2416" t="str">
            <v>Miền Bắc</v>
          </cell>
          <cell r="R2416" t="str">
            <v>WIN</v>
          </cell>
        </row>
        <row r="2417">
          <cell r="A2417" t="str">
            <v>GS25-HNI-HBT-HN04922</v>
          </cell>
          <cell r="B2417" t="str">
            <v xml:space="preserve">GS25 Century Tower Vinh Tuy -Ha Nội </v>
          </cell>
          <cell r="D2417" t="str">
            <v>Thành phố Hà Nội</v>
          </cell>
          <cell r="E2417" t="str">
            <v xml:space="preserve">huyện hai bà trưng </v>
          </cell>
          <cell r="G2417" t="str">
            <v>hn009</v>
          </cell>
          <cell r="H2417" t="str">
            <v xml:space="preserve">vũ anh tuấn </v>
          </cell>
          <cell r="K2417" t="str">
            <v xml:space="preserve">Tầng 1-2 , diện tích thương mại số SH-20 tại tầng 1,2,3 thuộc tòa nhà Century Tower tại lô đất 1,2 số 458 mInh Khai </v>
          </cell>
          <cell r="N2417">
            <v>50</v>
          </cell>
          <cell r="O2417" t="b">
            <v>0</v>
          </cell>
          <cell r="P2417" t="str">
            <v>CÔNG TY TNHH MTV THƯƠNG MẠI VÀ DỊCH VỤ NGỌC THƠM</v>
          </cell>
          <cell r="Q2417" t="str">
            <v>Miền Bắc</v>
          </cell>
          <cell r="R2417" t="str">
            <v>GS25</v>
          </cell>
        </row>
        <row r="2418">
          <cell r="A2418" t="str">
            <v>WIN-HNI-TOI-2BT6</v>
          </cell>
          <cell r="B2418" t="str">
            <v xml:space="preserve">wm+ từ châu </v>
          </cell>
          <cell r="D2418" t="str">
            <v>Thành phố Hà Nội</v>
          </cell>
          <cell r="E2418" t="str">
            <v xml:space="preserve">huyện thanh oai </v>
          </cell>
          <cell r="G2418" t="str">
            <v>hn008</v>
          </cell>
          <cell r="H2418" t="str">
            <v xml:space="preserve">nguyễn minh sơn </v>
          </cell>
          <cell r="I2418" t="str">
            <v>MIENBAC;WIN</v>
          </cell>
          <cell r="J2418" t="str">
            <v xml:space="preserve">wm+ từ châu </v>
          </cell>
          <cell r="K2418" t="str">
            <v xml:space="preserve">số 55A đường Ao mới , thôn từ châu , xã dân hòa , </v>
          </cell>
          <cell r="N2418">
            <v>60</v>
          </cell>
          <cell r="O2418" t="b">
            <v>0</v>
          </cell>
          <cell r="P2418" t="str">
            <v>CÔNG TY TNHH MTV THƯƠNG MẠI VÀ DỊCH VỤ NGỌC THƠM</v>
          </cell>
          <cell r="Q2418" t="str">
            <v>Miền Bắc</v>
          </cell>
          <cell r="R2418" t="str">
            <v>WIN</v>
          </cell>
        </row>
        <row r="2419">
          <cell r="A2419" t="str">
            <v>GS25-HNI-TTI-HN4952</v>
          </cell>
          <cell r="B2419" t="str">
            <v xml:space="preserve">GS25 IEC Thanh trì </v>
          </cell>
          <cell r="D2419" t="str">
            <v>Thành phố Hà Nội</v>
          </cell>
          <cell r="E2419" t="str">
            <v xml:space="preserve">huyện thanh trì </v>
          </cell>
          <cell r="G2419" t="str">
            <v>hn009</v>
          </cell>
          <cell r="H2419" t="str">
            <v xml:space="preserve">vũ anh tuấn </v>
          </cell>
          <cell r="K2419" t="str">
            <v xml:space="preserve">Căn số TT1-12 và căn số TT1-15, khu nhà ở xã hội IEC , xã Thanh trì </v>
          </cell>
          <cell r="N2419">
            <v>50</v>
          </cell>
          <cell r="O2419" t="b">
            <v>0</v>
          </cell>
          <cell r="P2419" t="str">
            <v>CÔNG TY TNHH MTV THƯƠNG MẠI VÀ DỊCH VỤ NGỌC THƠM</v>
          </cell>
          <cell r="Q2419" t="str">
            <v>Miền Bắc</v>
          </cell>
          <cell r="R2419" t="str">
            <v>GS25</v>
          </cell>
        </row>
        <row r="2420">
          <cell r="A2420" t="str">
            <v>GS25-HNI-CGY-HN4962</v>
          </cell>
          <cell r="B2420" t="str">
            <v xml:space="preserve">GS25 Luxury Park Views Cau Giay </v>
          </cell>
          <cell r="D2420" t="str">
            <v>Thành phố Hà Nội</v>
          </cell>
          <cell r="E2420" t="str">
            <v xml:space="preserve">huyện cầu giấy </v>
          </cell>
          <cell r="G2420" t="str">
            <v>hn007</v>
          </cell>
          <cell r="H2420" t="str">
            <v>Đỗ Minh Quang</v>
          </cell>
          <cell r="K2420" t="str">
            <v xml:space="preserve">Tầng 1 tòa nhà Bảo Gia đình và xã hội , lô D32 , khu đô thị mới cầu giấy </v>
          </cell>
          <cell r="N2420">
            <v>50</v>
          </cell>
          <cell r="O2420" t="b">
            <v>0</v>
          </cell>
          <cell r="P2420" t="str">
            <v>CÔNG TY TNHH MTV THƯƠNG MẠI VÀ DỊCH VỤ NGỌC THƠM</v>
          </cell>
          <cell r="Q2420" t="str">
            <v>Miền Bắc</v>
          </cell>
          <cell r="R2420" t="str">
            <v>GS25</v>
          </cell>
        </row>
        <row r="2421">
          <cell r="A2421" t="str">
            <v>GS25-HNI-TTX-HN0497</v>
          </cell>
          <cell r="B2421" t="str">
            <v xml:space="preserve">Gs25 Licogi 13 Thanh xuân </v>
          </cell>
          <cell r="D2421" t="str">
            <v>Thành phố Hà Nội</v>
          </cell>
          <cell r="E2421" t="str">
            <v xml:space="preserve">huyện thanh xuân </v>
          </cell>
          <cell r="G2421" t="str">
            <v>hn007</v>
          </cell>
          <cell r="H2421" t="str">
            <v>Đỗ Minh Quang</v>
          </cell>
          <cell r="K2421" t="str">
            <v xml:space="preserve">Tòa nhà Licogi13 , 146 Khuyết duy tiến , Thanh xuân </v>
          </cell>
          <cell r="N2421">
            <v>50</v>
          </cell>
          <cell r="O2421" t="b">
            <v>0</v>
          </cell>
          <cell r="P2421" t="str">
            <v>CÔNG TY TNHH MTV THƯƠNG MẠI VÀ DỊCH VỤ NGỌC THƠM</v>
          </cell>
          <cell r="Q2421" t="str">
            <v>Miền Bắc</v>
          </cell>
          <cell r="R2421" t="str">
            <v>GS25</v>
          </cell>
        </row>
        <row r="2422">
          <cell r="A2422" t="str">
            <v>HKD-HNI-GLM-09372</v>
          </cell>
          <cell r="B2422" t="str">
            <v>Phan Thị Chiêm</v>
          </cell>
          <cell r="D2422" t="str">
            <v>Thành phố Hà Nội</v>
          </cell>
          <cell r="E2422" t="str">
            <v xml:space="preserve">huyện hà đông </v>
          </cell>
          <cell r="G2422" t="str">
            <v>hn007</v>
          </cell>
          <cell r="H2422" t="str">
            <v>Đỗ Minh Quang</v>
          </cell>
          <cell r="K2422" t="str">
            <v>lô 1 tầng 1 , tòa nhà CT1 , khu nhà ở CBVB Lê Hữu Trác , yên xá , hà đông</v>
          </cell>
          <cell r="O2422" t="b">
            <v>0</v>
          </cell>
          <cell r="P2422" t="str">
            <v>CÔNG TY TNHH MTV THƯƠNG MẠI VÀ DỊCH VỤ NGỌC THƠM</v>
          </cell>
          <cell r="Q2422" t="str">
            <v>Miền Bắc</v>
          </cell>
          <cell r="R2422" t="str">
            <v>kl00133</v>
          </cell>
        </row>
        <row r="2423">
          <cell r="A2423" t="str">
            <v>VNPOST-HNI-STY-007</v>
          </cell>
          <cell r="B2423" t="str">
            <v>BHBĐ Sơn Lộc</v>
          </cell>
          <cell r="D2423" t="str">
            <v>Thành phố Hà Nội</v>
          </cell>
          <cell r="E2423" t="str">
            <v xml:space="preserve">sơn tây </v>
          </cell>
          <cell r="G2423" t="str">
            <v>hn007</v>
          </cell>
          <cell r="H2423" t="str">
            <v>Đỗ Minh Quang</v>
          </cell>
          <cell r="K2423" t="str">
            <v>Số 3, Phố Chùa Thông, Phường Sơn Lộc, Sơn Tây,TP Hà Nội</v>
          </cell>
          <cell r="O2423" t="b">
            <v>0</v>
          </cell>
          <cell r="P2423" t="str">
            <v>CÔNG TY TNHH MTV THƯƠNG MẠI VÀ DỊCH VỤ NGỌC THƠM</v>
          </cell>
          <cell r="Q2423" t="str">
            <v>Miền Bắc</v>
          </cell>
          <cell r="R2423" t="str">
            <v>vnpost</v>
          </cell>
        </row>
        <row r="2424">
          <cell r="A2424" t="str">
            <v>VNPOST-HNI-SSN-008</v>
          </cell>
          <cell r="B2424" t="str">
            <v>BHBĐ Sóc Sơn</v>
          </cell>
          <cell r="D2424" t="str">
            <v>Thành phố Hà Nội</v>
          </cell>
          <cell r="E2424" t="str">
            <v xml:space="preserve">sóc sơn </v>
          </cell>
          <cell r="G2424" t="str">
            <v>hn007</v>
          </cell>
          <cell r="H2424" t="str">
            <v>Đỗ Minh Quang</v>
          </cell>
          <cell r="K2424" t="str">
            <v>Tổ 8, Khu C, Thị Trấn Sóc Sơn,TP Hà Nội</v>
          </cell>
          <cell r="O2424" t="b">
            <v>0</v>
          </cell>
          <cell r="P2424" t="str">
            <v>CÔNG TY TNHH MTV THƯƠNG MẠI VÀ DỊCH VỤ NGỌC THƠM</v>
          </cell>
          <cell r="Q2424" t="str">
            <v>Miền Bắc</v>
          </cell>
          <cell r="R2424" t="str">
            <v>vnpost</v>
          </cell>
        </row>
        <row r="2425">
          <cell r="A2425" t="str">
            <v>VNPOST-HNI-TTI-009</v>
          </cell>
          <cell r="B2425" t="str">
            <v>BHBĐ Thanh Trì</v>
          </cell>
          <cell r="D2425" t="str">
            <v>Thành phố Hà Nội</v>
          </cell>
          <cell r="E2425" t="str">
            <v xml:space="preserve">thanh trì </v>
          </cell>
          <cell r="G2425" t="str">
            <v>hn009</v>
          </cell>
          <cell r="H2425" t="str">
            <v xml:space="preserve">vũ anh tuấn </v>
          </cell>
          <cell r="K2425" t="str">
            <v>Tổ 11, Khu Ga, Thị trấn Văn Điển,TP Hà Nội</v>
          </cell>
          <cell r="O2425" t="b">
            <v>0</v>
          </cell>
          <cell r="P2425" t="str">
            <v>CÔNG TY TNHH MTV THƯƠNG MẠI VÀ DỊCH VỤ NGỌC THƠM</v>
          </cell>
          <cell r="Q2425" t="str">
            <v>Miền Bắc</v>
          </cell>
          <cell r="R2425" t="str">
            <v>vnpost</v>
          </cell>
        </row>
        <row r="2426">
          <cell r="A2426" t="str">
            <v>GS25-HNI-HBT-HN04922</v>
          </cell>
          <cell r="B2426" t="str">
            <v>GS25 Century Tower Vinh Tuy -Ha Nội</v>
          </cell>
          <cell r="D2426" t="str">
            <v>Thành phố Hà Nội</v>
          </cell>
          <cell r="E2426" t="str">
            <v xml:space="preserve">hai bà trưng </v>
          </cell>
          <cell r="G2426" t="str">
            <v>hn009</v>
          </cell>
          <cell r="H2426" t="str">
            <v xml:space="preserve">vũ anh tuấn </v>
          </cell>
          <cell r="K2426" t="str">
            <v>Tầng 1-2 , diện tích thương mại số SH-20 tại tầng 1,2,3 thuộc tòa nhà Century Tower tại lô đất 1,2 số 458 mInh Khai</v>
          </cell>
          <cell r="O2426" t="b">
            <v>0</v>
          </cell>
          <cell r="P2426" t="str">
            <v>CÔNG TY TNHH MTV THƯƠNG MẠI VÀ DỊCH VỤ NGỌC THƠM</v>
          </cell>
          <cell r="Q2426" t="str">
            <v>Miền Bắc</v>
          </cell>
          <cell r="R2426" t="str">
            <v>GS25</v>
          </cell>
        </row>
        <row r="2427">
          <cell r="A2427" t="str">
            <v>WIN-HNI-HDG-2BN1</v>
          </cell>
          <cell r="B2427" t="str">
            <v>wm+ đường 19-5</v>
          </cell>
          <cell r="D2427" t="str">
            <v>Thành phố Hà Nội</v>
          </cell>
          <cell r="E2427" t="str">
            <v>hà đông</v>
          </cell>
          <cell r="G2427" t="str">
            <v>hn007</v>
          </cell>
          <cell r="H2427" t="str">
            <v>Đỗ Minh Quang</v>
          </cell>
          <cell r="K2427" t="str">
            <v>Số nhà 208 Đường 19-5, Phường Hà Đông, TP. Hà Nội Việt Nam</v>
          </cell>
          <cell r="O2427" t="b">
            <v>0</v>
          </cell>
          <cell r="P2427" t="str">
            <v>CÔNG TY TNHH MTV THƯƠNG MẠI VÀ DỊCH VỤ NGỌC THƠM</v>
          </cell>
          <cell r="Q2427" t="str">
            <v>Miền Bắc</v>
          </cell>
          <cell r="R2427" t="str">
            <v>WIN</v>
          </cell>
        </row>
        <row r="2428">
          <cell r="A2428" t="str">
            <v>WIN-HNI-TOI-2BN6</v>
          </cell>
          <cell r="B2428" t="str">
            <v>wm+ thanh hà</v>
          </cell>
          <cell r="D2428" t="str">
            <v>Thành phố Hà Nội</v>
          </cell>
          <cell r="E2428" t="str">
            <v xml:space="preserve">thanh oai </v>
          </cell>
          <cell r="G2428" t="str">
            <v>hn008</v>
          </cell>
          <cell r="H2428" t="str">
            <v xml:space="preserve">nguyễn minh sơn </v>
          </cell>
          <cell r="K2428" t="str">
            <v>Ki ốt số 02-04, Tầng 01, Tòa nhà B2.1-HH03F, Khu đô thị Thanh Hà Cienco5, Xã Bình Minh, TP. Hà Nội</v>
          </cell>
          <cell r="O2428" t="b">
            <v>0</v>
          </cell>
          <cell r="P2428" t="str">
            <v>CÔNG TY TNHH MTV THƯƠNG MẠI VÀ DỊCH VỤ NGỌC THƠM</v>
          </cell>
          <cell r="Q2428" t="str">
            <v>Miền Bắc</v>
          </cell>
          <cell r="R2428" t="str">
            <v>WIN</v>
          </cell>
        </row>
        <row r="2429">
          <cell r="A2429" t="str">
            <v>WIN-HNI-TTI-2BL5</v>
          </cell>
          <cell r="B2429" t="str">
            <v>wm+ ích vịnh</v>
          </cell>
          <cell r="D2429" t="str">
            <v>Thành phố Hà Nội</v>
          </cell>
          <cell r="E2429" t="str">
            <v xml:space="preserve">thanh trì </v>
          </cell>
          <cell r="G2429" t="str">
            <v>hn008</v>
          </cell>
          <cell r="H2429" t="str">
            <v xml:space="preserve">nguyễn minh sơn </v>
          </cell>
          <cell r="K2429" t="str">
            <v xml:space="preserve">cụm 5 , thôn ích vịnh , xã đại thanh , tp hà nội </v>
          </cell>
          <cell r="O2429" t="b">
            <v>0</v>
          </cell>
          <cell r="P2429" t="str">
            <v>CÔNG TY TNHH MTV THƯƠNG MẠI VÀ DỊCH VỤ NGỌC THƠM</v>
          </cell>
          <cell r="Q2429" t="str">
            <v>Miền Bắc</v>
          </cell>
          <cell r="R2429" t="str">
            <v>WIN</v>
          </cell>
        </row>
        <row r="2430">
          <cell r="A2430" t="str">
            <v>GS25-HNI-TTI-HN4952</v>
          </cell>
          <cell r="B2430" t="str">
            <v>GS25 IEC Thanh trì</v>
          </cell>
          <cell r="D2430" t="str">
            <v>Thành phố Hà Nội</v>
          </cell>
          <cell r="E2430" t="str">
            <v xml:space="preserve">thanh trì </v>
          </cell>
          <cell r="G2430" t="str">
            <v>hn009</v>
          </cell>
          <cell r="H2430" t="str">
            <v xml:space="preserve">vũ anh tuấn </v>
          </cell>
          <cell r="K2430" t="str">
            <v>Căn số TT1-12 và căn số TT1-15, khu nhà ở xã hội IEC , xã Thanh trì</v>
          </cell>
          <cell r="O2430" t="b">
            <v>0</v>
          </cell>
          <cell r="P2430" t="str">
            <v>CÔNG TY TNHH MTV THƯƠNG MẠI VÀ DỊCH VỤ NGỌC THƠM</v>
          </cell>
          <cell r="Q2430" t="str">
            <v>Miền Bắc</v>
          </cell>
          <cell r="R2430" t="str">
            <v>GS25</v>
          </cell>
        </row>
        <row r="2431">
          <cell r="A2431" t="str">
            <v>GS25-HNI-CGY-HN4962</v>
          </cell>
          <cell r="B2431" t="str">
            <v>GS25 Luxury Park Views Cau Giay</v>
          </cell>
          <cell r="D2431" t="str">
            <v>Thành phố Hà Nội</v>
          </cell>
          <cell r="E2431" t="str">
            <v xml:space="preserve">cầu giấy </v>
          </cell>
          <cell r="G2431" t="str">
            <v>hn007</v>
          </cell>
          <cell r="H2431" t="str">
            <v>Đỗ Minh Quang</v>
          </cell>
          <cell r="K2431" t="str">
            <v>Tầng 1 tòa nhà Bảo Gia đình và xã hội , lô D32 , khu đô thị mới cầu giấy</v>
          </cell>
          <cell r="O2431" t="b">
            <v>0</v>
          </cell>
          <cell r="P2431" t="str">
            <v>CÔNG TY TNHH MTV THƯƠNG MẠI VÀ DỊCH VỤ NGỌC THƠM</v>
          </cell>
          <cell r="Q2431" t="str">
            <v>Miền Bắc</v>
          </cell>
          <cell r="R2431" t="str">
            <v>GS25</v>
          </cell>
        </row>
        <row r="2432">
          <cell r="A2432" t="str">
            <v>KL-HNI-BTL-HADA</v>
          </cell>
          <cell r="B2432" t="str">
            <v>Hada mart n3 ecohome 3</v>
          </cell>
          <cell r="D2432" t="str">
            <v>Thành phố Hà Nội</v>
          </cell>
          <cell r="E2432" t="str">
            <v xml:space="preserve">bắc từ liêm </v>
          </cell>
          <cell r="G2432" t="str">
            <v>hn007</v>
          </cell>
          <cell r="H2432" t="str">
            <v>Đỗ Minh Quang</v>
          </cell>
          <cell r="K2432" t="str">
            <v>Số 3 hẻm 20/1/40 đường Phú Minh, TDP Phúc Lý 2, Phường Minh Khai, Quận Bắc Từ Liêm, Thành phố Hà Nội, Việt Nam</v>
          </cell>
          <cell r="O2432" t="b">
            <v>0</v>
          </cell>
          <cell r="P2432" t="str">
            <v>CÔNG TY TNHH MTV THƯƠNG MẠI VÀ DỊCH VỤ NGỌC THƠM</v>
          </cell>
          <cell r="Q2432" t="str">
            <v>Miền Bắc</v>
          </cell>
          <cell r="R2432" t="str">
            <v>kl00099</v>
          </cell>
        </row>
        <row r="2433">
          <cell r="A2433" t="str">
            <v>CircleK-QNH-00-HL4008</v>
          </cell>
          <cell r="B2433" t="str">
            <v>CircleK Số nhà 78, Quảng Ninh</v>
          </cell>
          <cell r="D2433" t="str">
            <v xml:space="preserve">quảng ninh </v>
          </cell>
          <cell r="G2433" t="str">
            <v>hn001</v>
          </cell>
          <cell r="H2433" t="str">
            <v xml:space="preserve">trần thị huệ </v>
          </cell>
          <cell r="K2433" t="str">
            <v>Số nhà 78 , tổ 3 , khu 2 , phường bãi cháy , tỉnh quảng ninh</v>
          </cell>
          <cell r="O2433" t="b">
            <v>0</v>
          </cell>
          <cell r="P2433" t="str">
            <v>CÔNG TY TNHH MTV THƯƠNG MẠI VÀ DỊCH VỤ NGỌC THƠM</v>
          </cell>
          <cell r="Q2433" t="str">
            <v>Miền Bắc</v>
          </cell>
          <cell r="R2433" t="str">
            <v>CircleK</v>
          </cell>
        </row>
        <row r="2434">
          <cell r="A2434" t="str">
            <v>GS25-HNI-BDH-HN49920</v>
          </cell>
          <cell r="B2434" t="str">
            <v>GS25 The Golden Amor Giang Vo</v>
          </cell>
          <cell r="D2434" t="str">
            <v>Thành phố Hà Nội</v>
          </cell>
          <cell r="E2434" t="str">
            <v xml:space="preserve">ba đình </v>
          </cell>
          <cell r="G2434" t="str">
            <v>hn009</v>
          </cell>
          <cell r="H2434" t="str">
            <v xml:space="preserve">vũ anh tuấn </v>
          </cell>
          <cell r="K2434" t="str">
            <v>Tầng 1 Kiot Thuong mại Dịch vụ 108 , dự án cải tạo xây dựng lại nhà B6 Giảng võ , phố nam cao</v>
          </cell>
          <cell r="O2434" t="b">
            <v>0</v>
          </cell>
          <cell r="P2434" t="str">
            <v>CÔNG TY TNHH MTV THƯƠNG MẠI VÀ DỊCH VỤ NGỌC THƠM</v>
          </cell>
          <cell r="Q2434" t="str">
            <v>Miền Bắc</v>
          </cell>
          <cell r="R2434" t="str">
            <v>GS25</v>
          </cell>
        </row>
        <row r="2435">
          <cell r="A2435" t="str">
            <v>GS25-HNI-TTX-HN0497</v>
          </cell>
          <cell r="B2435" t="str">
            <v>Gs25 Licogi 13 Thanh xuân</v>
          </cell>
          <cell r="D2435" t="str">
            <v>Thành phố Hà Nội</v>
          </cell>
          <cell r="E2435" t="str">
            <v xml:space="preserve">thanh xuân </v>
          </cell>
          <cell r="G2435" t="str">
            <v>hn007</v>
          </cell>
          <cell r="H2435" t="str">
            <v>Đỗ Minh Quang</v>
          </cell>
          <cell r="K2435" t="str">
            <v>Tòa nhà Licogi13 , 146 Khuyết duy tiến , Thanh xuân</v>
          </cell>
          <cell r="O2435" t="b">
            <v>0</v>
          </cell>
          <cell r="P2435" t="str">
            <v>CÔNG TY TNHH MTV THƯƠNG MẠI VÀ DỊCH VỤ NGỌC THƠM</v>
          </cell>
          <cell r="Q2435" t="str">
            <v>Miền Bắc</v>
          </cell>
          <cell r="R2435" t="str">
            <v>GS25</v>
          </cell>
        </row>
        <row r="2436">
          <cell r="A2436" t="str">
            <v>WIN-HNI-TOI-2BT6</v>
          </cell>
          <cell r="B2436" t="str">
            <v>wm+ từ châu</v>
          </cell>
          <cell r="D2436" t="str">
            <v>Thành phố Hà Nội</v>
          </cell>
          <cell r="E2436" t="str">
            <v xml:space="preserve">thanh oai </v>
          </cell>
          <cell r="G2436" t="str">
            <v>hn008</v>
          </cell>
          <cell r="H2436" t="str">
            <v xml:space="preserve">nguyễn minh sơn </v>
          </cell>
          <cell r="K2436" t="str">
            <v>số 55A đường Ao mới , thôn từ châu , xã dân hòa ,</v>
          </cell>
          <cell r="O2436" t="b">
            <v>0</v>
          </cell>
          <cell r="P2436" t="str">
            <v>CÔNG TY TNHH MTV THƯƠNG MẠI VÀ DỊCH VỤ NGỌC THƠM</v>
          </cell>
          <cell r="Q2436" t="str">
            <v>Miền Bắc</v>
          </cell>
          <cell r="R2436" t="str">
            <v>WIN</v>
          </cell>
        </row>
        <row r="2437">
          <cell r="A2437" t="str">
            <v>WIN-HNI-BVI-2bg2</v>
          </cell>
          <cell r="B2437" t="str">
            <v>wm+ đông đoài , cổ đô</v>
          </cell>
          <cell r="D2437" t="str">
            <v>Thành phố Hà Nội</v>
          </cell>
          <cell r="E2437" t="str">
            <v xml:space="preserve">ba vì </v>
          </cell>
          <cell r="G2437" t="str">
            <v>hn004</v>
          </cell>
          <cell r="H2437" t="str">
            <v xml:space="preserve">hoàng thanh huy </v>
          </cell>
          <cell r="K2437" t="str">
            <v>số 3 đường đông đoài , thôn tân phong 2 , xã cổ đô ,tp hà nội</v>
          </cell>
          <cell r="O2437" t="b">
            <v>0</v>
          </cell>
          <cell r="P2437" t="str">
            <v>CÔNG TY TNHH MTV THƯƠNG MẠI VÀ DỊCH VỤ NGỌC THƠM</v>
          </cell>
          <cell r="Q2437" t="str">
            <v>Miền Bắc</v>
          </cell>
          <cell r="R2437" t="str">
            <v>WIN</v>
          </cell>
        </row>
        <row r="2438">
          <cell r="A2438" t="str">
            <v>SOI-HNI-TTX-S01</v>
          </cell>
          <cell r="B2438" t="str">
            <v>SOI 1 - 182 Hoàng Văn Thái</v>
          </cell>
          <cell r="D2438" t="str">
            <v>Thành phố Hà Nội</v>
          </cell>
          <cell r="E2438" t="str">
            <v>Thanh Xuân</v>
          </cell>
          <cell r="G2438" t="str">
            <v>hn007</v>
          </cell>
          <cell r="H2438" t="str">
            <v>Đỗ Minh Quang</v>
          </cell>
          <cell r="K2438" t="str">
            <v>182 Hoàng Văn Thái, Khương Trung</v>
          </cell>
          <cell r="O2438" t="b">
            <v>0</v>
          </cell>
          <cell r="P2438" t="str">
            <v>CÔNG TY TNHH MTV THƯƠNG MẠI VÀ DỊCH VỤ NGỌC THƠM</v>
          </cell>
          <cell r="Q2438" t="str">
            <v>Miền Bắc</v>
          </cell>
          <cell r="R2438" t="str">
            <v>soi</v>
          </cell>
        </row>
        <row r="2439">
          <cell r="A2439" t="str">
            <v>SOI-HNI-HKM-S02</v>
          </cell>
          <cell r="B2439" t="str">
            <v>SOI 2 - 13B Phan Huy Chú</v>
          </cell>
          <cell r="D2439" t="str">
            <v>Thành phố Hà Nội</v>
          </cell>
          <cell r="E2439" t="str">
            <v>HOÀN KIẾM</v>
          </cell>
          <cell r="G2439" t="str">
            <v>hn009</v>
          </cell>
          <cell r="H2439" t="str">
            <v xml:space="preserve">vũ anh tuấn </v>
          </cell>
          <cell r="K2439" t="str">
            <v>13B Phan Huy Chú, Phan Chu Trinh</v>
          </cell>
          <cell r="O2439" t="b">
            <v>0</v>
          </cell>
          <cell r="P2439" t="str">
            <v>CÔNG TY TNHH MTV THƯƠNG MẠI VÀ DỊCH VỤ NGỌC THƠM</v>
          </cell>
          <cell r="Q2439" t="str">
            <v>Miền Bắc</v>
          </cell>
          <cell r="R2439" t="str">
            <v>soi</v>
          </cell>
        </row>
        <row r="2440">
          <cell r="A2440" t="str">
            <v>SOI-HNI-HBT-S04</v>
          </cell>
          <cell r="B2440" t="str">
            <v>SOI 4 - 65 Trần Nhân Tông</v>
          </cell>
          <cell r="D2440" t="str">
            <v>Thành phố Hà Nội</v>
          </cell>
          <cell r="E2440" t="str">
            <v>HAI BÀ TRƯNG</v>
          </cell>
          <cell r="G2440" t="str">
            <v>hn009</v>
          </cell>
          <cell r="H2440" t="str">
            <v xml:space="preserve">vũ anh tuấn </v>
          </cell>
          <cell r="K2440" t="str">
            <v>65 Trần Nhân Tông, Nguyễn Du</v>
          </cell>
          <cell r="O2440" t="b">
            <v>0</v>
          </cell>
          <cell r="P2440" t="str">
            <v>CÔNG TY TNHH MTV THƯƠNG MẠI VÀ DỊCH VỤ NGỌC THƠM</v>
          </cell>
          <cell r="Q2440" t="str">
            <v>Miền Bắc</v>
          </cell>
          <cell r="R2440" t="str">
            <v>soi</v>
          </cell>
        </row>
        <row r="2441">
          <cell r="A2441" t="str">
            <v>SOI-HNI-HBT-S05</v>
          </cell>
          <cell r="B2441" t="str">
            <v>SOI 5 - PARK 8 - TIMES CITY</v>
          </cell>
          <cell r="D2441" t="str">
            <v>Thành phố Hà Nội</v>
          </cell>
          <cell r="E2441" t="str">
            <v>HAI BÀ TRƯNG</v>
          </cell>
          <cell r="G2441" t="str">
            <v>hn009</v>
          </cell>
          <cell r="H2441" t="str">
            <v xml:space="preserve">vũ anh tuấn </v>
          </cell>
          <cell r="K2441" t="str">
            <v>Park 8, Times City, 458 Minh Khai</v>
          </cell>
          <cell r="O2441" t="b">
            <v>0</v>
          </cell>
          <cell r="P2441" t="str">
            <v>CÔNG TY TNHH MTV THƯƠNG MẠI VÀ DỊCH VỤ NGỌC THƠM</v>
          </cell>
          <cell r="Q2441" t="str">
            <v>Miền Bắc</v>
          </cell>
          <cell r="R2441" t="str">
            <v>soi</v>
          </cell>
        </row>
        <row r="2442">
          <cell r="A2442" t="str">
            <v>SOI-HNI-BDH-S08</v>
          </cell>
          <cell r="B2442" t="str">
            <v>SOI 8 - 20 Núi Trúc</v>
          </cell>
          <cell r="D2442" t="str">
            <v>Thành phố Hà Nội</v>
          </cell>
          <cell r="E2442" t="str">
            <v>BA ĐÌNH</v>
          </cell>
          <cell r="G2442" t="str">
            <v>hn009</v>
          </cell>
          <cell r="H2442" t="str">
            <v xml:space="preserve">vũ anh tuấn </v>
          </cell>
          <cell r="K2442" t="str">
            <v>20 Núi Trúc, Giảng Võ</v>
          </cell>
          <cell r="O2442" t="b">
            <v>0</v>
          </cell>
          <cell r="P2442" t="str">
            <v>CÔNG TY TNHH MTV THƯƠNG MẠI VÀ DỊCH VỤ NGỌC THƠM</v>
          </cell>
          <cell r="Q2442" t="str">
            <v>Miền Bắc</v>
          </cell>
          <cell r="R2442" t="str">
            <v>soi</v>
          </cell>
        </row>
        <row r="2443">
          <cell r="A2443" t="str">
            <v>SOI-HNI-CGY-S10</v>
          </cell>
          <cell r="B2443" t="str">
            <v>SOI 10 - 16N7A Nguyễn Thị Thập</v>
          </cell>
          <cell r="D2443" t="str">
            <v>Thành phố Hà Nội</v>
          </cell>
          <cell r="E2443" t="str">
            <v>CẦU GIẤY</v>
          </cell>
          <cell r="G2443" t="str">
            <v>hn007</v>
          </cell>
          <cell r="H2443" t="str">
            <v>Đỗ Minh Quang</v>
          </cell>
          <cell r="K2443" t="str">
            <v>16 N7A Nguyễn Thị Thập, Trung Hòa</v>
          </cell>
          <cell r="O2443" t="b">
            <v>0</v>
          </cell>
          <cell r="P2443" t="str">
            <v>CÔNG TY TNHH MTV THƯƠNG MẠI VÀ DỊCH VỤ NGỌC THƠM</v>
          </cell>
          <cell r="Q2443" t="str">
            <v>Miền Bắc</v>
          </cell>
          <cell r="R2443" t="str">
            <v>soi</v>
          </cell>
        </row>
        <row r="2444">
          <cell r="A2444" t="str">
            <v>SOI-HNI-HDC-S15</v>
          </cell>
          <cell r="B2444" t="str">
            <v>SOI 15 - Long Khánh 06</v>
          </cell>
          <cell r="D2444" t="str">
            <v>Thành phố Hà Nội</v>
          </cell>
          <cell r="E2444" t="str">
            <v>HOÀI ĐỨC</v>
          </cell>
          <cell r="G2444" t="str">
            <v>hn007</v>
          </cell>
          <cell r="H2444" t="str">
            <v>Đỗ Minh Quang</v>
          </cell>
          <cell r="K2444" t="str">
            <v>Shophouse 3, Long Khánh 6, Khu đô thị Vinhome Thăng Long, Nam An Khánh</v>
          </cell>
          <cell r="O2444" t="b">
            <v>0</v>
          </cell>
          <cell r="P2444" t="str">
            <v>CÔNG TY TNHH MTV THƯƠNG MẠI VÀ DỊCH VỤ NGỌC THƠM</v>
          </cell>
          <cell r="Q2444" t="str">
            <v>Miền Bắc</v>
          </cell>
          <cell r="R2444" t="str">
            <v>soi</v>
          </cell>
        </row>
        <row r="2445">
          <cell r="A2445" t="str">
            <v>SOI-HNI-DDA-S18</v>
          </cell>
          <cell r="B2445" t="str">
            <v>SOI 18-78 Láng Hạ</v>
          </cell>
          <cell r="D2445" t="str">
            <v>Thành phố Hà Nội</v>
          </cell>
          <cell r="E2445" t="str">
            <v>ĐỐNG ĐA</v>
          </cell>
          <cell r="G2445" t="str">
            <v>hn009</v>
          </cell>
          <cell r="H2445" t="str">
            <v xml:space="preserve">vũ anh tuấn </v>
          </cell>
          <cell r="K2445" t="str">
            <v>78 Láng Hạ</v>
          </cell>
          <cell r="O2445" t="b">
            <v>0</v>
          </cell>
          <cell r="P2445" t="str">
            <v>CÔNG TY TNHH MTV THƯƠNG MẠI VÀ DỊCH VỤ NGỌC THƠM</v>
          </cell>
          <cell r="Q2445" t="str">
            <v>Miền Bắc</v>
          </cell>
          <cell r="R2445" t="str">
            <v>soi</v>
          </cell>
        </row>
        <row r="2446">
          <cell r="A2446" t="str">
            <v>SOI-HNI-CGY-S20</v>
          </cell>
          <cell r="B2446" t="str">
            <v>SOI 20 - 203 Trung Kính</v>
          </cell>
          <cell r="D2446" t="str">
            <v>Thành phố Hà Nội</v>
          </cell>
          <cell r="E2446" t="str">
            <v>CẦU GIẤY</v>
          </cell>
          <cell r="G2446" t="str">
            <v>hn007</v>
          </cell>
          <cell r="H2446" t="str">
            <v>Đỗ Minh Quang</v>
          </cell>
          <cell r="K2446" t="str">
            <v>203 Trung Kính, Yên Hòa</v>
          </cell>
          <cell r="O2446" t="b">
            <v>0</v>
          </cell>
          <cell r="P2446" t="str">
            <v>CÔNG TY TNHH MTV THƯƠNG MẠI VÀ DỊCH VỤ NGỌC THƠM</v>
          </cell>
          <cell r="Q2446" t="str">
            <v>Miền Bắc</v>
          </cell>
          <cell r="R2446" t="str">
            <v>soi</v>
          </cell>
        </row>
        <row r="2447">
          <cell r="A2447" t="str">
            <v>SOI-HNI-LBN-S35</v>
          </cell>
          <cell r="B2447" t="str">
            <v>SOI 35 - KDT Việt Hưng</v>
          </cell>
          <cell r="D2447" t="str">
            <v>Thành phố Hà Nội</v>
          </cell>
          <cell r="E2447" t="str">
            <v>LONG BIÊN</v>
          </cell>
          <cell r="G2447" t="str">
            <v>hn009</v>
          </cell>
          <cell r="H2447" t="str">
            <v xml:space="preserve">vũ anh tuấn </v>
          </cell>
          <cell r="K2447" t="str">
            <v>86D Khu Nhà Vườn, KĐT Việt Hưng</v>
          </cell>
          <cell r="O2447" t="b">
            <v>0</v>
          </cell>
          <cell r="P2447" t="str">
            <v>CÔNG TY TNHH MTV THƯƠNG MẠI VÀ DỊCH VỤ NGỌC THƠM</v>
          </cell>
          <cell r="Q2447" t="str">
            <v>Miền Bắc</v>
          </cell>
          <cell r="R2447" t="str">
            <v>soi</v>
          </cell>
        </row>
        <row r="2448">
          <cell r="A2448" t="str">
            <v>SOI-HNI-HBT-S40</v>
          </cell>
          <cell r="B2448" t="str">
            <v>SOI 40 - 50 Lò Đúc</v>
          </cell>
          <cell r="D2448" t="str">
            <v>Thành phố Hà Nội</v>
          </cell>
          <cell r="E2448" t="str">
            <v>HAI BÀ TRƯNG</v>
          </cell>
          <cell r="G2448" t="str">
            <v>hn009</v>
          </cell>
          <cell r="H2448" t="str">
            <v xml:space="preserve">vũ anh tuấn </v>
          </cell>
          <cell r="K2448" t="str">
            <v>50 Lò Đúc, Phạm Đình Hổ</v>
          </cell>
          <cell r="O2448" t="b">
            <v>0</v>
          </cell>
          <cell r="P2448" t="str">
            <v>CÔNG TY TNHH MTV THƯƠNG MẠI VÀ DỊCH VỤ NGỌC THƠM</v>
          </cell>
          <cell r="Q2448" t="str">
            <v>Miền Bắc</v>
          </cell>
          <cell r="R2448" t="str">
            <v>soi</v>
          </cell>
        </row>
        <row r="2449">
          <cell r="A2449" t="str">
            <v>SOI-HNI-DDA-S41</v>
          </cell>
          <cell r="B2449" t="str">
            <v>SOI 41 - Thái Thịnh</v>
          </cell>
          <cell r="D2449" t="str">
            <v>Thành phố Hà Nội</v>
          </cell>
          <cell r="E2449" t="str">
            <v>ĐỐNG ĐA</v>
          </cell>
          <cell r="G2449" t="str">
            <v>hn009</v>
          </cell>
          <cell r="H2449" t="str">
            <v xml:space="preserve">vũ anh tuấn </v>
          </cell>
          <cell r="K2449" t="str">
            <v>116 E3 Thái Thịnh, Thịnh Quang</v>
          </cell>
          <cell r="O2449" t="b">
            <v>0</v>
          </cell>
          <cell r="P2449" t="str">
            <v>CÔNG TY TNHH MTV THƯƠNG MẠI VÀ DỊCH VỤ NGỌC THƠM</v>
          </cell>
          <cell r="Q2449" t="str">
            <v>Miền Bắc</v>
          </cell>
          <cell r="R2449" t="str">
            <v>soi</v>
          </cell>
        </row>
        <row r="2450">
          <cell r="A2450" t="e">
            <v>#N/A</v>
          </cell>
          <cell r="B2450" t="str">
            <v>SOI 42 - 52 Nguyễn Huy Tưởng</v>
          </cell>
          <cell r="D2450" t="str">
            <v>Thành phố Hà Nội</v>
          </cell>
          <cell r="E2450" t="str">
            <v>Thanh Xuân</v>
          </cell>
          <cell r="G2450" t="str">
            <v>hn007</v>
          </cell>
          <cell r="H2450" t="str">
            <v>Đỗ Minh Quang</v>
          </cell>
          <cell r="K2450" t="str">
            <v>52 Nguyễn Huy Tưởng, Thanh Xuân Trung</v>
          </cell>
          <cell r="O2450" t="b">
            <v>0</v>
          </cell>
          <cell r="P2450" t="str">
            <v>CÔNG TY TNHH MTV THƯƠNG MẠI VÀ DỊCH VỤ NGỌC THƠM</v>
          </cell>
          <cell r="Q2450" t="str">
            <v>Miền Bắc</v>
          </cell>
          <cell r="R2450" t="str">
            <v>soi</v>
          </cell>
        </row>
        <row r="2451">
          <cell r="A2451" t="str">
            <v>SOI-HNI-DDA-S43</v>
          </cell>
          <cell r="B2451" t="str">
            <v>SOI 43 - 163 Đặng Tiến Đông</v>
          </cell>
          <cell r="D2451" t="str">
            <v>Thành phố Hà Nội</v>
          </cell>
          <cell r="E2451" t="str">
            <v>ĐỐNG ĐA</v>
          </cell>
          <cell r="G2451" t="str">
            <v>hn009</v>
          </cell>
          <cell r="H2451" t="str">
            <v xml:space="preserve">vũ anh tuấn </v>
          </cell>
          <cell r="K2451" t="str">
            <v>163 Phố Đặng Tiến Đông, Trung Liệt</v>
          </cell>
          <cell r="O2451" t="b">
            <v>0</v>
          </cell>
          <cell r="P2451" t="str">
            <v>CÔNG TY TNHH MTV THƯƠNG MẠI VÀ DỊCH VỤ NGỌC THƠM</v>
          </cell>
          <cell r="Q2451" t="str">
            <v>Miền Bắc</v>
          </cell>
          <cell r="R2451" t="str">
            <v>soi</v>
          </cell>
        </row>
        <row r="2452">
          <cell r="A2452" t="str">
            <v>SOI-HNI-BDH-S44</v>
          </cell>
          <cell r="B2452" t="str">
            <v>SOI 44 - 12C Láng Hạ</v>
          </cell>
          <cell r="D2452" t="str">
            <v>Thành phố Hà Nội</v>
          </cell>
          <cell r="E2452" t="str">
            <v>BA ĐÌNH</v>
          </cell>
          <cell r="G2452" t="str">
            <v>hn009</v>
          </cell>
          <cell r="H2452" t="str">
            <v xml:space="preserve">vũ anh tuấn </v>
          </cell>
          <cell r="K2452" t="str">
            <v>12C Láng Hạ, Thành Công</v>
          </cell>
          <cell r="O2452" t="b">
            <v>0</v>
          </cell>
          <cell r="P2452" t="str">
            <v>CÔNG TY TNHH MTV THƯƠNG MẠI VÀ DỊCH VỤ NGỌC THƠM</v>
          </cell>
          <cell r="Q2452" t="str">
            <v>Miền Bắc</v>
          </cell>
          <cell r="R2452" t="str">
            <v>soi</v>
          </cell>
        </row>
        <row r="2453">
          <cell r="A2453" t="str">
            <v>SOI-HNI-CGY-S45</v>
          </cell>
          <cell r="B2453" t="str">
            <v>SOI 45 - 117 Phan Văn Trường</v>
          </cell>
          <cell r="D2453" t="str">
            <v>Thành phố Hà Nội</v>
          </cell>
          <cell r="E2453" t="str">
            <v>CẦU GIẤY</v>
          </cell>
          <cell r="G2453" t="str">
            <v>hn007</v>
          </cell>
          <cell r="H2453" t="str">
            <v>Đỗ Minh Quang</v>
          </cell>
          <cell r="K2453" t="str">
            <v>117 Phan Văn Trường, Dịch Vọng Hậu</v>
          </cell>
          <cell r="O2453" t="b">
            <v>0</v>
          </cell>
          <cell r="P2453" t="str">
            <v>CÔNG TY TNHH MTV THƯƠNG MẠI VÀ DỊCH VỤ NGỌC THƠM</v>
          </cell>
          <cell r="Q2453" t="str">
            <v>Miền Bắc</v>
          </cell>
          <cell r="R2453" t="str">
            <v>soi</v>
          </cell>
        </row>
        <row r="2454">
          <cell r="A2454" t="str">
            <v>SOI-HNI-HBT-S48</v>
          </cell>
          <cell r="B2454" t="str">
            <v>SOI 48 - Imperia</v>
          </cell>
          <cell r="D2454" t="str">
            <v>Thành phố Hà Nội</v>
          </cell>
          <cell r="E2454" t="str">
            <v>HAI BÀ TRƯNG</v>
          </cell>
          <cell r="G2454" t="str">
            <v>hn009</v>
          </cell>
          <cell r="H2454" t="str">
            <v xml:space="preserve">vũ anh tuấn </v>
          </cell>
          <cell r="K2454" t="str">
            <v>D12A Imperia Minh Khai</v>
          </cell>
          <cell r="O2454" t="b">
            <v>0</v>
          </cell>
          <cell r="P2454" t="str">
            <v>CÔNG TY TNHH MTV THƯƠNG MẠI VÀ DỊCH VỤ NGỌC THƠM</v>
          </cell>
          <cell r="Q2454" t="str">
            <v>Miền Bắc</v>
          </cell>
          <cell r="R2454" t="str">
            <v>soi</v>
          </cell>
        </row>
        <row r="2455">
          <cell r="A2455" t="str">
            <v>SOI-HNI-NTL-S51</v>
          </cell>
          <cell r="B2455" t="str">
            <v>SOI 51 - 142 Trần Bình</v>
          </cell>
          <cell r="D2455" t="str">
            <v>Thành phố Hà Nội</v>
          </cell>
          <cell r="E2455" t="str">
            <v>NAM TỪ LIÊM</v>
          </cell>
          <cell r="G2455" t="str">
            <v>hn007</v>
          </cell>
          <cell r="H2455" t="str">
            <v>Đỗ Minh Quang</v>
          </cell>
          <cell r="K2455" t="str">
            <v>142 Trần Bình, P.Mỹ Đình 2</v>
          </cell>
          <cell r="O2455" t="b">
            <v>0</v>
          </cell>
          <cell r="P2455" t="str">
            <v>CÔNG TY TNHH MTV THƯƠNG MẠI VÀ DỊCH VỤ NGỌC THƠM</v>
          </cell>
          <cell r="Q2455" t="str">
            <v>Miền Bắc</v>
          </cell>
          <cell r="R2455" t="str">
            <v>soi</v>
          </cell>
        </row>
        <row r="2456">
          <cell r="A2456" t="str">
            <v>SOI-HNI-TTX-S52</v>
          </cell>
          <cell r="B2456" t="str">
            <v>SOI 52 - 55 Ngụy Như Kon Tum</v>
          </cell>
          <cell r="D2456" t="str">
            <v>Thành phố Hà Nội</v>
          </cell>
          <cell r="E2456" t="str">
            <v>THANH XUÂN</v>
          </cell>
          <cell r="G2456" t="str">
            <v>hn007</v>
          </cell>
          <cell r="H2456" t="str">
            <v>Đỗ Minh Quang</v>
          </cell>
          <cell r="K2456" t="str">
            <v>55 Ngụy Như Kon Tum, P.Nhân Chính</v>
          </cell>
          <cell r="O2456" t="b">
            <v>0</v>
          </cell>
          <cell r="P2456" t="str">
            <v>CÔNG TY TNHH MTV THƯƠNG MẠI VÀ DỊCH VỤ NGỌC THƠM</v>
          </cell>
          <cell r="Q2456" t="str">
            <v>Miền Bắc</v>
          </cell>
          <cell r="R2456" t="str">
            <v>soi</v>
          </cell>
        </row>
        <row r="2457">
          <cell r="A2457" t="str">
            <v>SOI-HNI-LBN-S53</v>
          </cell>
          <cell r="B2457" t="str">
            <v>SOI 53 - 44 Nguyễn Sơn</v>
          </cell>
          <cell r="D2457" t="str">
            <v>Thành phố Hà Nội</v>
          </cell>
          <cell r="E2457" t="str">
            <v>LONG BIÊN</v>
          </cell>
          <cell r="G2457" t="str">
            <v>hn009</v>
          </cell>
          <cell r="H2457" t="str">
            <v xml:space="preserve">vũ anh tuấn </v>
          </cell>
          <cell r="K2457" t="str">
            <v>44 Nguyễn Sơn</v>
          </cell>
          <cell r="O2457" t="b">
            <v>0</v>
          </cell>
          <cell r="P2457" t="str">
            <v>CÔNG TY TNHH MTV THƯƠNG MẠI VÀ DỊCH VỤ NGỌC THƠM</v>
          </cell>
          <cell r="Q2457" t="str">
            <v>Miền Bắc</v>
          </cell>
          <cell r="R2457" t="str">
            <v>soi</v>
          </cell>
        </row>
        <row r="2458">
          <cell r="A2458" t="str">
            <v>SOI-HNI-GLM-S54</v>
          </cell>
          <cell r="B2458" t="str">
            <v>SOI 54 - Ocean park S02-07</v>
          </cell>
          <cell r="D2458" t="str">
            <v>Thành phố Hà Nội</v>
          </cell>
          <cell r="E2458" t="str">
            <v>GIA LÂM</v>
          </cell>
          <cell r="G2458" t="str">
            <v>hn009</v>
          </cell>
          <cell r="H2458" t="str">
            <v xml:space="preserve">vũ anh tuấn </v>
          </cell>
          <cell r="K2458" t="str">
            <v>Gian hàng 01S11 Toà S2.07 Vinhomes Ocean Park, Đa Tốn</v>
          </cell>
          <cell r="O2458" t="b">
            <v>0</v>
          </cell>
          <cell r="P2458" t="str">
            <v>CÔNG TY TNHH MTV THƯƠNG MẠI VÀ DỊCH VỤ NGỌC THƠM</v>
          </cell>
          <cell r="Q2458" t="str">
            <v>Miền Bắc</v>
          </cell>
          <cell r="R2458" t="str">
            <v>soi</v>
          </cell>
        </row>
        <row r="2459">
          <cell r="A2459" t="str">
            <v>SOI-HNI-CGY-S57</v>
          </cell>
          <cell r="B2459" t="str">
            <v>SOI 57 - Hoàng Quốc Việt</v>
          </cell>
          <cell r="D2459" t="str">
            <v>Thành phố Hà Nội</v>
          </cell>
          <cell r="E2459" t="str">
            <v>CẦU GIẤY</v>
          </cell>
          <cell r="G2459" t="str">
            <v>hn007</v>
          </cell>
          <cell r="H2459" t="str">
            <v>Đỗ Minh Quang</v>
          </cell>
          <cell r="K2459" t="str">
            <v>Số 6, ngõ 106 đường Hoàng Quốc Việt, P. Nghĩa Đô, Cầu Giấy</v>
          </cell>
          <cell r="O2459" t="b">
            <v>0</v>
          </cell>
          <cell r="P2459" t="str">
            <v>CÔNG TY TNHH MTV THƯƠNG MẠI VÀ DỊCH VỤ NGỌC THƠM</v>
          </cell>
          <cell r="Q2459" t="str">
            <v>Miền Bắc</v>
          </cell>
          <cell r="R2459" t="str">
            <v>soi</v>
          </cell>
        </row>
        <row r="2460">
          <cell r="A2460" t="str">
            <v>SOI-HNI-DDA-S58</v>
          </cell>
          <cell r="B2460" t="str">
            <v>SOI 58 - 16 Đoàn Thị Điểm</v>
          </cell>
          <cell r="D2460" t="str">
            <v>Thành phố Hà Nội</v>
          </cell>
          <cell r="E2460" t="str">
            <v>ĐỐNG ĐA</v>
          </cell>
          <cell r="G2460" t="str">
            <v>hn009</v>
          </cell>
          <cell r="H2460" t="str">
            <v xml:space="preserve">vũ anh tuấn </v>
          </cell>
          <cell r="K2460" t="str">
            <v>Số 16, Phố Đoàn Thị Điểm, Quốc Tử Giám</v>
          </cell>
          <cell r="O2460" t="b">
            <v>0</v>
          </cell>
          <cell r="P2460" t="str">
            <v>CÔNG TY TNHH MTV THƯƠNG MẠI VÀ DỊCH VỤ NGỌC THƠM</v>
          </cell>
          <cell r="Q2460" t="str">
            <v>Miền Bắc</v>
          </cell>
          <cell r="R2460" t="str">
            <v>soi</v>
          </cell>
        </row>
        <row r="2461">
          <cell r="A2461" t="str">
            <v>SOI-HNI-TTX-S61</v>
          </cell>
          <cell r="B2461" t="str">
            <v>SOI 61 - 44 Nguyễn Tuân</v>
          </cell>
          <cell r="D2461" t="str">
            <v>Thành phố Hà Nội</v>
          </cell>
          <cell r="E2461" t="str">
            <v>THANH XUÂN</v>
          </cell>
          <cell r="G2461" t="str">
            <v>hn007</v>
          </cell>
          <cell r="H2461" t="str">
            <v>Đỗ Minh Quang</v>
          </cell>
          <cell r="K2461" t="str">
            <v>44 Nguyễn Tuân, Thanh Xuân Trung</v>
          </cell>
          <cell r="O2461" t="b">
            <v>0</v>
          </cell>
          <cell r="P2461" t="str">
            <v>CÔNG TY TNHH MTV THƯƠNG MẠI VÀ DỊCH VỤ NGỌC THƠM</v>
          </cell>
          <cell r="Q2461" t="str">
            <v>Miền Bắc</v>
          </cell>
          <cell r="R2461" t="str">
            <v>soi</v>
          </cell>
        </row>
        <row r="2462">
          <cell r="A2462" t="str">
            <v>SOI-HNI-HBT-S64</v>
          </cell>
          <cell r="B2462" t="str">
            <v>SOI 64 - 178 Lò Đúc</v>
          </cell>
          <cell r="D2462" t="str">
            <v>Thành phố Hà Nội</v>
          </cell>
          <cell r="E2462" t="str">
            <v>HAI BÀ TRƯNG</v>
          </cell>
          <cell r="G2462" t="str">
            <v>hn009</v>
          </cell>
          <cell r="H2462" t="str">
            <v xml:space="preserve">vũ anh tuấn </v>
          </cell>
          <cell r="K2462" t="str">
            <v>Số 178 Lò Đúc, Hai Bà Trưng, Hà Nội</v>
          </cell>
          <cell r="O2462" t="b">
            <v>0</v>
          </cell>
          <cell r="P2462" t="str">
            <v>CÔNG TY TNHH MTV THƯƠNG MẠI VÀ DỊCH VỤ NGỌC THƠM</v>
          </cell>
          <cell r="Q2462" t="str">
            <v>Miền Bắc</v>
          </cell>
          <cell r="R2462" t="str">
            <v>soi</v>
          </cell>
        </row>
        <row r="2463">
          <cell r="A2463" t="str">
            <v>SOI-HNI-THO-S65</v>
          </cell>
          <cell r="B2463" t="str">
            <v>SOI 65 - 36 Nguyễn Hoàng Tôn</v>
          </cell>
          <cell r="D2463" t="str">
            <v>Thành phố Hà Nội</v>
          </cell>
          <cell r="E2463" t="str">
            <v>TÂY HỒ</v>
          </cell>
          <cell r="G2463" t="str">
            <v>hn009</v>
          </cell>
          <cell r="H2463" t="str">
            <v xml:space="preserve">vũ anh tuấn </v>
          </cell>
          <cell r="K2463" t="str">
            <v>36 Nguyễn Hoàng Tôn</v>
          </cell>
          <cell r="O2463" t="b">
            <v>0</v>
          </cell>
          <cell r="P2463" t="str">
            <v>CÔNG TY TNHH MTV THƯƠNG MẠI VÀ DỊCH VỤ NGỌC THƠM</v>
          </cell>
          <cell r="Q2463" t="str">
            <v>Miền Bắc</v>
          </cell>
          <cell r="R2463" t="str">
            <v>soi</v>
          </cell>
        </row>
        <row r="2464">
          <cell r="A2464" t="str">
            <v>SOI-HNI-HDG-S66</v>
          </cell>
          <cell r="B2464" t="str">
            <v>SOI 66 - 56 Nguyễn Khuyến</v>
          </cell>
          <cell r="D2464" t="str">
            <v>Thành phố Hà Nội</v>
          </cell>
          <cell r="E2464" t="str">
            <v>HÀ ĐÔNG</v>
          </cell>
          <cell r="G2464" t="str">
            <v>hn007</v>
          </cell>
          <cell r="H2464" t="str">
            <v>Đỗ Minh Quang</v>
          </cell>
          <cell r="K2464" t="str">
            <v>56 Nguyễn Khuyến, Văn Quán</v>
          </cell>
          <cell r="O2464" t="b">
            <v>0</v>
          </cell>
          <cell r="P2464" t="str">
            <v>CÔNG TY TNHH MTV THƯƠNG MẠI VÀ DỊCH VỤ NGỌC THƠM</v>
          </cell>
          <cell r="Q2464" t="str">
            <v>Miền Bắc</v>
          </cell>
          <cell r="R2464" t="str">
            <v>soi</v>
          </cell>
        </row>
        <row r="2465">
          <cell r="A2465" t="str">
            <v>SOI-HNI-HDG-S67</v>
          </cell>
          <cell r="B2465" t="str">
            <v>SOI 67 - 33KDT Mỗ Lao</v>
          </cell>
          <cell r="D2465" t="str">
            <v>Thành phố Hà Nội</v>
          </cell>
          <cell r="E2465" t="str">
            <v>HÀ ĐÔNG</v>
          </cell>
          <cell r="G2465" t="str">
            <v>hn007</v>
          </cell>
          <cell r="H2465" t="str">
            <v>Đỗ Minh Quang</v>
          </cell>
          <cell r="K2465" t="str">
            <v>LK6A-33 KĐT Mỗ Lao</v>
          </cell>
          <cell r="O2465" t="b">
            <v>0</v>
          </cell>
          <cell r="P2465" t="str">
            <v>CÔNG TY TNHH MTV THƯƠNG MẠI VÀ DỊCH VỤ NGỌC THƠM</v>
          </cell>
          <cell r="Q2465" t="str">
            <v>Miền Bắc</v>
          </cell>
          <cell r="R2465" t="str">
            <v>soi</v>
          </cell>
        </row>
        <row r="2466">
          <cell r="A2466" t="str">
            <v>SOI-HNI-BDH-S68</v>
          </cell>
          <cell r="B2466" t="str">
            <v>SOI 68 - 76 Linh Lang</v>
          </cell>
          <cell r="D2466" t="str">
            <v>Thành phố Hà Nội</v>
          </cell>
          <cell r="E2466" t="str">
            <v>BA ĐÌNH</v>
          </cell>
          <cell r="G2466" t="str">
            <v>hn009</v>
          </cell>
          <cell r="H2466" t="str">
            <v xml:space="preserve">vũ anh tuấn </v>
          </cell>
          <cell r="K2466" t="str">
            <v>76 Linh Lang - Ba Đình - HN</v>
          </cell>
          <cell r="O2466" t="b">
            <v>0</v>
          </cell>
          <cell r="P2466" t="str">
            <v>CÔNG TY TNHH MTV THƯƠNG MẠI VÀ DỊCH VỤ NGỌC THƠM</v>
          </cell>
          <cell r="Q2466" t="str">
            <v>Miền Bắc</v>
          </cell>
          <cell r="R2466" t="str">
            <v>soi</v>
          </cell>
        </row>
        <row r="2467">
          <cell r="A2467" t="str">
            <v>SOI-HNI-BDH-S69</v>
          </cell>
          <cell r="B2467" t="str">
            <v>SOI 69 - 54 Giang Văn Minh</v>
          </cell>
          <cell r="D2467" t="str">
            <v>Thành phố Hà Nội</v>
          </cell>
          <cell r="E2467" t="str">
            <v>BA ĐÌNH</v>
          </cell>
          <cell r="G2467" t="str">
            <v>hn009</v>
          </cell>
          <cell r="H2467" t="str">
            <v xml:space="preserve">vũ anh tuấn </v>
          </cell>
          <cell r="K2467" t="str">
            <v>54 Giang Văn Minh- Ba Đình -NG</v>
          </cell>
          <cell r="O2467" t="b">
            <v>0</v>
          </cell>
          <cell r="P2467" t="str">
            <v>CÔNG TY TNHH MTV THƯƠNG MẠI VÀ DỊCH VỤ NGỌC THƠM</v>
          </cell>
          <cell r="Q2467" t="str">
            <v>Miền Bắc</v>
          </cell>
          <cell r="R2467" t="str">
            <v>soi</v>
          </cell>
        </row>
        <row r="2468">
          <cell r="A2468" t="str">
            <v>SOI-HNI-BDH-S70</v>
          </cell>
          <cell r="B2468" t="str">
            <v>SOI 70 - N01-T8 Khu Đoàn Ngoại Giao</v>
          </cell>
          <cell r="D2468" t="str">
            <v>Thành phố Hà Nội</v>
          </cell>
          <cell r="E2468" t="str">
            <v>BA ĐÌNH</v>
          </cell>
          <cell r="G2468" t="str">
            <v>hn009</v>
          </cell>
          <cell r="H2468" t="str">
            <v xml:space="preserve">vũ anh tuấn </v>
          </cell>
          <cell r="K2468" t="str">
            <v>Tầng trệt, NO1-T8 Khu đoàn ngoại giao, Phường Xuân Tảo, Q. Bắc Từ Liêm, HN</v>
          </cell>
          <cell r="O2468" t="b">
            <v>0</v>
          </cell>
          <cell r="P2468" t="str">
            <v>CÔNG TY TNHH MTV THƯƠNG MẠI VÀ DỊCH VỤ NGỌC THƠM</v>
          </cell>
          <cell r="Q2468" t="str">
            <v>Miền Bắc</v>
          </cell>
          <cell r="R2468" t="str">
            <v>soi</v>
          </cell>
        </row>
        <row r="2469">
          <cell r="A2469" t="str">
            <v>SOI-HNI-BDH-S72</v>
          </cell>
          <cell r="B2469" t="str">
            <v>SOI 72 -179 Trần Đăng Ninh</v>
          </cell>
          <cell r="D2469" t="str">
            <v>Thành phố Hà Nội</v>
          </cell>
          <cell r="E2469" t="str">
            <v>BA ĐÌNH</v>
          </cell>
          <cell r="G2469" t="str">
            <v>hn009</v>
          </cell>
          <cell r="H2469" t="str">
            <v xml:space="preserve">vũ anh tuấn </v>
          </cell>
          <cell r="K2469" t="str">
            <v>179 Trần Đăng Ninh - Cầu Giấy</v>
          </cell>
          <cell r="O2469" t="b">
            <v>0</v>
          </cell>
          <cell r="P2469" t="str">
            <v>CÔNG TY TNHH MTV THƯƠNG MẠI VÀ DỊCH VỤ NGỌC THƠM</v>
          </cell>
          <cell r="Q2469" t="str">
            <v>Miền Bắc</v>
          </cell>
          <cell r="R2469" t="str">
            <v>soi</v>
          </cell>
        </row>
        <row r="2470">
          <cell r="A2470" t="str">
            <v>SOI-HNI-HMI-S74</v>
          </cell>
          <cell r="B2470" t="str">
            <v>SOI 74 -Trần Nguyên Đán</v>
          </cell>
          <cell r="D2470" t="str">
            <v>Thành phố Hà Nội</v>
          </cell>
          <cell r="E2470" t="str">
            <v>HOÀNG MAI</v>
          </cell>
          <cell r="G2470" t="str">
            <v>hn009</v>
          </cell>
          <cell r="H2470" t="str">
            <v xml:space="preserve">vũ anh tuấn </v>
          </cell>
          <cell r="K2470" t="str">
            <v>33 Trần Nguyên Đán- Định Công - Hoàng Mai- HN</v>
          </cell>
          <cell r="O2470" t="b">
            <v>0</v>
          </cell>
          <cell r="P2470" t="str">
            <v>CÔNG TY TNHH MTV THƯƠNG MẠI VÀ DỊCH VỤ NGỌC THƠM</v>
          </cell>
          <cell r="Q2470" t="str">
            <v>Miền Bắc</v>
          </cell>
          <cell r="R2470" t="str">
            <v>soi</v>
          </cell>
        </row>
        <row r="2471">
          <cell r="A2471" t="str">
            <v>SOI-HNI-THO-S75</v>
          </cell>
          <cell r="B2471" t="str">
            <v>SOI 75-Xuân La</v>
          </cell>
          <cell r="D2471" t="str">
            <v>Thành phố Hà Nội</v>
          </cell>
          <cell r="E2471" t="str">
            <v>TÂY HỒ</v>
          </cell>
          <cell r="G2471" t="str">
            <v>hn009</v>
          </cell>
          <cell r="H2471" t="str">
            <v xml:space="preserve">vũ anh tuấn </v>
          </cell>
          <cell r="K2471" t="str">
            <v>16 Xuân La - Tây Hồ - HN</v>
          </cell>
          <cell r="O2471" t="b">
            <v>0</v>
          </cell>
          <cell r="P2471" t="str">
            <v>CÔNG TY TNHH MTV THƯƠNG MẠI VÀ DỊCH VỤ NGỌC THƠM</v>
          </cell>
          <cell r="Q2471" t="str">
            <v>Miền Bắc</v>
          </cell>
          <cell r="R2471" t="str">
            <v>soi</v>
          </cell>
        </row>
        <row r="2472">
          <cell r="A2472" t="str">
            <v>SOI-HNI-MYI-S76</v>
          </cell>
          <cell r="B2472" t="str">
            <v>SOI 76-Nguyễn Đổng Chi</v>
          </cell>
          <cell r="D2472" t="str">
            <v>Thành phố Hà Nội</v>
          </cell>
          <cell r="E2472" t="str">
            <v>NAM TỪ LIÊM</v>
          </cell>
          <cell r="G2472" t="str">
            <v>hn007</v>
          </cell>
          <cell r="H2472" t="str">
            <v>Đỗ Minh Quang</v>
          </cell>
          <cell r="K2472" t="str">
            <v>162 Nguyễn Đổng Chi- Mỹ Đình- HN</v>
          </cell>
          <cell r="O2472" t="b">
            <v>0</v>
          </cell>
          <cell r="P2472" t="str">
            <v>CÔNG TY TNHH MTV THƯƠNG MẠI VÀ DỊCH VỤ NGỌC THƠM</v>
          </cell>
          <cell r="Q2472" t="str">
            <v>Miền Bắc</v>
          </cell>
          <cell r="R2472" t="str">
            <v>soi</v>
          </cell>
        </row>
        <row r="2473">
          <cell r="A2473" t="str">
            <v>SOI-HNI-HDG-S78</v>
          </cell>
          <cell r="B2473" t="str">
            <v>SOI 78- XaLa</v>
          </cell>
          <cell r="D2473" t="str">
            <v>Thành phố Hà Nội</v>
          </cell>
          <cell r="E2473" t="str">
            <v>HÀ ĐÔNG</v>
          </cell>
          <cell r="G2473" t="str">
            <v>hn007</v>
          </cell>
          <cell r="H2473" t="str">
            <v>Đỗ Minh Quang</v>
          </cell>
          <cell r="K2473" t="str">
            <v>VT3 BT7, khu nhà ở Xa La, Phúc La, Hà Đông</v>
          </cell>
          <cell r="O2473" t="b">
            <v>0</v>
          </cell>
          <cell r="P2473" t="str">
            <v>CÔNG TY TNHH MTV THƯƠNG MẠI VÀ DỊCH VỤ NGỌC THƠM</v>
          </cell>
          <cell r="Q2473" t="str">
            <v>Miền Bắc</v>
          </cell>
          <cell r="R2473" t="str">
            <v>soi</v>
          </cell>
        </row>
        <row r="2474">
          <cell r="A2474" t="str">
            <v>SOI-HNI-HDG-S79</v>
          </cell>
          <cell r="B2474" t="str">
            <v>SOI 79 - Văn Phú</v>
          </cell>
          <cell r="D2474" t="str">
            <v>Thành phố Hà Nội</v>
          </cell>
          <cell r="E2474" t="str">
            <v>HÀ ĐÔNG</v>
          </cell>
          <cell r="G2474" t="str">
            <v>hn007</v>
          </cell>
          <cell r="H2474" t="str">
            <v>Đỗ Minh Quang</v>
          </cell>
          <cell r="K2474" t="str">
            <v>TT6-01, KĐT mới Văn Phú, Phường Phúc La, Quận Hà Đông, TP. Hà Nội</v>
          </cell>
          <cell r="O2474" t="b">
            <v>0</v>
          </cell>
          <cell r="P2474" t="str">
            <v>CÔNG TY TNHH MTV THƯƠNG MẠI VÀ DỊCH VỤ NGỌC THƠM</v>
          </cell>
          <cell r="Q2474" t="str">
            <v>Miền Bắc</v>
          </cell>
          <cell r="R2474" t="str">
            <v>soi</v>
          </cell>
        </row>
        <row r="2475">
          <cell r="A2475" t="str">
            <v>FUJIMART-HNI-HMI-11231</v>
          </cell>
          <cell r="B2475" t="str">
            <v>Fujimart Định Công</v>
          </cell>
          <cell r="D2475" t="str">
            <v>Thành phố Hà Nội</v>
          </cell>
          <cell r="E2475" t="str">
            <v>HOÀNG MAI</v>
          </cell>
          <cell r="G2475" t="str">
            <v>hn009</v>
          </cell>
          <cell r="H2475" t="str">
            <v xml:space="preserve">vũ anh tuấn </v>
          </cell>
          <cell r="K2475" t="str">
            <v>Tòa nhà DC Complex , số 120 Định Công</v>
          </cell>
          <cell r="O2475" t="b">
            <v>0</v>
          </cell>
          <cell r="P2475" t="str">
            <v>CÔNG TY TNHH MTV THƯƠNG MẠI VÀ DỊCH VỤ NGỌC THƠM</v>
          </cell>
          <cell r="Q2475" t="str">
            <v>Miền Bắc</v>
          </cell>
          <cell r="R2475" t="str">
            <v>brg</v>
          </cell>
        </row>
        <row r="2476">
          <cell r="A2476" t="str">
            <v>KMARKET-HNI-NTL-F5-CH02</v>
          </cell>
          <cell r="B2476" t="str">
            <v>kmarket smart city</v>
          </cell>
          <cell r="D2476" t="str">
            <v>Thành phố Hà Nội</v>
          </cell>
          <cell r="E2476" t="str">
            <v>Nam TỪ LIÊM</v>
          </cell>
          <cell r="G2476" t="str">
            <v>hn007</v>
          </cell>
          <cell r="H2476" t="str">
            <v>Đỗ Minh Quang</v>
          </cell>
          <cell r="K2476" t="str">
            <v>ô đất F5 -CH02, dự án khu đô thị mới Tây mỗ , đại mỗ , vinhome park ,tây mỗ</v>
          </cell>
          <cell r="O2476" t="b">
            <v>0</v>
          </cell>
          <cell r="P2476" t="str">
            <v>CÔNG TY TNHH MTV THƯƠNG MẠI VÀ DỊCH VỤ NGỌC THƠM</v>
          </cell>
          <cell r="Q2476" t="str">
            <v>Miền Bắc</v>
          </cell>
          <cell r="R2476" t="str">
            <v>km</v>
          </cell>
        </row>
        <row r="2477">
          <cell r="A2477" t="e">
            <v>#N/A</v>
          </cell>
          <cell r="B2477" t="str">
            <v>Circlek số 341 lô 22c KDTM ngã nam</v>
          </cell>
          <cell r="D2477" t="str">
            <v xml:space="preserve">hải phòng </v>
          </cell>
          <cell r="E2477" t="str">
            <v>NGÔ QUYỀN</v>
          </cell>
          <cell r="G2477" t="str">
            <v>hn001</v>
          </cell>
          <cell r="H2477" t="str">
            <v xml:space="preserve">trần thị huệ </v>
          </cell>
          <cell r="K2477" t="str">
            <v>Số 341 lô 22C KDTM ngã năm SBCB , phường Đông khế , ngô quyền , HP</v>
          </cell>
          <cell r="O2477" t="b">
            <v>0</v>
          </cell>
          <cell r="P2477" t="str">
            <v>CÔNG TY TNHH MTV THƯƠNG MẠI VÀ DỊCH VỤ NGỌC THƠM</v>
          </cell>
          <cell r="Q2477" t="str">
            <v>Miền Bắc</v>
          </cell>
          <cell r="R2477" t="str">
            <v>CircleK</v>
          </cell>
        </row>
        <row r="2478">
          <cell r="A2478" t="str">
            <v>WIN-HNI-SSN-2BF6</v>
          </cell>
          <cell r="B2478" t="str">
            <v xml:space="preserve">wm+ quán mỹ </v>
          </cell>
          <cell r="D2478" t="str">
            <v>Thành phố Hà Nội</v>
          </cell>
          <cell r="E2478" t="str">
            <v xml:space="preserve">sóc sơn </v>
          </cell>
          <cell r="G2478" t="str">
            <v>hn006</v>
          </cell>
          <cell r="H2478" t="str">
            <v>phan trọng cường</v>
          </cell>
          <cell r="K2478" t="str">
            <v>Số 51, Thôn Quán Mỹ, Xã Kim Anh, Thành phố Hà Nội Việt Nam</v>
          </cell>
          <cell r="N2478">
            <v>60</v>
          </cell>
          <cell r="O2478" t="b">
            <v>0</v>
          </cell>
          <cell r="P2478" t="str">
            <v>CÔNG TY TNHH MTV THƯƠNG MẠI VÀ DỊCH VỤ NGỌC THƠM</v>
          </cell>
          <cell r="Q2478" t="str">
            <v>Miền Bắc</v>
          </cell>
          <cell r="R2478" t="str">
            <v>WIN</v>
          </cell>
        </row>
        <row r="2479">
          <cell r="A2479" t="e">
            <v>#N/A</v>
          </cell>
          <cell r="B2479" t="str">
            <v xml:space="preserve">wm+ đường nhạn </v>
          </cell>
          <cell r="D2479" t="str">
            <v>Thành phố Hà Nội</v>
          </cell>
          <cell r="E2479" t="str">
            <v xml:space="preserve">Đông anh </v>
          </cell>
          <cell r="G2479" t="str">
            <v>hn006</v>
          </cell>
          <cell r="H2479" t="str">
            <v>phan trọng cường</v>
          </cell>
          <cell r="K2479" t="str">
            <v xml:space="preserve">thôn đường nhạn , xã thư lâm tp hà nội </v>
          </cell>
          <cell r="N2479">
            <v>60</v>
          </cell>
          <cell r="O2479" t="b">
            <v>0</v>
          </cell>
          <cell r="P2479" t="str">
            <v>CÔNG TY TNHH MTV THƯƠNG MẠI VÀ DỊCH VỤ NGỌC THƠM</v>
          </cell>
          <cell r="Q2479" t="str">
            <v>Miền Bắc</v>
          </cell>
          <cell r="R2479" t="str">
            <v>WIN</v>
          </cell>
        </row>
        <row r="2480">
          <cell r="A2480" t="str">
            <v>GS25-HNI-MLH-HN01029</v>
          </cell>
          <cell r="B2480" t="str">
            <v>Lô 45/1 , 45/2, quang minh Industrlal park</v>
          </cell>
          <cell r="D2480" t="str">
            <v>Thành phố Hà Nội</v>
          </cell>
          <cell r="E2480" t="str">
            <v xml:space="preserve">Mê linh </v>
          </cell>
          <cell r="G2480" t="str">
            <v>hn007</v>
          </cell>
          <cell r="H2480" t="str">
            <v>Đỗ Minh Quang</v>
          </cell>
          <cell r="K2480" t="str">
            <v>Lô 45/1 , 45/2, quang minh Industrlal park , quang minh commune ,</v>
          </cell>
          <cell r="O2480" t="b">
            <v>0</v>
          </cell>
          <cell r="P2480" t="str">
            <v>CÔNG TY TNHH MTV THƯƠNG MẠI VÀ DỊCH VỤ NGỌC THƠM</v>
          </cell>
          <cell r="Q2480" t="str">
            <v>Miền Bắc</v>
          </cell>
          <cell r="R2480" t="str">
            <v>GS25</v>
          </cell>
        </row>
        <row r="2481">
          <cell r="A2481" t="str">
            <v>WIN-HNI-TOI-2BQ6</v>
          </cell>
          <cell r="B2481" t="str">
            <v xml:space="preserve">wm+ văn quán </v>
          </cell>
          <cell r="D2481" t="str">
            <v>Thành phố Hà Nội</v>
          </cell>
          <cell r="E2481" t="str">
            <v xml:space="preserve">thanh oai </v>
          </cell>
          <cell r="G2481" t="str">
            <v>hn008</v>
          </cell>
          <cell r="H2481" t="str">
            <v xml:space="preserve">nguyễn minh sơn </v>
          </cell>
          <cell r="K2481" t="str">
            <v>Số 63, Thôn Văn Quán, Xã Thanh Oai, TP. Hà Nội Việt Nam</v>
          </cell>
          <cell r="N2481">
            <v>60</v>
          </cell>
          <cell r="O2481" t="b">
            <v>0</v>
          </cell>
          <cell r="P2481" t="str">
            <v>CÔNG TY TNHH MTV THƯƠNG MẠI VÀ DỊCH VỤ NGỌC THƠM</v>
          </cell>
          <cell r="Q2481" t="str">
            <v>Miền Bắc</v>
          </cell>
          <cell r="R2481" t="str">
            <v>WIN</v>
          </cell>
        </row>
        <row r="2482">
          <cell r="A2482" t="str">
            <v>WIN-HNI-QOI-2BT9</v>
          </cell>
          <cell r="B2482" t="str">
            <v xml:space="preserve">wm+ yên quán </v>
          </cell>
          <cell r="D2482" t="str">
            <v>Thành phố Hà Nội</v>
          </cell>
          <cell r="E2482" t="str">
            <v xml:space="preserve">quốc oai </v>
          </cell>
          <cell r="G2482" t="str">
            <v>hn004</v>
          </cell>
          <cell r="H2482" t="str">
            <v xml:space="preserve">hoàng thanh huy </v>
          </cell>
          <cell r="K2482" t="str">
            <v>Thôn Yên Quán, Xã Hưng Đạo, TP. Hà Nội Việt Nam</v>
          </cell>
          <cell r="N2482">
            <v>60</v>
          </cell>
          <cell r="O2482" t="b">
            <v>0</v>
          </cell>
          <cell r="P2482" t="str">
            <v>CÔNG TY TNHH MTV THƯƠNG MẠI VÀ DỊCH VỤ NGỌC THƠM</v>
          </cell>
          <cell r="Q2482" t="str">
            <v>Miền Bắc</v>
          </cell>
          <cell r="R2482" t="str">
            <v>WIN</v>
          </cell>
        </row>
        <row r="2483">
          <cell r="A2483" t="str">
            <v>KAI-HNI-GLM-S219</v>
          </cell>
          <cell r="B2483" t="str">
            <v>kai mart s2.19 oceanpark</v>
          </cell>
          <cell r="D2483" t="str">
            <v>Thành phố Hà Nội</v>
          </cell>
          <cell r="E2483" t="str">
            <v>GIA LÂM</v>
          </cell>
          <cell r="G2483" t="str">
            <v>hn009</v>
          </cell>
          <cell r="H2483" t="str">
            <v xml:space="preserve">vũ anh tuấn </v>
          </cell>
          <cell r="K2483" t="str">
            <v>Pavi mart ( kai mart) s2.19 oceanpark</v>
          </cell>
          <cell r="N2483">
            <v>1</v>
          </cell>
          <cell r="O2483" t="b">
            <v>0</v>
          </cell>
          <cell r="P2483" t="str">
            <v>CÔNG TY TNHH MTV THƯƠNG MẠI VÀ DỊCH VỤ NGỌC THƠM</v>
          </cell>
          <cell r="Q2483" t="str">
            <v>Miền Bắc</v>
          </cell>
          <cell r="R2483" t="str">
            <v>Kai Mart</v>
          </cell>
        </row>
        <row r="2484">
          <cell r="A2484" t="str">
            <v>WIN-HNI-HDG-2BX6</v>
          </cell>
          <cell r="B2484" t="str">
            <v>wm+ the vesta</v>
          </cell>
          <cell r="D2484" t="str">
            <v>Thành phố Hà Nội</v>
          </cell>
          <cell r="E2484" t="str">
            <v xml:space="preserve">hà đông </v>
          </cell>
          <cell r="G2484" t="str">
            <v>hn004</v>
          </cell>
          <cell r="H2484" t="str">
            <v xml:space="preserve">hoàng thanh huy </v>
          </cell>
          <cell r="K2484" t="str">
            <v>Kiot số 02 – 03, Tầng 01, Tòa nhà V3, Dự án Khu nhà ở xã hội Phú Lãm – The Vesta, Phường Phú Lương, TP. Hà Nội</v>
          </cell>
          <cell r="N2484">
            <v>60</v>
          </cell>
          <cell r="O2484" t="b">
            <v>0</v>
          </cell>
          <cell r="P2484" t="str">
            <v>CÔNG TY TNHH MTV THƯƠNG MẠI VÀ DỊCH VỤ NGỌC THƠM</v>
          </cell>
          <cell r="Q2484" t="str">
            <v>Miền Bắc</v>
          </cell>
          <cell r="R2484" t="str">
            <v>WIN</v>
          </cell>
        </row>
        <row r="2485">
          <cell r="A2485" t="str">
            <v>WIN-HNI-DPG-2BV8</v>
          </cell>
          <cell r="B2485" t="str">
            <v xml:space="preserve">wm+ hoa sơn </v>
          </cell>
          <cell r="D2485" t="str">
            <v>Thành phố Hà Nội</v>
          </cell>
          <cell r="E2485" t="str">
            <v xml:space="preserve">đan phượng </v>
          </cell>
          <cell r="G2485" t="str">
            <v>hn004</v>
          </cell>
          <cell r="H2485" t="str">
            <v xml:space="preserve">hoàng thanh huy </v>
          </cell>
          <cell r="K2485" t="str">
            <v>Số 64-66 Đường Hoa Sơn, Xã Đan Phượng, TP. Hà Nội Việt Nam</v>
          </cell>
          <cell r="N2485">
            <v>60</v>
          </cell>
          <cell r="O2485" t="b">
            <v>0</v>
          </cell>
          <cell r="P2485" t="str">
            <v>CÔNG TY TNHH MTV THƯƠNG MẠI VÀ DỊCH VỤ NGỌC THƠM</v>
          </cell>
          <cell r="Q2485" t="str">
            <v>Miền Bắc</v>
          </cell>
          <cell r="R2485" t="str">
            <v>WIN</v>
          </cell>
        </row>
        <row r="2486">
          <cell r="A2486" t="str">
            <v>WIN-HNI-SSN-2BO4</v>
          </cell>
          <cell r="B2486" t="str">
            <v xml:space="preserve">wm+ lương phúc </v>
          </cell>
          <cell r="D2486" t="str">
            <v>Thành phố Hà Nội</v>
          </cell>
          <cell r="E2486" t="str">
            <v xml:space="preserve">sóc sơn </v>
          </cell>
          <cell r="G2486" t="str">
            <v>hn006</v>
          </cell>
          <cell r="H2486" t="str">
            <v>phan trọng cường</v>
          </cell>
          <cell r="K2486" t="str">
            <v>Số 6, Thôn Lương Phúc, Xã Đa Phúc, TP. Hà Nội Việt Nam</v>
          </cell>
          <cell r="N2486">
            <v>60</v>
          </cell>
          <cell r="O2486" t="b">
            <v>0</v>
          </cell>
          <cell r="P2486" t="str">
            <v>CÔNG TY TNHH MTV THƯƠNG MẠI VÀ DỊCH VỤ NGỌC THƠM</v>
          </cell>
          <cell r="Q2486" t="str">
            <v>Miền Bắc</v>
          </cell>
          <cell r="R2486" t="str">
            <v>WIN</v>
          </cell>
        </row>
        <row r="2487">
          <cell r="A2487" t="str">
            <v>VITALMART-HNI-CGY-2514</v>
          </cell>
          <cell r="B2487" t="str">
            <v xml:space="preserve">vitalmart yên hòa </v>
          </cell>
          <cell r="D2487" t="str">
            <v>Thành phố Hà Nội</v>
          </cell>
          <cell r="E2487" t="str">
            <v xml:space="preserve">cầu giấy </v>
          </cell>
          <cell r="G2487" t="str">
            <v>hn007</v>
          </cell>
          <cell r="H2487" t="str">
            <v>Đỗ Minh Quang</v>
          </cell>
          <cell r="K2487" t="str">
            <v>Vital Mart - Căn số 102, tòa CT4- Vimeco, Lô H1, Phường Yên Hòa, TP Hà Nội,</v>
          </cell>
          <cell r="N2487">
            <v>46</v>
          </cell>
          <cell r="O2487" t="b">
            <v>0</v>
          </cell>
          <cell r="P2487" t="str">
            <v>CÔNG TY TNHH MTV THƯƠNG MẠI VÀ DỊCH VỤ NGỌC THƠM</v>
          </cell>
          <cell r="Q2487" t="str">
            <v>Miền Bắc</v>
          </cell>
          <cell r="R2487" t="str">
            <v>VITALMART</v>
          </cell>
        </row>
        <row r="2488">
          <cell r="A2488" t="str">
            <v>WIN-HNI-MDC-2BV7</v>
          </cell>
          <cell r="B2488" t="str">
            <v xml:space="preserve">wm+ cộng hòa </v>
          </cell>
          <cell r="D2488" t="str">
            <v>Thành phố Hà Nội</v>
          </cell>
          <cell r="E2488" t="str">
            <v xml:space="preserve">mỹ đức </v>
          </cell>
          <cell r="G2488" t="str">
            <v>hn008</v>
          </cell>
          <cell r="H2488" t="str">
            <v xml:space="preserve">nguyễn minh sơn </v>
          </cell>
          <cell r="K2488" t="str">
            <v xml:space="preserve">xóm cộng hòa , thôn lai tảo , xã phúc sơn , tp hà nội </v>
          </cell>
          <cell r="N2488">
            <v>60</v>
          </cell>
          <cell r="O2488" t="b">
            <v>0</v>
          </cell>
          <cell r="P2488" t="str">
            <v>CÔNG TY TNHH MTV THƯƠNG MẠI VÀ DỊCH VỤ NGỌC THƠM</v>
          </cell>
          <cell r="Q2488" t="str">
            <v>Miền Bắc</v>
          </cell>
          <cell r="R2488" t="str">
            <v>WIN</v>
          </cell>
        </row>
        <row r="2489">
          <cell r="A2489" t="str">
            <v>KAI-HNI-GLM-S108</v>
          </cell>
          <cell r="B2489" t="str">
            <v>kai mart s108 oceanpark</v>
          </cell>
          <cell r="D2489" t="str">
            <v>Thành phố Hà Nội</v>
          </cell>
          <cell r="E2489" t="str">
            <v>GIA LÂM</v>
          </cell>
          <cell r="G2489" t="str">
            <v>hn009</v>
          </cell>
          <cell r="H2489" t="str">
            <v xml:space="preserve">vũ anh tuấn </v>
          </cell>
          <cell r="K2489" t="str">
            <v xml:space="preserve">s1.08 oceanpark 1 gia lâm </v>
          </cell>
          <cell r="N2489">
            <v>1</v>
          </cell>
          <cell r="O2489" t="b">
            <v>0</v>
          </cell>
          <cell r="P2489" t="str">
            <v>CÔNG TY TNHH MTV THƯƠNG MẠI VÀ DỊCH VỤ NGỌC THƠM</v>
          </cell>
          <cell r="Q2489" t="str">
            <v>Miền Bắc</v>
          </cell>
          <cell r="R2489" t="str">
            <v>Kai Mart</v>
          </cell>
        </row>
        <row r="2490">
          <cell r="A2490" t="str">
            <v>SOI-HNI-BDH-S08</v>
          </cell>
          <cell r="B2490" t="str">
            <v>SOI-HNI-BDH-S08 - SOI 8 - 20 Núi Trúc</v>
          </cell>
          <cell r="D2490" t="str">
            <v>Thành phố Hà Nội</v>
          </cell>
          <cell r="E2490" t="str">
            <v>Ba Đình</v>
          </cell>
          <cell r="G2490" t="str">
            <v>hn009</v>
          </cell>
          <cell r="H2490" t="str">
            <v xml:space="preserve">vũ anh tuấn </v>
          </cell>
          <cell r="K2490" t="str">
            <v xml:space="preserve">s1.08 oceanpark 1 gia lâm </v>
          </cell>
          <cell r="P2490" t="str">
            <v>CÔNG TY TNHH MTV THƯƠNG MẠI VÀ DỊCH VỤ NGỌC THƠM</v>
          </cell>
          <cell r="Q2490" t="str">
            <v>Miền Bắc</v>
          </cell>
          <cell r="R2490" t="str">
            <v>soi</v>
          </cell>
        </row>
        <row r="2491">
          <cell r="A2491" t="str">
            <v>WIN-HNI-UHA-2BY8</v>
          </cell>
          <cell r="B2491" t="str">
            <v xml:space="preserve">wm + bài lâm hạ </v>
          </cell>
          <cell r="D2491" t="str">
            <v>Thành phố Hà Nội</v>
          </cell>
          <cell r="E2491" t="str">
            <v xml:space="preserve">ứng hòa </v>
          </cell>
          <cell r="G2491" t="str">
            <v>hn008</v>
          </cell>
          <cell r="H2491" t="str">
            <v xml:space="preserve">nguyễn minh sơn </v>
          </cell>
          <cell r="K2491" t="str">
            <v>Số 64, Thôn Bài Lâm Hạ, Xã Hòa Xá, TP. Hà Nội Việt Nam</v>
          </cell>
          <cell r="N2491">
            <v>60</v>
          </cell>
          <cell r="O2491" t="b">
            <v>0</v>
          </cell>
          <cell r="P2491" t="str">
            <v>CÔNG TY TNHH MTV THƯƠNG MẠI VÀ DỊCH VỤ NGỌC THƠM</v>
          </cell>
          <cell r="Q2491" t="str">
            <v>Miền Bắc</v>
          </cell>
          <cell r="R2491" t="str">
            <v>WIN</v>
          </cell>
        </row>
        <row r="2492">
          <cell r="A2492" t="str">
            <v>WIN-HNI-NTL-2BB6</v>
          </cell>
          <cell r="B2492" t="str">
            <v xml:space="preserve">wm +sa1 vinhomes smart city </v>
          </cell>
          <cell r="D2492" t="str">
            <v>Thành phố Hà Nội</v>
          </cell>
          <cell r="E2492" t="str">
            <v>NAM TỪ LIÊM</v>
          </cell>
          <cell r="G2492" t="str">
            <v>hn004</v>
          </cell>
          <cell r="H2492" t="str">
            <v xml:space="preserve">hoàng thanh huy </v>
          </cell>
          <cell r="K2492" t="str">
            <v>Tầng 1, Căn 1S12-1S13-1S16, Tòa SA1, Ô đất F3-CH02&amp;CH03, Dự án KĐTM Tây Mỗ - Đại Mỗ - Vinhomes Park, Phường Tây Mỗ, TP. Hà Nội Việt Nam</v>
          </cell>
          <cell r="N2492">
            <v>60</v>
          </cell>
          <cell r="O2492" t="b">
            <v>0</v>
          </cell>
          <cell r="P2492" t="str">
            <v>CÔNG TY TNHH MTV THƯƠNG MẠI VÀ DỊCH VỤ NGỌC THƠM</v>
          </cell>
          <cell r="Q2492" t="str">
            <v>Miền Bắc</v>
          </cell>
          <cell r="R2492" t="str">
            <v>WIN</v>
          </cell>
        </row>
        <row r="2493">
          <cell r="A2493" t="str">
            <v>WIN-HNI-TTT-2BAN</v>
          </cell>
          <cell r="B2493" t="str">
            <v xml:space="preserve">wm + ngã 3 vân lôi </v>
          </cell>
          <cell r="D2493" t="str">
            <v>Thành phố Hà Nội</v>
          </cell>
          <cell r="E2493" t="str">
            <v xml:space="preserve">thạch thất </v>
          </cell>
          <cell r="G2493" t="str">
            <v>hn008</v>
          </cell>
          <cell r="H2493" t="str">
            <v xml:space="preserve">nguyễn minh sơn </v>
          </cell>
          <cell r="K2493" t="str">
            <v>Số 578-580, Đường TL 420 Bình Yên, Thôn Vân Lôi, TP. Hà Nội Việt Nam</v>
          </cell>
          <cell r="N2493">
            <v>60</v>
          </cell>
          <cell r="O2493" t="b">
            <v>0</v>
          </cell>
          <cell r="P2493" t="str">
            <v>CÔNG TY TNHH MTV THƯƠNG MẠI VÀ DỊCH VỤ NGỌC THƠM</v>
          </cell>
          <cell r="Q2493" t="str">
            <v>Miền Bắc</v>
          </cell>
          <cell r="R2493" t="str">
            <v>WIN</v>
          </cell>
        </row>
        <row r="2494">
          <cell r="A2494" t="str">
            <v>WIN-HNI-BVI-2BV9</v>
          </cell>
          <cell r="B2494" t="str">
            <v xml:space="preserve">wm+ bất bạt </v>
          </cell>
          <cell r="D2494" t="str">
            <v>Thành phố Hà Nội</v>
          </cell>
          <cell r="E2494" t="str">
            <v xml:space="preserve">ba vì </v>
          </cell>
          <cell r="G2494" t="str">
            <v>hn004</v>
          </cell>
          <cell r="H2494" t="str">
            <v xml:space="preserve">hoàng thanh huy </v>
          </cell>
          <cell r="K2494" t="str">
            <v>Số 15 Đường Chân Đê, Xã Bất Bạt, TP. Hà Nội Việt Nam</v>
          </cell>
          <cell r="N2494">
            <v>60</v>
          </cell>
          <cell r="O2494" t="b">
            <v>0</v>
          </cell>
          <cell r="P2494" t="str">
            <v>CÔNG TY TNHH MTV THƯƠNG MẠI VÀ DỊCH VỤ NGỌC THƠM</v>
          </cell>
          <cell r="Q2494" t="str">
            <v>Miền Bắc</v>
          </cell>
          <cell r="R2494" t="str">
            <v>WIN</v>
          </cell>
        </row>
        <row r="2495">
          <cell r="A2495" t="str">
            <v>SENDO-HNI-DAH-76486</v>
          </cell>
          <cell r="B2495" t="str">
            <v>sen do</v>
          </cell>
          <cell r="D2495" t="str">
            <v>Thành phố Hà Nội</v>
          </cell>
          <cell r="E2495" t="str">
            <v xml:space="preserve">đông anh </v>
          </cell>
          <cell r="G2495" t="str">
            <v>hn007</v>
          </cell>
          <cell r="H2495" t="str">
            <v xml:space="preserve">đỗ minh qang </v>
          </cell>
          <cell r="K2495" t="str">
            <v xml:space="preserve">trung tâm LOGISTICS HNT NGUYÊN KHÊ , xã nguyên khê , Đông anh </v>
          </cell>
          <cell r="N2495">
            <v>60</v>
          </cell>
          <cell r="O2495" t="b">
            <v>0</v>
          </cell>
          <cell r="P2495" t="str">
            <v>CÔNG TY TNHH MTV THƯƠNG MẠI VÀ DỊCH VỤ NGỌC THƠM</v>
          </cell>
          <cell r="Q2495" t="str">
            <v>Miền Bắc</v>
          </cell>
          <cell r="R2495" t="str">
            <v>sendo</v>
          </cell>
        </row>
        <row r="2496">
          <cell r="A2496" t="str">
            <v>WIN-HNI-DAH-2BK6</v>
          </cell>
          <cell r="B2496" t="str">
            <v>wm+ thạch lỗi</v>
          </cell>
          <cell r="D2496" t="str">
            <v>Thành phố Hà Nội</v>
          </cell>
          <cell r="E2496" t="str">
            <v xml:space="preserve">đông anh </v>
          </cell>
          <cell r="G2496" t="str">
            <v>hn006</v>
          </cell>
          <cell r="H2496" t="str">
            <v>phan trọng cường</v>
          </cell>
          <cell r="K2496" t="str">
            <v xml:space="preserve">số 31 thôn thạch lỗi , xã nội bài </v>
          </cell>
          <cell r="N2496">
            <v>60</v>
          </cell>
          <cell r="O2496" t="b">
            <v>0</v>
          </cell>
          <cell r="P2496" t="str">
            <v>CÔNG TY TNHH MTV THƯƠNG MẠI VÀ DỊCH VỤ NGỌC THƠM</v>
          </cell>
          <cell r="Q2496" t="str">
            <v>Miền Bắc</v>
          </cell>
          <cell r="R2496" t="str">
            <v>WIN</v>
          </cell>
        </row>
        <row r="2497">
          <cell r="A2497" t="str">
            <v>READYMART-HNI-TTX-007</v>
          </cell>
          <cell r="B2497" t="str">
            <v>readymart căn d4.3-d4.4 tòa d khu b , kdt imperia garden 203 nguyễn huy tưởng</v>
          </cell>
          <cell r="D2497" t="str">
            <v>Thành phố Hà Nội</v>
          </cell>
          <cell r="E2497" t="str">
            <v xml:space="preserve">thanh xuân </v>
          </cell>
          <cell r="G2497" t="str">
            <v>hn007</v>
          </cell>
          <cell r="H2497" t="str">
            <v xml:space="preserve">đỗ minh qang </v>
          </cell>
          <cell r="K2497" t="str">
            <v>căn d4.3-d4.4 tòa d khu b , kdt imperia garden 203 nguyễn huy tưởng , thanh xuân , hà nội</v>
          </cell>
          <cell r="O2497" t="b">
            <v>0</v>
          </cell>
          <cell r="P2497" t="str">
            <v>CÔNG TY TNHH MTV THƯƠNG MẠI VÀ DỊCH VỤ NGỌC THƠM</v>
          </cell>
          <cell r="Q2497" t="str">
            <v>Miền Bắc</v>
          </cell>
          <cell r="R2497" t="str">
            <v>READYMART</v>
          </cell>
        </row>
        <row r="2498">
          <cell r="A2498" t="str">
            <v>WIN-HNI-SSN-2BW7</v>
          </cell>
          <cell r="B2498" t="str">
            <v>wm+ đền sóc</v>
          </cell>
          <cell r="D2498" t="str">
            <v>Thành phố Hà Nội</v>
          </cell>
          <cell r="E2498" t="str">
            <v xml:space="preserve">sóc sơn </v>
          </cell>
          <cell r="G2498" t="str">
            <v>hn006</v>
          </cell>
          <cell r="H2498" t="str">
            <v>phan trọng cường</v>
          </cell>
          <cell r="K2498" t="str">
            <v xml:space="preserve">130 đường đền sóc , xã sóc sơn </v>
          </cell>
          <cell r="N2498">
            <v>60</v>
          </cell>
          <cell r="O2498" t="b">
            <v>0</v>
          </cell>
          <cell r="P2498" t="str">
            <v>CÔNG TY TNHH MTV THƯƠNG MẠI VÀ DỊCH VỤ NGỌC THƠM</v>
          </cell>
          <cell r="Q2498" t="str">
            <v>Miền Bắc</v>
          </cell>
          <cell r="R2498" t="str">
            <v>WIN</v>
          </cell>
        </row>
        <row r="2499">
          <cell r="A2499" t="e">
            <v>#N/A</v>
          </cell>
          <cell r="B2499" t="str">
            <v xml:space="preserve">wm+ lại thượng </v>
          </cell>
          <cell r="D2499" t="str">
            <v>Thành phố Hà Nội</v>
          </cell>
          <cell r="E2499" t="str">
            <v xml:space="preserve">thạch thất </v>
          </cell>
          <cell r="G2499" t="str">
            <v>hn008</v>
          </cell>
          <cell r="H2499" t="str">
            <v xml:space="preserve">nguyễn minh sơn </v>
          </cell>
          <cell r="K2499" t="str">
            <v xml:space="preserve">số 139 lại thượng , xã thạch thất , hà nội </v>
          </cell>
          <cell r="N2499">
            <v>60</v>
          </cell>
          <cell r="O2499" t="b">
            <v>0</v>
          </cell>
          <cell r="P2499" t="str">
            <v>CÔNG TY TNHH MTV THƯƠNG MẠI VÀ DỊCH VỤ NGỌC THƠM</v>
          </cell>
          <cell r="Q2499" t="str">
            <v>Miền Bắc</v>
          </cell>
          <cell r="R2499" t="str">
            <v>WIN</v>
          </cell>
        </row>
        <row r="2500">
          <cell r="A2500" t="str">
            <v>WIN-HNI-TOI-2BY2</v>
          </cell>
          <cell r="B2500" t="str">
            <v xml:space="preserve">wm+ bạch nao </v>
          </cell>
          <cell r="D2500" t="str">
            <v>Thành phố Hà Nội</v>
          </cell>
          <cell r="E2500" t="str">
            <v xml:space="preserve">thanh oai </v>
          </cell>
          <cell r="G2500" t="str">
            <v>hn008</v>
          </cell>
          <cell r="H2500" t="str">
            <v xml:space="preserve">nguyễn minh sơn </v>
          </cell>
          <cell r="K2500" t="str">
            <v xml:space="preserve">Số nhà 22 xóm 3 thôn bạch nao , xã tam hưng ,hà nội </v>
          </cell>
          <cell r="N2500">
            <v>60</v>
          </cell>
          <cell r="O2500" t="b">
            <v>0</v>
          </cell>
          <cell r="P2500" t="str">
            <v>CÔNG TY TNHH MTV THƯƠNG MẠI VÀ DỊCH VỤ NGỌC THƠM</v>
          </cell>
          <cell r="Q2500" t="str">
            <v>Miền Bắc</v>
          </cell>
          <cell r="R2500" t="str">
            <v>WIN</v>
          </cell>
        </row>
        <row r="2501">
          <cell r="A2501" t="str">
            <v>WIN-HNI-PXN-2BBR</v>
          </cell>
          <cell r="B2501" t="str">
            <v xml:space="preserve">wm+ thao chính </v>
          </cell>
          <cell r="D2501" t="str">
            <v>Thành phố Hà Nội</v>
          </cell>
          <cell r="E2501" t="str">
            <v xml:space="preserve">phú xuyên </v>
          </cell>
          <cell r="G2501" t="str">
            <v>hn008</v>
          </cell>
          <cell r="H2501" t="str">
            <v xml:space="preserve">nguyễn minh sơn </v>
          </cell>
          <cell r="K2501" t="str">
            <v xml:space="preserve">số 31 tiểu khu thao chính , xã phú xuyên , hà nội </v>
          </cell>
          <cell r="N2501">
            <v>60</v>
          </cell>
          <cell r="O2501" t="b">
            <v>0</v>
          </cell>
          <cell r="P2501" t="str">
            <v>CÔNG TY TNHH MTV THƯƠNG MẠI VÀ DỊCH VỤ NGỌC THƠM</v>
          </cell>
          <cell r="Q2501" t="str">
            <v>Miền Bắc</v>
          </cell>
          <cell r="R2501" t="str">
            <v>WIN</v>
          </cell>
        </row>
        <row r="2502">
          <cell r="A2502" t="str">
            <v>WIN-HNI-PXN -2B56</v>
          </cell>
          <cell r="B2502" t="str">
            <v>wm+ thôn vực</v>
          </cell>
          <cell r="D2502" t="str">
            <v>Thành phố Hà Nội</v>
          </cell>
          <cell r="E2502" t="str">
            <v xml:space="preserve">PHÚ XUYÊN </v>
          </cell>
          <cell r="G2502" t="str">
            <v>hn008</v>
          </cell>
          <cell r="H2502" t="str">
            <v xml:space="preserve">nguyễn minh sơn </v>
          </cell>
          <cell r="K2502" t="str">
            <v xml:space="preserve">số 08 thôn vực , xã chuyên mỹ , hà nội </v>
          </cell>
          <cell r="N2502">
            <v>60</v>
          </cell>
          <cell r="O2502" t="b">
            <v>0</v>
          </cell>
          <cell r="P2502" t="str">
            <v>CÔNG TY TNHH MTV THƯƠNG MẠI VÀ DỊCH VỤ NGỌC THƠM</v>
          </cell>
          <cell r="Q2502" t="str">
            <v>Miền Bắc</v>
          </cell>
          <cell r="R2502" t="str">
            <v>WIN</v>
          </cell>
        </row>
        <row r="2503">
          <cell r="A2503" t="str">
            <v>WIN-HNI-CGY-2BCI</v>
          </cell>
          <cell r="B2503" t="str">
            <v xml:space="preserve">wm+ hoàng ngân </v>
          </cell>
          <cell r="D2503" t="str">
            <v>Thành phố Hà Nội</v>
          </cell>
          <cell r="E2503" t="str">
            <v xml:space="preserve">Cầu giấy </v>
          </cell>
          <cell r="G2503" t="str">
            <v>hn004</v>
          </cell>
          <cell r="H2503" t="str">
            <v xml:space="preserve">hoàng thanh huy </v>
          </cell>
          <cell r="K2503" t="str">
            <v xml:space="preserve">K2TM1 tòa nhà trụ sở công ty , TTTM văn phòng và căn hộ TP Hà Nội </v>
          </cell>
          <cell r="N2503">
            <v>60</v>
          </cell>
          <cell r="O2503" t="b">
            <v>0</v>
          </cell>
          <cell r="P2503" t="str">
            <v>CÔNG TY TNHH MTV THƯƠNG MẠI VÀ DỊCH VỤ NGỌC THƠM</v>
          </cell>
          <cell r="Q2503" t="str">
            <v>Miền Bắc</v>
          </cell>
          <cell r="R2503" t="str">
            <v>WIN</v>
          </cell>
        </row>
        <row r="2504">
          <cell r="A2504" t="str">
            <v>KL-HNI-NTL-TDMART</v>
          </cell>
          <cell r="B2504" t="str">
            <v>td mart</v>
          </cell>
          <cell r="D2504" t="str">
            <v>Thành phố Hà Nội</v>
          </cell>
          <cell r="E2504" t="str">
            <v>NAM TỪ LIÊM</v>
          </cell>
          <cell r="G2504" t="str">
            <v>hn007</v>
          </cell>
          <cell r="H2504" t="str">
            <v xml:space="preserve">đỗ minh qang </v>
          </cell>
          <cell r="K2504" t="str">
            <v xml:space="preserve">shop house VL2 -SP -20 Vinhome smart city , phường Tây mỗ </v>
          </cell>
          <cell r="O2504" t="b">
            <v>0</v>
          </cell>
          <cell r="P2504" t="str">
            <v>CÔNG TY TNHH MTV THƯƠNG MẠI VÀ DỊCH VỤ NGỌC THƠM</v>
          </cell>
          <cell r="Q2504" t="str">
            <v>Miền Bắc</v>
          </cell>
          <cell r="R2504" t="str">
            <v>td mart</v>
          </cell>
        </row>
        <row r="2505">
          <cell r="A2505" t="str">
            <v>WIN-HNI-BVI-2BX5</v>
          </cell>
          <cell r="B2505" t="str">
            <v xml:space="preserve">wm+ việt hòa </v>
          </cell>
          <cell r="D2505" t="str">
            <v>Thành phố Hà Nội</v>
          </cell>
          <cell r="E2505" t="str">
            <v xml:space="preserve">ba vì </v>
          </cell>
          <cell r="G2505" t="str">
            <v>hn004</v>
          </cell>
          <cell r="H2505" t="str">
            <v xml:space="preserve">hoàng thanh huy </v>
          </cell>
          <cell r="K2505" t="str">
            <v xml:space="preserve">thôn việt hòa , xã yên bài </v>
          </cell>
          <cell r="N2505">
            <v>60</v>
          </cell>
          <cell r="O2505" t="b">
            <v>0</v>
          </cell>
          <cell r="P2505" t="str">
            <v>CÔNG TY TNHH MTV THƯƠNG MẠI VÀ DỊCH VỤ NGỌC THƠM</v>
          </cell>
          <cell r="Q2505" t="str">
            <v>Miền Bắc</v>
          </cell>
          <cell r="R2505" t="str">
            <v>WIN</v>
          </cell>
        </row>
        <row r="2506">
          <cell r="A2506" t="str">
            <v>BCMALL-NBH-00-001</v>
          </cell>
          <cell r="B2506" t="str">
            <v>BCMALL</v>
          </cell>
          <cell r="D2506" t="str">
            <v xml:space="preserve">NINH BÌNH </v>
          </cell>
          <cell r="E2506" t="str">
            <v xml:space="preserve">XUÂN TRƯỜNG </v>
          </cell>
          <cell r="G2506" t="str">
            <v>HN007</v>
          </cell>
          <cell r="H2506" t="str">
            <v xml:space="preserve">đỗ minh qang </v>
          </cell>
          <cell r="K2506" t="str">
            <v>BC MALL Xuân Trường, DT 489C, TT. Xuân Trường, Xuân Trường, Ninh Bình 100000, Việt Nam</v>
          </cell>
          <cell r="O2506" t="b">
            <v>0</v>
          </cell>
          <cell r="P2506" t="str">
            <v>CÔNG TY TNHH MTV THƯƠNG MẠI VÀ DỊCH VỤ NGỌC THƠM</v>
          </cell>
          <cell r="Q2506" t="str">
            <v>Miền Bắc</v>
          </cell>
          <cell r="R2506" t="str">
            <v>BC MALL</v>
          </cell>
        </row>
        <row r="2507">
          <cell r="A2507" t="str">
            <v>BCMALL-HNI-NTL-001</v>
          </cell>
          <cell r="B2507" t="str">
            <v>Công ty TNHH phát triển nhân lực việt</v>
          </cell>
          <cell r="D2507" t="str">
            <v>Thành phố Hà Nội</v>
          </cell>
          <cell r="E2507" t="str">
            <v>NAM TỪ LIÊM</v>
          </cell>
          <cell r="G2507" t="str">
            <v>HN007</v>
          </cell>
          <cell r="H2507" t="str">
            <v xml:space="preserve">đỗ minh qang </v>
          </cell>
          <cell r="K2507" t="str">
            <v xml:space="preserve">biệt thự số nhà c11 , ngõ 44/11 -kdt mỹ đình 1 , nguyễn cơ thạch , phường từ liêm , hà nội </v>
          </cell>
          <cell r="O2507" t="b">
            <v>0</v>
          </cell>
          <cell r="P2507" t="str">
            <v>CÔNG TY TNHH MTV THƯƠNG MẠI VÀ DỊCH VỤ NGỌC THƠM</v>
          </cell>
          <cell r="Q2507" t="str">
            <v>Miền Bắc</v>
          </cell>
          <cell r="R2507" t="str">
            <v>BC MALL</v>
          </cell>
        </row>
        <row r="2508">
          <cell r="A2508" t="str">
            <v>WIN-HNI-MLH-2BO5</v>
          </cell>
          <cell r="B2508" t="str">
            <v xml:space="preserve">win+ giai lạc </v>
          </cell>
          <cell r="D2508" t="str">
            <v>Thành phố Hà Nội</v>
          </cell>
          <cell r="E2508" t="str">
            <v xml:space="preserve">mê linh </v>
          </cell>
          <cell r="G2508" t="str">
            <v>hn006</v>
          </cell>
          <cell r="H2508" t="str">
            <v>phan trọng cường</v>
          </cell>
          <cell r="K2508" t="str">
            <v xml:space="preserve">tổ 1 , thôn giai lạc , xã quang minh , hà nội </v>
          </cell>
          <cell r="N2508">
            <v>60</v>
          </cell>
          <cell r="O2508" t="b">
            <v>0</v>
          </cell>
          <cell r="P2508" t="str">
            <v>CÔNG TY TNHH MTV THƯƠNG MẠI VÀ DỊCH VỤ NGỌC THƠM</v>
          </cell>
          <cell r="Q2508" t="str">
            <v>Miền Bắc</v>
          </cell>
          <cell r="R2508" t="str">
            <v>WIN</v>
          </cell>
        </row>
        <row r="2509">
          <cell r="A2509" t="str">
            <v>WIN-HNI-HDG-2BBE</v>
          </cell>
          <cell r="B2509" t="str">
            <v>wm+ ct8a dương nội</v>
          </cell>
          <cell r="D2509" t="str">
            <v>Thành phố Hà Nội</v>
          </cell>
          <cell r="E2509" t="str">
            <v>hà đông</v>
          </cell>
          <cell r="G2509" t="str">
            <v>hn004</v>
          </cell>
          <cell r="H2509" t="str">
            <v xml:space="preserve">hoàng thanh huy </v>
          </cell>
          <cell r="K2509" t="str">
            <v xml:space="preserve">tầng 1 tòa nhà ct8a khu đô thị mới dương nội , tp hà nội </v>
          </cell>
          <cell r="N2509">
            <v>60</v>
          </cell>
          <cell r="O2509" t="b">
            <v>0</v>
          </cell>
          <cell r="P2509" t="str">
            <v>CÔNG TY TNHH MTV THƯƠNG MẠI VÀ DỊCH VỤ NGỌC THƠM</v>
          </cell>
          <cell r="Q2509" t="str">
            <v>Miền Bắc</v>
          </cell>
          <cell r="R2509" t="str">
            <v>WIN</v>
          </cell>
        </row>
        <row r="2510">
          <cell r="A2510" t="str">
            <v>WIN-HNI-BDH-2BBA</v>
          </cell>
          <cell r="B2510" t="str">
            <v>wm+ lô A3 số 2 giảng võ</v>
          </cell>
          <cell r="D2510" t="str">
            <v>Thành phố Hà Nội</v>
          </cell>
          <cell r="E2510" t="str">
            <v xml:space="preserve">ba đình </v>
          </cell>
          <cell r="G2510" t="str">
            <v>hn008</v>
          </cell>
          <cell r="H2510" t="str">
            <v xml:space="preserve">nguyễn minh sơn </v>
          </cell>
          <cell r="K2510" t="str">
            <v xml:space="preserve">Số 01, lô 3 khu nhà ở số 2 giảng võ , giảng võ </v>
          </cell>
          <cell r="N2510">
            <v>60</v>
          </cell>
          <cell r="O2510" t="b">
            <v>0</v>
          </cell>
          <cell r="P2510" t="str">
            <v>CÔNG TY TNHH MTV THƯƠNG MẠI VÀ DỊCH VỤ NGỌC THƠM</v>
          </cell>
          <cell r="Q2510" t="str">
            <v>Miền Bắc</v>
          </cell>
          <cell r="R2510" t="str">
            <v>WIN</v>
          </cell>
        </row>
        <row r="2511">
          <cell r="A2511" t="str">
            <v>WIN-HNI-MDC-2BCW</v>
          </cell>
          <cell r="B2511" t="str">
            <v xml:space="preserve">WM+ 168 thượng tiết </v>
          </cell>
          <cell r="D2511" t="str">
            <v>Thành phố Hà Nội</v>
          </cell>
          <cell r="E2511" t="str">
            <v xml:space="preserve">mỹ đức </v>
          </cell>
          <cell r="G2511" t="str">
            <v>hn008</v>
          </cell>
          <cell r="H2511" t="str">
            <v xml:space="preserve">nguyễn minh sơn </v>
          </cell>
          <cell r="K2511" t="str">
            <v xml:space="preserve">số 168 thượng tiết , thôn thượng tiết , xã mỹ đức , hà nội </v>
          </cell>
          <cell r="N2511">
            <v>60</v>
          </cell>
          <cell r="O2511" t="b">
            <v>0</v>
          </cell>
          <cell r="P2511" t="str">
            <v>CÔNG TY TNHH MTV THƯƠNG MẠI VÀ DỊCH VỤ NGỌC THƠM</v>
          </cell>
          <cell r="Q2511" t="str">
            <v>Miền Bắc</v>
          </cell>
          <cell r="R2511" t="str">
            <v>WIN</v>
          </cell>
        </row>
        <row r="2512">
          <cell r="A2512" t="str">
            <v>WIN-HNI-PXN-2BU1</v>
          </cell>
          <cell r="B2512" t="str">
            <v xml:space="preserve">Wm+ 51 trần phú </v>
          </cell>
          <cell r="D2512" t="str">
            <v>Thành phố Hà Nội</v>
          </cell>
          <cell r="E2512" t="str">
            <v xml:space="preserve">mỹ đức </v>
          </cell>
          <cell r="G2512" t="str">
            <v>hn008</v>
          </cell>
          <cell r="H2512" t="str">
            <v xml:space="preserve">nguyễn minh sơn </v>
          </cell>
          <cell r="K2512" t="str">
            <v xml:space="preserve">số 51 đường trần phú , thôn xuân la , xã phượng dực , hà nội </v>
          </cell>
          <cell r="N2512">
            <v>60</v>
          </cell>
          <cell r="O2512" t="b">
            <v>0</v>
          </cell>
          <cell r="P2512" t="str">
            <v>CÔNG TY TNHH MTV THƯƠNG MẠI VÀ DỊCH VỤ NGỌC THƠM</v>
          </cell>
          <cell r="Q2512" t="str">
            <v>Miền Bắc</v>
          </cell>
          <cell r="R2512" t="str">
            <v>WIN</v>
          </cell>
        </row>
        <row r="2513">
          <cell r="A2513" t="str">
            <v>WIN-HNI-DAH-2BDT</v>
          </cell>
          <cell r="B2513" t="str">
            <v>WM+ phong châu</v>
          </cell>
          <cell r="D2513" t="str">
            <v>Thành phố Hà Nội</v>
          </cell>
          <cell r="E2513" t="str">
            <v xml:space="preserve">đông anh </v>
          </cell>
          <cell r="G2513" t="str">
            <v>hn006</v>
          </cell>
          <cell r="H2513" t="str">
            <v>phan trọng cường</v>
          </cell>
          <cell r="K2513" t="str">
            <v xml:space="preserve">thôn châu phong , xã thư lâm tp hà nội </v>
          </cell>
          <cell r="N2513">
            <v>60</v>
          </cell>
          <cell r="O2513" t="b">
            <v>0</v>
          </cell>
          <cell r="P2513" t="str">
            <v>CÔNG TY TNHH MTV THƯƠNG MẠI VÀ DỊCH VỤ NGỌC THƠM</v>
          </cell>
          <cell r="Q2513" t="str">
            <v>Miền Bắc</v>
          </cell>
          <cell r="R2513" t="str">
            <v>WIN</v>
          </cell>
        </row>
        <row r="2514">
          <cell r="A2514" t="str">
            <v>WIN-HNI-HDC-2BEM</v>
          </cell>
          <cell r="B2514" t="str">
            <v>wm+ an trại , sơn đồng</v>
          </cell>
          <cell r="D2514" t="str">
            <v>Thành phố Hà Nội</v>
          </cell>
          <cell r="E2514" t="str">
            <v xml:space="preserve">hoài đức </v>
          </cell>
          <cell r="G2514" t="str">
            <v>hn004</v>
          </cell>
          <cell r="H2514" t="str">
            <v xml:space="preserve">hoàng thanh huy </v>
          </cell>
          <cell r="K2514" t="str">
            <v xml:space="preserve">thôn an trại , xã sơn đồng , thành phố hà nội </v>
          </cell>
          <cell r="N2514">
            <v>60</v>
          </cell>
          <cell r="O2514" t="b">
            <v>0</v>
          </cell>
          <cell r="P2514" t="str">
            <v>CÔNG TY TNHH MTV THƯƠNG MẠI VÀ DỊCH VỤ NGỌC THƠM</v>
          </cell>
          <cell r="Q2514" t="str">
            <v>Miền Bắc</v>
          </cell>
          <cell r="R2514" t="str">
            <v>WIN</v>
          </cell>
        </row>
        <row r="2515">
          <cell r="A2515" t="str">
            <v>WIN-HNI-TTI-2BZ4</v>
          </cell>
          <cell r="B2515" t="str">
            <v xml:space="preserve">wm+ thọ am , nam phủ </v>
          </cell>
          <cell r="D2515" t="str">
            <v>Thành phố Hà Nội</v>
          </cell>
          <cell r="E2515" t="str">
            <v xml:space="preserve">thanh trì </v>
          </cell>
          <cell r="G2515" t="str">
            <v>hn008</v>
          </cell>
          <cell r="H2515" t="str">
            <v xml:space="preserve">nguyễn minh sơn </v>
          </cell>
          <cell r="K2515" t="str">
            <v xml:space="preserve">số nhà 177 , thôn thọ am , xã nam phù , tp hà nội </v>
          </cell>
          <cell r="N2515">
            <v>60</v>
          </cell>
          <cell r="O2515" t="b">
            <v>0</v>
          </cell>
          <cell r="P2515" t="str">
            <v>CÔNG TY TNHH MTV THƯƠNG MẠI VÀ DỊCH VỤ NGỌC THƠM</v>
          </cell>
          <cell r="Q2515" t="str">
            <v>Miền Bắc</v>
          </cell>
          <cell r="R2515" t="str">
            <v>WIN</v>
          </cell>
        </row>
        <row r="2516">
          <cell r="A2516" t="str">
            <v>WIN-HNI-PXN-2BCX</v>
          </cell>
          <cell r="B2516" t="str">
            <v>wm + thành lập 1 , đại xuyên</v>
          </cell>
          <cell r="D2516" t="str">
            <v>Thành phố Hà Nội</v>
          </cell>
          <cell r="E2516" t="str">
            <v xml:space="preserve">phú xuyên </v>
          </cell>
          <cell r="G2516" t="str">
            <v>hn008</v>
          </cell>
          <cell r="H2516" t="str">
            <v xml:space="preserve">nguyễn minh sơn </v>
          </cell>
          <cell r="K2516" t="str">
            <v xml:space="preserve">thôn thành lập 1 , xã đại xuyên , tp hà nội </v>
          </cell>
          <cell r="N2516">
            <v>60</v>
          </cell>
          <cell r="O2516" t="b">
            <v>0</v>
          </cell>
          <cell r="P2516" t="str">
            <v>CÔNG TY TNHH MTV THƯƠNG MẠI VÀ DỊCH VỤ NGỌC THƠM</v>
          </cell>
          <cell r="Q2516" t="str">
            <v>Miền Bắc</v>
          </cell>
          <cell r="R2516" t="str">
            <v>WIN</v>
          </cell>
        </row>
        <row r="2517">
          <cell r="A2517" t="str">
            <v>WIN-HNI-TTN-2BDM</v>
          </cell>
          <cell r="B2517" t="str">
            <v>wm + 51 thư dương</v>
          </cell>
          <cell r="D2517" t="str">
            <v>Thành phố Hà Nội</v>
          </cell>
          <cell r="E2517" t="str">
            <v xml:space="preserve">thường tín </v>
          </cell>
          <cell r="G2517" t="str">
            <v>hn008</v>
          </cell>
          <cell r="H2517" t="str">
            <v xml:space="preserve">nguyễn minh sơn </v>
          </cell>
          <cell r="K2517" t="str">
            <v xml:space="preserve">số 51 thư dương , xã chương dương , tp hà nội </v>
          </cell>
          <cell r="N2517">
            <v>60</v>
          </cell>
          <cell r="O2517" t="b">
            <v>0</v>
          </cell>
          <cell r="P2517" t="str">
            <v>CÔNG TY TNHH MTV THƯƠNG MẠI VÀ DỊCH VỤ NGỌC THƠM</v>
          </cell>
          <cell r="Q2517" t="str">
            <v>Miền Bắc</v>
          </cell>
          <cell r="R2517" t="str">
            <v>WIN</v>
          </cell>
        </row>
        <row r="2518">
          <cell r="A2518" t="str">
            <v>COOP-HNI-HDG-9167</v>
          </cell>
          <cell r="B2518" t="str">
            <v>HN Yên Nghĩa</v>
          </cell>
          <cell r="D2518" t="str">
            <v>Thành phố Hà Nội</v>
          </cell>
          <cell r="E2518" t="str">
            <v xml:space="preserve">hà đông </v>
          </cell>
          <cell r="G2518" t="str">
            <v>hn007</v>
          </cell>
          <cell r="H2518" t="str">
            <v xml:space="preserve">đỗ minh qang </v>
          </cell>
          <cell r="K2518" t="str">
            <v>B9 -Lô B -TT2 dự án khu nhà ở bộ tư lệnh thủ đô , phường yên nghĩa , hn</v>
          </cell>
          <cell r="N2518">
            <v>57</v>
          </cell>
          <cell r="O2518" t="b">
            <v>0</v>
          </cell>
          <cell r="P2518" t="str">
            <v>C6 HÀ NỘI</v>
          </cell>
          <cell r="Q2518" t="str">
            <v>Miền Bắc</v>
          </cell>
          <cell r="R2518" t="str">
            <v>COOP</v>
          </cell>
        </row>
        <row r="2519">
          <cell r="A2519" t="str">
            <v>WIN-HNI-QOI-2BFF</v>
          </cell>
          <cell r="B2519" t="str">
            <v>wm+ yên thái , phú cát</v>
          </cell>
          <cell r="D2519" t="str">
            <v>Thành phố Hà Nội</v>
          </cell>
          <cell r="E2519" t="str">
            <v xml:space="preserve">quốc oai </v>
          </cell>
          <cell r="G2519" t="str">
            <v>hn004</v>
          </cell>
          <cell r="H2519" t="str">
            <v xml:space="preserve">hoàng thanh huy </v>
          </cell>
          <cell r="K2519" t="str">
            <v xml:space="preserve">thôn yên thái , xã phú cát , tp hà nội </v>
          </cell>
          <cell r="N2519">
            <v>60</v>
          </cell>
          <cell r="O2519" t="b">
            <v>0</v>
          </cell>
          <cell r="P2519" t="str">
            <v>CÔNG TY TNHH MTV THƯƠNG MẠI VÀ DỊCH VỤ NGỌC THƠM</v>
          </cell>
          <cell r="Q2519" t="str">
            <v>Miền Bắc</v>
          </cell>
          <cell r="R2519" t="str">
            <v>WIN</v>
          </cell>
        </row>
        <row r="2520">
          <cell r="A2520" t="str">
            <v>WIN-HNI-BTL-2BAA</v>
          </cell>
          <cell r="B2520" t="str">
            <v>wm + a14 ngõ 106 hoàng quốc</v>
          </cell>
          <cell r="D2520" t="str">
            <v>Thành phố Hà Nội</v>
          </cell>
          <cell r="E2520" t="str">
            <v xml:space="preserve">bắc từ liêm </v>
          </cell>
          <cell r="G2520" t="str">
            <v>hn004</v>
          </cell>
          <cell r="H2520" t="str">
            <v xml:space="preserve">hoàng thanh huy </v>
          </cell>
          <cell r="K2520" t="str">
            <v xml:space="preserve">căn hộ số 04-05 , tầng 1 thuộc nhà chung cư A14 , ngõ 106 tp hà nội </v>
          </cell>
          <cell r="N2520">
            <v>60</v>
          </cell>
          <cell r="O2520" t="b">
            <v>0</v>
          </cell>
          <cell r="P2520" t="str">
            <v>CÔNG TY TNHH MTV THƯƠNG MẠI VÀ DỊCH VỤ NGỌC THƠM</v>
          </cell>
          <cell r="Q2520" t="str">
            <v>Miền Bắc</v>
          </cell>
          <cell r="R2520" t="str">
            <v>WIN</v>
          </cell>
        </row>
        <row r="2521">
          <cell r="A2521" t="str">
            <v>WIN-HNI-MLH-2BCY</v>
          </cell>
          <cell r="B2521" t="str">
            <v>wm+ nai châu , yên lãng</v>
          </cell>
          <cell r="D2521" t="str">
            <v>Thành phố Hà Nội</v>
          </cell>
          <cell r="E2521" t="str">
            <v xml:space="preserve">mê linh </v>
          </cell>
          <cell r="G2521" t="str">
            <v>hn006</v>
          </cell>
          <cell r="H2521" t="str">
            <v>phan trọng cường</v>
          </cell>
          <cell r="K2521" t="str">
            <v xml:space="preserve">thôn nai châu , xã yên lãng , tp hà nội </v>
          </cell>
          <cell r="N2521">
            <v>60</v>
          </cell>
          <cell r="O2521" t="b">
            <v>0</v>
          </cell>
          <cell r="P2521" t="str">
            <v>CÔNG TY TNHH MTV THƯƠNG MẠI VÀ DỊCH VỤ NGỌC THƠM</v>
          </cell>
          <cell r="Q2521" t="str">
            <v>Miền Bắc</v>
          </cell>
          <cell r="R2521" t="str">
            <v>WIN</v>
          </cell>
        </row>
        <row r="2522">
          <cell r="A2522" t="str">
            <v>WIN-HNI-TOI-2BGJ</v>
          </cell>
          <cell r="B2522" t="str">
            <v>wm+ thôn bãi , bình minh</v>
          </cell>
          <cell r="D2522" t="str">
            <v>Thành phố Hà Nội</v>
          </cell>
          <cell r="E2522" t="str">
            <v xml:space="preserve">thanh oai </v>
          </cell>
          <cell r="G2522" t="str">
            <v>hn008</v>
          </cell>
          <cell r="H2522" t="str">
            <v xml:space="preserve">nguyễn minh sơn </v>
          </cell>
          <cell r="K2522" t="str">
            <v xml:space="preserve">thôn bãi , xã bình minh ,tp hà nội </v>
          </cell>
          <cell r="N2522">
            <v>60</v>
          </cell>
          <cell r="O2522" t="b">
            <v>0</v>
          </cell>
          <cell r="P2522" t="str">
            <v>CÔNG TY TNHH MTV THƯƠNG MẠI VÀ DỊCH VỤ NGỌC THƠM</v>
          </cell>
          <cell r="Q2522" t="str">
            <v>Miền Bắc</v>
          </cell>
          <cell r="R2522" t="str">
            <v>WIN</v>
          </cell>
        </row>
        <row r="2523">
          <cell r="A2523" t="str">
            <v>WIN-HNI-MDC-2BAO</v>
          </cell>
          <cell r="B2523" t="str">
            <v>wm+ an duyệt , hương sơn</v>
          </cell>
          <cell r="D2523" t="str">
            <v>Thành phố Hà Nội</v>
          </cell>
          <cell r="E2523" t="str">
            <v xml:space="preserve">mỹ đức </v>
          </cell>
          <cell r="G2523" t="str">
            <v>hn008</v>
          </cell>
          <cell r="H2523" t="str">
            <v xml:space="preserve">nguyễn minh sơn </v>
          </cell>
          <cell r="K2523" t="str">
            <v xml:space="preserve">thôn an duyệt , xã hương sơn , tp hà nội </v>
          </cell>
          <cell r="N2523">
            <v>60</v>
          </cell>
          <cell r="O2523" t="b">
            <v>0</v>
          </cell>
          <cell r="P2523" t="str">
            <v>CÔNG TY TNHH MTV THƯƠNG MẠI VÀ DỊCH VỤ NGỌC THƠM</v>
          </cell>
          <cell r="Q2523" t="str">
            <v>Miền Bắc</v>
          </cell>
          <cell r="R2523" t="str">
            <v>WIN</v>
          </cell>
        </row>
        <row r="2524">
          <cell r="A2524" t="str">
            <v>WIN-HNI-LBN-2BFY</v>
          </cell>
          <cell r="B2524" t="str">
            <v>wm+ 2A ngõ 303 phúc lợi</v>
          </cell>
          <cell r="D2524" t="str">
            <v>Thành phố Hà Nội</v>
          </cell>
          <cell r="E2524" t="str">
            <v xml:space="preserve">long biên </v>
          </cell>
          <cell r="G2524" t="str">
            <v>hn006</v>
          </cell>
          <cell r="H2524" t="str">
            <v>phan trọng cường</v>
          </cell>
          <cell r="K2524" t="str">
            <v xml:space="preserve">số 2A , ngõ 303 phúc lợi , tổ 9 , phường phúc lợi , tp hà nội </v>
          </cell>
          <cell r="N2524">
            <v>60</v>
          </cell>
          <cell r="O2524" t="b">
            <v>0</v>
          </cell>
          <cell r="P2524" t="str">
            <v>CÔNG TY TNHH MTV THƯƠNG MẠI VÀ DỊCH VỤ NGỌC THƠM</v>
          </cell>
          <cell r="Q2524" t="str">
            <v>Miền Bắc</v>
          </cell>
          <cell r="R2524" t="str">
            <v>WIN</v>
          </cell>
        </row>
        <row r="2525">
          <cell r="A2525" t="str">
            <v>WIN-HNI-GLM-2BHG</v>
          </cell>
          <cell r="B2525" t="str">
            <v>wm+ 67 hẻm 503/54 ninh hiệp</v>
          </cell>
          <cell r="D2525" t="str">
            <v>Thành phố Hà Nội</v>
          </cell>
          <cell r="E2525" t="str">
            <v xml:space="preserve">gia lâm </v>
          </cell>
          <cell r="G2525" t="str">
            <v>hn008</v>
          </cell>
          <cell r="H2525" t="str">
            <v xml:space="preserve">nguyễn minh sơn </v>
          </cell>
          <cell r="K2525" t="str">
            <v xml:space="preserve">số nhà 67 hẻm 503/54 đường ninh hiệp , thôn 5 xã phù đổng , tp hà nội </v>
          </cell>
          <cell r="N2525">
            <v>60</v>
          </cell>
          <cell r="O2525" t="b">
            <v>0</v>
          </cell>
          <cell r="P2525" t="str">
            <v>CÔNG TY TNHH MTV THƯƠNG MẠI VÀ DỊCH VỤ NGỌC THƠM</v>
          </cell>
          <cell r="Q2525" t="str">
            <v>Miền Bắc</v>
          </cell>
          <cell r="R2525" t="str">
            <v>WIN</v>
          </cell>
        </row>
        <row r="2526">
          <cell r="A2526" t="str">
            <v>WIN-HNI-BVI-2BEB</v>
          </cell>
          <cell r="B2526" t="str">
            <v>wm + nhuận trạch , cổ đô</v>
          </cell>
          <cell r="D2526" t="str">
            <v>Thành phố Hà Nội</v>
          </cell>
          <cell r="E2526" t="str">
            <v xml:space="preserve">ba vì </v>
          </cell>
          <cell r="G2526" t="str">
            <v>hn004</v>
          </cell>
          <cell r="H2526" t="str">
            <v xml:space="preserve">hoàng thanh huy </v>
          </cell>
          <cell r="K2526" t="str">
            <v xml:space="preserve">số 24-24A thôn nhuận trạch , xã cổ đô , tp hà nội </v>
          </cell>
          <cell r="N2526">
            <v>60</v>
          </cell>
          <cell r="O2526" t="b">
            <v>0</v>
          </cell>
          <cell r="P2526" t="str">
            <v>CÔNG TY TNHH MTV THƯƠNG MẠI VÀ DỊCH VỤ NGỌC THƠM</v>
          </cell>
          <cell r="Q2526" t="str">
            <v>Miền Bắc</v>
          </cell>
          <cell r="R2526" t="str">
            <v>WIN</v>
          </cell>
        </row>
        <row r="2527">
          <cell r="A2527" t="str">
            <v>WIN-HNI-HDG-2BGE</v>
          </cell>
          <cell r="B2527" t="str">
            <v>wm + khu tdc lk 19A -lk 19B dương nội</v>
          </cell>
          <cell r="D2527" t="str">
            <v>Thành phố Hà Nội</v>
          </cell>
          <cell r="E2527" t="str">
            <v xml:space="preserve">hà đông </v>
          </cell>
          <cell r="G2527" t="str">
            <v>hn004</v>
          </cell>
          <cell r="H2527" t="str">
            <v xml:space="preserve">hoàng thanh huy </v>
          </cell>
          <cell r="K2527" t="str">
            <v xml:space="preserve">đường lê quang đạo ( kéo dài ) lô B1 -B2-B3 khu tái định cư tp hà nội </v>
          </cell>
          <cell r="N2527">
            <v>60</v>
          </cell>
          <cell r="O2527" t="b">
            <v>0</v>
          </cell>
          <cell r="P2527" t="str">
            <v>CÔNG TY TNHH MTV THƯƠNG MẠI VÀ DỊCH VỤ NGỌC THƠM</v>
          </cell>
          <cell r="Q2527" t="str">
            <v>Miền Bắc</v>
          </cell>
          <cell r="R2527" t="str">
            <v>WIN</v>
          </cell>
        </row>
        <row r="2528">
          <cell r="A2528" t="str">
            <v>WIN-HNI-NTL-2BKC</v>
          </cell>
          <cell r="B2528" t="str">
            <v>wm + 129 ngõ 40 Do Nha</v>
          </cell>
          <cell r="D2528" t="str">
            <v>Thành phố Hà Nội</v>
          </cell>
          <cell r="E2528" t="str">
            <v>NAM TỪ LIÊM</v>
          </cell>
          <cell r="G2528" t="str">
            <v>hn004</v>
          </cell>
          <cell r="H2528" t="str">
            <v xml:space="preserve">hoàng thanh huy </v>
          </cell>
          <cell r="K2528" t="str">
            <v xml:space="preserve">số 129 ngõ 40 đường do nha , tổ dân phố 4 miêu nha , xuân phương </v>
          </cell>
          <cell r="N2528">
            <v>60</v>
          </cell>
          <cell r="O2528" t="b">
            <v>0</v>
          </cell>
          <cell r="P2528" t="str">
            <v>CÔNG TY TNHH MTV THƯƠNG MẠI VÀ DỊCH VỤ NGỌC THƠM</v>
          </cell>
          <cell r="Q2528" t="str">
            <v>Miền Bắc</v>
          </cell>
          <cell r="R2528" t="str">
            <v>WIN</v>
          </cell>
        </row>
        <row r="2529">
          <cell r="A2529" t="str">
            <v>WIN-HNI-DAH-2BGM</v>
          </cell>
          <cell r="B2529" t="str">
            <v>wm+ hải bối , vĩnh thanh</v>
          </cell>
          <cell r="D2529" t="str">
            <v>Thành phố Hà Nội</v>
          </cell>
          <cell r="E2529" t="str">
            <v xml:space="preserve">đông anh </v>
          </cell>
          <cell r="G2529" t="str">
            <v>hn006</v>
          </cell>
          <cell r="H2529" t="str">
            <v>phan trọng cường</v>
          </cell>
          <cell r="K2529" t="str">
            <v xml:space="preserve">số 21 , thôn hải bối , xã vĩnh thanh , tp hà nội </v>
          </cell>
          <cell r="N2529">
            <v>60</v>
          </cell>
          <cell r="O2529" t="b">
            <v>0</v>
          </cell>
          <cell r="P2529" t="str">
            <v>CÔNG TY TNHH MTV THƯƠNG MẠI VÀ DỊCH VỤ NGỌC THƠM</v>
          </cell>
          <cell r="Q2529" t="str">
            <v>Miền Bắc</v>
          </cell>
          <cell r="R2529" t="str">
            <v>WIN</v>
          </cell>
        </row>
        <row r="2530">
          <cell r="A2530" t="str">
            <v>WIN-HNI-DAH-2BGA</v>
          </cell>
          <cell r="B2530" t="str">
            <v xml:space="preserve">wm+ lễ pháp , phúc thịnh </v>
          </cell>
          <cell r="D2530" t="str">
            <v>Thành phố Hà Nội</v>
          </cell>
          <cell r="E2530" t="str">
            <v xml:space="preserve">đông anh </v>
          </cell>
          <cell r="G2530" t="str">
            <v>hn006</v>
          </cell>
          <cell r="H2530" t="str">
            <v>phan trọng cường</v>
          </cell>
          <cell r="K2530" t="str">
            <v xml:space="preserve">thôn lễ pháp , xã phúc thịnh , tp hà nội </v>
          </cell>
          <cell r="N2530">
            <v>60</v>
          </cell>
          <cell r="O2530" t="b">
            <v>0</v>
          </cell>
          <cell r="P2530" t="str">
            <v>CÔNG TY TNHH MTV THƯƠNG MẠI VÀ DỊCH VỤ NGỌC THƠM</v>
          </cell>
          <cell r="Q2530" t="str">
            <v>Miền Bắc</v>
          </cell>
          <cell r="R2530" t="str">
            <v>WIN</v>
          </cell>
        </row>
        <row r="2531">
          <cell r="A2531" t="str">
            <v>TMART-HNI-TTX-03018</v>
          </cell>
          <cell r="B2531" t="str">
            <v>Tmart03018 137. Quầy 358 nguyễn trãi</v>
          </cell>
          <cell r="D2531" t="str">
            <v>Thành phố Hà Nội</v>
          </cell>
          <cell r="E2531" t="str">
            <v xml:space="preserve">thanh xuân </v>
          </cell>
          <cell r="G2531" t="str">
            <v>hn007</v>
          </cell>
          <cell r="H2531" t="str">
            <v xml:space="preserve">đỗ minh qang </v>
          </cell>
          <cell r="K2531" t="str">
            <v xml:space="preserve">137 quầy 358 nguyễn trãi ,thanh xuân </v>
          </cell>
          <cell r="N2531">
            <v>51</v>
          </cell>
          <cell r="O2531" t="b">
            <v>0</v>
          </cell>
          <cell r="P2531" t="str">
            <v>CÔNG TY TNHH MTV THƯƠNG MẠI VÀ DỊCH VỤ NGỌC THƠM</v>
          </cell>
          <cell r="Q2531" t="str">
            <v>Miền Bắc</v>
          </cell>
          <cell r="R2531" t="str">
            <v>TMART</v>
          </cell>
        </row>
        <row r="2532">
          <cell r="A2532" t="str">
            <v>WIN-HNI-TTN-2BEA</v>
          </cell>
          <cell r="B2532" t="str">
            <v>wm + đỗ hà , thường tín</v>
          </cell>
          <cell r="D2532" t="str">
            <v>Thành phố Hà Nội</v>
          </cell>
          <cell r="E2532" t="str">
            <v xml:space="preserve">thường tín </v>
          </cell>
          <cell r="G2532" t="str">
            <v>hn008</v>
          </cell>
          <cell r="H2532" t="str">
            <v xml:space="preserve">nguyễn minh sơn </v>
          </cell>
          <cell r="K2532" t="str">
            <v xml:space="preserve">thôn đỗ hà , xã thường tín , tp hà nội </v>
          </cell>
          <cell r="N2532">
            <v>60</v>
          </cell>
          <cell r="O2532" t="b">
            <v>0</v>
          </cell>
          <cell r="P2532" t="str">
            <v>CÔNG TY TNHH MTV THƯƠNG MẠI VÀ DỊCH VỤ NGỌC THƠM</v>
          </cell>
          <cell r="Q2532" t="str">
            <v>Miền Bắc</v>
          </cell>
          <cell r="R2532" t="str">
            <v>WIN</v>
          </cell>
        </row>
        <row r="2533">
          <cell r="A2533" t="str">
            <v>WIN-HNI-PXN-2BFJ</v>
          </cell>
          <cell r="B2533" t="str">
            <v xml:space="preserve">wm + thôn nội 5 , phượng dực </v>
          </cell>
          <cell r="D2533" t="str">
            <v>Thành phố Hà Nội</v>
          </cell>
          <cell r="E2533" t="str">
            <v xml:space="preserve">phú xuyên </v>
          </cell>
          <cell r="G2533" t="str">
            <v>hn008</v>
          </cell>
          <cell r="H2533" t="str">
            <v xml:space="preserve">nguyễn minh sơn </v>
          </cell>
          <cell r="K2533" t="str">
            <v xml:space="preserve">thôn nội 5 , xã phượng dực , tp hà nội </v>
          </cell>
          <cell r="O2533" t="str">
            <v>WIN</v>
          </cell>
          <cell r="P2533" t="str">
            <v>CÔNG TY TNHH MTV THƯƠNG MẠI VÀ DỊCH VỤ NGỌC THƠM</v>
          </cell>
          <cell r="Q2533" t="str">
            <v>Miền Bắc</v>
          </cell>
          <cell r="R2533" t="str">
            <v>WIN</v>
          </cell>
        </row>
        <row r="2534">
          <cell r="A2534" t="str">
            <v>WIN-HNI-NTL-2BKC</v>
          </cell>
          <cell r="B2534" t="str">
            <v>wm + 129 ngõ 40 Do Nha</v>
          </cell>
          <cell r="D2534" t="str">
            <v>Thành phố Hà Nội</v>
          </cell>
          <cell r="E2534" t="str">
            <v xml:space="preserve">nam từ liêm </v>
          </cell>
          <cell r="G2534" t="str">
            <v>hn004</v>
          </cell>
          <cell r="H2534" t="str">
            <v xml:space="preserve">hoàng thanh huy </v>
          </cell>
          <cell r="K2534" t="str">
            <v xml:space="preserve">số 129 ngõ 40 đường do nha , tổ dân phố 4 miêu nha , xuân phương </v>
          </cell>
          <cell r="N2534">
            <v>60</v>
          </cell>
          <cell r="O2534" t="b">
            <v>0</v>
          </cell>
          <cell r="P2534" t="str">
            <v>CÔNG TY TNHH MTV THƯƠNG MẠI VÀ DỊCH VỤ NGỌC THƠM</v>
          </cell>
          <cell r="Q2534" t="str">
            <v>Miền Bắc</v>
          </cell>
          <cell r="R2534" t="str">
            <v>WIN</v>
          </cell>
        </row>
        <row r="2535">
          <cell r="A2535" t="str">
            <v>G24H-HNI-CGY-001</v>
          </cell>
          <cell r="B2535" t="str">
            <v>cửa hàng G24H</v>
          </cell>
          <cell r="D2535" t="str">
            <v>Thành phố Hà Nội</v>
          </cell>
          <cell r="E2535" t="str">
            <v xml:space="preserve">cầu giấy </v>
          </cell>
          <cell r="G2535" t="str">
            <v>hn007</v>
          </cell>
          <cell r="H2535" t="str">
            <v xml:space="preserve">đỗ minh qang </v>
          </cell>
          <cell r="K2535" t="str">
            <v>Cửa hàng G24H - toà Luxury Park View - Trương Công Giai - Cầu Giấy - Hà Nội</v>
          </cell>
        </row>
        <row r="2536">
          <cell r="A2536" t="str">
            <v>G24H-HNI-CGY-052</v>
          </cell>
          <cell r="B2536" t="str">
            <v>công ty TNHH một thành viên thương mại &amp; dịch vụ trường sinh</v>
          </cell>
          <cell r="D2536" t="str">
            <v>Thành phố Hà Nội</v>
          </cell>
          <cell r="E2536" t="str">
            <v xml:space="preserve">cầu giấy </v>
          </cell>
          <cell r="G2536" t="str">
            <v>hn007</v>
          </cell>
          <cell r="H2536" t="str">
            <v xml:space="preserve">đỗ minh qang </v>
          </cell>
          <cell r="K2536" t="str">
            <v xml:space="preserve">nhà số 17 ngõ 11 phố duy tân , phường cầu giấy , tp hà nội </v>
          </cell>
        </row>
        <row r="2537">
          <cell r="A2537" t="str">
            <v>KAIMART-HNI-GLM-001</v>
          </cell>
          <cell r="B2537" t="str">
            <v>HỘ KINH DOANH KAIMART</v>
          </cell>
          <cell r="D2537" t="str">
            <v>Thành phố Hà Nội</v>
          </cell>
          <cell r="E2537" t="str">
            <v xml:space="preserve">gia lâm </v>
          </cell>
          <cell r="G2537" t="str">
            <v>hn009</v>
          </cell>
          <cell r="H2537" t="str">
            <v xml:space="preserve">vũ anh tuấn </v>
          </cell>
          <cell r="K2537" t="str">
            <v xml:space="preserve">Căn s2.11 01SH01 KDT vinhomes ocean park , gia lâm hà nội </v>
          </cell>
        </row>
        <row r="2538">
          <cell r="A2538" t="str">
            <v>WIN-HNI-CMY-2BIG</v>
          </cell>
          <cell r="B2538" t="str">
            <v>wm+ trung cao 2 , phú nghĩa</v>
          </cell>
          <cell r="D2538" t="str">
            <v>Thành phố Hà Nội</v>
          </cell>
          <cell r="E2538" t="str">
            <v xml:space="preserve">chương mỹ </v>
          </cell>
          <cell r="G2538" t="str">
            <v>hn008</v>
          </cell>
          <cell r="H2538" t="str">
            <v xml:space="preserve">nguyễn minh sơn </v>
          </cell>
          <cell r="K2538" t="str">
            <v xml:space="preserve">thôn trung cao 2 , xã phú nghĩa , tp hà nội </v>
          </cell>
          <cell r="N2538">
            <v>60</v>
          </cell>
          <cell r="O2538" t="b">
            <v>0</v>
          </cell>
          <cell r="P2538" t="str">
            <v>CÔNG TY TNHH MTV THƯƠNG MẠI VÀ DỊCH VỤ NGỌC THƠM</v>
          </cell>
          <cell r="Q2538" t="str">
            <v>Miền Bắc</v>
          </cell>
          <cell r="R2538" t="str">
            <v>WIN</v>
          </cell>
        </row>
        <row r="2539">
          <cell r="A2539" t="str">
            <v>WIN-HNI-MLH-2BQ9</v>
          </cell>
          <cell r="B2539" t="str">
            <v>wm+ thôn đồng , quang minh</v>
          </cell>
          <cell r="D2539" t="str">
            <v>Thành phố Hà Nội</v>
          </cell>
          <cell r="E2539" t="str">
            <v xml:space="preserve">mê linh </v>
          </cell>
          <cell r="G2539" t="str">
            <v>hn006</v>
          </cell>
          <cell r="H2539" t="str">
            <v>phan trọng cường</v>
          </cell>
          <cell r="K2539" t="str">
            <v xml:space="preserve">thôn đồng , xã quang minh , hà nội </v>
          </cell>
          <cell r="N2539">
            <v>60</v>
          </cell>
          <cell r="O2539" t="b">
            <v>0</v>
          </cell>
          <cell r="P2539" t="str">
            <v>CÔNG TY TNHH MTV THƯƠNG MẠI VÀ DỊCH VỤ NGỌC THƠM</v>
          </cell>
          <cell r="Q2539" t="str">
            <v>Miền Bắc</v>
          </cell>
          <cell r="R2539" t="str">
            <v>WIN</v>
          </cell>
        </row>
        <row r="2540">
          <cell r="A2540" t="str">
            <v>WIN-HNI-SSN-2BBY</v>
          </cell>
          <cell r="B2540" t="str">
            <v>wm+ xuân tàng , đa phúc</v>
          </cell>
          <cell r="D2540" t="str">
            <v>Thành phố Hà Nội</v>
          </cell>
          <cell r="E2540" t="str">
            <v xml:space="preserve">sóc sơn </v>
          </cell>
          <cell r="G2540" t="str">
            <v>hn006</v>
          </cell>
          <cell r="H2540" t="str">
            <v>phan trọng cường</v>
          </cell>
          <cell r="K2540" t="str">
            <v xml:space="preserve">số 44 thôn xuân tàng , xã đa phúc , tp hà nội </v>
          </cell>
          <cell r="N2540">
            <v>60</v>
          </cell>
          <cell r="O2540" t="b">
            <v>0</v>
          </cell>
          <cell r="P2540" t="str">
            <v>CÔNG TY TNHH MTV THƯƠNG MẠI VÀ DỊCH VỤ NGỌC THƠM</v>
          </cell>
          <cell r="Q2540" t="str">
            <v>Miền Bắc</v>
          </cell>
          <cell r="R2540" t="str">
            <v>WIN</v>
          </cell>
        </row>
        <row r="2541">
          <cell r="A2541" t="str">
            <v>WIN-HNI-MLH-2BJS</v>
          </cell>
          <cell r="B2541" t="str">
            <v>wm+ hạ lôi , mê linh</v>
          </cell>
          <cell r="D2541" t="str">
            <v>Thành phố Hà Nội</v>
          </cell>
          <cell r="E2541" t="str">
            <v xml:space="preserve">mê linh </v>
          </cell>
          <cell r="G2541" t="str">
            <v>hn006</v>
          </cell>
          <cell r="H2541" t="str">
            <v>phan trọng cường</v>
          </cell>
          <cell r="K2541" t="str">
            <v xml:space="preserve">thôn 4 hạ lôi , xã mê linh , tp hà nội </v>
          </cell>
          <cell r="N2541">
            <v>60</v>
          </cell>
          <cell r="O2541" t="b">
            <v>0</v>
          </cell>
          <cell r="P2541" t="str">
            <v>CÔNG TY TNHH MTV THƯƠNG MẠI VÀ DỊCH VỤ NGỌC THƠM</v>
          </cell>
          <cell r="Q2541" t="str">
            <v>Miền Bắc</v>
          </cell>
          <cell r="R2541" t="str">
            <v>WIN</v>
          </cell>
        </row>
        <row r="2542">
          <cell r="A2542" t="str">
            <v>WIN-HNI-BVI-2BEK</v>
          </cell>
          <cell r="B2542" t="str">
            <v>wm+ 72 phú nghĩa</v>
          </cell>
          <cell r="D2542" t="str">
            <v>Thành phố Hà Nội</v>
          </cell>
          <cell r="E2542" t="str">
            <v xml:space="preserve">ba vì </v>
          </cell>
          <cell r="G2542" t="str">
            <v>hn004</v>
          </cell>
          <cell r="H2542" t="str">
            <v xml:space="preserve">hoàng thanh huy </v>
          </cell>
          <cell r="K2542" t="str">
            <v xml:space="preserve">số 72 đường phú nghĩa , thôn phú nghĩa , xã cổ đô tp hà nội </v>
          </cell>
          <cell r="N2542">
            <v>60</v>
          </cell>
          <cell r="O2542" t="b">
            <v>0</v>
          </cell>
          <cell r="P2542" t="str">
            <v>CÔNG TY TNHH MTV THƯƠNG MẠI VÀ DỊCH VỤ NGỌC THƠM</v>
          </cell>
          <cell r="Q2542" t="str">
            <v>Miền Bắc</v>
          </cell>
          <cell r="R2542" t="str">
            <v>WIN</v>
          </cell>
        </row>
        <row r="2543">
          <cell r="A2543" t="str">
            <v>WIN-HNI-DPG-2BIC</v>
          </cell>
          <cell r="B2543" t="str">
            <v>wm+ thôn 4 , liên minh</v>
          </cell>
          <cell r="D2543" t="str">
            <v>Thành phố Hà Nội</v>
          </cell>
          <cell r="E2543" t="str">
            <v xml:space="preserve">đan phượng </v>
          </cell>
          <cell r="G2543" t="str">
            <v>hn004</v>
          </cell>
          <cell r="H2543" t="str">
            <v xml:space="preserve">hoàng thanh huy </v>
          </cell>
          <cell r="K2543" t="str">
            <v xml:space="preserve">số 70 thôn 4 xã liên minh , tp hà nội </v>
          </cell>
          <cell r="N2543">
            <v>60</v>
          </cell>
          <cell r="O2543" t="b">
            <v>0</v>
          </cell>
          <cell r="P2543" t="str">
            <v>CÔNG TY TNHH MTV THƯƠNG MẠI VÀ DỊCH VỤ NGỌC THƠM</v>
          </cell>
          <cell r="Q2543" t="str">
            <v>Miền Bắc</v>
          </cell>
          <cell r="R2543" t="str">
            <v>WIN</v>
          </cell>
        </row>
        <row r="2544">
          <cell r="A2544" t="str">
            <v>WIN-HNI-LBN-2BJE</v>
          </cell>
          <cell r="B2544" t="str">
            <v>wm+ 315 nguyễn văn cừ</v>
          </cell>
          <cell r="D2544" t="str">
            <v>Thành phố Hà Nội</v>
          </cell>
          <cell r="E2544" t="str">
            <v xml:space="preserve">long biên </v>
          </cell>
          <cell r="G2544" t="str">
            <v>hn006</v>
          </cell>
          <cell r="H2544" t="str">
            <v>phan trọng cường</v>
          </cell>
          <cell r="K2544" t="str">
            <v xml:space="preserve">số 315 nguyễn văn cừ , phường bồ đề , tp hà nội </v>
          </cell>
          <cell r="N2544">
            <v>60</v>
          </cell>
          <cell r="O2544" t="b">
            <v>0</v>
          </cell>
          <cell r="P2544" t="str">
            <v>CÔNG TY TNHH MTV THƯƠNG MẠI VÀ DỊCH VỤ NGỌC THƠM</v>
          </cell>
          <cell r="Q2544" t="str">
            <v>Miền Bắc</v>
          </cell>
          <cell r="R2544" t="str">
            <v>WIN</v>
          </cell>
        </row>
        <row r="2545">
          <cell r="A2545" t="str">
            <v>WIN-HNI-TTT-2B94</v>
          </cell>
          <cell r="B2545" t="str">
            <v>wm+ 166 liên phú thượng</v>
          </cell>
          <cell r="D2545" t="str">
            <v>Thành phố Hà Nội</v>
          </cell>
          <cell r="E2545" t="str">
            <v>thạch thất</v>
          </cell>
          <cell r="G2545" t="str">
            <v>hn008</v>
          </cell>
          <cell r="H2545" t="str">
            <v xml:space="preserve">nguyễn minh sơn </v>
          </cell>
          <cell r="K2545" t="str">
            <v xml:space="preserve">số 166 đường liên phú thượng , thôn nội thôn , xã thạch thất </v>
          </cell>
          <cell r="N2545">
            <v>60</v>
          </cell>
          <cell r="O2545" t="b">
            <v>0</v>
          </cell>
          <cell r="P2545" t="str">
            <v>CÔNG TY TNHH MTV THƯƠNG MẠI VÀ DỊCH VỤ NGỌC THƠM</v>
          </cell>
          <cell r="Q2545" t="str">
            <v>Miền Bắc</v>
          </cell>
          <cell r="R2545" t="str">
            <v>WIN</v>
          </cell>
        </row>
        <row r="2546">
          <cell r="A2546" t="str">
            <v>GOMART-NDH-00-001</v>
          </cell>
          <cell r="B2546" t="str">
            <v>GOMART</v>
          </cell>
          <cell r="D2546" t="str">
            <v xml:space="preserve">NAM ĐỊNH </v>
          </cell>
          <cell r="E2546" t="str">
            <v xml:space="preserve">HẢI HẬU </v>
          </cell>
          <cell r="G2546" t="str">
            <v>HN001</v>
          </cell>
          <cell r="H2546" t="str">
            <v xml:space="preserve">trần thị huệ </v>
          </cell>
          <cell r="K2546" t="str">
            <v xml:space="preserve">khu 4 yên định hải hậu nam định </v>
          </cell>
        </row>
        <row r="2547">
          <cell r="A2547" t="str">
            <v>WIN-HNI-BVI-2BEC</v>
          </cell>
          <cell r="B2547" t="str">
            <v xml:space="preserve">wm + thanh lũng , quảng oai </v>
          </cell>
          <cell r="D2547" t="str">
            <v>Thành phố Hà Nội</v>
          </cell>
          <cell r="E2547" t="str">
            <v xml:space="preserve">ba vì </v>
          </cell>
          <cell r="G2547" t="str">
            <v>hn004</v>
          </cell>
          <cell r="H2547" t="str">
            <v xml:space="preserve">hoàng thanh huy </v>
          </cell>
          <cell r="K2547" t="str">
            <v>số 60 đường DT90 , thôn thanh lũng , xã quảng oai , tp hà nội</v>
          </cell>
          <cell r="N2547">
            <v>60</v>
          </cell>
          <cell r="O2547" t="b">
            <v>0</v>
          </cell>
          <cell r="P2547" t="str">
            <v>CÔNG TY TNHH MTV THƯƠNG MẠI VÀ DỊCH VỤ NGỌC THƠM</v>
          </cell>
          <cell r="Q2547" t="str">
            <v>Miền Bắc</v>
          </cell>
          <cell r="R2547" t="str">
            <v>WIN</v>
          </cell>
        </row>
        <row r="2548">
          <cell r="A2548" t="str">
            <v>WIN-HNI-TOI-2BHS</v>
          </cell>
          <cell r="B2548" t="str">
            <v>wm + ngô đồng , dân hòa</v>
          </cell>
          <cell r="D2548" t="str">
            <v>Thành phố Hà Nội</v>
          </cell>
          <cell r="E2548" t="str">
            <v xml:space="preserve">thanh oai </v>
          </cell>
          <cell r="G2548" t="str">
            <v>hn008</v>
          </cell>
          <cell r="H2548" t="str">
            <v xml:space="preserve">nguyễn minh sơn </v>
          </cell>
          <cell r="K2548" t="str">
            <v xml:space="preserve">thôn ngô đồng , xã dân hòa , thành phố hà nội </v>
          </cell>
          <cell r="N2548">
            <v>60</v>
          </cell>
          <cell r="O2548" t="b">
            <v>0</v>
          </cell>
          <cell r="P2548" t="str">
            <v>CÔNG TY TNHH MTV THƯƠNG MẠI VÀ DỊCH VỤ NGỌC THƠM</v>
          </cell>
          <cell r="Q2548" t="str">
            <v>Miền Bắc</v>
          </cell>
          <cell r="R2548" t="str">
            <v>WIN</v>
          </cell>
        </row>
        <row r="2549">
          <cell r="A2549" t="str">
            <v>WIN-HNI-DAH-2BJA</v>
          </cell>
          <cell r="B2549" t="str">
            <v>wm + đại đồng , thiên lộc</v>
          </cell>
          <cell r="D2549" t="str">
            <v>Thành phố Hà Nội</v>
          </cell>
          <cell r="E2549" t="str">
            <v xml:space="preserve">đông anh </v>
          </cell>
          <cell r="G2549" t="str">
            <v>hn006</v>
          </cell>
          <cell r="H2549" t="str">
            <v>phan trọng cường</v>
          </cell>
          <cell r="K2549" t="str">
            <v xml:space="preserve">thôn đại đồng , xã thiên lộc , tp hà nội </v>
          </cell>
          <cell r="N2549">
            <v>60</v>
          </cell>
          <cell r="O2549" t="b">
            <v>0</v>
          </cell>
          <cell r="P2549" t="str">
            <v>CÔNG TY TNHH MTV THƯƠNG MẠI VÀ DỊCH VỤ NGỌC THƠM</v>
          </cell>
          <cell r="Q2549" t="str">
            <v>Miền Bắc</v>
          </cell>
          <cell r="R2549" t="str">
            <v>WIN</v>
          </cell>
        </row>
        <row r="2550">
          <cell r="A2550" t="str">
            <v>WIN-HNI-BVI-2BL1</v>
          </cell>
          <cell r="B2550" t="str">
            <v>wm + yên khoái , quảng oai</v>
          </cell>
          <cell r="D2550" t="str">
            <v>Thành phố Hà Nội</v>
          </cell>
          <cell r="E2550" t="str">
            <v xml:space="preserve">ba vì </v>
          </cell>
          <cell r="G2550" t="str">
            <v>hn004</v>
          </cell>
          <cell r="H2550" t="str">
            <v xml:space="preserve">hoàng thanh huy </v>
          </cell>
          <cell r="K2550" t="str">
            <v xml:space="preserve">số 2 thôn yên khoái , xã quảng oai , tp hà nội </v>
          </cell>
          <cell r="N2550">
            <v>60</v>
          </cell>
          <cell r="O2550" t="b">
            <v>0</v>
          </cell>
          <cell r="P2550" t="str">
            <v>CÔNG TY TNHH MTV THƯƠNG MẠI VÀ DỊCH VỤ NGỌC THƠM</v>
          </cell>
          <cell r="Q2550" t="str">
            <v>Miền Bắc</v>
          </cell>
          <cell r="R2550" t="str">
            <v>WIN</v>
          </cell>
        </row>
        <row r="2551">
          <cell r="A2551" t="str">
            <v>WIN-HNI-MLH-2BLT</v>
          </cell>
          <cell r="B2551" t="str">
            <v>wm+ khê ngoại 3 , mê linh</v>
          </cell>
          <cell r="D2551" t="str">
            <v>Thành phố Hà Nội</v>
          </cell>
          <cell r="E2551" t="str">
            <v xml:space="preserve">mê linh </v>
          </cell>
          <cell r="G2551" t="str">
            <v>hn006</v>
          </cell>
          <cell r="H2551" t="str">
            <v>phan trọng cường</v>
          </cell>
          <cell r="K2551" t="str">
            <v xml:space="preserve">thôn khê ngoại 3 , xã mê linh , hà nội </v>
          </cell>
          <cell r="N2551">
            <v>60</v>
          </cell>
          <cell r="O2551" t="b">
            <v>0</v>
          </cell>
          <cell r="P2551" t="str">
            <v>CÔNG TY TNHH MTV THƯƠNG MẠI VÀ DỊCH VỤ NGỌC THƠM</v>
          </cell>
          <cell r="Q2551" t="str">
            <v>Miền Bắc</v>
          </cell>
          <cell r="R2551" t="str">
            <v>WIN</v>
          </cell>
        </row>
        <row r="2552">
          <cell r="A2552" t="str">
            <v>WIN-HNI-MLH-2BMF</v>
          </cell>
          <cell r="B2552" t="str">
            <v>wm + gia thượng 2 , quang minh</v>
          </cell>
          <cell r="D2552" t="str">
            <v>Thành phố Hà Nội</v>
          </cell>
          <cell r="E2552" t="str">
            <v xml:space="preserve">mê linh </v>
          </cell>
          <cell r="G2552" t="str">
            <v>hn006</v>
          </cell>
          <cell r="H2552" t="str">
            <v>phan trọng cường</v>
          </cell>
          <cell r="K2552" t="str">
            <v xml:space="preserve">thôn gia thượng 2 , xã quang minh , tp hà nội </v>
          </cell>
          <cell r="N2552">
            <v>60</v>
          </cell>
          <cell r="O2552" t="b">
            <v>0</v>
          </cell>
          <cell r="P2552" t="str">
            <v>CÔNG TY TNHH MTV THƯƠNG MẠI VÀ DỊCH VỤ NGỌC THƠM</v>
          </cell>
          <cell r="Q2552" t="str">
            <v>Miền Bắc</v>
          </cell>
          <cell r="R2552" t="str">
            <v>WIN</v>
          </cell>
        </row>
        <row r="2553">
          <cell r="A2553" t="str">
            <v>WIN-HNI-DAH-2BKJ</v>
          </cell>
          <cell r="B2553" t="str">
            <v>wm+ cổ điển , vĩnh thanh</v>
          </cell>
          <cell r="D2553" t="str">
            <v>Thành phố Hà Nội</v>
          </cell>
          <cell r="E2553" t="str">
            <v xml:space="preserve">đông anh </v>
          </cell>
          <cell r="G2553" t="str">
            <v>hn006</v>
          </cell>
          <cell r="H2553" t="str">
            <v>phan trọng cường</v>
          </cell>
          <cell r="K2553" t="str">
            <v xml:space="preserve">Xóm 3 cổ điển , xã vĩnh thanh , tp hà nội </v>
          </cell>
          <cell r="N2553">
            <v>60</v>
          </cell>
          <cell r="O2553" t="b">
            <v>0</v>
          </cell>
          <cell r="P2553" t="str">
            <v>CÔNG TY TNHH MTV THƯƠNG MẠI VÀ DỊCH VỤ NGỌC THƠM</v>
          </cell>
          <cell r="Q2553" t="str">
            <v>Miền Bắc</v>
          </cell>
          <cell r="R2553" t="str">
            <v>WIN</v>
          </cell>
        </row>
        <row r="2554">
          <cell r="A2554" t="str">
            <v>WIN-HNI-LBN-2BCT</v>
          </cell>
          <cell r="B2554" t="str">
            <v>wm+ 199 bồ đề</v>
          </cell>
          <cell r="D2554" t="str">
            <v>Thành phố Hà Nội</v>
          </cell>
          <cell r="E2554" t="str">
            <v xml:space="preserve">long biên </v>
          </cell>
          <cell r="G2554" t="str">
            <v>hn006</v>
          </cell>
          <cell r="H2554" t="str">
            <v>phan trọng cường</v>
          </cell>
          <cell r="K2554" t="str">
            <v xml:space="preserve">số 199 bồ đề , phường bồ đề , thành phố hà nội </v>
          </cell>
          <cell r="N2554">
            <v>60</v>
          </cell>
          <cell r="O2554" t="b">
            <v>0</v>
          </cell>
          <cell r="P2554" t="str">
            <v>CÔNG TY TNHH MTV THƯƠNG MẠI VÀ DỊCH VỤ NGỌC THƠM</v>
          </cell>
          <cell r="Q2554" t="str">
            <v>Miền Bắc</v>
          </cell>
          <cell r="R2554" t="str">
            <v>WIN</v>
          </cell>
        </row>
        <row r="2555">
          <cell r="A2555" t="str">
            <v>WIN-HNI-NTL-2BHH</v>
          </cell>
          <cell r="B2555" t="str">
            <v>wm+ diamond -the matrix one</v>
          </cell>
          <cell r="D2555" t="str">
            <v>Thành phố Hà Nội</v>
          </cell>
          <cell r="E2555" t="str">
            <v>nam từ liêm</v>
          </cell>
          <cell r="G2555" t="str">
            <v>hn004</v>
          </cell>
          <cell r="H2555" t="str">
            <v xml:space="preserve">hoàng thanh huy </v>
          </cell>
          <cell r="K2555" t="str">
            <v xml:space="preserve">Tầng 1 , căn hộ SAP A05 , tòa Diamond - the matrix one , tp hà nội </v>
          </cell>
          <cell r="N2555">
            <v>60</v>
          </cell>
          <cell r="O2555" t="b">
            <v>0</v>
          </cell>
          <cell r="P2555" t="str">
            <v>CÔNG TY TNHH MTV THƯƠNG MẠI VÀ DỊCH VỤ NGỌC THƠM</v>
          </cell>
          <cell r="Q2555" t="str">
            <v>Miền Bắc</v>
          </cell>
          <cell r="R2555" t="str">
            <v>WIN</v>
          </cell>
        </row>
        <row r="2556">
          <cell r="A2556" t="str">
            <v>WIN-HNI-QOI-2BDV</v>
          </cell>
          <cell r="B2556" t="str">
            <v>wm+ bt 08 sunny garden</v>
          </cell>
          <cell r="D2556" t="str">
            <v>Thành phố Hà Nội</v>
          </cell>
          <cell r="E2556" t="str">
            <v xml:space="preserve">quốc oai </v>
          </cell>
          <cell r="G2556" t="str">
            <v>hn004</v>
          </cell>
          <cell r="H2556" t="str">
            <v xml:space="preserve">hoàng thanh huy </v>
          </cell>
          <cell r="K2556" t="str">
            <v xml:space="preserve">N06 BT08 , khu đô thị mới tại lô đất N1+ N3 KDt quốc oai , tp hà nội </v>
          </cell>
          <cell r="N2556">
            <v>60</v>
          </cell>
          <cell r="O2556" t="b">
            <v>0</v>
          </cell>
          <cell r="P2556" t="str">
            <v>CÔNG TY TNHH MTV THƯƠNG MẠI VÀ DỊCH VỤ NGỌC THƠM</v>
          </cell>
          <cell r="Q2556" t="str">
            <v>Miền Bắc</v>
          </cell>
          <cell r="R2556" t="str">
            <v>WIN</v>
          </cell>
        </row>
        <row r="2557">
          <cell r="A2557" t="str">
            <v>WIN-HNI-BTL-2BMN</v>
          </cell>
          <cell r="B2557" t="str">
            <v>wm+ 172 kẻ vẽ</v>
          </cell>
          <cell r="D2557" t="str">
            <v>Thành phố Hà Nội</v>
          </cell>
          <cell r="E2557" t="str">
            <v xml:space="preserve">bắc từ liêm </v>
          </cell>
          <cell r="G2557" t="str">
            <v>hn004</v>
          </cell>
          <cell r="H2557" t="str">
            <v xml:space="preserve">hoàng thanh huy </v>
          </cell>
          <cell r="K2557" t="str">
            <v xml:space="preserve">172 kẻ vẽ , phường đông ngạc , tp hà nội </v>
          </cell>
          <cell r="N2557">
            <v>60</v>
          </cell>
          <cell r="O2557" t="b">
            <v>0</v>
          </cell>
          <cell r="P2557" t="str">
            <v>CÔNG TY TNHH MTV THƯƠNG MẠI VÀ DỊCH VỤ NGỌC THƠM</v>
          </cell>
          <cell r="Q2557" t="str">
            <v>Miền Bắc</v>
          </cell>
          <cell r="R2557" t="str">
            <v>WIN</v>
          </cell>
        </row>
        <row r="2558">
          <cell r="A2558" t="str">
            <v>WIN-HNI-GLM-2BLE</v>
          </cell>
          <cell r="B2558" t="str">
            <v>wm + đình vỹ , phù đổng</v>
          </cell>
          <cell r="D2558" t="str">
            <v>Thành phố Hà Nội</v>
          </cell>
          <cell r="E2558" t="str">
            <v>gia lâm</v>
          </cell>
          <cell r="G2558" t="str">
            <v>hn008</v>
          </cell>
          <cell r="H2558" t="str">
            <v xml:space="preserve">nguyễn minh sơn </v>
          </cell>
          <cell r="K2558" t="str">
            <v xml:space="preserve">thôn đình vỹ , xã phù đổng , tp hà nội </v>
          </cell>
          <cell r="N2558">
            <v>60</v>
          </cell>
          <cell r="O2558" t="b">
            <v>0</v>
          </cell>
          <cell r="P2558" t="str">
            <v>CÔNG TY TNHH MTV THƯƠNG MẠI VÀ DỊCH VỤ NGỌC THƠM</v>
          </cell>
          <cell r="Q2558" t="str">
            <v>Miền Bắc</v>
          </cell>
          <cell r="R2558" t="str">
            <v>WIN</v>
          </cell>
        </row>
        <row r="2559">
          <cell r="A2559" t="str">
            <v>WIN-HNI-DAH-2BMH</v>
          </cell>
          <cell r="B2559" t="str">
            <v>wm +kính nỗ , thư lâm</v>
          </cell>
          <cell r="D2559" t="str">
            <v>Thành phố Hà Nội</v>
          </cell>
          <cell r="E2559" t="str">
            <v xml:space="preserve">đông anh </v>
          </cell>
          <cell r="G2559" t="str">
            <v>hn006</v>
          </cell>
          <cell r="H2559" t="str">
            <v>phan trọng cường</v>
          </cell>
          <cell r="K2559" t="str">
            <v xml:space="preserve">Thôn kính nỗ , xã thư lâm , tp hà nội </v>
          </cell>
          <cell r="N2559">
            <v>60</v>
          </cell>
          <cell r="O2559" t="b">
            <v>0</v>
          </cell>
          <cell r="P2559" t="str">
            <v>CÔNG TY TNHH MTV THƯƠNG MẠI VÀ DỊCH VỤ NGỌC THƠM</v>
          </cell>
          <cell r="Q2559" t="str">
            <v>Miền Bắc</v>
          </cell>
          <cell r="R2559" t="str">
            <v>WIN</v>
          </cell>
        </row>
        <row r="2560">
          <cell r="A2560" t="str">
            <v>KL-HNI-BTL-OKONO</v>
          </cell>
          <cell r="B2560" t="str">
            <v>phạm thị hằng nga</v>
          </cell>
          <cell r="D2560" t="str">
            <v>Thành phố Hà Nội</v>
          </cell>
          <cell r="E2560" t="str">
            <v xml:space="preserve">bắc từ liêm </v>
          </cell>
          <cell r="G2560" t="str">
            <v>hn007</v>
          </cell>
          <cell r="H2560" t="str">
            <v xml:space="preserve">đỗ minh qang </v>
          </cell>
          <cell r="K2560" t="str">
            <v xml:space="preserve">số 126 ngõ 355 xuân đỉnh , phường xuân đỉnh , quận bắc từ liêm , hà nội </v>
          </cell>
          <cell r="N2560">
            <v>60</v>
          </cell>
          <cell r="O2560" t="b">
            <v>0</v>
          </cell>
          <cell r="P2560" t="str">
            <v>CÔNG TY TNHH MTV THƯƠNG MẠI VÀ DỊCH VỤ NGỌC THƠM</v>
          </cell>
          <cell r="Q2560" t="str">
            <v>Miền Bắc</v>
          </cell>
          <cell r="R2560" t="str">
            <v>WIN</v>
          </cell>
        </row>
        <row r="2561">
          <cell r="A2561" t="str">
            <v>KL-HNI-BTL-355</v>
          </cell>
          <cell r="B2561" t="str">
            <v>hộ kinh doanh cửa hàng tiện lợi okono</v>
          </cell>
          <cell r="D2561" t="str">
            <v>Thành phố Hà Nội</v>
          </cell>
          <cell r="E2561" t="str">
            <v xml:space="preserve">bắc từ liêm </v>
          </cell>
          <cell r="G2561" t="str">
            <v>hn007</v>
          </cell>
          <cell r="H2561" t="str">
            <v xml:space="preserve">đỗ minh qang </v>
          </cell>
          <cell r="K2561" t="str">
            <v xml:space="preserve">số 126 ngõ 355 xuân đỉnh , phường xuân đỉnh , quận bắc từ liêm , hà nội </v>
          </cell>
          <cell r="N2561">
            <v>60</v>
          </cell>
          <cell r="O2561" t="b">
            <v>0</v>
          </cell>
          <cell r="P2561" t="str">
            <v>CÔNG TY TNHH MTV THƯƠNG MẠI VÀ DỊCH VỤ NGỌC THƠM</v>
          </cell>
          <cell r="Q2561" t="str">
            <v>Miền Bắc</v>
          </cell>
          <cell r="R2561" t="str">
            <v>WIN</v>
          </cell>
        </row>
        <row r="2562">
          <cell r="A2562" t="str">
            <v>WIN-HNI-DAH-2BMH</v>
          </cell>
          <cell r="B2562" t="str">
            <v>wm +kính nỗ , thư lâm</v>
          </cell>
          <cell r="D2562" t="str">
            <v>Thành phố Hà Nội</v>
          </cell>
          <cell r="E2562" t="str">
            <v xml:space="preserve">đông anh </v>
          </cell>
          <cell r="G2562" t="str">
            <v>hn006</v>
          </cell>
          <cell r="H2562" t="str">
            <v>phan trọng cường</v>
          </cell>
          <cell r="K2562" t="str">
            <v xml:space="preserve">wm +kính nỗ , thư lâm </v>
          </cell>
          <cell r="N2562">
            <v>60</v>
          </cell>
          <cell r="O2562" t="b">
            <v>0</v>
          </cell>
          <cell r="P2562" t="str">
            <v>CÔNG TY TNHH MTV THƯƠNG MẠI VÀ DỊCH VỤ NGỌC THƠM</v>
          </cell>
          <cell r="Q2562" t="str">
            <v>Miền Bắc</v>
          </cell>
          <cell r="R2562" t="str">
            <v>WIN</v>
          </cell>
        </row>
        <row r="2563">
          <cell r="A2563" t="str">
            <v>FUJIMART-HNI-HBT-11261</v>
          </cell>
          <cell r="B2563" t="str">
            <v>fujmart minh khai</v>
          </cell>
          <cell r="D2563" t="str">
            <v>Thành phố Hà Nội</v>
          </cell>
          <cell r="E2563" t="str">
            <v xml:space="preserve">hai bà trưng </v>
          </cell>
          <cell r="G2563" t="str">
            <v>hn009</v>
          </cell>
          <cell r="H2563" t="str">
            <v xml:space="preserve">vũ anh tuấn </v>
          </cell>
          <cell r="K2563" t="str">
            <v xml:space="preserve">328 minh khai , phường tương mai , tp hà nội </v>
          </cell>
          <cell r="N2563">
            <v>60</v>
          </cell>
          <cell r="O2563" t="b">
            <v>0</v>
          </cell>
          <cell r="P2563" t="str">
            <v>CÔNG TY TNHH MTV THƯƠNG MẠI VÀ DỊCH VỤ NGỌC THƠM</v>
          </cell>
          <cell r="Q2563" t="str">
            <v>Miền Bắc</v>
          </cell>
          <cell r="R2563" t="str">
            <v>WIN</v>
          </cell>
        </row>
        <row r="2564">
          <cell r="A2564" t="str">
            <v>WIN-HNI-DAH-2BML</v>
          </cell>
          <cell r="B2564" t="str">
            <v>wm + thăng long , cổ điển</v>
          </cell>
          <cell r="D2564" t="str">
            <v>Thành phố Hà Nội</v>
          </cell>
          <cell r="E2564" t="str">
            <v xml:space="preserve">đông anh </v>
          </cell>
          <cell r="G2564" t="str">
            <v>hn006</v>
          </cell>
          <cell r="H2564" t="str">
            <v>phan trọng cường</v>
          </cell>
          <cell r="K2564" t="str">
            <v xml:space="preserve">thôn cổ điển , xã vĩnh thanh , tp hà nội </v>
          </cell>
          <cell r="N2564">
            <v>60</v>
          </cell>
          <cell r="O2564" t="b">
            <v>0</v>
          </cell>
          <cell r="P2564" t="str">
            <v>CÔNG TY TNHH MTV THƯƠNG MẠI VÀ DỊCH VỤ NGỌC THƠM</v>
          </cell>
          <cell r="Q2564" t="str">
            <v>Miền Bắc</v>
          </cell>
          <cell r="R2564" t="str">
            <v>WIN</v>
          </cell>
        </row>
        <row r="2565">
          <cell r="A2565" t="str">
            <v>WIN-HNI-GLM-2BJI</v>
          </cell>
          <cell r="B2565" t="str">
            <v>wm + H3 Masteri waterfont</v>
          </cell>
          <cell r="D2565" t="str">
            <v>Thành phố Hà Nội</v>
          </cell>
          <cell r="E2565" t="str">
            <v xml:space="preserve">gia lâm </v>
          </cell>
          <cell r="G2565" t="str">
            <v>hn008</v>
          </cell>
          <cell r="H2565" t="str">
            <v xml:space="preserve">nguyễn minh sơn </v>
          </cell>
          <cell r="K2565" t="str">
            <v xml:space="preserve">Căn TMDV số L27 .TMDV02 , tầng 1 Masterfont , ô đất tp hà nội </v>
          </cell>
          <cell r="N2565">
            <v>60</v>
          </cell>
          <cell r="O2565" t="b">
            <v>0</v>
          </cell>
          <cell r="P2565" t="str">
            <v>CÔNG TY TNHH MTV THƯƠNG MẠI VÀ DỊCH VỤ NGỌC THƠM</v>
          </cell>
          <cell r="Q2565" t="str">
            <v>Miền Bắc</v>
          </cell>
          <cell r="R2565" t="str">
            <v>WIN</v>
          </cell>
        </row>
        <row r="2566">
          <cell r="A2566" t="str">
            <v>WIN-HNI-LBN-2BK0</v>
          </cell>
          <cell r="B2566" t="str">
            <v>wm + học viện hậu cần</v>
          </cell>
          <cell r="D2566" t="str">
            <v>Thành phố Hà Nội</v>
          </cell>
          <cell r="E2566" t="str">
            <v xml:space="preserve">long biên </v>
          </cell>
          <cell r="G2566" t="str">
            <v>hn006</v>
          </cell>
          <cell r="H2566" t="str">
            <v>phan trọng cường</v>
          </cell>
          <cell r="K2566" t="str">
            <v xml:space="preserve">KKiot 5HC + Kiot 16 , tầng 1 , chung cư học viện hậu cần , tổ 29 cụm ngọc thụy , phường bồ đề , tp hà nội </v>
          </cell>
          <cell r="N2566">
            <v>60</v>
          </cell>
          <cell r="O2566" t="b">
            <v>0</v>
          </cell>
          <cell r="P2566" t="str">
            <v>CÔNG TY TNHH MTV THƯƠNG MẠI VÀ DỊCH VỤ NGỌC THƠM</v>
          </cell>
          <cell r="Q2566" t="str">
            <v>Miền Bắc</v>
          </cell>
          <cell r="R2566" t="str">
            <v>WIN</v>
          </cell>
        </row>
        <row r="2567">
          <cell r="A2567" t="str">
            <v>KL-TNN-00-001</v>
          </cell>
          <cell r="B2567" t="str">
            <v>hương giift</v>
          </cell>
          <cell r="D2567" t="str">
            <v>Thái Nguyên</v>
          </cell>
          <cell r="E2567" t="str">
            <v xml:space="preserve">quyết thắng </v>
          </cell>
          <cell r="G2567" t="str">
            <v>hn001</v>
          </cell>
          <cell r="H2567" t="str">
            <v xml:space="preserve">trần thị huệ </v>
          </cell>
          <cell r="K2567" t="str">
            <v xml:space="preserve">tổ dân phố gò móc phường quyết thắng tỉnh thái nguyên </v>
          </cell>
        </row>
        <row r="2568">
          <cell r="A2568" t="str">
            <v>ZURICH-HNI-GLM-001</v>
          </cell>
          <cell r="B2568" t="str">
            <v>daily</v>
          </cell>
          <cell r="D2568" t="str">
            <v>Thành phố Hà Nội</v>
          </cell>
          <cell r="E2568" t="str">
            <v xml:space="preserve">gia lâm </v>
          </cell>
          <cell r="G2568" t="str">
            <v>hn009</v>
          </cell>
          <cell r="H2568" t="str">
            <v xml:space="preserve">vũ anh tuấn </v>
          </cell>
          <cell r="K2568" t="str">
            <v>Zurich 2 ocenpark trâu quỳ , gia lâm , hà nội</v>
          </cell>
        </row>
        <row r="2569">
          <cell r="A2569" t="str">
            <v>WIN-HNI-HDC-2BNG</v>
          </cell>
          <cell r="B2569" t="str">
            <v>wm + 113 di trạch</v>
          </cell>
          <cell r="D2569" t="str">
            <v>Thành phố Hà Nội</v>
          </cell>
          <cell r="E2569" t="str">
            <v xml:space="preserve">hoài đức </v>
          </cell>
          <cell r="G2569" t="str">
            <v>hn004</v>
          </cell>
          <cell r="H2569" t="str">
            <v xml:space="preserve">hoàng thanh huy </v>
          </cell>
          <cell r="K2569" t="str">
            <v xml:space="preserve">số nhà 113 đường di trạch , thôn đa , xã hoài đức , tp hà nội </v>
          </cell>
          <cell r="N2569">
            <v>60</v>
          </cell>
          <cell r="O2569" t="b">
            <v>0</v>
          </cell>
          <cell r="P2569" t="str">
            <v>CÔNG TY TNHH MTV THƯƠNG MẠI VÀ DỊCH VỤ NGỌC THƠM</v>
          </cell>
          <cell r="Q2569" t="str">
            <v>Miền Bắc</v>
          </cell>
          <cell r="R2569" t="str">
            <v>WIN</v>
          </cell>
        </row>
        <row r="2570">
          <cell r="A2570" t="str">
            <v>WIN-HNI-BTL-2BP9</v>
          </cell>
          <cell r="B2570" t="str">
            <v>wm+ 27A1 green star phạm văn đồng</v>
          </cell>
          <cell r="D2570" t="str">
            <v>Thành phố Hà Nội</v>
          </cell>
          <cell r="E2570" t="str">
            <v xml:space="preserve">bắc từ liêm </v>
          </cell>
          <cell r="G2570" t="str">
            <v>hn004</v>
          </cell>
          <cell r="H2570" t="str">
            <v xml:space="preserve">hoàng thanh huy </v>
          </cell>
          <cell r="K2570" t="str">
            <v xml:space="preserve">L1 02B tòa nhà 27A1 green star phạm văn đồng , vincom bắc từ liêm </v>
          </cell>
          <cell r="N2570">
            <v>60</v>
          </cell>
          <cell r="O2570" t="b">
            <v>0</v>
          </cell>
          <cell r="P2570" t="str">
            <v>CÔNG TY TNHH MTV THƯƠNG MẠI VÀ DỊCH VỤ NGỌC THƠM</v>
          </cell>
          <cell r="Q2570" t="str">
            <v>Miền Bắc</v>
          </cell>
          <cell r="R2570" t="str">
            <v>WIN</v>
          </cell>
        </row>
        <row r="2571">
          <cell r="A2571" t="str">
            <v>WIN-HNI-NTL-2BGR</v>
          </cell>
          <cell r="B2571" t="str">
            <v>wm + s2.01 vinhomes smart city</v>
          </cell>
          <cell r="D2571" t="str">
            <v>Thành phố Hà Nội</v>
          </cell>
          <cell r="E2571" t="str">
            <v xml:space="preserve">nam từ liêm </v>
          </cell>
          <cell r="G2571" t="str">
            <v>hn004</v>
          </cell>
          <cell r="H2571" t="str">
            <v xml:space="preserve">hoàng thanh huy </v>
          </cell>
          <cell r="K2571" t="str">
            <v xml:space="preserve">CH 01SH06 -01SH18 , tòa S2 .01-U30.1 (F1-CH 02-1) dự án tp hà nội </v>
          </cell>
          <cell r="N2571">
            <v>60</v>
          </cell>
          <cell r="O2571" t="b">
            <v>0</v>
          </cell>
          <cell r="P2571" t="str">
            <v>CÔNG TY TNHH MTV THƯƠNG MẠI VÀ DỊCH VỤ NGỌC THƠM</v>
          </cell>
          <cell r="Q2571" t="str">
            <v>Miền Bắc</v>
          </cell>
          <cell r="R2571" t="str">
            <v>WIN</v>
          </cell>
        </row>
        <row r="2572">
          <cell r="A2572" t="str">
            <v>WIN-HNI-NTL-2BDG</v>
          </cell>
          <cell r="B2572" t="str">
            <v>wm + TC1 vinhomes smart ciry</v>
          </cell>
          <cell r="D2572" t="str">
            <v>Thành phố Hà Nội</v>
          </cell>
          <cell r="E2572" t="str">
            <v xml:space="preserve">nam từ liêm </v>
          </cell>
          <cell r="G2572" t="str">
            <v>hn004</v>
          </cell>
          <cell r="H2572" t="str">
            <v xml:space="preserve">hoàng thanh huy </v>
          </cell>
          <cell r="K2572" t="str">
            <v xml:space="preserve">Căn TM số 1S05 tầng 1 chung cư CT1 (Z38.1) ô đất F5 -CH 03 hà nội </v>
          </cell>
          <cell r="N2572">
            <v>60</v>
          </cell>
          <cell r="O2572" t="b">
            <v>0</v>
          </cell>
          <cell r="P2572" t="str">
            <v>CÔNG TY TNHH MTV THƯƠNG MẠI VÀ DỊCH VỤ NGỌC THƠM</v>
          </cell>
          <cell r="Q2572" t="str">
            <v>Miền Bắc</v>
          </cell>
          <cell r="R2572" t="str">
            <v>WIN</v>
          </cell>
        </row>
        <row r="2573">
          <cell r="A2573" t="str">
            <v>WIN-HNI-PTO-2BKI</v>
          </cell>
          <cell r="B2573" t="str">
            <v>wm + phúc hòa 1 , phúc thọ</v>
          </cell>
          <cell r="D2573" t="str">
            <v>Thành phố Hà Nội</v>
          </cell>
          <cell r="E2573" t="str">
            <v xml:space="preserve">phúc thọ </v>
          </cell>
          <cell r="G2573" t="str">
            <v>hn008</v>
          </cell>
          <cell r="H2573" t="str">
            <v xml:space="preserve">nguyễn minh sơn </v>
          </cell>
          <cell r="K2573" t="str">
            <v xml:space="preserve">số 20 thôn phúc hòa 1 , xã phúc thọ ,tp hà nội </v>
          </cell>
          <cell r="N2573">
            <v>60</v>
          </cell>
          <cell r="O2573" t="b">
            <v>0</v>
          </cell>
          <cell r="P2573" t="str">
            <v>CÔNG TY TNHH MTV THƯƠNG MẠI VÀ DỊCH VỤ NGỌC THƠM</v>
          </cell>
          <cell r="Q2573" t="str">
            <v>Miền Bắc</v>
          </cell>
          <cell r="R2573" t="str">
            <v>WIN</v>
          </cell>
        </row>
        <row r="2574">
          <cell r="A2574" t="str">
            <v>WIN-HNI-MDC-2BOF</v>
          </cell>
          <cell r="B2574" t="str">
            <v>wm + thọ vực , hòa xá</v>
          </cell>
          <cell r="D2574" t="str">
            <v>Thành phố Hà Nội</v>
          </cell>
          <cell r="E2574" t="str">
            <v xml:space="preserve">mỹ đức </v>
          </cell>
          <cell r="G2574" t="str">
            <v>hn008</v>
          </cell>
          <cell r="H2574" t="str">
            <v xml:space="preserve">nguyễn minh sơn </v>
          </cell>
          <cell r="K2574" t="str">
            <v xml:space="preserve">số 201 -203 thôn thọ vực , xã hòa xá tp hà nội </v>
          </cell>
          <cell r="N2574">
            <v>60</v>
          </cell>
          <cell r="O2574" t="b">
            <v>0</v>
          </cell>
          <cell r="P2574" t="str">
            <v>CÔNG TY TNHH MTV THƯƠNG MẠI VÀ DỊCH VỤ NGỌC THƠM</v>
          </cell>
          <cell r="Q2574" t="str">
            <v>Miền Bắc</v>
          </cell>
          <cell r="R2574" t="str">
            <v>WIN</v>
          </cell>
        </row>
        <row r="2575">
          <cell r="A2575" t="str">
            <v>WIN-HNI-BVI-2BPT</v>
          </cell>
          <cell r="B2575" t="str">
            <v>wm + vân sa 3 , cổ đô</v>
          </cell>
          <cell r="D2575" t="str">
            <v>Thành phố Hà Nội</v>
          </cell>
          <cell r="E2575" t="str">
            <v xml:space="preserve">ba vì </v>
          </cell>
          <cell r="G2575" t="str">
            <v>hn004</v>
          </cell>
          <cell r="H2575" t="str">
            <v xml:space="preserve">hoàng thanh huy </v>
          </cell>
          <cell r="K2575" t="str">
            <v xml:space="preserve">số 26 , thôn vân sa 3 , xã cổ đô , tp hà nội </v>
          </cell>
          <cell r="N2575">
            <v>60</v>
          </cell>
          <cell r="O2575" t="b">
            <v>0</v>
          </cell>
          <cell r="P2575" t="str">
            <v>CÔNG TY TNHH MTV THƯƠNG MẠI VÀ DỊCH VỤ NGỌC THƠM</v>
          </cell>
          <cell r="Q2575" t="str">
            <v>Miền Bắc</v>
          </cell>
          <cell r="R2575" t="str">
            <v>WIN</v>
          </cell>
        </row>
        <row r="2576">
          <cell r="A2576" t="str">
            <v>WIN-HNI-TOI-2BMG</v>
          </cell>
          <cell r="B2576" t="str">
            <v>wm+ thượng thanh , bình minh</v>
          </cell>
          <cell r="D2576" t="str">
            <v>Thành phố Hà Nội</v>
          </cell>
          <cell r="E2576" t="str">
            <v xml:space="preserve">thanh oai </v>
          </cell>
          <cell r="G2576" t="str">
            <v>hn008</v>
          </cell>
          <cell r="H2576" t="str">
            <v xml:space="preserve">nguyễn minh sơn </v>
          </cell>
          <cell r="K2576" t="str">
            <v xml:space="preserve">Xóm ái , thôn thượng thanh , xã bình minh , tp hà nội </v>
          </cell>
          <cell r="N2576">
            <v>60</v>
          </cell>
          <cell r="O2576" t="b">
            <v>0</v>
          </cell>
          <cell r="P2576" t="str">
            <v>CÔNG TY TNHH MTV THƯƠNG MẠI VÀ DỊCH VỤ NGỌC THƠM</v>
          </cell>
          <cell r="Q2576" t="str">
            <v>Miền Bắc</v>
          </cell>
          <cell r="R2576" t="str">
            <v>WIN</v>
          </cell>
        </row>
        <row r="2577">
          <cell r="A2577" t="str">
            <v>WIN-HNI-MLH-2BOE</v>
          </cell>
          <cell r="B2577" t="str">
            <v>wm + chi đồng quang minh</v>
          </cell>
          <cell r="D2577" t="str">
            <v>Thành phố Hà Nội</v>
          </cell>
          <cell r="E2577" t="str">
            <v xml:space="preserve">mê linh </v>
          </cell>
          <cell r="G2577" t="str">
            <v>hn006</v>
          </cell>
          <cell r="H2577" t="str">
            <v>phan trọng cường</v>
          </cell>
          <cell r="K2577" t="str">
            <v xml:space="preserve">thôn chi đông , xã quang minh , tp hà nội </v>
          </cell>
          <cell r="N2577">
            <v>60</v>
          </cell>
          <cell r="O2577" t="b">
            <v>0</v>
          </cell>
          <cell r="P2577" t="str">
            <v>CÔNG TY TNHH MTV THƯƠNG MẠI VÀ DỊCH VỤ NGỌC THƠM</v>
          </cell>
          <cell r="Q2577" t="str">
            <v>Miền Bắc</v>
          </cell>
          <cell r="R2577" t="str">
            <v>WIN</v>
          </cell>
        </row>
        <row r="2578">
          <cell r="A2578" t="str">
            <v>SIBA-HNI-HBT-S074</v>
          </cell>
          <cell r="B2578" t="str">
            <v>chi nhánh công ty cổ phần siba food việt nam</v>
          </cell>
          <cell r="D2578" t="str">
            <v>Thành phố Hà Nội</v>
          </cell>
          <cell r="E2578" t="str">
            <v xml:space="preserve">hai bà trưng </v>
          </cell>
          <cell r="G2578" t="str">
            <v>hn009</v>
          </cell>
          <cell r="H2578" t="str">
            <v xml:space="preserve">vũ anh tuấn </v>
          </cell>
          <cell r="K2578" t="str">
            <v xml:space="preserve">S704- tầng 1 tòa N02 New Horizon city , 87 lĩnh lam , phường vĩnh tuy , hà nội </v>
          </cell>
          <cell r="N2578">
            <v>60</v>
          </cell>
          <cell r="O2578" t="b">
            <v>0</v>
          </cell>
          <cell r="P2578" t="str">
            <v>CÔNG TY TNHH MTV THƯƠNG MẠI VÀ DỊCH VỤ NGỌC THƠM</v>
          </cell>
          <cell r="Q2578" t="str">
            <v>Miền Bắc</v>
          </cell>
          <cell r="R2578" t="str">
            <v>WIN</v>
          </cell>
        </row>
        <row r="2579">
          <cell r="A2579" t="str">
            <v>WIN-HNI-HDC-2BD2</v>
          </cell>
          <cell r="B2579" t="str">
            <v>wm + thôn dền , hoài đức</v>
          </cell>
          <cell r="D2579" t="str">
            <v>Thành phố Hà Nội</v>
          </cell>
          <cell r="E2579" t="str">
            <v xml:space="preserve">hoài đức </v>
          </cell>
          <cell r="G2579" t="str">
            <v>hn004</v>
          </cell>
          <cell r="H2579" t="str">
            <v xml:space="preserve">hoàng thanh huy </v>
          </cell>
          <cell r="K2579" t="str">
            <v>thôn dền , xã hoài đức , thành phố hà nội việt nam</v>
          </cell>
          <cell r="N2579">
            <v>60</v>
          </cell>
          <cell r="O2579" t="b">
            <v>0</v>
          </cell>
          <cell r="P2579" t="str">
            <v>CÔNG TY TNHH MTV THƯƠNG MẠI VÀ DỊCH VỤ NGỌC THƠM</v>
          </cell>
          <cell r="Q2579" t="str">
            <v>Miền Bắc</v>
          </cell>
          <cell r="R2579" t="str">
            <v>WIN</v>
          </cell>
        </row>
        <row r="2580">
          <cell r="A2580" t="str">
            <v>WIN-HNI-NTL-2BNH</v>
          </cell>
          <cell r="B2580" t="str">
            <v>wm+ ct2&amp;3 dream town</v>
          </cell>
          <cell r="D2580" t="str">
            <v>Thành phố Hà Nội</v>
          </cell>
          <cell r="E2580" t="str">
            <v xml:space="preserve">nam từ liêm </v>
          </cell>
          <cell r="G2580" t="str">
            <v>hn004</v>
          </cell>
          <cell r="H2580" t="str">
            <v xml:space="preserve">hoàng thanh huy </v>
          </cell>
          <cell r="K2580" t="str">
            <v xml:space="preserve">Lô DV3-1.6 , tầng 1 tòa Ct2&amp;3 , dự án DVCC , văn tp hà nội </v>
          </cell>
          <cell r="N2580">
            <v>60</v>
          </cell>
          <cell r="O2580" t="b">
            <v>0</v>
          </cell>
          <cell r="P2580" t="str">
            <v>CÔNG TY TNHH MTV THƯƠNG MẠI VÀ DỊCH VỤ NGỌC THƠM</v>
          </cell>
          <cell r="Q2580" t="str">
            <v>Miền Bắc</v>
          </cell>
          <cell r="R2580" t="str">
            <v>WIN</v>
          </cell>
        </row>
        <row r="2581">
          <cell r="A2581" t="str">
            <v>WIN-HNI-TTI-2BOH</v>
          </cell>
          <cell r="B2581" t="str">
            <v>WM+ HNI Đội 6 Vĩnh Trung, Ngọc Hồi</v>
          </cell>
          <cell r="D2581" t="str">
            <v>Thành phố Hà Nội</v>
          </cell>
          <cell r="E2581" t="str">
            <v xml:space="preserve">thanh trì </v>
          </cell>
          <cell r="G2581" t="str">
            <v>hn008</v>
          </cell>
          <cell r="H2581" t="str">
            <v xml:space="preserve">nguyễn minh sơn </v>
          </cell>
          <cell r="K2581" t="str">
            <v>Đội 6 Vĩnh Trung, Xã Ngọc Hồi, Thành phố Hà Nội TP. Hà Nội Việt Nam</v>
          </cell>
          <cell r="N2581">
            <v>60</v>
          </cell>
          <cell r="O2581" t="b">
            <v>0</v>
          </cell>
          <cell r="P2581" t="str">
            <v>CÔNG TY TNHH MTV THƯƠNG MẠI VÀ DỊCH VỤ NGỌC THƠM</v>
          </cell>
          <cell r="Q2581" t="str">
            <v>Miền Bắc</v>
          </cell>
          <cell r="R2581" t="str">
            <v>WIN</v>
          </cell>
        </row>
        <row r="2582">
          <cell r="A2582" t="str">
            <v>WIN-HNI-TTI-2BPB</v>
          </cell>
          <cell r="B2582" t="str">
            <v>wm + 48 đài liệu</v>
          </cell>
          <cell r="D2582" t="str">
            <v>Thành phố Hà Nội</v>
          </cell>
          <cell r="E2582" t="str">
            <v xml:space="preserve">thanh trì </v>
          </cell>
          <cell r="G2582" t="str">
            <v>hn008</v>
          </cell>
          <cell r="H2582" t="str">
            <v xml:space="preserve">nguyễn minh sơn </v>
          </cell>
          <cell r="K2582" t="str">
            <v xml:space="preserve">số 48 đài liệu , thôn yên phú , xã ngọc hồi , tp hà nội </v>
          </cell>
          <cell r="N2582">
            <v>60</v>
          </cell>
          <cell r="O2582" t="b">
            <v>0</v>
          </cell>
          <cell r="P2582" t="str">
            <v>CÔNG TY TNHH MTV THƯƠNG MẠI VÀ DỊCH VỤ NGỌC THƠM</v>
          </cell>
          <cell r="Q2582" t="str">
            <v>Miền Bắc</v>
          </cell>
          <cell r="R2582" t="str">
            <v>WIN</v>
          </cell>
        </row>
        <row r="2583">
          <cell r="A2583" t="str">
            <v>KL-HNI-CGY- 001</v>
          </cell>
          <cell r="B2583" t="str">
            <v>NNGUYỄN QUỐC HUY</v>
          </cell>
          <cell r="D2583" t="str">
            <v>Thành phố Hà Nội</v>
          </cell>
          <cell r="E2583" t="str">
            <v xml:space="preserve">cầu giấy </v>
          </cell>
          <cell r="G2583" t="str">
            <v>hn007</v>
          </cell>
          <cell r="H2583" t="str">
            <v xml:space="preserve">đỗ minh qang </v>
          </cell>
          <cell r="K2583" t="str">
            <v xml:space="preserve">114 trung kính , hà nội </v>
          </cell>
          <cell r="N2583">
            <v>1</v>
          </cell>
          <cell r="O2583" t="b">
            <v>0</v>
          </cell>
          <cell r="P2583" t="str">
            <v>CÔNG TY TNHH MTV THƯƠNG MẠI VÀ DỊCH VỤ NGỌC THƠM</v>
          </cell>
          <cell r="Q2583" t="str">
            <v>Miền Bắc</v>
          </cell>
          <cell r="R2583" t="str">
            <v>kl</v>
          </cell>
        </row>
        <row r="2584">
          <cell r="A2584" t="str">
            <v>KL-HNI-TTX-C MART</v>
          </cell>
          <cell r="B2584" t="str">
            <v>công ty TNHH C MART việt nam</v>
          </cell>
          <cell r="D2584" t="str">
            <v>Thành phố Hà Nội</v>
          </cell>
          <cell r="E2584" t="str">
            <v xml:space="preserve">thanh xuân </v>
          </cell>
          <cell r="G2584" t="str">
            <v>hn007</v>
          </cell>
          <cell r="H2584" t="str">
            <v xml:space="preserve">đỗ minh qang </v>
          </cell>
          <cell r="K2584" t="str">
            <v xml:space="preserve">số nhà 11 ngách 1 ngõ 68 phố ngụy như kon tum phường thanh xuân , tp hà nội </v>
          </cell>
          <cell r="N2584">
            <v>1</v>
          </cell>
          <cell r="O2584" t="b">
            <v>0</v>
          </cell>
          <cell r="P2584" t="str">
            <v>CÔNG TY TNHH MTV THƯƠNG MẠI VÀ DỊCH VỤ NGỌC THƠM</v>
          </cell>
          <cell r="Q2584" t="str">
            <v>Miền Bắc</v>
          </cell>
          <cell r="R2584" t="str">
            <v>kl</v>
          </cell>
        </row>
        <row r="2585">
          <cell r="A2585" t="str">
            <v>SANHDIEU-HNI-BDH-001</v>
          </cell>
          <cell r="B2585" t="str">
            <v>Gourmet Shop Tien Bo Plaza</v>
          </cell>
          <cell r="D2585" t="str">
            <v>Thành phố Hà Nội</v>
          </cell>
          <cell r="E2585" t="str">
            <v xml:space="preserve">BA đình </v>
          </cell>
          <cell r="G2585" t="str">
            <v>hn009</v>
          </cell>
          <cell r="H2585" t="str">
            <v xml:space="preserve">vũ anh tuấn </v>
          </cell>
          <cell r="K2585" t="str">
            <v xml:space="preserve">175 đường nguyễn thái học , gian hàng B1-08,10 tầng hầm B1 Ba đình , tp hà nội </v>
          </cell>
          <cell r="N2585">
            <v>1</v>
          </cell>
          <cell r="O2585" t="b">
            <v>0</v>
          </cell>
          <cell r="P2585" t="str">
            <v>CÔNG TY TNHH MTV THƯƠNG MẠI VÀ DỊCH VỤ NGỌC THƠM</v>
          </cell>
          <cell r="Q2585" t="str">
            <v>Miền Bắc</v>
          </cell>
          <cell r="R2585" t="str">
            <v>kl</v>
          </cell>
        </row>
        <row r="2586">
          <cell r="A2586" t="str">
            <v>EASYMART-HNI-NTL-S302</v>
          </cell>
          <cell r="B2586" t="str">
            <v>E11.S3.02 Vinhomes SmartCity</v>
          </cell>
          <cell r="D2586" t="str">
            <v>Thành phố Hà Nội</v>
          </cell>
          <cell r="E2586" t="str">
            <v xml:space="preserve">nam từ liêm </v>
          </cell>
          <cell r="G2586" t="str">
            <v>hn004</v>
          </cell>
          <cell r="H2586" t="str">
            <v xml:space="preserve">hoàng thanh huy </v>
          </cell>
          <cell r="K2586" t="str">
            <v xml:space="preserve">Tòa S3.02.01SH05, Tòa S3.02 khu đô thị mới vinhomes smartcity , p.tây mỗ , q.nam từ liêm , tp hà nội </v>
          </cell>
          <cell r="N2586">
            <v>1</v>
          </cell>
          <cell r="O2586" t="b">
            <v>0</v>
          </cell>
          <cell r="P2586" t="str">
            <v>CÔNG TY TNHH MTV THƯƠNG MẠI VÀ DỊCH VỤ NGỌC THƠM</v>
          </cell>
          <cell r="Q2586" t="str">
            <v>Miền Bắc</v>
          </cell>
          <cell r="R2586" t="str">
            <v>kl</v>
          </cell>
        </row>
        <row r="2587">
          <cell r="A2587" t="str">
            <v>WIN-HNI-CMY-2BDZ</v>
          </cell>
          <cell r="B2587" t="str">
            <v>wm + cấp tiến , hòa phú</v>
          </cell>
          <cell r="D2587" t="str">
            <v>Thành phố Hà Nội</v>
          </cell>
          <cell r="E2587" t="str">
            <v xml:space="preserve">chương mỹ </v>
          </cell>
          <cell r="G2587" t="str">
            <v>hn008</v>
          </cell>
          <cell r="H2587" t="str">
            <v xml:space="preserve">nguyễn minh sơn </v>
          </cell>
          <cell r="K2587" t="str">
            <v xml:space="preserve">thôn cấp tiến , xã hòa phú , thành phố hà nội </v>
          </cell>
          <cell r="N2587">
            <v>60</v>
          </cell>
          <cell r="O2587" t="b">
            <v>0</v>
          </cell>
          <cell r="P2587" t="str">
            <v>CÔNG TY TNHH MTV THƯƠNG MẠI VÀ DỊCH VỤ NGỌC THƠM</v>
          </cell>
          <cell r="Q2587" t="str">
            <v>Miền Bắc</v>
          </cell>
          <cell r="R2587" t="str">
            <v>WIN</v>
          </cell>
        </row>
        <row r="2588">
          <cell r="A2588" t="str">
            <v>WIN-HNI-HDC-2BMY</v>
          </cell>
          <cell r="B2588" t="str">
            <v>wm + diềm xá , dương hòa</v>
          </cell>
          <cell r="D2588" t="str">
            <v>Thành phố Hà Nội</v>
          </cell>
          <cell r="E2588" t="str">
            <v xml:space="preserve">hoài đức </v>
          </cell>
          <cell r="G2588" t="str">
            <v>hn004</v>
          </cell>
          <cell r="H2588" t="str">
            <v xml:space="preserve">hoàng thanh huy </v>
          </cell>
          <cell r="K2588" t="str">
            <v xml:space="preserve">thôn diềm xá , xã dương hòa , thành phố hà nội </v>
          </cell>
          <cell r="N2588">
            <v>60</v>
          </cell>
          <cell r="O2588" t="b">
            <v>0</v>
          </cell>
          <cell r="P2588" t="str">
            <v>CÔNG TY TNHH MTV THƯƠNG MẠI VÀ DỊCH VỤ NGỌC THƠM</v>
          </cell>
          <cell r="Q2588" t="str">
            <v>Miền Bắc</v>
          </cell>
          <cell r="R2588" t="str">
            <v>WIN</v>
          </cell>
        </row>
        <row r="2589">
          <cell r="A2589" t="str">
            <v>WIN-HNI-HDC-2BO3</v>
          </cell>
          <cell r="B2589" t="str">
            <v>wm+ tân tây đô</v>
          </cell>
          <cell r="D2589" t="str">
            <v>Thành phố Hà Nội</v>
          </cell>
          <cell r="E2589" t="str">
            <v xml:space="preserve">hoài đức </v>
          </cell>
          <cell r="G2589" t="str">
            <v>hn004</v>
          </cell>
          <cell r="H2589" t="str">
            <v xml:space="preserve">hoàng thanh huy </v>
          </cell>
          <cell r="K2589" t="str">
            <v>Ô 62, LK6, Khu đô thị mới Tân Tây Đô, Tổ dân phố 1, Xã Ô Diên, TP. Hà Nội Việt Nam</v>
          </cell>
          <cell r="N2589">
            <v>60</v>
          </cell>
          <cell r="O2589" t="b">
            <v>0</v>
          </cell>
          <cell r="P2589" t="str">
            <v>CÔNG TY TNHH MTV THƯƠNG MẠI VÀ DỊCH VỤ NGỌC THƠM</v>
          </cell>
          <cell r="Q2589" t="str">
            <v>Miền Bắc</v>
          </cell>
          <cell r="R2589" t="str">
            <v>WIN</v>
          </cell>
        </row>
        <row r="2590">
          <cell r="A2590" t="str">
            <v>WIN-HNI-UHA-2BTA</v>
          </cell>
          <cell r="B2590" t="str">
            <v>wm + xóm 11 , vân đình</v>
          </cell>
          <cell r="D2590" t="str">
            <v>Thành phố Hà Nội</v>
          </cell>
          <cell r="E2590" t="str">
            <v xml:space="preserve">ứng hòa </v>
          </cell>
          <cell r="G2590" t="str">
            <v>hn008</v>
          </cell>
          <cell r="H2590" t="str">
            <v xml:space="preserve">nguyễn minh sơn </v>
          </cell>
          <cell r="K2590" t="str">
            <v xml:space="preserve">xóm 11 , thôn vân đình , xã vân đình , thành phố hà nội </v>
          </cell>
          <cell r="N2590">
            <v>60</v>
          </cell>
          <cell r="O2590" t="b">
            <v>0</v>
          </cell>
          <cell r="P2590" t="str">
            <v>CÔNG TY TNHH MTV THƯƠNG MẠI VÀ DỊCH VỤ NGỌC THƠM</v>
          </cell>
          <cell r="Q2590" t="str">
            <v>Miền Bắc</v>
          </cell>
          <cell r="R2590" t="str">
            <v>WIN</v>
          </cell>
        </row>
        <row r="2591">
          <cell r="A2591" t="str">
            <v>WIN-HNI-UHA-2BSQ</v>
          </cell>
          <cell r="B2591" t="str">
            <v>wm + trần đăng , ứng thiên</v>
          </cell>
          <cell r="D2591" t="str">
            <v>Thành phố Hà Nội</v>
          </cell>
          <cell r="E2591" t="str">
            <v xml:space="preserve">ứng hòa </v>
          </cell>
          <cell r="G2591" t="str">
            <v>hn008</v>
          </cell>
          <cell r="H2591" t="str">
            <v xml:space="preserve">nguyễn minh sơn </v>
          </cell>
          <cell r="K2591" t="str">
            <v xml:space="preserve">thôn trần đăng , xã ứng thiên , tp hà nội </v>
          </cell>
          <cell r="N2591">
            <v>60</v>
          </cell>
          <cell r="O2591" t="b">
            <v>0</v>
          </cell>
          <cell r="P2591" t="str">
            <v>CÔNG TY TNHH MTV THƯƠNG MẠI VÀ DỊCH VỤ NGỌC THƠM</v>
          </cell>
          <cell r="Q2591" t="str">
            <v>Miền Bắc</v>
          </cell>
          <cell r="R2591" t="str">
            <v>WIN</v>
          </cell>
        </row>
        <row r="2592">
          <cell r="A2592" t="str">
            <v>WIN-HNI-TTN-2BOI</v>
          </cell>
          <cell r="B2592" t="str">
            <v>wm+ 85 phố tía</v>
          </cell>
          <cell r="D2592" t="str">
            <v>Thành phố Hà Nội</v>
          </cell>
          <cell r="E2592" t="str">
            <v xml:space="preserve">thường tín </v>
          </cell>
          <cell r="G2592" t="str">
            <v>hn008</v>
          </cell>
          <cell r="H2592" t="str">
            <v xml:space="preserve">nguyễn minh sơn </v>
          </cell>
          <cell r="K2592" t="str">
            <v xml:space="preserve">số 85 phố tía , xã chương dương , thành phố hà nội </v>
          </cell>
          <cell r="N2592">
            <v>60</v>
          </cell>
          <cell r="O2592" t="b">
            <v>0</v>
          </cell>
          <cell r="P2592" t="str">
            <v>CÔNG TY TNHH MTV THƯƠNG MẠI VÀ DỊCH VỤ NGỌC THƠM</v>
          </cell>
          <cell r="Q2592" t="str">
            <v>Miền Bắc</v>
          </cell>
          <cell r="R2592" t="str">
            <v>WIN</v>
          </cell>
        </row>
        <row r="2593">
          <cell r="A2593" t="str">
            <v>WIN-HNI-TTI-2BTH</v>
          </cell>
          <cell r="B2593" t="str">
            <v>wm+ thôn 1 nam phù</v>
          </cell>
          <cell r="D2593" t="str">
            <v>Thành phố Hà Nội</v>
          </cell>
          <cell r="E2593" t="str">
            <v xml:space="preserve">thanh trì </v>
          </cell>
          <cell r="G2593" t="str">
            <v>hn008</v>
          </cell>
          <cell r="H2593" t="str">
            <v xml:space="preserve">nguyễn minh sơn </v>
          </cell>
          <cell r="K2593" t="str">
            <v xml:space="preserve">thôn 1 , xã nam phù , thành phố hà nội </v>
          </cell>
          <cell r="N2593">
            <v>60</v>
          </cell>
          <cell r="O2593" t="b">
            <v>0</v>
          </cell>
          <cell r="P2593" t="str">
            <v>CÔNG TY TNHH MTV THƯƠNG MẠI VÀ DỊCH VỤ NGỌC THƠM</v>
          </cell>
          <cell r="Q2593" t="str">
            <v>Miền Bắc</v>
          </cell>
          <cell r="R2593" t="str">
            <v>WIN</v>
          </cell>
        </row>
        <row r="2594">
          <cell r="A2594" t="str">
            <v>WIN-HNI-DAH-2BSA</v>
          </cell>
          <cell r="B2594" t="str">
            <v>wm+ bắc thượng , nội bài</v>
          </cell>
          <cell r="D2594" t="str">
            <v>Thành phố Hà Nội</v>
          </cell>
          <cell r="E2594" t="str">
            <v xml:space="preserve">đông anh </v>
          </cell>
          <cell r="G2594" t="str">
            <v>hn006</v>
          </cell>
          <cell r="H2594" t="str">
            <v>phan trọng cường</v>
          </cell>
          <cell r="K2594" t="str">
            <v xml:space="preserve">Thôn Bắc Thượng , xã nội bài , thành phố hà nội </v>
          </cell>
          <cell r="N2594">
            <v>60</v>
          </cell>
          <cell r="O2594" t="b">
            <v>0</v>
          </cell>
          <cell r="P2594" t="str">
            <v>CÔNG TY TNHH MTV THƯƠNG MẠI VÀ DỊCH VỤ NGỌC THƠM</v>
          </cell>
          <cell r="Q2594" t="str">
            <v>Miền Bắc</v>
          </cell>
          <cell r="R2594" t="str">
            <v>WIN</v>
          </cell>
        </row>
        <row r="2595">
          <cell r="A2595" t="str">
            <v>WIN-HNI-DAH-2BLS</v>
          </cell>
          <cell r="B2595" t="str">
            <v>wm+ 209 phương trạch , vĩnh thanh</v>
          </cell>
          <cell r="D2595" t="str">
            <v>Thành phố Hà Nội</v>
          </cell>
          <cell r="E2595" t="str">
            <v xml:space="preserve">đông anh </v>
          </cell>
          <cell r="G2595" t="str">
            <v>hn006</v>
          </cell>
          <cell r="H2595" t="str">
            <v>phan trọng cường</v>
          </cell>
          <cell r="K2595" t="str">
            <v xml:space="preserve">Số 209 , thôn phương trạch , xã vĩnh thanh , thành phố hà nội </v>
          </cell>
          <cell r="N2595">
            <v>60</v>
          </cell>
          <cell r="O2595" t="b">
            <v>0</v>
          </cell>
          <cell r="P2595" t="str">
            <v>CÔNG TY TNHH MTV THƯƠNG MẠI VÀ DỊCH VỤ NGỌC THƠM</v>
          </cell>
          <cell r="Q2595" t="str">
            <v>Miền Bắc</v>
          </cell>
          <cell r="R2595" t="str">
            <v>WIN</v>
          </cell>
        </row>
        <row r="2596">
          <cell r="A2596" t="str">
            <v>WIN-HNI-PTO-2BDH</v>
          </cell>
          <cell r="B2596" t="str">
            <v>wm+ phù long 1 , phúc thọ</v>
          </cell>
          <cell r="D2596" t="str">
            <v>Thành phố Hà Nội</v>
          </cell>
          <cell r="E2596" t="str">
            <v xml:space="preserve">phúc thọ </v>
          </cell>
          <cell r="G2596" t="str">
            <v>hn008</v>
          </cell>
          <cell r="H2596" t="str">
            <v xml:space="preserve">nguyễn minh sơn </v>
          </cell>
          <cell r="K2596" t="str">
            <v xml:space="preserve">thôn phù long , xã phúc thọ , thành phố hà nội </v>
          </cell>
          <cell r="N2596">
            <v>60</v>
          </cell>
          <cell r="O2596" t="b">
            <v>0</v>
          </cell>
          <cell r="P2596" t="str">
            <v>CÔNG TY TNHH MTV THƯƠNG MẠI VÀ DỊCH VỤ NGỌC THƠM</v>
          </cell>
          <cell r="Q2596" t="str">
            <v>Miền Bắc</v>
          </cell>
          <cell r="R2596" t="str">
            <v>WIN</v>
          </cell>
        </row>
        <row r="2597">
          <cell r="A2597" t="str">
            <v>WIN-HNI-QOI-2BQS</v>
          </cell>
          <cell r="B2597" t="str">
            <v>wm+ thôn 2 , phú cát</v>
          </cell>
          <cell r="D2597" t="str">
            <v>Thành phố Hà Nội</v>
          </cell>
          <cell r="E2597" t="str">
            <v xml:space="preserve">quốc oai </v>
          </cell>
          <cell r="G2597" t="str">
            <v>hn004</v>
          </cell>
          <cell r="H2597" t="str">
            <v xml:space="preserve">hoàng thanh huy </v>
          </cell>
          <cell r="K2597" t="str">
            <v xml:space="preserve">thôn 2 , xã phú cát , thành phố hà nội </v>
          </cell>
          <cell r="N2597">
            <v>60</v>
          </cell>
          <cell r="O2597" t="b">
            <v>0</v>
          </cell>
          <cell r="P2597" t="str">
            <v>CÔNG TY TNHH MTV THƯƠNG MẠI VÀ DỊCH VỤ NGỌC THƠM</v>
          </cell>
          <cell r="Q2597" t="str">
            <v>Miền Bắc</v>
          </cell>
          <cell r="R2597" t="str">
            <v>WIN</v>
          </cell>
        </row>
        <row r="2598">
          <cell r="A2598" t="str">
            <v>DAILY-HNI-GLM-01S17</v>
          </cell>
          <cell r="B2598" t="str">
            <v>DAILYMART</v>
          </cell>
          <cell r="D2598" t="str">
            <v>Thành phố Hà Nội</v>
          </cell>
          <cell r="E2598" t="str">
            <v xml:space="preserve">gia lâm </v>
          </cell>
          <cell r="G2598" t="str">
            <v>hn009</v>
          </cell>
          <cell r="H2598" t="str">
            <v xml:space="preserve">vũ anh tuấn </v>
          </cell>
          <cell r="K2598" t="str">
            <v>Zr3 01S17 tòa zuzich ocenpark. Trâu Quỳ , Gia Lâm</v>
          </cell>
          <cell r="N2598">
            <v>1</v>
          </cell>
          <cell r="O2598" t="b">
            <v>0</v>
          </cell>
          <cell r="P2598" t="str">
            <v>CÔNG TY TNHH MTV THƯƠNG MẠI VÀ DỊCH VỤ NGỌC THƠM</v>
          </cell>
          <cell r="Q2598" t="str">
            <v>Miền Bắc</v>
          </cell>
          <cell r="R2598" t="str">
            <v>kl</v>
          </cell>
        </row>
        <row r="2599">
          <cell r="A2599" t="str">
            <v>EASYMART-HNI-HDG-CT4</v>
          </cell>
          <cell r="B2599" t="str">
            <v>E16. CT4 YÊN NGHĨA</v>
          </cell>
          <cell r="D2599" t="str">
            <v>Thành phố Hà Nội</v>
          </cell>
          <cell r="E2599" t="str">
            <v xml:space="preserve">hà đông </v>
          </cell>
          <cell r="G2599" t="str">
            <v>hn007</v>
          </cell>
          <cell r="H2599" t="str">
            <v xml:space="preserve">đỗ minh qang </v>
          </cell>
          <cell r="K2599" t="str">
            <v xml:space="preserve">Tầng 1 tòa nhà chung cư CT4 khu nhà ở bộ tư lệnh thủ đô hà nội , yên nghĩa , tp hà nội </v>
          </cell>
          <cell r="N2599">
            <v>60</v>
          </cell>
          <cell r="O2599" t="b">
            <v>0</v>
          </cell>
          <cell r="P2599" t="str">
            <v>C6 HÀ NỘI</v>
          </cell>
          <cell r="Q2599" t="str">
            <v>Miền Bắc</v>
          </cell>
          <cell r="R2599" t="str">
            <v>EASYMART</v>
          </cell>
        </row>
        <row r="2600">
          <cell r="A2600" t="str">
            <v>WIN-QTI-00-2BVV</v>
          </cell>
          <cell r="B2600" t="str">
            <v>wm + 561, hoàn lão</v>
          </cell>
          <cell r="D2600" t="str">
            <v xml:space="preserve">miền bắc </v>
          </cell>
          <cell r="E2600" t="str">
            <v xml:space="preserve">quảng trị </v>
          </cell>
          <cell r="G2600" t="str">
            <v>hn001</v>
          </cell>
          <cell r="H2600" t="str">
            <v xml:space="preserve">trần thị huệ </v>
          </cell>
          <cell r="K2600" t="str">
            <v xml:space="preserve">thửa đất số 253-1 , tòa bản đồ số 13 , dt 561 , xã hoàn lão , T ,Quảng trị </v>
          </cell>
          <cell r="N2600">
            <v>60</v>
          </cell>
          <cell r="O2600" t="b">
            <v>0</v>
          </cell>
          <cell r="P2600" t="str">
            <v>CÔNG TY TNHH MTV THƯƠNG MẠI VÀ DỊCH VỤ NGỌC THƠM</v>
          </cell>
          <cell r="Q2600" t="str">
            <v>Miền Bắc</v>
          </cell>
          <cell r="R2600" t="str">
            <v>WIN</v>
          </cell>
        </row>
      </sheetData>
      <sheetData sheetId="10" refreshError="1"/>
      <sheetData sheetId="11"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 refreshedDate="46115.452075000001" backgroundQuery="1" missingItemsLimit="0" createdVersion="1" refreshedVersion="4" recordCount="922" upgradeOnRefresh="1" xr:uid="{2C1ACBEA-5C10-41B7-82AF-167C39F3787B}">
  <cacheSource type="external" connectionId="2"/>
  <cacheFields count="27">
    <cacheField name="Ngày đơn hàng (*)" numFmtId="0">
      <sharedItems containsSemiMixedTypes="0" containsNonDate="0" containsDate="1" containsString="0" minDate="2026-03-18T00:00:00" maxDate="2026-04-04T00:00:00" count="11">
        <d v="2026-04-01T00:00:00"/>
        <d v="2026-03-26T00:00:00"/>
        <d v="2026-04-02T00:00:00"/>
        <d v="2026-04-03T00:00:00"/>
        <d v="2026-03-30T00:00:00"/>
        <d v="2026-03-31T00:00:00"/>
        <d v="2026-03-24T00:00:00"/>
        <d v="2026-03-25T00:00:00"/>
        <d v="2026-03-29T00:00:00"/>
        <d v="2026-03-27T00:00:00"/>
        <d v="2026-03-18T00:00:00"/>
      </sharedItems>
    </cacheField>
    <cacheField name="Số đơn hàng (*)" numFmtId="0">
      <sharedItems containsMixedTypes="1" containsNumber="1" containsInteger="1" minValue="23052" maxValue="4187042958"/>
    </cacheField>
    <cacheField name="Tình trạng" numFmtId="0">
      <sharedItems count="1">
        <s v="1"/>
      </sharedItems>
    </cacheField>
    <cacheField name="Ngày giao hàng" numFmtId="0">
      <sharedItems containsSemiMixedTypes="0" containsNonDate="0" containsDate="1" containsString="0" minDate="2026-04-01T00:00:00" maxDate="2026-04-04T00:00:00" count="3">
        <d v="2026-04-01T00:00:00"/>
        <d v="2026-04-02T00:00:00"/>
        <d v="2026-04-03T00:00:00"/>
      </sharedItems>
    </cacheField>
    <cacheField name="Địa điểm giao hàng" numFmtId="0">
      <sharedItems containsString="0" containsBlank="1" count="1">
        <m/>
      </sharedItems>
    </cacheField>
    <cacheField name="Tính giá thành" numFmtId="0">
      <sharedItems containsString="0" containsBlank="1" count="1">
        <m/>
      </sharedItems>
    </cacheField>
    <cacheField name="Mã khách hàng (*)" numFmtId="0">
      <sharedItems/>
    </cacheField>
    <cacheField name="Tên khách hàng" numFmtId="0">
      <sharedItems containsString="0" containsBlank="1" count="1">
        <m/>
      </sharedItems>
    </cacheField>
    <cacheField name="Diễn giải" numFmtId="0">
      <sharedItems containsMixedTypes="1" containsNumber="1" containsInteger="1" minValue="4186679619" maxValue="4186862473"/>
    </cacheField>
    <cacheField name="NV bán hàng" numFmtId="0">
      <sharedItems count="6">
        <s v="HN001"/>
        <s v="HN007"/>
        <s v="HN009"/>
        <s v="HN004"/>
        <s v="HN006"/>
        <s v="HN008"/>
      </sharedItems>
    </cacheField>
    <cacheField name="Mã hàng (*)" numFmtId="0">
      <sharedItems count="20">
        <s v="CGM500"/>
        <s v="GM500"/>
        <s v="cghm450"/>
        <s v="CGM300"/>
        <s v="CGM100"/>
        <s v="CN300"/>
        <s v="CC300"/>
        <s v="GTLX250G"/>
        <s v="MNH250"/>
        <s v="TH200"/>
        <s v="bghm450"/>
        <s v="ghc500"/>
        <s v="GHK300"/>
        <s v="LXTB500"/>
        <s v="GXD500"/>
        <s v="THST250"/>
        <s v="CGST250"/>
        <s v="lxtbcoop500"/>
        <s v="lxtbcoop250"/>
        <s v="GL250"/>
      </sharedItems>
    </cacheField>
    <cacheField name="Tên hàng" numFmtId="0">
      <sharedItems containsBlank="1" count="19">
        <s v="Chân giò heo muối 500g"/>
        <s v="Gà muối 500g"/>
        <s v="Chân giò heo muối vị Tayaki 450g"/>
        <s v="Chân giò heo muối 300g"/>
        <s v="Chân giò heo muối 100g"/>
        <s v="Chả nướng 300g"/>
        <s v="Chả cốm 300g"/>
        <s v="Giò Tai Lưỡi Xào 250g"/>
        <s v="Mọc Nấm Hương 250g"/>
        <s v="Tai heo muối 200g"/>
        <s v="Bắp giò heo muối vị Tayaki Coop Select 450g"/>
        <s v="Gà hun cỏ xạ hương Coop Select 500g"/>
        <s v="Gà muối hun khói 300g"/>
        <s v="Lạp xưởng Tây Bắc 500g"/>
        <s v="Gà xì dầu 500g"/>
        <s v="Tai heo sốt thái 250g"/>
        <s v="Chân gà sả tắc 250g"/>
        <m/>
        <s v="Giò lụa cây 250g"/>
      </sharedItems>
    </cacheField>
    <cacheField name="Hàng khuyến mại" numFmtId="0">
      <sharedItems containsString="0" containsBlank="1" count="1">
        <m/>
      </sharedItems>
    </cacheField>
    <cacheField name="Mã kho" numFmtId="0">
      <sharedItems count="1">
        <s v="K-C6"/>
      </sharedItems>
    </cacheField>
    <cacheField name="Số lô" numFmtId="0">
      <sharedItems containsString="0" containsBlank="1" count="1">
        <m/>
      </sharedItems>
    </cacheField>
    <cacheField name="Hạn sử dụng" numFmtId="0">
      <sharedItems containsString="0" containsBlank="1" count="1">
        <m/>
      </sharedItems>
    </cacheField>
    <cacheField name="ĐVT" numFmtId="0">
      <sharedItems count="3">
        <s v="Túi"/>
        <s v="Gói"/>
        <s v="Hộp"/>
      </sharedItems>
    </cacheField>
    <cacheField name="Số lượng" numFmtId="0">
      <sharedItems containsSemiMixedTypes="0" containsString="0" containsNumber="1" containsInteger="1" minValue="1" maxValue="80"/>
    </cacheField>
    <cacheField name="Đơn giá sau thuế" numFmtId="0">
      <sharedItems containsString="0" containsBlank="1" count="1">
        <m/>
      </sharedItems>
    </cacheField>
    <cacheField name="Đơn giá" numFmtId="0">
      <sharedItems containsString="0" containsBlank="1" containsNumber="1" containsInteger="1" minValue="22830" maxValue="119066" count="30">
        <n v="113113"/>
        <n v="105505"/>
        <m/>
        <n v="73431"/>
        <n v="119066"/>
        <n v="66088"/>
        <n v="107159"/>
        <n v="99952"/>
        <n v="110732"/>
        <n v="22830"/>
        <n v="70950"/>
        <n v="74250"/>
        <n v="111058"/>
        <n v="50182"/>
        <n v="86961"/>
        <n v="110250"/>
        <n v="69759"/>
        <n v="55595"/>
        <n v="46000"/>
        <n v="24549"/>
        <n v="70000"/>
        <n v="111606"/>
        <n v="48175"/>
        <n v="44160"/>
        <n v="71280"/>
        <n v="70494"/>
        <n v="106616"/>
        <n v="53372"/>
        <n v="116611"/>
        <n v="49500"/>
      </sharedItems>
    </cacheField>
    <cacheField name="Thành tiền" numFmtId="0">
      <sharedItems containsString="0" containsBlank="1" containsNumber="1" containsInteger="1" minValue="46000" maxValue="3671550"/>
    </cacheField>
    <cacheField name="Tỷ lệ CK" numFmtId="0">
      <sharedItems containsString="0" containsBlank="1" count="1">
        <m/>
      </sharedItems>
    </cacheField>
    <cacheField name="Tiền chiết khấu" numFmtId="0">
      <sharedItems containsString="0" containsBlank="1" containsNumber="1" containsInteger="1" minValue="0" maxValue="0" count="2">
        <n v="0"/>
        <m/>
      </sharedItems>
    </cacheField>
    <cacheField name="% thuế GTGT" numFmtId="0">
      <sharedItems count="1">
        <s v="8"/>
      </sharedItems>
    </cacheField>
    <cacheField name="Tỷ lệ tính thuế (Thuế suất KHAC)" numFmtId="0">
      <sharedItems containsString="0" containsBlank="1" count="1">
        <m/>
      </sharedItems>
    </cacheField>
    <cacheField name="Tiền thuế GTGT" numFmtId="0">
      <sharedItems containsString="0" containsBlank="1" containsNumber="1" containsInteger="1" minValue="3680" maxValue="293724"/>
    </cacheField>
    <cacheField name="Số ngày được nợ" numFmtId="0">
      <sharedItems containsString="0" containsBlank="1" containsNumber="1" containsInteger="1" minValue="0" maxValue="60" count="9">
        <n v="60"/>
        <n v="57"/>
        <n v="31"/>
        <n v="46"/>
        <n v="0"/>
        <m/>
        <n v="50"/>
        <n v="51"/>
        <n v="49"/>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2">
  <r>
    <x v="0"/>
    <n v="24185"/>
    <x v="0"/>
    <x v="0"/>
    <x v="0"/>
    <x v="0"/>
    <s v="FUJIBRG-HYN-00-10061"/>
    <x v="0"/>
    <s v="FUJIBRG-HYN-00-10061"/>
    <x v="0"/>
    <x v="0"/>
    <x v="0"/>
    <x v="0"/>
    <x v="0"/>
    <x v="0"/>
    <x v="0"/>
    <x v="0"/>
    <n v="10"/>
    <x v="0"/>
    <x v="0"/>
    <n v="1131130"/>
    <x v="0"/>
    <x v="0"/>
    <x v="0"/>
    <x v="0"/>
    <n v="90490"/>
    <x v="0"/>
  </r>
  <r>
    <x v="0"/>
    <n v="24185"/>
    <x v="0"/>
    <x v="0"/>
    <x v="0"/>
    <x v="0"/>
    <s v="FUJIBRG-HYN-00-10061"/>
    <x v="0"/>
    <s v="FUJIBRG-HYN-00-10061"/>
    <x v="0"/>
    <x v="1"/>
    <x v="1"/>
    <x v="0"/>
    <x v="0"/>
    <x v="0"/>
    <x v="0"/>
    <x v="0"/>
    <n v="15"/>
    <x v="0"/>
    <x v="1"/>
    <n v="1582575"/>
    <x v="0"/>
    <x v="0"/>
    <x v="0"/>
    <x v="0"/>
    <n v="126606"/>
    <x v="0"/>
  </r>
  <r>
    <x v="0"/>
    <n v="24185"/>
    <x v="0"/>
    <x v="0"/>
    <x v="0"/>
    <x v="0"/>
    <s v="FUJIBRG-HYN-00-10061"/>
    <x v="0"/>
    <s v="FUJIBRG-HYN-00-10061"/>
    <x v="0"/>
    <x v="2"/>
    <x v="2"/>
    <x v="0"/>
    <x v="0"/>
    <x v="0"/>
    <x v="0"/>
    <x v="0"/>
    <n v="15"/>
    <x v="0"/>
    <x v="2"/>
    <m/>
    <x v="0"/>
    <x v="1"/>
    <x v="0"/>
    <x v="0"/>
    <m/>
    <x v="0"/>
  </r>
  <r>
    <x v="0"/>
    <n v="24184"/>
    <x v="0"/>
    <x v="0"/>
    <x v="0"/>
    <x v="0"/>
    <s v="COOP-PTO-00-VINHPHUC"/>
    <x v="0"/>
    <s v="COOP-PTO-00-VINHPHUC"/>
    <x v="0"/>
    <x v="3"/>
    <x v="3"/>
    <x v="0"/>
    <x v="0"/>
    <x v="0"/>
    <x v="0"/>
    <x v="0"/>
    <n v="20"/>
    <x v="0"/>
    <x v="3"/>
    <n v="1468620"/>
    <x v="0"/>
    <x v="0"/>
    <x v="0"/>
    <x v="0"/>
    <n v="117490"/>
    <x v="1"/>
  </r>
  <r>
    <x v="0"/>
    <n v="24184"/>
    <x v="0"/>
    <x v="0"/>
    <x v="0"/>
    <x v="0"/>
    <s v="COOP-PTO-00-VINHPHUC"/>
    <x v="0"/>
    <s v="COOP-PTO-00-VINHPHUC"/>
    <x v="0"/>
    <x v="0"/>
    <x v="0"/>
    <x v="0"/>
    <x v="0"/>
    <x v="0"/>
    <x v="0"/>
    <x v="0"/>
    <n v="10"/>
    <x v="0"/>
    <x v="4"/>
    <n v="1190660"/>
    <x v="0"/>
    <x v="0"/>
    <x v="0"/>
    <x v="0"/>
    <n v="95253"/>
    <x v="1"/>
  </r>
  <r>
    <x v="0"/>
    <n v="24182"/>
    <x v="0"/>
    <x v="0"/>
    <x v="0"/>
    <x v="0"/>
    <s v="COOP-HPG-00-HAIPHONG"/>
    <x v="0"/>
    <s v="COOP-HPG-00-HAIPHONG"/>
    <x v="0"/>
    <x v="3"/>
    <x v="3"/>
    <x v="0"/>
    <x v="0"/>
    <x v="0"/>
    <x v="0"/>
    <x v="0"/>
    <n v="50"/>
    <x v="0"/>
    <x v="3"/>
    <n v="3671550"/>
    <x v="0"/>
    <x v="0"/>
    <x v="0"/>
    <x v="0"/>
    <n v="293724"/>
    <x v="1"/>
  </r>
  <r>
    <x v="0"/>
    <n v="24186"/>
    <x v="0"/>
    <x v="0"/>
    <x v="0"/>
    <x v="0"/>
    <s v="MINHCAU-TNN-01-0001"/>
    <x v="0"/>
    <s v="MINHCAU-TNN-01-0001"/>
    <x v="0"/>
    <x v="3"/>
    <x v="3"/>
    <x v="0"/>
    <x v="0"/>
    <x v="0"/>
    <x v="0"/>
    <x v="0"/>
    <n v="50"/>
    <x v="0"/>
    <x v="5"/>
    <n v="3304400"/>
    <x v="0"/>
    <x v="0"/>
    <x v="0"/>
    <x v="0"/>
    <n v="264352"/>
    <x v="2"/>
  </r>
  <r>
    <x v="0"/>
    <n v="24220"/>
    <x v="0"/>
    <x v="0"/>
    <x v="0"/>
    <x v="0"/>
    <s v="MINHCAU-TNN-01-0002"/>
    <x v="0"/>
    <s v="MINHCAU-TNN-01-0002"/>
    <x v="0"/>
    <x v="3"/>
    <x v="3"/>
    <x v="0"/>
    <x v="0"/>
    <x v="0"/>
    <x v="0"/>
    <x v="0"/>
    <n v="30"/>
    <x v="0"/>
    <x v="5"/>
    <n v="1982640"/>
    <x v="0"/>
    <x v="0"/>
    <x v="0"/>
    <x v="0"/>
    <n v="158611"/>
    <x v="2"/>
  </r>
  <r>
    <x v="0"/>
    <n v="24220"/>
    <x v="0"/>
    <x v="0"/>
    <x v="0"/>
    <x v="0"/>
    <s v="MINHCAU-TNN-01-0002"/>
    <x v="0"/>
    <s v="MINHCAU-TNN-01-0002"/>
    <x v="0"/>
    <x v="0"/>
    <x v="0"/>
    <x v="0"/>
    <x v="0"/>
    <x v="0"/>
    <x v="0"/>
    <x v="0"/>
    <n v="20"/>
    <x v="0"/>
    <x v="6"/>
    <n v="2143180"/>
    <x v="0"/>
    <x v="0"/>
    <x v="0"/>
    <x v="0"/>
    <n v="171454"/>
    <x v="2"/>
  </r>
  <r>
    <x v="0"/>
    <n v="24220"/>
    <x v="0"/>
    <x v="0"/>
    <x v="0"/>
    <x v="0"/>
    <s v="MINHCAU-TNN-01-0002"/>
    <x v="0"/>
    <s v="MINHCAU-TNN-01-0002"/>
    <x v="0"/>
    <x v="1"/>
    <x v="1"/>
    <x v="0"/>
    <x v="0"/>
    <x v="0"/>
    <x v="0"/>
    <x v="0"/>
    <n v="10"/>
    <x v="0"/>
    <x v="7"/>
    <n v="999520"/>
    <x v="0"/>
    <x v="0"/>
    <x v="0"/>
    <x v="0"/>
    <n v="79962"/>
    <x v="2"/>
  </r>
  <r>
    <x v="0"/>
    <n v="24204"/>
    <x v="0"/>
    <x v="0"/>
    <x v="0"/>
    <x v="0"/>
    <s v="VITALMART-HNI-CGY-001"/>
    <x v="0"/>
    <s v="VITALMART-HNI-CGY-001"/>
    <x v="1"/>
    <x v="3"/>
    <x v="3"/>
    <x v="0"/>
    <x v="0"/>
    <x v="0"/>
    <x v="0"/>
    <x v="0"/>
    <n v="2"/>
    <x v="0"/>
    <x v="3"/>
    <n v="146862"/>
    <x v="0"/>
    <x v="0"/>
    <x v="0"/>
    <x v="0"/>
    <n v="11749"/>
    <x v="3"/>
  </r>
  <r>
    <x v="0"/>
    <n v="24204"/>
    <x v="0"/>
    <x v="0"/>
    <x v="0"/>
    <x v="0"/>
    <s v="VITALMART-HNI-CGY-001"/>
    <x v="0"/>
    <s v="VITALMART-HNI-CGY-001"/>
    <x v="1"/>
    <x v="0"/>
    <x v="0"/>
    <x v="0"/>
    <x v="0"/>
    <x v="0"/>
    <x v="0"/>
    <x v="0"/>
    <n v="2"/>
    <x v="0"/>
    <x v="8"/>
    <n v="221464"/>
    <x v="0"/>
    <x v="0"/>
    <x v="0"/>
    <x v="0"/>
    <n v="17717"/>
    <x v="3"/>
  </r>
  <r>
    <x v="0"/>
    <n v="24204"/>
    <x v="0"/>
    <x v="0"/>
    <x v="0"/>
    <x v="0"/>
    <s v="VITALMART-HNI-CGY-001"/>
    <x v="0"/>
    <s v="VITALMART-HNI-CGY-001"/>
    <x v="1"/>
    <x v="4"/>
    <x v="4"/>
    <x v="0"/>
    <x v="0"/>
    <x v="0"/>
    <x v="0"/>
    <x v="1"/>
    <n v="5"/>
    <x v="0"/>
    <x v="9"/>
    <n v="114150"/>
    <x v="0"/>
    <x v="0"/>
    <x v="0"/>
    <x v="0"/>
    <n v="9132"/>
    <x v="3"/>
  </r>
  <r>
    <x v="0"/>
    <n v="24193"/>
    <x v="0"/>
    <x v="0"/>
    <x v="0"/>
    <x v="0"/>
    <s v="COOP-HNI-TXN-9104"/>
    <x v="0"/>
    <s v="COOP-HNI-TXN-9104"/>
    <x v="1"/>
    <x v="3"/>
    <x v="3"/>
    <x v="0"/>
    <x v="0"/>
    <x v="0"/>
    <x v="0"/>
    <x v="0"/>
    <n v="10"/>
    <x v="0"/>
    <x v="3"/>
    <n v="734310"/>
    <x v="0"/>
    <x v="0"/>
    <x v="0"/>
    <x v="0"/>
    <n v="58745"/>
    <x v="1"/>
  </r>
  <r>
    <x v="0"/>
    <n v="24193"/>
    <x v="0"/>
    <x v="0"/>
    <x v="0"/>
    <x v="0"/>
    <s v="COOP-HNI-TXN-9104"/>
    <x v="0"/>
    <s v="COOP-HNI-TXN-9104"/>
    <x v="1"/>
    <x v="0"/>
    <x v="0"/>
    <x v="0"/>
    <x v="0"/>
    <x v="0"/>
    <x v="0"/>
    <x v="0"/>
    <n v="2"/>
    <x v="0"/>
    <x v="4"/>
    <n v="238132"/>
    <x v="0"/>
    <x v="0"/>
    <x v="0"/>
    <x v="0"/>
    <n v="19051"/>
    <x v="1"/>
  </r>
  <r>
    <x v="0"/>
    <n v="24193"/>
    <x v="0"/>
    <x v="0"/>
    <x v="0"/>
    <x v="0"/>
    <s v="COOP-HNI-TXN-9104"/>
    <x v="0"/>
    <s v="COOP-HNI-TXN-9104"/>
    <x v="1"/>
    <x v="5"/>
    <x v="5"/>
    <x v="0"/>
    <x v="0"/>
    <x v="0"/>
    <x v="0"/>
    <x v="0"/>
    <n v="2"/>
    <x v="0"/>
    <x v="10"/>
    <n v="141900"/>
    <x v="0"/>
    <x v="0"/>
    <x v="0"/>
    <x v="0"/>
    <n v="11352"/>
    <x v="1"/>
  </r>
  <r>
    <x v="0"/>
    <n v="24193"/>
    <x v="0"/>
    <x v="0"/>
    <x v="0"/>
    <x v="0"/>
    <s v="COOP-HNI-TXN-9104"/>
    <x v="0"/>
    <s v="COOP-HNI-TXN-9104"/>
    <x v="1"/>
    <x v="6"/>
    <x v="6"/>
    <x v="0"/>
    <x v="0"/>
    <x v="0"/>
    <x v="0"/>
    <x v="0"/>
    <n v="2"/>
    <x v="0"/>
    <x v="11"/>
    <n v="148500"/>
    <x v="0"/>
    <x v="0"/>
    <x v="0"/>
    <x v="0"/>
    <n v="11880"/>
    <x v="1"/>
  </r>
  <r>
    <x v="0"/>
    <n v="24197"/>
    <x v="0"/>
    <x v="0"/>
    <x v="0"/>
    <x v="0"/>
    <s v="PTMART-HNI-HDG-0007"/>
    <x v="0"/>
    <s v="PTMART-HNI-HDG-0007"/>
    <x v="1"/>
    <x v="3"/>
    <x v="3"/>
    <x v="0"/>
    <x v="0"/>
    <x v="0"/>
    <x v="0"/>
    <x v="0"/>
    <n v="7"/>
    <x v="0"/>
    <x v="3"/>
    <n v="514017"/>
    <x v="0"/>
    <x v="0"/>
    <x v="0"/>
    <x v="0"/>
    <n v="41121"/>
    <x v="4"/>
  </r>
  <r>
    <x v="0"/>
    <n v="24197"/>
    <x v="0"/>
    <x v="0"/>
    <x v="0"/>
    <x v="0"/>
    <s v="PTMART-HNI-HDG-0007"/>
    <x v="0"/>
    <s v="PTMART-HNI-HDG-0007"/>
    <x v="1"/>
    <x v="1"/>
    <x v="1"/>
    <x v="0"/>
    <x v="0"/>
    <x v="0"/>
    <x v="0"/>
    <x v="0"/>
    <n v="2"/>
    <x v="0"/>
    <x v="12"/>
    <n v="222116"/>
    <x v="0"/>
    <x v="0"/>
    <x v="0"/>
    <x v="0"/>
    <n v="17769"/>
    <x v="4"/>
  </r>
  <r>
    <x v="0"/>
    <n v="24191"/>
    <x v="0"/>
    <x v="0"/>
    <x v="0"/>
    <x v="0"/>
    <s v="COOP-HNI-HDG-9134"/>
    <x v="0"/>
    <s v="COOP-HNI-HDG-9134"/>
    <x v="1"/>
    <x v="1"/>
    <x v="1"/>
    <x v="0"/>
    <x v="0"/>
    <x v="0"/>
    <x v="0"/>
    <x v="0"/>
    <n v="5"/>
    <x v="0"/>
    <x v="12"/>
    <n v="555290"/>
    <x v="0"/>
    <x v="0"/>
    <x v="0"/>
    <x v="0"/>
    <n v="44423"/>
    <x v="1"/>
  </r>
  <r>
    <x v="0"/>
    <n v="24191"/>
    <x v="0"/>
    <x v="0"/>
    <x v="0"/>
    <x v="0"/>
    <s v="COOP-HNI-HDG-9134"/>
    <x v="0"/>
    <s v="COOP-HNI-HDG-9134"/>
    <x v="1"/>
    <x v="7"/>
    <x v="7"/>
    <x v="0"/>
    <x v="0"/>
    <x v="0"/>
    <x v="0"/>
    <x v="0"/>
    <n v="5"/>
    <x v="0"/>
    <x v="13"/>
    <n v="250910"/>
    <x v="0"/>
    <x v="0"/>
    <x v="0"/>
    <x v="0"/>
    <n v="20073"/>
    <x v="1"/>
  </r>
  <r>
    <x v="0"/>
    <n v="24219"/>
    <x v="0"/>
    <x v="0"/>
    <x v="0"/>
    <x v="0"/>
    <s v="EASYMART-HNI-HDG-CT4"/>
    <x v="0"/>
    <s v="EASYMART-HNI-HDG-CT4"/>
    <x v="1"/>
    <x v="8"/>
    <x v="8"/>
    <x v="0"/>
    <x v="0"/>
    <x v="0"/>
    <x v="0"/>
    <x v="0"/>
    <n v="3"/>
    <x v="0"/>
    <x v="2"/>
    <m/>
    <x v="0"/>
    <x v="1"/>
    <x v="0"/>
    <x v="0"/>
    <m/>
    <x v="5"/>
  </r>
  <r>
    <x v="0"/>
    <n v="24219"/>
    <x v="0"/>
    <x v="0"/>
    <x v="0"/>
    <x v="0"/>
    <s v="EASYMART-HNI-HDG-CT4"/>
    <x v="0"/>
    <s v="EASYMART-HNI-HDG-CT4"/>
    <x v="1"/>
    <x v="3"/>
    <x v="3"/>
    <x v="0"/>
    <x v="0"/>
    <x v="0"/>
    <x v="0"/>
    <x v="0"/>
    <n v="5"/>
    <x v="0"/>
    <x v="2"/>
    <m/>
    <x v="0"/>
    <x v="1"/>
    <x v="0"/>
    <x v="0"/>
    <m/>
    <x v="5"/>
  </r>
  <r>
    <x v="0"/>
    <n v="24219"/>
    <x v="0"/>
    <x v="0"/>
    <x v="0"/>
    <x v="0"/>
    <s v="EASYMART-HNI-HDG-CT4"/>
    <x v="0"/>
    <s v="EASYMART-HNI-HDG-CT4"/>
    <x v="1"/>
    <x v="9"/>
    <x v="9"/>
    <x v="0"/>
    <x v="0"/>
    <x v="0"/>
    <x v="0"/>
    <x v="0"/>
    <n v="3"/>
    <x v="0"/>
    <x v="2"/>
    <m/>
    <x v="0"/>
    <x v="1"/>
    <x v="0"/>
    <x v="0"/>
    <m/>
    <x v="5"/>
  </r>
  <r>
    <x v="0"/>
    <n v="24219"/>
    <x v="0"/>
    <x v="0"/>
    <x v="0"/>
    <x v="0"/>
    <s v="EASYMART-HNI-HDG-CT4"/>
    <x v="0"/>
    <s v="EASYMART-HNI-HDG-CT4"/>
    <x v="1"/>
    <x v="6"/>
    <x v="6"/>
    <x v="0"/>
    <x v="0"/>
    <x v="0"/>
    <x v="0"/>
    <x v="0"/>
    <n v="3"/>
    <x v="0"/>
    <x v="2"/>
    <m/>
    <x v="0"/>
    <x v="1"/>
    <x v="0"/>
    <x v="0"/>
    <m/>
    <x v="5"/>
  </r>
  <r>
    <x v="0"/>
    <n v="24219"/>
    <x v="0"/>
    <x v="0"/>
    <x v="0"/>
    <x v="0"/>
    <s v="EASYMART-HNI-HDG-CT4"/>
    <x v="0"/>
    <s v="EASYMART-HNI-HDG-CT4"/>
    <x v="1"/>
    <x v="7"/>
    <x v="7"/>
    <x v="0"/>
    <x v="0"/>
    <x v="0"/>
    <x v="0"/>
    <x v="0"/>
    <n v="3"/>
    <x v="0"/>
    <x v="2"/>
    <m/>
    <x v="0"/>
    <x v="1"/>
    <x v="0"/>
    <x v="0"/>
    <m/>
    <x v="5"/>
  </r>
  <r>
    <x v="0"/>
    <n v="24219"/>
    <x v="0"/>
    <x v="0"/>
    <x v="0"/>
    <x v="0"/>
    <s v="EASYMART-HNI-HDG-CT4"/>
    <x v="0"/>
    <s v="EASYMART-HNI-HDG-CT4"/>
    <x v="1"/>
    <x v="1"/>
    <x v="1"/>
    <x v="0"/>
    <x v="0"/>
    <x v="0"/>
    <x v="0"/>
    <x v="0"/>
    <n v="2"/>
    <x v="0"/>
    <x v="2"/>
    <m/>
    <x v="0"/>
    <x v="1"/>
    <x v="0"/>
    <x v="0"/>
    <m/>
    <x v="5"/>
  </r>
  <r>
    <x v="0"/>
    <n v="24195"/>
    <x v="0"/>
    <x v="0"/>
    <x v="0"/>
    <x v="0"/>
    <s v="COOP-HNI-HDG-9109"/>
    <x v="0"/>
    <s v="COOP-HNI-HDG-9109"/>
    <x v="1"/>
    <x v="1"/>
    <x v="1"/>
    <x v="0"/>
    <x v="0"/>
    <x v="0"/>
    <x v="0"/>
    <x v="0"/>
    <n v="3"/>
    <x v="0"/>
    <x v="12"/>
    <n v="333174"/>
    <x v="0"/>
    <x v="0"/>
    <x v="0"/>
    <x v="0"/>
    <n v="26654"/>
    <x v="1"/>
  </r>
  <r>
    <x v="0"/>
    <n v="24195"/>
    <x v="0"/>
    <x v="0"/>
    <x v="0"/>
    <x v="0"/>
    <s v="COOP-HNI-HDG-9109"/>
    <x v="0"/>
    <s v="COOP-HNI-HDG-9109"/>
    <x v="1"/>
    <x v="3"/>
    <x v="3"/>
    <x v="0"/>
    <x v="0"/>
    <x v="0"/>
    <x v="0"/>
    <x v="0"/>
    <n v="10"/>
    <x v="0"/>
    <x v="3"/>
    <n v="734310"/>
    <x v="0"/>
    <x v="0"/>
    <x v="0"/>
    <x v="0"/>
    <n v="58745"/>
    <x v="1"/>
  </r>
  <r>
    <x v="0"/>
    <n v="24195"/>
    <x v="0"/>
    <x v="0"/>
    <x v="0"/>
    <x v="0"/>
    <s v="COOP-HNI-HDG-9109"/>
    <x v="0"/>
    <s v="COOP-HNI-HDG-9109"/>
    <x v="1"/>
    <x v="0"/>
    <x v="0"/>
    <x v="0"/>
    <x v="0"/>
    <x v="0"/>
    <x v="0"/>
    <x v="0"/>
    <n v="3"/>
    <x v="0"/>
    <x v="4"/>
    <n v="357198"/>
    <x v="0"/>
    <x v="0"/>
    <x v="0"/>
    <x v="0"/>
    <n v="28576"/>
    <x v="1"/>
  </r>
  <r>
    <x v="0"/>
    <n v="24195"/>
    <x v="0"/>
    <x v="0"/>
    <x v="0"/>
    <x v="0"/>
    <s v="COOP-HNI-HDG-9109"/>
    <x v="0"/>
    <s v="COOP-HNI-HDG-9109"/>
    <x v="1"/>
    <x v="7"/>
    <x v="7"/>
    <x v="0"/>
    <x v="0"/>
    <x v="0"/>
    <x v="0"/>
    <x v="0"/>
    <n v="3"/>
    <x v="0"/>
    <x v="13"/>
    <n v="150546"/>
    <x v="0"/>
    <x v="0"/>
    <x v="0"/>
    <x v="0"/>
    <n v="12044"/>
    <x v="1"/>
  </r>
  <r>
    <x v="0"/>
    <n v="24195"/>
    <x v="0"/>
    <x v="0"/>
    <x v="0"/>
    <x v="0"/>
    <s v="COOP-HNI-HDG-9109"/>
    <x v="0"/>
    <s v="COOP-HNI-HDG-9109"/>
    <x v="1"/>
    <x v="6"/>
    <x v="6"/>
    <x v="0"/>
    <x v="0"/>
    <x v="0"/>
    <x v="0"/>
    <x v="0"/>
    <n v="3"/>
    <x v="0"/>
    <x v="11"/>
    <n v="222750"/>
    <x v="0"/>
    <x v="0"/>
    <x v="0"/>
    <x v="0"/>
    <n v="17820"/>
    <x v="1"/>
  </r>
  <r>
    <x v="0"/>
    <n v="24234"/>
    <x v="0"/>
    <x v="0"/>
    <x v="0"/>
    <x v="0"/>
    <s v="COOP-HNI-HDG-HANOI"/>
    <x v="0"/>
    <s v="COOP-HNI-HDG-HANOI"/>
    <x v="1"/>
    <x v="10"/>
    <x v="10"/>
    <x v="0"/>
    <x v="0"/>
    <x v="0"/>
    <x v="0"/>
    <x v="0"/>
    <n v="20"/>
    <x v="0"/>
    <x v="14"/>
    <n v="1739220"/>
    <x v="0"/>
    <x v="0"/>
    <x v="0"/>
    <x v="0"/>
    <n v="139138"/>
    <x v="1"/>
  </r>
  <r>
    <x v="0"/>
    <n v="24234"/>
    <x v="0"/>
    <x v="0"/>
    <x v="0"/>
    <x v="0"/>
    <s v="COOP-HNI-HDG-HANOI"/>
    <x v="0"/>
    <s v="COOP-HNI-HDG-HANOI"/>
    <x v="1"/>
    <x v="11"/>
    <x v="11"/>
    <x v="0"/>
    <x v="0"/>
    <x v="0"/>
    <x v="0"/>
    <x v="0"/>
    <n v="15"/>
    <x v="0"/>
    <x v="15"/>
    <n v="1653750"/>
    <x v="0"/>
    <x v="0"/>
    <x v="0"/>
    <x v="0"/>
    <n v="132300"/>
    <x v="1"/>
  </r>
  <r>
    <x v="1"/>
    <n v="23052"/>
    <x v="0"/>
    <x v="0"/>
    <x v="0"/>
    <x v="0"/>
    <s v="FUJIBRG-HNI-HMI-11221"/>
    <x v="0"/>
    <s v="FUJIBRG-HNI-HMI-11221"/>
    <x v="2"/>
    <x v="1"/>
    <x v="1"/>
    <x v="0"/>
    <x v="0"/>
    <x v="0"/>
    <x v="0"/>
    <x v="0"/>
    <n v="6"/>
    <x v="0"/>
    <x v="1"/>
    <n v="633030"/>
    <x v="0"/>
    <x v="0"/>
    <x v="0"/>
    <x v="0"/>
    <n v="50642"/>
    <x v="0"/>
  </r>
  <r>
    <x v="1"/>
    <n v="23052"/>
    <x v="0"/>
    <x v="0"/>
    <x v="0"/>
    <x v="0"/>
    <s v="FUJIBRG-HNI-HMI-11221"/>
    <x v="0"/>
    <s v="FUJIBRG-HNI-HMI-11221"/>
    <x v="2"/>
    <x v="3"/>
    <x v="3"/>
    <x v="0"/>
    <x v="0"/>
    <x v="0"/>
    <x v="0"/>
    <x v="0"/>
    <n v="12"/>
    <x v="0"/>
    <x v="16"/>
    <n v="837108"/>
    <x v="0"/>
    <x v="0"/>
    <x v="0"/>
    <x v="0"/>
    <n v="66969"/>
    <x v="0"/>
  </r>
  <r>
    <x v="1"/>
    <n v="23052"/>
    <x v="0"/>
    <x v="0"/>
    <x v="0"/>
    <x v="0"/>
    <s v="FUJIBRG-HNI-HMI-11221"/>
    <x v="0"/>
    <s v="FUJIBRG-HNI-HMI-11221"/>
    <x v="2"/>
    <x v="0"/>
    <x v="0"/>
    <x v="0"/>
    <x v="0"/>
    <x v="0"/>
    <x v="0"/>
    <x v="0"/>
    <n v="6"/>
    <x v="0"/>
    <x v="0"/>
    <n v="678678"/>
    <x v="0"/>
    <x v="0"/>
    <x v="0"/>
    <x v="0"/>
    <n v="54294"/>
    <x v="0"/>
  </r>
  <r>
    <x v="1"/>
    <n v="23052"/>
    <x v="0"/>
    <x v="0"/>
    <x v="0"/>
    <x v="0"/>
    <s v="FUJIBRG-HNI-HMI-11221"/>
    <x v="0"/>
    <s v="FUJIBRG-HNI-HMI-11221"/>
    <x v="2"/>
    <x v="2"/>
    <x v="2"/>
    <x v="0"/>
    <x v="0"/>
    <x v="0"/>
    <x v="0"/>
    <x v="0"/>
    <n v="6"/>
    <x v="0"/>
    <x v="2"/>
    <m/>
    <x v="0"/>
    <x v="1"/>
    <x v="0"/>
    <x v="0"/>
    <m/>
    <x v="0"/>
  </r>
  <r>
    <x v="0"/>
    <n v="24196"/>
    <x v="0"/>
    <x v="0"/>
    <x v="0"/>
    <x v="0"/>
    <s v="SIBA-HNI-HBT-S074"/>
    <x v="0"/>
    <s v="SIBA-HNI-HBT-S074"/>
    <x v="2"/>
    <x v="7"/>
    <x v="7"/>
    <x v="0"/>
    <x v="0"/>
    <x v="0"/>
    <x v="0"/>
    <x v="0"/>
    <n v="5"/>
    <x v="0"/>
    <x v="2"/>
    <m/>
    <x v="0"/>
    <x v="1"/>
    <x v="0"/>
    <x v="0"/>
    <m/>
    <x v="5"/>
  </r>
  <r>
    <x v="0"/>
    <n v="24196"/>
    <x v="0"/>
    <x v="0"/>
    <x v="0"/>
    <x v="0"/>
    <s v="SIBA-HNI-HBT-S074"/>
    <x v="0"/>
    <s v="SIBA-HNI-HBT-S074"/>
    <x v="2"/>
    <x v="12"/>
    <x v="12"/>
    <x v="0"/>
    <x v="0"/>
    <x v="0"/>
    <x v="0"/>
    <x v="0"/>
    <n v="5"/>
    <x v="0"/>
    <x v="2"/>
    <m/>
    <x v="0"/>
    <x v="1"/>
    <x v="0"/>
    <x v="0"/>
    <m/>
    <x v="5"/>
  </r>
  <r>
    <x v="0"/>
    <n v="24202"/>
    <x v="0"/>
    <x v="0"/>
    <x v="0"/>
    <x v="0"/>
    <s v="TTMFARM-HNI-HBT-T2"/>
    <x v="0"/>
    <s v="TTMFARM-HNI-HBT-T2"/>
    <x v="2"/>
    <x v="3"/>
    <x v="3"/>
    <x v="0"/>
    <x v="0"/>
    <x v="0"/>
    <x v="0"/>
    <x v="0"/>
    <n v="5"/>
    <x v="0"/>
    <x v="3"/>
    <n v="367155"/>
    <x v="0"/>
    <x v="0"/>
    <x v="0"/>
    <x v="0"/>
    <n v="29372"/>
    <x v="6"/>
  </r>
  <r>
    <x v="0"/>
    <n v="24202"/>
    <x v="0"/>
    <x v="0"/>
    <x v="0"/>
    <x v="0"/>
    <s v="TTMFARM-HNI-HBT-T2"/>
    <x v="0"/>
    <s v="TTMFARM-HNI-HBT-T2"/>
    <x v="2"/>
    <x v="7"/>
    <x v="7"/>
    <x v="0"/>
    <x v="0"/>
    <x v="0"/>
    <x v="0"/>
    <x v="0"/>
    <n v="2"/>
    <x v="0"/>
    <x v="13"/>
    <n v="100364"/>
    <x v="0"/>
    <x v="0"/>
    <x v="0"/>
    <x v="0"/>
    <n v="8029"/>
    <x v="6"/>
  </r>
  <r>
    <x v="0"/>
    <n v="24202"/>
    <x v="0"/>
    <x v="0"/>
    <x v="0"/>
    <x v="0"/>
    <s v="TTMFARM-HNI-HBT-T2"/>
    <x v="0"/>
    <s v="TTMFARM-HNI-HBT-T2"/>
    <x v="2"/>
    <x v="9"/>
    <x v="9"/>
    <x v="0"/>
    <x v="0"/>
    <x v="0"/>
    <x v="0"/>
    <x v="0"/>
    <n v="2"/>
    <x v="0"/>
    <x v="17"/>
    <n v="111190"/>
    <x v="0"/>
    <x v="0"/>
    <x v="0"/>
    <x v="0"/>
    <n v="8895"/>
    <x v="6"/>
  </r>
  <r>
    <x v="0"/>
    <n v="24203"/>
    <x v="0"/>
    <x v="0"/>
    <x v="0"/>
    <x v="0"/>
    <s v="TTMFARM-HNI-HMI-T3"/>
    <x v="0"/>
    <s v="TTMFARM-HNI-HMI-T3"/>
    <x v="2"/>
    <x v="3"/>
    <x v="3"/>
    <x v="0"/>
    <x v="0"/>
    <x v="0"/>
    <x v="0"/>
    <x v="0"/>
    <n v="5"/>
    <x v="0"/>
    <x v="3"/>
    <n v="367155"/>
    <x v="0"/>
    <x v="0"/>
    <x v="0"/>
    <x v="0"/>
    <n v="29372"/>
    <x v="6"/>
  </r>
  <r>
    <x v="0"/>
    <n v="24203"/>
    <x v="0"/>
    <x v="0"/>
    <x v="0"/>
    <x v="0"/>
    <s v="TTMFARM-HNI-HMI-T3"/>
    <x v="0"/>
    <s v="TTMFARM-HNI-HMI-T3"/>
    <x v="2"/>
    <x v="0"/>
    <x v="0"/>
    <x v="0"/>
    <x v="0"/>
    <x v="0"/>
    <x v="0"/>
    <x v="0"/>
    <n v="2"/>
    <x v="0"/>
    <x v="4"/>
    <n v="238132"/>
    <x v="0"/>
    <x v="0"/>
    <x v="0"/>
    <x v="0"/>
    <n v="19051"/>
    <x v="6"/>
  </r>
  <r>
    <x v="0"/>
    <n v="24203"/>
    <x v="0"/>
    <x v="0"/>
    <x v="0"/>
    <x v="0"/>
    <s v="TTMFARM-HNI-HMI-T3"/>
    <x v="0"/>
    <s v="TTMFARM-HNI-HMI-T3"/>
    <x v="2"/>
    <x v="8"/>
    <x v="8"/>
    <x v="0"/>
    <x v="0"/>
    <x v="0"/>
    <x v="0"/>
    <x v="0"/>
    <n v="3"/>
    <x v="0"/>
    <x v="18"/>
    <n v="138000"/>
    <x v="0"/>
    <x v="0"/>
    <x v="0"/>
    <x v="0"/>
    <n v="11040"/>
    <x v="6"/>
  </r>
  <r>
    <x v="0"/>
    <n v="24203"/>
    <x v="0"/>
    <x v="0"/>
    <x v="0"/>
    <x v="0"/>
    <s v="TTMFARM-HNI-HMI-T3"/>
    <x v="0"/>
    <s v="TTMFARM-HNI-HMI-T3"/>
    <x v="2"/>
    <x v="6"/>
    <x v="6"/>
    <x v="0"/>
    <x v="0"/>
    <x v="0"/>
    <x v="0"/>
    <x v="0"/>
    <n v="3"/>
    <x v="0"/>
    <x v="11"/>
    <n v="222750"/>
    <x v="0"/>
    <x v="0"/>
    <x v="0"/>
    <x v="0"/>
    <n v="17820"/>
    <x v="6"/>
  </r>
  <r>
    <x v="0"/>
    <n v="24201"/>
    <x v="0"/>
    <x v="0"/>
    <x v="0"/>
    <x v="0"/>
    <s v="TTMFARM-HNI-HMI-P2"/>
    <x v="0"/>
    <s v="TTMFARM-HNI-HMI-P2"/>
    <x v="2"/>
    <x v="3"/>
    <x v="3"/>
    <x v="0"/>
    <x v="0"/>
    <x v="0"/>
    <x v="0"/>
    <x v="0"/>
    <n v="3"/>
    <x v="0"/>
    <x v="3"/>
    <n v="220293"/>
    <x v="0"/>
    <x v="0"/>
    <x v="0"/>
    <x v="0"/>
    <n v="17623"/>
    <x v="6"/>
  </r>
  <r>
    <x v="0"/>
    <n v="24201"/>
    <x v="0"/>
    <x v="0"/>
    <x v="0"/>
    <x v="0"/>
    <s v="TTMFARM-HNI-HMI-P2"/>
    <x v="0"/>
    <s v="TTMFARM-HNI-HMI-P2"/>
    <x v="2"/>
    <x v="0"/>
    <x v="0"/>
    <x v="0"/>
    <x v="0"/>
    <x v="0"/>
    <x v="0"/>
    <x v="0"/>
    <n v="2"/>
    <x v="0"/>
    <x v="4"/>
    <n v="238132"/>
    <x v="0"/>
    <x v="0"/>
    <x v="0"/>
    <x v="0"/>
    <n v="19051"/>
    <x v="6"/>
  </r>
  <r>
    <x v="0"/>
    <n v="24198"/>
    <x v="0"/>
    <x v="0"/>
    <x v="0"/>
    <x v="0"/>
    <s v="GREEN-HNI-HMI-0001"/>
    <x v="0"/>
    <s v="GREEN-HNI-HMI-0001"/>
    <x v="2"/>
    <x v="4"/>
    <x v="4"/>
    <x v="0"/>
    <x v="0"/>
    <x v="0"/>
    <x v="0"/>
    <x v="1"/>
    <n v="10"/>
    <x v="0"/>
    <x v="19"/>
    <n v="245490"/>
    <x v="0"/>
    <x v="0"/>
    <x v="0"/>
    <x v="0"/>
    <n v="19639"/>
    <x v="4"/>
  </r>
  <r>
    <x v="0"/>
    <n v="24198"/>
    <x v="0"/>
    <x v="0"/>
    <x v="0"/>
    <x v="0"/>
    <s v="GREEN-HNI-HMI-0001"/>
    <x v="0"/>
    <s v="GREEN-HNI-HMI-0001"/>
    <x v="2"/>
    <x v="3"/>
    <x v="3"/>
    <x v="0"/>
    <x v="0"/>
    <x v="0"/>
    <x v="0"/>
    <x v="0"/>
    <n v="3"/>
    <x v="0"/>
    <x v="3"/>
    <n v="220293"/>
    <x v="0"/>
    <x v="0"/>
    <x v="0"/>
    <x v="0"/>
    <n v="17623"/>
    <x v="4"/>
  </r>
  <r>
    <x v="0"/>
    <n v="24198"/>
    <x v="0"/>
    <x v="0"/>
    <x v="0"/>
    <x v="0"/>
    <s v="GREEN-HNI-HMI-0001"/>
    <x v="0"/>
    <s v="GREEN-HNI-HMI-0001"/>
    <x v="2"/>
    <x v="7"/>
    <x v="7"/>
    <x v="0"/>
    <x v="0"/>
    <x v="0"/>
    <x v="0"/>
    <x v="0"/>
    <n v="2"/>
    <x v="0"/>
    <x v="13"/>
    <n v="100364"/>
    <x v="0"/>
    <x v="0"/>
    <x v="0"/>
    <x v="0"/>
    <n v="8029"/>
    <x v="4"/>
  </r>
  <r>
    <x v="0"/>
    <n v="24235"/>
    <x v="0"/>
    <x v="1"/>
    <x v="0"/>
    <x v="0"/>
    <s v="eb-hyn-00-903"/>
    <x v="0"/>
    <s v="eb-hyn-00-903"/>
    <x v="2"/>
    <x v="9"/>
    <x v="9"/>
    <x v="0"/>
    <x v="0"/>
    <x v="0"/>
    <x v="0"/>
    <x v="0"/>
    <n v="20"/>
    <x v="0"/>
    <x v="2"/>
    <m/>
    <x v="0"/>
    <x v="1"/>
    <x v="0"/>
    <x v="0"/>
    <m/>
    <x v="5"/>
  </r>
  <r>
    <x v="0"/>
    <n v="24235"/>
    <x v="0"/>
    <x v="1"/>
    <x v="0"/>
    <x v="0"/>
    <s v="eb-hyn-00-903"/>
    <x v="0"/>
    <s v="eb-hyn-00-903"/>
    <x v="2"/>
    <x v="3"/>
    <x v="3"/>
    <x v="0"/>
    <x v="0"/>
    <x v="0"/>
    <x v="0"/>
    <x v="0"/>
    <n v="80"/>
    <x v="0"/>
    <x v="2"/>
    <m/>
    <x v="0"/>
    <x v="1"/>
    <x v="0"/>
    <x v="0"/>
    <m/>
    <x v="5"/>
  </r>
  <r>
    <x v="0"/>
    <n v="24235"/>
    <x v="0"/>
    <x v="1"/>
    <x v="0"/>
    <x v="0"/>
    <s v="eb-hyn-00-903"/>
    <x v="0"/>
    <s v="eb-hyn-00-903"/>
    <x v="2"/>
    <x v="1"/>
    <x v="1"/>
    <x v="0"/>
    <x v="0"/>
    <x v="0"/>
    <x v="0"/>
    <x v="0"/>
    <n v="70"/>
    <x v="0"/>
    <x v="2"/>
    <m/>
    <x v="0"/>
    <x v="1"/>
    <x v="0"/>
    <x v="0"/>
    <m/>
    <x v="5"/>
  </r>
  <r>
    <x v="0"/>
    <n v="24235"/>
    <x v="0"/>
    <x v="1"/>
    <x v="0"/>
    <x v="0"/>
    <s v="eb-hyn-00-903"/>
    <x v="0"/>
    <s v="eb-hyn-00-903"/>
    <x v="2"/>
    <x v="7"/>
    <x v="7"/>
    <x v="0"/>
    <x v="0"/>
    <x v="0"/>
    <x v="0"/>
    <x v="0"/>
    <n v="16"/>
    <x v="0"/>
    <x v="2"/>
    <m/>
    <x v="0"/>
    <x v="1"/>
    <x v="0"/>
    <x v="0"/>
    <m/>
    <x v="5"/>
  </r>
  <r>
    <x v="0"/>
    <n v="24235"/>
    <x v="0"/>
    <x v="1"/>
    <x v="0"/>
    <x v="0"/>
    <s v="eb-hyn-00-903"/>
    <x v="0"/>
    <s v="eb-hyn-00-903"/>
    <x v="2"/>
    <x v="8"/>
    <x v="8"/>
    <x v="0"/>
    <x v="0"/>
    <x v="0"/>
    <x v="0"/>
    <x v="0"/>
    <n v="15"/>
    <x v="0"/>
    <x v="2"/>
    <m/>
    <x v="0"/>
    <x v="1"/>
    <x v="0"/>
    <x v="0"/>
    <m/>
    <x v="5"/>
  </r>
  <r>
    <x v="0"/>
    <n v="24305"/>
    <x v="0"/>
    <x v="1"/>
    <x v="0"/>
    <x v="0"/>
    <s v="TMART-HNI-NTL-00619"/>
    <x v="0"/>
    <s v="TMART-HNI-NTL-00619"/>
    <x v="1"/>
    <x v="6"/>
    <x v="6"/>
    <x v="0"/>
    <x v="0"/>
    <x v="0"/>
    <x v="0"/>
    <x v="0"/>
    <n v="2"/>
    <x v="0"/>
    <x v="11"/>
    <n v="148500"/>
    <x v="0"/>
    <x v="0"/>
    <x v="0"/>
    <x v="0"/>
    <n v="11880"/>
    <x v="7"/>
  </r>
  <r>
    <x v="0"/>
    <n v="24305"/>
    <x v="0"/>
    <x v="1"/>
    <x v="0"/>
    <x v="0"/>
    <s v="TMART-HNI-NTL-00619"/>
    <x v="0"/>
    <s v="TMART-HNI-NTL-00619"/>
    <x v="1"/>
    <x v="5"/>
    <x v="5"/>
    <x v="0"/>
    <x v="0"/>
    <x v="0"/>
    <x v="0"/>
    <x v="0"/>
    <n v="3"/>
    <x v="0"/>
    <x v="10"/>
    <n v="212850"/>
    <x v="0"/>
    <x v="0"/>
    <x v="0"/>
    <x v="0"/>
    <n v="17028"/>
    <x v="7"/>
  </r>
  <r>
    <x v="0"/>
    <n v="24305"/>
    <x v="0"/>
    <x v="1"/>
    <x v="0"/>
    <x v="0"/>
    <s v="TMART-HNI-NTL-00619"/>
    <x v="0"/>
    <s v="TMART-HNI-NTL-00619"/>
    <x v="1"/>
    <x v="0"/>
    <x v="0"/>
    <x v="0"/>
    <x v="0"/>
    <x v="0"/>
    <x v="0"/>
    <x v="0"/>
    <n v="2"/>
    <x v="0"/>
    <x v="4"/>
    <n v="238132"/>
    <x v="0"/>
    <x v="0"/>
    <x v="0"/>
    <x v="0"/>
    <n v="19051"/>
    <x v="7"/>
  </r>
  <r>
    <x v="0"/>
    <n v="24305"/>
    <x v="0"/>
    <x v="1"/>
    <x v="0"/>
    <x v="0"/>
    <s v="TMART-HNI-NTL-00619"/>
    <x v="0"/>
    <s v="TMART-HNI-NTL-00619"/>
    <x v="1"/>
    <x v="1"/>
    <x v="1"/>
    <x v="0"/>
    <x v="0"/>
    <x v="0"/>
    <x v="0"/>
    <x v="0"/>
    <n v="3"/>
    <x v="0"/>
    <x v="12"/>
    <n v="333174"/>
    <x v="0"/>
    <x v="0"/>
    <x v="0"/>
    <x v="0"/>
    <n v="26654"/>
    <x v="7"/>
  </r>
  <r>
    <x v="0"/>
    <n v="24305"/>
    <x v="0"/>
    <x v="1"/>
    <x v="0"/>
    <x v="0"/>
    <s v="TMART-HNI-NTL-00619"/>
    <x v="0"/>
    <s v="TMART-HNI-NTL-00619"/>
    <x v="1"/>
    <x v="13"/>
    <x v="13"/>
    <x v="0"/>
    <x v="0"/>
    <x v="0"/>
    <x v="0"/>
    <x v="0"/>
    <n v="2"/>
    <x v="0"/>
    <x v="2"/>
    <m/>
    <x v="0"/>
    <x v="1"/>
    <x v="0"/>
    <x v="0"/>
    <m/>
    <x v="7"/>
  </r>
  <r>
    <x v="0"/>
    <n v="24288"/>
    <x v="0"/>
    <x v="1"/>
    <x v="0"/>
    <x v="0"/>
    <s v="TMART-HNI-BTL-03010"/>
    <x v="0"/>
    <s v="TMART-HNI-BTL-03010"/>
    <x v="1"/>
    <x v="12"/>
    <x v="12"/>
    <x v="0"/>
    <x v="0"/>
    <x v="0"/>
    <x v="0"/>
    <x v="0"/>
    <n v="2"/>
    <x v="0"/>
    <x v="20"/>
    <n v="140000"/>
    <x v="0"/>
    <x v="0"/>
    <x v="0"/>
    <x v="0"/>
    <n v="11200"/>
    <x v="7"/>
  </r>
  <r>
    <x v="0"/>
    <n v="24288"/>
    <x v="0"/>
    <x v="1"/>
    <x v="0"/>
    <x v="0"/>
    <s v="TMART-HNI-BTL-03010"/>
    <x v="0"/>
    <s v="TMART-HNI-BTL-03010"/>
    <x v="1"/>
    <x v="1"/>
    <x v="1"/>
    <x v="0"/>
    <x v="0"/>
    <x v="0"/>
    <x v="0"/>
    <x v="0"/>
    <n v="4"/>
    <x v="0"/>
    <x v="12"/>
    <n v="444232"/>
    <x v="0"/>
    <x v="0"/>
    <x v="0"/>
    <x v="0"/>
    <n v="35539"/>
    <x v="7"/>
  </r>
  <r>
    <x v="0"/>
    <n v="24289"/>
    <x v="0"/>
    <x v="1"/>
    <x v="0"/>
    <x v="0"/>
    <s v="TMART-HNI-BTL-03005"/>
    <x v="0"/>
    <s v="TMART-HNI-BTL-03005"/>
    <x v="1"/>
    <x v="6"/>
    <x v="6"/>
    <x v="0"/>
    <x v="0"/>
    <x v="0"/>
    <x v="0"/>
    <x v="0"/>
    <n v="2"/>
    <x v="0"/>
    <x v="11"/>
    <n v="148500"/>
    <x v="0"/>
    <x v="0"/>
    <x v="0"/>
    <x v="0"/>
    <n v="11880"/>
    <x v="7"/>
  </r>
  <r>
    <x v="0"/>
    <n v="24289"/>
    <x v="0"/>
    <x v="1"/>
    <x v="0"/>
    <x v="0"/>
    <s v="TMART-HNI-BTL-03005"/>
    <x v="0"/>
    <s v="TMART-HNI-BTL-03005"/>
    <x v="1"/>
    <x v="7"/>
    <x v="7"/>
    <x v="0"/>
    <x v="0"/>
    <x v="0"/>
    <x v="0"/>
    <x v="0"/>
    <n v="2"/>
    <x v="0"/>
    <x v="13"/>
    <n v="100364"/>
    <x v="0"/>
    <x v="0"/>
    <x v="0"/>
    <x v="0"/>
    <n v="8029"/>
    <x v="7"/>
  </r>
  <r>
    <x v="0"/>
    <n v="24289"/>
    <x v="0"/>
    <x v="1"/>
    <x v="0"/>
    <x v="0"/>
    <s v="TMART-HNI-BTL-03005"/>
    <x v="0"/>
    <s v="TMART-HNI-BTL-03005"/>
    <x v="1"/>
    <x v="8"/>
    <x v="8"/>
    <x v="0"/>
    <x v="0"/>
    <x v="0"/>
    <x v="0"/>
    <x v="0"/>
    <n v="4"/>
    <x v="0"/>
    <x v="18"/>
    <n v="184000"/>
    <x v="0"/>
    <x v="0"/>
    <x v="0"/>
    <x v="0"/>
    <n v="14720"/>
    <x v="7"/>
  </r>
  <r>
    <x v="0"/>
    <n v="24289"/>
    <x v="0"/>
    <x v="1"/>
    <x v="0"/>
    <x v="0"/>
    <s v="TMART-HNI-BTL-03005"/>
    <x v="0"/>
    <s v="TMART-HNI-BTL-03005"/>
    <x v="1"/>
    <x v="14"/>
    <x v="14"/>
    <x v="0"/>
    <x v="0"/>
    <x v="0"/>
    <x v="0"/>
    <x v="0"/>
    <n v="2"/>
    <x v="0"/>
    <x v="21"/>
    <n v="223212"/>
    <x v="0"/>
    <x v="0"/>
    <x v="0"/>
    <x v="0"/>
    <n v="17857"/>
    <x v="7"/>
  </r>
  <r>
    <x v="0"/>
    <n v="24293"/>
    <x v="0"/>
    <x v="1"/>
    <x v="0"/>
    <x v="0"/>
    <s v="TMART-HNI-BTL-01003"/>
    <x v="0"/>
    <s v="TMART-HNI-BTL-01003"/>
    <x v="1"/>
    <x v="3"/>
    <x v="3"/>
    <x v="0"/>
    <x v="0"/>
    <x v="0"/>
    <x v="0"/>
    <x v="0"/>
    <n v="3"/>
    <x v="0"/>
    <x v="3"/>
    <n v="220293"/>
    <x v="0"/>
    <x v="0"/>
    <x v="0"/>
    <x v="0"/>
    <n v="17623"/>
    <x v="7"/>
  </r>
  <r>
    <x v="0"/>
    <n v="24293"/>
    <x v="0"/>
    <x v="1"/>
    <x v="0"/>
    <x v="0"/>
    <s v="TMART-HNI-BTL-01003"/>
    <x v="0"/>
    <s v="TMART-HNI-BTL-01003"/>
    <x v="1"/>
    <x v="0"/>
    <x v="0"/>
    <x v="0"/>
    <x v="0"/>
    <x v="0"/>
    <x v="0"/>
    <x v="0"/>
    <n v="2"/>
    <x v="0"/>
    <x v="4"/>
    <n v="238132"/>
    <x v="0"/>
    <x v="0"/>
    <x v="0"/>
    <x v="0"/>
    <n v="19051"/>
    <x v="7"/>
  </r>
  <r>
    <x v="0"/>
    <n v="24293"/>
    <x v="0"/>
    <x v="1"/>
    <x v="0"/>
    <x v="0"/>
    <s v="TMART-HNI-BTL-01003"/>
    <x v="0"/>
    <s v="TMART-HNI-BTL-01003"/>
    <x v="1"/>
    <x v="12"/>
    <x v="12"/>
    <x v="0"/>
    <x v="0"/>
    <x v="0"/>
    <x v="0"/>
    <x v="0"/>
    <n v="2"/>
    <x v="0"/>
    <x v="20"/>
    <n v="140000"/>
    <x v="0"/>
    <x v="0"/>
    <x v="0"/>
    <x v="0"/>
    <n v="11200"/>
    <x v="7"/>
  </r>
  <r>
    <x v="0"/>
    <n v="24293"/>
    <x v="0"/>
    <x v="1"/>
    <x v="0"/>
    <x v="0"/>
    <s v="TMART-HNI-BTL-01003"/>
    <x v="0"/>
    <s v="TMART-HNI-BTL-01003"/>
    <x v="1"/>
    <x v="8"/>
    <x v="8"/>
    <x v="0"/>
    <x v="0"/>
    <x v="0"/>
    <x v="0"/>
    <x v="0"/>
    <n v="3"/>
    <x v="0"/>
    <x v="18"/>
    <n v="138000"/>
    <x v="0"/>
    <x v="0"/>
    <x v="0"/>
    <x v="0"/>
    <n v="11040"/>
    <x v="7"/>
  </r>
  <r>
    <x v="0"/>
    <n v="24293"/>
    <x v="0"/>
    <x v="1"/>
    <x v="0"/>
    <x v="0"/>
    <s v="TMART-HNI-BTL-01003"/>
    <x v="0"/>
    <s v="TMART-HNI-BTL-01003"/>
    <x v="1"/>
    <x v="14"/>
    <x v="14"/>
    <x v="0"/>
    <x v="0"/>
    <x v="0"/>
    <x v="0"/>
    <x v="0"/>
    <n v="2"/>
    <x v="0"/>
    <x v="21"/>
    <n v="223212"/>
    <x v="0"/>
    <x v="0"/>
    <x v="0"/>
    <x v="0"/>
    <n v="17857"/>
    <x v="7"/>
  </r>
  <r>
    <x v="0"/>
    <n v="24297"/>
    <x v="0"/>
    <x v="1"/>
    <x v="0"/>
    <x v="0"/>
    <s v="TMART-HNI-BTL-01063"/>
    <x v="0"/>
    <s v="TMART-HNI-BTL-01063"/>
    <x v="1"/>
    <x v="6"/>
    <x v="6"/>
    <x v="0"/>
    <x v="0"/>
    <x v="0"/>
    <x v="0"/>
    <x v="0"/>
    <n v="3"/>
    <x v="0"/>
    <x v="11"/>
    <n v="222750"/>
    <x v="0"/>
    <x v="0"/>
    <x v="0"/>
    <x v="0"/>
    <n v="17820"/>
    <x v="7"/>
  </r>
  <r>
    <x v="0"/>
    <n v="24297"/>
    <x v="0"/>
    <x v="1"/>
    <x v="0"/>
    <x v="0"/>
    <s v="TMART-HNI-BTL-01063"/>
    <x v="0"/>
    <s v="TMART-HNI-BTL-01063"/>
    <x v="1"/>
    <x v="5"/>
    <x v="5"/>
    <x v="0"/>
    <x v="0"/>
    <x v="0"/>
    <x v="0"/>
    <x v="0"/>
    <n v="3"/>
    <x v="0"/>
    <x v="10"/>
    <n v="212850"/>
    <x v="0"/>
    <x v="0"/>
    <x v="0"/>
    <x v="0"/>
    <n v="17028"/>
    <x v="7"/>
  </r>
  <r>
    <x v="0"/>
    <n v="24297"/>
    <x v="0"/>
    <x v="1"/>
    <x v="0"/>
    <x v="0"/>
    <s v="TMART-HNI-BTL-01063"/>
    <x v="0"/>
    <s v="TMART-HNI-BTL-01063"/>
    <x v="1"/>
    <x v="12"/>
    <x v="12"/>
    <x v="0"/>
    <x v="0"/>
    <x v="0"/>
    <x v="0"/>
    <x v="0"/>
    <n v="2"/>
    <x v="0"/>
    <x v="20"/>
    <n v="140000"/>
    <x v="0"/>
    <x v="0"/>
    <x v="0"/>
    <x v="0"/>
    <n v="11200"/>
    <x v="7"/>
  </r>
  <r>
    <x v="0"/>
    <n v="24297"/>
    <x v="0"/>
    <x v="1"/>
    <x v="0"/>
    <x v="0"/>
    <s v="TMART-HNI-BTL-01063"/>
    <x v="0"/>
    <s v="TMART-HNI-BTL-01063"/>
    <x v="1"/>
    <x v="9"/>
    <x v="9"/>
    <x v="0"/>
    <x v="0"/>
    <x v="0"/>
    <x v="0"/>
    <x v="0"/>
    <n v="3"/>
    <x v="0"/>
    <x v="17"/>
    <n v="166785"/>
    <x v="0"/>
    <x v="0"/>
    <x v="0"/>
    <x v="0"/>
    <n v="13343"/>
    <x v="7"/>
  </r>
  <r>
    <x v="0"/>
    <n v="24287"/>
    <x v="0"/>
    <x v="1"/>
    <x v="0"/>
    <x v="0"/>
    <s v="TMART-HNI-BTL-03017"/>
    <x v="0"/>
    <s v="TMART-HNI-BTL-03017"/>
    <x v="1"/>
    <x v="6"/>
    <x v="6"/>
    <x v="0"/>
    <x v="0"/>
    <x v="0"/>
    <x v="0"/>
    <x v="0"/>
    <n v="3"/>
    <x v="0"/>
    <x v="11"/>
    <n v="222750"/>
    <x v="0"/>
    <x v="0"/>
    <x v="0"/>
    <x v="0"/>
    <n v="17820"/>
    <x v="7"/>
  </r>
  <r>
    <x v="0"/>
    <n v="24287"/>
    <x v="0"/>
    <x v="1"/>
    <x v="0"/>
    <x v="0"/>
    <s v="TMART-HNI-BTL-03017"/>
    <x v="0"/>
    <s v="TMART-HNI-BTL-03017"/>
    <x v="1"/>
    <x v="3"/>
    <x v="3"/>
    <x v="0"/>
    <x v="0"/>
    <x v="0"/>
    <x v="0"/>
    <x v="0"/>
    <n v="3"/>
    <x v="0"/>
    <x v="3"/>
    <n v="220293"/>
    <x v="0"/>
    <x v="0"/>
    <x v="0"/>
    <x v="0"/>
    <n v="17623"/>
    <x v="7"/>
  </r>
  <r>
    <x v="0"/>
    <n v="24287"/>
    <x v="0"/>
    <x v="1"/>
    <x v="0"/>
    <x v="0"/>
    <s v="TMART-HNI-BTL-03017"/>
    <x v="0"/>
    <s v="TMART-HNI-BTL-03017"/>
    <x v="1"/>
    <x v="1"/>
    <x v="1"/>
    <x v="0"/>
    <x v="0"/>
    <x v="0"/>
    <x v="0"/>
    <x v="0"/>
    <n v="3"/>
    <x v="0"/>
    <x v="12"/>
    <n v="333174"/>
    <x v="0"/>
    <x v="0"/>
    <x v="0"/>
    <x v="0"/>
    <n v="26654"/>
    <x v="7"/>
  </r>
  <r>
    <x v="0"/>
    <n v="24287"/>
    <x v="0"/>
    <x v="1"/>
    <x v="0"/>
    <x v="0"/>
    <s v="TMART-HNI-BTL-03017"/>
    <x v="0"/>
    <s v="TMART-HNI-BTL-03017"/>
    <x v="1"/>
    <x v="7"/>
    <x v="7"/>
    <x v="0"/>
    <x v="0"/>
    <x v="0"/>
    <x v="0"/>
    <x v="0"/>
    <n v="3"/>
    <x v="0"/>
    <x v="13"/>
    <n v="150546"/>
    <x v="0"/>
    <x v="0"/>
    <x v="0"/>
    <x v="0"/>
    <n v="12044"/>
    <x v="7"/>
  </r>
  <r>
    <x v="0"/>
    <n v="24292"/>
    <x v="0"/>
    <x v="1"/>
    <x v="0"/>
    <x v="0"/>
    <s v="TMART-HNI-BTL-01046"/>
    <x v="0"/>
    <s v="TMART-HNI-BTL-01046"/>
    <x v="1"/>
    <x v="6"/>
    <x v="6"/>
    <x v="0"/>
    <x v="0"/>
    <x v="0"/>
    <x v="0"/>
    <x v="0"/>
    <n v="2"/>
    <x v="0"/>
    <x v="11"/>
    <n v="148500"/>
    <x v="0"/>
    <x v="0"/>
    <x v="0"/>
    <x v="0"/>
    <n v="11880"/>
    <x v="7"/>
  </r>
  <r>
    <x v="0"/>
    <n v="24292"/>
    <x v="0"/>
    <x v="1"/>
    <x v="0"/>
    <x v="0"/>
    <s v="TMART-HNI-BTL-01046"/>
    <x v="0"/>
    <s v="TMART-HNI-BTL-01046"/>
    <x v="1"/>
    <x v="5"/>
    <x v="5"/>
    <x v="0"/>
    <x v="0"/>
    <x v="0"/>
    <x v="0"/>
    <x v="0"/>
    <n v="2"/>
    <x v="0"/>
    <x v="10"/>
    <n v="141900"/>
    <x v="0"/>
    <x v="0"/>
    <x v="0"/>
    <x v="0"/>
    <n v="11352"/>
    <x v="7"/>
  </r>
  <r>
    <x v="0"/>
    <n v="24292"/>
    <x v="0"/>
    <x v="1"/>
    <x v="0"/>
    <x v="0"/>
    <s v="TMART-HNI-BTL-01046"/>
    <x v="0"/>
    <s v="TMART-HNI-BTL-01046"/>
    <x v="1"/>
    <x v="3"/>
    <x v="3"/>
    <x v="0"/>
    <x v="0"/>
    <x v="0"/>
    <x v="0"/>
    <x v="0"/>
    <n v="4"/>
    <x v="0"/>
    <x v="3"/>
    <n v="293724"/>
    <x v="0"/>
    <x v="0"/>
    <x v="0"/>
    <x v="0"/>
    <n v="23498"/>
    <x v="7"/>
  </r>
  <r>
    <x v="0"/>
    <n v="24292"/>
    <x v="0"/>
    <x v="1"/>
    <x v="0"/>
    <x v="0"/>
    <s v="TMART-HNI-BTL-01046"/>
    <x v="0"/>
    <s v="TMART-HNI-BTL-01046"/>
    <x v="1"/>
    <x v="0"/>
    <x v="0"/>
    <x v="0"/>
    <x v="0"/>
    <x v="0"/>
    <x v="0"/>
    <x v="0"/>
    <n v="2"/>
    <x v="0"/>
    <x v="4"/>
    <n v="238132"/>
    <x v="0"/>
    <x v="0"/>
    <x v="0"/>
    <x v="0"/>
    <n v="19051"/>
    <x v="7"/>
  </r>
  <r>
    <x v="0"/>
    <n v="24292"/>
    <x v="0"/>
    <x v="1"/>
    <x v="0"/>
    <x v="0"/>
    <s v="TMART-HNI-BTL-01046"/>
    <x v="0"/>
    <s v="TMART-HNI-BTL-01046"/>
    <x v="1"/>
    <x v="2"/>
    <x v="2"/>
    <x v="0"/>
    <x v="0"/>
    <x v="0"/>
    <x v="0"/>
    <x v="0"/>
    <n v="3"/>
    <x v="0"/>
    <x v="2"/>
    <m/>
    <x v="0"/>
    <x v="1"/>
    <x v="0"/>
    <x v="0"/>
    <m/>
    <x v="7"/>
  </r>
  <r>
    <x v="0"/>
    <n v="24292"/>
    <x v="0"/>
    <x v="1"/>
    <x v="0"/>
    <x v="0"/>
    <s v="TMART-HNI-BTL-01046"/>
    <x v="0"/>
    <s v="TMART-HNI-BTL-01046"/>
    <x v="1"/>
    <x v="1"/>
    <x v="1"/>
    <x v="0"/>
    <x v="0"/>
    <x v="0"/>
    <x v="0"/>
    <x v="0"/>
    <n v="2"/>
    <x v="0"/>
    <x v="12"/>
    <n v="222116"/>
    <x v="0"/>
    <x v="0"/>
    <x v="0"/>
    <x v="0"/>
    <n v="17769"/>
    <x v="7"/>
  </r>
  <r>
    <x v="0"/>
    <n v="24292"/>
    <x v="0"/>
    <x v="1"/>
    <x v="0"/>
    <x v="0"/>
    <s v="TMART-HNI-BTL-01046"/>
    <x v="0"/>
    <s v="TMART-HNI-BTL-01046"/>
    <x v="1"/>
    <x v="7"/>
    <x v="7"/>
    <x v="0"/>
    <x v="0"/>
    <x v="0"/>
    <x v="0"/>
    <x v="0"/>
    <n v="5"/>
    <x v="0"/>
    <x v="13"/>
    <n v="250910"/>
    <x v="0"/>
    <x v="0"/>
    <x v="0"/>
    <x v="0"/>
    <n v="20073"/>
    <x v="7"/>
  </r>
  <r>
    <x v="0"/>
    <n v="24292"/>
    <x v="0"/>
    <x v="1"/>
    <x v="0"/>
    <x v="0"/>
    <s v="TMART-HNI-BTL-01046"/>
    <x v="0"/>
    <s v="TMART-HNI-BTL-01046"/>
    <x v="1"/>
    <x v="13"/>
    <x v="13"/>
    <x v="0"/>
    <x v="0"/>
    <x v="0"/>
    <x v="0"/>
    <x v="0"/>
    <n v="2"/>
    <x v="0"/>
    <x v="2"/>
    <m/>
    <x v="0"/>
    <x v="1"/>
    <x v="0"/>
    <x v="0"/>
    <m/>
    <x v="7"/>
  </r>
  <r>
    <x v="0"/>
    <n v="24292"/>
    <x v="0"/>
    <x v="1"/>
    <x v="0"/>
    <x v="0"/>
    <s v="TMART-HNI-BTL-01046"/>
    <x v="0"/>
    <s v="TMART-HNI-BTL-01046"/>
    <x v="1"/>
    <x v="8"/>
    <x v="8"/>
    <x v="0"/>
    <x v="0"/>
    <x v="0"/>
    <x v="0"/>
    <x v="0"/>
    <n v="2"/>
    <x v="0"/>
    <x v="18"/>
    <n v="92000"/>
    <x v="0"/>
    <x v="0"/>
    <x v="0"/>
    <x v="0"/>
    <n v="7360"/>
    <x v="7"/>
  </r>
  <r>
    <x v="0"/>
    <n v="24292"/>
    <x v="0"/>
    <x v="1"/>
    <x v="0"/>
    <x v="0"/>
    <s v="TMART-HNI-BTL-01046"/>
    <x v="0"/>
    <s v="TMART-HNI-BTL-01046"/>
    <x v="1"/>
    <x v="9"/>
    <x v="9"/>
    <x v="0"/>
    <x v="0"/>
    <x v="0"/>
    <x v="0"/>
    <x v="0"/>
    <n v="2"/>
    <x v="0"/>
    <x v="17"/>
    <n v="111190"/>
    <x v="0"/>
    <x v="0"/>
    <x v="0"/>
    <x v="0"/>
    <n v="8895"/>
    <x v="7"/>
  </r>
  <r>
    <x v="0"/>
    <n v="24278"/>
    <x v="0"/>
    <x v="1"/>
    <x v="0"/>
    <x v="0"/>
    <s v="EASY-HNI-CGY-E05"/>
    <x v="0"/>
    <s v="EASY-HNI-CGY-E05"/>
    <x v="1"/>
    <x v="7"/>
    <x v="7"/>
    <x v="0"/>
    <x v="0"/>
    <x v="0"/>
    <x v="0"/>
    <x v="0"/>
    <n v="5"/>
    <x v="0"/>
    <x v="22"/>
    <n v="240875"/>
    <x v="0"/>
    <x v="0"/>
    <x v="0"/>
    <x v="0"/>
    <n v="19270"/>
    <x v="0"/>
  </r>
  <r>
    <x v="0"/>
    <n v="24278"/>
    <x v="0"/>
    <x v="1"/>
    <x v="0"/>
    <x v="0"/>
    <s v="EASY-HNI-CGY-E05"/>
    <x v="0"/>
    <s v="EASY-HNI-CGY-E05"/>
    <x v="1"/>
    <x v="8"/>
    <x v="8"/>
    <x v="0"/>
    <x v="0"/>
    <x v="0"/>
    <x v="0"/>
    <x v="0"/>
    <n v="5"/>
    <x v="0"/>
    <x v="23"/>
    <n v="220800"/>
    <x v="0"/>
    <x v="0"/>
    <x v="0"/>
    <x v="0"/>
    <n v="17664"/>
    <x v="0"/>
  </r>
  <r>
    <x v="0"/>
    <n v="24306"/>
    <x v="0"/>
    <x v="1"/>
    <x v="0"/>
    <x v="0"/>
    <s v="TMART-HNI-BTL-01023"/>
    <x v="0"/>
    <s v="TMART-HNI-BTL-01023"/>
    <x v="1"/>
    <x v="6"/>
    <x v="6"/>
    <x v="0"/>
    <x v="0"/>
    <x v="0"/>
    <x v="0"/>
    <x v="0"/>
    <n v="5"/>
    <x v="0"/>
    <x v="11"/>
    <n v="371250"/>
    <x v="0"/>
    <x v="0"/>
    <x v="0"/>
    <x v="0"/>
    <n v="29700"/>
    <x v="7"/>
  </r>
  <r>
    <x v="0"/>
    <n v="24306"/>
    <x v="0"/>
    <x v="1"/>
    <x v="0"/>
    <x v="0"/>
    <s v="TMART-HNI-BTL-01023"/>
    <x v="0"/>
    <s v="TMART-HNI-BTL-01023"/>
    <x v="1"/>
    <x v="5"/>
    <x v="5"/>
    <x v="0"/>
    <x v="0"/>
    <x v="0"/>
    <x v="0"/>
    <x v="0"/>
    <n v="2"/>
    <x v="0"/>
    <x v="10"/>
    <n v="141900"/>
    <x v="0"/>
    <x v="0"/>
    <x v="0"/>
    <x v="0"/>
    <n v="11352"/>
    <x v="7"/>
  </r>
  <r>
    <x v="0"/>
    <n v="24306"/>
    <x v="0"/>
    <x v="1"/>
    <x v="0"/>
    <x v="0"/>
    <s v="TMART-HNI-BTL-01023"/>
    <x v="0"/>
    <s v="TMART-HNI-BTL-01023"/>
    <x v="1"/>
    <x v="3"/>
    <x v="3"/>
    <x v="0"/>
    <x v="0"/>
    <x v="0"/>
    <x v="0"/>
    <x v="0"/>
    <n v="5"/>
    <x v="0"/>
    <x v="3"/>
    <n v="367155"/>
    <x v="0"/>
    <x v="0"/>
    <x v="0"/>
    <x v="0"/>
    <n v="29372"/>
    <x v="7"/>
  </r>
  <r>
    <x v="0"/>
    <n v="24306"/>
    <x v="0"/>
    <x v="1"/>
    <x v="0"/>
    <x v="0"/>
    <s v="TMART-HNI-BTL-01023"/>
    <x v="0"/>
    <s v="TMART-HNI-BTL-01023"/>
    <x v="1"/>
    <x v="13"/>
    <x v="13"/>
    <x v="0"/>
    <x v="0"/>
    <x v="0"/>
    <x v="0"/>
    <x v="0"/>
    <n v="2"/>
    <x v="0"/>
    <x v="2"/>
    <m/>
    <x v="0"/>
    <x v="1"/>
    <x v="0"/>
    <x v="0"/>
    <m/>
    <x v="7"/>
  </r>
  <r>
    <x v="0"/>
    <n v="24298"/>
    <x v="0"/>
    <x v="1"/>
    <x v="0"/>
    <x v="0"/>
    <s v="TMART-HNI-BTL-01025"/>
    <x v="0"/>
    <s v="TMART-HNI-BTL-01025"/>
    <x v="1"/>
    <x v="4"/>
    <x v="4"/>
    <x v="0"/>
    <x v="0"/>
    <x v="0"/>
    <x v="0"/>
    <x v="1"/>
    <n v="5"/>
    <x v="0"/>
    <x v="19"/>
    <n v="122745"/>
    <x v="0"/>
    <x v="0"/>
    <x v="0"/>
    <x v="0"/>
    <n v="9820"/>
    <x v="7"/>
  </r>
  <r>
    <x v="0"/>
    <n v="24298"/>
    <x v="0"/>
    <x v="1"/>
    <x v="0"/>
    <x v="0"/>
    <s v="TMART-HNI-BTL-01025"/>
    <x v="0"/>
    <s v="TMART-HNI-BTL-01025"/>
    <x v="1"/>
    <x v="7"/>
    <x v="7"/>
    <x v="0"/>
    <x v="0"/>
    <x v="0"/>
    <x v="0"/>
    <x v="0"/>
    <n v="3"/>
    <x v="0"/>
    <x v="13"/>
    <n v="150546"/>
    <x v="0"/>
    <x v="0"/>
    <x v="0"/>
    <x v="0"/>
    <n v="12044"/>
    <x v="7"/>
  </r>
  <r>
    <x v="0"/>
    <n v="24298"/>
    <x v="0"/>
    <x v="1"/>
    <x v="0"/>
    <x v="0"/>
    <s v="TMART-HNI-BTL-01025"/>
    <x v="0"/>
    <s v="TMART-HNI-BTL-01025"/>
    <x v="1"/>
    <x v="8"/>
    <x v="8"/>
    <x v="0"/>
    <x v="0"/>
    <x v="0"/>
    <x v="0"/>
    <x v="0"/>
    <n v="1"/>
    <x v="0"/>
    <x v="18"/>
    <n v="46000"/>
    <x v="0"/>
    <x v="0"/>
    <x v="0"/>
    <x v="0"/>
    <n v="3680"/>
    <x v="7"/>
  </r>
  <r>
    <x v="0"/>
    <n v="24298"/>
    <x v="0"/>
    <x v="1"/>
    <x v="0"/>
    <x v="0"/>
    <s v="TMART-HNI-BTL-01025"/>
    <x v="0"/>
    <s v="TMART-HNI-BTL-01025"/>
    <x v="1"/>
    <x v="9"/>
    <x v="9"/>
    <x v="0"/>
    <x v="0"/>
    <x v="0"/>
    <x v="0"/>
    <x v="0"/>
    <n v="3"/>
    <x v="0"/>
    <x v="17"/>
    <n v="166785"/>
    <x v="0"/>
    <x v="0"/>
    <x v="0"/>
    <x v="0"/>
    <n v="13343"/>
    <x v="7"/>
  </r>
  <r>
    <x v="0"/>
    <n v="24277"/>
    <x v="0"/>
    <x v="1"/>
    <x v="0"/>
    <x v="0"/>
    <s v="EASY-HNI-BTL-E04"/>
    <x v="0"/>
    <s v="EASY-HNI-BTL-E04"/>
    <x v="1"/>
    <x v="6"/>
    <x v="6"/>
    <x v="0"/>
    <x v="0"/>
    <x v="0"/>
    <x v="0"/>
    <x v="0"/>
    <n v="6"/>
    <x v="0"/>
    <x v="24"/>
    <n v="427680"/>
    <x v="0"/>
    <x v="0"/>
    <x v="0"/>
    <x v="0"/>
    <n v="34214"/>
    <x v="0"/>
  </r>
  <r>
    <x v="0"/>
    <n v="24277"/>
    <x v="0"/>
    <x v="1"/>
    <x v="0"/>
    <x v="0"/>
    <s v="EASY-HNI-BTL-E04"/>
    <x v="0"/>
    <s v="EASY-HNI-BTL-E04"/>
    <x v="1"/>
    <x v="3"/>
    <x v="3"/>
    <x v="0"/>
    <x v="0"/>
    <x v="0"/>
    <x v="0"/>
    <x v="0"/>
    <n v="10"/>
    <x v="0"/>
    <x v="25"/>
    <n v="704940"/>
    <x v="0"/>
    <x v="0"/>
    <x v="0"/>
    <x v="0"/>
    <n v="56395"/>
    <x v="0"/>
  </r>
  <r>
    <x v="0"/>
    <n v="24277"/>
    <x v="0"/>
    <x v="1"/>
    <x v="0"/>
    <x v="0"/>
    <s v="EASY-HNI-BTL-E04"/>
    <x v="0"/>
    <s v="EASY-HNI-BTL-E04"/>
    <x v="1"/>
    <x v="1"/>
    <x v="1"/>
    <x v="0"/>
    <x v="0"/>
    <x v="0"/>
    <x v="0"/>
    <x v="0"/>
    <n v="4"/>
    <x v="0"/>
    <x v="26"/>
    <n v="426464"/>
    <x v="0"/>
    <x v="0"/>
    <x v="0"/>
    <x v="0"/>
    <n v="34117"/>
    <x v="0"/>
  </r>
  <r>
    <x v="0"/>
    <n v="24291"/>
    <x v="0"/>
    <x v="1"/>
    <x v="0"/>
    <x v="0"/>
    <s v="TMART-HNI-NTL-01097"/>
    <x v="0"/>
    <s v="TMART-HNI-NTL-01097"/>
    <x v="1"/>
    <x v="5"/>
    <x v="5"/>
    <x v="0"/>
    <x v="0"/>
    <x v="0"/>
    <x v="0"/>
    <x v="0"/>
    <n v="3"/>
    <x v="0"/>
    <x v="10"/>
    <n v="212850"/>
    <x v="0"/>
    <x v="0"/>
    <x v="0"/>
    <x v="0"/>
    <n v="17028"/>
    <x v="7"/>
  </r>
  <r>
    <x v="0"/>
    <n v="24291"/>
    <x v="0"/>
    <x v="1"/>
    <x v="0"/>
    <x v="0"/>
    <s v="TMART-HNI-NTL-01097"/>
    <x v="0"/>
    <s v="TMART-HNI-NTL-01097"/>
    <x v="1"/>
    <x v="2"/>
    <x v="2"/>
    <x v="0"/>
    <x v="0"/>
    <x v="0"/>
    <x v="0"/>
    <x v="0"/>
    <n v="3"/>
    <x v="0"/>
    <x v="2"/>
    <m/>
    <x v="0"/>
    <x v="1"/>
    <x v="0"/>
    <x v="0"/>
    <m/>
    <x v="7"/>
  </r>
  <r>
    <x v="0"/>
    <n v="24280"/>
    <x v="0"/>
    <x v="1"/>
    <x v="0"/>
    <x v="0"/>
    <s v="EASYMART-HNI-NTL-S302"/>
    <x v="0"/>
    <s v="EASYMART-HNI-NTL-S302"/>
    <x v="1"/>
    <x v="6"/>
    <x v="6"/>
    <x v="0"/>
    <x v="0"/>
    <x v="0"/>
    <x v="0"/>
    <x v="0"/>
    <n v="3"/>
    <x v="0"/>
    <x v="2"/>
    <m/>
    <x v="0"/>
    <x v="1"/>
    <x v="0"/>
    <x v="0"/>
    <m/>
    <x v="5"/>
  </r>
  <r>
    <x v="0"/>
    <n v="24280"/>
    <x v="0"/>
    <x v="1"/>
    <x v="0"/>
    <x v="0"/>
    <s v="EASYMART-HNI-NTL-S302"/>
    <x v="0"/>
    <s v="EASYMART-HNI-NTL-S302"/>
    <x v="1"/>
    <x v="3"/>
    <x v="3"/>
    <x v="0"/>
    <x v="0"/>
    <x v="0"/>
    <x v="0"/>
    <x v="0"/>
    <n v="3"/>
    <x v="0"/>
    <x v="2"/>
    <m/>
    <x v="0"/>
    <x v="1"/>
    <x v="0"/>
    <x v="0"/>
    <m/>
    <x v="5"/>
  </r>
  <r>
    <x v="0"/>
    <n v="24280"/>
    <x v="0"/>
    <x v="1"/>
    <x v="0"/>
    <x v="0"/>
    <s v="EASYMART-HNI-NTL-S302"/>
    <x v="0"/>
    <s v="EASYMART-HNI-NTL-S302"/>
    <x v="1"/>
    <x v="1"/>
    <x v="1"/>
    <x v="0"/>
    <x v="0"/>
    <x v="0"/>
    <x v="0"/>
    <x v="0"/>
    <n v="3"/>
    <x v="0"/>
    <x v="2"/>
    <m/>
    <x v="0"/>
    <x v="1"/>
    <x v="0"/>
    <x v="0"/>
    <m/>
    <x v="5"/>
  </r>
  <r>
    <x v="0"/>
    <n v="24280"/>
    <x v="0"/>
    <x v="1"/>
    <x v="0"/>
    <x v="0"/>
    <s v="EASYMART-HNI-NTL-S302"/>
    <x v="0"/>
    <s v="EASYMART-HNI-NTL-S302"/>
    <x v="1"/>
    <x v="7"/>
    <x v="7"/>
    <x v="0"/>
    <x v="0"/>
    <x v="0"/>
    <x v="0"/>
    <x v="0"/>
    <n v="5"/>
    <x v="0"/>
    <x v="2"/>
    <m/>
    <x v="0"/>
    <x v="1"/>
    <x v="0"/>
    <x v="0"/>
    <m/>
    <x v="5"/>
  </r>
  <r>
    <x v="0"/>
    <n v="24205"/>
    <x v="0"/>
    <x v="1"/>
    <x v="0"/>
    <x v="0"/>
    <s v="VITALMART-HNI-NTL-007"/>
    <x v="0"/>
    <s v="VITALMART-HNI-NTL-007"/>
    <x v="1"/>
    <x v="4"/>
    <x v="4"/>
    <x v="0"/>
    <x v="0"/>
    <x v="0"/>
    <x v="0"/>
    <x v="1"/>
    <n v="5"/>
    <x v="0"/>
    <x v="9"/>
    <n v="114150"/>
    <x v="0"/>
    <x v="0"/>
    <x v="0"/>
    <x v="0"/>
    <n v="9132"/>
    <x v="3"/>
  </r>
  <r>
    <x v="0"/>
    <n v="24205"/>
    <x v="0"/>
    <x v="1"/>
    <x v="0"/>
    <x v="0"/>
    <s v="VITALMART-HNI-NTL-007"/>
    <x v="0"/>
    <s v="VITALMART-HNI-NTL-007"/>
    <x v="1"/>
    <x v="0"/>
    <x v="0"/>
    <x v="0"/>
    <x v="0"/>
    <x v="0"/>
    <x v="0"/>
    <x v="0"/>
    <n v="5"/>
    <x v="0"/>
    <x v="8"/>
    <n v="553660"/>
    <x v="0"/>
    <x v="0"/>
    <x v="0"/>
    <x v="0"/>
    <n v="44293"/>
    <x v="3"/>
  </r>
  <r>
    <x v="0"/>
    <n v="24205"/>
    <x v="0"/>
    <x v="1"/>
    <x v="0"/>
    <x v="0"/>
    <s v="VITALMART-HNI-NTL-007"/>
    <x v="0"/>
    <s v="VITALMART-HNI-NTL-007"/>
    <x v="1"/>
    <x v="3"/>
    <x v="3"/>
    <x v="0"/>
    <x v="0"/>
    <x v="0"/>
    <x v="0"/>
    <x v="0"/>
    <n v="5"/>
    <x v="0"/>
    <x v="3"/>
    <n v="367155"/>
    <x v="0"/>
    <x v="0"/>
    <x v="0"/>
    <x v="0"/>
    <n v="29372"/>
    <x v="3"/>
  </r>
  <r>
    <x v="0"/>
    <n v="24299"/>
    <x v="0"/>
    <x v="1"/>
    <x v="0"/>
    <x v="0"/>
    <s v="TMART-HNI-NTL-01021"/>
    <x v="0"/>
    <s v="TMART-HNI-NTL-01021"/>
    <x v="1"/>
    <x v="7"/>
    <x v="7"/>
    <x v="0"/>
    <x v="0"/>
    <x v="0"/>
    <x v="0"/>
    <x v="0"/>
    <n v="5"/>
    <x v="0"/>
    <x v="13"/>
    <n v="250910"/>
    <x v="0"/>
    <x v="0"/>
    <x v="0"/>
    <x v="0"/>
    <n v="20073"/>
    <x v="7"/>
  </r>
  <r>
    <x v="0"/>
    <n v="24299"/>
    <x v="0"/>
    <x v="1"/>
    <x v="0"/>
    <x v="0"/>
    <s v="TMART-HNI-NTL-01021"/>
    <x v="0"/>
    <s v="TMART-HNI-NTL-01021"/>
    <x v="1"/>
    <x v="14"/>
    <x v="14"/>
    <x v="0"/>
    <x v="0"/>
    <x v="0"/>
    <x v="0"/>
    <x v="0"/>
    <n v="2"/>
    <x v="0"/>
    <x v="21"/>
    <n v="223212"/>
    <x v="0"/>
    <x v="0"/>
    <x v="0"/>
    <x v="0"/>
    <n v="17857"/>
    <x v="7"/>
  </r>
  <r>
    <x v="0"/>
    <n v="24308"/>
    <x v="0"/>
    <x v="1"/>
    <x v="0"/>
    <x v="0"/>
    <s v="TMART-HNI-HDG-00983"/>
    <x v="0"/>
    <s v="TMART-HNI-HDG-00983"/>
    <x v="1"/>
    <x v="5"/>
    <x v="5"/>
    <x v="0"/>
    <x v="0"/>
    <x v="0"/>
    <x v="0"/>
    <x v="0"/>
    <n v="2"/>
    <x v="0"/>
    <x v="10"/>
    <n v="141900"/>
    <x v="0"/>
    <x v="0"/>
    <x v="0"/>
    <x v="0"/>
    <n v="11352"/>
    <x v="7"/>
  </r>
  <r>
    <x v="0"/>
    <n v="24308"/>
    <x v="0"/>
    <x v="1"/>
    <x v="0"/>
    <x v="0"/>
    <s v="TMART-HNI-HDG-00983"/>
    <x v="0"/>
    <s v="TMART-HNI-HDG-00983"/>
    <x v="1"/>
    <x v="7"/>
    <x v="7"/>
    <x v="0"/>
    <x v="0"/>
    <x v="0"/>
    <x v="0"/>
    <x v="0"/>
    <n v="3"/>
    <x v="0"/>
    <x v="13"/>
    <n v="150546"/>
    <x v="0"/>
    <x v="0"/>
    <x v="0"/>
    <x v="0"/>
    <n v="12044"/>
    <x v="7"/>
  </r>
  <r>
    <x v="0"/>
    <n v="24308"/>
    <x v="0"/>
    <x v="1"/>
    <x v="0"/>
    <x v="0"/>
    <s v="TMART-HNI-HDG-00983"/>
    <x v="0"/>
    <s v="TMART-HNI-HDG-00983"/>
    <x v="1"/>
    <x v="13"/>
    <x v="13"/>
    <x v="0"/>
    <x v="0"/>
    <x v="0"/>
    <x v="0"/>
    <x v="0"/>
    <n v="2"/>
    <x v="0"/>
    <x v="2"/>
    <m/>
    <x v="0"/>
    <x v="1"/>
    <x v="0"/>
    <x v="0"/>
    <m/>
    <x v="7"/>
  </r>
  <r>
    <x v="0"/>
    <n v="24309"/>
    <x v="0"/>
    <x v="1"/>
    <x v="0"/>
    <x v="0"/>
    <s v="TMART-HNI-HDG-01019"/>
    <x v="0"/>
    <s v="TMART-HNI-HDG-01019"/>
    <x v="1"/>
    <x v="13"/>
    <x v="13"/>
    <x v="0"/>
    <x v="0"/>
    <x v="0"/>
    <x v="0"/>
    <x v="0"/>
    <n v="2"/>
    <x v="0"/>
    <x v="2"/>
    <m/>
    <x v="0"/>
    <x v="1"/>
    <x v="0"/>
    <x v="0"/>
    <m/>
    <x v="7"/>
  </r>
  <r>
    <x v="0"/>
    <n v="24309"/>
    <x v="0"/>
    <x v="1"/>
    <x v="0"/>
    <x v="0"/>
    <s v="TMART-HNI-HDG-01019"/>
    <x v="0"/>
    <s v="TMART-HNI-HDG-01019"/>
    <x v="1"/>
    <x v="8"/>
    <x v="8"/>
    <x v="0"/>
    <x v="0"/>
    <x v="0"/>
    <x v="0"/>
    <x v="0"/>
    <n v="3"/>
    <x v="0"/>
    <x v="18"/>
    <n v="138000"/>
    <x v="0"/>
    <x v="0"/>
    <x v="0"/>
    <x v="0"/>
    <n v="11040"/>
    <x v="7"/>
  </r>
  <r>
    <x v="0"/>
    <n v="24309"/>
    <x v="0"/>
    <x v="1"/>
    <x v="0"/>
    <x v="0"/>
    <s v="TMART-HNI-HDG-01019"/>
    <x v="0"/>
    <s v="TMART-HNI-HDG-01019"/>
    <x v="1"/>
    <x v="14"/>
    <x v="14"/>
    <x v="0"/>
    <x v="0"/>
    <x v="0"/>
    <x v="0"/>
    <x v="0"/>
    <n v="2"/>
    <x v="0"/>
    <x v="21"/>
    <n v="223212"/>
    <x v="0"/>
    <x v="0"/>
    <x v="0"/>
    <x v="0"/>
    <n v="17857"/>
    <x v="7"/>
  </r>
  <r>
    <x v="0"/>
    <n v="24285"/>
    <x v="0"/>
    <x v="1"/>
    <x v="0"/>
    <x v="0"/>
    <s v="TMART-HNI-HDG-03014"/>
    <x v="0"/>
    <s v="TMART-HNI-HDG-03014"/>
    <x v="1"/>
    <x v="5"/>
    <x v="5"/>
    <x v="0"/>
    <x v="0"/>
    <x v="0"/>
    <x v="0"/>
    <x v="0"/>
    <n v="3"/>
    <x v="0"/>
    <x v="10"/>
    <n v="212850"/>
    <x v="0"/>
    <x v="0"/>
    <x v="0"/>
    <x v="0"/>
    <n v="17028"/>
    <x v="7"/>
  </r>
  <r>
    <x v="0"/>
    <n v="24285"/>
    <x v="0"/>
    <x v="1"/>
    <x v="0"/>
    <x v="0"/>
    <s v="TMART-HNI-HDG-03014"/>
    <x v="0"/>
    <s v="TMART-HNI-HDG-03014"/>
    <x v="1"/>
    <x v="8"/>
    <x v="8"/>
    <x v="0"/>
    <x v="0"/>
    <x v="0"/>
    <x v="0"/>
    <x v="0"/>
    <n v="4"/>
    <x v="0"/>
    <x v="18"/>
    <n v="184000"/>
    <x v="0"/>
    <x v="0"/>
    <x v="0"/>
    <x v="0"/>
    <n v="14720"/>
    <x v="7"/>
  </r>
  <r>
    <x v="0"/>
    <n v="24301"/>
    <x v="0"/>
    <x v="1"/>
    <x v="0"/>
    <x v="0"/>
    <s v="TMART-HNI-HDG-01012"/>
    <x v="0"/>
    <s v="TMART-HNI-HDG-01012"/>
    <x v="1"/>
    <x v="4"/>
    <x v="4"/>
    <x v="0"/>
    <x v="0"/>
    <x v="0"/>
    <x v="0"/>
    <x v="1"/>
    <n v="2"/>
    <x v="0"/>
    <x v="19"/>
    <n v="49098"/>
    <x v="0"/>
    <x v="0"/>
    <x v="0"/>
    <x v="0"/>
    <n v="3928"/>
    <x v="7"/>
  </r>
  <r>
    <x v="0"/>
    <n v="24301"/>
    <x v="0"/>
    <x v="1"/>
    <x v="0"/>
    <x v="0"/>
    <s v="TMART-HNI-HDG-01012"/>
    <x v="0"/>
    <s v="TMART-HNI-HDG-01012"/>
    <x v="1"/>
    <x v="3"/>
    <x v="3"/>
    <x v="0"/>
    <x v="0"/>
    <x v="0"/>
    <x v="0"/>
    <x v="0"/>
    <n v="3"/>
    <x v="0"/>
    <x v="3"/>
    <n v="220293"/>
    <x v="0"/>
    <x v="0"/>
    <x v="0"/>
    <x v="0"/>
    <n v="17623"/>
    <x v="7"/>
  </r>
  <r>
    <x v="0"/>
    <n v="24301"/>
    <x v="0"/>
    <x v="1"/>
    <x v="0"/>
    <x v="0"/>
    <s v="TMART-HNI-HDG-01012"/>
    <x v="0"/>
    <s v="TMART-HNI-HDG-01012"/>
    <x v="1"/>
    <x v="14"/>
    <x v="14"/>
    <x v="0"/>
    <x v="0"/>
    <x v="0"/>
    <x v="0"/>
    <x v="0"/>
    <n v="2"/>
    <x v="0"/>
    <x v="21"/>
    <n v="223212"/>
    <x v="0"/>
    <x v="0"/>
    <x v="0"/>
    <x v="0"/>
    <n v="17857"/>
    <x v="7"/>
  </r>
  <r>
    <x v="0"/>
    <n v="24296"/>
    <x v="0"/>
    <x v="1"/>
    <x v="0"/>
    <x v="0"/>
    <s v="TMART-HNI-HDG-01027"/>
    <x v="0"/>
    <s v="TMART-HNI-HDG-01027"/>
    <x v="1"/>
    <x v="6"/>
    <x v="6"/>
    <x v="0"/>
    <x v="0"/>
    <x v="0"/>
    <x v="0"/>
    <x v="0"/>
    <n v="4"/>
    <x v="0"/>
    <x v="11"/>
    <n v="297000"/>
    <x v="0"/>
    <x v="0"/>
    <x v="0"/>
    <x v="0"/>
    <n v="23760"/>
    <x v="7"/>
  </r>
  <r>
    <x v="0"/>
    <n v="24296"/>
    <x v="0"/>
    <x v="1"/>
    <x v="0"/>
    <x v="0"/>
    <s v="TMART-HNI-HDG-01027"/>
    <x v="0"/>
    <s v="TMART-HNI-HDG-01027"/>
    <x v="1"/>
    <x v="4"/>
    <x v="4"/>
    <x v="0"/>
    <x v="0"/>
    <x v="0"/>
    <x v="0"/>
    <x v="1"/>
    <n v="5"/>
    <x v="0"/>
    <x v="19"/>
    <n v="122745"/>
    <x v="0"/>
    <x v="0"/>
    <x v="0"/>
    <x v="0"/>
    <n v="9820"/>
    <x v="7"/>
  </r>
  <r>
    <x v="0"/>
    <n v="24296"/>
    <x v="0"/>
    <x v="1"/>
    <x v="0"/>
    <x v="0"/>
    <s v="TMART-HNI-HDG-01027"/>
    <x v="0"/>
    <s v="TMART-HNI-HDG-01027"/>
    <x v="1"/>
    <x v="3"/>
    <x v="3"/>
    <x v="0"/>
    <x v="0"/>
    <x v="0"/>
    <x v="0"/>
    <x v="0"/>
    <n v="5"/>
    <x v="0"/>
    <x v="3"/>
    <n v="367155"/>
    <x v="0"/>
    <x v="0"/>
    <x v="0"/>
    <x v="0"/>
    <n v="29372"/>
    <x v="7"/>
  </r>
  <r>
    <x v="0"/>
    <n v="24296"/>
    <x v="0"/>
    <x v="1"/>
    <x v="0"/>
    <x v="0"/>
    <s v="TMART-HNI-HDG-01027"/>
    <x v="0"/>
    <s v="TMART-HNI-HDG-01027"/>
    <x v="1"/>
    <x v="0"/>
    <x v="0"/>
    <x v="0"/>
    <x v="0"/>
    <x v="0"/>
    <x v="0"/>
    <x v="0"/>
    <n v="2"/>
    <x v="0"/>
    <x v="4"/>
    <n v="238132"/>
    <x v="0"/>
    <x v="0"/>
    <x v="0"/>
    <x v="0"/>
    <n v="19051"/>
    <x v="7"/>
  </r>
  <r>
    <x v="0"/>
    <n v="24296"/>
    <x v="0"/>
    <x v="1"/>
    <x v="0"/>
    <x v="0"/>
    <s v="TMART-HNI-HDG-01027"/>
    <x v="0"/>
    <s v="TMART-HNI-HDG-01027"/>
    <x v="1"/>
    <x v="1"/>
    <x v="1"/>
    <x v="0"/>
    <x v="0"/>
    <x v="0"/>
    <x v="0"/>
    <x v="0"/>
    <n v="3"/>
    <x v="0"/>
    <x v="12"/>
    <n v="333174"/>
    <x v="0"/>
    <x v="0"/>
    <x v="0"/>
    <x v="0"/>
    <n v="26654"/>
    <x v="7"/>
  </r>
  <r>
    <x v="0"/>
    <n v="24300"/>
    <x v="0"/>
    <x v="1"/>
    <x v="0"/>
    <x v="0"/>
    <s v="TMART-HNI-HDG-01001"/>
    <x v="0"/>
    <s v="TMART-HNI-HDG-01001"/>
    <x v="1"/>
    <x v="6"/>
    <x v="6"/>
    <x v="0"/>
    <x v="0"/>
    <x v="0"/>
    <x v="0"/>
    <x v="0"/>
    <n v="3"/>
    <x v="0"/>
    <x v="11"/>
    <n v="222750"/>
    <x v="0"/>
    <x v="0"/>
    <x v="0"/>
    <x v="0"/>
    <n v="17820"/>
    <x v="7"/>
  </r>
  <r>
    <x v="0"/>
    <n v="24300"/>
    <x v="0"/>
    <x v="1"/>
    <x v="0"/>
    <x v="0"/>
    <s v="TMART-HNI-HDG-01001"/>
    <x v="0"/>
    <s v="TMART-HNI-HDG-01001"/>
    <x v="1"/>
    <x v="5"/>
    <x v="5"/>
    <x v="0"/>
    <x v="0"/>
    <x v="0"/>
    <x v="0"/>
    <x v="0"/>
    <n v="3"/>
    <x v="0"/>
    <x v="10"/>
    <n v="212850"/>
    <x v="0"/>
    <x v="0"/>
    <x v="0"/>
    <x v="0"/>
    <n v="17028"/>
    <x v="7"/>
  </r>
  <r>
    <x v="0"/>
    <n v="24300"/>
    <x v="0"/>
    <x v="1"/>
    <x v="0"/>
    <x v="0"/>
    <s v="TMART-HNI-HDG-01001"/>
    <x v="0"/>
    <s v="TMART-HNI-HDG-01001"/>
    <x v="1"/>
    <x v="3"/>
    <x v="3"/>
    <x v="0"/>
    <x v="0"/>
    <x v="0"/>
    <x v="0"/>
    <x v="0"/>
    <n v="3"/>
    <x v="0"/>
    <x v="3"/>
    <n v="220293"/>
    <x v="0"/>
    <x v="0"/>
    <x v="0"/>
    <x v="0"/>
    <n v="17623"/>
    <x v="7"/>
  </r>
  <r>
    <x v="0"/>
    <n v="24300"/>
    <x v="0"/>
    <x v="1"/>
    <x v="0"/>
    <x v="0"/>
    <s v="TMART-HNI-HDG-01001"/>
    <x v="0"/>
    <s v="TMART-HNI-HDG-01001"/>
    <x v="1"/>
    <x v="12"/>
    <x v="12"/>
    <x v="0"/>
    <x v="0"/>
    <x v="0"/>
    <x v="0"/>
    <x v="0"/>
    <n v="2"/>
    <x v="0"/>
    <x v="20"/>
    <n v="140000"/>
    <x v="0"/>
    <x v="0"/>
    <x v="0"/>
    <x v="0"/>
    <n v="11200"/>
    <x v="7"/>
  </r>
  <r>
    <x v="0"/>
    <n v="24300"/>
    <x v="0"/>
    <x v="1"/>
    <x v="0"/>
    <x v="0"/>
    <s v="TMART-HNI-HDG-01001"/>
    <x v="0"/>
    <s v="TMART-HNI-HDG-01001"/>
    <x v="1"/>
    <x v="8"/>
    <x v="8"/>
    <x v="0"/>
    <x v="0"/>
    <x v="0"/>
    <x v="0"/>
    <x v="0"/>
    <n v="5"/>
    <x v="0"/>
    <x v="18"/>
    <n v="230000"/>
    <x v="0"/>
    <x v="0"/>
    <x v="0"/>
    <x v="0"/>
    <n v="18400"/>
    <x v="7"/>
  </r>
  <r>
    <x v="0"/>
    <n v="24279"/>
    <x v="0"/>
    <x v="1"/>
    <x v="0"/>
    <x v="0"/>
    <s v="EASY-HNI-HDG-E06"/>
    <x v="0"/>
    <s v="EASY-HNI-HDG-E06"/>
    <x v="1"/>
    <x v="3"/>
    <x v="3"/>
    <x v="0"/>
    <x v="0"/>
    <x v="0"/>
    <x v="0"/>
    <x v="0"/>
    <n v="10"/>
    <x v="0"/>
    <x v="25"/>
    <n v="704940"/>
    <x v="0"/>
    <x v="0"/>
    <x v="0"/>
    <x v="0"/>
    <n v="56395"/>
    <x v="0"/>
  </r>
  <r>
    <x v="0"/>
    <n v="24243"/>
    <x v="0"/>
    <x v="1"/>
    <x v="0"/>
    <x v="0"/>
    <s v="TMART-HNI-TTI-03001"/>
    <x v="0"/>
    <s v="TMART-HNI-TTI-03001"/>
    <x v="2"/>
    <x v="1"/>
    <x v="1"/>
    <x v="0"/>
    <x v="0"/>
    <x v="0"/>
    <x v="0"/>
    <x v="0"/>
    <n v="3"/>
    <x v="0"/>
    <x v="12"/>
    <n v="333174"/>
    <x v="0"/>
    <x v="0"/>
    <x v="0"/>
    <x v="0"/>
    <n v="26654"/>
    <x v="7"/>
  </r>
  <r>
    <x v="0"/>
    <n v="24243"/>
    <x v="0"/>
    <x v="1"/>
    <x v="0"/>
    <x v="0"/>
    <s v="TMART-HNI-TTI-03001"/>
    <x v="0"/>
    <s v="TMART-HNI-TTI-03001"/>
    <x v="2"/>
    <x v="7"/>
    <x v="7"/>
    <x v="0"/>
    <x v="0"/>
    <x v="0"/>
    <x v="0"/>
    <x v="0"/>
    <n v="3"/>
    <x v="0"/>
    <x v="13"/>
    <n v="150546"/>
    <x v="0"/>
    <x v="0"/>
    <x v="0"/>
    <x v="0"/>
    <n v="12044"/>
    <x v="7"/>
  </r>
  <r>
    <x v="0"/>
    <n v="24243"/>
    <x v="0"/>
    <x v="1"/>
    <x v="0"/>
    <x v="0"/>
    <s v="TMART-HNI-TTI-03001"/>
    <x v="0"/>
    <s v="TMART-HNI-TTI-03001"/>
    <x v="2"/>
    <x v="9"/>
    <x v="9"/>
    <x v="0"/>
    <x v="0"/>
    <x v="0"/>
    <x v="0"/>
    <x v="0"/>
    <n v="3"/>
    <x v="0"/>
    <x v="17"/>
    <n v="166785"/>
    <x v="0"/>
    <x v="0"/>
    <x v="0"/>
    <x v="0"/>
    <n v="13343"/>
    <x v="7"/>
  </r>
  <r>
    <x v="0"/>
    <n v="24248"/>
    <x v="0"/>
    <x v="1"/>
    <x v="0"/>
    <x v="0"/>
    <s v="TMART-HNI-TTI-01083"/>
    <x v="0"/>
    <s v="TMART-HNI-TTI-01083"/>
    <x v="2"/>
    <x v="6"/>
    <x v="6"/>
    <x v="0"/>
    <x v="0"/>
    <x v="0"/>
    <x v="0"/>
    <x v="0"/>
    <n v="2"/>
    <x v="0"/>
    <x v="11"/>
    <n v="148500"/>
    <x v="0"/>
    <x v="0"/>
    <x v="0"/>
    <x v="0"/>
    <n v="11880"/>
    <x v="7"/>
  </r>
  <r>
    <x v="0"/>
    <n v="24248"/>
    <x v="0"/>
    <x v="1"/>
    <x v="0"/>
    <x v="0"/>
    <s v="TMART-HNI-TTI-01083"/>
    <x v="0"/>
    <s v="TMART-HNI-TTI-01083"/>
    <x v="2"/>
    <x v="4"/>
    <x v="4"/>
    <x v="0"/>
    <x v="0"/>
    <x v="0"/>
    <x v="0"/>
    <x v="1"/>
    <n v="3"/>
    <x v="0"/>
    <x v="19"/>
    <n v="73647"/>
    <x v="0"/>
    <x v="0"/>
    <x v="0"/>
    <x v="0"/>
    <n v="5892"/>
    <x v="7"/>
  </r>
  <r>
    <x v="0"/>
    <n v="24248"/>
    <x v="0"/>
    <x v="1"/>
    <x v="0"/>
    <x v="0"/>
    <s v="TMART-HNI-TTI-01083"/>
    <x v="0"/>
    <s v="TMART-HNI-TTI-01083"/>
    <x v="2"/>
    <x v="3"/>
    <x v="3"/>
    <x v="0"/>
    <x v="0"/>
    <x v="0"/>
    <x v="0"/>
    <x v="0"/>
    <n v="7"/>
    <x v="0"/>
    <x v="3"/>
    <n v="514017"/>
    <x v="0"/>
    <x v="0"/>
    <x v="0"/>
    <x v="0"/>
    <n v="41121"/>
    <x v="7"/>
  </r>
  <r>
    <x v="0"/>
    <n v="24248"/>
    <x v="0"/>
    <x v="1"/>
    <x v="0"/>
    <x v="0"/>
    <s v="TMART-HNI-TTI-01083"/>
    <x v="0"/>
    <s v="TMART-HNI-TTI-01083"/>
    <x v="2"/>
    <x v="0"/>
    <x v="0"/>
    <x v="0"/>
    <x v="0"/>
    <x v="0"/>
    <x v="0"/>
    <x v="0"/>
    <n v="4"/>
    <x v="0"/>
    <x v="4"/>
    <n v="476264"/>
    <x v="0"/>
    <x v="0"/>
    <x v="0"/>
    <x v="0"/>
    <n v="38101"/>
    <x v="7"/>
  </r>
  <r>
    <x v="0"/>
    <n v="24248"/>
    <x v="0"/>
    <x v="1"/>
    <x v="0"/>
    <x v="0"/>
    <s v="TMART-HNI-TTI-01083"/>
    <x v="0"/>
    <s v="TMART-HNI-TTI-01083"/>
    <x v="2"/>
    <x v="1"/>
    <x v="1"/>
    <x v="0"/>
    <x v="0"/>
    <x v="0"/>
    <x v="0"/>
    <x v="0"/>
    <n v="3"/>
    <x v="0"/>
    <x v="12"/>
    <n v="333174"/>
    <x v="0"/>
    <x v="0"/>
    <x v="0"/>
    <x v="0"/>
    <n v="26654"/>
    <x v="7"/>
  </r>
  <r>
    <x v="0"/>
    <n v="24248"/>
    <x v="0"/>
    <x v="1"/>
    <x v="0"/>
    <x v="0"/>
    <s v="TMART-HNI-TTI-01083"/>
    <x v="0"/>
    <s v="TMART-HNI-TTI-01083"/>
    <x v="2"/>
    <x v="13"/>
    <x v="13"/>
    <x v="0"/>
    <x v="0"/>
    <x v="0"/>
    <x v="0"/>
    <x v="0"/>
    <n v="3"/>
    <x v="0"/>
    <x v="2"/>
    <m/>
    <x v="0"/>
    <x v="1"/>
    <x v="0"/>
    <x v="0"/>
    <m/>
    <x v="7"/>
  </r>
  <r>
    <x v="0"/>
    <n v="24248"/>
    <x v="0"/>
    <x v="1"/>
    <x v="0"/>
    <x v="0"/>
    <s v="TMART-HNI-TTI-01083"/>
    <x v="0"/>
    <s v="TMART-HNI-TTI-01083"/>
    <x v="2"/>
    <x v="8"/>
    <x v="8"/>
    <x v="0"/>
    <x v="0"/>
    <x v="0"/>
    <x v="0"/>
    <x v="0"/>
    <n v="3"/>
    <x v="0"/>
    <x v="18"/>
    <n v="138000"/>
    <x v="0"/>
    <x v="0"/>
    <x v="0"/>
    <x v="0"/>
    <n v="11040"/>
    <x v="7"/>
  </r>
  <r>
    <x v="0"/>
    <n v="24248"/>
    <x v="0"/>
    <x v="1"/>
    <x v="0"/>
    <x v="0"/>
    <s v="TMART-HNI-TTI-01083"/>
    <x v="0"/>
    <s v="TMART-HNI-TTI-01083"/>
    <x v="2"/>
    <x v="15"/>
    <x v="15"/>
    <x v="0"/>
    <x v="0"/>
    <x v="0"/>
    <x v="0"/>
    <x v="2"/>
    <n v="1"/>
    <x v="0"/>
    <x v="2"/>
    <m/>
    <x v="0"/>
    <x v="1"/>
    <x v="0"/>
    <x v="0"/>
    <m/>
    <x v="7"/>
  </r>
  <r>
    <x v="0"/>
    <n v="24250"/>
    <x v="0"/>
    <x v="1"/>
    <x v="0"/>
    <x v="0"/>
    <s v="TMART-HNI-TTI-01071"/>
    <x v="0"/>
    <s v="TMART-HNI-TTI-01071"/>
    <x v="2"/>
    <x v="0"/>
    <x v="0"/>
    <x v="0"/>
    <x v="0"/>
    <x v="0"/>
    <x v="0"/>
    <x v="0"/>
    <n v="3"/>
    <x v="0"/>
    <x v="4"/>
    <n v="357198"/>
    <x v="0"/>
    <x v="0"/>
    <x v="0"/>
    <x v="0"/>
    <n v="28576"/>
    <x v="7"/>
  </r>
  <r>
    <x v="0"/>
    <n v="24250"/>
    <x v="0"/>
    <x v="1"/>
    <x v="0"/>
    <x v="0"/>
    <s v="TMART-HNI-TTI-01071"/>
    <x v="0"/>
    <s v="TMART-HNI-TTI-01071"/>
    <x v="2"/>
    <x v="9"/>
    <x v="9"/>
    <x v="0"/>
    <x v="0"/>
    <x v="0"/>
    <x v="0"/>
    <x v="0"/>
    <n v="2"/>
    <x v="0"/>
    <x v="17"/>
    <n v="111190"/>
    <x v="0"/>
    <x v="0"/>
    <x v="0"/>
    <x v="0"/>
    <n v="8895"/>
    <x v="7"/>
  </r>
  <r>
    <x v="0"/>
    <n v="24250"/>
    <x v="0"/>
    <x v="1"/>
    <x v="0"/>
    <x v="0"/>
    <s v="TMART-HNI-TTI-01071"/>
    <x v="0"/>
    <s v="TMART-HNI-TTI-01071"/>
    <x v="2"/>
    <x v="15"/>
    <x v="15"/>
    <x v="0"/>
    <x v="0"/>
    <x v="0"/>
    <x v="0"/>
    <x v="2"/>
    <n v="1"/>
    <x v="0"/>
    <x v="2"/>
    <m/>
    <x v="0"/>
    <x v="1"/>
    <x v="0"/>
    <x v="0"/>
    <m/>
    <x v="7"/>
  </r>
  <r>
    <x v="0"/>
    <n v="24254"/>
    <x v="0"/>
    <x v="1"/>
    <x v="0"/>
    <x v="0"/>
    <s v="TMART-HNI-TTI-00999"/>
    <x v="0"/>
    <s v="TMART-HNI-TTI-00999"/>
    <x v="2"/>
    <x v="6"/>
    <x v="6"/>
    <x v="0"/>
    <x v="0"/>
    <x v="0"/>
    <x v="0"/>
    <x v="0"/>
    <n v="3"/>
    <x v="0"/>
    <x v="11"/>
    <n v="222750"/>
    <x v="0"/>
    <x v="0"/>
    <x v="0"/>
    <x v="0"/>
    <n v="17820"/>
    <x v="7"/>
  </r>
  <r>
    <x v="0"/>
    <n v="24254"/>
    <x v="0"/>
    <x v="1"/>
    <x v="0"/>
    <x v="0"/>
    <s v="TMART-HNI-TTI-00999"/>
    <x v="0"/>
    <s v="TMART-HNI-TTI-00999"/>
    <x v="2"/>
    <x v="3"/>
    <x v="3"/>
    <x v="0"/>
    <x v="0"/>
    <x v="0"/>
    <x v="0"/>
    <x v="0"/>
    <n v="5"/>
    <x v="0"/>
    <x v="3"/>
    <n v="367155"/>
    <x v="0"/>
    <x v="0"/>
    <x v="0"/>
    <x v="0"/>
    <n v="29372"/>
    <x v="7"/>
  </r>
  <r>
    <x v="0"/>
    <n v="24254"/>
    <x v="0"/>
    <x v="1"/>
    <x v="0"/>
    <x v="0"/>
    <s v="TMART-HNI-TTI-00999"/>
    <x v="0"/>
    <s v="TMART-HNI-TTI-00999"/>
    <x v="2"/>
    <x v="0"/>
    <x v="0"/>
    <x v="0"/>
    <x v="0"/>
    <x v="0"/>
    <x v="0"/>
    <x v="0"/>
    <n v="2"/>
    <x v="0"/>
    <x v="4"/>
    <n v="238132"/>
    <x v="0"/>
    <x v="0"/>
    <x v="0"/>
    <x v="0"/>
    <n v="19051"/>
    <x v="7"/>
  </r>
  <r>
    <x v="0"/>
    <n v="24254"/>
    <x v="0"/>
    <x v="1"/>
    <x v="0"/>
    <x v="0"/>
    <s v="TMART-HNI-TTI-00999"/>
    <x v="0"/>
    <s v="TMART-HNI-TTI-00999"/>
    <x v="2"/>
    <x v="12"/>
    <x v="12"/>
    <x v="0"/>
    <x v="0"/>
    <x v="0"/>
    <x v="0"/>
    <x v="0"/>
    <n v="3"/>
    <x v="0"/>
    <x v="20"/>
    <n v="210000"/>
    <x v="0"/>
    <x v="0"/>
    <x v="0"/>
    <x v="0"/>
    <n v="16800"/>
    <x v="7"/>
  </r>
  <r>
    <x v="0"/>
    <n v="24254"/>
    <x v="0"/>
    <x v="1"/>
    <x v="0"/>
    <x v="0"/>
    <s v="TMART-HNI-TTI-00999"/>
    <x v="0"/>
    <s v="TMART-HNI-TTI-00999"/>
    <x v="2"/>
    <x v="13"/>
    <x v="13"/>
    <x v="0"/>
    <x v="0"/>
    <x v="0"/>
    <x v="0"/>
    <x v="0"/>
    <n v="3"/>
    <x v="0"/>
    <x v="2"/>
    <m/>
    <x v="0"/>
    <x v="1"/>
    <x v="0"/>
    <x v="0"/>
    <m/>
    <x v="7"/>
  </r>
  <r>
    <x v="0"/>
    <n v="24254"/>
    <x v="0"/>
    <x v="1"/>
    <x v="0"/>
    <x v="0"/>
    <s v="TMART-HNI-TTI-00999"/>
    <x v="0"/>
    <s v="TMART-HNI-TTI-00999"/>
    <x v="2"/>
    <x v="8"/>
    <x v="8"/>
    <x v="0"/>
    <x v="0"/>
    <x v="0"/>
    <x v="0"/>
    <x v="0"/>
    <n v="2"/>
    <x v="0"/>
    <x v="18"/>
    <n v="92000"/>
    <x v="0"/>
    <x v="0"/>
    <x v="0"/>
    <x v="0"/>
    <n v="7360"/>
    <x v="7"/>
  </r>
  <r>
    <x v="0"/>
    <n v="24254"/>
    <x v="0"/>
    <x v="1"/>
    <x v="0"/>
    <x v="0"/>
    <s v="TMART-HNI-TTI-00999"/>
    <x v="0"/>
    <s v="TMART-HNI-TTI-00999"/>
    <x v="2"/>
    <x v="9"/>
    <x v="9"/>
    <x v="0"/>
    <x v="0"/>
    <x v="0"/>
    <x v="0"/>
    <x v="0"/>
    <n v="3"/>
    <x v="0"/>
    <x v="17"/>
    <n v="166785"/>
    <x v="0"/>
    <x v="0"/>
    <x v="0"/>
    <x v="0"/>
    <n v="13343"/>
    <x v="7"/>
  </r>
  <r>
    <x v="0"/>
    <n v="24256"/>
    <x v="0"/>
    <x v="1"/>
    <x v="0"/>
    <x v="0"/>
    <s v="TMART-HNI-HMI-00928"/>
    <x v="0"/>
    <s v="TMART-HNI-HMI-00928"/>
    <x v="2"/>
    <x v="5"/>
    <x v="5"/>
    <x v="0"/>
    <x v="0"/>
    <x v="0"/>
    <x v="0"/>
    <x v="0"/>
    <n v="3"/>
    <x v="0"/>
    <x v="10"/>
    <n v="212850"/>
    <x v="0"/>
    <x v="0"/>
    <x v="0"/>
    <x v="0"/>
    <n v="17028"/>
    <x v="7"/>
  </r>
  <r>
    <x v="0"/>
    <n v="24256"/>
    <x v="0"/>
    <x v="1"/>
    <x v="0"/>
    <x v="0"/>
    <s v="TMART-HNI-HMI-00928"/>
    <x v="0"/>
    <s v="TMART-HNI-HMI-00928"/>
    <x v="2"/>
    <x v="4"/>
    <x v="4"/>
    <x v="0"/>
    <x v="0"/>
    <x v="0"/>
    <x v="0"/>
    <x v="1"/>
    <n v="5"/>
    <x v="0"/>
    <x v="19"/>
    <n v="122745"/>
    <x v="0"/>
    <x v="0"/>
    <x v="0"/>
    <x v="0"/>
    <n v="9820"/>
    <x v="7"/>
  </r>
  <r>
    <x v="0"/>
    <n v="24256"/>
    <x v="0"/>
    <x v="1"/>
    <x v="0"/>
    <x v="0"/>
    <s v="TMART-HNI-HMI-00928"/>
    <x v="0"/>
    <s v="TMART-HNI-HMI-00928"/>
    <x v="2"/>
    <x v="0"/>
    <x v="0"/>
    <x v="0"/>
    <x v="0"/>
    <x v="0"/>
    <x v="0"/>
    <x v="0"/>
    <n v="4"/>
    <x v="0"/>
    <x v="4"/>
    <n v="476264"/>
    <x v="0"/>
    <x v="0"/>
    <x v="0"/>
    <x v="0"/>
    <n v="38101"/>
    <x v="7"/>
  </r>
  <r>
    <x v="0"/>
    <n v="24256"/>
    <x v="0"/>
    <x v="1"/>
    <x v="0"/>
    <x v="0"/>
    <s v="TMART-HNI-HMI-00928"/>
    <x v="0"/>
    <s v="TMART-HNI-HMI-00928"/>
    <x v="2"/>
    <x v="2"/>
    <x v="2"/>
    <x v="0"/>
    <x v="0"/>
    <x v="0"/>
    <x v="0"/>
    <x v="0"/>
    <n v="4"/>
    <x v="0"/>
    <x v="2"/>
    <m/>
    <x v="0"/>
    <x v="1"/>
    <x v="0"/>
    <x v="0"/>
    <m/>
    <x v="7"/>
  </r>
  <r>
    <x v="0"/>
    <n v="24256"/>
    <x v="0"/>
    <x v="1"/>
    <x v="0"/>
    <x v="0"/>
    <s v="TMART-HNI-HMI-00928"/>
    <x v="0"/>
    <s v="TMART-HNI-HMI-00928"/>
    <x v="2"/>
    <x v="14"/>
    <x v="14"/>
    <x v="0"/>
    <x v="0"/>
    <x v="0"/>
    <x v="0"/>
    <x v="0"/>
    <n v="3"/>
    <x v="0"/>
    <x v="21"/>
    <n v="334818"/>
    <x v="0"/>
    <x v="0"/>
    <x v="0"/>
    <x v="0"/>
    <n v="26785"/>
    <x v="7"/>
  </r>
  <r>
    <x v="0"/>
    <n v="24256"/>
    <x v="0"/>
    <x v="1"/>
    <x v="0"/>
    <x v="0"/>
    <s v="TMART-HNI-HMI-00928"/>
    <x v="0"/>
    <s v="TMART-HNI-HMI-00928"/>
    <x v="2"/>
    <x v="12"/>
    <x v="12"/>
    <x v="0"/>
    <x v="0"/>
    <x v="0"/>
    <x v="0"/>
    <x v="0"/>
    <n v="3"/>
    <x v="0"/>
    <x v="20"/>
    <n v="210000"/>
    <x v="0"/>
    <x v="0"/>
    <x v="0"/>
    <x v="0"/>
    <n v="16800"/>
    <x v="7"/>
  </r>
  <r>
    <x v="0"/>
    <n v="24256"/>
    <x v="0"/>
    <x v="1"/>
    <x v="0"/>
    <x v="0"/>
    <s v="TMART-HNI-HMI-00928"/>
    <x v="0"/>
    <s v="TMART-HNI-HMI-00928"/>
    <x v="2"/>
    <x v="7"/>
    <x v="7"/>
    <x v="0"/>
    <x v="0"/>
    <x v="0"/>
    <x v="0"/>
    <x v="0"/>
    <n v="3"/>
    <x v="0"/>
    <x v="13"/>
    <n v="150546"/>
    <x v="0"/>
    <x v="0"/>
    <x v="0"/>
    <x v="0"/>
    <n v="12044"/>
    <x v="7"/>
  </r>
  <r>
    <x v="0"/>
    <n v="24242"/>
    <x v="0"/>
    <x v="1"/>
    <x v="0"/>
    <x v="0"/>
    <s v="TMART-HNI-HMI-00928"/>
    <x v="0"/>
    <s v="TMART-HNI-HMI-00928"/>
    <x v="2"/>
    <x v="5"/>
    <x v="5"/>
    <x v="0"/>
    <x v="0"/>
    <x v="0"/>
    <x v="0"/>
    <x v="0"/>
    <n v="3"/>
    <x v="0"/>
    <x v="10"/>
    <n v="212850"/>
    <x v="0"/>
    <x v="0"/>
    <x v="0"/>
    <x v="0"/>
    <n v="17028"/>
    <x v="7"/>
  </r>
  <r>
    <x v="0"/>
    <n v="24242"/>
    <x v="0"/>
    <x v="1"/>
    <x v="0"/>
    <x v="0"/>
    <s v="TMART-HNI-HMI-00928"/>
    <x v="0"/>
    <s v="TMART-HNI-HMI-00928"/>
    <x v="2"/>
    <x v="4"/>
    <x v="4"/>
    <x v="0"/>
    <x v="0"/>
    <x v="0"/>
    <x v="0"/>
    <x v="1"/>
    <n v="3"/>
    <x v="0"/>
    <x v="19"/>
    <n v="73647"/>
    <x v="0"/>
    <x v="0"/>
    <x v="0"/>
    <x v="0"/>
    <n v="5892"/>
    <x v="7"/>
  </r>
  <r>
    <x v="0"/>
    <n v="24242"/>
    <x v="0"/>
    <x v="1"/>
    <x v="0"/>
    <x v="0"/>
    <s v="TMART-HNI-HMI-00928"/>
    <x v="0"/>
    <s v="TMART-HNI-HMI-00928"/>
    <x v="2"/>
    <x v="0"/>
    <x v="0"/>
    <x v="0"/>
    <x v="0"/>
    <x v="0"/>
    <x v="0"/>
    <x v="0"/>
    <n v="5"/>
    <x v="0"/>
    <x v="4"/>
    <n v="595330"/>
    <x v="0"/>
    <x v="0"/>
    <x v="0"/>
    <x v="0"/>
    <n v="47626"/>
    <x v="7"/>
  </r>
  <r>
    <x v="0"/>
    <n v="24242"/>
    <x v="0"/>
    <x v="1"/>
    <x v="0"/>
    <x v="0"/>
    <s v="TMART-HNI-HMI-00928"/>
    <x v="0"/>
    <s v="TMART-HNI-HMI-00928"/>
    <x v="2"/>
    <x v="2"/>
    <x v="2"/>
    <x v="0"/>
    <x v="0"/>
    <x v="0"/>
    <x v="0"/>
    <x v="0"/>
    <n v="4"/>
    <x v="0"/>
    <x v="2"/>
    <m/>
    <x v="0"/>
    <x v="1"/>
    <x v="0"/>
    <x v="0"/>
    <m/>
    <x v="7"/>
  </r>
  <r>
    <x v="0"/>
    <n v="24242"/>
    <x v="0"/>
    <x v="1"/>
    <x v="0"/>
    <x v="0"/>
    <s v="TMART-HNI-HMI-00928"/>
    <x v="0"/>
    <s v="TMART-HNI-HMI-00928"/>
    <x v="2"/>
    <x v="14"/>
    <x v="14"/>
    <x v="0"/>
    <x v="0"/>
    <x v="0"/>
    <x v="0"/>
    <x v="0"/>
    <n v="3"/>
    <x v="0"/>
    <x v="21"/>
    <n v="334818"/>
    <x v="0"/>
    <x v="0"/>
    <x v="0"/>
    <x v="0"/>
    <n v="26785"/>
    <x v="7"/>
  </r>
  <r>
    <x v="0"/>
    <n v="24242"/>
    <x v="0"/>
    <x v="1"/>
    <x v="0"/>
    <x v="0"/>
    <s v="TMART-HNI-HMI-00928"/>
    <x v="0"/>
    <s v="TMART-HNI-HMI-00928"/>
    <x v="2"/>
    <x v="12"/>
    <x v="12"/>
    <x v="0"/>
    <x v="0"/>
    <x v="0"/>
    <x v="0"/>
    <x v="0"/>
    <n v="3"/>
    <x v="0"/>
    <x v="20"/>
    <n v="210000"/>
    <x v="0"/>
    <x v="0"/>
    <x v="0"/>
    <x v="0"/>
    <n v="16800"/>
    <x v="7"/>
  </r>
  <r>
    <x v="0"/>
    <n v="24253"/>
    <x v="0"/>
    <x v="1"/>
    <x v="0"/>
    <x v="0"/>
    <s v="TMART-HNI-HMI-00984"/>
    <x v="0"/>
    <s v="TMART-HNI-HMI-00984"/>
    <x v="2"/>
    <x v="6"/>
    <x v="6"/>
    <x v="0"/>
    <x v="0"/>
    <x v="0"/>
    <x v="0"/>
    <x v="0"/>
    <n v="2"/>
    <x v="0"/>
    <x v="11"/>
    <n v="148500"/>
    <x v="0"/>
    <x v="0"/>
    <x v="0"/>
    <x v="0"/>
    <n v="11880"/>
    <x v="7"/>
  </r>
  <r>
    <x v="0"/>
    <n v="24253"/>
    <x v="0"/>
    <x v="1"/>
    <x v="0"/>
    <x v="0"/>
    <s v="TMART-HNI-HMI-00984"/>
    <x v="0"/>
    <s v="TMART-HNI-HMI-00984"/>
    <x v="2"/>
    <x v="5"/>
    <x v="5"/>
    <x v="0"/>
    <x v="0"/>
    <x v="0"/>
    <x v="0"/>
    <x v="0"/>
    <n v="2"/>
    <x v="0"/>
    <x v="10"/>
    <n v="141900"/>
    <x v="0"/>
    <x v="0"/>
    <x v="0"/>
    <x v="0"/>
    <n v="11352"/>
    <x v="7"/>
  </r>
  <r>
    <x v="0"/>
    <n v="24253"/>
    <x v="0"/>
    <x v="1"/>
    <x v="0"/>
    <x v="0"/>
    <s v="TMART-HNI-HMI-00984"/>
    <x v="0"/>
    <s v="TMART-HNI-HMI-00984"/>
    <x v="2"/>
    <x v="16"/>
    <x v="16"/>
    <x v="0"/>
    <x v="0"/>
    <x v="0"/>
    <x v="0"/>
    <x v="2"/>
    <n v="1"/>
    <x v="0"/>
    <x v="2"/>
    <m/>
    <x v="0"/>
    <x v="1"/>
    <x v="0"/>
    <x v="0"/>
    <m/>
    <x v="7"/>
  </r>
  <r>
    <x v="0"/>
    <n v="24253"/>
    <x v="0"/>
    <x v="1"/>
    <x v="0"/>
    <x v="0"/>
    <s v="TMART-HNI-HMI-00984"/>
    <x v="0"/>
    <s v="TMART-HNI-HMI-00984"/>
    <x v="2"/>
    <x v="0"/>
    <x v="0"/>
    <x v="0"/>
    <x v="0"/>
    <x v="0"/>
    <x v="0"/>
    <x v="0"/>
    <n v="2"/>
    <x v="0"/>
    <x v="4"/>
    <n v="238132"/>
    <x v="0"/>
    <x v="0"/>
    <x v="0"/>
    <x v="0"/>
    <n v="19051"/>
    <x v="7"/>
  </r>
  <r>
    <x v="0"/>
    <n v="24253"/>
    <x v="0"/>
    <x v="1"/>
    <x v="0"/>
    <x v="0"/>
    <s v="TMART-HNI-HMI-00984"/>
    <x v="0"/>
    <s v="TMART-HNI-HMI-00984"/>
    <x v="2"/>
    <x v="8"/>
    <x v="8"/>
    <x v="0"/>
    <x v="0"/>
    <x v="0"/>
    <x v="0"/>
    <x v="0"/>
    <n v="2"/>
    <x v="0"/>
    <x v="18"/>
    <n v="92000"/>
    <x v="0"/>
    <x v="0"/>
    <x v="0"/>
    <x v="0"/>
    <n v="7360"/>
    <x v="7"/>
  </r>
  <r>
    <x v="0"/>
    <n v="24253"/>
    <x v="0"/>
    <x v="1"/>
    <x v="0"/>
    <x v="0"/>
    <s v="TMART-HNI-HMI-00984"/>
    <x v="0"/>
    <s v="TMART-HNI-HMI-00984"/>
    <x v="2"/>
    <x v="15"/>
    <x v="15"/>
    <x v="0"/>
    <x v="0"/>
    <x v="0"/>
    <x v="0"/>
    <x v="2"/>
    <n v="1"/>
    <x v="0"/>
    <x v="2"/>
    <m/>
    <x v="0"/>
    <x v="1"/>
    <x v="0"/>
    <x v="0"/>
    <m/>
    <x v="7"/>
  </r>
  <r>
    <x v="0"/>
    <n v="24251"/>
    <x v="0"/>
    <x v="1"/>
    <x v="0"/>
    <x v="0"/>
    <s v="TMART-HNI-HMI-00980"/>
    <x v="0"/>
    <s v="TMART-HNI-HMI-00980"/>
    <x v="2"/>
    <x v="5"/>
    <x v="5"/>
    <x v="0"/>
    <x v="0"/>
    <x v="0"/>
    <x v="0"/>
    <x v="0"/>
    <n v="4"/>
    <x v="0"/>
    <x v="10"/>
    <n v="283800"/>
    <x v="0"/>
    <x v="0"/>
    <x v="0"/>
    <x v="0"/>
    <n v="22704"/>
    <x v="7"/>
  </r>
  <r>
    <x v="0"/>
    <n v="24251"/>
    <x v="0"/>
    <x v="1"/>
    <x v="0"/>
    <x v="0"/>
    <s v="TMART-HNI-HMI-00980"/>
    <x v="0"/>
    <s v="TMART-HNI-HMI-00980"/>
    <x v="2"/>
    <x v="16"/>
    <x v="16"/>
    <x v="0"/>
    <x v="0"/>
    <x v="0"/>
    <x v="0"/>
    <x v="2"/>
    <n v="1"/>
    <x v="0"/>
    <x v="2"/>
    <m/>
    <x v="0"/>
    <x v="1"/>
    <x v="0"/>
    <x v="0"/>
    <m/>
    <x v="7"/>
  </r>
  <r>
    <x v="0"/>
    <n v="24251"/>
    <x v="0"/>
    <x v="1"/>
    <x v="0"/>
    <x v="0"/>
    <s v="TMART-HNI-HMI-00980"/>
    <x v="0"/>
    <s v="TMART-HNI-HMI-00980"/>
    <x v="2"/>
    <x v="0"/>
    <x v="0"/>
    <x v="0"/>
    <x v="0"/>
    <x v="0"/>
    <x v="0"/>
    <x v="0"/>
    <n v="1"/>
    <x v="0"/>
    <x v="4"/>
    <n v="119066"/>
    <x v="0"/>
    <x v="0"/>
    <x v="0"/>
    <x v="0"/>
    <n v="9525"/>
    <x v="7"/>
  </r>
  <r>
    <x v="0"/>
    <n v="24239"/>
    <x v="0"/>
    <x v="1"/>
    <x v="0"/>
    <x v="0"/>
    <s v="TMART-HNI-HMI-01041"/>
    <x v="0"/>
    <s v="TMART-HNI-HMI-01041"/>
    <x v="2"/>
    <x v="6"/>
    <x v="6"/>
    <x v="0"/>
    <x v="0"/>
    <x v="0"/>
    <x v="0"/>
    <x v="0"/>
    <n v="5"/>
    <x v="0"/>
    <x v="11"/>
    <n v="371250"/>
    <x v="0"/>
    <x v="0"/>
    <x v="0"/>
    <x v="0"/>
    <n v="29700"/>
    <x v="7"/>
  </r>
  <r>
    <x v="0"/>
    <n v="24239"/>
    <x v="0"/>
    <x v="1"/>
    <x v="0"/>
    <x v="0"/>
    <s v="TMART-HNI-HMI-01041"/>
    <x v="0"/>
    <s v="TMART-HNI-HMI-01041"/>
    <x v="2"/>
    <x v="16"/>
    <x v="16"/>
    <x v="0"/>
    <x v="0"/>
    <x v="0"/>
    <x v="0"/>
    <x v="2"/>
    <n v="3"/>
    <x v="0"/>
    <x v="2"/>
    <m/>
    <x v="0"/>
    <x v="1"/>
    <x v="0"/>
    <x v="0"/>
    <m/>
    <x v="7"/>
  </r>
  <r>
    <x v="0"/>
    <n v="24239"/>
    <x v="0"/>
    <x v="1"/>
    <x v="0"/>
    <x v="0"/>
    <s v="TMART-HNI-HMI-01041"/>
    <x v="0"/>
    <s v="TMART-HNI-HMI-01041"/>
    <x v="2"/>
    <x v="3"/>
    <x v="3"/>
    <x v="0"/>
    <x v="0"/>
    <x v="0"/>
    <x v="0"/>
    <x v="0"/>
    <n v="5"/>
    <x v="0"/>
    <x v="3"/>
    <n v="367155"/>
    <x v="0"/>
    <x v="0"/>
    <x v="0"/>
    <x v="0"/>
    <n v="29372"/>
    <x v="7"/>
  </r>
  <r>
    <x v="0"/>
    <n v="24239"/>
    <x v="0"/>
    <x v="1"/>
    <x v="0"/>
    <x v="0"/>
    <s v="TMART-HNI-HMI-01041"/>
    <x v="0"/>
    <s v="TMART-HNI-HMI-01041"/>
    <x v="2"/>
    <x v="12"/>
    <x v="12"/>
    <x v="0"/>
    <x v="0"/>
    <x v="0"/>
    <x v="0"/>
    <x v="0"/>
    <n v="3"/>
    <x v="0"/>
    <x v="20"/>
    <n v="210000"/>
    <x v="0"/>
    <x v="0"/>
    <x v="0"/>
    <x v="0"/>
    <n v="16800"/>
    <x v="7"/>
  </r>
  <r>
    <x v="0"/>
    <n v="24252"/>
    <x v="0"/>
    <x v="1"/>
    <x v="0"/>
    <x v="0"/>
    <s v="TMART-HNI-HMI-01067"/>
    <x v="0"/>
    <s v="TMART-HNI-HMI-01067"/>
    <x v="2"/>
    <x v="5"/>
    <x v="5"/>
    <x v="0"/>
    <x v="0"/>
    <x v="0"/>
    <x v="0"/>
    <x v="0"/>
    <n v="2"/>
    <x v="0"/>
    <x v="10"/>
    <n v="141900"/>
    <x v="0"/>
    <x v="0"/>
    <x v="0"/>
    <x v="0"/>
    <n v="11352"/>
    <x v="7"/>
  </r>
  <r>
    <x v="0"/>
    <n v="24252"/>
    <x v="0"/>
    <x v="1"/>
    <x v="0"/>
    <x v="0"/>
    <s v="TMART-HNI-HMI-01067"/>
    <x v="0"/>
    <s v="TMART-HNI-HMI-01067"/>
    <x v="2"/>
    <x v="16"/>
    <x v="16"/>
    <x v="0"/>
    <x v="0"/>
    <x v="0"/>
    <x v="0"/>
    <x v="2"/>
    <n v="1"/>
    <x v="0"/>
    <x v="2"/>
    <m/>
    <x v="0"/>
    <x v="1"/>
    <x v="0"/>
    <x v="0"/>
    <m/>
    <x v="7"/>
  </r>
  <r>
    <x v="0"/>
    <n v="24252"/>
    <x v="0"/>
    <x v="1"/>
    <x v="0"/>
    <x v="0"/>
    <s v="TMART-HNI-HMI-01067"/>
    <x v="0"/>
    <s v="TMART-HNI-HMI-01067"/>
    <x v="2"/>
    <x v="3"/>
    <x v="3"/>
    <x v="0"/>
    <x v="0"/>
    <x v="0"/>
    <x v="0"/>
    <x v="0"/>
    <n v="3"/>
    <x v="0"/>
    <x v="3"/>
    <n v="220293"/>
    <x v="0"/>
    <x v="0"/>
    <x v="0"/>
    <x v="0"/>
    <n v="17623"/>
    <x v="7"/>
  </r>
  <r>
    <x v="0"/>
    <n v="24252"/>
    <x v="0"/>
    <x v="1"/>
    <x v="0"/>
    <x v="0"/>
    <s v="TMART-HNI-HMI-01067"/>
    <x v="0"/>
    <s v="TMART-HNI-HMI-01067"/>
    <x v="2"/>
    <x v="0"/>
    <x v="0"/>
    <x v="0"/>
    <x v="0"/>
    <x v="0"/>
    <x v="0"/>
    <x v="0"/>
    <n v="2"/>
    <x v="0"/>
    <x v="4"/>
    <n v="238132"/>
    <x v="0"/>
    <x v="0"/>
    <x v="0"/>
    <x v="0"/>
    <n v="19051"/>
    <x v="7"/>
  </r>
  <r>
    <x v="0"/>
    <n v="24252"/>
    <x v="0"/>
    <x v="1"/>
    <x v="0"/>
    <x v="0"/>
    <s v="TMART-HNI-HMI-01067"/>
    <x v="0"/>
    <s v="TMART-HNI-HMI-01067"/>
    <x v="2"/>
    <x v="12"/>
    <x v="12"/>
    <x v="0"/>
    <x v="0"/>
    <x v="0"/>
    <x v="0"/>
    <x v="0"/>
    <n v="3"/>
    <x v="0"/>
    <x v="20"/>
    <n v="210000"/>
    <x v="0"/>
    <x v="0"/>
    <x v="0"/>
    <x v="0"/>
    <n v="16800"/>
    <x v="7"/>
  </r>
  <r>
    <x v="0"/>
    <n v="24252"/>
    <x v="0"/>
    <x v="1"/>
    <x v="0"/>
    <x v="0"/>
    <s v="TMART-HNI-HMI-01067"/>
    <x v="0"/>
    <s v="TMART-HNI-HMI-01067"/>
    <x v="2"/>
    <x v="7"/>
    <x v="7"/>
    <x v="0"/>
    <x v="0"/>
    <x v="0"/>
    <x v="0"/>
    <x v="0"/>
    <n v="2"/>
    <x v="0"/>
    <x v="13"/>
    <n v="100364"/>
    <x v="0"/>
    <x v="0"/>
    <x v="0"/>
    <x v="0"/>
    <n v="8029"/>
    <x v="7"/>
  </r>
  <r>
    <x v="0"/>
    <n v="24252"/>
    <x v="0"/>
    <x v="1"/>
    <x v="0"/>
    <x v="0"/>
    <s v="TMART-HNI-HMI-01067"/>
    <x v="0"/>
    <s v="TMART-HNI-HMI-01067"/>
    <x v="2"/>
    <x v="8"/>
    <x v="8"/>
    <x v="0"/>
    <x v="0"/>
    <x v="0"/>
    <x v="0"/>
    <x v="0"/>
    <n v="2"/>
    <x v="0"/>
    <x v="18"/>
    <n v="92000"/>
    <x v="0"/>
    <x v="0"/>
    <x v="0"/>
    <x v="0"/>
    <n v="7360"/>
    <x v="7"/>
  </r>
  <r>
    <x v="0"/>
    <n v="24252"/>
    <x v="0"/>
    <x v="1"/>
    <x v="0"/>
    <x v="0"/>
    <s v="TMART-HNI-HMI-01067"/>
    <x v="0"/>
    <s v="TMART-HNI-HMI-01067"/>
    <x v="2"/>
    <x v="9"/>
    <x v="9"/>
    <x v="0"/>
    <x v="0"/>
    <x v="0"/>
    <x v="0"/>
    <x v="0"/>
    <n v="2"/>
    <x v="0"/>
    <x v="17"/>
    <n v="111190"/>
    <x v="0"/>
    <x v="0"/>
    <x v="0"/>
    <x v="0"/>
    <n v="8895"/>
    <x v="7"/>
  </r>
  <r>
    <x v="0"/>
    <n v="24252"/>
    <x v="0"/>
    <x v="1"/>
    <x v="0"/>
    <x v="0"/>
    <s v="TMART-HNI-HMI-01067"/>
    <x v="0"/>
    <s v="TMART-HNI-HMI-01067"/>
    <x v="2"/>
    <x v="15"/>
    <x v="15"/>
    <x v="0"/>
    <x v="0"/>
    <x v="0"/>
    <x v="0"/>
    <x v="2"/>
    <n v="1"/>
    <x v="0"/>
    <x v="2"/>
    <m/>
    <x v="0"/>
    <x v="1"/>
    <x v="0"/>
    <x v="0"/>
    <m/>
    <x v="7"/>
  </r>
  <r>
    <x v="0"/>
    <n v="24246"/>
    <x v="0"/>
    <x v="1"/>
    <x v="0"/>
    <x v="0"/>
    <s v="TMART-HNI-HDG-03002"/>
    <x v="0"/>
    <s v="TMART-HNI-HDG-03002"/>
    <x v="1"/>
    <x v="6"/>
    <x v="6"/>
    <x v="0"/>
    <x v="0"/>
    <x v="0"/>
    <x v="0"/>
    <x v="0"/>
    <n v="5"/>
    <x v="0"/>
    <x v="11"/>
    <n v="371250"/>
    <x v="0"/>
    <x v="0"/>
    <x v="0"/>
    <x v="0"/>
    <n v="29700"/>
    <x v="7"/>
  </r>
  <r>
    <x v="0"/>
    <n v="24246"/>
    <x v="0"/>
    <x v="1"/>
    <x v="0"/>
    <x v="0"/>
    <s v="TMART-HNI-HDG-03002"/>
    <x v="0"/>
    <s v="TMART-HNI-HDG-03002"/>
    <x v="1"/>
    <x v="3"/>
    <x v="3"/>
    <x v="0"/>
    <x v="0"/>
    <x v="0"/>
    <x v="0"/>
    <x v="0"/>
    <n v="3"/>
    <x v="0"/>
    <x v="3"/>
    <n v="220293"/>
    <x v="0"/>
    <x v="0"/>
    <x v="0"/>
    <x v="0"/>
    <n v="17623"/>
    <x v="7"/>
  </r>
  <r>
    <x v="0"/>
    <n v="24246"/>
    <x v="0"/>
    <x v="1"/>
    <x v="0"/>
    <x v="0"/>
    <s v="TMART-HNI-HDG-03002"/>
    <x v="0"/>
    <s v="TMART-HNI-HDG-03002"/>
    <x v="1"/>
    <x v="12"/>
    <x v="12"/>
    <x v="0"/>
    <x v="0"/>
    <x v="0"/>
    <x v="0"/>
    <x v="0"/>
    <n v="3"/>
    <x v="0"/>
    <x v="20"/>
    <n v="210000"/>
    <x v="0"/>
    <x v="0"/>
    <x v="0"/>
    <x v="0"/>
    <n v="16800"/>
    <x v="7"/>
  </r>
  <r>
    <x v="0"/>
    <n v="24246"/>
    <x v="0"/>
    <x v="1"/>
    <x v="0"/>
    <x v="0"/>
    <s v="TMART-HNI-HDG-03002"/>
    <x v="0"/>
    <s v="TMART-HNI-HDG-03002"/>
    <x v="1"/>
    <x v="1"/>
    <x v="1"/>
    <x v="0"/>
    <x v="0"/>
    <x v="0"/>
    <x v="0"/>
    <x v="0"/>
    <n v="5"/>
    <x v="0"/>
    <x v="12"/>
    <n v="555290"/>
    <x v="0"/>
    <x v="0"/>
    <x v="0"/>
    <x v="0"/>
    <n v="44423"/>
    <x v="7"/>
  </r>
  <r>
    <x v="0"/>
    <n v="24246"/>
    <x v="0"/>
    <x v="1"/>
    <x v="0"/>
    <x v="0"/>
    <s v="TMART-HNI-HDG-03002"/>
    <x v="0"/>
    <s v="TMART-HNI-HDG-03002"/>
    <x v="1"/>
    <x v="13"/>
    <x v="13"/>
    <x v="0"/>
    <x v="0"/>
    <x v="0"/>
    <x v="0"/>
    <x v="0"/>
    <n v="4"/>
    <x v="0"/>
    <x v="2"/>
    <m/>
    <x v="0"/>
    <x v="1"/>
    <x v="0"/>
    <x v="0"/>
    <m/>
    <x v="7"/>
  </r>
  <r>
    <x v="0"/>
    <n v="24246"/>
    <x v="0"/>
    <x v="1"/>
    <x v="0"/>
    <x v="0"/>
    <s v="TMART-HNI-HDG-03002"/>
    <x v="0"/>
    <s v="TMART-HNI-HDG-03002"/>
    <x v="1"/>
    <x v="8"/>
    <x v="8"/>
    <x v="0"/>
    <x v="0"/>
    <x v="0"/>
    <x v="0"/>
    <x v="0"/>
    <n v="5"/>
    <x v="0"/>
    <x v="18"/>
    <n v="230000"/>
    <x v="0"/>
    <x v="0"/>
    <x v="0"/>
    <x v="0"/>
    <n v="18400"/>
    <x v="7"/>
  </r>
  <r>
    <x v="0"/>
    <n v="24246"/>
    <x v="0"/>
    <x v="1"/>
    <x v="0"/>
    <x v="0"/>
    <s v="TMART-HNI-HDG-03002"/>
    <x v="0"/>
    <s v="TMART-HNI-HDG-03002"/>
    <x v="1"/>
    <x v="9"/>
    <x v="9"/>
    <x v="0"/>
    <x v="0"/>
    <x v="0"/>
    <x v="0"/>
    <x v="0"/>
    <n v="4"/>
    <x v="0"/>
    <x v="17"/>
    <n v="222380"/>
    <x v="0"/>
    <x v="0"/>
    <x v="0"/>
    <x v="0"/>
    <n v="17790"/>
    <x v="7"/>
  </r>
  <r>
    <x v="0"/>
    <n v="24240"/>
    <x v="0"/>
    <x v="1"/>
    <x v="0"/>
    <x v="0"/>
    <s v="TMART-HNI-HMI-01029"/>
    <x v="0"/>
    <s v="TMART-HNI-HMI-01029"/>
    <x v="2"/>
    <x v="5"/>
    <x v="5"/>
    <x v="0"/>
    <x v="0"/>
    <x v="0"/>
    <x v="0"/>
    <x v="0"/>
    <n v="3"/>
    <x v="0"/>
    <x v="10"/>
    <n v="212850"/>
    <x v="0"/>
    <x v="0"/>
    <x v="0"/>
    <x v="0"/>
    <n v="17028"/>
    <x v="7"/>
  </r>
  <r>
    <x v="0"/>
    <n v="24240"/>
    <x v="0"/>
    <x v="1"/>
    <x v="0"/>
    <x v="0"/>
    <s v="TMART-HNI-HMI-01029"/>
    <x v="0"/>
    <s v="TMART-HNI-HMI-01029"/>
    <x v="2"/>
    <x v="12"/>
    <x v="12"/>
    <x v="0"/>
    <x v="0"/>
    <x v="0"/>
    <x v="0"/>
    <x v="0"/>
    <n v="3"/>
    <x v="0"/>
    <x v="20"/>
    <n v="210000"/>
    <x v="0"/>
    <x v="0"/>
    <x v="0"/>
    <x v="0"/>
    <n v="16800"/>
    <x v="7"/>
  </r>
  <r>
    <x v="0"/>
    <n v="24240"/>
    <x v="0"/>
    <x v="1"/>
    <x v="0"/>
    <x v="0"/>
    <s v="TMART-HNI-HMI-01029"/>
    <x v="0"/>
    <s v="TMART-HNI-HMI-01029"/>
    <x v="2"/>
    <x v="8"/>
    <x v="8"/>
    <x v="0"/>
    <x v="0"/>
    <x v="0"/>
    <x v="0"/>
    <x v="0"/>
    <n v="3"/>
    <x v="0"/>
    <x v="18"/>
    <n v="138000"/>
    <x v="0"/>
    <x v="0"/>
    <x v="0"/>
    <x v="0"/>
    <n v="11040"/>
    <x v="7"/>
  </r>
  <r>
    <x v="0"/>
    <n v="24237"/>
    <x v="0"/>
    <x v="1"/>
    <x v="0"/>
    <x v="0"/>
    <s v="TMART-HNI-HMI-01047"/>
    <x v="0"/>
    <s v="TMART-HNI-HMI-01047"/>
    <x v="2"/>
    <x v="16"/>
    <x v="16"/>
    <x v="0"/>
    <x v="0"/>
    <x v="0"/>
    <x v="0"/>
    <x v="2"/>
    <n v="2"/>
    <x v="0"/>
    <x v="2"/>
    <m/>
    <x v="0"/>
    <x v="1"/>
    <x v="0"/>
    <x v="0"/>
    <m/>
    <x v="7"/>
  </r>
  <r>
    <x v="0"/>
    <n v="24237"/>
    <x v="0"/>
    <x v="1"/>
    <x v="0"/>
    <x v="0"/>
    <s v="TMART-HNI-HMI-01047"/>
    <x v="0"/>
    <s v="TMART-HNI-HMI-01047"/>
    <x v="2"/>
    <x v="14"/>
    <x v="14"/>
    <x v="0"/>
    <x v="0"/>
    <x v="0"/>
    <x v="0"/>
    <x v="0"/>
    <n v="5"/>
    <x v="0"/>
    <x v="21"/>
    <n v="558030"/>
    <x v="0"/>
    <x v="0"/>
    <x v="0"/>
    <x v="0"/>
    <n v="44642"/>
    <x v="7"/>
  </r>
  <r>
    <x v="0"/>
    <n v="24237"/>
    <x v="0"/>
    <x v="1"/>
    <x v="0"/>
    <x v="0"/>
    <s v="TMART-HNI-HMI-01047"/>
    <x v="0"/>
    <s v="TMART-HNI-HMI-01047"/>
    <x v="2"/>
    <x v="12"/>
    <x v="12"/>
    <x v="0"/>
    <x v="0"/>
    <x v="0"/>
    <x v="0"/>
    <x v="0"/>
    <n v="3"/>
    <x v="0"/>
    <x v="20"/>
    <n v="210000"/>
    <x v="0"/>
    <x v="0"/>
    <x v="0"/>
    <x v="0"/>
    <n v="16800"/>
    <x v="7"/>
  </r>
  <r>
    <x v="0"/>
    <n v="24237"/>
    <x v="0"/>
    <x v="1"/>
    <x v="0"/>
    <x v="0"/>
    <s v="TMART-HNI-HMI-01047"/>
    <x v="0"/>
    <s v="TMART-HNI-HMI-01047"/>
    <x v="2"/>
    <x v="13"/>
    <x v="13"/>
    <x v="0"/>
    <x v="0"/>
    <x v="0"/>
    <x v="0"/>
    <x v="0"/>
    <n v="3"/>
    <x v="0"/>
    <x v="2"/>
    <m/>
    <x v="0"/>
    <x v="1"/>
    <x v="0"/>
    <x v="0"/>
    <m/>
    <x v="7"/>
  </r>
  <r>
    <x v="0"/>
    <n v="24255"/>
    <x v="0"/>
    <x v="1"/>
    <x v="0"/>
    <x v="0"/>
    <s v="TMART-HNI-TTI-01065"/>
    <x v="0"/>
    <s v="TMART-HNI-TTI-01065"/>
    <x v="2"/>
    <x v="6"/>
    <x v="6"/>
    <x v="0"/>
    <x v="0"/>
    <x v="0"/>
    <x v="0"/>
    <x v="0"/>
    <n v="2"/>
    <x v="0"/>
    <x v="11"/>
    <n v="148500"/>
    <x v="0"/>
    <x v="0"/>
    <x v="0"/>
    <x v="0"/>
    <n v="11880"/>
    <x v="7"/>
  </r>
  <r>
    <x v="0"/>
    <n v="24255"/>
    <x v="0"/>
    <x v="1"/>
    <x v="0"/>
    <x v="0"/>
    <s v="TMART-HNI-TTI-01065"/>
    <x v="0"/>
    <s v="TMART-HNI-TTI-01065"/>
    <x v="2"/>
    <x v="5"/>
    <x v="5"/>
    <x v="0"/>
    <x v="0"/>
    <x v="0"/>
    <x v="0"/>
    <x v="0"/>
    <n v="2"/>
    <x v="0"/>
    <x v="10"/>
    <n v="141900"/>
    <x v="0"/>
    <x v="0"/>
    <x v="0"/>
    <x v="0"/>
    <n v="11352"/>
    <x v="7"/>
  </r>
  <r>
    <x v="0"/>
    <n v="24255"/>
    <x v="0"/>
    <x v="1"/>
    <x v="0"/>
    <x v="0"/>
    <s v="TMART-HNI-TTI-01065"/>
    <x v="0"/>
    <s v="TMART-HNI-TTI-01065"/>
    <x v="2"/>
    <x v="16"/>
    <x v="16"/>
    <x v="0"/>
    <x v="0"/>
    <x v="0"/>
    <x v="0"/>
    <x v="2"/>
    <n v="1"/>
    <x v="0"/>
    <x v="2"/>
    <m/>
    <x v="0"/>
    <x v="1"/>
    <x v="0"/>
    <x v="0"/>
    <m/>
    <x v="7"/>
  </r>
  <r>
    <x v="0"/>
    <n v="24255"/>
    <x v="0"/>
    <x v="1"/>
    <x v="0"/>
    <x v="0"/>
    <s v="TMART-HNI-TTI-01065"/>
    <x v="0"/>
    <s v="TMART-HNI-TTI-01065"/>
    <x v="2"/>
    <x v="3"/>
    <x v="3"/>
    <x v="0"/>
    <x v="0"/>
    <x v="0"/>
    <x v="0"/>
    <x v="0"/>
    <n v="6"/>
    <x v="0"/>
    <x v="3"/>
    <n v="440586"/>
    <x v="0"/>
    <x v="0"/>
    <x v="0"/>
    <x v="0"/>
    <n v="35247"/>
    <x v="7"/>
  </r>
  <r>
    <x v="0"/>
    <n v="24255"/>
    <x v="0"/>
    <x v="1"/>
    <x v="0"/>
    <x v="0"/>
    <s v="TMART-HNI-TTI-01065"/>
    <x v="0"/>
    <s v="TMART-HNI-TTI-01065"/>
    <x v="2"/>
    <x v="0"/>
    <x v="0"/>
    <x v="0"/>
    <x v="0"/>
    <x v="0"/>
    <x v="0"/>
    <x v="0"/>
    <n v="3"/>
    <x v="0"/>
    <x v="4"/>
    <n v="357198"/>
    <x v="0"/>
    <x v="0"/>
    <x v="0"/>
    <x v="0"/>
    <n v="28576"/>
    <x v="7"/>
  </r>
  <r>
    <x v="0"/>
    <n v="24255"/>
    <x v="0"/>
    <x v="1"/>
    <x v="0"/>
    <x v="0"/>
    <s v="TMART-HNI-TTI-01065"/>
    <x v="0"/>
    <s v="TMART-HNI-TTI-01065"/>
    <x v="2"/>
    <x v="2"/>
    <x v="2"/>
    <x v="0"/>
    <x v="0"/>
    <x v="0"/>
    <x v="0"/>
    <x v="0"/>
    <n v="2"/>
    <x v="0"/>
    <x v="2"/>
    <m/>
    <x v="0"/>
    <x v="1"/>
    <x v="0"/>
    <x v="0"/>
    <m/>
    <x v="7"/>
  </r>
  <r>
    <x v="0"/>
    <n v="24255"/>
    <x v="0"/>
    <x v="1"/>
    <x v="0"/>
    <x v="0"/>
    <s v="TMART-HNI-TTI-01065"/>
    <x v="0"/>
    <s v="TMART-HNI-TTI-01065"/>
    <x v="2"/>
    <x v="12"/>
    <x v="12"/>
    <x v="0"/>
    <x v="0"/>
    <x v="0"/>
    <x v="0"/>
    <x v="0"/>
    <n v="3"/>
    <x v="0"/>
    <x v="20"/>
    <n v="210000"/>
    <x v="0"/>
    <x v="0"/>
    <x v="0"/>
    <x v="0"/>
    <n v="16800"/>
    <x v="7"/>
  </r>
  <r>
    <x v="0"/>
    <n v="24255"/>
    <x v="0"/>
    <x v="1"/>
    <x v="0"/>
    <x v="0"/>
    <s v="TMART-HNI-TTI-01065"/>
    <x v="0"/>
    <s v="TMART-HNI-TTI-01065"/>
    <x v="2"/>
    <x v="1"/>
    <x v="1"/>
    <x v="0"/>
    <x v="0"/>
    <x v="0"/>
    <x v="0"/>
    <x v="0"/>
    <n v="2"/>
    <x v="0"/>
    <x v="12"/>
    <n v="222116"/>
    <x v="0"/>
    <x v="0"/>
    <x v="0"/>
    <x v="0"/>
    <n v="17769"/>
    <x v="7"/>
  </r>
  <r>
    <x v="0"/>
    <n v="24255"/>
    <x v="0"/>
    <x v="1"/>
    <x v="0"/>
    <x v="0"/>
    <s v="TMART-HNI-TTI-01065"/>
    <x v="0"/>
    <s v="TMART-HNI-TTI-01065"/>
    <x v="2"/>
    <x v="13"/>
    <x v="13"/>
    <x v="0"/>
    <x v="0"/>
    <x v="0"/>
    <x v="0"/>
    <x v="0"/>
    <n v="2"/>
    <x v="0"/>
    <x v="2"/>
    <m/>
    <x v="0"/>
    <x v="1"/>
    <x v="0"/>
    <x v="0"/>
    <m/>
    <x v="7"/>
  </r>
  <r>
    <x v="0"/>
    <n v="24255"/>
    <x v="0"/>
    <x v="1"/>
    <x v="0"/>
    <x v="0"/>
    <s v="TMART-HNI-TTI-01065"/>
    <x v="0"/>
    <s v="TMART-HNI-TTI-01065"/>
    <x v="2"/>
    <x v="8"/>
    <x v="8"/>
    <x v="0"/>
    <x v="0"/>
    <x v="0"/>
    <x v="0"/>
    <x v="0"/>
    <n v="3"/>
    <x v="0"/>
    <x v="18"/>
    <n v="138000"/>
    <x v="0"/>
    <x v="0"/>
    <x v="0"/>
    <x v="0"/>
    <n v="11040"/>
    <x v="7"/>
  </r>
  <r>
    <x v="0"/>
    <n v="24255"/>
    <x v="0"/>
    <x v="1"/>
    <x v="0"/>
    <x v="0"/>
    <s v="TMART-HNI-TTI-01065"/>
    <x v="0"/>
    <s v="TMART-HNI-TTI-01065"/>
    <x v="2"/>
    <x v="15"/>
    <x v="15"/>
    <x v="0"/>
    <x v="0"/>
    <x v="0"/>
    <x v="0"/>
    <x v="2"/>
    <n v="1"/>
    <x v="0"/>
    <x v="2"/>
    <m/>
    <x v="0"/>
    <x v="1"/>
    <x v="0"/>
    <x v="0"/>
    <m/>
    <x v="7"/>
  </r>
  <r>
    <x v="0"/>
    <n v="24236"/>
    <x v="0"/>
    <x v="1"/>
    <x v="0"/>
    <x v="0"/>
    <s v="TMART-HNI-TTI-01032"/>
    <x v="0"/>
    <s v="TMART-HNI-TTI-01032"/>
    <x v="2"/>
    <x v="5"/>
    <x v="5"/>
    <x v="0"/>
    <x v="0"/>
    <x v="0"/>
    <x v="0"/>
    <x v="0"/>
    <n v="2"/>
    <x v="0"/>
    <x v="10"/>
    <n v="141900"/>
    <x v="0"/>
    <x v="0"/>
    <x v="0"/>
    <x v="0"/>
    <n v="11352"/>
    <x v="7"/>
  </r>
  <r>
    <x v="0"/>
    <n v="24236"/>
    <x v="0"/>
    <x v="1"/>
    <x v="0"/>
    <x v="0"/>
    <s v="TMART-HNI-TTI-01032"/>
    <x v="0"/>
    <s v="TMART-HNI-TTI-01032"/>
    <x v="2"/>
    <x v="3"/>
    <x v="3"/>
    <x v="0"/>
    <x v="0"/>
    <x v="0"/>
    <x v="0"/>
    <x v="0"/>
    <n v="5"/>
    <x v="0"/>
    <x v="3"/>
    <n v="367155"/>
    <x v="0"/>
    <x v="0"/>
    <x v="0"/>
    <x v="0"/>
    <n v="29372"/>
    <x v="7"/>
  </r>
  <r>
    <x v="0"/>
    <n v="24236"/>
    <x v="0"/>
    <x v="1"/>
    <x v="0"/>
    <x v="0"/>
    <s v="TMART-HNI-TTI-01032"/>
    <x v="0"/>
    <s v="TMART-HNI-TTI-01032"/>
    <x v="2"/>
    <x v="13"/>
    <x v="13"/>
    <x v="0"/>
    <x v="0"/>
    <x v="0"/>
    <x v="0"/>
    <x v="0"/>
    <n v="3"/>
    <x v="0"/>
    <x v="2"/>
    <m/>
    <x v="0"/>
    <x v="1"/>
    <x v="0"/>
    <x v="0"/>
    <m/>
    <x v="7"/>
  </r>
  <r>
    <x v="0"/>
    <n v="24247"/>
    <x v="0"/>
    <x v="1"/>
    <x v="0"/>
    <x v="0"/>
    <s v="TMART-HNI-HMI-01072"/>
    <x v="0"/>
    <s v="TMART-HNI-HMI-01072"/>
    <x v="2"/>
    <x v="16"/>
    <x v="16"/>
    <x v="0"/>
    <x v="0"/>
    <x v="0"/>
    <x v="0"/>
    <x v="2"/>
    <n v="1"/>
    <x v="0"/>
    <x v="2"/>
    <m/>
    <x v="0"/>
    <x v="1"/>
    <x v="0"/>
    <x v="0"/>
    <m/>
    <x v="7"/>
  </r>
  <r>
    <x v="0"/>
    <n v="24247"/>
    <x v="0"/>
    <x v="1"/>
    <x v="0"/>
    <x v="0"/>
    <s v="TMART-HNI-HMI-01072"/>
    <x v="0"/>
    <s v="TMART-HNI-HMI-01072"/>
    <x v="2"/>
    <x v="4"/>
    <x v="4"/>
    <x v="0"/>
    <x v="0"/>
    <x v="0"/>
    <x v="0"/>
    <x v="1"/>
    <n v="3"/>
    <x v="0"/>
    <x v="19"/>
    <n v="73647"/>
    <x v="0"/>
    <x v="0"/>
    <x v="0"/>
    <x v="0"/>
    <n v="5892"/>
    <x v="7"/>
  </r>
  <r>
    <x v="0"/>
    <n v="24247"/>
    <x v="0"/>
    <x v="1"/>
    <x v="0"/>
    <x v="0"/>
    <s v="TMART-HNI-HMI-01072"/>
    <x v="0"/>
    <s v="TMART-HNI-HMI-01072"/>
    <x v="2"/>
    <x v="3"/>
    <x v="3"/>
    <x v="0"/>
    <x v="0"/>
    <x v="0"/>
    <x v="0"/>
    <x v="0"/>
    <n v="3"/>
    <x v="0"/>
    <x v="3"/>
    <n v="220293"/>
    <x v="0"/>
    <x v="0"/>
    <x v="0"/>
    <x v="0"/>
    <n v="17623"/>
    <x v="7"/>
  </r>
  <r>
    <x v="0"/>
    <n v="24247"/>
    <x v="0"/>
    <x v="1"/>
    <x v="0"/>
    <x v="0"/>
    <s v="TMART-HNI-HMI-01072"/>
    <x v="0"/>
    <s v="TMART-HNI-HMI-01072"/>
    <x v="2"/>
    <x v="12"/>
    <x v="12"/>
    <x v="0"/>
    <x v="0"/>
    <x v="0"/>
    <x v="0"/>
    <x v="0"/>
    <n v="3"/>
    <x v="0"/>
    <x v="20"/>
    <n v="210000"/>
    <x v="0"/>
    <x v="0"/>
    <x v="0"/>
    <x v="0"/>
    <n v="16800"/>
    <x v="7"/>
  </r>
  <r>
    <x v="0"/>
    <n v="24247"/>
    <x v="0"/>
    <x v="1"/>
    <x v="0"/>
    <x v="0"/>
    <s v="TMART-HNI-HMI-01072"/>
    <x v="0"/>
    <s v="TMART-HNI-HMI-01072"/>
    <x v="2"/>
    <x v="15"/>
    <x v="15"/>
    <x v="0"/>
    <x v="0"/>
    <x v="0"/>
    <x v="0"/>
    <x v="2"/>
    <n v="1"/>
    <x v="0"/>
    <x v="2"/>
    <m/>
    <x v="0"/>
    <x v="1"/>
    <x v="0"/>
    <x v="0"/>
    <m/>
    <x v="7"/>
  </r>
  <r>
    <x v="0"/>
    <n v="24244"/>
    <x v="0"/>
    <x v="1"/>
    <x v="0"/>
    <x v="0"/>
    <s v="TMART-HNI-HMI-00357"/>
    <x v="0"/>
    <s v="TMART-HNI-HMI-00357"/>
    <x v="2"/>
    <x v="3"/>
    <x v="3"/>
    <x v="0"/>
    <x v="0"/>
    <x v="0"/>
    <x v="0"/>
    <x v="0"/>
    <n v="5"/>
    <x v="0"/>
    <x v="3"/>
    <n v="367155"/>
    <x v="0"/>
    <x v="0"/>
    <x v="0"/>
    <x v="0"/>
    <n v="29372"/>
    <x v="7"/>
  </r>
  <r>
    <x v="0"/>
    <n v="24244"/>
    <x v="0"/>
    <x v="1"/>
    <x v="0"/>
    <x v="0"/>
    <s v="TMART-HNI-HMI-00357"/>
    <x v="0"/>
    <s v="TMART-HNI-HMI-00357"/>
    <x v="2"/>
    <x v="13"/>
    <x v="13"/>
    <x v="0"/>
    <x v="0"/>
    <x v="0"/>
    <x v="0"/>
    <x v="0"/>
    <n v="2"/>
    <x v="0"/>
    <x v="2"/>
    <m/>
    <x v="0"/>
    <x v="1"/>
    <x v="0"/>
    <x v="0"/>
    <m/>
    <x v="7"/>
  </r>
  <r>
    <x v="0"/>
    <n v="24284"/>
    <x v="0"/>
    <x v="1"/>
    <x v="0"/>
    <x v="0"/>
    <s v="TMART-HNI-TXN-00628"/>
    <x v="0"/>
    <s v="TMART-HNI-TXN-00628"/>
    <x v="1"/>
    <x v="4"/>
    <x v="4"/>
    <x v="0"/>
    <x v="0"/>
    <x v="0"/>
    <x v="0"/>
    <x v="1"/>
    <n v="4"/>
    <x v="0"/>
    <x v="19"/>
    <n v="98196"/>
    <x v="0"/>
    <x v="0"/>
    <x v="0"/>
    <x v="0"/>
    <n v="7856"/>
    <x v="7"/>
  </r>
  <r>
    <x v="0"/>
    <n v="24284"/>
    <x v="0"/>
    <x v="1"/>
    <x v="0"/>
    <x v="0"/>
    <s v="TMART-HNI-TXN-00628"/>
    <x v="0"/>
    <s v="TMART-HNI-TXN-00628"/>
    <x v="1"/>
    <x v="0"/>
    <x v="0"/>
    <x v="0"/>
    <x v="0"/>
    <x v="0"/>
    <x v="0"/>
    <x v="0"/>
    <n v="2"/>
    <x v="0"/>
    <x v="4"/>
    <n v="238132"/>
    <x v="0"/>
    <x v="0"/>
    <x v="0"/>
    <x v="0"/>
    <n v="19051"/>
    <x v="7"/>
  </r>
  <r>
    <x v="0"/>
    <n v="24276"/>
    <x v="0"/>
    <x v="1"/>
    <x v="0"/>
    <x v="0"/>
    <s v="GTGT-HNI-TXN-0002"/>
    <x v="0"/>
    <s v="GTGT-HNI-TXN-0002"/>
    <x v="1"/>
    <x v="6"/>
    <x v="6"/>
    <x v="0"/>
    <x v="0"/>
    <x v="0"/>
    <x v="0"/>
    <x v="0"/>
    <n v="3"/>
    <x v="0"/>
    <x v="24"/>
    <n v="213840"/>
    <x v="0"/>
    <x v="0"/>
    <x v="0"/>
    <x v="0"/>
    <n v="17107"/>
    <x v="0"/>
  </r>
  <r>
    <x v="0"/>
    <n v="24276"/>
    <x v="0"/>
    <x v="1"/>
    <x v="0"/>
    <x v="0"/>
    <s v="GTGT-HNI-TXN-0002"/>
    <x v="0"/>
    <s v="GTGT-HNI-TXN-0002"/>
    <x v="1"/>
    <x v="7"/>
    <x v="7"/>
    <x v="0"/>
    <x v="0"/>
    <x v="0"/>
    <x v="0"/>
    <x v="0"/>
    <n v="3"/>
    <x v="0"/>
    <x v="22"/>
    <n v="144525"/>
    <x v="0"/>
    <x v="0"/>
    <x v="0"/>
    <x v="0"/>
    <n v="11562"/>
    <x v="0"/>
  </r>
  <r>
    <x v="0"/>
    <n v="24276"/>
    <x v="0"/>
    <x v="1"/>
    <x v="0"/>
    <x v="0"/>
    <s v="GTGT-HNI-TXN-0002"/>
    <x v="0"/>
    <s v="GTGT-HNI-TXN-0002"/>
    <x v="1"/>
    <x v="9"/>
    <x v="9"/>
    <x v="0"/>
    <x v="0"/>
    <x v="0"/>
    <x v="0"/>
    <x v="0"/>
    <n v="2"/>
    <x v="0"/>
    <x v="27"/>
    <n v="106744"/>
    <x v="0"/>
    <x v="0"/>
    <x v="0"/>
    <x v="0"/>
    <n v="8540"/>
    <x v="0"/>
  </r>
  <r>
    <x v="0"/>
    <n v="24290"/>
    <x v="0"/>
    <x v="1"/>
    <x v="0"/>
    <x v="0"/>
    <s v="TMART-HNI-TXN-03004"/>
    <x v="0"/>
    <s v="TMART-HNI-TXN-03004"/>
    <x v="1"/>
    <x v="5"/>
    <x v="5"/>
    <x v="0"/>
    <x v="0"/>
    <x v="0"/>
    <x v="0"/>
    <x v="0"/>
    <n v="2"/>
    <x v="0"/>
    <x v="10"/>
    <n v="141900"/>
    <x v="0"/>
    <x v="0"/>
    <x v="0"/>
    <x v="0"/>
    <n v="11352"/>
    <x v="7"/>
  </r>
  <r>
    <x v="0"/>
    <n v="24290"/>
    <x v="0"/>
    <x v="1"/>
    <x v="0"/>
    <x v="0"/>
    <s v="TMART-HNI-TXN-03004"/>
    <x v="0"/>
    <s v="TMART-HNI-TXN-03004"/>
    <x v="1"/>
    <x v="4"/>
    <x v="4"/>
    <x v="0"/>
    <x v="0"/>
    <x v="0"/>
    <x v="0"/>
    <x v="1"/>
    <n v="3"/>
    <x v="0"/>
    <x v="19"/>
    <n v="73647"/>
    <x v="0"/>
    <x v="0"/>
    <x v="0"/>
    <x v="0"/>
    <n v="5892"/>
    <x v="7"/>
  </r>
  <r>
    <x v="0"/>
    <n v="24290"/>
    <x v="0"/>
    <x v="1"/>
    <x v="0"/>
    <x v="0"/>
    <s v="TMART-HNI-TXN-03004"/>
    <x v="0"/>
    <s v="TMART-HNI-TXN-03004"/>
    <x v="1"/>
    <x v="0"/>
    <x v="0"/>
    <x v="0"/>
    <x v="0"/>
    <x v="0"/>
    <x v="0"/>
    <x v="0"/>
    <n v="2"/>
    <x v="0"/>
    <x v="4"/>
    <n v="238132"/>
    <x v="0"/>
    <x v="0"/>
    <x v="0"/>
    <x v="0"/>
    <n v="19051"/>
    <x v="7"/>
  </r>
  <r>
    <x v="0"/>
    <n v="24290"/>
    <x v="0"/>
    <x v="1"/>
    <x v="0"/>
    <x v="0"/>
    <s v="TMART-HNI-TXN-03004"/>
    <x v="0"/>
    <s v="TMART-HNI-TXN-03004"/>
    <x v="1"/>
    <x v="12"/>
    <x v="12"/>
    <x v="0"/>
    <x v="0"/>
    <x v="0"/>
    <x v="0"/>
    <x v="0"/>
    <n v="2"/>
    <x v="0"/>
    <x v="20"/>
    <n v="140000"/>
    <x v="0"/>
    <x v="0"/>
    <x v="0"/>
    <x v="0"/>
    <n v="11200"/>
    <x v="7"/>
  </r>
  <r>
    <x v="0"/>
    <n v="24290"/>
    <x v="0"/>
    <x v="1"/>
    <x v="0"/>
    <x v="0"/>
    <s v="TMART-HNI-TXN-03004"/>
    <x v="0"/>
    <s v="TMART-HNI-TXN-03004"/>
    <x v="1"/>
    <x v="9"/>
    <x v="9"/>
    <x v="0"/>
    <x v="0"/>
    <x v="0"/>
    <x v="0"/>
    <x v="0"/>
    <n v="2"/>
    <x v="0"/>
    <x v="17"/>
    <n v="111190"/>
    <x v="0"/>
    <x v="0"/>
    <x v="0"/>
    <x v="0"/>
    <n v="8895"/>
    <x v="7"/>
  </r>
  <r>
    <x v="2"/>
    <n v="24364"/>
    <x v="0"/>
    <x v="2"/>
    <x v="0"/>
    <x v="0"/>
    <s v="KL-HPG-01-CHOHAY"/>
    <x v="0"/>
    <s v="KL-HPG-01-CHOHAY"/>
    <x v="0"/>
    <x v="8"/>
    <x v="8"/>
    <x v="0"/>
    <x v="0"/>
    <x v="0"/>
    <x v="0"/>
    <x v="0"/>
    <n v="15"/>
    <x v="0"/>
    <x v="18"/>
    <n v="690000"/>
    <x v="0"/>
    <x v="0"/>
    <x v="0"/>
    <x v="0"/>
    <n v="55200"/>
    <x v="4"/>
  </r>
  <r>
    <x v="2"/>
    <n v="24364"/>
    <x v="0"/>
    <x v="2"/>
    <x v="0"/>
    <x v="0"/>
    <s v="KL-HPG-01-CHOHAY"/>
    <x v="0"/>
    <s v="KL-HPG-01-CHOHAY"/>
    <x v="0"/>
    <x v="3"/>
    <x v="3"/>
    <x v="0"/>
    <x v="0"/>
    <x v="0"/>
    <x v="0"/>
    <x v="0"/>
    <n v="15"/>
    <x v="0"/>
    <x v="3"/>
    <n v="1101465"/>
    <x v="0"/>
    <x v="0"/>
    <x v="0"/>
    <x v="0"/>
    <n v="88117"/>
    <x v="4"/>
  </r>
  <r>
    <x v="2"/>
    <n v="24364"/>
    <x v="0"/>
    <x v="2"/>
    <x v="0"/>
    <x v="0"/>
    <s v="KL-HPG-01-CHOHAY"/>
    <x v="0"/>
    <s v="KL-HPG-01-CHOHAY"/>
    <x v="0"/>
    <x v="1"/>
    <x v="1"/>
    <x v="0"/>
    <x v="0"/>
    <x v="0"/>
    <x v="0"/>
    <x v="0"/>
    <n v="10"/>
    <x v="0"/>
    <x v="12"/>
    <n v="1110580"/>
    <x v="0"/>
    <x v="0"/>
    <x v="0"/>
    <x v="0"/>
    <n v="88846"/>
    <x v="4"/>
  </r>
  <r>
    <x v="2"/>
    <n v="24364"/>
    <x v="0"/>
    <x v="2"/>
    <x v="0"/>
    <x v="0"/>
    <s v="KL-HPG-01-CHOHAY"/>
    <x v="0"/>
    <s v="KL-HPG-01-CHOHAY"/>
    <x v="0"/>
    <x v="14"/>
    <x v="14"/>
    <x v="0"/>
    <x v="0"/>
    <x v="0"/>
    <x v="0"/>
    <x v="0"/>
    <n v="5"/>
    <x v="0"/>
    <x v="21"/>
    <n v="558030"/>
    <x v="0"/>
    <x v="0"/>
    <x v="0"/>
    <x v="0"/>
    <n v="44642"/>
    <x v="4"/>
  </r>
  <r>
    <x v="2"/>
    <n v="24364"/>
    <x v="0"/>
    <x v="2"/>
    <x v="0"/>
    <x v="0"/>
    <s v="KL-HPG-01-CHOHAY"/>
    <x v="0"/>
    <s v="KL-HPG-01-CHOHAY"/>
    <x v="0"/>
    <x v="7"/>
    <x v="7"/>
    <x v="0"/>
    <x v="0"/>
    <x v="0"/>
    <x v="0"/>
    <x v="0"/>
    <n v="5"/>
    <x v="0"/>
    <x v="13"/>
    <n v="250910"/>
    <x v="0"/>
    <x v="0"/>
    <x v="0"/>
    <x v="0"/>
    <n v="20073"/>
    <x v="4"/>
  </r>
  <r>
    <x v="3"/>
    <n v="24800"/>
    <x v="0"/>
    <x v="2"/>
    <x v="0"/>
    <x v="0"/>
    <s v="COOP-PTO-00-VINHPHUC"/>
    <x v="0"/>
    <s v="COOP-PTO-00-VINHPHUC"/>
    <x v="0"/>
    <x v="10"/>
    <x v="10"/>
    <x v="0"/>
    <x v="0"/>
    <x v="0"/>
    <x v="0"/>
    <x v="0"/>
    <n v="10"/>
    <x v="0"/>
    <x v="14"/>
    <n v="869610"/>
    <x v="0"/>
    <x v="0"/>
    <x v="0"/>
    <x v="0"/>
    <n v="69569"/>
    <x v="1"/>
  </r>
  <r>
    <x v="3"/>
    <n v="24800"/>
    <x v="0"/>
    <x v="2"/>
    <x v="0"/>
    <x v="0"/>
    <s v="COOP-PTO-00-VINHPHUC"/>
    <x v="0"/>
    <s v="COOP-PTO-00-VINHPHUC"/>
    <x v="0"/>
    <x v="11"/>
    <x v="11"/>
    <x v="0"/>
    <x v="0"/>
    <x v="0"/>
    <x v="0"/>
    <x v="0"/>
    <n v="10"/>
    <x v="0"/>
    <x v="15"/>
    <n v="1102500"/>
    <x v="0"/>
    <x v="0"/>
    <x v="0"/>
    <x v="0"/>
    <n v="88200"/>
    <x v="1"/>
  </r>
  <r>
    <x v="3"/>
    <n v="24800"/>
    <x v="0"/>
    <x v="2"/>
    <x v="0"/>
    <x v="0"/>
    <s v="COOP-PTO-00-VINHPHUC"/>
    <x v="0"/>
    <s v="COOP-PTO-00-VINHPHUC"/>
    <x v="0"/>
    <x v="17"/>
    <x v="17"/>
    <x v="0"/>
    <x v="0"/>
    <x v="0"/>
    <x v="0"/>
    <x v="2"/>
    <n v="10"/>
    <x v="0"/>
    <x v="2"/>
    <m/>
    <x v="0"/>
    <x v="1"/>
    <x v="0"/>
    <x v="0"/>
    <m/>
    <x v="1"/>
  </r>
  <r>
    <x v="3"/>
    <n v="24800"/>
    <x v="0"/>
    <x v="2"/>
    <x v="0"/>
    <x v="0"/>
    <s v="COOP-PTO-00-VINHPHUC"/>
    <x v="0"/>
    <s v="COOP-PTO-00-VINHPHUC"/>
    <x v="0"/>
    <x v="18"/>
    <x v="17"/>
    <x v="0"/>
    <x v="0"/>
    <x v="0"/>
    <x v="0"/>
    <x v="2"/>
    <n v="10"/>
    <x v="0"/>
    <x v="2"/>
    <m/>
    <x v="0"/>
    <x v="1"/>
    <x v="0"/>
    <x v="0"/>
    <m/>
    <x v="1"/>
  </r>
  <r>
    <x v="4"/>
    <n v="4186806815"/>
    <x v="0"/>
    <x v="0"/>
    <x v="0"/>
    <x v="0"/>
    <s v="WIN-HPG-01-025"/>
    <x v="0"/>
    <s v="4186806815(3462)"/>
    <x v="0"/>
    <x v="6"/>
    <x v="6"/>
    <x v="0"/>
    <x v="0"/>
    <x v="0"/>
    <x v="0"/>
    <x v="0"/>
    <n v="10"/>
    <x v="0"/>
    <x v="11"/>
    <n v="742500"/>
    <x v="0"/>
    <x v="0"/>
    <x v="0"/>
    <x v="0"/>
    <n v="59400"/>
    <x v="0"/>
  </r>
  <r>
    <x v="4"/>
    <n v="4186806815"/>
    <x v="0"/>
    <x v="0"/>
    <x v="0"/>
    <x v="0"/>
    <s v="WIN-HPG-01-025"/>
    <x v="0"/>
    <s v="4186806815(3462)"/>
    <x v="0"/>
    <x v="1"/>
    <x v="1"/>
    <x v="0"/>
    <x v="0"/>
    <x v="0"/>
    <x v="0"/>
    <x v="0"/>
    <n v="5"/>
    <x v="0"/>
    <x v="28"/>
    <n v="583055"/>
    <x v="0"/>
    <x v="0"/>
    <x v="0"/>
    <x v="0"/>
    <n v="46644"/>
    <x v="0"/>
  </r>
  <r>
    <x v="4"/>
    <n v="4186806815"/>
    <x v="0"/>
    <x v="0"/>
    <x v="0"/>
    <x v="0"/>
    <s v="WIN-HPG-01-025"/>
    <x v="0"/>
    <s v="4186806815(3462)"/>
    <x v="0"/>
    <x v="8"/>
    <x v="8"/>
    <x v="0"/>
    <x v="0"/>
    <x v="0"/>
    <x v="0"/>
    <x v="0"/>
    <n v="5"/>
    <x v="0"/>
    <x v="18"/>
    <n v="230000"/>
    <x v="0"/>
    <x v="0"/>
    <x v="0"/>
    <x v="0"/>
    <n v="18400"/>
    <x v="0"/>
  </r>
  <r>
    <x v="4"/>
    <n v="4186806815"/>
    <x v="0"/>
    <x v="0"/>
    <x v="0"/>
    <x v="0"/>
    <s v="WIN-HPG-01-025"/>
    <x v="0"/>
    <s v="4186806815(3462)"/>
    <x v="0"/>
    <x v="3"/>
    <x v="3"/>
    <x v="0"/>
    <x v="0"/>
    <x v="0"/>
    <x v="0"/>
    <x v="0"/>
    <n v="25"/>
    <x v="0"/>
    <x v="3"/>
    <n v="1835775"/>
    <x v="0"/>
    <x v="0"/>
    <x v="0"/>
    <x v="0"/>
    <n v="146862"/>
    <x v="0"/>
  </r>
  <r>
    <x v="4"/>
    <n v="4186806815"/>
    <x v="0"/>
    <x v="0"/>
    <x v="0"/>
    <x v="0"/>
    <s v="WIN-HPG-01-025"/>
    <x v="0"/>
    <s v="4186806815(3462)"/>
    <x v="0"/>
    <x v="7"/>
    <x v="7"/>
    <x v="0"/>
    <x v="0"/>
    <x v="0"/>
    <x v="0"/>
    <x v="0"/>
    <n v="5"/>
    <x v="0"/>
    <x v="13"/>
    <n v="250910"/>
    <x v="0"/>
    <x v="0"/>
    <x v="0"/>
    <x v="0"/>
    <n v="20073"/>
    <x v="0"/>
  </r>
  <r>
    <x v="5"/>
    <n v="4186835396"/>
    <x v="0"/>
    <x v="0"/>
    <x v="0"/>
    <x v="0"/>
    <s v="WIN-HPG-01-025"/>
    <x v="0"/>
    <s v="4186835396(6129)"/>
    <x v="0"/>
    <x v="3"/>
    <x v="3"/>
    <x v="0"/>
    <x v="0"/>
    <x v="0"/>
    <x v="0"/>
    <x v="0"/>
    <n v="30"/>
    <x v="0"/>
    <x v="3"/>
    <n v="2202930"/>
    <x v="0"/>
    <x v="0"/>
    <x v="0"/>
    <x v="0"/>
    <n v="176234"/>
    <x v="0"/>
  </r>
  <r>
    <x v="5"/>
    <n v="4186835396"/>
    <x v="0"/>
    <x v="0"/>
    <x v="0"/>
    <x v="0"/>
    <s v="WIN-HPG-01-025"/>
    <x v="0"/>
    <s v="4186835396(6129)"/>
    <x v="0"/>
    <x v="7"/>
    <x v="7"/>
    <x v="0"/>
    <x v="0"/>
    <x v="0"/>
    <x v="0"/>
    <x v="0"/>
    <n v="15"/>
    <x v="0"/>
    <x v="13"/>
    <n v="752730"/>
    <x v="0"/>
    <x v="0"/>
    <x v="0"/>
    <x v="0"/>
    <n v="60218"/>
    <x v="0"/>
  </r>
  <r>
    <x v="5"/>
    <n v="4186835396"/>
    <x v="0"/>
    <x v="0"/>
    <x v="0"/>
    <x v="0"/>
    <s v="WIN-HPG-01-025"/>
    <x v="0"/>
    <s v="4186835396(6129)"/>
    <x v="0"/>
    <x v="9"/>
    <x v="9"/>
    <x v="0"/>
    <x v="0"/>
    <x v="0"/>
    <x v="0"/>
    <x v="0"/>
    <n v="5"/>
    <x v="0"/>
    <x v="17"/>
    <n v="277975"/>
    <x v="0"/>
    <x v="0"/>
    <x v="0"/>
    <x v="0"/>
    <n v="22238"/>
    <x v="0"/>
  </r>
  <r>
    <x v="5"/>
    <n v="4186835396"/>
    <x v="0"/>
    <x v="0"/>
    <x v="0"/>
    <x v="0"/>
    <s v="WIN-HPG-01-025"/>
    <x v="0"/>
    <s v="4186835396(6129)"/>
    <x v="0"/>
    <x v="1"/>
    <x v="1"/>
    <x v="0"/>
    <x v="0"/>
    <x v="0"/>
    <x v="0"/>
    <x v="0"/>
    <n v="15"/>
    <x v="0"/>
    <x v="28"/>
    <n v="1749165"/>
    <x v="0"/>
    <x v="0"/>
    <x v="0"/>
    <x v="0"/>
    <n v="139933"/>
    <x v="0"/>
  </r>
  <r>
    <x v="6"/>
    <n v="4186542441"/>
    <x v="0"/>
    <x v="0"/>
    <x v="0"/>
    <x v="0"/>
    <s v="WIN-HPG-01-025"/>
    <x v="0"/>
    <s v="4186542441(2BKR)"/>
    <x v="0"/>
    <x v="3"/>
    <x v="3"/>
    <x v="0"/>
    <x v="0"/>
    <x v="0"/>
    <x v="0"/>
    <x v="0"/>
    <n v="24"/>
    <x v="0"/>
    <x v="3"/>
    <n v="1762344"/>
    <x v="0"/>
    <x v="0"/>
    <x v="0"/>
    <x v="0"/>
    <n v="140988"/>
    <x v="0"/>
  </r>
  <r>
    <x v="6"/>
    <n v="4186542441"/>
    <x v="0"/>
    <x v="0"/>
    <x v="0"/>
    <x v="0"/>
    <s v="WIN-HPG-01-025"/>
    <x v="0"/>
    <s v="4186542441(2BKR)"/>
    <x v="0"/>
    <x v="7"/>
    <x v="7"/>
    <x v="0"/>
    <x v="0"/>
    <x v="0"/>
    <x v="0"/>
    <x v="0"/>
    <n v="14"/>
    <x v="0"/>
    <x v="13"/>
    <n v="702548"/>
    <x v="0"/>
    <x v="0"/>
    <x v="0"/>
    <x v="0"/>
    <n v="56204"/>
    <x v="0"/>
  </r>
  <r>
    <x v="6"/>
    <n v="4186542441"/>
    <x v="0"/>
    <x v="0"/>
    <x v="0"/>
    <x v="0"/>
    <s v="WIN-HPG-01-025"/>
    <x v="0"/>
    <s v="4186542441(2BKR)"/>
    <x v="0"/>
    <x v="1"/>
    <x v="1"/>
    <x v="0"/>
    <x v="0"/>
    <x v="0"/>
    <x v="0"/>
    <x v="0"/>
    <n v="18"/>
    <x v="0"/>
    <x v="28"/>
    <n v="2098998"/>
    <x v="0"/>
    <x v="0"/>
    <x v="0"/>
    <x v="0"/>
    <n v="167920"/>
    <x v="0"/>
  </r>
  <r>
    <x v="1"/>
    <n v="4186681137"/>
    <x v="0"/>
    <x v="0"/>
    <x v="0"/>
    <x v="0"/>
    <s v="WIN-HPG-01-025"/>
    <x v="0"/>
    <s v="4186681137(2BRT)"/>
    <x v="0"/>
    <x v="3"/>
    <x v="3"/>
    <x v="0"/>
    <x v="0"/>
    <x v="0"/>
    <x v="0"/>
    <x v="0"/>
    <n v="20"/>
    <x v="0"/>
    <x v="3"/>
    <n v="1468620"/>
    <x v="0"/>
    <x v="0"/>
    <x v="0"/>
    <x v="0"/>
    <n v="117490"/>
    <x v="0"/>
  </r>
  <r>
    <x v="1"/>
    <n v="4186681137"/>
    <x v="0"/>
    <x v="0"/>
    <x v="0"/>
    <x v="0"/>
    <s v="WIN-HPG-01-025"/>
    <x v="0"/>
    <s v="4186681137(2BRT)"/>
    <x v="0"/>
    <x v="1"/>
    <x v="1"/>
    <x v="0"/>
    <x v="0"/>
    <x v="0"/>
    <x v="0"/>
    <x v="0"/>
    <n v="6"/>
    <x v="0"/>
    <x v="28"/>
    <n v="699666"/>
    <x v="0"/>
    <x v="0"/>
    <x v="0"/>
    <x v="0"/>
    <n v="55973"/>
    <x v="0"/>
  </r>
  <r>
    <x v="1"/>
    <n v="4186681137"/>
    <x v="0"/>
    <x v="0"/>
    <x v="0"/>
    <x v="0"/>
    <s v="WIN-HPG-01-025"/>
    <x v="0"/>
    <s v="4186681137(2BRT)"/>
    <x v="0"/>
    <x v="9"/>
    <x v="9"/>
    <x v="0"/>
    <x v="0"/>
    <x v="0"/>
    <x v="0"/>
    <x v="0"/>
    <n v="2"/>
    <x v="0"/>
    <x v="17"/>
    <n v="111190"/>
    <x v="0"/>
    <x v="0"/>
    <x v="0"/>
    <x v="0"/>
    <n v="8895"/>
    <x v="0"/>
  </r>
  <r>
    <x v="1"/>
    <n v="4186681137"/>
    <x v="0"/>
    <x v="0"/>
    <x v="0"/>
    <x v="0"/>
    <s v="WIN-HPG-01-025"/>
    <x v="0"/>
    <s v="4186681137(2BRT)"/>
    <x v="0"/>
    <x v="6"/>
    <x v="6"/>
    <x v="0"/>
    <x v="0"/>
    <x v="0"/>
    <x v="0"/>
    <x v="0"/>
    <n v="2"/>
    <x v="0"/>
    <x v="11"/>
    <n v="148500"/>
    <x v="0"/>
    <x v="0"/>
    <x v="0"/>
    <x v="0"/>
    <n v="11880"/>
    <x v="0"/>
  </r>
  <r>
    <x v="1"/>
    <n v="4186681137"/>
    <x v="0"/>
    <x v="0"/>
    <x v="0"/>
    <x v="0"/>
    <s v="WIN-HPG-01-025"/>
    <x v="0"/>
    <s v="4186681137(2BRT)"/>
    <x v="0"/>
    <x v="7"/>
    <x v="7"/>
    <x v="0"/>
    <x v="0"/>
    <x v="0"/>
    <x v="0"/>
    <x v="0"/>
    <n v="10"/>
    <x v="0"/>
    <x v="13"/>
    <n v="501820"/>
    <x v="0"/>
    <x v="0"/>
    <x v="0"/>
    <x v="0"/>
    <n v="40146"/>
    <x v="0"/>
  </r>
  <r>
    <x v="1"/>
    <n v="4186681137"/>
    <x v="0"/>
    <x v="0"/>
    <x v="0"/>
    <x v="0"/>
    <s v="WIN-HPG-01-025"/>
    <x v="0"/>
    <s v="4186681137(2BRT)"/>
    <x v="0"/>
    <x v="8"/>
    <x v="8"/>
    <x v="0"/>
    <x v="0"/>
    <x v="0"/>
    <x v="0"/>
    <x v="0"/>
    <n v="4"/>
    <x v="0"/>
    <x v="18"/>
    <n v="184000"/>
    <x v="0"/>
    <x v="0"/>
    <x v="0"/>
    <x v="0"/>
    <n v="14720"/>
    <x v="0"/>
  </r>
  <r>
    <x v="1"/>
    <n v="4186681157"/>
    <x v="0"/>
    <x v="0"/>
    <x v="0"/>
    <x v="0"/>
    <s v="WIN-HPG-01-025"/>
    <x v="0"/>
    <s v="4186681157(4533)"/>
    <x v="0"/>
    <x v="3"/>
    <x v="3"/>
    <x v="0"/>
    <x v="0"/>
    <x v="0"/>
    <x v="0"/>
    <x v="0"/>
    <n v="18"/>
    <x v="0"/>
    <x v="3"/>
    <n v="1321758"/>
    <x v="0"/>
    <x v="0"/>
    <x v="0"/>
    <x v="0"/>
    <n v="105741"/>
    <x v="0"/>
  </r>
  <r>
    <x v="1"/>
    <n v="4186681157"/>
    <x v="0"/>
    <x v="0"/>
    <x v="0"/>
    <x v="0"/>
    <s v="WIN-HPG-01-025"/>
    <x v="0"/>
    <s v="4186681157(4533)"/>
    <x v="0"/>
    <x v="1"/>
    <x v="1"/>
    <x v="0"/>
    <x v="0"/>
    <x v="0"/>
    <x v="0"/>
    <x v="0"/>
    <n v="8"/>
    <x v="0"/>
    <x v="28"/>
    <n v="932888"/>
    <x v="0"/>
    <x v="0"/>
    <x v="0"/>
    <x v="0"/>
    <n v="74631"/>
    <x v="0"/>
  </r>
  <r>
    <x v="1"/>
    <n v="4186681157"/>
    <x v="0"/>
    <x v="0"/>
    <x v="0"/>
    <x v="0"/>
    <s v="WIN-HPG-01-025"/>
    <x v="0"/>
    <s v="4186681157(4533)"/>
    <x v="0"/>
    <x v="7"/>
    <x v="7"/>
    <x v="0"/>
    <x v="0"/>
    <x v="0"/>
    <x v="0"/>
    <x v="0"/>
    <n v="10"/>
    <x v="0"/>
    <x v="13"/>
    <n v="501820"/>
    <x v="0"/>
    <x v="0"/>
    <x v="0"/>
    <x v="0"/>
    <n v="40146"/>
    <x v="0"/>
  </r>
  <r>
    <x v="1"/>
    <n v="4186681157"/>
    <x v="0"/>
    <x v="0"/>
    <x v="0"/>
    <x v="0"/>
    <s v="WIN-HPG-01-025"/>
    <x v="0"/>
    <s v="4186681157(4533)"/>
    <x v="0"/>
    <x v="8"/>
    <x v="8"/>
    <x v="0"/>
    <x v="0"/>
    <x v="0"/>
    <x v="0"/>
    <x v="0"/>
    <n v="10"/>
    <x v="0"/>
    <x v="18"/>
    <n v="460000"/>
    <x v="0"/>
    <x v="0"/>
    <x v="0"/>
    <x v="0"/>
    <n v="36800"/>
    <x v="0"/>
  </r>
  <r>
    <x v="6"/>
    <n v="4186542244"/>
    <x v="0"/>
    <x v="0"/>
    <x v="0"/>
    <x v="0"/>
    <s v="WIN-HPG-01-025"/>
    <x v="0"/>
    <s v="4186542244(2AHY)"/>
    <x v="0"/>
    <x v="1"/>
    <x v="1"/>
    <x v="0"/>
    <x v="0"/>
    <x v="0"/>
    <x v="0"/>
    <x v="0"/>
    <n v="8"/>
    <x v="0"/>
    <x v="28"/>
    <n v="932888"/>
    <x v="0"/>
    <x v="0"/>
    <x v="0"/>
    <x v="0"/>
    <n v="74631"/>
    <x v="0"/>
  </r>
  <r>
    <x v="6"/>
    <n v="4186542244"/>
    <x v="0"/>
    <x v="0"/>
    <x v="0"/>
    <x v="0"/>
    <s v="WIN-HPG-01-025"/>
    <x v="0"/>
    <s v="4186542244(2AHY)"/>
    <x v="0"/>
    <x v="7"/>
    <x v="7"/>
    <x v="0"/>
    <x v="0"/>
    <x v="0"/>
    <x v="0"/>
    <x v="0"/>
    <n v="7"/>
    <x v="0"/>
    <x v="13"/>
    <n v="351274"/>
    <x v="0"/>
    <x v="0"/>
    <x v="0"/>
    <x v="0"/>
    <n v="28102"/>
    <x v="0"/>
  </r>
  <r>
    <x v="6"/>
    <n v="4186542244"/>
    <x v="0"/>
    <x v="0"/>
    <x v="0"/>
    <x v="0"/>
    <s v="WIN-HPG-01-025"/>
    <x v="0"/>
    <s v="4186542244(2AHY)"/>
    <x v="0"/>
    <x v="3"/>
    <x v="3"/>
    <x v="0"/>
    <x v="0"/>
    <x v="0"/>
    <x v="0"/>
    <x v="0"/>
    <n v="23"/>
    <x v="0"/>
    <x v="3"/>
    <n v="1688913"/>
    <x v="0"/>
    <x v="0"/>
    <x v="0"/>
    <x v="0"/>
    <n v="135113"/>
    <x v="0"/>
  </r>
  <r>
    <x v="6"/>
    <n v="4186542244"/>
    <x v="0"/>
    <x v="0"/>
    <x v="0"/>
    <x v="0"/>
    <s v="WIN-HPG-01-025"/>
    <x v="0"/>
    <s v="4186542244(2AHY)"/>
    <x v="0"/>
    <x v="8"/>
    <x v="8"/>
    <x v="0"/>
    <x v="0"/>
    <x v="0"/>
    <x v="0"/>
    <x v="0"/>
    <n v="8"/>
    <x v="0"/>
    <x v="18"/>
    <n v="368000"/>
    <x v="0"/>
    <x v="0"/>
    <x v="0"/>
    <x v="0"/>
    <n v="29440"/>
    <x v="0"/>
  </r>
  <r>
    <x v="6"/>
    <n v="4186542244"/>
    <x v="0"/>
    <x v="0"/>
    <x v="0"/>
    <x v="0"/>
    <s v="WIN-HPG-01-025"/>
    <x v="0"/>
    <s v="4186542244(2AHY)"/>
    <x v="0"/>
    <x v="9"/>
    <x v="9"/>
    <x v="0"/>
    <x v="0"/>
    <x v="0"/>
    <x v="0"/>
    <x v="0"/>
    <n v="2"/>
    <x v="0"/>
    <x v="17"/>
    <n v="111190"/>
    <x v="0"/>
    <x v="0"/>
    <x v="0"/>
    <x v="0"/>
    <n v="8895"/>
    <x v="0"/>
  </r>
  <r>
    <x v="6"/>
    <n v="4186542406"/>
    <x v="0"/>
    <x v="0"/>
    <x v="0"/>
    <x v="0"/>
    <s v="WIN-HYN-01-056"/>
    <x v="0"/>
    <s v="4186542406(2BFZ)"/>
    <x v="0"/>
    <x v="9"/>
    <x v="9"/>
    <x v="0"/>
    <x v="0"/>
    <x v="0"/>
    <x v="0"/>
    <x v="0"/>
    <n v="6"/>
    <x v="0"/>
    <x v="17"/>
    <n v="333570"/>
    <x v="0"/>
    <x v="0"/>
    <x v="0"/>
    <x v="0"/>
    <n v="26686"/>
    <x v="0"/>
  </r>
  <r>
    <x v="6"/>
    <n v="4186542406"/>
    <x v="0"/>
    <x v="0"/>
    <x v="0"/>
    <x v="0"/>
    <s v="WIN-HYN-01-056"/>
    <x v="0"/>
    <s v="4186542406(2BFZ)"/>
    <x v="0"/>
    <x v="8"/>
    <x v="8"/>
    <x v="0"/>
    <x v="0"/>
    <x v="0"/>
    <x v="0"/>
    <x v="0"/>
    <n v="6"/>
    <x v="0"/>
    <x v="18"/>
    <n v="276000"/>
    <x v="0"/>
    <x v="0"/>
    <x v="0"/>
    <x v="0"/>
    <n v="22080"/>
    <x v="0"/>
  </r>
  <r>
    <x v="6"/>
    <n v="4186542406"/>
    <x v="0"/>
    <x v="0"/>
    <x v="0"/>
    <x v="0"/>
    <s v="WIN-HYN-01-056"/>
    <x v="0"/>
    <s v="4186542406(2BFZ)"/>
    <x v="0"/>
    <x v="3"/>
    <x v="3"/>
    <x v="0"/>
    <x v="0"/>
    <x v="0"/>
    <x v="0"/>
    <x v="0"/>
    <n v="42"/>
    <x v="0"/>
    <x v="3"/>
    <n v="3084102"/>
    <x v="0"/>
    <x v="0"/>
    <x v="0"/>
    <x v="0"/>
    <n v="246728"/>
    <x v="0"/>
  </r>
  <r>
    <x v="6"/>
    <n v="4186542406"/>
    <x v="0"/>
    <x v="0"/>
    <x v="0"/>
    <x v="0"/>
    <s v="WIN-HYN-01-056"/>
    <x v="0"/>
    <s v="4186542406(2BFZ)"/>
    <x v="0"/>
    <x v="7"/>
    <x v="7"/>
    <x v="0"/>
    <x v="0"/>
    <x v="0"/>
    <x v="0"/>
    <x v="0"/>
    <n v="6"/>
    <x v="0"/>
    <x v="13"/>
    <n v="301092"/>
    <x v="0"/>
    <x v="0"/>
    <x v="0"/>
    <x v="0"/>
    <n v="24087"/>
    <x v="0"/>
  </r>
  <r>
    <x v="6"/>
    <n v="4186542406"/>
    <x v="0"/>
    <x v="0"/>
    <x v="0"/>
    <x v="0"/>
    <s v="WIN-HYN-01-056"/>
    <x v="0"/>
    <s v="4186542406(2BFZ)"/>
    <x v="0"/>
    <x v="1"/>
    <x v="1"/>
    <x v="0"/>
    <x v="0"/>
    <x v="0"/>
    <x v="0"/>
    <x v="0"/>
    <n v="12"/>
    <x v="0"/>
    <x v="28"/>
    <n v="1399332"/>
    <x v="0"/>
    <x v="0"/>
    <x v="0"/>
    <x v="0"/>
    <n v="111947"/>
    <x v="0"/>
  </r>
  <r>
    <x v="5"/>
    <n v="4186819922"/>
    <x v="0"/>
    <x v="0"/>
    <x v="0"/>
    <x v="0"/>
    <s v="WIN-HYN-01-056"/>
    <x v="0"/>
    <s v="4186819922(6580)"/>
    <x v="0"/>
    <x v="3"/>
    <x v="3"/>
    <x v="0"/>
    <x v="0"/>
    <x v="0"/>
    <x v="0"/>
    <x v="0"/>
    <n v="30"/>
    <x v="0"/>
    <x v="3"/>
    <n v="2202930"/>
    <x v="0"/>
    <x v="0"/>
    <x v="0"/>
    <x v="0"/>
    <n v="176234"/>
    <x v="0"/>
  </r>
  <r>
    <x v="5"/>
    <n v="4186819922"/>
    <x v="0"/>
    <x v="0"/>
    <x v="0"/>
    <x v="0"/>
    <s v="WIN-HYN-01-056"/>
    <x v="0"/>
    <s v="4186819922(6580)"/>
    <x v="0"/>
    <x v="7"/>
    <x v="7"/>
    <x v="0"/>
    <x v="0"/>
    <x v="0"/>
    <x v="0"/>
    <x v="0"/>
    <n v="5"/>
    <x v="0"/>
    <x v="13"/>
    <n v="250910"/>
    <x v="0"/>
    <x v="0"/>
    <x v="0"/>
    <x v="0"/>
    <n v="20073"/>
    <x v="0"/>
  </r>
  <r>
    <x v="5"/>
    <n v="4186819922"/>
    <x v="0"/>
    <x v="0"/>
    <x v="0"/>
    <x v="0"/>
    <s v="WIN-HYN-01-056"/>
    <x v="0"/>
    <s v="4186819922(6580)"/>
    <x v="0"/>
    <x v="9"/>
    <x v="9"/>
    <x v="0"/>
    <x v="0"/>
    <x v="0"/>
    <x v="0"/>
    <x v="0"/>
    <n v="5"/>
    <x v="0"/>
    <x v="17"/>
    <n v="277975"/>
    <x v="0"/>
    <x v="0"/>
    <x v="0"/>
    <x v="0"/>
    <n v="22238"/>
    <x v="0"/>
  </r>
  <r>
    <x v="5"/>
    <n v="4186819922"/>
    <x v="0"/>
    <x v="0"/>
    <x v="0"/>
    <x v="0"/>
    <s v="WIN-HYN-01-056"/>
    <x v="0"/>
    <s v="4186819922(6580)"/>
    <x v="0"/>
    <x v="1"/>
    <x v="1"/>
    <x v="0"/>
    <x v="0"/>
    <x v="0"/>
    <x v="0"/>
    <x v="0"/>
    <n v="5"/>
    <x v="0"/>
    <x v="28"/>
    <n v="583055"/>
    <x v="0"/>
    <x v="0"/>
    <x v="0"/>
    <x v="0"/>
    <n v="46644"/>
    <x v="0"/>
  </r>
  <r>
    <x v="5"/>
    <n v="4186858098"/>
    <x v="0"/>
    <x v="0"/>
    <x v="0"/>
    <x v="0"/>
    <s v="WIN-HYN-01-056"/>
    <x v="0"/>
    <s v="4186858098(2BNM)"/>
    <x v="0"/>
    <x v="8"/>
    <x v="8"/>
    <x v="0"/>
    <x v="0"/>
    <x v="0"/>
    <x v="0"/>
    <x v="0"/>
    <n v="15"/>
    <x v="0"/>
    <x v="18"/>
    <n v="690000"/>
    <x v="0"/>
    <x v="0"/>
    <x v="0"/>
    <x v="0"/>
    <n v="55200"/>
    <x v="0"/>
  </r>
  <r>
    <x v="5"/>
    <n v="4186858098"/>
    <x v="0"/>
    <x v="0"/>
    <x v="0"/>
    <x v="0"/>
    <s v="WIN-HYN-01-056"/>
    <x v="0"/>
    <s v="4186858098(2BNM)"/>
    <x v="0"/>
    <x v="3"/>
    <x v="3"/>
    <x v="0"/>
    <x v="0"/>
    <x v="0"/>
    <x v="0"/>
    <x v="0"/>
    <n v="30"/>
    <x v="0"/>
    <x v="3"/>
    <n v="2202930"/>
    <x v="0"/>
    <x v="0"/>
    <x v="0"/>
    <x v="0"/>
    <n v="176234"/>
    <x v="0"/>
  </r>
  <r>
    <x v="5"/>
    <n v="4186858098"/>
    <x v="0"/>
    <x v="0"/>
    <x v="0"/>
    <x v="0"/>
    <s v="WIN-HYN-01-056"/>
    <x v="0"/>
    <s v="4186858098(2BNM)"/>
    <x v="0"/>
    <x v="1"/>
    <x v="1"/>
    <x v="0"/>
    <x v="0"/>
    <x v="0"/>
    <x v="0"/>
    <x v="0"/>
    <n v="15"/>
    <x v="0"/>
    <x v="28"/>
    <n v="1749165"/>
    <x v="0"/>
    <x v="0"/>
    <x v="0"/>
    <x v="0"/>
    <n v="139933"/>
    <x v="0"/>
  </r>
  <r>
    <x v="5"/>
    <n v="4186858098"/>
    <x v="0"/>
    <x v="0"/>
    <x v="0"/>
    <x v="0"/>
    <s v="WIN-HYN-01-056"/>
    <x v="0"/>
    <s v="4186858098(2BNM)"/>
    <x v="0"/>
    <x v="6"/>
    <x v="6"/>
    <x v="0"/>
    <x v="0"/>
    <x v="0"/>
    <x v="0"/>
    <x v="0"/>
    <n v="10"/>
    <x v="0"/>
    <x v="11"/>
    <n v="742500"/>
    <x v="0"/>
    <x v="0"/>
    <x v="0"/>
    <x v="0"/>
    <n v="59400"/>
    <x v="0"/>
  </r>
  <r>
    <x v="4"/>
    <n v="4186814331"/>
    <x v="0"/>
    <x v="0"/>
    <x v="0"/>
    <x v="0"/>
    <s v="WIN-HYN-01-056"/>
    <x v="0"/>
    <s v="4186814331(2BK7)"/>
    <x v="0"/>
    <x v="1"/>
    <x v="1"/>
    <x v="0"/>
    <x v="0"/>
    <x v="0"/>
    <x v="0"/>
    <x v="0"/>
    <n v="10"/>
    <x v="0"/>
    <x v="28"/>
    <n v="1166110"/>
    <x v="0"/>
    <x v="0"/>
    <x v="0"/>
    <x v="0"/>
    <n v="93289"/>
    <x v="0"/>
  </r>
  <r>
    <x v="4"/>
    <n v="4186814331"/>
    <x v="0"/>
    <x v="0"/>
    <x v="0"/>
    <x v="0"/>
    <s v="WIN-HYN-01-056"/>
    <x v="0"/>
    <s v="4186814331(2BK7)"/>
    <x v="0"/>
    <x v="3"/>
    <x v="3"/>
    <x v="0"/>
    <x v="0"/>
    <x v="0"/>
    <x v="0"/>
    <x v="0"/>
    <n v="30"/>
    <x v="0"/>
    <x v="3"/>
    <n v="2202930"/>
    <x v="0"/>
    <x v="0"/>
    <x v="0"/>
    <x v="0"/>
    <n v="176234"/>
    <x v="0"/>
  </r>
  <r>
    <x v="7"/>
    <n v="4186553117"/>
    <x v="0"/>
    <x v="0"/>
    <x v="0"/>
    <x v="0"/>
    <s v="WIN-NBH-00-001"/>
    <x v="0"/>
    <s v="4186553117(2BLA)"/>
    <x v="0"/>
    <x v="3"/>
    <x v="3"/>
    <x v="0"/>
    <x v="0"/>
    <x v="0"/>
    <x v="0"/>
    <x v="0"/>
    <n v="30"/>
    <x v="0"/>
    <x v="3"/>
    <n v="2202930"/>
    <x v="0"/>
    <x v="0"/>
    <x v="0"/>
    <x v="0"/>
    <n v="176234"/>
    <x v="0"/>
  </r>
  <r>
    <x v="7"/>
    <n v="4186553118"/>
    <x v="0"/>
    <x v="0"/>
    <x v="0"/>
    <x v="0"/>
    <s v="WIN-NBH-00-001"/>
    <x v="0"/>
    <s v="4186553118(2BLA)"/>
    <x v="0"/>
    <x v="1"/>
    <x v="1"/>
    <x v="0"/>
    <x v="0"/>
    <x v="0"/>
    <x v="0"/>
    <x v="0"/>
    <n v="5"/>
    <x v="0"/>
    <x v="28"/>
    <n v="583055"/>
    <x v="0"/>
    <x v="0"/>
    <x v="0"/>
    <x v="0"/>
    <n v="46644"/>
    <x v="0"/>
  </r>
  <r>
    <x v="7"/>
    <n v="4186553118"/>
    <x v="0"/>
    <x v="0"/>
    <x v="0"/>
    <x v="0"/>
    <s v="WIN-NBH-00-001"/>
    <x v="0"/>
    <s v="4186553118(2BLA)"/>
    <x v="0"/>
    <x v="7"/>
    <x v="7"/>
    <x v="0"/>
    <x v="0"/>
    <x v="0"/>
    <x v="0"/>
    <x v="0"/>
    <n v="16"/>
    <x v="0"/>
    <x v="13"/>
    <n v="802912"/>
    <x v="0"/>
    <x v="0"/>
    <x v="0"/>
    <x v="0"/>
    <n v="64233"/>
    <x v="0"/>
  </r>
  <r>
    <x v="7"/>
    <n v="4186553118"/>
    <x v="0"/>
    <x v="0"/>
    <x v="0"/>
    <x v="0"/>
    <s v="WIN-NBH-00-001"/>
    <x v="0"/>
    <s v="4186553118(2BLA)"/>
    <x v="0"/>
    <x v="8"/>
    <x v="8"/>
    <x v="0"/>
    <x v="0"/>
    <x v="0"/>
    <x v="0"/>
    <x v="0"/>
    <n v="20"/>
    <x v="0"/>
    <x v="18"/>
    <n v="920000"/>
    <x v="0"/>
    <x v="0"/>
    <x v="0"/>
    <x v="0"/>
    <n v="73600"/>
    <x v="0"/>
  </r>
  <r>
    <x v="1"/>
    <n v="4186681161"/>
    <x v="0"/>
    <x v="0"/>
    <x v="0"/>
    <x v="0"/>
    <s v="WIN-QNH-00-007"/>
    <x v="0"/>
    <s v="4186681161(5514)"/>
    <x v="0"/>
    <x v="8"/>
    <x v="8"/>
    <x v="0"/>
    <x v="0"/>
    <x v="0"/>
    <x v="0"/>
    <x v="0"/>
    <n v="12"/>
    <x v="0"/>
    <x v="18"/>
    <n v="552000"/>
    <x v="0"/>
    <x v="0"/>
    <x v="0"/>
    <x v="0"/>
    <n v="44160"/>
    <x v="0"/>
  </r>
  <r>
    <x v="1"/>
    <n v="4186681161"/>
    <x v="0"/>
    <x v="0"/>
    <x v="0"/>
    <x v="0"/>
    <s v="WIN-QNH-00-007"/>
    <x v="0"/>
    <s v="4186681161(5514)"/>
    <x v="0"/>
    <x v="7"/>
    <x v="7"/>
    <x v="0"/>
    <x v="0"/>
    <x v="0"/>
    <x v="0"/>
    <x v="0"/>
    <n v="10"/>
    <x v="0"/>
    <x v="13"/>
    <n v="501820"/>
    <x v="0"/>
    <x v="0"/>
    <x v="0"/>
    <x v="0"/>
    <n v="40146"/>
    <x v="0"/>
  </r>
  <r>
    <x v="1"/>
    <n v="4186681161"/>
    <x v="0"/>
    <x v="0"/>
    <x v="0"/>
    <x v="0"/>
    <s v="WIN-QNH-00-007"/>
    <x v="0"/>
    <s v="4186681161(5514)"/>
    <x v="0"/>
    <x v="6"/>
    <x v="6"/>
    <x v="0"/>
    <x v="0"/>
    <x v="0"/>
    <x v="0"/>
    <x v="0"/>
    <n v="4"/>
    <x v="0"/>
    <x v="11"/>
    <n v="297000"/>
    <x v="0"/>
    <x v="0"/>
    <x v="0"/>
    <x v="0"/>
    <n v="23760"/>
    <x v="0"/>
  </r>
  <r>
    <x v="1"/>
    <n v="4186681161"/>
    <x v="0"/>
    <x v="0"/>
    <x v="0"/>
    <x v="0"/>
    <s v="WIN-QNH-00-007"/>
    <x v="0"/>
    <s v="4186681161(5514)"/>
    <x v="0"/>
    <x v="9"/>
    <x v="9"/>
    <x v="0"/>
    <x v="0"/>
    <x v="0"/>
    <x v="0"/>
    <x v="0"/>
    <n v="4"/>
    <x v="0"/>
    <x v="17"/>
    <n v="222380"/>
    <x v="0"/>
    <x v="0"/>
    <x v="0"/>
    <x v="0"/>
    <n v="17790"/>
    <x v="0"/>
  </r>
  <r>
    <x v="1"/>
    <n v="4186681161"/>
    <x v="0"/>
    <x v="0"/>
    <x v="0"/>
    <x v="0"/>
    <s v="WIN-QNH-00-007"/>
    <x v="0"/>
    <s v="4186681161(5514)"/>
    <x v="0"/>
    <x v="1"/>
    <x v="1"/>
    <x v="0"/>
    <x v="0"/>
    <x v="0"/>
    <x v="0"/>
    <x v="0"/>
    <n v="4"/>
    <x v="0"/>
    <x v="28"/>
    <n v="466444"/>
    <x v="0"/>
    <x v="0"/>
    <x v="0"/>
    <x v="0"/>
    <n v="37316"/>
    <x v="0"/>
  </r>
  <r>
    <x v="1"/>
    <n v="4186681161"/>
    <x v="0"/>
    <x v="0"/>
    <x v="0"/>
    <x v="0"/>
    <s v="WIN-QNH-00-007"/>
    <x v="0"/>
    <s v="4186681161(5514)"/>
    <x v="0"/>
    <x v="3"/>
    <x v="3"/>
    <x v="0"/>
    <x v="0"/>
    <x v="0"/>
    <x v="0"/>
    <x v="0"/>
    <n v="6"/>
    <x v="0"/>
    <x v="3"/>
    <n v="440586"/>
    <x v="0"/>
    <x v="0"/>
    <x v="0"/>
    <x v="0"/>
    <n v="35247"/>
    <x v="0"/>
  </r>
  <r>
    <x v="1"/>
    <n v="4186681138"/>
    <x v="0"/>
    <x v="0"/>
    <x v="0"/>
    <x v="0"/>
    <s v="WIN-QNH-00-007"/>
    <x v="0"/>
    <s v="4186681138(3198)"/>
    <x v="0"/>
    <x v="3"/>
    <x v="3"/>
    <x v="0"/>
    <x v="0"/>
    <x v="0"/>
    <x v="0"/>
    <x v="0"/>
    <n v="18"/>
    <x v="0"/>
    <x v="3"/>
    <n v="1321758"/>
    <x v="0"/>
    <x v="0"/>
    <x v="0"/>
    <x v="0"/>
    <n v="105741"/>
    <x v="0"/>
  </r>
  <r>
    <x v="1"/>
    <n v="4186681138"/>
    <x v="0"/>
    <x v="0"/>
    <x v="0"/>
    <x v="0"/>
    <s v="WIN-QNH-00-007"/>
    <x v="0"/>
    <s v="4186681138(3198)"/>
    <x v="0"/>
    <x v="1"/>
    <x v="1"/>
    <x v="0"/>
    <x v="0"/>
    <x v="0"/>
    <x v="0"/>
    <x v="0"/>
    <n v="4"/>
    <x v="0"/>
    <x v="28"/>
    <n v="466444"/>
    <x v="0"/>
    <x v="0"/>
    <x v="0"/>
    <x v="0"/>
    <n v="37316"/>
    <x v="0"/>
  </r>
  <r>
    <x v="1"/>
    <n v="4186681138"/>
    <x v="0"/>
    <x v="0"/>
    <x v="0"/>
    <x v="0"/>
    <s v="WIN-QNH-00-007"/>
    <x v="0"/>
    <s v="4186681138(3198)"/>
    <x v="0"/>
    <x v="9"/>
    <x v="9"/>
    <x v="0"/>
    <x v="0"/>
    <x v="0"/>
    <x v="0"/>
    <x v="0"/>
    <n v="2"/>
    <x v="0"/>
    <x v="17"/>
    <n v="111190"/>
    <x v="0"/>
    <x v="0"/>
    <x v="0"/>
    <x v="0"/>
    <n v="8895"/>
    <x v="0"/>
  </r>
  <r>
    <x v="1"/>
    <n v="4186681138"/>
    <x v="0"/>
    <x v="0"/>
    <x v="0"/>
    <x v="0"/>
    <s v="WIN-QNH-00-007"/>
    <x v="0"/>
    <s v="4186681138(3198)"/>
    <x v="0"/>
    <x v="6"/>
    <x v="6"/>
    <x v="0"/>
    <x v="0"/>
    <x v="0"/>
    <x v="0"/>
    <x v="0"/>
    <n v="6"/>
    <x v="0"/>
    <x v="11"/>
    <n v="445500"/>
    <x v="0"/>
    <x v="0"/>
    <x v="0"/>
    <x v="0"/>
    <n v="35640"/>
    <x v="0"/>
  </r>
  <r>
    <x v="1"/>
    <n v="4186681138"/>
    <x v="0"/>
    <x v="0"/>
    <x v="0"/>
    <x v="0"/>
    <s v="WIN-QNH-00-007"/>
    <x v="0"/>
    <s v="4186681138(3198)"/>
    <x v="0"/>
    <x v="7"/>
    <x v="7"/>
    <x v="0"/>
    <x v="0"/>
    <x v="0"/>
    <x v="0"/>
    <x v="0"/>
    <n v="18"/>
    <x v="0"/>
    <x v="13"/>
    <n v="903276"/>
    <x v="0"/>
    <x v="0"/>
    <x v="0"/>
    <x v="0"/>
    <n v="72262"/>
    <x v="0"/>
  </r>
  <r>
    <x v="1"/>
    <n v="4186681138"/>
    <x v="0"/>
    <x v="0"/>
    <x v="0"/>
    <x v="0"/>
    <s v="WIN-QNH-00-007"/>
    <x v="0"/>
    <s v="4186681138(3198)"/>
    <x v="0"/>
    <x v="8"/>
    <x v="8"/>
    <x v="0"/>
    <x v="0"/>
    <x v="0"/>
    <x v="0"/>
    <x v="0"/>
    <n v="16"/>
    <x v="0"/>
    <x v="18"/>
    <n v="736000"/>
    <x v="0"/>
    <x v="0"/>
    <x v="0"/>
    <x v="0"/>
    <n v="58880"/>
    <x v="0"/>
  </r>
  <r>
    <x v="1"/>
    <n v="4186681142"/>
    <x v="0"/>
    <x v="0"/>
    <x v="0"/>
    <x v="0"/>
    <s v="WIN-QNH-00-007"/>
    <x v="0"/>
    <s v="4186681142(3858)"/>
    <x v="0"/>
    <x v="8"/>
    <x v="8"/>
    <x v="0"/>
    <x v="0"/>
    <x v="0"/>
    <x v="0"/>
    <x v="0"/>
    <n v="16"/>
    <x v="0"/>
    <x v="18"/>
    <n v="736000"/>
    <x v="0"/>
    <x v="0"/>
    <x v="0"/>
    <x v="0"/>
    <n v="58880"/>
    <x v="0"/>
  </r>
  <r>
    <x v="1"/>
    <n v="4186681142"/>
    <x v="0"/>
    <x v="0"/>
    <x v="0"/>
    <x v="0"/>
    <s v="WIN-QNH-00-007"/>
    <x v="0"/>
    <s v="4186681142(3858)"/>
    <x v="0"/>
    <x v="7"/>
    <x v="7"/>
    <x v="0"/>
    <x v="0"/>
    <x v="0"/>
    <x v="0"/>
    <x v="0"/>
    <n v="14"/>
    <x v="0"/>
    <x v="13"/>
    <n v="702548"/>
    <x v="0"/>
    <x v="0"/>
    <x v="0"/>
    <x v="0"/>
    <n v="56204"/>
    <x v="0"/>
  </r>
  <r>
    <x v="1"/>
    <n v="4186681142"/>
    <x v="0"/>
    <x v="0"/>
    <x v="0"/>
    <x v="0"/>
    <s v="WIN-QNH-00-007"/>
    <x v="0"/>
    <s v="4186681142(3858)"/>
    <x v="0"/>
    <x v="6"/>
    <x v="6"/>
    <x v="0"/>
    <x v="0"/>
    <x v="0"/>
    <x v="0"/>
    <x v="0"/>
    <n v="2"/>
    <x v="0"/>
    <x v="11"/>
    <n v="148500"/>
    <x v="0"/>
    <x v="0"/>
    <x v="0"/>
    <x v="0"/>
    <n v="11880"/>
    <x v="0"/>
  </r>
  <r>
    <x v="1"/>
    <n v="4186681142"/>
    <x v="0"/>
    <x v="0"/>
    <x v="0"/>
    <x v="0"/>
    <s v="WIN-QNH-00-007"/>
    <x v="0"/>
    <s v="4186681142(3858)"/>
    <x v="0"/>
    <x v="1"/>
    <x v="1"/>
    <x v="0"/>
    <x v="0"/>
    <x v="0"/>
    <x v="0"/>
    <x v="0"/>
    <n v="6"/>
    <x v="0"/>
    <x v="28"/>
    <n v="699666"/>
    <x v="0"/>
    <x v="0"/>
    <x v="0"/>
    <x v="0"/>
    <n v="55973"/>
    <x v="0"/>
  </r>
  <r>
    <x v="1"/>
    <n v="4186681142"/>
    <x v="0"/>
    <x v="0"/>
    <x v="0"/>
    <x v="0"/>
    <s v="WIN-QNH-00-007"/>
    <x v="0"/>
    <s v="4186681142(3858)"/>
    <x v="0"/>
    <x v="3"/>
    <x v="3"/>
    <x v="0"/>
    <x v="0"/>
    <x v="0"/>
    <x v="0"/>
    <x v="0"/>
    <n v="10"/>
    <x v="0"/>
    <x v="3"/>
    <n v="734310"/>
    <x v="0"/>
    <x v="0"/>
    <x v="0"/>
    <x v="0"/>
    <n v="58745"/>
    <x v="0"/>
  </r>
  <r>
    <x v="1"/>
    <n v="4186681141"/>
    <x v="0"/>
    <x v="0"/>
    <x v="0"/>
    <x v="0"/>
    <s v="WIN-QNH-00-007"/>
    <x v="0"/>
    <s v="4186681141(3838)"/>
    <x v="0"/>
    <x v="3"/>
    <x v="3"/>
    <x v="0"/>
    <x v="0"/>
    <x v="0"/>
    <x v="0"/>
    <x v="0"/>
    <n v="4"/>
    <x v="0"/>
    <x v="3"/>
    <n v="293724"/>
    <x v="0"/>
    <x v="0"/>
    <x v="0"/>
    <x v="0"/>
    <n v="23498"/>
    <x v="0"/>
  </r>
  <r>
    <x v="1"/>
    <n v="4186681141"/>
    <x v="0"/>
    <x v="0"/>
    <x v="0"/>
    <x v="0"/>
    <s v="WIN-QNH-00-007"/>
    <x v="0"/>
    <s v="4186681141(3838)"/>
    <x v="0"/>
    <x v="9"/>
    <x v="9"/>
    <x v="0"/>
    <x v="0"/>
    <x v="0"/>
    <x v="0"/>
    <x v="0"/>
    <n v="6"/>
    <x v="0"/>
    <x v="17"/>
    <n v="333570"/>
    <x v="0"/>
    <x v="0"/>
    <x v="0"/>
    <x v="0"/>
    <n v="26686"/>
    <x v="0"/>
  </r>
  <r>
    <x v="1"/>
    <n v="4186681141"/>
    <x v="0"/>
    <x v="0"/>
    <x v="0"/>
    <x v="0"/>
    <s v="WIN-QNH-00-007"/>
    <x v="0"/>
    <s v="4186681141(3838)"/>
    <x v="0"/>
    <x v="6"/>
    <x v="6"/>
    <x v="0"/>
    <x v="0"/>
    <x v="0"/>
    <x v="0"/>
    <x v="0"/>
    <n v="4"/>
    <x v="0"/>
    <x v="11"/>
    <n v="297000"/>
    <x v="0"/>
    <x v="0"/>
    <x v="0"/>
    <x v="0"/>
    <n v="23760"/>
    <x v="0"/>
  </r>
  <r>
    <x v="1"/>
    <n v="4186681141"/>
    <x v="0"/>
    <x v="0"/>
    <x v="0"/>
    <x v="0"/>
    <s v="WIN-QNH-00-007"/>
    <x v="0"/>
    <s v="4186681141(3838)"/>
    <x v="0"/>
    <x v="7"/>
    <x v="7"/>
    <x v="0"/>
    <x v="0"/>
    <x v="0"/>
    <x v="0"/>
    <x v="0"/>
    <n v="8"/>
    <x v="0"/>
    <x v="13"/>
    <n v="401456"/>
    <x v="0"/>
    <x v="0"/>
    <x v="0"/>
    <x v="0"/>
    <n v="32116"/>
    <x v="0"/>
  </r>
  <r>
    <x v="1"/>
    <n v="4186681141"/>
    <x v="0"/>
    <x v="0"/>
    <x v="0"/>
    <x v="0"/>
    <s v="WIN-QNH-00-007"/>
    <x v="0"/>
    <s v="4186681141(3838)"/>
    <x v="0"/>
    <x v="8"/>
    <x v="8"/>
    <x v="0"/>
    <x v="0"/>
    <x v="0"/>
    <x v="0"/>
    <x v="0"/>
    <n v="16"/>
    <x v="0"/>
    <x v="18"/>
    <n v="736000"/>
    <x v="0"/>
    <x v="0"/>
    <x v="0"/>
    <x v="0"/>
    <n v="58880"/>
    <x v="0"/>
  </r>
  <r>
    <x v="1"/>
    <n v="4186681159"/>
    <x v="0"/>
    <x v="0"/>
    <x v="0"/>
    <x v="0"/>
    <s v="WIN-QNH-00-007"/>
    <x v="0"/>
    <s v="4186681159(5160)"/>
    <x v="0"/>
    <x v="3"/>
    <x v="3"/>
    <x v="0"/>
    <x v="0"/>
    <x v="0"/>
    <x v="0"/>
    <x v="0"/>
    <n v="38"/>
    <x v="0"/>
    <x v="3"/>
    <n v="2790378"/>
    <x v="0"/>
    <x v="0"/>
    <x v="0"/>
    <x v="0"/>
    <n v="223230"/>
    <x v="0"/>
  </r>
  <r>
    <x v="1"/>
    <n v="4186681159"/>
    <x v="0"/>
    <x v="0"/>
    <x v="0"/>
    <x v="0"/>
    <s v="WIN-QNH-00-007"/>
    <x v="0"/>
    <s v="4186681159(5160)"/>
    <x v="0"/>
    <x v="1"/>
    <x v="1"/>
    <x v="0"/>
    <x v="0"/>
    <x v="0"/>
    <x v="0"/>
    <x v="0"/>
    <n v="6"/>
    <x v="0"/>
    <x v="28"/>
    <n v="699666"/>
    <x v="0"/>
    <x v="0"/>
    <x v="0"/>
    <x v="0"/>
    <n v="55973"/>
    <x v="0"/>
  </r>
  <r>
    <x v="1"/>
    <n v="4186681159"/>
    <x v="0"/>
    <x v="0"/>
    <x v="0"/>
    <x v="0"/>
    <s v="WIN-QNH-00-007"/>
    <x v="0"/>
    <s v="4186681159(5160)"/>
    <x v="0"/>
    <x v="6"/>
    <x v="6"/>
    <x v="0"/>
    <x v="0"/>
    <x v="0"/>
    <x v="0"/>
    <x v="0"/>
    <n v="6"/>
    <x v="0"/>
    <x v="11"/>
    <n v="445500"/>
    <x v="0"/>
    <x v="0"/>
    <x v="0"/>
    <x v="0"/>
    <n v="35640"/>
    <x v="0"/>
  </r>
  <r>
    <x v="1"/>
    <n v="4186681159"/>
    <x v="0"/>
    <x v="0"/>
    <x v="0"/>
    <x v="0"/>
    <s v="WIN-QNH-00-007"/>
    <x v="0"/>
    <s v="4186681159(5160)"/>
    <x v="0"/>
    <x v="7"/>
    <x v="7"/>
    <x v="0"/>
    <x v="0"/>
    <x v="0"/>
    <x v="0"/>
    <x v="0"/>
    <n v="14"/>
    <x v="0"/>
    <x v="13"/>
    <n v="702548"/>
    <x v="0"/>
    <x v="0"/>
    <x v="0"/>
    <x v="0"/>
    <n v="56204"/>
    <x v="0"/>
  </r>
  <r>
    <x v="1"/>
    <n v="4186681159"/>
    <x v="0"/>
    <x v="0"/>
    <x v="0"/>
    <x v="0"/>
    <s v="WIN-QNH-00-007"/>
    <x v="0"/>
    <s v="4186681159(5160)"/>
    <x v="0"/>
    <x v="8"/>
    <x v="8"/>
    <x v="0"/>
    <x v="0"/>
    <x v="0"/>
    <x v="0"/>
    <x v="0"/>
    <n v="24"/>
    <x v="0"/>
    <x v="18"/>
    <n v="1104000"/>
    <x v="0"/>
    <x v="0"/>
    <x v="0"/>
    <x v="0"/>
    <n v="88320"/>
    <x v="0"/>
  </r>
  <r>
    <x v="1"/>
    <n v="4186681134"/>
    <x v="0"/>
    <x v="0"/>
    <x v="0"/>
    <x v="0"/>
    <s v="WIN-QNH-00-007"/>
    <x v="0"/>
    <s v="4186681134(2AB5)"/>
    <x v="0"/>
    <x v="3"/>
    <x v="3"/>
    <x v="0"/>
    <x v="0"/>
    <x v="0"/>
    <x v="0"/>
    <x v="0"/>
    <n v="22"/>
    <x v="0"/>
    <x v="3"/>
    <n v="1615482"/>
    <x v="0"/>
    <x v="0"/>
    <x v="0"/>
    <x v="0"/>
    <n v="129239"/>
    <x v="0"/>
  </r>
  <r>
    <x v="1"/>
    <n v="4186681134"/>
    <x v="0"/>
    <x v="0"/>
    <x v="0"/>
    <x v="0"/>
    <s v="WIN-QNH-00-007"/>
    <x v="0"/>
    <s v="4186681134(2AB5)"/>
    <x v="0"/>
    <x v="9"/>
    <x v="9"/>
    <x v="0"/>
    <x v="0"/>
    <x v="0"/>
    <x v="0"/>
    <x v="0"/>
    <n v="6"/>
    <x v="0"/>
    <x v="17"/>
    <n v="333570"/>
    <x v="0"/>
    <x v="0"/>
    <x v="0"/>
    <x v="0"/>
    <n v="26686"/>
    <x v="0"/>
  </r>
  <r>
    <x v="1"/>
    <n v="4186681134"/>
    <x v="0"/>
    <x v="0"/>
    <x v="0"/>
    <x v="0"/>
    <s v="WIN-QNH-00-007"/>
    <x v="0"/>
    <s v="4186681134(2AB5)"/>
    <x v="0"/>
    <x v="7"/>
    <x v="7"/>
    <x v="0"/>
    <x v="0"/>
    <x v="0"/>
    <x v="0"/>
    <x v="0"/>
    <n v="2"/>
    <x v="0"/>
    <x v="13"/>
    <n v="100364"/>
    <x v="0"/>
    <x v="0"/>
    <x v="0"/>
    <x v="0"/>
    <n v="8029"/>
    <x v="0"/>
  </r>
  <r>
    <x v="1"/>
    <n v="4186681134"/>
    <x v="0"/>
    <x v="0"/>
    <x v="0"/>
    <x v="0"/>
    <s v="WIN-QNH-00-007"/>
    <x v="0"/>
    <s v="4186681134(2AB5)"/>
    <x v="0"/>
    <x v="8"/>
    <x v="8"/>
    <x v="0"/>
    <x v="0"/>
    <x v="0"/>
    <x v="0"/>
    <x v="0"/>
    <n v="18"/>
    <x v="0"/>
    <x v="18"/>
    <n v="828000"/>
    <x v="0"/>
    <x v="0"/>
    <x v="0"/>
    <x v="0"/>
    <n v="66240"/>
    <x v="0"/>
  </r>
  <r>
    <x v="1"/>
    <n v="4186542251"/>
    <x v="0"/>
    <x v="0"/>
    <x v="0"/>
    <x v="0"/>
    <s v="WIN-QNH-00-007"/>
    <x v="0"/>
    <s v="4186542251(2AKE)"/>
    <x v="0"/>
    <x v="8"/>
    <x v="8"/>
    <x v="0"/>
    <x v="0"/>
    <x v="0"/>
    <x v="0"/>
    <x v="0"/>
    <n v="8"/>
    <x v="0"/>
    <x v="18"/>
    <n v="368000"/>
    <x v="0"/>
    <x v="0"/>
    <x v="0"/>
    <x v="0"/>
    <n v="29440"/>
    <x v="0"/>
  </r>
  <r>
    <x v="1"/>
    <n v="4186542251"/>
    <x v="0"/>
    <x v="0"/>
    <x v="0"/>
    <x v="0"/>
    <s v="WIN-QNH-00-007"/>
    <x v="0"/>
    <s v="4186542251(2AKE)"/>
    <x v="0"/>
    <x v="3"/>
    <x v="3"/>
    <x v="0"/>
    <x v="0"/>
    <x v="0"/>
    <x v="0"/>
    <x v="0"/>
    <n v="8"/>
    <x v="0"/>
    <x v="3"/>
    <n v="587448"/>
    <x v="0"/>
    <x v="0"/>
    <x v="0"/>
    <x v="0"/>
    <n v="46996"/>
    <x v="0"/>
  </r>
  <r>
    <x v="1"/>
    <n v="4186542251"/>
    <x v="0"/>
    <x v="0"/>
    <x v="0"/>
    <x v="0"/>
    <s v="WIN-QNH-00-007"/>
    <x v="0"/>
    <s v="4186542251(2AKE)"/>
    <x v="0"/>
    <x v="1"/>
    <x v="1"/>
    <x v="0"/>
    <x v="0"/>
    <x v="0"/>
    <x v="0"/>
    <x v="0"/>
    <n v="14"/>
    <x v="0"/>
    <x v="28"/>
    <n v="1632554"/>
    <x v="0"/>
    <x v="0"/>
    <x v="0"/>
    <x v="0"/>
    <n v="130604"/>
    <x v="0"/>
  </r>
  <r>
    <x v="0"/>
    <n v="4186876217"/>
    <x v="0"/>
    <x v="0"/>
    <x v="0"/>
    <x v="0"/>
    <s v="WIN-VPC-01-029"/>
    <x v="0"/>
    <s v="4186876217(6665)"/>
    <x v="0"/>
    <x v="1"/>
    <x v="1"/>
    <x v="0"/>
    <x v="0"/>
    <x v="0"/>
    <x v="0"/>
    <x v="0"/>
    <n v="5"/>
    <x v="0"/>
    <x v="28"/>
    <n v="583055"/>
    <x v="0"/>
    <x v="0"/>
    <x v="0"/>
    <x v="0"/>
    <n v="46644"/>
    <x v="0"/>
  </r>
  <r>
    <x v="0"/>
    <n v="4186876217"/>
    <x v="0"/>
    <x v="0"/>
    <x v="0"/>
    <x v="0"/>
    <s v="WIN-VPC-01-029"/>
    <x v="0"/>
    <s v="4186876217(6665)"/>
    <x v="0"/>
    <x v="3"/>
    <x v="3"/>
    <x v="0"/>
    <x v="0"/>
    <x v="0"/>
    <x v="0"/>
    <x v="0"/>
    <n v="20"/>
    <x v="0"/>
    <x v="3"/>
    <n v="1468620"/>
    <x v="0"/>
    <x v="0"/>
    <x v="0"/>
    <x v="0"/>
    <n v="117490"/>
    <x v="0"/>
  </r>
  <r>
    <x v="0"/>
    <n v="4186876217"/>
    <x v="0"/>
    <x v="0"/>
    <x v="0"/>
    <x v="0"/>
    <s v="WIN-VPC-01-029"/>
    <x v="0"/>
    <s v="4186876217(6665)"/>
    <x v="0"/>
    <x v="8"/>
    <x v="8"/>
    <x v="0"/>
    <x v="0"/>
    <x v="0"/>
    <x v="0"/>
    <x v="0"/>
    <n v="5"/>
    <x v="0"/>
    <x v="18"/>
    <n v="230000"/>
    <x v="0"/>
    <x v="0"/>
    <x v="0"/>
    <x v="0"/>
    <n v="18400"/>
    <x v="0"/>
  </r>
  <r>
    <x v="0"/>
    <n v="4186876217"/>
    <x v="0"/>
    <x v="0"/>
    <x v="0"/>
    <x v="0"/>
    <s v="WIN-VPC-01-029"/>
    <x v="0"/>
    <s v="4186876217(6665)"/>
    <x v="0"/>
    <x v="9"/>
    <x v="9"/>
    <x v="0"/>
    <x v="0"/>
    <x v="0"/>
    <x v="0"/>
    <x v="0"/>
    <n v="5"/>
    <x v="0"/>
    <x v="17"/>
    <n v="277975"/>
    <x v="0"/>
    <x v="0"/>
    <x v="0"/>
    <x v="0"/>
    <n v="22238"/>
    <x v="0"/>
  </r>
  <r>
    <x v="0"/>
    <n v="4186876217"/>
    <x v="0"/>
    <x v="0"/>
    <x v="0"/>
    <x v="0"/>
    <s v="WIN-VPC-01-029"/>
    <x v="0"/>
    <s v="4186876217(6665)"/>
    <x v="0"/>
    <x v="7"/>
    <x v="7"/>
    <x v="0"/>
    <x v="0"/>
    <x v="0"/>
    <x v="0"/>
    <x v="0"/>
    <n v="5"/>
    <x v="0"/>
    <x v="13"/>
    <n v="250910"/>
    <x v="0"/>
    <x v="0"/>
    <x v="0"/>
    <x v="0"/>
    <n v="20073"/>
    <x v="0"/>
  </r>
  <r>
    <x v="5"/>
    <n v="4186855573"/>
    <x v="0"/>
    <x v="0"/>
    <x v="0"/>
    <x v="0"/>
    <s v="WIN-BGG-01-065"/>
    <x v="0"/>
    <s v="4186855573(6937)"/>
    <x v="0"/>
    <x v="8"/>
    <x v="8"/>
    <x v="0"/>
    <x v="0"/>
    <x v="0"/>
    <x v="0"/>
    <x v="0"/>
    <n v="10"/>
    <x v="0"/>
    <x v="18"/>
    <n v="460000"/>
    <x v="0"/>
    <x v="0"/>
    <x v="0"/>
    <x v="0"/>
    <n v="36800"/>
    <x v="0"/>
  </r>
  <r>
    <x v="5"/>
    <n v="4186855573"/>
    <x v="0"/>
    <x v="0"/>
    <x v="0"/>
    <x v="0"/>
    <s v="WIN-BGG-01-065"/>
    <x v="0"/>
    <s v="4186855573(6937)"/>
    <x v="0"/>
    <x v="6"/>
    <x v="6"/>
    <x v="0"/>
    <x v="0"/>
    <x v="0"/>
    <x v="0"/>
    <x v="0"/>
    <n v="5"/>
    <x v="0"/>
    <x v="11"/>
    <n v="371250"/>
    <x v="0"/>
    <x v="0"/>
    <x v="0"/>
    <x v="0"/>
    <n v="29700"/>
    <x v="0"/>
  </r>
  <r>
    <x v="5"/>
    <n v="4186855573"/>
    <x v="0"/>
    <x v="0"/>
    <x v="0"/>
    <x v="0"/>
    <s v="WIN-BGG-01-065"/>
    <x v="0"/>
    <s v="4186855573(6937)"/>
    <x v="0"/>
    <x v="19"/>
    <x v="18"/>
    <x v="0"/>
    <x v="0"/>
    <x v="0"/>
    <x v="0"/>
    <x v="0"/>
    <n v="10"/>
    <x v="0"/>
    <x v="29"/>
    <n v="495000"/>
    <x v="0"/>
    <x v="0"/>
    <x v="0"/>
    <x v="0"/>
    <n v="39600"/>
    <x v="0"/>
  </r>
  <r>
    <x v="5"/>
    <n v="4186855573"/>
    <x v="0"/>
    <x v="0"/>
    <x v="0"/>
    <x v="0"/>
    <s v="WIN-BGG-01-065"/>
    <x v="0"/>
    <s v="4186855573(6937)"/>
    <x v="0"/>
    <x v="3"/>
    <x v="3"/>
    <x v="0"/>
    <x v="0"/>
    <x v="0"/>
    <x v="0"/>
    <x v="0"/>
    <n v="15"/>
    <x v="0"/>
    <x v="3"/>
    <n v="1101465"/>
    <x v="0"/>
    <x v="0"/>
    <x v="0"/>
    <x v="0"/>
    <n v="88117"/>
    <x v="0"/>
  </r>
  <r>
    <x v="5"/>
    <n v="4186855573"/>
    <x v="0"/>
    <x v="0"/>
    <x v="0"/>
    <x v="0"/>
    <s v="WIN-BGG-01-065"/>
    <x v="0"/>
    <s v="4186855573(6937)"/>
    <x v="0"/>
    <x v="1"/>
    <x v="1"/>
    <x v="0"/>
    <x v="0"/>
    <x v="0"/>
    <x v="0"/>
    <x v="0"/>
    <n v="12"/>
    <x v="0"/>
    <x v="28"/>
    <n v="1399332"/>
    <x v="0"/>
    <x v="0"/>
    <x v="0"/>
    <x v="0"/>
    <n v="111947"/>
    <x v="0"/>
  </r>
  <r>
    <x v="5"/>
    <n v="4186818004"/>
    <x v="0"/>
    <x v="0"/>
    <x v="0"/>
    <x v="0"/>
    <s v="WIN-PTO-00-003"/>
    <x v="0"/>
    <s v="4186818004(2ALC)"/>
    <x v="0"/>
    <x v="9"/>
    <x v="9"/>
    <x v="0"/>
    <x v="0"/>
    <x v="0"/>
    <x v="0"/>
    <x v="0"/>
    <n v="15"/>
    <x v="0"/>
    <x v="17"/>
    <n v="833925"/>
    <x v="0"/>
    <x v="0"/>
    <x v="0"/>
    <x v="0"/>
    <n v="66714"/>
    <x v="0"/>
  </r>
  <r>
    <x v="5"/>
    <n v="4186818004"/>
    <x v="0"/>
    <x v="0"/>
    <x v="0"/>
    <x v="0"/>
    <s v="WIN-PTO-00-003"/>
    <x v="0"/>
    <s v="4186818004(2ALC)"/>
    <x v="0"/>
    <x v="3"/>
    <x v="3"/>
    <x v="0"/>
    <x v="0"/>
    <x v="0"/>
    <x v="0"/>
    <x v="0"/>
    <n v="30"/>
    <x v="0"/>
    <x v="3"/>
    <n v="2202930"/>
    <x v="0"/>
    <x v="0"/>
    <x v="0"/>
    <x v="0"/>
    <n v="176234"/>
    <x v="0"/>
  </r>
  <r>
    <x v="5"/>
    <n v="4186818004"/>
    <x v="0"/>
    <x v="0"/>
    <x v="0"/>
    <x v="0"/>
    <s v="WIN-PTO-00-003"/>
    <x v="0"/>
    <s v="4186818004(2ALC)"/>
    <x v="0"/>
    <x v="6"/>
    <x v="6"/>
    <x v="0"/>
    <x v="0"/>
    <x v="0"/>
    <x v="0"/>
    <x v="0"/>
    <n v="6"/>
    <x v="0"/>
    <x v="11"/>
    <n v="445500"/>
    <x v="0"/>
    <x v="0"/>
    <x v="0"/>
    <x v="0"/>
    <n v="35640"/>
    <x v="0"/>
  </r>
  <r>
    <x v="5"/>
    <n v="4186818004"/>
    <x v="0"/>
    <x v="0"/>
    <x v="0"/>
    <x v="0"/>
    <s v="WIN-PTO-00-003"/>
    <x v="0"/>
    <s v="4186818004(2ALC)"/>
    <x v="0"/>
    <x v="7"/>
    <x v="7"/>
    <x v="0"/>
    <x v="0"/>
    <x v="0"/>
    <x v="0"/>
    <x v="0"/>
    <n v="15"/>
    <x v="0"/>
    <x v="13"/>
    <n v="752730"/>
    <x v="0"/>
    <x v="0"/>
    <x v="0"/>
    <x v="0"/>
    <n v="60218"/>
    <x v="0"/>
  </r>
  <r>
    <x v="5"/>
    <n v="4186832278"/>
    <x v="0"/>
    <x v="0"/>
    <x v="0"/>
    <x v="0"/>
    <s v="WIN-DBN-01-096"/>
    <x v="0"/>
    <s v="4186832278(6724)"/>
    <x v="0"/>
    <x v="1"/>
    <x v="1"/>
    <x v="0"/>
    <x v="0"/>
    <x v="0"/>
    <x v="0"/>
    <x v="0"/>
    <n v="10"/>
    <x v="0"/>
    <x v="28"/>
    <n v="1166110"/>
    <x v="0"/>
    <x v="0"/>
    <x v="0"/>
    <x v="0"/>
    <n v="93289"/>
    <x v="0"/>
  </r>
  <r>
    <x v="5"/>
    <n v="4186832278"/>
    <x v="0"/>
    <x v="0"/>
    <x v="0"/>
    <x v="0"/>
    <s v="WIN-DBN-01-096"/>
    <x v="0"/>
    <s v="4186832278(6724)"/>
    <x v="0"/>
    <x v="3"/>
    <x v="3"/>
    <x v="0"/>
    <x v="0"/>
    <x v="0"/>
    <x v="0"/>
    <x v="0"/>
    <n v="20"/>
    <x v="0"/>
    <x v="3"/>
    <n v="1468620"/>
    <x v="0"/>
    <x v="0"/>
    <x v="0"/>
    <x v="0"/>
    <n v="117490"/>
    <x v="0"/>
  </r>
  <r>
    <x v="5"/>
    <n v="4186832278"/>
    <x v="0"/>
    <x v="0"/>
    <x v="0"/>
    <x v="0"/>
    <s v="WIN-DBN-01-096"/>
    <x v="0"/>
    <s v="4186832278(6724)"/>
    <x v="0"/>
    <x v="7"/>
    <x v="7"/>
    <x v="0"/>
    <x v="0"/>
    <x v="0"/>
    <x v="0"/>
    <x v="0"/>
    <n v="10"/>
    <x v="0"/>
    <x v="13"/>
    <n v="501820"/>
    <x v="0"/>
    <x v="0"/>
    <x v="0"/>
    <x v="0"/>
    <n v="40146"/>
    <x v="0"/>
  </r>
  <r>
    <x v="5"/>
    <n v="4186832278"/>
    <x v="0"/>
    <x v="0"/>
    <x v="0"/>
    <x v="0"/>
    <s v="WIN-DBN-01-096"/>
    <x v="0"/>
    <s v="4186832278(6724)"/>
    <x v="0"/>
    <x v="19"/>
    <x v="18"/>
    <x v="0"/>
    <x v="0"/>
    <x v="0"/>
    <x v="0"/>
    <x v="0"/>
    <n v="5"/>
    <x v="0"/>
    <x v="29"/>
    <n v="247500"/>
    <x v="0"/>
    <x v="0"/>
    <x v="0"/>
    <x v="0"/>
    <n v="19800"/>
    <x v="0"/>
  </r>
  <r>
    <x v="5"/>
    <n v="4186819606"/>
    <x v="0"/>
    <x v="0"/>
    <x v="0"/>
    <x v="0"/>
    <s v="WIN-DBN-01-096"/>
    <x v="0"/>
    <s v="4186819606(6298)"/>
    <x v="0"/>
    <x v="3"/>
    <x v="3"/>
    <x v="0"/>
    <x v="0"/>
    <x v="0"/>
    <x v="0"/>
    <x v="0"/>
    <n v="20"/>
    <x v="0"/>
    <x v="3"/>
    <n v="1468620"/>
    <x v="0"/>
    <x v="0"/>
    <x v="0"/>
    <x v="0"/>
    <n v="117490"/>
    <x v="0"/>
  </r>
  <r>
    <x v="5"/>
    <n v="4186819606"/>
    <x v="0"/>
    <x v="0"/>
    <x v="0"/>
    <x v="0"/>
    <s v="WIN-DBN-01-096"/>
    <x v="0"/>
    <s v="4186819606(6298)"/>
    <x v="0"/>
    <x v="1"/>
    <x v="1"/>
    <x v="0"/>
    <x v="0"/>
    <x v="0"/>
    <x v="0"/>
    <x v="0"/>
    <n v="10"/>
    <x v="0"/>
    <x v="28"/>
    <n v="1166110"/>
    <x v="0"/>
    <x v="0"/>
    <x v="0"/>
    <x v="0"/>
    <n v="93289"/>
    <x v="0"/>
  </r>
  <r>
    <x v="5"/>
    <n v="4186817893"/>
    <x v="0"/>
    <x v="0"/>
    <x v="0"/>
    <x v="0"/>
    <s v="WIN-HBH-01-034"/>
    <x v="0"/>
    <s v="4186817893(2ACP)"/>
    <x v="0"/>
    <x v="1"/>
    <x v="1"/>
    <x v="0"/>
    <x v="0"/>
    <x v="0"/>
    <x v="0"/>
    <x v="0"/>
    <n v="6"/>
    <x v="0"/>
    <x v="28"/>
    <n v="699666"/>
    <x v="0"/>
    <x v="0"/>
    <x v="0"/>
    <x v="0"/>
    <n v="55973"/>
    <x v="0"/>
  </r>
  <r>
    <x v="5"/>
    <n v="4186817893"/>
    <x v="0"/>
    <x v="0"/>
    <x v="0"/>
    <x v="0"/>
    <s v="WIN-HBH-01-034"/>
    <x v="0"/>
    <s v="4186817893(2ACP)"/>
    <x v="0"/>
    <x v="8"/>
    <x v="8"/>
    <x v="0"/>
    <x v="0"/>
    <x v="0"/>
    <x v="0"/>
    <x v="0"/>
    <n v="8"/>
    <x v="0"/>
    <x v="18"/>
    <n v="368000"/>
    <x v="0"/>
    <x v="0"/>
    <x v="0"/>
    <x v="0"/>
    <n v="29440"/>
    <x v="0"/>
  </r>
  <r>
    <x v="5"/>
    <n v="4186817893"/>
    <x v="0"/>
    <x v="0"/>
    <x v="0"/>
    <x v="0"/>
    <s v="WIN-HBH-01-034"/>
    <x v="0"/>
    <s v="4186817893(2ACP)"/>
    <x v="0"/>
    <x v="9"/>
    <x v="9"/>
    <x v="0"/>
    <x v="0"/>
    <x v="0"/>
    <x v="0"/>
    <x v="0"/>
    <n v="8"/>
    <x v="0"/>
    <x v="17"/>
    <n v="444760"/>
    <x v="0"/>
    <x v="0"/>
    <x v="0"/>
    <x v="0"/>
    <n v="35581"/>
    <x v="0"/>
  </r>
  <r>
    <x v="5"/>
    <n v="4186817893"/>
    <x v="0"/>
    <x v="0"/>
    <x v="0"/>
    <x v="0"/>
    <s v="WIN-HBH-01-034"/>
    <x v="0"/>
    <s v="4186817893(2ACP)"/>
    <x v="0"/>
    <x v="3"/>
    <x v="3"/>
    <x v="0"/>
    <x v="0"/>
    <x v="0"/>
    <x v="0"/>
    <x v="0"/>
    <n v="16"/>
    <x v="0"/>
    <x v="3"/>
    <n v="1174896"/>
    <x v="0"/>
    <x v="0"/>
    <x v="0"/>
    <x v="0"/>
    <n v="93992"/>
    <x v="0"/>
  </r>
  <r>
    <x v="5"/>
    <n v="4186817893"/>
    <x v="0"/>
    <x v="0"/>
    <x v="0"/>
    <x v="0"/>
    <s v="WIN-HBH-01-034"/>
    <x v="0"/>
    <s v="4186817893(2ACP)"/>
    <x v="0"/>
    <x v="7"/>
    <x v="7"/>
    <x v="0"/>
    <x v="0"/>
    <x v="0"/>
    <x v="0"/>
    <x v="0"/>
    <n v="10"/>
    <x v="0"/>
    <x v="13"/>
    <n v="501820"/>
    <x v="0"/>
    <x v="0"/>
    <x v="0"/>
    <x v="0"/>
    <n v="40146"/>
    <x v="0"/>
  </r>
  <r>
    <x v="5"/>
    <n v="4186817893"/>
    <x v="0"/>
    <x v="0"/>
    <x v="0"/>
    <x v="0"/>
    <s v="WIN-HBH-01-034"/>
    <x v="0"/>
    <s v="4186817893(2ACP)"/>
    <x v="0"/>
    <x v="19"/>
    <x v="18"/>
    <x v="0"/>
    <x v="0"/>
    <x v="0"/>
    <x v="0"/>
    <x v="0"/>
    <n v="6"/>
    <x v="0"/>
    <x v="29"/>
    <n v="297000"/>
    <x v="0"/>
    <x v="0"/>
    <x v="0"/>
    <x v="0"/>
    <n v="23760"/>
    <x v="0"/>
  </r>
  <r>
    <x v="5"/>
    <n v="4186817893"/>
    <x v="0"/>
    <x v="0"/>
    <x v="0"/>
    <x v="0"/>
    <s v="WIN-HBH-01-034"/>
    <x v="0"/>
    <s v="4186817893(2ACP)"/>
    <x v="0"/>
    <x v="6"/>
    <x v="6"/>
    <x v="0"/>
    <x v="0"/>
    <x v="0"/>
    <x v="0"/>
    <x v="0"/>
    <n v="4"/>
    <x v="0"/>
    <x v="11"/>
    <n v="297000"/>
    <x v="0"/>
    <x v="0"/>
    <x v="0"/>
    <x v="0"/>
    <n v="23760"/>
    <x v="0"/>
  </r>
  <r>
    <x v="4"/>
    <n v="4186797016"/>
    <x v="0"/>
    <x v="0"/>
    <x v="0"/>
    <x v="0"/>
    <s v="WIN-TQG-01-038"/>
    <x v="0"/>
    <s v="4186797016(1601)"/>
    <x v="0"/>
    <x v="3"/>
    <x v="3"/>
    <x v="0"/>
    <x v="0"/>
    <x v="0"/>
    <x v="0"/>
    <x v="0"/>
    <n v="20"/>
    <x v="0"/>
    <x v="3"/>
    <n v="1468620"/>
    <x v="0"/>
    <x v="0"/>
    <x v="0"/>
    <x v="0"/>
    <n v="117490"/>
    <x v="0"/>
  </r>
  <r>
    <x v="4"/>
    <n v="4186797016"/>
    <x v="0"/>
    <x v="0"/>
    <x v="0"/>
    <x v="0"/>
    <s v="WIN-TQG-01-038"/>
    <x v="0"/>
    <s v="4186797016(1601)"/>
    <x v="0"/>
    <x v="1"/>
    <x v="1"/>
    <x v="0"/>
    <x v="0"/>
    <x v="0"/>
    <x v="0"/>
    <x v="0"/>
    <n v="10"/>
    <x v="0"/>
    <x v="28"/>
    <n v="1166110"/>
    <x v="0"/>
    <x v="0"/>
    <x v="0"/>
    <x v="0"/>
    <n v="93289"/>
    <x v="0"/>
  </r>
  <r>
    <x v="4"/>
    <n v="4186797016"/>
    <x v="0"/>
    <x v="0"/>
    <x v="0"/>
    <x v="0"/>
    <s v="WIN-TQG-01-038"/>
    <x v="0"/>
    <s v="4186797016(1601)"/>
    <x v="0"/>
    <x v="7"/>
    <x v="7"/>
    <x v="0"/>
    <x v="0"/>
    <x v="0"/>
    <x v="0"/>
    <x v="0"/>
    <n v="10"/>
    <x v="0"/>
    <x v="13"/>
    <n v="501820"/>
    <x v="0"/>
    <x v="0"/>
    <x v="0"/>
    <x v="0"/>
    <n v="40146"/>
    <x v="0"/>
  </r>
  <r>
    <x v="5"/>
    <n v="4186832562"/>
    <x v="0"/>
    <x v="0"/>
    <x v="0"/>
    <x v="0"/>
    <s v="WIN-TQG-01-038"/>
    <x v="0"/>
    <s v="4186832562(4711)"/>
    <x v="0"/>
    <x v="9"/>
    <x v="9"/>
    <x v="0"/>
    <x v="0"/>
    <x v="0"/>
    <x v="0"/>
    <x v="0"/>
    <n v="5"/>
    <x v="0"/>
    <x v="17"/>
    <n v="277975"/>
    <x v="0"/>
    <x v="0"/>
    <x v="0"/>
    <x v="0"/>
    <n v="22238"/>
    <x v="0"/>
  </r>
  <r>
    <x v="5"/>
    <n v="4186832562"/>
    <x v="0"/>
    <x v="0"/>
    <x v="0"/>
    <x v="0"/>
    <s v="WIN-TQG-01-038"/>
    <x v="0"/>
    <s v="4186832562(4711)"/>
    <x v="0"/>
    <x v="7"/>
    <x v="7"/>
    <x v="0"/>
    <x v="0"/>
    <x v="0"/>
    <x v="0"/>
    <x v="0"/>
    <n v="5"/>
    <x v="0"/>
    <x v="13"/>
    <n v="250910"/>
    <x v="0"/>
    <x v="0"/>
    <x v="0"/>
    <x v="0"/>
    <n v="20073"/>
    <x v="0"/>
  </r>
  <r>
    <x v="5"/>
    <n v="4186832562"/>
    <x v="0"/>
    <x v="0"/>
    <x v="0"/>
    <x v="0"/>
    <s v="WIN-TQG-01-038"/>
    <x v="0"/>
    <s v="4186832562(4711)"/>
    <x v="0"/>
    <x v="3"/>
    <x v="3"/>
    <x v="0"/>
    <x v="0"/>
    <x v="0"/>
    <x v="0"/>
    <x v="0"/>
    <n v="20"/>
    <x v="0"/>
    <x v="3"/>
    <n v="1468620"/>
    <x v="0"/>
    <x v="0"/>
    <x v="0"/>
    <x v="0"/>
    <n v="117490"/>
    <x v="0"/>
  </r>
  <r>
    <x v="5"/>
    <n v="4186832562"/>
    <x v="0"/>
    <x v="0"/>
    <x v="0"/>
    <x v="0"/>
    <s v="WIN-TQG-01-038"/>
    <x v="0"/>
    <s v="4186832562(4711)"/>
    <x v="0"/>
    <x v="9"/>
    <x v="9"/>
    <x v="0"/>
    <x v="0"/>
    <x v="0"/>
    <x v="0"/>
    <x v="0"/>
    <n v="5"/>
    <x v="0"/>
    <x v="17"/>
    <n v="277975"/>
    <x v="0"/>
    <x v="0"/>
    <x v="0"/>
    <x v="0"/>
    <n v="22238"/>
    <x v="0"/>
  </r>
  <r>
    <x v="5"/>
    <n v="4186832562"/>
    <x v="0"/>
    <x v="0"/>
    <x v="0"/>
    <x v="0"/>
    <s v="WIN-TQG-01-038"/>
    <x v="0"/>
    <s v="4186832562(4711)"/>
    <x v="0"/>
    <x v="1"/>
    <x v="1"/>
    <x v="0"/>
    <x v="0"/>
    <x v="0"/>
    <x v="0"/>
    <x v="0"/>
    <n v="15"/>
    <x v="0"/>
    <x v="28"/>
    <n v="1749165"/>
    <x v="0"/>
    <x v="0"/>
    <x v="0"/>
    <x v="0"/>
    <n v="139933"/>
    <x v="0"/>
  </r>
  <r>
    <x v="1"/>
    <n v="4186681140"/>
    <x v="0"/>
    <x v="0"/>
    <x v="0"/>
    <x v="0"/>
    <s v="WIN-HPG-01-025"/>
    <x v="0"/>
    <s v="4186681140(3606)"/>
    <x v="0"/>
    <x v="3"/>
    <x v="3"/>
    <x v="0"/>
    <x v="0"/>
    <x v="0"/>
    <x v="0"/>
    <x v="0"/>
    <n v="4"/>
    <x v="0"/>
    <x v="3"/>
    <n v="293724"/>
    <x v="0"/>
    <x v="0"/>
    <x v="0"/>
    <x v="0"/>
    <n v="23498"/>
    <x v="0"/>
  </r>
  <r>
    <x v="1"/>
    <n v="4186681140"/>
    <x v="0"/>
    <x v="0"/>
    <x v="0"/>
    <x v="0"/>
    <s v="WIN-HPG-01-025"/>
    <x v="0"/>
    <s v="4186681140(3606)"/>
    <x v="0"/>
    <x v="1"/>
    <x v="1"/>
    <x v="0"/>
    <x v="0"/>
    <x v="0"/>
    <x v="0"/>
    <x v="0"/>
    <n v="8"/>
    <x v="0"/>
    <x v="28"/>
    <n v="932888"/>
    <x v="0"/>
    <x v="0"/>
    <x v="0"/>
    <x v="0"/>
    <n v="74631"/>
    <x v="0"/>
  </r>
  <r>
    <x v="1"/>
    <n v="4186681140"/>
    <x v="0"/>
    <x v="0"/>
    <x v="0"/>
    <x v="0"/>
    <s v="WIN-HPG-01-025"/>
    <x v="0"/>
    <s v="4186681140(3606)"/>
    <x v="0"/>
    <x v="6"/>
    <x v="6"/>
    <x v="0"/>
    <x v="0"/>
    <x v="0"/>
    <x v="0"/>
    <x v="0"/>
    <n v="5"/>
    <x v="0"/>
    <x v="11"/>
    <n v="371250"/>
    <x v="0"/>
    <x v="0"/>
    <x v="0"/>
    <x v="0"/>
    <n v="29700"/>
    <x v="0"/>
  </r>
  <r>
    <x v="1"/>
    <n v="4186681140"/>
    <x v="0"/>
    <x v="0"/>
    <x v="0"/>
    <x v="0"/>
    <s v="WIN-HPG-01-025"/>
    <x v="0"/>
    <s v="4186681140(3606)"/>
    <x v="0"/>
    <x v="7"/>
    <x v="7"/>
    <x v="0"/>
    <x v="0"/>
    <x v="0"/>
    <x v="0"/>
    <x v="0"/>
    <n v="6"/>
    <x v="0"/>
    <x v="13"/>
    <n v="301092"/>
    <x v="0"/>
    <x v="0"/>
    <x v="0"/>
    <x v="0"/>
    <n v="24087"/>
    <x v="0"/>
  </r>
  <r>
    <x v="1"/>
    <n v="4186681140"/>
    <x v="0"/>
    <x v="0"/>
    <x v="0"/>
    <x v="0"/>
    <s v="WIN-HPG-01-025"/>
    <x v="0"/>
    <s v="4186681140(3606)"/>
    <x v="0"/>
    <x v="8"/>
    <x v="8"/>
    <x v="0"/>
    <x v="0"/>
    <x v="0"/>
    <x v="0"/>
    <x v="0"/>
    <n v="14"/>
    <x v="0"/>
    <x v="18"/>
    <n v="644000"/>
    <x v="0"/>
    <x v="0"/>
    <x v="0"/>
    <x v="0"/>
    <n v="51520"/>
    <x v="0"/>
  </r>
  <r>
    <x v="4"/>
    <n v="4186803399"/>
    <x v="0"/>
    <x v="0"/>
    <x v="0"/>
    <x v="0"/>
    <s v="WIN-HPG-01-025"/>
    <x v="0"/>
    <s v="4186803399(1628)"/>
    <x v="0"/>
    <x v="14"/>
    <x v="14"/>
    <x v="0"/>
    <x v="0"/>
    <x v="0"/>
    <x v="0"/>
    <x v="0"/>
    <n v="3"/>
    <x v="0"/>
    <x v="21"/>
    <n v="334818"/>
    <x v="0"/>
    <x v="0"/>
    <x v="0"/>
    <x v="0"/>
    <n v="26785"/>
    <x v="0"/>
  </r>
  <r>
    <x v="4"/>
    <n v="4186803399"/>
    <x v="0"/>
    <x v="0"/>
    <x v="0"/>
    <x v="0"/>
    <s v="WIN-HPG-01-025"/>
    <x v="0"/>
    <s v="4186803399(1628)"/>
    <x v="0"/>
    <x v="3"/>
    <x v="3"/>
    <x v="0"/>
    <x v="0"/>
    <x v="0"/>
    <x v="0"/>
    <x v="0"/>
    <n v="10"/>
    <x v="0"/>
    <x v="3"/>
    <n v="734310"/>
    <x v="0"/>
    <x v="0"/>
    <x v="0"/>
    <x v="0"/>
    <n v="58745"/>
    <x v="0"/>
  </r>
  <r>
    <x v="4"/>
    <n v="4186803399"/>
    <x v="0"/>
    <x v="0"/>
    <x v="0"/>
    <x v="0"/>
    <s v="WIN-HPG-01-025"/>
    <x v="0"/>
    <s v="4186803399(1628)"/>
    <x v="0"/>
    <x v="1"/>
    <x v="1"/>
    <x v="0"/>
    <x v="0"/>
    <x v="0"/>
    <x v="0"/>
    <x v="0"/>
    <n v="6"/>
    <x v="0"/>
    <x v="28"/>
    <n v="699666"/>
    <x v="0"/>
    <x v="0"/>
    <x v="0"/>
    <x v="0"/>
    <n v="55973"/>
    <x v="0"/>
  </r>
  <r>
    <x v="4"/>
    <n v="4186803399"/>
    <x v="0"/>
    <x v="0"/>
    <x v="0"/>
    <x v="0"/>
    <s v="WIN-HPG-01-025"/>
    <x v="0"/>
    <s v="4186803399(1628)"/>
    <x v="0"/>
    <x v="8"/>
    <x v="8"/>
    <x v="0"/>
    <x v="0"/>
    <x v="0"/>
    <x v="0"/>
    <x v="0"/>
    <n v="5"/>
    <x v="0"/>
    <x v="18"/>
    <n v="230000"/>
    <x v="0"/>
    <x v="0"/>
    <x v="0"/>
    <x v="0"/>
    <n v="18400"/>
    <x v="0"/>
  </r>
  <r>
    <x v="4"/>
    <n v="4186803399"/>
    <x v="0"/>
    <x v="0"/>
    <x v="0"/>
    <x v="0"/>
    <s v="WIN-HPG-01-025"/>
    <x v="0"/>
    <s v="4186803399(1628)"/>
    <x v="0"/>
    <x v="9"/>
    <x v="9"/>
    <x v="0"/>
    <x v="0"/>
    <x v="0"/>
    <x v="0"/>
    <x v="0"/>
    <n v="5"/>
    <x v="0"/>
    <x v="17"/>
    <n v="277975"/>
    <x v="0"/>
    <x v="0"/>
    <x v="0"/>
    <x v="0"/>
    <n v="22238"/>
    <x v="0"/>
  </r>
  <r>
    <x v="4"/>
    <n v="4186727505"/>
    <x v="0"/>
    <x v="0"/>
    <x v="0"/>
    <x v="0"/>
    <s v="WIN-TNN-01-059"/>
    <x v="0"/>
    <s v="4186727505(1610)"/>
    <x v="0"/>
    <x v="1"/>
    <x v="1"/>
    <x v="0"/>
    <x v="0"/>
    <x v="0"/>
    <x v="0"/>
    <x v="0"/>
    <n v="4"/>
    <x v="0"/>
    <x v="28"/>
    <n v="466444"/>
    <x v="0"/>
    <x v="0"/>
    <x v="0"/>
    <x v="0"/>
    <n v="37316"/>
    <x v="0"/>
  </r>
  <r>
    <x v="4"/>
    <n v="4186727505"/>
    <x v="0"/>
    <x v="0"/>
    <x v="0"/>
    <x v="0"/>
    <s v="WIN-TNN-01-059"/>
    <x v="0"/>
    <s v="4186727505(1610)"/>
    <x v="0"/>
    <x v="3"/>
    <x v="3"/>
    <x v="0"/>
    <x v="0"/>
    <x v="0"/>
    <x v="0"/>
    <x v="0"/>
    <n v="4"/>
    <x v="0"/>
    <x v="3"/>
    <n v="293724"/>
    <x v="0"/>
    <x v="0"/>
    <x v="0"/>
    <x v="0"/>
    <n v="23498"/>
    <x v="0"/>
  </r>
  <r>
    <x v="4"/>
    <n v="4186727505"/>
    <x v="0"/>
    <x v="0"/>
    <x v="0"/>
    <x v="0"/>
    <s v="WIN-TNN-01-059"/>
    <x v="0"/>
    <s v="4186727505(1610)"/>
    <x v="0"/>
    <x v="14"/>
    <x v="14"/>
    <x v="0"/>
    <x v="0"/>
    <x v="0"/>
    <x v="0"/>
    <x v="0"/>
    <n v="4"/>
    <x v="0"/>
    <x v="21"/>
    <n v="446424"/>
    <x v="0"/>
    <x v="0"/>
    <x v="0"/>
    <x v="0"/>
    <n v="35714"/>
    <x v="0"/>
  </r>
  <r>
    <x v="4"/>
    <n v="4186727505"/>
    <x v="0"/>
    <x v="0"/>
    <x v="0"/>
    <x v="0"/>
    <s v="WIN-TNN-01-059"/>
    <x v="0"/>
    <s v="4186727505(1610)"/>
    <x v="0"/>
    <x v="19"/>
    <x v="18"/>
    <x v="0"/>
    <x v="0"/>
    <x v="0"/>
    <x v="0"/>
    <x v="0"/>
    <n v="5"/>
    <x v="0"/>
    <x v="29"/>
    <n v="247500"/>
    <x v="0"/>
    <x v="0"/>
    <x v="0"/>
    <x v="0"/>
    <n v="19800"/>
    <x v="0"/>
  </r>
  <r>
    <x v="4"/>
    <n v="4186727505"/>
    <x v="0"/>
    <x v="0"/>
    <x v="0"/>
    <x v="0"/>
    <s v="WIN-TNN-01-059"/>
    <x v="0"/>
    <s v="4186727505(1610)"/>
    <x v="0"/>
    <x v="5"/>
    <x v="5"/>
    <x v="0"/>
    <x v="0"/>
    <x v="0"/>
    <x v="0"/>
    <x v="0"/>
    <n v="6"/>
    <x v="0"/>
    <x v="10"/>
    <n v="425700"/>
    <x v="0"/>
    <x v="0"/>
    <x v="0"/>
    <x v="0"/>
    <n v="34056"/>
    <x v="0"/>
  </r>
  <r>
    <x v="4"/>
    <n v="4186790872"/>
    <x v="0"/>
    <x v="0"/>
    <x v="0"/>
    <x v="0"/>
    <s v="WIN-TBH-01-044"/>
    <x v="0"/>
    <s v="4186790872(1573)"/>
    <x v="0"/>
    <x v="1"/>
    <x v="1"/>
    <x v="0"/>
    <x v="0"/>
    <x v="0"/>
    <x v="0"/>
    <x v="0"/>
    <n v="5"/>
    <x v="0"/>
    <x v="28"/>
    <n v="583055"/>
    <x v="0"/>
    <x v="0"/>
    <x v="0"/>
    <x v="0"/>
    <n v="46644"/>
    <x v="0"/>
  </r>
  <r>
    <x v="4"/>
    <n v="4186790872"/>
    <x v="0"/>
    <x v="0"/>
    <x v="0"/>
    <x v="0"/>
    <s v="WIN-TBH-01-044"/>
    <x v="0"/>
    <s v="4186790872(1573)"/>
    <x v="0"/>
    <x v="7"/>
    <x v="7"/>
    <x v="0"/>
    <x v="0"/>
    <x v="0"/>
    <x v="0"/>
    <x v="0"/>
    <n v="10"/>
    <x v="0"/>
    <x v="13"/>
    <n v="501820"/>
    <x v="0"/>
    <x v="0"/>
    <x v="0"/>
    <x v="0"/>
    <n v="40146"/>
    <x v="0"/>
  </r>
  <r>
    <x v="4"/>
    <n v="4186790872"/>
    <x v="0"/>
    <x v="0"/>
    <x v="0"/>
    <x v="0"/>
    <s v="WIN-TBH-01-044"/>
    <x v="0"/>
    <s v="4186790872(1573)"/>
    <x v="0"/>
    <x v="3"/>
    <x v="3"/>
    <x v="0"/>
    <x v="0"/>
    <x v="0"/>
    <x v="0"/>
    <x v="0"/>
    <n v="20"/>
    <x v="0"/>
    <x v="3"/>
    <n v="1468620"/>
    <x v="0"/>
    <x v="0"/>
    <x v="0"/>
    <x v="0"/>
    <n v="117490"/>
    <x v="0"/>
  </r>
  <r>
    <x v="4"/>
    <n v="4186790872"/>
    <x v="0"/>
    <x v="0"/>
    <x v="0"/>
    <x v="0"/>
    <s v="WIN-TBH-01-044"/>
    <x v="0"/>
    <s v="4186790872(1573)"/>
    <x v="0"/>
    <x v="6"/>
    <x v="6"/>
    <x v="0"/>
    <x v="0"/>
    <x v="0"/>
    <x v="0"/>
    <x v="0"/>
    <n v="5"/>
    <x v="0"/>
    <x v="11"/>
    <n v="371250"/>
    <x v="0"/>
    <x v="0"/>
    <x v="0"/>
    <x v="0"/>
    <n v="29700"/>
    <x v="0"/>
  </r>
  <r>
    <x v="4"/>
    <s v="dt1/4win5511"/>
    <x v="0"/>
    <x v="0"/>
    <x v="0"/>
    <x v="0"/>
    <s v="WIN-HNI-BTL-5511"/>
    <x v="0"/>
    <s v="dt1/4win5511"/>
    <x v="3"/>
    <x v="3"/>
    <x v="3"/>
    <x v="0"/>
    <x v="0"/>
    <x v="0"/>
    <x v="0"/>
    <x v="0"/>
    <n v="10"/>
    <x v="0"/>
    <x v="3"/>
    <n v="734310"/>
    <x v="0"/>
    <x v="0"/>
    <x v="0"/>
    <x v="0"/>
    <n v="58745"/>
    <x v="0"/>
  </r>
  <r>
    <x v="4"/>
    <s v="dt1/4win5511"/>
    <x v="0"/>
    <x v="0"/>
    <x v="0"/>
    <x v="0"/>
    <s v="WIN-HNI-BTL-5511"/>
    <x v="0"/>
    <s v="dt1/4win5511"/>
    <x v="3"/>
    <x v="9"/>
    <x v="9"/>
    <x v="0"/>
    <x v="0"/>
    <x v="0"/>
    <x v="0"/>
    <x v="0"/>
    <n v="3"/>
    <x v="0"/>
    <x v="17"/>
    <n v="166785"/>
    <x v="0"/>
    <x v="0"/>
    <x v="0"/>
    <x v="0"/>
    <n v="13343"/>
    <x v="0"/>
  </r>
  <r>
    <x v="4"/>
    <s v="dt1/4win5511"/>
    <x v="0"/>
    <x v="0"/>
    <x v="0"/>
    <x v="0"/>
    <s v="WIN-HNI-BTL-5511"/>
    <x v="0"/>
    <s v="dt1/4win5511"/>
    <x v="3"/>
    <x v="7"/>
    <x v="7"/>
    <x v="0"/>
    <x v="0"/>
    <x v="0"/>
    <x v="0"/>
    <x v="0"/>
    <n v="5"/>
    <x v="0"/>
    <x v="13"/>
    <n v="250910"/>
    <x v="0"/>
    <x v="0"/>
    <x v="0"/>
    <x v="0"/>
    <n v="20073"/>
    <x v="0"/>
  </r>
  <r>
    <x v="4"/>
    <s v="dt1/4win5511"/>
    <x v="0"/>
    <x v="0"/>
    <x v="0"/>
    <x v="0"/>
    <s v="WIN-HNI-BTL-5511"/>
    <x v="0"/>
    <s v="dt1/4win5511"/>
    <x v="3"/>
    <x v="6"/>
    <x v="6"/>
    <x v="0"/>
    <x v="0"/>
    <x v="0"/>
    <x v="0"/>
    <x v="0"/>
    <n v="5"/>
    <x v="0"/>
    <x v="11"/>
    <n v="371250"/>
    <x v="0"/>
    <x v="0"/>
    <x v="0"/>
    <x v="0"/>
    <n v="29700"/>
    <x v="0"/>
  </r>
  <r>
    <x v="4"/>
    <s v="dt1/4win5511"/>
    <x v="0"/>
    <x v="0"/>
    <x v="0"/>
    <x v="0"/>
    <s v="WIN-HNI-BTL-5511"/>
    <x v="0"/>
    <s v="dt1/4win5511"/>
    <x v="3"/>
    <x v="5"/>
    <x v="5"/>
    <x v="0"/>
    <x v="0"/>
    <x v="0"/>
    <x v="0"/>
    <x v="0"/>
    <n v="3"/>
    <x v="0"/>
    <x v="10"/>
    <n v="212850"/>
    <x v="0"/>
    <x v="0"/>
    <x v="0"/>
    <x v="0"/>
    <n v="17028"/>
    <x v="0"/>
  </r>
  <r>
    <x v="4"/>
    <s v="dt1/4win5511"/>
    <x v="0"/>
    <x v="0"/>
    <x v="0"/>
    <x v="0"/>
    <s v="WIN-HNI-BTL-5511"/>
    <x v="0"/>
    <s v="dt1/4win5511"/>
    <x v="3"/>
    <x v="1"/>
    <x v="1"/>
    <x v="0"/>
    <x v="0"/>
    <x v="0"/>
    <x v="0"/>
    <x v="0"/>
    <n v="2"/>
    <x v="0"/>
    <x v="28"/>
    <n v="233222"/>
    <x v="0"/>
    <x v="0"/>
    <x v="0"/>
    <x v="0"/>
    <n v="18658"/>
    <x v="0"/>
  </r>
  <r>
    <x v="4"/>
    <s v="dt1/4win2bmn"/>
    <x v="0"/>
    <x v="0"/>
    <x v="0"/>
    <x v="0"/>
    <s v="WIN-HNI-BTL-2BMN"/>
    <x v="0"/>
    <s v="dt1/4win2bmn"/>
    <x v="3"/>
    <x v="1"/>
    <x v="1"/>
    <x v="0"/>
    <x v="0"/>
    <x v="0"/>
    <x v="0"/>
    <x v="0"/>
    <n v="5"/>
    <x v="0"/>
    <x v="28"/>
    <n v="583055"/>
    <x v="0"/>
    <x v="0"/>
    <x v="0"/>
    <x v="0"/>
    <n v="46644"/>
    <x v="0"/>
  </r>
  <r>
    <x v="4"/>
    <s v="dt1/4win2bmn"/>
    <x v="0"/>
    <x v="0"/>
    <x v="0"/>
    <x v="0"/>
    <s v="WIN-HNI-BTL-2BMN"/>
    <x v="0"/>
    <s v="dt1/4win2bmn"/>
    <x v="3"/>
    <x v="3"/>
    <x v="3"/>
    <x v="0"/>
    <x v="0"/>
    <x v="0"/>
    <x v="0"/>
    <x v="0"/>
    <n v="10"/>
    <x v="0"/>
    <x v="3"/>
    <n v="734310"/>
    <x v="0"/>
    <x v="0"/>
    <x v="0"/>
    <x v="0"/>
    <n v="58745"/>
    <x v="0"/>
  </r>
  <r>
    <x v="4"/>
    <s v="dt1/4win2bmn"/>
    <x v="0"/>
    <x v="0"/>
    <x v="0"/>
    <x v="0"/>
    <s v="WIN-HNI-BTL-2BMN"/>
    <x v="0"/>
    <s v="dt1/4win2bmn"/>
    <x v="3"/>
    <x v="7"/>
    <x v="7"/>
    <x v="0"/>
    <x v="0"/>
    <x v="0"/>
    <x v="0"/>
    <x v="0"/>
    <n v="5"/>
    <x v="0"/>
    <x v="13"/>
    <n v="250910"/>
    <x v="0"/>
    <x v="0"/>
    <x v="0"/>
    <x v="0"/>
    <n v="20073"/>
    <x v="0"/>
  </r>
  <r>
    <x v="4"/>
    <s v="dt1/4win2bmn"/>
    <x v="0"/>
    <x v="0"/>
    <x v="0"/>
    <x v="0"/>
    <s v="WIN-HNI-BTL-2BMN"/>
    <x v="0"/>
    <s v="dt1/4win2bmn"/>
    <x v="3"/>
    <x v="8"/>
    <x v="8"/>
    <x v="0"/>
    <x v="0"/>
    <x v="0"/>
    <x v="0"/>
    <x v="0"/>
    <n v="5"/>
    <x v="0"/>
    <x v="18"/>
    <n v="230000"/>
    <x v="0"/>
    <x v="0"/>
    <x v="0"/>
    <x v="0"/>
    <n v="18400"/>
    <x v="0"/>
  </r>
  <r>
    <x v="4"/>
    <s v="dt1/4win2bmn"/>
    <x v="0"/>
    <x v="0"/>
    <x v="0"/>
    <x v="0"/>
    <s v="WIN-HNI-BTL-2BMN"/>
    <x v="0"/>
    <s v="dt1/4win2bmn"/>
    <x v="3"/>
    <x v="6"/>
    <x v="6"/>
    <x v="0"/>
    <x v="0"/>
    <x v="0"/>
    <x v="0"/>
    <x v="0"/>
    <n v="5"/>
    <x v="0"/>
    <x v="11"/>
    <n v="371250"/>
    <x v="0"/>
    <x v="0"/>
    <x v="0"/>
    <x v="0"/>
    <n v="29700"/>
    <x v="0"/>
  </r>
  <r>
    <x v="4"/>
    <s v="dt1/4win2bmn"/>
    <x v="0"/>
    <x v="0"/>
    <x v="0"/>
    <x v="0"/>
    <s v="WIN-HNI-BTL-2BMN"/>
    <x v="0"/>
    <s v="dt1/4win2bmn"/>
    <x v="3"/>
    <x v="9"/>
    <x v="9"/>
    <x v="0"/>
    <x v="0"/>
    <x v="0"/>
    <x v="0"/>
    <x v="0"/>
    <n v="5"/>
    <x v="0"/>
    <x v="17"/>
    <n v="277975"/>
    <x v="0"/>
    <x v="0"/>
    <x v="0"/>
    <x v="0"/>
    <n v="22238"/>
    <x v="0"/>
  </r>
  <r>
    <x v="4"/>
    <n v="26111232"/>
    <x v="0"/>
    <x v="0"/>
    <x v="0"/>
    <x v="0"/>
    <s v="MEGA-HNI-HDG-0007"/>
    <x v="0"/>
    <s v="MEGA-HNI-HDG-0007"/>
    <x v="3"/>
    <x v="1"/>
    <x v="1"/>
    <x v="0"/>
    <x v="0"/>
    <x v="0"/>
    <x v="0"/>
    <x v="0"/>
    <n v="10"/>
    <x v="0"/>
    <x v="12"/>
    <n v="1110580"/>
    <x v="0"/>
    <x v="0"/>
    <x v="0"/>
    <x v="0"/>
    <n v="88846"/>
    <x v="8"/>
  </r>
  <r>
    <x v="4"/>
    <s v="dt1/4win4983"/>
    <x v="0"/>
    <x v="0"/>
    <x v="0"/>
    <x v="0"/>
    <s v="WIN-HNI-NTL-4983"/>
    <x v="0"/>
    <s v="dt1/4win4983"/>
    <x v="3"/>
    <x v="3"/>
    <x v="3"/>
    <x v="0"/>
    <x v="0"/>
    <x v="0"/>
    <x v="0"/>
    <x v="0"/>
    <n v="10"/>
    <x v="0"/>
    <x v="3"/>
    <n v="734310"/>
    <x v="0"/>
    <x v="0"/>
    <x v="0"/>
    <x v="0"/>
    <n v="58745"/>
    <x v="0"/>
  </r>
  <r>
    <x v="4"/>
    <s v="dt1/4win4640"/>
    <x v="0"/>
    <x v="0"/>
    <x v="0"/>
    <x v="0"/>
    <s v="WIN-HNI-HDG-4640"/>
    <x v="0"/>
    <s v="dt1/4win4640"/>
    <x v="3"/>
    <x v="7"/>
    <x v="7"/>
    <x v="0"/>
    <x v="0"/>
    <x v="0"/>
    <x v="0"/>
    <x v="0"/>
    <n v="5"/>
    <x v="0"/>
    <x v="13"/>
    <n v="250910"/>
    <x v="0"/>
    <x v="0"/>
    <x v="0"/>
    <x v="0"/>
    <n v="20073"/>
    <x v="0"/>
  </r>
  <r>
    <x v="4"/>
    <s v="dt1/4win4640"/>
    <x v="0"/>
    <x v="0"/>
    <x v="0"/>
    <x v="0"/>
    <s v="WIN-HNI-HDG-4640"/>
    <x v="0"/>
    <s v="dt1/4win4640"/>
    <x v="3"/>
    <x v="9"/>
    <x v="9"/>
    <x v="0"/>
    <x v="0"/>
    <x v="0"/>
    <x v="0"/>
    <x v="0"/>
    <n v="5"/>
    <x v="0"/>
    <x v="17"/>
    <n v="277975"/>
    <x v="0"/>
    <x v="0"/>
    <x v="0"/>
    <x v="0"/>
    <n v="22238"/>
    <x v="0"/>
  </r>
  <r>
    <x v="1"/>
    <n v="4186681634"/>
    <x v="0"/>
    <x v="0"/>
    <x v="0"/>
    <x v="0"/>
    <s v="WIN-HNI-DDA-2403"/>
    <x v="0"/>
    <n v="4186681634"/>
    <x v="4"/>
    <x v="7"/>
    <x v="7"/>
    <x v="0"/>
    <x v="0"/>
    <x v="0"/>
    <x v="0"/>
    <x v="0"/>
    <n v="3"/>
    <x v="0"/>
    <x v="13"/>
    <n v="150546"/>
    <x v="0"/>
    <x v="0"/>
    <x v="0"/>
    <x v="0"/>
    <n v="12044"/>
    <x v="0"/>
  </r>
  <r>
    <x v="1"/>
    <n v="4186681634"/>
    <x v="0"/>
    <x v="0"/>
    <x v="0"/>
    <x v="0"/>
    <s v="WIN-HNI-DDA-2403"/>
    <x v="0"/>
    <n v="4186681634"/>
    <x v="4"/>
    <x v="3"/>
    <x v="3"/>
    <x v="0"/>
    <x v="0"/>
    <x v="0"/>
    <x v="0"/>
    <x v="0"/>
    <n v="7"/>
    <x v="0"/>
    <x v="3"/>
    <n v="514017"/>
    <x v="0"/>
    <x v="0"/>
    <x v="0"/>
    <x v="0"/>
    <n v="41121"/>
    <x v="0"/>
  </r>
  <r>
    <x v="4"/>
    <n v="4186786006"/>
    <x v="0"/>
    <x v="0"/>
    <x v="0"/>
    <x v="0"/>
    <s v="WIN-HNI-DDA-1589"/>
    <x v="0"/>
    <n v="4186786006"/>
    <x v="4"/>
    <x v="3"/>
    <x v="3"/>
    <x v="0"/>
    <x v="0"/>
    <x v="0"/>
    <x v="0"/>
    <x v="0"/>
    <n v="10"/>
    <x v="0"/>
    <x v="3"/>
    <n v="734310"/>
    <x v="0"/>
    <x v="0"/>
    <x v="0"/>
    <x v="0"/>
    <n v="58745"/>
    <x v="0"/>
  </r>
  <r>
    <x v="4"/>
    <n v="4186786006"/>
    <x v="0"/>
    <x v="0"/>
    <x v="0"/>
    <x v="0"/>
    <s v="WIN-HNI-DDA-1589"/>
    <x v="0"/>
    <n v="4186786006"/>
    <x v="4"/>
    <x v="7"/>
    <x v="7"/>
    <x v="0"/>
    <x v="0"/>
    <x v="0"/>
    <x v="0"/>
    <x v="0"/>
    <n v="10"/>
    <x v="0"/>
    <x v="13"/>
    <n v="501820"/>
    <x v="0"/>
    <x v="0"/>
    <x v="0"/>
    <x v="0"/>
    <n v="40146"/>
    <x v="0"/>
  </r>
  <r>
    <x v="8"/>
    <n v="4186723479"/>
    <x v="0"/>
    <x v="0"/>
    <x v="0"/>
    <x v="0"/>
    <s v="WIN-HNI-TXN-1671"/>
    <x v="0"/>
    <n v="4186723479"/>
    <x v="5"/>
    <x v="14"/>
    <x v="14"/>
    <x v="0"/>
    <x v="0"/>
    <x v="0"/>
    <x v="0"/>
    <x v="0"/>
    <n v="5"/>
    <x v="0"/>
    <x v="21"/>
    <n v="558030"/>
    <x v="0"/>
    <x v="0"/>
    <x v="0"/>
    <x v="0"/>
    <n v="44642"/>
    <x v="0"/>
  </r>
  <r>
    <x v="8"/>
    <n v="4186723479"/>
    <x v="0"/>
    <x v="0"/>
    <x v="0"/>
    <x v="0"/>
    <s v="WIN-HNI-TXN-1671"/>
    <x v="0"/>
    <n v="4186723479"/>
    <x v="5"/>
    <x v="3"/>
    <x v="3"/>
    <x v="0"/>
    <x v="0"/>
    <x v="0"/>
    <x v="0"/>
    <x v="0"/>
    <n v="10"/>
    <x v="0"/>
    <x v="3"/>
    <n v="734310"/>
    <x v="0"/>
    <x v="0"/>
    <x v="0"/>
    <x v="0"/>
    <n v="58745"/>
    <x v="0"/>
  </r>
  <r>
    <x v="8"/>
    <n v="4186723479"/>
    <x v="0"/>
    <x v="0"/>
    <x v="0"/>
    <x v="0"/>
    <s v="WIN-HNI-TXN-1671"/>
    <x v="0"/>
    <n v="4186723479"/>
    <x v="5"/>
    <x v="1"/>
    <x v="1"/>
    <x v="0"/>
    <x v="0"/>
    <x v="0"/>
    <x v="0"/>
    <x v="0"/>
    <n v="5"/>
    <x v="0"/>
    <x v="28"/>
    <n v="583055"/>
    <x v="0"/>
    <x v="0"/>
    <x v="0"/>
    <x v="0"/>
    <n v="46644"/>
    <x v="0"/>
  </r>
  <r>
    <x v="4"/>
    <n v="4186929940"/>
    <x v="0"/>
    <x v="0"/>
    <x v="0"/>
    <x v="0"/>
    <s v="WIN-HNI-BDH-2752"/>
    <x v="0"/>
    <s v="dt1/4win2752"/>
    <x v="5"/>
    <x v="3"/>
    <x v="3"/>
    <x v="0"/>
    <x v="0"/>
    <x v="0"/>
    <x v="0"/>
    <x v="0"/>
    <n v="6"/>
    <x v="0"/>
    <x v="3"/>
    <n v="440586"/>
    <x v="0"/>
    <x v="0"/>
    <x v="0"/>
    <x v="0"/>
    <n v="35247"/>
    <x v="0"/>
  </r>
  <r>
    <x v="4"/>
    <n v="4186929940"/>
    <x v="0"/>
    <x v="0"/>
    <x v="0"/>
    <x v="0"/>
    <s v="WIN-HNI-BDH-2752"/>
    <x v="0"/>
    <s v="dt1/4win2752"/>
    <x v="5"/>
    <x v="9"/>
    <x v="9"/>
    <x v="0"/>
    <x v="0"/>
    <x v="0"/>
    <x v="0"/>
    <x v="0"/>
    <n v="3"/>
    <x v="0"/>
    <x v="17"/>
    <n v="166785"/>
    <x v="0"/>
    <x v="0"/>
    <x v="0"/>
    <x v="0"/>
    <n v="13343"/>
    <x v="0"/>
  </r>
  <r>
    <x v="4"/>
    <n v="4186945614"/>
    <x v="0"/>
    <x v="0"/>
    <x v="0"/>
    <x v="0"/>
    <s v="WIN-HNI-BDH-6253"/>
    <x v="0"/>
    <s v="dt1/4win6253"/>
    <x v="5"/>
    <x v="3"/>
    <x v="3"/>
    <x v="0"/>
    <x v="0"/>
    <x v="0"/>
    <x v="0"/>
    <x v="0"/>
    <n v="5"/>
    <x v="0"/>
    <x v="3"/>
    <n v="367155"/>
    <x v="0"/>
    <x v="0"/>
    <x v="0"/>
    <x v="0"/>
    <n v="29372"/>
    <x v="0"/>
  </r>
  <r>
    <x v="4"/>
    <n v="4186945614"/>
    <x v="0"/>
    <x v="0"/>
    <x v="0"/>
    <x v="0"/>
    <s v="WIN-HNI-BDH-6253"/>
    <x v="0"/>
    <s v="dt1/4win6253"/>
    <x v="5"/>
    <x v="6"/>
    <x v="6"/>
    <x v="0"/>
    <x v="0"/>
    <x v="0"/>
    <x v="0"/>
    <x v="0"/>
    <n v="5"/>
    <x v="0"/>
    <x v="11"/>
    <n v="371250"/>
    <x v="0"/>
    <x v="0"/>
    <x v="0"/>
    <x v="0"/>
    <n v="29700"/>
    <x v="0"/>
  </r>
  <r>
    <x v="4"/>
    <s v="dt1/4win5504"/>
    <x v="0"/>
    <x v="0"/>
    <x v="0"/>
    <x v="0"/>
    <s v="WIN-HNI-BDH-5504"/>
    <x v="0"/>
    <s v="dt1/4win5504"/>
    <x v="5"/>
    <x v="7"/>
    <x v="7"/>
    <x v="0"/>
    <x v="0"/>
    <x v="0"/>
    <x v="0"/>
    <x v="0"/>
    <n v="5"/>
    <x v="0"/>
    <x v="13"/>
    <n v="250910"/>
    <x v="0"/>
    <x v="0"/>
    <x v="0"/>
    <x v="0"/>
    <n v="20073"/>
    <x v="0"/>
  </r>
  <r>
    <x v="4"/>
    <s v="dt1/4win5504"/>
    <x v="0"/>
    <x v="0"/>
    <x v="0"/>
    <x v="0"/>
    <s v="WIN-HNI-BDH-5504"/>
    <x v="0"/>
    <s v="dt1/4win5504"/>
    <x v="5"/>
    <x v="6"/>
    <x v="6"/>
    <x v="0"/>
    <x v="0"/>
    <x v="0"/>
    <x v="0"/>
    <x v="0"/>
    <n v="3"/>
    <x v="0"/>
    <x v="11"/>
    <n v="222750"/>
    <x v="0"/>
    <x v="0"/>
    <x v="0"/>
    <x v="0"/>
    <n v="17820"/>
    <x v="0"/>
  </r>
  <r>
    <x v="4"/>
    <s v="dt1/4win5504"/>
    <x v="0"/>
    <x v="0"/>
    <x v="0"/>
    <x v="0"/>
    <s v="WIN-HNI-BDH-5504"/>
    <x v="0"/>
    <s v="dt1/4win5504"/>
    <x v="5"/>
    <x v="5"/>
    <x v="5"/>
    <x v="0"/>
    <x v="0"/>
    <x v="0"/>
    <x v="0"/>
    <x v="0"/>
    <n v="3"/>
    <x v="0"/>
    <x v="10"/>
    <n v="212850"/>
    <x v="0"/>
    <x v="0"/>
    <x v="0"/>
    <x v="0"/>
    <n v="17028"/>
    <x v="0"/>
  </r>
  <r>
    <x v="4"/>
    <n v="4186786166"/>
    <x v="0"/>
    <x v="0"/>
    <x v="0"/>
    <x v="0"/>
    <s v="WIN-HNI-THO-1673"/>
    <x v="0"/>
    <n v="4186786166"/>
    <x v="5"/>
    <x v="3"/>
    <x v="3"/>
    <x v="0"/>
    <x v="0"/>
    <x v="0"/>
    <x v="0"/>
    <x v="0"/>
    <n v="5"/>
    <x v="0"/>
    <x v="3"/>
    <n v="367155"/>
    <x v="0"/>
    <x v="0"/>
    <x v="0"/>
    <x v="0"/>
    <n v="29372"/>
    <x v="0"/>
  </r>
  <r>
    <x v="4"/>
    <n v="4186786166"/>
    <x v="0"/>
    <x v="0"/>
    <x v="0"/>
    <x v="0"/>
    <s v="WIN-HNI-THO-1673"/>
    <x v="0"/>
    <n v="4186786166"/>
    <x v="5"/>
    <x v="19"/>
    <x v="18"/>
    <x v="0"/>
    <x v="0"/>
    <x v="0"/>
    <x v="0"/>
    <x v="0"/>
    <n v="5"/>
    <x v="0"/>
    <x v="29"/>
    <n v="247500"/>
    <x v="0"/>
    <x v="0"/>
    <x v="0"/>
    <x v="0"/>
    <n v="19800"/>
    <x v="0"/>
  </r>
  <r>
    <x v="4"/>
    <n v="4186786166"/>
    <x v="0"/>
    <x v="0"/>
    <x v="0"/>
    <x v="0"/>
    <s v="WIN-HNI-THO-1673"/>
    <x v="0"/>
    <n v="4186786166"/>
    <x v="5"/>
    <x v="7"/>
    <x v="7"/>
    <x v="0"/>
    <x v="0"/>
    <x v="0"/>
    <x v="0"/>
    <x v="0"/>
    <n v="5"/>
    <x v="0"/>
    <x v="13"/>
    <n v="250910"/>
    <x v="0"/>
    <x v="0"/>
    <x v="0"/>
    <x v="0"/>
    <n v="20073"/>
    <x v="0"/>
  </r>
  <r>
    <x v="4"/>
    <n v="4186680486"/>
    <x v="0"/>
    <x v="0"/>
    <x v="0"/>
    <x v="0"/>
    <s v="WIN-HNI-TOI-4307"/>
    <x v="0"/>
    <n v="4186680486"/>
    <x v="5"/>
    <x v="6"/>
    <x v="6"/>
    <x v="0"/>
    <x v="0"/>
    <x v="0"/>
    <x v="0"/>
    <x v="0"/>
    <n v="2"/>
    <x v="0"/>
    <x v="11"/>
    <n v="148500"/>
    <x v="0"/>
    <x v="0"/>
    <x v="0"/>
    <x v="0"/>
    <n v="11880"/>
    <x v="0"/>
  </r>
  <r>
    <x v="4"/>
    <n v="4186680486"/>
    <x v="0"/>
    <x v="0"/>
    <x v="0"/>
    <x v="0"/>
    <s v="WIN-HNI-TOI-4307"/>
    <x v="0"/>
    <n v="4186680486"/>
    <x v="5"/>
    <x v="3"/>
    <x v="3"/>
    <x v="0"/>
    <x v="0"/>
    <x v="0"/>
    <x v="0"/>
    <x v="0"/>
    <n v="10"/>
    <x v="0"/>
    <x v="3"/>
    <n v="734310"/>
    <x v="0"/>
    <x v="0"/>
    <x v="0"/>
    <x v="0"/>
    <n v="58745"/>
    <x v="0"/>
  </r>
  <r>
    <x v="4"/>
    <n v="4186680486"/>
    <x v="0"/>
    <x v="0"/>
    <x v="0"/>
    <x v="0"/>
    <s v="WIN-HNI-TOI-4307"/>
    <x v="0"/>
    <n v="4186680486"/>
    <x v="5"/>
    <x v="8"/>
    <x v="8"/>
    <x v="0"/>
    <x v="0"/>
    <x v="0"/>
    <x v="0"/>
    <x v="0"/>
    <n v="2"/>
    <x v="0"/>
    <x v="18"/>
    <n v="92000"/>
    <x v="0"/>
    <x v="0"/>
    <x v="0"/>
    <x v="0"/>
    <n v="7360"/>
    <x v="0"/>
  </r>
  <r>
    <x v="4"/>
    <s v="dt1/4win4066"/>
    <x v="0"/>
    <x v="0"/>
    <x v="0"/>
    <x v="0"/>
    <s v="WIN-HNI-LBN-4066"/>
    <x v="0"/>
    <s v="dt1/4win4066"/>
    <x v="4"/>
    <x v="1"/>
    <x v="1"/>
    <x v="0"/>
    <x v="0"/>
    <x v="0"/>
    <x v="0"/>
    <x v="0"/>
    <n v="15"/>
    <x v="0"/>
    <x v="28"/>
    <n v="1749165"/>
    <x v="0"/>
    <x v="0"/>
    <x v="0"/>
    <x v="0"/>
    <n v="139933"/>
    <x v="0"/>
  </r>
  <r>
    <x v="4"/>
    <s v="dt1/4win4066"/>
    <x v="0"/>
    <x v="0"/>
    <x v="0"/>
    <x v="0"/>
    <s v="WIN-HNI-LBN-4066"/>
    <x v="0"/>
    <s v="dt1/4win4066"/>
    <x v="4"/>
    <x v="3"/>
    <x v="3"/>
    <x v="0"/>
    <x v="0"/>
    <x v="0"/>
    <x v="0"/>
    <x v="0"/>
    <n v="15"/>
    <x v="0"/>
    <x v="3"/>
    <n v="1101465"/>
    <x v="0"/>
    <x v="0"/>
    <x v="0"/>
    <x v="0"/>
    <n v="88117"/>
    <x v="0"/>
  </r>
  <r>
    <x v="4"/>
    <s v="dt1/4win4066"/>
    <x v="0"/>
    <x v="0"/>
    <x v="0"/>
    <x v="0"/>
    <s v="WIN-HNI-LBN-4066"/>
    <x v="0"/>
    <s v="dt1/4win4066"/>
    <x v="4"/>
    <x v="7"/>
    <x v="7"/>
    <x v="0"/>
    <x v="0"/>
    <x v="0"/>
    <x v="0"/>
    <x v="0"/>
    <n v="5"/>
    <x v="0"/>
    <x v="13"/>
    <n v="250910"/>
    <x v="0"/>
    <x v="0"/>
    <x v="0"/>
    <x v="0"/>
    <n v="20073"/>
    <x v="0"/>
  </r>
  <r>
    <x v="4"/>
    <s v="dt1/4win4066"/>
    <x v="0"/>
    <x v="0"/>
    <x v="0"/>
    <x v="0"/>
    <s v="WIN-HNI-LBN-4066"/>
    <x v="0"/>
    <s v="dt1/4win4066"/>
    <x v="4"/>
    <x v="9"/>
    <x v="9"/>
    <x v="0"/>
    <x v="0"/>
    <x v="0"/>
    <x v="0"/>
    <x v="0"/>
    <n v="5"/>
    <x v="0"/>
    <x v="17"/>
    <n v="277975"/>
    <x v="0"/>
    <x v="0"/>
    <x v="0"/>
    <x v="0"/>
    <n v="22238"/>
    <x v="0"/>
  </r>
  <r>
    <x v="1"/>
    <n v="4186679619"/>
    <x v="0"/>
    <x v="0"/>
    <x v="0"/>
    <x v="0"/>
    <s v="WIN-HNI-TTI-2531"/>
    <x v="0"/>
    <n v="4186679619"/>
    <x v="5"/>
    <x v="8"/>
    <x v="8"/>
    <x v="0"/>
    <x v="0"/>
    <x v="0"/>
    <x v="0"/>
    <x v="0"/>
    <n v="2"/>
    <x v="0"/>
    <x v="18"/>
    <n v="92000"/>
    <x v="0"/>
    <x v="0"/>
    <x v="0"/>
    <x v="0"/>
    <n v="7360"/>
    <x v="0"/>
  </r>
  <r>
    <x v="1"/>
    <n v="4186679619"/>
    <x v="0"/>
    <x v="0"/>
    <x v="0"/>
    <x v="0"/>
    <s v="WIN-HNI-TTI-2531"/>
    <x v="0"/>
    <n v="4186679619"/>
    <x v="5"/>
    <x v="9"/>
    <x v="9"/>
    <x v="0"/>
    <x v="0"/>
    <x v="0"/>
    <x v="0"/>
    <x v="0"/>
    <n v="2"/>
    <x v="0"/>
    <x v="17"/>
    <n v="111190"/>
    <x v="0"/>
    <x v="0"/>
    <x v="0"/>
    <x v="0"/>
    <n v="8895"/>
    <x v="0"/>
  </r>
  <r>
    <x v="1"/>
    <n v="4186679619"/>
    <x v="0"/>
    <x v="0"/>
    <x v="0"/>
    <x v="0"/>
    <s v="WIN-HNI-TTI-2531"/>
    <x v="0"/>
    <n v="4186679619"/>
    <x v="5"/>
    <x v="3"/>
    <x v="3"/>
    <x v="0"/>
    <x v="0"/>
    <x v="0"/>
    <x v="0"/>
    <x v="0"/>
    <n v="8"/>
    <x v="0"/>
    <x v="3"/>
    <n v="587448"/>
    <x v="0"/>
    <x v="0"/>
    <x v="0"/>
    <x v="0"/>
    <n v="46996"/>
    <x v="0"/>
  </r>
  <r>
    <x v="1"/>
    <n v="4186679694"/>
    <x v="0"/>
    <x v="0"/>
    <x v="0"/>
    <x v="0"/>
    <s v="WIN-HNI-HMI-2763"/>
    <x v="0"/>
    <n v="4186679694"/>
    <x v="4"/>
    <x v="1"/>
    <x v="1"/>
    <x v="0"/>
    <x v="0"/>
    <x v="0"/>
    <x v="0"/>
    <x v="0"/>
    <n v="2"/>
    <x v="0"/>
    <x v="28"/>
    <n v="233222"/>
    <x v="0"/>
    <x v="0"/>
    <x v="0"/>
    <x v="0"/>
    <n v="18658"/>
    <x v="0"/>
  </r>
  <r>
    <x v="1"/>
    <n v="4186679694"/>
    <x v="0"/>
    <x v="0"/>
    <x v="0"/>
    <x v="0"/>
    <s v="WIN-HNI-HMI-2763"/>
    <x v="0"/>
    <n v="4186679694"/>
    <x v="4"/>
    <x v="7"/>
    <x v="7"/>
    <x v="0"/>
    <x v="0"/>
    <x v="0"/>
    <x v="0"/>
    <x v="0"/>
    <n v="4"/>
    <x v="0"/>
    <x v="13"/>
    <n v="200728"/>
    <x v="0"/>
    <x v="0"/>
    <x v="0"/>
    <x v="0"/>
    <n v="16058"/>
    <x v="0"/>
  </r>
  <r>
    <x v="1"/>
    <n v="4186679694"/>
    <x v="0"/>
    <x v="0"/>
    <x v="0"/>
    <x v="0"/>
    <s v="WIN-HNI-HMI-2763"/>
    <x v="0"/>
    <n v="4186679694"/>
    <x v="4"/>
    <x v="9"/>
    <x v="9"/>
    <x v="0"/>
    <x v="0"/>
    <x v="0"/>
    <x v="0"/>
    <x v="0"/>
    <n v="4"/>
    <x v="0"/>
    <x v="17"/>
    <n v="222380"/>
    <x v="0"/>
    <x v="0"/>
    <x v="0"/>
    <x v="0"/>
    <n v="17790"/>
    <x v="0"/>
  </r>
  <r>
    <x v="1"/>
    <n v="4186679694"/>
    <x v="0"/>
    <x v="0"/>
    <x v="0"/>
    <x v="0"/>
    <s v="WIN-HNI-HMI-2763"/>
    <x v="0"/>
    <n v="4186679694"/>
    <x v="4"/>
    <x v="6"/>
    <x v="6"/>
    <x v="0"/>
    <x v="0"/>
    <x v="0"/>
    <x v="0"/>
    <x v="0"/>
    <n v="2"/>
    <x v="0"/>
    <x v="11"/>
    <n v="148500"/>
    <x v="0"/>
    <x v="0"/>
    <x v="0"/>
    <x v="0"/>
    <n v="11880"/>
    <x v="0"/>
  </r>
  <r>
    <x v="1"/>
    <n v="4186679694"/>
    <x v="0"/>
    <x v="0"/>
    <x v="0"/>
    <x v="0"/>
    <s v="WIN-HNI-HMI-2763"/>
    <x v="0"/>
    <n v="4186679694"/>
    <x v="4"/>
    <x v="3"/>
    <x v="3"/>
    <x v="0"/>
    <x v="0"/>
    <x v="0"/>
    <x v="0"/>
    <x v="0"/>
    <n v="4"/>
    <x v="0"/>
    <x v="3"/>
    <n v="293724"/>
    <x v="0"/>
    <x v="0"/>
    <x v="0"/>
    <x v="0"/>
    <n v="23498"/>
    <x v="0"/>
  </r>
  <r>
    <x v="1"/>
    <n v="4186679694"/>
    <x v="0"/>
    <x v="0"/>
    <x v="0"/>
    <x v="0"/>
    <s v="WIN-HNI-HMI-2763"/>
    <x v="0"/>
    <n v="4186679694"/>
    <x v="4"/>
    <x v="5"/>
    <x v="5"/>
    <x v="0"/>
    <x v="0"/>
    <x v="0"/>
    <x v="0"/>
    <x v="0"/>
    <n v="3"/>
    <x v="0"/>
    <x v="10"/>
    <n v="212850"/>
    <x v="0"/>
    <x v="0"/>
    <x v="0"/>
    <x v="0"/>
    <n v="17028"/>
    <x v="0"/>
  </r>
  <r>
    <x v="1"/>
    <n v="4186679694"/>
    <x v="0"/>
    <x v="0"/>
    <x v="0"/>
    <x v="0"/>
    <s v="WIN-HNI-HMI-2763"/>
    <x v="0"/>
    <n v="4186679694"/>
    <x v="4"/>
    <x v="8"/>
    <x v="8"/>
    <x v="0"/>
    <x v="0"/>
    <x v="0"/>
    <x v="0"/>
    <x v="0"/>
    <n v="3"/>
    <x v="0"/>
    <x v="18"/>
    <n v="138000"/>
    <x v="0"/>
    <x v="0"/>
    <x v="0"/>
    <x v="0"/>
    <n v="11040"/>
    <x v="0"/>
  </r>
  <r>
    <x v="8"/>
    <n v="4186724088"/>
    <x v="0"/>
    <x v="0"/>
    <x v="0"/>
    <x v="0"/>
    <s v="WIN-HNI-HBT-1658"/>
    <x v="0"/>
    <n v="4186724088"/>
    <x v="4"/>
    <x v="6"/>
    <x v="6"/>
    <x v="0"/>
    <x v="0"/>
    <x v="0"/>
    <x v="0"/>
    <x v="0"/>
    <n v="5"/>
    <x v="0"/>
    <x v="11"/>
    <n v="371250"/>
    <x v="0"/>
    <x v="0"/>
    <x v="0"/>
    <x v="0"/>
    <n v="29700"/>
    <x v="0"/>
  </r>
  <r>
    <x v="8"/>
    <n v="4186724088"/>
    <x v="0"/>
    <x v="0"/>
    <x v="0"/>
    <x v="0"/>
    <s v="WIN-HNI-HBT-1658"/>
    <x v="0"/>
    <n v="4186724088"/>
    <x v="4"/>
    <x v="3"/>
    <x v="3"/>
    <x v="0"/>
    <x v="0"/>
    <x v="0"/>
    <x v="0"/>
    <x v="0"/>
    <n v="20"/>
    <x v="0"/>
    <x v="3"/>
    <n v="1468620"/>
    <x v="0"/>
    <x v="0"/>
    <x v="0"/>
    <x v="0"/>
    <n v="117490"/>
    <x v="0"/>
  </r>
  <r>
    <x v="8"/>
    <n v="4186724088"/>
    <x v="0"/>
    <x v="0"/>
    <x v="0"/>
    <x v="0"/>
    <s v="WIN-HNI-HBT-1658"/>
    <x v="0"/>
    <n v="4186724088"/>
    <x v="4"/>
    <x v="8"/>
    <x v="8"/>
    <x v="0"/>
    <x v="0"/>
    <x v="0"/>
    <x v="0"/>
    <x v="0"/>
    <n v="5"/>
    <x v="0"/>
    <x v="18"/>
    <n v="230000"/>
    <x v="0"/>
    <x v="0"/>
    <x v="0"/>
    <x v="0"/>
    <n v="18400"/>
    <x v="0"/>
  </r>
  <r>
    <x v="8"/>
    <n v="4186724088"/>
    <x v="0"/>
    <x v="0"/>
    <x v="0"/>
    <x v="0"/>
    <s v="WIN-HNI-HBT-1658"/>
    <x v="0"/>
    <n v="4186724088"/>
    <x v="4"/>
    <x v="9"/>
    <x v="9"/>
    <x v="0"/>
    <x v="0"/>
    <x v="0"/>
    <x v="0"/>
    <x v="0"/>
    <n v="5"/>
    <x v="0"/>
    <x v="17"/>
    <n v="277975"/>
    <x v="0"/>
    <x v="0"/>
    <x v="0"/>
    <x v="0"/>
    <n v="22238"/>
    <x v="0"/>
  </r>
  <r>
    <x v="4"/>
    <n v="4186785116"/>
    <x v="0"/>
    <x v="0"/>
    <x v="0"/>
    <x v="0"/>
    <s v="WIN-HNI-HMI-1651"/>
    <x v="0"/>
    <n v="4186785116"/>
    <x v="4"/>
    <x v="3"/>
    <x v="3"/>
    <x v="0"/>
    <x v="0"/>
    <x v="0"/>
    <x v="0"/>
    <x v="0"/>
    <n v="10"/>
    <x v="0"/>
    <x v="3"/>
    <n v="734310"/>
    <x v="0"/>
    <x v="0"/>
    <x v="0"/>
    <x v="0"/>
    <n v="58745"/>
    <x v="0"/>
  </r>
  <r>
    <x v="4"/>
    <n v="4186785116"/>
    <x v="0"/>
    <x v="0"/>
    <x v="0"/>
    <x v="0"/>
    <s v="WIN-HNI-HMI-1651"/>
    <x v="0"/>
    <n v="4186785116"/>
    <x v="4"/>
    <x v="7"/>
    <x v="7"/>
    <x v="0"/>
    <x v="0"/>
    <x v="0"/>
    <x v="0"/>
    <x v="0"/>
    <n v="6"/>
    <x v="0"/>
    <x v="13"/>
    <n v="301092"/>
    <x v="0"/>
    <x v="0"/>
    <x v="0"/>
    <x v="0"/>
    <n v="24087"/>
    <x v="0"/>
  </r>
  <r>
    <x v="4"/>
    <n v="4186785116"/>
    <x v="0"/>
    <x v="0"/>
    <x v="0"/>
    <x v="0"/>
    <s v="WIN-HNI-HMI-1651"/>
    <x v="0"/>
    <n v="4186785116"/>
    <x v="4"/>
    <x v="9"/>
    <x v="9"/>
    <x v="0"/>
    <x v="0"/>
    <x v="0"/>
    <x v="0"/>
    <x v="0"/>
    <n v="5"/>
    <x v="0"/>
    <x v="17"/>
    <n v="277975"/>
    <x v="0"/>
    <x v="0"/>
    <x v="0"/>
    <x v="0"/>
    <n v="22238"/>
    <x v="0"/>
  </r>
  <r>
    <x v="4"/>
    <n v="4186785116"/>
    <x v="0"/>
    <x v="0"/>
    <x v="0"/>
    <x v="0"/>
    <s v="WIN-HNI-HMI-1651"/>
    <x v="0"/>
    <n v="4186785116"/>
    <x v="4"/>
    <x v="8"/>
    <x v="8"/>
    <x v="0"/>
    <x v="0"/>
    <x v="0"/>
    <x v="0"/>
    <x v="0"/>
    <n v="6"/>
    <x v="0"/>
    <x v="18"/>
    <n v="276000"/>
    <x v="0"/>
    <x v="0"/>
    <x v="0"/>
    <x v="0"/>
    <n v="22080"/>
    <x v="0"/>
  </r>
  <r>
    <x v="4"/>
    <n v="14128024"/>
    <x v="0"/>
    <x v="0"/>
    <x v="0"/>
    <x v="0"/>
    <s v="MEGA-HNI-HMI-0005"/>
    <x v="0"/>
    <s v="MEGA-HNI-HMI-0005"/>
    <x v="4"/>
    <x v="3"/>
    <x v="3"/>
    <x v="0"/>
    <x v="0"/>
    <x v="0"/>
    <x v="0"/>
    <x v="0"/>
    <n v="20"/>
    <x v="0"/>
    <x v="3"/>
    <n v="1468620"/>
    <x v="0"/>
    <x v="0"/>
    <x v="0"/>
    <x v="0"/>
    <n v="117490"/>
    <x v="8"/>
  </r>
  <r>
    <x v="4"/>
    <n v="4186806760"/>
    <x v="0"/>
    <x v="0"/>
    <x v="0"/>
    <x v="0"/>
    <s v="WIN-HNI-HBT-1539"/>
    <x v="0"/>
    <n v="4186806760"/>
    <x v="4"/>
    <x v="3"/>
    <x v="3"/>
    <x v="0"/>
    <x v="0"/>
    <x v="0"/>
    <x v="0"/>
    <x v="0"/>
    <n v="5"/>
    <x v="0"/>
    <x v="3"/>
    <n v="367155"/>
    <x v="0"/>
    <x v="0"/>
    <x v="0"/>
    <x v="0"/>
    <n v="29372"/>
    <x v="0"/>
  </r>
  <r>
    <x v="4"/>
    <n v="4186806760"/>
    <x v="0"/>
    <x v="0"/>
    <x v="0"/>
    <x v="0"/>
    <s v="WIN-HNI-HBT-1539"/>
    <x v="0"/>
    <n v="4186806760"/>
    <x v="4"/>
    <x v="19"/>
    <x v="18"/>
    <x v="0"/>
    <x v="0"/>
    <x v="0"/>
    <x v="0"/>
    <x v="0"/>
    <n v="5"/>
    <x v="0"/>
    <x v="29"/>
    <n v="247500"/>
    <x v="0"/>
    <x v="0"/>
    <x v="0"/>
    <x v="0"/>
    <n v="19800"/>
    <x v="0"/>
  </r>
  <r>
    <x v="4"/>
    <n v="4186754189"/>
    <x v="0"/>
    <x v="0"/>
    <x v="0"/>
    <x v="0"/>
    <s v="WIN-HNI-HBT-1535"/>
    <x v="0"/>
    <n v="4186754189"/>
    <x v="4"/>
    <x v="3"/>
    <x v="3"/>
    <x v="0"/>
    <x v="0"/>
    <x v="0"/>
    <x v="0"/>
    <x v="0"/>
    <n v="10"/>
    <x v="0"/>
    <x v="3"/>
    <n v="734310"/>
    <x v="0"/>
    <x v="0"/>
    <x v="0"/>
    <x v="0"/>
    <n v="58745"/>
    <x v="0"/>
  </r>
  <r>
    <x v="4"/>
    <n v="4186754189"/>
    <x v="0"/>
    <x v="0"/>
    <x v="0"/>
    <x v="0"/>
    <s v="WIN-HNI-HBT-1535"/>
    <x v="0"/>
    <n v="4186754189"/>
    <x v="4"/>
    <x v="9"/>
    <x v="9"/>
    <x v="0"/>
    <x v="0"/>
    <x v="0"/>
    <x v="0"/>
    <x v="0"/>
    <n v="10"/>
    <x v="0"/>
    <x v="17"/>
    <n v="555950"/>
    <x v="0"/>
    <x v="0"/>
    <x v="0"/>
    <x v="0"/>
    <n v="44476"/>
    <x v="0"/>
  </r>
  <r>
    <x v="4"/>
    <n v="14127733"/>
    <x v="0"/>
    <x v="0"/>
    <x v="0"/>
    <x v="0"/>
    <s v="MEGA-HNI-HMI-0005"/>
    <x v="0"/>
    <s v="MEGA-HNI-HMI-0005"/>
    <x v="4"/>
    <x v="14"/>
    <x v="14"/>
    <x v="0"/>
    <x v="0"/>
    <x v="0"/>
    <x v="0"/>
    <x v="0"/>
    <n v="10"/>
    <x v="0"/>
    <x v="21"/>
    <n v="1116060"/>
    <x v="0"/>
    <x v="0"/>
    <x v="0"/>
    <x v="0"/>
    <n v="89285"/>
    <x v="8"/>
  </r>
  <r>
    <x v="4"/>
    <n v="4186808028"/>
    <x v="0"/>
    <x v="0"/>
    <x v="0"/>
    <x v="0"/>
    <s v="WIN-HNI-HMI-1669"/>
    <x v="0"/>
    <n v="4186808028"/>
    <x v="4"/>
    <x v="6"/>
    <x v="6"/>
    <x v="0"/>
    <x v="0"/>
    <x v="0"/>
    <x v="0"/>
    <x v="0"/>
    <n v="4"/>
    <x v="0"/>
    <x v="11"/>
    <n v="297000"/>
    <x v="0"/>
    <x v="0"/>
    <x v="0"/>
    <x v="0"/>
    <n v="23760"/>
    <x v="0"/>
  </r>
  <r>
    <x v="4"/>
    <n v="4186808028"/>
    <x v="0"/>
    <x v="0"/>
    <x v="0"/>
    <x v="0"/>
    <s v="WIN-HNI-HMI-1669"/>
    <x v="0"/>
    <n v="4186808028"/>
    <x v="4"/>
    <x v="14"/>
    <x v="14"/>
    <x v="0"/>
    <x v="0"/>
    <x v="0"/>
    <x v="0"/>
    <x v="0"/>
    <n v="3"/>
    <x v="0"/>
    <x v="21"/>
    <n v="334818"/>
    <x v="0"/>
    <x v="0"/>
    <x v="0"/>
    <x v="0"/>
    <n v="26785"/>
    <x v="0"/>
  </r>
  <r>
    <x v="4"/>
    <n v="4186808028"/>
    <x v="0"/>
    <x v="0"/>
    <x v="0"/>
    <x v="0"/>
    <s v="WIN-HNI-HMI-1669"/>
    <x v="0"/>
    <n v="4186808028"/>
    <x v="4"/>
    <x v="7"/>
    <x v="7"/>
    <x v="0"/>
    <x v="0"/>
    <x v="0"/>
    <x v="0"/>
    <x v="0"/>
    <n v="6"/>
    <x v="0"/>
    <x v="13"/>
    <n v="301092"/>
    <x v="0"/>
    <x v="0"/>
    <x v="0"/>
    <x v="0"/>
    <n v="24087"/>
    <x v="0"/>
  </r>
  <r>
    <x v="4"/>
    <n v="4186808028"/>
    <x v="0"/>
    <x v="0"/>
    <x v="0"/>
    <x v="0"/>
    <s v="WIN-HNI-HMI-1669"/>
    <x v="0"/>
    <n v="4186808028"/>
    <x v="4"/>
    <x v="3"/>
    <x v="3"/>
    <x v="0"/>
    <x v="0"/>
    <x v="0"/>
    <x v="0"/>
    <x v="0"/>
    <n v="10"/>
    <x v="0"/>
    <x v="3"/>
    <n v="734310"/>
    <x v="0"/>
    <x v="0"/>
    <x v="0"/>
    <x v="0"/>
    <n v="58745"/>
    <x v="0"/>
  </r>
  <r>
    <x v="4"/>
    <n v="4186906223"/>
    <x v="0"/>
    <x v="0"/>
    <x v="0"/>
    <x v="0"/>
    <s v="WIN-HNI-HMI-5855"/>
    <x v="0"/>
    <s v="dt1/4win5855"/>
    <x v="4"/>
    <x v="1"/>
    <x v="1"/>
    <x v="0"/>
    <x v="0"/>
    <x v="0"/>
    <x v="0"/>
    <x v="0"/>
    <n v="5"/>
    <x v="0"/>
    <x v="28"/>
    <n v="583055"/>
    <x v="0"/>
    <x v="0"/>
    <x v="0"/>
    <x v="0"/>
    <n v="46644"/>
    <x v="0"/>
  </r>
  <r>
    <x v="4"/>
    <n v="4186906223"/>
    <x v="0"/>
    <x v="0"/>
    <x v="0"/>
    <x v="0"/>
    <s v="WIN-HNI-HMI-5855"/>
    <x v="0"/>
    <s v="dt1/4win5855"/>
    <x v="4"/>
    <x v="3"/>
    <x v="3"/>
    <x v="0"/>
    <x v="0"/>
    <x v="0"/>
    <x v="0"/>
    <x v="0"/>
    <n v="5"/>
    <x v="0"/>
    <x v="3"/>
    <n v="367155"/>
    <x v="0"/>
    <x v="0"/>
    <x v="0"/>
    <x v="0"/>
    <n v="29372"/>
    <x v="0"/>
  </r>
  <r>
    <x v="4"/>
    <n v="4186906223"/>
    <x v="0"/>
    <x v="0"/>
    <x v="0"/>
    <x v="0"/>
    <s v="WIN-HNI-HMI-5855"/>
    <x v="0"/>
    <s v="dt1/4win5855"/>
    <x v="4"/>
    <x v="9"/>
    <x v="9"/>
    <x v="0"/>
    <x v="0"/>
    <x v="0"/>
    <x v="0"/>
    <x v="0"/>
    <n v="3"/>
    <x v="0"/>
    <x v="17"/>
    <n v="166785"/>
    <x v="0"/>
    <x v="0"/>
    <x v="0"/>
    <x v="0"/>
    <n v="13343"/>
    <x v="0"/>
  </r>
  <r>
    <x v="4"/>
    <n v="4186927237"/>
    <x v="0"/>
    <x v="0"/>
    <x v="0"/>
    <x v="0"/>
    <s v="WIN-HNI-HMI-2AGV"/>
    <x v="0"/>
    <s v="dt1/4win2agv"/>
    <x v="4"/>
    <x v="3"/>
    <x v="3"/>
    <x v="0"/>
    <x v="0"/>
    <x v="0"/>
    <x v="0"/>
    <x v="0"/>
    <n v="10"/>
    <x v="0"/>
    <x v="3"/>
    <n v="734310"/>
    <x v="0"/>
    <x v="0"/>
    <x v="0"/>
    <x v="0"/>
    <n v="58745"/>
    <x v="0"/>
  </r>
  <r>
    <x v="4"/>
    <n v="4186927237"/>
    <x v="0"/>
    <x v="0"/>
    <x v="0"/>
    <x v="0"/>
    <s v="WIN-HNI-HMI-2AGV"/>
    <x v="0"/>
    <s v="dt1/4win2agv"/>
    <x v="4"/>
    <x v="9"/>
    <x v="9"/>
    <x v="0"/>
    <x v="0"/>
    <x v="0"/>
    <x v="0"/>
    <x v="0"/>
    <n v="2"/>
    <x v="0"/>
    <x v="17"/>
    <n v="111190"/>
    <x v="0"/>
    <x v="0"/>
    <x v="0"/>
    <x v="0"/>
    <n v="8895"/>
    <x v="0"/>
  </r>
  <r>
    <x v="4"/>
    <n v="4186927237"/>
    <x v="0"/>
    <x v="0"/>
    <x v="0"/>
    <x v="0"/>
    <s v="WIN-HNI-HMI-2AGV"/>
    <x v="0"/>
    <s v="dt1/4win2agv"/>
    <x v="4"/>
    <x v="7"/>
    <x v="7"/>
    <x v="0"/>
    <x v="0"/>
    <x v="0"/>
    <x v="0"/>
    <x v="0"/>
    <n v="2"/>
    <x v="0"/>
    <x v="13"/>
    <n v="100364"/>
    <x v="0"/>
    <x v="0"/>
    <x v="0"/>
    <x v="0"/>
    <n v="8029"/>
    <x v="0"/>
  </r>
  <r>
    <x v="4"/>
    <n v="4186927293"/>
    <x v="0"/>
    <x v="0"/>
    <x v="0"/>
    <x v="0"/>
    <s v="WIN-HNI-HMI-3863"/>
    <x v="0"/>
    <s v="dt1/4win3863"/>
    <x v="4"/>
    <x v="7"/>
    <x v="7"/>
    <x v="0"/>
    <x v="0"/>
    <x v="0"/>
    <x v="0"/>
    <x v="0"/>
    <n v="2"/>
    <x v="0"/>
    <x v="13"/>
    <n v="100364"/>
    <x v="0"/>
    <x v="0"/>
    <x v="0"/>
    <x v="0"/>
    <n v="8029"/>
    <x v="0"/>
  </r>
  <r>
    <x v="4"/>
    <n v="4186927293"/>
    <x v="0"/>
    <x v="0"/>
    <x v="0"/>
    <x v="0"/>
    <s v="WIN-HNI-HMI-3863"/>
    <x v="0"/>
    <s v="dt1/4win3863"/>
    <x v="4"/>
    <x v="8"/>
    <x v="8"/>
    <x v="0"/>
    <x v="0"/>
    <x v="0"/>
    <x v="0"/>
    <x v="0"/>
    <n v="2"/>
    <x v="0"/>
    <x v="18"/>
    <n v="92000"/>
    <x v="0"/>
    <x v="0"/>
    <x v="0"/>
    <x v="0"/>
    <n v="7360"/>
    <x v="0"/>
  </r>
  <r>
    <x v="4"/>
    <n v="4186927293"/>
    <x v="0"/>
    <x v="0"/>
    <x v="0"/>
    <x v="0"/>
    <s v="WIN-HNI-HMI-3863"/>
    <x v="0"/>
    <s v="dt1/4win3863"/>
    <x v="4"/>
    <x v="9"/>
    <x v="9"/>
    <x v="0"/>
    <x v="0"/>
    <x v="0"/>
    <x v="0"/>
    <x v="0"/>
    <n v="2"/>
    <x v="0"/>
    <x v="17"/>
    <n v="111190"/>
    <x v="0"/>
    <x v="0"/>
    <x v="0"/>
    <x v="0"/>
    <n v="8895"/>
    <x v="0"/>
  </r>
  <r>
    <x v="4"/>
    <n v="4186927293"/>
    <x v="0"/>
    <x v="0"/>
    <x v="0"/>
    <x v="0"/>
    <s v="WIN-HNI-HMI-3863"/>
    <x v="0"/>
    <s v="dt1/4win3863"/>
    <x v="4"/>
    <x v="6"/>
    <x v="6"/>
    <x v="0"/>
    <x v="0"/>
    <x v="0"/>
    <x v="0"/>
    <x v="0"/>
    <n v="2"/>
    <x v="0"/>
    <x v="11"/>
    <n v="148500"/>
    <x v="0"/>
    <x v="0"/>
    <x v="0"/>
    <x v="0"/>
    <n v="11880"/>
    <x v="0"/>
  </r>
  <r>
    <x v="4"/>
    <n v="4186927293"/>
    <x v="0"/>
    <x v="0"/>
    <x v="0"/>
    <x v="0"/>
    <s v="WIN-HNI-HMI-3863"/>
    <x v="0"/>
    <s v="dt1/4win3863"/>
    <x v="4"/>
    <x v="5"/>
    <x v="5"/>
    <x v="0"/>
    <x v="0"/>
    <x v="0"/>
    <x v="0"/>
    <x v="0"/>
    <n v="2"/>
    <x v="0"/>
    <x v="10"/>
    <n v="141900"/>
    <x v="0"/>
    <x v="0"/>
    <x v="0"/>
    <x v="0"/>
    <n v="11352"/>
    <x v="0"/>
  </r>
  <r>
    <x v="4"/>
    <n v="4186944960"/>
    <x v="0"/>
    <x v="0"/>
    <x v="0"/>
    <x v="0"/>
    <s v="WIN-HNI-HMI-4667"/>
    <x v="0"/>
    <s v="dt1/4win4667"/>
    <x v="4"/>
    <x v="3"/>
    <x v="3"/>
    <x v="0"/>
    <x v="0"/>
    <x v="0"/>
    <x v="0"/>
    <x v="0"/>
    <n v="5"/>
    <x v="0"/>
    <x v="3"/>
    <n v="367155"/>
    <x v="0"/>
    <x v="0"/>
    <x v="0"/>
    <x v="0"/>
    <n v="29372"/>
    <x v="0"/>
  </r>
  <r>
    <x v="4"/>
    <n v="4186944960"/>
    <x v="0"/>
    <x v="0"/>
    <x v="0"/>
    <x v="0"/>
    <s v="WIN-HNI-HMI-4667"/>
    <x v="0"/>
    <s v="dt1/4win4667"/>
    <x v="4"/>
    <x v="8"/>
    <x v="8"/>
    <x v="0"/>
    <x v="0"/>
    <x v="0"/>
    <x v="0"/>
    <x v="0"/>
    <n v="2"/>
    <x v="0"/>
    <x v="18"/>
    <n v="92000"/>
    <x v="0"/>
    <x v="0"/>
    <x v="0"/>
    <x v="0"/>
    <n v="7360"/>
    <x v="0"/>
  </r>
  <r>
    <x v="4"/>
    <n v="4186944960"/>
    <x v="0"/>
    <x v="0"/>
    <x v="0"/>
    <x v="0"/>
    <s v="WIN-HNI-HMI-4667"/>
    <x v="0"/>
    <s v="dt1/4win4667"/>
    <x v="4"/>
    <x v="9"/>
    <x v="9"/>
    <x v="0"/>
    <x v="0"/>
    <x v="0"/>
    <x v="0"/>
    <x v="0"/>
    <n v="2"/>
    <x v="0"/>
    <x v="17"/>
    <n v="111190"/>
    <x v="0"/>
    <x v="0"/>
    <x v="0"/>
    <x v="0"/>
    <n v="8895"/>
    <x v="0"/>
  </r>
  <r>
    <x v="4"/>
    <n v="4186944960"/>
    <x v="0"/>
    <x v="0"/>
    <x v="0"/>
    <x v="0"/>
    <s v="WIN-HNI-HMI-4667"/>
    <x v="0"/>
    <s v="dt1/4win4667"/>
    <x v="4"/>
    <x v="6"/>
    <x v="6"/>
    <x v="0"/>
    <x v="0"/>
    <x v="0"/>
    <x v="0"/>
    <x v="0"/>
    <n v="2"/>
    <x v="0"/>
    <x v="11"/>
    <n v="148500"/>
    <x v="0"/>
    <x v="0"/>
    <x v="0"/>
    <x v="0"/>
    <n v="11880"/>
    <x v="0"/>
  </r>
  <r>
    <x v="4"/>
    <n v="4186944960"/>
    <x v="0"/>
    <x v="0"/>
    <x v="0"/>
    <x v="0"/>
    <s v="WIN-HNI-HMI-4667"/>
    <x v="0"/>
    <s v="dt1/4win4667"/>
    <x v="4"/>
    <x v="5"/>
    <x v="5"/>
    <x v="0"/>
    <x v="0"/>
    <x v="0"/>
    <x v="0"/>
    <x v="0"/>
    <n v="2"/>
    <x v="0"/>
    <x v="10"/>
    <n v="141900"/>
    <x v="0"/>
    <x v="0"/>
    <x v="0"/>
    <x v="0"/>
    <n v="11352"/>
    <x v="0"/>
  </r>
  <r>
    <x v="5"/>
    <n v="4186818837"/>
    <x v="0"/>
    <x v="1"/>
    <x v="0"/>
    <x v="0"/>
    <s v="WIN-BNH-01-031"/>
    <x v="0"/>
    <s v="4186818837(6741)"/>
    <x v="0"/>
    <x v="6"/>
    <x v="6"/>
    <x v="0"/>
    <x v="0"/>
    <x v="0"/>
    <x v="0"/>
    <x v="0"/>
    <n v="8"/>
    <x v="0"/>
    <x v="11"/>
    <n v="594000"/>
    <x v="0"/>
    <x v="0"/>
    <x v="0"/>
    <x v="0"/>
    <n v="47520"/>
    <x v="0"/>
  </r>
  <r>
    <x v="5"/>
    <n v="4186818837"/>
    <x v="0"/>
    <x v="1"/>
    <x v="0"/>
    <x v="0"/>
    <s v="WIN-BNH-01-031"/>
    <x v="0"/>
    <s v="4186818837(6741)"/>
    <x v="0"/>
    <x v="9"/>
    <x v="9"/>
    <x v="0"/>
    <x v="0"/>
    <x v="0"/>
    <x v="0"/>
    <x v="0"/>
    <n v="4"/>
    <x v="0"/>
    <x v="17"/>
    <n v="222380"/>
    <x v="0"/>
    <x v="0"/>
    <x v="0"/>
    <x v="0"/>
    <n v="17790"/>
    <x v="0"/>
  </r>
  <r>
    <x v="5"/>
    <n v="4186818837"/>
    <x v="0"/>
    <x v="1"/>
    <x v="0"/>
    <x v="0"/>
    <s v="WIN-BNH-01-031"/>
    <x v="0"/>
    <s v="4186818837(6741)"/>
    <x v="0"/>
    <x v="19"/>
    <x v="18"/>
    <x v="0"/>
    <x v="0"/>
    <x v="0"/>
    <x v="0"/>
    <x v="0"/>
    <n v="4"/>
    <x v="0"/>
    <x v="29"/>
    <n v="198000"/>
    <x v="0"/>
    <x v="0"/>
    <x v="0"/>
    <x v="0"/>
    <n v="15840"/>
    <x v="0"/>
  </r>
  <r>
    <x v="5"/>
    <n v="4186818837"/>
    <x v="0"/>
    <x v="1"/>
    <x v="0"/>
    <x v="0"/>
    <s v="WIN-BNH-01-031"/>
    <x v="0"/>
    <s v="4186818837(6741)"/>
    <x v="0"/>
    <x v="7"/>
    <x v="7"/>
    <x v="0"/>
    <x v="0"/>
    <x v="0"/>
    <x v="0"/>
    <x v="0"/>
    <n v="6"/>
    <x v="0"/>
    <x v="13"/>
    <n v="301092"/>
    <x v="0"/>
    <x v="0"/>
    <x v="0"/>
    <x v="0"/>
    <n v="24087"/>
    <x v="0"/>
  </r>
  <r>
    <x v="5"/>
    <n v="4186818837"/>
    <x v="0"/>
    <x v="1"/>
    <x v="0"/>
    <x v="0"/>
    <s v="WIN-BNH-01-031"/>
    <x v="0"/>
    <s v="4186818837(6741)"/>
    <x v="0"/>
    <x v="8"/>
    <x v="8"/>
    <x v="0"/>
    <x v="0"/>
    <x v="0"/>
    <x v="0"/>
    <x v="0"/>
    <n v="6"/>
    <x v="0"/>
    <x v="18"/>
    <n v="276000"/>
    <x v="0"/>
    <x v="0"/>
    <x v="0"/>
    <x v="0"/>
    <n v="22080"/>
    <x v="0"/>
  </r>
  <r>
    <x v="5"/>
    <n v="4186818837"/>
    <x v="0"/>
    <x v="1"/>
    <x v="0"/>
    <x v="0"/>
    <s v="WIN-BNH-01-031"/>
    <x v="0"/>
    <s v="4186818837(6741)"/>
    <x v="0"/>
    <x v="3"/>
    <x v="3"/>
    <x v="0"/>
    <x v="0"/>
    <x v="0"/>
    <x v="0"/>
    <x v="0"/>
    <n v="6"/>
    <x v="0"/>
    <x v="3"/>
    <n v="440586"/>
    <x v="0"/>
    <x v="0"/>
    <x v="0"/>
    <x v="0"/>
    <n v="35247"/>
    <x v="0"/>
  </r>
  <r>
    <x v="5"/>
    <n v="4186818837"/>
    <x v="0"/>
    <x v="1"/>
    <x v="0"/>
    <x v="0"/>
    <s v="WIN-BNH-01-031"/>
    <x v="0"/>
    <s v="4186818837(6741)"/>
    <x v="0"/>
    <x v="1"/>
    <x v="1"/>
    <x v="0"/>
    <x v="0"/>
    <x v="0"/>
    <x v="0"/>
    <x v="0"/>
    <n v="8"/>
    <x v="0"/>
    <x v="28"/>
    <n v="932888"/>
    <x v="0"/>
    <x v="0"/>
    <x v="0"/>
    <x v="0"/>
    <n v="74631"/>
    <x v="0"/>
  </r>
  <r>
    <x v="5"/>
    <n v="4186818088"/>
    <x v="0"/>
    <x v="1"/>
    <x v="0"/>
    <x v="0"/>
    <s v="WIN-BNH-01-031"/>
    <x v="0"/>
    <s v="4186818088(2bat)"/>
    <x v="0"/>
    <x v="19"/>
    <x v="18"/>
    <x v="0"/>
    <x v="0"/>
    <x v="0"/>
    <x v="0"/>
    <x v="0"/>
    <n v="2"/>
    <x v="0"/>
    <x v="29"/>
    <n v="99000"/>
    <x v="0"/>
    <x v="0"/>
    <x v="0"/>
    <x v="0"/>
    <n v="7920"/>
    <x v="0"/>
  </r>
  <r>
    <x v="5"/>
    <n v="4186818088"/>
    <x v="0"/>
    <x v="1"/>
    <x v="0"/>
    <x v="0"/>
    <s v="WIN-BNH-01-031"/>
    <x v="0"/>
    <s v="4186818088(2bat)"/>
    <x v="0"/>
    <x v="1"/>
    <x v="1"/>
    <x v="0"/>
    <x v="0"/>
    <x v="0"/>
    <x v="0"/>
    <x v="0"/>
    <n v="6"/>
    <x v="0"/>
    <x v="28"/>
    <n v="699666"/>
    <x v="0"/>
    <x v="0"/>
    <x v="0"/>
    <x v="0"/>
    <n v="55973"/>
    <x v="0"/>
  </r>
  <r>
    <x v="5"/>
    <n v="4186818088"/>
    <x v="0"/>
    <x v="1"/>
    <x v="0"/>
    <x v="0"/>
    <s v="WIN-BNH-01-031"/>
    <x v="0"/>
    <s v="4186818088(2bat)"/>
    <x v="0"/>
    <x v="6"/>
    <x v="6"/>
    <x v="0"/>
    <x v="0"/>
    <x v="0"/>
    <x v="0"/>
    <x v="0"/>
    <n v="2"/>
    <x v="0"/>
    <x v="11"/>
    <n v="148500"/>
    <x v="0"/>
    <x v="0"/>
    <x v="0"/>
    <x v="0"/>
    <n v="11880"/>
    <x v="0"/>
  </r>
  <r>
    <x v="5"/>
    <n v="4186818088"/>
    <x v="0"/>
    <x v="1"/>
    <x v="0"/>
    <x v="0"/>
    <s v="WIN-BNH-01-031"/>
    <x v="0"/>
    <s v="4186818088(2bat)"/>
    <x v="0"/>
    <x v="7"/>
    <x v="7"/>
    <x v="0"/>
    <x v="0"/>
    <x v="0"/>
    <x v="0"/>
    <x v="0"/>
    <n v="2"/>
    <x v="0"/>
    <x v="13"/>
    <n v="100364"/>
    <x v="0"/>
    <x v="0"/>
    <x v="0"/>
    <x v="0"/>
    <n v="8029"/>
    <x v="0"/>
  </r>
  <r>
    <x v="5"/>
    <n v="4186818088"/>
    <x v="0"/>
    <x v="1"/>
    <x v="0"/>
    <x v="0"/>
    <s v="WIN-BNH-01-031"/>
    <x v="0"/>
    <s v="4186818088(2bat)"/>
    <x v="0"/>
    <x v="8"/>
    <x v="8"/>
    <x v="0"/>
    <x v="0"/>
    <x v="0"/>
    <x v="0"/>
    <x v="0"/>
    <n v="2"/>
    <x v="0"/>
    <x v="18"/>
    <n v="92000"/>
    <x v="0"/>
    <x v="0"/>
    <x v="0"/>
    <x v="0"/>
    <n v="7360"/>
    <x v="0"/>
  </r>
  <r>
    <x v="5"/>
    <n v="4186817909"/>
    <x v="0"/>
    <x v="1"/>
    <x v="0"/>
    <x v="0"/>
    <s v="WIN-BNH-01-031"/>
    <x v="0"/>
    <s v="4186817909(2adk)"/>
    <x v="0"/>
    <x v="7"/>
    <x v="7"/>
    <x v="0"/>
    <x v="0"/>
    <x v="0"/>
    <x v="0"/>
    <x v="0"/>
    <n v="6"/>
    <x v="0"/>
    <x v="13"/>
    <n v="301092"/>
    <x v="0"/>
    <x v="0"/>
    <x v="0"/>
    <x v="0"/>
    <n v="24087"/>
    <x v="0"/>
  </r>
  <r>
    <x v="5"/>
    <n v="4186817909"/>
    <x v="0"/>
    <x v="1"/>
    <x v="0"/>
    <x v="0"/>
    <s v="WIN-BNH-01-031"/>
    <x v="0"/>
    <s v="4186817909(2adk)"/>
    <x v="0"/>
    <x v="19"/>
    <x v="18"/>
    <x v="0"/>
    <x v="0"/>
    <x v="0"/>
    <x v="0"/>
    <x v="0"/>
    <n v="4"/>
    <x v="0"/>
    <x v="29"/>
    <n v="198000"/>
    <x v="0"/>
    <x v="0"/>
    <x v="0"/>
    <x v="0"/>
    <n v="15840"/>
    <x v="0"/>
  </r>
  <r>
    <x v="5"/>
    <n v="4186817909"/>
    <x v="0"/>
    <x v="1"/>
    <x v="0"/>
    <x v="0"/>
    <s v="WIN-BNH-01-031"/>
    <x v="0"/>
    <s v="4186817909(2adk)"/>
    <x v="0"/>
    <x v="9"/>
    <x v="9"/>
    <x v="0"/>
    <x v="0"/>
    <x v="0"/>
    <x v="0"/>
    <x v="0"/>
    <n v="2"/>
    <x v="0"/>
    <x v="17"/>
    <n v="111190"/>
    <x v="0"/>
    <x v="0"/>
    <x v="0"/>
    <x v="0"/>
    <n v="8895"/>
    <x v="0"/>
  </r>
  <r>
    <x v="5"/>
    <n v="4186817909"/>
    <x v="0"/>
    <x v="1"/>
    <x v="0"/>
    <x v="0"/>
    <s v="WIN-BNH-01-031"/>
    <x v="0"/>
    <s v="4186817909(2adk)"/>
    <x v="0"/>
    <x v="6"/>
    <x v="6"/>
    <x v="0"/>
    <x v="0"/>
    <x v="0"/>
    <x v="0"/>
    <x v="0"/>
    <n v="2"/>
    <x v="0"/>
    <x v="11"/>
    <n v="148500"/>
    <x v="0"/>
    <x v="0"/>
    <x v="0"/>
    <x v="0"/>
    <n v="11880"/>
    <x v="0"/>
  </r>
  <r>
    <x v="5"/>
    <n v="4186817909"/>
    <x v="0"/>
    <x v="1"/>
    <x v="0"/>
    <x v="0"/>
    <s v="WIN-BNH-01-031"/>
    <x v="0"/>
    <s v="4186817909(2adk)"/>
    <x v="0"/>
    <x v="8"/>
    <x v="8"/>
    <x v="0"/>
    <x v="0"/>
    <x v="0"/>
    <x v="0"/>
    <x v="0"/>
    <n v="6"/>
    <x v="0"/>
    <x v="18"/>
    <n v="276000"/>
    <x v="0"/>
    <x v="0"/>
    <x v="0"/>
    <x v="0"/>
    <n v="22080"/>
    <x v="0"/>
  </r>
  <r>
    <x v="5"/>
    <n v="4186817909"/>
    <x v="0"/>
    <x v="1"/>
    <x v="0"/>
    <x v="0"/>
    <s v="WIN-BNH-01-031"/>
    <x v="0"/>
    <s v="4186817909(2adk)"/>
    <x v="0"/>
    <x v="1"/>
    <x v="1"/>
    <x v="0"/>
    <x v="0"/>
    <x v="0"/>
    <x v="0"/>
    <x v="0"/>
    <n v="6"/>
    <x v="0"/>
    <x v="28"/>
    <n v="699666"/>
    <x v="0"/>
    <x v="0"/>
    <x v="0"/>
    <x v="0"/>
    <n v="55973"/>
    <x v="0"/>
  </r>
  <r>
    <x v="5"/>
    <n v="4186817909"/>
    <x v="0"/>
    <x v="1"/>
    <x v="0"/>
    <x v="0"/>
    <s v="WIN-BNH-01-031"/>
    <x v="0"/>
    <s v="4186817909(2adk)"/>
    <x v="0"/>
    <x v="3"/>
    <x v="3"/>
    <x v="0"/>
    <x v="0"/>
    <x v="0"/>
    <x v="0"/>
    <x v="0"/>
    <n v="20"/>
    <x v="0"/>
    <x v="3"/>
    <n v="1468620"/>
    <x v="0"/>
    <x v="0"/>
    <x v="0"/>
    <x v="0"/>
    <n v="117490"/>
    <x v="0"/>
  </r>
  <r>
    <x v="5"/>
    <n v="4186817875"/>
    <x v="0"/>
    <x v="1"/>
    <x v="0"/>
    <x v="0"/>
    <s v="WIN-BNH-01-031"/>
    <x v="0"/>
    <s v="4186817875(2abm)"/>
    <x v="0"/>
    <x v="7"/>
    <x v="7"/>
    <x v="0"/>
    <x v="0"/>
    <x v="0"/>
    <x v="0"/>
    <x v="0"/>
    <n v="6"/>
    <x v="0"/>
    <x v="13"/>
    <n v="301092"/>
    <x v="0"/>
    <x v="0"/>
    <x v="0"/>
    <x v="0"/>
    <n v="24087"/>
    <x v="0"/>
  </r>
  <r>
    <x v="5"/>
    <n v="4186817875"/>
    <x v="0"/>
    <x v="1"/>
    <x v="0"/>
    <x v="0"/>
    <s v="WIN-BNH-01-031"/>
    <x v="0"/>
    <s v="4186817875(2abm)"/>
    <x v="0"/>
    <x v="19"/>
    <x v="18"/>
    <x v="0"/>
    <x v="0"/>
    <x v="0"/>
    <x v="0"/>
    <x v="0"/>
    <n v="4"/>
    <x v="0"/>
    <x v="29"/>
    <n v="198000"/>
    <x v="0"/>
    <x v="0"/>
    <x v="0"/>
    <x v="0"/>
    <n v="15840"/>
    <x v="0"/>
  </r>
  <r>
    <x v="5"/>
    <n v="4186817875"/>
    <x v="0"/>
    <x v="1"/>
    <x v="0"/>
    <x v="0"/>
    <s v="WIN-BNH-01-031"/>
    <x v="0"/>
    <s v="4186817875(2abm)"/>
    <x v="0"/>
    <x v="1"/>
    <x v="1"/>
    <x v="0"/>
    <x v="0"/>
    <x v="0"/>
    <x v="0"/>
    <x v="0"/>
    <n v="8"/>
    <x v="0"/>
    <x v="28"/>
    <n v="932888"/>
    <x v="0"/>
    <x v="0"/>
    <x v="0"/>
    <x v="0"/>
    <n v="74631"/>
    <x v="0"/>
  </r>
  <r>
    <x v="5"/>
    <n v="4186817875"/>
    <x v="0"/>
    <x v="1"/>
    <x v="0"/>
    <x v="0"/>
    <s v="WIN-BNH-01-031"/>
    <x v="0"/>
    <s v="4186817875(2abm)"/>
    <x v="0"/>
    <x v="6"/>
    <x v="6"/>
    <x v="0"/>
    <x v="0"/>
    <x v="0"/>
    <x v="0"/>
    <x v="0"/>
    <n v="8"/>
    <x v="0"/>
    <x v="11"/>
    <n v="594000"/>
    <x v="0"/>
    <x v="0"/>
    <x v="0"/>
    <x v="0"/>
    <n v="47520"/>
    <x v="0"/>
  </r>
  <r>
    <x v="5"/>
    <n v="4186817875"/>
    <x v="0"/>
    <x v="1"/>
    <x v="0"/>
    <x v="0"/>
    <s v="WIN-BNH-01-031"/>
    <x v="0"/>
    <s v="4186817875(2abm)"/>
    <x v="0"/>
    <x v="3"/>
    <x v="3"/>
    <x v="0"/>
    <x v="0"/>
    <x v="0"/>
    <x v="0"/>
    <x v="0"/>
    <n v="4"/>
    <x v="0"/>
    <x v="3"/>
    <n v="293724"/>
    <x v="0"/>
    <x v="0"/>
    <x v="0"/>
    <x v="0"/>
    <n v="23498"/>
    <x v="0"/>
  </r>
  <r>
    <x v="5"/>
    <n v="4186817875"/>
    <x v="0"/>
    <x v="1"/>
    <x v="0"/>
    <x v="0"/>
    <s v="WIN-BNH-01-031"/>
    <x v="0"/>
    <s v="4186817875(2abm)"/>
    <x v="0"/>
    <x v="9"/>
    <x v="9"/>
    <x v="0"/>
    <x v="0"/>
    <x v="0"/>
    <x v="0"/>
    <x v="0"/>
    <n v="2"/>
    <x v="0"/>
    <x v="17"/>
    <n v="111190"/>
    <x v="0"/>
    <x v="0"/>
    <x v="0"/>
    <x v="0"/>
    <n v="8895"/>
    <x v="0"/>
  </r>
  <r>
    <x v="5"/>
    <n v="4186817875"/>
    <x v="0"/>
    <x v="1"/>
    <x v="0"/>
    <x v="0"/>
    <s v="WIN-BNH-01-031"/>
    <x v="0"/>
    <s v="4186817875(2abm)"/>
    <x v="0"/>
    <x v="8"/>
    <x v="8"/>
    <x v="0"/>
    <x v="0"/>
    <x v="0"/>
    <x v="0"/>
    <x v="0"/>
    <n v="6"/>
    <x v="0"/>
    <x v="18"/>
    <n v="276000"/>
    <x v="0"/>
    <x v="0"/>
    <x v="0"/>
    <x v="0"/>
    <n v="22080"/>
    <x v="0"/>
  </r>
  <r>
    <x v="5"/>
    <n v="4186818247"/>
    <x v="0"/>
    <x v="1"/>
    <x v="0"/>
    <x v="0"/>
    <s v="WIN-BNH-01-031"/>
    <x v="0"/>
    <s v="4186818247(2bpc)"/>
    <x v="0"/>
    <x v="3"/>
    <x v="3"/>
    <x v="0"/>
    <x v="0"/>
    <x v="0"/>
    <x v="0"/>
    <x v="0"/>
    <n v="8"/>
    <x v="0"/>
    <x v="3"/>
    <n v="587448"/>
    <x v="0"/>
    <x v="0"/>
    <x v="0"/>
    <x v="0"/>
    <n v="46996"/>
    <x v="0"/>
  </r>
  <r>
    <x v="5"/>
    <n v="4186818247"/>
    <x v="0"/>
    <x v="1"/>
    <x v="0"/>
    <x v="0"/>
    <s v="WIN-BNH-01-031"/>
    <x v="0"/>
    <s v="4186818247(2bpc)"/>
    <x v="0"/>
    <x v="7"/>
    <x v="7"/>
    <x v="0"/>
    <x v="0"/>
    <x v="0"/>
    <x v="0"/>
    <x v="0"/>
    <n v="6"/>
    <x v="0"/>
    <x v="13"/>
    <n v="301092"/>
    <x v="0"/>
    <x v="0"/>
    <x v="0"/>
    <x v="0"/>
    <n v="24087"/>
    <x v="0"/>
  </r>
  <r>
    <x v="5"/>
    <n v="4186818247"/>
    <x v="0"/>
    <x v="1"/>
    <x v="0"/>
    <x v="0"/>
    <s v="WIN-BNH-01-031"/>
    <x v="0"/>
    <s v="4186818247(2bpc)"/>
    <x v="0"/>
    <x v="1"/>
    <x v="1"/>
    <x v="0"/>
    <x v="0"/>
    <x v="0"/>
    <x v="0"/>
    <x v="0"/>
    <n v="8"/>
    <x v="0"/>
    <x v="28"/>
    <n v="932888"/>
    <x v="0"/>
    <x v="0"/>
    <x v="0"/>
    <x v="0"/>
    <n v="74631"/>
    <x v="0"/>
  </r>
  <r>
    <x v="5"/>
    <n v="4186818247"/>
    <x v="0"/>
    <x v="1"/>
    <x v="0"/>
    <x v="0"/>
    <s v="WIN-BNH-01-031"/>
    <x v="0"/>
    <s v="4186818247(2bpc)"/>
    <x v="0"/>
    <x v="6"/>
    <x v="6"/>
    <x v="0"/>
    <x v="0"/>
    <x v="0"/>
    <x v="0"/>
    <x v="0"/>
    <n v="4"/>
    <x v="0"/>
    <x v="11"/>
    <n v="297000"/>
    <x v="0"/>
    <x v="0"/>
    <x v="0"/>
    <x v="0"/>
    <n v="23760"/>
    <x v="0"/>
  </r>
  <r>
    <x v="5"/>
    <n v="4186818247"/>
    <x v="0"/>
    <x v="1"/>
    <x v="0"/>
    <x v="0"/>
    <s v="WIN-BNH-01-031"/>
    <x v="0"/>
    <s v="4186818247(2bpc)"/>
    <x v="0"/>
    <x v="9"/>
    <x v="9"/>
    <x v="0"/>
    <x v="0"/>
    <x v="0"/>
    <x v="0"/>
    <x v="0"/>
    <n v="6"/>
    <x v="0"/>
    <x v="17"/>
    <n v="333570"/>
    <x v="0"/>
    <x v="0"/>
    <x v="0"/>
    <x v="0"/>
    <n v="26686"/>
    <x v="0"/>
  </r>
  <r>
    <x v="5"/>
    <n v="4186818247"/>
    <x v="0"/>
    <x v="1"/>
    <x v="0"/>
    <x v="0"/>
    <s v="WIN-BNH-01-031"/>
    <x v="0"/>
    <s v="4186818247(2bpc)"/>
    <x v="0"/>
    <x v="8"/>
    <x v="8"/>
    <x v="0"/>
    <x v="0"/>
    <x v="0"/>
    <x v="0"/>
    <x v="0"/>
    <n v="6"/>
    <x v="0"/>
    <x v="18"/>
    <n v="276000"/>
    <x v="0"/>
    <x v="0"/>
    <x v="0"/>
    <x v="0"/>
    <n v="22080"/>
    <x v="0"/>
  </r>
  <r>
    <x v="5"/>
    <n v="4186818247"/>
    <x v="0"/>
    <x v="1"/>
    <x v="0"/>
    <x v="0"/>
    <s v="WIN-BNH-01-031"/>
    <x v="0"/>
    <s v="4186818247(2bpc)"/>
    <x v="0"/>
    <x v="19"/>
    <x v="18"/>
    <x v="0"/>
    <x v="0"/>
    <x v="0"/>
    <x v="0"/>
    <x v="0"/>
    <n v="4"/>
    <x v="0"/>
    <x v="29"/>
    <n v="198000"/>
    <x v="0"/>
    <x v="0"/>
    <x v="0"/>
    <x v="0"/>
    <n v="15840"/>
    <x v="0"/>
  </r>
  <r>
    <x v="5"/>
    <n v="4186818817"/>
    <x v="0"/>
    <x v="1"/>
    <x v="0"/>
    <x v="0"/>
    <s v="WIN-BNH-01-031"/>
    <x v="0"/>
    <s v="4186818817(6605)"/>
    <x v="0"/>
    <x v="3"/>
    <x v="3"/>
    <x v="0"/>
    <x v="0"/>
    <x v="0"/>
    <x v="0"/>
    <x v="0"/>
    <n v="13"/>
    <x v="0"/>
    <x v="3"/>
    <n v="954603"/>
    <x v="0"/>
    <x v="0"/>
    <x v="0"/>
    <x v="0"/>
    <n v="76368"/>
    <x v="0"/>
  </r>
  <r>
    <x v="5"/>
    <n v="4186818817"/>
    <x v="0"/>
    <x v="1"/>
    <x v="0"/>
    <x v="0"/>
    <s v="WIN-BNH-01-031"/>
    <x v="0"/>
    <s v="4186818817(6605)"/>
    <x v="0"/>
    <x v="1"/>
    <x v="1"/>
    <x v="0"/>
    <x v="0"/>
    <x v="0"/>
    <x v="0"/>
    <x v="0"/>
    <n v="8"/>
    <x v="0"/>
    <x v="28"/>
    <n v="932888"/>
    <x v="0"/>
    <x v="0"/>
    <x v="0"/>
    <x v="0"/>
    <n v="74631"/>
    <x v="0"/>
  </r>
  <r>
    <x v="5"/>
    <n v="4186818806"/>
    <x v="0"/>
    <x v="1"/>
    <x v="0"/>
    <x v="0"/>
    <s v="WIN-BNH-01-031"/>
    <x v="0"/>
    <s v="4186818806(6568)"/>
    <x v="0"/>
    <x v="1"/>
    <x v="1"/>
    <x v="0"/>
    <x v="0"/>
    <x v="0"/>
    <x v="0"/>
    <x v="0"/>
    <n v="4"/>
    <x v="0"/>
    <x v="28"/>
    <n v="466444"/>
    <x v="0"/>
    <x v="0"/>
    <x v="0"/>
    <x v="0"/>
    <n v="37316"/>
    <x v="0"/>
  </r>
  <r>
    <x v="5"/>
    <n v="4186818806"/>
    <x v="0"/>
    <x v="1"/>
    <x v="0"/>
    <x v="0"/>
    <s v="WIN-BNH-01-031"/>
    <x v="0"/>
    <s v="4186818806(6568)"/>
    <x v="0"/>
    <x v="6"/>
    <x v="6"/>
    <x v="0"/>
    <x v="0"/>
    <x v="0"/>
    <x v="0"/>
    <x v="0"/>
    <n v="8"/>
    <x v="0"/>
    <x v="11"/>
    <n v="594000"/>
    <x v="0"/>
    <x v="0"/>
    <x v="0"/>
    <x v="0"/>
    <n v="47520"/>
    <x v="0"/>
  </r>
  <r>
    <x v="5"/>
    <n v="4186818806"/>
    <x v="0"/>
    <x v="1"/>
    <x v="0"/>
    <x v="0"/>
    <s v="WIN-BNH-01-031"/>
    <x v="0"/>
    <s v="4186818806(6568)"/>
    <x v="0"/>
    <x v="8"/>
    <x v="8"/>
    <x v="0"/>
    <x v="0"/>
    <x v="0"/>
    <x v="0"/>
    <x v="0"/>
    <n v="4"/>
    <x v="0"/>
    <x v="18"/>
    <n v="184000"/>
    <x v="0"/>
    <x v="0"/>
    <x v="0"/>
    <x v="0"/>
    <n v="14720"/>
    <x v="0"/>
  </r>
  <r>
    <x v="5"/>
    <n v="4186818806"/>
    <x v="0"/>
    <x v="1"/>
    <x v="0"/>
    <x v="0"/>
    <s v="WIN-BNH-01-031"/>
    <x v="0"/>
    <s v="4186818806(6568)"/>
    <x v="0"/>
    <x v="3"/>
    <x v="3"/>
    <x v="0"/>
    <x v="0"/>
    <x v="0"/>
    <x v="0"/>
    <x v="0"/>
    <n v="6"/>
    <x v="0"/>
    <x v="3"/>
    <n v="440586"/>
    <x v="0"/>
    <x v="0"/>
    <x v="0"/>
    <x v="0"/>
    <n v="35247"/>
    <x v="0"/>
  </r>
  <r>
    <x v="5"/>
    <n v="4186818269"/>
    <x v="0"/>
    <x v="1"/>
    <x v="0"/>
    <x v="0"/>
    <s v="WIN-BNH-01-031"/>
    <x v="0"/>
    <s v="4186818269(2brn)"/>
    <x v="0"/>
    <x v="19"/>
    <x v="18"/>
    <x v="0"/>
    <x v="0"/>
    <x v="0"/>
    <x v="0"/>
    <x v="0"/>
    <n v="4"/>
    <x v="0"/>
    <x v="29"/>
    <n v="198000"/>
    <x v="0"/>
    <x v="0"/>
    <x v="0"/>
    <x v="0"/>
    <n v="15840"/>
    <x v="0"/>
  </r>
  <r>
    <x v="5"/>
    <n v="4186818269"/>
    <x v="0"/>
    <x v="1"/>
    <x v="0"/>
    <x v="0"/>
    <s v="WIN-BNH-01-031"/>
    <x v="0"/>
    <s v="4186818269(2brn)"/>
    <x v="0"/>
    <x v="1"/>
    <x v="1"/>
    <x v="0"/>
    <x v="0"/>
    <x v="0"/>
    <x v="0"/>
    <x v="0"/>
    <n v="6"/>
    <x v="0"/>
    <x v="28"/>
    <n v="699666"/>
    <x v="0"/>
    <x v="0"/>
    <x v="0"/>
    <x v="0"/>
    <n v="55973"/>
    <x v="0"/>
  </r>
  <r>
    <x v="5"/>
    <n v="4186818269"/>
    <x v="0"/>
    <x v="1"/>
    <x v="0"/>
    <x v="0"/>
    <s v="WIN-BNH-01-031"/>
    <x v="0"/>
    <s v="4186818269(2brn)"/>
    <x v="0"/>
    <x v="6"/>
    <x v="6"/>
    <x v="0"/>
    <x v="0"/>
    <x v="0"/>
    <x v="0"/>
    <x v="0"/>
    <n v="8"/>
    <x v="0"/>
    <x v="11"/>
    <n v="594000"/>
    <x v="0"/>
    <x v="0"/>
    <x v="0"/>
    <x v="0"/>
    <n v="47520"/>
    <x v="0"/>
  </r>
  <r>
    <x v="5"/>
    <n v="4186818269"/>
    <x v="0"/>
    <x v="1"/>
    <x v="0"/>
    <x v="0"/>
    <s v="WIN-BNH-01-031"/>
    <x v="0"/>
    <s v="4186818269(2brn)"/>
    <x v="0"/>
    <x v="9"/>
    <x v="9"/>
    <x v="0"/>
    <x v="0"/>
    <x v="0"/>
    <x v="0"/>
    <x v="0"/>
    <n v="6"/>
    <x v="0"/>
    <x v="17"/>
    <n v="333570"/>
    <x v="0"/>
    <x v="0"/>
    <x v="0"/>
    <x v="0"/>
    <n v="26686"/>
    <x v="0"/>
  </r>
  <r>
    <x v="5"/>
    <n v="4186818130"/>
    <x v="0"/>
    <x v="1"/>
    <x v="0"/>
    <x v="0"/>
    <s v="WIN-BNH-01-031"/>
    <x v="0"/>
    <s v="4186818130(2bcs)"/>
    <x v="0"/>
    <x v="1"/>
    <x v="1"/>
    <x v="0"/>
    <x v="0"/>
    <x v="0"/>
    <x v="0"/>
    <x v="0"/>
    <n v="4"/>
    <x v="0"/>
    <x v="28"/>
    <n v="466444"/>
    <x v="0"/>
    <x v="0"/>
    <x v="0"/>
    <x v="0"/>
    <n v="37316"/>
    <x v="0"/>
  </r>
  <r>
    <x v="5"/>
    <n v="4186818130"/>
    <x v="0"/>
    <x v="1"/>
    <x v="0"/>
    <x v="0"/>
    <s v="WIN-BNH-01-031"/>
    <x v="0"/>
    <s v="4186818130(2bcs)"/>
    <x v="0"/>
    <x v="6"/>
    <x v="6"/>
    <x v="0"/>
    <x v="0"/>
    <x v="0"/>
    <x v="0"/>
    <x v="0"/>
    <n v="4"/>
    <x v="0"/>
    <x v="11"/>
    <n v="297000"/>
    <x v="0"/>
    <x v="0"/>
    <x v="0"/>
    <x v="0"/>
    <n v="23760"/>
    <x v="0"/>
  </r>
  <r>
    <x v="5"/>
    <n v="4186818130"/>
    <x v="0"/>
    <x v="1"/>
    <x v="0"/>
    <x v="0"/>
    <s v="WIN-BNH-01-031"/>
    <x v="0"/>
    <s v="4186818130(2bcs)"/>
    <x v="0"/>
    <x v="19"/>
    <x v="18"/>
    <x v="0"/>
    <x v="0"/>
    <x v="0"/>
    <x v="0"/>
    <x v="0"/>
    <n v="2"/>
    <x v="0"/>
    <x v="29"/>
    <n v="99000"/>
    <x v="0"/>
    <x v="0"/>
    <x v="0"/>
    <x v="0"/>
    <n v="7920"/>
    <x v="0"/>
  </r>
  <r>
    <x v="5"/>
    <n v="4186817933"/>
    <x v="0"/>
    <x v="1"/>
    <x v="0"/>
    <x v="0"/>
    <s v="WIN-BNH-01-031"/>
    <x v="0"/>
    <s v="4186817933(2ae4)"/>
    <x v="0"/>
    <x v="7"/>
    <x v="7"/>
    <x v="0"/>
    <x v="0"/>
    <x v="0"/>
    <x v="0"/>
    <x v="0"/>
    <n v="10"/>
    <x v="0"/>
    <x v="13"/>
    <n v="501820"/>
    <x v="0"/>
    <x v="0"/>
    <x v="0"/>
    <x v="0"/>
    <n v="40146"/>
    <x v="0"/>
  </r>
  <r>
    <x v="5"/>
    <n v="4186817933"/>
    <x v="0"/>
    <x v="1"/>
    <x v="0"/>
    <x v="0"/>
    <s v="WIN-BNH-01-031"/>
    <x v="0"/>
    <s v="4186817933(2ae4)"/>
    <x v="0"/>
    <x v="1"/>
    <x v="1"/>
    <x v="0"/>
    <x v="0"/>
    <x v="0"/>
    <x v="0"/>
    <x v="0"/>
    <n v="15"/>
    <x v="0"/>
    <x v="28"/>
    <n v="1749165"/>
    <x v="0"/>
    <x v="0"/>
    <x v="0"/>
    <x v="0"/>
    <n v="139933"/>
    <x v="0"/>
  </r>
  <r>
    <x v="5"/>
    <n v="4186817933"/>
    <x v="0"/>
    <x v="1"/>
    <x v="0"/>
    <x v="0"/>
    <s v="WIN-BNH-01-031"/>
    <x v="0"/>
    <s v="4186817933(2ae4)"/>
    <x v="0"/>
    <x v="3"/>
    <x v="3"/>
    <x v="0"/>
    <x v="0"/>
    <x v="0"/>
    <x v="0"/>
    <x v="0"/>
    <n v="25"/>
    <x v="0"/>
    <x v="3"/>
    <n v="1835775"/>
    <x v="0"/>
    <x v="0"/>
    <x v="0"/>
    <x v="0"/>
    <n v="146862"/>
    <x v="0"/>
  </r>
  <r>
    <x v="5"/>
    <n v="4186817933"/>
    <x v="0"/>
    <x v="1"/>
    <x v="0"/>
    <x v="0"/>
    <s v="WIN-BNH-01-031"/>
    <x v="0"/>
    <s v="4186817933(2ae4)"/>
    <x v="0"/>
    <x v="19"/>
    <x v="18"/>
    <x v="0"/>
    <x v="0"/>
    <x v="0"/>
    <x v="0"/>
    <x v="0"/>
    <n v="4"/>
    <x v="0"/>
    <x v="29"/>
    <n v="198000"/>
    <x v="0"/>
    <x v="0"/>
    <x v="0"/>
    <x v="0"/>
    <n v="15840"/>
    <x v="0"/>
  </r>
  <r>
    <x v="5"/>
    <n v="4186818375"/>
    <x v="0"/>
    <x v="1"/>
    <x v="0"/>
    <x v="0"/>
    <s v="WIN-BNH-01-031"/>
    <x v="0"/>
    <s v="4186818375(4746)"/>
    <x v="0"/>
    <x v="7"/>
    <x v="7"/>
    <x v="0"/>
    <x v="0"/>
    <x v="0"/>
    <x v="0"/>
    <x v="0"/>
    <n v="4"/>
    <x v="0"/>
    <x v="13"/>
    <n v="200728"/>
    <x v="0"/>
    <x v="0"/>
    <x v="0"/>
    <x v="0"/>
    <n v="16058"/>
    <x v="0"/>
  </r>
  <r>
    <x v="5"/>
    <n v="4186818375"/>
    <x v="0"/>
    <x v="1"/>
    <x v="0"/>
    <x v="0"/>
    <s v="WIN-BNH-01-031"/>
    <x v="0"/>
    <s v="4186818375(4746)"/>
    <x v="0"/>
    <x v="8"/>
    <x v="8"/>
    <x v="0"/>
    <x v="0"/>
    <x v="0"/>
    <x v="0"/>
    <x v="0"/>
    <n v="4"/>
    <x v="0"/>
    <x v="18"/>
    <n v="184000"/>
    <x v="0"/>
    <x v="0"/>
    <x v="0"/>
    <x v="0"/>
    <n v="14720"/>
    <x v="0"/>
  </r>
  <r>
    <x v="5"/>
    <n v="4186818375"/>
    <x v="0"/>
    <x v="1"/>
    <x v="0"/>
    <x v="0"/>
    <s v="WIN-BNH-01-031"/>
    <x v="0"/>
    <s v="4186818375(4746)"/>
    <x v="0"/>
    <x v="19"/>
    <x v="18"/>
    <x v="0"/>
    <x v="0"/>
    <x v="0"/>
    <x v="0"/>
    <x v="0"/>
    <n v="2"/>
    <x v="0"/>
    <x v="29"/>
    <n v="99000"/>
    <x v="0"/>
    <x v="0"/>
    <x v="0"/>
    <x v="0"/>
    <n v="7920"/>
    <x v="0"/>
  </r>
  <r>
    <x v="5"/>
    <n v="4186818375"/>
    <x v="0"/>
    <x v="1"/>
    <x v="0"/>
    <x v="0"/>
    <s v="WIN-BNH-01-031"/>
    <x v="0"/>
    <s v="4186818375(4746)"/>
    <x v="0"/>
    <x v="9"/>
    <x v="9"/>
    <x v="0"/>
    <x v="0"/>
    <x v="0"/>
    <x v="0"/>
    <x v="0"/>
    <n v="4"/>
    <x v="0"/>
    <x v="17"/>
    <n v="222380"/>
    <x v="0"/>
    <x v="0"/>
    <x v="0"/>
    <x v="0"/>
    <n v="17790"/>
    <x v="0"/>
  </r>
  <r>
    <x v="5"/>
    <n v="4186818375"/>
    <x v="0"/>
    <x v="1"/>
    <x v="0"/>
    <x v="0"/>
    <s v="WIN-BNH-01-031"/>
    <x v="0"/>
    <s v="4186818375(4746)"/>
    <x v="0"/>
    <x v="1"/>
    <x v="1"/>
    <x v="0"/>
    <x v="0"/>
    <x v="0"/>
    <x v="0"/>
    <x v="0"/>
    <n v="6"/>
    <x v="0"/>
    <x v="28"/>
    <n v="699666"/>
    <x v="0"/>
    <x v="0"/>
    <x v="0"/>
    <x v="0"/>
    <n v="55973"/>
    <x v="0"/>
  </r>
  <r>
    <x v="5"/>
    <n v="4186818375"/>
    <x v="0"/>
    <x v="1"/>
    <x v="0"/>
    <x v="0"/>
    <s v="WIN-BNH-01-031"/>
    <x v="0"/>
    <s v="4186818375(4746)"/>
    <x v="0"/>
    <x v="3"/>
    <x v="3"/>
    <x v="0"/>
    <x v="0"/>
    <x v="0"/>
    <x v="0"/>
    <x v="0"/>
    <n v="6"/>
    <x v="0"/>
    <x v="3"/>
    <n v="440586"/>
    <x v="0"/>
    <x v="0"/>
    <x v="0"/>
    <x v="0"/>
    <n v="35247"/>
    <x v="0"/>
  </r>
  <r>
    <x v="5"/>
    <n v="4186818375"/>
    <x v="0"/>
    <x v="1"/>
    <x v="0"/>
    <x v="0"/>
    <s v="WIN-BNH-01-031"/>
    <x v="0"/>
    <s v="4186818375(4746)"/>
    <x v="0"/>
    <x v="6"/>
    <x v="6"/>
    <x v="0"/>
    <x v="0"/>
    <x v="0"/>
    <x v="0"/>
    <x v="0"/>
    <n v="6"/>
    <x v="0"/>
    <x v="11"/>
    <n v="445500"/>
    <x v="0"/>
    <x v="0"/>
    <x v="0"/>
    <x v="0"/>
    <n v="35640"/>
    <x v="0"/>
  </r>
  <r>
    <x v="5"/>
    <n v="4186818129"/>
    <x v="0"/>
    <x v="1"/>
    <x v="0"/>
    <x v="0"/>
    <s v="WIN-BNH-01-031"/>
    <x v="0"/>
    <s v="4186818129(2bcq)"/>
    <x v="0"/>
    <x v="3"/>
    <x v="3"/>
    <x v="0"/>
    <x v="0"/>
    <x v="0"/>
    <x v="0"/>
    <x v="0"/>
    <n v="6"/>
    <x v="0"/>
    <x v="3"/>
    <n v="440586"/>
    <x v="0"/>
    <x v="0"/>
    <x v="0"/>
    <x v="0"/>
    <n v="35247"/>
    <x v="0"/>
  </r>
  <r>
    <x v="5"/>
    <n v="4186818129"/>
    <x v="0"/>
    <x v="1"/>
    <x v="0"/>
    <x v="0"/>
    <s v="WIN-BNH-01-031"/>
    <x v="0"/>
    <s v="4186818129(2bcq)"/>
    <x v="0"/>
    <x v="19"/>
    <x v="18"/>
    <x v="0"/>
    <x v="0"/>
    <x v="0"/>
    <x v="0"/>
    <x v="0"/>
    <n v="2"/>
    <x v="0"/>
    <x v="29"/>
    <n v="99000"/>
    <x v="0"/>
    <x v="0"/>
    <x v="0"/>
    <x v="0"/>
    <n v="7920"/>
    <x v="0"/>
  </r>
  <r>
    <x v="5"/>
    <n v="4186818129"/>
    <x v="0"/>
    <x v="1"/>
    <x v="0"/>
    <x v="0"/>
    <s v="WIN-BNH-01-031"/>
    <x v="0"/>
    <s v="4186818129(2bcq)"/>
    <x v="0"/>
    <x v="8"/>
    <x v="8"/>
    <x v="0"/>
    <x v="0"/>
    <x v="0"/>
    <x v="0"/>
    <x v="0"/>
    <n v="4"/>
    <x v="0"/>
    <x v="18"/>
    <n v="184000"/>
    <x v="0"/>
    <x v="0"/>
    <x v="0"/>
    <x v="0"/>
    <n v="14720"/>
    <x v="0"/>
  </r>
  <r>
    <x v="5"/>
    <n v="4186818129"/>
    <x v="0"/>
    <x v="1"/>
    <x v="0"/>
    <x v="0"/>
    <s v="WIN-BNH-01-031"/>
    <x v="0"/>
    <s v="4186818129(2bcq)"/>
    <x v="0"/>
    <x v="6"/>
    <x v="6"/>
    <x v="0"/>
    <x v="0"/>
    <x v="0"/>
    <x v="0"/>
    <x v="0"/>
    <n v="2"/>
    <x v="0"/>
    <x v="11"/>
    <n v="148500"/>
    <x v="0"/>
    <x v="0"/>
    <x v="0"/>
    <x v="0"/>
    <n v="11880"/>
    <x v="0"/>
  </r>
  <r>
    <x v="5"/>
    <n v="4186818129"/>
    <x v="0"/>
    <x v="1"/>
    <x v="0"/>
    <x v="0"/>
    <s v="WIN-BNH-01-031"/>
    <x v="0"/>
    <s v="4186818129(2bcq)"/>
    <x v="0"/>
    <x v="1"/>
    <x v="1"/>
    <x v="0"/>
    <x v="0"/>
    <x v="0"/>
    <x v="0"/>
    <x v="0"/>
    <n v="6"/>
    <x v="0"/>
    <x v="28"/>
    <n v="699666"/>
    <x v="0"/>
    <x v="0"/>
    <x v="0"/>
    <x v="0"/>
    <n v="55973"/>
    <x v="0"/>
  </r>
  <r>
    <x v="5"/>
    <n v="4186818129"/>
    <x v="0"/>
    <x v="1"/>
    <x v="0"/>
    <x v="0"/>
    <s v="WIN-BNH-01-031"/>
    <x v="0"/>
    <s v="4186818129(2bcq)"/>
    <x v="0"/>
    <x v="7"/>
    <x v="7"/>
    <x v="0"/>
    <x v="0"/>
    <x v="0"/>
    <x v="0"/>
    <x v="0"/>
    <n v="2"/>
    <x v="0"/>
    <x v="13"/>
    <n v="100364"/>
    <x v="0"/>
    <x v="0"/>
    <x v="0"/>
    <x v="0"/>
    <n v="8029"/>
    <x v="0"/>
  </r>
  <r>
    <x v="5"/>
    <n v="4186818061"/>
    <x v="0"/>
    <x v="1"/>
    <x v="0"/>
    <x v="0"/>
    <s v="WIN-BNH-01-031"/>
    <x v="0"/>
    <s v="4186818061(2aw7)"/>
    <x v="0"/>
    <x v="9"/>
    <x v="9"/>
    <x v="0"/>
    <x v="0"/>
    <x v="0"/>
    <x v="0"/>
    <x v="0"/>
    <n v="3"/>
    <x v="0"/>
    <x v="17"/>
    <n v="166785"/>
    <x v="0"/>
    <x v="0"/>
    <x v="0"/>
    <x v="0"/>
    <n v="13343"/>
    <x v="0"/>
  </r>
  <r>
    <x v="5"/>
    <n v="4186818061"/>
    <x v="0"/>
    <x v="1"/>
    <x v="0"/>
    <x v="0"/>
    <s v="WIN-BNH-01-031"/>
    <x v="0"/>
    <s v="4186818061(2aw7)"/>
    <x v="0"/>
    <x v="1"/>
    <x v="1"/>
    <x v="0"/>
    <x v="0"/>
    <x v="0"/>
    <x v="0"/>
    <x v="0"/>
    <n v="5"/>
    <x v="0"/>
    <x v="28"/>
    <n v="583055"/>
    <x v="0"/>
    <x v="0"/>
    <x v="0"/>
    <x v="0"/>
    <n v="46644"/>
    <x v="0"/>
  </r>
  <r>
    <x v="5"/>
    <n v="4186818061"/>
    <x v="0"/>
    <x v="1"/>
    <x v="0"/>
    <x v="0"/>
    <s v="WIN-BNH-01-031"/>
    <x v="0"/>
    <s v="4186818061(2aw7)"/>
    <x v="0"/>
    <x v="19"/>
    <x v="18"/>
    <x v="0"/>
    <x v="0"/>
    <x v="0"/>
    <x v="0"/>
    <x v="0"/>
    <n v="3"/>
    <x v="0"/>
    <x v="29"/>
    <n v="148500"/>
    <x v="0"/>
    <x v="0"/>
    <x v="0"/>
    <x v="0"/>
    <n v="11880"/>
    <x v="0"/>
  </r>
  <r>
    <x v="5"/>
    <n v="4186818061"/>
    <x v="0"/>
    <x v="1"/>
    <x v="0"/>
    <x v="0"/>
    <s v="WIN-BNH-01-031"/>
    <x v="0"/>
    <s v="4186818061(2aw7)"/>
    <x v="0"/>
    <x v="3"/>
    <x v="3"/>
    <x v="0"/>
    <x v="0"/>
    <x v="0"/>
    <x v="0"/>
    <x v="0"/>
    <n v="5"/>
    <x v="0"/>
    <x v="3"/>
    <n v="367155"/>
    <x v="0"/>
    <x v="0"/>
    <x v="0"/>
    <x v="0"/>
    <n v="29372"/>
    <x v="0"/>
  </r>
  <r>
    <x v="5"/>
    <n v="4186818061"/>
    <x v="0"/>
    <x v="1"/>
    <x v="0"/>
    <x v="0"/>
    <s v="WIN-BNH-01-031"/>
    <x v="0"/>
    <s v="4186818061(2aw7)"/>
    <x v="0"/>
    <x v="7"/>
    <x v="7"/>
    <x v="0"/>
    <x v="0"/>
    <x v="0"/>
    <x v="0"/>
    <x v="0"/>
    <n v="3"/>
    <x v="0"/>
    <x v="13"/>
    <n v="150546"/>
    <x v="0"/>
    <x v="0"/>
    <x v="0"/>
    <x v="0"/>
    <n v="12044"/>
    <x v="0"/>
  </r>
  <r>
    <x v="5"/>
    <n v="4186818061"/>
    <x v="0"/>
    <x v="1"/>
    <x v="0"/>
    <x v="0"/>
    <s v="WIN-BNH-01-031"/>
    <x v="0"/>
    <s v="4186818061(2aw7)"/>
    <x v="0"/>
    <x v="6"/>
    <x v="6"/>
    <x v="0"/>
    <x v="0"/>
    <x v="0"/>
    <x v="0"/>
    <x v="0"/>
    <n v="3"/>
    <x v="0"/>
    <x v="11"/>
    <n v="222750"/>
    <x v="0"/>
    <x v="0"/>
    <x v="0"/>
    <x v="0"/>
    <n v="17820"/>
    <x v="0"/>
  </r>
  <r>
    <x v="5"/>
    <n v="4186818061"/>
    <x v="0"/>
    <x v="1"/>
    <x v="0"/>
    <x v="0"/>
    <s v="WIN-BNH-01-031"/>
    <x v="0"/>
    <s v="4186818061(2aw7)"/>
    <x v="0"/>
    <x v="8"/>
    <x v="8"/>
    <x v="0"/>
    <x v="0"/>
    <x v="0"/>
    <x v="0"/>
    <x v="0"/>
    <n v="3"/>
    <x v="0"/>
    <x v="18"/>
    <n v="138000"/>
    <x v="0"/>
    <x v="0"/>
    <x v="0"/>
    <x v="0"/>
    <n v="11040"/>
    <x v="0"/>
  </r>
  <r>
    <x v="5"/>
    <n v="4186818446"/>
    <x v="0"/>
    <x v="1"/>
    <x v="0"/>
    <x v="0"/>
    <s v="WIN-BNH-01-031"/>
    <x v="0"/>
    <s v="4186818446(5226)"/>
    <x v="0"/>
    <x v="6"/>
    <x v="6"/>
    <x v="0"/>
    <x v="0"/>
    <x v="0"/>
    <x v="0"/>
    <x v="0"/>
    <n v="8"/>
    <x v="0"/>
    <x v="11"/>
    <n v="594000"/>
    <x v="0"/>
    <x v="0"/>
    <x v="0"/>
    <x v="0"/>
    <n v="47520"/>
    <x v="0"/>
  </r>
  <r>
    <x v="5"/>
    <n v="4186818446"/>
    <x v="0"/>
    <x v="1"/>
    <x v="0"/>
    <x v="0"/>
    <s v="WIN-BNH-01-031"/>
    <x v="0"/>
    <s v="4186818446(5226)"/>
    <x v="0"/>
    <x v="7"/>
    <x v="7"/>
    <x v="0"/>
    <x v="0"/>
    <x v="0"/>
    <x v="0"/>
    <x v="0"/>
    <n v="8"/>
    <x v="0"/>
    <x v="13"/>
    <n v="401456"/>
    <x v="0"/>
    <x v="0"/>
    <x v="0"/>
    <x v="0"/>
    <n v="32116"/>
    <x v="0"/>
  </r>
  <r>
    <x v="5"/>
    <n v="4186818446"/>
    <x v="0"/>
    <x v="1"/>
    <x v="0"/>
    <x v="0"/>
    <s v="WIN-BNH-01-031"/>
    <x v="0"/>
    <s v="4186818446(5226)"/>
    <x v="0"/>
    <x v="1"/>
    <x v="1"/>
    <x v="0"/>
    <x v="0"/>
    <x v="0"/>
    <x v="0"/>
    <x v="0"/>
    <n v="10"/>
    <x v="0"/>
    <x v="28"/>
    <n v="1166110"/>
    <x v="0"/>
    <x v="0"/>
    <x v="0"/>
    <x v="0"/>
    <n v="93289"/>
    <x v="0"/>
  </r>
  <r>
    <x v="5"/>
    <n v="4186818446"/>
    <x v="0"/>
    <x v="1"/>
    <x v="0"/>
    <x v="0"/>
    <s v="WIN-BNH-01-031"/>
    <x v="0"/>
    <s v="4186818446(5226)"/>
    <x v="0"/>
    <x v="8"/>
    <x v="8"/>
    <x v="0"/>
    <x v="0"/>
    <x v="0"/>
    <x v="0"/>
    <x v="0"/>
    <n v="8"/>
    <x v="0"/>
    <x v="18"/>
    <n v="368000"/>
    <x v="0"/>
    <x v="0"/>
    <x v="0"/>
    <x v="0"/>
    <n v="29440"/>
    <x v="0"/>
  </r>
  <r>
    <x v="5"/>
    <n v="4186818446"/>
    <x v="0"/>
    <x v="1"/>
    <x v="0"/>
    <x v="0"/>
    <s v="WIN-BNH-01-031"/>
    <x v="0"/>
    <s v="4186818446(5226)"/>
    <x v="0"/>
    <x v="19"/>
    <x v="18"/>
    <x v="0"/>
    <x v="0"/>
    <x v="0"/>
    <x v="0"/>
    <x v="0"/>
    <n v="6"/>
    <x v="0"/>
    <x v="29"/>
    <n v="297000"/>
    <x v="0"/>
    <x v="0"/>
    <x v="0"/>
    <x v="0"/>
    <n v="23760"/>
    <x v="0"/>
  </r>
  <r>
    <x v="5"/>
    <n v="4186818446"/>
    <x v="0"/>
    <x v="1"/>
    <x v="0"/>
    <x v="0"/>
    <s v="WIN-BNH-01-031"/>
    <x v="0"/>
    <s v="4186818446(5226)"/>
    <x v="0"/>
    <x v="3"/>
    <x v="3"/>
    <x v="0"/>
    <x v="0"/>
    <x v="0"/>
    <x v="0"/>
    <x v="0"/>
    <n v="10"/>
    <x v="0"/>
    <x v="3"/>
    <n v="734310"/>
    <x v="0"/>
    <x v="0"/>
    <x v="0"/>
    <x v="0"/>
    <n v="58745"/>
    <x v="0"/>
  </r>
  <r>
    <x v="0"/>
    <n v="4186885387"/>
    <x v="0"/>
    <x v="1"/>
    <x v="0"/>
    <x v="0"/>
    <s v="WIN-HYN-01-056"/>
    <x v="0"/>
    <s v="4186885387(2bw0)"/>
    <x v="0"/>
    <x v="9"/>
    <x v="9"/>
    <x v="0"/>
    <x v="0"/>
    <x v="0"/>
    <x v="0"/>
    <x v="0"/>
    <n v="8"/>
    <x v="0"/>
    <x v="17"/>
    <n v="444760"/>
    <x v="0"/>
    <x v="0"/>
    <x v="0"/>
    <x v="0"/>
    <n v="35581"/>
    <x v="0"/>
  </r>
  <r>
    <x v="0"/>
    <n v="4186885387"/>
    <x v="0"/>
    <x v="1"/>
    <x v="0"/>
    <x v="0"/>
    <s v="WIN-HYN-01-056"/>
    <x v="0"/>
    <s v="4186885387(2bw0)"/>
    <x v="0"/>
    <x v="7"/>
    <x v="7"/>
    <x v="0"/>
    <x v="0"/>
    <x v="0"/>
    <x v="0"/>
    <x v="0"/>
    <n v="8"/>
    <x v="0"/>
    <x v="13"/>
    <n v="401456"/>
    <x v="0"/>
    <x v="0"/>
    <x v="0"/>
    <x v="0"/>
    <n v="32116"/>
    <x v="0"/>
  </r>
  <r>
    <x v="0"/>
    <n v="4186885387"/>
    <x v="0"/>
    <x v="1"/>
    <x v="0"/>
    <x v="0"/>
    <s v="WIN-HYN-01-056"/>
    <x v="0"/>
    <s v="4186885387(2bw0)"/>
    <x v="0"/>
    <x v="3"/>
    <x v="3"/>
    <x v="0"/>
    <x v="0"/>
    <x v="0"/>
    <x v="0"/>
    <x v="0"/>
    <n v="30"/>
    <x v="0"/>
    <x v="3"/>
    <n v="2202930"/>
    <x v="0"/>
    <x v="0"/>
    <x v="0"/>
    <x v="0"/>
    <n v="176234"/>
    <x v="0"/>
  </r>
  <r>
    <x v="0"/>
    <n v="4186885387"/>
    <x v="0"/>
    <x v="1"/>
    <x v="0"/>
    <x v="0"/>
    <s v="WIN-HYN-01-056"/>
    <x v="0"/>
    <s v="4186885387(2bw0)"/>
    <x v="0"/>
    <x v="8"/>
    <x v="8"/>
    <x v="0"/>
    <x v="0"/>
    <x v="0"/>
    <x v="0"/>
    <x v="0"/>
    <n v="10"/>
    <x v="0"/>
    <x v="18"/>
    <n v="460000"/>
    <x v="0"/>
    <x v="0"/>
    <x v="0"/>
    <x v="0"/>
    <n v="36800"/>
    <x v="0"/>
  </r>
  <r>
    <x v="0"/>
    <n v="4186885387"/>
    <x v="0"/>
    <x v="1"/>
    <x v="0"/>
    <x v="0"/>
    <s v="WIN-HYN-01-056"/>
    <x v="0"/>
    <s v="4186885387(2bw0)"/>
    <x v="0"/>
    <x v="1"/>
    <x v="1"/>
    <x v="0"/>
    <x v="0"/>
    <x v="0"/>
    <x v="0"/>
    <x v="0"/>
    <n v="5"/>
    <x v="0"/>
    <x v="28"/>
    <n v="583055"/>
    <x v="0"/>
    <x v="0"/>
    <x v="0"/>
    <x v="0"/>
    <n v="46644"/>
    <x v="0"/>
  </r>
  <r>
    <x v="5"/>
    <n v="4186858558"/>
    <x v="0"/>
    <x v="1"/>
    <x v="0"/>
    <x v="0"/>
    <s v="WIN-HYN-01-056"/>
    <x v="0"/>
    <s v="4186858558(2bj4)"/>
    <x v="0"/>
    <x v="3"/>
    <x v="3"/>
    <x v="0"/>
    <x v="0"/>
    <x v="0"/>
    <x v="0"/>
    <x v="0"/>
    <n v="15"/>
    <x v="0"/>
    <x v="3"/>
    <n v="1101465"/>
    <x v="0"/>
    <x v="0"/>
    <x v="0"/>
    <x v="0"/>
    <n v="88117"/>
    <x v="0"/>
  </r>
  <r>
    <x v="5"/>
    <n v="4186858558"/>
    <x v="0"/>
    <x v="1"/>
    <x v="0"/>
    <x v="0"/>
    <s v="WIN-HYN-01-056"/>
    <x v="0"/>
    <s v="4186858558(2bj4)"/>
    <x v="0"/>
    <x v="1"/>
    <x v="1"/>
    <x v="0"/>
    <x v="0"/>
    <x v="0"/>
    <x v="0"/>
    <x v="0"/>
    <n v="15"/>
    <x v="0"/>
    <x v="28"/>
    <n v="1749165"/>
    <x v="0"/>
    <x v="0"/>
    <x v="0"/>
    <x v="0"/>
    <n v="139933"/>
    <x v="0"/>
  </r>
  <r>
    <x v="5"/>
    <n v="4186858558"/>
    <x v="0"/>
    <x v="1"/>
    <x v="0"/>
    <x v="0"/>
    <s v="WIN-HYN-01-056"/>
    <x v="0"/>
    <s v="4186858558(2bj4)"/>
    <x v="0"/>
    <x v="7"/>
    <x v="7"/>
    <x v="0"/>
    <x v="0"/>
    <x v="0"/>
    <x v="0"/>
    <x v="0"/>
    <n v="15"/>
    <x v="0"/>
    <x v="13"/>
    <n v="752730"/>
    <x v="0"/>
    <x v="0"/>
    <x v="0"/>
    <x v="0"/>
    <n v="60218"/>
    <x v="0"/>
  </r>
  <r>
    <x v="5"/>
    <n v="4186858558"/>
    <x v="0"/>
    <x v="1"/>
    <x v="0"/>
    <x v="0"/>
    <s v="WIN-HYN-01-056"/>
    <x v="0"/>
    <s v="4186858558(2bj4)"/>
    <x v="0"/>
    <x v="6"/>
    <x v="6"/>
    <x v="0"/>
    <x v="0"/>
    <x v="0"/>
    <x v="0"/>
    <x v="0"/>
    <n v="15"/>
    <x v="0"/>
    <x v="11"/>
    <n v="1113750"/>
    <x v="0"/>
    <x v="0"/>
    <x v="0"/>
    <x v="0"/>
    <n v="89100"/>
    <x v="0"/>
  </r>
  <r>
    <x v="5"/>
    <n v="4186858558"/>
    <x v="0"/>
    <x v="1"/>
    <x v="0"/>
    <x v="0"/>
    <s v="WIN-HYN-01-056"/>
    <x v="0"/>
    <s v="4186858558(2bj4)"/>
    <x v="0"/>
    <x v="8"/>
    <x v="8"/>
    <x v="0"/>
    <x v="0"/>
    <x v="0"/>
    <x v="0"/>
    <x v="0"/>
    <n v="15"/>
    <x v="0"/>
    <x v="18"/>
    <n v="690000"/>
    <x v="0"/>
    <x v="0"/>
    <x v="0"/>
    <x v="0"/>
    <n v="55200"/>
    <x v="0"/>
  </r>
  <r>
    <x v="0"/>
    <s v="dt2/4win4914"/>
    <x v="0"/>
    <x v="1"/>
    <x v="0"/>
    <x v="0"/>
    <s v="WIN-HYN-01-056"/>
    <x v="0"/>
    <s v="dt2/4win4914"/>
    <x v="0"/>
    <x v="3"/>
    <x v="3"/>
    <x v="0"/>
    <x v="0"/>
    <x v="0"/>
    <x v="0"/>
    <x v="0"/>
    <n v="15"/>
    <x v="0"/>
    <x v="3"/>
    <n v="1101465"/>
    <x v="0"/>
    <x v="0"/>
    <x v="0"/>
    <x v="0"/>
    <n v="88117"/>
    <x v="0"/>
  </r>
  <r>
    <x v="0"/>
    <s v="dt2/4win4914"/>
    <x v="0"/>
    <x v="1"/>
    <x v="0"/>
    <x v="0"/>
    <s v="WIN-HYN-01-056"/>
    <x v="0"/>
    <s v="dt2/4win4914"/>
    <x v="0"/>
    <x v="1"/>
    <x v="1"/>
    <x v="0"/>
    <x v="0"/>
    <x v="0"/>
    <x v="0"/>
    <x v="0"/>
    <n v="10"/>
    <x v="0"/>
    <x v="28"/>
    <n v="1166110"/>
    <x v="0"/>
    <x v="0"/>
    <x v="0"/>
    <x v="0"/>
    <n v="93289"/>
    <x v="0"/>
  </r>
  <r>
    <x v="0"/>
    <s v="dt2/4win4914"/>
    <x v="0"/>
    <x v="1"/>
    <x v="0"/>
    <x v="0"/>
    <s v="WIN-HYN-01-056"/>
    <x v="0"/>
    <s v="dt2/4win4914"/>
    <x v="0"/>
    <x v="6"/>
    <x v="6"/>
    <x v="0"/>
    <x v="0"/>
    <x v="0"/>
    <x v="0"/>
    <x v="0"/>
    <n v="5"/>
    <x v="0"/>
    <x v="11"/>
    <n v="371250"/>
    <x v="0"/>
    <x v="0"/>
    <x v="0"/>
    <x v="0"/>
    <n v="29700"/>
    <x v="0"/>
  </r>
  <r>
    <x v="0"/>
    <s v="dt2/4win4914"/>
    <x v="0"/>
    <x v="1"/>
    <x v="0"/>
    <x v="0"/>
    <s v="WIN-HYN-01-056"/>
    <x v="0"/>
    <s v="dt2/4win4914"/>
    <x v="0"/>
    <x v="7"/>
    <x v="7"/>
    <x v="0"/>
    <x v="0"/>
    <x v="0"/>
    <x v="0"/>
    <x v="0"/>
    <n v="5"/>
    <x v="0"/>
    <x v="13"/>
    <n v="250910"/>
    <x v="0"/>
    <x v="0"/>
    <x v="0"/>
    <x v="0"/>
    <n v="20073"/>
    <x v="0"/>
  </r>
  <r>
    <x v="0"/>
    <s v="dt2/4win2bor"/>
    <x v="0"/>
    <x v="1"/>
    <x v="0"/>
    <x v="0"/>
    <s v="WIN-HYN-01-056"/>
    <x v="0"/>
    <s v="dt2/4win2bor"/>
    <x v="0"/>
    <x v="3"/>
    <x v="3"/>
    <x v="0"/>
    <x v="0"/>
    <x v="0"/>
    <x v="0"/>
    <x v="0"/>
    <n v="30"/>
    <x v="0"/>
    <x v="3"/>
    <n v="2202930"/>
    <x v="0"/>
    <x v="0"/>
    <x v="0"/>
    <x v="0"/>
    <n v="176234"/>
    <x v="0"/>
  </r>
  <r>
    <x v="0"/>
    <s v="dt2/4win2bor"/>
    <x v="0"/>
    <x v="1"/>
    <x v="0"/>
    <x v="0"/>
    <s v="WIN-HYN-01-056"/>
    <x v="0"/>
    <s v="dt2/4win2bor"/>
    <x v="0"/>
    <x v="1"/>
    <x v="1"/>
    <x v="0"/>
    <x v="0"/>
    <x v="0"/>
    <x v="0"/>
    <x v="0"/>
    <n v="20"/>
    <x v="0"/>
    <x v="28"/>
    <n v="2332220"/>
    <x v="0"/>
    <x v="0"/>
    <x v="0"/>
    <x v="0"/>
    <n v="186578"/>
    <x v="0"/>
  </r>
  <r>
    <x v="0"/>
    <s v="dt2/4win2bor"/>
    <x v="0"/>
    <x v="1"/>
    <x v="0"/>
    <x v="0"/>
    <s v="WIN-HYN-01-056"/>
    <x v="0"/>
    <s v="dt2/4win2bor"/>
    <x v="0"/>
    <x v="7"/>
    <x v="7"/>
    <x v="0"/>
    <x v="0"/>
    <x v="0"/>
    <x v="0"/>
    <x v="0"/>
    <n v="15"/>
    <x v="0"/>
    <x v="13"/>
    <n v="752730"/>
    <x v="0"/>
    <x v="0"/>
    <x v="0"/>
    <x v="0"/>
    <n v="60218"/>
    <x v="0"/>
  </r>
  <r>
    <x v="0"/>
    <s v="dt2/4win2bor"/>
    <x v="0"/>
    <x v="1"/>
    <x v="0"/>
    <x v="0"/>
    <s v="WIN-HYN-01-056"/>
    <x v="0"/>
    <s v="dt2/4win2bor"/>
    <x v="0"/>
    <x v="9"/>
    <x v="9"/>
    <x v="0"/>
    <x v="0"/>
    <x v="0"/>
    <x v="0"/>
    <x v="0"/>
    <n v="15"/>
    <x v="0"/>
    <x v="17"/>
    <n v="833925"/>
    <x v="0"/>
    <x v="0"/>
    <x v="0"/>
    <x v="0"/>
    <n v="66714"/>
    <x v="0"/>
  </r>
  <r>
    <x v="5"/>
    <n v="4186818162"/>
    <x v="0"/>
    <x v="1"/>
    <x v="0"/>
    <x v="0"/>
    <s v="WIN-BNH-01-031"/>
    <x v="0"/>
    <s v="4186818162(2bfx)"/>
    <x v="0"/>
    <x v="19"/>
    <x v="18"/>
    <x v="0"/>
    <x v="0"/>
    <x v="0"/>
    <x v="0"/>
    <x v="0"/>
    <n v="4"/>
    <x v="0"/>
    <x v="29"/>
    <n v="198000"/>
    <x v="0"/>
    <x v="0"/>
    <x v="0"/>
    <x v="0"/>
    <n v="15840"/>
    <x v="0"/>
  </r>
  <r>
    <x v="5"/>
    <n v="4186818162"/>
    <x v="0"/>
    <x v="1"/>
    <x v="0"/>
    <x v="0"/>
    <s v="WIN-BNH-01-031"/>
    <x v="0"/>
    <s v="4186818162(2bfx)"/>
    <x v="0"/>
    <x v="9"/>
    <x v="9"/>
    <x v="0"/>
    <x v="0"/>
    <x v="0"/>
    <x v="0"/>
    <x v="0"/>
    <n v="4"/>
    <x v="0"/>
    <x v="17"/>
    <n v="222380"/>
    <x v="0"/>
    <x v="0"/>
    <x v="0"/>
    <x v="0"/>
    <n v="17790"/>
    <x v="0"/>
  </r>
  <r>
    <x v="5"/>
    <n v="4186818162"/>
    <x v="0"/>
    <x v="1"/>
    <x v="0"/>
    <x v="0"/>
    <s v="WIN-BNH-01-031"/>
    <x v="0"/>
    <s v="4186818162(2bfx)"/>
    <x v="0"/>
    <x v="3"/>
    <x v="3"/>
    <x v="0"/>
    <x v="0"/>
    <x v="0"/>
    <x v="0"/>
    <x v="0"/>
    <n v="8"/>
    <x v="0"/>
    <x v="3"/>
    <n v="587448"/>
    <x v="0"/>
    <x v="0"/>
    <x v="0"/>
    <x v="0"/>
    <n v="46996"/>
    <x v="0"/>
  </r>
  <r>
    <x v="5"/>
    <n v="4186818162"/>
    <x v="0"/>
    <x v="1"/>
    <x v="0"/>
    <x v="0"/>
    <s v="WIN-BNH-01-031"/>
    <x v="0"/>
    <s v="4186818162(2bfx)"/>
    <x v="0"/>
    <x v="1"/>
    <x v="1"/>
    <x v="0"/>
    <x v="0"/>
    <x v="0"/>
    <x v="0"/>
    <x v="0"/>
    <n v="8"/>
    <x v="0"/>
    <x v="28"/>
    <n v="932888"/>
    <x v="0"/>
    <x v="0"/>
    <x v="0"/>
    <x v="0"/>
    <n v="74631"/>
    <x v="0"/>
  </r>
  <r>
    <x v="5"/>
    <n v="4186818162"/>
    <x v="0"/>
    <x v="1"/>
    <x v="0"/>
    <x v="0"/>
    <s v="WIN-BNH-01-031"/>
    <x v="0"/>
    <s v="4186818162(2bfx)"/>
    <x v="0"/>
    <x v="6"/>
    <x v="6"/>
    <x v="0"/>
    <x v="0"/>
    <x v="0"/>
    <x v="0"/>
    <x v="0"/>
    <n v="4"/>
    <x v="0"/>
    <x v="11"/>
    <n v="297000"/>
    <x v="0"/>
    <x v="0"/>
    <x v="0"/>
    <x v="0"/>
    <n v="23760"/>
    <x v="0"/>
  </r>
  <r>
    <x v="5"/>
    <n v="4186818173"/>
    <x v="0"/>
    <x v="1"/>
    <x v="0"/>
    <x v="0"/>
    <s v="WIN-BNH-01-031"/>
    <x v="0"/>
    <s v="4186818173(2bhr)"/>
    <x v="0"/>
    <x v="9"/>
    <x v="9"/>
    <x v="0"/>
    <x v="0"/>
    <x v="0"/>
    <x v="0"/>
    <x v="0"/>
    <n v="4"/>
    <x v="0"/>
    <x v="17"/>
    <n v="222380"/>
    <x v="0"/>
    <x v="0"/>
    <x v="0"/>
    <x v="0"/>
    <n v="17790"/>
    <x v="0"/>
  </r>
  <r>
    <x v="5"/>
    <n v="4186818173"/>
    <x v="0"/>
    <x v="1"/>
    <x v="0"/>
    <x v="0"/>
    <s v="WIN-BNH-01-031"/>
    <x v="0"/>
    <s v="4186818173(2bhr)"/>
    <x v="0"/>
    <x v="19"/>
    <x v="18"/>
    <x v="0"/>
    <x v="0"/>
    <x v="0"/>
    <x v="0"/>
    <x v="0"/>
    <n v="4"/>
    <x v="0"/>
    <x v="29"/>
    <n v="198000"/>
    <x v="0"/>
    <x v="0"/>
    <x v="0"/>
    <x v="0"/>
    <n v="15840"/>
    <x v="0"/>
  </r>
  <r>
    <x v="5"/>
    <n v="4186818173"/>
    <x v="0"/>
    <x v="1"/>
    <x v="0"/>
    <x v="0"/>
    <s v="WIN-BNH-01-031"/>
    <x v="0"/>
    <s v="4186818173(2bhr)"/>
    <x v="0"/>
    <x v="3"/>
    <x v="3"/>
    <x v="0"/>
    <x v="0"/>
    <x v="0"/>
    <x v="0"/>
    <x v="0"/>
    <n v="8"/>
    <x v="0"/>
    <x v="3"/>
    <n v="587448"/>
    <x v="0"/>
    <x v="0"/>
    <x v="0"/>
    <x v="0"/>
    <n v="46996"/>
    <x v="0"/>
  </r>
  <r>
    <x v="5"/>
    <n v="4186818173"/>
    <x v="0"/>
    <x v="1"/>
    <x v="0"/>
    <x v="0"/>
    <s v="WIN-BNH-01-031"/>
    <x v="0"/>
    <s v="4186818173(2bhr)"/>
    <x v="0"/>
    <x v="6"/>
    <x v="6"/>
    <x v="0"/>
    <x v="0"/>
    <x v="0"/>
    <x v="0"/>
    <x v="0"/>
    <n v="8"/>
    <x v="0"/>
    <x v="11"/>
    <n v="594000"/>
    <x v="0"/>
    <x v="0"/>
    <x v="0"/>
    <x v="0"/>
    <n v="47520"/>
    <x v="0"/>
  </r>
  <r>
    <x v="5"/>
    <n v="4186818173"/>
    <x v="0"/>
    <x v="1"/>
    <x v="0"/>
    <x v="0"/>
    <s v="WIN-BNH-01-031"/>
    <x v="0"/>
    <s v="4186818173(2bhr)"/>
    <x v="0"/>
    <x v="1"/>
    <x v="1"/>
    <x v="0"/>
    <x v="0"/>
    <x v="0"/>
    <x v="0"/>
    <x v="0"/>
    <n v="6"/>
    <x v="0"/>
    <x v="28"/>
    <n v="699666"/>
    <x v="0"/>
    <x v="0"/>
    <x v="0"/>
    <x v="0"/>
    <n v="55973"/>
    <x v="0"/>
  </r>
  <r>
    <x v="5"/>
    <n v="4186818173"/>
    <x v="0"/>
    <x v="1"/>
    <x v="0"/>
    <x v="0"/>
    <s v="WIN-BNH-01-031"/>
    <x v="0"/>
    <s v="4186818173(2bhr)"/>
    <x v="0"/>
    <x v="8"/>
    <x v="8"/>
    <x v="0"/>
    <x v="0"/>
    <x v="0"/>
    <x v="0"/>
    <x v="0"/>
    <n v="4"/>
    <x v="0"/>
    <x v="18"/>
    <n v="184000"/>
    <x v="0"/>
    <x v="0"/>
    <x v="0"/>
    <x v="0"/>
    <n v="14720"/>
    <x v="0"/>
  </r>
  <r>
    <x v="5"/>
    <n v="4186818173"/>
    <x v="0"/>
    <x v="1"/>
    <x v="0"/>
    <x v="0"/>
    <s v="WIN-BNH-01-031"/>
    <x v="0"/>
    <s v="4186818173(2bhr)"/>
    <x v="0"/>
    <x v="7"/>
    <x v="7"/>
    <x v="0"/>
    <x v="0"/>
    <x v="0"/>
    <x v="0"/>
    <x v="0"/>
    <n v="4"/>
    <x v="0"/>
    <x v="13"/>
    <n v="200728"/>
    <x v="0"/>
    <x v="0"/>
    <x v="0"/>
    <x v="0"/>
    <n v="16058"/>
    <x v="0"/>
  </r>
  <r>
    <x v="5"/>
    <n v="4186818264"/>
    <x v="0"/>
    <x v="1"/>
    <x v="0"/>
    <x v="0"/>
    <s v="WIN-BNH-01-031"/>
    <x v="0"/>
    <s v="4186818264(2bqe)"/>
    <x v="0"/>
    <x v="9"/>
    <x v="9"/>
    <x v="0"/>
    <x v="0"/>
    <x v="0"/>
    <x v="0"/>
    <x v="0"/>
    <n v="2"/>
    <x v="0"/>
    <x v="17"/>
    <n v="111190"/>
    <x v="0"/>
    <x v="0"/>
    <x v="0"/>
    <x v="0"/>
    <n v="8895"/>
    <x v="0"/>
  </r>
  <r>
    <x v="5"/>
    <n v="4186818264"/>
    <x v="0"/>
    <x v="1"/>
    <x v="0"/>
    <x v="0"/>
    <s v="WIN-BNH-01-031"/>
    <x v="0"/>
    <s v="4186818264(2bqe)"/>
    <x v="0"/>
    <x v="6"/>
    <x v="6"/>
    <x v="0"/>
    <x v="0"/>
    <x v="0"/>
    <x v="0"/>
    <x v="0"/>
    <n v="8"/>
    <x v="0"/>
    <x v="11"/>
    <n v="594000"/>
    <x v="0"/>
    <x v="0"/>
    <x v="0"/>
    <x v="0"/>
    <n v="47520"/>
    <x v="0"/>
  </r>
  <r>
    <x v="5"/>
    <n v="4186818264"/>
    <x v="0"/>
    <x v="1"/>
    <x v="0"/>
    <x v="0"/>
    <s v="WIN-BNH-01-031"/>
    <x v="0"/>
    <s v="4186818264(2bqe)"/>
    <x v="0"/>
    <x v="1"/>
    <x v="1"/>
    <x v="0"/>
    <x v="0"/>
    <x v="0"/>
    <x v="0"/>
    <x v="0"/>
    <n v="8"/>
    <x v="0"/>
    <x v="28"/>
    <n v="932888"/>
    <x v="0"/>
    <x v="0"/>
    <x v="0"/>
    <x v="0"/>
    <n v="74631"/>
    <x v="0"/>
  </r>
  <r>
    <x v="5"/>
    <n v="4186818264"/>
    <x v="0"/>
    <x v="1"/>
    <x v="0"/>
    <x v="0"/>
    <s v="WIN-BNH-01-031"/>
    <x v="0"/>
    <s v="4186818264(2bqe)"/>
    <x v="0"/>
    <x v="19"/>
    <x v="18"/>
    <x v="0"/>
    <x v="0"/>
    <x v="0"/>
    <x v="0"/>
    <x v="0"/>
    <n v="4"/>
    <x v="0"/>
    <x v="29"/>
    <n v="198000"/>
    <x v="0"/>
    <x v="0"/>
    <x v="0"/>
    <x v="0"/>
    <n v="15840"/>
    <x v="0"/>
  </r>
  <r>
    <x v="5"/>
    <n v="4186818264"/>
    <x v="0"/>
    <x v="1"/>
    <x v="0"/>
    <x v="0"/>
    <s v="WIN-BNH-01-031"/>
    <x v="0"/>
    <s v="4186818264(2bqe)"/>
    <x v="0"/>
    <x v="8"/>
    <x v="8"/>
    <x v="0"/>
    <x v="0"/>
    <x v="0"/>
    <x v="0"/>
    <x v="0"/>
    <n v="4"/>
    <x v="0"/>
    <x v="18"/>
    <n v="184000"/>
    <x v="0"/>
    <x v="0"/>
    <x v="0"/>
    <x v="0"/>
    <n v="14720"/>
    <x v="0"/>
  </r>
  <r>
    <x v="5"/>
    <n v="4186818264"/>
    <x v="0"/>
    <x v="1"/>
    <x v="0"/>
    <x v="0"/>
    <s v="WIN-BNH-01-031"/>
    <x v="0"/>
    <s v="4186818264(2bqe)"/>
    <x v="0"/>
    <x v="3"/>
    <x v="3"/>
    <x v="0"/>
    <x v="0"/>
    <x v="0"/>
    <x v="0"/>
    <x v="0"/>
    <n v="8"/>
    <x v="0"/>
    <x v="3"/>
    <n v="587448"/>
    <x v="0"/>
    <x v="0"/>
    <x v="0"/>
    <x v="0"/>
    <n v="46996"/>
    <x v="0"/>
  </r>
  <r>
    <x v="5"/>
    <n v="4186818264"/>
    <x v="0"/>
    <x v="1"/>
    <x v="0"/>
    <x v="0"/>
    <s v="WIN-BNH-01-031"/>
    <x v="0"/>
    <s v="4186818264(2bqe)"/>
    <x v="0"/>
    <x v="7"/>
    <x v="7"/>
    <x v="0"/>
    <x v="0"/>
    <x v="0"/>
    <x v="0"/>
    <x v="0"/>
    <n v="6"/>
    <x v="0"/>
    <x v="13"/>
    <n v="301092"/>
    <x v="0"/>
    <x v="0"/>
    <x v="0"/>
    <x v="0"/>
    <n v="24087"/>
    <x v="0"/>
  </r>
  <r>
    <x v="5"/>
    <n v="4186818549"/>
    <x v="0"/>
    <x v="1"/>
    <x v="0"/>
    <x v="0"/>
    <s v="WIN-BNH-01-031"/>
    <x v="0"/>
    <s v="4186818549(5713)"/>
    <x v="0"/>
    <x v="7"/>
    <x v="7"/>
    <x v="0"/>
    <x v="0"/>
    <x v="0"/>
    <x v="0"/>
    <x v="0"/>
    <n v="6"/>
    <x v="0"/>
    <x v="13"/>
    <n v="301092"/>
    <x v="0"/>
    <x v="0"/>
    <x v="0"/>
    <x v="0"/>
    <n v="24087"/>
    <x v="0"/>
  </r>
  <r>
    <x v="5"/>
    <n v="4186818549"/>
    <x v="0"/>
    <x v="1"/>
    <x v="0"/>
    <x v="0"/>
    <s v="WIN-BNH-01-031"/>
    <x v="0"/>
    <s v="4186818549(5713)"/>
    <x v="0"/>
    <x v="3"/>
    <x v="3"/>
    <x v="0"/>
    <x v="0"/>
    <x v="0"/>
    <x v="0"/>
    <x v="0"/>
    <n v="8"/>
    <x v="0"/>
    <x v="3"/>
    <n v="587448"/>
    <x v="0"/>
    <x v="0"/>
    <x v="0"/>
    <x v="0"/>
    <n v="46996"/>
    <x v="0"/>
  </r>
  <r>
    <x v="5"/>
    <n v="4186818549"/>
    <x v="0"/>
    <x v="1"/>
    <x v="0"/>
    <x v="0"/>
    <s v="WIN-BNH-01-031"/>
    <x v="0"/>
    <s v="4186818549(5713)"/>
    <x v="0"/>
    <x v="1"/>
    <x v="1"/>
    <x v="0"/>
    <x v="0"/>
    <x v="0"/>
    <x v="0"/>
    <x v="0"/>
    <n v="4"/>
    <x v="0"/>
    <x v="28"/>
    <n v="466444"/>
    <x v="0"/>
    <x v="0"/>
    <x v="0"/>
    <x v="0"/>
    <n v="37316"/>
    <x v="0"/>
  </r>
  <r>
    <x v="5"/>
    <n v="4186818549"/>
    <x v="0"/>
    <x v="1"/>
    <x v="0"/>
    <x v="0"/>
    <s v="WIN-BNH-01-031"/>
    <x v="0"/>
    <s v="4186818549(5713)"/>
    <x v="0"/>
    <x v="8"/>
    <x v="8"/>
    <x v="0"/>
    <x v="0"/>
    <x v="0"/>
    <x v="0"/>
    <x v="0"/>
    <n v="6"/>
    <x v="0"/>
    <x v="18"/>
    <n v="276000"/>
    <x v="0"/>
    <x v="0"/>
    <x v="0"/>
    <x v="0"/>
    <n v="22080"/>
    <x v="0"/>
  </r>
  <r>
    <x v="5"/>
    <n v="4186818549"/>
    <x v="0"/>
    <x v="1"/>
    <x v="0"/>
    <x v="0"/>
    <s v="WIN-BNH-01-031"/>
    <x v="0"/>
    <s v="4186818549(5713)"/>
    <x v="0"/>
    <x v="6"/>
    <x v="6"/>
    <x v="0"/>
    <x v="0"/>
    <x v="0"/>
    <x v="0"/>
    <x v="0"/>
    <n v="8"/>
    <x v="0"/>
    <x v="11"/>
    <n v="594000"/>
    <x v="0"/>
    <x v="0"/>
    <x v="0"/>
    <x v="0"/>
    <n v="47520"/>
    <x v="0"/>
  </r>
  <r>
    <x v="5"/>
    <n v="4186818156"/>
    <x v="0"/>
    <x v="1"/>
    <x v="0"/>
    <x v="0"/>
    <s v="WIN-BNH-01-031"/>
    <x v="0"/>
    <s v="4186818156(2bfh)"/>
    <x v="0"/>
    <x v="6"/>
    <x v="6"/>
    <x v="0"/>
    <x v="0"/>
    <x v="0"/>
    <x v="0"/>
    <x v="0"/>
    <n v="4"/>
    <x v="0"/>
    <x v="11"/>
    <n v="297000"/>
    <x v="0"/>
    <x v="0"/>
    <x v="0"/>
    <x v="0"/>
    <n v="23760"/>
    <x v="0"/>
  </r>
  <r>
    <x v="5"/>
    <n v="4186818156"/>
    <x v="0"/>
    <x v="1"/>
    <x v="0"/>
    <x v="0"/>
    <s v="WIN-BNH-01-031"/>
    <x v="0"/>
    <s v="4186818156(2bfh)"/>
    <x v="0"/>
    <x v="19"/>
    <x v="18"/>
    <x v="0"/>
    <x v="0"/>
    <x v="0"/>
    <x v="0"/>
    <x v="0"/>
    <n v="2"/>
    <x v="0"/>
    <x v="29"/>
    <n v="99000"/>
    <x v="0"/>
    <x v="0"/>
    <x v="0"/>
    <x v="0"/>
    <n v="7920"/>
    <x v="0"/>
  </r>
  <r>
    <x v="5"/>
    <n v="4186818156"/>
    <x v="0"/>
    <x v="1"/>
    <x v="0"/>
    <x v="0"/>
    <s v="WIN-BNH-01-031"/>
    <x v="0"/>
    <s v="4186818156(2bfh)"/>
    <x v="0"/>
    <x v="1"/>
    <x v="1"/>
    <x v="0"/>
    <x v="0"/>
    <x v="0"/>
    <x v="0"/>
    <x v="0"/>
    <n v="6"/>
    <x v="0"/>
    <x v="28"/>
    <n v="699666"/>
    <x v="0"/>
    <x v="0"/>
    <x v="0"/>
    <x v="0"/>
    <n v="55973"/>
    <x v="0"/>
  </r>
  <r>
    <x v="5"/>
    <n v="4186818156"/>
    <x v="0"/>
    <x v="1"/>
    <x v="0"/>
    <x v="0"/>
    <s v="WIN-BNH-01-031"/>
    <x v="0"/>
    <s v="4186818156(2bfh)"/>
    <x v="0"/>
    <x v="3"/>
    <x v="3"/>
    <x v="0"/>
    <x v="0"/>
    <x v="0"/>
    <x v="0"/>
    <x v="0"/>
    <n v="6"/>
    <x v="0"/>
    <x v="3"/>
    <n v="440586"/>
    <x v="0"/>
    <x v="0"/>
    <x v="0"/>
    <x v="0"/>
    <n v="35247"/>
    <x v="0"/>
  </r>
  <r>
    <x v="5"/>
    <n v="4186818222"/>
    <x v="0"/>
    <x v="1"/>
    <x v="0"/>
    <x v="0"/>
    <s v="WIN-BNH-01-031"/>
    <x v="0"/>
    <s v="4186818222(2bnf)"/>
    <x v="0"/>
    <x v="3"/>
    <x v="3"/>
    <x v="0"/>
    <x v="0"/>
    <x v="0"/>
    <x v="0"/>
    <x v="0"/>
    <n v="6"/>
    <x v="0"/>
    <x v="3"/>
    <n v="440586"/>
    <x v="0"/>
    <x v="0"/>
    <x v="0"/>
    <x v="0"/>
    <n v="35247"/>
    <x v="0"/>
  </r>
  <r>
    <x v="5"/>
    <n v="4186818222"/>
    <x v="0"/>
    <x v="1"/>
    <x v="0"/>
    <x v="0"/>
    <s v="WIN-BNH-01-031"/>
    <x v="0"/>
    <s v="4186818222(2bnf)"/>
    <x v="0"/>
    <x v="9"/>
    <x v="9"/>
    <x v="0"/>
    <x v="0"/>
    <x v="0"/>
    <x v="0"/>
    <x v="0"/>
    <n v="4"/>
    <x v="0"/>
    <x v="17"/>
    <n v="222380"/>
    <x v="0"/>
    <x v="0"/>
    <x v="0"/>
    <x v="0"/>
    <n v="17790"/>
    <x v="0"/>
  </r>
  <r>
    <x v="5"/>
    <n v="4186818222"/>
    <x v="0"/>
    <x v="1"/>
    <x v="0"/>
    <x v="0"/>
    <s v="WIN-BNH-01-031"/>
    <x v="0"/>
    <s v="4186818222(2bnf)"/>
    <x v="0"/>
    <x v="8"/>
    <x v="8"/>
    <x v="0"/>
    <x v="0"/>
    <x v="0"/>
    <x v="0"/>
    <x v="0"/>
    <n v="2"/>
    <x v="0"/>
    <x v="18"/>
    <n v="92000"/>
    <x v="0"/>
    <x v="0"/>
    <x v="0"/>
    <x v="0"/>
    <n v="7360"/>
    <x v="0"/>
  </r>
  <r>
    <x v="5"/>
    <n v="4186818222"/>
    <x v="0"/>
    <x v="1"/>
    <x v="0"/>
    <x v="0"/>
    <s v="WIN-BNH-01-031"/>
    <x v="0"/>
    <s v="4186818222(2bnf)"/>
    <x v="0"/>
    <x v="19"/>
    <x v="18"/>
    <x v="0"/>
    <x v="0"/>
    <x v="0"/>
    <x v="0"/>
    <x v="0"/>
    <n v="2"/>
    <x v="0"/>
    <x v="29"/>
    <n v="99000"/>
    <x v="0"/>
    <x v="0"/>
    <x v="0"/>
    <x v="0"/>
    <n v="7920"/>
    <x v="0"/>
  </r>
  <r>
    <x v="5"/>
    <n v="4186818222"/>
    <x v="0"/>
    <x v="1"/>
    <x v="0"/>
    <x v="0"/>
    <s v="WIN-BNH-01-031"/>
    <x v="0"/>
    <s v="4186818222(2bnf)"/>
    <x v="0"/>
    <x v="1"/>
    <x v="1"/>
    <x v="0"/>
    <x v="0"/>
    <x v="0"/>
    <x v="0"/>
    <x v="0"/>
    <n v="6"/>
    <x v="0"/>
    <x v="28"/>
    <n v="699666"/>
    <x v="0"/>
    <x v="0"/>
    <x v="0"/>
    <x v="0"/>
    <n v="55973"/>
    <x v="0"/>
  </r>
  <r>
    <x v="5"/>
    <n v="4186817976"/>
    <x v="0"/>
    <x v="1"/>
    <x v="0"/>
    <x v="0"/>
    <s v="WIN-BNH-01-031"/>
    <x v="0"/>
    <s v="4186817976(2aid)"/>
    <x v="0"/>
    <x v="9"/>
    <x v="9"/>
    <x v="0"/>
    <x v="0"/>
    <x v="0"/>
    <x v="0"/>
    <x v="0"/>
    <n v="4"/>
    <x v="0"/>
    <x v="17"/>
    <n v="222380"/>
    <x v="0"/>
    <x v="0"/>
    <x v="0"/>
    <x v="0"/>
    <n v="17790"/>
    <x v="0"/>
  </r>
  <r>
    <x v="5"/>
    <n v="4186817976"/>
    <x v="0"/>
    <x v="1"/>
    <x v="0"/>
    <x v="0"/>
    <s v="WIN-BNH-01-031"/>
    <x v="0"/>
    <s v="4186817976(2aid)"/>
    <x v="0"/>
    <x v="8"/>
    <x v="8"/>
    <x v="0"/>
    <x v="0"/>
    <x v="0"/>
    <x v="0"/>
    <x v="0"/>
    <n v="6"/>
    <x v="0"/>
    <x v="18"/>
    <n v="276000"/>
    <x v="0"/>
    <x v="0"/>
    <x v="0"/>
    <x v="0"/>
    <n v="22080"/>
    <x v="0"/>
  </r>
  <r>
    <x v="5"/>
    <n v="4186817976"/>
    <x v="0"/>
    <x v="1"/>
    <x v="0"/>
    <x v="0"/>
    <s v="WIN-BNH-01-031"/>
    <x v="0"/>
    <s v="4186817976(2aid)"/>
    <x v="0"/>
    <x v="7"/>
    <x v="7"/>
    <x v="0"/>
    <x v="0"/>
    <x v="0"/>
    <x v="0"/>
    <x v="0"/>
    <n v="2"/>
    <x v="0"/>
    <x v="13"/>
    <n v="100364"/>
    <x v="0"/>
    <x v="0"/>
    <x v="0"/>
    <x v="0"/>
    <n v="8029"/>
    <x v="0"/>
  </r>
  <r>
    <x v="5"/>
    <n v="4186817976"/>
    <x v="0"/>
    <x v="1"/>
    <x v="0"/>
    <x v="0"/>
    <s v="WIN-BNH-01-031"/>
    <x v="0"/>
    <s v="4186817976(2aid)"/>
    <x v="0"/>
    <x v="6"/>
    <x v="6"/>
    <x v="0"/>
    <x v="0"/>
    <x v="0"/>
    <x v="0"/>
    <x v="0"/>
    <n v="8"/>
    <x v="0"/>
    <x v="11"/>
    <n v="594000"/>
    <x v="0"/>
    <x v="0"/>
    <x v="0"/>
    <x v="0"/>
    <n v="47520"/>
    <x v="0"/>
  </r>
  <r>
    <x v="5"/>
    <n v="4186817976"/>
    <x v="0"/>
    <x v="1"/>
    <x v="0"/>
    <x v="0"/>
    <s v="WIN-BNH-01-031"/>
    <x v="0"/>
    <s v="4186817976(2aid)"/>
    <x v="0"/>
    <x v="19"/>
    <x v="18"/>
    <x v="0"/>
    <x v="0"/>
    <x v="0"/>
    <x v="0"/>
    <x v="0"/>
    <n v="4"/>
    <x v="0"/>
    <x v="29"/>
    <n v="198000"/>
    <x v="0"/>
    <x v="0"/>
    <x v="0"/>
    <x v="0"/>
    <n v="15840"/>
    <x v="0"/>
  </r>
  <r>
    <x v="5"/>
    <n v="4186817976"/>
    <x v="0"/>
    <x v="1"/>
    <x v="0"/>
    <x v="0"/>
    <s v="WIN-BNH-01-031"/>
    <x v="0"/>
    <s v="4186817976(2aid)"/>
    <x v="0"/>
    <x v="3"/>
    <x v="3"/>
    <x v="0"/>
    <x v="0"/>
    <x v="0"/>
    <x v="0"/>
    <x v="0"/>
    <n v="8"/>
    <x v="0"/>
    <x v="3"/>
    <n v="587448"/>
    <x v="0"/>
    <x v="0"/>
    <x v="0"/>
    <x v="0"/>
    <n v="46996"/>
    <x v="0"/>
  </r>
  <r>
    <x v="5"/>
    <n v="4186818701"/>
    <x v="0"/>
    <x v="1"/>
    <x v="0"/>
    <x v="0"/>
    <s v="WIN-BNH-01-031"/>
    <x v="0"/>
    <s v="4186818701(6263)"/>
    <x v="0"/>
    <x v="7"/>
    <x v="7"/>
    <x v="0"/>
    <x v="0"/>
    <x v="0"/>
    <x v="0"/>
    <x v="0"/>
    <n v="2"/>
    <x v="0"/>
    <x v="13"/>
    <n v="100364"/>
    <x v="0"/>
    <x v="0"/>
    <x v="0"/>
    <x v="0"/>
    <n v="8029"/>
    <x v="0"/>
  </r>
  <r>
    <x v="5"/>
    <n v="4186818701"/>
    <x v="0"/>
    <x v="1"/>
    <x v="0"/>
    <x v="0"/>
    <s v="WIN-BNH-01-031"/>
    <x v="0"/>
    <s v="4186818701(6263)"/>
    <x v="0"/>
    <x v="19"/>
    <x v="18"/>
    <x v="0"/>
    <x v="0"/>
    <x v="0"/>
    <x v="0"/>
    <x v="0"/>
    <n v="2"/>
    <x v="0"/>
    <x v="29"/>
    <n v="99000"/>
    <x v="0"/>
    <x v="0"/>
    <x v="0"/>
    <x v="0"/>
    <n v="7920"/>
    <x v="0"/>
  </r>
  <r>
    <x v="5"/>
    <n v="4186818701"/>
    <x v="0"/>
    <x v="1"/>
    <x v="0"/>
    <x v="0"/>
    <s v="WIN-BNH-01-031"/>
    <x v="0"/>
    <s v="4186818701(6263)"/>
    <x v="0"/>
    <x v="6"/>
    <x v="6"/>
    <x v="0"/>
    <x v="0"/>
    <x v="0"/>
    <x v="0"/>
    <x v="0"/>
    <n v="3"/>
    <x v="0"/>
    <x v="11"/>
    <n v="222750"/>
    <x v="0"/>
    <x v="0"/>
    <x v="0"/>
    <x v="0"/>
    <n v="17820"/>
    <x v="0"/>
  </r>
  <r>
    <x v="5"/>
    <n v="4186818701"/>
    <x v="0"/>
    <x v="1"/>
    <x v="0"/>
    <x v="0"/>
    <s v="WIN-BNH-01-031"/>
    <x v="0"/>
    <s v="4186818701(6263)"/>
    <x v="0"/>
    <x v="8"/>
    <x v="8"/>
    <x v="0"/>
    <x v="0"/>
    <x v="0"/>
    <x v="0"/>
    <x v="0"/>
    <n v="2"/>
    <x v="0"/>
    <x v="18"/>
    <n v="92000"/>
    <x v="0"/>
    <x v="0"/>
    <x v="0"/>
    <x v="0"/>
    <n v="7360"/>
    <x v="0"/>
  </r>
  <r>
    <x v="5"/>
    <n v="4186818701"/>
    <x v="0"/>
    <x v="1"/>
    <x v="0"/>
    <x v="0"/>
    <s v="WIN-BNH-01-031"/>
    <x v="0"/>
    <s v="4186818701(6263)"/>
    <x v="0"/>
    <x v="1"/>
    <x v="1"/>
    <x v="0"/>
    <x v="0"/>
    <x v="0"/>
    <x v="0"/>
    <x v="0"/>
    <n v="3"/>
    <x v="0"/>
    <x v="28"/>
    <n v="349833"/>
    <x v="0"/>
    <x v="0"/>
    <x v="0"/>
    <x v="0"/>
    <n v="27987"/>
    <x v="0"/>
  </r>
  <r>
    <x v="5"/>
    <n v="4186818701"/>
    <x v="0"/>
    <x v="1"/>
    <x v="0"/>
    <x v="0"/>
    <s v="WIN-BNH-01-031"/>
    <x v="0"/>
    <s v="4186818701(6263)"/>
    <x v="0"/>
    <x v="3"/>
    <x v="3"/>
    <x v="0"/>
    <x v="0"/>
    <x v="0"/>
    <x v="0"/>
    <x v="0"/>
    <n v="2"/>
    <x v="0"/>
    <x v="3"/>
    <n v="146862"/>
    <x v="0"/>
    <x v="0"/>
    <x v="0"/>
    <x v="0"/>
    <n v="11749"/>
    <x v="0"/>
  </r>
  <r>
    <x v="2"/>
    <n v="4186553485"/>
    <x v="0"/>
    <x v="1"/>
    <x v="0"/>
    <x v="0"/>
    <s v="WIN-BNH-01-031"/>
    <x v="0"/>
    <s v="4186553485(2bwd)"/>
    <x v="0"/>
    <x v="6"/>
    <x v="6"/>
    <x v="0"/>
    <x v="0"/>
    <x v="0"/>
    <x v="0"/>
    <x v="0"/>
    <n v="5"/>
    <x v="0"/>
    <x v="11"/>
    <n v="371250"/>
    <x v="0"/>
    <x v="0"/>
    <x v="0"/>
    <x v="0"/>
    <n v="29700"/>
    <x v="0"/>
  </r>
  <r>
    <x v="2"/>
    <n v="4186553485"/>
    <x v="0"/>
    <x v="1"/>
    <x v="0"/>
    <x v="0"/>
    <s v="WIN-BNH-01-031"/>
    <x v="0"/>
    <s v="4186553485(2bwd)"/>
    <x v="0"/>
    <x v="8"/>
    <x v="8"/>
    <x v="0"/>
    <x v="0"/>
    <x v="0"/>
    <x v="0"/>
    <x v="0"/>
    <n v="15"/>
    <x v="0"/>
    <x v="18"/>
    <n v="690000"/>
    <x v="0"/>
    <x v="0"/>
    <x v="0"/>
    <x v="0"/>
    <n v="55200"/>
    <x v="0"/>
  </r>
  <r>
    <x v="2"/>
    <n v="4186553485"/>
    <x v="0"/>
    <x v="1"/>
    <x v="0"/>
    <x v="0"/>
    <s v="WIN-BNH-01-031"/>
    <x v="0"/>
    <s v="4186553485(2bwd)"/>
    <x v="0"/>
    <x v="1"/>
    <x v="1"/>
    <x v="0"/>
    <x v="0"/>
    <x v="0"/>
    <x v="0"/>
    <x v="0"/>
    <n v="15"/>
    <x v="0"/>
    <x v="28"/>
    <n v="1749165"/>
    <x v="0"/>
    <x v="0"/>
    <x v="0"/>
    <x v="0"/>
    <n v="139933"/>
    <x v="0"/>
  </r>
  <r>
    <x v="2"/>
    <n v="4186553485"/>
    <x v="0"/>
    <x v="1"/>
    <x v="0"/>
    <x v="0"/>
    <s v="WIN-BNH-01-031"/>
    <x v="0"/>
    <s v="4186553485(2bwd)"/>
    <x v="0"/>
    <x v="19"/>
    <x v="18"/>
    <x v="0"/>
    <x v="0"/>
    <x v="0"/>
    <x v="0"/>
    <x v="0"/>
    <n v="5"/>
    <x v="0"/>
    <x v="29"/>
    <n v="247500"/>
    <x v="0"/>
    <x v="0"/>
    <x v="0"/>
    <x v="0"/>
    <n v="19800"/>
    <x v="0"/>
  </r>
  <r>
    <x v="2"/>
    <n v="4186553485"/>
    <x v="0"/>
    <x v="1"/>
    <x v="0"/>
    <x v="0"/>
    <s v="WIN-BNH-01-031"/>
    <x v="0"/>
    <s v="4186553485(2bwd)"/>
    <x v="0"/>
    <x v="3"/>
    <x v="3"/>
    <x v="0"/>
    <x v="0"/>
    <x v="0"/>
    <x v="0"/>
    <x v="0"/>
    <n v="20"/>
    <x v="0"/>
    <x v="3"/>
    <n v="1468620"/>
    <x v="0"/>
    <x v="0"/>
    <x v="0"/>
    <x v="0"/>
    <n v="117490"/>
    <x v="0"/>
  </r>
  <r>
    <x v="2"/>
    <n v="4186553485"/>
    <x v="0"/>
    <x v="1"/>
    <x v="0"/>
    <x v="0"/>
    <s v="WIN-BNH-01-031"/>
    <x v="0"/>
    <s v="4186553485(2bwd)"/>
    <x v="0"/>
    <x v="9"/>
    <x v="9"/>
    <x v="0"/>
    <x v="0"/>
    <x v="0"/>
    <x v="0"/>
    <x v="0"/>
    <n v="9"/>
    <x v="0"/>
    <x v="17"/>
    <n v="500355"/>
    <x v="0"/>
    <x v="0"/>
    <x v="0"/>
    <x v="0"/>
    <n v="40028"/>
    <x v="0"/>
  </r>
  <r>
    <x v="2"/>
    <n v="4186553485"/>
    <x v="0"/>
    <x v="1"/>
    <x v="0"/>
    <x v="0"/>
    <s v="WIN-BNH-01-031"/>
    <x v="0"/>
    <s v="4186553485(2bwd)"/>
    <x v="0"/>
    <x v="7"/>
    <x v="7"/>
    <x v="0"/>
    <x v="0"/>
    <x v="0"/>
    <x v="0"/>
    <x v="0"/>
    <n v="12"/>
    <x v="0"/>
    <x v="13"/>
    <n v="602184"/>
    <x v="0"/>
    <x v="0"/>
    <x v="0"/>
    <x v="0"/>
    <n v="48175"/>
    <x v="0"/>
  </r>
  <r>
    <x v="7"/>
    <n v="4186553181"/>
    <x v="0"/>
    <x v="1"/>
    <x v="0"/>
    <x v="0"/>
    <s v="WIN-PTO-00-003"/>
    <x v="0"/>
    <s v="4186553181(2bqj)"/>
    <x v="0"/>
    <x v="7"/>
    <x v="7"/>
    <x v="0"/>
    <x v="0"/>
    <x v="0"/>
    <x v="0"/>
    <x v="0"/>
    <n v="12"/>
    <x v="0"/>
    <x v="13"/>
    <n v="602184"/>
    <x v="0"/>
    <x v="0"/>
    <x v="0"/>
    <x v="0"/>
    <n v="48175"/>
    <x v="0"/>
  </r>
  <r>
    <x v="7"/>
    <n v="4186553181"/>
    <x v="0"/>
    <x v="1"/>
    <x v="0"/>
    <x v="0"/>
    <s v="WIN-PTO-00-003"/>
    <x v="0"/>
    <s v="4186553181(2bqj)"/>
    <x v="0"/>
    <x v="1"/>
    <x v="1"/>
    <x v="0"/>
    <x v="0"/>
    <x v="0"/>
    <x v="0"/>
    <x v="0"/>
    <n v="5"/>
    <x v="0"/>
    <x v="28"/>
    <n v="583055"/>
    <x v="0"/>
    <x v="0"/>
    <x v="0"/>
    <x v="0"/>
    <n v="46644"/>
    <x v="0"/>
  </r>
  <r>
    <x v="7"/>
    <n v="4186553181"/>
    <x v="0"/>
    <x v="1"/>
    <x v="0"/>
    <x v="0"/>
    <s v="WIN-PTO-00-003"/>
    <x v="0"/>
    <s v="4186553181(2bqj)"/>
    <x v="0"/>
    <x v="8"/>
    <x v="8"/>
    <x v="0"/>
    <x v="0"/>
    <x v="0"/>
    <x v="0"/>
    <x v="0"/>
    <n v="15"/>
    <x v="0"/>
    <x v="18"/>
    <n v="690000"/>
    <x v="0"/>
    <x v="0"/>
    <x v="0"/>
    <x v="0"/>
    <n v="55200"/>
    <x v="0"/>
  </r>
  <r>
    <x v="7"/>
    <n v="4186553181"/>
    <x v="0"/>
    <x v="1"/>
    <x v="0"/>
    <x v="0"/>
    <s v="WIN-PTO-00-003"/>
    <x v="0"/>
    <s v="4186553181(2bqj)"/>
    <x v="0"/>
    <x v="3"/>
    <x v="3"/>
    <x v="0"/>
    <x v="0"/>
    <x v="0"/>
    <x v="0"/>
    <x v="0"/>
    <n v="20"/>
    <x v="0"/>
    <x v="3"/>
    <n v="1468620"/>
    <x v="0"/>
    <x v="0"/>
    <x v="0"/>
    <x v="0"/>
    <n v="117490"/>
    <x v="0"/>
  </r>
  <r>
    <x v="0"/>
    <n v="4186937237"/>
    <x v="0"/>
    <x v="1"/>
    <x v="0"/>
    <x v="0"/>
    <s v="WIN-PTO-00-003"/>
    <x v="0"/>
    <s v="4186937237(2bev)"/>
    <x v="0"/>
    <x v="9"/>
    <x v="9"/>
    <x v="0"/>
    <x v="0"/>
    <x v="0"/>
    <x v="0"/>
    <x v="0"/>
    <n v="10"/>
    <x v="0"/>
    <x v="17"/>
    <n v="555950"/>
    <x v="0"/>
    <x v="0"/>
    <x v="0"/>
    <x v="0"/>
    <n v="44476"/>
    <x v="0"/>
  </r>
  <r>
    <x v="0"/>
    <n v="4186937237"/>
    <x v="0"/>
    <x v="1"/>
    <x v="0"/>
    <x v="0"/>
    <s v="WIN-PTO-00-003"/>
    <x v="0"/>
    <s v="4186937237(2bev)"/>
    <x v="0"/>
    <x v="3"/>
    <x v="3"/>
    <x v="0"/>
    <x v="0"/>
    <x v="0"/>
    <x v="0"/>
    <x v="0"/>
    <n v="30"/>
    <x v="0"/>
    <x v="3"/>
    <n v="2202930"/>
    <x v="0"/>
    <x v="0"/>
    <x v="0"/>
    <x v="0"/>
    <n v="176234"/>
    <x v="0"/>
  </r>
  <r>
    <x v="0"/>
    <n v="4186937237"/>
    <x v="0"/>
    <x v="1"/>
    <x v="0"/>
    <x v="0"/>
    <s v="WIN-PTO-00-003"/>
    <x v="0"/>
    <s v="4186937237(2bev)"/>
    <x v="0"/>
    <x v="7"/>
    <x v="7"/>
    <x v="0"/>
    <x v="0"/>
    <x v="0"/>
    <x v="0"/>
    <x v="0"/>
    <n v="10"/>
    <x v="0"/>
    <x v="13"/>
    <n v="501820"/>
    <x v="0"/>
    <x v="0"/>
    <x v="0"/>
    <x v="0"/>
    <n v="40146"/>
    <x v="0"/>
  </r>
  <r>
    <x v="5"/>
    <n v="4186818011"/>
    <x v="0"/>
    <x v="1"/>
    <x v="0"/>
    <x v="0"/>
    <s v="WIN-TNN-01-059"/>
    <x v="0"/>
    <s v="4186818011(2alu)"/>
    <x v="0"/>
    <x v="3"/>
    <x v="3"/>
    <x v="0"/>
    <x v="0"/>
    <x v="0"/>
    <x v="0"/>
    <x v="0"/>
    <n v="30"/>
    <x v="0"/>
    <x v="3"/>
    <n v="2202930"/>
    <x v="0"/>
    <x v="0"/>
    <x v="0"/>
    <x v="0"/>
    <n v="176234"/>
    <x v="0"/>
  </r>
  <r>
    <x v="5"/>
    <n v="4186818011"/>
    <x v="0"/>
    <x v="1"/>
    <x v="0"/>
    <x v="0"/>
    <s v="WIN-TNN-01-059"/>
    <x v="0"/>
    <s v="4186818011(2alu)"/>
    <x v="0"/>
    <x v="9"/>
    <x v="9"/>
    <x v="0"/>
    <x v="0"/>
    <x v="0"/>
    <x v="0"/>
    <x v="0"/>
    <n v="4"/>
    <x v="0"/>
    <x v="17"/>
    <n v="222380"/>
    <x v="0"/>
    <x v="0"/>
    <x v="0"/>
    <x v="0"/>
    <n v="17790"/>
    <x v="0"/>
  </r>
  <r>
    <x v="5"/>
    <n v="4186818011"/>
    <x v="0"/>
    <x v="1"/>
    <x v="0"/>
    <x v="0"/>
    <s v="WIN-TNN-01-059"/>
    <x v="0"/>
    <s v="4186818011(2alu)"/>
    <x v="0"/>
    <x v="8"/>
    <x v="8"/>
    <x v="0"/>
    <x v="0"/>
    <x v="0"/>
    <x v="0"/>
    <x v="0"/>
    <n v="4"/>
    <x v="0"/>
    <x v="18"/>
    <n v="184000"/>
    <x v="0"/>
    <x v="0"/>
    <x v="0"/>
    <x v="0"/>
    <n v="14720"/>
    <x v="0"/>
  </r>
  <r>
    <x v="5"/>
    <n v="4186818011"/>
    <x v="0"/>
    <x v="1"/>
    <x v="0"/>
    <x v="0"/>
    <s v="WIN-TNN-01-059"/>
    <x v="0"/>
    <s v="4186818011(2alu)"/>
    <x v="0"/>
    <x v="1"/>
    <x v="1"/>
    <x v="0"/>
    <x v="0"/>
    <x v="0"/>
    <x v="0"/>
    <x v="0"/>
    <n v="4"/>
    <x v="0"/>
    <x v="28"/>
    <n v="466444"/>
    <x v="0"/>
    <x v="0"/>
    <x v="0"/>
    <x v="0"/>
    <n v="37316"/>
    <x v="0"/>
  </r>
  <r>
    <x v="5"/>
    <n v="4186818011"/>
    <x v="0"/>
    <x v="1"/>
    <x v="0"/>
    <x v="0"/>
    <s v="WIN-TNN-01-059"/>
    <x v="0"/>
    <s v="4186818011(2alu)"/>
    <x v="0"/>
    <x v="7"/>
    <x v="7"/>
    <x v="0"/>
    <x v="0"/>
    <x v="0"/>
    <x v="0"/>
    <x v="0"/>
    <n v="4"/>
    <x v="0"/>
    <x v="13"/>
    <n v="200728"/>
    <x v="0"/>
    <x v="0"/>
    <x v="0"/>
    <x v="0"/>
    <n v="16058"/>
    <x v="0"/>
  </r>
  <r>
    <x v="9"/>
    <n v="4186682440"/>
    <x v="0"/>
    <x v="1"/>
    <x v="0"/>
    <x v="0"/>
    <s v="WIN-NBH-00-001"/>
    <x v="0"/>
    <s v="4186682440(2bvh)"/>
    <x v="0"/>
    <x v="5"/>
    <x v="5"/>
    <x v="0"/>
    <x v="0"/>
    <x v="0"/>
    <x v="0"/>
    <x v="0"/>
    <n v="10"/>
    <x v="0"/>
    <x v="10"/>
    <n v="709500"/>
    <x v="0"/>
    <x v="0"/>
    <x v="0"/>
    <x v="0"/>
    <n v="56760"/>
    <x v="0"/>
  </r>
  <r>
    <x v="9"/>
    <n v="4186682440"/>
    <x v="0"/>
    <x v="1"/>
    <x v="0"/>
    <x v="0"/>
    <s v="WIN-NBH-00-001"/>
    <x v="0"/>
    <s v="4186682440(2bvh)"/>
    <x v="0"/>
    <x v="6"/>
    <x v="6"/>
    <x v="0"/>
    <x v="0"/>
    <x v="0"/>
    <x v="0"/>
    <x v="0"/>
    <n v="10"/>
    <x v="0"/>
    <x v="11"/>
    <n v="742500"/>
    <x v="0"/>
    <x v="0"/>
    <x v="0"/>
    <x v="0"/>
    <n v="59400"/>
    <x v="0"/>
  </r>
  <r>
    <x v="9"/>
    <n v="4186682440"/>
    <x v="0"/>
    <x v="1"/>
    <x v="0"/>
    <x v="0"/>
    <s v="WIN-NBH-00-001"/>
    <x v="0"/>
    <s v="4186682440(2bvh)"/>
    <x v="0"/>
    <x v="7"/>
    <x v="7"/>
    <x v="0"/>
    <x v="0"/>
    <x v="0"/>
    <x v="0"/>
    <x v="0"/>
    <n v="10"/>
    <x v="0"/>
    <x v="13"/>
    <n v="501820"/>
    <x v="0"/>
    <x v="0"/>
    <x v="0"/>
    <x v="0"/>
    <n v="40146"/>
    <x v="0"/>
  </r>
  <r>
    <x v="9"/>
    <n v="4186682440"/>
    <x v="0"/>
    <x v="1"/>
    <x v="0"/>
    <x v="0"/>
    <s v="WIN-NBH-00-001"/>
    <x v="0"/>
    <s v="4186682440(2bvh)"/>
    <x v="0"/>
    <x v="8"/>
    <x v="8"/>
    <x v="0"/>
    <x v="0"/>
    <x v="0"/>
    <x v="0"/>
    <x v="0"/>
    <n v="10"/>
    <x v="0"/>
    <x v="18"/>
    <n v="460000"/>
    <x v="0"/>
    <x v="0"/>
    <x v="0"/>
    <x v="0"/>
    <n v="36800"/>
    <x v="0"/>
  </r>
  <r>
    <x v="9"/>
    <n v="4186682440"/>
    <x v="0"/>
    <x v="1"/>
    <x v="0"/>
    <x v="0"/>
    <s v="WIN-NBH-00-001"/>
    <x v="0"/>
    <s v="4186682440(2bvh)"/>
    <x v="0"/>
    <x v="3"/>
    <x v="3"/>
    <x v="0"/>
    <x v="0"/>
    <x v="0"/>
    <x v="0"/>
    <x v="0"/>
    <n v="10"/>
    <x v="0"/>
    <x v="3"/>
    <n v="734310"/>
    <x v="0"/>
    <x v="0"/>
    <x v="0"/>
    <x v="0"/>
    <n v="58745"/>
    <x v="0"/>
  </r>
  <r>
    <x v="9"/>
    <n v="4186682440"/>
    <x v="0"/>
    <x v="1"/>
    <x v="0"/>
    <x v="0"/>
    <s v="WIN-NBH-00-001"/>
    <x v="0"/>
    <s v="4186682440(2bvh)"/>
    <x v="0"/>
    <x v="1"/>
    <x v="1"/>
    <x v="0"/>
    <x v="0"/>
    <x v="0"/>
    <x v="0"/>
    <x v="0"/>
    <n v="10"/>
    <x v="0"/>
    <x v="28"/>
    <n v="1166110"/>
    <x v="0"/>
    <x v="0"/>
    <x v="0"/>
    <x v="0"/>
    <n v="93289"/>
    <x v="0"/>
  </r>
  <r>
    <x v="9"/>
    <n v="4186682440"/>
    <x v="0"/>
    <x v="1"/>
    <x v="0"/>
    <x v="0"/>
    <s v="WIN-NBH-00-001"/>
    <x v="0"/>
    <s v="4186682440(2bvh)"/>
    <x v="0"/>
    <x v="9"/>
    <x v="9"/>
    <x v="0"/>
    <x v="0"/>
    <x v="0"/>
    <x v="0"/>
    <x v="0"/>
    <n v="10"/>
    <x v="0"/>
    <x v="17"/>
    <n v="555950"/>
    <x v="0"/>
    <x v="0"/>
    <x v="0"/>
    <x v="0"/>
    <n v="44476"/>
    <x v="0"/>
  </r>
  <r>
    <x v="0"/>
    <s v="dt2/4win5015"/>
    <x v="0"/>
    <x v="1"/>
    <x v="0"/>
    <x v="0"/>
    <s v="WIN-HNM-01-030"/>
    <x v="0"/>
    <s v="dt2/4win5015"/>
    <x v="0"/>
    <x v="3"/>
    <x v="3"/>
    <x v="0"/>
    <x v="0"/>
    <x v="0"/>
    <x v="0"/>
    <x v="0"/>
    <n v="25"/>
    <x v="0"/>
    <x v="3"/>
    <n v="1835775"/>
    <x v="0"/>
    <x v="0"/>
    <x v="0"/>
    <x v="0"/>
    <n v="146862"/>
    <x v="0"/>
  </r>
  <r>
    <x v="0"/>
    <s v="dt2/4win5015"/>
    <x v="0"/>
    <x v="1"/>
    <x v="0"/>
    <x v="0"/>
    <s v="WIN-HNM-01-030"/>
    <x v="0"/>
    <s v="dt2/4win5015"/>
    <x v="0"/>
    <x v="7"/>
    <x v="7"/>
    <x v="0"/>
    <x v="0"/>
    <x v="0"/>
    <x v="0"/>
    <x v="0"/>
    <n v="5"/>
    <x v="0"/>
    <x v="13"/>
    <n v="250910"/>
    <x v="0"/>
    <x v="0"/>
    <x v="0"/>
    <x v="0"/>
    <n v="20073"/>
    <x v="0"/>
  </r>
  <r>
    <x v="0"/>
    <s v="dt2/4win5015"/>
    <x v="0"/>
    <x v="1"/>
    <x v="0"/>
    <x v="0"/>
    <s v="WIN-HNM-01-030"/>
    <x v="0"/>
    <s v="dt2/4win5015"/>
    <x v="0"/>
    <x v="6"/>
    <x v="6"/>
    <x v="0"/>
    <x v="0"/>
    <x v="0"/>
    <x v="0"/>
    <x v="0"/>
    <n v="10"/>
    <x v="0"/>
    <x v="11"/>
    <n v="742500"/>
    <x v="0"/>
    <x v="0"/>
    <x v="0"/>
    <x v="0"/>
    <n v="59400"/>
    <x v="0"/>
  </r>
  <r>
    <x v="0"/>
    <s v="dt2/4win5015"/>
    <x v="0"/>
    <x v="1"/>
    <x v="0"/>
    <x v="0"/>
    <s v="WIN-HNM-01-030"/>
    <x v="0"/>
    <s v="dt2/4win5015"/>
    <x v="0"/>
    <x v="1"/>
    <x v="1"/>
    <x v="0"/>
    <x v="0"/>
    <x v="0"/>
    <x v="0"/>
    <x v="0"/>
    <n v="5"/>
    <x v="0"/>
    <x v="28"/>
    <n v="583055"/>
    <x v="0"/>
    <x v="0"/>
    <x v="0"/>
    <x v="0"/>
    <n v="46644"/>
    <x v="0"/>
  </r>
  <r>
    <x v="4"/>
    <n v="4186806263"/>
    <x v="0"/>
    <x v="1"/>
    <x v="0"/>
    <x v="0"/>
    <s v="WIN-HDG-00-006"/>
    <x v="0"/>
    <s v="4186806263(5694)"/>
    <x v="0"/>
    <x v="3"/>
    <x v="3"/>
    <x v="0"/>
    <x v="0"/>
    <x v="0"/>
    <x v="0"/>
    <x v="0"/>
    <n v="20"/>
    <x v="0"/>
    <x v="3"/>
    <n v="1468620"/>
    <x v="0"/>
    <x v="0"/>
    <x v="0"/>
    <x v="0"/>
    <n v="117490"/>
    <x v="0"/>
  </r>
  <r>
    <x v="4"/>
    <n v="4186806263"/>
    <x v="0"/>
    <x v="1"/>
    <x v="0"/>
    <x v="0"/>
    <s v="WIN-HDG-00-006"/>
    <x v="0"/>
    <s v="4186806263(5694)"/>
    <x v="0"/>
    <x v="7"/>
    <x v="7"/>
    <x v="0"/>
    <x v="0"/>
    <x v="0"/>
    <x v="0"/>
    <x v="0"/>
    <n v="5"/>
    <x v="0"/>
    <x v="13"/>
    <n v="250910"/>
    <x v="0"/>
    <x v="0"/>
    <x v="0"/>
    <x v="0"/>
    <n v="20073"/>
    <x v="0"/>
  </r>
  <r>
    <x v="5"/>
    <n v="4186869264"/>
    <x v="0"/>
    <x v="1"/>
    <x v="0"/>
    <x v="0"/>
    <s v="WIN-HDG-00-006"/>
    <x v="0"/>
    <s v="4186869264(5694)"/>
    <x v="0"/>
    <x v="3"/>
    <x v="3"/>
    <x v="0"/>
    <x v="0"/>
    <x v="0"/>
    <x v="0"/>
    <x v="0"/>
    <n v="10"/>
    <x v="0"/>
    <x v="3"/>
    <n v="734310"/>
    <x v="0"/>
    <x v="0"/>
    <x v="0"/>
    <x v="0"/>
    <n v="58745"/>
    <x v="0"/>
  </r>
  <r>
    <x v="5"/>
    <n v="4186869264"/>
    <x v="0"/>
    <x v="1"/>
    <x v="0"/>
    <x v="0"/>
    <s v="WIN-HDG-00-006"/>
    <x v="0"/>
    <s v="4186869264(5694)"/>
    <x v="0"/>
    <x v="7"/>
    <x v="7"/>
    <x v="0"/>
    <x v="0"/>
    <x v="0"/>
    <x v="0"/>
    <x v="0"/>
    <n v="5"/>
    <x v="0"/>
    <x v="13"/>
    <n v="250910"/>
    <x v="0"/>
    <x v="0"/>
    <x v="0"/>
    <x v="0"/>
    <n v="20073"/>
    <x v="0"/>
  </r>
  <r>
    <x v="0"/>
    <n v="4186879049"/>
    <x v="0"/>
    <x v="1"/>
    <x v="0"/>
    <x v="0"/>
    <s v="WIN-HDG-00-006"/>
    <x v="0"/>
    <s v="4186879049(5955)"/>
    <x v="0"/>
    <x v="9"/>
    <x v="9"/>
    <x v="0"/>
    <x v="0"/>
    <x v="0"/>
    <x v="0"/>
    <x v="0"/>
    <n v="6"/>
    <x v="0"/>
    <x v="17"/>
    <n v="333570"/>
    <x v="0"/>
    <x v="0"/>
    <x v="0"/>
    <x v="0"/>
    <n v="26686"/>
    <x v="0"/>
  </r>
  <r>
    <x v="0"/>
    <n v="4186879049"/>
    <x v="0"/>
    <x v="1"/>
    <x v="0"/>
    <x v="0"/>
    <s v="WIN-HDG-00-006"/>
    <x v="0"/>
    <s v="4186879049(5955)"/>
    <x v="0"/>
    <x v="3"/>
    <x v="3"/>
    <x v="0"/>
    <x v="0"/>
    <x v="0"/>
    <x v="0"/>
    <x v="0"/>
    <n v="20"/>
    <x v="0"/>
    <x v="3"/>
    <n v="1468620"/>
    <x v="0"/>
    <x v="0"/>
    <x v="0"/>
    <x v="0"/>
    <n v="117490"/>
    <x v="0"/>
  </r>
  <r>
    <x v="0"/>
    <n v="4186879049"/>
    <x v="0"/>
    <x v="1"/>
    <x v="0"/>
    <x v="0"/>
    <s v="WIN-HDG-00-006"/>
    <x v="0"/>
    <s v="4186879049(5955)"/>
    <x v="0"/>
    <x v="1"/>
    <x v="1"/>
    <x v="0"/>
    <x v="0"/>
    <x v="0"/>
    <x v="0"/>
    <x v="0"/>
    <n v="10"/>
    <x v="0"/>
    <x v="28"/>
    <n v="1166110"/>
    <x v="0"/>
    <x v="0"/>
    <x v="0"/>
    <x v="0"/>
    <n v="93289"/>
    <x v="0"/>
  </r>
  <r>
    <x v="5"/>
    <n v="4186865722"/>
    <x v="0"/>
    <x v="1"/>
    <x v="0"/>
    <x v="0"/>
    <s v="WIN-DBN-01-096"/>
    <x v="0"/>
    <s v="4186865722(6296)"/>
    <x v="0"/>
    <x v="1"/>
    <x v="1"/>
    <x v="0"/>
    <x v="0"/>
    <x v="0"/>
    <x v="0"/>
    <x v="0"/>
    <n v="15"/>
    <x v="0"/>
    <x v="28"/>
    <n v="1749165"/>
    <x v="0"/>
    <x v="0"/>
    <x v="0"/>
    <x v="0"/>
    <n v="139933"/>
    <x v="0"/>
  </r>
  <r>
    <x v="5"/>
    <n v="4186865722"/>
    <x v="0"/>
    <x v="1"/>
    <x v="0"/>
    <x v="0"/>
    <s v="WIN-DBN-01-096"/>
    <x v="0"/>
    <s v="4186865722(6296)"/>
    <x v="0"/>
    <x v="8"/>
    <x v="8"/>
    <x v="0"/>
    <x v="0"/>
    <x v="0"/>
    <x v="0"/>
    <x v="0"/>
    <n v="10"/>
    <x v="0"/>
    <x v="18"/>
    <n v="460000"/>
    <x v="0"/>
    <x v="0"/>
    <x v="0"/>
    <x v="0"/>
    <n v="36800"/>
    <x v="0"/>
  </r>
  <r>
    <x v="5"/>
    <n v="4186865722"/>
    <x v="0"/>
    <x v="1"/>
    <x v="0"/>
    <x v="0"/>
    <s v="WIN-DBN-01-096"/>
    <x v="0"/>
    <s v="4186865722(6296)"/>
    <x v="0"/>
    <x v="6"/>
    <x v="6"/>
    <x v="0"/>
    <x v="0"/>
    <x v="0"/>
    <x v="0"/>
    <x v="0"/>
    <n v="10"/>
    <x v="0"/>
    <x v="11"/>
    <n v="742500"/>
    <x v="0"/>
    <x v="0"/>
    <x v="0"/>
    <x v="0"/>
    <n v="59400"/>
    <x v="0"/>
  </r>
  <r>
    <x v="5"/>
    <n v="4186818418"/>
    <x v="0"/>
    <x v="1"/>
    <x v="0"/>
    <x v="0"/>
    <s v="WIN-LSN-01-052"/>
    <x v="0"/>
    <s v="4186818418(5021)"/>
    <x v="0"/>
    <x v="7"/>
    <x v="7"/>
    <x v="0"/>
    <x v="0"/>
    <x v="0"/>
    <x v="0"/>
    <x v="0"/>
    <n v="4"/>
    <x v="0"/>
    <x v="13"/>
    <n v="200728"/>
    <x v="0"/>
    <x v="0"/>
    <x v="0"/>
    <x v="0"/>
    <n v="16058"/>
    <x v="0"/>
  </r>
  <r>
    <x v="5"/>
    <n v="4186818418"/>
    <x v="0"/>
    <x v="1"/>
    <x v="0"/>
    <x v="0"/>
    <s v="WIN-LSN-01-052"/>
    <x v="0"/>
    <s v="4186818418(5021)"/>
    <x v="0"/>
    <x v="6"/>
    <x v="6"/>
    <x v="0"/>
    <x v="0"/>
    <x v="0"/>
    <x v="0"/>
    <x v="0"/>
    <n v="6"/>
    <x v="0"/>
    <x v="11"/>
    <n v="445500"/>
    <x v="0"/>
    <x v="0"/>
    <x v="0"/>
    <x v="0"/>
    <n v="35640"/>
    <x v="0"/>
  </r>
  <r>
    <x v="5"/>
    <n v="4186818418"/>
    <x v="0"/>
    <x v="1"/>
    <x v="0"/>
    <x v="0"/>
    <s v="WIN-LSN-01-052"/>
    <x v="0"/>
    <s v="4186818418(5021)"/>
    <x v="0"/>
    <x v="3"/>
    <x v="3"/>
    <x v="0"/>
    <x v="0"/>
    <x v="0"/>
    <x v="0"/>
    <x v="0"/>
    <n v="6"/>
    <x v="0"/>
    <x v="3"/>
    <n v="440586"/>
    <x v="0"/>
    <x v="0"/>
    <x v="0"/>
    <x v="0"/>
    <n v="35247"/>
    <x v="0"/>
  </r>
  <r>
    <x v="5"/>
    <n v="4186818418"/>
    <x v="0"/>
    <x v="1"/>
    <x v="0"/>
    <x v="0"/>
    <s v="WIN-LSN-01-052"/>
    <x v="0"/>
    <s v="4186818418(5021)"/>
    <x v="0"/>
    <x v="1"/>
    <x v="1"/>
    <x v="0"/>
    <x v="0"/>
    <x v="0"/>
    <x v="0"/>
    <x v="0"/>
    <n v="6"/>
    <x v="0"/>
    <x v="28"/>
    <n v="699666"/>
    <x v="0"/>
    <x v="0"/>
    <x v="0"/>
    <x v="0"/>
    <n v="55973"/>
    <x v="0"/>
  </r>
  <r>
    <x v="5"/>
    <n v="4186818418"/>
    <x v="0"/>
    <x v="1"/>
    <x v="0"/>
    <x v="0"/>
    <s v="WIN-LSN-01-052"/>
    <x v="0"/>
    <s v="4186818418(5021)"/>
    <x v="0"/>
    <x v="19"/>
    <x v="18"/>
    <x v="0"/>
    <x v="0"/>
    <x v="0"/>
    <x v="0"/>
    <x v="0"/>
    <n v="2"/>
    <x v="0"/>
    <x v="29"/>
    <n v="99000"/>
    <x v="0"/>
    <x v="0"/>
    <x v="0"/>
    <x v="0"/>
    <n v="7920"/>
    <x v="0"/>
  </r>
  <r>
    <x v="5"/>
    <n v="4186818418"/>
    <x v="0"/>
    <x v="1"/>
    <x v="0"/>
    <x v="0"/>
    <s v="WIN-LSN-01-052"/>
    <x v="0"/>
    <s v="4186818418(5021)"/>
    <x v="0"/>
    <x v="9"/>
    <x v="9"/>
    <x v="0"/>
    <x v="0"/>
    <x v="0"/>
    <x v="0"/>
    <x v="0"/>
    <n v="4"/>
    <x v="0"/>
    <x v="17"/>
    <n v="222380"/>
    <x v="0"/>
    <x v="0"/>
    <x v="0"/>
    <x v="0"/>
    <n v="17790"/>
    <x v="0"/>
  </r>
  <r>
    <x v="5"/>
    <n v="4186818418"/>
    <x v="0"/>
    <x v="1"/>
    <x v="0"/>
    <x v="0"/>
    <s v="WIN-LSN-01-052"/>
    <x v="0"/>
    <s v="4186818418(5021)"/>
    <x v="0"/>
    <x v="8"/>
    <x v="8"/>
    <x v="0"/>
    <x v="0"/>
    <x v="0"/>
    <x v="0"/>
    <x v="0"/>
    <n v="4"/>
    <x v="0"/>
    <x v="18"/>
    <n v="184000"/>
    <x v="0"/>
    <x v="0"/>
    <x v="0"/>
    <x v="0"/>
    <n v="14720"/>
    <x v="0"/>
  </r>
  <r>
    <x v="5"/>
    <n v="4186821694"/>
    <x v="0"/>
    <x v="1"/>
    <x v="0"/>
    <x v="0"/>
    <s v="WIN-HTH-00-004"/>
    <x v="0"/>
    <s v="4186821694(6894)"/>
    <x v="0"/>
    <x v="8"/>
    <x v="8"/>
    <x v="0"/>
    <x v="0"/>
    <x v="0"/>
    <x v="0"/>
    <x v="0"/>
    <n v="12"/>
    <x v="0"/>
    <x v="18"/>
    <n v="552000"/>
    <x v="0"/>
    <x v="0"/>
    <x v="0"/>
    <x v="0"/>
    <n v="44160"/>
    <x v="0"/>
  </r>
  <r>
    <x v="5"/>
    <n v="4186821694"/>
    <x v="0"/>
    <x v="1"/>
    <x v="0"/>
    <x v="0"/>
    <s v="WIN-HTH-00-004"/>
    <x v="0"/>
    <s v="4186821694(6894)"/>
    <x v="0"/>
    <x v="7"/>
    <x v="7"/>
    <x v="0"/>
    <x v="0"/>
    <x v="0"/>
    <x v="0"/>
    <x v="0"/>
    <n v="10"/>
    <x v="0"/>
    <x v="13"/>
    <n v="501820"/>
    <x v="0"/>
    <x v="0"/>
    <x v="0"/>
    <x v="0"/>
    <n v="40146"/>
    <x v="0"/>
  </r>
  <r>
    <x v="5"/>
    <n v="4186821694"/>
    <x v="0"/>
    <x v="1"/>
    <x v="0"/>
    <x v="0"/>
    <s v="WIN-HTH-00-004"/>
    <x v="0"/>
    <s v="4186821694(6894)"/>
    <x v="0"/>
    <x v="9"/>
    <x v="9"/>
    <x v="0"/>
    <x v="0"/>
    <x v="0"/>
    <x v="0"/>
    <x v="0"/>
    <n v="4"/>
    <x v="0"/>
    <x v="17"/>
    <n v="222380"/>
    <x v="0"/>
    <x v="0"/>
    <x v="0"/>
    <x v="0"/>
    <n v="17790"/>
    <x v="0"/>
  </r>
  <r>
    <x v="5"/>
    <n v="4186821694"/>
    <x v="0"/>
    <x v="1"/>
    <x v="0"/>
    <x v="0"/>
    <s v="WIN-HTH-00-004"/>
    <x v="0"/>
    <s v="4186821694(6894)"/>
    <x v="0"/>
    <x v="1"/>
    <x v="1"/>
    <x v="0"/>
    <x v="0"/>
    <x v="0"/>
    <x v="0"/>
    <x v="0"/>
    <n v="12"/>
    <x v="0"/>
    <x v="28"/>
    <n v="1399332"/>
    <x v="0"/>
    <x v="0"/>
    <x v="0"/>
    <x v="0"/>
    <n v="111947"/>
    <x v="0"/>
  </r>
  <r>
    <x v="5"/>
    <n v="4186821694"/>
    <x v="0"/>
    <x v="1"/>
    <x v="0"/>
    <x v="0"/>
    <s v="WIN-HTH-00-004"/>
    <x v="0"/>
    <s v="4186821694(6894)"/>
    <x v="0"/>
    <x v="3"/>
    <x v="3"/>
    <x v="0"/>
    <x v="0"/>
    <x v="0"/>
    <x v="0"/>
    <x v="0"/>
    <n v="5"/>
    <x v="0"/>
    <x v="3"/>
    <n v="367155"/>
    <x v="0"/>
    <x v="0"/>
    <x v="0"/>
    <x v="0"/>
    <n v="29372"/>
    <x v="0"/>
  </r>
  <r>
    <x v="5"/>
    <n v="4186821694"/>
    <x v="0"/>
    <x v="1"/>
    <x v="0"/>
    <x v="0"/>
    <s v="WIN-HTH-00-004"/>
    <x v="0"/>
    <s v="4186821694(6894)"/>
    <x v="0"/>
    <x v="6"/>
    <x v="6"/>
    <x v="0"/>
    <x v="0"/>
    <x v="0"/>
    <x v="0"/>
    <x v="0"/>
    <n v="5"/>
    <x v="0"/>
    <x v="11"/>
    <n v="371250"/>
    <x v="0"/>
    <x v="0"/>
    <x v="0"/>
    <x v="0"/>
    <n v="29700"/>
    <x v="0"/>
  </r>
  <r>
    <x v="5"/>
    <n v="4186821237"/>
    <x v="0"/>
    <x v="1"/>
    <x v="0"/>
    <x v="0"/>
    <s v="WIN-HTH-00-004"/>
    <x v="0"/>
    <s v="4186821237(6342)"/>
    <x v="0"/>
    <x v="8"/>
    <x v="8"/>
    <x v="0"/>
    <x v="0"/>
    <x v="0"/>
    <x v="0"/>
    <x v="0"/>
    <n v="9"/>
    <x v="0"/>
    <x v="18"/>
    <n v="414000"/>
    <x v="0"/>
    <x v="0"/>
    <x v="0"/>
    <x v="0"/>
    <n v="33120"/>
    <x v="0"/>
  </r>
  <r>
    <x v="5"/>
    <n v="4186821237"/>
    <x v="0"/>
    <x v="1"/>
    <x v="0"/>
    <x v="0"/>
    <s v="WIN-HTH-00-004"/>
    <x v="0"/>
    <s v="4186821237(6342)"/>
    <x v="0"/>
    <x v="7"/>
    <x v="7"/>
    <x v="0"/>
    <x v="0"/>
    <x v="0"/>
    <x v="0"/>
    <x v="0"/>
    <n v="12"/>
    <x v="0"/>
    <x v="13"/>
    <n v="602184"/>
    <x v="0"/>
    <x v="0"/>
    <x v="0"/>
    <x v="0"/>
    <n v="48175"/>
    <x v="0"/>
  </r>
  <r>
    <x v="5"/>
    <n v="4186821237"/>
    <x v="0"/>
    <x v="1"/>
    <x v="0"/>
    <x v="0"/>
    <s v="WIN-HTH-00-004"/>
    <x v="0"/>
    <s v="4186821237(6342)"/>
    <x v="0"/>
    <x v="1"/>
    <x v="1"/>
    <x v="0"/>
    <x v="0"/>
    <x v="0"/>
    <x v="0"/>
    <x v="0"/>
    <n v="10"/>
    <x v="0"/>
    <x v="28"/>
    <n v="1166110"/>
    <x v="0"/>
    <x v="0"/>
    <x v="0"/>
    <x v="0"/>
    <n v="93289"/>
    <x v="0"/>
  </r>
  <r>
    <x v="5"/>
    <n v="4186821237"/>
    <x v="0"/>
    <x v="1"/>
    <x v="0"/>
    <x v="0"/>
    <s v="WIN-HTH-00-004"/>
    <x v="0"/>
    <s v="4186821237(6342)"/>
    <x v="0"/>
    <x v="3"/>
    <x v="3"/>
    <x v="0"/>
    <x v="0"/>
    <x v="0"/>
    <x v="0"/>
    <x v="0"/>
    <n v="13"/>
    <x v="0"/>
    <x v="3"/>
    <n v="954603"/>
    <x v="0"/>
    <x v="0"/>
    <x v="0"/>
    <x v="0"/>
    <n v="76368"/>
    <x v="0"/>
  </r>
  <r>
    <x v="5"/>
    <n v="4186821237"/>
    <x v="0"/>
    <x v="1"/>
    <x v="0"/>
    <x v="0"/>
    <s v="WIN-HTH-00-004"/>
    <x v="0"/>
    <s v="4186821237(6342)"/>
    <x v="0"/>
    <x v="9"/>
    <x v="9"/>
    <x v="0"/>
    <x v="0"/>
    <x v="0"/>
    <x v="0"/>
    <x v="0"/>
    <n v="5"/>
    <x v="0"/>
    <x v="17"/>
    <n v="277975"/>
    <x v="0"/>
    <x v="0"/>
    <x v="0"/>
    <x v="0"/>
    <n v="22238"/>
    <x v="0"/>
  </r>
  <r>
    <x v="5"/>
    <n v="4186821117"/>
    <x v="0"/>
    <x v="1"/>
    <x v="0"/>
    <x v="0"/>
    <s v="WIN-HTH-00-004"/>
    <x v="0"/>
    <s v="4186821117(5737)"/>
    <x v="0"/>
    <x v="9"/>
    <x v="9"/>
    <x v="0"/>
    <x v="0"/>
    <x v="0"/>
    <x v="0"/>
    <x v="0"/>
    <n v="1"/>
    <x v="0"/>
    <x v="17"/>
    <n v="55595"/>
    <x v="0"/>
    <x v="0"/>
    <x v="0"/>
    <x v="0"/>
    <n v="4448"/>
    <x v="0"/>
  </r>
  <r>
    <x v="5"/>
    <n v="4186821117"/>
    <x v="0"/>
    <x v="1"/>
    <x v="0"/>
    <x v="0"/>
    <s v="WIN-HTH-00-004"/>
    <x v="0"/>
    <s v="4186821117(5737)"/>
    <x v="0"/>
    <x v="7"/>
    <x v="7"/>
    <x v="0"/>
    <x v="0"/>
    <x v="0"/>
    <x v="0"/>
    <x v="0"/>
    <n v="4"/>
    <x v="0"/>
    <x v="13"/>
    <n v="200728"/>
    <x v="0"/>
    <x v="0"/>
    <x v="0"/>
    <x v="0"/>
    <n v="16058"/>
    <x v="0"/>
  </r>
  <r>
    <x v="5"/>
    <n v="4186821117"/>
    <x v="0"/>
    <x v="1"/>
    <x v="0"/>
    <x v="0"/>
    <s v="WIN-HTH-00-004"/>
    <x v="0"/>
    <s v="4186821117(5737)"/>
    <x v="0"/>
    <x v="1"/>
    <x v="1"/>
    <x v="0"/>
    <x v="0"/>
    <x v="0"/>
    <x v="0"/>
    <x v="0"/>
    <n v="11"/>
    <x v="0"/>
    <x v="28"/>
    <n v="1282721"/>
    <x v="0"/>
    <x v="0"/>
    <x v="0"/>
    <x v="0"/>
    <n v="102618"/>
    <x v="0"/>
  </r>
  <r>
    <x v="5"/>
    <n v="4186821117"/>
    <x v="0"/>
    <x v="1"/>
    <x v="0"/>
    <x v="0"/>
    <s v="WIN-HTH-00-004"/>
    <x v="0"/>
    <s v="4186821117(5737)"/>
    <x v="0"/>
    <x v="3"/>
    <x v="3"/>
    <x v="0"/>
    <x v="0"/>
    <x v="0"/>
    <x v="0"/>
    <x v="0"/>
    <n v="11"/>
    <x v="0"/>
    <x v="3"/>
    <n v="807741"/>
    <x v="0"/>
    <x v="0"/>
    <x v="0"/>
    <x v="0"/>
    <n v="64619"/>
    <x v="0"/>
  </r>
  <r>
    <x v="5"/>
    <n v="4186821117"/>
    <x v="0"/>
    <x v="1"/>
    <x v="0"/>
    <x v="0"/>
    <s v="WIN-HTH-00-004"/>
    <x v="0"/>
    <s v="4186821117(5737)"/>
    <x v="0"/>
    <x v="6"/>
    <x v="6"/>
    <x v="0"/>
    <x v="0"/>
    <x v="0"/>
    <x v="0"/>
    <x v="0"/>
    <n v="1"/>
    <x v="0"/>
    <x v="11"/>
    <n v="74250"/>
    <x v="0"/>
    <x v="0"/>
    <x v="0"/>
    <x v="0"/>
    <n v="5940"/>
    <x v="0"/>
  </r>
  <r>
    <x v="5"/>
    <n v="4186820559"/>
    <x v="0"/>
    <x v="1"/>
    <x v="0"/>
    <x v="0"/>
    <s v="WIN-HTH-00-004"/>
    <x v="0"/>
    <s v="4186820559(2a14)"/>
    <x v="0"/>
    <x v="8"/>
    <x v="8"/>
    <x v="0"/>
    <x v="0"/>
    <x v="0"/>
    <x v="0"/>
    <x v="0"/>
    <n v="4"/>
    <x v="0"/>
    <x v="18"/>
    <n v="184000"/>
    <x v="0"/>
    <x v="0"/>
    <x v="0"/>
    <x v="0"/>
    <n v="14720"/>
    <x v="0"/>
  </r>
  <r>
    <x v="5"/>
    <n v="4186820559"/>
    <x v="0"/>
    <x v="1"/>
    <x v="0"/>
    <x v="0"/>
    <s v="WIN-HTH-00-004"/>
    <x v="0"/>
    <s v="4186820559(2a14)"/>
    <x v="0"/>
    <x v="7"/>
    <x v="7"/>
    <x v="0"/>
    <x v="0"/>
    <x v="0"/>
    <x v="0"/>
    <x v="0"/>
    <n v="6"/>
    <x v="0"/>
    <x v="13"/>
    <n v="301092"/>
    <x v="0"/>
    <x v="0"/>
    <x v="0"/>
    <x v="0"/>
    <n v="24087"/>
    <x v="0"/>
  </r>
  <r>
    <x v="5"/>
    <n v="4186820559"/>
    <x v="0"/>
    <x v="1"/>
    <x v="0"/>
    <x v="0"/>
    <s v="WIN-HTH-00-004"/>
    <x v="0"/>
    <s v="4186820559(2a14)"/>
    <x v="0"/>
    <x v="1"/>
    <x v="1"/>
    <x v="0"/>
    <x v="0"/>
    <x v="0"/>
    <x v="0"/>
    <x v="0"/>
    <n v="7"/>
    <x v="0"/>
    <x v="28"/>
    <n v="816277"/>
    <x v="0"/>
    <x v="0"/>
    <x v="0"/>
    <x v="0"/>
    <n v="65302"/>
    <x v="0"/>
  </r>
  <r>
    <x v="5"/>
    <n v="4186820559"/>
    <x v="0"/>
    <x v="1"/>
    <x v="0"/>
    <x v="0"/>
    <s v="WIN-HTH-00-004"/>
    <x v="0"/>
    <s v="4186820559(2a14)"/>
    <x v="0"/>
    <x v="3"/>
    <x v="3"/>
    <x v="0"/>
    <x v="0"/>
    <x v="0"/>
    <x v="0"/>
    <x v="0"/>
    <n v="11"/>
    <x v="0"/>
    <x v="3"/>
    <n v="807741"/>
    <x v="0"/>
    <x v="0"/>
    <x v="0"/>
    <x v="0"/>
    <n v="64619"/>
    <x v="0"/>
  </r>
  <r>
    <x v="5"/>
    <n v="4186821200"/>
    <x v="0"/>
    <x v="1"/>
    <x v="0"/>
    <x v="0"/>
    <s v="WIN-HTH-00-004"/>
    <x v="0"/>
    <s v="4186821200(6205)"/>
    <x v="0"/>
    <x v="3"/>
    <x v="3"/>
    <x v="0"/>
    <x v="0"/>
    <x v="0"/>
    <x v="0"/>
    <x v="0"/>
    <n v="8"/>
    <x v="0"/>
    <x v="3"/>
    <n v="587448"/>
    <x v="0"/>
    <x v="0"/>
    <x v="0"/>
    <x v="0"/>
    <n v="46996"/>
    <x v="0"/>
  </r>
  <r>
    <x v="5"/>
    <n v="4186821200"/>
    <x v="0"/>
    <x v="1"/>
    <x v="0"/>
    <x v="0"/>
    <s v="WIN-HTH-00-004"/>
    <x v="0"/>
    <s v="4186821200(6205)"/>
    <x v="0"/>
    <x v="7"/>
    <x v="7"/>
    <x v="0"/>
    <x v="0"/>
    <x v="0"/>
    <x v="0"/>
    <x v="0"/>
    <n v="11"/>
    <x v="0"/>
    <x v="13"/>
    <n v="552002"/>
    <x v="0"/>
    <x v="0"/>
    <x v="0"/>
    <x v="0"/>
    <n v="44160"/>
    <x v="0"/>
  </r>
  <r>
    <x v="5"/>
    <n v="4186821200"/>
    <x v="0"/>
    <x v="1"/>
    <x v="0"/>
    <x v="0"/>
    <s v="WIN-HTH-00-004"/>
    <x v="0"/>
    <s v="4186821200(6205)"/>
    <x v="0"/>
    <x v="8"/>
    <x v="8"/>
    <x v="0"/>
    <x v="0"/>
    <x v="0"/>
    <x v="0"/>
    <x v="0"/>
    <n v="4"/>
    <x v="0"/>
    <x v="18"/>
    <n v="184000"/>
    <x v="0"/>
    <x v="0"/>
    <x v="0"/>
    <x v="0"/>
    <n v="14720"/>
    <x v="0"/>
  </r>
  <r>
    <x v="5"/>
    <n v="4186821200"/>
    <x v="0"/>
    <x v="1"/>
    <x v="0"/>
    <x v="0"/>
    <s v="WIN-HTH-00-004"/>
    <x v="0"/>
    <s v="4186821200(6205)"/>
    <x v="0"/>
    <x v="9"/>
    <x v="9"/>
    <x v="0"/>
    <x v="0"/>
    <x v="0"/>
    <x v="0"/>
    <x v="0"/>
    <n v="1"/>
    <x v="0"/>
    <x v="17"/>
    <n v="55595"/>
    <x v="0"/>
    <x v="0"/>
    <x v="0"/>
    <x v="0"/>
    <n v="4448"/>
    <x v="0"/>
  </r>
  <r>
    <x v="5"/>
    <n v="4186821200"/>
    <x v="0"/>
    <x v="1"/>
    <x v="0"/>
    <x v="0"/>
    <s v="WIN-HTH-00-004"/>
    <x v="0"/>
    <s v="4186821200(6205)"/>
    <x v="0"/>
    <x v="1"/>
    <x v="1"/>
    <x v="0"/>
    <x v="0"/>
    <x v="0"/>
    <x v="0"/>
    <x v="0"/>
    <n v="5"/>
    <x v="0"/>
    <x v="28"/>
    <n v="583055"/>
    <x v="0"/>
    <x v="0"/>
    <x v="0"/>
    <x v="0"/>
    <n v="46644"/>
    <x v="0"/>
  </r>
  <r>
    <x v="10"/>
    <n v="4186180117"/>
    <x v="0"/>
    <x v="1"/>
    <x v="0"/>
    <x v="0"/>
    <s v="WIN-HTH-00-004"/>
    <x v="0"/>
    <s v="4186180117(2bi2)"/>
    <x v="0"/>
    <x v="6"/>
    <x v="6"/>
    <x v="0"/>
    <x v="0"/>
    <x v="0"/>
    <x v="0"/>
    <x v="0"/>
    <n v="3"/>
    <x v="0"/>
    <x v="11"/>
    <n v="222750"/>
    <x v="0"/>
    <x v="0"/>
    <x v="0"/>
    <x v="0"/>
    <n v="17820"/>
    <x v="0"/>
  </r>
  <r>
    <x v="10"/>
    <n v="4186180117"/>
    <x v="0"/>
    <x v="1"/>
    <x v="0"/>
    <x v="0"/>
    <s v="WIN-HTH-00-004"/>
    <x v="0"/>
    <s v="4186180117(2bi2)"/>
    <x v="0"/>
    <x v="1"/>
    <x v="1"/>
    <x v="0"/>
    <x v="0"/>
    <x v="0"/>
    <x v="0"/>
    <x v="0"/>
    <n v="6"/>
    <x v="0"/>
    <x v="28"/>
    <n v="699666"/>
    <x v="0"/>
    <x v="0"/>
    <x v="0"/>
    <x v="0"/>
    <n v="55973"/>
    <x v="0"/>
  </r>
  <r>
    <x v="10"/>
    <n v="4186180117"/>
    <x v="0"/>
    <x v="1"/>
    <x v="0"/>
    <x v="0"/>
    <s v="WIN-HTH-00-004"/>
    <x v="0"/>
    <s v="4186180117(2bi2)"/>
    <x v="0"/>
    <x v="9"/>
    <x v="9"/>
    <x v="0"/>
    <x v="0"/>
    <x v="0"/>
    <x v="0"/>
    <x v="0"/>
    <n v="3"/>
    <x v="0"/>
    <x v="17"/>
    <n v="166785"/>
    <x v="0"/>
    <x v="0"/>
    <x v="0"/>
    <x v="0"/>
    <n v="13343"/>
    <x v="0"/>
  </r>
  <r>
    <x v="10"/>
    <n v="4186180117"/>
    <x v="0"/>
    <x v="1"/>
    <x v="0"/>
    <x v="0"/>
    <s v="WIN-HTH-00-004"/>
    <x v="0"/>
    <s v="4186180117(2bi2)"/>
    <x v="0"/>
    <x v="3"/>
    <x v="3"/>
    <x v="0"/>
    <x v="0"/>
    <x v="0"/>
    <x v="0"/>
    <x v="0"/>
    <n v="4"/>
    <x v="0"/>
    <x v="3"/>
    <n v="293724"/>
    <x v="0"/>
    <x v="0"/>
    <x v="0"/>
    <x v="0"/>
    <n v="23498"/>
    <x v="0"/>
  </r>
  <r>
    <x v="5"/>
    <n v="4186820569"/>
    <x v="0"/>
    <x v="1"/>
    <x v="0"/>
    <x v="0"/>
    <s v="WIN-NAN-01-058"/>
    <x v="0"/>
    <s v="4186820569(2a28)"/>
    <x v="0"/>
    <x v="7"/>
    <x v="7"/>
    <x v="0"/>
    <x v="0"/>
    <x v="0"/>
    <x v="0"/>
    <x v="0"/>
    <n v="8"/>
    <x v="0"/>
    <x v="13"/>
    <n v="401456"/>
    <x v="0"/>
    <x v="0"/>
    <x v="0"/>
    <x v="0"/>
    <n v="32116"/>
    <x v="0"/>
  </r>
  <r>
    <x v="5"/>
    <n v="4186820569"/>
    <x v="0"/>
    <x v="1"/>
    <x v="0"/>
    <x v="0"/>
    <s v="WIN-NAN-01-058"/>
    <x v="0"/>
    <s v="4186820569(2a28)"/>
    <x v="0"/>
    <x v="1"/>
    <x v="1"/>
    <x v="0"/>
    <x v="0"/>
    <x v="0"/>
    <x v="0"/>
    <x v="0"/>
    <n v="27"/>
    <x v="0"/>
    <x v="28"/>
    <n v="3148497"/>
    <x v="0"/>
    <x v="0"/>
    <x v="0"/>
    <x v="0"/>
    <n v="251880"/>
    <x v="0"/>
  </r>
  <r>
    <x v="5"/>
    <n v="4186820569"/>
    <x v="0"/>
    <x v="1"/>
    <x v="0"/>
    <x v="0"/>
    <s v="WIN-NAN-01-058"/>
    <x v="0"/>
    <s v="4186820569(2a28)"/>
    <x v="0"/>
    <x v="6"/>
    <x v="6"/>
    <x v="0"/>
    <x v="0"/>
    <x v="0"/>
    <x v="0"/>
    <x v="0"/>
    <n v="1"/>
    <x v="0"/>
    <x v="11"/>
    <n v="74250"/>
    <x v="0"/>
    <x v="0"/>
    <x v="0"/>
    <x v="0"/>
    <n v="5940"/>
    <x v="0"/>
  </r>
  <r>
    <x v="5"/>
    <n v="4186820569"/>
    <x v="0"/>
    <x v="1"/>
    <x v="0"/>
    <x v="0"/>
    <s v="WIN-NAN-01-058"/>
    <x v="0"/>
    <s v="4186820569(2a28)"/>
    <x v="0"/>
    <x v="3"/>
    <x v="3"/>
    <x v="0"/>
    <x v="0"/>
    <x v="0"/>
    <x v="0"/>
    <x v="0"/>
    <n v="5"/>
    <x v="0"/>
    <x v="3"/>
    <n v="367155"/>
    <x v="0"/>
    <x v="0"/>
    <x v="0"/>
    <x v="0"/>
    <n v="29372"/>
    <x v="0"/>
  </r>
  <r>
    <x v="5"/>
    <n v="4186820569"/>
    <x v="0"/>
    <x v="1"/>
    <x v="0"/>
    <x v="0"/>
    <s v="WIN-NAN-01-058"/>
    <x v="0"/>
    <s v="4186820569(2a28)"/>
    <x v="0"/>
    <x v="9"/>
    <x v="9"/>
    <x v="0"/>
    <x v="0"/>
    <x v="0"/>
    <x v="0"/>
    <x v="0"/>
    <n v="6"/>
    <x v="0"/>
    <x v="17"/>
    <n v="333570"/>
    <x v="0"/>
    <x v="0"/>
    <x v="0"/>
    <x v="0"/>
    <n v="26686"/>
    <x v="0"/>
  </r>
  <r>
    <x v="5"/>
    <n v="4186820569"/>
    <x v="0"/>
    <x v="1"/>
    <x v="0"/>
    <x v="0"/>
    <s v="WIN-NAN-01-058"/>
    <x v="0"/>
    <s v="4186820569(2a28)"/>
    <x v="0"/>
    <x v="8"/>
    <x v="8"/>
    <x v="0"/>
    <x v="0"/>
    <x v="0"/>
    <x v="0"/>
    <x v="0"/>
    <n v="2"/>
    <x v="0"/>
    <x v="18"/>
    <n v="92000"/>
    <x v="0"/>
    <x v="0"/>
    <x v="0"/>
    <x v="0"/>
    <n v="7360"/>
    <x v="0"/>
  </r>
  <r>
    <x v="4"/>
    <n v="4186773876"/>
    <x v="0"/>
    <x v="1"/>
    <x v="0"/>
    <x v="0"/>
    <s v="WIN-NAN-01-058"/>
    <x v="0"/>
    <s v="4186773876(1678)"/>
    <x v="0"/>
    <x v="1"/>
    <x v="1"/>
    <x v="0"/>
    <x v="0"/>
    <x v="0"/>
    <x v="0"/>
    <x v="0"/>
    <n v="20"/>
    <x v="0"/>
    <x v="28"/>
    <n v="2332220"/>
    <x v="0"/>
    <x v="0"/>
    <x v="0"/>
    <x v="0"/>
    <n v="186578"/>
    <x v="0"/>
  </r>
  <r>
    <x v="4"/>
    <n v="4186773876"/>
    <x v="0"/>
    <x v="1"/>
    <x v="0"/>
    <x v="0"/>
    <s v="WIN-NAN-01-058"/>
    <x v="0"/>
    <s v="4186773876(1678)"/>
    <x v="0"/>
    <x v="3"/>
    <x v="3"/>
    <x v="0"/>
    <x v="0"/>
    <x v="0"/>
    <x v="0"/>
    <x v="0"/>
    <n v="5"/>
    <x v="0"/>
    <x v="3"/>
    <n v="367155"/>
    <x v="0"/>
    <x v="0"/>
    <x v="0"/>
    <x v="0"/>
    <n v="29372"/>
    <x v="0"/>
  </r>
  <r>
    <x v="4"/>
    <n v="4186773876"/>
    <x v="0"/>
    <x v="1"/>
    <x v="0"/>
    <x v="0"/>
    <s v="WIN-NAN-01-058"/>
    <x v="0"/>
    <s v="4186773876(1678)"/>
    <x v="0"/>
    <x v="7"/>
    <x v="7"/>
    <x v="0"/>
    <x v="0"/>
    <x v="0"/>
    <x v="0"/>
    <x v="0"/>
    <n v="5"/>
    <x v="0"/>
    <x v="13"/>
    <n v="250910"/>
    <x v="0"/>
    <x v="0"/>
    <x v="0"/>
    <x v="0"/>
    <n v="20073"/>
    <x v="0"/>
  </r>
  <r>
    <x v="4"/>
    <n v="4186773876"/>
    <x v="0"/>
    <x v="1"/>
    <x v="0"/>
    <x v="0"/>
    <s v="WIN-NAN-01-058"/>
    <x v="0"/>
    <s v="4186773876(1678)"/>
    <x v="0"/>
    <x v="14"/>
    <x v="14"/>
    <x v="0"/>
    <x v="0"/>
    <x v="0"/>
    <x v="0"/>
    <x v="0"/>
    <n v="10"/>
    <x v="0"/>
    <x v="21"/>
    <n v="1116060"/>
    <x v="0"/>
    <x v="0"/>
    <x v="0"/>
    <x v="0"/>
    <n v="89285"/>
    <x v="0"/>
  </r>
  <r>
    <x v="5"/>
    <n v="4186820730"/>
    <x v="0"/>
    <x v="1"/>
    <x v="0"/>
    <x v="0"/>
    <s v="WIN-NAN-01-058"/>
    <x v="0"/>
    <s v="4186820730(2ar2)"/>
    <x v="0"/>
    <x v="3"/>
    <x v="3"/>
    <x v="0"/>
    <x v="0"/>
    <x v="0"/>
    <x v="0"/>
    <x v="0"/>
    <n v="21"/>
    <x v="0"/>
    <x v="3"/>
    <n v="1542051"/>
    <x v="0"/>
    <x v="0"/>
    <x v="0"/>
    <x v="0"/>
    <n v="123364"/>
    <x v="0"/>
  </r>
  <r>
    <x v="5"/>
    <n v="4186820730"/>
    <x v="0"/>
    <x v="1"/>
    <x v="0"/>
    <x v="0"/>
    <s v="WIN-NAN-01-058"/>
    <x v="0"/>
    <s v="4186820730(2ar2)"/>
    <x v="0"/>
    <x v="7"/>
    <x v="7"/>
    <x v="0"/>
    <x v="0"/>
    <x v="0"/>
    <x v="0"/>
    <x v="0"/>
    <n v="20"/>
    <x v="0"/>
    <x v="13"/>
    <n v="1003640"/>
    <x v="0"/>
    <x v="0"/>
    <x v="0"/>
    <x v="0"/>
    <n v="80291"/>
    <x v="0"/>
  </r>
  <r>
    <x v="5"/>
    <n v="4186820730"/>
    <x v="0"/>
    <x v="1"/>
    <x v="0"/>
    <x v="0"/>
    <s v="WIN-NAN-01-058"/>
    <x v="0"/>
    <s v="4186820730(2ar2)"/>
    <x v="0"/>
    <x v="1"/>
    <x v="1"/>
    <x v="0"/>
    <x v="0"/>
    <x v="0"/>
    <x v="0"/>
    <x v="0"/>
    <n v="15"/>
    <x v="0"/>
    <x v="28"/>
    <n v="1749165"/>
    <x v="0"/>
    <x v="0"/>
    <x v="0"/>
    <x v="0"/>
    <n v="139933"/>
    <x v="0"/>
  </r>
  <r>
    <x v="5"/>
    <n v="4186820730"/>
    <x v="0"/>
    <x v="1"/>
    <x v="0"/>
    <x v="0"/>
    <s v="WIN-NAN-01-058"/>
    <x v="0"/>
    <s v="4186820730(2ar2)"/>
    <x v="0"/>
    <x v="8"/>
    <x v="8"/>
    <x v="0"/>
    <x v="0"/>
    <x v="0"/>
    <x v="0"/>
    <x v="0"/>
    <n v="7"/>
    <x v="0"/>
    <x v="18"/>
    <n v="322000"/>
    <x v="0"/>
    <x v="0"/>
    <x v="0"/>
    <x v="0"/>
    <n v="25760"/>
    <x v="0"/>
  </r>
  <r>
    <x v="5"/>
    <n v="4186820730"/>
    <x v="0"/>
    <x v="1"/>
    <x v="0"/>
    <x v="0"/>
    <s v="WIN-NAN-01-058"/>
    <x v="0"/>
    <s v="4186820730(2ar2)"/>
    <x v="0"/>
    <x v="9"/>
    <x v="9"/>
    <x v="0"/>
    <x v="0"/>
    <x v="0"/>
    <x v="0"/>
    <x v="0"/>
    <n v="12"/>
    <x v="0"/>
    <x v="17"/>
    <n v="667140"/>
    <x v="0"/>
    <x v="0"/>
    <x v="0"/>
    <x v="0"/>
    <n v="53371"/>
    <x v="0"/>
  </r>
  <r>
    <x v="5"/>
    <n v="4186820730"/>
    <x v="0"/>
    <x v="1"/>
    <x v="0"/>
    <x v="0"/>
    <s v="WIN-NAN-01-058"/>
    <x v="0"/>
    <s v="4186820730(2ar2)"/>
    <x v="0"/>
    <x v="6"/>
    <x v="6"/>
    <x v="0"/>
    <x v="0"/>
    <x v="0"/>
    <x v="0"/>
    <x v="0"/>
    <n v="6"/>
    <x v="0"/>
    <x v="11"/>
    <n v="445500"/>
    <x v="0"/>
    <x v="0"/>
    <x v="0"/>
    <x v="0"/>
    <n v="35640"/>
    <x v="0"/>
  </r>
  <r>
    <x v="5"/>
    <n v="4186821098"/>
    <x v="0"/>
    <x v="1"/>
    <x v="0"/>
    <x v="0"/>
    <s v="WIN-NAN-01-058"/>
    <x v="0"/>
    <s v="4186821098(5692)"/>
    <x v="0"/>
    <x v="6"/>
    <x v="6"/>
    <x v="0"/>
    <x v="0"/>
    <x v="0"/>
    <x v="0"/>
    <x v="0"/>
    <n v="8"/>
    <x v="0"/>
    <x v="11"/>
    <n v="594000"/>
    <x v="0"/>
    <x v="0"/>
    <x v="0"/>
    <x v="0"/>
    <n v="47520"/>
    <x v="0"/>
  </r>
  <r>
    <x v="5"/>
    <n v="4186821098"/>
    <x v="0"/>
    <x v="1"/>
    <x v="0"/>
    <x v="0"/>
    <s v="WIN-NAN-01-058"/>
    <x v="0"/>
    <s v="4186821098(5692)"/>
    <x v="0"/>
    <x v="7"/>
    <x v="7"/>
    <x v="0"/>
    <x v="0"/>
    <x v="0"/>
    <x v="0"/>
    <x v="0"/>
    <n v="1"/>
    <x v="0"/>
    <x v="13"/>
    <n v="50182"/>
    <x v="0"/>
    <x v="0"/>
    <x v="0"/>
    <x v="0"/>
    <n v="4015"/>
    <x v="0"/>
  </r>
  <r>
    <x v="5"/>
    <n v="4186821098"/>
    <x v="0"/>
    <x v="1"/>
    <x v="0"/>
    <x v="0"/>
    <s v="WIN-NAN-01-058"/>
    <x v="0"/>
    <s v="4186821098(5692)"/>
    <x v="0"/>
    <x v="3"/>
    <x v="3"/>
    <x v="0"/>
    <x v="0"/>
    <x v="0"/>
    <x v="0"/>
    <x v="0"/>
    <n v="29"/>
    <x v="0"/>
    <x v="3"/>
    <n v="2129499"/>
    <x v="0"/>
    <x v="0"/>
    <x v="0"/>
    <x v="0"/>
    <n v="170360"/>
    <x v="0"/>
  </r>
  <r>
    <x v="5"/>
    <n v="4186821098"/>
    <x v="0"/>
    <x v="1"/>
    <x v="0"/>
    <x v="0"/>
    <s v="WIN-NAN-01-058"/>
    <x v="0"/>
    <s v="4186821098(5692)"/>
    <x v="0"/>
    <x v="8"/>
    <x v="8"/>
    <x v="0"/>
    <x v="0"/>
    <x v="0"/>
    <x v="0"/>
    <x v="0"/>
    <n v="6"/>
    <x v="0"/>
    <x v="18"/>
    <n v="276000"/>
    <x v="0"/>
    <x v="0"/>
    <x v="0"/>
    <x v="0"/>
    <n v="22080"/>
    <x v="0"/>
  </r>
  <r>
    <x v="5"/>
    <n v="4186821098"/>
    <x v="0"/>
    <x v="1"/>
    <x v="0"/>
    <x v="0"/>
    <s v="WIN-NAN-01-058"/>
    <x v="0"/>
    <s v="4186821098(5692)"/>
    <x v="0"/>
    <x v="1"/>
    <x v="1"/>
    <x v="0"/>
    <x v="0"/>
    <x v="0"/>
    <x v="0"/>
    <x v="0"/>
    <n v="7"/>
    <x v="0"/>
    <x v="28"/>
    <n v="816277"/>
    <x v="0"/>
    <x v="0"/>
    <x v="0"/>
    <x v="0"/>
    <n v="65302"/>
    <x v="0"/>
  </r>
  <r>
    <x v="5"/>
    <n v="4186821174"/>
    <x v="0"/>
    <x v="1"/>
    <x v="0"/>
    <x v="0"/>
    <s v="WIN-NAN-01-058"/>
    <x v="0"/>
    <s v="4186821174(6194)"/>
    <x v="0"/>
    <x v="8"/>
    <x v="8"/>
    <x v="0"/>
    <x v="0"/>
    <x v="0"/>
    <x v="0"/>
    <x v="0"/>
    <n v="2"/>
    <x v="0"/>
    <x v="18"/>
    <n v="92000"/>
    <x v="0"/>
    <x v="0"/>
    <x v="0"/>
    <x v="0"/>
    <n v="7360"/>
    <x v="0"/>
  </r>
  <r>
    <x v="5"/>
    <n v="4186821174"/>
    <x v="0"/>
    <x v="1"/>
    <x v="0"/>
    <x v="0"/>
    <s v="WIN-NAN-01-058"/>
    <x v="0"/>
    <s v="4186821174(6194)"/>
    <x v="0"/>
    <x v="7"/>
    <x v="7"/>
    <x v="0"/>
    <x v="0"/>
    <x v="0"/>
    <x v="0"/>
    <x v="0"/>
    <n v="9"/>
    <x v="0"/>
    <x v="13"/>
    <n v="451638"/>
    <x v="0"/>
    <x v="0"/>
    <x v="0"/>
    <x v="0"/>
    <n v="36131"/>
    <x v="0"/>
  </r>
  <r>
    <x v="5"/>
    <n v="4186821174"/>
    <x v="0"/>
    <x v="1"/>
    <x v="0"/>
    <x v="0"/>
    <s v="WIN-NAN-01-058"/>
    <x v="0"/>
    <s v="4186821174(6194)"/>
    <x v="0"/>
    <x v="9"/>
    <x v="9"/>
    <x v="0"/>
    <x v="0"/>
    <x v="0"/>
    <x v="0"/>
    <x v="0"/>
    <n v="6"/>
    <x v="0"/>
    <x v="17"/>
    <n v="333570"/>
    <x v="0"/>
    <x v="0"/>
    <x v="0"/>
    <x v="0"/>
    <n v="26686"/>
    <x v="0"/>
  </r>
  <r>
    <x v="5"/>
    <n v="4186821174"/>
    <x v="0"/>
    <x v="1"/>
    <x v="0"/>
    <x v="0"/>
    <s v="WIN-NAN-01-058"/>
    <x v="0"/>
    <s v="4186821174(6194)"/>
    <x v="0"/>
    <x v="6"/>
    <x v="6"/>
    <x v="0"/>
    <x v="0"/>
    <x v="0"/>
    <x v="0"/>
    <x v="0"/>
    <n v="2"/>
    <x v="0"/>
    <x v="11"/>
    <n v="148500"/>
    <x v="0"/>
    <x v="0"/>
    <x v="0"/>
    <x v="0"/>
    <n v="11880"/>
    <x v="0"/>
  </r>
  <r>
    <x v="5"/>
    <n v="4186821174"/>
    <x v="0"/>
    <x v="1"/>
    <x v="0"/>
    <x v="0"/>
    <s v="WIN-NAN-01-058"/>
    <x v="0"/>
    <s v="4186821174(6194)"/>
    <x v="0"/>
    <x v="3"/>
    <x v="3"/>
    <x v="0"/>
    <x v="0"/>
    <x v="0"/>
    <x v="0"/>
    <x v="0"/>
    <n v="34"/>
    <x v="0"/>
    <x v="3"/>
    <n v="2496654"/>
    <x v="0"/>
    <x v="0"/>
    <x v="0"/>
    <x v="0"/>
    <n v="199732"/>
    <x v="0"/>
  </r>
  <r>
    <x v="5"/>
    <n v="4186821174"/>
    <x v="0"/>
    <x v="1"/>
    <x v="0"/>
    <x v="0"/>
    <s v="WIN-NAN-01-058"/>
    <x v="0"/>
    <s v="4186821174(6194)"/>
    <x v="0"/>
    <x v="1"/>
    <x v="1"/>
    <x v="0"/>
    <x v="0"/>
    <x v="0"/>
    <x v="0"/>
    <x v="0"/>
    <n v="20"/>
    <x v="0"/>
    <x v="28"/>
    <n v="2332220"/>
    <x v="0"/>
    <x v="0"/>
    <x v="0"/>
    <x v="0"/>
    <n v="186578"/>
    <x v="0"/>
  </r>
  <r>
    <x v="5"/>
    <n v="4186821311"/>
    <x v="0"/>
    <x v="1"/>
    <x v="0"/>
    <x v="0"/>
    <s v="WIN-NAN-01-058"/>
    <x v="0"/>
    <s v="4186821311(6501)"/>
    <x v="0"/>
    <x v="8"/>
    <x v="8"/>
    <x v="0"/>
    <x v="0"/>
    <x v="0"/>
    <x v="0"/>
    <x v="0"/>
    <n v="6"/>
    <x v="0"/>
    <x v="18"/>
    <n v="276000"/>
    <x v="0"/>
    <x v="0"/>
    <x v="0"/>
    <x v="0"/>
    <n v="22080"/>
    <x v="0"/>
  </r>
  <r>
    <x v="5"/>
    <n v="4186821311"/>
    <x v="0"/>
    <x v="1"/>
    <x v="0"/>
    <x v="0"/>
    <s v="WIN-NAN-01-058"/>
    <x v="0"/>
    <s v="4186821311(6501)"/>
    <x v="0"/>
    <x v="7"/>
    <x v="7"/>
    <x v="0"/>
    <x v="0"/>
    <x v="0"/>
    <x v="0"/>
    <x v="0"/>
    <n v="14"/>
    <x v="0"/>
    <x v="13"/>
    <n v="702548"/>
    <x v="0"/>
    <x v="0"/>
    <x v="0"/>
    <x v="0"/>
    <n v="56204"/>
    <x v="0"/>
  </r>
  <r>
    <x v="5"/>
    <n v="4186821311"/>
    <x v="0"/>
    <x v="1"/>
    <x v="0"/>
    <x v="0"/>
    <s v="WIN-NAN-01-058"/>
    <x v="0"/>
    <s v="4186821311(6501)"/>
    <x v="0"/>
    <x v="3"/>
    <x v="3"/>
    <x v="0"/>
    <x v="0"/>
    <x v="0"/>
    <x v="0"/>
    <x v="0"/>
    <n v="23"/>
    <x v="0"/>
    <x v="3"/>
    <n v="1688913"/>
    <x v="0"/>
    <x v="0"/>
    <x v="0"/>
    <x v="0"/>
    <n v="135113"/>
    <x v="0"/>
  </r>
  <r>
    <x v="5"/>
    <n v="4186821311"/>
    <x v="0"/>
    <x v="1"/>
    <x v="0"/>
    <x v="0"/>
    <s v="WIN-NAN-01-058"/>
    <x v="0"/>
    <s v="4186821311(6501)"/>
    <x v="0"/>
    <x v="6"/>
    <x v="6"/>
    <x v="0"/>
    <x v="0"/>
    <x v="0"/>
    <x v="0"/>
    <x v="0"/>
    <n v="3"/>
    <x v="0"/>
    <x v="11"/>
    <n v="222750"/>
    <x v="0"/>
    <x v="0"/>
    <x v="0"/>
    <x v="0"/>
    <n v="17820"/>
    <x v="0"/>
  </r>
  <r>
    <x v="5"/>
    <n v="4186821311"/>
    <x v="0"/>
    <x v="1"/>
    <x v="0"/>
    <x v="0"/>
    <s v="WIN-NAN-01-058"/>
    <x v="0"/>
    <s v="4186821311(6501)"/>
    <x v="0"/>
    <x v="1"/>
    <x v="1"/>
    <x v="0"/>
    <x v="0"/>
    <x v="0"/>
    <x v="0"/>
    <x v="0"/>
    <n v="29"/>
    <x v="0"/>
    <x v="28"/>
    <n v="3381719"/>
    <x v="0"/>
    <x v="0"/>
    <x v="0"/>
    <x v="0"/>
    <n v="270538"/>
    <x v="0"/>
  </r>
  <r>
    <x v="5"/>
    <n v="4186821311"/>
    <x v="0"/>
    <x v="1"/>
    <x v="0"/>
    <x v="0"/>
    <s v="WIN-NAN-01-058"/>
    <x v="0"/>
    <s v="4186821311(6501)"/>
    <x v="0"/>
    <x v="9"/>
    <x v="9"/>
    <x v="0"/>
    <x v="0"/>
    <x v="0"/>
    <x v="0"/>
    <x v="0"/>
    <n v="3"/>
    <x v="0"/>
    <x v="17"/>
    <n v="166785"/>
    <x v="0"/>
    <x v="0"/>
    <x v="0"/>
    <x v="0"/>
    <n v="13343"/>
    <x v="0"/>
  </r>
  <r>
    <x v="5"/>
    <n v="4186821337"/>
    <x v="0"/>
    <x v="1"/>
    <x v="0"/>
    <x v="0"/>
    <s v="WIN-NAN-01-058"/>
    <x v="0"/>
    <s v="4186821337(6526)"/>
    <x v="0"/>
    <x v="6"/>
    <x v="6"/>
    <x v="0"/>
    <x v="0"/>
    <x v="0"/>
    <x v="0"/>
    <x v="0"/>
    <n v="2"/>
    <x v="0"/>
    <x v="11"/>
    <n v="148500"/>
    <x v="0"/>
    <x v="0"/>
    <x v="0"/>
    <x v="0"/>
    <n v="11880"/>
    <x v="0"/>
  </r>
  <r>
    <x v="5"/>
    <n v="4186821337"/>
    <x v="0"/>
    <x v="1"/>
    <x v="0"/>
    <x v="0"/>
    <s v="WIN-NAN-01-058"/>
    <x v="0"/>
    <s v="4186821337(6526)"/>
    <x v="0"/>
    <x v="7"/>
    <x v="7"/>
    <x v="0"/>
    <x v="0"/>
    <x v="0"/>
    <x v="0"/>
    <x v="0"/>
    <n v="5"/>
    <x v="0"/>
    <x v="13"/>
    <n v="250910"/>
    <x v="0"/>
    <x v="0"/>
    <x v="0"/>
    <x v="0"/>
    <n v="20073"/>
    <x v="0"/>
  </r>
  <r>
    <x v="5"/>
    <n v="4186821337"/>
    <x v="0"/>
    <x v="1"/>
    <x v="0"/>
    <x v="0"/>
    <s v="WIN-NAN-01-058"/>
    <x v="0"/>
    <s v="4186821337(6526)"/>
    <x v="0"/>
    <x v="8"/>
    <x v="8"/>
    <x v="0"/>
    <x v="0"/>
    <x v="0"/>
    <x v="0"/>
    <x v="0"/>
    <n v="2"/>
    <x v="0"/>
    <x v="18"/>
    <n v="92000"/>
    <x v="0"/>
    <x v="0"/>
    <x v="0"/>
    <x v="0"/>
    <n v="7360"/>
    <x v="0"/>
  </r>
  <r>
    <x v="5"/>
    <n v="4186821337"/>
    <x v="0"/>
    <x v="1"/>
    <x v="0"/>
    <x v="0"/>
    <s v="WIN-NAN-01-058"/>
    <x v="0"/>
    <s v="4186821337(6526)"/>
    <x v="0"/>
    <x v="9"/>
    <x v="9"/>
    <x v="0"/>
    <x v="0"/>
    <x v="0"/>
    <x v="0"/>
    <x v="0"/>
    <n v="2"/>
    <x v="0"/>
    <x v="17"/>
    <n v="111190"/>
    <x v="0"/>
    <x v="0"/>
    <x v="0"/>
    <x v="0"/>
    <n v="8895"/>
    <x v="0"/>
  </r>
  <r>
    <x v="5"/>
    <n v="4186821337"/>
    <x v="0"/>
    <x v="1"/>
    <x v="0"/>
    <x v="0"/>
    <s v="WIN-NAN-01-058"/>
    <x v="0"/>
    <s v="4186821337(6526)"/>
    <x v="0"/>
    <x v="3"/>
    <x v="3"/>
    <x v="0"/>
    <x v="0"/>
    <x v="0"/>
    <x v="0"/>
    <x v="0"/>
    <n v="12"/>
    <x v="0"/>
    <x v="3"/>
    <n v="881172"/>
    <x v="0"/>
    <x v="0"/>
    <x v="0"/>
    <x v="0"/>
    <n v="70494"/>
    <x v="0"/>
  </r>
  <r>
    <x v="5"/>
    <n v="4186821337"/>
    <x v="0"/>
    <x v="1"/>
    <x v="0"/>
    <x v="0"/>
    <s v="WIN-NAN-01-058"/>
    <x v="0"/>
    <s v="4186821337(6526)"/>
    <x v="0"/>
    <x v="1"/>
    <x v="1"/>
    <x v="0"/>
    <x v="0"/>
    <x v="0"/>
    <x v="0"/>
    <x v="0"/>
    <n v="14"/>
    <x v="0"/>
    <x v="28"/>
    <n v="1632554"/>
    <x v="0"/>
    <x v="0"/>
    <x v="0"/>
    <x v="0"/>
    <n v="130604"/>
    <x v="0"/>
  </r>
  <r>
    <x v="0"/>
    <s v="dt2/4win5832"/>
    <x v="0"/>
    <x v="1"/>
    <x v="0"/>
    <x v="0"/>
    <s v="WIN-HNI-HDG-5832"/>
    <x v="0"/>
    <s v="dt2/4win5832"/>
    <x v="3"/>
    <x v="7"/>
    <x v="7"/>
    <x v="0"/>
    <x v="0"/>
    <x v="0"/>
    <x v="0"/>
    <x v="0"/>
    <n v="3"/>
    <x v="0"/>
    <x v="13"/>
    <n v="150546"/>
    <x v="0"/>
    <x v="0"/>
    <x v="0"/>
    <x v="0"/>
    <n v="12044"/>
    <x v="0"/>
  </r>
  <r>
    <x v="0"/>
    <s v="dt2/4win5832"/>
    <x v="0"/>
    <x v="1"/>
    <x v="0"/>
    <x v="0"/>
    <s v="WIN-HNI-HDG-5832"/>
    <x v="0"/>
    <s v="dt2/4win5832"/>
    <x v="3"/>
    <x v="8"/>
    <x v="8"/>
    <x v="0"/>
    <x v="0"/>
    <x v="0"/>
    <x v="0"/>
    <x v="0"/>
    <n v="3"/>
    <x v="0"/>
    <x v="18"/>
    <n v="138000"/>
    <x v="0"/>
    <x v="0"/>
    <x v="0"/>
    <x v="0"/>
    <n v="11040"/>
    <x v="0"/>
  </r>
  <r>
    <x v="0"/>
    <s v="dt2/4win5832"/>
    <x v="0"/>
    <x v="1"/>
    <x v="0"/>
    <x v="0"/>
    <s v="WIN-HNI-HDG-5832"/>
    <x v="0"/>
    <s v="dt2/4win5832"/>
    <x v="3"/>
    <x v="9"/>
    <x v="9"/>
    <x v="0"/>
    <x v="0"/>
    <x v="0"/>
    <x v="0"/>
    <x v="0"/>
    <n v="3"/>
    <x v="0"/>
    <x v="17"/>
    <n v="166785"/>
    <x v="0"/>
    <x v="0"/>
    <x v="0"/>
    <x v="0"/>
    <n v="13343"/>
    <x v="0"/>
  </r>
  <r>
    <x v="0"/>
    <s v="dt2/4win6788"/>
    <x v="0"/>
    <x v="1"/>
    <x v="0"/>
    <x v="0"/>
    <s v="WIN-HNI-HDG-6788"/>
    <x v="0"/>
    <s v="dt2/4win6788"/>
    <x v="3"/>
    <x v="3"/>
    <x v="3"/>
    <x v="0"/>
    <x v="0"/>
    <x v="0"/>
    <x v="0"/>
    <x v="0"/>
    <n v="10"/>
    <x v="0"/>
    <x v="3"/>
    <n v="734310"/>
    <x v="0"/>
    <x v="0"/>
    <x v="0"/>
    <x v="0"/>
    <n v="58745"/>
    <x v="0"/>
  </r>
  <r>
    <x v="0"/>
    <s v="dt2/4win3123"/>
    <x v="0"/>
    <x v="1"/>
    <x v="0"/>
    <x v="0"/>
    <s v="WIN-HNI-HDG-3123"/>
    <x v="0"/>
    <s v="dt2/4win3123"/>
    <x v="3"/>
    <x v="1"/>
    <x v="1"/>
    <x v="0"/>
    <x v="0"/>
    <x v="0"/>
    <x v="0"/>
    <x v="0"/>
    <n v="3"/>
    <x v="0"/>
    <x v="28"/>
    <n v="349833"/>
    <x v="0"/>
    <x v="0"/>
    <x v="0"/>
    <x v="0"/>
    <n v="27987"/>
    <x v="0"/>
  </r>
  <r>
    <x v="0"/>
    <s v="dt2/4win3123"/>
    <x v="0"/>
    <x v="1"/>
    <x v="0"/>
    <x v="0"/>
    <s v="WIN-HNI-HDG-3123"/>
    <x v="0"/>
    <s v="dt2/4win3123"/>
    <x v="3"/>
    <x v="3"/>
    <x v="3"/>
    <x v="0"/>
    <x v="0"/>
    <x v="0"/>
    <x v="0"/>
    <x v="0"/>
    <n v="8"/>
    <x v="0"/>
    <x v="3"/>
    <n v="587448"/>
    <x v="0"/>
    <x v="0"/>
    <x v="0"/>
    <x v="0"/>
    <n v="46996"/>
    <x v="0"/>
  </r>
  <r>
    <x v="0"/>
    <s v="dt2/4win3123"/>
    <x v="0"/>
    <x v="1"/>
    <x v="0"/>
    <x v="0"/>
    <s v="WIN-HNI-HDG-3123"/>
    <x v="0"/>
    <s v="dt2/4win3123"/>
    <x v="3"/>
    <x v="9"/>
    <x v="9"/>
    <x v="0"/>
    <x v="0"/>
    <x v="0"/>
    <x v="0"/>
    <x v="0"/>
    <n v="3"/>
    <x v="0"/>
    <x v="17"/>
    <n v="166785"/>
    <x v="0"/>
    <x v="0"/>
    <x v="0"/>
    <x v="0"/>
    <n v="13343"/>
    <x v="0"/>
  </r>
  <r>
    <x v="0"/>
    <s v="dt2/4win3123"/>
    <x v="0"/>
    <x v="1"/>
    <x v="0"/>
    <x v="0"/>
    <s v="WIN-HNI-HDG-3123"/>
    <x v="0"/>
    <s v="dt2/4win3123"/>
    <x v="3"/>
    <x v="7"/>
    <x v="7"/>
    <x v="0"/>
    <x v="0"/>
    <x v="0"/>
    <x v="0"/>
    <x v="0"/>
    <n v="3"/>
    <x v="0"/>
    <x v="13"/>
    <n v="150546"/>
    <x v="0"/>
    <x v="0"/>
    <x v="0"/>
    <x v="0"/>
    <n v="12044"/>
    <x v="0"/>
  </r>
  <r>
    <x v="0"/>
    <s v="dt2/4win3123"/>
    <x v="0"/>
    <x v="1"/>
    <x v="0"/>
    <x v="0"/>
    <s v="WIN-HNI-HDG-3123"/>
    <x v="0"/>
    <s v="dt2/4win3123"/>
    <x v="3"/>
    <x v="8"/>
    <x v="8"/>
    <x v="0"/>
    <x v="0"/>
    <x v="0"/>
    <x v="0"/>
    <x v="0"/>
    <n v="3"/>
    <x v="0"/>
    <x v="18"/>
    <n v="138000"/>
    <x v="0"/>
    <x v="0"/>
    <x v="0"/>
    <x v="0"/>
    <n v="11040"/>
    <x v="0"/>
  </r>
  <r>
    <x v="0"/>
    <s v="dt2/4win3123"/>
    <x v="0"/>
    <x v="1"/>
    <x v="0"/>
    <x v="0"/>
    <s v="WIN-HNI-HDG-3123"/>
    <x v="0"/>
    <s v="dt2/4win3123"/>
    <x v="3"/>
    <x v="5"/>
    <x v="5"/>
    <x v="0"/>
    <x v="0"/>
    <x v="0"/>
    <x v="0"/>
    <x v="0"/>
    <n v="3"/>
    <x v="0"/>
    <x v="10"/>
    <n v="212850"/>
    <x v="0"/>
    <x v="0"/>
    <x v="0"/>
    <x v="0"/>
    <n v="17028"/>
    <x v="0"/>
  </r>
  <r>
    <x v="0"/>
    <s v="dt2/4win6722"/>
    <x v="0"/>
    <x v="1"/>
    <x v="0"/>
    <x v="0"/>
    <s v="WIN-HNI-HDG-6722"/>
    <x v="0"/>
    <s v="dt2/4win6722"/>
    <x v="3"/>
    <x v="3"/>
    <x v="3"/>
    <x v="0"/>
    <x v="0"/>
    <x v="0"/>
    <x v="0"/>
    <x v="0"/>
    <n v="10"/>
    <x v="0"/>
    <x v="3"/>
    <n v="734310"/>
    <x v="0"/>
    <x v="0"/>
    <x v="0"/>
    <x v="0"/>
    <n v="58745"/>
    <x v="0"/>
  </r>
  <r>
    <x v="0"/>
    <s v="dt2/4win6722"/>
    <x v="0"/>
    <x v="1"/>
    <x v="0"/>
    <x v="0"/>
    <s v="WIN-HNI-HDG-6722"/>
    <x v="0"/>
    <s v="dt2/4win6722"/>
    <x v="3"/>
    <x v="9"/>
    <x v="9"/>
    <x v="0"/>
    <x v="0"/>
    <x v="0"/>
    <x v="0"/>
    <x v="0"/>
    <n v="3"/>
    <x v="0"/>
    <x v="17"/>
    <n v="166785"/>
    <x v="0"/>
    <x v="0"/>
    <x v="0"/>
    <x v="0"/>
    <n v="13343"/>
    <x v="0"/>
  </r>
  <r>
    <x v="0"/>
    <s v="dt2/4win6722"/>
    <x v="0"/>
    <x v="1"/>
    <x v="0"/>
    <x v="0"/>
    <s v="WIN-HNI-HDG-6722"/>
    <x v="0"/>
    <s v="dt2/4win6722"/>
    <x v="3"/>
    <x v="7"/>
    <x v="7"/>
    <x v="0"/>
    <x v="0"/>
    <x v="0"/>
    <x v="0"/>
    <x v="0"/>
    <n v="3"/>
    <x v="0"/>
    <x v="13"/>
    <n v="150546"/>
    <x v="0"/>
    <x v="0"/>
    <x v="0"/>
    <x v="0"/>
    <n v="12044"/>
    <x v="0"/>
  </r>
  <r>
    <x v="0"/>
    <s v="dt2/4win6722"/>
    <x v="0"/>
    <x v="1"/>
    <x v="0"/>
    <x v="0"/>
    <s v="WIN-HNI-HDG-6722"/>
    <x v="0"/>
    <s v="dt2/4win6722"/>
    <x v="3"/>
    <x v="8"/>
    <x v="8"/>
    <x v="0"/>
    <x v="0"/>
    <x v="0"/>
    <x v="0"/>
    <x v="0"/>
    <n v="5"/>
    <x v="0"/>
    <x v="18"/>
    <n v="230000"/>
    <x v="0"/>
    <x v="0"/>
    <x v="0"/>
    <x v="0"/>
    <n v="18400"/>
    <x v="0"/>
  </r>
  <r>
    <x v="0"/>
    <s v="dt2/4win6722"/>
    <x v="0"/>
    <x v="1"/>
    <x v="0"/>
    <x v="0"/>
    <s v="WIN-HNI-HDG-6722"/>
    <x v="0"/>
    <s v="dt2/4win6722"/>
    <x v="3"/>
    <x v="6"/>
    <x v="6"/>
    <x v="0"/>
    <x v="0"/>
    <x v="0"/>
    <x v="0"/>
    <x v="0"/>
    <n v="5"/>
    <x v="0"/>
    <x v="11"/>
    <n v="371250"/>
    <x v="0"/>
    <x v="0"/>
    <x v="0"/>
    <x v="0"/>
    <n v="29700"/>
    <x v="0"/>
  </r>
  <r>
    <x v="0"/>
    <s v="dt2/4win3552"/>
    <x v="0"/>
    <x v="1"/>
    <x v="0"/>
    <x v="0"/>
    <s v="WIN-HNI-HDG-3552"/>
    <x v="0"/>
    <s v="dt2/4win3552"/>
    <x v="3"/>
    <x v="3"/>
    <x v="3"/>
    <x v="0"/>
    <x v="0"/>
    <x v="0"/>
    <x v="0"/>
    <x v="0"/>
    <n v="5"/>
    <x v="0"/>
    <x v="3"/>
    <n v="367155"/>
    <x v="0"/>
    <x v="0"/>
    <x v="0"/>
    <x v="0"/>
    <n v="29372"/>
    <x v="0"/>
  </r>
  <r>
    <x v="0"/>
    <s v="dt2/4win3552"/>
    <x v="0"/>
    <x v="1"/>
    <x v="0"/>
    <x v="0"/>
    <s v="WIN-HNI-HDG-3552"/>
    <x v="0"/>
    <s v="dt2/4win3552"/>
    <x v="3"/>
    <x v="8"/>
    <x v="8"/>
    <x v="0"/>
    <x v="0"/>
    <x v="0"/>
    <x v="0"/>
    <x v="0"/>
    <n v="5"/>
    <x v="0"/>
    <x v="18"/>
    <n v="230000"/>
    <x v="0"/>
    <x v="0"/>
    <x v="0"/>
    <x v="0"/>
    <n v="18400"/>
    <x v="0"/>
  </r>
  <r>
    <x v="0"/>
    <s v="dt2/4win3552"/>
    <x v="0"/>
    <x v="1"/>
    <x v="0"/>
    <x v="0"/>
    <s v="WIN-HNI-HDG-3552"/>
    <x v="0"/>
    <s v="dt2/4win3552"/>
    <x v="3"/>
    <x v="6"/>
    <x v="6"/>
    <x v="0"/>
    <x v="0"/>
    <x v="0"/>
    <x v="0"/>
    <x v="0"/>
    <n v="3"/>
    <x v="0"/>
    <x v="11"/>
    <n v="222750"/>
    <x v="0"/>
    <x v="0"/>
    <x v="0"/>
    <x v="0"/>
    <n v="17820"/>
    <x v="0"/>
  </r>
  <r>
    <x v="5"/>
    <n v="4186822309"/>
    <x v="0"/>
    <x v="1"/>
    <x v="0"/>
    <x v="0"/>
    <s v="WIN-HNI-HDG-1542"/>
    <x v="0"/>
    <n v="4186822309"/>
    <x v="3"/>
    <x v="1"/>
    <x v="1"/>
    <x v="0"/>
    <x v="0"/>
    <x v="0"/>
    <x v="0"/>
    <x v="0"/>
    <n v="6"/>
    <x v="0"/>
    <x v="28"/>
    <n v="699666"/>
    <x v="0"/>
    <x v="0"/>
    <x v="0"/>
    <x v="0"/>
    <n v="55973"/>
    <x v="0"/>
  </r>
  <r>
    <x v="5"/>
    <n v="4186822309"/>
    <x v="0"/>
    <x v="1"/>
    <x v="0"/>
    <x v="0"/>
    <s v="WIN-HNI-HDG-1542"/>
    <x v="0"/>
    <n v="4186822309"/>
    <x v="3"/>
    <x v="8"/>
    <x v="8"/>
    <x v="0"/>
    <x v="0"/>
    <x v="0"/>
    <x v="0"/>
    <x v="0"/>
    <n v="10"/>
    <x v="0"/>
    <x v="18"/>
    <n v="460000"/>
    <x v="0"/>
    <x v="0"/>
    <x v="0"/>
    <x v="0"/>
    <n v="36800"/>
    <x v="0"/>
  </r>
  <r>
    <x v="5"/>
    <n v="4186822309"/>
    <x v="0"/>
    <x v="1"/>
    <x v="0"/>
    <x v="0"/>
    <s v="WIN-HNI-HDG-1542"/>
    <x v="0"/>
    <n v="4186822309"/>
    <x v="3"/>
    <x v="14"/>
    <x v="14"/>
    <x v="0"/>
    <x v="0"/>
    <x v="0"/>
    <x v="0"/>
    <x v="0"/>
    <n v="6"/>
    <x v="0"/>
    <x v="21"/>
    <n v="669636"/>
    <x v="0"/>
    <x v="0"/>
    <x v="0"/>
    <x v="0"/>
    <n v="53571"/>
    <x v="0"/>
  </r>
  <r>
    <x v="5"/>
    <n v="4186822309"/>
    <x v="0"/>
    <x v="1"/>
    <x v="0"/>
    <x v="0"/>
    <s v="WIN-HNI-HDG-1542"/>
    <x v="0"/>
    <n v="4186822309"/>
    <x v="3"/>
    <x v="9"/>
    <x v="9"/>
    <x v="0"/>
    <x v="0"/>
    <x v="0"/>
    <x v="0"/>
    <x v="0"/>
    <n v="10"/>
    <x v="0"/>
    <x v="17"/>
    <n v="555950"/>
    <x v="0"/>
    <x v="0"/>
    <x v="0"/>
    <x v="0"/>
    <n v="44476"/>
    <x v="0"/>
  </r>
  <r>
    <x v="5"/>
    <n v="4186862473"/>
    <x v="0"/>
    <x v="1"/>
    <x v="0"/>
    <x v="0"/>
    <s v="WIN-HNI-NTL-2BB6"/>
    <x v="0"/>
    <n v="4186862473"/>
    <x v="3"/>
    <x v="3"/>
    <x v="3"/>
    <x v="0"/>
    <x v="0"/>
    <x v="0"/>
    <x v="0"/>
    <x v="0"/>
    <n v="10"/>
    <x v="0"/>
    <x v="3"/>
    <n v="734310"/>
    <x v="0"/>
    <x v="0"/>
    <x v="0"/>
    <x v="0"/>
    <n v="58745"/>
    <x v="0"/>
  </r>
  <r>
    <x v="5"/>
    <n v="4186862473"/>
    <x v="0"/>
    <x v="1"/>
    <x v="0"/>
    <x v="0"/>
    <s v="WIN-HNI-NTL-2BB6"/>
    <x v="0"/>
    <n v="4186862473"/>
    <x v="3"/>
    <x v="6"/>
    <x v="6"/>
    <x v="0"/>
    <x v="0"/>
    <x v="0"/>
    <x v="0"/>
    <x v="0"/>
    <n v="5"/>
    <x v="0"/>
    <x v="11"/>
    <n v="371250"/>
    <x v="0"/>
    <x v="0"/>
    <x v="0"/>
    <x v="0"/>
    <n v="29700"/>
    <x v="0"/>
  </r>
  <r>
    <x v="5"/>
    <n v="4186862473"/>
    <x v="0"/>
    <x v="1"/>
    <x v="0"/>
    <x v="0"/>
    <s v="WIN-HNI-NTL-2BB6"/>
    <x v="0"/>
    <n v="4186862473"/>
    <x v="3"/>
    <x v="8"/>
    <x v="8"/>
    <x v="0"/>
    <x v="0"/>
    <x v="0"/>
    <x v="0"/>
    <x v="0"/>
    <n v="5"/>
    <x v="0"/>
    <x v="18"/>
    <n v="230000"/>
    <x v="0"/>
    <x v="0"/>
    <x v="0"/>
    <x v="0"/>
    <n v="18400"/>
    <x v="0"/>
  </r>
  <r>
    <x v="0"/>
    <s v="dt2/4win3496"/>
    <x v="0"/>
    <x v="1"/>
    <x v="0"/>
    <x v="0"/>
    <s v="WIN-HNI-BTL-3496"/>
    <x v="0"/>
    <s v="dt2/4win3496"/>
    <x v="3"/>
    <x v="1"/>
    <x v="1"/>
    <x v="0"/>
    <x v="0"/>
    <x v="0"/>
    <x v="0"/>
    <x v="0"/>
    <n v="5"/>
    <x v="0"/>
    <x v="28"/>
    <n v="583055"/>
    <x v="0"/>
    <x v="0"/>
    <x v="0"/>
    <x v="0"/>
    <n v="46644"/>
    <x v="0"/>
  </r>
  <r>
    <x v="0"/>
    <s v="dt2/4win3496"/>
    <x v="0"/>
    <x v="1"/>
    <x v="0"/>
    <x v="0"/>
    <s v="WIN-HNI-BTL-3496"/>
    <x v="0"/>
    <s v="dt2/4win3496"/>
    <x v="3"/>
    <x v="3"/>
    <x v="3"/>
    <x v="0"/>
    <x v="0"/>
    <x v="0"/>
    <x v="0"/>
    <x v="0"/>
    <n v="5"/>
    <x v="0"/>
    <x v="3"/>
    <n v="367155"/>
    <x v="0"/>
    <x v="0"/>
    <x v="0"/>
    <x v="0"/>
    <n v="29372"/>
    <x v="0"/>
  </r>
  <r>
    <x v="0"/>
    <s v="dt2/4win2017"/>
    <x v="0"/>
    <x v="1"/>
    <x v="0"/>
    <x v="0"/>
    <s v="WIN-HNI-TXN-2017"/>
    <x v="0"/>
    <s v="dt2/4win2017"/>
    <x v="5"/>
    <x v="3"/>
    <x v="3"/>
    <x v="0"/>
    <x v="0"/>
    <x v="0"/>
    <x v="0"/>
    <x v="0"/>
    <n v="5"/>
    <x v="0"/>
    <x v="3"/>
    <n v="367155"/>
    <x v="0"/>
    <x v="0"/>
    <x v="0"/>
    <x v="0"/>
    <n v="29372"/>
    <x v="0"/>
  </r>
  <r>
    <x v="0"/>
    <s v="dt2/4win2017"/>
    <x v="0"/>
    <x v="1"/>
    <x v="0"/>
    <x v="0"/>
    <s v="WIN-HNI-TXN-2017"/>
    <x v="0"/>
    <s v="dt2/4win2017"/>
    <x v="5"/>
    <x v="6"/>
    <x v="6"/>
    <x v="0"/>
    <x v="0"/>
    <x v="0"/>
    <x v="0"/>
    <x v="0"/>
    <n v="3"/>
    <x v="0"/>
    <x v="11"/>
    <n v="222750"/>
    <x v="0"/>
    <x v="0"/>
    <x v="0"/>
    <x v="0"/>
    <n v="17820"/>
    <x v="0"/>
  </r>
  <r>
    <x v="0"/>
    <s v="dt2/4win2017"/>
    <x v="0"/>
    <x v="1"/>
    <x v="0"/>
    <x v="0"/>
    <s v="WIN-HNI-TXN-2017"/>
    <x v="0"/>
    <s v="dt2/4win2017"/>
    <x v="5"/>
    <x v="5"/>
    <x v="5"/>
    <x v="0"/>
    <x v="0"/>
    <x v="0"/>
    <x v="0"/>
    <x v="0"/>
    <n v="3"/>
    <x v="0"/>
    <x v="10"/>
    <n v="212850"/>
    <x v="0"/>
    <x v="0"/>
    <x v="0"/>
    <x v="0"/>
    <n v="17028"/>
    <x v="0"/>
  </r>
  <r>
    <x v="0"/>
    <s v="dt2/4win2817"/>
    <x v="0"/>
    <x v="1"/>
    <x v="0"/>
    <x v="0"/>
    <s v="WIN-HNI-TTI-2817"/>
    <x v="0"/>
    <s v="dt2/4win2817"/>
    <x v="5"/>
    <x v="3"/>
    <x v="3"/>
    <x v="0"/>
    <x v="0"/>
    <x v="0"/>
    <x v="0"/>
    <x v="0"/>
    <n v="6"/>
    <x v="0"/>
    <x v="3"/>
    <n v="440586"/>
    <x v="0"/>
    <x v="0"/>
    <x v="0"/>
    <x v="0"/>
    <n v="35247"/>
    <x v="0"/>
  </r>
  <r>
    <x v="0"/>
    <s v="dt2/4win2817"/>
    <x v="0"/>
    <x v="1"/>
    <x v="0"/>
    <x v="0"/>
    <s v="WIN-HNI-TTI-2817"/>
    <x v="0"/>
    <s v="dt2/4win2817"/>
    <x v="5"/>
    <x v="5"/>
    <x v="5"/>
    <x v="0"/>
    <x v="0"/>
    <x v="0"/>
    <x v="0"/>
    <x v="0"/>
    <n v="3"/>
    <x v="0"/>
    <x v="10"/>
    <n v="212850"/>
    <x v="0"/>
    <x v="0"/>
    <x v="0"/>
    <x v="0"/>
    <n v="17028"/>
    <x v="0"/>
  </r>
  <r>
    <x v="2"/>
    <n v="4186989445"/>
    <x v="0"/>
    <x v="2"/>
    <x v="0"/>
    <x v="0"/>
    <s v="WIN-LSN-01-052"/>
    <x v="0"/>
    <s v="4186989445(1611)"/>
    <x v="0"/>
    <x v="14"/>
    <x v="14"/>
    <x v="0"/>
    <x v="0"/>
    <x v="0"/>
    <x v="0"/>
    <x v="0"/>
    <n v="5"/>
    <x v="0"/>
    <x v="21"/>
    <n v="558030"/>
    <x v="0"/>
    <x v="0"/>
    <x v="0"/>
    <x v="0"/>
    <n v="44642"/>
    <x v="0"/>
  </r>
  <r>
    <x v="2"/>
    <n v="4186989445"/>
    <x v="0"/>
    <x v="2"/>
    <x v="0"/>
    <x v="0"/>
    <s v="WIN-LSN-01-052"/>
    <x v="0"/>
    <s v="4186989445(1611)"/>
    <x v="0"/>
    <x v="19"/>
    <x v="18"/>
    <x v="0"/>
    <x v="0"/>
    <x v="0"/>
    <x v="0"/>
    <x v="0"/>
    <n v="10"/>
    <x v="0"/>
    <x v="29"/>
    <n v="495000"/>
    <x v="0"/>
    <x v="0"/>
    <x v="0"/>
    <x v="0"/>
    <n v="39600"/>
    <x v="0"/>
  </r>
  <r>
    <x v="2"/>
    <n v="4186989445"/>
    <x v="0"/>
    <x v="2"/>
    <x v="0"/>
    <x v="0"/>
    <s v="WIN-LSN-01-052"/>
    <x v="0"/>
    <s v="4186989445(1611)"/>
    <x v="0"/>
    <x v="5"/>
    <x v="5"/>
    <x v="0"/>
    <x v="0"/>
    <x v="0"/>
    <x v="0"/>
    <x v="0"/>
    <n v="10"/>
    <x v="0"/>
    <x v="10"/>
    <n v="709500"/>
    <x v="0"/>
    <x v="0"/>
    <x v="0"/>
    <x v="0"/>
    <n v="56760"/>
    <x v="0"/>
  </r>
  <r>
    <x v="2"/>
    <n v="4186989445"/>
    <x v="0"/>
    <x v="2"/>
    <x v="0"/>
    <x v="0"/>
    <s v="WIN-LSN-01-052"/>
    <x v="0"/>
    <s v="4186989445(1611)"/>
    <x v="0"/>
    <x v="6"/>
    <x v="6"/>
    <x v="0"/>
    <x v="0"/>
    <x v="0"/>
    <x v="0"/>
    <x v="0"/>
    <n v="10"/>
    <x v="0"/>
    <x v="11"/>
    <n v="742500"/>
    <x v="0"/>
    <x v="0"/>
    <x v="0"/>
    <x v="0"/>
    <n v="59400"/>
    <x v="0"/>
  </r>
  <r>
    <x v="2"/>
    <n v="4186989445"/>
    <x v="0"/>
    <x v="2"/>
    <x v="0"/>
    <x v="0"/>
    <s v="WIN-LSN-01-052"/>
    <x v="0"/>
    <s v="4186989445(1611)"/>
    <x v="0"/>
    <x v="7"/>
    <x v="7"/>
    <x v="0"/>
    <x v="0"/>
    <x v="0"/>
    <x v="0"/>
    <x v="0"/>
    <n v="10"/>
    <x v="0"/>
    <x v="13"/>
    <n v="501820"/>
    <x v="0"/>
    <x v="0"/>
    <x v="0"/>
    <x v="0"/>
    <n v="40146"/>
    <x v="0"/>
  </r>
  <r>
    <x v="2"/>
    <n v="4186989445"/>
    <x v="0"/>
    <x v="2"/>
    <x v="0"/>
    <x v="0"/>
    <s v="WIN-LSN-01-052"/>
    <x v="0"/>
    <s v="4186989445(1611)"/>
    <x v="0"/>
    <x v="3"/>
    <x v="3"/>
    <x v="0"/>
    <x v="0"/>
    <x v="0"/>
    <x v="0"/>
    <x v="0"/>
    <n v="10"/>
    <x v="0"/>
    <x v="3"/>
    <n v="734310"/>
    <x v="0"/>
    <x v="0"/>
    <x v="0"/>
    <x v="0"/>
    <n v="58745"/>
    <x v="0"/>
  </r>
  <r>
    <x v="2"/>
    <n v="4186989445"/>
    <x v="0"/>
    <x v="2"/>
    <x v="0"/>
    <x v="0"/>
    <s v="WIN-LSN-01-052"/>
    <x v="0"/>
    <s v="4186989445(1611)"/>
    <x v="0"/>
    <x v="1"/>
    <x v="1"/>
    <x v="0"/>
    <x v="0"/>
    <x v="0"/>
    <x v="0"/>
    <x v="0"/>
    <n v="10"/>
    <x v="0"/>
    <x v="28"/>
    <n v="1166110"/>
    <x v="0"/>
    <x v="0"/>
    <x v="0"/>
    <x v="0"/>
    <n v="93289"/>
    <x v="0"/>
  </r>
  <r>
    <x v="2"/>
    <s v="dt3/4win2bex"/>
    <x v="0"/>
    <x v="2"/>
    <x v="0"/>
    <x v="0"/>
    <s v="WIN-THA-01-020"/>
    <x v="0"/>
    <s v="dt3/4win2bex"/>
    <x v="0"/>
    <x v="1"/>
    <x v="1"/>
    <x v="0"/>
    <x v="0"/>
    <x v="0"/>
    <x v="0"/>
    <x v="0"/>
    <n v="10"/>
    <x v="0"/>
    <x v="28"/>
    <n v="1166110"/>
    <x v="0"/>
    <x v="0"/>
    <x v="0"/>
    <x v="0"/>
    <n v="93289"/>
    <x v="0"/>
  </r>
  <r>
    <x v="2"/>
    <s v="dt3/4win2bex"/>
    <x v="0"/>
    <x v="2"/>
    <x v="0"/>
    <x v="0"/>
    <s v="WIN-THA-01-020"/>
    <x v="0"/>
    <s v="dt3/4win2bex"/>
    <x v="0"/>
    <x v="3"/>
    <x v="3"/>
    <x v="0"/>
    <x v="0"/>
    <x v="0"/>
    <x v="0"/>
    <x v="0"/>
    <n v="10"/>
    <x v="0"/>
    <x v="3"/>
    <n v="734310"/>
    <x v="0"/>
    <x v="0"/>
    <x v="0"/>
    <x v="0"/>
    <n v="58745"/>
    <x v="0"/>
  </r>
  <r>
    <x v="2"/>
    <s v="dt3/4win2bex"/>
    <x v="0"/>
    <x v="2"/>
    <x v="0"/>
    <x v="0"/>
    <s v="WIN-THA-01-020"/>
    <x v="0"/>
    <s v="dt3/4win2bex"/>
    <x v="0"/>
    <x v="9"/>
    <x v="9"/>
    <x v="0"/>
    <x v="0"/>
    <x v="0"/>
    <x v="0"/>
    <x v="0"/>
    <n v="10"/>
    <x v="0"/>
    <x v="17"/>
    <n v="555950"/>
    <x v="0"/>
    <x v="0"/>
    <x v="0"/>
    <x v="0"/>
    <n v="44476"/>
    <x v="0"/>
  </r>
  <r>
    <x v="2"/>
    <s v="dt3/4win2bex"/>
    <x v="0"/>
    <x v="2"/>
    <x v="0"/>
    <x v="0"/>
    <s v="WIN-THA-01-020"/>
    <x v="0"/>
    <s v="dt3/4win2bex"/>
    <x v="0"/>
    <x v="7"/>
    <x v="7"/>
    <x v="0"/>
    <x v="0"/>
    <x v="0"/>
    <x v="0"/>
    <x v="0"/>
    <n v="10"/>
    <x v="0"/>
    <x v="13"/>
    <n v="501820"/>
    <x v="0"/>
    <x v="0"/>
    <x v="0"/>
    <x v="0"/>
    <n v="40146"/>
    <x v="0"/>
  </r>
  <r>
    <x v="2"/>
    <s v="dt3/4win2bex"/>
    <x v="0"/>
    <x v="2"/>
    <x v="0"/>
    <x v="0"/>
    <s v="WIN-THA-01-020"/>
    <x v="0"/>
    <s v="dt3/4win2bex"/>
    <x v="0"/>
    <x v="8"/>
    <x v="8"/>
    <x v="0"/>
    <x v="0"/>
    <x v="0"/>
    <x v="0"/>
    <x v="0"/>
    <n v="5"/>
    <x v="0"/>
    <x v="18"/>
    <n v="230000"/>
    <x v="0"/>
    <x v="0"/>
    <x v="0"/>
    <x v="0"/>
    <n v="18400"/>
    <x v="0"/>
  </r>
  <r>
    <x v="2"/>
    <s v="dt3/4win2bex"/>
    <x v="0"/>
    <x v="2"/>
    <x v="0"/>
    <x v="0"/>
    <s v="WIN-THA-01-020"/>
    <x v="0"/>
    <s v="dt3/4win2bex"/>
    <x v="0"/>
    <x v="6"/>
    <x v="6"/>
    <x v="0"/>
    <x v="0"/>
    <x v="0"/>
    <x v="0"/>
    <x v="0"/>
    <n v="5"/>
    <x v="0"/>
    <x v="11"/>
    <n v="371250"/>
    <x v="0"/>
    <x v="0"/>
    <x v="0"/>
    <x v="0"/>
    <n v="29700"/>
    <x v="0"/>
  </r>
  <r>
    <x v="2"/>
    <n v="4186967380"/>
    <x v="0"/>
    <x v="2"/>
    <x v="0"/>
    <x v="0"/>
    <s v="WIN-TQG-01-038"/>
    <x v="0"/>
    <s v="4186967380(2bq5)"/>
    <x v="0"/>
    <x v="6"/>
    <x v="6"/>
    <x v="0"/>
    <x v="0"/>
    <x v="0"/>
    <x v="0"/>
    <x v="0"/>
    <n v="5"/>
    <x v="0"/>
    <x v="11"/>
    <n v="371250"/>
    <x v="0"/>
    <x v="0"/>
    <x v="0"/>
    <x v="0"/>
    <n v="29700"/>
    <x v="0"/>
  </r>
  <r>
    <x v="2"/>
    <n v="4186967380"/>
    <x v="0"/>
    <x v="2"/>
    <x v="0"/>
    <x v="0"/>
    <s v="WIN-TQG-01-038"/>
    <x v="0"/>
    <s v="4186967380(2bq5)"/>
    <x v="0"/>
    <x v="9"/>
    <x v="9"/>
    <x v="0"/>
    <x v="0"/>
    <x v="0"/>
    <x v="0"/>
    <x v="0"/>
    <n v="10"/>
    <x v="0"/>
    <x v="17"/>
    <n v="555950"/>
    <x v="0"/>
    <x v="0"/>
    <x v="0"/>
    <x v="0"/>
    <n v="44476"/>
    <x v="0"/>
  </r>
  <r>
    <x v="2"/>
    <n v="4186967380"/>
    <x v="0"/>
    <x v="2"/>
    <x v="0"/>
    <x v="0"/>
    <s v="WIN-TQG-01-038"/>
    <x v="0"/>
    <s v="4186967380(2bq5)"/>
    <x v="0"/>
    <x v="1"/>
    <x v="1"/>
    <x v="0"/>
    <x v="0"/>
    <x v="0"/>
    <x v="0"/>
    <x v="0"/>
    <n v="20"/>
    <x v="0"/>
    <x v="28"/>
    <n v="2332220"/>
    <x v="0"/>
    <x v="0"/>
    <x v="0"/>
    <x v="0"/>
    <n v="186578"/>
    <x v="0"/>
  </r>
  <r>
    <x v="2"/>
    <n v="4186967380"/>
    <x v="0"/>
    <x v="2"/>
    <x v="0"/>
    <x v="0"/>
    <s v="WIN-TQG-01-038"/>
    <x v="0"/>
    <s v="4186967380(2bq5)"/>
    <x v="0"/>
    <x v="19"/>
    <x v="18"/>
    <x v="0"/>
    <x v="0"/>
    <x v="0"/>
    <x v="0"/>
    <x v="0"/>
    <n v="10"/>
    <x v="0"/>
    <x v="29"/>
    <n v="495000"/>
    <x v="0"/>
    <x v="0"/>
    <x v="0"/>
    <x v="0"/>
    <n v="39600"/>
    <x v="0"/>
  </r>
  <r>
    <x v="2"/>
    <n v="4186967380"/>
    <x v="0"/>
    <x v="2"/>
    <x v="0"/>
    <x v="0"/>
    <s v="WIN-TQG-01-038"/>
    <x v="0"/>
    <s v="4186967380(2bq5)"/>
    <x v="0"/>
    <x v="3"/>
    <x v="3"/>
    <x v="0"/>
    <x v="0"/>
    <x v="0"/>
    <x v="0"/>
    <x v="0"/>
    <n v="10"/>
    <x v="0"/>
    <x v="3"/>
    <n v="734310"/>
    <x v="0"/>
    <x v="0"/>
    <x v="0"/>
    <x v="0"/>
    <n v="58745"/>
    <x v="0"/>
  </r>
  <r>
    <x v="2"/>
    <n v="4186967380"/>
    <x v="0"/>
    <x v="2"/>
    <x v="0"/>
    <x v="0"/>
    <s v="WIN-TQG-01-038"/>
    <x v="0"/>
    <s v="4186967380(2bq5)"/>
    <x v="0"/>
    <x v="8"/>
    <x v="8"/>
    <x v="0"/>
    <x v="0"/>
    <x v="0"/>
    <x v="0"/>
    <x v="0"/>
    <n v="10"/>
    <x v="0"/>
    <x v="18"/>
    <n v="460000"/>
    <x v="0"/>
    <x v="0"/>
    <x v="0"/>
    <x v="0"/>
    <n v="36800"/>
    <x v="0"/>
  </r>
  <r>
    <x v="5"/>
    <n v="4186818482"/>
    <x v="0"/>
    <x v="2"/>
    <x v="0"/>
    <x v="0"/>
    <s v="WIN-LCI-01-072"/>
    <x v="0"/>
    <s v="4186818482(5381)"/>
    <x v="0"/>
    <x v="8"/>
    <x v="8"/>
    <x v="0"/>
    <x v="0"/>
    <x v="0"/>
    <x v="0"/>
    <x v="0"/>
    <n v="2"/>
    <x v="0"/>
    <x v="18"/>
    <n v="92000"/>
    <x v="0"/>
    <x v="0"/>
    <x v="0"/>
    <x v="0"/>
    <n v="7360"/>
    <x v="0"/>
  </r>
  <r>
    <x v="5"/>
    <n v="4186818482"/>
    <x v="0"/>
    <x v="2"/>
    <x v="0"/>
    <x v="0"/>
    <s v="WIN-LCI-01-072"/>
    <x v="0"/>
    <s v="4186818482(5381)"/>
    <x v="0"/>
    <x v="6"/>
    <x v="6"/>
    <x v="0"/>
    <x v="0"/>
    <x v="0"/>
    <x v="0"/>
    <x v="0"/>
    <n v="6"/>
    <x v="0"/>
    <x v="11"/>
    <n v="445500"/>
    <x v="0"/>
    <x v="0"/>
    <x v="0"/>
    <x v="0"/>
    <n v="35640"/>
    <x v="0"/>
  </r>
  <r>
    <x v="5"/>
    <n v="4186818482"/>
    <x v="0"/>
    <x v="2"/>
    <x v="0"/>
    <x v="0"/>
    <s v="WIN-LCI-01-072"/>
    <x v="0"/>
    <s v="4186818482(5381)"/>
    <x v="0"/>
    <x v="7"/>
    <x v="7"/>
    <x v="0"/>
    <x v="0"/>
    <x v="0"/>
    <x v="0"/>
    <x v="0"/>
    <n v="4"/>
    <x v="0"/>
    <x v="13"/>
    <n v="200728"/>
    <x v="0"/>
    <x v="0"/>
    <x v="0"/>
    <x v="0"/>
    <n v="16058"/>
    <x v="0"/>
  </r>
  <r>
    <x v="5"/>
    <n v="4186818482"/>
    <x v="0"/>
    <x v="2"/>
    <x v="0"/>
    <x v="0"/>
    <s v="WIN-LCI-01-072"/>
    <x v="0"/>
    <s v="4186818482(5381)"/>
    <x v="0"/>
    <x v="9"/>
    <x v="9"/>
    <x v="0"/>
    <x v="0"/>
    <x v="0"/>
    <x v="0"/>
    <x v="0"/>
    <n v="2"/>
    <x v="0"/>
    <x v="17"/>
    <n v="111190"/>
    <x v="0"/>
    <x v="0"/>
    <x v="0"/>
    <x v="0"/>
    <n v="8895"/>
    <x v="0"/>
  </r>
  <r>
    <x v="5"/>
    <n v="4186818482"/>
    <x v="0"/>
    <x v="2"/>
    <x v="0"/>
    <x v="0"/>
    <s v="WIN-LCI-01-072"/>
    <x v="0"/>
    <s v="4186818482(5381)"/>
    <x v="0"/>
    <x v="1"/>
    <x v="1"/>
    <x v="0"/>
    <x v="0"/>
    <x v="0"/>
    <x v="0"/>
    <x v="0"/>
    <n v="4"/>
    <x v="0"/>
    <x v="28"/>
    <n v="466444"/>
    <x v="0"/>
    <x v="0"/>
    <x v="0"/>
    <x v="0"/>
    <n v="37316"/>
    <x v="0"/>
  </r>
  <r>
    <x v="5"/>
    <n v="4186818482"/>
    <x v="0"/>
    <x v="2"/>
    <x v="0"/>
    <x v="0"/>
    <s v="WIN-LCI-01-072"/>
    <x v="0"/>
    <s v="4186818482(5381)"/>
    <x v="0"/>
    <x v="3"/>
    <x v="3"/>
    <x v="0"/>
    <x v="0"/>
    <x v="0"/>
    <x v="0"/>
    <x v="0"/>
    <n v="6"/>
    <x v="0"/>
    <x v="3"/>
    <n v="440586"/>
    <x v="0"/>
    <x v="0"/>
    <x v="0"/>
    <x v="0"/>
    <n v="35247"/>
    <x v="0"/>
  </r>
  <r>
    <x v="5"/>
    <n v="4186818482"/>
    <x v="0"/>
    <x v="2"/>
    <x v="0"/>
    <x v="0"/>
    <s v="WIN-LCI-01-072"/>
    <x v="0"/>
    <s v="4186818482(5381)"/>
    <x v="0"/>
    <x v="19"/>
    <x v="18"/>
    <x v="0"/>
    <x v="0"/>
    <x v="0"/>
    <x v="0"/>
    <x v="0"/>
    <n v="2"/>
    <x v="0"/>
    <x v="29"/>
    <n v="99000"/>
    <x v="0"/>
    <x v="0"/>
    <x v="0"/>
    <x v="0"/>
    <n v="7920"/>
    <x v="0"/>
  </r>
  <r>
    <x v="5"/>
    <n v="4186818485"/>
    <x v="0"/>
    <x v="2"/>
    <x v="0"/>
    <x v="0"/>
    <s v="WIN-LCI-01-072"/>
    <x v="0"/>
    <s v="4186818485(5382)"/>
    <x v="0"/>
    <x v="1"/>
    <x v="1"/>
    <x v="0"/>
    <x v="0"/>
    <x v="0"/>
    <x v="0"/>
    <x v="0"/>
    <n v="6"/>
    <x v="0"/>
    <x v="28"/>
    <n v="699666"/>
    <x v="0"/>
    <x v="0"/>
    <x v="0"/>
    <x v="0"/>
    <n v="55973"/>
    <x v="0"/>
  </r>
  <r>
    <x v="5"/>
    <n v="4186818485"/>
    <x v="0"/>
    <x v="2"/>
    <x v="0"/>
    <x v="0"/>
    <s v="WIN-LCI-01-072"/>
    <x v="0"/>
    <s v="4186818485(5382)"/>
    <x v="0"/>
    <x v="6"/>
    <x v="6"/>
    <x v="0"/>
    <x v="0"/>
    <x v="0"/>
    <x v="0"/>
    <x v="0"/>
    <n v="4"/>
    <x v="0"/>
    <x v="11"/>
    <n v="297000"/>
    <x v="0"/>
    <x v="0"/>
    <x v="0"/>
    <x v="0"/>
    <n v="23760"/>
    <x v="0"/>
  </r>
  <r>
    <x v="5"/>
    <n v="4186818485"/>
    <x v="0"/>
    <x v="2"/>
    <x v="0"/>
    <x v="0"/>
    <s v="WIN-LCI-01-072"/>
    <x v="0"/>
    <s v="4186818485(5382)"/>
    <x v="0"/>
    <x v="8"/>
    <x v="8"/>
    <x v="0"/>
    <x v="0"/>
    <x v="0"/>
    <x v="0"/>
    <x v="0"/>
    <n v="2"/>
    <x v="0"/>
    <x v="18"/>
    <n v="92000"/>
    <x v="0"/>
    <x v="0"/>
    <x v="0"/>
    <x v="0"/>
    <n v="7360"/>
    <x v="0"/>
  </r>
  <r>
    <x v="5"/>
    <n v="4186818485"/>
    <x v="0"/>
    <x v="2"/>
    <x v="0"/>
    <x v="0"/>
    <s v="WIN-LCI-01-072"/>
    <x v="0"/>
    <s v="4186818485(5382)"/>
    <x v="0"/>
    <x v="3"/>
    <x v="3"/>
    <x v="0"/>
    <x v="0"/>
    <x v="0"/>
    <x v="0"/>
    <x v="0"/>
    <n v="4"/>
    <x v="0"/>
    <x v="3"/>
    <n v="293724"/>
    <x v="0"/>
    <x v="0"/>
    <x v="0"/>
    <x v="0"/>
    <n v="23498"/>
    <x v="0"/>
  </r>
  <r>
    <x v="5"/>
    <n v="4186818485"/>
    <x v="0"/>
    <x v="2"/>
    <x v="0"/>
    <x v="0"/>
    <s v="WIN-LCI-01-072"/>
    <x v="0"/>
    <s v="4186818485(5382)"/>
    <x v="0"/>
    <x v="7"/>
    <x v="7"/>
    <x v="0"/>
    <x v="0"/>
    <x v="0"/>
    <x v="0"/>
    <x v="0"/>
    <n v="4"/>
    <x v="0"/>
    <x v="13"/>
    <n v="200728"/>
    <x v="0"/>
    <x v="0"/>
    <x v="0"/>
    <x v="0"/>
    <n v="16058"/>
    <x v="0"/>
  </r>
  <r>
    <x v="5"/>
    <n v="4186818413"/>
    <x v="0"/>
    <x v="2"/>
    <x v="0"/>
    <x v="0"/>
    <s v="WIN-LCI-01-072"/>
    <x v="0"/>
    <s v="4186818413(5001)"/>
    <x v="0"/>
    <x v="7"/>
    <x v="7"/>
    <x v="0"/>
    <x v="0"/>
    <x v="0"/>
    <x v="0"/>
    <x v="0"/>
    <n v="4"/>
    <x v="0"/>
    <x v="13"/>
    <n v="200728"/>
    <x v="0"/>
    <x v="0"/>
    <x v="0"/>
    <x v="0"/>
    <n v="16058"/>
    <x v="0"/>
  </r>
  <r>
    <x v="5"/>
    <n v="4186818413"/>
    <x v="0"/>
    <x v="2"/>
    <x v="0"/>
    <x v="0"/>
    <s v="WIN-LCI-01-072"/>
    <x v="0"/>
    <s v="4186818413(5001)"/>
    <x v="0"/>
    <x v="1"/>
    <x v="1"/>
    <x v="0"/>
    <x v="0"/>
    <x v="0"/>
    <x v="0"/>
    <x v="0"/>
    <n v="4"/>
    <x v="0"/>
    <x v="28"/>
    <n v="466444"/>
    <x v="0"/>
    <x v="0"/>
    <x v="0"/>
    <x v="0"/>
    <n v="37316"/>
    <x v="0"/>
  </r>
  <r>
    <x v="5"/>
    <n v="4186818413"/>
    <x v="0"/>
    <x v="2"/>
    <x v="0"/>
    <x v="0"/>
    <s v="WIN-LCI-01-072"/>
    <x v="0"/>
    <s v="4186818413(5001)"/>
    <x v="0"/>
    <x v="3"/>
    <x v="3"/>
    <x v="0"/>
    <x v="0"/>
    <x v="0"/>
    <x v="0"/>
    <x v="0"/>
    <n v="2"/>
    <x v="0"/>
    <x v="3"/>
    <n v="146862"/>
    <x v="0"/>
    <x v="0"/>
    <x v="0"/>
    <x v="0"/>
    <n v="11749"/>
    <x v="0"/>
  </r>
  <r>
    <x v="5"/>
    <n v="4186818423"/>
    <x v="0"/>
    <x v="2"/>
    <x v="0"/>
    <x v="0"/>
    <s v="WIN-LCI-01-072"/>
    <x v="0"/>
    <s v="4186818423(5064)"/>
    <x v="0"/>
    <x v="7"/>
    <x v="7"/>
    <x v="0"/>
    <x v="0"/>
    <x v="0"/>
    <x v="0"/>
    <x v="0"/>
    <n v="2"/>
    <x v="0"/>
    <x v="13"/>
    <n v="100364"/>
    <x v="0"/>
    <x v="0"/>
    <x v="0"/>
    <x v="0"/>
    <n v="8029"/>
    <x v="0"/>
  </r>
  <r>
    <x v="5"/>
    <n v="4186818423"/>
    <x v="0"/>
    <x v="2"/>
    <x v="0"/>
    <x v="0"/>
    <s v="WIN-LCI-01-072"/>
    <x v="0"/>
    <s v="4186818423(5064)"/>
    <x v="0"/>
    <x v="6"/>
    <x v="6"/>
    <x v="0"/>
    <x v="0"/>
    <x v="0"/>
    <x v="0"/>
    <x v="0"/>
    <n v="4"/>
    <x v="0"/>
    <x v="11"/>
    <n v="297000"/>
    <x v="0"/>
    <x v="0"/>
    <x v="0"/>
    <x v="0"/>
    <n v="23760"/>
    <x v="0"/>
  </r>
  <r>
    <x v="5"/>
    <n v="4186818423"/>
    <x v="0"/>
    <x v="2"/>
    <x v="0"/>
    <x v="0"/>
    <s v="WIN-LCI-01-072"/>
    <x v="0"/>
    <s v="4186818423(5064)"/>
    <x v="0"/>
    <x v="3"/>
    <x v="3"/>
    <x v="0"/>
    <x v="0"/>
    <x v="0"/>
    <x v="0"/>
    <x v="0"/>
    <n v="6"/>
    <x v="0"/>
    <x v="3"/>
    <n v="440586"/>
    <x v="0"/>
    <x v="0"/>
    <x v="0"/>
    <x v="0"/>
    <n v="35247"/>
    <x v="0"/>
  </r>
  <r>
    <x v="5"/>
    <n v="4186817887"/>
    <x v="0"/>
    <x v="2"/>
    <x v="0"/>
    <x v="0"/>
    <s v="WIN-LCI-01-072"/>
    <x v="0"/>
    <s v="4186817887(2acc)"/>
    <x v="0"/>
    <x v="3"/>
    <x v="3"/>
    <x v="0"/>
    <x v="0"/>
    <x v="0"/>
    <x v="0"/>
    <x v="0"/>
    <n v="6"/>
    <x v="0"/>
    <x v="3"/>
    <n v="440586"/>
    <x v="0"/>
    <x v="0"/>
    <x v="0"/>
    <x v="0"/>
    <n v="35247"/>
    <x v="0"/>
  </r>
  <r>
    <x v="5"/>
    <n v="4186817887"/>
    <x v="0"/>
    <x v="2"/>
    <x v="0"/>
    <x v="0"/>
    <s v="WIN-LCI-01-072"/>
    <x v="0"/>
    <s v="4186817887(2acc)"/>
    <x v="0"/>
    <x v="1"/>
    <x v="1"/>
    <x v="0"/>
    <x v="0"/>
    <x v="0"/>
    <x v="0"/>
    <x v="0"/>
    <n v="6"/>
    <x v="0"/>
    <x v="28"/>
    <n v="699666"/>
    <x v="0"/>
    <x v="0"/>
    <x v="0"/>
    <x v="0"/>
    <n v="55973"/>
    <x v="0"/>
  </r>
  <r>
    <x v="5"/>
    <n v="4186817890"/>
    <x v="0"/>
    <x v="2"/>
    <x v="0"/>
    <x v="0"/>
    <s v="WIN-LCI-01-072"/>
    <x v="0"/>
    <s v="4186817890(2acf)"/>
    <x v="0"/>
    <x v="6"/>
    <x v="6"/>
    <x v="0"/>
    <x v="0"/>
    <x v="0"/>
    <x v="0"/>
    <x v="0"/>
    <n v="8"/>
    <x v="0"/>
    <x v="11"/>
    <n v="594000"/>
    <x v="0"/>
    <x v="0"/>
    <x v="0"/>
    <x v="0"/>
    <n v="47520"/>
    <x v="0"/>
  </r>
  <r>
    <x v="5"/>
    <n v="4186817890"/>
    <x v="0"/>
    <x v="2"/>
    <x v="0"/>
    <x v="0"/>
    <s v="WIN-LCI-01-072"/>
    <x v="0"/>
    <s v="4186817890(2acf)"/>
    <x v="0"/>
    <x v="7"/>
    <x v="7"/>
    <x v="0"/>
    <x v="0"/>
    <x v="0"/>
    <x v="0"/>
    <x v="0"/>
    <n v="6"/>
    <x v="0"/>
    <x v="13"/>
    <n v="301092"/>
    <x v="0"/>
    <x v="0"/>
    <x v="0"/>
    <x v="0"/>
    <n v="24087"/>
    <x v="0"/>
  </r>
  <r>
    <x v="5"/>
    <n v="4186817890"/>
    <x v="0"/>
    <x v="2"/>
    <x v="0"/>
    <x v="0"/>
    <s v="WIN-LCI-01-072"/>
    <x v="0"/>
    <s v="4186817890(2acf)"/>
    <x v="0"/>
    <x v="9"/>
    <x v="9"/>
    <x v="0"/>
    <x v="0"/>
    <x v="0"/>
    <x v="0"/>
    <x v="0"/>
    <n v="4"/>
    <x v="0"/>
    <x v="17"/>
    <n v="222380"/>
    <x v="0"/>
    <x v="0"/>
    <x v="0"/>
    <x v="0"/>
    <n v="17790"/>
    <x v="0"/>
  </r>
  <r>
    <x v="5"/>
    <n v="4186817890"/>
    <x v="0"/>
    <x v="2"/>
    <x v="0"/>
    <x v="0"/>
    <s v="WIN-LCI-01-072"/>
    <x v="0"/>
    <s v="4186817890(2acf)"/>
    <x v="0"/>
    <x v="3"/>
    <x v="3"/>
    <x v="0"/>
    <x v="0"/>
    <x v="0"/>
    <x v="0"/>
    <x v="0"/>
    <n v="8"/>
    <x v="0"/>
    <x v="3"/>
    <n v="587448"/>
    <x v="0"/>
    <x v="0"/>
    <x v="0"/>
    <x v="0"/>
    <n v="46996"/>
    <x v="0"/>
  </r>
  <r>
    <x v="5"/>
    <n v="4186817890"/>
    <x v="0"/>
    <x v="2"/>
    <x v="0"/>
    <x v="0"/>
    <s v="WIN-LCI-01-072"/>
    <x v="0"/>
    <s v="4186817890(2acf)"/>
    <x v="0"/>
    <x v="8"/>
    <x v="8"/>
    <x v="0"/>
    <x v="0"/>
    <x v="0"/>
    <x v="0"/>
    <x v="0"/>
    <n v="6"/>
    <x v="0"/>
    <x v="18"/>
    <n v="276000"/>
    <x v="0"/>
    <x v="0"/>
    <x v="0"/>
    <x v="0"/>
    <n v="22080"/>
    <x v="0"/>
  </r>
  <r>
    <x v="5"/>
    <n v="4186817890"/>
    <x v="0"/>
    <x v="2"/>
    <x v="0"/>
    <x v="0"/>
    <s v="WIN-LCI-01-072"/>
    <x v="0"/>
    <s v="4186817890(2acf)"/>
    <x v="0"/>
    <x v="1"/>
    <x v="1"/>
    <x v="0"/>
    <x v="0"/>
    <x v="0"/>
    <x v="0"/>
    <x v="0"/>
    <n v="8"/>
    <x v="0"/>
    <x v="28"/>
    <n v="932888"/>
    <x v="0"/>
    <x v="0"/>
    <x v="0"/>
    <x v="0"/>
    <n v="74631"/>
    <x v="0"/>
  </r>
  <r>
    <x v="5"/>
    <n v="4186817890"/>
    <x v="0"/>
    <x v="2"/>
    <x v="0"/>
    <x v="0"/>
    <s v="WIN-LCI-01-072"/>
    <x v="0"/>
    <s v="4186817890(2acf)"/>
    <x v="0"/>
    <x v="19"/>
    <x v="18"/>
    <x v="0"/>
    <x v="0"/>
    <x v="0"/>
    <x v="0"/>
    <x v="0"/>
    <n v="4"/>
    <x v="0"/>
    <x v="29"/>
    <n v="198000"/>
    <x v="0"/>
    <x v="0"/>
    <x v="0"/>
    <x v="0"/>
    <n v="15840"/>
    <x v="0"/>
  </r>
  <r>
    <x v="2"/>
    <n v="4186991053"/>
    <x v="0"/>
    <x v="2"/>
    <x v="0"/>
    <x v="0"/>
    <s v="WIN-LCI-01-072"/>
    <x v="0"/>
    <s v="4186991053(2aa6)"/>
    <x v="0"/>
    <x v="7"/>
    <x v="7"/>
    <x v="0"/>
    <x v="0"/>
    <x v="0"/>
    <x v="0"/>
    <x v="0"/>
    <n v="5"/>
    <x v="0"/>
    <x v="13"/>
    <n v="250910"/>
    <x v="0"/>
    <x v="0"/>
    <x v="0"/>
    <x v="0"/>
    <n v="20073"/>
    <x v="0"/>
  </r>
  <r>
    <x v="2"/>
    <n v="4186991053"/>
    <x v="0"/>
    <x v="2"/>
    <x v="0"/>
    <x v="0"/>
    <s v="WIN-LCI-01-072"/>
    <x v="0"/>
    <s v="4186991053(2aa6)"/>
    <x v="0"/>
    <x v="9"/>
    <x v="9"/>
    <x v="0"/>
    <x v="0"/>
    <x v="0"/>
    <x v="0"/>
    <x v="0"/>
    <n v="5"/>
    <x v="0"/>
    <x v="17"/>
    <n v="277975"/>
    <x v="0"/>
    <x v="0"/>
    <x v="0"/>
    <x v="0"/>
    <n v="22238"/>
    <x v="0"/>
  </r>
  <r>
    <x v="2"/>
    <n v="4186991053"/>
    <x v="0"/>
    <x v="2"/>
    <x v="0"/>
    <x v="0"/>
    <s v="WIN-LCI-01-072"/>
    <x v="0"/>
    <s v="4186991053(2aa6)"/>
    <x v="0"/>
    <x v="1"/>
    <x v="1"/>
    <x v="0"/>
    <x v="0"/>
    <x v="0"/>
    <x v="0"/>
    <x v="0"/>
    <n v="10"/>
    <x v="0"/>
    <x v="28"/>
    <n v="1166110"/>
    <x v="0"/>
    <x v="0"/>
    <x v="0"/>
    <x v="0"/>
    <n v="93289"/>
    <x v="0"/>
  </r>
  <r>
    <x v="2"/>
    <n v="4186991053"/>
    <x v="0"/>
    <x v="2"/>
    <x v="0"/>
    <x v="0"/>
    <s v="WIN-LCI-01-072"/>
    <x v="0"/>
    <s v="4186991053(2aa6)"/>
    <x v="0"/>
    <x v="3"/>
    <x v="3"/>
    <x v="0"/>
    <x v="0"/>
    <x v="0"/>
    <x v="0"/>
    <x v="0"/>
    <n v="10"/>
    <x v="0"/>
    <x v="3"/>
    <n v="734310"/>
    <x v="0"/>
    <x v="0"/>
    <x v="0"/>
    <x v="0"/>
    <n v="58745"/>
    <x v="0"/>
  </r>
  <r>
    <x v="2"/>
    <n v="4186991053"/>
    <x v="0"/>
    <x v="2"/>
    <x v="0"/>
    <x v="0"/>
    <s v="WIN-LCI-01-072"/>
    <x v="0"/>
    <s v="4186991053(2aa6)"/>
    <x v="0"/>
    <x v="6"/>
    <x v="6"/>
    <x v="0"/>
    <x v="0"/>
    <x v="0"/>
    <x v="0"/>
    <x v="0"/>
    <n v="5"/>
    <x v="0"/>
    <x v="11"/>
    <n v="371250"/>
    <x v="0"/>
    <x v="0"/>
    <x v="0"/>
    <x v="0"/>
    <n v="29700"/>
    <x v="0"/>
  </r>
  <r>
    <x v="5"/>
    <n v="4186817868"/>
    <x v="0"/>
    <x v="2"/>
    <x v="0"/>
    <x v="0"/>
    <s v="WIN-LCI-01-072"/>
    <x v="0"/>
    <s v="4186817868(2aa6)"/>
    <x v="0"/>
    <x v="19"/>
    <x v="18"/>
    <x v="0"/>
    <x v="0"/>
    <x v="0"/>
    <x v="0"/>
    <x v="0"/>
    <n v="2"/>
    <x v="0"/>
    <x v="29"/>
    <n v="99000"/>
    <x v="0"/>
    <x v="0"/>
    <x v="0"/>
    <x v="0"/>
    <n v="7920"/>
    <x v="0"/>
  </r>
  <r>
    <x v="5"/>
    <n v="4186817868"/>
    <x v="0"/>
    <x v="2"/>
    <x v="0"/>
    <x v="0"/>
    <s v="WIN-LCI-01-072"/>
    <x v="0"/>
    <s v="4186817868(2aa6)"/>
    <x v="0"/>
    <x v="8"/>
    <x v="8"/>
    <x v="0"/>
    <x v="0"/>
    <x v="0"/>
    <x v="0"/>
    <x v="0"/>
    <n v="3"/>
    <x v="0"/>
    <x v="18"/>
    <n v="138000"/>
    <x v="0"/>
    <x v="0"/>
    <x v="0"/>
    <x v="0"/>
    <n v="11040"/>
    <x v="0"/>
  </r>
  <r>
    <x v="5"/>
    <n v="4186818089"/>
    <x v="0"/>
    <x v="2"/>
    <x v="0"/>
    <x v="0"/>
    <s v="WIN-LCI-01-072"/>
    <x v="0"/>
    <s v="4186818089(2bav)"/>
    <x v="0"/>
    <x v="3"/>
    <x v="3"/>
    <x v="0"/>
    <x v="0"/>
    <x v="0"/>
    <x v="0"/>
    <x v="0"/>
    <n v="10"/>
    <x v="0"/>
    <x v="3"/>
    <n v="734310"/>
    <x v="0"/>
    <x v="0"/>
    <x v="0"/>
    <x v="0"/>
    <n v="58745"/>
    <x v="0"/>
  </r>
  <r>
    <x v="5"/>
    <n v="4186818089"/>
    <x v="0"/>
    <x v="2"/>
    <x v="0"/>
    <x v="0"/>
    <s v="WIN-LCI-01-072"/>
    <x v="0"/>
    <s v="4186818089(2bav)"/>
    <x v="0"/>
    <x v="1"/>
    <x v="1"/>
    <x v="0"/>
    <x v="0"/>
    <x v="0"/>
    <x v="0"/>
    <x v="0"/>
    <n v="15"/>
    <x v="0"/>
    <x v="28"/>
    <n v="1749165"/>
    <x v="0"/>
    <x v="0"/>
    <x v="0"/>
    <x v="0"/>
    <n v="139933"/>
    <x v="0"/>
  </r>
  <r>
    <x v="5"/>
    <n v="4186818089"/>
    <x v="0"/>
    <x v="2"/>
    <x v="0"/>
    <x v="0"/>
    <s v="WIN-LCI-01-072"/>
    <x v="0"/>
    <s v="4186818089(2bav)"/>
    <x v="0"/>
    <x v="6"/>
    <x v="6"/>
    <x v="0"/>
    <x v="0"/>
    <x v="0"/>
    <x v="0"/>
    <x v="0"/>
    <n v="2"/>
    <x v="0"/>
    <x v="11"/>
    <n v="148500"/>
    <x v="0"/>
    <x v="0"/>
    <x v="0"/>
    <x v="0"/>
    <n v="11880"/>
    <x v="0"/>
  </r>
  <r>
    <x v="5"/>
    <n v="4186818089"/>
    <x v="0"/>
    <x v="2"/>
    <x v="0"/>
    <x v="0"/>
    <s v="WIN-LCI-01-072"/>
    <x v="0"/>
    <s v="4186818089(2bav)"/>
    <x v="0"/>
    <x v="8"/>
    <x v="8"/>
    <x v="0"/>
    <x v="0"/>
    <x v="0"/>
    <x v="0"/>
    <x v="0"/>
    <n v="10"/>
    <x v="0"/>
    <x v="18"/>
    <n v="460000"/>
    <x v="0"/>
    <x v="0"/>
    <x v="0"/>
    <x v="0"/>
    <n v="36800"/>
    <x v="0"/>
  </r>
  <r>
    <x v="5"/>
    <n v="4186818089"/>
    <x v="0"/>
    <x v="2"/>
    <x v="0"/>
    <x v="0"/>
    <s v="WIN-LCI-01-072"/>
    <x v="0"/>
    <s v="4186818089(2bav)"/>
    <x v="0"/>
    <x v="7"/>
    <x v="7"/>
    <x v="0"/>
    <x v="0"/>
    <x v="0"/>
    <x v="0"/>
    <x v="0"/>
    <n v="5"/>
    <x v="0"/>
    <x v="13"/>
    <n v="250910"/>
    <x v="0"/>
    <x v="0"/>
    <x v="0"/>
    <x v="0"/>
    <n v="20073"/>
    <x v="0"/>
  </r>
  <r>
    <x v="5"/>
    <n v="4186818089"/>
    <x v="0"/>
    <x v="2"/>
    <x v="0"/>
    <x v="0"/>
    <s v="WIN-LCI-01-072"/>
    <x v="0"/>
    <s v="4186818089(2bav)"/>
    <x v="0"/>
    <x v="9"/>
    <x v="9"/>
    <x v="0"/>
    <x v="0"/>
    <x v="0"/>
    <x v="0"/>
    <x v="0"/>
    <n v="5"/>
    <x v="0"/>
    <x v="17"/>
    <n v="277975"/>
    <x v="0"/>
    <x v="0"/>
    <x v="0"/>
    <x v="0"/>
    <n v="22238"/>
    <x v="0"/>
  </r>
  <r>
    <x v="5"/>
    <n v="4186818617"/>
    <x v="0"/>
    <x v="2"/>
    <x v="0"/>
    <x v="0"/>
    <s v="WIN-HGG-01-091"/>
    <x v="0"/>
    <s v="4186818617(5946)"/>
    <x v="0"/>
    <x v="19"/>
    <x v="18"/>
    <x v="0"/>
    <x v="0"/>
    <x v="0"/>
    <x v="0"/>
    <x v="0"/>
    <n v="10"/>
    <x v="0"/>
    <x v="29"/>
    <n v="495000"/>
    <x v="0"/>
    <x v="0"/>
    <x v="0"/>
    <x v="0"/>
    <n v="39600"/>
    <x v="0"/>
  </r>
  <r>
    <x v="5"/>
    <n v="4186818617"/>
    <x v="0"/>
    <x v="2"/>
    <x v="0"/>
    <x v="0"/>
    <s v="WIN-HGG-01-091"/>
    <x v="0"/>
    <s v="4186818617(5946)"/>
    <x v="0"/>
    <x v="3"/>
    <x v="3"/>
    <x v="0"/>
    <x v="0"/>
    <x v="0"/>
    <x v="0"/>
    <x v="0"/>
    <n v="15"/>
    <x v="0"/>
    <x v="3"/>
    <n v="1101465"/>
    <x v="0"/>
    <x v="0"/>
    <x v="0"/>
    <x v="0"/>
    <n v="88117"/>
    <x v="0"/>
  </r>
  <r>
    <x v="5"/>
    <n v="4186818617"/>
    <x v="0"/>
    <x v="2"/>
    <x v="0"/>
    <x v="0"/>
    <s v="WIN-HGG-01-091"/>
    <x v="0"/>
    <s v="4186818617(5946)"/>
    <x v="0"/>
    <x v="6"/>
    <x v="6"/>
    <x v="0"/>
    <x v="0"/>
    <x v="0"/>
    <x v="0"/>
    <x v="0"/>
    <n v="8"/>
    <x v="0"/>
    <x v="11"/>
    <n v="594000"/>
    <x v="0"/>
    <x v="0"/>
    <x v="0"/>
    <x v="0"/>
    <n v="47520"/>
    <x v="0"/>
  </r>
  <r>
    <x v="5"/>
    <n v="4186818617"/>
    <x v="0"/>
    <x v="2"/>
    <x v="0"/>
    <x v="0"/>
    <s v="WIN-HGG-01-091"/>
    <x v="0"/>
    <s v="4186818617(5946)"/>
    <x v="0"/>
    <x v="9"/>
    <x v="9"/>
    <x v="0"/>
    <x v="0"/>
    <x v="0"/>
    <x v="0"/>
    <x v="0"/>
    <n v="4"/>
    <x v="0"/>
    <x v="17"/>
    <n v="222380"/>
    <x v="0"/>
    <x v="0"/>
    <x v="0"/>
    <x v="0"/>
    <n v="17790"/>
    <x v="0"/>
  </r>
  <r>
    <x v="5"/>
    <n v="4186818617"/>
    <x v="0"/>
    <x v="2"/>
    <x v="0"/>
    <x v="0"/>
    <s v="WIN-HGG-01-091"/>
    <x v="0"/>
    <s v="4186818617(5946)"/>
    <x v="0"/>
    <x v="8"/>
    <x v="8"/>
    <x v="0"/>
    <x v="0"/>
    <x v="0"/>
    <x v="0"/>
    <x v="0"/>
    <n v="6"/>
    <x v="0"/>
    <x v="18"/>
    <n v="276000"/>
    <x v="0"/>
    <x v="0"/>
    <x v="0"/>
    <x v="0"/>
    <n v="22080"/>
    <x v="0"/>
  </r>
  <r>
    <x v="5"/>
    <n v="4186818617"/>
    <x v="0"/>
    <x v="2"/>
    <x v="0"/>
    <x v="0"/>
    <s v="WIN-HGG-01-091"/>
    <x v="0"/>
    <s v="4186818617(5946)"/>
    <x v="0"/>
    <x v="7"/>
    <x v="7"/>
    <x v="0"/>
    <x v="0"/>
    <x v="0"/>
    <x v="0"/>
    <x v="0"/>
    <n v="10"/>
    <x v="0"/>
    <x v="13"/>
    <n v="501820"/>
    <x v="0"/>
    <x v="0"/>
    <x v="0"/>
    <x v="0"/>
    <n v="40146"/>
    <x v="0"/>
  </r>
  <r>
    <x v="5"/>
    <n v="4186818477"/>
    <x v="0"/>
    <x v="2"/>
    <x v="0"/>
    <x v="0"/>
    <s v="WIN-HGG-01-091"/>
    <x v="0"/>
    <s v="4186818477(5371)"/>
    <x v="0"/>
    <x v="9"/>
    <x v="9"/>
    <x v="0"/>
    <x v="0"/>
    <x v="0"/>
    <x v="0"/>
    <x v="0"/>
    <n v="10"/>
    <x v="0"/>
    <x v="17"/>
    <n v="555950"/>
    <x v="0"/>
    <x v="0"/>
    <x v="0"/>
    <x v="0"/>
    <n v="44476"/>
    <x v="0"/>
  </r>
  <r>
    <x v="5"/>
    <n v="4186818477"/>
    <x v="0"/>
    <x v="2"/>
    <x v="0"/>
    <x v="0"/>
    <s v="WIN-HGG-01-091"/>
    <x v="0"/>
    <s v="4186818477(5371)"/>
    <x v="0"/>
    <x v="6"/>
    <x v="6"/>
    <x v="0"/>
    <x v="0"/>
    <x v="0"/>
    <x v="0"/>
    <x v="0"/>
    <n v="10"/>
    <x v="0"/>
    <x v="11"/>
    <n v="742500"/>
    <x v="0"/>
    <x v="0"/>
    <x v="0"/>
    <x v="0"/>
    <n v="59400"/>
    <x v="0"/>
  </r>
  <r>
    <x v="5"/>
    <n v="4186818477"/>
    <x v="0"/>
    <x v="2"/>
    <x v="0"/>
    <x v="0"/>
    <s v="WIN-HGG-01-091"/>
    <x v="0"/>
    <s v="4186818477(5371)"/>
    <x v="0"/>
    <x v="8"/>
    <x v="8"/>
    <x v="0"/>
    <x v="0"/>
    <x v="0"/>
    <x v="0"/>
    <x v="0"/>
    <n v="10"/>
    <x v="0"/>
    <x v="18"/>
    <n v="460000"/>
    <x v="0"/>
    <x v="0"/>
    <x v="0"/>
    <x v="0"/>
    <n v="36800"/>
    <x v="0"/>
  </r>
  <r>
    <x v="5"/>
    <n v="4186818477"/>
    <x v="0"/>
    <x v="2"/>
    <x v="0"/>
    <x v="0"/>
    <s v="WIN-HGG-01-091"/>
    <x v="0"/>
    <s v="4186818477(5371)"/>
    <x v="0"/>
    <x v="3"/>
    <x v="3"/>
    <x v="0"/>
    <x v="0"/>
    <x v="0"/>
    <x v="0"/>
    <x v="0"/>
    <n v="30"/>
    <x v="0"/>
    <x v="3"/>
    <n v="2202930"/>
    <x v="0"/>
    <x v="0"/>
    <x v="0"/>
    <x v="0"/>
    <n v="176234"/>
    <x v="0"/>
  </r>
  <r>
    <x v="5"/>
    <n v="4186818477"/>
    <x v="0"/>
    <x v="2"/>
    <x v="0"/>
    <x v="0"/>
    <s v="WIN-HGG-01-091"/>
    <x v="0"/>
    <s v="4186818477(5371)"/>
    <x v="0"/>
    <x v="1"/>
    <x v="1"/>
    <x v="0"/>
    <x v="0"/>
    <x v="0"/>
    <x v="0"/>
    <x v="0"/>
    <n v="5"/>
    <x v="0"/>
    <x v="28"/>
    <n v="583055"/>
    <x v="0"/>
    <x v="0"/>
    <x v="0"/>
    <x v="0"/>
    <n v="46644"/>
    <x v="0"/>
  </r>
  <r>
    <x v="5"/>
    <n v="4186818477"/>
    <x v="0"/>
    <x v="2"/>
    <x v="0"/>
    <x v="0"/>
    <s v="WIN-HGG-01-091"/>
    <x v="0"/>
    <s v="4186818477(5371)"/>
    <x v="0"/>
    <x v="7"/>
    <x v="7"/>
    <x v="0"/>
    <x v="0"/>
    <x v="0"/>
    <x v="0"/>
    <x v="0"/>
    <n v="10"/>
    <x v="0"/>
    <x v="13"/>
    <n v="501820"/>
    <x v="0"/>
    <x v="0"/>
    <x v="0"/>
    <x v="0"/>
    <n v="40146"/>
    <x v="0"/>
  </r>
  <r>
    <x v="5"/>
    <n v="4186818494"/>
    <x v="0"/>
    <x v="2"/>
    <x v="0"/>
    <x v="0"/>
    <s v="WIN-HGG-01-091"/>
    <x v="0"/>
    <s v="4186818494(5471)"/>
    <x v="0"/>
    <x v="19"/>
    <x v="18"/>
    <x v="0"/>
    <x v="0"/>
    <x v="0"/>
    <x v="0"/>
    <x v="0"/>
    <n v="4"/>
    <x v="0"/>
    <x v="29"/>
    <n v="198000"/>
    <x v="0"/>
    <x v="0"/>
    <x v="0"/>
    <x v="0"/>
    <n v="15840"/>
    <x v="0"/>
  </r>
  <r>
    <x v="5"/>
    <n v="4186818494"/>
    <x v="0"/>
    <x v="2"/>
    <x v="0"/>
    <x v="0"/>
    <s v="WIN-HGG-01-091"/>
    <x v="0"/>
    <s v="4186818494(5471)"/>
    <x v="0"/>
    <x v="1"/>
    <x v="1"/>
    <x v="0"/>
    <x v="0"/>
    <x v="0"/>
    <x v="0"/>
    <x v="0"/>
    <n v="8"/>
    <x v="0"/>
    <x v="28"/>
    <n v="932888"/>
    <x v="0"/>
    <x v="0"/>
    <x v="0"/>
    <x v="0"/>
    <n v="74631"/>
    <x v="0"/>
  </r>
  <r>
    <x v="5"/>
    <n v="4186818494"/>
    <x v="0"/>
    <x v="2"/>
    <x v="0"/>
    <x v="0"/>
    <s v="WIN-HGG-01-091"/>
    <x v="0"/>
    <s v="4186818494(5471)"/>
    <x v="0"/>
    <x v="9"/>
    <x v="9"/>
    <x v="0"/>
    <x v="0"/>
    <x v="0"/>
    <x v="0"/>
    <x v="0"/>
    <n v="2"/>
    <x v="0"/>
    <x v="17"/>
    <n v="111190"/>
    <x v="0"/>
    <x v="0"/>
    <x v="0"/>
    <x v="0"/>
    <n v="8895"/>
    <x v="0"/>
  </r>
  <r>
    <x v="5"/>
    <n v="4186818494"/>
    <x v="0"/>
    <x v="2"/>
    <x v="0"/>
    <x v="0"/>
    <s v="WIN-HGG-01-091"/>
    <x v="0"/>
    <s v="4186818494(5471)"/>
    <x v="0"/>
    <x v="3"/>
    <x v="3"/>
    <x v="0"/>
    <x v="0"/>
    <x v="0"/>
    <x v="0"/>
    <x v="0"/>
    <n v="4"/>
    <x v="0"/>
    <x v="3"/>
    <n v="293724"/>
    <x v="0"/>
    <x v="0"/>
    <x v="0"/>
    <x v="0"/>
    <n v="23498"/>
    <x v="0"/>
  </r>
  <r>
    <x v="5"/>
    <n v="4186818494"/>
    <x v="0"/>
    <x v="2"/>
    <x v="0"/>
    <x v="0"/>
    <s v="WIN-HGG-01-091"/>
    <x v="0"/>
    <s v="4186818494(5471)"/>
    <x v="0"/>
    <x v="6"/>
    <x v="6"/>
    <x v="0"/>
    <x v="0"/>
    <x v="0"/>
    <x v="0"/>
    <x v="0"/>
    <n v="8"/>
    <x v="0"/>
    <x v="11"/>
    <n v="594000"/>
    <x v="0"/>
    <x v="0"/>
    <x v="0"/>
    <x v="0"/>
    <n v="47520"/>
    <x v="0"/>
  </r>
  <r>
    <x v="5"/>
    <n v="4186818494"/>
    <x v="0"/>
    <x v="2"/>
    <x v="0"/>
    <x v="0"/>
    <s v="WIN-HGG-01-091"/>
    <x v="0"/>
    <s v="4186818494(5471)"/>
    <x v="0"/>
    <x v="7"/>
    <x v="7"/>
    <x v="0"/>
    <x v="0"/>
    <x v="0"/>
    <x v="0"/>
    <x v="0"/>
    <n v="2"/>
    <x v="0"/>
    <x v="13"/>
    <n v="100364"/>
    <x v="0"/>
    <x v="0"/>
    <x v="0"/>
    <x v="0"/>
    <n v="8029"/>
    <x v="0"/>
  </r>
  <r>
    <x v="5"/>
    <n v="4186818494"/>
    <x v="0"/>
    <x v="2"/>
    <x v="0"/>
    <x v="0"/>
    <s v="WIN-HGG-01-091"/>
    <x v="0"/>
    <s v="4186818494(5471)"/>
    <x v="0"/>
    <x v="8"/>
    <x v="8"/>
    <x v="0"/>
    <x v="0"/>
    <x v="0"/>
    <x v="0"/>
    <x v="0"/>
    <n v="6"/>
    <x v="0"/>
    <x v="18"/>
    <n v="276000"/>
    <x v="0"/>
    <x v="0"/>
    <x v="0"/>
    <x v="0"/>
    <n v="22080"/>
    <x v="0"/>
  </r>
  <r>
    <x v="5"/>
    <n v="4186818545"/>
    <x v="0"/>
    <x v="2"/>
    <x v="0"/>
    <x v="0"/>
    <s v="WIN-HGG-01-091"/>
    <x v="0"/>
    <s v="4186818545(5701)"/>
    <x v="0"/>
    <x v="19"/>
    <x v="18"/>
    <x v="0"/>
    <x v="0"/>
    <x v="0"/>
    <x v="0"/>
    <x v="0"/>
    <n v="4"/>
    <x v="0"/>
    <x v="29"/>
    <n v="198000"/>
    <x v="0"/>
    <x v="0"/>
    <x v="0"/>
    <x v="0"/>
    <n v="15840"/>
    <x v="0"/>
  </r>
  <r>
    <x v="5"/>
    <n v="4186818545"/>
    <x v="0"/>
    <x v="2"/>
    <x v="0"/>
    <x v="0"/>
    <s v="WIN-HGG-01-091"/>
    <x v="0"/>
    <s v="4186818545(5701)"/>
    <x v="0"/>
    <x v="6"/>
    <x v="6"/>
    <x v="0"/>
    <x v="0"/>
    <x v="0"/>
    <x v="0"/>
    <x v="0"/>
    <n v="8"/>
    <x v="0"/>
    <x v="11"/>
    <n v="594000"/>
    <x v="0"/>
    <x v="0"/>
    <x v="0"/>
    <x v="0"/>
    <n v="47520"/>
    <x v="0"/>
  </r>
  <r>
    <x v="5"/>
    <n v="4186818545"/>
    <x v="0"/>
    <x v="2"/>
    <x v="0"/>
    <x v="0"/>
    <s v="WIN-HGG-01-091"/>
    <x v="0"/>
    <s v="4186818545(5701)"/>
    <x v="0"/>
    <x v="1"/>
    <x v="1"/>
    <x v="0"/>
    <x v="0"/>
    <x v="0"/>
    <x v="0"/>
    <x v="0"/>
    <n v="10"/>
    <x v="0"/>
    <x v="28"/>
    <n v="1166110"/>
    <x v="0"/>
    <x v="0"/>
    <x v="0"/>
    <x v="0"/>
    <n v="93289"/>
    <x v="0"/>
  </r>
  <r>
    <x v="5"/>
    <n v="4186818545"/>
    <x v="0"/>
    <x v="2"/>
    <x v="0"/>
    <x v="0"/>
    <s v="WIN-HGG-01-091"/>
    <x v="0"/>
    <s v="4186818545(5701)"/>
    <x v="0"/>
    <x v="7"/>
    <x v="7"/>
    <x v="0"/>
    <x v="0"/>
    <x v="0"/>
    <x v="0"/>
    <x v="0"/>
    <n v="6"/>
    <x v="0"/>
    <x v="13"/>
    <n v="301092"/>
    <x v="0"/>
    <x v="0"/>
    <x v="0"/>
    <x v="0"/>
    <n v="24087"/>
    <x v="0"/>
  </r>
  <r>
    <x v="5"/>
    <n v="4186818545"/>
    <x v="0"/>
    <x v="2"/>
    <x v="0"/>
    <x v="0"/>
    <s v="WIN-HGG-01-091"/>
    <x v="0"/>
    <s v="4186818545(5701)"/>
    <x v="0"/>
    <x v="3"/>
    <x v="3"/>
    <x v="0"/>
    <x v="0"/>
    <x v="0"/>
    <x v="0"/>
    <x v="0"/>
    <n v="10"/>
    <x v="0"/>
    <x v="3"/>
    <n v="734310"/>
    <x v="0"/>
    <x v="0"/>
    <x v="0"/>
    <x v="0"/>
    <n v="58745"/>
    <x v="0"/>
  </r>
  <r>
    <x v="5"/>
    <n v="4186818545"/>
    <x v="0"/>
    <x v="2"/>
    <x v="0"/>
    <x v="0"/>
    <s v="WIN-HGG-01-091"/>
    <x v="0"/>
    <s v="4186818545(5701)"/>
    <x v="0"/>
    <x v="8"/>
    <x v="8"/>
    <x v="0"/>
    <x v="0"/>
    <x v="0"/>
    <x v="0"/>
    <x v="0"/>
    <n v="6"/>
    <x v="0"/>
    <x v="18"/>
    <n v="276000"/>
    <x v="0"/>
    <x v="0"/>
    <x v="0"/>
    <x v="0"/>
    <n v="22080"/>
    <x v="0"/>
  </r>
  <r>
    <x v="5"/>
    <n v="4186818545"/>
    <x v="0"/>
    <x v="2"/>
    <x v="0"/>
    <x v="0"/>
    <s v="WIN-HGG-01-091"/>
    <x v="0"/>
    <s v="4186818545(5701)"/>
    <x v="0"/>
    <x v="9"/>
    <x v="9"/>
    <x v="0"/>
    <x v="0"/>
    <x v="0"/>
    <x v="0"/>
    <x v="0"/>
    <n v="10"/>
    <x v="0"/>
    <x v="17"/>
    <n v="555950"/>
    <x v="0"/>
    <x v="0"/>
    <x v="0"/>
    <x v="0"/>
    <n v="44476"/>
    <x v="0"/>
  </r>
  <r>
    <x v="5"/>
    <n v="4186818432"/>
    <x v="0"/>
    <x v="2"/>
    <x v="0"/>
    <x v="0"/>
    <s v="WIN-HGG-01-091"/>
    <x v="0"/>
    <s v="4186818432(5134)"/>
    <x v="0"/>
    <x v="9"/>
    <x v="9"/>
    <x v="0"/>
    <x v="0"/>
    <x v="0"/>
    <x v="0"/>
    <x v="0"/>
    <n v="6"/>
    <x v="0"/>
    <x v="17"/>
    <n v="333570"/>
    <x v="0"/>
    <x v="0"/>
    <x v="0"/>
    <x v="0"/>
    <n v="26686"/>
    <x v="0"/>
  </r>
  <r>
    <x v="5"/>
    <n v="4186818432"/>
    <x v="0"/>
    <x v="2"/>
    <x v="0"/>
    <x v="0"/>
    <s v="WIN-HGG-01-091"/>
    <x v="0"/>
    <s v="4186818432(5134)"/>
    <x v="0"/>
    <x v="3"/>
    <x v="3"/>
    <x v="0"/>
    <x v="0"/>
    <x v="0"/>
    <x v="0"/>
    <x v="0"/>
    <n v="8"/>
    <x v="0"/>
    <x v="3"/>
    <n v="587448"/>
    <x v="0"/>
    <x v="0"/>
    <x v="0"/>
    <x v="0"/>
    <n v="46996"/>
    <x v="0"/>
  </r>
  <r>
    <x v="5"/>
    <n v="4186818432"/>
    <x v="0"/>
    <x v="2"/>
    <x v="0"/>
    <x v="0"/>
    <s v="WIN-HGG-01-091"/>
    <x v="0"/>
    <s v="4186818432(5134)"/>
    <x v="0"/>
    <x v="8"/>
    <x v="8"/>
    <x v="0"/>
    <x v="0"/>
    <x v="0"/>
    <x v="0"/>
    <x v="0"/>
    <n v="6"/>
    <x v="0"/>
    <x v="18"/>
    <n v="276000"/>
    <x v="0"/>
    <x v="0"/>
    <x v="0"/>
    <x v="0"/>
    <n v="22080"/>
    <x v="0"/>
  </r>
  <r>
    <x v="5"/>
    <n v="4186818432"/>
    <x v="0"/>
    <x v="2"/>
    <x v="0"/>
    <x v="0"/>
    <s v="WIN-HGG-01-091"/>
    <x v="0"/>
    <s v="4186818432(5134)"/>
    <x v="0"/>
    <x v="6"/>
    <x v="6"/>
    <x v="0"/>
    <x v="0"/>
    <x v="0"/>
    <x v="0"/>
    <x v="0"/>
    <n v="8"/>
    <x v="0"/>
    <x v="11"/>
    <n v="594000"/>
    <x v="0"/>
    <x v="0"/>
    <x v="0"/>
    <x v="0"/>
    <n v="47520"/>
    <x v="0"/>
  </r>
  <r>
    <x v="5"/>
    <n v="4186818432"/>
    <x v="0"/>
    <x v="2"/>
    <x v="0"/>
    <x v="0"/>
    <s v="WIN-HGG-01-091"/>
    <x v="0"/>
    <s v="4186818432(5134)"/>
    <x v="0"/>
    <x v="7"/>
    <x v="7"/>
    <x v="0"/>
    <x v="0"/>
    <x v="0"/>
    <x v="0"/>
    <x v="0"/>
    <n v="6"/>
    <x v="0"/>
    <x v="13"/>
    <n v="301092"/>
    <x v="0"/>
    <x v="0"/>
    <x v="0"/>
    <x v="0"/>
    <n v="24087"/>
    <x v="0"/>
  </r>
  <r>
    <x v="5"/>
    <n v="4186818432"/>
    <x v="0"/>
    <x v="2"/>
    <x v="0"/>
    <x v="0"/>
    <s v="WIN-HGG-01-091"/>
    <x v="0"/>
    <s v="4186818432(5134)"/>
    <x v="0"/>
    <x v="1"/>
    <x v="1"/>
    <x v="0"/>
    <x v="0"/>
    <x v="0"/>
    <x v="0"/>
    <x v="0"/>
    <n v="8"/>
    <x v="0"/>
    <x v="28"/>
    <n v="932888"/>
    <x v="0"/>
    <x v="0"/>
    <x v="0"/>
    <x v="0"/>
    <n v="74631"/>
    <x v="0"/>
  </r>
  <r>
    <x v="5"/>
    <n v="4186818432"/>
    <x v="0"/>
    <x v="2"/>
    <x v="0"/>
    <x v="0"/>
    <s v="WIN-HGG-01-091"/>
    <x v="0"/>
    <s v="4186818432(5134)"/>
    <x v="0"/>
    <x v="19"/>
    <x v="18"/>
    <x v="0"/>
    <x v="0"/>
    <x v="0"/>
    <x v="0"/>
    <x v="0"/>
    <n v="4"/>
    <x v="0"/>
    <x v="29"/>
    <n v="198000"/>
    <x v="0"/>
    <x v="0"/>
    <x v="0"/>
    <x v="0"/>
    <n v="15840"/>
    <x v="0"/>
  </r>
  <r>
    <x v="5"/>
    <n v="4186818440"/>
    <x v="0"/>
    <x v="2"/>
    <x v="0"/>
    <x v="0"/>
    <s v="WIN-HGG-01-091"/>
    <x v="0"/>
    <s v="4186818440(5206)"/>
    <x v="0"/>
    <x v="1"/>
    <x v="1"/>
    <x v="0"/>
    <x v="0"/>
    <x v="0"/>
    <x v="0"/>
    <x v="0"/>
    <n v="8"/>
    <x v="0"/>
    <x v="28"/>
    <n v="932888"/>
    <x v="0"/>
    <x v="0"/>
    <x v="0"/>
    <x v="0"/>
    <n v="74631"/>
    <x v="0"/>
  </r>
  <r>
    <x v="5"/>
    <n v="4186818440"/>
    <x v="0"/>
    <x v="2"/>
    <x v="0"/>
    <x v="0"/>
    <s v="WIN-HGG-01-091"/>
    <x v="0"/>
    <s v="4186818440(5206)"/>
    <x v="0"/>
    <x v="9"/>
    <x v="9"/>
    <x v="0"/>
    <x v="0"/>
    <x v="0"/>
    <x v="0"/>
    <x v="0"/>
    <n v="6"/>
    <x v="0"/>
    <x v="17"/>
    <n v="333570"/>
    <x v="0"/>
    <x v="0"/>
    <x v="0"/>
    <x v="0"/>
    <n v="26686"/>
    <x v="0"/>
  </r>
  <r>
    <x v="5"/>
    <n v="4186818440"/>
    <x v="0"/>
    <x v="2"/>
    <x v="0"/>
    <x v="0"/>
    <s v="WIN-HGG-01-091"/>
    <x v="0"/>
    <s v="4186818440(5206)"/>
    <x v="0"/>
    <x v="3"/>
    <x v="3"/>
    <x v="0"/>
    <x v="0"/>
    <x v="0"/>
    <x v="0"/>
    <x v="0"/>
    <n v="8"/>
    <x v="0"/>
    <x v="3"/>
    <n v="587448"/>
    <x v="0"/>
    <x v="0"/>
    <x v="0"/>
    <x v="0"/>
    <n v="46996"/>
    <x v="0"/>
  </r>
  <r>
    <x v="5"/>
    <n v="4186818440"/>
    <x v="0"/>
    <x v="2"/>
    <x v="0"/>
    <x v="0"/>
    <s v="WIN-HGG-01-091"/>
    <x v="0"/>
    <s v="4186818440(5206)"/>
    <x v="0"/>
    <x v="8"/>
    <x v="8"/>
    <x v="0"/>
    <x v="0"/>
    <x v="0"/>
    <x v="0"/>
    <x v="0"/>
    <n v="4"/>
    <x v="0"/>
    <x v="18"/>
    <n v="184000"/>
    <x v="0"/>
    <x v="0"/>
    <x v="0"/>
    <x v="0"/>
    <n v="14720"/>
    <x v="0"/>
  </r>
  <r>
    <x v="5"/>
    <n v="4186818440"/>
    <x v="0"/>
    <x v="2"/>
    <x v="0"/>
    <x v="0"/>
    <s v="WIN-HGG-01-091"/>
    <x v="0"/>
    <s v="4186818440(5206)"/>
    <x v="0"/>
    <x v="6"/>
    <x v="6"/>
    <x v="0"/>
    <x v="0"/>
    <x v="0"/>
    <x v="0"/>
    <x v="0"/>
    <n v="10"/>
    <x v="0"/>
    <x v="11"/>
    <n v="742500"/>
    <x v="0"/>
    <x v="0"/>
    <x v="0"/>
    <x v="0"/>
    <n v="59400"/>
    <x v="0"/>
  </r>
  <r>
    <x v="5"/>
    <n v="4186818440"/>
    <x v="0"/>
    <x v="2"/>
    <x v="0"/>
    <x v="0"/>
    <s v="WIN-HGG-01-091"/>
    <x v="0"/>
    <s v="4186818440(5206)"/>
    <x v="0"/>
    <x v="7"/>
    <x v="7"/>
    <x v="0"/>
    <x v="0"/>
    <x v="0"/>
    <x v="0"/>
    <x v="0"/>
    <n v="2"/>
    <x v="0"/>
    <x v="13"/>
    <n v="100364"/>
    <x v="0"/>
    <x v="0"/>
    <x v="0"/>
    <x v="0"/>
    <n v="8029"/>
    <x v="0"/>
  </r>
  <r>
    <x v="5"/>
    <n v="4186818440"/>
    <x v="0"/>
    <x v="2"/>
    <x v="0"/>
    <x v="0"/>
    <s v="WIN-HGG-01-091"/>
    <x v="0"/>
    <s v="4186818440(5206)"/>
    <x v="0"/>
    <x v="19"/>
    <x v="18"/>
    <x v="0"/>
    <x v="0"/>
    <x v="0"/>
    <x v="0"/>
    <x v="0"/>
    <n v="4"/>
    <x v="0"/>
    <x v="29"/>
    <n v="198000"/>
    <x v="0"/>
    <x v="0"/>
    <x v="0"/>
    <x v="0"/>
    <n v="15840"/>
    <x v="0"/>
  </r>
  <r>
    <x v="5"/>
    <n v="4186817926"/>
    <x v="0"/>
    <x v="2"/>
    <x v="0"/>
    <x v="0"/>
    <s v="WIN-HGG-01-091"/>
    <x v="0"/>
    <s v="4186817926(2ADU)"/>
    <x v="0"/>
    <x v="19"/>
    <x v="18"/>
    <x v="0"/>
    <x v="0"/>
    <x v="0"/>
    <x v="0"/>
    <x v="0"/>
    <n v="4"/>
    <x v="0"/>
    <x v="29"/>
    <n v="198000"/>
    <x v="0"/>
    <x v="0"/>
    <x v="0"/>
    <x v="0"/>
    <n v="15840"/>
    <x v="0"/>
  </r>
  <r>
    <x v="5"/>
    <n v="4186817926"/>
    <x v="0"/>
    <x v="2"/>
    <x v="0"/>
    <x v="0"/>
    <s v="WIN-HGG-01-091"/>
    <x v="0"/>
    <s v="4186817926(2ADU)"/>
    <x v="0"/>
    <x v="7"/>
    <x v="7"/>
    <x v="0"/>
    <x v="0"/>
    <x v="0"/>
    <x v="0"/>
    <x v="0"/>
    <n v="15"/>
    <x v="0"/>
    <x v="13"/>
    <n v="752730"/>
    <x v="0"/>
    <x v="0"/>
    <x v="0"/>
    <x v="0"/>
    <n v="60218"/>
    <x v="0"/>
  </r>
  <r>
    <x v="5"/>
    <n v="4186817926"/>
    <x v="0"/>
    <x v="2"/>
    <x v="0"/>
    <x v="0"/>
    <s v="WIN-HGG-01-091"/>
    <x v="0"/>
    <s v="4186817926(2ADU)"/>
    <x v="0"/>
    <x v="9"/>
    <x v="9"/>
    <x v="0"/>
    <x v="0"/>
    <x v="0"/>
    <x v="0"/>
    <x v="0"/>
    <n v="10"/>
    <x v="0"/>
    <x v="17"/>
    <n v="555950"/>
    <x v="0"/>
    <x v="0"/>
    <x v="0"/>
    <x v="0"/>
    <n v="44476"/>
    <x v="0"/>
  </r>
  <r>
    <x v="5"/>
    <n v="4186817926"/>
    <x v="0"/>
    <x v="2"/>
    <x v="0"/>
    <x v="0"/>
    <s v="WIN-HGG-01-091"/>
    <x v="0"/>
    <s v="4186817926(2ADU)"/>
    <x v="0"/>
    <x v="6"/>
    <x v="6"/>
    <x v="0"/>
    <x v="0"/>
    <x v="0"/>
    <x v="0"/>
    <x v="0"/>
    <n v="8"/>
    <x v="0"/>
    <x v="11"/>
    <n v="594000"/>
    <x v="0"/>
    <x v="0"/>
    <x v="0"/>
    <x v="0"/>
    <n v="47520"/>
    <x v="0"/>
  </r>
  <r>
    <x v="5"/>
    <n v="4186817926"/>
    <x v="0"/>
    <x v="2"/>
    <x v="0"/>
    <x v="0"/>
    <s v="WIN-HGG-01-091"/>
    <x v="0"/>
    <s v="4186817926(2ADU)"/>
    <x v="0"/>
    <x v="3"/>
    <x v="3"/>
    <x v="0"/>
    <x v="0"/>
    <x v="0"/>
    <x v="0"/>
    <x v="0"/>
    <n v="10"/>
    <x v="0"/>
    <x v="3"/>
    <n v="734310"/>
    <x v="0"/>
    <x v="0"/>
    <x v="0"/>
    <x v="0"/>
    <n v="58745"/>
    <x v="0"/>
  </r>
  <r>
    <x v="5"/>
    <n v="4186817926"/>
    <x v="0"/>
    <x v="2"/>
    <x v="0"/>
    <x v="0"/>
    <s v="WIN-HGG-01-091"/>
    <x v="0"/>
    <s v="4186817926(2ADU)"/>
    <x v="0"/>
    <x v="1"/>
    <x v="1"/>
    <x v="0"/>
    <x v="0"/>
    <x v="0"/>
    <x v="0"/>
    <x v="0"/>
    <n v="25"/>
    <x v="0"/>
    <x v="28"/>
    <n v="2915275"/>
    <x v="0"/>
    <x v="0"/>
    <x v="0"/>
    <x v="0"/>
    <n v="233222"/>
    <x v="0"/>
  </r>
  <r>
    <x v="5"/>
    <n v="4186818571"/>
    <x v="0"/>
    <x v="2"/>
    <x v="0"/>
    <x v="0"/>
    <s v="WIN-HGG-01-091"/>
    <x v="0"/>
    <s v="4186818571(5828)"/>
    <x v="0"/>
    <x v="3"/>
    <x v="3"/>
    <x v="0"/>
    <x v="0"/>
    <x v="0"/>
    <x v="0"/>
    <x v="0"/>
    <n v="10"/>
    <x v="0"/>
    <x v="3"/>
    <n v="734310"/>
    <x v="0"/>
    <x v="0"/>
    <x v="0"/>
    <x v="0"/>
    <n v="58745"/>
    <x v="0"/>
  </r>
  <r>
    <x v="5"/>
    <n v="4186818571"/>
    <x v="0"/>
    <x v="2"/>
    <x v="0"/>
    <x v="0"/>
    <s v="WIN-HGG-01-091"/>
    <x v="0"/>
    <s v="4186818571(5828)"/>
    <x v="0"/>
    <x v="1"/>
    <x v="1"/>
    <x v="0"/>
    <x v="0"/>
    <x v="0"/>
    <x v="0"/>
    <x v="0"/>
    <n v="15"/>
    <x v="0"/>
    <x v="28"/>
    <n v="1749165"/>
    <x v="0"/>
    <x v="0"/>
    <x v="0"/>
    <x v="0"/>
    <n v="139933"/>
    <x v="0"/>
  </r>
  <r>
    <x v="3"/>
    <n v="4187042958"/>
    <x v="0"/>
    <x v="2"/>
    <x v="0"/>
    <x v="0"/>
    <s v="WIN-QNH-00-007"/>
    <x v="0"/>
    <s v="4187042958(5774)"/>
    <x v="0"/>
    <x v="3"/>
    <x v="3"/>
    <x v="0"/>
    <x v="0"/>
    <x v="0"/>
    <x v="0"/>
    <x v="0"/>
    <n v="50"/>
    <x v="0"/>
    <x v="3"/>
    <n v="3671550"/>
    <x v="0"/>
    <x v="0"/>
    <x v="0"/>
    <x v="0"/>
    <n v="293724"/>
    <x v="0"/>
  </r>
  <r>
    <x v="3"/>
    <n v="4187042958"/>
    <x v="0"/>
    <x v="2"/>
    <x v="0"/>
    <x v="0"/>
    <s v="WIN-QNH-00-007"/>
    <x v="0"/>
    <s v="4187042958(5774)"/>
    <x v="0"/>
    <x v="8"/>
    <x v="8"/>
    <x v="0"/>
    <x v="0"/>
    <x v="0"/>
    <x v="0"/>
    <x v="0"/>
    <n v="10"/>
    <x v="0"/>
    <x v="18"/>
    <n v="460000"/>
    <x v="0"/>
    <x v="0"/>
    <x v="0"/>
    <x v="0"/>
    <n v="36800"/>
    <x v="0"/>
  </r>
  <r>
    <x v="2"/>
    <n v="4186992300"/>
    <x v="0"/>
    <x v="2"/>
    <x v="0"/>
    <x v="0"/>
    <s v="WIN-QNH-00-007"/>
    <x v="0"/>
    <s v="4186992300(6787)"/>
    <x v="0"/>
    <x v="9"/>
    <x v="9"/>
    <x v="0"/>
    <x v="0"/>
    <x v="0"/>
    <x v="0"/>
    <x v="0"/>
    <n v="8"/>
    <x v="0"/>
    <x v="17"/>
    <n v="444760"/>
    <x v="0"/>
    <x v="0"/>
    <x v="0"/>
    <x v="0"/>
    <n v="35581"/>
    <x v="0"/>
  </r>
  <r>
    <x v="2"/>
    <n v="4186992300"/>
    <x v="0"/>
    <x v="2"/>
    <x v="0"/>
    <x v="0"/>
    <s v="WIN-QNH-00-007"/>
    <x v="0"/>
    <s v="4186992300(6787)"/>
    <x v="0"/>
    <x v="8"/>
    <x v="8"/>
    <x v="0"/>
    <x v="0"/>
    <x v="0"/>
    <x v="0"/>
    <x v="0"/>
    <n v="8"/>
    <x v="0"/>
    <x v="18"/>
    <n v="368000"/>
    <x v="0"/>
    <x v="0"/>
    <x v="0"/>
    <x v="0"/>
    <n v="29440"/>
    <x v="0"/>
  </r>
  <r>
    <x v="2"/>
    <n v="4186992300"/>
    <x v="0"/>
    <x v="2"/>
    <x v="0"/>
    <x v="0"/>
    <s v="WIN-QNH-00-007"/>
    <x v="0"/>
    <s v="4186992300(6787)"/>
    <x v="0"/>
    <x v="3"/>
    <x v="3"/>
    <x v="0"/>
    <x v="0"/>
    <x v="0"/>
    <x v="0"/>
    <x v="0"/>
    <n v="24"/>
    <x v="0"/>
    <x v="3"/>
    <n v="1762344"/>
    <x v="0"/>
    <x v="0"/>
    <x v="0"/>
    <x v="0"/>
    <n v="140988"/>
    <x v="0"/>
  </r>
  <r>
    <x v="2"/>
    <n v="4186992300"/>
    <x v="0"/>
    <x v="2"/>
    <x v="0"/>
    <x v="0"/>
    <s v="WIN-QNH-00-007"/>
    <x v="0"/>
    <s v="4186992300(6787)"/>
    <x v="0"/>
    <x v="7"/>
    <x v="7"/>
    <x v="0"/>
    <x v="0"/>
    <x v="0"/>
    <x v="0"/>
    <x v="0"/>
    <n v="8"/>
    <x v="0"/>
    <x v="13"/>
    <n v="401456"/>
    <x v="0"/>
    <x v="0"/>
    <x v="0"/>
    <x v="0"/>
    <n v="32116"/>
    <x v="0"/>
  </r>
  <r>
    <x v="2"/>
    <n v="4186992300"/>
    <x v="0"/>
    <x v="2"/>
    <x v="0"/>
    <x v="0"/>
    <s v="WIN-QNH-00-007"/>
    <x v="0"/>
    <s v="4186992300(6787)"/>
    <x v="0"/>
    <x v="1"/>
    <x v="1"/>
    <x v="0"/>
    <x v="0"/>
    <x v="0"/>
    <x v="0"/>
    <x v="0"/>
    <n v="16"/>
    <x v="0"/>
    <x v="28"/>
    <n v="1865776"/>
    <x v="0"/>
    <x v="0"/>
    <x v="0"/>
    <x v="0"/>
    <n v="149262"/>
    <x v="0"/>
  </r>
  <r>
    <x v="2"/>
    <n v="4186981396"/>
    <x v="0"/>
    <x v="2"/>
    <x v="0"/>
    <x v="0"/>
    <s v="WIN-QNH-00-007"/>
    <x v="0"/>
    <s v="4186981396(5885)"/>
    <x v="0"/>
    <x v="3"/>
    <x v="3"/>
    <x v="0"/>
    <x v="0"/>
    <x v="0"/>
    <x v="0"/>
    <x v="0"/>
    <n v="30"/>
    <x v="0"/>
    <x v="3"/>
    <n v="2202930"/>
    <x v="0"/>
    <x v="0"/>
    <x v="0"/>
    <x v="0"/>
    <n v="176234"/>
    <x v="0"/>
  </r>
  <r>
    <x v="2"/>
    <n v="4186981396"/>
    <x v="0"/>
    <x v="2"/>
    <x v="0"/>
    <x v="0"/>
    <s v="WIN-QNH-00-007"/>
    <x v="0"/>
    <s v="4186981396(5885)"/>
    <x v="0"/>
    <x v="1"/>
    <x v="1"/>
    <x v="0"/>
    <x v="0"/>
    <x v="0"/>
    <x v="0"/>
    <x v="0"/>
    <n v="10"/>
    <x v="0"/>
    <x v="28"/>
    <n v="1166110"/>
    <x v="0"/>
    <x v="0"/>
    <x v="0"/>
    <x v="0"/>
    <n v="93289"/>
    <x v="0"/>
  </r>
  <r>
    <x v="0"/>
    <n v="4186941283"/>
    <x v="0"/>
    <x v="2"/>
    <x v="0"/>
    <x v="0"/>
    <s v="WIN-HYN-01-056"/>
    <x v="0"/>
    <s v="4186941283(4865)"/>
    <x v="0"/>
    <x v="3"/>
    <x v="3"/>
    <x v="0"/>
    <x v="0"/>
    <x v="0"/>
    <x v="0"/>
    <x v="0"/>
    <n v="25"/>
    <x v="0"/>
    <x v="3"/>
    <n v="1835775"/>
    <x v="0"/>
    <x v="0"/>
    <x v="0"/>
    <x v="0"/>
    <n v="146862"/>
    <x v="0"/>
  </r>
  <r>
    <x v="0"/>
    <n v="4186941283"/>
    <x v="0"/>
    <x v="2"/>
    <x v="0"/>
    <x v="0"/>
    <s v="WIN-HYN-01-056"/>
    <x v="0"/>
    <s v="4186941283(4865)"/>
    <x v="0"/>
    <x v="1"/>
    <x v="1"/>
    <x v="0"/>
    <x v="0"/>
    <x v="0"/>
    <x v="0"/>
    <x v="0"/>
    <n v="10"/>
    <x v="0"/>
    <x v="28"/>
    <n v="1166110"/>
    <x v="0"/>
    <x v="0"/>
    <x v="0"/>
    <x v="0"/>
    <n v="93289"/>
    <x v="0"/>
  </r>
  <r>
    <x v="0"/>
    <n v="4186941283"/>
    <x v="0"/>
    <x v="2"/>
    <x v="0"/>
    <x v="0"/>
    <s v="WIN-HYN-01-056"/>
    <x v="0"/>
    <s v="4186941283(4865)"/>
    <x v="0"/>
    <x v="7"/>
    <x v="7"/>
    <x v="0"/>
    <x v="0"/>
    <x v="0"/>
    <x v="0"/>
    <x v="0"/>
    <n v="5"/>
    <x v="0"/>
    <x v="13"/>
    <n v="250910"/>
    <x v="0"/>
    <x v="0"/>
    <x v="0"/>
    <x v="0"/>
    <n v="20073"/>
    <x v="0"/>
  </r>
  <r>
    <x v="0"/>
    <n v="4186945323"/>
    <x v="0"/>
    <x v="2"/>
    <x v="0"/>
    <x v="0"/>
    <s v="WIN-HPG-01-025"/>
    <x v="0"/>
    <s v="4186945323(2BSB)"/>
    <x v="0"/>
    <x v="1"/>
    <x v="1"/>
    <x v="0"/>
    <x v="0"/>
    <x v="0"/>
    <x v="0"/>
    <x v="0"/>
    <n v="20"/>
    <x v="0"/>
    <x v="28"/>
    <n v="2332220"/>
    <x v="0"/>
    <x v="0"/>
    <x v="0"/>
    <x v="0"/>
    <n v="186578"/>
    <x v="0"/>
  </r>
  <r>
    <x v="0"/>
    <n v="4186945323"/>
    <x v="0"/>
    <x v="2"/>
    <x v="0"/>
    <x v="0"/>
    <s v="WIN-HPG-01-025"/>
    <x v="0"/>
    <s v="4186945323(2BSB)"/>
    <x v="0"/>
    <x v="9"/>
    <x v="9"/>
    <x v="0"/>
    <x v="0"/>
    <x v="0"/>
    <x v="0"/>
    <x v="0"/>
    <n v="10"/>
    <x v="0"/>
    <x v="17"/>
    <n v="555950"/>
    <x v="0"/>
    <x v="0"/>
    <x v="0"/>
    <x v="0"/>
    <n v="44476"/>
    <x v="0"/>
  </r>
  <r>
    <x v="0"/>
    <n v="4186945323"/>
    <x v="0"/>
    <x v="2"/>
    <x v="0"/>
    <x v="0"/>
    <s v="WIN-HPG-01-025"/>
    <x v="0"/>
    <s v="4186945323(2BSB)"/>
    <x v="0"/>
    <x v="7"/>
    <x v="7"/>
    <x v="0"/>
    <x v="0"/>
    <x v="0"/>
    <x v="0"/>
    <x v="0"/>
    <n v="10"/>
    <x v="0"/>
    <x v="13"/>
    <n v="501820"/>
    <x v="0"/>
    <x v="0"/>
    <x v="0"/>
    <x v="0"/>
    <n v="40146"/>
    <x v="0"/>
  </r>
  <r>
    <x v="2"/>
    <n v="4186991458"/>
    <x v="0"/>
    <x v="2"/>
    <x v="0"/>
    <x v="0"/>
    <s v="WIN-HPG-01-025"/>
    <x v="0"/>
    <s v="4186991458(2AH2)"/>
    <x v="0"/>
    <x v="9"/>
    <x v="9"/>
    <x v="0"/>
    <x v="0"/>
    <x v="0"/>
    <x v="0"/>
    <x v="0"/>
    <n v="6"/>
    <x v="0"/>
    <x v="17"/>
    <n v="333570"/>
    <x v="0"/>
    <x v="0"/>
    <x v="0"/>
    <x v="0"/>
    <n v="26686"/>
    <x v="0"/>
  </r>
  <r>
    <x v="2"/>
    <n v="4186991458"/>
    <x v="0"/>
    <x v="2"/>
    <x v="0"/>
    <x v="0"/>
    <s v="WIN-HPG-01-025"/>
    <x v="0"/>
    <s v="4186991458(2AH2)"/>
    <x v="0"/>
    <x v="8"/>
    <x v="8"/>
    <x v="0"/>
    <x v="0"/>
    <x v="0"/>
    <x v="0"/>
    <x v="0"/>
    <n v="5"/>
    <x v="0"/>
    <x v="18"/>
    <n v="230000"/>
    <x v="0"/>
    <x v="0"/>
    <x v="0"/>
    <x v="0"/>
    <n v="18400"/>
    <x v="0"/>
  </r>
  <r>
    <x v="2"/>
    <n v="4186991458"/>
    <x v="0"/>
    <x v="2"/>
    <x v="0"/>
    <x v="0"/>
    <s v="WIN-HPG-01-025"/>
    <x v="0"/>
    <s v="4186991458(2AH2)"/>
    <x v="0"/>
    <x v="3"/>
    <x v="3"/>
    <x v="0"/>
    <x v="0"/>
    <x v="0"/>
    <x v="0"/>
    <x v="0"/>
    <n v="30"/>
    <x v="0"/>
    <x v="3"/>
    <n v="2202930"/>
    <x v="0"/>
    <x v="0"/>
    <x v="0"/>
    <x v="0"/>
    <n v="176234"/>
    <x v="0"/>
  </r>
  <r>
    <x v="2"/>
    <n v="4186991458"/>
    <x v="0"/>
    <x v="2"/>
    <x v="0"/>
    <x v="0"/>
    <s v="WIN-HPG-01-025"/>
    <x v="0"/>
    <s v="4186991458(2AH2)"/>
    <x v="0"/>
    <x v="1"/>
    <x v="1"/>
    <x v="0"/>
    <x v="0"/>
    <x v="0"/>
    <x v="0"/>
    <x v="0"/>
    <n v="10"/>
    <x v="0"/>
    <x v="28"/>
    <n v="1166110"/>
    <x v="0"/>
    <x v="0"/>
    <x v="0"/>
    <x v="0"/>
    <n v="93289"/>
    <x v="0"/>
  </r>
  <r>
    <x v="6"/>
    <n v="4186542699"/>
    <x v="0"/>
    <x v="2"/>
    <x v="0"/>
    <x v="0"/>
    <s v="WIN-HPG-01-025"/>
    <x v="0"/>
    <s v="4186542699(5227)"/>
    <x v="0"/>
    <x v="3"/>
    <x v="3"/>
    <x v="0"/>
    <x v="0"/>
    <x v="0"/>
    <x v="0"/>
    <x v="0"/>
    <n v="40"/>
    <x v="0"/>
    <x v="3"/>
    <n v="2937240"/>
    <x v="0"/>
    <x v="0"/>
    <x v="0"/>
    <x v="0"/>
    <n v="234979"/>
    <x v="0"/>
  </r>
  <r>
    <x v="6"/>
    <n v="4186542699"/>
    <x v="0"/>
    <x v="2"/>
    <x v="0"/>
    <x v="0"/>
    <s v="WIN-HPG-01-025"/>
    <x v="0"/>
    <s v="4186542699(5227)"/>
    <x v="0"/>
    <x v="7"/>
    <x v="7"/>
    <x v="0"/>
    <x v="0"/>
    <x v="0"/>
    <x v="0"/>
    <x v="0"/>
    <n v="9"/>
    <x v="0"/>
    <x v="13"/>
    <n v="451638"/>
    <x v="0"/>
    <x v="0"/>
    <x v="0"/>
    <x v="0"/>
    <n v="36131"/>
    <x v="0"/>
  </r>
  <r>
    <x v="5"/>
    <n v="4186817989"/>
    <x v="0"/>
    <x v="2"/>
    <x v="0"/>
    <x v="0"/>
    <s v="WIN-VPC-01-029"/>
    <x v="0"/>
    <s v="4186817989(2AJX)"/>
    <x v="0"/>
    <x v="6"/>
    <x v="6"/>
    <x v="0"/>
    <x v="0"/>
    <x v="0"/>
    <x v="0"/>
    <x v="0"/>
    <n v="6"/>
    <x v="0"/>
    <x v="11"/>
    <n v="445500"/>
    <x v="0"/>
    <x v="0"/>
    <x v="0"/>
    <x v="0"/>
    <n v="35640"/>
    <x v="0"/>
  </r>
  <r>
    <x v="5"/>
    <n v="4186817989"/>
    <x v="0"/>
    <x v="2"/>
    <x v="0"/>
    <x v="0"/>
    <s v="WIN-VPC-01-029"/>
    <x v="0"/>
    <s v="4186817989(2AJX)"/>
    <x v="0"/>
    <x v="8"/>
    <x v="8"/>
    <x v="0"/>
    <x v="0"/>
    <x v="0"/>
    <x v="0"/>
    <x v="0"/>
    <n v="4"/>
    <x v="0"/>
    <x v="18"/>
    <n v="184000"/>
    <x v="0"/>
    <x v="0"/>
    <x v="0"/>
    <x v="0"/>
    <n v="14720"/>
    <x v="0"/>
  </r>
  <r>
    <x v="5"/>
    <n v="4186817989"/>
    <x v="0"/>
    <x v="2"/>
    <x v="0"/>
    <x v="0"/>
    <s v="WIN-VPC-01-029"/>
    <x v="0"/>
    <s v="4186817989(2AJX)"/>
    <x v="0"/>
    <x v="19"/>
    <x v="18"/>
    <x v="0"/>
    <x v="0"/>
    <x v="0"/>
    <x v="0"/>
    <x v="0"/>
    <n v="2"/>
    <x v="0"/>
    <x v="29"/>
    <n v="99000"/>
    <x v="0"/>
    <x v="0"/>
    <x v="0"/>
    <x v="0"/>
    <n v="7920"/>
    <x v="0"/>
  </r>
  <r>
    <x v="5"/>
    <n v="4186817989"/>
    <x v="0"/>
    <x v="2"/>
    <x v="0"/>
    <x v="0"/>
    <s v="WIN-VPC-01-029"/>
    <x v="0"/>
    <s v="4186817989(2AJX)"/>
    <x v="0"/>
    <x v="3"/>
    <x v="3"/>
    <x v="0"/>
    <x v="0"/>
    <x v="0"/>
    <x v="0"/>
    <x v="0"/>
    <n v="6"/>
    <x v="0"/>
    <x v="3"/>
    <n v="440586"/>
    <x v="0"/>
    <x v="0"/>
    <x v="0"/>
    <x v="0"/>
    <n v="35247"/>
    <x v="0"/>
  </r>
  <r>
    <x v="5"/>
    <n v="4186817989"/>
    <x v="0"/>
    <x v="2"/>
    <x v="0"/>
    <x v="0"/>
    <s v="WIN-VPC-01-029"/>
    <x v="0"/>
    <s v="4186817989(2AJX)"/>
    <x v="0"/>
    <x v="9"/>
    <x v="9"/>
    <x v="0"/>
    <x v="0"/>
    <x v="0"/>
    <x v="0"/>
    <x v="0"/>
    <n v="4"/>
    <x v="0"/>
    <x v="17"/>
    <n v="222380"/>
    <x v="0"/>
    <x v="0"/>
    <x v="0"/>
    <x v="0"/>
    <n v="17790"/>
    <x v="0"/>
  </r>
  <r>
    <x v="5"/>
    <n v="4186817989"/>
    <x v="0"/>
    <x v="2"/>
    <x v="0"/>
    <x v="0"/>
    <s v="WIN-VPC-01-029"/>
    <x v="0"/>
    <s v="4186817989(2AJX)"/>
    <x v="0"/>
    <x v="1"/>
    <x v="1"/>
    <x v="0"/>
    <x v="0"/>
    <x v="0"/>
    <x v="0"/>
    <x v="0"/>
    <n v="6"/>
    <x v="0"/>
    <x v="28"/>
    <n v="699666"/>
    <x v="0"/>
    <x v="0"/>
    <x v="0"/>
    <x v="0"/>
    <n v="55973"/>
    <x v="0"/>
  </r>
  <r>
    <x v="5"/>
    <n v="4186817954"/>
    <x v="0"/>
    <x v="2"/>
    <x v="0"/>
    <x v="0"/>
    <s v="WIN-VPC-01-029"/>
    <x v="0"/>
    <s v="4186817954(2AFQ)"/>
    <x v="0"/>
    <x v="3"/>
    <x v="3"/>
    <x v="0"/>
    <x v="0"/>
    <x v="0"/>
    <x v="0"/>
    <x v="0"/>
    <n v="8"/>
    <x v="0"/>
    <x v="3"/>
    <n v="587448"/>
    <x v="0"/>
    <x v="0"/>
    <x v="0"/>
    <x v="0"/>
    <n v="46996"/>
    <x v="0"/>
  </r>
  <r>
    <x v="5"/>
    <n v="4186817954"/>
    <x v="0"/>
    <x v="2"/>
    <x v="0"/>
    <x v="0"/>
    <s v="WIN-VPC-01-029"/>
    <x v="0"/>
    <s v="4186817954(2AFQ)"/>
    <x v="0"/>
    <x v="6"/>
    <x v="6"/>
    <x v="0"/>
    <x v="0"/>
    <x v="0"/>
    <x v="0"/>
    <x v="0"/>
    <n v="2"/>
    <x v="0"/>
    <x v="11"/>
    <n v="148500"/>
    <x v="0"/>
    <x v="0"/>
    <x v="0"/>
    <x v="0"/>
    <n v="11880"/>
    <x v="0"/>
  </r>
  <r>
    <x v="5"/>
    <n v="4186817954"/>
    <x v="0"/>
    <x v="2"/>
    <x v="0"/>
    <x v="0"/>
    <s v="WIN-VPC-01-029"/>
    <x v="0"/>
    <s v="4186817954(2AFQ)"/>
    <x v="0"/>
    <x v="1"/>
    <x v="1"/>
    <x v="0"/>
    <x v="0"/>
    <x v="0"/>
    <x v="0"/>
    <x v="0"/>
    <n v="8"/>
    <x v="0"/>
    <x v="28"/>
    <n v="932888"/>
    <x v="0"/>
    <x v="0"/>
    <x v="0"/>
    <x v="0"/>
    <n v="74631"/>
    <x v="0"/>
  </r>
  <r>
    <x v="5"/>
    <n v="4186817954"/>
    <x v="0"/>
    <x v="2"/>
    <x v="0"/>
    <x v="0"/>
    <s v="WIN-VPC-01-029"/>
    <x v="0"/>
    <s v="4186817954(2AFQ)"/>
    <x v="0"/>
    <x v="7"/>
    <x v="7"/>
    <x v="0"/>
    <x v="0"/>
    <x v="0"/>
    <x v="0"/>
    <x v="0"/>
    <n v="6"/>
    <x v="0"/>
    <x v="13"/>
    <n v="301092"/>
    <x v="0"/>
    <x v="0"/>
    <x v="0"/>
    <x v="0"/>
    <n v="24087"/>
    <x v="0"/>
  </r>
  <r>
    <x v="5"/>
    <n v="4186817954"/>
    <x v="0"/>
    <x v="2"/>
    <x v="0"/>
    <x v="0"/>
    <s v="WIN-VPC-01-029"/>
    <x v="0"/>
    <s v="4186817954(2AFQ)"/>
    <x v="0"/>
    <x v="8"/>
    <x v="8"/>
    <x v="0"/>
    <x v="0"/>
    <x v="0"/>
    <x v="0"/>
    <x v="0"/>
    <n v="6"/>
    <x v="0"/>
    <x v="18"/>
    <n v="276000"/>
    <x v="0"/>
    <x v="0"/>
    <x v="0"/>
    <x v="0"/>
    <n v="22080"/>
    <x v="0"/>
  </r>
  <r>
    <x v="5"/>
    <n v="4186817954"/>
    <x v="0"/>
    <x v="2"/>
    <x v="0"/>
    <x v="0"/>
    <s v="WIN-VPC-01-029"/>
    <x v="0"/>
    <s v="4186817954(2AFQ)"/>
    <x v="0"/>
    <x v="9"/>
    <x v="9"/>
    <x v="0"/>
    <x v="0"/>
    <x v="0"/>
    <x v="0"/>
    <x v="0"/>
    <n v="6"/>
    <x v="0"/>
    <x v="17"/>
    <n v="333570"/>
    <x v="0"/>
    <x v="0"/>
    <x v="0"/>
    <x v="0"/>
    <n v="26686"/>
    <x v="0"/>
  </r>
  <r>
    <x v="5"/>
    <n v="4186817954"/>
    <x v="0"/>
    <x v="2"/>
    <x v="0"/>
    <x v="0"/>
    <s v="WIN-VPC-01-029"/>
    <x v="0"/>
    <s v="4186817954(2AFQ)"/>
    <x v="0"/>
    <x v="19"/>
    <x v="18"/>
    <x v="0"/>
    <x v="0"/>
    <x v="0"/>
    <x v="0"/>
    <x v="0"/>
    <n v="4"/>
    <x v="0"/>
    <x v="29"/>
    <n v="198000"/>
    <x v="0"/>
    <x v="0"/>
    <x v="0"/>
    <x v="0"/>
    <n v="15840"/>
    <x v="0"/>
  </r>
  <r>
    <x v="5"/>
    <n v="4186818528"/>
    <x v="0"/>
    <x v="2"/>
    <x v="0"/>
    <x v="0"/>
    <s v="WIN-VPC-01-029"/>
    <x v="0"/>
    <s v="4186818528(5684)"/>
    <x v="0"/>
    <x v="3"/>
    <x v="3"/>
    <x v="0"/>
    <x v="0"/>
    <x v="0"/>
    <x v="0"/>
    <x v="0"/>
    <n v="16"/>
    <x v="0"/>
    <x v="3"/>
    <n v="1174896"/>
    <x v="0"/>
    <x v="0"/>
    <x v="0"/>
    <x v="0"/>
    <n v="93992"/>
    <x v="0"/>
  </r>
  <r>
    <x v="5"/>
    <n v="4186818528"/>
    <x v="0"/>
    <x v="2"/>
    <x v="0"/>
    <x v="0"/>
    <s v="WIN-VPC-01-029"/>
    <x v="0"/>
    <s v="4186818528(5684)"/>
    <x v="0"/>
    <x v="8"/>
    <x v="8"/>
    <x v="0"/>
    <x v="0"/>
    <x v="0"/>
    <x v="0"/>
    <x v="0"/>
    <n v="4"/>
    <x v="0"/>
    <x v="18"/>
    <n v="184000"/>
    <x v="0"/>
    <x v="0"/>
    <x v="0"/>
    <x v="0"/>
    <n v="14720"/>
    <x v="0"/>
  </r>
  <r>
    <x v="5"/>
    <n v="4186818528"/>
    <x v="0"/>
    <x v="2"/>
    <x v="0"/>
    <x v="0"/>
    <s v="WIN-VPC-01-029"/>
    <x v="0"/>
    <s v="4186818528(5684)"/>
    <x v="0"/>
    <x v="9"/>
    <x v="9"/>
    <x v="0"/>
    <x v="0"/>
    <x v="0"/>
    <x v="0"/>
    <x v="0"/>
    <n v="4"/>
    <x v="0"/>
    <x v="17"/>
    <n v="222380"/>
    <x v="0"/>
    <x v="0"/>
    <x v="0"/>
    <x v="0"/>
    <n v="17790"/>
    <x v="0"/>
  </r>
  <r>
    <x v="5"/>
    <n v="4186818528"/>
    <x v="0"/>
    <x v="2"/>
    <x v="0"/>
    <x v="0"/>
    <s v="WIN-VPC-01-029"/>
    <x v="0"/>
    <s v="4186818528(5684)"/>
    <x v="0"/>
    <x v="1"/>
    <x v="1"/>
    <x v="0"/>
    <x v="0"/>
    <x v="0"/>
    <x v="0"/>
    <x v="0"/>
    <n v="16"/>
    <x v="0"/>
    <x v="28"/>
    <n v="1865776"/>
    <x v="0"/>
    <x v="0"/>
    <x v="0"/>
    <x v="0"/>
    <n v="149262"/>
    <x v="0"/>
  </r>
  <r>
    <x v="5"/>
    <n v="4186818528"/>
    <x v="0"/>
    <x v="2"/>
    <x v="0"/>
    <x v="0"/>
    <s v="WIN-VPC-01-029"/>
    <x v="0"/>
    <s v="4186818528(5684)"/>
    <x v="0"/>
    <x v="6"/>
    <x v="6"/>
    <x v="0"/>
    <x v="0"/>
    <x v="0"/>
    <x v="0"/>
    <x v="0"/>
    <n v="6"/>
    <x v="0"/>
    <x v="11"/>
    <n v="445500"/>
    <x v="0"/>
    <x v="0"/>
    <x v="0"/>
    <x v="0"/>
    <n v="35640"/>
    <x v="0"/>
  </r>
  <r>
    <x v="5"/>
    <n v="4186818528"/>
    <x v="0"/>
    <x v="2"/>
    <x v="0"/>
    <x v="0"/>
    <s v="WIN-VPC-01-029"/>
    <x v="0"/>
    <s v="4186818528(5684)"/>
    <x v="0"/>
    <x v="7"/>
    <x v="7"/>
    <x v="0"/>
    <x v="0"/>
    <x v="0"/>
    <x v="0"/>
    <x v="0"/>
    <n v="4"/>
    <x v="0"/>
    <x v="13"/>
    <n v="200728"/>
    <x v="0"/>
    <x v="0"/>
    <x v="0"/>
    <x v="0"/>
    <n v="16058"/>
    <x v="0"/>
  </r>
  <r>
    <x v="5"/>
    <n v="4186818671"/>
    <x v="0"/>
    <x v="2"/>
    <x v="0"/>
    <x v="0"/>
    <s v="WIN-VPC-01-029"/>
    <x v="0"/>
    <s v="4186818671(6146)"/>
    <x v="0"/>
    <x v="1"/>
    <x v="1"/>
    <x v="0"/>
    <x v="0"/>
    <x v="0"/>
    <x v="0"/>
    <x v="0"/>
    <n v="15"/>
    <x v="0"/>
    <x v="28"/>
    <n v="1749165"/>
    <x v="0"/>
    <x v="0"/>
    <x v="0"/>
    <x v="0"/>
    <n v="139933"/>
    <x v="0"/>
  </r>
  <r>
    <x v="5"/>
    <n v="4186818671"/>
    <x v="0"/>
    <x v="2"/>
    <x v="0"/>
    <x v="0"/>
    <s v="WIN-VPC-01-029"/>
    <x v="0"/>
    <s v="4186818671(6146)"/>
    <x v="0"/>
    <x v="3"/>
    <x v="3"/>
    <x v="0"/>
    <x v="0"/>
    <x v="0"/>
    <x v="0"/>
    <x v="0"/>
    <n v="20"/>
    <x v="0"/>
    <x v="3"/>
    <n v="1468620"/>
    <x v="0"/>
    <x v="0"/>
    <x v="0"/>
    <x v="0"/>
    <n v="117490"/>
    <x v="0"/>
  </r>
  <r>
    <x v="5"/>
    <n v="4186818671"/>
    <x v="0"/>
    <x v="2"/>
    <x v="0"/>
    <x v="0"/>
    <s v="WIN-VPC-01-029"/>
    <x v="0"/>
    <s v="4186818671(6146)"/>
    <x v="0"/>
    <x v="9"/>
    <x v="9"/>
    <x v="0"/>
    <x v="0"/>
    <x v="0"/>
    <x v="0"/>
    <x v="0"/>
    <n v="6"/>
    <x v="0"/>
    <x v="17"/>
    <n v="333570"/>
    <x v="0"/>
    <x v="0"/>
    <x v="0"/>
    <x v="0"/>
    <n v="26686"/>
    <x v="0"/>
  </r>
  <r>
    <x v="2"/>
    <n v="4186992079"/>
    <x v="0"/>
    <x v="2"/>
    <x v="0"/>
    <x v="0"/>
    <s v="WIN-HNM-01-030"/>
    <x v="0"/>
    <s v="4186992079(5457)"/>
    <x v="0"/>
    <x v="1"/>
    <x v="1"/>
    <x v="0"/>
    <x v="0"/>
    <x v="0"/>
    <x v="0"/>
    <x v="0"/>
    <n v="4"/>
    <x v="0"/>
    <x v="28"/>
    <n v="466444"/>
    <x v="0"/>
    <x v="0"/>
    <x v="0"/>
    <x v="0"/>
    <n v="37316"/>
    <x v="0"/>
  </r>
  <r>
    <x v="2"/>
    <n v="4186992079"/>
    <x v="0"/>
    <x v="2"/>
    <x v="0"/>
    <x v="0"/>
    <s v="WIN-HNM-01-030"/>
    <x v="0"/>
    <s v="4186992079(5457)"/>
    <x v="0"/>
    <x v="7"/>
    <x v="7"/>
    <x v="0"/>
    <x v="0"/>
    <x v="0"/>
    <x v="0"/>
    <x v="0"/>
    <n v="9"/>
    <x v="0"/>
    <x v="13"/>
    <n v="451638"/>
    <x v="0"/>
    <x v="0"/>
    <x v="0"/>
    <x v="0"/>
    <n v="36131"/>
    <x v="0"/>
  </r>
  <r>
    <x v="2"/>
    <n v="4186992079"/>
    <x v="0"/>
    <x v="2"/>
    <x v="0"/>
    <x v="0"/>
    <s v="WIN-HNM-01-030"/>
    <x v="0"/>
    <s v="4186992079(5457)"/>
    <x v="0"/>
    <x v="3"/>
    <x v="3"/>
    <x v="0"/>
    <x v="0"/>
    <x v="0"/>
    <x v="0"/>
    <x v="0"/>
    <n v="34"/>
    <x v="0"/>
    <x v="3"/>
    <n v="2496654"/>
    <x v="0"/>
    <x v="0"/>
    <x v="0"/>
    <x v="0"/>
    <n v="199732"/>
    <x v="0"/>
  </r>
  <r>
    <x v="2"/>
    <n v="4186992079"/>
    <x v="0"/>
    <x v="2"/>
    <x v="0"/>
    <x v="0"/>
    <s v="WIN-HNM-01-030"/>
    <x v="0"/>
    <s v="4186992079(5457)"/>
    <x v="0"/>
    <x v="8"/>
    <x v="8"/>
    <x v="0"/>
    <x v="0"/>
    <x v="0"/>
    <x v="0"/>
    <x v="0"/>
    <n v="1"/>
    <x v="0"/>
    <x v="18"/>
    <n v="46000"/>
    <x v="0"/>
    <x v="0"/>
    <x v="0"/>
    <x v="0"/>
    <n v="3680"/>
    <x v="0"/>
  </r>
  <r>
    <x v="2"/>
    <n v="4186992181"/>
    <x v="0"/>
    <x v="2"/>
    <x v="0"/>
    <x v="0"/>
    <s v="WIN-HNM-01-030"/>
    <x v="0"/>
    <s v="4186992181(5931)"/>
    <x v="0"/>
    <x v="9"/>
    <x v="9"/>
    <x v="0"/>
    <x v="0"/>
    <x v="0"/>
    <x v="0"/>
    <x v="0"/>
    <n v="5"/>
    <x v="0"/>
    <x v="17"/>
    <n v="277975"/>
    <x v="0"/>
    <x v="0"/>
    <x v="0"/>
    <x v="0"/>
    <n v="22238"/>
    <x v="0"/>
  </r>
  <r>
    <x v="2"/>
    <n v="4186992181"/>
    <x v="0"/>
    <x v="2"/>
    <x v="0"/>
    <x v="0"/>
    <s v="WIN-HNM-01-030"/>
    <x v="0"/>
    <s v="4186992181(5931)"/>
    <x v="0"/>
    <x v="8"/>
    <x v="8"/>
    <x v="0"/>
    <x v="0"/>
    <x v="0"/>
    <x v="0"/>
    <x v="0"/>
    <n v="8"/>
    <x v="0"/>
    <x v="18"/>
    <n v="368000"/>
    <x v="0"/>
    <x v="0"/>
    <x v="0"/>
    <x v="0"/>
    <n v="29440"/>
    <x v="0"/>
  </r>
  <r>
    <x v="2"/>
    <n v="4186992181"/>
    <x v="0"/>
    <x v="2"/>
    <x v="0"/>
    <x v="0"/>
    <s v="WIN-HNM-01-030"/>
    <x v="0"/>
    <s v="4186992181(5931)"/>
    <x v="0"/>
    <x v="3"/>
    <x v="3"/>
    <x v="0"/>
    <x v="0"/>
    <x v="0"/>
    <x v="0"/>
    <x v="0"/>
    <n v="26"/>
    <x v="0"/>
    <x v="3"/>
    <n v="1909206"/>
    <x v="0"/>
    <x v="0"/>
    <x v="0"/>
    <x v="0"/>
    <n v="152736"/>
    <x v="0"/>
  </r>
  <r>
    <x v="2"/>
    <n v="4186992181"/>
    <x v="0"/>
    <x v="2"/>
    <x v="0"/>
    <x v="0"/>
    <s v="WIN-HNM-01-030"/>
    <x v="0"/>
    <s v="4186992181(5931)"/>
    <x v="0"/>
    <x v="7"/>
    <x v="7"/>
    <x v="0"/>
    <x v="0"/>
    <x v="0"/>
    <x v="0"/>
    <x v="0"/>
    <n v="6"/>
    <x v="0"/>
    <x v="13"/>
    <n v="301092"/>
    <x v="0"/>
    <x v="0"/>
    <x v="0"/>
    <x v="0"/>
    <n v="24087"/>
    <x v="0"/>
  </r>
  <r>
    <x v="2"/>
    <n v="4186992181"/>
    <x v="0"/>
    <x v="2"/>
    <x v="0"/>
    <x v="0"/>
    <s v="WIN-HNM-01-030"/>
    <x v="0"/>
    <s v="4186992181(5931)"/>
    <x v="0"/>
    <x v="1"/>
    <x v="1"/>
    <x v="0"/>
    <x v="0"/>
    <x v="0"/>
    <x v="0"/>
    <x v="0"/>
    <n v="4"/>
    <x v="0"/>
    <x v="28"/>
    <n v="466444"/>
    <x v="0"/>
    <x v="0"/>
    <x v="0"/>
    <x v="0"/>
    <n v="37316"/>
    <x v="0"/>
  </r>
  <r>
    <x v="2"/>
    <n v="4186992299"/>
    <x v="0"/>
    <x v="2"/>
    <x v="0"/>
    <x v="0"/>
    <s v="WIN-HNM-01-030"/>
    <x v="0"/>
    <s v="4186992299(6758)"/>
    <x v="0"/>
    <x v="1"/>
    <x v="1"/>
    <x v="0"/>
    <x v="0"/>
    <x v="0"/>
    <x v="0"/>
    <x v="0"/>
    <n v="4"/>
    <x v="0"/>
    <x v="28"/>
    <n v="466444"/>
    <x v="0"/>
    <x v="0"/>
    <x v="0"/>
    <x v="0"/>
    <n v="37316"/>
    <x v="0"/>
  </r>
  <r>
    <x v="2"/>
    <n v="4186992299"/>
    <x v="0"/>
    <x v="2"/>
    <x v="0"/>
    <x v="0"/>
    <s v="WIN-HNM-01-030"/>
    <x v="0"/>
    <s v="4186992299(6758)"/>
    <x v="0"/>
    <x v="7"/>
    <x v="7"/>
    <x v="0"/>
    <x v="0"/>
    <x v="0"/>
    <x v="0"/>
    <x v="0"/>
    <n v="6"/>
    <x v="0"/>
    <x v="13"/>
    <n v="301092"/>
    <x v="0"/>
    <x v="0"/>
    <x v="0"/>
    <x v="0"/>
    <n v="24087"/>
    <x v="0"/>
  </r>
  <r>
    <x v="2"/>
    <n v="4186992299"/>
    <x v="0"/>
    <x v="2"/>
    <x v="0"/>
    <x v="0"/>
    <s v="WIN-HNM-01-030"/>
    <x v="0"/>
    <s v="4186992299(6758)"/>
    <x v="0"/>
    <x v="3"/>
    <x v="3"/>
    <x v="0"/>
    <x v="0"/>
    <x v="0"/>
    <x v="0"/>
    <x v="0"/>
    <n v="24"/>
    <x v="0"/>
    <x v="3"/>
    <n v="1762344"/>
    <x v="0"/>
    <x v="0"/>
    <x v="0"/>
    <x v="0"/>
    <n v="140988"/>
    <x v="0"/>
  </r>
  <r>
    <x v="2"/>
    <n v="4186992299"/>
    <x v="0"/>
    <x v="2"/>
    <x v="0"/>
    <x v="0"/>
    <s v="WIN-HNM-01-030"/>
    <x v="0"/>
    <s v="4186992299(6758)"/>
    <x v="0"/>
    <x v="8"/>
    <x v="8"/>
    <x v="0"/>
    <x v="0"/>
    <x v="0"/>
    <x v="0"/>
    <x v="0"/>
    <n v="4"/>
    <x v="0"/>
    <x v="18"/>
    <n v="184000"/>
    <x v="0"/>
    <x v="0"/>
    <x v="0"/>
    <x v="0"/>
    <n v="14720"/>
    <x v="0"/>
  </r>
  <r>
    <x v="2"/>
    <n v="4186992299"/>
    <x v="0"/>
    <x v="2"/>
    <x v="0"/>
    <x v="0"/>
    <s v="WIN-HNM-01-030"/>
    <x v="0"/>
    <s v="4186992299(6758)"/>
    <x v="0"/>
    <x v="9"/>
    <x v="9"/>
    <x v="0"/>
    <x v="0"/>
    <x v="0"/>
    <x v="0"/>
    <x v="0"/>
    <n v="3"/>
    <x v="0"/>
    <x v="17"/>
    <n v="166785"/>
    <x v="0"/>
    <x v="0"/>
    <x v="0"/>
    <x v="0"/>
    <n v="13343"/>
    <x v="0"/>
  </r>
  <r>
    <x v="2"/>
    <n v="4186991977"/>
    <x v="0"/>
    <x v="2"/>
    <x v="0"/>
    <x v="0"/>
    <s v="WIN-HNM-01-030"/>
    <x v="0"/>
    <s v="4186991977(4923)"/>
    <x v="0"/>
    <x v="9"/>
    <x v="9"/>
    <x v="0"/>
    <x v="0"/>
    <x v="0"/>
    <x v="0"/>
    <x v="0"/>
    <n v="5"/>
    <x v="0"/>
    <x v="17"/>
    <n v="277975"/>
    <x v="0"/>
    <x v="0"/>
    <x v="0"/>
    <x v="0"/>
    <n v="22238"/>
    <x v="0"/>
  </r>
  <r>
    <x v="2"/>
    <n v="4186991977"/>
    <x v="0"/>
    <x v="2"/>
    <x v="0"/>
    <x v="0"/>
    <s v="WIN-HNM-01-030"/>
    <x v="0"/>
    <s v="4186991977(4923)"/>
    <x v="0"/>
    <x v="3"/>
    <x v="3"/>
    <x v="0"/>
    <x v="0"/>
    <x v="0"/>
    <x v="0"/>
    <x v="0"/>
    <n v="24"/>
    <x v="0"/>
    <x v="3"/>
    <n v="1762344"/>
    <x v="0"/>
    <x v="0"/>
    <x v="0"/>
    <x v="0"/>
    <n v="140988"/>
    <x v="0"/>
  </r>
  <r>
    <x v="2"/>
    <n v="4186991977"/>
    <x v="0"/>
    <x v="2"/>
    <x v="0"/>
    <x v="0"/>
    <s v="WIN-HNM-01-030"/>
    <x v="0"/>
    <s v="4186991977(4923)"/>
    <x v="0"/>
    <x v="7"/>
    <x v="7"/>
    <x v="0"/>
    <x v="0"/>
    <x v="0"/>
    <x v="0"/>
    <x v="0"/>
    <n v="9"/>
    <x v="0"/>
    <x v="13"/>
    <n v="451638"/>
    <x v="0"/>
    <x v="0"/>
    <x v="0"/>
    <x v="0"/>
    <n v="36131"/>
    <x v="0"/>
  </r>
  <r>
    <x v="2"/>
    <n v="4187019961"/>
    <x v="0"/>
    <x v="2"/>
    <x v="0"/>
    <x v="0"/>
    <s v="WIN-NDH-01-064"/>
    <x v="0"/>
    <s v="4187019961(6127)"/>
    <x v="0"/>
    <x v="3"/>
    <x v="3"/>
    <x v="0"/>
    <x v="0"/>
    <x v="0"/>
    <x v="0"/>
    <x v="0"/>
    <n v="30"/>
    <x v="0"/>
    <x v="3"/>
    <n v="2202930"/>
    <x v="0"/>
    <x v="0"/>
    <x v="0"/>
    <x v="0"/>
    <n v="176234"/>
    <x v="0"/>
  </r>
  <r>
    <x v="2"/>
    <n v="4187019961"/>
    <x v="0"/>
    <x v="2"/>
    <x v="0"/>
    <x v="0"/>
    <s v="WIN-NDH-01-064"/>
    <x v="0"/>
    <s v="4187019961(6127)"/>
    <x v="0"/>
    <x v="6"/>
    <x v="6"/>
    <x v="0"/>
    <x v="0"/>
    <x v="0"/>
    <x v="0"/>
    <x v="0"/>
    <n v="5"/>
    <x v="0"/>
    <x v="11"/>
    <n v="371250"/>
    <x v="0"/>
    <x v="0"/>
    <x v="0"/>
    <x v="0"/>
    <n v="29700"/>
    <x v="0"/>
  </r>
  <r>
    <x v="2"/>
    <n v="4187019961"/>
    <x v="0"/>
    <x v="2"/>
    <x v="0"/>
    <x v="0"/>
    <s v="WIN-NDH-01-064"/>
    <x v="0"/>
    <s v="4187019961(6127)"/>
    <x v="0"/>
    <x v="1"/>
    <x v="1"/>
    <x v="0"/>
    <x v="0"/>
    <x v="0"/>
    <x v="0"/>
    <x v="0"/>
    <n v="10"/>
    <x v="0"/>
    <x v="28"/>
    <n v="1166110"/>
    <x v="0"/>
    <x v="0"/>
    <x v="0"/>
    <x v="0"/>
    <n v="93289"/>
    <x v="0"/>
  </r>
  <r>
    <x v="2"/>
    <n v="4187019961"/>
    <x v="0"/>
    <x v="2"/>
    <x v="0"/>
    <x v="0"/>
    <s v="WIN-NDH-01-064"/>
    <x v="0"/>
    <s v="4187019961(6127)"/>
    <x v="0"/>
    <x v="9"/>
    <x v="9"/>
    <x v="0"/>
    <x v="0"/>
    <x v="0"/>
    <x v="0"/>
    <x v="0"/>
    <n v="10"/>
    <x v="0"/>
    <x v="17"/>
    <n v="555950"/>
    <x v="0"/>
    <x v="0"/>
    <x v="0"/>
    <x v="0"/>
    <n v="44476"/>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C67D66B-0B8D-4331-97AC-DFA6A7196098}" name="PivotTable1" cacheId="0" dataOnRows="1" applyNumberFormats="0" applyBorderFormats="0" applyFontFormats="0" applyPatternFormats="0" applyAlignmentFormats="0" applyWidthHeightFormats="1" dataCaption="Data" updatedVersion="8" showDrill="0" showMemberPropertyTips="0" itemPrintTitles="1" createdVersion="1" indent="0" compact="0" compactData="0" gridDropZones="1" fieldListSortAscending="1">
  <location ref="A3:F25" firstHeaderRow="1" firstDataRow="2" firstDataCol="2"/>
  <pivotFields count="27">
    <pivotField compact="0" outline="0" showAll="0" includeNewItemsInFilter="1" defaultSubtotal="0"/>
    <pivotField compact="0" outline="0" showAll="0" includeNewItemsInFilter="1" defaultSubtotal="0"/>
    <pivotField compact="0" outline="0" showAll="0" includeNewItemsInFilter="1" defaultSubtotal="0"/>
    <pivotField axis="axisCol" compact="0" outline="0" showAll="0" includeNewItemsInFilter="1" sortType="ascending" defaultSubtotal="0">
      <items count="3">
        <item x="0"/>
        <item x="1"/>
        <item x="2"/>
      </items>
    </pivotField>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axis="axisRow" compact="0" outline="0" showAll="0" includeNewItemsInFilter="1" defaultSubtotal="0">
      <items count="20">
        <item x="0"/>
        <item x="1"/>
        <item x="2"/>
        <item x="3"/>
        <item x="6"/>
        <item x="8"/>
        <item x="7"/>
        <item x="9"/>
        <item x="19"/>
        <item x="14"/>
        <item x="5"/>
        <item x="4"/>
        <item x="10"/>
        <item x="11"/>
        <item x="12"/>
        <item x="13"/>
        <item x="15"/>
        <item x="16"/>
        <item x="17"/>
        <item x="18"/>
      </items>
    </pivotField>
    <pivotField axis="axisRow" compact="0" outline="0" showAll="0" includeNewItemsInFilter="1" defaultSubtotal="0">
      <items count="19">
        <item x="0"/>
        <item x="1"/>
        <item x="2"/>
        <item x="3"/>
        <item x="6"/>
        <item x="8"/>
        <item x="7"/>
        <item x="9"/>
        <item x="18"/>
        <item x="14"/>
        <item x="5"/>
        <item x="4"/>
        <item x="10"/>
        <item x="11"/>
        <item x="12"/>
        <item x="13"/>
        <item x="15"/>
        <item x="16"/>
        <item x="17"/>
      </items>
    </pivotField>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dataField="1"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s>
  <rowFields count="2">
    <field x="10"/>
    <field x="11"/>
  </rowFields>
  <rowItems count="21">
    <i>
      <x/>
      <x/>
    </i>
    <i>
      <x v="1"/>
      <x v="1"/>
    </i>
    <i>
      <x v="2"/>
      <x v="2"/>
    </i>
    <i>
      <x v="3"/>
      <x v="3"/>
    </i>
    <i>
      <x v="4"/>
      <x v="4"/>
    </i>
    <i>
      <x v="5"/>
      <x v="5"/>
    </i>
    <i>
      <x v="6"/>
      <x v="6"/>
    </i>
    <i>
      <x v="7"/>
      <x v="7"/>
    </i>
    <i>
      <x v="8"/>
      <x v="8"/>
    </i>
    <i>
      <x v="9"/>
      <x v="9"/>
    </i>
    <i>
      <x v="10"/>
      <x v="10"/>
    </i>
    <i>
      <x v="11"/>
      <x v="11"/>
    </i>
    <i>
      <x v="12"/>
      <x v="12"/>
    </i>
    <i>
      <x v="13"/>
      <x v="13"/>
    </i>
    <i>
      <x v="14"/>
      <x v="14"/>
    </i>
    <i>
      <x v="15"/>
      <x v="15"/>
    </i>
    <i>
      <x v="16"/>
      <x v="16"/>
    </i>
    <i>
      <x v="17"/>
      <x v="17"/>
    </i>
    <i>
      <x v="18"/>
      <x v="18"/>
    </i>
    <i>
      <x v="19"/>
      <x v="18"/>
    </i>
    <i t="grand">
      <x/>
    </i>
  </rowItems>
  <colFields count="1">
    <field x="3"/>
  </colFields>
  <colItems count="4">
    <i>
      <x/>
    </i>
    <i>
      <x v="1"/>
    </i>
    <i>
      <x v="2"/>
    </i>
    <i t="grand">
      <x/>
    </i>
  </colItems>
  <dataFields count="1">
    <dataField name="Sum of Số lượng" fld="17" baseField="11" baseItem="9" numFmtId="38"/>
  </dataFields>
  <formats count="3">
    <format dxfId="187">
      <pivotArea dataOnly="0" grandCol="1" outline="0" fieldPosition="0"/>
    </format>
    <format dxfId="186">
      <pivotArea outline="0" fieldPosition="0">
        <references count="1">
          <reference field="4294967294" count="1">
            <x v="0"/>
          </reference>
        </references>
      </pivotArea>
    </format>
    <format dxfId="185">
      <pivotArea dataOnly="0" grandCol="1" outline="0" fieldPosition="0"/>
    </format>
  </formats>
  <pivotTableStyleInfo name="PivotStyleLight20"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1" xr:uid="{747E41AF-BAE0-4FC0-8F14-56C9CF776A55}" name="Table2041" displayName="Table2041" ref="A3:AA4" totalsRowShown="0">
  <autoFilter ref="A3:AA4" xr:uid="{C469D0D5-51B0-40D0-BD89-54FC92C1E5A4}"/>
  <tableColumns count="27">
    <tableColumn id="1" xr3:uid="{00000000-0010-0000-0100-000001000000}" name="Ngày đơn hàng (*)"/>
    <tableColumn id="2" xr3:uid="{00000000-0010-0000-0100-000002000000}" name="Số đơn hàng (*)"/>
    <tableColumn id="3" xr3:uid="{00000000-0010-0000-0100-000003000000}" name="Tình trạng"/>
    <tableColumn id="4" xr3:uid="{00000000-0010-0000-0100-000004000000}" name="Ngày giao hàng"/>
    <tableColumn id="5" xr3:uid="{00000000-0010-0000-0100-000005000000}" name="Địa điểm giao hàng"/>
    <tableColumn id="6" xr3:uid="{00000000-0010-0000-0100-000006000000}" name="Tính giá thành"/>
    <tableColumn id="7" xr3:uid="{00000000-0010-0000-0100-000007000000}" name="Mã khách hàng (*)"/>
    <tableColumn id="8" xr3:uid="{00000000-0010-0000-0100-000008000000}" name="Tên khách hàng"/>
    <tableColumn id="9" xr3:uid="{00000000-0010-0000-0100-000009000000}" name="Diễn giải"/>
    <tableColumn id="10" xr3:uid="{00000000-0010-0000-0100-00000A000000}" name="NV bán hàng"/>
    <tableColumn id="11" xr3:uid="{00000000-0010-0000-0100-00000B000000}" name="Mã hàng (*)"/>
    <tableColumn id="12" xr3:uid="{00000000-0010-0000-0100-00000C000000}" name="Tên hàng"/>
    <tableColumn id="13" xr3:uid="{00000000-0010-0000-0100-00000D000000}" name="Hàng khuyến mại"/>
    <tableColumn id="14" xr3:uid="{00000000-0010-0000-0100-00000E000000}" name="Mã kho"/>
    <tableColumn id="15" xr3:uid="{00000000-0010-0000-0100-00000F000000}" name="Số lô"/>
    <tableColumn id="16" xr3:uid="{00000000-0010-0000-0100-000010000000}" name="Hạn sử dụng"/>
    <tableColumn id="17" xr3:uid="{00000000-0010-0000-0100-000011000000}" name="ĐVT"/>
    <tableColumn id="18" xr3:uid="{00000000-0010-0000-0100-000012000000}" name="Số lượng"/>
    <tableColumn id="19" xr3:uid="{00000000-0010-0000-0100-000013000000}" name="Đơn giá sau thuế"/>
    <tableColumn id="20" xr3:uid="{00000000-0010-0000-0100-000014000000}" name="Đơn giá"/>
    <tableColumn id="21" xr3:uid="{00000000-0010-0000-0100-000015000000}" name="Thành tiền"/>
    <tableColumn id="22" xr3:uid="{00000000-0010-0000-0100-000016000000}" name="Tỷ lệ CK"/>
    <tableColumn id="23" xr3:uid="{00000000-0010-0000-0100-000017000000}" name="Tiền chiết khấu"/>
    <tableColumn id="24" xr3:uid="{00000000-0010-0000-0100-000018000000}" name="% thuế GTGT"/>
    <tableColumn id="25" xr3:uid="{00000000-0010-0000-0100-000019000000}" name="Tỷ lệ tính thuế (Thuế suất KHAC)"/>
    <tableColumn id="26" xr3:uid="{00000000-0010-0000-0100-00001A000000}" name="Tiền thuế GTGT"/>
    <tableColumn id="27" xr3:uid="{00000000-0010-0000-0100-00001B000000}" name="Số ngày được nợ"/>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AAFE3D4-7662-48A3-A33A-320F882742DC}" name="DDH_Xuyen" displayName="DDH_Xuyen" ref="A2:AA2395" totalsRowShown="0" headerRowDxfId="157" headerRowBorderDxfId="155" tableBorderDxfId="156">
  <autoFilter ref="A2:AA2395" xr:uid="{333A1002-E336-4535-8E30-2115606C3481}"/>
  <tableColumns count="27">
    <tableColumn id="1" xr3:uid="{00000000-0010-0000-0300-000001000000}" name="Ngày đơn hàng (*)" dataDxfId="184"/>
    <tableColumn id="2" xr3:uid="{00000000-0010-0000-0300-000002000000}" name="Số đơn hàng (*)" dataDxfId="183"/>
    <tableColumn id="3" xr3:uid="{00000000-0010-0000-0300-000003000000}" name="Tình trạng" dataDxfId="182"/>
    <tableColumn id="4" xr3:uid="{00000000-0010-0000-0300-000004000000}" name="Ngày giao hàng" dataDxfId="181"/>
    <tableColumn id="5" xr3:uid="{00000000-0010-0000-0300-000005000000}" name="Địa điểm giao hàng" dataDxfId="180"/>
    <tableColumn id="6" xr3:uid="{00000000-0010-0000-0300-000006000000}" name="Tính giá thành" dataDxfId="179"/>
    <tableColumn id="7" xr3:uid="{00000000-0010-0000-0300-000007000000}" name="Mã khách hàng (*)" dataDxfId="178" dataCellStyle="Normal 2"/>
    <tableColumn id="8" xr3:uid="{00000000-0010-0000-0300-000008000000}" name="Tên khách hàng" dataDxfId="177"/>
    <tableColumn id="9" xr3:uid="{00000000-0010-0000-0300-000009000000}" name="Diễn giải" dataDxfId="176"/>
    <tableColumn id="10" xr3:uid="{00000000-0010-0000-0300-00000A000000}" name="NV bán hàng" dataDxfId="175"/>
    <tableColumn id="11" xr3:uid="{00000000-0010-0000-0300-00000B000000}" name="Mã hàng (*)" dataDxfId="174"/>
    <tableColumn id="12" xr3:uid="{00000000-0010-0000-0300-00000C000000}" name="Tên hàng" dataDxfId="173"/>
    <tableColumn id="13" xr3:uid="{00000000-0010-0000-0300-00000D000000}" name="Hàng khuyến mại" dataDxfId="172"/>
    <tableColumn id="14" xr3:uid="{00000000-0010-0000-0300-00000E000000}" name="Mã kho" dataDxfId="171"/>
    <tableColumn id="15" xr3:uid="{00000000-0010-0000-0300-00000F000000}" name="Số lô" dataDxfId="170"/>
    <tableColumn id="16" xr3:uid="{00000000-0010-0000-0300-000010000000}" name="Hạn sử dụng" dataDxfId="169"/>
    <tableColumn id="17" xr3:uid="{00000000-0010-0000-0300-000011000000}" name="ĐVT" dataDxfId="168"/>
    <tableColumn id="18" xr3:uid="{00000000-0010-0000-0300-000012000000}" name="Số lượng" dataDxfId="167"/>
    <tableColumn id="19" xr3:uid="{00000000-0010-0000-0300-000013000000}" name="Đơn giá sau thuế" dataDxfId="166"/>
    <tableColumn id="20" xr3:uid="{00000000-0010-0000-0300-000014000000}" name="Đơn giá" dataDxfId="165">
      <calculatedColumnFormula>VLOOKUP(VLOOKUP(G3,Ma_KH!$A:$R,18,0)&amp;K3,Gia_MB!$A:$F,6,0)</calculatedColumnFormula>
    </tableColumn>
    <tableColumn id="21" xr3:uid="{00000000-0010-0000-0300-000015000000}" name="Thành tiền" dataDxfId="164" dataCellStyle="Currency">
      <calculatedColumnFormula>T3*R3</calculatedColumnFormula>
    </tableColumn>
    <tableColumn id="22" xr3:uid="{00000000-0010-0000-0300-000016000000}" name="Tỷ lệ CK" dataDxfId="163"/>
    <tableColumn id="23" xr3:uid="{00000000-0010-0000-0300-000017000000}" name="Tiền chiết khấu" dataDxfId="162">
      <calculatedColumnFormula>U3*V3</calculatedColumnFormula>
    </tableColumn>
    <tableColumn id="24" xr3:uid="{00000000-0010-0000-0300-000018000000}" name="% thuế GTGT" dataDxfId="161">
      <calculatedColumnFormula>IF(B3&lt;&gt;"","8","0")</calculatedColumnFormula>
    </tableColumn>
    <tableColumn id="25" xr3:uid="{00000000-0010-0000-0300-000019000000}" name="Tỷ lệ tính thuế (Thuế suất KHAC)" dataDxfId="160"/>
    <tableColumn id="26" xr3:uid="{00000000-0010-0000-0300-00001A000000}" name="Tiền thuế GTGT" dataDxfId="159" dataCellStyle="Currency">
      <calculatedColumnFormula>U3*X3%</calculatedColumnFormula>
    </tableColumn>
    <tableColumn id="27" xr3:uid="{00000000-0010-0000-0300-00001B000000}" name="Số ngày được nợ" dataDxfId="158">
      <calculatedColumnFormula>VLOOKUP(G3,Ma_KH!$A:$R,14,0)</calculatedColumnFormula>
    </tableColumn>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6" xr:uid="{8BD88DC1-5085-4615-A6DD-0881E6D2F244}" name="Data_Thu" displayName="Data_Thu" ref="A2:AA513" totalsRowShown="0" headerRowDxfId="127" headerRowBorderDxfId="125" tableBorderDxfId="126">
  <autoFilter ref="A2:AA513" xr:uid="{4DCBC3EF-4205-4A23-A0DB-F4953D0ADAB8}"/>
  <tableColumns count="27">
    <tableColumn id="1" xr3:uid="{00000000-0010-0000-0500-000001000000}" name="Ngày đơn hàng (*)" dataDxfId="154"/>
    <tableColumn id="2" xr3:uid="{00000000-0010-0000-0500-000002000000}" name="Số đơn hàng (*)" dataDxfId="153"/>
    <tableColumn id="3" xr3:uid="{00000000-0010-0000-0500-000003000000}" name="Tình trạng" dataDxfId="152"/>
    <tableColumn id="4" xr3:uid="{00000000-0010-0000-0500-000004000000}" name="Ngày giao hàng" dataDxfId="151"/>
    <tableColumn id="5" xr3:uid="{00000000-0010-0000-0500-000005000000}" name="Địa điểm giao hàng" dataDxfId="150"/>
    <tableColumn id="6" xr3:uid="{00000000-0010-0000-0500-000006000000}" name="Tính giá thành" dataDxfId="149"/>
    <tableColumn id="7" xr3:uid="{00000000-0010-0000-0500-000007000000}" name="Mã khách hàng (*)" dataDxfId="148" dataCellStyle="Normal 2"/>
    <tableColumn id="8" xr3:uid="{00000000-0010-0000-0500-000008000000}" name="Tên khách hàng" dataDxfId="147"/>
    <tableColumn id="9" xr3:uid="{00000000-0010-0000-0500-000009000000}" name="Diễn giải" dataDxfId="146" dataCellStyle="Normal 2"/>
    <tableColumn id="10" xr3:uid="{00000000-0010-0000-0500-00000A000000}" name="NV bán hàng" dataDxfId="145"/>
    <tableColumn id="11" xr3:uid="{00000000-0010-0000-0500-00000B000000}" name="Mã hàng (*)" dataDxfId="144"/>
    <tableColumn id="12" xr3:uid="{00000000-0010-0000-0500-00000C000000}" name="Tên hàng" dataDxfId="143">
      <calculatedColumnFormula>VLOOKUP($K3,[1]TONG_SL!$A$1:$D$65536,2,0)</calculatedColumnFormula>
    </tableColumn>
    <tableColumn id="13" xr3:uid="{00000000-0010-0000-0500-00000D000000}" name="Hàng khuyến mại" dataDxfId="142"/>
    <tableColumn id="14" xr3:uid="{00000000-0010-0000-0500-00000E000000}" name="Mã kho" dataDxfId="141">
      <calculatedColumnFormula>IF($B3&lt;&gt;"","K-C6","")</calculatedColumnFormula>
    </tableColumn>
    <tableColumn id="15" xr3:uid="{00000000-0010-0000-0500-00000F000000}" name="Số lô" dataDxfId="140"/>
    <tableColumn id="16" xr3:uid="{00000000-0010-0000-0500-000010000000}" name="Hạn sử dụng" dataDxfId="139"/>
    <tableColumn id="17" xr3:uid="{00000000-0010-0000-0500-000011000000}" name="ĐVT" dataDxfId="138">
      <calculatedColumnFormula>VLOOKUP(K3,TONG_SL!$A:$D,3,0)</calculatedColumnFormula>
    </tableColumn>
    <tableColumn id="18" xr3:uid="{00000000-0010-0000-0500-000012000000}" name="Số lượng" dataDxfId="137"/>
    <tableColumn id="19" xr3:uid="{00000000-0010-0000-0500-000013000000}" name="Đơn giá sau thuế" dataDxfId="136"/>
    <tableColumn id="20" xr3:uid="{00000000-0010-0000-0500-000014000000}" name="Đơn giá" dataDxfId="135">
      <calculatedColumnFormula>VLOOKUP(VLOOKUP(G3,Ma_KH!$A:$R,18,0)&amp;K3,Gia_MB!$A:$F,6,0)</calculatedColumnFormula>
    </tableColumn>
    <tableColumn id="21" xr3:uid="{00000000-0010-0000-0500-000015000000}" name="Thành tiền" dataDxfId="134" dataCellStyle="Currency">
      <calculatedColumnFormula>T3*R3</calculatedColumnFormula>
    </tableColumn>
    <tableColumn id="22" xr3:uid="{00000000-0010-0000-0500-000016000000}" name="Tỷ lệ CK" dataDxfId="133"/>
    <tableColumn id="23" xr3:uid="{00000000-0010-0000-0500-000017000000}" name="Tiền chiết khấu" dataDxfId="132">
      <calculatedColumnFormula>U3*V3</calculatedColumnFormula>
    </tableColumn>
    <tableColumn id="24" xr3:uid="{00000000-0010-0000-0500-000018000000}" name="% thuế GTGT" dataDxfId="131">
      <calculatedColumnFormula>IF(B3&lt;&gt;"","8","0")</calculatedColumnFormula>
    </tableColumn>
    <tableColumn id="25" xr3:uid="{00000000-0010-0000-0500-000019000000}" name="Tỷ lệ tính thuế (Thuế suất KHAC)" dataDxfId="130"/>
    <tableColumn id="26" xr3:uid="{00000000-0010-0000-0500-00001A000000}" name="Tiền thuế GTGT" dataDxfId="129" dataCellStyle="Currency">
      <calculatedColumnFormula>U3*X3%</calculatedColumnFormula>
    </tableColumn>
    <tableColumn id="27" xr3:uid="{00000000-0010-0000-0500-00001B000000}" name="Số ngày được nợ" dataDxfId="128">
      <calculatedColumnFormula>VLOOKUP(G3,Ma_KH!$A:$R,14,0)</calculatedColumnFormula>
    </tableColumn>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1D51CDE0-8246-41D1-BB1D-8F69FFF5F4D3}" name="Table180" displayName="Table180" ref="A1:AU166" totalsRowShown="0" headerRowDxfId="70" dataDxfId="69">
  <autoFilter ref="A1:AU166" xr:uid="{4FAFDE8B-75E5-4BCB-A385-932697EF6E88}"/>
  <tableColumns count="47">
    <tableColumn id="1" xr3:uid="{00000000-0010-0000-0700-000001000000}" name="Hiển thị trên sổ" dataDxfId="117"/>
    <tableColumn id="2" xr3:uid="{00000000-0010-0000-0700-000002000000}" name="Hình thức bán hàng" dataDxfId="116"/>
    <tableColumn id="3" xr3:uid="{00000000-0010-0000-0700-000003000000}" name="Phương thức thanh toán" dataDxfId="115"/>
    <tableColumn id="4" xr3:uid="{00000000-0010-0000-0700-000004000000}" name="Kiêm phiếu nhập kho" dataDxfId="114"/>
    <tableColumn id="5" xr3:uid="{00000000-0010-0000-0700-000005000000}" name="Ngày hạch toán (*)" dataDxfId="113"/>
    <tableColumn id="6" xr3:uid="{00000000-0010-0000-0700-000006000000}" name="Ngày chứng từ (*)" dataDxfId="112"/>
    <tableColumn id="7" xr3:uid="{00000000-0010-0000-0700-000007000000}" name="Số chứng từ (*)" dataDxfId="111"/>
    <tableColumn id="8" xr3:uid="{00000000-0010-0000-0700-000008000000}" name="Ngày phiếu nhập" dataDxfId="110">
      <calculatedColumnFormula>E2</calculatedColumnFormula>
    </tableColumn>
    <tableColumn id="9" xr3:uid="{00000000-0010-0000-0700-000009000000}" name="Số phiếu nhập" dataDxfId="109">
      <calculatedColumnFormula>IF(LEN("NKMB-"&amp;G2)&gt;20,"Quá 20 Ký tự","NKMB-"&amp;G2)</calculatedColumnFormula>
    </tableColumn>
    <tableColumn id="10" xr3:uid="{00000000-0010-0000-0700-00000A000000}" name="Mẫu số HĐ" dataDxfId="108"/>
    <tableColumn id="11" xr3:uid="{00000000-0010-0000-0700-00000B000000}" name="Ký hiệu HĐ" dataDxfId="107"/>
    <tableColumn id="12" xr3:uid="{00000000-0010-0000-0700-00000C000000}" name="Số hóa đơn" dataDxfId="106"/>
    <tableColumn id="13" xr3:uid="{00000000-0010-0000-0700-00000D000000}" name="Ngày hóa đơn" dataDxfId="105"/>
    <tableColumn id="14" xr3:uid="{00000000-0010-0000-0700-00000E000000}" name="Mã khách hàng" dataDxfId="104"/>
    <tableColumn id="15" xr3:uid="{00000000-0010-0000-0700-00000F000000}" name="Tên khách hàng" dataDxfId="103">
      <calculatedColumnFormula>VLOOKUP(N2,[2]Ma_KH!$A$1:$R$65536,2,0)</calculatedColumnFormula>
    </tableColumn>
    <tableColumn id="16" xr3:uid="{00000000-0010-0000-0700-000010000000}" name="Địa chỉ" dataDxfId="102"/>
    <tableColumn id="17" xr3:uid="{00000000-0010-0000-0700-000011000000}" name="Mã số thuế" dataDxfId="101"/>
    <tableColumn id="18" xr3:uid="{00000000-0010-0000-0700-000012000000}" name="Diễn giải/Lý do chi" dataDxfId="100">
      <calculatedColumnFormula>"Hàng trả - "&amp;N2&amp;" - "&amp;O2&amp;" - "&amp;G2&amp;" - Phiếu ngày ("&amp;TEXT(F2,"dd/mm/yyyy")&amp;")"</calculatedColumnFormula>
    </tableColumn>
    <tableColumn id="19" xr3:uid="{00000000-0010-0000-0700-000013000000}" name="NV bán hàng" dataDxfId="99"/>
    <tableColumn id="20" xr3:uid="{00000000-0010-0000-0700-000014000000}" name="Người giao hàng" dataDxfId="98"/>
    <tableColumn id="21" xr3:uid="{00000000-0010-0000-0700-000015000000}" name="Diễn giải phiếu nhập" dataDxfId="97">
      <calculatedColumnFormula>R2</calculatedColumnFormula>
    </tableColumn>
    <tableColumn id="22" xr3:uid="{00000000-0010-0000-0700-000016000000}" name="Kèm theo chứng từ gốc (Phiếu nhập)" dataDxfId="96"/>
    <tableColumn id="23" xr3:uid="{00000000-0010-0000-0700-000017000000}" name="Cách lấy đơn giá nhập" dataDxfId="95"/>
    <tableColumn id="24" xr3:uid="{00000000-0010-0000-0700-000018000000}" name="Mã hàng (*)" dataDxfId="94"/>
    <tableColumn id="25" xr3:uid="{00000000-0010-0000-0700-000019000000}" name="Tên hàng" dataDxfId="93">
      <calculatedColumnFormula>VLOOKUP(X2,[1]TONG_SL!$A$1:$F$65536,2,0)</calculatedColumnFormula>
    </tableColumn>
    <tableColumn id="26" xr3:uid="{00000000-0010-0000-0700-00001A000000}" name="Hàng khuyến mại" dataDxfId="92"/>
    <tableColumn id="27" xr3:uid="{00000000-0010-0000-0700-00001B000000}" name="TK trả lại/TK nợ (*)" dataDxfId="91">
      <calculatedColumnFormula>IF(X2="","","5111")</calculatedColumnFormula>
    </tableColumn>
    <tableColumn id="28" xr3:uid="{00000000-0010-0000-0700-00001C000000}" name="TK công nợ/TK tiền/TK có (*)" dataDxfId="90">
      <calculatedColumnFormula>IF(X2="","","131")</calculatedColumnFormula>
    </tableColumn>
    <tableColumn id="29" xr3:uid="{00000000-0010-0000-0700-00001D000000}" name="ĐVT" dataDxfId="89">
      <calculatedColumnFormula>VLOOKUP(X2,[1]TONG_SL!$A$1:$F$65536,3,0)</calculatedColumnFormula>
    </tableColumn>
    <tableColumn id="30" xr3:uid="{00000000-0010-0000-0700-00001E000000}" name="Số lượng" dataDxfId="88"/>
    <tableColumn id="31" xr3:uid="{00000000-0010-0000-0700-00001F000000}" name="Đơn giá sau thuế" dataDxfId="87"/>
    <tableColumn id="32" xr3:uid="{00000000-0010-0000-0700-000020000000}" name="Đơn giá" dataDxfId="86"/>
    <tableColumn id="33" xr3:uid="{00000000-0010-0000-0700-000021000000}" name="Thành tiền" dataDxfId="85"/>
    <tableColumn id="34" xr3:uid="{00000000-0010-0000-0700-000022000000}" name="Tỷ lệ CK (%)" dataDxfId="84"/>
    <tableColumn id="35" xr3:uid="{00000000-0010-0000-0700-000023000000}" name="Tiền chiết khấu" dataDxfId="83"/>
    <tableColumn id="36" xr3:uid="{00000000-0010-0000-0700-000024000000}" name="TK chiết khấu" dataDxfId="82"/>
    <tableColumn id="37" xr3:uid="{00000000-0010-0000-0700-000025000000}" name="% thuế GTGT" dataDxfId="81"/>
    <tableColumn id="38" xr3:uid="{00000000-0010-0000-0700-000026000000}" name="Tỷ lệ tính thuế (Thuế suất KHAC)" dataDxfId="80"/>
    <tableColumn id="39" xr3:uid="{00000000-0010-0000-0700-000027000000}" name="Tiền thuế GTGT" dataDxfId="79"/>
    <tableColumn id="40" xr3:uid="{00000000-0010-0000-0700-000028000000}" name="TK thuế GTGT" dataDxfId="78"/>
    <tableColumn id="41" xr3:uid="{00000000-0010-0000-0700-000029000000}" name="HH không TH trên tờ khai thuế GTGT" dataDxfId="77"/>
    <tableColumn id="42" xr3:uid="{00000000-0010-0000-0700-00002A000000}" name="Kho" dataDxfId="76"/>
    <tableColumn id="43" xr3:uid="{00000000-0010-0000-0700-00002B000000}" name="TK kho" dataDxfId="75"/>
    <tableColumn id="44" xr3:uid="{00000000-0010-0000-0700-00002C000000}" name="TK giá vốn" dataDxfId="74"/>
    <tableColumn id="45" xr3:uid="{00000000-0010-0000-0700-00002D000000}" name="Đơn giá vốn" dataDxfId="73"/>
    <tableColumn id="46" xr3:uid="{00000000-0010-0000-0700-00002E000000}" name="Tiền vốn" dataDxfId="72"/>
    <tableColumn id="47" xr3:uid="{00000000-0010-0000-0700-00002F000000}" name="Hàng hoá giữ hộ/bán hộ" dataDxfId="71"/>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9BF3B030-7C7D-444B-87CF-5B0FD1B6A684}" name="Table181" displayName="Table181" ref="A2:AY47" totalsRowShown="0" headerRowDxfId="49" headerRowBorderDxfId="47" tableBorderDxfId="48">
  <autoFilter ref="A2:AY47" xr:uid="{E4703B02-24E1-4A6E-A4AB-58C7D5D9173E}"/>
  <tableColumns count="51">
    <tableColumn id="1" xr3:uid="{00000000-0010-0000-0900-000001000000}" name="Hiển thị trên sổ"/>
    <tableColumn id="2" xr3:uid="{00000000-0010-0000-0900-000002000000}" name="Loại xuất kho"/>
    <tableColumn id="3" xr3:uid="{00000000-0010-0000-0900-000003000000}" name="Ngày hạch toán (*)" dataDxfId="68"/>
    <tableColumn id="4" xr3:uid="{00000000-0010-0000-0900-000004000000}" name="Ngày chứng từ (*)" dataDxfId="67"/>
    <tableColumn id="5" xr3:uid="{00000000-0010-0000-0900-000005000000}" name="Số chứng từ (*)" dataDxfId="66"/>
    <tableColumn id="6" xr3:uid="{00000000-0010-0000-0900-000006000000}" name="Mẫu số HĐ" dataDxfId="65"/>
    <tableColumn id="7" xr3:uid="{00000000-0010-0000-0900-000007000000}" name="Ký hiệu HĐ" dataDxfId="64"/>
    <tableColumn id="8" xr3:uid="{00000000-0010-0000-0900-000008000000}" name="Mã đối tượng" dataDxfId="63"/>
    <tableColumn id="9" xr3:uid="{00000000-0010-0000-0900-000009000000}" name="Tên đối tượng" dataDxfId="62"/>
    <tableColumn id="10" xr3:uid="{00000000-0010-0000-0900-00000A000000}" name="Địa chỉ/Bộ phận" dataDxfId="61"/>
    <tableColumn id="11" xr3:uid="{00000000-0010-0000-0900-00000B000000}" name="Tên người nhận/Của" dataDxfId="60"/>
    <tableColumn id="12" xr3:uid="{00000000-0010-0000-0900-00000C000000}" name="Lý do xuất/Về việc" dataDxfId="59"/>
    <tableColumn id="13" xr3:uid="{00000000-0010-0000-0900-00000D000000}" name="Nhân viên bán hàng" dataDxfId="58"/>
    <tableColumn id="14" xr3:uid="{00000000-0010-0000-0900-00000E000000}" name="Kèm theo" dataDxfId="57"/>
    <tableColumn id="15" xr3:uid="{00000000-0010-0000-0900-00000F000000}" name="Số lệnh điều động"/>
    <tableColumn id="16" xr3:uid="{00000000-0010-0000-0900-000010000000}" name="Ngày lệnh điều động"/>
    <tableColumn id="17" xr3:uid="{00000000-0010-0000-0900-000011000000}" name="Người vận chuyển"/>
    <tableColumn id="18" xr3:uid="{00000000-0010-0000-0900-000012000000}" name="Tên người vận chuyển"/>
    <tableColumn id="19" xr3:uid="{00000000-0010-0000-0900-000013000000}" name="Hợp đồng số"/>
    <tableColumn id="20" xr3:uid="{00000000-0010-0000-0900-000014000000}" name="Phương tiện vận chuyển"/>
    <tableColumn id="21" xr3:uid="{00000000-0010-0000-0900-000015000000}" name="Xuất tại kho">
      <calculatedColumnFormula>IF($C3&lt;&gt;"","K-C6","")</calculatedColumnFormula>
    </tableColumn>
    <tableColumn id="22" xr3:uid="{00000000-0010-0000-0900-000016000000}" name="Địa chỉ kho xuất"/>
    <tableColumn id="23" xr3:uid="{00000000-0010-0000-0900-000017000000}" name="Nhập tại chi nhánh"/>
    <tableColumn id="24" xr3:uid="{00000000-0010-0000-0900-000018000000}" name="Tên chi nhánh"/>
    <tableColumn id="25" xr3:uid="{00000000-0010-0000-0900-000019000000}" name="MST chi nhánh"/>
    <tableColumn id="26" xr3:uid="{00000000-0010-0000-0900-00001A000000}" name="Nhập tại kho"/>
    <tableColumn id="27" xr3:uid="{00000000-0010-0000-0900-00001B000000}" name="Địa chỉ kho nhập"/>
    <tableColumn id="28" xr3:uid="{00000000-0010-0000-0900-00001C000000}" name="Mã hàng (*)"/>
    <tableColumn id="29" xr3:uid="{00000000-0010-0000-0900-00001D000000}" name="Tên hàng" dataDxfId="56">
      <calculatedColumnFormula>VLOOKUP(AB3,[1]TONG_SL!$A$1:$C$65536,2,0)</calculatedColumnFormula>
    </tableColumn>
    <tableColumn id="30" xr3:uid="{00000000-0010-0000-0900-00001E000000}" name="Là hàng khuyến mại"/>
    <tableColumn id="31" xr3:uid="{00000000-0010-0000-0900-00001F000000}" name="Kho (*)" dataDxfId="55">
      <calculatedColumnFormula>IF($C3&lt;&gt;"","K-C6","")</calculatedColumnFormula>
    </tableColumn>
    <tableColumn id="32" xr3:uid="{00000000-0010-0000-0900-000020000000}" name="Hàng hóa giữ hộ/bán hộ"/>
    <tableColumn id="33" xr3:uid="{00000000-0010-0000-0900-000021000000}" name="TK Nợ (*)" dataDxfId="54">
      <calculatedColumnFormula>IF($C3&lt;&gt;"","632","")</calculatedColumnFormula>
    </tableColumn>
    <tableColumn id="34" xr3:uid="{00000000-0010-0000-0900-000022000000}" name="TK Có (*)" dataDxfId="53">
      <calculatedColumnFormula>IF($C3&lt;&gt;"","156","")</calculatedColumnFormula>
    </tableColumn>
    <tableColumn id="35" xr3:uid="{00000000-0010-0000-0900-000023000000}" name="ĐVT" dataDxfId="52">
      <calculatedColumnFormula>VLOOKUP($AB3,[1]TONG_SL!$A$1:$D$65536,3,0)</calculatedColumnFormula>
    </tableColumn>
    <tableColumn id="36" xr3:uid="{00000000-0010-0000-0900-000024000000}" name="Số lượng" dataDxfId="51"/>
    <tableColumn id="37" xr3:uid="{00000000-0010-0000-0900-000025000000}" name="Đơn giá bán" dataDxfId="50">
      <calculatedColumnFormula>IFERROR(VLOOKUP(AB3,[1]Gia_HD_XI_SPL!$A$1:$C$65536,3,0),0)</calculatedColumnFormula>
    </tableColumn>
    <tableColumn id="38" xr3:uid="{00000000-0010-0000-0900-000026000000}" name="Thành tiền"/>
    <tableColumn id="39" xr3:uid="{00000000-0010-0000-0900-000027000000}" name="Đơn giá vốn"/>
    <tableColumn id="40" xr3:uid="{00000000-0010-0000-0900-000028000000}" name="Tiền vốn"/>
    <tableColumn id="41" xr3:uid="{00000000-0010-0000-0900-000029000000}" name="Số lô"/>
    <tableColumn id="42" xr3:uid="{00000000-0010-0000-0900-00002A000000}" name="Hạn sử dụng"/>
    <tableColumn id="43" xr3:uid="{00000000-0010-0000-0900-00002B000000}" name="Đối tượng"/>
    <tableColumn id="44" xr3:uid="{00000000-0010-0000-0900-00002C000000}" name="Khoản mục CP"/>
    <tableColumn id="45" xr3:uid="{00000000-0010-0000-0900-00002D000000}" name="Đơn vị"/>
    <tableColumn id="46" xr3:uid="{00000000-0010-0000-0900-00002E000000}" name="Đối tượng THCP"/>
    <tableColumn id="47" xr3:uid="{00000000-0010-0000-0900-00002F000000}" name="Công trình"/>
    <tableColumn id="48" xr3:uid="{00000000-0010-0000-0900-000030000000}" name="Đơn đặt hàng"/>
    <tableColumn id="49" xr3:uid="{00000000-0010-0000-0900-000031000000}" name="Hợp đồng bán"/>
    <tableColumn id="50" xr3:uid="{00000000-0010-0000-0900-000032000000}" name="CP không hợp lý"/>
    <tableColumn id="51" xr3:uid="{00000000-0010-0000-0900-000033000000}" name="Mã thống kê"/>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AAEC119-5B64-4BDF-AEAA-06141FFA91C9}" name="Table2" displayName="Table2" ref="A4:F1200" totalsRowShown="0" headerRowDxfId="40" dataDxfId="39" headerRowBorderDxfId="37" tableBorderDxfId="38">
  <autoFilter ref="A4:F1200" xr:uid="{6B78713D-75E3-4E1B-9FB0-91388AEAFDCD}"/>
  <tableColumns count="6">
    <tableColumn id="2" xr3:uid="{00000000-0010-0000-0B00-000002000000}" name="Mã Giá" dataDxfId="46"/>
    <tableColumn id="1" xr3:uid="{00000000-0010-0000-0B00-000001000000}" name="Nhóm khách hàng" dataDxfId="45"/>
    <tableColumn id="5" xr3:uid="{00000000-0010-0000-0B00-000005000000}" name="Mã hàng" dataDxfId="44"/>
    <tableColumn id="6" xr3:uid="{00000000-0010-0000-0B00-000006000000}" name="Tên hàng" dataDxfId="43"/>
    <tableColumn id="7" xr3:uid="{00000000-0010-0000-0B00-000007000000}" name="Giá bán công bố" dataDxfId="42" dataCellStyle="Currency [0]"/>
    <tableColumn id="8" xr3:uid="{00000000-0010-0000-0B00-000008000000}" name="Giá trên đơn đặt hàng / xuất hóa đơn" dataDxfId="41" dataCellStyle="Currency [0]"/>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D175A3C5-961C-4A7A-99D6-FFA7E3F6FECE}" name="Table32465" displayName="Table32465" ref="A1:E14" totalsRowShown="0" headerRowDxfId="31" dataDxfId="30" tableBorderDxfId="29" headerRowCellStyle="Normal 2" dataCellStyle="Normal 2">
  <autoFilter ref="A1:E14" xr:uid="{A7E549F7-B991-4720-BA7A-CEDCA3B23312}"/>
  <tableColumns count="5">
    <tableColumn id="1" xr3:uid="{00000000-0010-0000-0D00-000001000000}" name="Mã nhân viên" dataDxfId="36" dataCellStyle="Normal 2"/>
    <tableColumn id="2" xr3:uid="{00000000-0010-0000-0D00-000002000000}" name="Tên nhân viên" dataDxfId="35" dataCellStyle="Normal 2"/>
    <tableColumn id="3" xr3:uid="{00000000-0010-0000-0D00-000003000000}" name="Giới tính" dataDxfId="34" dataCellStyle="Normal 2"/>
    <tableColumn id="4" xr3:uid="{00000000-0010-0000-0D00-000004000000}" name="Chức danh" dataDxfId="33" dataCellStyle="Normal 2"/>
    <tableColumn id="5" xr3:uid="{00000000-0010-0000-0D00-000005000000}" name="Tên đơn vị" dataDxfId="32" dataCellStyle="Normal 2"/>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17F187F-9D10-412D-BD71-681FD17587AB}" name="DS_HH_VT" displayName="DS_HH_VT" ref="A1:F85" totalsRowShown="0" headerRowDxfId="23" headerRowBorderDxfId="21" tableBorderDxfId="22" totalsRowBorderDxfId="20">
  <autoFilter ref="A1:F85" xr:uid="{57004920-0307-44A5-9351-44BEAB8AF70D}">
    <filterColumn colId="3">
      <filters>
        <filter val="Đang kinh doanh"/>
      </filters>
    </filterColumn>
  </autoFilter>
  <sortState xmlns:xlrd2="http://schemas.microsoft.com/office/spreadsheetml/2017/richdata2" ref="A2:F75">
    <sortCondition ref="A1:A75"/>
  </sortState>
  <tableColumns count="6">
    <tableColumn id="1" xr3:uid="{00000000-0010-0000-0F00-000001000000}" name="Mã hàng" dataDxfId="28" dataCellStyle="Normal 2"/>
    <tableColumn id="2" xr3:uid="{00000000-0010-0000-0F00-000002000000}" name="Tên hàng" dataDxfId="27" dataCellStyle="Normal 2"/>
    <tableColumn id="3" xr3:uid="{00000000-0010-0000-0F00-000003000000}" name="ĐVT" dataDxfId="26" dataCellStyle="Normal 2"/>
    <tableColumn id="4" xr3:uid="{00000000-0010-0000-0F00-000004000000}" name="Tình Trạng">
      <calculatedColumnFormula>IF(OR(E2&gt;0,F2&gt;0),"Đang kinh doanh","Không kinh doanh")</calculatedColumnFormula>
    </tableColumn>
    <tableColumn id="7" xr3:uid="{00000000-0010-0000-0F00-000007000000}" name="TỔNG CỘNG" dataDxfId="25"/>
    <tableColumn id="5" xr3:uid="{00000000-0010-0000-0F00-000005000000}" name="Tổng Đầu" dataDxfId="24"/>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1BA7DF1-E956-4CF1-A20F-827019FE72D4}" name="Table3" displayName="Table3" ref="A1:R2564" totalsRowShown="0" headerRowDxfId="1" tableBorderDxfId="0">
  <tableColumns count="18">
    <tableColumn id="1" xr3:uid="{00000000-0010-0000-1100-000001000000}" name="60" dataDxfId="19" dataCellStyle="Normal 2"/>
    <tableColumn id="2" xr3:uid="{00000000-0010-0000-1100-000002000000}" name="FALSE" dataDxfId="18" dataCellStyle="Normal 2"/>
    <tableColumn id="3" xr3:uid="{00000000-0010-0000-1100-000003000000}" name="CÔNG TY TNHH MTV THƯƠNG MẠI VÀ DỊCH VỤ NGỌC THƠM" dataDxfId="17" dataCellStyle="Normal 2"/>
    <tableColumn id="4" xr3:uid="{00000000-0010-0000-1100-000004000000}" name="Miền Bắc" dataDxfId="16" dataCellStyle="Normal 2"/>
    <tableColumn id="5" xr3:uid="{00000000-0010-0000-1100-000005000000}" name="WIN" dataDxfId="15" dataCellStyle="Normal 2"/>
    <tableColumn id="6" xr3:uid="{00000000-0010-0000-1100-000006000000}" name="Phường/Xã" dataDxfId="14" dataCellStyle="Normal 2"/>
    <tableColumn id="7" xr3:uid="{00000000-0010-0000-1100-000007000000}" name="Nhân viên" dataDxfId="13" dataCellStyle="Normal 2"/>
    <tableColumn id="8" xr3:uid="{00000000-0010-0000-1100-000008000000}" name="Tên nhân viên" dataDxfId="12" dataCellStyle="Normal 2"/>
    <tableColumn id="9" xr3:uid="{00000000-0010-0000-1100-000009000000}" name="Nhóm KH, NCC" dataDxfId="11" dataCellStyle="Normal 2"/>
    <tableColumn id="10" xr3:uid="{00000000-0010-0000-1100-00000A000000}" name="Người liên hệ" dataDxfId="10" dataCellStyle="Normal 2"/>
    <tableColumn id="11" xr3:uid="{00000000-0010-0000-1100-00000B000000}" name="Địa điểm giao hàng" dataDxfId="9" dataCellStyle="Normal 2"/>
    <tableColumn id="12" xr3:uid="{00000000-0010-0000-1100-00000C000000}" name="Mã số thuế" dataDxfId="8" dataCellStyle="Normal 2"/>
    <tableColumn id="13" xr3:uid="{00000000-0010-0000-1100-00000D000000}" name="Địa chỉ" dataDxfId="7" dataCellStyle="Normal 2"/>
    <tableColumn id="14" xr3:uid="{00000000-0010-0000-1100-00000E000000}" name="Số ngày được nợ" dataDxfId="6" dataCellStyle="Normal 2"/>
    <tableColumn id="15" xr3:uid="{00000000-0010-0000-1100-00000F000000}" name="Ngừng theo dõi" dataDxfId="5" dataCellStyle="Normal 2"/>
    <tableColumn id="16" xr3:uid="{00000000-0010-0000-1100-000010000000}" name="Chi nhánh" dataDxfId="4" dataCellStyle="Normal 2"/>
    <tableColumn id="17" xr3:uid="{00000000-0010-0000-1100-000011000000}" name="Phân loại" dataDxfId="3" dataCellStyle="Normal 2"/>
    <tableColumn id="18" xr3:uid="{00000000-0010-0000-1100-000012000000}" name="Nhóm KH" dataDxfId="2" dataCellStyle="Normal 2"/>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C96BB-CF56-4510-8AD5-E916737E193A}">
  <sheetPr codeName="Sheet10"/>
  <dimension ref="A1:AA3"/>
  <sheetViews>
    <sheetView workbookViewId="0">
      <selection activeCell="A3" sqref="A3:AA4"/>
    </sheetView>
  </sheetViews>
  <sheetFormatPr defaultRowHeight="15" x14ac:dyDescent="0.25"/>
  <cols>
    <col min="1" max="1" width="19.85546875" bestFit="1" customWidth="1"/>
    <col min="2" max="2" width="17.42578125" bestFit="1" customWidth="1"/>
    <col min="3" max="3" width="12.140625" bestFit="1" customWidth="1"/>
    <col min="4" max="4" width="16.7109375" bestFit="1" customWidth="1"/>
    <col min="5" max="5" width="20.5703125" bestFit="1" customWidth="1"/>
    <col min="6" max="6" width="15.85546875" bestFit="1" customWidth="1"/>
    <col min="7" max="7" width="19.5703125" bestFit="1" customWidth="1"/>
    <col min="8" max="8" width="17" bestFit="1" customWidth="1"/>
    <col min="9" max="9" width="11" bestFit="1" customWidth="1"/>
    <col min="10" max="10" width="14.42578125" bestFit="1" customWidth="1"/>
    <col min="11" max="11" width="13.7109375" bestFit="1" customWidth="1"/>
    <col min="12" max="12" width="11.28515625" bestFit="1" customWidth="1"/>
    <col min="13" max="13" width="18.5703125" bestFit="1" customWidth="1"/>
    <col min="14" max="14" width="9.85546875" bestFit="1" customWidth="1"/>
    <col min="15" max="15" width="9.28515625" bestFit="1" customWidth="1"/>
    <col min="16" max="16" width="14.28515625" bestFit="1" customWidth="1"/>
    <col min="17" max="17" width="9.28515625" bestFit="1" customWidth="1"/>
    <col min="18" max="18" width="11.42578125" bestFit="1" customWidth="1"/>
    <col min="19" max="19" width="18.42578125" bestFit="1" customWidth="1"/>
    <col min="20" max="20" width="10.28515625" bestFit="1" customWidth="1"/>
    <col min="21" max="21" width="12.7109375" bestFit="1" customWidth="1"/>
    <col min="22" max="22" width="10.140625" bestFit="1" customWidth="1"/>
    <col min="23" max="23" width="16.85546875" bestFit="1" customWidth="1"/>
    <col min="24" max="24" width="14.7109375" bestFit="1" customWidth="1"/>
    <col min="25" max="25" width="32.42578125" bestFit="1" customWidth="1"/>
    <col min="26" max="26" width="17.140625" bestFit="1" customWidth="1"/>
    <col min="27" max="27" width="18.5703125" bestFit="1" customWidth="1"/>
  </cols>
  <sheetData>
    <row r="1" spans="1:27" x14ac:dyDescent="0.25">
      <c r="A1" s="203" t="s">
        <v>15215</v>
      </c>
    </row>
    <row r="3" spans="1:27" x14ac:dyDescent="0.25">
      <c r="A3" t="s">
        <v>11</v>
      </c>
      <c r="B3" t="s">
        <v>12</v>
      </c>
      <c r="C3" t="s">
        <v>13</v>
      </c>
      <c r="D3" t="s">
        <v>14</v>
      </c>
      <c r="E3" t="s">
        <v>22</v>
      </c>
      <c r="F3" t="s">
        <v>15</v>
      </c>
      <c r="G3" t="s">
        <v>23</v>
      </c>
      <c r="H3" t="s">
        <v>16</v>
      </c>
      <c r="I3" t="s">
        <v>0</v>
      </c>
      <c r="J3" t="s">
        <v>17</v>
      </c>
      <c r="K3" t="s">
        <v>1</v>
      </c>
      <c r="L3" t="s">
        <v>2</v>
      </c>
      <c r="M3" t="s">
        <v>24</v>
      </c>
      <c r="N3" t="s">
        <v>21</v>
      </c>
      <c r="O3" t="s">
        <v>19</v>
      </c>
      <c r="P3" t="s">
        <v>20</v>
      </c>
      <c r="Q3" t="s">
        <v>10</v>
      </c>
      <c r="R3" t="s">
        <v>3</v>
      </c>
      <c r="S3" t="s">
        <v>18</v>
      </c>
      <c r="T3" t="s">
        <v>4</v>
      </c>
      <c r="U3" t="s">
        <v>5</v>
      </c>
      <c r="V3" t="s">
        <v>8</v>
      </c>
      <c r="W3" t="s">
        <v>9</v>
      </c>
      <c r="X3" t="s">
        <v>6</v>
      </c>
      <c r="Y3" t="s">
        <v>25</v>
      </c>
      <c r="Z3" t="s">
        <v>7</v>
      </c>
      <c r="AA3" t="s">
        <v>1810</v>
      </c>
    </row>
  </sheetData>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ED8C9-81A8-4A47-9B8C-EF79B0EC7E2C}">
  <sheetPr codeName="Sheet4"/>
  <dimension ref="A1:AA2564"/>
  <sheetViews>
    <sheetView workbookViewId="0">
      <pane ySplit="1" topLeftCell="A2536" activePane="bottomLeft" state="frozen"/>
      <selection pane="bottomLeft" activeCell="B2553" sqref="B2553"/>
    </sheetView>
  </sheetViews>
  <sheetFormatPr defaultRowHeight="15" x14ac:dyDescent="0.25"/>
  <cols>
    <col min="1" max="1" width="20.42578125" customWidth="1"/>
    <col min="2" max="2" width="48.28515625" customWidth="1"/>
    <col min="3" max="3" width="10.140625" customWidth="1"/>
    <col min="4" max="4" width="11.85546875" customWidth="1"/>
    <col min="5" max="5" width="20.5703125" bestFit="1" customWidth="1"/>
  </cols>
  <sheetData>
    <row r="1" spans="1:18" ht="21" x14ac:dyDescent="0.25">
      <c r="A1" s="52" t="s">
        <v>7229</v>
      </c>
      <c r="B1" s="51" t="s">
        <v>7365</v>
      </c>
      <c r="C1" s="51" t="s">
        <v>1822</v>
      </c>
      <c r="D1" s="51" t="s">
        <v>1823</v>
      </c>
      <c r="E1" s="51" t="s">
        <v>630</v>
      </c>
      <c r="F1" s="35" t="s">
        <v>1804</v>
      </c>
      <c r="G1" s="35" t="s">
        <v>1805</v>
      </c>
      <c r="H1" s="35" t="s">
        <v>1765</v>
      </c>
      <c r="I1" s="35" t="s">
        <v>1806</v>
      </c>
      <c r="J1" s="35" t="s">
        <v>1807</v>
      </c>
      <c r="K1" s="35" t="s">
        <v>22</v>
      </c>
      <c r="L1" s="35" t="s">
        <v>1808</v>
      </c>
      <c r="M1" s="35" t="s">
        <v>1809</v>
      </c>
      <c r="N1" s="36" t="s">
        <v>1810</v>
      </c>
      <c r="O1" s="35" t="s">
        <v>1811</v>
      </c>
      <c r="P1" s="35" t="s">
        <v>1812</v>
      </c>
      <c r="Q1" s="35" t="s">
        <v>1813</v>
      </c>
      <c r="R1" s="35" t="s">
        <v>1814</v>
      </c>
    </row>
    <row r="2" spans="1:18" x14ac:dyDescent="0.25">
      <c r="A2" s="138" t="s">
        <v>7928</v>
      </c>
      <c r="B2" s="138" t="s">
        <v>1816</v>
      </c>
      <c r="C2" s="138" t="s">
        <v>1817</v>
      </c>
      <c r="D2" s="138" t="s">
        <v>1818</v>
      </c>
      <c r="E2" s="138" t="s">
        <v>1819</v>
      </c>
      <c r="F2" s="138"/>
      <c r="G2" s="138" t="s">
        <v>1782</v>
      </c>
      <c r="H2" s="138" t="s">
        <v>1783</v>
      </c>
      <c r="I2" s="138" t="s">
        <v>1820</v>
      </c>
      <c r="J2" s="138" t="s">
        <v>1816</v>
      </c>
      <c r="K2" s="138"/>
      <c r="L2" s="138" t="s">
        <v>1817</v>
      </c>
      <c r="M2" s="138" t="s">
        <v>1821</v>
      </c>
      <c r="N2" s="139">
        <v>60</v>
      </c>
      <c r="O2" s="140" t="b">
        <v>0</v>
      </c>
      <c r="P2" s="138" t="s">
        <v>1822</v>
      </c>
      <c r="Q2" t="s">
        <v>1823</v>
      </c>
      <c r="R2" t="s">
        <v>1824</v>
      </c>
    </row>
    <row r="3" spans="1:18" x14ac:dyDescent="0.25">
      <c r="A3" s="138" t="s">
        <v>7927</v>
      </c>
      <c r="B3" s="138" t="s">
        <v>1826</v>
      </c>
      <c r="C3" s="138"/>
      <c r="D3" s="138" t="s">
        <v>1818</v>
      </c>
      <c r="E3" s="138" t="s">
        <v>1819</v>
      </c>
      <c r="F3" s="138"/>
      <c r="G3" s="138" t="s">
        <v>1782</v>
      </c>
      <c r="H3" s="138" t="s">
        <v>1783</v>
      </c>
      <c r="I3" s="138" t="s">
        <v>1827</v>
      </c>
      <c r="J3" s="138"/>
      <c r="K3" s="138"/>
      <c r="L3" s="138" t="s">
        <v>1828</v>
      </c>
      <c r="M3" s="138" t="s">
        <v>1829</v>
      </c>
      <c r="N3" s="139">
        <v>60</v>
      </c>
      <c r="O3" s="140" t="b">
        <v>0</v>
      </c>
      <c r="P3" s="138" t="s">
        <v>1822</v>
      </c>
      <c r="Q3" t="s">
        <v>1823</v>
      </c>
      <c r="R3" t="s">
        <v>1824</v>
      </c>
    </row>
    <row r="4" spans="1:18" x14ac:dyDescent="0.25">
      <c r="A4" s="138" t="s">
        <v>7926</v>
      </c>
      <c r="B4" s="138" t="s">
        <v>1831</v>
      </c>
      <c r="C4" s="138" t="s">
        <v>1817</v>
      </c>
      <c r="D4" s="138" t="s">
        <v>1818</v>
      </c>
      <c r="E4" s="138" t="s">
        <v>1832</v>
      </c>
      <c r="F4" s="138"/>
      <c r="G4" s="138" t="s">
        <v>70</v>
      </c>
      <c r="H4" s="138" t="s">
        <v>1779</v>
      </c>
      <c r="I4" s="138" t="s">
        <v>1820</v>
      </c>
      <c r="J4" s="138" t="s">
        <v>1831</v>
      </c>
      <c r="K4" s="138" t="s">
        <v>1833</v>
      </c>
      <c r="L4" s="138" t="s">
        <v>1817</v>
      </c>
      <c r="M4" s="138" t="s">
        <v>1833</v>
      </c>
      <c r="N4" s="139">
        <v>60</v>
      </c>
      <c r="O4" s="140" t="b">
        <v>0</v>
      </c>
      <c r="P4" s="138" t="s">
        <v>1822</v>
      </c>
      <c r="Q4" t="s">
        <v>1823</v>
      </c>
      <c r="R4" t="s">
        <v>1824</v>
      </c>
    </row>
    <row r="5" spans="1:18" x14ac:dyDescent="0.25">
      <c r="A5" s="138" t="s">
        <v>7929</v>
      </c>
      <c r="B5" s="138" t="s">
        <v>1835</v>
      </c>
      <c r="C5" s="138" t="s">
        <v>1817</v>
      </c>
      <c r="D5" s="138" t="s">
        <v>1836</v>
      </c>
      <c r="E5" s="138"/>
      <c r="F5" s="138"/>
      <c r="G5" s="138" t="s">
        <v>1784</v>
      </c>
      <c r="H5" s="138" t="s">
        <v>1785</v>
      </c>
      <c r="I5" s="138" t="s">
        <v>1837</v>
      </c>
      <c r="J5" s="138" t="s">
        <v>1835</v>
      </c>
      <c r="K5" s="138" t="s">
        <v>1838</v>
      </c>
      <c r="L5" s="138" t="s">
        <v>1817</v>
      </c>
      <c r="M5" s="138" t="s">
        <v>1838</v>
      </c>
      <c r="N5" s="139">
        <v>60</v>
      </c>
      <c r="O5" s="140" t="b">
        <v>0</v>
      </c>
      <c r="P5" s="138" t="s">
        <v>1822</v>
      </c>
      <c r="Q5" t="s">
        <v>1823</v>
      </c>
      <c r="R5" t="s">
        <v>1824</v>
      </c>
    </row>
    <row r="6" spans="1:18" x14ac:dyDescent="0.25">
      <c r="A6" s="138" t="s">
        <v>7930</v>
      </c>
      <c r="B6" s="138" t="s">
        <v>1840</v>
      </c>
      <c r="C6" s="138"/>
      <c r="D6" s="138" t="s">
        <v>1836</v>
      </c>
      <c r="E6" s="138"/>
      <c r="F6" s="138"/>
      <c r="G6" s="138" t="s">
        <v>1784</v>
      </c>
      <c r="H6" s="138" t="s">
        <v>1785</v>
      </c>
      <c r="I6" s="138" t="s">
        <v>1837</v>
      </c>
      <c r="J6" s="138"/>
      <c r="K6" s="138"/>
      <c r="L6" s="138" t="s">
        <v>1841</v>
      </c>
      <c r="M6" s="138" t="s">
        <v>1842</v>
      </c>
      <c r="N6" s="139">
        <v>60</v>
      </c>
      <c r="O6" s="140" t="b">
        <v>0</v>
      </c>
      <c r="P6" s="138" t="s">
        <v>1822</v>
      </c>
      <c r="Q6" t="s">
        <v>1823</v>
      </c>
      <c r="R6" t="s">
        <v>1824</v>
      </c>
    </row>
    <row r="7" spans="1:18" x14ac:dyDescent="0.25">
      <c r="A7" s="138" t="s">
        <v>7942</v>
      </c>
      <c r="B7" s="138" t="s">
        <v>1844</v>
      </c>
      <c r="C7" s="138"/>
      <c r="D7" s="138" t="s">
        <v>1818</v>
      </c>
      <c r="E7" s="138"/>
      <c r="F7" s="138" t="s">
        <v>1845</v>
      </c>
      <c r="G7" s="138" t="s">
        <v>71</v>
      </c>
      <c r="H7" s="138" t="s">
        <v>1777</v>
      </c>
      <c r="I7" s="138" t="s">
        <v>1846</v>
      </c>
      <c r="J7" s="138"/>
      <c r="K7" s="138"/>
      <c r="L7" s="138" t="s">
        <v>1847</v>
      </c>
      <c r="M7" s="138" t="s">
        <v>1848</v>
      </c>
      <c r="N7" s="139">
        <v>60</v>
      </c>
      <c r="O7" s="140" t="b">
        <v>0</v>
      </c>
      <c r="P7" s="138" t="s">
        <v>1822</v>
      </c>
      <c r="Q7" t="s">
        <v>1823</v>
      </c>
      <c r="R7" t="s">
        <v>1849</v>
      </c>
    </row>
    <row r="8" spans="1:18" x14ac:dyDescent="0.25">
      <c r="A8" s="138" t="s">
        <v>7960</v>
      </c>
      <c r="B8" s="138" t="s">
        <v>1851</v>
      </c>
      <c r="C8" s="138"/>
      <c r="D8" s="138" t="s">
        <v>1818</v>
      </c>
      <c r="E8" s="138"/>
      <c r="F8" s="138"/>
      <c r="G8" s="138" t="s">
        <v>71</v>
      </c>
      <c r="H8" s="138" t="s">
        <v>1777</v>
      </c>
      <c r="I8" s="138" t="s">
        <v>1852</v>
      </c>
      <c r="J8" s="138"/>
      <c r="K8" s="138"/>
      <c r="L8" s="138" t="s">
        <v>1853</v>
      </c>
      <c r="M8" s="138" t="s">
        <v>1854</v>
      </c>
      <c r="N8" s="139"/>
      <c r="O8" s="140" t="b">
        <v>1</v>
      </c>
      <c r="P8" s="138" t="s">
        <v>1822</v>
      </c>
      <c r="Q8" t="s">
        <v>1823</v>
      </c>
      <c r="R8" t="s">
        <v>1850</v>
      </c>
    </row>
    <row r="9" spans="1:18" x14ac:dyDescent="0.25">
      <c r="A9" s="138" t="s">
        <v>7969</v>
      </c>
      <c r="B9" s="138" t="s">
        <v>1856</v>
      </c>
      <c r="C9" s="138" t="s">
        <v>1857</v>
      </c>
      <c r="D9" s="138" t="s">
        <v>1818</v>
      </c>
      <c r="E9" s="138" t="s">
        <v>1858</v>
      </c>
      <c r="F9" s="138"/>
      <c r="G9" s="138" t="s">
        <v>1782</v>
      </c>
      <c r="H9" s="138" t="s">
        <v>1783</v>
      </c>
      <c r="I9" s="138" t="s">
        <v>1852</v>
      </c>
      <c r="J9" s="138"/>
      <c r="K9" s="138"/>
      <c r="L9" s="138" t="s">
        <v>1859</v>
      </c>
      <c r="M9" s="138" t="s">
        <v>1860</v>
      </c>
      <c r="N9" s="139"/>
      <c r="O9" s="140" t="b">
        <v>0</v>
      </c>
      <c r="P9" s="138" t="s">
        <v>1822</v>
      </c>
      <c r="Q9" t="s">
        <v>1823</v>
      </c>
      <c r="R9" t="s">
        <v>1855</v>
      </c>
    </row>
    <row r="10" spans="1:18" x14ac:dyDescent="0.25">
      <c r="A10" s="138" t="s">
        <v>8053</v>
      </c>
      <c r="B10" s="138" t="s">
        <v>1862</v>
      </c>
      <c r="C10" s="138"/>
      <c r="D10" s="138" t="s">
        <v>1863</v>
      </c>
      <c r="E10" s="138"/>
      <c r="F10" s="138"/>
      <c r="G10" s="138"/>
      <c r="H10" s="138"/>
      <c r="I10" s="138"/>
      <c r="J10" s="138"/>
      <c r="K10" s="138"/>
      <c r="L10" s="138" t="s">
        <v>1864</v>
      </c>
      <c r="M10" s="138" t="s">
        <v>1865</v>
      </c>
      <c r="N10" s="139"/>
      <c r="O10" s="140" t="b">
        <v>0</v>
      </c>
      <c r="P10" s="138" t="s">
        <v>1822</v>
      </c>
      <c r="Q10" t="s">
        <v>1823</v>
      </c>
      <c r="R10" t="s">
        <v>1861</v>
      </c>
    </row>
    <row r="11" spans="1:18" x14ac:dyDescent="0.25">
      <c r="A11" s="138" t="s">
        <v>10268</v>
      </c>
      <c r="B11" s="138" t="s">
        <v>1867</v>
      </c>
      <c r="C11" s="138"/>
      <c r="D11" s="138" t="s">
        <v>1818</v>
      </c>
      <c r="E11" s="138"/>
      <c r="F11" s="138"/>
      <c r="G11" s="138"/>
      <c r="H11" s="138"/>
      <c r="I11" s="138" t="s">
        <v>1868</v>
      </c>
      <c r="J11" s="138"/>
      <c r="K11" s="138"/>
      <c r="L11" s="138" t="s">
        <v>1869</v>
      </c>
      <c r="M11" s="138" t="s">
        <v>1870</v>
      </c>
      <c r="N11" s="139">
        <v>60</v>
      </c>
      <c r="O11" s="140" t="b">
        <v>0</v>
      </c>
      <c r="P11" s="138" t="s">
        <v>1822</v>
      </c>
      <c r="Q11" t="s">
        <v>1823</v>
      </c>
      <c r="R11" t="s">
        <v>1866</v>
      </c>
    </row>
    <row r="12" spans="1:18" x14ac:dyDescent="0.25">
      <c r="A12" s="138" t="s">
        <v>10254</v>
      </c>
      <c r="B12" s="138" t="s">
        <v>541</v>
      </c>
      <c r="C12" s="138"/>
      <c r="D12" s="138" t="s">
        <v>1818</v>
      </c>
      <c r="E12" s="138"/>
      <c r="F12" s="138"/>
      <c r="G12" s="138"/>
      <c r="H12" s="138"/>
      <c r="I12" s="138" t="s">
        <v>1868</v>
      </c>
      <c r="J12" s="138" t="s">
        <v>1817</v>
      </c>
      <c r="K12" s="138"/>
      <c r="L12" s="138" t="s">
        <v>1871</v>
      </c>
      <c r="M12" s="138" t="s">
        <v>1872</v>
      </c>
      <c r="N12" s="139">
        <v>60</v>
      </c>
      <c r="O12" s="140" t="b">
        <v>0</v>
      </c>
      <c r="P12" s="138" t="s">
        <v>1822</v>
      </c>
      <c r="Q12" t="s">
        <v>1823</v>
      </c>
      <c r="R12" t="s">
        <v>1866</v>
      </c>
    </row>
    <row r="13" spans="1:18" x14ac:dyDescent="0.25">
      <c r="A13" s="138" t="s">
        <v>10280</v>
      </c>
      <c r="B13" s="138" t="s">
        <v>1874</v>
      </c>
      <c r="C13" s="138" t="s">
        <v>1817</v>
      </c>
      <c r="D13" s="138" t="s">
        <v>1818</v>
      </c>
      <c r="E13" s="138" t="s">
        <v>1819</v>
      </c>
      <c r="F13" s="138"/>
      <c r="G13" s="138" t="s">
        <v>1786</v>
      </c>
      <c r="H13" s="138" t="s">
        <v>1787</v>
      </c>
      <c r="I13" s="138" t="s">
        <v>1875</v>
      </c>
      <c r="J13" s="138" t="s">
        <v>1876</v>
      </c>
      <c r="K13" s="138" t="s">
        <v>1877</v>
      </c>
      <c r="L13" s="138" t="s">
        <v>1817</v>
      </c>
      <c r="M13" s="138" t="s">
        <v>1878</v>
      </c>
      <c r="N13" s="139">
        <v>60</v>
      </c>
      <c r="O13" s="140" t="b">
        <v>0</v>
      </c>
      <c r="P13" s="138" t="s">
        <v>1822</v>
      </c>
      <c r="Q13" t="s">
        <v>1823</v>
      </c>
      <c r="R13" t="s">
        <v>1866</v>
      </c>
    </row>
    <row r="14" spans="1:18" x14ac:dyDescent="0.25">
      <c r="A14" s="138" t="s">
        <v>10289</v>
      </c>
      <c r="B14" s="138" t="s">
        <v>1880</v>
      </c>
      <c r="C14" s="138" t="s">
        <v>1817</v>
      </c>
      <c r="D14" s="138" t="s">
        <v>1818</v>
      </c>
      <c r="E14" s="138" t="s">
        <v>1881</v>
      </c>
      <c r="F14" s="138"/>
      <c r="G14" s="138" t="s">
        <v>1786</v>
      </c>
      <c r="H14" s="138" t="s">
        <v>1787</v>
      </c>
      <c r="I14" s="138" t="s">
        <v>1875</v>
      </c>
      <c r="J14" s="138" t="s">
        <v>1882</v>
      </c>
      <c r="K14" s="138" t="s">
        <v>1883</v>
      </c>
      <c r="L14" s="138" t="s">
        <v>1817</v>
      </c>
      <c r="M14" s="138" t="s">
        <v>1883</v>
      </c>
      <c r="N14" s="139">
        <v>60</v>
      </c>
      <c r="O14" s="140" t="b">
        <v>0</v>
      </c>
      <c r="P14" s="138" t="s">
        <v>1822</v>
      </c>
      <c r="Q14" t="s">
        <v>1823</v>
      </c>
      <c r="R14" t="s">
        <v>1866</v>
      </c>
    </row>
    <row r="15" spans="1:18" x14ac:dyDescent="0.25">
      <c r="A15" s="138" t="s">
        <v>10238</v>
      </c>
      <c r="B15" s="138" t="s">
        <v>1885</v>
      </c>
      <c r="C15" s="138" t="s">
        <v>1817</v>
      </c>
      <c r="D15" s="138" t="s">
        <v>1818</v>
      </c>
      <c r="E15" s="138" t="s">
        <v>1886</v>
      </c>
      <c r="F15" s="138"/>
      <c r="G15" s="138" t="s">
        <v>1786</v>
      </c>
      <c r="H15" s="138" t="s">
        <v>1787</v>
      </c>
      <c r="I15" s="138" t="s">
        <v>1875</v>
      </c>
      <c r="J15" s="138" t="s">
        <v>1885</v>
      </c>
      <c r="K15" s="138" t="s">
        <v>1887</v>
      </c>
      <c r="L15" s="138" t="s">
        <v>1817</v>
      </c>
      <c r="M15" s="138" t="s">
        <v>1887</v>
      </c>
      <c r="N15" s="139">
        <v>60</v>
      </c>
      <c r="O15" s="140" t="b">
        <v>0</v>
      </c>
      <c r="P15" s="138" t="s">
        <v>1822</v>
      </c>
      <c r="Q15" t="s">
        <v>1823</v>
      </c>
      <c r="R15" t="s">
        <v>1866</v>
      </c>
    </row>
    <row r="16" spans="1:18" x14ac:dyDescent="0.25">
      <c r="A16" s="138" t="s">
        <v>10237</v>
      </c>
      <c r="B16" s="138" t="s">
        <v>1889</v>
      </c>
      <c r="C16" s="138"/>
      <c r="D16" s="138" t="s">
        <v>1890</v>
      </c>
      <c r="E16" s="138"/>
      <c r="F16" s="138"/>
      <c r="G16" s="138"/>
      <c r="H16" s="138"/>
      <c r="I16" s="138" t="s">
        <v>1875</v>
      </c>
      <c r="J16" s="138" t="s">
        <v>1891</v>
      </c>
      <c r="K16" s="138" t="s">
        <v>1892</v>
      </c>
      <c r="L16" s="138" t="s">
        <v>1817</v>
      </c>
      <c r="M16" s="138" t="s">
        <v>1892</v>
      </c>
      <c r="N16" s="139">
        <v>60</v>
      </c>
      <c r="O16" s="140" t="b">
        <v>0</v>
      </c>
      <c r="P16" s="138" t="s">
        <v>1822</v>
      </c>
      <c r="Q16" t="s">
        <v>1823</v>
      </c>
      <c r="R16" t="s">
        <v>1866</v>
      </c>
    </row>
    <row r="17" spans="1:18" x14ac:dyDescent="0.25">
      <c r="A17" s="138" t="s">
        <v>10297</v>
      </c>
      <c r="B17" s="138" t="s">
        <v>1894</v>
      </c>
      <c r="C17" s="138" t="s">
        <v>1817</v>
      </c>
      <c r="D17" s="138" t="s">
        <v>1818</v>
      </c>
      <c r="E17" s="138" t="s">
        <v>1858</v>
      </c>
      <c r="F17" s="138"/>
      <c r="G17" s="138" t="s">
        <v>1786</v>
      </c>
      <c r="H17" s="138" t="s">
        <v>1787</v>
      </c>
      <c r="I17" s="138" t="s">
        <v>1875</v>
      </c>
      <c r="J17" s="138" t="s">
        <v>1894</v>
      </c>
      <c r="K17" s="138" t="s">
        <v>1895</v>
      </c>
      <c r="L17" s="138" t="s">
        <v>1817</v>
      </c>
      <c r="M17" s="138" t="s">
        <v>1895</v>
      </c>
      <c r="N17" s="139">
        <v>60</v>
      </c>
      <c r="O17" s="140" t="b">
        <v>0</v>
      </c>
      <c r="P17" s="138" t="s">
        <v>1822</v>
      </c>
      <c r="Q17" t="s">
        <v>1823</v>
      </c>
      <c r="R17" t="s">
        <v>1866</v>
      </c>
    </row>
    <row r="18" spans="1:18" x14ac:dyDescent="0.25">
      <c r="A18" s="138" t="s">
        <v>10308</v>
      </c>
      <c r="B18" s="138" t="s">
        <v>1897</v>
      </c>
      <c r="C18" s="138"/>
      <c r="D18" s="138" t="s">
        <v>1836</v>
      </c>
      <c r="E18" s="138"/>
      <c r="F18" s="138"/>
      <c r="G18" s="138"/>
      <c r="H18" s="138"/>
      <c r="I18" s="138" t="s">
        <v>1875</v>
      </c>
      <c r="J18" s="138" t="s">
        <v>1898</v>
      </c>
      <c r="K18" s="138" t="s">
        <v>1899</v>
      </c>
      <c r="L18" s="138" t="s">
        <v>1817</v>
      </c>
      <c r="M18" s="138" t="s">
        <v>1899</v>
      </c>
      <c r="N18" s="139">
        <v>60</v>
      </c>
      <c r="O18" s="140" t="b">
        <v>0</v>
      </c>
      <c r="P18" s="138" t="s">
        <v>1822</v>
      </c>
      <c r="Q18" t="s">
        <v>1823</v>
      </c>
      <c r="R18" t="s">
        <v>1866</v>
      </c>
    </row>
    <row r="19" spans="1:18" x14ac:dyDescent="0.25">
      <c r="A19" s="138" t="s">
        <v>10306</v>
      </c>
      <c r="B19" s="138" t="s">
        <v>1901</v>
      </c>
      <c r="C19" s="138"/>
      <c r="D19" s="138" t="s">
        <v>1902</v>
      </c>
      <c r="E19" s="138"/>
      <c r="F19" s="138"/>
      <c r="G19" s="138"/>
      <c r="H19" s="138"/>
      <c r="I19" s="138" t="s">
        <v>1875</v>
      </c>
      <c r="J19" s="138" t="s">
        <v>1903</v>
      </c>
      <c r="K19" s="138" t="s">
        <v>1904</v>
      </c>
      <c r="L19" s="138" t="s">
        <v>1817</v>
      </c>
      <c r="M19" s="138" t="s">
        <v>1904</v>
      </c>
      <c r="N19" s="139">
        <v>60</v>
      </c>
      <c r="O19" s="140" t="b">
        <v>0</v>
      </c>
      <c r="P19" s="138" t="s">
        <v>1822</v>
      </c>
      <c r="Q19" t="s">
        <v>1823</v>
      </c>
      <c r="R19" t="s">
        <v>1866</v>
      </c>
    </row>
    <row r="20" spans="1:18" x14ac:dyDescent="0.25">
      <c r="A20" s="138" t="s">
        <v>10309</v>
      </c>
      <c r="B20" s="138" t="s">
        <v>1906</v>
      </c>
      <c r="C20" s="138" t="s">
        <v>1907</v>
      </c>
      <c r="D20" s="138" t="s">
        <v>1836</v>
      </c>
      <c r="E20" s="138"/>
      <c r="F20" s="138"/>
      <c r="G20" s="138"/>
      <c r="H20" s="138"/>
      <c r="I20" s="138" t="s">
        <v>1875</v>
      </c>
      <c r="J20" s="138" t="s">
        <v>1906</v>
      </c>
      <c r="K20" s="138" t="s">
        <v>1908</v>
      </c>
      <c r="L20" s="138" t="s">
        <v>1817</v>
      </c>
      <c r="M20" s="138" t="s">
        <v>1908</v>
      </c>
      <c r="N20" s="139">
        <v>60</v>
      </c>
      <c r="O20" s="140" t="b">
        <v>0</v>
      </c>
      <c r="P20" s="138" t="s">
        <v>1822</v>
      </c>
      <c r="Q20" t="s">
        <v>1823</v>
      </c>
      <c r="R20" t="s">
        <v>1866</v>
      </c>
    </row>
    <row r="21" spans="1:18" x14ac:dyDescent="0.25">
      <c r="A21" s="138" t="s">
        <v>10255</v>
      </c>
      <c r="B21" s="138" t="s">
        <v>1910</v>
      </c>
      <c r="C21" s="138"/>
      <c r="D21" s="138" t="s">
        <v>1818</v>
      </c>
      <c r="E21" s="138" t="s">
        <v>1911</v>
      </c>
      <c r="F21" s="138"/>
      <c r="G21" s="138" t="s">
        <v>71</v>
      </c>
      <c r="H21" s="138" t="s">
        <v>1777</v>
      </c>
      <c r="I21" s="138" t="s">
        <v>1875</v>
      </c>
      <c r="J21" s="138" t="s">
        <v>1912</v>
      </c>
      <c r="K21" s="138" t="s">
        <v>1913</v>
      </c>
      <c r="L21" s="138" t="s">
        <v>1817</v>
      </c>
      <c r="M21" s="138" t="s">
        <v>1913</v>
      </c>
      <c r="N21" s="139">
        <v>60</v>
      </c>
      <c r="O21" s="140" t="b">
        <v>0</v>
      </c>
      <c r="P21" s="138" t="s">
        <v>1822</v>
      </c>
      <c r="Q21" t="s">
        <v>1823</v>
      </c>
      <c r="R21" t="s">
        <v>1866</v>
      </c>
    </row>
    <row r="22" spans="1:18" x14ac:dyDescent="0.25">
      <c r="A22" s="138" t="s">
        <v>10256</v>
      </c>
      <c r="B22" s="138" t="s">
        <v>1915</v>
      </c>
      <c r="C22" s="138" t="s">
        <v>1817</v>
      </c>
      <c r="D22" s="138" t="s">
        <v>1818</v>
      </c>
      <c r="E22" s="138" t="s">
        <v>1911</v>
      </c>
      <c r="F22" s="138"/>
      <c r="G22" s="138" t="s">
        <v>71</v>
      </c>
      <c r="H22" s="138" t="s">
        <v>1777</v>
      </c>
      <c r="I22" s="138" t="s">
        <v>1875</v>
      </c>
      <c r="J22" s="138" t="s">
        <v>1915</v>
      </c>
      <c r="K22" s="138" t="s">
        <v>1916</v>
      </c>
      <c r="L22" s="138" t="s">
        <v>1817</v>
      </c>
      <c r="M22" s="138" t="s">
        <v>1917</v>
      </c>
      <c r="N22" s="139">
        <v>60</v>
      </c>
      <c r="O22" s="140" t="b">
        <v>0</v>
      </c>
      <c r="P22" s="138" t="s">
        <v>1822</v>
      </c>
      <c r="Q22" t="s">
        <v>1823</v>
      </c>
      <c r="R22" t="s">
        <v>1866</v>
      </c>
    </row>
    <row r="23" spans="1:18" x14ac:dyDescent="0.25">
      <c r="A23" s="138" t="s">
        <v>10257</v>
      </c>
      <c r="B23" s="138" t="s">
        <v>1919</v>
      </c>
      <c r="C23" s="138" t="s">
        <v>1817</v>
      </c>
      <c r="D23" s="138" t="s">
        <v>1818</v>
      </c>
      <c r="E23" s="138" t="s">
        <v>1911</v>
      </c>
      <c r="F23" s="138"/>
      <c r="G23" s="138" t="s">
        <v>71</v>
      </c>
      <c r="H23" s="138" t="s">
        <v>1777</v>
      </c>
      <c r="I23" s="138" t="s">
        <v>1875</v>
      </c>
      <c r="J23" s="138" t="s">
        <v>1919</v>
      </c>
      <c r="K23" s="138" t="s">
        <v>1920</v>
      </c>
      <c r="L23" s="138" t="s">
        <v>1817</v>
      </c>
      <c r="M23" s="138" t="s">
        <v>1920</v>
      </c>
      <c r="N23" s="139">
        <v>60</v>
      </c>
      <c r="O23" s="140" t="b">
        <v>0</v>
      </c>
      <c r="P23" s="138" t="s">
        <v>1822</v>
      </c>
      <c r="Q23" t="s">
        <v>1823</v>
      </c>
      <c r="R23" t="s">
        <v>1866</v>
      </c>
    </row>
    <row r="24" spans="1:18" x14ac:dyDescent="0.25">
      <c r="A24" s="138" t="s">
        <v>10258</v>
      </c>
      <c r="B24" s="138" t="s">
        <v>1922</v>
      </c>
      <c r="C24" s="138" t="s">
        <v>1817</v>
      </c>
      <c r="D24" s="138" t="s">
        <v>1818</v>
      </c>
      <c r="E24" s="138" t="s">
        <v>1911</v>
      </c>
      <c r="F24" s="138"/>
      <c r="G24" s="138" t="s">
        <v>71</v>
      </c>
      <c r="H24" s="138" t="s">
        <v>1777</v>
      </c>
      <c r="I24" s="138" t="s">
        <v>1875</v>
      </c>
      <c r="J24" s="138" t="s">
        <v>1922</v>
      </c>
      <c r="K24" s="138" t="s">
        <v>1923</v>
      </c>
      <c r="L24" s="138" t="s">
        <v>1817</v>
      </c>
      <c r="M24" s="138" t="s">
        <v>1923</v>
      </c>
      <c r="N24" s="139">
        <v>60</v>
      </c>
      <c r="O24" s="140" t="b">
        <v>0</v>
      </c>
      <c r="P24" s="138" t="s">
        <v>1822</v>
      </c>
      <c r="Q24" t="s">
        <v>1823</v>
      </c>
      <c r="R24" t="s">
        <v>1866</v>
      </c>
    </row>
    <row r="25" spans="1:18" x14ac:dyDescent="0.25">
      <c r="A25" s="138" t="s">
        <v>10278</v>
      </c>
      <c r="B25" s="138" t="s">
        <v>1925</v>
      </c>
      <c r="C25" s="138" t="s">
        <v>1817</v>
      </c>
      <c r="D25" s="138" t="s">
        <v>1818</v>
      </c>
      <c r="E25" s="138" t="s">
        <v>1926</v>
      </c>
      <c r="F25" s="138"/>
      <c r="G25" s="138" t="s">
        <v>70</v>
      </c>
      <c r="H25" s="138" t="s">
        <v>1779</v>
      </c>
      <c r="I25" s="138" t="s">
        <v>1875</v>
      </c>
      <c r="J25" s="138" t="s">
        <v>1925</v>
      </c>
      <c r="K25" s="138" t="s">
        <v>1927</v>
      </c>
      <c r="L25" s="138" t="s">
        <v>1817</v>
      </c>
      <c r="M25" s="138" t="s">
        <v>1927</v>
      </c>
      <c r="N25" s="139">
        <v>60</v>
      </c>
      <c r="O25" s="140" t="b">
        <v>0</v>
      </c>
      <c r="P25" s="138" t="s">
        <v>1822</v>
      </c>
      <c r="Q25" t="s">
        <v>1823</v>
      </c>
      <c r="R25" t="s">
        <v>1866</v>
      </c>
    </row>
    <row r="26" spans="1:18" x14ac:dyDescent="0.25">
      <c r="A26" s="138" t="s">
        <v>10269</v>
      </c>
      <c r="B26" s="138" t="s">
        <v>1929</v>
      </c>
      <c r="C26" s="138" t="s">
        <v>1817</v>
      </c>
      <c r="D26" s="138" t="s">
        <v>1818</v>
      </c>
      <c r="E26" s="138" t="s">
        <v>1930</v>
      </c>
      <c r="F26" s="138"/>
      <c r="G26" s="138" t="s">
        <v>71</v>
      </c>
      <c r="H26" s="138" t="s">
        <v>1777</v>
      </c>
      <c r="I26" s="138" t="s">
        <v>1875</v>
      </c>
      <c r="J26" s="138" t="s">
        <v>1931</v>
      </c>
      <c r="K26" s="138" t="s">
        <v>1932</v>
      </c>
      <c r="L26" s="138" t="s">
        <v>1817</v>
      </c>
      <c r="M26" s="138" t="s">
        <v>1932</v>
      </c>
      <c r="N26" s="139">
        <v>60</v>
      </c>
      <c r="O26" s="140" t="b">
        <v>0</v>
      </c>
      <c r="P26" s="138" t="s">
        <v>1822</v>
      </c>
      <c r="Q26" t="s">
        <v>1823</v>
      </c>
      <c r="R26" t="s">
        <v>1866</v>
      </c>
    </row>
    <row r="27" spans="1:18" x14ac:dyDescent="0.25">
      <c r="A27" s="138" t="s">
        <v>10239</v>
      </c>
      <c r="B27" s="138" t="s">
        <v>1934</v>
      </c>
      <c r="C27" s="138" t="s">
        <v>1817</v>
      </c>
      <c r="D27" s="138" t="s">
        <v>1818</v>
      </c>
      <c r="E27" s="138" t="s">
        <v>1886</v>
      </c>
      <c r="F27" s="138"/>
      <c r="G27" s="138" t="s">
        <v>1786</v>
      </c>
      <c r="H27" s="138" t="s">
        <v>1787</v>
      </c>
      <c r="I27" s="138" t="s">
        <v>1868</v>
      </c>
      <c r="J27" s="138" t="s">
        <v>1934</v>
      </c>
      <c r="K27" s="138" t="s">
        <v>1935</v>
      </c>
      <c r="L27" s="138" t="s">
        <v>1817</v>
      </c>
      <c r="M27" s="138" t="s">
        <v>1935</v>
      </c>
      <c r="N27" s="139">
        <v>60</v>
      </c>
      <c r="O27" s="140" t="b">
        <v>0</v>
      </c>
      <c r="P27" s="138" t="s">
        <v>1822</v>
      </c>
      <c r="Q27" t="s">
        <v>1823</v>
      </c>
      <c r="R27" t="s">
        <v>1866</v>
      </c>
    </row>
    <row r="28" spans="1:18" x14ac:dyDescent="0.25">
      <c r="A28" s="138" t="s">
        <v>10294</v>
      </c>
      <c r="B28" s="138" t="s">
        <v>1937</v>
      </c>
      <c r="C28" s="138" t="s">
        <v>1817</v>
      </c>
      <c r="D28" s="138" t="s">
        <v>1818</v>
      </c>
      <c r="E28" s="138" t="s">
        <v>1938</v>
      </c>
      <c r="F28" s="138"/>
      <c r="G28" s="138" t="s">
        <v>70</v>
      </c>
      <c r="H28" s="138" t="s">
        <v>1779</v>
      </c>
      <c r="I28" s="138" t="s">
        <v>1875</v>
      </c>
      <c r="J28" s="138" t="s">
        <v>1939</v>
      </c>
      <c r="K28" s="138" t="s">
        <v>1940</v>
      </c>
      <c r="L28" s="138" t="s">
        <v>1817</v>
      </c>
      <c r="M28" s="138" t="s">
        <v>1940</v>
      </c>
      <c r="N28" s="139">
        <v>60</v>
      </c>
      <c r="O28" s="140" t="b">
        <v>0</v>
      </c>
      <c r="P28" s="138" t="s">
        <v>1822</v>
      </c>
      <c r="Q28" t="s">
        <v>1823</v>
      </c>
      <c r="R28" t="s">
        <v>1866</v>
      </c>
    </row>
    <row r="29" spans="1:18" x14ac:dyDescent="0.25">
      <c r="A29" s="138" t="s">
        <v>10295</v>
      </c>
      <c r="B29" s="138" t="s">
        <v>1942</v>
      </c>
      <c r="C29" s="138" t="s">
        <v>1817</v>
      </c>
      <c r="D29" s="138" t="s">
        <v>1818</v>
      </c>
      <c r="E29" s="138" t="s">
        <v>1938</v>
      </c>
      <c r="F29" s="138"/>
      <c r="G29" s="138" t="s">
        <v>70</v>
      </c>
      <c r="H29" s="138" t="s">
        <v>1779</v>
      </c>
      <c r="I29" s="138" t="s">
        <v>1868</v>
      </c>
      <c r="J29" s="138" t="s">
        <v>1943</v>
      </c>
      <c r="K29" s="138" t="s">
        <v>1944</v>
      </c>
      <c r="L29" s="138" t="s">
        <v>1817</v>
      </c>
      <c r="M29" s="138" t="s">
        <v>1944</v>
      </c>
      <c r="N29" s="139">
        <v>60</v>
      </c>
      <c r="O29" s="140" t="b">
        <v>0</v>
      </c>
      <c r="P29" s="138" t="s">
        <v>1822</v>
      </c>
      <c r="Q29" t="s">
        <v>1823</v>
      </c>
      <c r="R29" t="s">
        <v>1866</v>
      </c>
    </row>
    <row r="30" spans="1:18" x14ac:dyDescent="0.25">
      <c r="A30" s="138" t="s">
        <v>10298</v>
      </c>
      <c r="B30" s="138" t="s">
        <v>1946</v>
      </c>
      <c r="C30" s="138" t="s">
        <v>1817</v>
      </c>
      <c r="D30" s="138" t="s">
        <v>1818</v>
      </c>
      <c r="E30" s="138" t="s">
        <v>1858</v>
      </c>
      <c r="F30" s="138"/>
      <c r="G30" s="138" t="s">
        <v>1786</v>
      </c>
      <c r="H30" s="138" t="s">
        <v>1787</v>
      </c>
      <c r="I30" s="138" t="s">
        <v>1868</v>
      </c>
      <c r="J30" s="138" t="s">
        <v>1946</v>
      </c>
      <c r="K30" s="138" t="s">
        <v>1947</v>
      </c>
      <c r="L30" s="138" t="s">
        <v>1817</v>
      </c>
      <c r="M30" s="138" t="s">
        <v>1947</v>
      </c>
      <c r="N30" s="139">
        <v>60</v>
      </c>
      <c r="O30" s="140" t="b">
        <v>0</v>
      </c>
      <c r="P30" s="138" t="s">
        <v>1822</v>
      </c>
      <c r="Q30" t="s">
        <v>1823</v>
      </c>
      <c r="R30" t="s">
        <v>1866</v>
      </c>
    </row>
    <row r="31" spans="1:18" x14ac:dyDescent="0.25">
      <c r="A31" s="138" t="s">
        <v>10248</v>
      </c>
      <c r="B31" s="138" t="s">
        <v>1949</v>
      </c>
      <c r="C31" s="138"/>
      <c r="D31" s="138" t="s">
        <v>1818</v>
      </c>
      <c r="E31" s="138" t="s">
        <v>1832</v>
      </c>
      <c r="F31" s="138" t="s">
        <v>1950</v>
      </c>
      <c r="G31" s="138" t="s">
        <v>70</v>
      </c>
      <c r="H31" s="138" t="s">
        <v>1779</v>
      </c>
      <c r="I31" s="138" t="s">
        <v>1875</v>
      </c>
      <c r="J31" s="138" t="s">
        <v>1951</v>
      </c>
      <c r="K31" s="138" t="s">
        <v>1952</v>
      </c>
      <c r="L31" s="138" t="s">
        <v>1817</v>
      </c>
      <c r="M31" s="138" t="s">
        <v>1952</v>
      </c>
      <c r="N31" s="139">
        <v>60</v>
      </c>
      <c r="O31" s="140" t="b">
        <v>0</v>
      </c>
      <c r="P31" s="138" t="s">
        <v>1822</v>
      </c>
      <c r="Q31" t="s">
        <v>1823</v>
      </c>
      <c r="R31" t="s">
        <v>1866</v>
      </c>
    </row>
    <row r="32" spans="1:18" x14ac:dyDescent="0.25">
      <c r="A32" s="138" t="s">
        <v>10301</v>
      </c>
      <c r="B32" s="138" t="s">
        <v>1954</v>
      </c>
      <c r="C32" s="138" t="s">
        <v>1817</v>
      </c>
      <c r="D32" s="138" t="s">
        <v>1818</v>
      </c>
      <c r="E32" s="138" t="s">
        <v>1955</v>
      </c>
      <c r="F32" s="138"/>
      <c r="G32" s="138" t="s">
        <v>1786</v>
      </c>
      <c r="H32" s="138" t="s">
        <v>1787</v>
      </c>
      <c r="I32" s="138" t="s">
        <v>1868</v>
      </c>
      <c r="J32" s="138" t="s">
        <v>1954</v>
      </c>
      <c r="K32" s="138" t="s">
        <v>1956</v>
      </c>
      <c r="L32" s="138" t="s">
        <v>1817</v>
      </c>
      <c r="M32" s="138" t="s">
        <v>1957</v>
      </c>
      <c r="N32" s="139">
        <v>60</v>
      </c>
      <c r="O32" s="140" t="b">
        <v>0</v>
      </c>
      <c r="P32" s="138" t="s">
        <v>1822</v>
      </c>
      <c r="Q32" t="s">
        <v>1823</v>
      </c>
      <c r="R32" t="s">
        <v>1866</v>
      </c>
    </row>
    <row r="33" spans="1:18" x14ac:dyDescent="0.25">
      <c r="A33" s="138" t="s">
        <v>10302</v>
      </c>
      <c r="B33" s="138" t="s">
        <v>1959</v>
      </c>
      <c r="C33" s="138" t="s">
        <v>1817</v>
      </c>
      <c r="D33" s="138" t="s">
        <v>1818</v>
      </c>
      <c r="E33" s="138" t="s">
        <v>1955</v>
      </c>
      <c r="F33" s="138"/>
      <c r="G33" s="138" t="s">
        <v>1786</v>
      </c>
      <c r="H33" s="138" t="s">
        <v>1787</v>
      </c>
      <c r="I33" s="138" t="s">
        <v>1875</v>
      </c>
      <c r="J33" s="138" t="s">
        <v>1959</v>
      </c>
      <c r="K33" s="138" t="s">
        <v>1960</v>
      </c>
      <c r="L33" s="138" t="s">
        <v>1817</v>
      </c>
      <c r="M33" s="138" t="s">
        <v>1960</v>
      </c>
      <c r="N33" s="139">
        <v>60</v>
      </c>
      <c r="O33" s="140" t="b">
        <v>0</v>
      </c>
      <c r="P33" s="138" t="s">
        <v>1822</v>
      </c>
      <c r="Q33" t="s">
        <v>1823</v>
      </c>
      <c r="R33" t="s">
        <v>1866</v>
      </c>
    </row>
    <row r="34" spans="1:18" x14ac:dyDescent="0.25">
      <c r="A34" s="138" t="s">
        <v>10249</v>
      </c>
      <c r="B34" s="138" t="s">
        <v>1962</v>
      </c>
      <c r="C34" s="138"/>
      <c r="D34" s="138" t="s">
        <v>1818</v>
      </c>
      <c r="E34" s="138" t="s">
        <v>1832</v>
      </c>
      <c r="F34" s="138" t="s">
        <v>1963</v>
      </c>
      <c r="G34" s="138" t="s">
        <v>70</v>
      </c>
      <c r="H34" s="138" t="s">
        <v>1779</v>
      </c>
      <c r="I34" s="138" t="s">
        <v>1875</v>
      </c>
      <c r="J34" s="138" t="s">
        <v>1964</v>
      </c>
      <c r="K34" s="138" t="s">
        <v>1965</v>
      </c>
      <c r="L34" s="138" t="s">
        <v>1817</v>
      </c>
      <c r="M34" s="138" t="s">
        <v>1965</v>
      </c>
      <c r="N34" s="139">
        <v>60</v>
      </c>
      <c r="O34" s="140" t="b">
        <v>0</v>
      </c>
      <c r="P34" s="138" t="s">
        <v>1822</v>
      </c>
      <c r="Q34" t="s">
        <v>1823</v>
      </c>
      <c r="R34" t="s">
        <v>1866</v>
      </c>
    </row>
    <row r="35" spans="1:18" x14ac:dyDescent="0.25">
      <c r="A35" s="138" t="s">
        <v>10240</v>
      </c>
      <c r="B35" s="138" t="s">
        <v>1967</v>
      </c>
      <c r="C35" s="138" t="s">
        <v>1817</v>
      </c>
      <c r="D35" s="138" t="s">
        <v>1818</v>
      </c>
      <c r="E35" s="138" t="s">
        <v>1886</v>
      </c>
      <c r="F35" s="138"/>
      <c r="G35" s="138" t="s">
        <v>1786</v>
      </c>
      <c r="H35" s="138" t="s">
        <v>1787</v>
      </c>
      <c r="I35" s="138" t="s">
        <v>1875</v>
      </c>
      <c r="J35" s="138" t="s">
        <v>1967</v>
      </c>
      <c r="K35" s="138" t="s">
        <v>1968</v>
      </c>
      <c r="L35" s="138" t="s">
        <v>1817</v>
      </c>
      <c r="M35" s="138" t="s">
        <v>1968</v>
      </c>
      <c r="N35" s="139">
        <v>60</v>
      </c>
      <c r="O35" s="140" t="b">
        <v>0</v>
      </c>
      <c r="P35" s="138" t="s">
        <v>1822</v>
      </c>
      <c r="Q35" t="s">
        <v>1823</v>
      </c>
      <c r="R35" t="s">
        <v>1866</v>
      </c>
    </row>
    <row r="36" spans="1:18" x14ac:dyDescent="0.25">
      <c r="A36" s="138" t="s">
        <v>10286</v>
      </c>
      <c r="B36" s="138" t="s">
        <v>1970</v>
      </c>
      <c r="C36" s="138" t="s">
        <v>1817</v>
      </c>
      <c r="D36" s="138" t="s">
        <v>1818</v>
      </c>
      <c r="E36" s="138" t="s">
        <v>1971</v>
      </c>
      <c r="F36" s="138"/>
      <c r="G36" s="138" t="s">
        <v>1782</v>
      </c>
      <c r="H36" s="138" t="s">
        <v>1783</v>
      </c>
      <c r="I36" s="138" t="s">
        <v>1875</v>
      </c>
      <c r="J36" s="138" t="s">
        <v>1970</v>
      </c>
      <c r="K36" s="138" t="s">
        <v>1972</v>
      </c>
      <c r="L36" s="138" t="s">
        <v>1817</v>
      </c>
      <c r="M36" s="138" t="s">
        <v>1972</v>
      </c>
      <c r="N36" s="139">
        <v>60</v>
      </c>
      <c r="O36" s="140" t="b">
        <v>0</v>
      </c>
      <c r="P36" s="138" t="s">
        <v>1822</v>
      </c>
      <c r="Q36" t="s">
        <v>1823</v>
      </c>
      <c r="R36" t="s">
        <v>1866</v>
      </c>
    </row>
    <row r="37" spans="1:18" x14ac:dyDescent="0.25">
      <c r="A37" s="138" t="s">
        <v>10287</v>
      </c>
      <c r="B37" s="138" t="s">
        <v>1974</v>
      </c>
      <c r="C37" s="138" t="s">
        <v>1817</v>
      </c>
      <c r="D37" s="138" t="s">
        <v>1818</v>
      </c>
      <c r="E37" s="138" t="s">
        <v>1930</v>
      </c>
      <c r="F37" s="138"/>
      <c r="G37" s="138" t="s">
        <v>1782</v>
      </c>
      <c r="H37" s="138" t="s">
        <v>1783</v>
      </c>
      <c r="I37" s="138" t="s">
        <v>1875</v>
      </c>
      <c r="J37" s="138" t="s">
        <v>1974</v>
      </c>
      <c r="K37" s="138" t="s">
        <v>1975</v>
      </c>
      <c r="L37" s="138" t="s">
        <v>1817</v>
      </c>
      <c r="M37" s="138" t="s">
        <v>1975</v>
      </c>
      <c r="N37" s="139">
        <v>60</v>
      </c>
      <c r="O37" s="140" t="b">
        <v>0</v>
      </c>
      <c r="P37" s="138" t="s">
        <v>1822</v>
      </c>
      <c r="Q37" t="s">
        <v>1823</v>
      </c>
      <c r="R37" t="s">
        <v>1866</v>
      </c>
    </row>
    <row r="38" spans="1:18" x14ac:dyDescent="0.25">
      <c r="A38" s="138" t="s">
        <v>10270</v>
      </c>
      <c r="B38" s="138" t="s">
        <v>1977</v>
      </c>
      <c r="C38" s="138" t="s">
        <v>1817</v>
      </c>
      <c r="D38" s="138" t="s">
        <v>1818</v>
      </c>
      <c r="E38" s="138" t="s">
        <v>1930</v>
      </c>
      <c r="F38" s="138"/>
      <c r="G38" s="138" t="s">
        <v>71</v>
      </c>
      <c r="H38" s="138" t="s">
        <v>1777</v>
      </c>
      <c r="I38" s="138" t="s">
        <v>1875</v>
      </c>
      <c r="J38" s="138" t="s">
        <v>1977</v>
      </c>
      <c r="K38" s="138" t="s">
        <v>1978</v>
      </c>
      <c r="L38" s="138" t="s">
        <v>1817</v>
      </c>
      <c r="M38" s="138" t="s">
        <v>1978</v>
      </c>
      <c r="N38" s="139">
        <v>60</v>
      </c>
      <c r="O38" s="140" t="b">
        <v>0</v>
      </c>
      <c r="P38" s="138" t="s">
        <v>1822</v>
      </c>
      <c r="Q38" t="s">
        <v>1823</v>
      </c>
      <c r="R38" t="s">
        <v>1866</v>
      </c>
    </row>
    <row r="39" spans="1:18" x14ac:dyDescent="0.25">
      <c r="A39" s="138" t="s">
        <v>10303</v>
      </c>
      <c r="B39" s="138" t="s">
        <v>1980</v>
      </c>
      <c r="C39" s="138" t="s">
        <v>1817</v>
      </c>
      <c r="D39" s="138" t="s">
        <v>1818</v>
      </c>
      <c r="E39" s="138" t="s">
        <v>1955</v>
      </c>
      <c r="F39" s="138"/>
      <c r="G39" s="138" t="s">
        <v>1786</v>
      </c>
      <c r="H39" s="138" t="s">
        <v>1787</v>
      </c>
      <c r="I39" s="138" t="s">
        <v>1875</v>
      </c>
      <c r="J39" s="138" t="s">
        <v>1980</v>
      </c>
      <c r="K39" s="138" t="s">
        <v>1981</v>
      </c>
      <c r="L39" s="138" t="s">
        <v>1817</v>
      </c>
      <c r="M39" s="138" t="s">
        <v>1981</v>
      </c>
      <c r="N39" s="139">
        <v>60</v>
      </c>
      <c r="O39" s="140" t="b">
        <v>0</v>
      </c>
      <c r="P39" s="138" t="s">
        <v>1822</v>
      </c>
      <c r="Q39" t="s">
        <v>1823</v>
      </c>
      <c r="R39" t="s">
        <v>1866</v>
      </c>
    </row>
    <row r="40" spans="1:18" x14ac:dyDescent="0.25">
      <c r="A40" s="138" t="s">
        <v>10290</v>
      </c>
      <c r="B40" s="138" t="s">
        <v>1983</v>
      </c>
      <c r="C40" s="138" t="s">
        <v>1817</v>
      </c>
      <c r="D40" s="138" t="s">
        <v>1818</v>
      </c>
      <c r="E40" s="138" t="s">
        <v>1881</v>
      </c>
      <c r="F40" s="138"/>
      <c r="G40" s="138" t="s">
        <v>1786</v>
      </c>
      <c r="H40" s="138" t="s">
        <v>1787</v>
      </c>
      <c r="I40" s="138" t="s">
        <v>1875</v>
      </c>
      <c r="J40" s="138" t="s">
        <v>1983</v>
      </c>
      <c r="K40" s="138" t="s">
        <v>1984</v>
      </c>
      <c r="L40" s="138" t="s">
        <v>1817</v>
      </c>
      <c r="M40" s="138" t="s">
        <v>1984</v>
      </c>
      <c r="N40" s="139">
        <v>60</v>
      </c>
      <c r="O40" s="140" t="b">
        <v>0</v>
      </c>
      <c r="P40" s="138" t="s">
        <v>1822</v>
      </c>
      <c r="Q40" t="s">
        <v>1823</v>
      </c>
      <c r="R40" t="s">
        <v>1866</v>
      </c>
    </row>
    <row r="41" spans="1:18" x14ac:dyDescent="0.25">
      <c r="A41" s="138" t="s">
        <v>10241</v>
      </c>
      <c r="B41" s="138" t="s">
        <v>1986</v>
      </c>
      <c r="C41" s="138" t="s">
        <v>1817</v>
      </c>
      <c r="D41" s="138" t="s">
        <v>1818</v>
      </c>
      <c r="E41" s="138" t="s">
        <v>1886</v>
      </c>
      <c r="F41" s="138"/>
      <c r="G41" s="138" t="s">
        <v>1786</v>
      </c>
      <c r="H41" s="138" t="s">
        <v>1787</v>
      </c>
      <c r="I41" s="138" t="s">
        <v>1875</v>
      </c>
      <c r="J41" s="138" t="s">
        <v>1986</v>
      </c>
      <c r="K41" s="138" t="s">
        <v>1987</v>
      </c>
      <c r="L41" s="138" t="s">
        <v>1817</v>
      </c>
      <c r="M41" s="138" t="s">
        <v>1987</v>
      </c>
      <c r="N41" s="139">
        <v>60</v>
      </c>
      <c r="O41" s="140" t="b">
        <v>0</v>
      </c>
      <c r="P41" s="138" t="s">
        <v>1822</v>
      </c>
      <c r="Q41" t="s">
        <v>1823</v>
      </c>
      <c r="R41" t="s">
        <v>1866</v>
      </c>
    </row>
    <row r="42" spans="1:18" x14ac:dyDescent="0.25">
      <c r="A42" s="138" t="s">
        <v>10259</v>
      </c>
      <c r="B42" s="138" t="s">
        <v>1989</v>
      </c>
      <c r="C42" s="138" t="s">
        <v>1817</v>
      </c>
      <c r="D42" s="138" t="s">
        <v>1818</v>
      </c>
      <c r="E42" s="138" t="s">
        <v>1911</v>
      </c>
      <c r="F42" s="138"/>
      <c r="G42" s="138" t="s">
        <v>71</v>
      </c>
      <c r="H42" s="138" t="s">
        <v>1777</v>
      </c>
      <c r="I42" s="138" t="s">
        <v>1875</v>
      </c>
      <c r="J42" s="138" t="s">
        <v>1990</v>
      </c>
      <c r="K42" s="138" t="s">
        <v>1991</v>
      </c>
      <c r="L42" s="138" t="s">
        <v>1817</v>
      </c>
      <c r="M42" s="138" t="s">
        <v>1991</v>
      </c>
      <c r="N42" s="139">
        <v>60</v>
      </c>
      <c r="O42" s="140" t="b">
        <v>0</v>
      </c>
      <c r="P42" s="138" t="s">
        <v>1822</v>
      </c>
      <c r="Q42" t="s">
        <v>1823</v>
      </c>
      <c r="R42" t="s">
        <v>1866</v>
      </c>
    </row>
    <row r="43" spans="1:18" x14ac:dyDescent="0.25">
      <c r="A43" s="138" t="s">
        <v>10242</v>
      </c>
      <c r="B43" s="138" t="s">
        <v>1993</v>
      </c>
      <c r="C43" s="138" t="s">
        <v>1817</v>
      </c>
      <c r="D43" s="138" t="s">
        <v>1818</v>
      </c>
      <c r="E43" s="138" t="s">
        <v>1886</v>
      </c>
      <c r="F43" s="138"/>
      <c r="G43" s="138" t="s">
        <v>1786</v>
      </c>
      <c r="H43" s="138" t="s">
        <v>1787</v>
      </c>
      <c r="I43" s="138" t="s">
        <v>1875</v>
      </c>
      <c r="J43" s="138" t="s">
        <v>1994</v>
      </c>
      <c r="K43" s="138" t="s">
        <v>1995</v>
      </c>
      <c r="L43" s="138" t="s">
        <v>1817</v>
      </c>
      <c r="M43" s="138" t="s">
        <v>1995</v>
      </c>
      <c r="N43" s="139">
        <v>60</v>
      </c>
      <c r="O43" s="140" t="b">
        <v>0</v>
      </c>
      <c r="P43" s="138" t="s">
        <v>1822</v>
      </c>
      <c r="Q43" t="s">
        <v>1823</v>
      </c>
      <c r="R43" t="s">
        <v>1866</v>
      </c>
    </row>
    <row r="44" spans="1:18" x14ac:dyDescent="0.25">
      <c r="A44" s="138" t="s">
        <v>10271</v>
      </c>
      <c r="B44" s="138" t="s">
        <v>1997</v>
      </c>
      <c r="C44" s="138" t="s">
        <v>1817</v>
      </c>
      <c r="D44" s="138" t="s">
        <v>1818</v>
      </c>
      <c r="E44" s="138" t="s">
        <v>1930</v>
      </c>
      <c r="F44" s="138"/>
      <c r="G44" s="138" t="s">
        <v>71</v>
      </c>
      <c r="H44" s="138" t="s">
        <v>1777</v>
      </c>
      <c r="I44" s="138" t="s">
        <v>1875</v>
      </c>
      <c r="J44" s="138" t="s">
        <v>1997</v>
      </c>
      <c r="K44" s="138" t="s">
        <v>1997</v>
      </c>
      <c r="L44" s="138" t="s">
        <v>1817</v>
      </c>
      <c r="M44" s="138" t="s">
        <v>1997</v>
      </c>
      <c r="N44" s="139">
        <v>60</v>
      </c>
      <c r="O44" s="140" t="b">
        <v>0</v>
      </c>
      <c r="P44" s="138" t="s">
        <v>1822</v>
      </c>
      <c r="Q44" t="s">
        <v>1823</v>
      </c>
      <c r="R44" t="s">
        <v>1866</v>
      </c>
    </row>
    <row r="45" spans="1:18" x14ac:dyDescent="0.25">
      <c r="A45" s="138" t="s">
        <v>10281</v>
      </c>
      <c r="B45" s="138" t="s">
        <v>1999</v>
      </c>
      <c r="C45" s="138" t="s">
        <v>1817</v>
      </c>
      <c r="D45" s="138" t="s">
        <v>1818</v>
      </c>
      <c r="E45" s="138" t="s">
        <v>1819</v>
      </c>
      <c r="F45" s="138"/>
      <c r="G45" s="138" t="s">
        <v>71</v>
      </c>
      <c r="H45" s="138" t="s">
        <v>1777</v>
      </c>
      <c r="I45" s="138" t="s">
        <v>1875</v>
      </c>
      <c r="J45" s="138" t="s">
        <v>1999</v>
      </c>
      <c r="K45" s="138" t="s">
        <v>1999</v>
      </c>
      <c r="L45" s="138" t="s">
        <v>1817</v>
      </c>
      <c r="M45" s="138" t="s">
        <v>1999</v>
      </c>
      <c r="N45" s="139">
        <v>60</v>
      </c>
      <c r="O45" s="140" t="b">
        <v>0</v>
      </c>
      <c r="P45" s="138" t="s">
        <v>1822</v>
      </c>
      <c r="Q45" t="s">
        <v>1823</v>
      </c>
      <c r="R45" t="s">
        <v>1866</v>
      </c>
    </row>
    <row r="46" spans="1:18" x14ac:dyDescent="0.25">
      <c r="A46" s="138" t="s">
        <v>10272</v>
      </c>
      <c r="B46" s="138" t="s">
        <v>2001</v>
      </c>
      <c r="C46" s="138" t="s">
        <v>1817</v>
      </c>
      <c r="D46" s="138" t="s">
        <v>1818</v>
      </c>
      <c r="E46" s="138" t="s">
        <v>1930</v>
      </c>
      <c r="F46" s="138"/>
      <c r="G46" s="138" t="s">
        <v>71</v>
      </c>
      <c r="H46" s="138" t="s">
        <v>1777</v>
      </c>
      <c r="I46" s="138" t="s">
        <v>1875</v>
      </c>
      <c r="J46" s="138" t="s">
        <v>2002</v>
      </c>
      <c r="K46" s="138" t="s">
        <v>2003</v>
      </c>
      <c r="L46" s="138" t="s">
        <v>1817</v>
      </c>
      <c r="M46" s="138" t="s">
        <v>2003</v>
      </c>
      <c r="N46" s="139">
        <v>60</v>
      </c>
      <c r="O46" s="140" t="b">
        <v>0</v>
      </c>
      <c r="P46" s="138" t="s">
        <v>1822</v>
      </c>
      <c r="Q46" t="s">
        <v>1823</v>
      </c>
      <c r="R46" t="s">
        <v>1866</v>
      </c>
    </row>
    <row r="47" spans="1:18" x14ac:dyDescent="0.25">
      <c r="A47" s="138" t="s">
        <v>10243</v>
      </c>
      <c r="B47" s="138" t="s">
        <v>2005</v>
      </c>
      <c r="C47" s="138" t="s">
        <v>1817</v>
      </c>
      <c r="D47" s="138" t="s">
        <v>1818</v>
      </c>
      <c r="E47" s="138" t="s">
        <v>1886</v>
      </c>
      <c r="F47" s="138"/>
      <c r="G47" s="138" t="s">
        <v>1786</v>
      </c>
      <c r="H47" s="138" t="s">
        <v>1787</v>
      </c>
      <c r="I47" s="138" t="s">
        <v>1875</v>
      </c>
      <c r="J47" s="138" t="s">
        <v>2006</v>
      </c>
      <c r="K47" s="138" t="s">
        <v>2007</v>
      </c>
      <c r="L47" s="138" t="s">
        <v>1817</v>
      </c>
      <c r="M47" s="138" t="s">
        <v>2007</v>
      </c>
      <c r="N47" s="139">
        <v>60</v>
      </c>
      <c r="O47" s="140" t="b">
        <v>0</v>
      </c>
      <c r="P47" s="138" t="s">
        <v>1822</v>
      </c>
      <c r="Q47" t="s">
        <v>1823</v>
      </c>
      <c r="R47" t="s">
        <v>1866</v>
      </c>
    </row>
    <row r="48" spans="1:18" x14ac:dyDescent="0.25">
      <c r="A48" s="138" t="s">
        <v>10273</v>
      </c>
      <c r="B48" s="138" t="s">
        <v>2009</v>
      </c>
      <c r="C48" s="138" t="s">
        <v>1817</v>
      </c>
      <c r="D48" s="138" t="s">
        <v>1818</v>
      </c>
      <c r="E48" s="138" t="s">
        <v>1819</v>
      </c>
      <c r="F48" s="138"/>
      <c r="G48" s="138" t="s">
        <v>1786</v>
      </c>
      <c r="H48" s="138" t="s">
        <v>1787</v>
      </c>
      <c r="I48" s="138" t="s">
        <v>1875</v>
      </c>
      <c r="J48" s="138" t="s">
        <v>2010</v>
      </c>
      <c r="K48" s="138" t="s">
        <v>2010</v>
      </c>
      <c r="L48" s="138" t="s">
        <v>1817</v>
      </c>
      <c r="M48" s="138" t="s">
        <v>2010</v>
      </c>
      <c r="N48" s="139">
        <v>60</v>
      </c>
      <c r="O48" s="140" t="b">
        <v>0</v>
      </c>
      <c r="P48" s="138" t="s">
        <v>1822</v>
      </c>
      <c r="Q48" t="s">
        <v>1823</v>
      </c>
      <c r="R48" t="s">
        <v>1866</v>
      </c>
    </row>
    <row r="49" spans="1:18" x14ac:dyDescent="0.25">
      <c r="A49" s="138" t="s">
        <v>10304</v>
      </c>
      <c r="B49" s="138" t="s">
        <v>2012</v>
      </c>
      <c r="C49" s="138" t="s">
        <v>1817</v>
      </c>
      <c r="D49" s="138" t="s">
        <v>1818</v>
      </c>
      <c r="E49" s="138" t="s">
        <v>1955</v>
      </c>
      <c r="F49" s="138"/>
      <c r="G49" s="138" t="s">
        <v>1786</v>
      </c>
      <c r="H49" s="138" t="s">
        <v>1787</v>
      </c>
      <c r="I49" s="138" t="s">
        <v>1875</v>
      </c>
      <c r="J49" s="138" t="s">
        <v>2012</v>
      </c>
      <c r="K49" s="138" t="s">
        <v>2013</v>
      </c>
      <c r="L49" s="138" t="s">
        <v>1817</v>
      </c>
      <c r="M49" s="138" t="s">
        <v>2013</v>
      </c>
      <c r="N49" s="139">
        <v>60</v>
      </c>
      <c r="O49" s="140" t="b">
        <v>0</v>
      </c>
      <c r="P49" s="138" t="s">
        <v>1822</v>
      </c>
      <c r="Q49" t="s">
        <v>1823</v>
      </c>
      <c r="R49" t="s">
        <v>1866</v>
      </c>
    </row>
    <row r="50" spans="1:18" x14ac:dyDescent="0.25">
      <c r="A50" s="138" t="s">
        <v>10244</v>
      </c>
      <c r="B50" s="138" t="s">
        <v>2015</v>
      </c>
      <c r="C50" s="138" t="s">
        <v>1817</v>
      </c>
      <c r="D50" s="138" t="s">
        <v>1818</v>
      </c>
      <c r="E50" s="138" t="s">
        <v>1886</v>
      </c>
      <c r="F50" s="138"/>
      <c r="G50" s="138" t="s">
        <v>1786</v>
      </c>
      <c r="H50" s="138" t="s">
        <v>1787</v>
      </c>
      <c r="I50" s="138" t="s">
        <v>1875</v>
      </c>
      <c r="J50" s="138" t="s">
        <v>2015</v>
      </c>
      <c r="K50" s="138" t="s">
        <v>2016</v>
      </c>
      <c r="L50" s="138" t="s">
        <v>1817</v>
      </c>
      <c r="M50" s="138" t="s">
        <v>2016</v>
      </c>
      <c r="N50" s="139">
        <v>60</v>
      </c>
      <c r="O50" s="140" t="b">
        <v>0</v>
      </c>
      <c r="P50" s="138" t="s">
        <v>1822</v>
      </c>
      <c r="Q50" t="s">
        <v>1823</v>
      </c>
      <c r="R50" t="s">
        <v>1866</v>
      </c>
    </row>
    <row r="51" spans="1:18" x14ac:dyDescent="0.25">
      <c r="A51" s="138" t="s">
        <v>10260</v>
      </c>
      <c r="B51" s="138" t="s">
        <v>2018</v>
      </c>
      <c r="C51" s="138" t="s">
        <v>1817</v>
      </c>
      <c r="D51" s="138" t="s">
        <v>1818</v>
      </c>
      <c r="E51" s="138" t="s">
        <v>1911</v>
      </c>
      <c r="F51" s="138"/>
      <c r="G51" s="138" t="s">
        <v>71</v>
      </c>
      <c r="H51" s="138" t="s">
        <v>1777</v>
      </c>
      <c r="I51" s="138" t="s">
        <v>1875</v>
      </c>
      <c r="J51" s="138" t="s">
        <v>2018</v>
      </c>
      <c r="K51" s="138" t="s">
        <v>2019</v>
      </c>
      <c r="L51" s="138" t="s">
        <v>1817</v>
      </c>
      <c r="M51" s="138" t="s">
        <v>2019</v>
      </c>
      <c r="N51" s="139">
        <v>60</v>
      </c>
      <c r="O51" s="140" t="b">
        <v>0</v>
      </c>
      <c r="P51" s="138" t="s">
        <v>1822</v>
      </c>
      <c r="Q51" t="s">
        <v>1823</v>
      </c>
      <c r="R51" t="s">
        <v>1866</v>
      </c>
    </row>
    <row r="52" spans="1:18" x14ac:dyDescent="0.25">
      <c r="A52" s="138" t="s">
        <v>10261</v>
      </c>
      <c r="B52" s="138" t="s">
        <v>2021</v>
      </c>
      <c r="C52" s="138" t="s">
        <v>1817</v>
      </c>
      <c r="D52" s="138" t="s">
        <v>1818</v>
      </c>
      <c r="E52" s="138" t="s">
        <v>1911</v>
      </c>
      <c r="F52" s="138"/>
      <c r="G52" s="138" t="s">
        <v>71</v>
      </c>
      <c r="H52" s="138" t="s">
        <v>1777</v>
      </c>
      <c r="I52" s="138" t="s">
        <v>1875</v>
      </c>
      <c r="J52" s="138" t="s">
        <v>2022</v>
      </c>
      <c r="K52" s="138" t="s">
        <v>2023</v>
      </c>
      <c r="L52" s="138" t="s">
        <v>1817</v>
      </c>
      <c r="M52" s="138" t="s">
        <v>2023</v>
      </c>
      <c r="N52" s="139">
        <v>60</v>
      </c>
      <c r="O52" s="140" t="b">
        <v>0</v>
      </c>
      <c r="P52" s="138" t="s">
        <v>1822</v>
      </c>
      <c r="Q52" t="s">
        <v>1823</v>
      </c>
      <c r="R52" t="s">
        <v>1866</v>
      </c>
    </row>
    <row r="53" spans="1:18" x14ac:dyDescent="0.25">
      <c r="A53" s="138" t="s">
        <v>10262</v>
      </c>
      <c r="B53" s="138" t="s">
        <v>2025</v>
      </c>
      <c r="C53" s="138" t="s">
        <v>1817</v>
      </c>
      <c r="D53" s="138" t="s">
        <v>1818</v>
      </c>
      <c r="E53" s="138" t="s">
        <v>1911</v>
      </c>
      <c r="F53" s="138"/>
      <c r="G53" s="138" t="s">
        <v>71</v>
      </c>
      <c r="H53" s="138" t="s">
        <v>1777</v>
      </c>
      <c r="I53" s="138" t="s">
        <v>1875</v>
      </c>
      <c r="J53" s="138" t="s">
        <v>2026</v>
      </c>
      <c r="K53" s="138" t="s">
        <v>2027</v>
      </c>
      <c r="L53" s="138" t="s">
        <v>1817</v>
      </c>
      <c r="M53" s="138" t="s">
        <v>2027</v>
      </c>
      <c r="N53" s="139">
        <v>60</v>
      </c>
      <c r="O53" s="140" t="b">
        <v>0</v>
      </c>
      <c r="P53" s="138" t="s">
        <v>1822</v>
      </c>
      <c r="Q53" t="s">
        <v>1823</v>
      </c>
      <c r="R53" t="s">
        <v>1866</v>
      </c>
    </row>
    <row r="54" spans="1:18" x14ac:dyDescent="0.25">
      <c r="A54" s="138" t="s">
        <v>10277</v>
      </c>
      <c r="B54" s="138" t="s">
        <v>2029</v>
      </c>
      <c r="C54" s="138" t="s">
        <v>1817</v>
      </c>
      <c r="D54" s="138" t="s">
        <v>1818</v>
      </c>
      <c r="E54" s="138" t="s">
        <v>2030</v>
      </c>
      <c r="F54" s="138" t="s">
        <v>2031</v>
      </c>
      <c r="G54" s="138" t="s">
        <v>70</v>
      </c>
      <c r="H54" s="138" t="s">
        <v>1779</v>
      </c>
      <c r="I54" s="138" t="s">
        <v>1875</v>
      </c>
      <c r="J54" s="138" t="s">
        <v>2029</v>
      </c>
      <c r="K54" s="138" t="s">
        <v>2032</v>
      </c>
      <c r="L54" s="138" t="s">
        <v>1817</v>
      </c>
      <c r="M54" s="138" t="s">
        <v>2032</v>
      </c>
      <c r="N54" s="139">
        <v>60</v>
      </c>
      <c r="O54" s="140" t="b">
        <v>0</v>
      </c>
      <c r="P54" s="138" t="s">
        <v>1822</v>
      </c>
      <c r="Q54" t="s">
        <v>1823</v>
      </c>
      <c r="R54" t="s">
        <v>1866</v>
      </c>
    </row>
    <row r="55" spans="1:18" x14ac:dyDescent="0.25">
      <c r="A55" s="138" t="s">
        <v>10288</v>
      </c>
      <c r="B55" s="138" t="s">
        <v>2034</v>
      </c>
      <c r="C55" s="138" t="s">
        <v>1817</v>
      </c>
      <c r="D55" s="138" t="s">
        <v>1818</v>
      </c>
      <c r="E55" s="138" t="s">
        <v>1971</v>
      </c>
      <c r="F55" s="138"/>
      <c r="G55" s="138" t="s">
        <v>71</v>
      </c>
      <c r="H55" s="138" t="s">
        <v>1777</v>
      </c>
      <c r="I55" s="138" t="s">
        <v>1875</v>
      </c>
      <c r="J55" s="138" t="s">
        <v>2035</v>
      </c>
      <c r="K55" s="138" t="s">
        <v>2036</v>
      </c>
      <c r="L55" s="138" t="s">
        <v>1817</v>
      </c>
      <c r="M55" s="138" t="s">
        <v>2036</v>
      </c>
      <c r="N55" s="139">
        <v>60</v>
      </c>
      <c r="O55" s="140" t="b">
        <v>0</v>
      </c>
      <c r="P55" s="138" t="s">
        <v>1822</v>
      </c>
      <c r="Q55" t="s">
        <v>1823</v>
      </c>
      <c r="R55" t="s">
        <v>1866</v>
      </c>
    </row>
    <row r="56" spans="1:18" x14ac:dyDescent="0.25">
      <c r="A56" s="138" t="s">
        <v>10245</v>
      </c>
      <c r="B56" s="138" t="s">
        <v>2038</v>
      </c>
      <c r="C56" s="138" t="s">
        <v>1817</v>
      </c>
      <c r="D56" s="138" t="s">
        <v>1818</v>
      </c>
      <c r="E56" s="138" t="s">
        <v>1886</v>
      </c>
      <c r="F56" s="138"/>
      <c r="G56" s="138" t="s">
        <v>1786</v>
      </c>
      <c r="H56" s="138" t="s">
        <v>1787</v>
      </c>
      <c r="I56" s="138" t="s">
        <v>1875</v>
      </c>
      <c r="J56" s="138" t="s">
        <v>2038</v>
      </c>
      <c r="K56" s="138" t="s">
        <v>2039</v>
      </c>
      <c r="L56" s="138" t="s">
        <v>1817</v>
      </c>
      <c r="M56" s="138" t="s">
        <v>2039</v>
      </c>
      <c r="N56" s="139">
        <v>60</v>
      </c>
      <c r="O56" s="140" t="b">
        <v>0</v>
      </c>
      <c r="P56" s="138" t="s">
        <v>1822</v>
      </c>
      <c r="Q56" t="s">
        <v>1823</v>
      </c>
      <c r="R56" t="s">
        <v>1866</v>
      </c>
    </row>
    <row r="57" spans="1:18" x14ac:dyDescent="0.25">
      <c r="A57" s="138" t="s">
        <v>10282</v>
      </c>
      <c r="B57" s="138" t="s">
        <v>2041</v>
      </c>
      <c r="C57" s="138"/>
      <c r="D57" s="138" t="s">
        <v>1818</v>
      </c>
      <c r="E57" s="138" t="s">
        <v>1819</v>
      </c>
      <c r="F57" s="138"/>
      <c r="G57" s="138" t="s">
        <v>1786</v>
      </c>
      <c r="H57" s="138" t="s">
        <v>1787</v>
      </c>
      <c r="I57" s="138" t="s">
        <v>1875</v>
      </c>
      <c r="J57" s="138" t="s">
        <v>2042</v>
      </c>
      <c r="K57" s="138" t="s">
        <v>2043</v>
      </c>
      <c r="L57" s="138" t="s">
        <v>1817</v>
      </c>
      <c r="M57" s="138" t="s">
        <v>2043</v>
      </c>
      <c r="N57" s="139">
        <v>60</v>
      </c>
      <c r="O57" s="140" t="b">
        <v>0</v>
      </c>
      <c r="P57" s="138" t="s">
        <v>1822</v>
      </c>
      <c r="Q57" t="s">
        <v>1823</v>
      </c>
      <c r="R57" t="s">
        <v>1866</v>
      </c>
    </row>
    <row r="58" spans="1:18" x14ac:dyDescent="0.25">
      <c r="A58" s="138" t="s">
        <v>10263</v>
      </c>
      <c r="B58" s="138" t="s">
        <v>2045</v>
      </c>
      <c r="C58" s="138" t="s">
        <v>1817</v>
      </c>
      <c r="D58" s="138" t="s">
        <v>1818</v>
      </c>
      <c r="E58" s="138" t="s">
        <v>1911</v>
      </c>
      <c r="F58" s="138"/>
      <c r="G58" s="138" t="s">
        <v>71</v>
      </c>
      <c r="H58" s="138" t="s">
        <v>1777</v>
      </c>
      <c r="I58" s="138" t="s">
        <v>1875</v>
      </c>
      <c r="J58" s="138" t="s">
        <v>2045</v>
      </c>
      <c r="K58" s="138" t="s">
        <v>2046</v>
      </c>
      <c r="L58" s="138" t="s">
        <v>1817</v>
      </c>
      <c r="M58" s="138" t="s">
        <v>2046</v>
      </c>
      <c r="N58" s="139">
        <v>60</v>
      </c>
      <c r="O58" s="140" t="b">
        <v>0</v>
      </c>
      <c r="P58" s="138" t="s">
        <v>1822</v>
      </c>
      <c r="Q58" t="s">
        <v>1823</v>
      </c>
      <c r="R58" t="s">
        <v>1866</v>
      </c>
    </row>
    <row r="59" spans="1:18" x14ac:dyDescent="0.25">
      <c r="A59" s="138" t="s">
        <v>10291</v>
      </c>
      <c r="B59" s="138" t="s">
        <v>2048</v>
      </c>
      <c r="C59" s="138"/>
      <c r="D59" s="138" t="s">
        <v>1818</v>
      </c>
      <c r="E59" s="138" t="s">
        <v>1881</v>
      </c>
      <c r="F59" s="138" t="s">
        <v>2049</v>
      </c>
      <c r="G59" s="138" t="s">
        <v>71</v>
      </c>
      <c r="H59" s="138" t="s">
        <v>1777</v>
      </c>
      <c r="I59" s="138" t="s">
        <v>1868</v>
      </c>
      <c r="J59" s="138"/>
      <c r="K59" s="138" t="s">
        <v>2050</v>
      </c>
      <c r="L59" s="138"/>
      <c r="M59" s="138" t="s">
        <v>2050</v>
      </c>
      <c r="N59" s="139">
        <v>60</v>
      </c>
      <c r="O59" s="140" t="b">
        <v>0</v>
      </c>
      <c r="P59" s="138" t="s">
        <v>1822</v>
      </c>
      <c r="Q59" t="s">
        <v>1823</v>
      </c>
      <c r="R59" t="s">
        <v>1866</v>
      </c>
    </row>
    <row r="60" spans="1:18" x14ac:dyDescent="0.25">
      <c r="A60" s="138" t="s">
        <v>10251</v>
      </c>
      <c r="B60" s="138" t="s">
        <v>2052</v>
      </c>
      <c r="C60" s="138" t="s">
        <v>1817</v>
      </c>
      <c r="D60" s="138" t="s">
        <v>1818</v>
      </c>
      <c r="E60" s="138" t="s">
        <v>2053</v>
      </c>
      <c r="F60" s="138"/>
      <c r="G60" s="138" t="s">
        <v>71</v>
      </c>
      <c r="H60" s="138" t="s">
        <v>1777</v>
      </c>
      <c r="I60" s="138" t="s">
        <v>1875</v>
      </c>
      <c r="J60" s="138" t="s">
        <v>2052</v>
      </c>
      <c r="K60" s="138" t="s">
        <v>2052</v>
      </c>
      <c r="L60" s="138" t="s">
        <v>1817</v>
      </c>
      <c r="M60" s="138" t="s">
        <v>2052</v>
      </c>
      <c r="N60" s="139">
        <v>60</v>
      </c>
      <c r="O60" s="140" t="b">
        <v>0</v>
      </c>
      <c r="P60" s="138" t="s">
        <v>1822</v>
      </c>
      <c r="Q60" t="s">
        <v>1823</v>
      </c>
      <c r="R60" t="s">
        <v>1866</v>
      </c>
    </row>
    <row r="61" spans="1:18" x14ac:dyDescent="0.25">
      <c r="A61" s="138" t="s">
        <v>10283</v>
      </c>
      <c r="B61" s="138" t="s">
        <v>2055</v>
      </c>
      <c r="C61" s="138" t="s">
        <v>1817</v>
      </c>
      <c r="D61" s="138" t="s">
        <v>1818</v>
      </c>
      <c r="E61" s="138" t="s">
        <v>1819</v>
      </c>
      <c r="F61" s="138"/>
      <c r="G61" s="138" t="s">
        <v>1786</v>
      </c>
      <c r="H61" s="138" t="s">
        <v>1787</v>
      </c>
      <c r="I61" s="138" t="s">
        <v>1875</v>
      </c>
      <c r="J61" s="138" t="s">
        <v>2056</v>
      </c>
      <c r="K61" s="138" t="s">
        <v>2056</v>
      </c>
      <c r="L61" s="138" t="s">
        <v>1817</v>
      </c>
      <c r="M61" s="138" t="s">
        <v>2056</v>
      </c>
      <c r="N61" s="139">
        <v>60</v>
      </c>
      <c r="O61" s="140" t="b">
        <v>0</v>
      </c>
      <c r="P61" s="138" t="s">
        <v>1822</v>
      </c>
      <c r="Q61" t="s">
        <v>1823</v>
      </c>
      <c r="R61" t="s">
        <v>1866</v>
      </c>
    </row>
    <row r="62" spans="1:18" x14ac:dyDescent="0.25">
      <c r="A62" s="138" t="s">
        <v>10252</v>
      </c>
      <c r="B62" s="138" t="s">
        <v>2058</v>
      </c>
      <c r="C62" s="138" t="s">
        <v>1817</v>
      </c>
      <c r="D62" s="138" t="s">
        <v>1818</v>
      </c>
      <c r="E62" s="138" t="s">
        <v>2053</v>
      </c>
      <c r="F62" s="138"/>
      <c r="G62" s="138" t="s">
        <v>71</v>
      </c>
      <c r="H62" s="138" t="s">
        <v>1777</v>
      </c>
      <c r="I62" s="138" t="s">
        <v>1875</v>
      </c>
      <c r="J62" s="138" t="s">
        <v>2058</v>
      </c>
      <c r="K62" s="138" t="s">
        <v>2058</v>
      </c>
      <c r="L62" s="138" t="s">
        <v>1817</v>
      </c>
      <c r="M62" s="138" t="s">
        <v>2058</v>
      </c>
      <c r="N62" s="139">
        <v>60</v>
      </c>
      <c r="O62" s="140" t="b">
        <v>0</v>
      </c>
      <c r="P62" s="138" t="s">
        <v>1822</v>
      </c>
      <c r="Q62" t="s">
        <v>1823</v>
      </c>
      <c r="R62" t="s">
        <v>1866</v>
      </c>
    </row>
    <row r="63" spans="1:18" x14ac:dyDescent="0.25">
      <c r="A63" s="138" t="s">
        <v>10264</v>
      </c>
      <c r="B63" s="138" t="s">
        <v>2060</v>
      </c>
      <c r="C63" s="138" t="s">
        <v>1817</v>
      </c>
      <c r="D63" s="138" t="s">
        <v>1818</v>
      </c>
      <c r="E63" s="138" t="s">
        <v>1911</v>
      </c>
      <c r="F63" s="138"/>
      <c r="G63" s="138" t="s">
        <v>71</v>
      </c>
      <c r="H63" s="138" t="s">
        <v>1777</v>
      </c>
      <c r="I63" s="138" t="s">
        <v>1875</v>
      </c>
      <c r="J63" s="138" t="s">
        <v>2060</v>
      </c>
      <c r="K63" s="138" t="s">
        <v>2061</v>
      </c>
      <c r="L63" s="138" t="s">
        <v>1817</v>
      </c>
      <c r="M63" s="138" t="s">
        <v>2061</v>
      </c>
      <c r="N63" s="139">
        <v>60</v>
      </c>
      <c r="O63" s="140" t="b">
        <v>0</v>
      </c>
      <c r="P63" s="138" t="s">
        <v>1822</v>
      </c>
      <c r="Q63" t="s">
        <v>1823</v>
      </c>
      <c r="R63" t="s">
        <v>1866</v>
      </c>
    </row>
    <row r="64" spans="1:18" x14ac:dyDescent="0.25">
      <c r="A64" s="138" t="s">
        <v>10279</v>
      </c>
      <c r="B64" s="138" t="s">
        <v>2063</v>
      </c>
      <c r="C64" s="138" t="s">
        <v>1817</v>
      </c>
      <c r="D64" s="138" t="s">
        <v>1818</v>
      </c>
      <c r="E64" s="138" t="s">
        <v>1926</v>
      </c>
      <c r="F64" s="138"/>
      <c r="G64" s="138" t="s">
        <v>70</v>
      </c>
      <c r="H64" s="138" t="s">
        <v>1779</v>
      </c>
      <c r="I64" s="138" t="s">
        <v>1875</v>
      </c>
      <c r="J64" s="138" t="s">
        <v>2063</v>
      </c>
      <c r="K64" s="138" t="s">
        <v>2063</v>
      </c>
      <c r="L64" s="138" t="s">
        <v>1817</v>
      </c>
      <c r="M64" s="138" t="s">
        <v>2063</v>
      </c>
      <c r="N64" s="139">
        <v>60</v>
      </c>
      <c r="O64" s="140" t="b">
        <v>0</v>
      </c>
      <c r="P64" s="138" t="s">
        <v>1822</v>
      </c>
      <c r="Q64" t="s">
        <v>1823</v>
      </c>
      <c r="R64" t="s">
        <v>1866</v>
      </c>
    </row>
    <row r="65" spans="1:18" x14ac:dyDescent="0.25">
      <c r="A65" s="138" t="s">
        <v>10246</v>
      </c>
      <c r="B65" s="138" t="s">
        <v>2065</v>
      </c>
      <c r="C65" s="138" t="s">
        <v>1817</v>
      </c>
      <c r="D65" s="138" t="s">
        <v>1818</v>
      </c>
      <c r="E65" s="138" t="s">
        <v>1886</v>
      </c>
      <c r="F65" s="138"/>
      <c r="G65" s="138" t="s">
        <v>1786</v>
      </c>
      <c r="H65" s="138" t="s">
        <v>1787</v>
      </c>
      <c r="I65" s="138" t="s">
        <v>1875</v>
      </c>
      <c r="J65" s="138" t="s">
        <v>2065</v>
      </c>
      <c r="K65" s="138" t="s">
        <v>2066</v>
      </c>
      <c r="L65" s="138" t="s">
        <v>1817</v>
      </c>
      <c r="M65" s="138" t="s">
        <v>2066</v>
      </c>
      <c r="N65" s="139">
        <v>60</v>
      </c>
      <c r="O65" s="140" t="b">
        <v>0</v>
      </c>
      <c r="P65" s="138" t="s">
        <v>1822</v>
      </c>
      <c r="Q65" t="s">
        <v>1823</v>
      </c>
      <c r="R65" t="s">
        <v>1866</v>
      </c>
    </row>
    <row r="66" spans="1:18" x14ac:dyDescent="0.25">
      <c r="A66" s="138" t="s">
        <v>10265</v>
      </c>
      <c r="B66" s="138" t="s">
        <v>2068</v>
      </c>
      <c r="C66" s="138" t="s">
        <v>1817</v>
      </c>
      <c r="D66" s="138" t="s">
        <v>1818</v>
      </c>
      <c r="E66" s="138" t="s">
        <v>1819</v>
      </c>
      <c r="F66" s="138"/>
      <c r="G66" s="138" t="s">
        <v>71</v>
      </c>
      <c r="H66" s="138" t="s">
        <v>1777</v>
      </c>
      <c r="I66" s="138" t="s">
        <v>1875</v>
      </c>
      <c r="J66" s="138" t="s">
        <v>2068</v>
      </c>
      <c r="K66" s="138" t="s">
        <v>2069</v>
      </c>
      <c r="L66" s="138" t="s">
        <v>1817</v>
      </c>
      <c r="M66" s="138" t="s">
        <v>2069</v>
      </c>
      <c r="N66" s="139">
        <v>60</v>
      </c>
      <c r="O66" s="140" t="b">
        <v>0</v>
      </c>
      <c r="P66" s="138" t="s">
        <v>1822</v>
      </c>
      <c r="Q66" t="s">
        <v>1823</v>
      </c>
      <c r="R66" t="s">
        <v>1866</v>
      </c>
    </row>
    <row r="67" spans="1:18" x14ac:dyDescent="0.25">
      <c r="A67" s="138" t="s">
        <v>10300</v>
      </c>
      <c r="B67" s="138" t="s">
        <v>2071</v>
      </c>
      <c r="C67" s="138" t="s">
        <v>1817</v>
      </c>
      <c r="D67" s="138" t="s">
        <v>1818</v>
      </c>
      <c r="E67" s="138" t="s">
        <v>2072</v>
      </c>
      <c r="F67" s="138"/>
      <c r="G67" s="138" t="s">
        <v>1786</v>
      </c>
      <c r="H67" s="138" t="s">
        <v>1787</v>
      </c>
      <c r="I67" s="138" t="s">
        <v>1875</v>
      </c>
      <c r="J67" s="138" t="s">
        <v>2071</v>
      </c>
      <c r="K67" s="138" t="s">
        <v>2073</v>
      </c>
      <c r="L67" s="138" t="s">
        <v>1817</v>
      </c>
      <c r="M67" s="138" t="s">
        <v>2073</v>
      </c>
      <c r="N67" s="139">
        <v>60</v>
      </c>
      <c r="O67" s="140" t="b">
        <v>0</v>
      </c>
      <c r="P67" s="138" t="s">
        <v>1822</v>
      </c>
      <c r="Q67" t="s">
        <v>1823</v>
      </c>
      <c r="R67" t="s">
        <v>1866</v>
      </c>
    </row>
    <row r="68" spans="1:18" x14ac:dyDescent="0.25">
      <c r="A68" s="138" t="s">
        <v>10310</v>
      </c>
      <c r="B68" s="138" t="s">
        <v>2075</v>
      </c>
      <c r="C68" s="138" t="s">
        <v>1817</v>
      </c>
      <c r="D68" s="138" t="s">
        <v>2076</v>
      </c>
      <c r="E68" s="138" t="s">
        <v>2077</v>
      </c>
      <c r="F68" s="138"/>
      <c r="G68" s="138"/>
      <c r="H68" s="138"/>
      <c r="I68" s="138" t="s">
        <v>1875</v>
      </c>
      <c r="J68" s="138" t="s">
        <v>2078</v>
      </c>
      <c r="K68" s="138" t="s">
        <v>2079</v>
      </c>
      <c r="L68" s="138" t="s">
        <v>1817</v>
      </c>
      <c r="M68" s="138" t="s">
        <v>2080</v>
      </c>
      <c r="N68" s="139">
        <v>60</v>
      </c>
      <c r="O68" s="140" t="b">
        <v>0</v>
      </c>
      <c r="P68" s="138" t="s">
        <v>1822</v>
      </c>
      <c r="Q68" t="s">
        <v>1823</v>
      </c>
      <c r="R68" t="s">
        <v>1866</v>
      </c>
    </row>
    <row r="69" spans="1:18" x14ac:dyDescent="0.25">
      <c r="A69" s="138" t="s">
        <v>10292</v>
      </c>
      <c r="B69" s="138" t="s">
        <v>2082</v>
      </c>
      <c r="C69" s="138" t="s">
        <v>1817</v>
      </c>
      <c r="D69" s="138" t="s">
        <v>1818</v>
      </c>
      <c r="E69" s="138" t="s">
        <v>1881</v>
      </c>
      <c r="F69" s="138"/>
      <c r="G69" s="138" t="s">
        <v>71</v>
      </c>
      <c r="H69" s="138" t="s">
        <v>1777</v>
      </c>
      <c r="I69" s="138" t="s">
        <v>1875</v>
      </c>
      <c r="J69" s="138" t="s">
        <v>2082</v>
      </c>
      <c r="K69" s="138" t="s">
        <v>2083</v>
      </c>
      <c r="L69" s="138" t="s">
        <v>1817</v>
      </c>
      <c r="M69" s="138" t="s">
        <v>2083</v>
      </c>
      <c r="N69" s="139">
        <v>60</v>
      </c>
      <c r="O69" s="140" t="b">
        <v>0</v>
      </c>
      <c r="P69" s="138" t="s">
        <v>1822</v>
      </c>
      <c r="Q69" t="s">
        <v>1823</v>
      </c>
      <c r="R69" t="s">
        <v>1866</v>
      </c>
    </row>
    <row r="70" spans="1:18" x14ac:dyDescent="0.25">
      <c r="A70" s="138" t="s">
        <v>10247</v>
      </c>
      <c r="B70" s="138" t="s">
        <v>2085</v>
      </c>
      <c r="C70" s="138" t="s">
        <v>1817</v>
      </c>
      <c r="D70" s="138" t="s">
        <v>1818</v>
      </c>
      <c r="E70" s="138" t="s">
        <v>2086</v>
      </c>
      <c r="F70" s="138"/>
      <c r="G70" s="138" t="s">
        <v>70</v>
      </c>
      <c r="H70" s="138" t="s">
        <v>1779</v>
      </c>
      <c r="I70" s="138" t="s">
        <v>1875</v>
      </c>
      <c r="J70" s="138" t="s">
        <v>2087</v>
      </c>
      <c r="K70" s="138" t="s">
        <v>2088</v>
      </c>
      <c r="L70" s="138" t="s">
        <v>1817</v>
      </c>
      <c r="M70" s="138" t="s">
        <v>2088</v>
      </c>
      <c r="N70" s="139">
        <v>60</v>
      </c>
      <c r="O70" s="140" t="b">
        <v>0</v>
      </c>
      <c r="P70" s="138" t="s">
        <v>1822</v>
      </c>
      <c r="Q70" t="s">
        <v>1823</v>
      </c>
      <c r="R70" t="s">
        <v>1866</v>
      </c>
    </row>
    <row r="71" spans="1:18" x14ac:dyDescent="0.25">
      <c r="A71" s="138" t="s">
        <v>10293</v>
      </c>
      <c r="B71" s="138" t="s">
        <v>2090</v>
      </c>
      <c r="C71" s="138" t="s">
        <v>1817</v>
      </c>
      <c r="D71" s="138" t="s">
        <v>1818</v>
      </c>
      <c r="E71" s="138" t="s">
        <v>1881</v>
      </c>
      <c r="F71" s="138"/>
      <c r="G71" s="138" t="s">
        <v>71</v>
      </c>
      <c r="H71" s="138" t="s">
        <v>1777</v>
      </c>
      <c r="I71" s="138" t="s">
        <v>1875</v>
      </c>
      <c r="J71" s="138" t="s">
        <v>2091</v>
      </c>
      <c r="K71" s="138" t="s">
        <v>2092</v>
      </c>
      <c r="L71" s="138" t="s">
        <v>1817</v>
      </c>
      <c r="M71" s="138" t="s">
        <v>2092</v>
      </c>
      <c r="N71" s="139">
        <v>60</v>
      </c>
      <c r="O71" s="140" t="b">
        <v>0</v>
      </c>
      <c r="P71" s="138" t="s">
        <v>1822</v>
      </c>
      <c r="Q71" t="s">
        <v>1823</v>
      </c>
      <c r="R71" t="s">
        <v>1866</v>
      </c>
    </row>
    <row r="72" spans="1:18" x14ac:dyDescent="0.25">
      <c r="A72" s="138" t="s">
        <v>10253</v>
      </c>
      <c r="B72" s="138" t="s">
        <v>2094</v>
      </c>
      <c r="C72" s="138" t="s">
        <v>1817</v>
      </c>
      <c r="D72" s="138" t="s">
        <v>1818</v>
      </c>
      <c r="E72" s="138" t="s">
        <v>2053</v>
      </c>
      <c r="F72" s="138"/>
      <c r="G72" s="138" t="s">
        <v>71</v>
      </c>
      <c r="H72" s="138" t="s">
        <v>1777</v>
      </c>
      <c r="I72" s="138" t="s">
        <v>1875</v>
      </c>
      <c r="J72" s="138" t="s">
        <v>2095</v>
      </c>
      <c r="K72" s="138" t="s">
        <v>2096</v>
      </c>
      <c r="L72" s="138" t="s">
        <v>1817</v>
      </c>
      <c r="M72" s="138" t="s">
        <v>2096</v>
      </c>
      <c r="N72" s="139">
        <v>60</v>
      </c>
      <c r="O72" s="140" t="b">
        <v>0</v>
      </c>
      <c r="P72" s="138" t="s">
        <v>1822</v>
      </c>
      <c r="Q72" t="s">
        <v>1823</v>
      </c>
      <c r="R72" t="s">
        <v>1866</v>
      </c>
    </row>
    <row r="73" spans="1:18" x14ac:dyDescent="0.25">
      <c r="A73" s="138" t="s">
        <v>10296</v>
      </c>
      <c r="B73" s="138" t="s">
        <v>2098</v>
      </c>
      <c r="C73" s="138" t="s">
        <v>1817</v>
      </c>
      <c r="D73" s="138" t="s">
        <v>1818</v>
      </c>
      <c r="E73" s="138" t="s">
        <v>1938</v>
      </c>
      <c r="F73" s="138"/>
      <c r="G73" s="138" t="s">
        <v>70</v>
      </c>
      <c r="H73" s="138" t="s">
        <v>1779</v>
      </c>
      <c r="I73" s="138" t="s">
        <v>1875</v>
      </c>
      <c r="J73" s="138" t="s">
        <v>2098</v>
      </c>
      <c r="K73" s="138" t="s">
        <v>2099</v>
      </c>
      <c r="L73" s="138" t="s">
        <v>1817</v>
      </c>
      <c r="M73" s="138" t="s">
        <v>2099</v>
      </c>
      <c r="N73" s="139">
        <v>60</v>
      </c>
      <c r="O73" s="140" t="b">
        <v>0</v>
      </c>
      <c r="P73" s="138" t="s">
        <v>1822</v>
      </c>
      <c r="Q73" t="s">
        <v>1823</v>
      </c>
      <c r="R73" t="s">
        <v>1866</v>
      </c>
    </row>
    <row r="74" spans="1:18" x14ac:dyDescent="0.25">
      <c r="A74" s="138" t="s">
        <v>10250</v>
      </c>
      <c r="B74" s="138" t="s">
        <v>2101</v>
      </c>
      <c r="C74" s="138" t="s">
        <v>1817</v>
      </c>
      <c r="D74" s="138" t="s">
        <v>1818</v>
      </c>
      <c r="E74" s="138" t="s">
        <v>2102</v>
      </c>
      <c r="F74" s="138"/>
      <c r="G74" s="138" t="s">
        <v>1786</v>
      </c>
      <c r="H74" s="138" t="s">
        <v>1787</v>
      </c>
      <c r="I74" s="138" t="s">
        <v>1875</v>
      </c>
      <c r="J74" s="138" t="s">
        <v>2101</v>
      </c>
      <c r="K74" s="138" t="s">
        <v>2103</v>
      </c>
      <c r="L74" s="138" t="s">
        <v>1817</v>
      </c>
      <c r="M74" s="138" t="s">
        <v>2103</v>
      </c>
      <c r="N74" s="139">
        <v>60</v>
      </c>
      <c r="O74" s="140" t="b">
        <v>0</v>
      </c>
      <c r="P74" s="138" t="s">
        <v>1822</v>
      </c>
      <c r="Q74" t="s">
        <v>1823</v>
      </c>
      <c r="R74" t="s">
        <v>1866</v>
      </c>
    </row>
    <row r="75" spans="1:18" x14ac:dyDescent="0.25">
      <c r="A75" s="138" t="s">
        <v>10274</v>
      </c>
      <c r="B75" s="138" t="s">
        <v>2105</v>
      </c>
      <c r="C75" s="138" t="s">
        <v>1817</v>
      </c>
      <c r="D75" s="138" t="s">
        <v>1818</v>
      </c>
      <c r="E75" s="138" t="s">
        <v>1930</v>
      </c>
      <c r="F75" s="138"/>
      <c r="G75" s="138" t="s">
        <v>71</v>
      </c>
      <c r="H75" s="138" t="s">
        <v>1777</v>
      </c>
      <c r="I75" s="138" t="s">
        <v>1875</v>
      </c>
      <c r="J75" s="138" t="s">
        <v>2105</v>
      </c>
      <c r="K75" s="138" t="s">
        <v>2105</v>
      </c>
      <c r="L75" s="138" t="s">
        <v>1817</v>
      </c>
      <c r="M75" s="138" t="s">
        <v>2105</v>
      </c>
      <c r="N75" s="139">
        <v>60</v>
      </c>
      <c r="O75" s="140" t="b">
        <v>0</v>
      </c>
      <c r="P75" s="138" t="s">
        <v>1822</v>
      </c>
      <c r="Q75" t="s">
        <v>1823</v>
      </c>
      <c r="R75" t="s">
        <v>1866</v>
      </c>
    </row>
    <row r="76" spans="1:18" x14ac:dyDescent="0.25">
      <c r="A76" s="138" t="s">
        <v>10266</v>
      </c>
      <c r="B76" s="138" t="s">
        <v>2107</v>
      </c>
      <c r="C76" s="138" t="s">
        <v>1817</v>
      </c>
      <c r="D76" s="138" t="s">
        <v>1818</v>
      </c>
      <c r="E76" s="138" t="s">
        <v>1911</v>
      </c>
      <c r="F76" s="138"/>
      <c r="G76" s="138" t="s">
        <v>71</v>
      </c>
      <c r="H76" s="138" t="s">
        <v>1777</v>
      </c>
      <c r="I76" s="138" t="s">
        <v>1875</v>
      </c>
      <c r="J76" s="138" t="s">
        <v>2108</v>
      </c>
      <c r="K76" s="138" t="s">
        <v>2108</v>
      </c>
      <c r="L76" s="138" t="s">
        <v>1817</v>
      </c>
      <c r="M76" s="138" t="s">
        <v>2108</v>
      </c>
      <c r="N76" s="139">
        <v>60</v>
      </c>
      <c r="O76" s="140" t="b">
        <v>0</v>
      </c>
      <c r="P76" s="138" t="s">
        <v>1822</v>
      </c>
      <c r="Q76" t="s">
        <v>1823</v>
      </c>
      <c r="R76" t="s">
        <v>1866</v>
      </c>
    </row>
    <row r="77" spans="1:18" x14ac:dyDescent="0.25">
      <c r="A77" s="138" t="s">
        <v>10275</v>
      </c>
      <c r="B77" s="138" t="s">
        <v>2110</v>
      </c>
      <c r="C77" s="138" t="s">
        <v>1817</v>
      </c>
      <c r="D77" s="138" t="s">
        <v>1818</v>
      </c>
      <c r="E77" s="138" t="s">
        <v>1930</v>
      </c>
      <c r="F77" s="138"/>
      <c r="G77" s="138" t="s">
        <v>71</v>
      </c>
      <c r="H77" s="138" t="s">
        <v>1777</v>
      </c>
      <c r="I77" s="138" t="s">
        <v>1875</v>
      </c>
      <c r="J77" s="138" t="s">
        <v>2111</v>
      </c>
      <c r="K77" s="138" t="s">
        <v>2111</v>
      </c>
      <c r="L77" s="138" t="s">
        <v>1817</v>
      </c>
      <c r="M77" s="138" t="s">
        <v>2111</v>
      </c>
      <c r="N77" s="139">
        <v>60</v>
      </c>
      <c r="O77" s="140" t="b">
        <v>0</v>
      </c>
      <c r="P77" s="138" t="s">
        <v>1822</v>
      </c>
      <c r="Q77" t="s">
        <v>1823</v>
      </c>
      <c r="R77" t="s">
        <v>1866</v>
      </c>
    </row>
    <row r="78" spans="1:18" x14ac:dyDescent="0.25">
      <c r="A78" s="138" t="s">
        <v>10284</v>
      </c>
      <c r="B78" s="138" t="s">
        <v>2113</v>
      </c>
      <c r="C78" s="138" t="s">
        <v>1817</v>
      </c>
      <c r="D78" s="138" t="s">
        <v>1818</v>
      </c>
      <c r="E78" s="138" t="s">
        <v>1819</v>
      </c>
      <c r="F78" s="138"/>
      <c r="G78" s="138" t="s">
        <v>1786</v>
      </c>
      <c r="H78" s="138" t="s">
        <v>1787</v>
      </c>
      <c r="I78" s="138" t="s">
        <v>1875</v>
      </c>
      <c r="J78" s="138" t="s">
        <v>2114</v>
      </c>
      <c r="K78" s="138" t="s">
        <v>2115</v>
      </c>
      <c r="L78" s="138" t="s">
        <v>1817</v>
      </c>
      <c r="M78" s="138" t="s">
        <v>2115</v>
      </c>
      <c r="N78" s="139">
        <v>60</v>
      </c>
      <c r="O78" s="140" t="b">
        <v>0</v>
      </c>
      <c r="P78" s="138" t="s">
        <v>1822</v>
      </c>
      <c r="Q78" t="s">
        <v>1823</v>
      </c>
      <c r="R78" t="s">
        <v>1866</v>
      </c>
    </row>
    <row r="79" spans="1:18" x14ac:dyDescent="0.25">
      <c r="A79" s="138" t="s">
        <v>10276</v>
      </c>
      <c r="B79" s="138" t="s">
        <v>2117</v>
      </c>
      <c r="C79" s="138" t="s">
        <v>1817</v>
      </c>
      <c r="D79" s="138" t="s">
        <v>1818</v>
      </c>
      <c r="E79" s="138" t="s">
        <v>1930</v>
      </c>
      <c r="F79" s="138" t="s">
        <v>2118</v>
      </c>
      <c r="G79" s="138" t="s">
        <v>71</v>
      </c>
      <c r="H79" s="138" t="s">
        <v>1777</v>
      </c>
      <c r="I79" s="138" t="s">
        <v>1875</v>
      </c>
      <c r="J79" s="138" t="s">
        <v>2117</v>
      </c>
      <c r="K79" s="138" t="s">
        <v>2119</v>
      </c>
      <c r="L79" s="138" t="s">
        <v>1817</v>
      </c>
      <c r="M79" s="138" t="s">
        <v>2119</v>
      </c>
      <c r="N79" s="139">
        <v>60</v>
      </c>
      <c r="O79" s="140" t="b">
        <v>0</v>
      </c>
      <c r="P79" s="138" t="s">
        <v>1822</v>
      </c>
      <c r="Q79" t="s">
        <v>1823</v>
      </c>
      <c r="R79" t="s">
        <v>1866</v>
      </c>
    </row>
    <row r="80" spans="1:18" x14ac:dyDescent="0.25">
      <c r="A80" s="138" t="s">
        <v>10307</v>
      </c>
      <c r="B80" s="138" t="s">
        <v>2121</v>
      </c>
      <c r="C80" s="138" t="s">
        <v>1817</v>
      </c>
      <c r="D80" s="138" t="s">
        <v>1902</v>
      </c>
      <c r="E80" s="138"/>
      <c r="F80" s="138"/>
      <c r="G80" s="138"/>
      <c r="H80" s="138"/>
      <c r="I80" s="138" t="s">
        <v>1875</v>
      </c>
      <c r="J80" s="138" t="s">
        <v>2121</v>
      </c>
      <c r="K80" s="138" t="s">
        <v>2122</v>
      </c>
      <c r="L80" s="138" t="s">
        <v>1817</v>
      </c>
      <c r="M80" s="138" t="s">
        <v>2122</v>
      </c>
      <c r="N80" s="139">
        <v>60</v>
      </c>
      <c r="O80" s="140" t="b">
        <v>0</v>
      </c>
      <c r="P80" s="138" t="s">
        <v>1822</v>
      </c>
      <c r="Q80" t="s">
        <v>1823</v>
      </c>
      <c r="R80" t="s">
        <v>1866</v>
      </c>
    </row>
    <row r="81" spans="1:18" x14ac:dyDescent="0.25">
      <c r="A81" s="138" t="s">
        <v>10267</v>
      </c>
      <c r="B81" s="138" t="s">
        <v>2124</v>
      </c>
      <c r="C81" s="138" t="s">
        <v>1817</v>
      </c>
      <c r="D81" s="138" t="s">
        <v>1818</v>
      </c>
      <c r="E81" s="138" t="s">
        <v>1911</v>
      </c>
      <c r="F81" s="138"/>
      <c r="G81" s="138" t="s">
        <v>71</v>
      </c>
      <c r="H81" s="138" t="s">
        <v>1777</v>
      </c>
      <c r="I81" s="138" t="s">
        <v>1868</v>
      </c>
      <c r="J81" s="138" t="s">
        <v>2125</v>
      </c>
      <c r="K81" s="138" t="s">
        <v>2126</v>
      </c>
      <c r="L81" s="138" t="s">
        <v>1817</v>
      </c>
      <c r="M81" s="138" t="s">
        <v>2126</v>
      </c>
      <c r="N81" s="139">
        <v>60</v>
      </c>
      <c r="O81" s="140" t="b">
        <v>0</v>
      </c>
      <c r="P81" s="138" t="s">
        <v>1822</v>
      </c>
      <c r="Q81" t="s">
        <v>1823</v>
      </c>
      <c r="R81" t="s">
        <v>1866</v>
      </c>
    </row>
    <row r="82" spans="1:18" x14ac:dyDescent="0.25">
      <c r="A82" s="138" t="s">
        <v>10285</v>
      </c>
      <c r="B82" s="138" t="s">
        <v>2128</v>
      </c>
      <c r="C82" s="138" t="s">
        <v>1817</v>
      </c>
      <c r="D82" s="138" t="s">
        <v>1818</v>
      </c>
      <c r="E82" s="138" t="s">
        <v>1819</v>
      </c>
      <c r="F82" s="138"/>
      <c r="G82" s="138" t="s">
        <v>1786</v>
      </c>
      <c r="H82" s="138" t="s">
        <v>1787</v>
      </c>
      <c r="I82" s="138" t="s">
        <v>1868</v>
      </c>
      <c r="J82" s="138" t="s">
        <v>2128</v>
      </c>
      <c r="K82" s="138" t="s">
        <v>2128</v>
      </c>
      <c r="L82" s="138" t="s">
        <v>1817</v>
      </c>
      <c r="M82" s="138" t="s">
        <v>2128</v>
      </c>
      <c r="N82" s="139">
        <v>60</v>
      </c>
      <c r="O82" s="140" t="b">
        <v>0</v>
      </c>
      <c r="P82" s="138" t="s">
        <v>1822</v>
      </c>
      <c r="Q82" t="s">
        <v>1823</v>
      </c>
      <c r="R82" t="s">
        <v>1866</v>
      </c>
    </row>
    <row r="83" spans="1:18" x14ac:dyDescent="0.25">
      <c r="A83" s="138" t="s">
        <v>10305</v>
      </c>
      <c r="B83" s="138" t="s">
        <v>2130</v>
      </c>
      <c r="C83" s="138" t="s">
        <v>1817</v>
      </c>
      <c r="D83" s="138" t="s">
        <v>1818</v>
      </c>
      <c r="E83" s="138" t="s">
        <v>1955</v>
      </c>
      <c r="F83" s="138"/>
      <c r="G83" s="138" t="s">
        <v>1786</v>
      </c>
      <c r="H83" s="138" t="s">
        <v>1787</v>
      </c>
      <c r="I83" s="138" t="s">
        <v>1868</v>
      </c>
      <c r="J83" s="138" t="s">
        <v>2131</v>
      </c>
      <c r="K83" s="138" t="s">
        <v>2132</v>
      </c>
      <c r="L83" s="138" t="s">
        <v>1817</v>
      </c>
      <c r="M83" s="138" t="s">
        <v>2132</v>
      </c>
      <c r="N83" s="139">
        <v>60</v>
      </c>
      <c r="O83" s="140" t="b">
        <v>0</v>
      </c>
      <c r="P83" s="138" t="s">
        <v>1822</v>
      </c>
      <c r="Q83" t="s">
        <v>1823</v>
      </c>
      <c r="R83" t="s">
        <v>1866</v>
      </c>
    </row>
    <row r="84" spans="1:18" x14ac:dyDescent="0.25">
      <c r="A84" s="138" t="s">
        <v>10299</v>
      </c>
      <c r="B84" s="138" t="s">
        <v>2134</v>
      </c>
      <c r="C84" s="138" t="s">
        <v>1817</v>
      </c>
      <c r="D84" s="138" t="s">
        <v>1818</v>
      </c>
      <c r="E84" s="138" t="s">
        <v>1858</v>
      </c>
      <c r="F84" s="138"/>
      <c r="G84" s="138" t="s">
        <v>1786</v>
      </c>
      <c r="H84" s="138" t="s">
        <v>1787</v>
      </c>
      <c r="I84" s="138" t="s">
        <v>1868</v>
      </c>
      <c r="J84" s="138" t="s">
        <v>2135</v>
      </c>
      <c r="K84" s="138" t="s">
        <v>2136</v>
      </c>
      <c r="L84" s="138" t="s">
        <v>1817</v>
      </c>
      <c r="M84" s="138" t="s">
        <v>2136</v>
      </c>
      <c r="N84" s="139">
        <v>60</v>
      </c>
      <c r="O84" s="140" t="b">
        <v>0</v>
      </c>
      <c r="P84" s="138" t="s">
        <v>1822</v>
      </c>
      <c r="Q84" t="s">
        <v>1823</v>
      </c>
      <c r="R84" t="s">
        <v>1866</v>
      </c>
    </row>
    <row r="85" spans="1:18" x14ac:dyDescent="0.25">
      <c r="A85" s="138" t="s">
        <v>11156</v>
      </c>
      <c r="B85" s="138" t="s">
        <v>2138</v>
      </c>
      <c r="C85" s="138" t="s">
        <v>2139</v>
      </c>
      <c r="D85" s="138" t="s">
        <v>1818</v>
      </c>
      <c r="E85" s="138" t="s">
        <v>2072</v>
      </c>
      <c r="F85" s="138" t="s">
        <v>2140</v>
      </c>
      <c r="G85" s="138"/>
      <c r="H85" s="138"/>
      <c r="I85" s="138" t="s">
        <v>1852</v>
      </c>
      <c r="J85" s="138"/>
      <c r="K85" s="138"/>
      <c r="L85" s="138" t="s">
        <v>2141</v>
      </c>
      <c r="M85" s="138" t="s">
        <v>2142</v>
      </c>
      <c r="N85" s="139"/>
      <c r="O85" s="140" t="b">
        <v>0</v>
      </c>
      <c r="P85" s="138" t="s">
        <v>1822</v>
      </c>
      <c r="Q85" t="s">
        <v>1823</v>
      </c>
      <c r="R85" t="s">
        <v>2137</v>
      </c>
    </row>
    <row r="86" spans="1:18" x14ac:dyDescent="0.25">
      <c r="A86" s="138" t="s">
        <v>10986</v>
      </c>
      <c r="B86" s="138" t="s">
        <v>665</v>
      </c>
      <c r="C86" s="138"/>
      <c r="D86" s="138" t="s">
        <v>1818</v>
      </c>
      <c r="E86" s="138"/>
      <c r="F86" s="138"/>
      <c r="G86" s="138" t="s">
        <v>1782</v>
      </c>
      <c r="H86" s="138" t="s">
        <v>1783</v>
      </c>
      <c r="I86" s="138"/>
      <c r="J86" s="138"/>
      <c r="K86" s="138"/>
      <c r="L86" s="138"/>
      <c r="M86" s="138" t="s">
        <v>2144</v>
      </c>
      <c r="N86" s="139"/>
      <c r="O86" s="140" t="b">
        <v>1</v>
      </c>
      <c r="P86" s="138" t="s">
        <v>1822</v>
      </c>
      <c r="Q86" t="s">
        <v>1823</v>
      </c>
      <c r="R86" t="s">
        <v>2143</v>
      </c>
    </row>
    <row r="87" spans="1:18" x14ac:dyDescent="0.25">
      <c r="A87" s="138" t="s">
        <v>10820</v>
      </c>
      <c r="B87" s="138" t="s">
        <v>2146</v>
      </c>
      <c r="C87" s="138"/>
      <c r="D87" s="138" t="s">
        <v>2147</v>
      </c>
      <c r="E87" s="138"/>
      <c r="F87" s="138"/>
      <c r="G87" s="138"/>
      <c r="H87" s="138"/>
      <c r="I87" s="138" t="s">
        <v>1852</v>
      </c>
      <c r="J87" s="138"/>
      <c r="K87" s="138"/>
      <c r="L87" s="138"/>
      <c r="M87" s="138" t="s">
        <v>2148</v>
      </c>
      <c r="N87" s="139"/>
      <c r="O87" s="140" t="b">
        <v>0</v>
      </c>
      <c r="P87" s="138" t="s">
        <v>1822</v>
      </c>
      <c r="Q87" t="s">
        <v>1823</v>
      </c>
      <c r="R87" t="s">
        <v>2145</v>
      </c>
    </row>
    <row r="88" spans="1:18" x14ac:dyDescent="0.25">
      <c r="A88" s="138" t="s">
        <v>11167</v>
      </c>
      <c r="B88" s="138" t="s">
        <v>2150</v>
      </c>
      <c r="C88" s="138" t="s">
        <v>1817</v>
      </c>
      <c r="D88" s="138" t="s">
        <v>1902</v>
      </c>
      <c r="E88" s="138" t="s">
        <v>2151</v>
      </c>
      <c r="F88" s="138" t="s">
        <v>2152</v>
      </c>
      <c r="G88" s="138" t="s">
        <v>1782</v>
      </c>
      <c r="H88" s="138" t="s">
        <v>1783</v>
      </c>
      <c r="I88" s="138" t="s">
        <v>2153</v>
      </c>
      <c r="J88" s="138" t="s">
        <v>2150</v>
      </c>
      <c r="K88" s="138" t="s">
        <v>2154</v>
      </c>
      <c r="L88" s="138" t="s">
        <v>2155</v>
      </c>
      <c r="M88" s="138" t="s">
        <v>2154</v>
      </c>
      <c r="N88" s="139"/>
      <c r="O88" s="140" t="b">
        <v>0</v>
      </c>
      <c r="P88" s="138" t="s">
        <v>1822</v>
      </c>
      <c r="Q88" t="s">
        <v>1823</v>
      </c>
      <c r="R88" t="s">
        <v>2149</v>
      </c>
    </row>
    <row r="89" spans="1:18" x14ac:dyDescent="0.25">
      <c r="A89" s="138" t="s">
        <v>8804</v>
      </c>
      <c r="B89" s="138" t="s">
        <v>707</v>
      </c>
      <c r="C89" s="138"/>
      <c r="D89" s="138" t="s">
        <v>1818</v>
      </c>
      <c r="E89" s="138"/>
      <c r="F89" s="138"/>
      <c r="G89" s="138"/>
      <c r="H89" s="138"/>
      <c r="I89" s="138" t="s">
        <v>2156</v>
      </c>
      <c r="J89" s="138"/>
      <c r="K89" s="138"/>
      <c r="L89" s="138" t="s">
        <v>2157</v>
      </c>
      <c r="M89" s="138" t="s">
        <v>2158</v>
      </c>
      <c r="N89" s="139">
        <v>67</v>
      </c>
      <c r="O89" s="140" t="b">
        <v>0</v>
      </c>
      <c r="P89" s="138" t="s">
        <v>1822</v>
      </c>
      <c r="Q89" t="s">
        <v>1823</v>
      </c>
      <c r="R89" t="s">
        <v>550</v>
      </c>
    </row>
    <row r="90" spans="1:18" x14ac:dyDescent="0.25">
      <c r="A90" s="138" t="s">
        <v>8881</v>
      </c>
      <c r="B90" s="138" t="s">
        <v>709</v>
      </c>
      <c r="C90" s="138"/>
      <c r="D90" s="138" t="s">
        <v>2076</v>
      </c>
      <c r="E90" s="138"/>
      <c r="F90" s="138"/>
      <c r="G90" s="138"/>
      <c r="H90" s="138"/>
      <c r="I90" s="138" t="s">
        <v>2156</v>
      </c>
      <c r="J90" s="138"/>
      <c r="K90" s="138"/>
      <c r="L90" s="138" t="s">
        <v>2159</v>
      </c>
      <c r="M90" s="138" t="s">
        <v>2160</v>
      </c>
      <c r="N90" s="139">
        <v>67</v>
      </c>
      <c r="O90" s="140" t="b">
        <v>0</v>
      </c>
      <c r="P90" s="138" t="s">
        <v>1822</v>
      </c>
      <c r="Q90" t="s">
        <v>1823</v>
      </c>
      <c r="R90" t="s">
        <v>550</v>
      </c>
    </row>
    <row r="91" spans="1:18" x14ac:dyDescent="0.25">
      <c r="A91" s="138" t="s">
        <v>8836</v>
      </c>
      <c r="B91" s="138" t="s">
        <v>711</v>
      </c>
      <c r="C91" s="138"/>
      <c r="D91" s="138" t="s">
        <v>1902</v>
      </c>
      <c r="E91" s="138"/>
      <c r="F91" s="138"/>
      <c r="G91" s="138"/>
      <c r="H91" s="138"/>
      <c r="I91" s="138" t="s">
        <v>2156</v>
      </c>
      <c r="J91" s="138"/>
      <c r="K91" s="138"/>
      <c r="L91" s="138" t="s">
        <v>2161</v>
      </c>
      <c r="M91" s="138" t="s">
        <v>2162</v>
      </c>
      <c r="N91" s="139">
        <v>67</v>
      </c>
      <c r="O91" s="140" t="b">
        <v>0</v>
      </c>
      <c r="P91" s="138" t="s">
        <v>1822</v>
      </c>
      <c r="Q91" t="s">
        <v>1823</v>
      </c>
      <c r="R91" t="s">
        <v>550</v>
      </c>
    </row>
    <row r="92" spans="1:18" x14ac:dyDescent="0.25">
      <c r="A92" s="138" t="s">
        <v>8853</v>
      </c>
      <c r="B92" s="138" t="s">
        <v>713</v>
      </c>
      <c r="C92" s="138"/>
      <c r="D92" s="138" t="s">
        <v>1836</v>
      </c>
      <c r="E92" s="138"/>
      <c r="F92" s="138"/>
      <c r="G92" s="138"/>
      <c r="H92" s="138"/>
      <c r="I92" s="138" t="s">
        <v>2156</v>
      </c>
      <c r="J92" s="138"/>
      <c r="K92" s="138" t="s">
        <v>2163</v>
      </c>
      <c r="L92" s="138" t="s">
        <v>2164</v>
      </c>
      <c r="M92" s="138" t="s">
        <v>2163</v>
      </c>
      <c r="N92" s="139">
        <v>67</v>
      </c>
      <c r="O92" s="140" t="b">
        <v>0</v>
      </c>
      <c r="P92" s="138" t="s">
        <v>1822</v>
      </c>
      <c r="Q92" t="s">
        <v>1823</v>
      </c>
      <c r="R92" t="s">
        <v>550</v>
      </c>
    </row>
    <row r="93" spans="1:18" x14ac:dyDescent="0.25">
      <c r="A93" s="138" t="s">
        <v>8088</v>
      </c>
      <c r="B93" s="138" t="s">
        <v>715</v>
      </c>
      <c r="C93" s="138"/>
      <c r="D93" s="138" t="s">
        <v>2147</v>
      </c>
      <c r="E93" s="138"/>
      <c r="F93" s="138"/>
      <c r="G93" s="138"/>
      <c r="H93" s="138"/>
      <c r="I93" s="138" t="s">
        <v>2156</v>
      </c>
      <c r="J93" s="138"/>
      <c r="K93" s="138"/>
      <c r="L93" s="138" t="s">
        <v>2165</v>
      </c>
      <c r="M93" s="138" t="s">
        <v>2166</v>
      </c>
      <c r="N93" s="139">
        <v>67</v>
      </c>
      <c r="O93" s="140" t="b">
        <v>0</v>
      </c>
      <c r="P93" s="138" t="s">
        <v>1822</v>
      </c>
      <c r="Q93" t="s">
        <v>1823</v>
      </c>
      <c r="R93" t="s">
        <v>550</v>
      </c>
    </row>
    <row r="94" spans="1:18" x14ac:dyDescent="0.25">
      <c r="A94" s="138" t="s">
        <v>8893</v>
      </c>
      <c r="B94" s="138" t="s">
        <v>717</v>
      </c>
      <c r="C94" s="138"/>
      <c r="D94" s="138" t="s">
        <v>2167</v>
      </c>
      <c r="E94" s="138"/>
      <c r="F94" s="138"/>
      <c r="G94" s="138"/>
      <c r="H94" s="138"/>
      <c r="I94" s="138" t="s">
        <v>2156</v>
      </c>
      <c r="J94" s="138"/>
      <c r="K94" s="138"/>
      <c r="L94" s="138" t="s">
        <v>2168</v>
      </c>
      <c r="M94" s="138" t="s">
        <v>2169</v>
      </c>
      <c r="N94" s="139">
        <v>67</v>
      </c>
      <c r="O94" s="140" t="b">
        <v>0</v>
      </c>
      <c r="P94" s="138" t="s">
        <v>1822</v>
      </c>
      <c r="Q94" t="s">
        <v>1823</v>
      </c>
      <c r="R94" t="s">
        <v>550</v>
      </c>
    </row>
    <row r="95" spans="1:18" x14ac:dyDescent="0.25">
      <c r="A95" s="138" t="s">
        <v>8882</v>
      </c>
      <c r="B95" s="138" t="s">
        <v>2171</v>
      </c>
      <c r="C95" s="138"/>
      <c r="D95" s="138" t="s">
        <v>2076</v>
      </c>
      <c r="E95" s="138"/>
      <c r="F95" s="138"/>
      <c r="G95" s="138"/>
      <c r="H95" s="138"/>
      <c r="I95" s="138" t="s">
        <v>2156</v>
      </c>
      <c r="J95" s="138" t="s">
        <v>2171</v>
      </c>
      <c r="K95" s="138"/>
      <c r="L95" s="138"/>
      <c r="M95" s="138" t="s">
        <v>2172</v>
      </c>
      <c r="N95" s="139">
        <v>67</v>
      </c>
      <c r="O95" s="140" t="b">
        <v>0</v>
      </c>
      <c r="P95" s="138" t="s">
        <v>1822</v>
      </c>
      <c r="Q95" t="s">
        <v>1823</v>
      </c>
      <c r="R95" t="s">
        <v>550</v>
      </c>
    </row>
    <row r="96" spans="1:18" x14ac:dyDescent="0.25">
      <c r="A96" s="138" t="s">
        <v>8883</v>
      </c>
      <c r="B96" s="138" t="s">
        <v>2174</v>
      </c>
      <c r="C96" s="138"/>
      <c r="D96" s="138" t="s">
        <v>2076</v>
      </c>
      <c r="E96" s="138"/>
      <c r="F96" s="138"/>
      <c r="G96" s="138"/>
      <c r="H96" s="138"/>
      <c r="I96" s="138" t="s">
        <v>2156</v>
      </c>
      <c r="J96" s="138" t="s">
        <v>2174</v>
      </c>
      <c r="K96" s="138"/>
      <c r="L96" s="138"/>
      <c r="M96" s="138" t="s">
        <v>2175</v>
      </c>
      <c r="N96" s="139">
        <v>67</v>
      </c>
      <c r="O96" s="140" t="b">
        <v>0</v>
      </c>
      <c r="P96" s="138" t="s">
        <v>1822</v>
      </c>
      <c r="Q96" t="s">
        <v>1823</v>
      </c>
      <c r="R96" t="s">
        <v>550</v>
      </c>
    </row>
    <row r="97" spans="1:18" x14ac:dyDescent="0.25">
      <c r="A97" s="138" t="s">
        <v>8884</v>
      </c>
      <c r="B97" s="138" t="s">
        <v>2177</v>
      </c>
      <c r="C97" s="138"/>
      <c r="D97" s="138" t="s">
        <v>2076</v>
      </c>
      <c r="E97" s="138" t="s">
        <v>2178</v>
      </c>
      <c r="F97" s="138" t="s">
        <v>2179</v>
      </c>
      <c r="G97" s="138"/>
      <c r="H97" s="138"/>
      <c r="I97" s="138" t="s">
        <v>2156</v>
      </c>
      <c r="J97" s="138" t="s">
        <v>2180</v>
      </c>
      <c r="K97" s="138" t="s">
        <v>2181</v>
      </c>
      <c r="L97" s="138"/>
      <c r="M97" s="138" t="s">
        <v>2181</v>
      </c>
      <c r="N97" s="139">
        <v>67</v>
      </c>
      <c r="O97" s="140" t="b">
        <v>0</v>
      </c>
      <c r="P97" s="138" t="s">
        <v>1822</v>
      </c>
      <c r="Q97" t="s">
        <v>1823</v>
      </c>
      <c r="R97" t="s">
        <v>550</v>
      </c>
    </row>
    <row r="98" spans="1:18" x14ac:dyDescent="0.25">
      <c r="A98" s="138" t="s">
        <v>8885</v>
      </c>
      <c r="B98" s="138" t="s">
        <v>2183</v>
      </c>
      <c r="C98" s="138"/>
      <c r="D98" s="138" t="s">
        <v>2076</v>
      </c>
      <c r="E98" s="138" t="s">
        <v>2178</v>
      </c>
      <c r="F98" s="138" t="s">
        <v>2184</v>
      </c>
      <c r="G98" s="138"/>
      <c r="H98" s="138"/>
      <c r="I98" s="138" t="s">
        <v>2156</v>
      </c>
      <c r="J98" s="138" t="s">
        <v>2183</v>
      </c>
      <c r="K98" s="138" t="s">
        <v>2185</v>
      </c>
      <c r="L98" s="138"/>
      <c r="M98" s="138" t="s">
        <v>2185</v>
      </c>
      <c r="N98" s="139">
        <v>67</v>
      </c>
      <c r="O98" s="140" t="b">
        <v>0</v>
      </c>
      <c r="P98" s="138" t="s">
        <v>1822</v>
      </c>
      <c r="Q98" t="s">
        <v>1823</v>
      </c>
      <c r="R98" t="s">
        <v>550</v>
      </c>
    </row>
    <row r="99" spans="1:18" x14ac:dyDescent="0.25">
      <c r="A99" s="138" t="s">
        <v>8886</v>
      </c>
      <c r="B99" s="138" t="s">
        <v>2187</v>
      </c>
      <c r="C99" s="138"/>
      <c r="D99" s="138" t="s">
        <v>2076</v>
      </c>
      <c r="E99" s="138" t="s">
        <v>2178</v>
      </c>
      <c r="F99" s="138" t="s">
        <v>2184</v>
      </c>
      <c r="G99" s="138"/>
      <c r="H99" s="138"/>
      <c r="I99" s="138" t="s">
        <v>2156</v>
      </c>
      <c r="J99" s="138" t="s">
        <v>2187</v>
      </c>
      <c r="K99" s="138" t="s">
        <v>2188</v>
      </c>
      <c r="L99" s="138"/>
      <c r="M99" s="138" t="s">
        <v>2188</v>
      </c>
      <c r="N99" s="139">
        <v>67</v>
      </c>
      <c r="O99" s="140" t="b">
        <v>0</v>
      </c>
      <c r="P99" s="138" t="s">
        <v>1822</v>
      </c>
      <c r="Q99" t="s">
        <v>1823</v>
      </c>
      <c r="R99" t="s">
        <v>550</v>
      </c>
    </row>
    <row r="100" spans="1:18" x14ac:dyDescent="0.25">
      <c r="A100" s="138" t="s">
        <v>8636</v>
      </c>
      <c r="B100" s="138" t="s">
        <v>2190</v>
      </c>
      <c r="C100" s="138"/>
      <c r="D100" s="138" t="s">
        <v>1818</v>
      </c>
      <c r="E100" s="138"/>
      <c r="F100" s="138"/>
      <c r="G100" s="138" t="s">
        <v>70</v>
      </c>
      <c r="H100" s="138" t="s">
        <v>1779</v>
      </c>
      <c r="I100" s="138" t="s">
        <v>2156</v>
      </c>
      <c r="J100" s="138" t="s">
        <v>2190</v>
      </c>
      <c r="K100" s="138"/>
      <c r="L100" s="138"/>
      <c r="M100" s="138" t="s">
        <v>2191</v>
      </c>
      <c r="N100" s="139">
        <v>67</v>
      </c>
      <c r="O100" s="140" t="b">
        <v>0</v>
      </c>
      <c r="P100" s="138" t="s">
        <v>1822</v>
      </c>
      <c r="Q100" t="s">
        <v>1823</v>
      </c>
      <c r="R100" t="s">
        <v>550</v>
      </c>
    </row>
    <row r="101" spans="1:18" x14ac:dyDescent="0.25">
      <c r="A101" s="138" t="s">
        <v>8669</v>
      </c>
      <c r="B101" s="138" t="s">
        <v>2193</v>
      </c>
      <c r="C101" s="138"/>
      <c r="D101" s="138" t="s">
        <v>1818</v>
      </c>
      <c r="E101" s="138"/>
      <c r="F101" s="138"/>
      <c r="G101" s="138" t="s">
        <v>71</v>
      </c>
      <c r="H101" s="138" t="s">
        <v>1777</v>
      </c>
      <c r="I101" s="138" t="s">
        <v>2156</v>
      </c>
      <c r="J101" s="138" t="s">
        <v>2193</v>
      </c>
      <c r="K101" s="138"/>
      <c r="L101" s="138"/>
      <c r="M101" s="138" t="s">
        <v>2194</v>
      </c>
      <c r="N101" s="139">
        <v>67</v>
      </c>
      <c r="O101" s="140" t="b">
        <v>0</v>
      </c>
      <c r="P101" s="138" t="s">
        <v>1822</v>
      </c>
      <c r="Q101" t="s">
        <v>1823</v>
      </c>
      <c r="R101" t="s">
        <v>550</v>
      </c>
    </row>
    <row r="102" spans="1:18" x14ac:dyDescent="0.25">
      <c r="A102" s="138" t="s">
        <v>8747</v>
      </c>
      <c r="B102" s="138" t="s">
        <v>2196</v>
      </c>
      <c r="C102" s="138"/>
      <c r="D102" s="138" t="s">
        <v>1818</v>
      </c>
      <c r="E102" s="138"/>
      <c r="F102" s="138"/>
      <c r="G102" s="138" t="s">
        <v>70</v>
      </c>
      <c r="H102" s="138" t="s">
        <v>1779</v>
      </c>
      <c r="I102" s="138" t="s">
        <v>2156</v>
      </c>
      <c r="J102" s="138" t="s">
        <v>2196</v>
      </c>
      <c r="K102" s="138"/>
      <c r="L102" s="138"/>
      <c r="M102" s="138" t="s">
        <v>2197</v>
      </c>
      <c r="N102" s="139">
        <v>67</v>
      </c>
      <c r="O102" s="140" t="b">
        <v>0</v>
      </c>
      <c r="P102" s="138" t="s">
        <v>1822</v>
      </c>
      <c r="Q102" t="s">
        <v>1823</v>
      </c>
      <c r="R102" t="s">
        <v>550</v>
      </c>
    </row>
    <row r="103" spans="1:18" x14ac:dyDescent="0.25">
      <c r="A103" s="138" t="s">
        <v>8637</v>
      </c>
      <c r="B103" s="138" t="s">
        <v>2199</v>
      </c>
      <c r="C103" s="138"/>
      <c r="D103" s="138" t="s">
        <v>1818</v>
      </c>
      <c r="E103" s="138"/>
      <c r="F103" s="138"/>
      <c r="G103" s="138" t="s">
        <v>70</v>
      </c>
      <c r="H103" s="138" t="s">
        <v>1779</v>
      </c>
      <c r="I103" s="138" t="s">
        <v>2156</v>
      </c>
      <c r="J103" s="138" t="s">
        <v>2199</v>
      </c>
      <c r="K103" s="138"/>
      <c r="L103" s="138"/>
      <c r="M103" s="138" t="s">
        <v>2200</v>
      </c>
      <c r="N103" s="139">
        <v>67</v>
      </c>
      <c r="O103" s="140" t="b">
        <v>0</v>
      </c>
      <c r="P103" s="138" t="s">
        <v>1822</v>
      </c>
      <c r="Q103" t="s">
        <v>1823</v>
      </c>
      <c r="R103" t="s">
        <v>550</v>
      </c>
    </row>
    <row r="104" spans="1:18" x14ac:dyDescent="0.25">
      <c r="A104" s="138" t="s">
        <v>8614</v>
      </c>
      <c r="B104" s="138" t="s">
        <v>2202</v>
      </c>
      <c r="C104" s="138"/>
      <c r="D104" s="138" t="s">
        <v>1818</v>
      </c>
      <c r="E104" s="138"/>
      <c r="F104" s="138"/>
      <c r="G104" s="138" t="s">
        <v>1786</v>
      </c>
      <c r="H104" s="138" t="s">
        <v>1787</v>
      </c>
      <c r="I104" s="138" t="s">
        <v>2156</v>
      </c>
      <c r="J104" s="138" t="s">
        <v>2202</v>
      </c>
      <c r="K104" s="138"/>
      <c r="L104" s="138"/>
      <c r="M104" s="138" t="s">
        <v>2203</v>
      </c>
      <c r="N104" s="139">
        <v>67</v>
      </c>
      <c r="O104" s="140" t="b">
        <v>0</v>
      </c>
      <c r="P104" s="138" t="s">
        <v>1822</v>
      </c>
      <c r="Q104" t="s">
        <v>1823</v>
      </c>
      <c r="R104" t="s">
        <v>550</v>
      </c>
    </row>
    <row r="105" spans="1:18" x14ac:dyDescent="0.25">
      <c r="A105" s="138" t="s">
        <v>8748</v>
      </c>
      <c r="B105" s="138" t="s">
        <v>2205</v>
      </c>
      <c r="C105" s="138"/>
      <c r="D105" s="138" t="s">
        <v>1818</v>
      </c>
      <c r="E105" s="138"/>
      <c r="F105" s="138"/>
      <c r="G105" s="138" t="s">
        <v>1786</v>
      </c>
      <c r="H105" s="138" t="s">
        <v>1787</v>
      </c>
      <c r="I105" s="138" t="s">
        <v>2156</v>
      </c>
      <c r="J105" s="138" t="s">
        <v>2205</v>
      </c>
      <c r="K105" s="138"/>
      <c r="L105" s="138"/>
      <c r="M105" s="138" t="s">
        <v>2206</v>
      </c>
      <c r="N105" s="139">
        <v>67</v>
      </c>
      <c r="O105" s="140" t="b">
        <v>0</v>
      </c>
      <c r="P105" s="138" t="s">
        <v>1822</v>
      </c>
      <c r="Q105" t="s">
        <v>1823</v>
      </c>
      <c r="R105" t="s">
        <v>550</v>
      </c>
    </row>
    <row r="106" spans="1:18" x14ac:dyDescent="0.25">
      <c r="A106" s="138" t="s">
        <v>8670</v>
      </c>
      <c r="B106" s="138" t="s">
        <v>2208</v>
      </c>
      <c r="C106" s="138"/>
      <c r="D106" s="138" t="s">
        <v>1818</v>
      </c>
      <c r="E106" s="138"/>
      <c r="F106" s="138"/>
      <c r="G106" s="138" t="s">
        <v>70</v>
      </c>
      <c r="H106" s="138" t="s">
        <v>1779</v>
      </c>
      <c r="I106" s="138" t="s">
        <v>2156</v>
      </c>
      <c r="J106" s="138" t="s">
        <v>2208</v>
      </c>
      <c r="K106" s="138"/>
      <c r="L106" s="138"/>
      <c r="M106" s="138" t="s">
        <v>2209</v>
      </c>
      <c r="N106" s="139">
        <v>67</v>
      </c>
      <c r="O106" s="140" t="b">
        <v>0</v>
      </c>
      <c r="P106" s="138" t="s">
        <v>1822</v>
      </c>
      <c r="Q106" t="s">
        <v>1823</v>
      </c>
      <c r="R106" t="s">
        <v>550</v>
      </c>
    </row>
    <row r="107" spans="1:18" x14ac:dyDescent="0.25">
      <c r="A107" s="138" t="s">
        <v>8638</v>
      </c>
      <c r="B107" s="138" t="s">
        <v>2211</v>
      </c>
      <c r="C107" s="138"/>
      <c r="D107" s="138" t="s">
        <v>1818</v>
      </c>
      <c r="E107" s="138"/>
      <c r="F107" s="138"/>
      <c r="G107" s="138" t="s">
        <v>70</v>
      </c>
      <c r="H107" s="138" t="s">
        <v>1779</v>
      </c>
      <c r="I107" s="138" t="s">
        <v>2156</v>
      </c>
      <c r="J107" s="138" t="s">
        <v>2211</v>
      </c>
      <c r="K107" s="138"/>
      <c r="L107" s="138"/>
      <c r="M107" s="138" t="s">
        <v>2212</v>
      </c>
      <c r="N107" s="139">
        <v>67</v>
      </c>
      <c r="O107" s="140" t="b">
        <v>0</v>
      </c>
      <c r="P107" s="138" t="s">
        <v>1822</v>
      </c>
      <c r="Q107" t="s">
        <v>1823</v>
      </c>
      <c r="R107" t="s">
        <v>550</v>
      </c>
    </row>
    <row r="108" spans="1:18" x14ac:dyDescent="0.25">
      <c r="A108" s="138" t="s">
        <v>8639</v>
      </c>
      <c r="B108" s="138" t="s">
        <v>2214</v>
      </c>
      <c r="C108" s="138"/>
      <c r="D108" s="138" t="s">
        <v>1818</v>
      </c>
      <c r="E108" s="138"/>
      <c r="F108" s="138"/>
      <c r="G108" s="138" t="s">
        <v>70</v>
      </c>
      <c r="H108" s="138" t="s">
        <v>1779</v>
      </c>
      <c r="I108" s="138" t="s">
        <v>2156</v>
      </c>
      <c r="J108" s="138" t="s">
        <v>2214</v>
      </c>
      <c r="K108" s="138"/>
      <c r="L108" s="138"/>
      <c r="M108" s="138" t="s">
        <v>2215</v>
      </c>
      <c r="N108" s="139">
        <v>67</v>
      </c>
      <c r="O108" s="140" t="b">
        <v>0</v>
      </c>
      <c r="P108" s="138" t="s">
        <v>1822</v>
      </c>
      <c r="Q108" t="s">
        <v>1823</v>
      </c>
      <c r="R108" t="s">
        <v>550</v>
      </c>
    </row>
    <row r="109" spans="1:18" x14ac:dyDescent="0.25">
      <c r="A109" s="138" t="s">
        <v>8640</v>
      </c>
      <c r="B109" s="138" t="s">
        <v>2217</v>
      </c>
      <c r="C109" s="138"/>
      <c r="D109" s="138" t="s">
        <v>1818</v>
      </c>
      <c r="E109" s="138"/>
      <c r="F109" s="138"/>
      <c r="G109" s="138" t="s">
        <v>70</v>
      </c>
      <c r="H109" s="138" t="s">
        <v>1779</v>
      </c>
      <c r="I109" s="138" t="s">
        <v>2156</v>
      </c>
      <c r="J109" s="138" t="s">
        <v>2217</v>
      </c>
      <c r="K109" s="138"/>
      <c r="L109" s="138"/>
      <c r="M109" s="138" t="s">
        <v>2218</v>
      </c>
      <c r="N109" s="139">
        <v>67</v>
      </c>
      <c r="O109" s="140" t="b">
        <v>0</v>
      </c>
      <c r="P109" s="138" t="s">
        <v>1822</v>
      </c>
      <c r="Q109" t="s">
        <v>1823</v>
      </c>
      <c r="R109" t="s">
        <v>550</v>
      </c>
    </row>
    <row r="110" spans="1:18" x14ac:dyDescent="0.25">
      <c r="A110" s="138" t="s">
        <v>8671</v>
      </c>
      <c r="B110" s="138" t="s">
        <v>2220</v>
      </c>
      <c r="C110" s="138"/>
      <c r="D110" s="138" t="s">
        <v>1818</v>
      </c>
      <c r="E110" s="138"/>
      <c r="F110" s="138"/>
      <c r="G110" s="138" t="s">
        <v>70</v>
      </c>
      <c r="H110" s="138" t="s">
        <v>1779</v>
      </c>
      <c r="I110" s="138" t="s">
        <v>2156</v>
      </c>
      <c r="J110" s="138" t="s">
        <v>2220</v>
      </c>
      <c r="K110" s="138"/>
      <c r="L110" s="138"/>
      <c r="M110" s="138" t="s">
        <v>2221</v>
      </c>
      <c r="N110" s="139">
        <v>67</v>
      </c>
      <c r="O110" s="140" t="b">
        <v>0</v>
      </c>
      <c r="P110" s="138" t="s">
        <v>1822</v>
      </c>
      <c r="Q110" t="s">
        <v>1823</v>
      </c>
      <c r="R110" t="s">
        <v>550</v>
      </c>
    </row>
    <row r="111" spans="1:18" x14ac:dyDescent="0.25">
      <c r="A111" s="138" t="s">
        <v>8641</v>
      </c>
      <c r="B111" s="138" t="s">
        <v>2223</v>
      </c>
      <c r="C111" s="138"/>
      <c r="D111" s="138" t="s">
        <v>1818</v>
      </c>
      <c r="E111" s="138"/>
      <c r="F111" s="138"/>
      <c r="G111" s="138" t="s">
        <v>70</v>
      </c>
      <c r="H111" s="138" t="s">
        <v>1779</v>
      </c>
      <c r="I111" s="138" t="s">
        <v>2156</v>
      </c>
      <c r="J111" s="138" t="s">
        <v>2223</v>
      </c>
      <c r="K111" s="138"/>
      <c r="L111" s="138"/>
      <c r="M111" s="138" t="s">
        <v>2224</v>
      </c>
      <c r="N111" s="139">
        <v>67</v>
      </c>
      <c r="O111" s="140" t="b">
        <v>0</v>
      </c>
      <c r="P111" s="138" t="s">
        <v>1822</v>
      </c>
      <c r="Q111" t="s">
        <v>1823</v>
      </c>
      <c r="R111" t="s">
        <v>550</v>
      </c>
    </row>
    <row r="112" spans="1:18" x14ac:dyDescent="0.25">
      <c r="A112" s="138" t="s">
        <v>8642</v>
      </c>
      <c r="B112" s="138" t="s">
        <v>2226</v>
      </c>
      <c r="C112" s="138"/>
      <c r="D112" s="138" t="s">
        <v>1818</v>
      </c>
      <c r="E112" s="138"/>
      <c r="F112" s="138"/>
      <c r="G112" s="138" t="s">
        <v>70</v>
      </c>
      <c r="H112" s="138" t="s">
        <v>1779</v>
      </c>
      <c r="I112" s="138" t="s">
        <v>2156</v>
      </c>
      <c r="J112" s="138" t="s">
        <v>2226</v>
      </c>
      <c r="K112" s="138"/>
      <c r="L112" s="138"/>
      <c r="M112" s="138" t="s">
        <v>2227</v>
      </c>
      <c r="N112" s="139">
        <v>67</v>
      </c>
      <c r="O112" s="140" t="b">
        <v>0</v>
      </c>
      <c r="P112" s="138" t="s">
        <v>1822</v>
      </c>
      <c r="Q112" t="s">
        <v>1823</v>
      </c>
      <c r="R112" t="s">
        <v>550</v>
      </c>
    </row>
    <row r="113" spans="1:18" x14ac:dyDescent="0.25">
      <c r="A113" s="138" t="s">
        <v>8816</v>
      </c>
      <c r="B113" s="138" t="s">
        <v>2229</v>
      </c>
      <c r="C113" s="138"/>
      <c r="D113" s="138" t="s">
        <v>1818</v>
      </c>
      <c r="E113" s="138"/>
      <c r="F113" s="138"/>
      <c r="G113" s="138" t="s">
        <v>1786</v>
      </c>
      <c r="H113" s="138" t="s">
        <v>1787</v>
      </c>
      <c r="I113" s="138" t="s">
        <v>2156</v>
      </c>
      <c r="J113" s="138" t="s">
        <v>2229</v>
      </c>
      <c r="K113" s="138"/>
      <c r="L113" s="138"/>
      <c r="M113" s="138" t="s">
        <v>2230</v>
      </c>
      <c r="N113" s="139">
        <v>67</v>
      </c>
      <c r="O113" s="140" t="b">
        <v>0</v>
      </c>
      <c r="P113" s="138" t="s">
        <v>1822</v>
      </c>
      <c r="Q113" t="s">
        <v>1823</v>
      </c>
      <c r="R113" t="s">
        <v>550</v>
      </c>
    </row>
    <row r="114" spans="1:18" x14ac:dyDescent="0.25">
      <c r="A114" s="138" t="s">
        <v>8817</v>
      </c>
      <c r="B114" s="138" t="s">
        <v>2232</v>
      </c>
      <c r="C114" s="138"/>
      <c r="D114" s="138" t="s">
        <v>1818</v>
      </c>
      <c r="E114" s="138"/>
      <c r="F114" s="138"/>
      <c r="G114" s="138" t="s">
        <v>1786</v>
      </c>
      <c r="H114" s="138" t="s">
        <v>1787</v>
      </c>
      <c r="I114" s="138" t="s">
        <v>2156</v>
      </c>
      <c r="J114" s="138" t="s">
        <v>2232</v>
      </c>
      <c r="K114" s="138"/>
      <c r="L114" s="138"/>
      <c r="M114" s="138" t="s">
        <v>2233</v>
      </c>
      <c r="N114" s="139">
        <v>67</v>
      </c>
      <c r="O114" s="140" t="b">
        <v>0</v>
      </c>
      <c r="P114" s="138" t="s">
        <v>1822</v>
      </c>
      <c r="Q114" t="s">
        <v>1823</v>
      </c>
      <c r="R114" t="s">
        <v>550</v>
      </c>
    </row>
    <row r="115" spans="1:18" x14ac:dyDescent="0.25">
      <c r="A115" s="138" t="s">
        <v>8770</v>
      </c>
      <c r="B115" s="138" t="s">
        <v>2235</v>
      </c>
      <c r="C115" s="138"/>
      <c r="D115" s="138" t="s">
        <v>1818</v>
      </c>
      <c r="E115" s="138"/>
      <c r="F115" s="138"/>
      <c r="G115" s="138" t="s">
        <v>71</v>
      </c>
      <c r="H115" s="138" t="s">
        <v>1777</v>
      </c>
      <c r="I115" s="138" t="s">
        <v>2156</v>
      </c>
      <c r="J115" s="138" t="s">
        <v>2235</v>
      </c>
      <c r="K115" s="138"/>
      <c r="L115" s="138"/>
      <c r="M115" s="138" t="s">
        <v>2236</v>
      </c>
      <c r="N115" s="139">
        <v>67</v>
      </c>
      <c r="O115" s="140" t="b">
        <v>0</v>
      </c>
      <c r="P115" s="138" t="s">
        <v>1822</v>
      </c>
      <c r="Q115" t="s">
        <v>1823</v>
      </c>
      <c r="R115" t="s">
        <v>550</v>
      </c>
    </row>
    <row r="116" spans="1:18" x14ac:dyDescent="0.25">
      <c r="A116" s="138" t="s">
        <v>8672</v>
      </c>
      <c r="B116" s="138" t="s">
        <v>2238</v>
      </c>
      <c r="C116" s="138"/>
      <c r="D116" s="138" t="s">
        <v>1818</v>
      </c>
      <c r="E116" s="138"/>
      <c r="F116" s="138"/>
      <c r="G116" s="138" t="s">
        <v>71</v>
      </c>
      <c r="H116" s="138" t="s">
        <v>1777</v>
      </c>
      <c r="I116" s="138" t="s">
        <v>2156</v>
      </c>
      <c r="J116" s="138" t="s">
        <v>2238</v>
      </c>
      <c r="K116" s="138"/>
      <c r="L116" s="138"/>
      <c r="M116" s="138" t="s">
        <v>2239</v>
      </c>
      <c r="N116" s="139">
        <v>67</v>
      </c>
      <c r="O116" s="140" t="b">
        <v>0</v>
      </c>
      <c r="P116" s="138" t="s">
        <v>1822</v>
      </c>
      <c r="Q116" t="s">
        <v>1823</v>
      </c>
      <c r="R116" t="s">
        <v>550</v>
      </c>
    </row>
    <row r="117" spans="1:18" x14ac:dyDescent="0.25">
      <c r="A117" s="138" t="s">
        <v>8643</v>
      </c>
      <c r="B117" s="138" t="s">
        <v>2241</v>
      </c>
      <c r="C117" s="138"/>
      <c r="D117" s="138" t="s">
        <v>1818</v>
      </c>
      <c r="E117" s="138"/>
      <c r="F117" s="138"/>
      <c r="G117" s="138" t="s">
        <v>70</v>
      </c>
      <c r="H117" s="138" t="s">
        <v>1779</v>
      </c>
      <c r="I117" s="138" t="s">
        <v>2156</v>
      </c>
      <c r="J117" s="138" t="s">
        <v>2241</v>
      </c>
      <c r="K117" s="138"/>
      <c r="L117" s="138"/>
      <c r="M117" s="138" t="s">
        <v>2242</v>
      </c>
      <c r="N117" s="139">
        <v>67</v>
      </c>
      <c r="O117" s="140" t="b">
        <v>0</v>
      </c>
      <c r="P117" s="138" t="s">
        <v>1822</v>
      </c>
      <c r="Q117" t="s">
        <v>1823</v>
      </c>
      <c r="R117" t="s">
        <v>550</v>
      </c>
    </row>
    <row r="118" spans="1:18" x14ac:dyDescent="0.25">
      <c r="A118" s="138" t="s">
        <v>8813</v>
      </c>
      <c r="B118" s="138" t="s">
        <v>2244</v>
      </c>
      <c r="C118" s="138"/>
      <c r="D118" s="138" t="s">
        <v>1818</v>
      </c>
      <c r="E118" s="138"/>
      <c r="F118" s="138"/>
      <c r="G118" s="138" t="s">
        <v>1786</v>
      </c>
      <c r="H118" s="138" t="s">
        <v>1787</v>
      </c>
      <c r="I118" s="138" t="s">
        <v>2156</v>
      </c>
      <c r="J118" s="138" t="s">
        <v>2244</v>
      </c>
      <c r="K118" s="138"/>
      <c r="L118" s="138"/>
      <c r="M118" s="138" t="s">
        <v>2245</v>
      </c>
      <c r="N118" s="139">
        <v>67</v>
      </c>
      <c r="O118" s="140" t="b">
        <v>0</v>
      </c>
      <c r="P118" s="138" t="s">
        <v>1822</v>
      </c>
      <c r="Q118" t="s">
        <v>1823</v>
      </c>
      <c r="R118" t="s">
        <v>550</v>
      </c>
    </row>
    <row r="119" spans="1:18" x14ac:dyDescent="0.25">
      <c r="A119" s="138" t="s">
        <v>8673</v>
      </c>
      <c r="B119" s="138" t="s">
        <v>2247</v>
      </c>
      <c r="C119" s="138"/>
      <c r="D119" s="138" t="s">
        <v>1818</v>
      </c>
      <c r="E119" s="138"/>
      <c r="F119" s="138"/>
      <c r="G119" s="138" t="s">
        <v>70</v>
      </c>
      <c r="H119" s="138" t="s">
        <v>1779</v>
      </c>
      <c r="I119" s="138" t="s">
        <v>2156</v>
      </c>
      <c r="J119" s="138" t="s">
        <v>2247</v>
      </c>
      <c r="K119" s="138"/>
      <c r="L119" s="138"/>
      <c r="M119" s="138" t="s">
        <v>2248</v>
      </c>
      <c r="N119" s="139">
        <v>67</v>
      </c>
      <c r="O119" s="140" t="b">
        <v>0</v>
      </c>
      <c r="P119" s="138" t="s">
        <v>1822</v>
      </c>
      <c r="Q119" t="s">
        <v>1823</v>
      </c>
      <c r="R119" t="s">
        <v>550</v>
      </c>
    </row>
    <row r="120" spans="1:18" x14ac:dyDescent="0.25">
      <c r="A120" s="138" t="s">
        <v>8644</v>
      </c>
      <c r="B120" s="138" t="s">
        <v>2250</v>
      </c>
      <c r="C120" s="138"/>
      <c r="D120" s="138" t="s">
        <v>1818</v>
      </c>
      <c r="E120" s="138"/>
      <c r="F120" s="138"/>
      <c r="G120" s="138" t="s">
        <v>70</v>
      </c>
      <c r="H120" s="138" t="s">
        <v>1779</v>
      </c>
      <c r="I120" s="138" t="s">
        <v>2156</v>
      </c>
      <c r="J120" s="138" t="s">
        <v>2250</v>
      </c>
      <c r="K120" s="138"/>
      <c r="L120" s="138"/>
      <c r="M120" s="138" t="s">
        <v>2251</v>
      </c>
      <c r="N120" s="139">
        <v>67</v>
      </c>
      <c r="O120" s="140" t="b">
        <v>0</v>
      </c>
      <c r="P120" s="138" t="s">
        <v>1822</v>
      </c>
      <c r="Q120" t="s">
        <v>1823</v>
      </c>
      <c r="R120" t="s">
        <v>550</v>
      </c>
    </row>
    <row r="121" spans="1:18" x14ac:dyDescent="0.25">
      <c r="A121" s="138" t="s">
        <v>8771</v>
      </c>
      <c r="B121" s="138" t="s">
        <v>2253</v>
      </c>
      <c r="C121" s="138"/>
      <c r="D121" s="138" t="s">
        <v>1818</v>
      </c>
      <c r="E121" s="138"/>
      <c r="F121" s="138"/>
      <c r="G121" s="138" t="s">
        <v>71</v>
      </c>
      <c r="H121" s="138" t="s">
        <v>1777</v>
      </c>
      <c r="I121" s="138" t="s">
        <v>2156</v>
      </c>
      <c r="J121" s="138" t="s">
        <v>2253</v>
      </c>
      <c r="K121" s="138"/>
      <c r="L121" s="138"/>
      <c r="M121" s="138" t="s">
        <v>2254</v>
      </c>
      <c r="N121" s="139">
        <v>67</v>
      </c>
      <c r="O121" s="140" t="b">
        <v>0</v>
      </c>
      <c r="P121" s="138" t="s">
        <v>1822</v>
      </c>
      <c r="Q121" t="s">
        <v>1823</v>
      </c>
      <c r="R121" t="s">
        <v>550</v>
      </c>
    </row>
    <row r="122" spans="1:18" x14ac:dyDescent="0.25">
      <c r="A122" s="138" t="s">
        <v>8645</v>
      </c>
      <c r="B122" s="138" t="s">
        <v>2256</v>
      </c>
      <c r="C122" s="138"/>
      <c r="D122" s="138" t="s">
        <v>1818</v>
      </c>
      <c r="E122" s="138"/>
      <c r="F122" s="138"/>
      <c r="G122" s="138" t="s">
        <v>70</v>
      </c>
      <c r="H122" s="138" t="s">
        <v>1779</v>
      </c>
      <c r="I122" s="138" t="s">
        <v>2156</v>
      </c>
      <c r="J122" s="138" t="s">
        <v>2256</v>
      </c>
      <c r="K122" s="138"/>
      <c r="L122" s="138"/>
      <c r="M122" s="138" t="s">
        <v>2257</v>
      </c>
      <c r="N122" s="139">
        <v>67</v>
      </c>
      <c r="O122" s="140" t="b">
        <v>0</v>
      </c>
      <c r="P122" s="138" t="s">
        <v>1822</v>
      </c>
      <c r="Q122" t="s">
        <v>1823</v>
      </c>
      <c r="R122" t="s">
        <v>550</v>
      </c>
    </row>
    <row r="123" spans="1:18" x14ac:dyDescent="0.25">
      <c r="A123" s="138" t="s">
        <v>8791</v>
      </c>
      <c r="B123" s="138" t="s">
        <v>2259</v>
      </c>
      <c r="C123" s="138"/>
      <c r="D123" s="138" t="s">
        <v>1818</v>
      </c>
      <c r="E123" s="138"/>
      <c r="F123" s="138"/>
      <c r="G123" s="138" t="s">
        <v>70</v>
      </c>
      <c r="H123" s="138" t="s">
        <v>1779</v>
      </c>
      <c r="I123" s="138" t="s">
        <v>2156</v>
      </c>
      <c r="J123" s="138" t="s">
        <v>2259</v>
      </c>
      <c r="K123" s="138"/>
      <c r="L123" s="138"/>
      <c r="M123" s="138" t="s">
        <v>2260</v>
      </c>
      <c r="N123" s="139">
        <v>67</v>
      </c>
      <c r="O123" s="140" t="b">
        <v>0</v>
      </c>
      <c r="P123" s="138" t="s">
        <v>1822</v>
      </c>
      <c r="Q123" t="s">
        <v>1823</v>
      </c>
      <c r="R123" t="s">
        <v>550</v>
      </c>
    </row>
    <row r="124" spans="1:18" x14ac:dyDescent="0.25">
      <c r="A124" s="138" t="s">
        <v>8749</v>
      </c>
      <c r="B124" s="138" t="s">
        <v>2262</v>
      </c>
      <c r="C124" s="138"/>
      <c r="D124" s="138" t="s">
        <v>1818</v>
      </c>
      <c r="E124" s="138"/>
      <c r="F124" s="138"/>
      <c r="G124" s="138" t="s">
        <v>1786</v>
      </c>
      <c r="H124" s="138" t="s">
        <v>1787</v>
      </c>
      <c r="I124" s="138" t="s">
        <v>2156</v>
      </c>
      <c r="J124" s="138" t="s">
        <v>2262</v>
      </c>
      <c r="K124" s="138"/>
      <c r="L124" s="138"/>
      <c r="M124" s="138" t="s">
        <v>2263</v>
      </c>
      <c r="N124" s="139">
        <v>67</v>
      </c>
      <c r="O124" s="140" t="b">
        <v>0</v>
      </c>
      <c r="P124" s="138" t="s">
        <v>1822</v>
      </c>
      <c r="Q124" t="s">
        <v>1823</v>
      </c>
      <c r="R124" t="s">
        <v>550</v>
      </c>
    </row>
    <row r="125" spans="1:18" x14ac:dyDescent="0.25">
      <c r="A125" s="138" t="s">
        <v>8818</v>
      </c>
      <c r="B125" s="138" t="s">
        <v>2265</v>
      </c>
      <c r="C125" s="138"/>
      <c r="D125" s="138" t="s">
        <v>1818</v>
      </c>
      <c r="E125" s="138"/>
      <c r="F125" s="138"/>
      <c r="G125" s="138" t="s">
        <v>1786</v>
      </c>
      <c r="H125" s="138" t="s">
        <v>1787</v>
      </c>
      <c r="I125" s="138" t="s">
        <v>2156</v>
      </c>
      <c r="J125" s="138" t="s">
        <v>2265</v>
      </c>
      <c r="K125" s="138"/>
      <c r="L125" s="138"/>
      <c r="M125" s="138" t="s">
        <v>2266</v>
      </c>
      <c r="N125" s="139">
        <v>67</v>
      </c>
      <c r="O125" s="140" t="b">
        <v>0</v>
      </c>
      <c r="P125" s="138" t="s">
        <v>1822</v>
      </c>
      <c r="Q125" t="s">
        <v>1823</v>
      </c>
      <c r="R125" t="s">
        <v>550</v>
      </c>
    </row>
    <row r="126" spans="1:18" x14ac:dyDescent="0.25">
      <c r="A126" s="138" t="s">
        <v>8819</v>
      </c>
      <c r="B126" s="138" t="s">
        <v>2268</v>
      </c>
      <c r="C126" s="138"/>
      <c r="D126" s="138" t="s">
        <v>1818</v>
      </c>
      <c r="E126" s="138"/>
      <c r="F126" s="138"/>
      <c r="G126" s="138" t="s">
        <v>1786</v>
      </c>
      <c r="H126" s="138" t="s">
        <v>1787</v>
      </c>
      <c r="I126" s="138" t="s">
        <v>2156</v>
      </c>
      <c r="J126" s="138" t="s">
        <v>2268</v>
      </c>
      <c r="K126" s="138"/>
      <c r="L126" s="138"/>
      <c r="M126" s="138" t="s">
        <v>2269</v>
      </c>
      <c r="N126" s="139">
        <v>67</v>
      </c>
      <c r="O126" s="140" t="b">
        <v>0</v>
      </c>
      <c r="P126" s="138" t="s">
        <v>1822</v>
      </c>
      <c r="Q126" t="s">
        <v>1823</v>
      </c>
      <c r="R126" t="s">
        <v>550</v>
      </c>
    </row>
    <row r="127" spans="1:18" x14ac:dyDescent="0.25">
      <c r="A127" s="138" t="s">
        <v>8820</v>
      </c>
      <c r="B127" s="138" t="s">
        <v>2271</v>
      </c>
      <c r="C127" s="138"/>
      <c r="D127" s="138" t="s">
        <v>1818</v>
      </c>
      <c r="E127" s="138"/>
      <c r="F127" s="138"/>
      <c r="G127" s="138" t="s">
        <v>1786</v>
      </c>
      <c r="H127" s="138" t="s">
        <v>1787</v>
      </c>
      <c r="I127" s="138" t="s">
        <v>2156</v>
      </c>
      <c r="J127" s="138" t="s">
        <v>2271</v>
      </c>
      <c r="K127" s="138"/>
      <c r="L127" s="138"/>
      <c r="M127" s="138" t="s">
        <v>2272</v>
      </c>
      <c r="N127" s="139">
        <v>67</v>
      </c>
      <c r="O127" s="140" t="b">
        <v>0</v>
      </c>
      <c r="P127" s="138" t="s">
        <v>1822</v>
      </c>
      <c r="Q127" t="s">
        <v>1823</v>
      </c>
      <c r="R127" t="s">
        <v>550</v>
      </c>
    </row>
    <row r="128" spans="1:18" x14ac:dyDescent="0.25">
      <c r="A128" s="138" t="s">
        <v>8750</v>
      </c>
      <c r="B128" s="138" t="s">
        <v>2274</v>
      </c>
      <c r="C128" s="138"/>
      <c r="D128" s="138" t="s">
        <v>1818</v>
      </c>
      <c r="E128" s="138"/>
      <c r="F128" s="138"/>
      <c r="G128" s="138" t="s">
        <v>1786</v>
      </c>
      <c r="H128" s="138" t="s">
        <v>1787</v>
      </c>
      <c r="I128" s="138" t="s">
        <v>2156</v>
      </c>
      <c r="J128" s="138" t="s">
        <v>2274</v>
      </c>
      <c r="K128" s="138"/>
      <c r="L128" s="138"/>
      <c r="M128" s="138" t="s">
        <v>2275</v>
      </c>
      <c r="N128" s="139">
        <v>67</v>
      </c>
      <c r="O128" s="140" t="b">
        <v>0</v>
      </c>
      <c r="P128" s="138" t="s">
        <v>1822</v>
      </c>
      <c r="Q128" t="s">
        <v>1823</v>
      </c>
      <c r="R128" t="s">
        <v>550</v>
      </c>
    </row>
    <row r="129" spans="1:18" x14ac:dyDescent="0.25">
      <c r="A129" s="138" t="s">
        <v>8615</v>
      </c>
      <c r="B129" s="138" t="s">
        <v>2277</v>
      </c>
      <c r="C129" s="138"/>
      <c r="D129" s="138" t="s">
        <v>1818</v>
      </c>
      <c r="E129" s="138"/>
      <c r="F129" s="138"/>
      <c r="G129" s="138" t="s">
        <v>1786</v>
      </c>
      <c r="H129" s="138" t="s">
        <v>1787</v>
      </c>
      <c r="I129" s="138" t="s">
        <v>2156</v>
      </c>
      <c r="J129" s="138" t="s">
        <v>2277</v>
      </c>
      <c r="K129" s="138"/>
      <c r="L129" s="138"/>
      <c r="M129" s="138" t="s">
        <v>2278</v>
      </c>
      <c r="N129" s="139">
        <v>67</v>
      </c>
      <c r="O129" s="140" t="b">
        <v>0</v>
      </c>
      <c r="P129" s="138" t="s">
        <v>1822</v>
      </c>
      <c r="Q129" t="s">
        <v>1823</v>
      </c>
      <c r="R129" t="s">
        <v>550</v>
      </c>
    </row>
    <row r="130" spans="1:18" x14ac:dyDescent="0.25">
      <c r="A130" s="138" t="s">
        <v>8616</v>
      </c>
      <c r="B130" s="138" t="s">
        <v>2280</v>
      </c>
      <c r="C130" s="138"/>
      <c r="D130" s="138" t="s">
        <v>1818</v>
      </c>
      <c r="E130" s="138"/>
      <c r="F130" s="138"/>
      <c r="G130" s="138" t="s">
        <v>1786</v>
      </c>
      <c r="H130" s="138" t="s">
        <v>1787</v>
      </c>
      <c r="I130" s="138" t="s">
        <v>2156</v>
      </c>
      <c r="J130" s="138" t="s">
        <v>2280</v>
      </c>
      <c r="K130" s="138"/>
      <c r="L130" s="138"/>
      <c r="M130" s="138" t="s">
        <v>2281</v>
      </c>
      <c r="N130" s="139">
        <v>67</v>
      </c>
      <c r="O130" s="140" t="b">
        <v>0</v>
      </c>
      <c r="P130" s="138" t="s">
        <v>1822</v>
      </c>
      <c r="Q130" t="s">
        <v>1823</v>
      </c>
      <c r="R130" t="s">
        <v>550</v>
      </c>
    </row>
    <row r="131" spans="1:18" x14ac:dyDescent="0.25">
      <c r="A131" s="138" t="s">
        <v>8646</v>
      </c>
      <c r="B131" s="138" t="s">
        <v>2283</v>
      </c>
      <c r="C131" s="138"/>
      <c r="D131" s="138" t="s">
        <v>1818</v>
      </c>
      <c r="E131" s="138"/>
      <c r="F131" s="138"/>
      <c r="G131" s="138" t="s">
        <v>70</v>
      </c>
      <c r="H131" s="138" t="s">
        <v>1779</v>
      </c>
      <c r="I131" s="138" t="s">
        <v>2156</v>
      </c>
      <c r="J131" s="138" t="s">
        <v>2283</v>
      </c>
      <c r="K131" s="138"/>
      <c r="L131" s="138"/>
      <c r="M131" s="138" t="s">
        <v>2284</v>
      </c>
      <c r="N131" s="139">
        <v>67</v>
      </c>
      <c r="O131" s="140" t="b">
        <v>0</v>
      </c>
      <c r="P131" s="138" t="s">
        <v>1822</v>
      </c>
      <c r="Q131" t="s">
        <v>1823</v>
      </c>
      <c r="R131" t="s">
        <v>550</v>
      </c>
    </row>
    <row r="132" spans="1:18" x14ac:dyDescent="0.25">
      <c r="A132" s="138" t="s">
        <v>8647</v>
      </c>
      <c r="B132" s="138" t="s">
        <v>2286</v>
      </c>
      <c r="C132" s="138"/>
      <c r="D132" s="138" t="s">
        <v>1818</v>
      </c>
      <c r="E132" s="138"/>
      <c r="F132" s="138"/>
      <c r="G132" s="138" t="s">
        <v>70</v>
      </c>
      <c r="H132" s="138" t="s">
        <v>1779</v>
      </c>
      <c r="I132" s="138" t="s">
        <v>2156</v>
      </c>
      <c r="J132" s="138" t="s">
        <v>2286</v>
      </c>
      <c r="K132" s="138"/>
      <c r="L132" s="138"/>
      <c r="M132" s="138" t="s">
        <v>2287</v>
      </c>
      <c r="N132" s="139">
        <v>67</v>
      </c>
      <c r="O132" s="140" t="b">
        <v>0</v>
      </c>
      <c r="P132" s="138" t="s">
        <v>1822</v>
      </c>
      <c r="Q132" t="s">
        <v>1823</v>
      </c>
      <c r="R132" t="s">
        <v>550</v>
      </c>
    </row>
    <row r="133" spans="1:18" x14ac:dyDescent="0.25">
      <c r="A133" s="138" t="s">
        <v>8629</v>
      </c>
      <c r="B133" s="138" t="s">
        <v>2289</v>
      </c>
      <c r="C133" s="138"/>
      <c r="D133" s="138" t="s">
        <v>1818</v>
      </c>
      <c r="E133" s="138"/>
      <c r="F133" s="138"/>
      <c r="G133" s="138" t="s">
        <v>70</v>
      </c>
      <c r="H133" s="138" t="s">
        <v>1779</v>
      </c>
      <c r="I133" s="138" t="s">
        <v>2156</v>
      </c>
      <c r="J133" s="138" t="s">
        <v>2289</v>
      </c>
      <c r="K133" s="138"/>
      <c r="L133" s="138"/>
      <c r="M133" s="138" t="s">
        <v>2290</v>
      </c>
      <c r="N133" s="139">
        <v>67</v>
      </c>
      <c r="O133" s="140" t="b">
        <v>0</v>
      </c>
      <c r="P133" s="138" t="s">
        <v>1822</v>
      </c>
      <c r="Q133" t="s">
        <v>1823</v>
      </c>
      <c r="R133" t="s">
        <v>550</v>
      </c>
    </row>
    <row r="134" spans="1:18" x14ac:dyDescent="0.25">
      <c r="A134" s="138" t="s">
        <v>8630</v>
      </c>
      <c r="B134" s="138" t="s">
        <v>2292</v>
      </c>
      <c r="C134" s="138"/>
      <c r="D134" s="138" t="s">
        <v>1818</v>
      </c>
      <c r="E134" s="138"/>
      <c r="F134" s="138"/>
      <c r="G134" s="138" t="s">
        <v>70</v>
      </c>
      <c r="H134" s="138" t="s">
        <v>1779</v>
      </c>
      <c r="I134" s="138" t="s">
        <v>2156</v>
      </c>
      <c r="J134" s="138" t="s">
        <v>2292</v>
      </c>
      <c r="K134" s="138"/>
      <c r="L134" s="138"/>
      <c r="M134" s="138" t="s">
        <v>2293</v>
      </c>
      <c r="N134" s="139">
        <v>67</v>
      </c>
      <c r="O134" s="140" t="b">
        <v>0</v>
      </c>
      <c r="P134" s="138" t="s">
        <v>1822</v>
      </c>
      <c r="Q134" t="s">
        <v>1823</v>
      </c>
      <c r="R134" t="s">
        <v>550</v>
      </c>
    </row>
    <row r="135" spans="1:18" x14ac:dyDescent="0.25">
      <c r="A135" s="138" t="s">
        <v>8631</v>
      </c>
      <c r="B135" s="138" t="s">
        <v>2295</v>
      </c>
      <c r="C135" s="138"/>
      <c r="D135" s="138" t="s">
        <v>1818</v>
      </c>
      <c r="E135" s="138"/>
      <c r="F135" s="138"/>
      <c r="G135" s="138" t="s">
        <v>70</v>
      </c>
      <c r="H135" s="138" t="s">
        <v>1779</v>
      </c>
      <c r="I135" s="138" t="s">
        <v>2156</v>
      </c>
      <c r="J135" s="138" t="s">
        <v>2295</v>
      </c>
      <c r="K135" s="138"/>
      <c r="L135" s="138"/>
      <c r="M135" s="138" t="s">
        <v>2296</v>
      </c>
      <c r="N135" s="139">
        <v>67</v>
      </c>
      <c r="O135" s="140" t="b">
        <v>0</v>
      </c>
      <c r="P135" s="138" t="s">
        <v>1822</v>
      </c>
      <c r="Q135" t="s">
        <v>1823</v>
      </c>
      <c r="R135" t="s">
        <v>550</v>
      </c>
    </row>
    <row r="136" spans="1:18" x14ac:dyDescent="0.25">
      <c r="A136" s="138" t="s">
        <v>8617</v>
      </c>
      <c r="B136" s="138" t="s">
        <v>2298</v>
      </c>
      <c r="C136" s="138"/>
      <c r="D136" s="138" t="s">
        <v>1818</v>
      </c>
      <c r="E136" s="138"/>
      <c r="F136" s="138"/>
      <c r="G136" s="138" t="s">
        <v>1786</v>
      </c>
      <c r="H136" s="138" t="s">
        <v>1787</v>
      </c>
      <c r="I136" s="138" t="s">
        <v>2156</v>
      </c>
      <c r="J136" s="138" t="s">
        <v>2298</v>
      </c>
      <c r="K136" s="138"/>
      <c r="L136" s="138"/>
      <c r="M136" s="138" t="s">
        <v>2299</v>
      </c>
      <c r="N136" s="139">
        <v>67</v>
      </c>
      <c r="O136" s="140" t="b">
        <v>0</v>
      </c>
      <c r="P136" s="138" t="s">
        <v>1822</v>
      </c>
      <c r="Q136" t="s">
        <v>1823</v>
      </c>
      <c r="R136" t="s">
        <v>550</v>
      </c>
    </row>
    <row r="137" spans="1:18" x14ac:dyDescent="0.25">
      <c r="A137" s="138" t="s">
        <v>8703</v>
      </c>
      <c r="B137" s="138" t="s">
        <v>2301</v>
      </c>
      <c r="C137" s="138"/>
      <c r="D137" s="138" t="s">
        <v>1818</v>
      </c>
      <c r="E137" s="138"/>
      <c r="F137" s="138"/>
      <c r="G137" s="138" t="s">
        <v>71</v>
      </c>
      <c r="H137" s="138" t="s">
        <v>1777</v>
      </c>
      <c r="I137" s="138" t="s">
        <v>2156</v>
      </c>
      <c r="J137" s="138" t="s">
        <v>2301</v>
      </c>
      <c r="K137" s="138"/>
      <c r="L137" s="138"/>
      <c r="M137" s="138" t="s">
        <v>2302</v>
      </c>
      <c r="N137" s="139">
        <v>67</v>
      </c>
      <c r="O137" s="140" t="b">
        <v>0</v>
      </c>
      <c r="P137" s="138" t="s">
        <v>1822</v>
      </c>
      <c r="Q137" t="s">
        <v>1823</v>
      </c>
      <c r="R137" t="s">
        <v>550</v>
      </c>
    </row>
    <row r="138" spans="1:18" x14ac:dyDescent="0.25">
      <c r="A138" s="138" t="s">
        <v>8648</v>
      </c>
      <c r="B138" s="138" t="s">
        <v>2304</v>
      </c>
      <c r="C138" s="138"/>
      <c r="D138" s="138" t="s">
        <v>1818</v>
      </c>
      <c r="E138" s="138"/>
      <c r="F138" s="138"/>
      <c r="G138" s="138" t="s">
        <v>70</v>
      </c>
      <c r="H138" s="138" t="s">
        <v>1779</v>
      </c>
      <c r="I138" s="138" t="s">
        <v>2156</v>
      </c>
      <c r="J138" s="138" t="s">
        <v>2304</v>
      </c>
      <c r="K138" s="138"/>
      <c r="L138" s="138"/>
      <c r="M138" s="138" t="s">
        <v>2305</v>
      </c>
      <c r="N138" s="139">
        <v>67</v>
      </c>
      <c r="O138" s="140" t="b">
        <v>0</v>
      </c>
      <c r="P138" s="138" t="s">
        <v>1822</v>
      </c>
      <c r="Q138" t="s">
        <v>1823</v>
      </c>
      <c r="R138" t="s">
        <v>550</v>
      </c>
    </row>
    <row r="139" spans="1:18" x14ac:dyDescent="0.25">
      <c r="A139" s="138" t="s">
        <v>8674</v>
      </c>
      <c r="B139" s="138" t="s">
        <v>2307</v>
      </c>
      <c r="C139" s="138"/>
      <c r="D139" s="138" t="s">
        <v>1818</v>
      </c>
      <c r="E139" s="138"/>
      <c r="F139" s="138"/>
      <c r="G139" s="138" t="s">
        <v>70</v>
      </c>
      <c r="H139" s="138" t="s">
        <v>1779</v>
      </c>
      <c r="I139" s="138" t="s">
        <v>2156</v>
      </c>
      <c r="J139" s="138" t="s">
        <v>2307</v>
      </c>
      <c r="K139" s="138"/>
      <c r="L139" s="138"/>
      <c r="M139" s="138" t="s">
        <v>2308</v>
      </c>
      <c r="N139" s="139">
        <v>67</v>
      </c>
      <c r="O139" s="140" t="b">
        <v>0</v>
      </c>
      <c r="P139" s="138" t="s">
        <v>1822</v>
      </c>
      <c r="Q139" t="s">
        <v>1823</v>
      </c>
      <c r="R139" t="s">
        <v>550</v>
      </c>
    </row>
    <row r="140" spans="1:18" x14ac:dyDescent="0.25">
      <c r="A140" s="138" t="s">
        <v>8727</v>
      </c>
      <c r="B140" s="138" t="s">
        <v>2310</v>
      </c>
      <c r="C140" s="138"/>
      <c r="D140" s="138" t="s">
        <v>1818</v>
      </c>
      <c r="E140" s="138"/>
      <c r="F140" s="138"/>
      <c r="G140" s="138" t="s">
        <v>70</v>
      </c>
      <c r="H140" s="138" t="s">
        <v>1779</v>
      </c>
      <c r="I140" s="138" t="s">
        <v>2156</v>
      </c>
      <c r="J140" s="138" t="s">
        <v>2310</v>
      </c>
      <c r="K140" s="138"/>
      <c r="L140" s="138"/>
      <c r="M140" s="138" t="s">
        <v>2311</v>
      </c>
      <c r="N140" s="139">
        <v>67</v>
      </c>
      <c r="O140" s="140" t="b">
        <v>0</v>
      </c>
      <c r="P140" s="138" t="s">
        <v>1822</v>
      </c>
      <c r="Q140" t="s">
        <v>1823</v>
      </c>
      <c r="R140" t="s">
        <v>550</v>
      </c>
    </row>
    <row r="141" spans="1:18" x14ac:dyDescent="0.25">
      <c r="A141" s="138" t="s">
        <v>8728</v>
      </c>
      <c r="B141" s="138" t="s">
        <v>2313</v>
      </c>
      <c r="C141" s="138"/>
      <c r="D141" s="138" t="s">
        <v>1818</v>
      </c>
      <c r="E141" s="138"/>
      <c r="F141" s="138"/>
      <c r="G141" s="138" t="s">
        <v>70</v>
      </c>
      <c r="H141" s="138" t="s">
        <v>1779</v>
      </c>
      <c r="I141" s="138" t="s">
        <v>2156</v>
      </c>
      <c r="J141" s="138" t="s">
        <v>2313</v>
      </c>
      <c r="K141" s="138"/>
      <c r="L141" s="138"/>
      <c r="M141" s="138" t="s">
        <v>2314</v>
      </c>
      <c r="N141" s="139">
        <v>67</v>
      </c>
      <c r="O141" s="140" t="b">
        <v>0</v>
      </c>
      <c r="P141" s="138" t="s">
        <v>1822</v>
      </c>
      <c r="Q141" t="s">
        <v>1823</v>
      </c>
      <c r="R141" t="s">
        <v>550</v>
      </c>
    </row>
    <row r="142" spans="1:18" x14ac:dyDescent="0.25">
      <c r="A142" s="138" t="s">
        <v>8729</v>
      </c>
      <c r="B142" s="138" t="s">
        <v>2316</v>
      </c>
      <c r="C142" s="138"/>
      <c r="D142" s="138" t="s">
        <v>1818</v>
      </c>
      <c r="E142" s="138"/>
      <c r="F142" s="138"/>
      <c r="G142" s="138" t="s">
        <v>70</v>
      </c>
      <c r="H142" s="138" t="s">
        <v>1779</v>
      </c>
      <c r="I142" s="138" t="s">
        <v>2156</v>
      </c>
      <c r="J142" s="138" t="s">
        <v>2316</v>
      </c>
      <c r="K142" s="138"/>
      <c r="L142" s="138"/>
      <c r="M142" s="138" t="s">
        <v>2317</v>
      </c>
      <c r="N142" s="139">
        <v>67</v>
      </c>
      <c r="O142" s="140" t="b">
        <v>0</v>
      </c>
      <c r="P142" s="138" t="s">
        <v>1822</v>
      </c>
      <c r="Q142" t="s">
        <v>1823</v>
      </c>
      <c r="R142" t="s">
        <v>550</v>
      </c>
    </row>
    <row r="143" spans="1:18" x14ac:dyDescent="0.25">
      <c r="A143" s="138" t="s">
        <v>8730</v>
      </c>
      <c r="B143" s="138" t="s">
        <v>2319</v>
      </c>
      <c r="C143" s="138"/>
      <c r="D143" s="138" t="s">
        <v>1818</v>
      </c>
      <c r="E143" s="138"/>
      <c r="F143" s="138"/>
      <c r="G143" s="138" t="s">
        <v>70</v>
      </c>
      <c r="H143" s="138" t="s">
        <v>1779</v>
      </c>
      <c r="I143" s="138" t="s">
        <v>2156</v>
      </c>
      <c r="J143" s="138" t="s">
        <v>2319</v>
      </c>
      <c r="K143" s="138"/>
      <c r="L143" s="138"/>
      <c r="M143" s="138" t="s">
        <v>2320</v>
      </c>
      <c r="N143" s="139">
        <v>67</v>
      </c>
      <c r="O143" s="140" t="b">
        <v>0</v>
      </c>
      <c r="P143" s="138" t="s">
        <v>1822</v>
      </c>
      <c r="Q143" t="s">
        <v>1823</v>
      </c>
      <c r="R143" t="s">
        <v>550</v>
      </c>
    </row>
    <row r="144" spans="1:18" x14ac:dyDescent="0.25">
      <c r="A144" s="138" t="s">
        <v>8704</v>
      </c>
      <c r="B144" s="138" t="s">
        <v>2322</v>
      </c>
      <c r="C144" s="138"/>
      <c r="D144" s="138" t="s">
        <v>1818</v>
      </c>
      <c r="E144" s="138"/>
      <c r="F144" s="138"/>
      <c r="G144" s="138" t="s">
        <v>71</v>
      </c>
      <c r="H144" s="138" t="s">
        <v>1777</v>
      </c>
      <c r="I144" s="138" t="s">
        <v>2156</v>
      </c>
      <c r="J144" s="138" t="s">
        <v>2322</v>
      </c>
      <c r="K144" s="138"/>
      <c r="L144" s="138"/>
      <c r="M144" s="138" t="s">
        <v>2323</v>
      </c>
      <c r="N144" s="139">
        <v>67</v>
      </c>
      <c r="O144" s="140" t="b">
        <v>0</v>
      </c>
      <c r="P144" s="138" t="s">
        <v>1822</v>
      </c>
      <c r="Q144" t="s">
        <v>1823</v>
      </c>
      <c r="R144" t="s">
        <v>550</v>
      </c>
    </row>
    <row r="145" spans="1:18" x14ac:dyDescent="0.25">
      <c r="A145" s="138" t="s">
        <v>8772</v>
      </c>
      <c r="B145" s="138" t="s">
        <v>2325</v>
      </c>
      <c r="C145" s="138"/>
      <c r="D145" s="138" t="s">
        <v>1818</v>
      </c>
      <c r="E145" s="138"/>
      <c r="F145" s="138"/>
      <c r="G145" s="138" t="s">
        <v>71</v>
      </c>
      <c r="H145" s="138" t="s">
        <v>1777</v>
      </c>
      <c r="I145" s="138" t="s">
        <v>2156</v>
      </c>
      <c r="J145" s="138" t="s">
        <v>2325</v>
      </c>
      <c r="K145" s="138"/>
      <c r="L145" s="138"/>
      <c r="M145" s="138" t="s">
        <v>2326</v>
      </c>
      <c r="N145" s="139">
        <v>67</v>
      </c>
      <c r="O145" s="140" t="b">
        <v>0</v>
      </c>
      <c r="P145" s="138" t="s">
        <v>1822</v>
      </c>
      <c r="Q145" t="s">
        <v>1823</v>
      </c>
      <c r="R145" t="s">
        <v>550</v>
      </c>
    </row>
    <row r="146" spans="1:18" x14ac:dyDescent="0.25">
      <c r="A146" s="138" t="s">
        <v>8731</v>
      </c>
      <c r="B146" s="138" t="s">
        <v>2328</v>
      </c>
      <c r="C146" s="138"/>
      <c r="D146" s="138" t="s">
        <v>1818</v>
      </c>
      <c r="E146" s="138"/>
      <c r="F146" s="138"/>
      <c r="G146" s="138" t="s">
        <v>70</v>
      </c>
      <c r="H146" s="138" t="s">
        <v>1779</v>
      </c>
      <c r="I146" s="138" t="s">
        <v>2156</v>
      </c>
      <c r="J146" s="138" t="s">
        <v>2328</v>
      </c>
      <c r="K146" s="138"/>
      <c r="L146" s="138"/>
      <c r="M146" s="138" t="s">
        <v>2329</v>
      </c>
      <c r="N146" s="139">
        <v>67</v>
      </c>
      <c r="O146" s="140" t="b">
        <v>0</v>
      </c>
      <c r="P146" s="138" t="s">
        <v>1822</v>
      </c>
      <c r="Q146" t="s">
        <v>1823</v>
      </c>
      <c r="R146" t="s">
        <v>550</v>
      </c>
    </row>
    <row r="147" spans="1:18" x14ac:dyDescent="0.25">
      <c r="A147" s="138" t="s">
        <v>8821</v>
      </c>
      <c r="B147" s="138" t="s">
        <v>2331</v>
      </c>
      <c r="C147" s="138"/>
      <c r="D147" s="138" t="s">
        <v>1818</v>
      </c>
      <c r="E147" s="138"/>
      <c r="F147" s="138"/>
      <c r="G147" s="138" t="s">
        <v>1786</v>
      </c>
      <c r="H147" s="138" t="s">
        <v>1787</v>
      </c>
      <c r="I147" s="138" t="s">
        <v>2156</v>
      </c>
      <c r="J147" s="138" t="s">
        <v>2331</v>
      </c>
      <c r="K147" s="138"/>
      <c r="L147" s="138"/>
      <c r="M147" s="138" t="s">
        <v>2332</v>
      </c>
      <c r="N147" s="139">
        <v>67</v>
      </c>
      <c r="O147" s="140" t="b">
        <v>0</v>
      </c>
      <c r="P147" s="138" t="s">
        <v>1822</v>
      </c>
      <c r="Q147" t="s">
        <v>1823</v>
      </c>
      <c r="R147" t="s">
        <v>550</v>
      </c>
    </row>
    <row r="148" spans="1:18" x14ac:dyDescent="0.25">
      <c r="A148" s="138" t="s">
        <v>8805</v>
      </c>
      <c r="B148" s="138" t="s">
        <v>2334</v>
      </c>
      <c r="C148" s="138"/>
      <c r="D148" s="138" t="s">
        <v>1818</v>
      </c>
      <c r="E148" s="138"/>
      <c r="F148" s="138"/>
      <c r="G148" s="138" t="s">
        <v>1786</v>
      </c>
      <c r="H148" s="138" t="s">
        <v>1787</v>
      </c>
      <c r="I148" s="138" t="s">
        <v>2156</v>
      </c>
      <c r="J148" s="138" t="s">
        <v>2334</v>
      </c>
      <c r="K148" s="138"/>
      <c r="L148" s="138"/>
      <c r="M148" s="138" t="s">
        <v>2335</v>
      </c>
      <c r="N148" s="139">
        <v>67</v>
      </c>
      <c r="O148" s="140" t="b">
        <v>0</v>
      </c>
      <c r="P148" s="138" t="s">
        <v>1822</v>
      </c>
      <c r="Q148" t="s">
        <v>1823</v>
      </c>
      <c r="R148" t="s">
        <v>550</v>
      </c>
    </row>
    <row r="149" spans="1:18" x14ac:dyDescent="0.25">
      <c r="A149" s="138" t="s">
        <v>8618</v>
      </c>
      <c r="B149" s="138" t="s">
        <v>2337</v>
      </c>
      <c r="C149" s="138"/>
      <c r="D149" s="138" t="s">
        <v>1818</v>
      </c>
      <c r="E149" s="138"/>
      <c r="F149" s="138"/>
      <c r="G149" s="138" t="s">
        <v>1786</v>
      </c>
      <c r="H149" s="138" t="s">
        <v>1787</v>
      </c>
      <c r="I149" s="138" t="s">
        <v>2156</v>
      </c>
      <c r="J149" s="138" t="s">
        <v>2337</v>
      </c>
      <c r="K149" s="138"/>
      <c r="L149" s="138"/>
      <c r="M149" s="138" t="s">
        <v>2338</v>
      </c>
      <c r="N149" s="139">
        <v>67</v>
      </c>
      <c r="O149" s="140" t="b">
        <v>0</v>
      </c>
      <c r="P149" s="138" t="s">
        <v>1822</v>
      </c>
      <c r="Q149" t="s">
        <v>1823</v>
      </c>
      <c r="R149" t="s">
        <v>550</v>
      </c>
    </row>
    <row r="150" spans="1:18" x14ac:dyDescent="0.25">
      <c r="A150" s="138" t="s">
        <v>8619</v>
      </c>
      <c r="B150" s="138" t="s">
        <v>2340</v>
      </c>
      <c r="C150" s="138"/>
      <c r="D150" s="138" t="s">
        <v>1818</v>
      </c>
      <c r="E150" s="138"/>
      <c r="F150" s="138"/>
      <c r="G150" s="138" t="s">
        <v>1786</v>
      </c>
      <c r="H150" s="138" t="s">
        <v>1787</v>
      </c>
      <c r="I150" s="138" t="s">
        <v>2156</v>
      </c>
      <c r="J150" s="138" t="s">
        <v>2340</v>
      </c>
      <c r="K150" s="138"/>
      <c r="L150" s="138"/>
      <c r="M150" s="138" t="s">
        <v>2341</v>
      </c>
      <c r="N150" s="139">
        <v>67</v>
      </c>
      <c r="O150" s="140" t="b">
        <v>0</v>
      </c>
      <c r="P150" s="138" t="s">
        <v>1822</v>
      </c>
      <c r="Q150" t="s">
        <v>1823</v>
      </c>
      <c r="R150" t="s">
        <v>550</v>
      </c>
    </row>
    <row r="151" spans="1:18" x14ac:dyDescent="0.25">
      <c r="A151" s="138" t="s">
        <v>8705</v>
      </c>
      <c r="B151" s="138" t="s">
        <v>2343</v>
      </c>
      <c r="C151" s="138"/>
      <c r="D151" s="138" t="s">
        <v>1818</v>
      </c>
      <c r="E151" s="138"/>
      <c r="F151" s="138"/>
      <c r="G151" s="138" t="s">
        <v>71</v>
      </c>
      <c r="H151" s="138" t="s">
        <v>1777</v>
      </c>
      <c r="I151" s="138" t="s">
        <v>2156</v>
      </c>
      <c r="J151" s="138" t="s">
        <v>2343</v>
      </c>
      <c r="K151" s="138"/>
      <c r="L151" s="138"/>
      <c r="M151" s="138" t="s">
        <v>2344</v>
      </c>
      <c r="N151" s="139">
        <v>67</v>
      </c>
      <c r="O151" s="140" t="b">
        <v>0</v>
      </c>
      <c r="P151" s="138" t="s">
        <v>1822</v>
      </c>
      <c r="Q151" t="s">
        <v>1823</v>
      </c>
      <c r="R151" t="s">
        <v>550</v>
      </c>
    </row>
    <row r="152" spans="1:18" x14ac:dyDescent="0.25">
      <c r="A152" s="138" t="s">
        <v>8706</v>
      </c>
      <c r="B152" s="138" t="s">
        <v>2346</v>
      </c>
      <c r="C152" s="138"/>
      <c r="D152" s="138" t="s">
        <v>1818</v>
      </c>
      <c r="E152" s="138"/>
      <c r="F152" s="138"/>
      <c r="G152" s="138" t="s">
        <v>71</v>
      </c>
      <c r="H152" s="138" t="s">
        <v>1777</v>
      </c>
      <c r="I152" s="138" t="s">
        <v>2156</v>
      </c>
      <c r="J152" s="138" t="s">
        <v>2346</v>
      </c>
      <c r="K152" s="138"/>
      <c r="L152" s="138"/>
      <c r="M152" s="138" t="s">
        <v>2347</v>
      </c>
      <c r="N152" s="139">
        <v>67</v>
      </c>
      <c r="O152" s="140" t="b">
        <v>0</v>
      </c>
      <c r="P152" s="138" t="s">
        <v>1822</v>
      </c>
      <c r="Q152" t="s">
        <v>1823</v>
      </c>
      <c r="R152" t="s">
        <v>550</v>
      </c>
    </row>
    <row r="153" spans="1:18" x14ac:dyDescent="0.25">
      <c r="A153" s="138" t="s">
        <v>8792</v>
      </c>
      <c r="B153" s="138" t="s">
        <v>2349</v>
      </c>
      <c r="C153" s="138"/>
      <c r="D153" s="138" t="s">
        <v>1818</v>
      </c>
      <c r="E153" s="138"/>
      <c r="F153" s="138"/>
      <c r="G153" s="138" t="s">
        <v>70</v>
      </c>
      <c r="H153" s="138" t="s">
        <v>1779</v>
      </c>
      <c r="I153" s="138" t="s">
        <v>2156</v>
      </c>
      <c r="J153" s="138" t="s">
        <v>2349</v>
      </c>
      <c r="K153" s="138"/>
      <c r="L153" s="138"/>
      <c r="M153" s="138" t="s">
        <v>2350</v>
      </c>
      <c r="N153" s="139">
        <v>67</v>
      </c>
      <c r="O153" s="140" t="b">
        <v>0</v>
      </c>
      <c r="P153" s="138" t="s">
        <v>1822</v>
      </c>
      <c r="Q153" t="s">
        <v>1823</v>
      </c>
      <c r="R153" t="s">
        <v>550</v>
      </c>
    </row>
    <row r="154" spans="1:18" x14ac:dyDescent="0.25">
      <c r="A154" s="138" t="s">
        <v>8806</v>
      </c>
      <c r="B154" s="138" t="s">
        <v>2352</v>
      </c>
      <c r="C154" s="138"/>
      <c r="D154" s="138" t="s">
        <v>1818</v>
      </c>
      <c r="E154" s="138"/>
      <c r="F154" s="138"/>
      <c r="G154" s="138" t="s">
        <v>1786</v>
      </c>
      <c r="H154" s="138" t="s">
        <v>1787</v>
      </c>
      <c r="I154" s="138" t="s">
        <v>2156</v>
      </c>
      <c r="J154" s="138" t="s">
        <v>2352</v>
      </c>
      <c r="K154" s="138"/>
      <c r="L154" s="138"/>
      <c r="M154" s="138" t="s">
        <v>2353</v>
      </c>
      <c r="N154" s="139">
        <v>67</v>
      </c>
      <c r="O154" s="140" t="b">
        <v>0</v>
      </c>
      <c r="P154" s="138" t="s">
        <v>1822</v>
      </c>
      <c r="Q154" t="s">
        <v>1823</v>
      </c>
      <c r="R154" t="s">
        <v>550</v>
      </c>
    </row>
    <row r="155" spans="1:18" x14ac:dyDescent="0.25">
      <c r="A155" s="138" t="s">
        <v>8632</v>
      </c>
      <c r="B155" s="138" t="s">
        <v>2355</v>
      </c>
      <c r="C155" s="138"/>
      <c r="D155" s="138" t="s">
        <v>1818</v>
      </c>
      <c r="E155" s="138"/>
      <c r="F155" s="138"/>
      <c r="G155" s="138" t="s">
        <v>70</v>
      </c>
      <c r="H155" s="138" t="s">
        <v>1779</v>
      </c>
      <c r="I155" s="138" t="s">
        <v>2156</v>
      </c>
      <c r="J155" s="138" t="s">
        <v>2355</v>
      </c>
      <c r="K155" s="138"/>
      <c r="L155" s="138"/>
      <c r="M155" s="138" t="s">
        <v>2356</v>
      </c>
      <c r="N155" s="139">
        <v>67</v>
      </c>
      <c r="O155" s="140" t="b">
        <v>0</v>
      </c>
      <c r="P155" s="138" t="s">
        <v>1822</v>
      </c>
      <c r="Q155" t="s">
        <v>1823</v>
      </c>
      <c r="R155" t="s">
        <v>550</v>
      </c>
    </row>
    <row r="156" spans="1:18" x14ac:dyDescent="0.25">
      <c r="A156" s="138" t="s">
        <v>8822</v>
      </c>
      <c r="B156" s="138" t="s">
        <v>2358</v>
      </c>
      <c r="C156" s="138"/>
      <c r="D156" s="138" t="s">
        <v>1818</v>
      </c>
      <c r="E156" s="138"/>
      <c r="F156" s="138"/>
      <c r="G156" s="138" t="s">
        <v>1786</v>
      </c>
      <c r="H156" s="138" t="s">
        <v>1787</v>
      </c>
      <c r="I156" s="138" t="s">
        <v>2156</v>
      </c>
      <c r="J156" s="138" t="s">
        <v>2358</v>
      </c>
      <c r="K156" s="138"/>
      <c r="L156" s="138"/>
      <c r="M156" s="138" t="s">
        <v>2359</v>
      </c>
      <c r="N156" s="139">
        <v>67</v>
      </c>
      <c r="O156" s="140" t="b">
        <v>0</v>
      </c>
      <c r="P156" s="138" t="s">
        <v>1822</v>
      </c>
      <c r="Q156" t="s">
        <v>1823</v>
      </c>
      <c r="R156" t="s">
        <v>550</v>
      </c>
    </row>
    <row r="157" spans="1:18" x14ac:dyDescent="0.25">
      <c r="A157" s="138" t="s">
        <v>8675</v>
      </c>
      <c r="B157" s="138" t="s">
        <v>2361</v>
      </c>
      <c r="C157" s="138"/>
      <c r="D157" s="138" t="s">
        <v>1818</v>
      </c>
      <c r="E157" s="138"/>
      <c r="F157" s="138"/>
      <c r="G157" s="138" t="s">
        <v>71</v>
      </c>
      <c r="H157" s="138" t="s">
        <v>1777</v>
      </c>
      <c r="I157" s="138" t="s">
        <v>2156</v>
      </c>
      <c r="J157" s="138" t="s">
        <v>2361</v>
      </c>
      <c r="K157" s="138"/>
      <c r="L157" s="138"/>
      <c r="M157" s="138" t="s">
        <v>2362</v>
      </c>
      <c r="N157" s="139">
        <v>67</v>
      </c>
      <c r="O157" s="140" t="b">
        <v>0</v>
      </c>
      <c r="P157" s="138" t="s">
        <v>1822</v>
      </c>
      <c r="Q157" t="s">
        <v>1823</v>
      </c>
      <c r="R157" t="s">
        <v>550</v>
      </c>
    </row>
    <row r="158" spans="1:18" x14ac:dyDescent="0.25">
      <c r="A158" s="138" t="s">
        <v>8793</v>
      </c>
      <c r="B158" s="138" t="s">
        <v>2364</v>
      </c>
      <c r="C158" s="138"/>
      <c r="D158" s="138" t="s">
        <v>1818</v>
      </c>
      <c r="E158" s="138"/>
      <c r="F158" s="138"/>
      <c r="G158" s="138" t="s">
        <v>70</v>
      </c>
      <c r="H158" s="138" t="s">
        <v>1779</v>
      </c>
      <c r="I158" s="138" t="s">
        <v>2156</v>
      </c>
      <c r="J158" s="138" t="s">
        <v>2364</v>
      </c>
      <c r="K158" s="138"/>
      <c r="L158" s="138"/>
      <c r="M158" s="138" t="s">
        <v>2365</v>
      </c>
      <c r="N158" s="139">
        <v>67</v>
      </c>
      <c r="O158" s="140" t="b">
        <v>0</v>
      </c>
      <c r="P158" s="138" t="s">
        <v>1822</v>
      </c>
      <c r="Q158" t="s">
        <v>1823</v>
      </c>
      <c r="R158" t="s">
        <v>550</v>
      </c>
    </row>
    <row r="159" spans="1:18" x14ac:dyDescent="0.25">
      <c r="A159" s="138" t="s">
        <v>8751</v>
      </c>
      <c r="B159" s="138" t="s">
        <v>2367</v>
      </c>
      <c r="C159" s="138"/>
      <c r="D159" s="138" t="s">
        <v>1818</v>
      </c>
      <c r="E159" s="138"/>
      <c r="F159" s="138"/>
      <c r="G159" s="138" t="s">
        <v>1786</v>
      </c>
      <c r="H159" s="138" t="s">
        <v>1787</v>
      </c>
      <c r="I159" s="138" t="s">
        <v>2156</v>
      </c>
      <c r="J159" s="138" t="s">
        <v>2367</v>
      </c>
      <c r="K159" s="138"/>
      <c r="L159" s="138"/>
      <c r="M159" s="138" t="s">
        <v>2368</v>
      </c>
      <c r="N159" s="139">
        <v>67</v>
      </c>
      <c r="O159" s="140" t="b">
        <v>0</v>
      </c>
      <c r="P159" s="138" t="s">
        <v>1822</v>
      </c>
      <c r="Q159" t="s">
        <v>1823</v>
      </c>
      <c r="R159" t="s">
        <v>550</v>
      </c>
    </row>
    <row r="160" spans="1:18" x14ac:dyDescent="0.25">
      <c r="A160" s="138" t="s">
        <v>8649</v>
      </c>
      <c r="B160" s="138" t="s">
        <v>2370</v>
      </c>
      <c r="C160" s="138"/>
      <c r="D160" s="138" t="s">
        <v>1818</v>
      </c>
      <c r="E160" s="138"/>
      <c r="F160" s="138"/>
      <c r="G160" s="138" t="s">
        <v>70</v>
      </c>
      <c r="H160" s="138" t="s">
        <v>1779</v>
      </c>
      <c r="I160" s="138" t="s">
        <v>2156</v>
      </c>
      <c r="J160" s="138" t="s">
        <v>2370</v>
      </c>
      <c r="K160" s="138"/>
      <c r="L160" s="138"/>
      <c r="M160" s="138" t="s">
        <v>2371</v>
      </c>
      <c r="N160" s="139">
        <v>67</v>
      </c>
      <c r="O160" s="140" t="b">
        <v>0</v>
      </c>
      <c r="P160" s="138" t="s">
        <v>1822</v>
      </c>
      <c r="Q160" t="s">
        <v>1823</v>
      </c>
      <c r="R160" t="s">
        <v>550</v>
      </c>
    </row>
    <row r="161" spans="1:18" x14ac:dyDescent="0.25">
      <c r="A161" s="138" t="s">
        <v>8650</v>
      </c>
      <c r="B161" s="138" t="s">
        <v>2373</v>
      </c>
      <c r="C161" s="138"/>
      <c r="D161" s="138" t="s">
        <v>1818</v>
      </c>
      <c r="E161" s="138"/>
      <c r="F161" s="138"/>
      <c r="G161" s="138" t="s">
        <v>70</v>
      </c>
      <c r="H161" s="138" t="s">
        <v>1779</v>
      </c>
      <c r="I161" s="138" t="s">
        <v>2156</v>
      </c>
      <c r="J161" s="138" t="s">
        <v>2373</v>
      </c>
      <c r="K161" s="138"/>
      <c r="L161" s="138"/>
      <c r="M161" s="138" t="s">
        <v>2374</v>
      </c>
      <c r="N161" s="139">
        <v>67</v>
      </c>
      <c r="O161" s="140" t="b">
        <v>0</v>
      </c>
      <c r="P161" s="138" t="s">
        <v>1822</v>
      </c>
      <c r="Q161" t="s">
        <v>1823</v>
      </c>
      <c r="R161" t="s">
        <v>550</v>
      </c>
    </row>
    <row r="162" spans="1:18" x14ac:dyDescent="0.25">
      <c r="A162" s="138" t="s">
        <v>8752</v>
      </c>
      <c r="B162" s="138" t="s">
        <v>2376</v>
      </c>
      <c r="C162" s="138"/>
      <c r="D162" s="138" t="s">
        <v>1818</v>
      </c>
      <c r="E162" s="138"/>
      <c r="F162" s="138"/>
      <c r="G162" s="138" t="s">
        <v>1786</v>
      </c>
      <c r="H162" s="138" t="s">
        <v>1787</v>
      </c>
      <c r="I162" s="138" t="s">
        <v>2156</v>
      </c>
      <c r="J162" s="138" t="s">
        <v>2376</v>
      </c>
      <c r="K162" s="138"/>
      <c r="L162" s="138"/>
      <c r="M162" s="138" t="s">
        <v>2377</v>
      </c>
      <c r="N162" s="139">
        <v>67</v>
      </c>
      <c r="O162" s="140" t="b">
        <v>0</v>
      </c>
      <c r="P162" s="138" t="s">
        <v>1822</v>
      </c>
      <c r="Q162" t="s">
        <v>1823</v>
      </c>
      <c r="R162" t="s">
        <v>550</v>
      </c>
    </row>
    <row r="163" spans="1:18" x14ac:dyDescent="0.25">
      <c r="A163" s="138" t="s">
        <v>8651</v>
      </c>
      <c r="B163" s="138" t="s">
        <v>2379</v>
      </c>
      <c r="C163" s="138"/>
      <c r="D163" s="138" t="s">
        <v>1818</v>
      </c>
      <c r="E163" s="138"/>
      <c r="F163" s="138"/>
      <c r="G163" s="138" t="s">
        <v>70</v>
      </c>
      <c r="H163" s="138" t="s">
        <v>1779</v>
      </c>
      <c r="I163" s="138" t="s">
        <v>2156</v>
      </c>
      <c r="J163" s="138" t="s">
        <v>2379</v>
      </c>
      <c r="K163" s="138"/>
      <c r="L163" s="138"/>
      <c r="M163" s="138" t="s">
        <v>2380</v>
      </c>
      <c r="N163" s="139">
        <v>67</v>
      </c>
      <c r="O163" s="140" t="b">
        <v>0</v>
      </c>
      <c r="P163" s="138" t="s">
        <v>1822</v>
      </c>
      <c r="Q163" t="s">
        <v>1823</v>
      </c>
      <c r="R163" t="s">
        <v>550</v>
      </c>
    </row>
    <row r="164" spans="1:18" x14ac:dyDescent="0.25">
      <c r="A164" s="138" t="s">
        <v>8652</v>
      </c>
      <c r="B164" s="138" t="s">
        <v>2382</v>
      </c>
      <c r="C164" s="138"/>
      <c r="D164" s="138" t="s">
        <v>1818</v>
      </c>
      <c r="E164" s="138"/>
      <c r="F164" s="138"/>
      <c r="G164" s="138" t="s">
        <v>70</v>
      </c>
      <c r="H164" s="138" t="s">
        <v>1779</v>
      </c>
      <c r="I164" s="138" t="s">
        <v>2156</v>
      </c>
      <c r="J164" s="138" t="s">
        <v>2382</v>
      </c>
      <c r="K164" s="138"/>
      <c r="L164" s="138"/>
      <c r="M164" s="138" t="s">
        <v>2383</v>
      </c>
      <c r="N164" s="139">
        <v>67</v>
      </c>
      <c r="O164" s="140" t="b">
        <v>0</v>
      </c>
      <c r="P164" s="138" t="s">
        <v>1822</v>
      </c>
      <c r="Q164" t="s">
        <v>1823</v>
      </c>
      <c r="R164" t="s">
        <v>550</v>
      </c>
    </row>
    <row r="165" spans="1:18" x14ac:dyDescent="0.25">
      <c r="A165" s="138" t="s">
        <v>8676</v>
      </c>
      <c r="B165" s="138" t="s">
        <v>2385</v>
      </c>
      <c r="C165" s="138"/>
      <c r="D165" s="138" t="s">
        <v>1818</v>
      </c>
      <c r="E165" s="138"/>
      <c r="F165" s="138"/>
      <c r="G165" s="138" t="s">
        <v>71</v>
      </c>
      <c r="H165" s="138" t="s">
        <v>1777</v>
      </c>
      <c r="I165" s="138" t="s">
        <v>2156</v>
      </c>
      <c r="J165" s="138" t="s">
        <v>2385</v>
      </c>
      <c r="K165" s="138"/>
      <c r="L165" s="138"/>
      <c r="M165" s="138" t="s">
        <v>2386</v>
      </c>
      <c r="N165" s="139">
        <v>67</v>
      </c>
      <c r="O165" s="140" t="b">
        <v>0</v>
      </c>
      <c r="P165" s="138" t="s">
        <v>1822</v>
      </c>
      <c r="Q165" t="s">
        <v>1823</v>
      </c>
      <c r="R165" t="s">
        <v>550</v>
      </c>
    </row>
    <row r="166" spans="1:18" x14ac:dyDescent="0.25">
      <c r="A166" s="138" t="s">
        <v>8620</v>
      </c>
      <c r="B166" s="138" t="s">
        <v>2388</v>
      </c>
      <c r="C166" s="138"/>
      <c r="D166" s="138" t="s">
        <v>1818</v>
      </c>
      <c r="E166" s="138"/>
      <c r="F166" s="138"/>
      <c r="G166" s="138" t="s">
        <v>1786</v>
      </c>
      <c r="H166" s="138" t="s">
        <v>1787</v>
      </c>
      <c r="I166" s="138" t="s">
        <v>2156</v>
      </c>
      <c r="J166" s="138" t="s">
        <v>2388</v>
      </c>
      <c r="K166" s="138"/>
      <c r="L166" s="138"/>
      <c r="M166" s="138" t="s">
        <v>2389</v>
      </c>
      <c r="N166" s="139">
        <v>67</v>
      </c>
      <c r="O166" s="140" t="b">
        <v>0</v>
      </c>
      <c r="P166" s="138" t="s">
        <v>1822</v>
      </c>
      <c r="Q166" t="s">
        <v>1823</v>
      </c>
      <c r="R166" t="s">
        <v>550</v>
      </c>
    </row>
    <row r="167" spans="1:18" x14ac:dyDescent="0.25">
      <c r="A167" s="138" t="s">
        <v>8653</v>
      </c>
      <c r="B167" s="138" t="s">
        <v>2391</v>
      </c>
      <c r="C167" s="138"/>
      <c r="D167" s="138" t="s">
        <v>1818</v>
      </c>
      <c r="E167" s="138"/>
      <c r="F167" s="138"/>
      <c r="G167" s="138" t="s">
        <v>70</v>
      </c>
      <c r="H167" s="138" t="s">
        <v>1779</v>
      </c>
      <c r="I167" s="138" t="s">
        <v>2156</v>
      </c>
      <c r="J167" s="138" t="s">
        <v>2391</v>
      </c>
      <c r="K167" s="138"/>
      <c r="L167" s="138"/>
      <c r="M167" s="138" t="s">
        <v>2392</v>
      </c>
      <c r="N167" s="139">
        <v>67</v>
      </c>
      <c r="O167" s="140" t="b">
        <v>0</v>
      </c>
      <c r="P167" s="138" t="s">
        <v>1822</v>
      </c>
      <c r="Q167" t="s">
        <v>1823</v>
      </c>
      <c r="R167" t="s">
        <v>550</v>
      </c>
    </row>
    <row r="168" spans="1:18" x14ac:dyDescent="0.25">
      <c r="A168" s="138" t="s">
        <v>8753</v>
      </c>
      <c r="B168" s="138" t="s">
        <v>2394</v>
      </c>
      <c r="C168" s="138"/>
      <c r="D168" s="138" t="s">
        <v>1818</v>
      </c>
      <c r="E168" s="138"/>
      <c r="F168" s="138"/>
      <c r="G168" s="138" t="s">
        <v>1786</v>
      </c>
      <c r="H168" s="138" t="s">
        <v>1787</v>
      </c>
      <c r="I168" s="138" t="s">
        <v>2156</v>
      </c>
      <c r="J168" s="138" t="s">
        <v>2394</v>
      </c>
      <c r="K168" s="138"/>
      <c r="L168" s="138"/>
      <c r="M168" s="138" t="s">
        <v>2395</v>
      </c>
      <c r="N168" s="139">
        <v>67</v>
      </c>
      <c r="O168" s="140" t="b">
        <v>0</v>
      </c>
      <c r="P168" s="138" t="s">
        <v>1822</v>
      </c>
      <c r="Q168" t="s">
        <v>1823</v>
      </c>
      <c r="R168" t="s">
        <v>550</v>
      </c>
    </row>
    <row r="169" spans="1:18" x14ac:dyDescent="0.25">
      <c r="A169" s="138" t="s">
        <v>8677</v>
      </c>
      <c r="B169" s="138" t="s">
        <v>2397</v>
      </c>
      <c r="C169" s="138"/>
      <c r="D169" s="138" t="s">
        <v>1818</v>
      </c>
      <c r="E169" s="138"/>
      <c r="F169" s="138"/>
      <c r="G169" s="138" t="s">
        <v>71</v>
      </c>
      <c r="H169" s="138" t="s">
        <v>1777</v>
      </c>
      <c r="I169" s="138" t="s">
        <v>2156</v>
      </c>
      <c r="J169" s="138" t="s">
        <v>2397</v>
      </c>
      <c r="K169" s="138"/>
      <c r="L169" s="138"/>
      <c r="M169" s="138" t="s">
        <v>2398</v>
      </c>
      <c r="N169" s="139">
        <v>67</v>
      </c>
      <c r="O169" s="140" t="b">
        <v>0</v>
      </c>
      <c r="P169" s="138" t="s">
        <v>1822</v>
      </c>
      <c r="Q169" t="s">
        <v>1823</v>
      </c>
      <c r="R169" t="s">
        <v>550</v>
      </c>
    </row>
    <row r="170" spans="1:18" x14ac:dyDescent="0.25">
      <c r="A170" s="138" t="s">
        <v>8823</v>
      </c>
      <c r="B170" s="138" t="s">
        <v>2400</v>
      </c>
      <c r="C170" s="138"/>
      <c r="D170" s="138" t="s">
        <v>1818</v>
      </c>
      <c r="E170" s="138"/>
      <c r="F170" s="138"/>
      <c r="G170" s="138" t="s">
        <v>1786</v>
      </c>
      <c r="H170" s="138" t="s">
        <v>1787</v>
      </c>
      <c r="I170" s="138" t="s">
        <v>2156</v>
      </c>
      <c r="J170" s="138" t="s">
        <v>2400</v>
      </c>
      <c r="K170" s="138"/>
      <c r="L170" s="138"/>
      <c r="M170" s="138" t="s">
        <v>2401</v>
      </c>
      <c r="N170" s="139">
        <v>67</v>
      </c>
      <c r="O170" s="140" t="b">
        <v>0</v>
      </c>
      <c r="P170" s="138" t="s">
        <v>1822</v>
      </c>
      <c r="Q170" t="s">
        <v>1823</v>
      </c>
      <c r="R170" t="s">
        <v>550</v>
      </c>
    </row>
    <row r="171" spans="1:18" x14ac:dyDescent="0.25">
      <c r="A171" s="138" t="s">
        <v>8807</v>
      </c>
      <c r="B171" s="138" t="s">
        <v>2403</v>
      </c>
      <c r="C171" s="138"/>
      <c r="D171" s="138" t="s">
        <v>1818</v>
      </c>
      <c r="E171" s="138"/>
      <c r="F171" s="138"/>
      <c r="G171" s="138" t="s">
        <v>1786</v>
      </c>
      <c r="H171" s="138" t="s">
        <v>1787</v>
      </c>
      <c r="I171" s="138" t="s">
        <v>2156</v>
      </c>
      <c r="J171" s="138" t="s">
        <v>2403</v>
      </c>
      <c r="K171" s="138"/>
      <c r="L171" s="138"/>
      <c r="M171" s="138" t="s">
        <v>2404</v>
      </c>
      <c r="N171" s="139">
        <v>67</v>
      </c>
      <c r="O171" s="140" t="b">
        <v>0</v>
      </c>
      <c r="P171" s="138" t="s">
        <v>1822</v>
      </c>
      <c r="Q171" t="s">
        <v>1823</v>
      </c>
      <c r="R171" t="s">
        <v>550</v>
      </c>
    </row>
    <row r="172" spans="1:18" x14ac:dyDescent="0.25">
      <c r="A172" s="138" t="s">
        <v>8678</v>
      </c>
      <c r="B172" s="138" t="s">
        <v>2406</v>
      </c>
      <c r="C172" s="138"/>
      <c r="D172" s="138" t="s">
        <v>1818</v>
      </c>
      <c r="E172" s="138"/>
      <c r="F172" s="138"/>
      <c r="G172" s="138" t="s">
        <v>70</v>
      </c>
      <c r="H172" s="138" t="s">
        <v>1779</v>
      </c>
      <c r="I172" s="138" t="s">
        <v>2156</v>
      </c>
      <c r="J172" s="138" t="s">
        <v>2406</v>
      </c>
      <c r="K172" s="138"/>
      <c r="L172" s="138"/>
      <c r="M172" s="138" t="s">
        <v>2407</v>
      </c>
      <c r="N172" s="139">
        <v>67</v>
      </c>
      <c r="O172" s="140" t="b">
        <v>0</v>
      </c>
      <c r="P172" s="138" t="s">
        <v>1822</v>
      </c>
      <c r="Q172" t="s">
        <v>1823</v>
      </c>
      <c r="R172" t="s">
        <v>550</v>
      </c>
    </row>
    <row r="173" spans="1:18" x14ac:dyDescent="0.25">
      <c r="A173" s="138" t="s">
        <v>8654</v>
      </c>
      <c r="B173" s="138" t="s">
        <v>2409</v>
      </c>
      <c r="C173" s="138"/>
      <c r="D173" s="138" t="s">
        <v>1818</v>
      </c>
      <c r="E173" s="138"/>
      <c r="F173" s="138"/>
      <c r="G173" s="138" t="s">
        <v>70</v>
      </c>
      <c r="H173" s="138" t="s">
        <v>1779</v>
      </c>
      <c r="I173" s="138" t="s">
        <v>2156</v>
      </c>
      <c r="J173" s="138" t="s">
        <v>2409</v>
      </c>
      <c r="K173" s="138"/>
      <c r="L173" s="138"/>
      <c r="M173" s="138" t="s">
        <v>2410</v>
      </c>
      <c r="N173" s="139">
        <v>67</v>
      </c>
      <c r="O173" s="140" t="b">
        <v>0</v>
      </c>
      <c r="P173" s="138" t="s">
        <v>1822</v>
      </c>
      <c r="Q173" t="s">
        <v>1823</v>
      </c>
      <c r="R173" t="s">
        <v>550</v>
      </c>
    </row>
    <row r="174" spans="1:18" x14ac:dyDescent="0.25">
      <c r="A174" s="138" t="s">
        <v>8824</v>
      </c>
      <c r="B174" s="138" t="s">
        <v>2412</v>
      </c>
      <c r="C174" s="138"/>
      <c r="D174" s="138" t="s">
        <v>1818</v>
      </c>
      <c r="E174" s="138"/>
      <c r="F174" s="138"/>
      <c r="G174" s="138" t="s">
        <v>1786</v>
      </c>
      <c r="H174" s="138" t="s">
        <v>1787</v>
      </c>
      <c r="I174" s="138" t="s">
        <v>2156</v>
      </c>
      <c r="J174" s="138" t="s">
        <v>2412</v>
      </c>
      <c r="K174" s="138"/>
      <c r="L174" s="138"/>
      <c r="M174" s="138" t="s">
        <v>2413</v>
      </c>
      <c r="N174" s="139">
        <v>67</v>
      </c>
      <c r="O174" s="140" t="b">
        <v>0</v>
      </c>
      <c r="P174" s="138" t="s">
        <v>1822</v>
      </c>
      <c r="Q174" t="s">
        <v>1823</v>
      </c>
      <c r="R174" t="s">
        <v>550</v>
      </c>
    </row>
    <row r="175" spans="1:18" x14ac:dyDescent="0.25">
      <c r="A175" s="138" t="s">
        <v>8754</v>
      </c>
      <c r="B175" s="138" t="s">
        <v>2415</v>
      </c>
      <c r="C175" s="138"/>
      <c r="D175" s="138" t="s">
        <v>1818</v>
      </c>
      <c r="E175" s="138"/>
      <c r="F175" s="138"/>
      <c r="G175" s="138" t="s">
        <v>1786</v>
      </c>
      <c r="H175" s="138" t="s">
        <v>1787</v>
      </c>
      <c r="I175" s="138" t="s">
        <v>2156</v>
      </c>
      <c r="J175" s="138" t="s">
        <v>2415</v>
      </c>
      <c r="K175" s="138"/>
      <c r="L175" s="138"/>
      <c r="M175" s="138" t="s">
        <v>2416</v>
      </c>
      <c r="N175" s="139">
        <v>67</v>
      </c>
      <c r="O175" s="140" t="b">
        <v>0</v>
      </c>
      <c r="P175" s="138" t="s">
        <v>1822</v>
      </c>
      <c r="Q175" t="s">
        <v>1823</v>
      </c>
      <c r="R175" t="s">
        <v>550</v>
      </c>
    </row>
    <row r="176" spans="1:18" x14ac:dyDescent="0.25">
      <c r="A176" s="138" t="s">
        <v>8655</v>
      </c>
      <c r="B176" s="138" t="s">
        <v>2418</v>
      </c>
      <c r="C176" s="138"/>
      <c r="D176" s="138" t="s">
        <v>1818</v>
      </c>
      <c r="E176" s="138"/>
      <c r="F176" s="138"/>
      <c r="G176" s="138" t="s">
        <v>70</v>
      </c>
      <c r="H176" s="138" t="s">
        <v>1779</v>
      </c>
      <c r="I176" s="138" t="s">
        <v>2156</v>
      </c>
      <c r="J176" s="138" t="s">
        <v>2418</v>
      </c>
      <c r="K176" s="138"/>
      <c r="L176" s="138"/>
      <c r="M176" s="138" t="s">
        <v>2419</v>
      </c>
      <c r="N176" s="139">
        <v>67</v>
      </c>
      <c r="O176" s="140" t="b">
        <v>0</v>
      </c>
      <c r="P176" s="138" t="s">
        <v>1822</v>
      </c>
      <c r="Q176" t="s">
        <v>1823</v>
      </c>
      <c r="R176" t="s">
        <v>550</v>
      </c>
    </row>
    <row r="177" spans="1:18" x14ac:dyDescent="0.25">
      <c r="A177" s="138" t="s">
        <v>8808</v>
      </c>
      <c r="B177" s="138" t="s">
        <v>2421</v>
      </c>
      <c r="C177" s="138"/>
      <c r="D177" s="138" t="s">
        <v>1818</v>
      </c>
      <c r="E177" s="138"/>
      <c r="F177" s="138"/>
      <c r="G177" s="138" t="s">
        <v>1786</v>
      </c>
      <c r="H177" s="138" t="s">
        <v>1787</v>
      </c>
      <c r="I177" s="138" t="s">
        <v>2156</v>
      </c>
      <c r="J177" s="138" t="s">
        <v>2421</v>
      </c>
      <c r="K177" s="138"/>
      <c r="L177" s="138"/>
      <c r="M177" s="138" t="s">
        <v>2422</v>
      </c>
      <c r="N177" s="139">
        <v>67</v>
      </c>
      <c r="O177" s="140" t="b">
        <v>0</v>
      </c>
      <c r="P177" s="138" t="s">
        <v>1822</v>
      </c>
      <c r="Q177" t="s">
        <v>1823</v>
      </c>
      <c r="R177" t="s">
        <v>550</v>
      </c>
    </row>
    <row r="178" spans="1:18" x14ac:dyDescent="0.25">
      <c r="A178" s="138" t="s">
        <v>8656</v>
      </c>
      <c r="B178" s="138" t="s">
        <v>2424</v>
      </c>
      <c r="C178" s="138"/>
      <c r="D178" s="138" t="s">
        <v>1818</v>
      </c>
      <c r="E178" s="138"/>
      <c r="F178" s="138"/>
      <c r="G178" s="138" t="s">
        <v>70</v>
      </c>
      <c r="H178" s="138" t="s">
        <v>1779</v>
      </c>
      <c r="I178" s="138" t="s">
        <v>2156</v>
      </c>
      <c r="J178" s="138" t="s">
        <v>2424</v>
      </c>
      <c r="K178" s="138"/>
      <c r="L178" s="138"/>
      <c r="M178" s="138" t="s">
        <v>2425</v>
      </c>
      <c r="N178" s="139">
        <v>67</v>
      </c>
      <c r="O178" s="140" t="b">
        <v>0</v>
      </c>
      <c r="P178" s="138" t="s">
        <v>1822</v>
      </c>
      <c r="Q178" t="s">
        <v>1823</v>
      </c>
      <c r="R178" t="s">
        <v>550</v>
      </c>
    </row>
    <row r="179" spans="1:18" x14ac:dyDescent="0.25">
      <c r="A179" s="138" t="s">
        <v>8679</v>
      </c>
      <c r="B179" s="138" t="s">
        <v>2427</v>
      </c>
      <c r="C179" s="138"/>
      <c r="D179" s="138" t="s">
        <v>1818</v>
      </c>
      <c r="E179" s="138"/>
      <c r="F179" s="138"/>
      <c r="G179" s="138" t="s">
        <v>71</v>
      </c>
      <c r="H179" s="138" t="s">
        <v>1777</v>
      </c>
      <c r="I179" s="138" t="s">
        <v>2156</v>
      </c>
      <c r="J179" s="138" t="s">
        <v>2427</v>
      </c>
      <c r="K179" s="138"/>
      <c r="L179" s="138"/>
      <c r="M179" s="138" t="s">
        <v>2428</v>
      </c>
      <c r="N179" s="139">
        <v>67</v>
      </c>
      <c r="O179" s="140" t="b">
        <v>0</v>
      </c>
      <c r="P179" s="138" t="s">
        <v>1822</v>
      </c>
      <c r="Q179" t="s">
        <v>1823</v>
      </c>
      <c r="R179" t="s">
        <v>550</v>
      </c>
    </row>
    <row r="180" spans="1:18" x14ac:dyDescent="0.25">
      <c r="A180" s="138" t="s">
        <v>8809</v>
      </c>
      <c r="B180" s="138" t="s">
        <v>2430</v>
      </c>
      <c r="C180" s="138"/>
      <c r="D180" s="138" t="s">
        <v>1818</v>
      </c>
      <c r="E180" s="138"/>
      <c r="F180" s="138"/>
      <c r="G180" s="138" t="s">
        <v>70</v>
      </c>
      <c r="H180" s="138" t="s">
        <v>1779</v>
      </c>
      <c r="I180" s="138" t="s">
        <v>2156</v>
      </c>
      <c r="J180" s="138" t="s">
        <v>2430</v>
      </c>
      <c r="K180" s="138"/>
      <c r="L180" s="138"/>
      <c r="M180" s="138" t="s">
        <v>2431</v>
      </c>
      <c r="N180" s="139">
        <v>67</v>
      </c>
      <c r="O180" s="140" t="b">
        <v>0</v>
      </c>
      <c r="P180" s="138" t="s">
        <v>1822</v>
      </c>
      <c r="Q180" t="s">
        <v>1823</v>
      </c>
      <c r="R180" t="s">
        <v>550</v>
      </c>
    </row>
    <row r="181" spans="1:18" x14ac:dyDescent="0.25">
      <c r="A181" s="138" t="s">
        <v>8707</v>
      </c>
      <c r="B181" s="138" t="s">
        <v>2433</v>
      </c>
      <c r="C181" s="138"/>
      <c r="D181" s="138" t="s">
        <v>1818</v>
      </c>
      <c r="E181" s="138"/>
      <c r="F181" s="138"/>
      <c r="G181" s="138" t="s">
        <v>71</v>
      </c>
      <c r="H181" s="138" t="s">
        <v>1777</v>
      </c>
      <c r="I181" s="138" t="s">
        <v>2156</v>
      </c>
      <c r="J181" s="138" t="s">
        <v>2433</v>
      </c>
      <c r="K181" s="138"/>
      <c r="L181" s="138"/>
      <c r="M181" s="138" t="s">
        <v>2434</v>
      </c>
      <c r="N181" s="139">
        <v>67</v>
      </c>
      <c r="O181" s="140" t="b">
        <v>0</v>
      </c>
      <c r="P181" s="138" t="s">
        <v>1822</v>
      </c>
      <c r="Q181" t="s">
        <v>1823</v>
      </c>
      <c r="R181" t="s">
        <v>550</v>
      </c>
    </row>
    <row r="182" spans="1:18" x14ac:dyDescent="0.25">
      <c r="A182" s="138" t="s">
        <v>8621</v>
      </c>
      <c r="B182" s="138" t="s">
        <v>2436</v>
      </c>
      <c r="C182" s="138"/>
      <c r="D182" s="138" t="s">
        <v>1818</v>
      </c>
      <c r="E182" s="138"/>
      <c r="F182" s="138"/>
      <c r="G182" s="138" t="s">
        <v>1786</v>
      </c>
      <c r="H182" s="138" t="s">
        <v>1787</v>
      </c>
      <c r="I182" s="138" t="s">
        <v>2156</v>
      </c>
      <c r="J182" s="138" t="s">
        <v>2436</v>
      </c>
      <c r="K182" s="138"/>
      <c r="L182" s="138"/>
      <c r="M182" s="138" t="s">
        <v>2437</v>
      </c>
      <c r="N182" s="139">
        <v>67</v>
      </c>
      <c r="O182" s="140" t="b">
        <v>0</v>
      </c>
      <c r="P182" s="138" t="s">
        <v>1822</v>
      </c>
      <c r="Q182" t="s">
        <v>1823</v>
      </c>
      <c r="R182" t="s">
        <v>550</v>
      </c>
    </row>
    <row r="183" spans="1:18" x14ac:dyDescent="0.25">
      <c r="A183" s="138" t="s">
        <v>8755</v>
      </c>
      <c r="B183" s="138" t="s">
        <v>2439</v>
      </c>
      <c r="C183" s="138"/>
      <c r="D183" s="138" t="s">
        <v>1818</v>
      </c>
      <c r="E183" s="138"/>
      <c r="F183" s="138"/>
      <c r="G183" s="138" t="s">
        <v>1786</v>
      </c>
      <c r="H183" s="138" t="s">
        <v>1787</v>
      </c>
      <c r="I183" s="138" t="s">
        <v>2156</v>
      </c>
      <c r="J183" s="138" t="s">
        <v>2439</v>
      </c>
      <c r="K183" s="138"/>
      <c r="L183" s="138"/>
      <c r="M183" s="138" t="s">
        <v>2440</v>
      </c>
      <c r="N183" s="139">
        <v>67</v>
      </c>
      <c r="O183" s="140" t="b">
        <v>0</v>
      </c>
      <c r="P183" s="138" t="s">
        <v>1822</v>
      </c>
      <c r="Q183" t="s">
        <v>1823</v>
      </c>
      <c r="R183" t="s">
        <v>550</v>
      </c>
    </row>
    <row r="184" spans="1:18" x14ac:dyDescent="0.25">
      <c r="A184" s="138" t="s">
        <v>8825</v>
      </c>
      <c r="B184" s="138" t="s">
        <v>2442</v>
      </c>
      <c r="C184" s="138"/>
      <c r="D184" s="138" t="s">
        <v>1818</v>
      </c>
      <c r="E184" s="138"/>
      <c r="F184" s="138"/>
      <c r="G184" s="138" t="s">
        <v>1786</v>
      </c>
      <c r="H184" s="138" t="s">
        <v>1787</v>
      </c>
      <c r="I184" s="138" t="s">
        <v>2156</v>
      </c>
      <c r="J184" s="138" t="s">
        <v>2442</v>
      </c>
      <c r="K184" s="138"/>
      <c r="L184" s="138"/>
      <c r="M184" s="138" t="s">
        <v>2443</v>
      </c>
      <c r="N184" s="139">
        <v>67</v>
      </c>
      <c r="O184" s="140" t="b">
        <v>0</v>
      </c>
      <c r="P184" s="138" t="s">
        <v>1822</v>
      </c>
      <c r="Q184" t="s">
        <v>1823</v>
      </c>
      <c r="R184" t="s">
        <v>550</v>
      </c>
    </row>
    <row r="185" spans="1:18" x14ac:dyDescent="0.25">
      <c r="A185" s="138" t="s">
        <v>8708</v>
      </c>
      <c r="B185" s="138" t="s">
        <v>2445</v>
      </c>
      <c r="C185" s="138"/>
      <c r="D185" s="138" t="s">
        <v>1818</v>
      </c>
      <c r="E185" s="138"/>
      <c r="F185" s="138"/>
      <c r="G185" s="138" t="s">
        <v>71</v>
      </c>
      <c r="H185" s="138" t="s">
        <v>1777</v>
      </c>
      <c r="I185" s="138" t="s">
        <v>2156</v>
      </c>
      <c r="J185" s="138" t="s">
        <v>2445</v>
      </c>
      <c r="K185" s="138"/>
      <c r="L185" s="138"/>
      <c r="M185" s="138" t="s">
        <v>2446</v>
      </c>
      <c r="N185" s="139">
        <v>67</v>
      </c>
      <c r="O185" s="140" t="b">
        <v>0</v>
      </c>
      <c r="P185" s="138" t="s">
        <v>1822</v>
      </c>
      <c r="Q185" t="s">
        <v>1823</v>
      </c>
      <c r="R185" t="s">
        <v>550</v>
      </c>
    </row>
    <row r="186" spans="1:18" x14ac:dyDescent="0.25">
      <c r="A186" s="138" t="s">
        <v>8680</v>
      </c>
      <c r="B186" s="138" t="s">
        <v>2448</v>
      </c>
      <c r="C186" s="138"/>
      <c r="D186" s="138" t="s">
        <v>1818</v>
      </c>
      <c r="E186" s="138"/>
      <c r="F186" s="138"/>
      <c r="G186" s="138" t="s">
        <v>71</v>
      </c>
      <c r="H186" s="138" t="s">
        <v>1777</v>
      </c>
      <c r="I186" s="138" t="s">
        <v>2156</v>
      </c>
      <c r="J186" s="138" t="s">
        <v>2448</v>
      </c>
      <c r="K186" s="138"/>
      <c r="L186" s="138"/>
      <c r="M186" s="138" t="s">
        <v>2449</v>
      </c>
      <c r="N186" s="139">
        <v>67</v>
      </c>
      <c r="O186" s="140" t="b">
        <v>0</v>
      </c>
      <c r="P186" s="138" t="s">
        <v>1822</v>
      </c>
      <c r="Q186" t="s">
        <v>1823</v>
      </c>
      <c r="R186" t="s">
        <v>550</v>
      </c>
    </row>
    <row r="187" spans="1:18" x14ac:dyDescent="0.25">
      <c r="A187" s="138" t="s">
        <v>8622</v>
      </c>
      <c r="B187" s="138" t="s">
        <v>2451</v>
      </c>
      <c r="C187" s="138"/>
      <c r="D187" s="138" t="s">
        <v>1818</v>
      </c>
      <c r="E187" s="138"/>
      <c r="F187" s="138"/>
      <c r="G187" s="138" t="s">
        <v>1786</v>
      </c>
      <c r="H187" s="138" t="s">
        <v>1787</v>
      </c>
      <c r="I187" s="138" t="s">
        <v>2156</v>
      </c>
      <c r="J187" s="138" t="s">
        <v>2451</v>
      </c>
      <c r="K187" s="138"/>
      <c r="L187" s="138"/>
      <c r="M187" s="138" t="s">
        <v>2452</v>
      </c>
      <c r="N187" s="139">
        <v>67</v>
      </c>
      <c r="O187" s="140" t="b">
        <v>0</v>
      </c>
      <c r="P187" s="138" t="s">
        <v>1822</v>
      </c>
      <c r="Q187" t="s">
        <v>1823</v>
      </c>
      <c r="R187" t="s">
        <v>550</v>
      </c>
    </row>
    <row r="188" spans="1:18" x14ac:dyDescent="0.25">
      <c r="A188" s="138" t="s">
        <v>8623</v>
      </c>
      <c r="B188" s="138" t="s">
        <v>2454</v>
      </c>
      <c r="C188" s="138"/>
      <c r="D188" s="138" t="s">
        <v>1818</v>
      </c>
      <c r="E188" s="138"/>
      <c r="F188" s="138"/>
      <c r="G188" s="138" t="s">
        <v>1786</v>
      </c>
      <c r="H188" s="138" t="s">
        <v>1787</v>
      </c>
      <c r="I188" s="138" t="s">
        <v>2156</v>
      </c>
      <c r="J188" s="138" t="s">
        <v>2454</v>
      </c>
      <c r="K188" s="138"/>
      <c r="L188" s="138"/>
      <c r="M188" s="138" t="s">
        <v>2455</v>
      </c>
      <c r="N188" s="139">
        <v>67</v>
      </c>
      <c r="O188" s="140" t="b">
        <v>0</v>
      </c>
      <c r="P188" s="138" t="s">
        <v>1822</v>
      </c>
      <c r="Q188" t="s">
        <v>1823</v>
      </c>
      <c r="R188" t="s">
        <v>550</v>
      </c>
    </row>
    <row r="189" spans="1:18" x14ac:dyDescent="0.25">
      <c r="A189" s="138" t="s">
        <v>8773</v>
      </c>
      <c r="B189" s="138" t="s">
        <v>2457</v>
      </c>
      <c r="C189" s="138"/>
      <c r="D189" s="138" t="s">
        <v>1818</v>
      </c>
      <c r="E189" s="138"/>
      <c r="F189" s="138"/>
      <c r="G189" s="138" t="s">
        <v>71</v>
      </c>
      <c r="H189" s="138" t="s">
        <v>1777</v>
      </c>
      <c r="I189" s="138" t="s">
        <v>2156</v>
      </c>
      <c r="J189" s="138" t="s">
        <v>2457</v>
      </c>
      <c r="K189" s="138"/>
      <c r="L189" s="138"/>
      <c r="M189" s="138" t="s">
        <v>2458</v>
      </c>
      <c r="N189" s="139">
        <v>67</v>
      </c>
      <c r="O189" s="140" t="b">
        <v>0</v>
      </c>
      <c r="P189" s="138" t="s">
        <v>1822</v>
      </c>
      <c r="Q189" t="s">
        <v>1823</v>
      </c>
      <c r="R189" t="s">
        <v>550</v>
      </c>
    </row>
    <row r="190" spans="1:18" x14ac:dyDescent="0.25">
      <c r="A190" s="138" t="s">
        <v>8709</v>
      </c>
      <c r="B190" s="138" t="s">
        <v>2460</v>
      </c>
      <c r="C190" s="138"/>
      <c r="D190" s="138" t="s">
        <v>1818</v>
      </c>
      <c r="E190" s="138"/>
      <c r="F190" s="138"/>
      <c r="G190" s="138" t="s">
        <v>71</v>
      </c>
      <c r="H190" s="138" t="s">
        <v>1777</v>
      </c>
      <c r="I190" s="138" t="s">
        <v>2156</v>
      </c>
      <c r="J190" s="138" t="s">
        <v>2460</v>
      </c>
      <c r="K190" s="138"/>
      <c r="L190" s="138"/>
      <c r="M190" s="138" t="s">
        <v>2461</v>
      </c>
      <c r="N190" s="139">
        <v>67</v>
      </c>
      <c r="O190" s="140" t="b">
        <v>0</v>
      </c>
      <c r="P190" s="138" t="s">
        <v>1822</v>
      </c>
      <c r="Q190" t="s">
        <v>1823</v>
      </c>
      <c r="R190" t="s">
        <v>550</v>
      </c>
    </row>
    <row r="191" spans="1:18" x14ac:dyDescent="0.25">
      <c r="A191" s="138" t="s">
        <v>8681</v>
      </c>
      <c r="B191" s="138" t="s">
        <v>2463</v>
      </c>
      <c r="C191" s="138"/>
      <c r="D191" s="138" t="s">
        <v>1818</v>
      </c>
      <c r="E191" s="138"/>
      <c r="F191" s="138"/>
      <c r="G191" s="138" t="s">
        <v>71</v>
      </c>
      <c r="H191" s="138" t="s">
        <v>1777</v>
      </c>
      <c r="I191" s="138" t="s">
        <v>2156</v>
      </c>
      <c r="J191" s="138" t="s">
        <v>2463</v>
      </c>
      <c r="K191" s="138"/>
      <c r="L191" s="138"/>
      <c r="M191" s="138" t="s">
        <v>2464</v>
      </c>
      <c r="N191" s="139">
        <v>67</v>
      </c>
      <c r="O191" s="140" t="b">
        <v>0</v>
      </c>
      <c r="P191" s="138" t="s">
        <v>1822</v>
      </c>
      <c r="Q191" t="s">
        <v>1823</v>
      </c>
      <c r="R191" t="s">
        <v>550</v>
      </c>
    </row>
    <row r="192" spans="1:18" x14ac:dyDescent="0.25">
      <c r="A192" s="138" t="s">
        <v>8624</v>
      </c>
      <c r="B192" s="138" t="s">
        <v>2466</v>
      </c>
      <c r="C192" s="138"/>
      <c r="D192" s="138" t="s">
        <v>1818</v>
      </c>
      <c r="E192" s="138"/>
      <c r="F192" s="138"/>
      <c r="G192" s="138" t="s">
        <v>1786</v>
      </c>
      <c r="H192" s="138" t="s">
        <v>1787</v>
      </c>
      <c r="I192" s="138" t="s">
        <v>2156</v>
      </c>
      <c r="J192" s="138" t="s">
        <v>2466</v>
      </c>
      <c r="K192" s="138"/>
      <c r="L192" s="138"/>
      <c r="M192" s="138" t="s">
        <v>2467</v>
      </c>
      <c r="N192" s="139">
        <v>67</v>
      </c>
      <c r="O192" s="140" t="b">
        <v>0</v>
      </c>
      <c r="P192" s="138" t="s">
        <v>1822</v>
      </c>
      <c r="Q192" t="s">
        <v>1823</v>
      </c>
      <c r="R192" t="s">
        <v>550</v>
      </c>
    </row>
    <row r="193" spans="1:18" x14ac:dyDescent="0.25">
      <c r="A193" s="138" t="s">
        <v>8625</v>
      </c>
      <c r="B193" s="138" t="s">
        <v>2469</v>
      </c>
      <c r="C193" s="138"/>
      <c r="D193" s="138" t="s">
        <v>1818</v>
      </c>
      <c r="E193" s="138"/>
      <c r="F193" s="138"/>
      <c r="G193" s="138" t="s">
        <v>1786</v>
      </c>
      <c r="H193" s="138" t="s">
        <v>1787</v>
      </c>
      <c r="I193" s="138" t="s">
        <v>2156</v>
      </c>
      <c r="J193" s="138" t="s">
        <v>2469</v>
      </c>
      <c r="K193" s="138"/>
      <c r="L193" s="138"/>
      <c r="M193" s="138" t="s">
        <v>2470</v>
      </c>
      <c r="N193" s="139">
        <v>67</v>
      </c>
      <c r="O193" s="140" t="b">
        <v>0</v>
      </c>
      <c r="P193" s="138" t="s">
        <v>1822</v>
      </c>
      <c r="Q193" t="s">
        <v>1823</v>
      </c>
      <c r="R193" t="s">
        <v>550</v>
      </c>
    </row>
    <row r="194" spans="1:18" x14ac:dyDescent="0.25">
      <c r="A194" s="138" t="s">
        <v>8732</v>
      </c>
      <c r="B194" s="138" t="s">
        <v>2472</v>
      </c>
      <c r="C194" s="138"/>
      <c r="D194" s="138" t="s">
        <v>1818</v>
      </c>
      <c r="E194" s="138"/>
      <c r="F194" s="138"/>
      <c r="G194" s="138" t="s">
        <v>70</v>
      </c>
      <c r="H194" s="138" t="s">
        <v>1779</v>
      </c>
      <c r="I194" s="138" t="s">
        <v>2156</v>
      </c>
      <c r="J194" s="138" t="s">
        <v>2472</v>
      </c>
      <c r="K194" s="138"/>
      <c r="L194" s="138"/>
      <c r="M194" s="138" t="s">
        <v>2473</v>
      </c>
      <c r="N194" s="139">
        <v>67</v>
      </c>
      <c r="O194" s="140" t="b">
        <v>0</v>
      </c>
      <c r="P194" s="138" t="s">
        <v>1822</v>
      </c>
      <c r="Q194" t="s">
        <v>1823</v>
      </c>
      <c r="R194" t="s">
        <v>550</v>
      </c>
    </row>
    <row r="195" spans="1:18" x14ac:dyDescent="0.25">
      <c r="A195" s="138" t="s">
        <v>8774</v>
      </c>
      <c r="B195" s="138" t="s">
        <v>2475</v>
      </c>
      <c r="C195" s="138"/>
      <c r="D195" s="138" t="s">
        <v>1818</v>
      </c>
      <c r="E195" s="138"/>
      <c r="F195" s="138"/>
      <c r="G195" s="138" t="s">
        <v>71</v>
      </c>
      <c r="H195" s="138" t="s">
        <v>1777</v>
      </c>
      <c r="I195" s="138" t="s">
        <v>2156</v>
      </c>
      <c r="J195" s="138" t="s">
        <v>2475</v>
      </c>
      <c r="K195" s="138"/>
      <c r="L195" s="138"/>
      <c r="M195" s="138" t="s">
        <v>2476</v>
      </c>
      <c r="N195" s="139">
        <v>67</v>
      </c>
      <c r="O195" s="140" t="b">
        <v>0</v>
      </c>
      <c r="P195" s="138" t="s">
        <v>1822</v>
      </c>
      <c r="Q195" t="s">
        <v>1823</v>
      </c>
      <c r="R195" t="s">
        <v>550</v>
      </c>
    </row>
    <row r="196" spans="1:18" x14ac:dyDescent="0.25">
      <c r="A196" s="138" t="s">
        <v>8710</v>
      </c>
      <c r="B196" s="138" t="s">
        <v>2478</v>
      </c>
      <c r="C196" s="138"/>
      <c r="D196" s="138" t="s">
        <v>1818</v>
      </c>
      <c r="E196" s="138"/>
      <c r="F196" s="138"/>
      <c r="G196" s="138" t="s">
        <v>71</v>
      </c>
      <c r="H196" s="138" t="s">
        <v>1777</v>
      </c>
      <c r="I196" s="138" t="s">
        <v>2156</v>
      </c>
      <c r="J196" s="138" t="s">
        <v>2478</v>
      </c>
      <c r="K196" s="138"/>
      <c r="L196" s="138"/>
      <c r="M196" s="138" t="s">
        <v>2479</v>
      </c>
      <c r="N196" s="139">
        <v>67</v>
      </c>
      <c r="O196" s="140" t="b">
        <v>0</v>
      </c>
      <c r="P196" s="138" t="s">
        <v>1822</v>
      </c>
      <c r="Q196" t="s">
        <v>1823</v>
      </c>
      <c r="R196" t="s">
        <v>550</v>
      </c>
    </row>
    <row r="197" spans="1:18" x14ac:dyDescent="0.25">
      <c r="A197" s="138" t="s">
        <v>8794</v>
      </c>
      <c r="B197" s="138" t="s">
        <v>2481</v>
      </c>
      <c r="C197" s="138"/>
      <c r="D197" s="138" t="s">
        <v>1818</v>
      </c>
      <c r="E197" s="138"/>
      <c r="F197" s="138"/>
      <c r="G197" s="138" t="s">
        <v>70</v>
      </c>
      <c r="H197" s="138" t="s">
        <v>1779</v>
      </c>
      <c r="I197" s="138" t="s">
        <v>2156</v>
      </c>
      <c r="J197" s="138" t="s">
        <v>2481</v>
      </c>
      <c r="K197" s="138"/>
      <c r="L197" s="138"/>
      <c r="M197" s="138" t="s">
        <v>2482</v>
      </c>
      <c r="N197" s="139">
        <v>67</v>
      </c>
      <c r="O197" s="140" t="b">
        <v>0</v>
      </c>
      <c r="P197" s="138" t="s">
        <v>1822</v>
      </c>
      <c r="Q197" t="s">
        <v>1823</v>
      </c>
      <c r="R197" t="s">
        <v>550</v>
      </c>
    </row>
    <row r="198" spans="1:18" x14ac:dyDescent="0.25">
      <c r="A198" s="138" t="s">
        <v>8711</v>
      </c>
      <c r="B198" s="138" t="s">
        <v>2484</v>
      </c>
      <c r="C198" s="138"/>
      <c r="D198" s="138" t="s">
        <v>1818</v>
      </c>
      <c r="E198" s="138"/>
      <c r="F198" s="138"/>
      <c r="G198" s="138" t="s">
        <v>71</v>
      </c>
      <c r="H198" s="138" t="s">
        <v>1777</v>
      </c>
      <c r="I198" s="138" t="s">
        <v>2156</v>
      </c>
      <c r="J198" s="138" t="s">
        <v>2484</v>
      </c>
      <c r="K198" s="138"/>
      <c r="L198" s="138"/>
      <c r="M198" s="138" t="s">
        <v>2485</v>
      </c>
      <c r="N198" s="139">
        <v>67</v>
      </c>
      <c r="O198" s="140" t="b">
        <v>0</v>
      </c>
      <c r="P198" s="138" t="s">
        <v>1822</v>
      </c>
      <c r="Q198" t="s">
        <v>1823</v>
      </c>
      <c r="R198" t="s">
        <v>550</v>
      </c>
    </row>
    <row r="199" spans="1:18" x14ac:dyDescent="0.25">
      <c r="A199" s="138" t="s">
        <v>8626</v>
      </c>
      <c r="B199" s="138" t="s">
        <v>2487</v>
      </c>
      <c r="C199" s="138"/>
      <c r="D199" s="138" t="s">
        <v>1818</v>
      </c>
      <c r="E199" s="138"/>
      <c r="F199" s="138"/>
      <c r="G199" s="138" t="s">
        <v>70</v>
      </c>
      <c r="H199" s="138" t="s">
        <v>1779</v>
      </c>
      <c r="I199" s="138" t="s">
        <v>2156</v>
      </c>
      <c r="J199" s="138" t="s">
        <v>2487</v>
      </c>
      <c r="K199" s="138"/>
      <c r="L199" s="138"/>
      <c r="M199" s="138" t="s">
        <v>2488</v>
      </c>
      <c r="N199" s="139">
        <v>67</v>
      </c>
      <c r="O199" s="140" t="b">
        <v>0</v>
      </c>
      <c r="P199" s="138" t="s">
        <v>1822</v>
      </c>
      <c r="Q199" t="s">
        <v>1823</v>
      </c>
      <c r="R199" t="s">
        <v>550</v>
      </c>
    </row>
    <row r="200" spans="1:18" x14ac:dyDescent="0.25">
      <c r="A200" s="138" t="s">
        <v>8733</v>
      </c>
      <c r="B200" s="138" t="s">
        <v>2490</v>
      </c>
      <c r="C200" s="138"/>
      <c r="D200" s="138" t="s">
        <v>1818</v>
      </c>
      <c r="E200" s="138"/>
      <c r="F200" s="138"/>
      <c r="G200" s="138" t="s">
        <v>70</v>
      </c>
      <c r="H200" s="138" t="s">
        <v>1779</v>
      </c>
      <c r="I200" s="138" t="s">
        <v>2156</v>
      </c>
      <c r="J200" s="138" t="s">
        <v>2490</v>
      </c>
      <c r="K200" s="138"/>
      <c r="L200" s="138"/>
      <c r="M200" s="138" t="s">
        <v>2491</v>
      </c>
      <c r="N200" s="139">
        <v>67</v>
      </c>
      <c r="O200" s="140" t="b">
        <v>0</v>
      </c>
      <c r="P200" s="138" t="s">
        <v>1822</v>
      </c>
      <c r="Q200" t="s">
        <v>1823</v>
      </c>
      <c r="R200" t="s">
        <v>550</v>
      </c>
    </row>
    <row r="201" spans="1:18" x14ac:dyDescent="0.25">
      <c r="A201" s="138" t="s">
        <v>8826</v>
      </c>
      <c r="B201" s="138" t="s">
        <v>2493</v>
      </c>
      <c r="C201" s="138"/>
      <c r="D201" s="138" t="s">
        <v>1818</v>
      </c>
      <c r="E201" s="138"/>
      <c r="F201" s="138"/>
      <c r="G201" s="138" t="s">
        <v>1786</v>
      </c>
      <c r="H201" s="138" t="s">
        <v>1787</v>
      </c>
      <c r="I201" s="138" t="s">
        <v>2156</v>
      </c>
      <c r="J201" s="138" t="s">
        <v>2493</v>
      </c>
      <c r="K201" s="138"/>
      <c r="L201" s="138"/>
      <c r="M201" s="138" t="s">
        <v>2494</v>
      </c>
      <c r="N201" s="139">
        <v>67</v>
      </c>
      <c r="O201" s="140" t="b">
        <v>0</v>
      </c>
      <c r="P201" s="138" t="s">
        <v>1822</v>
      </c>
      <c r="Q201" t="s">
        <v>1823</v>
      </c>
      <c r="R201" t="s">
        <v>550</v>
      </c>
    </row>
    <row r="202" spans="1:18" x14ac:dyDescent="0.25">
      <c r="A202" s="138" t="s">
        <v>8827</v>
      </c>
      <c r="B202" s="138" t="s">
        <v>2496</v>
      </c>
      <c r="C202" s="138"/>
      <c r="D202" s="138" t="s">
        <v>1818</v>
      </c>
      <c r="E202" s="138"/>
      <c r="F202" s="138"/>
      <c r="G202" s="138" t="s">
        <v>1786</v>
      </c>
      <c r="H202" s="138" t="s">
        <v>1787</v>
      </c>
      <c r="I202" s="138" t="s">
        <v>2156</v>
      </c>
      <c r="J202" s="138" t="s">
        <v>2496</v>
      </c>
      <c r="K202" s="138"/>
      <c r="L202" s="138"/>
      <c r="M202" s="138" t="s">
        <v>2497</v>
      </c>
      <c r="N202" s="139">
        <v>67</v>
      </c>
      <c r="O202" s="140" t="b">
        <v>0</v>
      </c>
      <c r="P202" s="138" t="s">
        <v>1822</v>
      </c>
      <c r="Q202" t="s">
        <v>1823</v>
      </c>
      <c r="R202" t="s">
        <v>550</v>
      </c>
    </row>
    <row r="203" spans="1:18" x14ac:dyDescent="0.25">
      <c r="A203" s="138" t="s">
        <v>8682</v>
      </c>
      <c r="B203" s="138" t="s">
        <v>2499</v>
      </c>
      <c r="C203" s="138"/>
      <c r="D203" s="138" t="s">
        <v>1818</v>
      </c>
      <c r="E203" s="138"/>
      <c r="F203" s="138"/>
      <c r="G203" s="138" t="s">
        <v>1786</v>
      </c>
      <c r="H203" s="138" t="s">
        <v>1787</v>
      </c>
      <c r="I203" s="138" t="s">
        <v>2156</v>
      </c>
      <c r="J203" s="138" t="s">
        <v>2499</v>
      </c>
      <c r="K203" s="138"/>
      <c r="L203" s="138"/>
      <c r="M203" s="138" t="s">
        <v>2500</v>
      </c>
      <c r="N203" s="139">
        <v>67</v>
      </c>
      <c r="O203" s="140" t="b">
        <v>0</v>
      </c>
      <c r="P203" s="138" t="s">
        <v>1822</v>
      </c>
      <c r="Q203" t="s">
        <v>1823</v>
      </c>
      <c r="R203" t="s">
        <v>550</v>
      </c>
    </row>
    <row r="204" spans="1:18" x14ac:dyDescent="0.25">
      <c r="A204" s="138" t="s">
        <v>8828</v>
      </c>
      <c r="B204" s="138" t="s">
        <v>2502</v>
      </c>
      <c r="C204" s="138"/>
      <c r="D204" s="138" t="s">
        <v>1818</v>
      </c>
      <c r="E204" s="138"/>
      <c r="F204" s="138"/>
      <c r="G204" s="138" t="s">
        <v>1786</v>
      </c>
      <c r="H204" s="138" t="s">
        <v>1787</v>
      </c>
      <c r="I204" s="138" t="s">
        <v>2156</v>
      </c>
      <c r="J204" s="138" t="s">
        <v>2502</v>
      </c>
      <c r="K204" s="138"/>
      <c r="L204" s="138"/>
      <c r="M204" s="138" t="s">
        <v>2503</v>
      </c>
      <c r="N204" s="139">
        <v>67</v>
      </c>
      <c r="O204" s="140" t="b">
        <v>0</v>
      </c>
      <c r="P204" s="138" t="s">
        <v>1822</v>
      </c>
      <c r="Q204" t="s">
        <v>1823</v>
      </c>
      <c r="R204" t="s">
        <v>550</v>
      </c>
    </row>
    <row r="205" spans="1:18" x14ac:dyDescent="0.25">
      <c r="A205" s="138" t="s">
        <v>8829</v>
      </c>
      <c r="B205" s="138" t="s">
        <v>2505</v>
      </c>
      <c r="C205" s="138"/>
      <c r="D205" s="138" t="s">
        <v>1818</v>
      </c>
      <c r="E205" s="138"/>
      <c r="F205" s="138"/>
      <c r="G205" s="138" t="s">
        <v>1786</v>
      </c>
      <c r="H205" s="138" t="s">
        <v>1787</v>
      </c>
      <c r="I205" s="138" t="s">
        <v>2156</v>
      </c>
      <c r="J205" s="138" t="s">
        <v>2505</v>
      </c>
      <c r="K205" s="138"/>
      <c r="L205" s="138"/>
      <c r="M205" s="138" t="s">
        <v>2506</v>
      </c>
      <c r="N205" s="139">
        <v>67</v>
      </c>
      <c r="O205" s="140" t="b">
        <v>0</v>
      </c>
      <c r="P205" s="138" t="s">
        <v>1822</v>
      </c>
      <c r="Q205" t="s">
        <v>1823</v>
      </c>
      <c r="R205" t="s">
        <v>550</v>
      </c>
    </row>
    <row r="206" spans="1:18" x14ac:dyDescent="0.25">
      <c r="A206" s="138" t="s">
        <v>8683</v>
      </c>
      <c r="B206" s="138" t="s">
        <v>2508</v>
      </c>
      <c r="C206" s="138"/>
      <c r="D206" s="138" t="s">
        <v>1818</v>
      </c>
      <c r="E206" s="138"/>
      <c r="F206" s="138"/>
      <c r="G206" s="138" t="s">
        <v>71</v>
      </c>
      <c r="H206" s="138" t="s">
        <v>1777</v>
      </c>
      <c r="I206" s="138" t="s">
        <v>2156</v>
      </c>
      <c r="J206" s="138" t="s">
        <v>2508</v>
      </c>
      <c r="K206" s="138"/>
      <c r="L206" s="138"/>
      <c r="M206" s="138" t="s">
        <v>2509</v>
      </c>
      <c r="N206" s="139">
        <v>67</v>
      </c>
      <c r="O206" s="140" t="b">
        <v>0</v>
      </c>
      <c r="P206" s="138" t="s">
        <v>1822</v>
      </c>
      <c r="Q206" t="s">
        <v>1823</v>
      </c>
      <c r="R206" t="s">
        <v>550</v>
      </c>
    </row>
    <row r="207" spans="1:18" x14ac:dyDescent="0.25">
      <c r="A207" s="138" t="s">
        <v>8657</v>
      </c>
      <c r="B207" s="138" t="s">
        <v>2511</v>
      </c>
      <c r="C207" s="138"/>
      <c r="D207" s="138" t="s">
        <v>1818</v>
      </c>
      <c r="E207" s="138"/>
      <c r="F207" s="138"/>
      <c r="G207" s="138" t="s">
        <v>70</v>
      </c>
      <c r="H207" s="138" t="s">
        <v>1779</v>
      </c>
      <c r="I207" s="138" t="s">
        <v>2156</v>
      </c>
      <c r="J207" s="138" t="s">
        <v>2511</v>
      </c>
      <c r="K207" s="138"/>
      <c r="L207" s="138"/>
      <c r="M207" s="138" t="s">
        <v>2512</v>
      </c>
      <c r="N207" s="139">
        <v>67</v>
      </c>
      <c r="O207" s="140" t="b">
        <v>0</v>
      </c>
      <c r="P207" s="138" t="s">
        <v>1822</v>
      </c>
      <c r="Q207" t="s">
        <v>1823</v>
      </c>
      <c r="R207" t="s">
        <v>550</v>
      </c>
    </row>
    <row r="208" spans="1:18" x14ac:dyDescent="0.25">
      <c r="A208" s="138" t="s">
        <v>8810</v>
      </c>
      <c r="B208" s="138" t="s">
        <v>2514</v>
      </c>
      <c r="C208" s="138"/>
      <c r="D208" s="138" t="s">
        <v>1818</v>
      </c>
      <c r="E208" s="138"/>
      <c r="F208" s="138"/>
      <c r="G208" s="138" t="s">
        <v>1786</v>
      </c>
      <c r="H208" s="138" t="s">
        <v>1787</v>
      </c>
      <c r="I208" s="138" t="s">
        <v>2156</v>
      </c>
      <c r="J208" s="138" t="s">
        <v>2514</v>
      </c>
      <c r="K208" s="138"/>
      <c r="L208" s="138"/>
      <c r="M208" s="138" t="s">
        <v>2515</v>
      </c>
      <c r="N208" s="139">
        <v>67</v>
      </c>
      <c r="O208" s="140" t="b">
        <v>0</v>
      </c>
      <c r="P208" s="138" t="s">
        <v>1822</v>
      </c>
      <c r="Q208" t="s">
        <v>1823</v>
      </c>
      <c r="R208" t="s">
        <v>550</v>
      </c>
    </row>
    <row r="209" spans="1:18" x14ac:dyDescent="0.25">
      <c r="A209" s="138" t="s">
        <v>8684</v>
      </c>
      <c r="B209" s="138" t="s">
        <v>2517</v>
      </c>
      <c r="C209" s="138"/>
      <c r="D209" s="138" t="s">
        <v>1818</v>
      </c>
      <c r="E209" s="138"/>
      <c r="F209" s="138"/>
      <c r="G209" s="138" t="s">
        <v>71</v>
      </c>
      <c r="H209" s="138" t="s">
        <v>1777</v>
      </c>
      <c r="I209" s="138" t="s">
        <v>2156</v>
      </c>
      <c r="J209" s="138" t="s">
        <v>2517</v>
      </c>
      <c r="K209" s="138"/>
      <c r="L209" s="138"/>
      <c r="M209" s="138" t="s">
        <v>2518</v>
      </c>
      <c r="N209" s="139">
        <v>67</v>
      </c>
      <c r="O209" s="140" t="b">
        <v>0</v>
      </c>
      <c r="P209" s="138" t="s">
        <v>1822</v>
      </c>
      <c r="Q209" t="s">
        <v>1823</v>
      </c>
      <c r="R209" t="s">
        <v>550</v>
      </c>
    </row>
    <row r="210" spans="1:18" x14ac:dyDescent="0.25">
      <c r="A210" s="138" t="s">
        <v>8795</v>
      </c>
      <c r="B210" s="138" t="s">
        <v>2520</v>
      </c>
      <c r="C210" s="138"/>
      <c r="D210" s="138" t="s">
        <v>1818</v>
      </c>
      <c r="E210" s="138"/>
      <c r="F210" s="138"/>
      <c r="G210" s="138" t="s">
        <v>70</v>
      </c>
      <c r="H210" s="138" t="s">
        <v>1779</v>
      </c>
      <c r="I210" s="138" t="s">
        <v>2156</v>
      </c>
      <c r="J210" s="138" t="s">
        <v>2520</v>
      </c>
      <c r="K210" s="138"/>
      <c r="L210" s="138"/>
      <c r="M210" s="138" t="s">
        <v>2521</v>
      </c>
      <c r="N210" s="139">
        <v>67</v>
      </c>
      <c r="O210" s="140" t="b">
        <v>0</v>
      </c>
      <c r="P210" s="138" t="s">
        <v>1822</v>
      </c>
      <c r="Q210" t="s">
        <v>1823</v>
      </c>
      <c r="R210" t="s">
        <v>550</v>
      </c>
    </row>
    <row r="211" spans="1:18" x14ac:dyDescent="0.25">
      <c r="A211" s="138" t="s">
        <v>8734</v>
      </c>
      <c r="B211" s="138" t="s">
        <v>2523</v>
      </c>
      <c r="C211" s="138"/>
      <c r="D211" s="138" t="s">
        <v>1818</v>
      </c>
      <c r="E211" s="138"/>
      <c r="F211" s="138"/>
      <c r="G211" s="138" t="s">
        <v>70</v>
      </c>
      <c r="H211" s="138" t="s">
        <v>1779</v>
      </c>
      <c r="I211" s="138" t="s">
        <v>2156</v>
      </c>
      <c r="J211" s="138" t="s">
        <v>2523</v>
      </c>
      <c r="K211" s="138"/>
      <c r="L211" s="138"/>
      <c r="M211" s="138" t="s">
        <v>2524</v>
      </c>
      <c r="N211" s="139">
        <v>67</v>
      </c>
      <c r="O211" s="140" t="b">
        <v>0</v>
      </c>
      <c r="P211" s="138" t="s">
        <v>1822</v>
      </c>
      <c r="Q211" t="s">
        <v>1823</v>
      </c>
      <c r="R211" t="s">
        <v>550</v>
      </c>
    </row>
    <row r="212" spans="1:18" x14ac:dyDescent="0.25">
      <c r="A212" s="138" t="s">
        <v>8712</v>
      </c>
      <c r="B212" s="138" t="s">
        <v>2526</v>
      </c>
      <c r="C212" s="138"/>
      <c r="D212" s="138" t="s">
        <v>1818</v>
      </c>
      <c r="E212" s="138"/>
      <c r="F212" s="138"/>
      <c r="G212" s="138" t="s">
        <v>71</v>
      </c>
      <c r="H212" s="138" t="s">
        <v>1777</v>
      </c>
      <c r="I212" s="138" t="s">
        <v>2156</v>
      </c>
      <c r="J212" s="138" t="s">
        <v>2526</v>
      </c>
      <c r="K212" s="138"/>
      <c r="L212" s="138"/>
      <c r="M212" s="138" t="s">
        <v>2527</v>
      </c>
      <c r="N212" s="139">
        <v>67</v>
      </c>
      <c r="O212" s="140" t="b">
        <v>0</v>
      </c>
      <c r="P212" s="138" t="s">
        <v>1822</v>
      </c>
      <c r="Q212" t="s">
        <v>1823</v>
      </c>
      <c r="R212" t="s">
        <v>550</v>
      </c>
    </row>
    <row r="213" spans="1:18" x14ac:dyDescent="0.25">
      <c r="A213" s="138" t="s">
        <v>8713</v>
      </c>
      <c r="B213" s="138" t="s">
        <v>2529</v>
      </c>
      <c r="C213" s="138"/>
      <c r="D213" s="138" t="s">
        <v>1818</v>
      </c>
      <c r="E213" s="138"/>
      <c r="F213" s="138"/>
      <c r="G213" s="138" t="s">
        <v>71</v>
      </c>
      <c r="H213" s="138" t="s">
        <v>1777</v>
      </c>
      <c r="I213" s="138" t="s">
        <v>2156</v>
      </c>
      <c r="J213" s="138" t="s">
        <v>2529</v>
      </c>
      <c r="K213" s="138"/>
      <c r="L213" s="138"/>
      <c r="M213" s="138" t="s">
        <v>2530</v>
      </c>
      <c r="N213" s="139">
        <v>67</v>
      </c>
      <c r="O213" s="140" t="b">
        <v>0</v>
      </c>
      <c r="P213" s="138" t="s">
        <v>1822</v>
      </c>
      <c r="Q213" t="s">
        <v>1823</v>
      </c>
      <c r="R213" t="s">
        <v>550</v>
      </c>
    </row>
    <row r="214" spans="1:18" x14ac:dyDescent="0.25">
      <c r="A214" s="138" t="s">
        <v>8714</v>
      </c>
      <c r="B214" s="138" t="s">
        <v>2532</v>
      </c>
      <c r="C214" s="138"/>
      <c r="D214" s="138" t="s">
        <v>1818</v>
      </c>
      <c r="E214" s="138"/>
      <c r="F214" s="138"/>
      <c r="G214" s="138" t="s">
        <v>71</v>
      </c>
      <c r="H214" s="138" t="s">
        <v>1777</v>
      </c>
      <c r="I214" s="138" t="s">
        <v>2156</v>
      </c>
      <c r="J214" s="138" t="s">
        <v>2532</v>
      </c>
      <c r="K214" s="138"/>
      <c r="L214" s="138"/>
      <c r="M214" s="138" t="s">
        <v>2533</v>
      </c>
      <c r="N214" s="139">
        <v>67</v>
      </c>
      <c r="O214" s="140" t="b">
        <v>0</v>
      </c>
      <c r="P214" s="138" t="s">
        <v>1822</v>
      </c>
      <c r="Q214" t="s">
        <v>1823</v>
      </c>
      <c r="R214" t="s">
        <v>550</v>
      </c>
    </row>
    <row r="215" spans="1:18" x14ac:dyDescent="0.25">
      <c r="A215" s="138" t="s">
        <v>8735</v>
      </c>
      <c r="B215" s="138" t="s">
        <v>2535</v>
      </c>
      <c r="C215" s="138"/>
      <c r="D215" s="138" t="s">
        <v>1818</v>
      </c>
      <c r="E215" s="138"/>
      <c r="F215" s="138"/>
      <c r="G215" s="138" t="s">
        <v>70</v>
      </c>
      <c r="H215" s="138" t="s">
        <v>1779</v>
      </c>
      <c r="I215" s="138" t="s">
        <v>2156</v>
      </c>
      <c r="J215" s="138" t="s">
        <v>2535</v>
      </c>
      <c r="K215" s="138"/>
      <c r="L215" s="138"/>
      <c r="M215" s="138" t="s">
        <v>2536</v>
      </c>
      <c r="N215" s="139">
        <v>67</v>
      </c>
      <c r="O215" s="140" t="b">
        <v>0</v>
      </c>
      <c r="P215" s="138" t="s">
        <v>1822</v>
      </c>
      <c r="Q215" t="s">
        <v>1823</v>
      </c>
      <c r="R215" t="s">
        <v>550</v>
      </c>
    </row>
    <row r="216" spans="1:18" x14ac:dyDescent="0.25">
      <c r="A216" s="138" t="s">
        <v>8796</v>
      </c>
      <c r="B216" s="138" t="s">
        <v>2538</v>
      </c>
      <c r="C216" s="138"/>
      <c r="D216" s="138" t="s">
        <v>1818</v>
      </c>
      <c r="E216" s="138"/>
      <c r="F216" s="138"/>
      <c r="G216" s="138" t="s">
        <v>70</v>
      </c>
      <c r="H216" s="138" t="s">
        <v>1779</v>
      </c>
      <c r="I216" s="138" t="s">
        <v>2156</v>
      </c>
      <c r="J216" s="138" t="s">
        <v>2538</v>
      </c>
      <c r="K216" s="138"/>
      <c r="L216" s="138"/>
      <c r="M216" s="138" t="s">
        <v>2539</v>
      </c>
      <c r="N216" s="139">
        <v>67</v>
      </c>
      <c r="O216" s="140" t="b">
        <v>0</v>
      </c>
      <c r="P216" s="138" t="s">
        <v>1822</v>
      </c>
      <c r="Q216" t="s">
        <v>1823</v>
      </c>
      <c r="R216" t="s">
        <v>550</v>
      </c>
    </row>
    <row r="217" spans="1:18" x14ac:dyDescent="0.25">
      <c r="A217" s="138" t="s">
        <v>8627</v>
      </c>
      <c r="B217" s="138" t="s">
        <v>2541</v>
      </c>
      <c r="C217" s="138"/>
      <c r="D217" s="138" t="s">
        <v>1818</v>
      </c>
      <c r="E217" s="138"/>
      <c r="F217" s="138"/>
      <c r="G217" s="138" t="s">
        <v>1786</v>
      </c>
      <c r="H217" s="138" t="s">
        <v>1787</v>
      </c>
      <c r="I217" s="138" t="s">
        <v>2156</v>
      </c>
      <c r="J217" s="138" t="s">
        <v>2541</v>
      </c>
      <c r="K217" s="138"/>
      <c r="L217" s="138"/>
      <c r="M217" s="138" t="s">
        <v>2542</v>
      </c>
      <c r="N217" s="139">
        <v>67</v>
      </c>
      <c r="O217" s="140" t="b">
        <v>0</v>
      </c>
      <c r="P217" s="138" t="s">
        <v>1822</v>
      </c>
      <c r="Q217" t="s">
        <v>1823</v>
      </c>
      <c r="R217" t="s">
        <v>550</v>
      </c>
    </row>
    <row r="218" spans="1:18" x14ac:dyDescent="0.25">
      <c r="A218" s="138" t="s">
        <v>8784</v>
      </c>
      <c r="B218" s="138" t="s">
        <v>2544</v>
      </c>
      <c r="C218" s="138"/>
      <c r="D218" s="138" t="s">
        <v>1818</v>
      </c>
      <c r="E218" s="138"/>
      <c r="F218" s="138"/>
      <c r="G218" s="138" t="s">
        <v>71</v>
      </c>
      <c r="H218" s="138" t="s">
        <v>1777</v>
      </c>
      <c r="I218" s="138" t="s">
        <v>2156</v>
      </c>
      <c r="J218" s="138" t="s">
        <v>2544</v>
      </c>
      <c r="K218" s="138"/>
      <c r="L218" s="138"/>
      <c r="M218" s="138" t="s">
        <v>2545</v>
      </c>
      <c r="N218" s="139">
        <v>67</v>
      </c>
      <c r="O218" s="140" t="b">
        <v>0</v>
      </c>
      <c r="P218" s="138" t="s">
        <v>1822</v>
      </c>
      <c r="Q218" t="s">
        <v>1823</v>
      </c>
      <c r="R218" t="s">
        <v>550</v>
      </c>
    </row>
    <row r="219" spans="1:18" x14ac:dyDescent="0.25">
      <c r="A219" s="138" t="s">
        <v>8775</v>
      </c>
      <c r="B219" s="138" t="s">
        <v>2547</v>
      </c>
      <c r="C219" s="138"/>
      <c r="D219" s="138" t="s">
        <v>1818</v>
      </c>
      <c r="E219" s="138"/>
      <c r="F219" s="138"/>
      <c r="G219" s="138" t="s">
        <v>71</v>
      </c>
      <c r="H219" s="138" t="s">
        <v>1777</v>
      </c>
      <c r="I219" s="138" t="s">
        <v>2156</v>
      </c>
      <c r="J219" s="138" t="s">
        <v>2547</v>
      </c>
      <c r="K219" s="138"/>
      <c r="L219" s="138"/>
      <c r="M219" s="138" t="s">
        <v>2548</v>
      </c>
      <c r="N219" s="139">
        <v>67</v>
      </c>
      <c r="O219" s="140" t="b">
        <v>0</v>
      </c>
      <c r="P219" s="138" t="s">
        <v>1822</v>
      </c>
      <c r="Q219" t="s">
        <v>1823</v>
      </c>
      <c r="R219" t="s">
        <v>550</v>
      </c>
    </row>
    <row r="220" spans="1:18" x14ac:dyDescent="0.25">
      <c r="A220" s="138" t="s">
        <v>8830</v>
      </c>
      <c r="B220" s="138" t="s">
        <v>2550</v>
      </c>
      <c r="C220" s="138"/>
      <c r="D220" s="138" t="s">
        <v>1818</v>
      </c>
      <c r="E220" s="138"/>
      <c r="F220" s="138"/>
      <c r="G220" s="138" t="s">
        <v>1786</v>
      </c>
      <c r="H220" s="138" t="s">
        <v>1787</v>
      </c>
      <c r="I220" s="138" t="s">
        <v>2156</v>
      </c>
      <c r="J220" s="138" t="s">
        <v>2550</v>
      </c>
      <c r="K220" s="138"/>
      <c r="L220" s="138"/>
      <c r="M220" s="138" t="s">
        <v>2551</v>
      </c>
      <c r="N220" s="139">
        <v>67</v>
      </c>
      <c r="O220" s="140" t="b">
        <v>0</v>
      </c>
      <c r="P220" s="138" t="s">
        <v>1822</v>
      </c>
      <c r="Q220" t="s">
        <v>1823</v>
      </c>
      <c r="R220" t="s">
        <v>550</v>
      </c>
    </row>
    <row r="221" spans="1:18" x14ac:dyDescent="0.25">
      <c r="A221" s="138" t="s">
        <v>8736</v>
      </c>
      <c r="B221" s="138" t="s">
        <v>2553</v>
      </c>
      <c r="C221" s="138"/>
      <c r="D221" s="138" t="s">
        <v>1818</v>
      </c>
      <c r="E221" s="138"/>
      <c r="F221" s="138"/>
      <c r="G221" s="138" t="s">
        <v>70</v>
      </c>
      <c r="H221" s="138" t="s">
        <v>1779</v>
      </c>
      <c r="I221" s="138" t="s">
        <v>2156</v>
      </c>
      <c r="J221" s="138" t="s">
        <v>2553</v>
      </c>
      <c r="K221" s="138"/>
      <c r="L221" s="138"/>
      <c r="M221" s="138" t="s">
        <v>2554</v>
      </c>
      <c r="N221" s="139">
        <v>67</v>
      </c>
      <c r="O221" s="140" t="b">
        <v>0</v>
      </c>
      <c r="P221" s="138" t="s">
        <v>1822</v>
      </c>
      <c r="Q221" t="s">
        <v>1823</v>
      </c>
      <c r="R221" t="s">
        <v>550</v>
      </c>
    </row>
    <row r="222" spans="1:18" x14ac:dyDescent="0.25">
      <c r="A222" s="138" t="s">
        <v>8776</v>
      </c>
      <c r="B222" s="138" t="s">
        <v>2556</v>
      </c>
      <c r="C222" s="138"/>
      <c r="D222" s="138" t="s">
        <v>1818</v>
      </c>
      <c r="E222" s="138"/>
      <c r="F222" s="138"/>
      <c r="G222" s="138" t="s">
        <v>71</v>
      </c>
      <c r="H222" s="138" t="s">
        <v>1777</v>
      </c>
      <c r="I222" s="138" t="s">
        <v>2156</v>
      </c>
      <c r="J222" s="138" t="s">
        <v>2556</v>
      </c>
      <c r="K222" s="138"/>
      <c r="L222" s="138"/>
      <c r="M222" s="138" t="s">
        <v>2557</v>
      </c>
      <c r="N222" s="139">
        <v>67</v>
      </c>
      <c r="O222" s="140" t="b">
        <v>0</v>
      </c>
      <c r="P222" s="138" t="s">
        <v>1822</v>
      </c>
      <c r="Q222" t="s">
        <v>1823</v>
      </c>
      <c r="R222" t="s">
        <v>550</v>
      </c>
    </row>
    <row r="223" spans="1:18" x14ac:dyDescent="0.25">
      <c r="A223" s="138" t="s">
        <v>8737</v>
      </c>
      <c r="B223" s="138" t="s">
        <v>2559</v>
      </c>
      <c r="C223" s="138"/>
      <c r="D223" s="138" t="s">
        <v>1818</v>
      </c>
      <c r="E223" s="138"/>
      <c r="F223" s="138"/>
      <c r="G223" s="138" t="s">
        <v>70</v>
      </c>
      <c r="H223" s="138" t="s">
        <v>1779</v>
      </c>
      <c r="I223" s="138" t="s">
        <v>2156</v>
      </c>
      <c r="J223" s="138" t="s">
        <v>2559</v>
      </c>
      <c r="K223" s="138"/>
      <c r="L223" s="138"/>
      <c r="M223" s="138" t="s">
        <v>2560</v>
      </c>
      <c r="N223" s="139">
        <v>67</v>
      </c>
      <c r="O223" s="140" t="b">
        <v>0</v>
      </c>
      <c r="P223" s="138" t="s">
        <v>1822</v>
      </c>
      <c r="Q223" t="s">
        <v>1823</v>
      </c>
      <c r="R223" t="s">
        <v>550</v>
      </c>
    </row>
    <row r="224" spans="1:18" x14ac:dyDescent="0.25">
      <c r="A224" s="138" t="s">
        <v>8715</v>
      </c>
      <c r="B224" s="138" t="s">
        <v>2562</v>
      </c>
      <c r="C224" s="138"/>
      <c r="D224" s="138" t="s">
        <v>1818</v>
      </c>
      <c r="E224" s="138"/>
      <c r="F224" s="138"/>
      <c r="G224" s="138" t="s">
        <v>71</v>
      </c>
      <c r="H224" s="138" t="s">
        <v>1777</v>
      </c>
      <c r="I224" s="138" t="s">
        <v>2156</v>
      </c>
      <c r="J224" s="138" t="s">
        <v>2562</v>
      </c>
      <c r="K224" s="138"/>
      <c r="L224" s="138"/>
      <c r="M224" s="138" t="s">
        <v>2563</v>
      </c>
      <c r="N224" s="139">
        <v>67</v>
      </c>
      <c r="O224" s="140" t="b">
        <v>0</v>
      </c>
      <c r="P224" s="138" t="s">
        <v>1822</v>
      </c>
      <c r="Q224" t="s">
        <v>1823</v>
      </c>
      <c r="R224" t="s">
        <v>550</v>
      </c>
    </row>
    <row r="225" spans="1:18" x14ac:dyDescent="0.25">
      <c r="A225" s="138" t="s">
        <v>8785</v>
      </c>
      <c r="B225" s="138" t="s">
        <v>2565</v>
      </c>
      <c r="C225" s="138"/>
      <c r="D225" s="138" t="s">
        <v>1818</v>
      </c>
      <c r="E225" s="138"/>
      <c r="F225" s="138"/>
      <c r="G225" s="138" t="s">
        <v>71</v>
      </c>
      <c r="H225" s="138" t="s">
        <v>1777</v>
      </c>
      <c r="I225" s="138" t="s">
        <v>2156</v>
      </c>
      <c r="J225" s="138" t="s">
        <v>2565</v>
      </c>
      <c r="K225" s="138"/>
      <c r="L225" s="138"/>
      <c r="M225" s="138" t="s">
        <v>2566</v>
      </c>
      <c r="N225" s="139">
        <v>67</v>
      </c>
      <c r="O225" s="140" t="b">
        <v>0</v>
      </c>
      <c r="P225" s="138" t="s">
        <v>1822</v>
      </c>
      <c r="Q225" t="s">
        <v>1823</v>
      </c>
      <c r="R225" t="s">
        <v>550</v>
      </c>
    </row>
    <row r="226" spans="1:18" x14ac:dyDescent="0.25">
      <c r="A226" s="138" t="s">
        <v>8738</v>
      </c>
      <c r="B226" s="138" t="s">
        <v>2568</v>
      </c>
      <c r="C226" s="138"/>
      <c r="D226" s="138" t="s">
        <v>1818</v>
      </c>
      <c r="E226" s="138"/>
      <c r="F226" s="138"/>
      <c r="G226" s="138" t="s">
        <v>70</v>
      </c>
      <c r="H226" s="138" t="s">
        <v>1779</v>
      </c>
      <c r="I226" s="138" t="s">
        <v>2156</v>
      </c>
      <c r="J226" s="138" t="s">
        <v>2568</v>
      </c>
      <c r="K226" s="138"/>
      <c r="L226" s="138"/>
      <c r="M226" s="138" t="s">
        <v>2569</v>
      </c>
      <c r="N226" s="139">
        <v>67</v>
      </c>
      <c r="O226" s="140" t="b">
        <v>0</v>
      </c>
      <c r="P226" s="138" t="s">
        <v>1822</v>
      </c>
      <c r="Q226" t="s">
        <v>1823</v>
      </c>
      <c r="R226" t="s">
        <v>550</v>
      </c>
    </row>
    <row r="227" spans="1:18" x14ac:dyDescent="0.25">
      <c r="A227" s="138" t="s">
        <v>8786</v>
      </c>
      <c r="B227" s="138" t="s">
        <v>2571</v>
      </c>
      <c r="C227" s="138"/>
      <c r="D227" s="138" t="s">
        <v>1818</v>
      </c>
      <c r="E227" s="138"/>
      <c r="F227" s="138"/>
      <c r="G227" s="138" t="s">
        <v>71</v>
      </c>
      <c r="H227" s="138" t="s">
        <v>1777</v>
      </c>
      <c r="I227" s="138" t="s">
        <v>2156</v>
      </c>
      <c r="J227" s="138" t="s">
        <v>2571</v>
      </c>
      <c r="K227" s="138"/>
      <c r="L227" s="138"/>
      <c r="M227" s="138" t="s">
        <v>2572</v>
      </c>
      <c r="N227" s="139">
        <v>67</v>
      </c>
      <c r="O227" s="140" t="b">
        <v>0</v>
      </c>
      <c r="P227" s="138" t="s">
        <v>1822</v>
      </c>
      <c r="Q227" t="s">
        <v>1823</v>
      </c>
      <c r="R227" t="s">
        <v>550</v>
      </c>
    </row>
    <row r="228" spans="1:18" x14ac:dyDescent="0.25">
      <c r="A228" s="138" t="s">
        <v>8716</v>
      </c>
      <c r="B228" s="138" t="s">
        <v>2574</v>
      </c>
      <c r="C228" s="138"/>
      <c r="D228" s="138" t="s">
        <v>1818</v>
      </c>
      <c r="E228" s="138"/>
      <c r="F228" s="138"/>
      <c r="G228" s="138" t="s">
        <v>71</v>
      </c>
      <c r="H228" s="138" t="s">
        <v>1777</v>
      </c>
      <c r="I228" s="138" t="s">
        <v>2156</v>
      </c>
      <c r="J228" s="138" t="s">
        <v>2574</v>
      </c>
      <c r="K228" s="138"/>
      <c r="L228" s="138"/>
      <c r="M228" s="138" t="s">
        <v>2575</v>
      </c>
      <c r="N228" s="139">
        <v>67</v>
      </c>
      <c r="O228" s="140" t="b">
        <v>0</v>
      </c>
      <c r="P228" s="138" t="s">
        <v>1822</v>
      </c>
      <c r="Q228" t="s">
        <v>1823</v>
      </c>
      <c r="R228" t="s">
        <v>550</v>
      </c>
    </row>
    <row r="229" spans="1:18" x14ac:dyDescent="0.25">
      <c r="A229" s="138" t="s">
        <v>8717</v>
      </c>
      <c r="B229" s="138" t="s">
        <v>2577</v>
      </c>
      <c r="C229" s="138"/>
      <c r="D229" s="138" t="s">
        <v>1818</v>
      </c>
      <c r="E229" s="138"/>
      <c r="F229" s="138"/>
      <c r="G229" s="138" t="s">
        <v>71</v>
      </c>
      <c r="H229" s="138" t="s">
        <v>1777</v>
      </c>
      <c r="I229" s="138" t="s">
        <v>2156</v>
      </c>
      <c r="J229" s="138" t="s">
        <v>2577</v>
      </c>
      <c r="K229" s="138"/>
      <c r="L229" s="138"/>
      <c r="M229" s="138" t="s">
        <v>2578</v>
      </c>
      <c r="N229" s="139">
        <v>67</v>
      </c>
      <c r="O229" s="140" t="b">
        <v>0</v>
      </c>
      <c r="P229" s="138" t="s">
        <v>1822</v>
      </c>
      <c r="Q229" t="s">
        <v>1823</v>
      </c>
      <c r="R229" t="s">
        <v>550</v>
      </c>
    </row>
    <row r="230" spans="1:18" x14ac:dyDescent="0.25">
      <c r="A230" s="138" t="s">
        <v>8787</v>
      </c>
      <c r="B230" s="138" t="s">
        <v>2580</v>
      </c>
      <c r="C230" s="138"/>
      <c r="D230" s="138" t="s">
        <v>1818</v>
      </c>
      <c r="E230" s="138"/>
      <c r="F230" s="138"/>
      <c r="G230" s="138" t="s">
        <v>71</v>
      </c>
      <c r="H230" s="138" t="s">
        <v>1777</v>
      </c>
      <c r="I230" s="138" t="s">
        <v>2156</v>
      </c>
      <c r="J230" s="138" t="s">
        <v>2580</v>
      </c>
      <c r="K230" s="138"/>
      <c r="L230" s="138"/>
      <c r="M230" s="138" t="s">
        <v>2581</v>
      </c>
      <c r="N230" s="139">
        <v>67</v>
      </c>
      <c r="O230" s="140" t="b">
        <v>0</v>
      </c>
      <c r="P230" s="138" t="s">
        <v>1822</v>
      </c>
      <c r="Q230" t="s">
        <v>1823</v>
      </c>
      <c r="R230" t="s">
        <v>550</v>
      </c>
    </row>
    <row r="231" spans="1:18" x14ac:dyDescent="0.25">
      <c r="A231" s="138" t="s">
        <v>8777</v>
      </c>
      <c r="B231" s="138" t="s">
        <v>2583</v>
      </c>
      <c r="C231" s="138"/>
      <c r="D231" s="138" t="s">
        <v>1818</v>
      </c>
      <c r="E231" s="138"/>
      <c r="F231" s="138"/>
      <c r="G231" s="138" t="s">
        <v>71</v>
      </c>
      <c r="H231" s="138" t="s">
        <v>1777</v>
      </c>
      <c r="I231" s="138" t="s">
        <v>2156</v>
      </c>
      <c r="J231" s="138" t="s">
        <v>2583</v>
      </c>
      <c r="K231" s="138"/>
      <c r="L231" s="138"/>
      <c r="M231" s="138" t="s">
        <v>2584</v>
      </c>
      <c r="N231" s="139">
        <v>67</v>
      </c>
      <c r="O231" s="140" t="b">
        <v>0</v>
      </c>
      <c r="P231" s="138" t="s">
        <v>1822</v>
      </c>
      <c r="Q231" t="s">
        <v>1823</v>
      </c>
      <c r="R231" t="s">
        <v>550</v>
      </c>
    </row>
    <row r="232" spans="1:18" x14ac:dyDescent="0.25">
      <c r="A232" s="138" t="s">
        <v>8788</v>
      </c>
      <c r="B232" s="138" t="s">
        <v>2586</v>
      </c>
      <c r="C232" s="138"/>
      <c r="D232" s="138" t="s">
        <v>1818</v>
      </c>
      <c r="E232" s="138"/>
      <c r="F232" s="138"/>
      <c r="G232" s="138" t="s">
        <v>71</v>
      </c>
      <c r="H232" s="138" t="s">
        <v>1777</v>
      </c>
      <c r="I232" s="138" t="s">
        <v>2156</v>
      </c>
      <c r="J232" s="138" t="s">
        <v>2586</v>
      </c>
      <c r="K232" s="138"/>
      <c r="L232" s="138"/>
      <c r="M232" s="138" t="s">
        <v>2587</v>
      </c>
      <c r="N232" s="139">
        <v>67</v>
      </c>
      <c r="O232" s="140" t="b">
        <v>0</v>
      </c>
      <c r="P232" s="138" t="s">
        <v>1822</v>
      </c>
      <c r="Q232" t="s">
        <v>1823</v>
      </c>
      <c r="R232" t="s">
        <v>550</v>
      </c>
    </row>
    <row r="233" spans="1:18" x14ac:dyDescent="0.25">
      <c r="A233" s="138" t="s">
        <v>8811</v>
      </c>
      <c r="B233" s="138" t="s">
        <v>2589</v>
      </c>
      <c r="C233" s="138"/>
      <c r="D233" s="138" t="s">
        <v>1818</v>
      </c>
      <c r="E233" s="138"/>
      <c r="F233" s="138"/>
      <c r="G233" s="138" t="s">
        <v>1786</v>
      </c>
      <c r="H233" s="138" t="s">
        <v>1787</v>
      </c>
      <c r="I233" s="138" t="s">
        <v>2156</v>
      </c>
      <c r="J233" s="138" t="s">
        <v>2589</v>
      </c>
      <c r="K233" s="138"/>
      <c r="L233" s="138"/>
      <c r="M233" s="138" t="s">
        <v>2590</v>
      </c>
      <c r="N233" s="139">
        <v>67</v>
      </c>
      <c r="O233" s="140" t="b">
        <v>0</v>
      </c>
      <c r="P233" s="138" t="s">
        <v>1822</v>
      </c>
      <c r="Q233" t="s">
        <v>1823</v>
      </c>
      <c r="R233" t="s">
        <v>550</v>
      </c>
    </row>
    <row r="234" spans="1:18" x14ac:dyDescent="0.25">
      <c r="A234" s="138" t="s">
        <v>8658</v>
      </c>
      <c r="B234" s="138" t="s">
        <v>2592</v>
      </c>
      <c r="C234" s="138"/>
      <c r="D234" s="138" t="s">
        <v>1818</v>
      </c>
      <c r="E234" s="138"/>
      <c r="F234" s="138"/>
      <c r="G234" s="138" t="s">
        <v>70</v>
      </c>
      <c r="H234" s="138" t="s">
        <v>1779</v>
      </c>
      <c r="I234" s="138" t="s">
        <v>2156</v>
      </c>
      <c r="J234" s="138" t="s">
        <v>2592</v>
      </c>
      <c r="K234" s="138"/>
      <c r="L234" s="138"/>
      <c r="M234" s="138" t="s">
        <v>2593</v>
      </c>
      <c r="N234" s="139">
        <v>67</v>
      </c>
      <c r="O234" s="140" t="b">
        <v>0</v>
      </c>
      <c r="P234" s="138" t="s">
        <v>1822</v>
      </c>
      <c r="Q234" t="s">
        <v>1823</v>
      </c>
      <c r="R234" t="s">
        <v>550</v>
      </c>
    </row>
    <row r="235" spans="1:18" x14ac:dyDescent="0.25">
      <c r="A235" s="138" t="s">
        <v>8739</v>
      </c>
      <c r="B235" s="138" t="s">
        <v>2595</v>
      </c>
      <c r="C235" s="138"/>
      <c r="D235" s="138" t="s">
        <v>1818</v>
      </c>
      <c r="E235" s="138"/>
      <c r="F235" s="138"/>
      <c r="G235" s="138" t="s">
        <v>70</v>
      </c>
      <c r="H235" s="138" t="s">
        <v>1779</v>
      </c>
      <c r="I235" s="138" t="s">
        <v>2156</v>
      </c>
      <c r="J235" s="138" t="s">
        <v>2595</v>
      </c>
      <c r="K235" s="138"/>
      <c r="L235" s="138"/>
      <c r="M235" s="138" t="s">
        <v>2596</v>
      </c>
      <c r="N235" s="139">
        <v>67</v>
      </c>
      <c r="O235" s="140" t="b">
        <v>0</v>
      </c>
      <c r="P235" s="138" t="s">
        <v>1822</v>
      </c>
      <c r="Q235" t="s">
        <v>1823</v>
      </c>
      <c r="R235" t="s">
        <v>550</v>
      </c>
    </row>
    <row r="236" spans="1:18" x14ac:dyDescent="0.25">
      <c r="A236" s="138" t="s">
        <v>8692</v>
      </c>
      <c r="B236" s="138" t="s">
        <v>2598</v>
      </c>
      <c r="C236" s="138"/>
      <c r="D236" s="138" t="s">
        <v>1818</v>
      </c>
      <c r="E236" s="138"/>
      <c r="F236" s="138"/>
      <c r="G236" s="138" t="s">
        <v>71</v>
      </c>
      <c r="H236" s="138" t="s">
        <v>1777</v>
      </c>
      <c r="I236" s="138" t="s">
        <v>2156</v>
      </c>
      <c r="J236" s="138" t="s">
        <v>2598</v>
      </c>
      <c r="K236" s="138"/>
      <c r="L236" s="138"/>
      <c r="M236" s="138" t="s">
        <v>2599</v>
      </c>
      <c r="N236" s="139">
        <v>67</v>
      </c>
      <c r="O236" s="140" t="b">
        <v>0</v>
      </c>
      <c r="P236" s="138" t="s">
        <v>1822</v>
      </c>
      <c r="Q236" t="s">
        <v>1823</v>
      </c>
      <c r="R236" t="s">
        <v>550</v>
      </c>
    </row>
    <row r="237" spans="1:18" x14ac:dyDescent="0.25">
      <c r="A237" s="138" t="s">
        <v>8718</v>
      </c>
      <c r="B237" s="138" t="s">
        <v>2601</v>
      </c>
      <c r="C237" s="138"/>
      <c r="D237" s="138" t="s">
        <v>1818</v>
      </c>
      <c r="E237" s="138"/>
      <c r="F237" s="138"/>
      <c r="G237" s="138" t="s">
        <v>71</v>
      </c>
      <c r="H237" s="138" t="s">
        <v>1777</v>
      </c>
      <c r="I237" s="138" t="s">
        <v>2156</v>
      </c>
      <c r="J237" s="138" t="s">
        <v>2601</v>
      </c>
      <c r="K237" s="138"/>
      <c r="L237" s="138"/>
      <c r="M237" s="138" t="s">
        <v>2602</v>
      </c>
      <c r="N237" s="139">
        <v>67</v>
      </c>
      <c r="O237" s="140" t="b">
        <v>0</v>
      </c>
      <c r="P237" s="138" t="s">
        <v>1822</v>
      </c>
      <c r="Q237" t="s">
        <v>1823</v>
      </c>
      <c r="R237" t="s">
        <v>550</v>
      </c>
    </row>
    <row r="238" spans="1:18" x14ac:dyDescent="0.25">
      <c r="A238" s="138" t="s">
        <v>8831</v>
      </c>
      <c r="B238" s="138" t="s">
        <v>2604</v>
      </c>
      <c r="C238" s="138"/>
      <c r="D238" s="138" t="s">
        <v>1818</v>
      </c>
      <c r="E238" s="138" t="s">
        <v>1955</v>
      </c>
      <c r="F238" s="138" t="s">
        <v>2605</v>
      </c>
      <c r="G238" s="138" t="s">
        <v>71</v>
      </c>
      <c r="H238" s="138" t="s">
        <v>1777</v>
      </c>
      <c r="I238" s="138" t="s">
        <v>2156</v>
      </c>
      <c r="J238" s="138" t="s">
        <v>2604</v>
      </c>
      <c r="K238" s="138"/>
      <c r="L238" s="138"/>
      <c r="M238" s="138" t="s">
        <v>2606</v>
      </c>
      <c r="N238" s="139">
        <v>67</v>
      </c>
      <c r="O238" s="140" t="b">
        <v>0</v>
      </c>
      <c r="P238" s="138" t="s">
        <v>1822</v>
      </c>
      <c r="Q238" t="s">
        <v>1823</v>
      </c>
      <c r="R238" t="s">
        <v>550</v>
      </c>
    </row>
    <row r="239" spans="1:18" x14ac:dyDescent="0.25">
      <c r="A239" s="138" t="s">
        <v>8797</v>
      </c>
      <c r="B239" s="138" t="s">
        <v>2608</v>
      </c>
      <c r="C239" s="138"/>
      <c r="D239" s="138" t="s">
        <v>1818</v>
      </c>
      <c r="E239" s="138"/>
      <c r="F239" s="138"/>
      <c r="G239" s="138" t="s">
        <v>70</v>
      </c>
      <c r="H239" s="138" t="s">
        <v>1779</v>
      </c>
      <c r="I239" s="138" t="s">
        <v>2156</v>
      </c>
      <c r="J239" s="138" t="s">
        <v>2608</v>
      </c>
      <c r="K239" s="138"/>
      <c r="L239" s="138"/>
      <c r="M239" s="138" t="s">
        <v>2609</v>
      </c>
      <c r="N239" s="139">
        <v>67</v>
      </c>
      <c r="O239" s="140" t="b">
        <v>0</v>
      </c>
      <c r="P239" s="138" t="s">
        <v>1822</v>
      </c>
      <c r="Q239" t="s">
        <v>1823</v>
      </c>
      <c r="R239" t="s">
        <v>550</v>
      </c>
    </row>
    <row r="240" spans="1:18" x14ac:dyDescent="0.25">
      <c r="A240" s="138" t="s">
        <v>8719</v>
      </c>
      <c r="B240" s="138" t="s">
        <v>2611</v>
      </c>
      <c r="C240" s="138"/>
      <c r="D240" s="138" t="s">
        <v>1818</v>
      </c>
      <c r="E240" s="138"/>
      <c r="F240" s="138"/>
      <c r="G240" s="138" t="s">
        <v>71</v>
      </c>
      <c r="H240" s="138" t="s">
        <v>1777</v>
      </c>
      <c r="I240" s="138" t="s">
        <v>2156</v>
      </c>
      <c r="J240" s="138" t="s">
        <v>2611</v>
      </c>
      <c r="K240" s="138"/>
      <c r="L240" s="138"/>
      <c r="M240" s="138" t="s">
        <v>2612</v>
      </c>
      <c r="N240" s="139">
        <v>67</v>
      </c>
      <c r="O240" s="140" t="b">
        <v>0</v>
      </c>
      <c r="P240" s="138" t="s">
        <v>1822</v>
      </c>
      <c r="Q240" t="s">
        <v>1823</v>
      </c>
      <c r="R240" t="s">
        <v>550</v>
      </c>
    </row>
    <row r="241" spans="1:18" x14ac:dyDescent="0.25">
      <c r="A241" s="138" t="s">
        <v>8693</v>
      </c>
      <c r="B241" s="138" t="s">
        <v>2614</v>
      </c>
      <c r="C241" s="138"/>
      <c r="D241" s="138" t="s">
        <v>1818</v>
      </c>
      <c r="E241" s="138"/>
      <c r="F241" s="138"/>
      <c r="G241" s="138" t="s">
        <v>1786</v>
      </c>
      <c r="H241" s="138" t="s">
        <v>1787</v>
      </c>
      <c r="I241" s="138" t="s">
        <v>2156</v>
      </c>
      <c r="J241" s="138" t="s">
        <v>2615</v>
      </c>
      <c r="K241" s="138"/>
      <c r="L241" s="138"/>
      <c r="M241" s="138" t="s">
        <v>2616</v>
      </c>
      <c r="N241" s="139">
        <v>67</v>
      </c>
      <c r="O241" s="140" t="b">
        <v>0</v>
      </c>
      <c r="P241" s="138" t="s">
        <v>1822</v>
      </c>
      <c r="Q241" t="s">
        <v>1823</v>
      </c>
      <c r="R241" t="s">
        <v>550</v>
      </c>
    </row>
    <row r="242" spans="1:18" x14ac:dyDescent="0.25">
      <c r="A242" s="138" t="s">
        <v>8694</v>
      </c>
      <c r="B242" s="138" t="s">
        <v>2618</v>
      </c>
      <c r="C242" s="138"/>
      <c r="D242" s="138" t="s">
        <v>1818</v>
      </c>
      <c r="E242" s="138"/>
      <c r="F242" s="138"/>
      <c r="G242" s="138" t="s">
        <v>1786</v>
      </c>
      <c r="H242" s="138" t="s">
        <v>1787</v>
      </c>
      <c r="I242" s="138" t="s">
        <v>2156</v>
      </c>
      <c r="J242" s="138" t="s">
        <v>2619</v>
      </c>
      <c r="K242" s="138"/>
      <c r="L242" s="138"/>
      <c r="M242" s="138" t="s">
        <v>2620</v>
      </c>
      <c r="N242" s="139">
        <v>67</v>
      </c>
      <c r="O242" s="140" t="b">
        <v>0</v>
      </c>
      <c r="P242" s="138" t="s">
        <v>1822</v>
      </c>
      <c r="Q242" t="s">
        <v>1823</v>
      </c>
      <c r="R242" t="s">
        <v>550</v>
      </c>
    </row>
    <row r="243" spans="1:18" x14ac:dyDescent="0.25">
      <c r="A243" s="138" t="s">
        <v>8685</v>
      </c>
      <c r="B243" s="138" t="s">
        <v>2622</v>
      </c>
      <c r="C243" s="138"/>
      <c r="D243" s="138" t="s">
        <v>1818</v>
      </c>
      <c r="E243" s="138"/>
      <c r="F243" s="138"/>
      <c r="G243" s="138" t="s">
        <v>71</v>
      </c>
      <c r="H243" s="138" t="s">
        <v>1777</v>
      </c>
      <c r="I243" s="138" t="s">
        <v>2156</v>
      </c>
      <c r="J243" s="138" t="s">
        <v>2622</v>
      </c>
      <c r="K243" s="138"/>
      <c r="L243" s="138"/>
      <c r="M243" s="138" t="s">
        <v>2623</v>
      </c>
      <c r="N243" s="139">
        <v>67</v>
      </c>
      <c r="O243" s="140" t="b">
        <v>0</v>
      </c>
      <c r="P243" s="138" t="s">
        <v>1822</v>
      </c>
      <c r="Q243" t="s">
        <v>1823</v>
      </c>
      <c r="R243" t="s">
        <v>550</v>
      </c>
    </row>
    <row r="244" spans="1:18" x14ac:dyDescent="0.25">
      <c r="A244" s="138" t="s">
        <v>8695</v>
      </c>
      <c r="B244" s="138" t="s">
        <v>2625</v>
      </c>
      <c r="C244" s="138"/>
      <c r="D244" s="138" t="s">
        <v>1818</v>
      </c>
      <c r="E244" s="138"/>
      <c r="F244" s="138"/>
      <c r="G244" s="138" t="s">
        <v>1786</v>
      </c>
      <c r="H244" s="138" t="s">
        <v>1787</v>
      </c>
      <c r="I244" s="138" t="s">
        <v>2156</v>
      </c>
      <c r="J244" s="138" t="s">
        <v>2626</v>
      </c>
      <c r="K244" s="138"/>
      <c r="L244" s="138"/>
      <c r="M244" s="138" t="s">
        <v>2627</v>
      </c>
      <c r="N244" s="139">
        <v>67</v>
      </c>
      <c r="O244" s="140" t="b">
        <v>0</v>
      </c>
      <c r="P244" s="138" t="s">
        <v>1822</v>
      </c>
      <c r="Q244" t="s">
        <v>1823</v>
      </c>
      <c r="R244" t="s">
        <v>550</v>
      </c>
    </row>
    <row r="245" spans="1:18" x14ac:dyDescent="0.25">
      <c r="A245" s="138" t="s">
        <v>8798</v>
      </c>
      <c r="B245" s="138" t="s">
        <v>2629</v>
      </c>
      <c r="C245" s="138"/>
      <c r="D245" s="138" t="s">
        <v>1818</v>
      </c>
      <c r="E245" s="138"/>
      <c r="F245" s="138"/>
      <c r="G245" s="138" t="s">
        <v>70</v>
      </c>
      <c r="H245" s="138" t="s">
        <v>1779</v>
      </c>
      <c r="I245" s="138" t="s">
        <v>2156</v>
      </c>
      <c r="J245" s="138" t="s">
        <v>2630</v>
      </c>
      <c r="K245" s="138"/>
      <c r="L245" s="138"/>
      <c r="M245" s="138" t="s">
        <v>2631</v>
      </c>
      <c r="N245" s="139">
        <v>67</v>
      </c>
      <c r="O245" s="140" t="b">
        <v>0</v>
      </c>
      <c r="P245" s="138" t="s">
        <v>1822</v>
      </c>
      <c r="Q245" t="s">
        <v>1823</v>
      </c>
      <c r="R245" t="s">
        <v>550</v>
      </c>
    </row>
    <row r="246" spans="1:18" x14ac:dyDescent="0.25">
      <c r="A246" s="138" t="s">
        <v>8696</v>
      </c>
      <c r="B246" s="138" t="s">
        <v>2633</v>
      </c>
      <c r="C246" s="138"/>
      <c r="D246" s="138" t="s">
        <v>1818</v>
      </c>
      <c r="E246" s="138"/>
      <c r="F246" s="138"/>
      <c r="G246" s="138" t="s">
        <v>1786</v>
      </c>
      <c r="H246" s="138" t="s">
        <v>1787</v>
      </c>
      <c r="I246" s="138" t="s">
        <v>2156</v>
      </c>
      <c r="J246" s="138" t="s">
        <v>2633</v>
      </c>
      <c r="K246" s="138"/>
      <c r="L246" s="138"/>
      <c r="M246" s="138" t="s">
        <v>2634</v>
      </c>
      <c r="N246" s="139">
        <v>67</v>
      </c>
      <c r="O246" s="140" t="b">
        <v>0</v>
      </c>
      <c r="P246" s="138" t="s">
        <v>1822</v>
      </c>
      <c r="Q246" t="s">
        <v>1823</v>
      </c>
      <c r="R246" t="s">
        <v>550</v>
      </c>
    </row>
    <row r="247" spans="1:18" x14ac:dyDescent="0.25">
      <c r="A247" s="138" t="s">
        <v>8789</v>
      </c>
      <c r="B247" s="138" t="s">
        <v>2636</v>
      </c>
      <c r="C247" s="138"/>
      <c r="D247" s="138" t="s">
        <v>1818</v>
      </c>
      <c r="E247" s="138"/>
      <c r="F247" s="138"/>
      <c r="G247" s="138" t="s">
        <v>1786</v>
      </c>
      <c r="H247" s="138" t="s">
        <v>1787</v>
      </c>
      <c r="I247" s="138" t="s">
        <v>2156</v>
      </c>
      <c r="J247" s="138" t="s">
        <v>2637</v>
      </c>
      <c r="K247" s="138"/>
      <c r="L247" s="138"/>
      <c r="M247" s="138" t="s">
        <v>2638</v>
      </c>
      <c r="N247" s="139">
        <v>67</v>
      </c>
      <c r="O247" s="140" t="b">
        <v>0</v>
      </c>
      <c r="P247" s="138" t="s">
        <v>1822</v>
      </c>
      <c r="Q247" t="s">
        <v>1823</v>
      </c>
      <c r="R247" t="s">
        <v>550</v>
      </c>
    </row>
    <row r="248" spans="1:18" x14ac:dyDescent="0.25">
      <c r="A248" s="138" t="s">
        <v>8720</v>
      </c>
      <c r="B248" s="138" t="s">
        <v>2640</v>
      </c>
      <c r="C248" s="138"/>
      <c r="D248" s="138" t="s">
        <v>1818</v>
      </c>
      <c r="E248" s="138"/>
      <c r="F248" s="138"/>
      <c r="G248" s="138" t="s">
        <v>71</v>
      </c>
      <c r="H248" s="138" t="s">
        <v>1777</v>
      </c>
      <c r="I248" s="138" t="s">
        <v>2156</v>
      </c>
      <c r="J248" s="138" t="s">
        <v>2640</v>
      </c>
      <c r="K248" s="138"/>
      <c r="L248" s="138"/>
      <c r="M248" s="138" t="s">
        <v>2641</v>
      </c>
      <c r="N248" s="139">
        <v>67</v>
      </c>
      <c r="O248" s="140" t="b">
        <v>0</v>
      </c>
      <c r="P248" s="138" t="s">
        <v>1822</v>
      </c>
      <c r="Q248" t="s">
        <v>1823</v>
      </c>
      <c r="R248" t="s">
        <v>550</v>
      </c>
    </row>
    <row r="249" spans="1:18" x14ac:dyDescent="0.25">
      <c r="A249" s="138" t="s">
        <v>8721</v>
      </c>
      <c r="B249" s="138" t="s">
        <v>2643</v>
      </c>
      <c r="C249" s="138"/>
      <c r="D249" s="138" t="s">
        <v>1818</v>
      </c>
      <c r="E249" s="138"/>
      <c r="F249" s="138"/>
      <c r="G249" s="138" t="s">
        <v>71</v>
      </c>
      <c r="H249" s="138" t="s">
        <v>1777</v>
      </c>
      <c r="I249" s="138" t="s">
        <v>2156</v>
      </c>
      <c r="J249" s="138" t="s">
        <v>2643</v>
      </c>
      <c r="K249" s="138"/>
      <c r="L249" s="138"/>
      <c r="M249" s="138" t="s">
        <v>2644</v>
      </c>
      <c r="N249" s="139">
        <v>67</v>
      </c>
      <c r="O249" s="140" t="b">
        <v>0</v>
      </c>
      <c r="P249" s="138" t="s">
        <v>1822</v>
      </c>
      <c r="Q249" t="s">
        <v>1823</v>
      </c>
      <c r="R249" t="s">
        <v>550</v>
      </c>
    </row>
    <row r="250" spans="1:18" x14ac:dyDescent="0.25">
      <c r="A250" s="138" t="s">
        <v>8778</v>
      </c>
      <c r="B250" s="138" t="s">
        <v>2646</v>
      </c>
      <c r="C250" s="138"/>
      <c r="D250" s="138" t="s">
        <v>1818</v>
      </c>
      <c r="E250" s="138"/>
      <c r="F250" s="138"/>
      <c r="G250" s="138" t="s">
        <v>71</v>
      </c>
      <c r="H250" s="138" t="s">
        <v>1777</v>
      </c>
      <c r="I250" s="138" t="s">
        <v>2156</v>
      </c>
      <c r="J250" s="138" t="s">
        <v>2646</v>
      </c>
      <c r="K250" s="138"/>
      <c r="L250" s="138"/>
      <c r="M250" s="138" t="s">
        <v>2647</v>
      </c>
      <c r="N250" s="139">
        <v>67</v>
      </c>
      <c r="O250" s="140" t="b">
        <v>0</v>
      </c>
      <c r="P250" s="138" t="s">
        <v>1822</v>
      </c>
      <c r="Q250" t="s">
        <v>1823</v>
      </c>
      <c r="R250" t="s">
        <v>550</v>
      </c>
    </row>
    <row r="251" spans="1:18" x14ac:dyDescent="0.25">
      <c r="A251" s="138" t="s">
        <v>8740</v>
      </c>
      <c r="B251" s="138" t="s">
        <v>2649</v>
      </c>
      <c r="C251" s="138"/>
      <c r="D251" s="138" t="s">
        <v>1818</v>
      </c>
      <c r="E251" s="138"/>
      <c r="F251" s="138"/>
      <c r="G251" s="138" t="s">
        <v>70</v>
      </c>
      <c r="H251" s="138" t="s">
        <v>1779</v>
      </c>
      <c r="I251" s="138" t="s">
        <v>2156</v>
      </c>
      <c r="J251" s="138" t="s">
        <v>2649</v>
      </c>
      <c r="K251" s="138"/>
      <c r="L251" s="138"/>
      <c r="M251" s="138" t="s">
        <v>2650</v>
      </c>
      <c r="N251" s="139">
        <v>67</v>
      </c>
      <c r="O251" s="140" t="b">
        <v>0</v>
      </c>
      <c r="P251" s="138" t="s">
        <v>1822</v>
      </c>
      <c r="Q251" t="s">
        <v>1823</v>
      </c>
      <c r="R251" t="s">
        <v>550</v>
      </c>
    </row>
    <row r="252" spans="1:18" x14ac:dyDescent="0.25">
      <c r="A252" s="138" t="s">
        <v>8756</v>
      </c>
      <c r="B252" s="138" t="s">
        <v>2652</v>
      </c>
      <c r="C252" s="138"/>
      <c r="D252" s="138" t="s">
        <v>1818</v>
      </c>
      <c r="E252" s="138"/>
      <c r="F252" s="138"/>
      <c r="G252" s="138" t="s">
        <v>1786</v>
      </c>
      <c r="H252" s="138" t="s">
        <v>1787</v>
      </c>
      <c r="I252" s="138" t="s">
        <v>2156</v>
      </c>
      <c r="J252" s="138" t="s">
        <v>2652</v>
      </c>
      <c r="K252" s="138"/>
      <c r="L252" s="138"/>
      <c r="M252" s="138" t="s">
        <v>2653</v>
      </c>
      <c r="N252" s="139">
        <v>67</v>
      </c>
      <c r="O252" s="140" t="b">
        <v>0</v>
      </c>
      <c r="P252" s="138" t="s">
        <v>1822</v>
      </c>
      <c r="Q252" t="s">
        <v>1823</v>
      </c>
      <c r="R252" t="s">
        <v>550</v>
      </c>
    </row>
    <row r="253" spans="1:18" x14ac:dyDescent="0.25">
      <c r="A253" s="138" t="s">
        <v>8686</v>
      </c>
      <c r="B253" s="138" t="s">
        <v>2655</v>
      </c>
      <c r="C253" s="138"/>
      <c r="D253" s="138" t="s">
        <v>1818</v>
      </c>
      <c r="E253" s="138"/>
      <c r="F253" s="138"/>
      <c r="G253" s="138" t="s">
        <v>71</v>
      </c>
      <c r="H253" s="138" t="s">
        <v>1777</v>
      </c>
      <c r="I253" s="138" t="s">
        <v>2156</v>
      </c>
      <c r="J253" s="138" t="s">
        <v>2655</v>
      </c>
      <c r="K253" s="138"/>
      <c r="L253" s="138"/>
      <c r="M253" s="138" t="s">
        <v>2656</v>
      </c>
      <c r="N253" s="139">
        <v>67</v>
      </c>
      <c r="O253" s="140" t="b">
        <v>0</v>
      </c>
      <c r="P253" s="138" t="s">
        <v>1822</v>
      </c>
      <c r="Q253" t="s">
        <v>1823</v>
      </c>
      <c r="R253" t="s">
        <v>550</v>
      </c>
    </row>
    <row r="254" spans="1:18" x14ac:dyDescent="0.25">
      <c r="A254" s="138" t="s">
        <v>8757</v>
      </c>
      <c r="B254" s="138" t="s">
        <v>2658</v>
      </c>
      <c r="C254" s="138"/>
      <c r="D254" s="138" t="s">
        <v>1818</v>
      </c>
      <c r="E254" s="138"/>
      <c r="F254" s="138"/>
      <c r="G254" s="138" t="s">
        <v>70</v>
      </c>
      <c r="H254" s="138" t="s">
        <v>1779</v>
      </c>
      <c r="I254" s="138" t="s">
        <v>2156</v>
      </c>
      <c r="J254" s="138" t="s">
        <v>2658</v>
      </c>
      <c r="K254" s="138"/>
      <c r="L254" s="138"/>
      <c r="M254" s="138" t="s">
        <v>2659</v>
      </c>
      <c r="N254" s="139">
        <v>67</v>
      </c>
      <c r="O254" s="140" t="b">
        <v>0</v>
      </c>
      <c r="P254" s="138" t="s">
        <v>1822</v>
      </c>
      <c r="Q254" t="s">
        <v>1823</v>
      </c>
      <c r="R254" t="s">
        <v>550</v>
      </c>
    </row>
    <row r="255" spans="1:18" x14ac:dyDescent="0.25">
      <c r="A255" s="138" t="s">
        <v>8633</v>
      </c>
      <c r="B255" s="138" t="s">
        <v>2661</v>
      </c>
      <c r="C255" s="138"/>
      <c r="D255" s="138" t="s">
        <v>1818</v>
      </c>
      <c r="E255" s="138" t="s">
        <v>2086</v>
      </c>
      <c r="F255" s="138" t="s">
        <v>2662</v>
      </c>
      <c r="G255" s="138" t="s">
        <v>70</v>
      </c>
      <c r="H255" s="138" t="s">
        <v>1779</v>
      </c>
      <c r="I255" s="138" t="s">
        <v>2156</v>
      </c>
      <c r="J255" s="138" t="s">
        <v>2661</v>
      </c>
      <c r="K255" s="138"/>
      <c r="L255" s="138"/>
      <c r="M255" s="138" t="s">
        <v>2663</v>
      </c>
      <c r="N255" s="139">
        <v>67</v>
      </c>
      <c r="O255" s="140" t="b">
        <v>0</v>
      </c>
      <c r="P255" s="138" t="s">
        <v>1822</v>
      </c>
      <c r="Q255" t="s">
        <v>1823</v>
      </c>
      <c r="R255" t="s">
        <v>550</v>
      </c>
    </row>
    <row r="256" spans="1:18" x14ac:dyDescent="0.25">
      <c r="A256" s="138" t="s">
        <v>8758</v>
      </c>
      <c r="B256" s="138" t="s">
        <v>2665</v>
      </c>
      <c r="C256" s="138"/>
      <c r="D256" s="138" t="s">
        <v>1818</v>
      </c>
      <c r="E256" s="138"/>
      <c r="F256" s="138"/>
      <c r="G256" s="138" t="s">
        <v>1786</v>
      </c>
      <c r="H256" s="138" t="s">
        <v>1787</v>
      </c>
      <c r="I256" s="138" t="s">
        <v>2156</v>
      </c>
      <c r="J256" s="138" t="s">
        <v>2665</v>
      </c>
      <c r="K256" s="138"/>
      <c r="L256" s="138"/>
      <c r="M256" s="138" t="s">
        <v>2666</v>
      </c>
      <c r="N256" s="139">
        <v>67</v>
      </c>
      <c r="O256" s="140" t="b">
        <v>0</v>
      </c>
      <c r="P256" s="138" t="s">
        <v>1822</v>
      </c>
      <c r="Q256" t="s">
        <v>1823</v>
      </c>
      <c r="R256" t="s">
        <v>550</v>
      </c>
    </row>
    <row r="257" spans="1:18" x14ac:dyDescent="0.25">
      <c r="A257" s="138" t="s">
        <v>8759</v>
      </c>
      <c r="B257" s="138" t="s">
        <v>2668</v>
      </c>
      <c r="C257" s="138"/>
      <c r="D257" s="138" t="s">
        <v>1818</v>
      </c>
      <c r="E257" s="138"/>
      <c r="F257" s="138"/>
      <c r="G257" s="138" t="s">
        <v>1786</v>
      </c>
      <c r="H257" s="138" t="s">
        <v>1787</v>
      </c>
      <c r="I257" s="138" t="s">
        <v>2156</v>
      </c>
      <c r="J257" s="138" t="s">
        <v>2668</v>
      </c>
      <c r="K257" s="138"/>
      <c r="L257" s="138"/>
      <c r="M257" s="138" t="s">
        <v>2669</v>
      </c>
      <c r="N257" s="139">
        <v>67</v>
      </c>
      <c r="O257" s="140" t="b">
        <v>0</v>
      </c>
      <c r="P257" s="138" t="s">
        <v>1822</v>
      </c>
      <c r="Q257" t="s">
        <v>1823</v>
      </c>
      <c r="R257" t="s">
        <v>550</v>
      </c>
    </row>
    <row r="258" spans="1:18" x14ac:dyDescent="0.25">
      <c r="A258" s="138" t="s">
        <v>8722</v>
      </c>
      <c r="B258" s="138" t="s">
        <v>2671</v>
      </c>
      <c r="C258" s="138"/>
      <c r="D258" s="138" t="s">
        <v>1818</v>
      </c>
      <c r="E258" s="138"/>
      <c r="F258" s="138"/>
      <c r="G258" s="138" t="s">
        <v>71</v>
      </c>
      <c r="H258" s="138" t="s">
        <v>1777</v>
      </c>
      <c r="I258" s="138" t="s">
        <v>2156</v>
      </c>
      <c r="J258" s="138" t="s">
        <v>2671</v>
      </c>
      <c r="K258" s="138" t="s">
        <v>2672</v>
      </c>
      <c r="L258" s="138"/>
      <c r="M258" s="138" t="s">
        <v>2672</v>
      </c>
      <c r="N258" s="139">
        <v>67</v>
      </c>
      <c r="O258" s="140" t="b">
        <v>0</v>
      </c>
      <c r="P258" s="138" t="s">
        <v>1822</v>
      </c>
      <c r="Q258" t="s">
        <v>1823</v>
      </c>
      <c r="R258" t="s">
        <v>550</v>
      </c>
    </row>
    <row r="259" spans="1:18" x14ac:dyDescent="0.25">
      <c r="A259" s="138" t="s">
        <v>8832</v>
      </c>
      <c r="B259" s="138" t="s">
        <v>2674</v>
      </c>
      <c r="C259" s="138"/>
      <c r="D259" s="138" t="s">
        <v>1818</v>
      </c>
      <c r="E259" s="138"/>
      <c r="F259" s="138"/>
      <c r="G259" s="138" t="s">
        <v>1786</v>
      </c>
      <c r="H259" s="138" t="s">
        <v>1787</v>
      </c>
      <c r="I259" s="138" t="s">
        <v>2156</v>
      </c>
      <c r="J259" s="138" t="s">
        <v>2674</v>
      </c>
      <c r="K259" s="138" t="s">
        <v>2675</v>
      </c>
      <c r="L259" s="138"/>
      <c r="M259" s="138" t="s">
        <v>2675</v>
      </c>
      <c r="N259" s="139">
        <v>67</v>
      </c>
      <c r="O259" s="140" t="b">
        <v>0</v>
      </c>
      <c r="P259" s="138" t="s">
        <v>1822</v>
      </c>
      <c r="Q259" t="s">
        <v>1823</v>
      </c>
      <c r="R259" t="s">
        <v>550</v>
      </c>
    </row>
    <row r="260" spans="1:18" x14ac:dyDescent="0.25">
      <c r="A260" s="138" t="s">
        <v>8741</v>
      </c>
      <c r="B260" s="138" t="s">
        <v>2677</v>
      </c>
      <c r="C260" s="138"/>
      <c r="D260" s="138" t="s">
        <v>1818</v>
      </c>
      <c r="E260" s="138" t="s">
        <v>1926</v>
      </c>
      <c r="F260" s="138"/>
      <c r="G260" s="138" t="s">
        <v>70</v>
      </c>
      <c r="H260" s="138" t="s">
        <v>1779</v>
      </c>
      <c r="I260" s="138" t="s">
        <v>2156</v>
      </c>
      <c r="J260" s="138" t="s">
        <v>2677</v>
      </c>
      <c r="K260" s="138" t="s">
        <v>2678</v>
      </c>
      <c r="L260" s="138"/>
      <c r="M260" s="138" t="s">
        <v>2678</v>
      </c>
      <c r="N260" s="139">
        <v>67</v>
      </c>
      <c r="O260" s="140" t="b">
        <v>0</v>
      </c>
      <c r="P260" s="138" t="s">
        <v>1822</v>
      </c>
      <c r="Q260" t="s">
        <v>1823</v>
      </c>
      <c r="R260" t="s">
        <v>550</v>
      </c>
    </row>
    <row r="261" spans="1:18" x14ac:dyDescent="0.25">
      <c r="A261" s="138" t="s">
        <v>8687</v>
      </c>
      <c r="B261" s="138" t="s">
        <v>2680</v>
      </c>
      <c r="C261" s="138"/>
      <c r="D261" s="138" t="s">
        <v>1818</v>
      </c>
      <c r="E261" s="138" t="s">
        <v>1911</v>
      </c>
      <c r="F261" s="138" t="s">
        <v>2681</v>
      </c>
      <c r="G261" s="138" t="s">
        <v>70</v>
      </c>
      <c r="H261" s="138" t="s">
        <v>1779</v>
      </c>
      <c r="I261" s="138" t="s">
        <v>2156</v>
      </c>
      <c r="J261" s="138" t="s">
        <v>1817</v>
      </c>
      <c r="K261" s="138" t="s">
        <v>2682</v>
      </c>
      <c r="L261" s="138"/>
      <c r="M261" s="138" t="s">
        <v>2682</v>
      </c>
      <c r="N261" s="139">
        <v>67</v>
      </c>
      <c r="O261" s="140" t="b">
        <v>0</v>
      </c>
      <c r="P261" s="138" t="s">
        <v>1822</v>
      </c>
      <c r="Q261" t="s">
        <v>1823</v>
      </c>
      <c r="R261" t="s">
        <v>550</v>
      </c>
    </row>
    <row r="262" spans="1:18" x14ac:dyDescent="0.25">
      <c r="A262" s="138" t="s">
        <v>8833</v>
      </c>
      <c r="B262" s="138" t="s">
        <v>2684</v>
      </c>
      <c r="C262" s="138"/>
      <c r="D262" s="138" t="s">
        <v>1818</v>
      </c>
      <c r="E262" s="138" t="s">
        <v>1955</v>
      </c>
      <c r="F262" s="138" t="s">
        <v>2685</v>
      </c>
      <c r="G262" s="138"/>
      <c r="H262" s="138"/>
      <c r="I262" s="138" t="s">
        <v>2156</v>
      </c>
      <c r="J262" s="138"/>
      <c r="K262" s="138" t="s">
        <v>2686</v>
      </c>
      <c r="L262" s="138"/>
      <c r="M262" s="138" t="s">
        <v>2686</v>
      </c>
      <c r="N262" s="139">
        <v>67</v>
      </c>
      <c r="O262" s="140" t="b">
        <v>0</v>
      </c>
      <c r="P262" s="138" t="s">
        <v>1822</v>
      </c>
      <c r="Q262" t="s">
        <v>1823</v>
      </c>
      <c r="R262" t="s">
        <v>550</v>
      </c>
    </row>
    <row r="263" spans="1:18" x14ac:dyDescent="0.25">
      <c r="A263" s="138" t="s">
        <v>8723</v>
      </c>
      <c r="B263" s="138" t="s">
        <v>2688</v>
      </c>
      <c r="C263" s="138"/>
      <c r="D263" s="138" t="s">
        <v>1818</v>
      </c>
      <c r="E263" s="138"/>
      <c r="F263" s="138"/>
      <c r="G263" s="138" t="s">
        <v>71</v>
      </c>
      <c r="H263" s="138" t="s">
        <v>1777</v>
      </c>
      <c r="I263" s="138" t="s">
        <v>2156</v>
      </c>
      <c r="J263" s="138"/>
      <c r="K263" s="138" t="s">
        <v>2689</v>
      </c>
      <c r="L263" s="138"/>
      <c r="M263" s="138" t="s">
        <v>2689</v>
      </c>
      <c r="N263" s="139">
        <v>67</v>
      </c>
      <c r="O263" s="140" t="b">
        <v>0</v>
      </c>
      <c r="P263" s="138" t="s">
        <v>1822</v>
      </c>
      <c r="Q263" t="s">
        <v>1823</v>
      </c>
      <c r="R263" t="s">
        <v>550</v>
      </c>
    </row>
    <row r="264" spans="1:18" x14ac:dyDescent="0.25">
      <c r="A264" s="138" t="s">
        <v>8760</v>
      </c>
      <c r="B264" s="138" t="s">
        <v>2691</v>
      </c>
      <c r="C264" s="138"/>
      <c r="D264" s="138" t="s">
        <v>1818</v>
      </c>
      <c r="E264" s="138" t="s">
        <v>1819</v>
      </c>
      <c r="F264" s="138" t="s">
        <v>2692</v>
      </c>
      <c r="G264" s="138"/>
      <c r="H264" s="138"/>
      <c r="I264" s="138" t="s">
        <v>2156</v>
      </c>
      <c r="J264" s="138" t="s">
        <v>2691</v>
      </c>
      <c r="K264" s="138" t="s">
        <v>2693</v>
      </c>
      <c r="L264" s="138"/>
      <c r="M264" s="138" t="s">
        <v>2693</v>
      </c>
      <c r="N264" s="139">
        <v>67</v>
      </c>
      <c r="O264" s="140" t="b">
        <v>0</v>
      </c>
      <c r="P264" s="138" t="s">
        <v>1822</v>
      </c>
      <c r="Q264" t="s">
        <v>1823</v>
      </c>
      <c r="R264" t="s">
        <v>550</v>
      </c>
    </row>
    <row r="265" spans="1:18" x14ac:dyDescent="0.25">
      <c r="A265" s="138" t="s">
        <v>8688</v>
      </c>
      <c r="B265" s="138" t="s">
        <v>2695</v>
      </c>
      <c r="C265" s="138"/>
      <c r="D265" s="138" t="s">
        <v>1818</v>
      </c>
      <c r="E265" s="138" t="s">
        <v>1911</v>
      </c>
      <c r="F265" s="138" t="s">
        <v>2696</v>
      </c>
      <c r="G265" s="138"/>
      <c r="H265" s="138"/>
      <c r="I265" s="138" t="s">
        <v>2156</v>
      </c>
      <c r="J265" s="138"/>
      <c r="K265" s="138" t="s">
        <v>2697</v>
      </c>
      <c r="L265" s="138"/>
      <c r="M265" s="138" t="s">
        <v>2697</v>
      </c>
      <c r="N265" s="139">
        <v>67</v>
      </c>
      <c r="O265" s="140" t="b">
        <v>0</v>
      </c>
      <c r="P265" s="138" t="s">
        <v>1822</v>
      </c>
      <c r="Q265" t="s">
        <v>1823</v>
      </c>
      <c r="R265" t="s">
        <v>550</v>
      </c>
    </row>
    <row r="266" spans="1:18" x14ac:dyDescent="0.25">
      <c r="A266" s="138" t="s">
        <v>8742</v>
      </c>
      <c r="B266" s="138" t="s">
        <v>2699</v>
      </c>
      <c r="C266" s="138"/>
      <c r="D266" s="138" t="s">
        <v>1818</v>
      </c>
      <c r="E266" s="138" t="s">
        <v>1926</v>
      </c>
      <c r="F266" s="138" t="s">
        <v>2700</v>
      </c>
      <c r="G266" s="138"/>
      <c r="H266" s="138"/>
      <c r="I266" s="138" t="s">
        <v>2156</v>
      </c>
      <c r="J266" s="138" t="s">
        <v>2699</v>
      </c>
      <c r="K266" s="138" t="s">
        <v>2701</v>
      </c>
      <c r="L266" s="138"/>
      <c r="M266" s="138" t="s">
        <v>2701</v>
      </c>
      <c r="N266" s="139">
        <v>67</v>
      </c>
      <c r="O266" s="140" t="b">
        <v>0</v>
      </c>
      <c r="P266" s="138" t="s">
        <v>1822</v>
      </c>
      <c r="Q266" t="s">
        <v>1823</v>
      </c>
      <c r="R266" t="s">
        <v>550</v>
      </c>
    </row>
    <row r="267" spans="1:18" x14ac:dyDescent="0.25">
      <c r="A267" s="138" t="s">
        <v>8799</v>
      </c>
      <c r="B267" s="138" t="s">
        <v>2703</v>
      </c>
      <c r="C267" s="138"/>
      <c r="D267" s="138" t="s">
        <v>1818</v>
      </c>
      <c r="E267" s="138" t="s">
        <v>1938</v>
      </c>
      <c r="F267" s="138" t="s">
        <v>2704</v>
      </c>
      <c r="G267" s="138" t="s">
        <v>70</v>
      </c>
      <c r="H267" s="138" t="s">
        <v>1779</v>
      </c>
      <c r="I267" s="138" t="s">
        <v>2156</v>
      </c>
      <c r="J267" s="138"/>
      <c r="K267" s="138" t="s">
        <v>2705</v>
      </c>
      <c r="L267" s="138"/>
      <c r="M267" s="138" t="s">
        <v>2705</v>
      </c>
      <c r="N267" s="139">
        <v>67</v>
      </c>
      <c r="O267" s="140" t="b">
        <v>0</v>
      </c>
      <c r="P267" s="138" t="s">
        <v>1822</v>
      </c>
      <c r="Q267" t="s">
        <v>1823</v>
      </c>
      <c r="R267" t="s">
        <v>550</v>
      </c>
    </row>
    <row r="268" spans="1:18" x14ac:dyDescent="0.25">
      <c r="A268" s="138" t="s">
        <v>8743</v>
      </c>
      <c r="B268" s="138" t="s">
        <v>2707</v>
      </c>
      <c r="C268" s="138"/>
      <c r="D268" s="138" t="s">
        <v>1818</v>
      </c>
      <c r="E268" s="138" t="s">
        <v>1926</v>
      </c>
      <c r="F268" s="138" t="s">
        <v>2708</v>
      </c>
      <c r="G268" s="138"/>
      <c r="H268" s="138"/>
      <c r="I268" s="138" t="s">
        <v>2156</v>
      </c>
      <c r="J268" s="138" t="s">
        <v>2707</v>
      </c>
      <c r="K268" s="138" t="s">
        <v>2709</v>
      </c>
      <c r="L268" s="138"/>
      <c r="M268" s="138" t="s">
        <v>2709</v>
      </c>
      <c r="N268" s="139">
        <v>67</v>
      </c>
      <c r="O268" s="140" t="b">
        <v>0</v>
      </c>
      <c r="P268" s="138" t="s">
        <v>1822</v>
      </c>
      <c r="Q268" t="s">
        <v>1823</v>
      </c>
      <c r="R268" t="s">
        <v>550</v>
      </c>
    </row>
    <row r="269" spans="1:18" x14ac:dyDescent="0.25">
      <c r="A269" s="138" t="s">
        <v>8659</v>
      </c>
      <c r="B269" s="138" t="s">
        <v>2711</v>
      </c>
      <c r="C269" s="138"/>
      <c r="D269" s="138" t="s">
        <v>1818</v>
      </c>
      <c r="E269" s="138" t="s">
        <v>1832</v>
      </c>
      <c r="F269" s="138" t="s">
        <v>1950</v>
      </c>
      <c r="G269" s="138"/>
      <c r="H269" s="138"/>
      <c r="I269" s="138" t="s">
        <v>2156</v>
      </c>
      <c r="J269" s="138"/>
      <c r="K269" s="138" t="s">
        <v>2712</v>
      </c>
      <c r="L269" s="138"/>
      <c r="M269" s="138" t="s">
        <v>2712</v>
      </c>
      <c r="N269" s="139">
        <v>67</v>
      </c>
      <c r="O269" s="140" t="b">
        <v>0</v>
      </c>
      <c r="P269" s="138" t="s">
        <v>1822</v>
      </c>
      <c r="Q269" t="s">
        <v>1823</v>
      </c>
      <c r="R269" t="s">
        <v>550</v>
      </c>
    </row>
    <row r="270" spans="1:18" x14ac:dyDescent="0.25">
      <c r="A270" s="138" t="s">
        <v>8744</v>
      </c>
      <c r="B270" s="138" t="s">
        <v>2714</v>
      </c>
      <c r="C270" s="138"/>
      <c r="D270" s="138" t="s">
        <v>1818</v>
      </c>
      <c r="E270" s="138" t="s">
        <v>1926</v>
      </c>
      <c r="F270" s="138" t="s">
        <v>2715</v>
      </c>
      <c r="G270" s="138"/>
      <c r="H270" s="138"/>
      <c r="I270" s="138" t="s">
        <v>2156</v>
      </c>
      <c r="J270" s="138" t="s">
        <v>2714</v>
      </c>
      <c r="K270" s="138" t="s">
        <v>2716</v>
      </c>
      <c r="L270" s="138"/>
      <c r="M270" s="138" t="s">
        <v>2716</v>
      </c>
      <c r="N270" s="139">
        <v>67</v>
      </c>
      <c r="O270" s="140" t="b">
        <v>0</v>
      </c>
      <c r="P270" s="138" t="s">
        <v>1822</v>
      </c>
      <c r="Q270" t="s">
        <v>1823</v>
      </c>
      <c r="R270" t="s">
        <v>550</v>
      </c>
    </row>
    <row r="271" spans="1:18" x14ac:dyDescent="0.25">
      <c r="A271" s="138" t="s">
        <v>8800</v>
      </c>
      <c r="B271" s="138" t="s">
        <v>2718</v>
      </c>
      <c r="C271" s="138"/>
      <c r="D271" s="138" t="s">
        <v>1818</v>
      </c>
      <c r="E271" s="138" t="s">
        <v>1938</v>
      </c>
      <c r="F271" s="138" t="s">
        <v>2719</v>
      </c>
      <c r="G271" s="138" t="s">
        <v>70</v>
      </c>
      <c r="H271" s="138" t="s">
        <v>1779</v>
      </c>
      <c r="I271" s="138" t="s">
        <v>2156</v>
      </c>
      <c r="J271" s="138" t="s">
        <v>2720</v>
      </c>
      <c r="K271" s="138" t="s">
        <v>2721</v>
      </c>
      <c r="L271" s="138"/>
      <c r="M271" s="138" t="s">
        <v>2721</v>
      </c>
      <c r="N271" s="139">
        <v>67</v>
      </c>
      <c r="O271" s="140" t="b">
        <v>0</v>
      </c>
      <c r="P271" s="138" t="s">
        <v>1822</v>
      </c>
      <c r="Q271" t="s">
        <v>1823</v>
      </c>
      <c r="R271" t="s">
        <v>550</v>
      </c>
    </row>
    <row r="272" spans="1:18" x14ac:dyDescent="0.25">
      <c r="A272" s="138" t="s">
        <v>8814</v>
      </c>
      <c r="B272" s="138" t="s">
        <v>2723</v>
      </c>
      <c r="C272" s="138"/>
      <c r="D272" s="138" t="s">
        <v>1818</v>
      </c>
      <c r="E272" s="138" t="s">
        <v>2072</v>
      </c>
      <c r="F272" s="138" t="s">
        <v>2724</v>
      </c>
      <c r="G272" s="138"/>
      <c r="H272" s="138"/>
      <c r="I272" s="138" t="s">
        <v>2156</v>
      </c>
      <c r="J272" s="138" t="s">
        <v>2723</v>
      </c>
      <c r="K272" s="138" t="s">
        <v>2725</v>
      </c>
      <c r="L272" s="138"/>
      <c r="M272" s="138" t="s">
        <v>2725</v>
      </c>
      <c r="N272" s="139">
        <v>67</v>
      </c>
      <c r="O272" s="140" t="b">
        <v>0</v>
      </c>
      <c r="P272" s="138" t="s">
        <v>1822</v>
      </c>
      <c r="Q272" t="s">
        <v>1823</v>
      </c>
      <c r="R272" t="s">
        <v>550</v>
      </c>
    </row>
    <row r="273" spans="1:18" x14ac:dyDescent="0.25">
      <c r="A273" s="138" t="s">
        <v>8834</v>
      </c>
      <c r="B273" s="138" t="s">
        <v>2727</v>
      </c>
      <c r="C273" s="138"/>
      <c r="D273" s="138" t="s">
        <v>1818</v>
      </c>
      <c r="E273" s="138"/>
      <c r="F273" s="138"/>
      <c r="G273" s="138" t="s">
        <v>70</v>
      </c>
      <c r="H273" s="138" t="s">
        <v>1779</v>
      </c>
      <c r="I273" s="138" t="s">
        <v>2156</v>
      </c>
      <c r="J273" s="138" t="s">
        <v>2727</v>
      </c>
      <c r="K273" s="138" t="s">
        <v>2728</v>
      </c>
      <c r="L273" s="138"/>
      <c r="M273" s="138" t="s">
        <v>2728</v>
      </c>
      <c r="N273" s="139">
        <v>67</v>
      </c>
      <c r="O273" s="140" t="b">
        <v>0</v>
      </c>
      <c r="P273" s="138" t="s">
        <v>1822</v>
      </c>
      <c r="Q273" t="s">
        <v>1823</v>
      </c>
      <c r="R273" t="s">
        <v>550</v>
      </c>
    </row>
    <row r="274" spans="1:18" x14ac:dyDescent="0.25">
      <c r="A274" s="138" t="s">
        <v>8089</v>
      </c>
      <c r="B274" s="138" t="s">
        <v>2730</v>
      </c>
      <c r="C274" s="138"/>
      <c r="D274" s="138" t="s">
        <v>2147</v>
      </c>
      <c r="E274" s="138"/>
      <c r="F274" s="138"/>
      <c r="G274" s="138"/>
      <c r="H274" s="138"/>
      <c r="I274" s="138" t="s">
        <v>2156</v>
      </c>
      <c r="J274" s="138" t="s">
        <v>2730</v>
      </c>
      <c r="K274" s="138"/>
      <c r="L274" s="138"/>
      <c r="M274" s="138" t="s">
        <v>2731</v>
      </c>
      <c r="N274" s="139">
        <v>67</v>
      </c>
      <c r="O274" s="140" t="b">
        <v>0</v>
      </c>
      <c r="P274" s="138" t="s">
        <v>1822</v>
      </c>
      <c r="Q274" t="s">
        <v>1823</v>
      </c>
      <c r="R274" t="s">
        <v>550</v>
      </c>
    </row>
    <row r="275" spans="1:18" x14ac:dyDescent="0.25">
      <c r="A275" s="138" t="s">
        <v>8697</v>
      </c>
      <c r="B275" s="138" t="s">
        <v>2733</v>
      </c>
      <c r="C275" s="138"/>
      <c r="D275" s="138" t="s">
        <v>1818</v>
      </c>
      <c r="E275" s="138" t="s">
        <v>2734</v>
      </c>
      <c r="F275" s="138"/>
      <c r="G275" s="138"/>
      <c r="H275" s="138"/>
      <c r="I275" s="138" t="s">
        <v>2156</v>
      </c>
      <c r="J275" s="138" t="s">
        <v>2735</v>
      </c>
      <c r="K275" s="138" t="s">
        <v>2736</v>
      </c>
      <c r="L275" s="138"/>
      <c r="M275" s="138" t="s">
        <v>2736</v>
      </c>
      <c r="N275" s="139">
        <v>67</v>
      </c>
      <c r="O275" s="140" t="b">
        <v>0</v>
      </c>
      <c r="P275" s="138" t="s">
        <v>1822</v>
      </c>
      <c r="Q275" t="s">
        <v>1823</v>
      </c>
      <c r="R275" t="s">
        <v>550</v>
      </c>
    </row>
    <row r="276" spans="1:18" x14ac:dyDescent="0.25">
      <c r="A276" s="138" t="s">
        <v>8634</v>
      </c>
      <c r="B276" s="138" t="s">
        <v>2738</v>
      </c>
      <c r="C276" s="138"/>
      <c r="D276" s="138" t="s">
        <v>1818</v>
      </c>
      <c r="E276" s="138"/>
      <c r="F276" s="138"/>
      <c r="G276" s="138" t="s">
        <v>70</v>
      </c>
      <c r="H276" s="138" t="s">
        <v>1779</v>
      </c>
      <c r="I276" s="138" t="s">
        <v>2156</v>
      </c>
      <c r="J276" s="138" t="s">
        <v>2738</v>
      </c>
      <c r="K276" s="138"/>
      <c r="L276" s="138"/>
      <c r="M276" s="138" t="s">
        <v>2739</v>
      </c>
      <c r="N276" s="139">
        <v>67</v>
      </c>
      <c r="O276" s="140" t="b">
        <v>0</v>
      </c>
      <c r="P276" s="138" t="s">
        <v>1822</v>
      </c>
      <c r="Q276" t="s">
        <v>1823</v>
      </c>
      <c r="R276" t="s">
        <v>550</v>
      </c>
    </row>
    <row r="277" spans="1:18" x14ac:dyDescent="0.25">
      <c r="A277" s="138" t="s">
        <v>8724</v>
      </c>
      <c r="B277" s="138" t="s">
        <v>2741</v>
      </c>
      <c r="C277" s="138"/>
      <c r="D277" s="138" t="s">
        <v>1818</v>
      </c>
      <c r="E277" s="138"/>
      <c r="F277" s="138"/>
      <c r="G277" s="138" t="s">
        <v>71</v>
      </c>
      <c r="H277" s="138" t="s">
        <v>1777</v>
      </c>
      <c r="I277" s="138" t="s">
        <v>2156</v>
      </c>
      <c r="J277" s="138" t="s">
        <v>2741</v>
      </c>
      <c r="K277" s="138" t="s">
        <v>2742</v>
      </c>
      <c r="L277" s="138"/>
      <c r="M277" s="138" t="s">
        <v>2742</v>
      </c>
      <c r="N277" s="139">
        <v>67</v>
      </c>
      <c r="O277" s="140" t="b">
        <v>0</v>
      </c>
      <c r="P277" s="138" t="s">
        <v>1822</v>
      </c>
      <c r="Q277" t="s">
        <v>1823</v>
      </c>
      <c r="R277" t="s">
        <v>550</v>
      </c>
    </row>
    <row r="278" spans="1:18" x14ac:dyDescent="0.25">
      <c r="A278" s="138" t="s">
        <v>8698</v>
      </c>
      <c r="B278" s="138" t="s">
        <v>2744</v>
      </c>
      <c r="C278" s="138"/>
      <c r="D278" s="138" t="s">
        <v>1818</v>
      </c>
      <c r="E278" s="138"/>
      <c r="F278" s="138"/>
      <c r="G278" s="138" t="s">
        <v>1786</v>
      </c>
      <c r="H278" s="138" t="s">
        <v>1787</v>
      </c>
      <c r="I278" s="138" t="s">
        <v>2156</v>
      </c>
      <c r="J278" s="138" t="s">
        <v>2744</v>
      </c>
      <c r="K278" s="138" t="s">
        <v>2745</v>
      </c>
      <c r="L278" s="138"/>
      <c r="M278" s="138" t="s">
        <v>2745</v>
      </c>
      <c r="N278" s="139">
        <v>67</v>
      </c>
      <c r="O278" s="140" t="b">
        <v>0</v>
      </c>
      <c r="P278" s="138" t="s">
        <v>1822</v>
      </c>
      <c r="Q278" t="s">
        <v>1823</v>
      </c>
      <c r="R278" t="s">
        <v>550</v>
      </c>
    </row>
    <row r="279" spans="1:18" x14ac:dyDescent="0.25">
      <c r="A279" s="138" t="s">
        <v>8761</v>
      </c>
      <c r="B279" s="138" t="s">
        <v>2747</v>
      </c>
      <c r="C279" s="138"/>
      <c r="D279" s="138" t="s">
        <v>1818</v>
      </c>
      <c r="E279" s="138" t="s">
        <v>1819</v>
      </c>
      <c r="F279" s="138" t="s">
        <v>2748</v>
      </c>
      <c r="G279" s="138" t="s">
        <v>1786</v>
      </c>
      <c r="H279" s="138" t="s">
        <v>1787</v>
      </c>
      <c r="I279" s="138" t="s">
        <v>2156</v>
      </c>
      <c r="J279" s="138" t="s">
        <v>2747</v>
      </c>
      <c r="K279" s="138"/>
      <c r="L279" s="138"/>
      <c r="M279" s="138" t="s">
        <v>2749</v>
      </c>
      <c r="N279" s="139">
        <v>67</v>
      </c>
      <c r="O279" s="140" t="b">
        <v>0</v>
      </c>
      <c r="P279" s="138" t="s">
        <v>1822</v>
      </c>
      <c r="Q279" t="s">
        <v>1823</v>
      </c>
      <c r="R279" t="s">
        <v>550</v>
      </c>
    </row>
    <row r="280" spans="1:18" x14ac:dyDescent="0.25">
      <c r="A280" s="138" t="s">
        <v>8689</v>
      </c>
      <c r="B280" s="138" t="s">
        <v>2751</v>
      </c>
      <c r="C280" s="138"/>
      <c r="D280" s="138" t="s">
        <v>1818</v>
      </c>
      <c r="E280" s="138" t="s">
        <v>1911</v>
      </c>
      <c r="F280" s="138" t="s">
        <v>2752</v>
      </c>
      <c r="G280" s="138" t="s">
        <v>71</v>
      </c>
      <c r="H280" s="138" t="s">
        <v>1777</v>
      </c>
      <c r="I280" s="138" t="s">
        <v>2156</v>
      </c>
      <c r="J280" s="138" t="s">
        <v>2751</v>
      </c>
      <c r="K280" s="138" t="s">
        <v>2753</v>
      </c>
      <c r="L280" s="138"/>
      <c r="M280" s="138" t="s">
        <v>2753</v>
      </c>
      <c r="N280" s="139">
        <v>67</v>
      </c>
      <c r="O280" s="140" t="b">
        <v>0</v>
      </c>
      <c r="P280" s="138" t="s">
        <v>1822</v>
      </c>
      <c r="Q280" t="s">
        <v>1823</v>
      </c>
      <c r="R280" t="s">
        <v>550</v>
      </c>
    </row>
    <row r="281" spans="1:18" x14ac:dyDescent="0.25">
      <c r="A281" s="138" t="s">
        <v>8090</v>
      </c>
      <c r="B281" s="138" t="s">
        <v>2755</v>
      </c>
      <c r="C281" s="138"/>
      <c r="D281" s="138" t="s">
        <v>2147</v>
      </c>
      <c r="E281" s="138" t="s">
        <v>2756</v>
      </c>
      <c r="F281" s="138" t="s">
        <v>2757</v>
      </c>
      <c r="G281" s="138"/>
      <c r="H281" s="138"/>
      <c r="I281" s="138" t="s">
        <v>2156</v>
      </c>
      <c r="J281" s="138" t="s">
        <v>2758</v>
      </c>
      <c r="K281" s="138"/>
      <c r="L281" s="138"/>
      <c r="M281" s="138" t="s">
        <v>2759</v>
      </c>
      <c r="N281" s="139">
        <v>67</v>
      </c>
      <c r="O281" s="140" t="b">
        <v>0</v>
      </c>
      <c r="P281" s="138" t="s">
        <v>1822</v>
      </c>
      <c r="Q281" t="s">
        <v>1823</v>
      </c>
      <c r="R281" t="s">
        <v>550</v>
      </c>
    </row>
    <row r="282" spans="1:18" x14ac:dyDescent="0.25">
      <c r="A282" s="138" t="s">
        <v>8801</v>
      </c>
      <c r="B282" s="138" t="s">
        <v>2761</v>
      </c>
      <c r="C282" s="138"/>
      <c r="D282" s="138" t="s">
        <v>1818</v>
      </c>
      <c r="E282" s="138" t="s">
        <v>1938</v>
      </c>
      <c r="F282" s="138" t="s">
        <v>2719</v>
      </c>
      <c r="G282" s="138" t="s">
        <v>70</v>
      </c>
      <c r="H282" s="138" t="s">
        <v>1779</v>
      </c>
      <c r="I282" s="138" t="s">
        <v>2156</v>
      </c>
      <c r="J282" s="138" t="s">
        <v>2762</v>
      </c>
      <c r="K282" s="138" t="s">
        <v>2763</v>
      </c>
      <c r="L282" s="138"/>
      <c r="M282" s="138" t="s">
        <v>2763</v>
      </c>
      <c r="N282" s="139">
        <v>67</v>
      </c>
      <c r="O282" s="140" t="b">
        <v>0</v>
      </c>
      <c r="P282" s="138" t="s">
        <v>1822</v>
      </c>
      <c r="Q282" t="s">
        <v>1823</v>
      </c>
      <c r="R282" t="s">
        <v>550</v>
      </c>
    </row>
    <row r="283" spans="1:18" x14ac:dyDescent="0.25">
      <c r="A283" s="138" t="s">
        <v>8835</v>
      </c>
      <c r="B283" s="138" t="s">
        <v>2765</v>
      </c>
      <c r="C283" s="138"/>
      <c r="D283" s="138" t="s">
        <v>1818</v>
      </c>
      <c r="E283" s="138"/>
      <c r="F283" s="138"/>
      <c r="G283" s="138" t="s">
        <v>1786</v>
      </c>
      <c r="H283" s="138" t="s">
        <v>1787</v>
      </c>
      <c r="I283" s="138" t="s">
        <v>2156</v>
      </c>
      <c r="J283" s="138" t="s">
        <v>2765</v>
      </c>
      <c r="K283" s="138"/>
      <c r="L283" s="138"/>
      <c r="M283" s="138" t="s">
        <v>2766</v>
      </c>
      <c r="N283" s="139">
        <v>67</v>
      </c>
      <c r="O283" s="140" t="b">
        <v>0</v>
      </c>
      <c r="P283" s="138" t="s">
        <v>1822</v>
      </c>
      <c r="Q283" t="s">
        <v>1823</v>
      </c>
      <c r="R283" t="s">
        <v>550</v>
      </c>
    </row>
    <row r="284" spans="1:18" x14ac:dyDescent="0.25">
      <c r="A284" s="138" t="s">
        <v>8790</v>
      </c>
      <c r="B284" s="138" t="s">
        <v>2768</v>
      </c>
      <c r="C284" s="138"/>
      <c r="D284" s="138" t="s">
        <v>1818</v>
      </c>
      <c r="E284" s="138"/>
      <c r="F284" s="138"/>
      <c r="G284" s="138" t="s">
        <v>71</v>
      </c>
      <c r="H284" s="138" t="s">
        <v>1777</v>
      </c>
      <c r="I284" s="138" t="s">
        <v>2156</v>
      </c>
      <c r="J284" s="138" t="s">
        <v>2768</v>
      </c>
      <c r="K284" s="138"/>
      <c r="L284" s="138"/>
      <c r="M284" s="138" t="s">
        <v>2769</v>
      </c>
      <c r="N284" s="139">
        <v>67</v>
      </c>
      <c r="O284" s="140" t="b">
        <v>0</v>
      </c>
      <c r="P284" s="138" t="s">
        <v>1822</v>
      </c>
      <c r="Q284" t="s">
        <v>1823</v>
      </c>
      <c r="R284" t="s">
        <v>550</v>
      </c>
    </row>
    <row r="285" spans="1:18" x14ac:dyDescent="0.25">
      <c r="A285" s="138" t="s">
        <v>8699</v>
      </c>
      <c r="B285" s="138" t="s">
        <v>2771</v>
      </c>
      <c r="C285" s="138"/>
      <c r="D285" s="138" t="s">
        <v>1818</v>
      </c>
      <c r="E285" s="138"/>
      <c r="F285" s="138"/>
      <c r="G285" s="138" t="s">
        <v>1786</v>
      </c>
      <c r="H285" s="138" t="s">
        <v>1787</v>
      </c>
      <c r="I285" s="138" t="s">
        <v>2156</v>
      </c>
      <c r="J285" s="138" t="s">
        <v>2771</v>
      </c>
      <c r="K285" s="138" t="s">
        <v>2772</v>
      </c>
      <c r="L285" s="138"/>
      <c r="M285" s="138" t="s">
        <v>2772</v>
      </c>
      <c r="N285" s="139">
        <v>67</v>
      </c>
      <c r="O285" s="140" t="b">
        <v>0</v>
      </c>
      <c r="P285" s="138" t="s">
        <v>1822</v>
      </c>
      <c r="Q285" t="s">
        <v>1823</v>
      </c>
      <c r="R285" t="s">
        <v>550</v>
      </c>
    </row>
    <row r="286" spans="1:18" x14ac:dyDescent="0.25">
      <c r="A286" s="138" t="s">
        <v>8802</v>
      </c>
      <c r="B286" s="138" t="s">
        <v>2774</v>
      </c>
      <c r="C286" s="138"/>
      <c r="D286" s="138" t="s">
        <v>1818</v>
      </c>
      <c r="E286" s="138"/>
      <c r="F286" s="138"/>
      <c r="G286" s="138" t="s">
        <v>70</v>
      </c>
      <c r="H286" s="138" t="s">
        <v>1779</v>
      </c>
      <c r="I286" s="138" t="s">
        <v>2156</v>
      </c>
      <c r="J286" s="138" t="s">
        <v>2774</v>
      </c>
      <c r="K286" s="138"/>
      <c r="L286" s="138"/>
      <c r="M286" s="138" t="s">
        <v>2775</v>
      </c>
      <c r="N286" s="139">
        <v>67</v>
      </c>
      <c r="O286" s="140" t="b">
        <v>0</v>
      </c>
      <c r="P286" s="138" t="s">
        <v>1822</v>
      </c>
      <c r="Q286" t="s">
        <v>1823</v>
      </c>
      <c r="R286" t="s">
        <v>550</v>
      </c>
    </row>
    <row r="287" spans="1:18" x14ac:dyDescent="0.25">
      <c r="A287" s="138" t="s">
        <v>8660</v>
      </c>
      <c r="B287" s="138" t="s">
        <v>2777</v>
      </c>
      <c r="C287" s="138"/>
      <c r="D287" s="138" t="s">
        <v>1818</v>
      </c>
      <c r="E287" s="138" t="s">
        <v>1832</v>
      </c>
      <c r="F287" s="138" t="s">
        <v>1963</v>
      </c>
      <c r="G287" s="138" t="s">
        <v>70</v>
      </c>
      <c r="H287" s="138" t="s">
        <v>1779</v>
      </c>
      <c r="I287" s="138" t="s">
        <v>2156</v>
      </c>
      <c r="J287" s="138" t="s">
        <v>2777</v>
      </c>
      <c r="K287" s="138"/>
      <c r="L287" s="138"/>
      <c r="M287" s="138" t="s">
        <v>2778</v>
      </c>
      <c r="N287" s="139">
        <v>67</v>
      </c>
      <c r="O287" s="140" t="b">
        <v>0</v>
      </c>
      <c r="P287" s="138" t="s">
        <v>1822</v>
      </c>
      <c r="Q287" t="s">
        <v>1823</v>
      </c>
      <c r="R287" t="s">
        <v>550</v>
      </c>
    </row>
    <row r="288" spans="1:18" x14ac:dyDescent="0.25">
      <c r="A288" s="138" t="s">
        <v>8661</v>
      </c>
      <c r="B288" s="138" t="s">
        <v>2780</v>
      </c>
      <c r="C288" s="138"/>
      <c r="D288" s="138" t="s">
        <v>1818</v>
      </c>
      <c r="E288" s="138" t="s">
        <v>1832</v>
      </c>
      <c r="F288" s="138" t="s">
        <v>2781</v>
      </c>
      <c r="G288" s="138" t="s">
        <v>70</v>
      </c>
      <c r="H288" s="138" t="s">
        <v>1779</v>
      </c>
      <c r="I288" s="138" t="s">
        <v>2156</v>
      </c>
      <c r="J288" s="138" t="s">
        <v>2780</v>
      </c>
      <c r="K288" s="138"/>
      <c r="L288" s="138"/>
      <c r="M288" s="138" t="s">
        <v>2782</v>
      </c>
      <c r="N288" s="139">
        <v>67</v>
      </c>
      <c r="O288" s="140" t="b">
        <v>0</v>
      </c>
      <c r="P288" s="138" t="s">
        <v>1822</v>
      </c>
      <c r="Q288" t="s">
        <v>1823</v>
      </c>
      <c r="R288" t="s">
        <v>550</v>
      </c>
    </row>
    <row r="289" spans="1:18" x14ac:dyDescent="0.25">
      <c r="A289" s="138" t="s">
        <v>8779</v>
      </c>
      <c r="B289" s="138" t="s">
        <v>2784</v>
      </c>
      <c r="C289" s="138"/>
      <c r="D289" s="138" t="s">
        <v>1818</v>
      </c>
      <c r="E289" s="138" t="s">
        <v>1971</v>
      </c>
      <c r="F289" s="138" t="s">
        <v>2785</v>
      </c>
      <c r="G289" s="138" t="s">
        <v>71</v>
      </c>
      <c r="H289" s="138" t="s">
        <v>1777</v>
      </c>
      <c r="I289" s="138" t="s">
        <v>2156</v>
      </c>
      <c r="J289" s="138" t="s">
        <v>2784</v>
      </c>
      <c r="K289" s="138" t="s">
        <v>2786</v>
      </c>
      <c r="L289" s="138"/>
      <c r="M289" s="138" t="s">
        <v>2786</v>
      </c>
      <c r="N289" s="139">
        <v>67</v>
      </c>
      <c r="O289" s="140" t="b">
        <v>0</v>
      </c>
      <c r="P289" s="138" t="s">
        <v>1822</v>
      </c>
      <c r="Q289" t="s">
        <v>1823</v>
      </c>
      <c r="R289" t="s">
        <v>550</v>
      </c>
    </row>
    <row r="290" spans="1:18" x14ac:dyDescent="0.25">
      <c r="A290" s="138" t="s">
        <v>8780</v>
      </c>
      <c r="B290" s="138" t="s">
        <v>2788</v>
      </c>
      <c r="C290" s="138"/>
      <c r="D290" s="138" t="s">
        <v>1818</v>
      </c>
      <c r="E290" s="138"/>
      <c r="F290" s="138"/>
      <c r="G290" s="138" t="s">
        <v>71</v>
      </c>
      <c r="H290" s="138" t="s">
        <v>1777</v>
      </c>
      <c r="I290" s="138" t="s">
        <v>2156</v>
      </c>
      <c r="J290" s="138" t="s">
        <v>2788</v>
      </c>
      <c r="K290" s="138" t="s">
        <v>2789</v>
      </c>
      <c r="L290" s="138"/>
      <c r="M290" s="138" t="s">
        <v>2789</v>
      </c>
      <c r="N290" s="139">
        <v>67</v>
      </c>
      <c r="O290" s="140" t="b">
        <v>0</v>
      </c>
      <c r="P290" s="138" t="s">
        <v>1822</v>
      </c>
      <c r="Q290" t="s">
        <v>1823</v>
      </c>
      <c r="R290" t="s">
        <v>550</v>
      </c>
    </row>
    <row r="291" spans="1:18" x14ac:dyDescent="0.25">
      <c r="A291" s="138" t="s">
        <v>8091</v>
      </c>
      <c r="B291" s="138" t="s">
        <v>2791</v>
      </c>
      <c r="C291" s="138"/>
      <c r="D291" s="138" t="s">
        <v>2147</v>
      </c>
      <c r="E291" s="138"/>
      <c r="F291" s="138"/>
      <c r="G291" s="138"/>
      <c r="H291" s="138"/>
      <c r="I291" s="138" t="s">
        <v>2156</v>
      </c>
      <c r="J291" s="138" t="s">
        <v>2791</v>
      </c>
      <c r="K291" s="138"/>
      <c r="L291" s="138"/>
      <c r="M291" s="138" t="s">
        <v>2792</v>
      </c>
      <c r="N291" s="139">
        <v>67</v>
      </c>
      <c r="O291" s="140" t="b">
        <v>0</v>
      </c>
      <c r="P291" s="138" t="s">
        <v>1822</v>
      </c>
      <c r="Q291" t="s">
        <v>1823</v>
      </c>
      <c r="R291" t="s">
        <v>550</v>
      </c>
    </row>
    <row r="292" spans="1:18" x14ac:dyDescent="0.25">
      <c r="A292" s="138" t="s">
        <v>8745</v>
      </c>
      <c r="B292" s="138" t="s">
        <v>2794</v>
      </c>
      <c r="C292" s="138"/>
      <c r="D292" s="138" t="s">
        <v>1818</v>
      </c>
      <c r="E292" s="138"/>
      <c r="F292" s="138"/>
      <c r="G292" s="138" t="s">
        <v>70</v>
      </c>
      <c r="H292" s="138" t="s">
        <v>1779</v>
      </c>
      <c r="I292" s="138" t="s">
        <v>2156</v>
      </c>
      <c r="J292" s="138" t="s">
        <v>2794</v>
      </c>
      <c r="K292" s="138"/>
      <c r="L292" s="138"/>
      <c r="M292" s="138" t="s">
        <v>2795</v>
      </c>
      <c r="N292" s="139">
        <v>67</v>
      </c>
      <c r="O292" s="140" t="b">
        <v>0</v>
      </c>
      <c r="P292" s="138" t="s">
        <v>1822</v>
      </c>
      <c r="Q292" t="s">
        <v>1823</v>
      </c>
      <c r="R292" t="s">
        <v>550</v>
      </c>
    </row>
    <row r="293" spans="1:18" x14ac:dyDescent="0.25">
      <c r="A293" s="138" t="s">
        <v>8690</v>
      </c>
      <c r="B293" s="138" t="s">
        <v>2797</v>
      </c>
      <c r="C293" s="138"/>
      <c r="D293" s="138" t="s">
        <v>1818</v>
      </c>
      <c r="E293" s="138"/>
      <c r="F293" s="138"/>
      <c r="G293" s="138" t="s">
        <v>71</v>
      </c>
      <c r="H293" s="138" t="s">
        <v>1777</v>
      </c>
      <c r="I293" s="138" t="s">
        <v>2156</v>
      </c>
      <c r="J293" s="138" t="s">
        <v>2797</v>
      </c>
      <c r="K293" s="138"/>
      <c r="L293" s="138"/>
      <c r="M293" s="138" t="s">
        <v>2798</v>
      </c>
      <c r="N293" s="139">
        <v>67</v>
      </c>
      <c r="O293" s="140" t="b">
        <v>0</v>
      </c>
      <c r="P293" s="138" t="s">
        <v>1822</v>
      </c>
      <c r="Q293" t="s">
        <v>1823</v>
      </c>
      <c r="R293" t="s">
        <v>550</v>
      </c>
    </row>
    <row r="294" spans="1:18" x14ac:dyDescent="0.25">
      <c r="A294" s="138" t="s">
        <v>8725</v>
      </c>
      <c r="B294" s="138" t="s">
        <v>2800</v>
      </c>
      <c r="C294" s="138"/>
      <c r="D294" s="138" t="s">
        <v>1818</v>
      </c>
      <c r="E294" s="138" t="s">
        <v>1930</v>
      </c>
      <c r="F294" s="138" t="s">
        <v>2801</v>
      </c>
      <c r="G294" s="138" t="s">
        <v>71</v>
      </c>
      <c r="H294" s="138" t="s">
        <v>1777</v>
      </c>
      <c r="I294" s="138" t="s">
        <v>2156</v>
      </c>
      <c r="J294" s="138" t="s">
        <v>2800</v>
      </c>
      <c r="K294" s="138"/>
      <c r="L294" s="138"/>
      <c r="M294" s="138" t="s">
        <v>2802</v>
      </c>
      <c r="N294" s="139">
        <v>67</v>
      </c>
      <c r="O294" s="140" t="b">
        <v>0</v>
      </c>
      <c r="P294" s="138" t="s">
        <v>1822</v>
      </c>
      <c r="Q294" t="s">
        <v>1823</v>
      </c>
      <c r="R294" t="s">
        <v>550</v>
      </c>
    </row>
    <row r="295" spans="1:18" x14ac:dyDescent="0.25">
      <c r="A295" s="138" t="s">
        <v>8762</v>
      </c>
      <c r="B295" s="138" t="s">
        <v>2804</v>
      </c>
      <c r="C295" s="138"/>
      <c r="D295" s="138" t="s">
        <v>1818</v>
      </c>
      <c r="E295" s="138"/>
      <c r="F295" s="138"/>
      <c r="G295" s="138" t="s">
        <v>1786</v>
      </c>
      <c r="H295" s="138" t="s">
        <v>1787</v>
      </c>
      <c r="I295" s="138" t="s">
        <v>2156</v>
      </c>
      <c r="J295" s="138" t="s">
        <v>2804</v>
      </c>
      <c r="K295" s="138"/>
      <c r="L295" s="138"/>
      <c r="M295" s="138" t="s">
        <v>2805</v>
      </c>
      <c r="N295" s="139">
        <v>67</v>
      </c>
      <c r="O295" s="140" t="b">
        <v>0</v>
      </c>
      <c r="P295" s="138" t="s">
        <v>1822</v>
      </c>
      <c r="Q295" t="s">
        <v>1823</v>
      </c>
      <c r="R295" t="s">
        <v>550</v>
      </c>
    </row>
    <row r="296" spans="1:18" x14ac:dyDescent="0.25">
      <c r="A296" s="138" t="s">
        <v>8662</v>
      </c>
      <c r="B296" s="138" t="s">
        <v>2807</v>
      </c>
      <c r="C296" s="138"/>
      <c r="D296" s="138" t="s">
        <v>1818</v>
      </c>
      <c r="E296" s="138"/>
      <c r="F296" s="138"/>
      <c r="G296" s="138" t="s">
        <v>70</v>
      </c>
      <c r="H296" s="138" t="s">
        <v>1779</v>
      </c>
      <c r="I296" s="138" t="s">
        <v>2156</v>
      </c>
      <c r="J296" s="138" t="s">
        <v>2807</v>
      </c>
      <c r="K296" s="138"/>
      <c r="L296" s="138"/>
      <c r="M296" s="138" t="s">
        <v>2808</v>
      </c>
      <c r="N296" s="139">
        <v>67</v>
      </c>
      <c r="O296" s="140" t="b">
        <v>0</v>
      </c>
      <c r="P296" s="138" t="s">
        <v>1822</v>
      </c>
      <c r="Q296" t="s">
        <v>1823</v>
      </c>
      <c r="R296" t="s">
        <v>550</v>
      </c>
    </row>
    <row r="297" spans="1:18" x14ac:dyDescent="0.25">
      <c r="A297" s="138" t="s">
        <v>8781</v>
      </c>
      <c r="B297" s="138" t="s">
        <v>2810</v>
      </c>
      <c r="C297" s="138"/>
      <c r="D297" s="138" t="s">
        <v>1818</v>
      </c>
      <c r="E297" s="138"/>
      <c r="F297" s="138"/>
      <c r="G297" s="138" t="s">
        <v>71</v>
      </c>
      <c r="H297" s="138" t="s">
        <v>1777</v>
      </c>
      <c r="I297" s="138" t="s">
        <v>2156</v>
      </c>
      <c r="J297" s="138" t="s">
        <v>2810</v>
      </c>
      <c r="K297" s="138"/>
      <c r="L297" s="138"/>
      <c r="M297" s="138" t="s">
        <v>2811</v>
      </c>
      <c r="N297" s="139">
        <v>67</v>
      </c>
      <c r="O297" s="140" t="b">
        <v>0</v>
      </c>
      <c r="P297" s="138" t="s">
        <v>1822</v>
      </c>
      <c r="Q297" t="s">
        <v>1823</v>
      </c>
      <c r="R297" t="s">
        <v>550</v>
      </c>
    </row>
    <row r="298" spans="1:18" x14ac:dyDescent="0.25">
      <c r="A298" s="138" t="s">
        <v>8700</v>
      </c>
      <c r="B298" s="138" t="s">
        <v>2813</v>
      </c>
      <c r="C298" s="138"/>
      <c r="D298" s="138" t="s">
        <v>1818</v>
      </c>
      <c r="E298" s="138" t="s">
        <v>2734</v>
      </c>
      <c r="F298" s="138" t="s">
        <v>2814</v>
      </c>
      <c r="G298" s="138" t="s">
        <v>1786</v>
      </c>
      <c r="H298" s="138" t="s">
        <v>1787</v>
      </c>
      <c r="I298" s="138" t="s">
        <v>2156</v>
      </c>
      <c r="J298" s="138" t="s">
        <v>2813</v>
      </c>
      <c r="K298" s="138" t="s">
        <v>2815</v>
      </c>
      <c r="L298" s="138"/>
      <c r="M298" s="138" t="s">
        <v>2815</v>
      </c>
      <c r="N298" s="139">
        <v>67</v>
      </c>
      <c r="O298" s="140" t="b">
        <v>0</v>
      </c>
      <c r="P298" s="138" t="s">
        <v>1822</v>
      </c>
      <c r="Q298" t="s">
        <v>1823</v>
      </c>
      <c r="R298" t="s">
        <v>550</v>
      </c>
    </row>
    <row r="299" spans="1:18" x14ac:dyDescent="0.25">
      <c r="A299" s="138" t="s">
        <v>8701</v>
      </c>
      <c r="B299" s="138" t="s">
        <v>2817</v>
      </c>
      <c r="C299" s="138"/>
      <c r="D299" s="138" t="s">
        <v>1818</v>
      </c>
      <c r="E299" s="138"/>
      <c r="F299" s="138"/>
      <c r="G299" s="138" t="s">
        <v>1786</v>
      </c>
      <c r="H299" s="138" t="s">
        <v>1787</v>
      </c>
      <c r="I299" s="138" t="s">
        <v>2156</v>
      </c>
      <c r="J299" s="138" t="s">
        <v>2817</v>
      </c>
      <c r="K299" s="138"/>
      <c r="L299" s="138"/>
      <c r="M299" s="138" t="s">
        <v>2818</v>
      </c>
      <c r="N299" s="139">
        <v>67</v>
      </c>
      <c r="O299" s="140" t="b">
        <v>0</v>
      </c>
      <c r="P299" s="138" t="s">
        <v>1822</v>
      </c>
      <c r="Q299" t="s">
        <v>1823</v>
      </c>
      <c r="R299" t="s">
        <v>550</v>
      </c>
    </row>
    <row r="300" spans="1:18" x14ac:dyDescent="0.25">
      <c r="A300" s="138" t="s">
        <v>8663</v>
      </c>
      <c r="B300" s="138" t="s">
        <v>2820</v>
      </c>
      <c r="C300" s="138"/>
      <c r="D300" s="138" t="s">
        <v>1818</v>
      </c>
      <c r="E300" s="138" t="s">
        <v>1832</v>
      </c>
      <c r="F300" s="138" t="s">
        <v>1950</v>
      </c>
      <c r="G300" s="138" t="s">
        <v>70</v>
      </c>
      <c r="H300" s="138" t="s">
        <v>1779</v>
      </c>
      <c r="I300" s="138" t="s">
        <v>2156</v>
      </c>
      <c r="J300" s="138" t="s">
        <v>2820</v>
      </c>
      <c r="K300" s="138"/>
      <c r="L300" s="138"/>
      <c r="M300" s="138" t="s">
        <v>2821</v>
      </c>
      <c r="N300" s="139">
        <v>67</v>
      </c>
      <c r="O300" s="140" t="b">
        <v>0</v>
      </c>
      <c r="P300" s="138" t="s">
        <v>1822</v>
      </c>
      <c r="Q300" t="s">
        <v>1823</v>
      </c>
      <c r="R300" t="s">
        <v>550</v>
      </c>
    </row>
    <row r="301" spans="1:18" x14ac:dyDescent="0.25">
      <c r="A301" s="138" t="s">
        <v>8782</v>
      </c>
      <c r="B301" s="138" t="s">
        <v>2823</v>
      </c>
      <c r="C301" s="138"/>
      <c r="D301" s="138" t="s">
        <v>1818</v>
      </c>
      <c r="E301" s="138"/>
      <c r="F301" s="138"/>
      <c r="G301" s="138" t="s">
        <v>71</v>
      </c>
      <c r="H301" s="138" t="s">
        <v>1777</v>
      </c>
      <c r="I301" s="138" t="s">
        <v>2156</v>
      </c>
      <c r="J301" s="138" t="s">
        <v>2823</v>
      </c>
      <c r="K301" s="138"/>
      <c r="L301" s="138"/>
      <c r="M301" s="138" t="s">
        <v>2824</v>
      </c>
      <c r="N301" s="139">
        <v>67</v>
      </c>
      <c r="O301" s="140" t="b">
        <v>0</v>
      </c>
      <c r="P301" s="138" t="s">
        <v>1822</v>
      </c>
      <c r="Q301" t="s">
        <v>1823</v>
      </c>
      <c r="R301" t="s">
        <v>550</v>
      </c>
    </row>
    <row r="302" spans="1:18" x14ac:dyDescent="0.25">
      <c r="A302" s="138" t="s">
        <v>8783</v>
      </c>
      <c r="B302" s="138" t="s">
        <v>2826</v>
      </c>
      <c r="C302" s="138"/>
      <c r="D302" s="138" t="s">
        <v>1818</v>
      </c>
      <c r="E302" s="138"/>
      <c r="F302" s="138"/>
      <c r="G302" s="138" t="s">
        <v>71</v>
      </c>
      <c r="H302" s="138" t="s">
        <v>1777</v>
      </c>
      <c r="I302" s="138" t="s">
        <v>2156</v>
      </c>
      <c r="J302" s="138" t="s">
        <v>2826</v>
      </c>
      <c r="K302" s="138"/>
      <c r="L302" s="138"/>
      <c r="M302" s="138" t="s">
        <v>2827</v>
      </c>
      <c r="N302" s="139">
        <v>67</v>
      </c>
      <c r="O302" s="140" t="b">
        <v>0</v>
      </c>
      <c r="P302" s="138" t="s">
        <v>1822</v>
      </c>
      <c r="Q302" t="s">
        <v>1823</v>
      </c>
      <c r="R302" t="s">
        <v>550</v>
      </c>
    </row>
    <row r="303" spans="1:18" x14ac:dyDescent="0.25">
      <c r="A303" s="138" t="s">
        <v>8702</v>
      </c>
      <c r="B303" s="138" t="s">
        <v>2829</v>
      </c>
      <c r="C303" s="138"/>
      <c r="D303" s="138" t="s">
        <v>1818</v>
      </c>
      <c r="E303" s="138"/>
      <c r="F303" s="138"/>
      <c r="G303" s="138" t="s">
        <v>1786</v>
      </c>
      <c r="H303" s="138" t="s">
        <v>1787</v>
      </c>
      <c r="I303" s="138" t="s">
        <v>2156</v>
      </c>
      <c r="J303" s="138" t="s">
        <v>2829</v>
      </c>
      <c r="K303" s="138"/>
      <c r="L303" s="138"/>
      <c r="M303" s="138" t="s">
        <v>2830</v>
      </c>
      <c r="N303" s="139">
        <v>67</v>
      </c>
      <c r="O303" s="140" t="b">
        <v>0</v>
      </c>
      <c r="P303" s="138" t="s">
        <v>1822</v>
      </c>
      <c r="Q303" t="s">
        <v>1823</v>
      </c>
      <c r="R303" t="s">
        <v>550</v>
      </c>
    </row>
    <row r="304" spans="1:18" x14ac:dyDescent="0.25">
      <c r="A304" s="138" t="s">
        <v>8812</v>
      </c>
      <c r="B304" s="138" t="s">
        <v>2832</v>
      </c>
      <c r="C304" s="138"/>
      <c r="D304" s="138" t="s">
        <v>1818</v>
      </c>
      <c r="E304" s="138"/>
      <c r="F304" s="138"/>
      <c r="G304" s="138" t="s">
        <v>1786</v>
      </c>
      <c r="H304" s="138" t="s">
        <v>1787</v>
      </c>
      <c r="I304" s="138" t="s">
        <v>2156</v>
      </c>
      <c r="J304" s="138" t="s">
        <v>2832</v>
      </c>
      <c r="K304" s="138"/>
      <c r="L304" s="138"/>
      <c r="M304" s="138" t="s">
        <v>2833</v>
      </c>
      <c r="N304" s="139">
        <v>67</v>
      </c>
      <c r="O304" s="140" t="b">
        <v>0</v>
      </c>
      <c r="P304" s="138" t="s">
        <v>1822</v>
      </c>
      <c r="Q304" t="s">
        <v>1823</v>
      </c>
      <c r="R304" t="s">
        <v>550</v>
      </c>
    </row>
    <row r="305" spans="1:18" x14ac:dyDescent="0.25">
      <c r="A305" s="138" t="s">
        <v>8763</v>
      </c>
      <c r="B305" s="138" t="s">
        <v>2835</v>
      </c>
      <c r="C305" s="138"/>
      <c r="D305" s="138" t="s">
        <v>1818</v>
      </c>
      <c r="E305" s="138"/>
      <c r="F305" s="138"/>
      <c r="G305" s="138" t="s">
        <v>1786</v>
      </c>
      <c r="H305" s="138" t="s">
        <v>1787</v>
      </c>
      <c r="I305" s="138" t="s">
        <v>2156</v>
      </c>
      <c r="J305" s="138" t="s">
        <v>2835</v>
      </c>
      <c r="K305" s="138"/>
      <c r="L305" s="138"/>
      <c r="M305" s="138" t="s">
        <v>2836</v>
      </c>
      <c r="N305" s="139">
        <v>67</v>
      </c>
      <c r="O305" s="140" t="b">
        <v>0</v>
      </c>
      <c r="P305" s="138" t="s">
        <v>1822</v>
      </c>
      <c r="Q305" t="s">
        <v>1823</v>
      </c>
      <c r="R305" t="s">
        <v>550</v>
      </c>
    </row>
    <row r="306" spans="1:18" x14ac:dyDescent="0.25">
      <c r="A306" s="138" t="s">
        <v>8635</v>
      </c>
      <c r="B306" s="138" t="s">
        <v>2838</v>
      </c>
      <c r="C306" s="138"/>
      <c r="D306" s="138" t="s">
        <v>1818</v>
      </c>
      <c r="E306" s="138"/>
      <c r="F306" s="138"/>
      <c r="G306" s="138" t="s">
        <v>70</v>
      </c>
      <c r="H306" s="138" t="s">
        <v>1779</v>
      </c>
      <c r="I306" s="138" t="s">
        <v>2156</v>
      </c>
      <c r="J306" s="138" t="s">
        <v>2838</v>
      </c>
      <c r="K306" s="138"/>
      <c r="L306" s="138"/>
      <c r="M306" s="138" t="s">
        <v>2839</v>
      </c>
      <c r="N306" s="139">
        <v>67</v>
      </c>
      <c r="O306" s="140" t="b">
        <v>0</v>
      </c>
      <c r="P306" s="138" t="s">
        <v>1822</v>
      </c>
      <c r="Q306" t="s">
        <v>1823</v>
      </c>
      <c r="R306" t="s">
        <v>550</v>
      </c>
    </row>
    <row r="307" spans="1:18" x14ac:dyDescent="0.25">
      <c r="A307" s="138" t="s">
        <v>8764</v>
      </c>
      <c r="B307" s="138" t="s">
        <v>2841</v>
      </c>
      <c r="C307" s="138"/>
      <c r="D307" s="138" t="s">
        <v>1818</v>
      </c>
      <c r="E307" s="138" t="s">
        <v>1819</v>
      </c>
      <c r="F307" s="138"/>
      <c r="G307" s="138" t="s">
        <v>1786</v>
      </c>
      <c r="H307" s="138" t="s">
        <v>1787</v>
      </c>
      <c r="I307" s="138" t="s">
        <v>2156</v>
      </c>
      <c r="J307" s="138" t="s">
        <v>2841</v>
      </c>
      <c r="K307" s="138"/>
      <c r="L307" s="138"/>
      <c r="M307" s="138" t="s">
        <v>2842</v>
      </c>
      <c r="N307" s="139">
        <v>67</v>
      </c>
      <c r="O307" s="140" t="b">
        <v>0</v>
      </c>
      <c r="P307" s="138" t="s">
        <v>1822</v>
      </c>
      <c r="Q307" t="s">
        <v>1823</v>
      </c>
      <c r="R307" t="s">
        <v>550</v>
      </c>
    </row>
    <row r="308" spans="1:18" x14ac:dyDescent="0.25">
      <c r="A308" s="138" t="s">
        <v>8664</v>
      </c>
      <c r="B308" s="138" t="s">
        <v>2844</v>
      </c>
      <c r="C308" s="138"/>
      <c r="D308" s="138" t="s">
        <v>1818</v>
      </c>
      <c r="E308" s="138" t="s">
        <v>1832</v>
      </c>
      <c r="F308" s="138"/>
      <c r="G308" s="138" t="s">
        <v>70</v>
      </c>
      <c r="H308" s="138" t="s">
        <v>1779</v>
      </c>
      <c r="I308" s="138" t="s">
        <v>2156</v>
      </c>
      <c r="J308" s="138" t="s">
        <v>2844</v>
      </c>
      <c r="K308" s="138"/>
      <c r="L308" s="138"/>
      <c r="M308" s="138" t="s">
        <v>2845</v>
      </c>
      <c r="N308" s="139">
        <v>67</v>
      </c>
      <c r="O308" s="140" t="b">
        <v>0</v>
      </c>
      <c r="P308" s="138" t="s">
        <v>1822</v>
      </c>
      <c r="Q308" t="s">
        <v>1823</v>
      </c>
      <c r="R308" t="s">
        <v>550</v>
      </c>
    </row>
    <row r="309" spans="1:18" x14ac:dyDescent="0.25">
      <c r="A309" s="138" t="s">
        <v>8746</v>
      </c>
      <c r="B309" s="138" t="s">
        <v>2847</v>
      </c>
      <c r="C309" s="138"/>
      <c r="D309" s="138" t="s">
        <v>1818</v>
      </c>
      <c r="E309" s="138"/>
      <c r="F309" s="138"/>
      <c r="G309" s="138" t="s">
        <v>70</v>
      </c>
      <c r="H309" s="138" t="s">
        <v>1779</v>
      </c>
      <c r="I309" s="138" t="s">
        <v>2156</v>
      </c>
      <c r="J309" s="138" t="s">
        <v>2847</v>
      </c>
      <c r="K309" s="138"/>
      <c r="L309" s="138"/>
      <c r="M309" s="138" t="s">
        <v>2848</v>
      </c>
      <c r="N309" s="139">
        <v>67</v>
      </c>
      <c r="O309" s="140" t="b">
        <v>0</v>
      </c>
      <c r="P309" s="138" t="s">
        <v>1822</v>
      </c>
      <c r="Q309" t="s">
        <v>1823</v>
      </c>
      <c r="R309" t="s">
        <v>550</v>
      </c>
    </row>
    <row r="310" spans="1:18" x14ac:dyDescent="0.25">
      <c r="A310" s="138" t="s">
        <v>8092</v>
      </c>
      <c r="B310" s="138" t="s">
        <v>2850</v>
      </c>
      <c r="C310" s="138"/>
      <c r="D310" s="138" t="s">
        <v>2147</v>
      </c>
      <c r="E310" s="138"/>
      <c r="F310" s="138"/>
      <c r="G310" s="138"/>
      <c r="H310" s="138"/>
      <c r="I310" s="138" t="s">
        <v>2156</v>
      </c>
      <c r="J310" s="138" t="s">
        <v>2850</v>
      </c>
      <c r="K310" s="138"/>
      <c r="L310" s="138"/>
      <c r="M310" s="138" t="s">
        <v>2851</v>
      </c>
      <c r="N310" s="139">
        <v>67</v>
      </c>
      <c r="O310" s="140" t="b">
        <v>0</v>
      </c>
      <c r="P310" s="138" t="s">
        <v>1822</v>
      </c>
      <c r="Q310" t="s">
        <v>1823</v>
      </c>
      <c r="R310" t="s">
        <v>550</v>
      </c>
    </row>
    <row r="311" spans="1:18" x14ac:dyDescent="0.25">
      <c r="A311" s="138" t="s">
        <v>8815</v>
      </c>
      <c r="B311" s="138" t="s">
        <v>2853</v>
      </c>
      <c r="C311" s="138"/>
      <c r="D311" s="138" t="s">
        <v>1818</v>
      </c>
      <c r="E311" s="138" t="s">
        <v>2072</v>
      </c>
      <c r="F311" s="138" t="s">
        <v>2854</v>
      </c>
      <c r="G311" s="138"/>
      <c r="H311" s="138"/>
      <c r="I311" s="138" t="s">
        <v>2156</v>
      </c>
      <c r="J311" s="138" t="s">
        <v>2853</v>
      </c>
      <c r="K311" s="138" t="s">
        <v>2855</v>
      </c>
      <c r="L311" s="138"/>
      <c r="M311" s="138" t="s">
        <v>2855</v>
      </c>
      <c r="N311" s="139">
        <v>67</v>
      </c>
      <c r="O311" s="140" t="b">
        <v>0</v>
      </c>
      <c r="P311" s="138" t="s">
        <v>1822</v>
      </c>
      <c r="Q311" t="s">
        <v>1823</v>
      </c>
      <c r="R311" t="s">
        <v>550</v>
      </c>
    </row>
    <row r="312" spans="1:18" x14ac:dyDescent="0.25">
      <c r="A312" s="138" t="s">
        <v>8665</v>
      </c>
      <c r="B312" s="138" t="s">
        <v>2857</v>
      </c>
      <c r="C312" s="138"/>
      <c r="D312" s="138" t="s">
        <v>1818</v>
      </c>
      <c r="E312" s="138"/>
      <c r="F312" s="138"/>
      <c r="G312" s="138" t="s">
        <v>70</v>
      </c>
      <c r="H312" s="138" t="s">
        <v>1779</v>
      </c>
      <c r="I312" s="138" t="s">
        <v>2156</v>
      </c>
      <c r="J312" s="138" t="s">
        <v>2857</v>
      </c>
      <c r="K312" s="138"/>
      <c r="L312" s="138"/>
      <c r="M312" s="138" t="s">
        <v>2858</v>
      </c>
      <c r="N312" s="139">
        <v>67</v>
      </c>
      <c r="O312" s="140" t="b">
        <v>0</v>
      </c>
      <c r="P312" s="138" t="s">
        <v>1822</v>
      </c>
      <c r="Q312" t="s">
        <v>1823</v>
      </c>
      <c r="R312" t="s">
        <v>550</v>
      </c>
    </row>
    <row r="313" spans="1:18" x14ac:dyDescent="0.25">
      <c r="A313" s="138" t="s">
        <v>8803</v>
      </c>
      <c r="B313" s="138" t="s">
        <v>2860</v>
      </c>
      <c r="C313" s="138"/>
      <c r="D313" s="138" t="s">
        <v>1818</v>
      </c>
      <c r="E313" s="138"/>
      <c r="F313" s="138"/>
      <c r="G313" s="138" t="s">
        <v>70</v>
      </c>
      <c r="H313" s="138" t="s">
        <v>1779</v>
      </c>
      <c r="I313" s="138" t="s">
        <v>2156</v>
      </c>
      <c r="J313" s="138" t="s">
        <v>2860</v>
      </c>
      <c r="K313" s="138"/>
      <c r="L313" s="138"/>
      <c r="M313" s="138" t="s">
        <v>2861</v>
      </c>
      <c r="N313" s="139">
        <v>67</v>
      </c>
      <c r="O313" s="140" t="b">
        <v>0</v>
      </c>
      <c r="P313" s="138" t="s">
        <v>1822</v>
      </c>
      <c r="Q313" t="s">
        <v>1823</v>
      </c>
      <c r="R313" t="s">
        <v>550</v>
      </c>
    </row>
    <row r="314" spans="1:18" x14ac:dyDescent="0.25">
      <c r="A314" s="138" t="s">
        <v>8691</v>
      </c>
      <c r="B314" s="138" t="s">
        <v>2863</v>
      </c>
      <c r="C314" s="138"/>
      <c r="D314" s="138" t="s">
        <v>1818</v>
      </c>
      <c r="E314" s="138"/>
      <c r="F314" s="138"/>
      <c r="G314" s="138" t="s">
        <v>71</v>
      </c>
      <c r="H314" s="138" t="s">
        <v>1777</v>
      </c>
      <c r="I314" s="138" t="s">
        <v>2156</v>
      </c>
      <c r="J314" s="138" t="s">
        <v>2863</v>
      </c>
      <c r="K314" s="138"/>
      <c r="L314" s="138"/>
      <c r="M314" s="138" t="s">
        <v>2864</v>
      </c>
      <c r="N314" s="139">
        <v>67</v>
      </c>
      <c r="O314" s="140" t="b">
        <v>0</v>
      </c>
      <c r="P314" s="138" t="s">
        <v>1822</v>
      </c>
      <c r="Q314" t="s">
        <v>1823</v>
      </c>
      <c r="R314" t="s">
        <v>550</v>
      </c>
    </row>
    <row r="315" spans="1:18" x14ac:dyDescent="0.25">
      <c r="A315" s="138" t="s">
        <v>8628</v>
      </c>
      <c r="B315" s="138" t="s">
        <v>2866</v>
      </c>
      <c r="C315" s="138"/>
      <c r="D315" s="138" t="s">
        <v>1818</v>
      </c>
      <c r="E315" s="138"/>
      <c r="F315" s="138"/>
      <c r="G315" s="138" t="s">
        <v>1786</v>
      </c>
      <c r="H315" s="138" t="s">
        <v>1787</v>
      </c>
      <c r="I315" s="138" t="s">
        <v>2156</v>
      </c>
      <c r="J315" s="138" t="s">
        <v>2866</v>
      </c>
      <c r="K315" s="138"/>
      <c r="L315" s="138"/>
      <c r="M315" s="138" t="s">
        <v>2867</v>
      </c>
      <c r="N315" s="139">
        <v>67</v>
      </c>
      <c r="O315" s="140" t="b">
        <v>0</v>
      </c>
      <c r="P315" s="138" t="s">
        <v>1822</v>
      </c>
      <c r="Q315" t="s">
        <v>1823</v>
      </c>
      <c r="R315" t="s">
        <v>550</v>
      </c>
    </row>
    <row r="316" spans="1:18" x14ac:dyDescent="0.25">
      <c r="A316" s="138" t="s">
        <v>8726</v>
      </c>
      <c r="B316" s="138" t="s">
        <v>2869</v>
      </c>
      <c r="C316" s="138"/>
      <c r="D316" s="138" t="s">
        <v>1818</v>
      </c>
      <c r="E316" s="138"/>
      <c r="F316" s="138"/>
      <c r="G316" s="138" t="s">
        <v>71</v>
      </c>
      <c r="H316" s="138" t="s">
        <v>1777</v>
      </c>
      <c r="I316" s="138" t="s">
        <v>2156</v>
      </c>
      <c r="J316" s="138" t="s">
        <v>2869</v>
      </c>
      <c r="K316" s="138"/>
      <c r="L316" s="138"/>
      <c r="M316" s="138" t="s">
        <v>2870</v>
      </c>
      <c r="N316" s="139">
        <v>67</v>
      </c>
      <c r="O316" s="140" t="b">
        <v>0</v>
      </c>
      <c r="P316" s="138" t="s">
        <v>1822</v>
      </c>
      <c r="Q316" t="s">
        <v>1823</v>
      </c>
      <c r="R316" t="s">
        <v>550</v>
      </c>
    </row>
    <row r="317" spans="1:18" x14ac:dyDescent="0.25">
      <c r="A317" s="138" t="s">
        <v>8765</v>
      </c>
      <c r="B317" s="138" t="s">
        <v>2872</v>
      </c>
      <c r="C317" s="138"/>
      <c r="D317" s="138" t="s">
        <v>1818</v>
      </c>
      <c r="E317" s="138"/>
      <c r="F317" s="138"/>
      <c r="G317" s="138" t="s">
        <v>1786</v>
      </c>
      <c r="H317" s="138" t="s">
        <v>1787</v>
      </c>
      <c r="I317" s="138" t="s">
        <v>2156</v>
      </c>
      <c r="J317" s="138" t="s">
        <v>2872</v>
      </c>
      <c r="K317" s="138"/>
      <c r="L317" s="138"/>
      <c r="M317" s="138" t="s">
        <v>2873</v>
      </c>
      <c r="N317" s="139">
        <v>67</v>
      </c>
      <c r="O317" s="140" t="b">
        <v>0</v>
      </c>
      <c r="P317" s="138" t="s">
        <v>1822</v>
      </c>
      <c r="Q317" t="s">
        <v>1823</v>
      </c>
      <c r="R317" t="s">
        <v>550</v>
      </c>
    </row>
    <row r="318" spans="1:18" x14ac:dyDescent="0.25">
      <c r="A318" s="138" t="s">
        <v>8766</v>
      </c>
      <c r="B318" s="138" t="s">
        <v>2875</v>
      </c>
      <c r="C318" s="138"/>
      <c r="D318" s="138" t="s">
        <v>1818</v>
      </c>
      <c r="E318" s="138"/>
      <c r="F318" s="138"/>
      <c r="G318" s="138" t="s">
        <v>1786</v>
      </c>
      <c r="H318" s="138" t="s">
        <v>1787</v>
      </c>
      <c r="I318" s="138" t="s">
        <v>2156</v>
      </c>
      <c r="J318" s="138" t="s">
        <v>2875</v>
      </c>
      <c r="K318" s="138"/>
      <c r="L318" s="138"/>
      <c r="M318" s="138" t="s">
        <v>2876</v>
      </c>
      <c r="N318" s="139">
        <v>67</v>
      </c>
      <c r="O318" s="140" t="b">
        <v>0</v>
      </c>
      <c r="P318" s="138" t="s">
        <v>1822</v>
      </c>
      <c r="Q318" t="s">
        <v>1823</v>
      </c>
      <c r="R318" t="s">
        <v>550</v>
      </c>
    </row>
    <row r="319" spans="1:18" x14ac:dyDescent="0.25">
      <c r="A319" s="138" t="s">
        <v>8666</v>
      </c>
      <c r="B319" s="138" t="s">
        <v>2878</v>
      </c>
      <c r="C319" s="138"/>
      <c r="D319" s="138" t="s">
        <v>1818</v>
      </c>
      <c r="E319" s="138"/>
      <c r="F319" s="138"/>
      <c r="G319" s="138" t="s">
        <v>70</v>
      </c>
      <c r="H319" s="138" t="s">
        <v>1779</v>
      </c>
      <c r="I319" s="138" t="s">
        <v>2156</v>
      </c>
      <c r="J319" s="138" t="s">
        <v>2878</v>
      </c>
      <c r="K319" s="138"/>
      <c r="L319" s="138"/>
      <c r="M319" s="138" t="s">
        <v>2879</v>
      </c>
      <c r="N319" s="139">
        <v>67</v>
      </c>
      <c r="O319" s="140" t="b">
        <v>0</v>
      </c>
      <c r="P319" s="138" t="s">
        <v>1822</v>
      </c>
      <c r="Q319" t="s">
        <v>1823</v>
      </c>
      <c r="R319" t="s">
        <v>550</v>
      </c>
    </row>
    <row r="320" spans="1:18" x14ac:dyDescent="0.25">
      <c r="A320" s="138" t="s">
        <v>8767</v>
      </c>
      <c r="B320" s="138" t="s">
        <v>2881</v>
      </c>
      <c r="C320" s="138"/>
      <c r="D320" s="138" t="s">
        <v>1818</v>
      </c>
      <c r="E320" s="138"/>
      <c r="F320" s="138"/>
      <c r="G320" s="138" t="s">
        <v>70</v>
      </c>
      <c r="H320" s="138" t="s">
        <v>1779</v>
      </c>
      <c r="I320" s="138" t="s">
        <v>2156</v>
      </c>
      <c r="J320" s="138" t="s">
        <v>2881</v>
      </c>
      <c r="K320" s="138"/>
      <c r="L320" s="138"/>
      <c r="M320" s="138" t="s">
        <v>2882</v>
      </c>
      <c r="N320" s="139">
        <v>67</v>
      </c>
      <c r="O320" s="140" t="b">
        <v>0</v>
      </c>
      <c r="P320" s="138" t="s">
        <v>1822</v>
      </c>
      <c r="Q320" t="s">
        <v>1823</v>
      </c>
      <c r="R320" t="s">
        <v>550</v>
      </c>
    </row>
    <row r="321" spans="1:18" x14ac:dyDescent="0.25">
      <c r="A321" s="138" t="s">
        <v>8837</v>
      </c>
      <c r="B321" s="138" t="s">
        <v>2884</v>
      </c>
      <c r="C321" s="138"/>
      <c r="D321" s="138" t="s">
        <v>1902</v>
      </c>
      <c r="E321" s="138"/>
      <c r="F321" s="138"/>
      <c r="G321" s="138"/>
      <c r="H321" s="138"/>
      <c r="I321" s="138" t="s">
        <v>2156</v>
      </c>
      <c r="J321" s="138" t="s">
        <v>2884</v>
      </c>
      <c r="K321" s="138"/>
      <c r="L321" s="138"/>
      <c r="M321" s="138" t="s">
        <v>2885</v>
      </c>
      <c r="N321" s="139">
        <v>67</v>
      </c>
      <c r="O321" s="140" t="b">
        <v>0</v>
      </c>
      <c r="P321" s="138" t="s">
        <v>1822</v>
      </c>
      <c r="Q321" t="s">
        <v>1823</v>
      </c>
      <c r="R321" t="s">
        <v>550</v>
      </c>
    </row>
    <row r="322" spans="1:18" x14ac:dyDescent="0.25">
      <c r="A322" s="138" t="s">
        <v>8838</v>
      </c>
      <c r="B322" s="138" t="s">
        <v>2887</v>
      </c>
      <c r="C322" s="138"/>
      <c r="D322" s="138" t="s">
        <v>1902</v>
      </c>
      <c r="E322" s="138"/>
      <c r="F322" s="138"/>
      <c r="G322" s="138"/>
      <c r="H322" s="138"/>
      <c r="I322" s="138" t="s">
        <v>2156</v>
      </c>
      <c r="J322" s="138" t="s">
        <v>2887</v>
      </c>
      <c r="K322" s="138"/>
      <c r="L322" s="138"/>
      <c r="M322" s="138" t="s">
        <v>2888</v>
      </c>
      <c r="N322" s="139">
        <v>67</v>
      </c>
      <c r="O322" s="140" t="b">
        <v>0</v>
      </c>
      <c r="P322" s="138" t="s">
        <v>1822</v>
      </c>
      <c r="Q322" t="s">
        <v>1823</v>
      </c>
      <c r="R322" t="s">
        <v>550</v>
      </c>
    </row>
    <row r="323" spans="1:18" x14ac:dyDescent="0.25">
      <c r="A323" s="138" t="s">
        <v>8839</v>
      </c>
      <c r="B323" s="138" t="s">
        <v>2890</v>
      </c>
      <c r="C323" s="138"/>
      <c r="D323" s="138" t="s">
        <v>1902</v>
      </c>
      <c r="E323" s="138"/>
      <c r="F323" s="138"/>
      <c r="G323" s="138"/>
      <c r="H323" s="138"/>
      <c r="I323" s="138" t="s">
        <v>2156</v>
      </c>
      <c r="J323" s="138" t="s">
        <v>2890</v>
      </c>
      <c r="K323" s="138" t="s">
        <v>2891</v>
      </c>
      <c r="L323" s="138"/>
      <c r="M323" s="138" t="s">
        <v>2891</v>
      </c>
      <c r="N323" s="139">
        <v>67</v>
      </c>
      <c r="O323" s="140" t="b">
        <v>0</v>
      </c>
      <c r="P323" s="138" t="s">
        <v>1822</v>
      </c>
      <c r="Q323" t="s">
        <v>1823</v>
      </c>
      <c r="R323" t="s">
        <v>550</v>
      </c>
    </row>
    <row r="324" spans="1:18" x14ac:dyDescent="0.25">
      <c r="A324" s="138" t="s">
        <v>8840</v>
      </c>
      <c r="B324" s="138" t="s">
        <v>2893</v>
      </c>
      <c r="C324" s="138"/>
      <c r="D324" s="138" t="s">
        <v>1902</v>
      </c>
      <c r="E324" s="138"/>
      <c r="F324" s="138"/>
      <c r="G324" s="138"/>
      <c r="H324" s="138"/>
      <c r="I324" s="138" t="s">
        <v>2156</v>
      </c>
      <c r="J324" s="138" t="s">
        <v>2893</v>
      </c>
      <c r="K324" s="138" t="s">
        <v>2894</v>
      </c>
      <c r="L324" s="138"/>
      <c r="M324" s="138" t="s">
        <v>2894</v>
      </c>
      <c r="N324" s="139">
        <v>67</v>
      </c>
      <c r="O324" s="140" t="b">
        <v>0</v>
      </c>
      <c r="P324" s="138" t="s">
        <v>1822</v>
      </c>
      <c r="Q324" t="s">
        <v>1823</v>
      </c>
      <c r="R324" t="s">
        <v>550</v>
      </c>
    </row>
    <row r="325" spans="1:18" x14ac:dyDescent="0.25">
      <c r="A325" s="138" t="s">
        <v>8841</v>
      </c>
      <c r="B325" s="138" t="s">
        <v>2896</v>
      </c>
      <c r="C325" s="138"/>
      <c r="D325" s="138" t="s">
        <v>1902</v>
      </c>
      <c r="E325" s="138"/>
      <c r="F325" s="138"/>
      <c r="G325" s="138"/>
      <c r="H325" s="138"/>
      <c r="I325" s="138" t="s">
        <v>2156</v>
      </c>
      <c r="J325" s="138" t="s">
        <v>2896</v>
      </c>
      <c r="K325" s="138"/>
      <c r="L325" s="138"/>
      <c r="M325" s="138" t="s">
        <v>2897</v>
      </c>
      <c r="N325" s="139">
        <v>67</v>
      </c>
      <c r="O325" s="140" t="b">
        <v>0</v>
      </c>
      <c r="P325" s="138" t="s">
        <v>1822</v>
      </c>
      <c r="Q325" t="s">
        <v>1823</v>
      </c>
      <c r="R325" t="s">
        <v>550</v>
      </c>
    </row>
    <row r="326" spans="1:18" x14ac:dyDescent="0.25">
      <c r="A326" s="138" t="s">
        <v>8842</v>
      </c>
      <c r="B326" s="138" t="s">
        <v>2899</v>
      </c>
      <c r="C326" s="138"/>
      <c r="D326" s="138" t="s">
        <v>1902</v>
      </c>
      <c r="E326" s="138"/>
      <c r="F326" s="138"/>
      <c r="G326" s="138"/>
      <c r="H326" s="138"/>
      <c r="I326" s="138" t="s">
        <v>2156</v>
      </c>
      <c r="J326" s="138" t="s">
        <v>2899</v>
      </c>
      <c r="K326" s="138"/>
      <c r="L326" s="138"/>
      <c r="M326" s="138" t="s">
        <v>2900</v>
      </c>
      <c r="N326" s="139">
        <v>67</v>
      </c>
      <c r="O326" s="140" t="b">
        <v>0</v>
      </c>
      <c r="P326" s="138" t="s">
        <v>1822</v>
      </c>
      <c r="Q326" t="s">
        <v>1823</v>
      </c>
      <c r="R326" t="s">
        <v>550</v>
      </c>
    </row>
    <row r="327" spans="1:18" x14ac:dyDescent="0.25">
      <c r="A327" s="138" t="s">
        <v>8843</v>
      </c>
      <c r="B327" s="138" t="s">
        <v>2902</v>
      </c>
      <c r="C327" s="138"/>
      <c r="D327" s="138" t="s">
        <v>1902</v>
      </c>
      <c r="E327" s="138"/>
      <c r="F327" s="138"/>
      <c r="G327" s="138"/>
      <c r="H327" s="138"/>
      <c r="I327" s="138" t="s">
        <v>2156</v>
      </c>
      <c r="J327" s="138" t="s">
        <v>2902</v>
      </c>
      <c r="K327" s="138"/>
      <c r="L327" s="138"/>
      <c r="M327" s="138" t="s">
        <v>2903</v>
      </c>
      <c r="N327" s="139">
        <v>67</v>
      </c>
      <c r="O327" s="140" t="b">
        <v>0</v>
      </c>
      <c r="P327" s="138" t="s">
        <v>1822</v>
      </c>
      <c r="Q327" t="s">
        <v>1823</v>
      </c>
      <c r="R327" t="s">
        <v>550</v>
      </c>
    </row>
    <row r="328" spans="1:18" x14ac:dyDescent="0.25">
      <c r="A328" s="138" t="s">
        <v>8844</v>
      </c>
      <c r="B328" s="138" t="s">
        <v>2905</v>
      </c>
      <c r="C328" s="138"/>
      <c r="D328" s="138" t="s">
        <v>1818</v>
      </c>
      <c r="E328" s="138"/>
      <c r="F328" s="138"/>
      <c r="G328" s="138"/>
      <c r="H328" s="138"/>
      <c r="I328" s="138" t="s">
        <v>2156</v>
      </c>
      <c r="J328" s="138" t="s">
        <v>2905</v>
      </c>
      <c r="K328" s="138" t="s">
        <v>2906</v>
      </c>
      <c r="L328" s="138"/>
      <c r="M328" s="138" t="s">
        <v>2906</v>
      </c>
      <c r="N328" s="139">
        <v>67</v>
      </c>
      <c r="O328" s="140" t="b">
        <v>0</v>
      </c>
      <c r="P328" s="138" t="s">
        <v>1822</v>
      </c>
      <c r="Q328" t="s">
        <v>1823</v>
      </c>
      <c r="R328" t="s">
        <v>550</v>
      </c>
    </row>
    <row r="329" spans="1:18" x14ac:dyDescent="0.25">
      <c r="A329" s="138" t="s">
        <v>7510</v>
      </c>
      <c r="B329" s="138" t="s">
        <v>2908</v>
      </c>
      <c r="C329" s="138"/>
      <c r="D329" s="138" t="s">
        <v>1902</v>
      </c>
      <c r="E329" s="138"/>
      <c r="F329" s="138"/>
      <c r="G329" s="138"/>
      <c r="H329" s="138"/>
      <c r="I329" s="138" t="s">
        <v>2156</v>
      </c>
      <c r="J329" s="138" t="s">
        <v>2908</v>
      </c>
      <c r="K329" s="138" t="s">
        <v>2909</v>
      </c>
      <c r="L329" s="138"/>
      <c r="M329" s="138" t="s">
        <v>2909</v>
      </c>
      <c r="N329" s="139">
        <v>67</v>
      </c>
      <c r="O329" s="140" t="b">
        <v>0</v>
      </c>
      <c r="P329" s="138" t="s">
        <v>1822</v>
      </c>
      <c r="Q329" t="s">
        <v>1823</v>
      </c>
      <c r="R329" t="s">
        <v>550</v>
      </c>
    </row>
    <row r="330" spans="1:18" x14ac:dyDescent="0.25">
      <c r="A330" s="138" t="s">
        <v>8845</v>
      </c>
      <c r="B330" s="138" t="s">
        <v>2911</v>
      </c>
      <c r="C330" s="138"/>
      <c r="D330" s="138" t="s">
        <v>1902</v>
      </c>
      <c r="E330" s="138"/>
      <c r="F330" s="138"/>
      <c r="G330" s="138"/>
      <c r="H330" s="138"/>
      <c r="I330" s="138" t="s">
        <v>2156</v>
      </c>
      <c r="J330" s="138" t="s">
        <v>2911</v>
      </c>
      <c r="K330" s="138" t="s">
        <v>2912</v>
      </c>
      <c r="L330" s="138"/>
      <c r="M330" s="138" t="s">
        <v>2912</v>
      </c>
      <c r="N330" s="139">
        <v>67</v>
      </c>
      <c r="O330" s="140" t="b">
        <v>0</v>
      </c>
      <c r="P330" s="138" t="s">
        <v>1822</v>
      </c>
      <c r="Q330" t="s">
        <v>1823</v>
      </c>
      <c r="R330" t="s">
        <v>550</v>
      </c>
    </row>
    <row r="331" spans="1:18" x14ac:dyDescent="0.25">
      <c r="A331" s="138" t="s">
        <v>8846</v>
      </c>
      <c r="B331" s="138" t="s">
        <v>2914</v>
      </c>
      <c r="C331" s="138"/>
      <c r="D331" s="138" t="s">
        <v>1902</v>
      </c>
      <c r="E331" s="138"/>
      <c r="F331" s="138"/>
      <c r="G331" s="138"/>
      <c r="H331" s="138"/>
      <c r="I331" s="138" t="s">
        <v>2156</v>
      </c>
      <c r="J331" s="138" t="s">
        <v>2914</v>
      </c>
      <c r="K331" s="138" t="s">
        <v>2915</v>
      </c>
      <c r="L331" s="138"/>
      <c r="M331" s="138" t="s">
        <v>2915</v>
      </c>
      <c r="N331" s="139">
        <v>67</v>
      </c>
      <c r="O331" s="140" t="b">
        <v>0</v>
      </c>
      <c r="P331" s="138" t="s">
        <v>1822</v>
      </c>
      <c r="Q331" t="s">
        <v>1823</v>
      </c>
      <c r="R331" t="s">
        <v>550</v>
      </c>
    </row>
    <row r="332" spans="1:18" x14ac:dyDescent="0.25">
      <c r="A332" s="138" t="s">
        <v>8847</v>
      </c>
      <c r="B332" s="138" t="s">
        <v>2917</v>
      </c>
      <c r="C332" s="138"/>
      <c r="D332" s="138" t="s">
        <v>1902</v>
      </c>
      <c r="E332" s="138"/>
      <c r="F332" s="138"/>
      <c r="G332" s="138"/>
      <c r="H332" s="138"/>
      <c r="I332" s="138" t="s">
        <v>2156</v>
      </c>
      <c r="J332" s="138" t="s">
        <v>2918</v>
      </c>
      <c r="K332" s="138" t="s">
        <v>2919</v>
      </c>
      <c r="L332" s="138"/>
      <c r="M332" s="138" t="s">
        <v>2919</v>
      </c>
      <c r="N332" s="139">
        <v>67</v>
      </c>
      <c r="O332" s="140" t="b">
        <v>0</v>
      </c>
      <c r="P332" s="138" t="s">
        <v>1822</v>
      </c>
      <c r="Q332" t="s">
        <v>1823</v>
      </c>
      <c r="R332" t="s">
        <v>550</v>
      </c>
    </row>
    <row r="333" spans="1:18" x14ac:dyDescent="0.25">
      <c r="A333" s="138" t="s">
        <v>8848</v>
      </c>
      <c r="B333" s="138" t="s">
        <v>2921</v>
      </c>
      <c r="C333" s="138"/>
      <c r="D333" s="138" t="s">
        <v>1902</v>
      </c>
      <c r="E333" s="138"/>
      <c r="F333" s="138"/>
      <c r="G333" s="138"/>
      <c r="H333" s="138"/>
      <c r="I333" s="138" t="s">
        <v>2156</v>
      </c>
      <c r="J333" s="138" t="s">
        <v>2921</v>
      </c>
      <c r="K333" s="138" t="s">
        <v>2922</v>
      </c>
      <c r="L333" s="138"/>
      <c r="M333" s="138" t="s">
        <v>2922</v>
      </c>
      <c r="N333" s="139">
        <v>67</v>
      </c>
      <c r="O333" s="140" t="b">
        <v>0</v>
      </c>
      <c r="P333" s="138" t="s">
        <v>1822</v>
      </c>
      <c r="Q333" t="s">
        <v>1823</v>
      </c>
      <c r="R333" t="s">
        <v>550</v>
      </c>
    </row>
    <row r="334" spans="1:18" x14ac:dyDescent="0.25">
      <c r="A334" s="138" t="s">
        <v>8849</v>
      </c>
      <c r="B334" s="138" t="s">
        <v>2924</v>
      </c>
      <c r="C334" s="138"/>
      <c r="D334" s="138" t="s">
        <v>1902</v>
      </c>
      <c r="E334" s="138"/>
      <c r="F334" s="138"/>
      <c r="G334" s="138"/>
      <c r="H334" s="138"/>
      <c r="I334" s="138" t="s">
        <v>2156</v>
      </c>
      <c r="J334" s="138" t="s">
        <v>2924</v>
      </c>
      <c r="K334" s="138"/>
      <c r="L334" s="138"/>
      <c r="M334" s="138" t="s">
        <v>2925</v>
      </c>
      <c r="N334" s="139">
        <v>67</v>
      </c>
      <c r="O334" s="140" t="b">
        <v>0</v>
      </c>
      <c r="P334" s="138" t="s">
        <v>1822</v>
      </c>
      <c r="Q334" t="s">
        <v>1823</v>
      </c>
      <c r="R334" t="s">
        <v>550</v>
      </c>
    </row>
    <row r="335" spans="1:18" x14ac:dyDescent="0.25">
      <c r="A335" s="138" t="s">
        <v>8850</v>
      </c>
      <c r="B335" s="138" t="s">
        <v>2927</v>
      </c>
      <c r="C335" s="138"/>
      <c r="D335" s="138" t="s">
        <v>1902</v>
      </c>
      <c r="E335" s="138"/>
      <c r="F335" s="138"/>
      <c r="G335" s="138"/>
      <c r="H335" s="138"/>
      <c r="I335" s="138" t="s">
        <v>2156</v>
      </c>
      <c r="J335" s="138" t="s">
        <v>2927</v>
      </c>
      <c r="K335" s="138"/>
      <c r="L335" s="138"/>
      <c r="M335" s="138" t="s">
        <v>2928</v>
      </c>
      <c r="N335" s="139">
        <v>67</v>
      </c>
      <c r="O335" s="140" t="b">
        <v>0</v>
      </c>
      <c r="P335" s="138" t="s">
        <v>1822</v>
      </c>
      <c r="Q335" t="s">
        <v>1823</v>
      </c>
      <c r="R335" t="s">
        <v>550</v>
      </c>
    </row>
    <row r="336" spans="1:18" x14ac:dyDescent="0.25">
      <c r="A336" s="138" t="s">
        <v>8851</v>
      </c>
      <c r="B336" s="138" t="s">
        <v>2930</v>
      </c>
      <c r="C336" s="138"/>
      <c r="D336" s="138" t="s">
        <v>1902</v>
      </c>
      <c r="E336" s="138"/>
      <c r="F336" s="138"/>
      <c r="G336" s="138"/>
      <c r="H336" s="138"/>
      <c r="I336" s="138" t="s">
        <v>2156</v>
      </c>
      <c r="J336" s="138" t="s">
        <v>2930</v>
      </c>
      <c r="K336" s="138"/>
      <c r="L336" s="138"/>
      <c r="M336" s="138" t="s">
        <v>2931</v>
      </c>
      <c r="N336" s="139">
        <v>67</v>
      </c>
      <c r="O336" s="140" t="b">
        <v>0</v>
      </c>
      <c r="P336" s="138" t="s">
        <v>1822</v>
      </c>
      <c r="Q336" t="s">
        <v>1823</v>
      </c>
      <c r="R336" t="s">
        <v>550</v>
      </c>
    </row>
    <row r="337" spans="1:18" x14ac:dyDescent="0.25">
      <c r="A337" s="138" t="s">
        <v>8852</v>
      </c>
      <c r="B337" s="138" t="s">
        <v>2933</v>
      </c>
      <c r="C337" s="138"/>
      <c r="D337" s="138" t="s">
        <v>1902</v>
      </c>
      <c r="E337" s="138"/>
      <c r="F337" s="138"/>
      <c r="G337" s="138"/>
      <c r="H337" s="138"/>
      <c r="I337" s="138" t="s">
        <v>2156</v>
      </c>
      <c r="J337" s="138" t="s">
        <v>2933</v>
      </c>
      <c r="K337" s="138"/>
      <c r="L337" s="138"/>
      <c r="M337" s="138" t="s">
        <v>2934</v>
      </c>
      <c r="N337" s="139">
        <v>67</v>
      </c>
      <c r="O337" s="140" t="b">
        <v>0</v>
      </c>
      <c r="P337" s="138" t="s">
        <v>1822</v>
      </c>
      <c r="Q337" t="s">
        <v>1823</v>
      </c>
      <c r="R337" t="s">
        <v>550</v>
      </c>
    </row>
    <row r="338" spans="1:18" x14ac:dyDescent="0.25">
      <c r="A338" s="138" t="s">
        <v>8854</v>
      </c>
      <c r="B338" s="138" t="s">
        <v>2936</v>
      </c>
      <c r="C338" s="138"/>
      <c r="D338" s="138" t="s">
        <v>1836</v>
      </c>
      <c r="E338" s="138"/>
      <c r="F338" s="138"/>
      <c r="G338" s="138"/>
      <c r="H338" s="138"/>
      <c r="I338" s="138" t="s">
        <v>2156</v>
      </c>
      <c r="J338" s="138" t="s">
        <v>2936</v>
      </c>
      <c r="K338" s="138" t="s">
        <v>2937</v>
      </c>
      <c r="L338" s="138"/>
      <c r="M338" s="138" t="s">
        <v>2937</v>
      </c>
      <c r="N338" s="139">
        <v>67</v>
      </c>
      <c r="O338" s="140" t="b">
        <v>0</v>
      </c>
      <c r="P338" s="138" t="s">
        <v>1822</v>
      </c>
      <c r="Q338" t="s">
        <v>1823</v>
      </c>
      <c r="R338" t="s">
        <v>550</v>
      </c>
    </row>
    <row r="339" spans="1:18" x14ac:dyDescent="0.25">
      <c r="A339" s="138" t="s">
        <v>8855</v>
      </c>
      <c r="B339" s="138" t="s">
        <v>2939</v>
      </c>
      <c r="C339" s="138"/>
      <c r="D339" s="138" t="s">
        <v>1836</v>
      </c>
      <c r="E339" s="138"/>
      <c r="F339" s="138"/>
      <c r="G339" s="138"/>
      <c r="H339" s="138"/>
      <c r="I339" s="138" t="s">
        <v>2156</v>
      </c>
      <c r="J339" s="138" t="s">
        <v>2939</v>
      </c>
      <c r="K339" s="138" t="s">
        <v>2940</v>
      </c>
      <c r="L339" s="138"/>
      <c r="M339" s="138" t="s">
        <v>2941</v>
      </c>
      <c r="N339" s="139">
        <v>67</v>
      </c>
      <c r="O339" s="140" t="b">
        <v>0</v>
      </c>
      <c r="P339" s="138" t="s">
        <v>1822</v>
      </c>
      <c r="Q339" t="s">
        <v>1823</v>
      </c>
      <c r="R339" t="s">
        <v>550</v>
      </c>
    </row>
    <row r="340" spans="1:18" x14ac:dyDescent="0.25">
      <c r="A340" s="138" t="s">
        <v>8856</v>
      </c>
      <c r="B340" s="138" t="s">
        <v>2943</v>
      </c>
      <c r="C340" s="138"/>
      <c r="D340" s="138" t="s">
        <v>1836</v>
      </c>
      <c r="E340" s="138"/>
      <c r="F340" s="138"/>
      <c r="G340" s="138"/>
      <c r="H340" s="138"/>
      <c r="I340" s="138" t="s">
        <v>2156</v>
      </c>
      <c r="J340" s="138" t="s">
        <v>2943</v>
      </c>
      <c r="K340" s="138" t="s">
        <v>2944</v>
      </c>
      <c r="L340" s="138"/>
      <c r="M340" s="138" t="s">
        <v>2945</v>
      </c>
      <c r="N340" s="139">
        <v>67</v>
      </c>
      <c r="O340" s="140" t="b">
        <v>0</v>
      </c>
      <c r="P340" s="138" t="s">
        <v>1822</v>
      </c>
      <c r="Q340" t="s">
        <v>1823</v>
      </c>
      <c r="R340" t="s">
        <v>550</v>
      </c>
    </row>
    <row r="341" spans="1:18" x14ac:dyDescent="0.25">
      <c r="A341" s="138" t="s">
        <v>8894</v>
      </c>
      <c r="B341" s="138" t="s">
        <v>2947</v>
      </c>
      <c r="C341" s="138"/>
      <c r="D341" s="138" t="s">
        <v>2167</v>
      </c>
      <c r="E341" s="138"/>
      <c r="F341" s="138"/>
      <c r="G341" s="138"/>
      <c r="H341" s="138"/>
      <c r="I341" s="138" t="s">
        <v>2156</v>
      </c>
      <c r="J341" s="138" t="s">
        <v>2947</v>
      </c>
      <c r="K341" s="138"/>
      <c r="L341" s="138"/>
      <c r="M341" s="138" t="s">
        <v>2948</v>
      </c>
      <c r="N341" s="139">
        <v>67</v>
      </c>
      <c r="O341" s="140" t="b">
        <v>0</v>
      </c>
      <c r="P341" s="138" t="s">
        <v>1822</v>
      </c>
      <c r="Q341" t="s">
        <v>1823</v>
      </c>
      <c r="R341" t="s">
        <v>550</v>
      </c>
    </row>
    <row r="342" spans="1:18" x14ac:dyDescent="0.25">
      <c r="A342" s="138" t="s">
        <v>8895</v>
      </c>
      <c r="B342" s="138" t="s">
        <v>2950</v>
      </c>
      <c r="C342" s="138"/>
      <c r="D342" s="138" t="s">
        <v>2167</v>
      </c>
      <c r="E342" s="138"/>
      <c r="F342" s="138"/>
      <c r="G342" s="138"/>
      <c r="H342" s="138"/>
      <c r="I342" s="138" t="s">
        <v>2156</v>
      </c>
      <c r="J342" s="138" t="s">
        <v>2950</v>
      </c>
      <c r="K342" s="138"/>
      <c r="L342" s="138"/>
      <c r="M342" s="138" t="s">
        <v>2951</v>
      </c>
      <c r="N342" s="139">
        <v>67</v>
      </c>
      <c r="O342" s="140" t="b">
        <v>0</v>
      </c>
      <c r="P342" s="138" t="s">
        <v>1822</v>
      </c>
      <c r="Q342" t="s">
        <v>1823</v>
      </c>
      <c r="R342" t="s">
        <v>550</v>
      </c>
    </row>
    <row r="343" spans="1:18" x14ac:dyDescent="0.25">
      <c r="A343" s="138" t="s">
        <v>8896</v>
      </c>
      <c r="B343" s="138" t="s">
        <v>2953</v>
      </c>
      <c r="C343" s="138"/>
      <c r="D343" s="138" t="s">
        <v>2167</v>
      </c>
      <c r="E343" s="138"/>
      <c r="F343" s="138"/>
      <c r="G343" s="138"/>
      <c r="H343" s="138"/>
      <c r="I343" s="138" t="s">
        <v>2156</v>
      </c>
      <c r="J343" s="138" t="s">
        <v>2953</v>
      </c>
      <c r="K343" s="138"/>
      <c r="L343" s="138"/>
      <c r="M343" s="138" t="s">
        <v>2954</v>
      </c>
      <c r="N343" s="139">
        <v>67</v>
      </c>
      <c r="O343" s="140" t="b">
        <v>0</v>
      </c>
      <c r="P343" s="138" t="s">
        <v>1822</v>
      </c>
      <c r="Q343" t="s">
        <v>1823</v>
      </c>
      <c r="R343" t="s">
        <v>550</v>
      </c>
    </row>
    <row r="344" spans="1:18" x14ac:dyDescent="0.25">
      <c r="A344" s="138" t="s">
        <v>8897</v>
      </c>
      <c r="B344" s="138" t="s">
        <v>2956</v>
      </c>
      <c r="C344" s="138"/>
      <c r="D344" s="138" t="s">
        <v>2167</v>
      </c>
      <c r="E344" s="138"/>
      <c r="F344" s="138"/>
      <c r="G344" s="138"/>
      <c r="H344" s="138"/>
      <c r="I344" s="138" t="s">
        <v>2156</v>
      </c>
      <c r="J344" s="138" t="s">
        <v>2956</v>
      </c>
      <c r="K344" s="138"/>
      <c r="L344" s="138"/>
      <c r="M344" s="138" t="s">
        <v>2957</v>
      </c>
      <c r="N344" s="139">
        <v>67</v>
      </c>
      <c r="O344" s="140" t="b">
        <v>0</v>
      </c>
      <c r="P344" s="138" t="s">
        <v>1822</v>
      </c>
      <c r="Q344" t="s">
        <v>1823</v>
      </c>
      <c r="R344" t="s">
        <v>550</v>
      </c>
    </row>
    <row r="345" spans="1:18" x14ac:dyDescent="0.25">
      <c r="A345" s="138" t="s">
        <v>11164</v>
      </c>
      <c r="B345" s="138" t="s">
        <v>2959</v>
      </c>
      <c r="C345" s="138"/>
      <c r="D345" s="138" t="s">
        <v>1818</v>
      </c>
      <c r="E345" s="138"/>
      <c r="F345" s="138"/>
      <c r="G345" s="138" t="s">
        <v>1782</v>
      </c>
      <c r="H345" s="138" t="s">
        <v>1783</v>
      </c>
      <c r="I345" s="138" t="s">
        <v>1852</v>
      </c>
      <c r="J345" s="138" t="s">
        <v>1817</v>
      </c>
      <c r="K345" s="138"/>
      <c r="L345" s="138" t="s">
        <v>2960</v>
      </c>
      <c r="M345" s="138" t="s">
        <v>2961</v>
      </c>
      <c r="N345" s="139"/>
      <c r="O345" s="140" t="b">
        <v>0</v>
      </c>
      <c r="P345" s="138" t="s">
        <v>1822</v>
      </c>
      <c r="Q345" t="s">
        <v>1823</v>
      </c>
      <c r="R345" t="s">
        <v>2958</v>
      </c>
    </row>
    <row r="346" spans="1:18" x14ac:dyDescent="0.25">
      <c r="A346" s="138" t="s">
        <v>8939</v>
      </c>
      <c r="B346" s="138" t="s">
        <v>556</v>
      </c>
      <c r="C346" s="138" t="s">
        <v>1817</v>
      </c>
      <c r="D346" s="138" t="s">
        <v>1818</v>
      </c>
      <c r="E346" s="138" t="s">
        <v>2734</v>
      </c>
      <c r="F346" s="138"/>
      <c r="G346" s="138"/>
      <c r="H346" s="138"/>
      <c r="I346" s="138" t="s">
        <v>1852</v>
      </c>
      <c r="J346" s="138"/>
      <c r="K346" s="138" t="s">
        <v>2962</v>
      </c>
      <c r="L346" s="138" t="s">
        <v>2963</v>
      </c>
      <c r="M346" s="138" t="s">
        <v>2962</v>
      </c>
      <c r="N346" s="139">
        <v>60</v>
      </c>
      <c r="O346" s="140" t="b">
        <v>0</v>
      </c>
      <c r="P346" s="138" t="s">
        <v>1822</v>
      </c>
      <c r="Q346" t="s">
        <v>1823</v>
      </c>
      <c r="R346" t="s">
        <v>555</v>
      </c>
    </row>
    <row r="347" spans="1:18" x14ac:dyDescent="0.25">
      <c r="A347" s="138" t="s">
        <v>8943</v>
      </c>
      <c r="B347" s="138" t="s">
        <v>2965</v>
      </c>
      <c r="C347" s="138" t="s">
        <v>1817</v>
      </c>
      <c r="D347" s="138" t="s">
        <v>1818</v>
      </c>
      <c r="E347" s="138" t="s">
        <v>1938</v>
      </c>
      <c r="F347" s="138"/>
      <c r="G347" s="138" t="s">
        <v>1784</v>
      </c>
      <c r="H347" s="138" t="s">
        <v>1785</v>
      </c>
      <c r="I347" s="138" t="s">
        <v>2966</v>
      </c>
      <c r="J347" s="138" t="s">
        <v>2965</v>
      </c>
      <c r="K347" s="138" t="s">
        <v>2967</v>
      </c>
      <c r="L347" s="138" t="s">
        <v>1817</v>
      </c>
      <c r="M347" s="138" t="s">
        <v>2967</v>
      </c>
      <c r="N347" s="139">
        <v>60</v>
      </c>
      <c r="O347" s="140" t="b">
        <v>0</v>
      </c>
      <c r="P347" s="138" t="s">
        <v>1822</v>
      </c>
      <c r="Q347" t="s">
        <v>1823</v>
      </c>
      <c r="R347" t="s">
        <v>555</v>
      </c>
    </row>
    <row r="348" spans="1:18" x14ac:dyDescent="0.25">
      <c r="A348" s="138" t="s">
        <v>8937</v>
      </c>
      <c r="B348" s="138" t="s">
        <v>2969</v>
      </c>
      <c r="C348" s="138" t="s">
        <v>1817</v>
      </c>
      <c r="D348" s="138" t="s">
        <v>1818</v>
      </c>
      <c r="E348" s="138" t="s">
        <v>1832</v>
      </c>
      <c r="F348" s="138"/>
      <c r="G348" s="138" t="s">
        <v>1782</v>
      </c>
      <c r="H348" s="138" t="s">
        <v>1783</v>
      </c>
      <c r="I348" s="138" t="s">
        <v>2966</v>
      </c>
      <c r="J348" s="138" t="s">
        <v>2969</v>
      </c>
      <c r="K348" s="138" t="s">
        <v>2970</v>
      </c>
      <c r="L348" s="138" t="s">
        <v>1817</v>
      </c>
      <c r="M348" s="138" t="s">
        <v>2971</v>
      </c>
      <c r="N348" s="139">
        <v>60</v>
      </c>
      <c r="O348" s="140" t="b">
        <v>0</v>
      </c>
      <c r="P348" s="138" t="s">
        <v>1822</v>
      </c>
      <c r="Q348" t="s">
        <v>1823</v>
      </c>
      <c r="R348" t="s">
        <v>555</v>
      </c>
    </row>
    <row r="349" spans="1:18" x14ac:dyDescent="0.25">
      <c r="A349" s="138" t="s">
        <v>8936</v>
      </c>
      <c r="B349" s="138" t="s">
        <v>2973</v>
      </c>
      <c r="C349" s="138" t="s">
        <v>1817</v>
      </c>
      <c r="D349" s="138" t="s">
        <v>1818</v>
      </c>
      <c r="E349" s="138" t="s">
        <v>2086</v>
      </c>
      <c r="F349" s="138"/>
      <c r="G349" s="138" t="s">
        <v>1782</v>
      </c>
      <c r="H349" s="138" t="s">
        <v>1783</v>
      </c>
      <c r="I349" s="138" t="s">
        <v>2966</v>
      </c>
      <c r="J349" s="138" t="s">
        <v>2973</v>
      </c>
      <c r="K349" s="138" t="s">
        <v>2974</v>
      </c>
      <c r="L349" s="138" t="s">
        <v>1817</v>
      </c>
      <c r="M349" s="138" t="s">
        <v>2975</v>
      </c>
      <c r="N349" s="139">
        <v>60</v>
      </c>
      <c r="O349" s="140" t="b">
        <v>0</v>
      </c>
      <c r="P349" s="138" t="s">
        <v>1822</v>
      </c>
      <c r="Q349" t="s">
        <v>1823</v>
      </c>
      <c r="R349" t="s">
        <v>555</v>
      </c>
    </row>
    <row r="350" spans="1:18" x14ac:dyDescent="0.25">
      <c r="A350" s="138" t="s">
        <v>8938</v>
      </c>
      <c r="B350" s="138" t="s">
        <v>2977</v>
      </c>
      <c r="C350" s="138" t="s">
        <v>1817</v>
      </c>
      <c r="D350" s="138" t="s">
        <v>1818</v>
      </c>
      <c r="E350" s="138" t="s">
        <v>1832</v>
      </c>
      <c r="F350" s="138"/>
      <c r="G350" s="138" t="s">
        <v>1782</v>
      </c>
      <c r="H350" s="138" t="s">
        <v>1783</v>
      </c>
      <c r="I350" s="138" t="s">
        <v>2966</v>
      </c>
      <c r="J350" s="138" t="s">
        <v>2977</v>
      </c>
      <c r="K350" s="138" t="s">
        <v>2978</v>
      </c>
      <c r="L350" s="138" t="s">
        <v>1817</v>
      </c>
      <c r="M350" s="138" t="s">
        <v>2978</v>
      </c>
      <c r="N350" s="139">
        <v>60</v>
      </c>
      <c r="O350" s="140" t="b">
        <v>0</v>
      </c>
      <c r="P350" s="138" t="s">
        <v>1822</v>
      </c>
      <c r="Q350" t="s">
        <v>1823</v>
      </c>
      <c r="R350" t="s">
        <v>555</v>
      </c>
    </row>
    <row r="351" spans="1:18" x14ac:dyDescent="0.25">
      <c r="A351" s="138" t="s">
        <v>8945</v>
      </c>
      <c r="B351" s="138" t="s">
        <v>2980</v>
      </c>
      <c r="C351" s="138" t="s">
        <v>1817</v>
      </c>
      <c r="D351" s="138" t="s">
        <v>1818</v>
      </c>
      <c r="E351" s="138" t="s">
        <v>1955</v>
      </c>
      <c r="F351" s="138"/>
      <c r="G351" s="138" t="s">
        <v>1784</v>
      </c>
      <c r="H351" s="138" t="s">
        <v>1785</v>
      </c>
      <c r="I351" s="138" t="s">
        <v>2966</v>
      </c>
      <c r="J351" s="138" t="s">
        <v>2980</v>
      </c>
      <c r="K351" s="138" t="s">
        <v>2981</v>
      </c>
      <c r="L351" s="138" t="s">
        <v>1817</v>
      </c>
      <c r="M351" s="138" t="s">
        <v>2982</v>
      </c>
      <c r="N351" s="139">
        <v>60</v>
      </c>
      <c r="O351" s="140" t="b">
        <v>0</v>
      </c>
      <c r="P351" s="138" t="s">
        <v>1822</v>
      </c>
      <c r="Q351" t="s">
        <v>1823</v>
      </c>
      <c r="R351" t="s">
        <v>555</v>
      </c>
    </row>
    <row r="352" spans="1:18" x14ac:dyDescent="0.25">
      <c r="A352" s="138" t="s">
        <v>8944</v>
      </c>
      <c r="B352" s="138" t="s">
        <v>2984</v>
      </c>
      <c r="C352" s="138" t="s">
        <v>1817</v>
      </c>
      <c r="D352" s="138" t="s">
        <v>1818</v>
      </c>
      <c r="E352" s="138" t="s">
        <v>2086</v>
      </c>
      <c r="F352" s="138"/>
      <c r="G352" s="138" t="s">
        <v>1784</v>
      </c>
      <c r="H352" s="138" t="s">
        <v>1785</v>
      </c>
      <c r="I352" s="138" t="s">
        <v>2966</v>
      </c>
      <c r="J352" s="138" t="s">
        <v>2984</v>
      </c>
      <c r="K352" s="138" t="s">
        <v>2985</v>
      </c>
      <c r="L352" s="138" t="s">
        <v>1817</v>
      </c>
      <c r="M352" s="138" t="s">
        <v>2986</v>
      </c>
      <c r="N352" s="139">
        <v>60</v>
      </c>
      <c r="O352" s="140" t="b">
        <v>0</v>
      </c>
      <c r="P352" s="138" t="s">
        <v>1822</v>
      </c>
      <c r="Q352" t="s">
        <v>1823</v>
      </c>
      <c r="R352" t="s">
        <v>555</v>
      </c>
    </row>
    <row r="353" spans="1:18" x14ac:dyDescent="0.25">
      <c r="A353" s="138" t="s">
        <v>8940</v>
      </c>
      <c r="B353" s="138" t="s">
        <v>2988</v>
      </c>
      <c r="C353" s="138" t="s">
        <v>1817</v>
      </c>
      <c r="D353" s="138" t="s">
        <v>1818</v>
      </c>
      <c r="E353" s="138" t="s">
        <v>1930</v>
      </c>
      <c r="F353" s="138"/>
      <c r="G353" s="138" t="s">
        <v>1784</v>
      </c>
      <c r="H353" s="138" t="s">
        <v>1785</v>
      </c>
      <c r="I353" s="138" t="s">
        <v>2966</v>
      </c>
      <c r="J353" s="138" t="s">
        <v>2988</v>
      </c>
      <c r="K353" s="138" t="s">
        <v>2989</v>
      </c>
      <c r="L353" s="138" t="s">
        <v>1817</v>
      </c>
      <c r="M353" s="138" t="s">
        <v>2990</v>
      </c>
      <c r="N353" s="139">
        <v>60</v>
      </c>
      <c r="O353" s="140" t="b">
        <v>0</v>
      </c>
      <c r="P353" s="138" t="s">
        <v>1822</v>
      </c>
      <c r="Q353" t="s">
        <v>1823</v>
      </c>
      <c r="R353" t="s">
        <v>555</v>
      </c>
    </row>
    <row r="354" spans="1:18" x14ac:dyDescent="0.25">
      <c r="A354" s="138" t="s">
        <v>8941</v>
      </c>
      <c r="B354" s="138" t="s">
        <v>2992</v>
      </c>
      <c r="C354" s="138" t="s">
        <v>1817</v>
      </c>
      <c r="D354" s="138" t="s">
        <v>1818</v>
      </c>
      <c r="E354" s="138" t="s">
        <v>1930</v>
      </c>
      <c r="F354" s="138"/>
      <c r="G354" s="138" t="s">
        <v>1784</v>
      </c>
      <c r="H354" s="138" t="s">
        <v>1785</v>
      </c>
      <c r="I354" s="138" t="s">
        <v>2966</v>
      </c>
      <c r="J354" s="138" t="s">
        <v>2992</v>
      </c>
      <c r="K354" s="138" t="s">
        <v>2993</v>
      </c>
      <c r="L354" s="138" t="s">
        <v>1817</v>
      </c>
      <c r="M354" s="138" t="s">
        <v>2994</v>
      </c>
      <c r="N354" s="139">
        <v>60</v>
      </c>
      <c r="O354" s="140" t="b">
        <v>0</v>
      </c>
      <c r="P354" s="138" t="s">
        <v>1822</v>
      </c>
      <c r="Q354" t="s">
        <v>1823</v>
      </c>
      <c r="R354" t="s">
        <v>555</v>
      </c>
    </row>
    <row r="355" spans="1:18" x14ac:dyDescent="0.25">
      <c r="A355" s="138" t="s">
        <v>8942</v>
      </c>
      <c r="B355" s="138" t="s">
        <v>2996</v>
      </c>
      <c r="C355" s="138" t="s">
        <v>1817</v>
      </c>
      <c r="D355" s="138" t="s">
        <v>1818</v>
      </c>
      <c r="E355" s="138" t="s">
        <v>1930</v>
      </c>
      <c r="F355" s="138"/>
      <c r="G355" s="138" t="s">
        <v>1784</v>
      </c>
      <c r="H355" s="138" t="s">
        <v>1785</v>
      </c>
      <c r="I355" s="138" t="s">
        <v>2966</v>
      </c>
      <c r="J355" s="138" t="s">
        <v>2996</v>
      </c>
      <c r="K355" s="138" t="s">
        <v>2997</v>
      </c>
      <c r="L355" s="138" t="s">
        <v>1817</v>
      </c>
      <c r="M355" s="138" t="s">
        <v>2998</v>
      </c>
      <c r="N355" s="139">
        <v>60</v>
      </c>
      <c r="O355" s="140" t="b">
        <v>0</v>
      </c>
      <c r="P355" s="138" t="s">
        <v>1822</v>
      </c>
      <c r="Q355" t="s">
        <v>1823</v>
      </c>
      <c r="R355" t="s">
        <v>555</v>
      </c>
    </row>
    <row r="356" spans="1:18" x14ac:dyDescent="0.25">
      <c r="A356" s="138" t="s">
        <v>8934</v>
      </c>
      <c r="B356" s="138" t="s">
        <v>3000</v>
      </c>
      <c r="C356" s="138" t="s">
        <v>1817</v>
      </c>
      <c r="D356" s="138" t="s">
        <v>1818</v>
      </c>
      <c r="E356" s="138" t="s">
        <v>1886</v>
      </c>
      <c r="F356" s="138"/>
      <c r="G356" s="138" t="s">
        <v>1782</v>
      </c>
      <c r="H356" s="138" t="s">
        <v>1783</v>
      </c>
      <c r="I356" s="138" t="s">
        <v>2966</v>
      </c>
      <c r="J356" s="138" t="s">
        <v>3000</v>
      </c>
      <c r="K356" s="138" t="s">
        <v>3001</v>
      </c>
      <c r="L356" s="138" t="s">
        <v>1817</v>
      </c>
      <c r="M356" s="138" t="s">
        <v>3001</v>
      </c>
      <c r="N356" s="139">
        <v>60</v>
      </c>
      <c r="O356" s="140" t="b">
        <v>0</v>
      </c>
      <c r="P356" s="138" t="s">
        <v>1822</v>
      </c>
      <c r="Q356" t="s">
        <v>1823</v>
      </c>
      <c r="R356" t="s">
        <v>555</v>
      </c>
    </row>
    <row r="357" spans="1:18" x14ac:dyDescent="0.25">
      <c r="A357" s="138" t="s">
        <v>8935</v>
      </c>
      <c r="B357" s="138" t="s">
        <v>3003</v>
      </c>
      <c r="C357" s="138" t="s">
        <v>1817</v>
      </c>
      <c r="D357" s="138" t="s">
        <v>1818</v>
      </c>
      <c r="E357" s="138" t="s">
        <v>1886</v>
      </c>
      <c r="F357" s="138"/>
      <c r="G357" s="138" t="s">
        <v>1782</v>
      </c>
      <c r="H357" s="138" t="s">
        <v>1783</v>
      </c>
      <c r="I357" s="138" t="s">
        <v>2966</v>
      </c>
      <c r="J357" s="138" t="s">
        <v>3003</v>
      </c>
      <c r="K357" s="138" t="s">
        <v>3004</v>
      </c>
      <c r="L357" s="138" t="s">
        <v>1817</v>
      </c>
      <c r="M357" s="138" t="s">
        <v>3004</v>
      </c>
      <c r="N357" s="139">
        <v>60</v>
      </c>
      <c r="O357" s="140" t="b">
        <v>0</v>
      </c>
      <c r="P357" s="138" t="s">
        <v>1822</v>
      </c>
      <c r="Q357" t="s">
        <v>1823</v>
      </c>
      <c r="R357" t="s">
        <v>555</v>
      </c>
    </row>
    <row r="358" spans="1:18" x14ac:dyDescent="0.25">
      <c r="A358" s="138" t="s">
        <v>8946</v>
      </c>
      <c r="B358" s="138" t="s">
        <v>3006</v>
      </c>
      <c r="C358" s="138" t="s">
        <v>1817</v>
      </c>
      <c r="D358" s="138" t="s">
        <v>1818</v>
      </c>
      <c r="E358" s="138" t="s">
        <v>1955</v>
      </c>
      <c r="F358" s="138"/>
      <c r="G358" s="138" t="s">
        <v>1784</v>
      </c>
      <c r="H358" s="138" t="s">
        <v>1785</v>
      </c>
      <c r="I358" s="138" t="s">
        <v>2966</v>
      </c>
      <c r="J358" s="138" t="s">
        <v>3006</v>
      </c>
      <c r="K358" s="138" t="s">
        <v>3007</v>
      </c>
      <c r="L358" s="138" t="s">
        <v>1817</v>
      </c>
      <c r="M358" s="138" t="s">
        <v>3007</v>
      </c>
      <c r="N358" s="139">
        <v>60</v>
      </c>
      <c r="O358" s="140" t="b">
        <v>0</v>
      </c>
      <c r="P358" s="138" t="s">
        <v>1822</v>
      </c>
      <c r="Q358" t="s">
        <v>1823</v>
      </c>
      <c r="R358" t="s">
        <v>555</v>
      </c>
    </row>
    <row r="359" spans="1:18" x14ac:dyDescent="0.25">
      <c r="A359" s="138" t="s">
        <v>11136</v>
      </c>
      <c r="B359" s="138" t="s">
        <v>3009</v>
      </c>
      <c r="C359" s="138"/>
      <c r="D359" s="138" t="s">
        <v>1818</v>
      </c>
      <c r="E359" s="138"/>
      <c r="F359" s="138"/>
      <c r="G359" s="138"/>
      <c r="H359" s="138"/>
      <c r="I359" s="138" t="s">
        <v>1852</v>
      </c>
      <c r="J359" s="138"/>
      <c r="K359" s="138"/>
      <c r="L359" s="138" t="s">
        <v>3010</v>
      </c>
      <c r="M359" s="138" t="s">
        <v>3011</v>
      </c>
      <c r="N359" s="139">
        <v>60</v>
      </c>
      <c r="O359" s="140" t="b">
        <v>0</v>
      </c>
      <c r="P359" s="138" t="s">
        <v>1822</v>
      </c>
      <c r="Q359" t="s">
        <v>1823</v>
      </c>
      <c r="R359" t="s">
        <v>3008</v>
      </c>
    </row>
    <row r="360" spans="1:18" x14ac:dyDescent="0.25">
      <c r="A360" s="138" t="s">
        <v>11069</v>
      </c>
      <c r="B360" s="138" t="s">
        <v>3013</v>
      </c>
      <c r="C360" s="138"/>
      <c r="D360" s="138" t="s">
        <v>1818</v>
      </c>
      <c r="E360" s="138"/>
      <c r="F360" s="138"/>
      <c r="G360" s="138"/>
      <c r="H360" s="138"/>
      <c r="I360" s="138" t="s">
        <v>1852</v>
      </c>
      <c r="J360" s="138"/>
      <c r="K360" s="138"/>
      <c r="L360" s="138" t="s">
        <v>3014</v>
      </c>
      <c r="M360" s="138" t="s">
        <v>3015</v>
      </c>
      <c r="N360" s="139"/>
      <c r="O360" s="140" t="b">
        <v>0</v>
      </c>
      <c r="P360" s="138" t="s">
        <v>1822</v>
      </c>
      <c r="Q360" t="s">
        <v>1823</v>
      </c>
      <c r="R360" t="s">
        <v>3012</v>
      </c>
    </row>
    <row r="361" spans="1:18" x14ac:dyDescent="0.25">
      <c r="A361" s="138" t="s">
        <v>9953</v>
      </c>
      <c r="B361" s="138" t="s">
        <v>3017</v>
      </c>
      <c r="C361" s="138"/>
      <c r="D361" s="138" t="s">
        <v>2076</v>
      </c>
      <c r="E361" s="138"/>
      <c r="F361" s="138"/>
      <c r="G361" s="138"/>
      <c r="H361" s="138"/>
      <c r="I361" s="138" t="s">
        <v>3018</v>
      </c>
      <c r="J361" s="138"/>
      <c r="K361" s="138"/>
      <c r="L361" s="138" t="s">
        <v>3019</v>
      </c>
      <c r="M361" s="138" t="s">
        <v>3020</v>
      </c>
      <c r="N361" s="139">
        <v>57</v>
      </c>
      <c r="O361" s="140" t="b">
        <v>0</v>
      </c>
      <c r="P361" s="138" t="s">
        <v>1822</v>
      </c>
      <c r="Q361" t="s">
        <v>1823</v>
      </c>
      <c r="R361" t="s">
        <v>557</v>
      </c>
    </row>
    <row r="362" spans="1:18" x14ac:dyDescent="0.25">
      <c r="A362" s="138" t="s">
        <v>8973</v>
      </c>
      <c r="B362" s="138" t="s">
        <v>719</v>
      </c>
      <c r="C362" s="138"/>
      <c r="D362" s="138" t="s">
        <v>2147</v>
      </c>
      <c r="E362" s="138"/>
      <c r="F362" s="138"/>
      <c r="G362" s="138"/>
      <c r="H362" s="138"/>
      <c r="I362" s="138" t="s">
        <v>3021</v>
      </c>
      <c r="J362" s="138"/>
      <c r="K362" s="138"/>
      <c r="L362" s="138" t="s">
        <v>3022</v>
      </c>
      <c r="M362" s="138" t="s">
        <v>3023</v>
      </c>
      <c r="N362" s="139">
        <v>57</v>
      </c>
      <c r="O362" s="140" t="b">
        <v>0</v>
      </c>
      <c r="P362" s="138" t="s">
        <v>1822</v>
      </c>
      <c r="Q362" t="s">
        <v>1823</v>
      </c>
      <c r="R362" t="s">
        <v>557</v>
      </c>
    </row>
    <row r="363" spans="1:18" x14ac:dyDescent="0.25">
      <c r="A363" s="138" t="s">
        <v>9950</v>
      </c>
      <c r="B363" s="138" t="s">
        <v>3025</v>
      </c>
      <c r="C363" s="138"/>
      <c r="D363" s="138" t="s">
        <v>3026</v>
      </c>
      <c r="E363" s="138"/>
      <c r="F363" s="138"/>
      <c r="G363" s="138"/>
      <c r="H363" s="138"/>
      <c r="I363" s="138" t="s">
        <v>3018</v>
      </c>
      <c r="J363" s="138"/>
      <c r="K363" s="138"/>
      <c r="L363" s="138" t="s">
        <v>3027</v>
      </c>
      <c r="M363" s="138" t="s">
        <v>3028</v>
      </c>
      <c r="N363" s="139">
        <v>57</v>
      </c>
      <c r="O363" s="140" t="b">
        <v>0</v>
      </c>
      <c r="P363" s="138" t="s">
        <v>1822</v>
      </c>
      <c r="Q363" t="s">
        <v>1823</v>
      </c>
      <c r="R363" t="s">
        <v>557</v>
      </c>
    </row>
    <row r="364" spans="1:18" x14ac:dyDescent="0.25">
      <c r="A364" s="138" t="s">
        <v>9951</v>
      </c>
      <c r="B364" s="138" t="s">
        <v>3030</v>
      </c>
      <c r="C364" s="138"/>
      <c r="D364" s="138" t="s">
        <v>3031</v>
      </c>
      <c r="E364" s="138"/>
      <c r="F364" s="138"/>
      <c r="G364" s="138"/>
      <c r="H364" s="138"/>
      <c r="I364" s="138" t="s">
        <v>3018</v>
      </c>
      <c r="J364" s="138"/>
      <c r="K364" s="138"/>
      <c r="L364" s="138" t="s">
        <v>3032</v>
      </c>
      <c r="M364" s="138" t="s">
        <v>3033</v>
      </c>
      <c r="N364" s="139">
        <v>57</v>
      </c>
      <c r="O364" s="140" t="b">
        <v>0</v>
      </c>
      <c r="P364" s="138" t="s">
        <v>1822</v>
      </c>
      <c r="Q364" t="s">
        <v>1823</v>
      </c>
      <c r="R364" t="s">
        <v>557</v>
      </c>
    </row>
    <row r="365" spans="1:18" x14ac:dyDescent="0.25">
      <c r="A365" s="138" t="s">
        <v>9906</v>
      </c>
      <c r="B365" s="138" t="s">
        <v>3035</v>
      </c>
      <c r="C365" s="138"/>
      <c r="D365" s="138" t="s">
        <v>1902</v>
      </c>
      <c r="E365" s="138"/>
      <c r="F365" s="138" t="s">
        <v>3036</v>
      </c>
      <c r="G365" s="138"/>
      <c r="H365" s="138"/>
      <c r="I365" s="138" t="s">
        <v>3037</v>
      </c>
      <c r="J365" s="138" t="s">
        <v>3038</v>
      </c>
      <c r="K365" s="138" t="s">
        <v>3039</v>
      </c>
      <c r="L365" s="138" t="s">
        <v>3040</v>
      </c>
      <c r="M365" s="138" t="s">
        <v>3039</v>
      </c>
      <c r="N365" s="139">
        <v>57</v>
      </c>
      <c r="O365" s="140" t="b">
        <v>0</v>
      </c>
      <c r="P365" s="138" t="s">
        <v>1822</v>
      </c>
      <c r="Q365" t="s">
        <v>1823</v>
      </c>
      <c r="R365" t="s">
        <v>557</v>
      </c>
    </row>
    <row r="366" spans="1:18" x14ac:dyDescent="0.25">
      <c r="A366" s="138" t="s">
        <v>9908</v>
      </c>
      <c r="B366" s="138" t="s">
        <v>3042</v>
      </c>
      <c r="C366" s="138" t="s">
        <v>3043</v>
      </c>
      <c r="D366" s="138" t="s">
        <v>3044</v>
      </c>
      <c r="E366" s="138"/>
      <c r="F366" s="138"/>
      <c r="G366" s="138"/>
      <c r="H366" s="138"/>
      <c r="I366" s="138" t="s">
        <v>3045</v>
      </c>
      <c r="J366" s="138" t="s">
        <v>3042</v>
      </c>
      <c r="K366" s="138" t="s">
        <v>3046</v>
      </c>
      <c r="L366" s="138" t="s">
        <v>1817</v>
      </c>
      <c r="M366" s="138" t="s">
        <v>3046</v>
      </c>
      <c r="N366" s="139">
        <v>57</v>
      </c>
      <c r="O366" s="140" t="b">
        <v>0</v>
      </c>
      <c r="P366" s="138" t="s">
        <v>1822</v>
      </c>
      <c r="Q366" t="s">
        <v>1823</v>
      </c>
      <c r="R366" t="s">
        <v>557</v>
      </c>
    </row>
    <row r="367" spans="1:18" x14ac:dyDescent="0.25">
      <c r="A367" s="138" t="s">
        <v>9909</v>
      </c>
      <c r="B367" s="138" t="s">
        <v>3048</v>
      </c>
      <c r="C367" s="138"/>
      <c r="D367" s="138" t="s">
        <v>3044</v>
      </c>
      <c r="E367" s="138" t="s">
        <v>3049</v>
      </c>
      <c r="F367" s="138"/>
      <c r="G367" s="138" t="s">
        <v>3050</v>
      </c>
      <c r="H367" s="138" t="s">
        <v>3051</v>
      </c>
      <c r="I367" s="138" t="s">
        <v>3052</v>
      </c>
      <c r="J367" s="138" t="s">
        <v>3048</v>
      </c>
      <c r="K367" s="138" t="s">
        <v>3053</v>
      </c>
      <c r="L367" s="138" t="s">
        <v>1817</v>
      </c>
      <c r="M367" s="138" t="s">
        <v>3053</v>
      </c>
      <c r="N367" s="139">
        <v>57</v>
      </c>
      <c r="O367" s="140" t="b">
        <v>0</v>
      </c>
      <c r="P367" s="138" t="s">
        <v>1822</v>
      </c>
      <c r="Q367" t="s">
        <v>1823</v>
      </c>
      <c r="R367" t="s">
        <v>557</v>
      </c>
    </row>
    <row r="368" spans="1:18" x14ac:dyDescent="0.25">
      <c r="A368" s="138" t="s">
        <v>9968</v>
      </c>
      <c r="B368" s="138" t="s">
        <v>3055</v>
      </c>
      <c r="C368" s="138"/>
      <c r="D368" s="138" t="s">
        <v>3056</v>
      </c>
      <c r="E368" s="138"/>
      <c r="F368" s="138"/>
      <c r="G368" s="138"/>
      <c r="H368" s="138"/>
      <c r="I368" s="138" t="s">
        <v>3057</v>
      </c>
      <c r="J368" s="138" t="s">
        <v>3055</v>
      </c>
      <c r="K368" s="138" t="s">
        <v>3058</v>
      </c>
      <c r="L368" s="138"/>
      <c r="M368" s="138" t="s">
        <v>3058</v>
      </c>
      <c r="N368" s="139">
        <v>57</v>
      </c>
      <c r="O368" s="140" t="b">
        <v>0</v>
      </c>
      <c r="P368" s="138" t="s">
        <v>1822</v>
      </c>
      <c r="Q368" t="s">
        <v>1823</v>
      </c>
      <c r="R368" t="s">
        <v>557</v>
      </c>
    </row>
    <row r="369" spans="1:18" x14ac:dyDescent="0.25">
      <c r="A369" s="138" t="s">
        <v>9910</v>
      </c>
      <c r="B369" s="138" t="s">
        <v>3060</v>
      </c>
      <c r="C369" s="138" t="s">
        <v>3043</v>
      </c>
      <c r="D369" s="138" t="s">
        <v>3044</v>
      </c>
      <c r="E369" s="138"/>
      <c r="F369" s="138"/>
      <c r="G369" s="138"/>
      <c r="H369" s="138"/>
      <c r="I369" s="138" t="s">
        <v>3045</v>
      </c>
      <c r="J369" s="138" t="s">
        <v>3060</v>
      </c>
      <c r="K369" s="138" t="s">
        <v>3061</v>
      </c>
      <c r="L369" s="138" t="s">
        <v>1817</v>
      </c>
      <c r="M369" s="138" t="s">
        <v>3062</v>
      </c>
      <c r="N369" s="139">
        <v>57</v>
      </c>
      <c r="O369" s="140" t="b">
        <v>0</v>
      </c>
      <c r="P369" s="138" t="s">
        <v>1822</v>
      </c>
      <c r="Q369" t="s">
        <v>1823</v>
      </c>
      <c r="R369" t="s">
        <v>557</v>
      </c>
    </row>
    <row r="370" spans="1:18" x14ac:dyDescent="0.25">
      <c r="A370" s="138" t="s">
        <v>9911</v>
      </c>
      <c r="B370" s="138" t="s">
        <v>3064</v>
      </c>
      <c r="C370" s="138" t="s">
        <v>3043</v>
      </c>
      <c r="D370" s="138" t="s">
        <v>3044</v>
      </c>
      <c r="E370" s="138"/>
      <c r="F370" s="138"/>
      <c r="G370" s="138"/>
      <c r="H370" s="138"/>
      <c r="I370" s="138" t="s">
        <v>3045</v>
      </c>
      <c r="J370" s="138" t="s">
        <v>3064</v>
      </c>
      <c r="K370" s="138" t="s">
        <v>3065</v>
      </c>
      <c r="L370" s="138" t="s">
        <v>1817</v>
      </c>
      <c r="M370" s="138" t="s">
        <v>3066</v>
      </c>
      <c r="N370" s="139">
        <v>57</v>
      </c>
      <c r="O370" s="140" t="b">
        <v>0</v>
      </c>
      <c r="P370" s="138" t="s">
        <v>1822</v>
      </c>
      <c r="Q370" t="s">
        <v>1823</v>
      </c>
      <c r="R370" t="s">
        <v>557</v>
      </c>
    </row>
    <row r="371" spans="1:18" x14ac:dyDescent="0.25">
      <c r="A371" s="138" t="s">
        <v>9912</v>
      </c>
      <c r="B371" s="138" t="s">
        <v>3068</v>
      </c>
      <c r="C371" s="138" t="s">
        <v>3043</v>
      </c>
      <c r="D371" s="138" t="s">
        <v>3044</v>
      </c>
      <c r="E371" s="138"/>
      <c r="F371" s="138"/>
      <c r="G371" s="138"/>
      <c r="H371" s="138"/>
      <c r="I371" s="138" t="s">
        <v>3045</v>
      </c>
      <c r="J371" s="138" t="s">
        <v>3068</v>
      </c>
      <c r="K371" s="138" t="s">
        <v>3069</v>
      </c>
      <c r="L371" s="138" t="s">
        <v>1817</v>
      </c>
      <c r="M371" s="138" t="s">
        <v>3069</v>
      </c>
      <c r="N371" s="139">
        <v>57</v>
      </c>
      <c r="O371" s="140" t="b">
        <v>0</v>
      </c>
      <c r="P371" s="138" t="s">
        <v>1822</v>
      </c>
      <c r="Q371" t="s">
        <v>1823</v>
      </c>
      <c r="R371" t="s">
        <v>557</v>
      </c>
    </row>
    <row r="372" spans="1:18" x14ac:dyDescent="0.25">
      <c r="A372" s="138" t="s">
        <v>9902</v>
      </c>
      <c r="B372" s="138" t="s">
        <v>3071</v>
      </c>
      <c r="C372" s="138" t="s">
        <v>1817</v>
      </c>
      <c r="D372" s="138" t="s">
        <v>1818</v>
      </c>
      <c r="E372" s="138" t="s">
        <v>1955</v>
      </c>
      <c r="F372" s="138"/>
      <c r="G372" s="138" t="s">
        <v>1786</v>
      </c>
      <c r="H372" s="138" t="s">
        <v>1787</v>
      </c>
      <c r="I372" s="138" t="s">
        <v>3072</v>
      </c>
      <c r="J372" s="138" t="s">
        <v>3073</v>
      </c>
      <c r="K372" s="138" t="s">
        <v>3074</v>
      </c>
      <c r="L372" s="138"/>
      <c r="M372" s="138" t="s">
        <v>3074</v>
      </c>
      <c r="N372" s="139">
        <v>57</v>
      </c>
      <c r="O372" s="140" t="b">
        <v>0</v>
      </c>
      <c r="P372" s="138" t="s">
        <v>3075</v>
      </c>
      <c r="Q372" t="s">
        <v>1823</v>
      </c>
      <c r="R372" t="s">
        <v>557</v>
      </c>
    </row>
    <row r="373" spans="1:18" x14ac:dyDescent="0.25">
      <c r="A373" s="138" t="s">
        <v>9894</v>
      </c>
      <c r="B373" s="138" t="s">
        <v>3077</v>
      </c>
      <c r="C373" s="138" t="s">
        <v>1817</v>
      </c>
      <c r="D373" s="138" t="s">
        <v>1818</v>
      </c>
      <c r="E373" s="138"/>
      <c r="F373" s="138"/>
      <c r="G373" s="138" t="s">
        <v>70</v>
      </c>
      <c r="H373" s="138" t="s">
        <v>1779</v>
      </c>
      <c r="I373" s="138" t="s">
        <v>3072</v>
      </c>
      <c r="J373" s="138" t="s">
        <v>3078</v>
      </c>
      <c r="K373" s="138" t="s">
        <v>3079</v>
      </c>
      <c r="L373" s="138"/>
      <c r="M373" s="138" t="s">
        <v>3079</v>
      </c>
      <c r="N373" s="139">
        <v>57</v>
      </c>
      <c r="O373" s="140" t="b">
        <v>0</v>
      </c>
      <c r="P373" s="138" t="s">
        <v>3075</v>
      </c>
      <c r="Q373" t="s">
        <v>1823</v>
      </c>
      <c r="R373" t="s">
        <v>557</v>
      </c>
    </row>
    <row r="374" spans="1:18" x14ac:dyDescent="0.25">
      <c r="A374" s="138" t="s">
        <v>9903</v>
      </c>
      <c r="B374" s="138" t="s">
        <v>3081</v>
      </c>
      <c r="C374" s="138" t="s">
        <v>1817</v>
      </c>
      <c r="D374" s="138" t="s">
        <v>1818</v>
      </c>
      <c r="E374" s="138"/>
      <c r="F374" s="138"/>
      <c r="G374" s="138" t="s">
        <v>1786</v>
      </c>
      <c r="H374" s="138" t="s">
        <v>1787</v>
      </c>
      <c r="I374" s="138" t="s">
        <v>3072</v>
      </c>
      <c r="J374" s="138" t="s">
        <v>3082</v>
      </c>
      <c r="K374" s="138" t="s">
        <v>3083</v>
      </c>
      <c r="L374" s="138"/>
      <c r="M374" s="138" t="s">
        <v>3083</v>
      </c>
      <c r="N374" s="139">
        <v>57</v>
      </c>
      <c r="O374" s="140" t="b">
        <v>0</v>
      </c>
      <c r="P374" s="138" t="s">
        <v>3075</v>
      </c>
      <c r="Q374" t="s">
        <v>1823</v>
      </c>
      <c r="R374" t="s">
        <v>557</v>
      </c>
    </row>
    <row r="375" spans="1:18" x14ac:dyDescent="0.25">
      <c r="A375" s="138" t="s">
        <v>9895</v>
      </c>
      <c r="B375" s="138" t="s">
        <v>3085</v>
      </c>
      <c r="C375" s="138" t="s">
        <v>1817</v>
      </c>
      <c r="D375" s="138" t="s">
        <v>1818</v>
      </c>
      <c r="E375" s="138"/>
      <c r="F375" s="138"/>
      <c r="G375" s="138" t="s">
        <v>70</v>
      </c>
      <c r="H375" s="138" t="s">
        <v>1779</v>
      </c>
      <c r="I375" s="138" t="s">
        <v>3072</v>
      </c>
      <c r="J375" s="138" t="s">
        <v>3086</v>
      </c>
      <c r="K375" s="138" t="s">
        <v>3087</v>
      </c>
      <c r="L375" s="138"/>
      <c r="M375" s="138" t="s">
        <v>3087</v>
      </c>
      <c r="N375" s="139">
        <v>57</v>
      </c>
      <c r="O375" s="140" t="b">
        <v>0</v>
      </c>
      <c r="P375" s="138" t="s">
        <v>3075</v>
      </c>
      <c r="Q375" t="s">
        <v>1823</v>
      </c>
      <c r="R375" t="s">
        <v>557</v>
      </c>
    </row>
    <row r="376" spans="1:18" x14ac:dyDescent="0.25">
      <c r="A376" s="138" t="s">
        <v>9904</v>
      </c>
      <c r="B376" s="138" t="s">
        <v>3089</v>
      </c>
      <c r="C376" s="138" t="s">
        <v>1817</v>
      </c>
      <c r="D376" s="138" t="s">
        <v>1818</v>
      </c>
      <c r="E376" s="138" t="s">
        <v>1955</v>
      </c>
      <c r="F376" s="138"/>
      <c r="G376" s="138" t="s">
        <v>1786</v>
      </c>
      <c r="H376" s="138" t="s">
        <v>1787</v>
      </c>
      <c r="I376" s="138" t="s">
        <v>3072</v>
      </c>
      <c r="J376" s="138" t="s">
        <v>3090</v>
      </c>
      <c r="K376" s="138" t="s">
        <v>3091</v>
      </c>
      <c r="L376" s="138"/>
      <c r="M376" s="138" t="s">
        <v>3091</v>
      </c>
      <c r="N376" s="139">
        <v>57</v>
      </c>
      <c r="O376" s="140" t="b">
        <v>0</v>
      </c>
      <c r="P376" s="138" t="s">
        <v>3075</v>
      </c>
      <c r="Q376" t="s">
        <v>1823</v>
      </c>
      <c r="R376" t="s">
        <v>557</v>
      </c>
    </row>
    <row r="377" spans="1:18" x14ac:dyDescent="0.25">
      <c r="A377" s="138" t="s">
        <v>9896</v>
      </c>
      <c r="B377" s="138" t="s">
        <v>3093</v>
      </c>
      <c r="C377" s="138" t="s">
        <v>1817</v>
      </c>
      <c r="D377" s="138" t="s">
        <v>1818</v>
      </c>
      <c r="E377" s="138"/>
      <c r="F377" s="138"/>
      <c r="G377" s="138" t="s">
        <v>70</v>
      </c>
      <c r="H377" s="138" t="s">
        <v>1779</v>
      </c>
      <c r="I377" s="138" t="s">
        <v>3072</v>
      </c>
      <c r="J377" s="138" t="s">
        <v>3094</v>
      </c>
      <c r="K377" s="138" t="s">
        <v>3095</v>
      </c>
      <c r="L377" s="138"/>
      <c r="M377" s="138" t="s">
        <v>3095</v>
      </c>
      <c r="N377" s="139">
        <v>57</v>
      </c>
      <c r="O377" s="140" t="b">
        <v>0</v>
      </c>
      <c r="P377" s="138" t="s">
        <v>3075</v>
      </c>
      <c r="Q377" t="s">
        <v>1823</v>
      </c>
      <c r="R377" t="s">
        <v>557</v>
      </c>
    </row>
    <row r="378" spans="1:18" x14ac:dyDescent="0.25">
      <c r="A378" s="138" t="s">
        <v>9876</v>
      </c>
      <c r="B378" s="138" t="s">
        <v>3097</v>
      </c>
      <c r="C378" s="138" t="s">
        <v>1817</v>
      </c>
      <c r="D378" s="138" t="s">
        <v>1818</v>
      </c>
      <c r="E378" s="138"/>
      <c r="F378" s="138"/>
      <c r="G378" s="138" t="s">
        <v>70</v>
      </c>
      <c r="H378" s="138" t="s">
        <v>1779</v>
      </c>
      <c r="I378" s="138" t="s">
        <v>3072</v>
      </c>
      <c r="J378" s="138" t="s">
        <v>3098</v>
      </c>
      <c r="K378" s="138" t="s">
        <v>3099</v>
      </c>
      <c r="L378" s="138"/>
      <c r="M378" s="138" t="s">
        <v>3099</v>
      </c>
      <c r="N378" s="139">
        <v>57</v>
      </c>
      <c r="O378" s="140" t="b">
        <v>0</v>
      </c>
      <c r="P378" s="138" t="s">
        <v>3075</v>
      </c>
      <c r="Q378" t="s">
        <v>1823</v>
      </c>
      <c r="R378" t="s">
        <v>557</v>
      </c>
    </row>
    <row r="379" spans="1:18" x14ac:dyDescent="0.25">
      <c r="A379" s="138" t="s">
        <v>9877</v>
      </c>
      <c r="B379" s="138" t="s">
        <v>3101</v>
      </c>
      <c r="C379" s="138" t="s">
        <v>1817</v>
      </c>
      <c r="D379" s="138" t="s">
        <v>1818</v>
      </c>
      <c r="E379" s="138"/>
      <c r="F379" s="138"/>
      <c r="G379" s="138" t="s">
        <v>70</v>
      </c>
      <c r="H379" s="138" t="s">
        <v>1779</v>
      </c>
      <c r="I379" s="138" t="s">
        <v>3072</v>
      </c>
      <c r="J379" s="138" t="s">
        <v>3102</v>
      </c>
      <c r="K379" s="138" t="s">
        <v>3103</v>
      </c>
      <c r="L379" s="138"/>
      <c r="M379" s="138" t="s">
        <v>3103</v>
      </c>
      <c r="N379" s="139">
        <v>57</v>
      </c>
      <c r="O379" s="140" t="b">
        <v>0</v>
      </c>
      <c r="P379" s="138" t="s">
        <v>3075</v>
      </c>
      <c r="Q379" t="s">
        <v>1823</v>
      </c>
      <c r="R379" t="s">
        <v>557</v>
      </c>
    </row>
    <row r="380" spans="1:18" x14ac:dyDescent="0.25">
      <c r="A380" s="138" t="s">
        <v>9867</v>
      </c>
      <c r="B380" s="138" t="s">
        <v>3105</v>
      </c>
      <c r="C380" s="138" t="s">
        <v>1817</v>
      </c>
      <c r="D380" s="138" t="s">
        <v>1818</v>
      </c>
      <c r="E380" s="138" t="s">
        <v>2086</v>
      </c>
      <c r="F380" s="138"/>
      <c r="G380" s="138" t="s">
        <v>70</v>
      </c>
      <c r="H380" s="138" t="s">
        <v>1779</v>
      </c>
      <c r="I380" s="138" t="s">
        <v>3072</v>
      </c>
      <c r="J380" s="138" t="s">
        <v>3106</v>
      </c>
      <c r="K380" s="138" t="s">
        <v>3107</v>
      </c>
      <c r="L380" s="138"/>
      <c r="M380" s="138" t="s">
        <v>3107</v>
      </c>
      <c r="N380" s="139">
        <v>57</v>
      </c>
      <c r="O380" s="140" t="b">
        <v>0</v>
      </c>
      <c r="P380" s="138" t="s">
        <v>3075</v>
      </c>
      <c r="Q380" t="s">
        <v>1823</v>
      </c>
      <c r="R380" t="s">
        <v>557</v>
      </c>
    </row>
    <row r="381" spans="1:18" x14ac:dyDescent="0.25">
      <c r="A381" s="138" t="s">
        <v>9878</v>
      </c>
      <c r="B381" s="138" t="s">
        <v>3109</v>
      </c>
      <c r="C381" s="138" t="s">
        <v>1817</v>
      </c>
      <c r="D381" s="138" t="s">
        <v>1818</v>
      </c>
      <c r="E381" s="138"/>
      <c r="F381" s="138"/>
      <c r="G381" s="138" t="s">
        <v>70</v>
      </c>
      <c r="H381" s="138" t="s">
        <v>1779</v>
      </c>
      <c r="I381" s="138" t="s">
        <v>3072</v>
      </c>
      <c r="J381" s="138" t="s">
        <v>3110</v>
      </c>
      <c r="K381" s="138" t="s">
        <v>3111</v>
      </c>
      <c r="L381" s="138"/>
      <c r="M381" s="138" t="s">
        <v>3111</v>
      </c>
      <c r="N381" s="139">
        <v>57</v>
      </c>
      <c r="O381" s="140" t="b">
        <v>0</v>
      </c>
      <c r="P381" s="138" t="s">
        <v>3075</v>
      </c>
      <c r="Q381" t="s">
        <v>1823</v>
      </c>
      <c r="R381" t="s">
        <v>557</v>
      </c>
    </row>
    <row r="382" spans="1:18" x14ac:dyDescent="0.25">
      <c r="A382" s="138" t="s">
        <v>9868</v>
      </c>
      <c r="B382" s="138" t="s">
        <v>3113</v>
      </c>
      <c r="C382" s="138" t="s">
        <v>1817</v>
      </c>
      <c r="D382" s="138" t="s">
        <v>1818</v>
      </c>
      <c r="E382" s="138" t="s">
        <v>2086</v>
      </c>
      <c r="F382" s="138"/>
      <c r="G382" s="138" t="s">
        <v>70</v>
      </c>
      <c r="H382" s="138" t="s">
        <v>1779</v>
      </c>
      <c r="I382" s="138" t="s">
        <v>3072</v>
      </c>
      <c r="J382" s="138" t="s">
        <v>3114</v>
      </c>
      <c r="K382" s="138" t="s">
        <v>3115</v>
      </c>
      <c r="L382" s="138"/>
      <c r="M382" s="138" t="s">
        <v>3115</v>
      </c>
      <c r="N382" s="139">
        <v>57</v>
      </c>
      <c r="O382" s="140" t="b">
        <v>0</v>
      </c>
      <c r="P382" s="138" t="s">
        <v>3075</v>
      </c>
      <c r="Q382" t="s">
        <v>1823</v>
      </c>
      <c r="R382" t="s">
        <v>557</v>
      </c>
    </row>
    <row r="383" spans="1:18" x14ac:dyDescent="0.25">
      <c r="A383" s="138" t="s">
        <v>9869</v>
      </c>
      <c r="B383" s="138" t="s">
        <v>3117</v>
      </c>
      <c r="C383" s="138" t="s">
        <v>1817</v>
      </c>
      <c r="D383" s="138" t="s">
        <v>1818</v>
      </c>
      <c r="E383" s="138" t="s">
        <v>2086</v>
      </c>
      <c r="F383" s="138"/>
      <c r="G383" s="138" t="s">
        <v>70</v>
      </c>
      <c r="H383" s="138" t="s">
        <v>1779</v>
      </c>
      <c r="I383" s="138" t="s">
        <v>3072</v>
      </c>
      <c r="J383" s="138" t="s">
        <v>3118</v>
      </c>
      <c r="K383" s="138" t="s">
        <v>3119</v>
      </c>
      <c r="L383" s="138"/>
      <c r="M383" s="138" t="s">
        <v>3119</v>
      </c>
      <c r="N383" s="139">
        <v>57</v>
      </c>
      <c r="O383" s="140" t="b">
        <v>0</v>
      </c>
      <c r="P383" s="138" t="s">
        <v>3075</v>
      </c>
      <c r="Q383" t="s">
        <v>1823</v>
      </c>
      <c r="R383" t="s">
        <v>557</v>
      </c>
    </row>
    <row r="384" spans="1:18" x14ac:dyDescent="0.25">
      <c r="A384" s="138" t="s">
        <v>9893</v>
      </c>
      <c r="B384" s="138" t="s">
        <v>3121</v>
      </c>
      <c r="C384" s="138" t="s">
        <v>1817</v>
      </c>
      <c r="D384" s="138" t="s">
        <v>1818</v>
      </c>
      <c r="E384" s="138"/>
      <c r="F384" s="138"/>
      <c r="G384" s="138" t="s">
        <v>71</v>
      </c>
      <c r="H384" s="138" t="s">
        <v>1777</v>
      </c>
      <c r="I384" s="138" t="s">
        <v>3072</v>
      </c>
      <c r="J384" s="138" t="s">
        <v>3122</v>
      </c>
      <c r="K384" s="138" t="s">
        <v>3123</v>
      </c>
      <c r="L384" s="138"/>
      <c r="M384" s="138" t="s">
        <v>3123</v>
      </c>
      <c r="N384" s="139">
        <v>57</v>
      </c>
      <c r="O384" s="140" t="b">
        <v>0</v>
      </c>
      <c r="P384" s="138" t="s">
        <v>3075</v>
      </c>
      <c r="Q384" t="s">
        <v>1823</v>
      </c>
      <c r="R384" t="s">
        <v>557</v>
      </c>
    </row>
    <row r="385" spans="1:18" x14ac:dyDescent="0.25">
      <c r="A385" s="138" t="s">
        <v>9879</v>
      </c>
      <c r="B385" s="138" t="s">
        <v>3125</v>
      </c>
      <c r="C385" s="138" t="s">
        <v>1817</v>
      </c>
      <c r="D385" s="138" t="s">
        <v>1818</v>
      </c>
      <c r="E385" s="138"/>
      <c r="F385" s="138"/>
      <c r="G385" s="138" t="s">
        <v>70</v>
      </c>
      <c r="H385" s="138" t="s">
        <v>1779</v>
      </c>
      <c r="I385" s="138" t="s">
        <v>3072</v>
      </c>
      <c r="J385" s="138" t="s">
        <v>3126</v>
      </c>
      <c r="K385" s="138" t="s">
        <v>3127</v>
      </c>
      <c r="L385" s="138"/>
      <c r="M385" s="138" t="s">
        <v>3127</v>
      </c>
      <c r="N385" s="139">
        <v>57</v>
      </c>
      <c r="O385" s="140" t="b">
        <v>0</v>
      </c>
      <c r="P385" s="138" t="s">
        <v>3075</v>
      </c>
      <c r="Q385" t="s">
        <v>1823</v>
      </c>
      <c r="R385" t="s">
        <v>557</v>
      </c>
    </row>
    <row r="386" spans="1:18" x14ac:dyDescent="0.25">
      <c r="A386" s="138" t="s">
        <v>9886</v>
      </c>
      <c r="B386" s="138" t="s">
        <v>3129</v>
      </c>
      <c r="C386" s="138" t="s">
        <v>1817</v>
      </c>
      <c r="D386" s="138" t="s">
        <v>1818</v>
      </c>
      <c r="E386" s="138"/>
      <c r="F386" s="138"/>
      <c r="G386" s="138" t="s">
        <v>71</v>
      </c>
      <c r="H386" s="138" t="s">
        <v>1777</v>
      </c>
      <c r="I386" s="138" t="s">
        <v>3072</v>
      </c>
      <c r="J386" s="138" t="s">
        <v>3130</v>
      </c>
      <c r="K386" s="138" t="s">
        <v>3131</v>
      </c>
      <c r="L386" s="138"/>
      <c r="M386" s="138" t="s">
        <v>3131</v>
      </c>
      <c r="N386" s="139">
        <v>57</v>
      </c>
      <c r="O386" s="140" t="b">
        <v>0</v>
      </c>
      <c r="P386" s="138" t="s">
        <v>3075</v>
      </c>
      <c r="Q386" t="s">
        <v>1823</v>
      </c>
      <c r="R386" t="s">
        <v>557</v>
      </c>
    </row>
    <row r="387" spans="1:18" x14ac:dyDescent="0.25">
      <c r="A387" s="138" t="s">
        <v>9899</v>
      </c>
      <c r="B387" s="138" t="s">
        <v>3133</v>
      </c>
      <c r="C387" s="138" t="s">
        <v>1817</v>
      </c>
      <c r="D387" s="138" t="s">
        <v>1818</v>
      </c>
      <c r="E387" s="138" t="s">
        <v>3134</v>
      </c>
      <c r="F387" s="138"/>
      <c r="G387" s="138" t="s">
        <v>1786</v>
      </c>
      <c r="H387" s="138" t="s">
        <v>1787</v>
      </c>
      <c r="I387" s="138" t="s">
        <v>3072</v>
      </c>
      <c r="J387" s="138" t="s">
        <v>3135</v>
      </c>
      <c r="K387" s="138" t="s">
        <v>3136</v>
      </c>
      <c r="L387" s="138"/>
      <c r="M387" s="138" t="s">
        <v>3136</v>
      </c>
      <c r="N387" s="139">
        <v>57</v>
      </c>
      <c r="O387" s="140" t="b">
        <v>0</v>
      </c>
      <c r="P387" s="138" t="s">
        <v>3075</v>
      </c>
      <c r="Q387" t="s">
        <v>1823</v>
      </c>
      <c r="R387" t="s">
        <v>557</v>
      </c>
    </row>
    <row r="388" spans="1:18" x14ac:dyDescent="0.25">
      <c r="A388" s="138" t="s">
        <v>9880</v>
      </c>
      <c r="B388" s="138" t="s">
        <v>3138</v>
      </c>
      <c r="C388" s="138" t="s">
        <v>1817</v>
      </c>
      <c r="D388" s="138" t="s">
        <v>1818</v>
      </c>
      <c r="E388" s="138" t="s">
        <v>1926</v>
      </c>
      <c r="F388" s="138"/>
      <c r="G388" s="138" t="s">
        <v>70</v>
      </c>
      <c r="H388" s="138" t="s">
        <v>1779</v>
      </c>
      <c r="I388" s="138" t="s">
        <v>3072</v>
      </c>
      <c r="J388" s="138" t="s">
        <v>3139</v>
      </c>
      <c r="K388" s="138" t="s">
        <v>3140</v>
      </c>
      <c r="L388" s="138"/>
      <c r="M388" s="138" t="s">
        <v>3140</v>
      </c>
      <c r="N388" s="139">
        <v>57</v>
      </c>
      <c r="O388" s="140" t="b">
        <v>0</v>
      </c>
      <c r="P388" s="138" t="s">
        <v>3075</v>
      </c>
      <c r="Q388" t="s">
        <v>1823</v>
      </c>
      <c r="R388" t="s">
        <v>557</v>
      </c>
    </row>
    <row r="389" spans="1:18" x14ac:dyDescent="0.25">
      <c r="A389" s="138" t="s">
        <v>9870</v>
      </c>
      <c r="B389" s="138" t="s">
        <v>3142</v>
      </c>
      <c r="C389" s="138" t="s">
        <v>1817</v>
      </c>
      <c r="D389" s="138" t="s">
        <v>1818</v>
      </c>
      <c r="E389" s="138"/>
      <c r="F389" s="138"/>
      <c r="G389" s="138" t="s">
        <v>70</v>
      </c>
      <c r="H389" s="138" t="s">
        <v>1779</v>
      </c>
      <c r="I389" s="138" t="s">
        <v>3072</v>
      </c>
      <c r="J389" s="138" t="s">
        <v>3143</v>
      </c>
      <c r="K389" s="138" t="s">
        <v>3144</v>
      </c>
      <c r="L389" s="138"/>
      <c r="M389" s="138" t="s">
        <v>3144</v>
      </c>
      <c r="N389" s="139">
        <v>57</v>
      </c>
      <c r="O389" s="140" t="b">
        <v>0</v>
      </c>
      <c r="P389" s="138" t="s">
        <v>3075</v>
      </c>
      <c r="Q389" t="s">
        <v>1823</v>
      </c>
      <c r="R389" t="s">
        <v>557</v>
      </c>
    </row>
    <row r="390" spans="1:18" x14ac:dyDescent="0.25">
      <c r="A390" s="138" t="s">
        <v>9871</v>
      </c>
      <c r="B390" s="138" t="s">
        <v>3146</v>
      </c>
      <c r="C390" s="138" t="s">
        <v>1817</v>
      </c>
      <c r="D390" s="138" t="s">
        <v>1818</v>
      </c>
      <c r="E390" s="138"/>
      <c r="F390" s="138"/>
      <c r="G390" s="138" t="s">
        <v>70</v>
      </c>
      <c r="H390" s="138" t="s">
        <v>1779</v>
      </c>
      <c r="I390" s="138" t="s">
        <v>3072</v>
      </c>
      <c r="J390" s="138" t="s">
        <v>3147</v>
      </c>
      <c r="K390" s="138" t="s">
        <v>3148</v>
      </c>
      <c r="L390" s="138"/>
      <c r="M390" s="138" t="s">
        <v>3148</v>
      </c>
      <c r="N390" s="139">
        <v>57</v>
      </c>
      <c r="O390" s="140" t="b">
        <v>0</v>
      </c>
      <c r="P390" s="138" t="s">
        <v>3075</v>
      </c>
      <c r="Q390" t="s">
        <v>1823</v>
      </c>
      <c r="R390" t="s">
        <v>557</v>
      </c>
    </row>
    <row r="391" spans="1:18" x14ac:dyDescent="0.25">
      <c r="A391" s="138" t="s">
        <v>9887</v>
      </c>
      <c r="B391" s="138" t="s">
        <v>3150</v>
      </c>
      <c r="C391" s="138" t="s">
        <v>1817</v>
      </c>
      <c r="D391" s="138" t="s">
        <v>1818</v>
      </c>
      <c r="E391" s="138"/>
      <c r="F391" s="138"/>
      <c r="G391" s="138" t="s">
        <v>71</v>
      </c>
      <c r="H391" s="138" t="s">
        <v>1777</v>
      </c>
      <c r="I391" s="138" t="s">
        <v>3072</v>
      </c>
      <c r="J391" s="138" t="s">
        <v>3151</v>
      </c>
      <c r="K391" s="138" t="s">
        <v>3152</v>
      </c>
      <c r="L391" s="138"/>
      <c r="M391" s="138" t="s">
        <v>3152</v>
      </c>
      <c r="N391" s="139">
        <v>57</v>
      </c>
      <c r="O391" s="140" t="b">
        <v>0</v>
      </c>
      <c r="P391" s="138" t="s">
        <v>3075</v>
      </c>
      <c r="Q391" t="s">
        <v>1823</v>
      </c>
      <c r="R391" t="s">
        <v>557</v>
      </c>
    </row>
    <row r="392" spans="1:18" x14ac:dyDescent="0.25">
      <c r="A392" s="138" t="s">
        <v>9888</v>
      </c>
      <c r="B392" s="138" t="s">
        <v>3154</v>
      </c>
      <c r="C392" s="138" t="s">
        <v>1817</v>
      </c>
      <c r="D392" s="138" t="s">
        <v>1818</v>
      </c>
      <c r="E392" s="138"/>
      <c r="F392" s="138"/>
      <c r="G392" s="138" t="s">
        <v>71</v>
      </c>
      <c r="H392" s="138" t="s">
        <v>1777</v>
      </c>
      <c r="I392" s="138" t="s">
        <v>3072</v>
      </c>
      <c r="J392" s="138" t="s">
        <v>3155</v>
      </c>
      <c r="K392" s="138" t="s">
        <v>3156</v>
      </c>
      <c r="L392" s="138"/>
      <c r="M392" s="138" t="s">
        <v>3156</v>
      </c>
      <c r="N392" s="139">
        <v>57</v>
      </c>
      <c r="O392" s="140" t="b">
        <v>0</v>
      </c>
      <c r="P392" s="138" t="s">
        <v>3075</v>
      </c>
      <c r="Q392" t="s">
        <v>1823</v>
      </c>
      <c r="R392" t="s">
        <v>557</v>
      </c>
    </row>
    <row r="393" spans="1:18" x14ac:dyDescent="0.25">
      <c r="A393" s="138" t="s">
        <v>9889</v>
      </c>
      <c r="B393" s="138" t="s">
        <v>3158</v>
      </c>
      <c r="C393" s="138" t="s">
        <v>1817</v>
      </c>
      <c r="D393" s="138" t="s">
        <v>1818</v>
      </c>
      <c r="E393" s="138"/>
      <c r="F393" s="138"/>
      <c r="G393" s="138" t="s">
        <v>1786</v>
      </c>
      <c r="H393" s="138" t="s">
        <v>1787</v>
      </c>
      <c r="I393" s="138" t="s">
        <v>3072</v>
      </c>
      <c r="J393" s="138" t="s">
        <v>3159</v>
      </c>
      <c r="K393" s="138" t="s">
        <v>3160</v>
      </c>
      <c r="L393" s="138"/>
      <c r="M393" s="138" t="s">
        <v>3160</v>
      </c>
      <c r="N393" s="139">
        <v>57</v>
      </c>
      <c r="O393" s="140" t="b">
        <v>0</v>
      </c>
      <c r="P393" s="138" t="s">
        <v>3075</v>
      </c>
      <c r="Q393" t="s">
        <v>1823</v>
      </c>
      <c r="R393" t="s">
        <v>557</v>
      </c>
    </row>
    <row r="394" spans="1:18" x14ac:dyDescent="0.25">
      <c r="A394" s="138" t="s">
        <v>9881</v>
      </c>
      <c r="B394" s="138" t="s">
        <v>3162</v>
      </c>
      <c r="C394" s="138" t="s">
        <v>1817</v>
      </c>
      <c r="D394" s="138" t="s">
        <v>1818</v>
      </c>
      <c r="E394" s="138"/>
      <c r="F394" s="138"/>
      <c r="G394" s="138" t="s">
        <v>70</v>
      </c>
      <c r="H394" s="138" t="s">
        <v>1779</v>
      </c>
      <c r="I394" s="138" t="s">
        <v>3072</v>
      </c>
      <c r="J394" s="138" t="s">
        <v>3163</v>
      </c>
      <c r="K394" s="138" t="s">
        <v>3164</v>
      </c>
      <c r="L394" s="138"/>
      <c r="M394" s="138" t="s">
        <v>3164</v>
      </c>
      <c r="N394" s="139">
        <v>57</v>
      </c>
      <c r="O394" s="140" t="b">
        <v>0</v>
      </c>
      <c r="P394" s="138" t="s">
        <v>3075</v>
      </c>
      <c r="Q394" t="s">
        <v>1823</v>
      </c>
      <c r="R394" t="s">
        <v>557</v>
      </c>
    </row>
    <row r="395" spans="1:18" x14ac:dyDescent="0.25">
      <c r="A395" s="138" t="s">
        <v>9900</v>
      </c>
      <c r="B395" s="138" t="s">
        <v>3166</v>
      </c>
      <c r="C395" s="138" t="s">
        <v>1817</v>
      </c>
      <c r="D395" s="138" t="s">
        <v>1818</v>
      </c>
      <c r="E395" s="138" t="s">
        <v>2072</v>
      </c>
      <c r="F395" s="138"/>
      <c r="G395" s="138" t="s">
        <v>1786</v>
      </c>
      <c r="H395" s="138" t="s">
        <v>1787</v>
      </c>
      <c r="I395" s="138" t="s">
        <v>3072</v>
      </c>
      <c r="J395" s="138" t="s">
        <v>3167</v>
      </c>
      <c r="K395" s="138" t="s">
        <v>3168</v>
      </c>
      <c r="L395" s="138"/>
      <c r="M395" s="138" t="s">
        <v>3168</v>
      </c>
      <c r="N395" s="139">
        <v>57</v>
      </c>
      <c r="O395" s="140" t="b">
        <v>0</v>
      </c>
      <c r="P395" s="138" t="s">
        <v>3075</v>
      </c>
      <c r="Q395" t="s">
        <v>1823</v>
      </c>
      <c r="R395" t="s">
        <v>557</v>
      </c>
    </row>
    <row r="396" spans="1:18" x14ac:dyDescent="0.25">
      <c r="A396" s="138" t="s">
        <v>9897</v>
      </c>
      <c r="B396" s="138" t="s">
        <v>3170</v>
      </c>
      <c r="C396" s="138" t="s">
        <v>1817</v>
      </c>
      <c r="D396" s="138" t="s">
        <v>1818</v>
      </c>
      <c r="E396" s="138"/>
      <c r="F396" s="138"/>
      <c r="G396" s="138" t="s">
        <v>70</v>
      </c>
      <c r="H396" s="138" t="s">
        <v>1779</v>
      </c>
      <c r="I396" s="138" t="s">
        <v>3072</v>
      </c>
      <c r="J396" s="138" t="s">
        <v>3171</v>
      </c>
      <c r="K396" s="138" t="s">
        <v>3172</v>
      </c>
      <c r="L396" s="138"/>
      <c r="M396" s="138" t="s">
        <v>3172</v>
      </c>
      <c r="N396" s="139">
        <v>57</v>
      </c>
      <c r="O396" s="140" t="b">
        <v>0</v>
      </c>
      <c r="P396" s="138" t="s">
        <v>3075</v>
      </c>
      <c r="Q396" t="s">
        <v>1823</v>
      </c>
      <c r="R396" t="s">
        <v>557</v>
      </c>
    </row>
    <row r="397" spans="1:18" x14ac:dyDescent="0.25">
      <c r="A397" s="138" t="s">
        <v>9882</v>
      </c>
      <c r="B397" s="138" t="s">
        <v>3174</v>
      </c>
      <c r="C397" s="138" t="s">
        <v>1817</v>
      </c>
      <c r="D397" s="138" t="s">
        <v>1818</v>
      </c>
      <c r="E397" s="138" t="s">
        <v>1926</v>
      </c>
      <c r="F397" s="138"/>
      <c r="G397" s="138" t="s">
        <v>70</v>
      </c>
      <c r="H397" s="138" t="s">
        <v>1779</v>
      </c>
      <c r="I397" s="138" t="s">
        <v>3072</v>
      </c>
      <c r="J397" s="138" t="s">
        <v>3175</v>
      </c>
      <c r="K397" s="138" t="s">
        <v>3176</v>
      </c>
      <c r="L397" s="138"/>
      <c r="M397" s="138" t="s">
        <v>3176</v>
      </c>
      <c r="N397" s="139">
        <v>57</v>
      </c>
      <c r="O397" s="140" t="b">
        <v>0</v>
      </c>
      <c r="P397" s="138" t="s">
        <v>3075</v>
      </c>
      <c r="Q397" t="s">
        <v>1823</v>
      </c>
      <c r="R397" t="s">
        <v>557</v>
      </c>
    </row>
    <row r="398" spans="1:18" x14ac:dyDescent="0.25">
      <c r="A398" s="138" t="s">
        <v>9890</v>
      </c>
      <c r="B398" s="138" t="s">
        <v>3178</v>
      </c>
      <c r="C398" s="138" t="s">
        <v>1817</v>
      </c>
      <c r="D398" s="138" t="s">
        <v>1818</v>
      </c>
      <c r="E398" s="138"/>
      <c r="F398" s="138"/>
      <c r="G398" s="138" t="s">
        <v>71</v>
      </c>
      <c r="H398" s="138" t="s">
        <v>1777</v>
      </c>
      <c r="I398" s="138" t="s">
        <v>3072</v>
      </c>
      <c r="J398" s="138" t="s">
        <v>3179</v>
      </c>
      <c r="K398" s="138" t="s">
        <v>3180</v>
      </c>
      <c r="L398" s="138"/>
      <c r="M398" s="138" t="s">
        <v>3180</v>
      </c>
      <c r="N398" s="139">
        <v>57</v>
      </c>
      <c r="O398" s="140" t="b">
        <v>0</v>
      </c>
      <c r="P398" s="138" t="s">
        <v>3075</v>
      </c>
      <c r="Q398" t="s">
        <v>1823</v>
      </c>
      <c r="R398" t="s">
        <v>557</v>
      </c>
    </row>
    <row r="399" spans="1:18" x14ac:dyDescent="0.25">
      <c r="A399" s="138" t="s">
        <v>9872</v>
      </c>
      <c r="B399" s="138" t="s">
        <v>3182</v>
      </c>
      <c r="C399" s="138" t="s">
        <v>1817</v>
      </c>
      <c r="D399" s="138" t="s">
        <v>1818</v>
      </c>
      <c r="E399" s="138"/>
      <c r="F399" s="138"/>
      <c r="G399" s="138" t="s">
        <v>70</v>
      </c>
      <c r="H399" s="138" t="s">
        <v>1779</v>
      </c>
      <c r="I399" s="138" t="s">
        <v>3072</v>
      </c>
      <c r="J399" s="138" t="s">
        <v>3183</v>
      </c>
      <c r="K399" s="138" t="s">
        <v>3184</v>
      </c>
      <c r="L399" s="138"/>
      <c r="M399" s="138" t="s">
        <v>3184</v>
      </c>
      <c r="N399" s="139">
        <v>57</v>
      </c>
      <c r="O399" s="140" t="b">
        <v>0</v>
      </c>
      <c r="P399" s="138" t="s">
        <v>3075</v>
      </c>
      <c r="Q399" t="s">
        <v>1823</v>
      </c>
      <c r="R399" t="s">
        <v>557</v>
      </c>
    </row>
    <row r="400" spans="1:18" x14ac:dyDescent="0.25">
      <c r="A400" s="138" t="s">
        <v>9905</v>
      </c>
      <c r="B400" s="138" t="s">
        <v>3186</v>
      </c>
      <c r="C400" s="138" t="s">
        <v>1817</v>
      </c>
      <c r="D400" s="138" t="s">
        <v>1818</v>
      </c>
      <c r="E400" s="138" t="s">
        <v>1955</v>
      </c>
      <c r="F400" s="138"/>
      <c r="G400" s="138" t="s">
        <v>1786</v>
      </c>
      <c r="H400" s="138" t="s">
        <v>1787</v>
      </c>
      <c r="I400" s="138" t="s">
        <v>3072</v>
      </c>
      <c r="J400" s="138" t="s">
        <v>3187</v>
      </c>
      <c r="K400" s="138" t="s">
        <v>3188</v>
      </c>
      <c r="L400" s="138"/>
      <c r="M400" s="138" t="s">
        <v>3188</v>
      </c>
      <c r="N400" s="139">
        <v>57</v>
      </c>
      <c r="O400" s="140" t="b">
        <v>0</v>
      </c>
      <c r="P400" s="138" t="s">
        <v>3075</v>
      </c>
      <c r="Q400" t="s">
        <v>1823</v>
      </c>
      <c r="R400" t="s">
        <v>557</v>
      </c>
    </row>
    <row r="401" spans="1:18" x14ac:dyDescent="0.25">
      <c r="A401" s="138" t="s">
        <v>9873</v>
      </c>
      <c r="B401" s="138" t="s">
        <v>3190</v>
      </c>
      <c r="C401" s="138" t="s">
        <v>1817</v>
      </c>
      <c r="D401" s="138" t="s">
        <v>1818</v>
      </c>
      <c r="E401" s="138" t="s">
        <v>2086</v>
      </c>
      <c r="F401" s="138"/>
      <c r="G401" s="138" t="s">
        <v>70</v>
      </c>
      <c r="H401" s="138" t="s">
        <v>1779</v>
      </c>
      <c r="I401" s="138" t="s">
        <v>3072</v>
      </c>
      <c r="J401" s="138" t="s">
        <v>3191</v>
      </c>
      <c r="K401" s="138" t="s">
        <v>3192</v>
      </c>
      <c r="L401" s="138"/>
      <c r="M401" s="138" t="s">
        <v>3192</v>
      </c>
      <c r="N401" s="139">
        <v>57</v>
      </c>
      <c r="O401" s="140" t="b">
        <v>0</v>
      </c>
      <c r="P401" s="138" t="s">
        <v>3075</v>
      </c>
      <c r="Q401" t="s">
        <v>1823</v>
      </c>
      <c r="R401" t="s">
        <v>557</v>
      </c>
    </row>
    <row r="402" spans="1:18" x14ac:dyDescent="0.25">
      <c r="A402" s="138" t="s">
        <v>9891</v>
      </c>
      <c r="B402" s="138" t="s">
        <v>3194</v>
      </c>
      <c r="C402" s="138" t="s">
        <v>1817</v>
      </c>
      <c r="D402" s="138" t="s">
        <v>1818</v>
      </c>
      <c r="E402" s="138"/>
      <c r="F402" s="138"/>
      <c r="G402" s="138" t="s">
        <v>71</v>
      </c>
      <c r="H402" s="138" t="s">
        <v>1777</v>
      </c>
      <c r="I402" s="138" t="s">
        <v>3072</v>
      </c>
      <c r="J402" s="138" t="s">
        <v>3195</v>
      </c>
      <c r="K402" s="138" t="s">
        <v>3196</v>
      </c>
      <c r="L402" s="138"/>
      <c r="M402" s="138" t="s">
        <v>3196</v>
      </c>
      <c r="N402" s="139">
        <v>57</v>
      </c>
      <c r="O402" s="140" t="b">
        <v>0</v>
      </c>
      <c r="P402" s="138" t="s">
        <v>3075</v>
      </c>
      <c r="Q402" t="s">
        <v>1823</v>
      </c>
      <c r="R402" t="s">
        <v>557</v>
      </c>
    </row>
    <row r="403" spans="1:18" x14ac:dyDescent="0.25">
      <c r="A403" s="138" t="s">
        <v>9892</v>
      </c>
      <c r="B403" s="138" t="s">
        <v>3198</v>
      </c>
      <c r="C403" s="138" t="s">
        <v>1817</v>
      </c>
      <c r="D403" s="138" t="s">
        <v>1818</v>
      </c>
      <c r="E403" s="138" t="s">
        <v>1971</v>
      </c>
      <c r="F403" s="138"/>
      <c r="G403" s="138" t="s">
        <v>71</v>
      </c>
      <c r="H403" s="138" t="s">
        <v>1777</v>
      </c>
      <c r="I403" s="138" t="s">
        <v>3072</v>
      </c>
      <c r="J403" s="138" t="s">
        <v>3199</v>
      </c>
      <c r="K403" s="138" t="s">
        <v>3200</v>
      </c>
      <c r="L403" s="138"/>
      <c r="M403" s="138" t="s">
        <v>3201</v>
      </c>
      <c r="N403" s="139">
        <v>57</v>
      </c>
      <c r="O403" s="140" t="b">
        <v>0</v>
      </c>
      <c r="P403" s="138" t="s">
        <v>3075</v>
      </c>
      <c r="Q403" t="s">
        <v>1823</v>
      </c>
      <c r="R403" t="s">
        <v>557</v>
      </c>
    </row>
    <row r="404" spans="1:18" x14ac:dyDescent="0.25">
      <c r="A404" s="138" t="s">
        <v>9898</v>
      </c>
      <c r="B404" s="138" t="s">
        <v>3203</v>
      </c>
      <c r="C404" s="138" t="s">
        <v>1817</v>
      </c>
      <c r="D404" s="138" t="s">
        <v>1818</v>
      </c>
      <c r="E404" s="138"/>
      <c r="F404" s="138"/>
      <c r="G404" s="138" t="s">
        <v>70</v>
      </c>
      <c r="H404" s="138" t="s">
        <v>1779</v>
      </c>
      <c r="I404" s="138" t="s">
        <v>3072</v>
      </c>
      <c r="J404" s="138" t="s">
        <v>3204</v>
      </c>
      <c r="K404" s="138" t="s">
        <v>3205</v>
      </c>
      <c r="L404" s="138"/>
      <c r="M404" s="138" t="s">
        <v>3205</v>
      </c>
      <c r="N404" s="139">
        <v>57</v>
      </c>
      <c r="O404" s="140" t="b">
        <v>0</v>
      </c>
      <c r="P404" s="138" t="s">
        <v>3075</v>
      </c>
      <c r="Q404" t="s">
        <v>1823</v>
      </c>
      <c r="R404" t="s">
        <v>557</v>
      </c>
    </row>
    <row r="405" spans="1:18" x14ac:dyDescent="0.25">
      <c r="A405" s="138" t="s">
        <v>9874</v>
      </c>
      <c r="B405" s="138" t="s">
        <v>3207</v>
      </c>
      <c r="C405" s="138" t="s">
        <v>1817</v>
      </c>
      <c r="D405" s="138" t="s">
        <v>1818</v>
      </c>
      <c r="E405" s="138"/>
      <c r="F405" s="138"/>
      <c r="G405" s="138" t="s">
        <v>71</v>
      </c>
      <c r="H405" s="138" t="s">
        <v>1777</v>
      </c>
      <c r="I405" s="138" t="s">
        <v>3072</v>
      </c>
      <c r="J405" s="138" t="s">
        <v>3208</v>
      </c>
      <c r="K405" s="138" t="s">
        <v>3209</v>
      </c>
      <c r="L405" s="138"/>
      <c r="M405" s="138" t="s">
        <v>3209</v>
      </c>
      <c r="N405" s="139">
        <v>57</v>
      </c>
      <c r="O405" s="140" t="b">
        <v>0</v>
      </c>
      <c r="P405" s="138" t="s">
        <v>3075</v>
      </c>
      <c r="Q405" t="s">
        <v>1823</v>
      </c>
      <c r="R405" t="s">
        <v>557</v>
      </c>
    </row>
    <row r="406" spans="1:18" x14ac:dyDescent="0.25">
      <c r="A406" s="138" t="s">
        <v>9901</v>
      </c>
      <c r="B406" s="138" t="s">
        <v>3211</v>
      </c>
      <c r="C406" s="138" t="s">
        <v>1817</v>
      </c>
      <c r="D406" s="138" t="s">
        <v>1818</v>
      </c>
      <c r="E406" s="138"/>
      <c r="F406" s="138"/>
      <c r="G406" s="138" t="s">
        <v>1786</v>
      </c>
      <c r="H406" s="138" t="s">
        <v>1787</v>
      </c>
      <c r="I406" s="138" t="s">
        <v>3072</v>
      </c>
      <c r="J406" s="138" t="s">
        <v>3212</v>
      </c>
      <c r="K406" s="138" t="s">
        <v>3213</v>
      </c>
      <c r="L406" s="138"/>
      <c r="M406" s="138" t="s">
        <v>3213</v>
      </c>
      <c r="N406" s="139">
        <v>57</v>
      </c>
      <c r="O406" s="140" t="b">
        <v>0</v>
      </c>
      <c r="P406" s="138" t="s">
        <v>3075</v>
      </c>
      <c r="Q406" t="s">
        <v>1823</v>
      </c>
      <c r="R406" t="s">
        <v>557</v>
      </c>
    </row>
    <row r="407" spans="1:18" x14ac:dyDescent="0.25">
      <c r="A407" s="138" t="s">
        <v>9883</v>
      </c>
      <c r="B407" s="138" t="s">
        <v>3215</v>
      </c>
      <c r="C407" s="138" t="s">
        <v>1817</v>
      </c>
      <c r="D407" s="138" t="s">
        <v>1818</v>
      </c>
      <c r="E407" s="138"/>
      <c r="F407" s="138"/>
      <c r="G407" s="138" t="s">
        <v>70</v>
      </c>
      <c r="H407" s="138" t="s">
        <v>1779</v>
      </c>
      <c r="I407" s="138" t="s">
        <v>3072</v>
      </c>
      <c r="J407" s="138" t="s">
        <v>3216</v>
      </c>
      <c r="K407" s="138" t="s">
        <v>3217</v>
      </c>
      <c r="L407" s="138"/>
      <c r="M407" s="138" t="s">
        <v>3217</v>
      </c>
      <c r="N407" s="139">
        <v>57</v>
      </c>
      <c r="O407" s="140" t="b">
        <v>0</v>
      </c>
      <c r="P407" s="138" t="s">
        <v>3075</v>
      </c>
      <c r="Q407" t="s">
        <v>1823</v>
      </c>
      <c r="R407" t="s">
        <v>557</v>
      </c>
    </row>
    <row r="408" spans="1:18" x14ac:dyDescent="0.25">
      <c r="A408" s="138" t="s">
        <v>9076</v>
      </c>
      <c r="B408" s="138" t="s">
        <v>721</v>
      </c>
      <c r="C408" s="138"/>
      <c r="D408" s="138" t="s">
        <v>1818</v>
      </c>
      <c r="E408" s="138"/>
      <c r="F408" s="138"/>
      <c r="G408" s="138"/>
      <c r="H408" s="138"/>
      <c r="I408" s="138" t="s">
        <v>3021</v>
      </c>
      <c r="J408" s="138"/>
      <c r="K408" s="138"/>
      <c r="L408" s="138" t="s">
        <v>3218</v>
      </c>
      <c r="M408" s="138" t="s">
        <v>3074</v>
      </c>
      <c r="N408" s="139">
        <v>57</v>
      </c>
      <c r="O408" s="140" t="b">
        <v>0</v>
      </c>
      <c r="P408" s="138" t="s">
        <v>1822</v>
      </c>
      <c r="Q408" t="s">
        <v>1823</v>
      </c>
      <c r="R408" t="s">
        <v>557</v>
      </c>
    </row>
    <row r="409" spans="1:18" x14ac:dyDescent="0.25">
      <c r="A409" s="138" t="s">
        <v>9077</v>
      </c>
      <c r="B409" s="138" t="s">
        <v>3220</v>
      </c>
      <c r="C409" s="138"/>
      <c r="D409" s="138" t="s">
        <v>3044</v>
      </c>
      <c r="E409" s="138"/>
      <c r="F409" s="138"/>
      <c r="G409" s="138"/>
      <c r="H409" s="138"/>
      <c r="I409" s="138" t="s">
        <v>3057</v>
      </c>
      <c r="J409" s="138" t="s">
        <v>3220</v>
      </c>
      <c r="K409" s="138" t="s">
        <v>3221</v>
      </c>
      <c r="L409" s="138" t="s">
        <v>1817</v>
      </c>
      <c r="M409" s="138" t="s">
        <v>3221</v>
      </c>
      <c r="N409" s="139">
        <v>57</v>
      </c>
      <c r="O409" s="140" t="b">
        <v>0</v>
      </c>
      <c r="P409" s="138" t="s">
        <v>1822</v>
      </c>
      <c r="Q409" t="s">
        <v>1823</v>
      </c>
      <c r="R409" t="s">
        <v>557</v>
      </c>
    </row>
    <row r="410" spans="1:18" x14ac:dyDescent="0.25">
      <c r="A410" s="138" t="s">
        <v>9080</v>
      </c>
      <c r="B410" s="138" t="s">
        <v>3223</v>
      </c>
      <c r="C410" s="138"/>
      <c r="D410" s="138" t="s">
        <v>3056</v>
      </c>
      <c r="E410" s="138"/>
      <c r="F410" s="138"/>
      <c r="G410" s="138"/>
      <c r="H410" s="138"/>
      <c r="I410" s="138" t="s">
        <v>3057</v>
      </c>
      <c r="J410" s="138" t="s">
        <v>3223</v>
      </c>
      <c r="K410" s="138" t="s">
        <v>3224</v>
      </c>
      <c r="L410" s="138" t="s">
        <v>1817</v>
      </c>
      <c r="M410" s="138" t="s">
        <v>3224</v>
      </c>
      <c r="N410" s="139">
        <v>57</v>
      </c>
      <c r="O410" s="140" t="b">
        <v>0</v>
      </c>
      <c r="P410" s="138" t="s">
        <v>1822</v>
      </c>
      <c r="Q410" t="s">
        <v>1823</v>
      </c>
      <c r="R410" t="s">
        <v>557</v>
      </c>
    </row>
    <row r="411" spans="1:18" x14ac:dyDescent="0.25">
      <c r="A411" s="138" t="s">
        <v>9907</v>
      </c>
      <c r="B411" s="138" t="s">
        <v>731</v>
      </c>
      <c r="C411" s="138"/>
      <c r="D411" s="138" t="s">
        <v>1902</v>
      </c>
      <c r="E411" s="138"/>
      <c r="F411" s="138"/>
      <c r="G411" s="138"/>
      <c r="H411" s="138"/>
      <c r="I411" s="138" t="s">
        <v>3037</v>
      </c>
      <c r="J411" s="138"/>
      <c r="K411" s="138" t="s">
        <v>3225</v>
      </c>
      <c r="L411" s="138" t="s">
        <v>3226</v>
      </c>
      <c r="M411" s="138" t="s">
        <v>3225</v>
      </c>
      <c r="N411" s="139">
        <v>57</v>
      </c>
      <c r="O411" s="140" t="b">
        <v>0</v>
      </c>
      <c r="P411" s="138" t="s">
        <v>1822</v>
      </c>
      <c r="Q411" t="s">
        <v>1823</v>
      </c>
      <c r="R411" t="s">
        <v>557</v>
      </c>
    </row>
    <row r="412" spans="1:18" x14ac:dyDescent="0.25">
      <c r="A412" s="138" t="s">
        <v>9885</v>
      </c>
      <c r="B412" s="138" t="s">
        <v>733</v>
      </c>
      <c r="C412" s="138"/>
      <c r="D412" s="138" t="s">
        <v>1818</v>
      </c>
      <c r="E412" s="138"/>
      <c r="F412" s="138"/>
      <c r="G412" s="138" t="s">
        <v>70</v>
      </c>
      <c r="H412" s="138" t="s">
        <v>1779</v>
      </c>
      <c r="I412" s="138" t="s">
        <v>3227</v>
      </c>
      <c r="J412" s="138"/>
      <c r="K412" s="138" t="s">
        <v>3228</v>
      </c>
      <c r="L412" s="138" t="s">
        <v>3229</v>
      </c>
      <c r="M412" s="138" t="s">
        <v>3228</v>
      </c>
      <c r="N412" s="139">
        <v>57</v>
      </c>
      <c r="O412" s="140" t="b">
        <v>0</v>
      </c>
      <c r="P412" s="138" t="s">
        <v>1822</v>
      </c>
      <c r="Q412" t="s">
        <v>1823</v>
      </c>
      <c r="R412" t="s">
        <v>557</v>
      </c>
    </row>
    <row r="413" spans="1:18" x14ac:dyDescent="0.25">
      <c r="A413" s="138" t="s">
        <v>9875</v>
      </c>
      <c r="B413" s="138" t="s">
        <v>3231</v>
      </c>
      <c r="C413" s="138"/>
      <c r="D413" s="138" t="s">
        <v>1818</v>
      </c>
      <c r="E413" s="138" t="s">
        <v>1926</v>
      </c>
      <c r="F413" s="138"/>
      <c r="G413" s="138" t="s">
        <v>70</v>
      </c>
      <c r="H413" s="138" t="s">
        <v>1779</v>
      </c>
      <c r="I413" s="138" t="s">
        <v>3227</v>
      </c>
      <c r="J413" s="138"/>
      <c r="K413" s="138"/>
      <c r="L413" s="138" t="s">
        <v>3232</v>
      </c>
      <c r="M413" s="138" t="s">
        <v>3233</v>
      </c>
      <c r="N413" s="139">
        <v>57</v>
      </c>
      <c r="O413" s="140" t="b">
        <v>0</v>
      </c>
      <c r="P413" s="138" t="s">
        <v>1822</v>
      </c>
      <c r="Q413" t="s">
        <v>1823</v>
      </c>
      <c r="R413" t="s">
        <v>557</v>
      </c>
    </row>
    <row r="414" spans="1:18" x14ac:dyDescent="0.25">
      <c r="A414" s="138" t="s">
        <v>9933</v>
      </c>
      <c r="B414" s="138" t="s">
        <v>723</v>
      </c>
      <c r="C414" s="138"/>
      <c r="D414" s="138" t="s">
        <v>1818</v>
      </c>
      <c r="E414" s="138"/>
      <c r="F414" s="138"/>
      <c r="G414" s="138"/>
      <c r="H414" s="138"/>
      <c r="I414" s="138" t="s">
        <v>3021</v>
      </c>
      <c r="J414" s="138" t="s">
        <v>3234</v>
      </c>
      <c r="K414" s="138" t="s">
        <v>3235</v>
      </c>
      <c r="L414" s="138" t="s">
        <v>3236</v>
      </c>
      <c r="M414" s="138" t="s">
        <v>3237</v>
      </c>
      <c r="N414" s="139">
        <v>57</v>
      </c>
      <c r="O414" s="140" t="b">
        <v>0</v>
      </c>
      <c r="P414" s="138" t="s">
        <v>1822</v>
      </c>
      <c r="Q414" t="s">
        <v>1823</v>
      </c>
      <c r="R414" t="s">
        <v>557</v>
      </c>
    </row>
    <row r="415" spans="1:18" x14ac:dyDescent="0.25">
      <c r="A415" s="138" t="s">
        <v>9937</v>
      </c>
      <c r="B415" s="138" t="s">
        <v>3239</v>
      </c>
      <c r="C415" s="138"/>
      <c r="D415" s="138" t="s">
        <v>1818</v>
      </c>
      <c r="E415" s="138"/>
      <c r="F415" s="138"/>
      <c r="G415" s="138" t="s">
        <v>71</v>
      </c>
      <c r="H415" s="138" t="s">
        <v>1777</v>
      </c>
      <c r="I415" s="138" t="s">
        <v>3021</v>
      </c>
      <c r="J415" s="138" t="s">
        <v>3240</v>
      </c>
      <c r="K415" s="138" t="s">
        <v>3241</v>
      </c>
      <c r="L415" s="138" t="s">
        <v>1817</v>
      </c>
      <c r="M415" s="138" t="s">
        <v>3241</v>
      </c>
      <c r="N415" s="139">
        <v>57</v>
      </c>
      <c r="O415" s="140" t="b">
        <v>0</v>
      </c>
      <c r="P415" s="138" t="s">
        <v>1822</v>
      </c>
      <c r="Q415" t="s">
        <v>1823</v>
      </c>
      <c r="R415" t="s">
        <v>557</v>
      </c>
    </row>
    <row r="416" spans="1:18" x14ac:dyDescent="0.25">
      <c r="A416" s="138" t="s">
        <v>9934</v>
      </c>
      <c r="B416" s="138" t="s">
        <v>3243</v>
      </c>
      <c r="C416" s="138"/>
      <c r="D416" s="138" t="s">
        <v>1818</v>
      </c>
      <c r="E416" s="138"/>
      <c r="F416" s="138"/>
      <c r="G416" s="138" t="s">
        <v>70</v>
      </c>
      <c r="H416" s="138" t="s">
        <v>1779</v>
      </c>
      <c r="I416" s="138" t="s">
        <v>3021</v>
      </c>
      <c r="J416" s="138" t="s">
        <v>3244</v>
      </c>
      <c r="K416" s="138" t="s">
        <v>3245</v>
      </c>
      <c r="L416" s="138" t="s">
        <v>1817</v>
      </c>
      <c r="M416" s="138" t="s">
        <v>3245</v>
      </c>
      <c r="N416" s="139">
        <v>57</v>
      </c>
      <c r="O416" s="140" t="b">
        <v>0</v>
      </c>
      <c r="P416" s="138" t="s">
        <v>1822</v>
      </c>
      <c r="Q416" t="s">
        <v>1823</v>
      </c>
      <c r="R416" t="s">
        <v>557</v>
      </c>
    </row>
    <row r="417" spans="1:18" x14ac:dyDescent="0.25">
      <c r="A417" s="138" t="s">
        <v>9935</v>
      </c>
      <c r="B417" s="138" t="s">
        <v>3247</v>
      </c>
      <c r="C417" s="138"/>
      <c r="D417" s="138" t="s">
        <v>1818</v>
      </c>
      <c r="E417" s="138"/>
      <c r="F417" s="138"/>
      <c r="G417" s="138" t="s">
        <v>70</v>
      </c>
      <c r="H417" s="138" t="s">
        <v>1779</v>
      </c>
      <c r="I417" s="138" t="s">
        <v>3021</v>
      </c>
      <c r="J417" s="138" t="s">
        <v>3248</v>
      </c>
      <c r="K417" s="138" t="s">
        <v>3249</v>
      </c>
      <c r="L417" s="138" t="s">
        <v>1817</v>
      </c>
      <c r="M417" s="138" t="s">
        <v>3250</v>
      </c>
      <c r="N417" s="139">
        <v>57</v>
      </c>
      <c r="O417" s="140" t="b">
        <v>0</v>
      </c>
      <c r="P417" s="138" t="s">
        <v>1822</v>
      </c>
      <c r="Q417" t="s">
        <v>1823</v>
      </c>
      <c r="R417" t="s">
        <v>557</v>
      </c>
    </row>
    <row r="418" spans="1:18" x14ac:dyDescent="0.25">
      <c r="A418" s="138" t="s">
        <v>9936</v>
      </c>
      <c r="B418" s="138" t="s">
        <v>3252</v>
      </c>
      <c r="C418" s="138" t="s">
        <v>1817</v>
      </c>
      <c r="D418" s="138" t="s">
        <v>1818</v>
      </c>
      <c r="E418" s="138"/>
      <c r="F418" s="138"/>
      <c r="G418" s="138" t="s">
        <v>71</v>
      </c>
      <c r="H418" s="138" t="s">
        <v>1777</v>
      </c>
      <c r="I418" s="138" t="s">
        <v>3072</v>
      </c>
      <c r="J418" s="138" t="s">
        <v>3252</v>
      </c>
      <c r="K418" s="138" t="s">
        <v>3253</v>
      </c>
      <c r="L418" s="138"/>
      <c r="M418" s="138" t="s">
        <v>3253</v>
      </c>
      <c r="N418" s="139">
        <v>57</v>
      </c>
      <c r="O418" s="140" t="b">
        <v>0</v>
      </c>
      <c r="P418" s="138" t="s">
        <v>3075</v>
      </c>
      <c r="Q418" t="s">
        <v>1823</v>
      </c>
      <c r="R418" t="s">
        <v>557</v>
      </c>
    </row>
    <row r="419" spans="1:18" x14ac:dyDescent="0.25">
      <c r="A419" s="138" t="s">
        <v>9884</v>
      </c>
      <c r="B419" s="138" t="s">
        <v>733</v>
      </c>
      <c r="C419" s="138"/>
      <c r="D419" s="138" t="s">
        <v>1818</v>
      </c>
      <c r="E419" s="138" t="s">
        <v>1926</v>
      </c>
      <c r="F419" s="138"/>
      <c r="G419" s="138" t="s">
        <v>70</v>
      </c>
      <c r="H419" s="138" t="s">
        <v>1779</v>
      </c>
      <c r="I419" s="138" t="s">
        <v>3227</v>
      </c>
      <c r="J419" s="138" t="s">
        <v>3255</v>
      </c>
      <c r="K419" s="138" t="s">
        <v>3256</v>
      </c>
      <c r="L419" s="138" t="s">
        <v>1817</v>
      </c>
      <c r="M419" s="138" t="s">
        <v>3233</v>
      </c>
      <c r="N419" s="139">
        <v>57</v>
      </c>
      <c r="O419" s="140" t="b">
        <v>0</v>
      </c>
      <c r="P419" s="138" t="s">
        <v>1822</v>
      </c>
      <c r="Q419" t="s">
        <v>1823</v>
      </c>
      <c r="R419" t="s">
        <v>557</v>
      </c>
    </row>
    <row r="420" spans="1:18" x14ac:dyDescent="0.25">
      <c r="A420" s="138" t="s">
        <v>9913</v>
      </c>
      <c r="B420" s="138" t="s">
        <v>725</v>
      </c>
      <c r="C420" s="138"/>
      <c r="D420" s="138" t="s">
        <v>3044</v>
      </c>
      <c r="E420" s="138"/>
      <c r="F420" s="138"/>
      <c r="G420" s="138"/>
      <c r="H420" s="138"/>
      <c r="I420" s="138" t="s">
        <v>3021</v>
      </c>
      <c r="J420" s="138"/>
      <c r="K420" s="138"/>
      <c r="L420" s="138" t="s">
        <v>3257</v>
      </c>
      <c r="M420" s="138" t="s">
        <v>3258</v>
      </c>
      <c r="N420" s="139">
        <v>57</v>
      </c>
      <c r="O420" s="140" t="b">
        <v>0</v>
      </c>
      <c r="P420" s="138" t="s">
        <v>1822</v>
      </c>
      <c r="Q420" t="s">
        <v>1823</v>
      </c>
      <c r="R420" t="s">
        <v>557</v>
      </c>
    </row>
    <row r="421" spans="1:18" x14ac:dyDescent="0.25">
      <c r="A421" s="138" t="s">
        <v>9969</v>
      </c>
      <c r="B421" s="138" t="s">
        <v>727</v>
      </c>
      <c r="C421" s="138"/>
      <c r="D421" s="138" t="s">
        <v>3056</v>
      </c>
      <c r="E421" s="138"/>
      <c r="F421" s="138"/>
      <c r="G421" s="138"/>
      <c r="H421" s="138"/>
      <c r="I421" s="138" t="s">
        <v>3021</v>
      </c>
      <c r="J421" s="138" t="s">
        <v>3259</v>
      </c>
      <c r="K421" s="138" t="s">
        <v>3260</v>
      </c>
      <c r="L421" s="138" t="s">
        <v>3261</v>
      </c>
      <c r="M421" s="138" t="s">
        <v>3260</v>
      </c>
      <c r="N421" s="139">
        <v>57</v>
      </c>
      <c r="O421" s="140" t="b">
        <v>0</v>
      </c>
      <c r="P421" s="138" t="s">
        <v>1822</v>
      </c>
      <c r="Q421" t="s">
        <v>1823</v>
      </c>
      <c r="R421" t="s">
        <v>557</v>
      </c>
    </row>
    <row r="422" spans="1:18" x14ac:dyDescent="0.25">
      <c r="A422" s="138" t="s">
        <v>9952</v>
      </c>
      <c r="B422" s="138" t="s">
        <v>729</v>
      </c>
      <c r="C422" s="138"/>
      <c r="D422" s="138" t="s">
        <v>3031</v>
      </c>
      <c r="E422" s="138"/>
      <c r="F422" s="138"/>
      <c r="G422" s="138"/>
      <c r="H422" s="138"/>
      <c r="I422" s="138" t="s">
        <v>3037</v>
      </c>
      <c r="J422" s="138"/>
      <c r="K422" s="138"/>
      <c r="L422" s="138" t="s">
        <v>3262</v>
      </c>
      <c r="M422" s="138" t="s">
        <v>3263</v>
      </c>
      <c r="N422" s="139">
        <v>57</v>
      </c>
      <c r="O422" s="140" t="b">
        <v>0</v>
      </c>
      <c r="P422" s="138" t="s">
        <v>1822</v>
      </c>
      <c r="Q422" t="s">
        <v>1823</v>
      </c>
      <c r="R422" t="s">
        <v>557</v>
      </c>
    </row>
    <row r="423" spans="1:18" x14ac:dyDescent="0.25">
      <c r="A423" s="138" t="s">
        <v>3264</v>
      </c>
      <c r="B423" s="138" t="s">
        <v>3265</v>
      </c>
      <c r="C423" s="138"/>
      <c r="D423" s="138" t="s">
        <v>3266</v>
      </c>
      <c r="E423" s="138"/>
      <c r="F423" s="138"/>
      <c r="G423" s="138"/>
      <c r="H423" s="138"/>
      <c r="I423" s="138" t="s">
        <v>1852</v>
      </c>
      <c r="J423" s="138"/>
      <c r="K423" s="138"/>
      <c r="L423" s="138"/>
      <c r="M423" s="138" t="s">
        <v>3267</v>
      </c>
      <c r="N423" s="139"/>
      <c r="O423" s="140" t="b">
        <v>0</v>
      </c>
      <c r="P423" s="138" t="s">
        <v>1822</v>
      </c>
      <c r="Q423" t="s">
        <v>1823</v>
      </c>
      <c r="R423" t="s">
        <v>3264</v>
      </c>
    </row>
    <row r="424" spans="1:18" x14ac:dyDescent="0.25">
      <c r="A424" s="138" t="s">
        <v>3268</v>
      </c>
      <c r="B424" s="138" t="s">
        <v>3269</v>
      </c>
      <c r="C424" s="138" t="s">
        <v>1817</v>
      </c>
      <c r="D424" s="138" t="s">
        <v>1902</v>
      </c>
      <c r="E424" s="138"/>
      <c r="F424" s="138"/>
      <c r="G424" s="138" t="s">
        <v>1769</v>
      </c>
      <c r="H424" s="138" t="s">
        <v>1770</v>
      </c>
      <c r="I424" s="138" t="s">
        <v>2153</v>
      </c>
      <c r="J424" s="138" t="s">
        <v>3269</v>
      </c>
      <c r="K424" s="138" t="s">
        <v>3270</v>
      </c>
      <c r="L424" s="138" t="s">
        <v>3271</v>
      </c>
      <c r="M424" s="138" t="s">
        <v>3270</v>
      </c>
      <c r="N424" s="139"/>
      <c r="O424" s="140" t="b">
        <v>0</v>
      </c>
      <c r="P424" s="138" t="s">
        <v>1822</v>
      </c>
      <c r="Q424" t="s">
        <v>1823</v>
      </c>
      <c r="R424" t="s">
        <v>3268</v>
      </c>
    </row>
    <row r="425" spans="1:18" x14ac:dyDescent="0.25">
      <c r="A425" s="138" t="s">
        <v>3272</v>
      </c>
      <c r="B425" s="138" t="s">
        <v>3273</v>
      </c>
      <c r="C425" s="138"/>
      <c r="D425" s="138" t="s">
        <v>1818</v>
      </c>
      <c r="E425" s="138" t="s">
        <v>1911</v>
      </c>
      <c r="F425" s="138" t="s">
        <v>3274</v>
      </c>
      <c r="G425" s="138"/>
      <c r="H425" s="138"/>
      <c r="I425" s="138" t="s">
        <v>1852</v>
      </c>
      <c r="J425" s="138"/>
      <c r="K425" s="138"/>
      <c r="L425" s="138" t="s">
        <v>3275</v>
      </c>
      <c r="M425" s="138" t="s">
        <v>3276</v>
      </c>
      <c r="N425" s="139">
        <v>60</v>
      </c>
      <c r="O425" s="140" t="b">
        <v>0</v>
      </c>
      <c r="P425" s="138" t="s">
        <v>1822</v>
      </c>
      <c r="Q425" t="s">
        <v>1823</v>
      </c>
      <c r="R425" t="s">
        <v>3272</v>
      </c>
    </row>
    <row r="426" spans="1:18" x14ac:dyDescent="0.25">
      <c r="A426" s="138" t="s">
        <v>10021</v>
      </c>
      <c r="B426" s="138" t="s">
        <v>3278</v>
      </c>
      <c r="C426" s="138"/>
      <c r="D426" s="138" t="s">
        <v>1818</v>
      </c>
      <c r="E426" s="138" t="s">
        <v>2734</v>
      </c>
      <c r="F426" s="138" t="s">
        <v>3279</v>
      </c>
      <c r="G426" s="138" t="s">
        <v>1788</v>
      </c>
      <c r="H426" s="138" t="s">
        <v>1789</v>
      </c>
      <c r="I426" s="138" t="s">
        <v>1852</v>
      </c>
      <c r="J426" s="138"/>
      <c r="K426" s="138"/>
      <c r="L426" s="138" t="s">
        <v>3280</v>
      </c>
      <c r="M426" s="138" t="s">
        <v>3281</v>
      </c>
      <c r="N426" s="139"/>
      <c r="O426" s="140" t="b">
        <v>0</v>
      </c>
      <c r="P426" s="138" t="s">
        <v>1822</v>
      </c>
      <c r="Q426" t="s">
        <v>1823</v>
      </c>
      <c r="R426" t="s">
        <v>3277</v>
      </c>
    </row>
    <row r="427" spans="1:18" x14ac:dyDescent="0.25">
      <c r="A427" s="138" t="s">
        <v>10027</v>
      </c>
      <c r="B427" s="138" t="s">
        <v>735</v>
      </c>
      <c r="C427" s="138"/>
      <c r="D427" s="138" t="s">
        <v>1818</v>
      </c>
      <c r="E427" s="138" t="s">
        <v>2734</v>
      </c>
      <c r="F427" s="138"/>
      <c r="G427" s="138" t="s">
        <v>1782</v>
      </c>
      <c r="H427" s="138" t="s">
        <v>1783</v>
      </c>
      <c r="I427" s="138"/>
      <c r="J427" s="138" t="s">
        <v>735</v>
      </c>
      <c r="K427" s="138" t="s">
        <v>3282</v>
      </c>
      <c r="L427" s="138"/>
      <c r="M427" s="138" t="s">
        <v>3282</v>
      </c>
      <c r="N427" s="139">
        <v>60</v>
      </c>
      <c r="O427" s="140" t="b">
        <v>0</v>
      </c>
      <c r="P427" s="138" t="s">
        <v>1822</v>
      </c>
      <c r="Q427" t="s">
        <v>1823</v>
      </c>
      <c r="R427" t="s">
        <v>562</v>
      </c>
    </row>
    <row r="428" spans="1:18" x14ac:dyDescent="0.25">
      <c r="A428" s="138" t="s">
        <v>10028</v>
      </c>
      <c r="B428" s="138" t="s">
        <v>737</v>
      </c>
      <c r="C428" s="138"/>
      <c r="D428" s="138" t="s">
        <v>1818</v>
      </c>
      <c r="E428" s="138" t="s">
        <v>2734</v>
      </c>
      <c r="F428" s="138"/>
      <c r="G428" s="138" t="s">
        <v>1782</v>
      </c>
      <c r="H428" s="138" t="s">
        <v>1783</v>
      </c>
      <c r="I428" s="138"/>
      <c r="J428" s="138" t="s">
        <v>737</v>
      </c>
      <c r="K428" s="138" t="s">
        <v>3283</v>
      </c>
      <c r="L428" s="138"/>
      <c r="M428" s="138" t="s">
        <v>3283</v>
      </c>
      <c r="N428" s="139">
        <v>60</v>
      </c>
      <c r="O428" s="140" t="b">
        <v>0</v>
      </c>
      <c r="P428" s="138" t="s">
        <v>1822</v>
      </c>
      <c r="Q428" t="s">
        <v>1823</v>
      </c>
      <c r="R428" t="s">
        <v>562</v>
      </c>
    </row>
    <row r="429" spans="1:18" x14ac:dyDescent="0.25">
      <c r="A429" s="138" t="s">
        <v>10029</v>
      </c>
      <c r="B429" s="138" t="s">
        <v>3285</v>
      </c>
      <c r="C429" s="138"/>
      <c r="D429" s="138" t="s">
        <v>1818</v>
      </c>
      <c r="E429" s="138" t="s">
        <v>2734</v>
      </c>
      <c r="F429" s="138"/>
      <c r="G429" s="138" t="s">
        <v>1782</v>
      </c>
      <c r="H429" s="138" t="s">
        <v>1783</v>
      </c>
      <c r="I429" s="138"/>
      <c r="J429" s="138" t="s">
        <v>3285</v>
      </c>
      <c r="K429" s="138" t="s">
        <v>3286</v>
      </c>
      <c r="L429" s="138"/>
      <c r="M429" s="138" t="s">
        <v>3286</v>
      </c>
      <c r="N429" s="139">
        <v>60</v>
      </c>
      <c r="O429" s="140" t="b">
        <v>0</v>
      </c>
      <c r="P429" s="138" t="s">
        <v>1822</v>
      </c>
      <c r="Q429" t="s">
        <v>1823</v>
      </c>
      <c r="R429" t="s">
        <v>562</v>
      </c>
    </row>
    <row r="430" spans="1:18" x14ac:dyDescent="0.25">
      <c r="A430" s="138" t="s">
        <v>10042</v>
      </c>
      <c r="B430" s="138" t="s">
        <v>3288</v>
      </c>
      <c r="C430" s="138"/>
      <c r="D430" s="138" t="s">
        <v>1818</v>
      </c>
      <c r="E430" s="138" t="s">
        <v>1938</v>
      </c>
      <c r="F430" s="138"/>
      <c r="G430" s="138" t="s">
        <v>1784</v>
      </c>
      <c r="H430" s="138" t="s">
        <v>1785</v>
      </c>
      <c r="I430" s="138"/>
      <c r="J430" s="138" t="s">
        <v>3288</v>
      </c>
      <c r="K430" s="138" t="s">
        <v>3289</v>
      </c>
      <c r="L430" s="138"/>
      <c r="M430" s="138" t="s">
        <v>3289</v>
      </c>
      <c r="N430" s="139">
        <v>60</v>
      </c>
      <c r="O430" s="140" t="b">
        <v>0</v>
      </c>
      <c r="P430" s="138" t="s">
        <v>1822</v>
      </c>
      <c r="Q430" t="s">
        <v>1823</v>
      </c>
      <c r="R430" t="s">
        <v>562</v>
      </c>
    </row>
    <row r="431" spans="1:18" x14ac:dyDescent="0.25">
      <c r="A431" s="138" t="s">
        <v>10030</v>
      </c>
      <c r="B431" s="138" t="s">
        <v>739</v>
      </c>
      <c r="C431" s="138"/>
      <c r="D431" s="138" t="s">
        <v>1818</v>
      </c>
      <c r="E431" s="138" t="s">
        <v>2734</v>
      </c>
      <c r="F431" s="138"/>
      <c r="G431" s="138"/>
      <c r="H431" s="138"/>
      <c r="I431" s="138"/>
      <c r="J431" s="138" t="s">
        <v>739</v>
      </c>
      <c r="K431" s="138" t="s">
        <v>3290</v>
      </c>
      <c r="L431" s="138"/>
      <c r="M431" s="138" t="s">
        <v>3290</v>
      </c>
      <c r="N431" s="139">
        <v>60</v>
      </c>
      <c r="O431" s="140" t="b">
        <v>0</v>
      </c>
      <c r="P431" s="138" t="s">
        <v>1822</v>
      </c>
      <c r="Q431" t="s">
        <v>1823</v>
      </c>
      <c r="R431" t="s">
        <v>562</v>
      </c>
    </row>
    <row r="432" spans="1:18" x14ac:dyDescent="0.25">
      <c r="A432" s="138" t="s">
        <v>10031</v>
      </c>
      <c r="B432" s="138" t="s">
        <v>3292</v>
      </c>
      <c r="C432" s="138"/>
      <c r="D432" s="138" t="s">
        <v>1818</v>
      </c>
      <c r="E432" s="138" t="s">
        <v>2734</v>
      </c>
      <c r="F432" s="138" t="s">
        <v>3279</v>
      </c>
      <c r="G432" s="138" t="s">
        <v>1782</v>
      </c>
      <c r="H432" s="138" t="s">
        <v>1783</v>
      </c>
      <c r="I432" s="138"/>
      <c r="J432" s="138" t="s">
        <v>3292</v>
      </c>
      <c r="K432" s="138" t="s">
        <v>3293</v>
      </c>
      <c r="L432" s="138"/>
      <c r="M432" s="138" t="s">
        <v>3293</v>
      </c>
      <c r="N432" s="139">
        <v>60</v>
      </c>
      <c r="O432" s="140" t="b">
        <v>0</v>
      </c>
      <c r="P432" s="138" t="s">
        <v>1822</v>
      </c>
      <c r="Q432" t="s">
        <v>1823</v>
      </c>
      <c r="R432" t="s">
        <v>562</v>
      </c>
    </row>
    <row r="433" spans="1:18" x14ac:dyDescent="0.25">
      <c r="A433" s="138" t="s">
        <v>10032</v>
      </c>
      <c r="B433" s="138" t="s">
        <v>741</v>
      </c>
      <c r="C433" s="138"/>
      <c r="D433" s="138" t="s">
        <v>1818</v>
      </c>
      <c r="E433" s="138" t="s">
        <v>2734</v>
      </c>
      <c r="F433" s="138"/>
      <c r="G433" s="138" t="s">
        <v>1782</v>
      </c>
      <c r="H433" s="138" t="s">
        <v>1783</v>
      </c>
      <c r="I433" s="138"/>
      <c r="J433" s="138" t="s">
        <v>741</v>
      </c>
      <c r="K433" s="138" t="s">
        <v>3294</v>
      </c>
      <c r="L433" s="138"/>
      <c r="M433" s="138" t="s">
        <v>3294</v>
      </c>
      <c r="N433" s="139">
        <v>60</v>
      </c>
      <c r="O433" s="140" t="b">
        <v>0</v>
      </c>
      <c r="P433" s="138" t="s">
        <v>1822</v>
      </c>
      <c r="Q433" t="s">
        <v>1823</v>
      </c>
      <c r="R433" t="s">
        <v>562</v>
      </c>
    </row>
    <row r="434" spans="1:18" x14ac:dyDescent="0.25">
      <c r="A434" s="138" t="s">
        <v>10033</v>
      </c>
      <c r="B434" s="138" t="s">
        <v>743</v>
      </c>
      <c r="C434" s="138"/>
      <c r="D434" s="138" t="s">
        <v>1818</v>
      </c>
      <c r="E434" s="138" t="s">
        <v>2734</v>
      </c>
      <c r="F434" s="138"/>
      <c r="G434" s="138" t="s">
        <v>1782</v>
      </c>
      <c r="H434" s="138" t="s">
        <v>1783</v>
      </c>
      <c r="I434" s="138"/>
      <c r="J434" s="138" t="s">
        <v>743</v>
      </c>
      <c r="K434" s="138" t="s">
        <v>3295</v>
      </c>
      <c r="L434" s="138"/>
      <c r="M434" s="138" t="s">
        <v>3295</v>
      </c>
      <c r="N434" s="139">
        <v>60</v>
      </c>
      <c r="O434" s="140" t="b">
        <v>0</v>
      </c>
      <c r="P434" s="138" t="s">
        <v>1822</v>
      </c>
      <c r="Q434" t="s">
        <v>1823</v>
      </c>
      <c r="R434" t="s">
        <v>562</v>
      </c>
    </row>
    <row r="435" spans="1:18" x14ac:dyDescent="0.25">
      <c r="A435" s="138" t="s">
        <v>10034</v>
      </c>
      <c r="B435" s="138" t="s">
        <v>745</v>
      </c>
      <c r="C435" s="138"/>
      <c r="D435" s="138" t="s">
        <v>1818</v>
      </c>
      <c r="E435" s="138" t="s">
        <v>2734</v>
      </c>
      <c r="F435" s="138"/>
      <c r="G435" s="138" t="s">
        <v>1782</v>
      </c>
      <c r="H435" s="138" t="s">
        <v>1783</v>
      </c>
      <c r="I435" s="138"/>
      <c r="J435" s="138" t="s">
        <v>745</v>
      </c>
      <c r="K435" s="138" t="s">
        <v>3296</v>
      </c>
      <c r="L435" s="138"/>
      <c r="M435" s="138" t="s">
        <v>3296</v>
      </c>
      <c r="N435" s="139">
        <v>60</v>
      </c>
      <c r="O435" s="140" t="b">
        <v>0</v>
      </c>
      <c r="P435" s="138" t="s">
        <v>1822</v>
      </c>
      <c r="Q435" t="s">
        <v>1823</v>
      </c>
      <c r="R435" t="s">
        <v>562</v>
      </c>
    </row>
    <row r="436" spans="1:18" x14ac:dyDescent="0.25">
      <c r="A436" s="138" t="s">
        <v>10035</v>
      </c>
      <c r="B436" s="138" t="s">
        <v>747</v>
      </c>
      <c r="C436" s="138"/>
      <c r="D436" s="138" t="s">
        <v>1818</v>
      </c>
      <c r="E436" s="138" t="s">
        <v>2734</v>
      </c>
      <c r="F436" s="138"/>
      <c r="G436" s="138" t="s">
        <v>1782</v>
      </c>
      <c r="H436" s="138" t="s">
        <v>1783</v>
      </c>
      <c r="I436" s="138"/>
      <c r="J436" s="138" t="s">
        <v>747</v>
      </c>
      <c r="K436" s="138" t="s">
        <v>3297</v>
      </c>
      <c r="L436" s="138"/>
      <c r="M436" s="138" t="s">
        <v>3297</v>
      </c>
      <c r="N436" s="139">
        <v>60</v>
      </c>
      <c r="O436" s="140" t="b">
        <v>0</v>
      </c>
      <c r="P436" s="138" t="s">
        <v>1822</v>
      </c>
      <c r="Q436" t="s">
        <v>1823</v>
      </c>
      <c r="R436" t="s">
        <v>562</v>
      </c>
    </row>
    <row r="437" spans="1:18" x14ac:dyDescent="0.25">
      <c r="A437" s="138" t="s">
        <v>10036</v>
      </c>
      <c r="B437" s="138" t="s">
        <v>3299</v>
      </c>
      <c r="C437" s="138"/>
      <c r="D437" s="138" t="s">
        <v>1818</v>
      </c>
      <c r="E437" s="138" t="s">
        <v>2734</v>
      </c>
      <c r="F437" s="138"/>
      <c r="G437" s="138" t="s">
        <v>1782</v>
      </c>
      <c r="H437" s="138" t="s">
        <v>1783</v>
      </c>
      <c r="I437" s="138"/>
      <c r="J437" s="138" t="s">
        <v>3299</v>
      </c>
      <c r="K437" s="138" t="s">
        <v>3300</v>
      </c>
      <c r="L437" s="138"/>
      <c r="M437" s="138" t="s">
        <v>3300</v>
      </c>
      <c r="N437" s="139">
        <v>60</v>
      </c>
      <c r="O437" s="140" t="b">
        <v>0</v>
      </c>
      <c r="P437" s="138" t="s">
        <v>1822</v>
      </c>
      <c r="Q437" t="s">
        <v>1823</v>
      </c>
      <c r="R437" t="s">
        <v>562</v>
      </c>
    </row>
    <row r="438" spans="1:18" x14ac:dyDescent="0.25">
      <c r="A438" s="138" t="s">
        <v>10037</v>
      </c>
      <c r="B438" s="138" t="s">
        <v>3302</v>
      </c>
      <c r="C438" s="138"/>
      <c r="D438" s="138" t="s">
        <v>1818</v>
      </c>
      <c r="E438" s="138" t="s">
        <v>2734</v>
      </c>
      <c r="F438" s="138" t="s">
        <v>3279</v>
      </c>
      <c r="G438" s="138"/>
      <c r="H438" s="138"/>
      <c r="I438" s="138" t="s">
        <v>1852</v>
      </c>
      <c r="J438" s="138"/>
      <c r="K438" s="138"/>
      <c r="L438" s="138" t="s">
        <v>3303</v>
      </c>
      <c r="M438" s="138" t="s">
        <v>3304</v>
      </c>
      <c r="N438" s="139">
        <v>60</v>
      </c>
      <c r="O438" s="140" t="b">
        <v>0</v>
      </c>
      <c r="P438" s="138" t="s">
        <v>1822</v>
      </c>
      <c r="Q438" t="s">
        <v>1823</v>
      </c>
      <c r="R438" t="s">
        <v>562</v>
      </c>
    </row>
    <row r="439" spans="1:18" x14ac:dyDescent="0.25">
      <c r="A439" s="138" t="s">
        <v>10038</v>
      </c>
      <c r="B439" s="138" t="s">
        <v>3306</v>
      </c>
      <c r="C439" s="138"/>
      <c r="D439" s="138" t="s">
        <v>1818</v>
      </c>
      <c r="E439" s="138" t="s">
        <v>2734</v>
      </c>
      <c r="F439" s="138" t="s">
        <v>3279</v>
      </c>
      <c r="G439" s="138"/>
      <c r="H439" s="138"/>
      <c r="I439" s="138" t="s">
        <v>1852</v>
      </c>
      <c r="J439" s="138"/>
      <c r="K439" s="138"/>
      <c r="L439" s="138" t="s">
        <v>3307</v>
      </c>
      <c r="M439" s="138" t="s">
        <v>3308</v>
      </c>
      <c r="N439" s="139">
        <v>60</v>
      </c>
      <c r="O439" s="140" t="b">
        <v>0</v>
      </c>
      <c r="P439" s="138" t="s">
        <v>1822</v>
      </c>
      <c r="Q439" t="s">
        <v>1823</v>
      </c>
      <c r="R439" t="s">
        <v>562</v>
      </c>
    </row>
    <row r="440" spans="1:18" x14ac:dyDescent="0.25">
      <c r="A440" s="138" t="s">
        <v>10039</v>
      </c>
      <c r="B440" s="138" t="s">
        <v>3310</v>
      </c>
      <c r="C440" s="138"/>
      <c r="D440" s="138" t="s">
        <v>1818</v>
      </c>
      <c r="E440" s="138" t="s">
        <v>2734</v>
      </c>
      <c r="F440" s="138" t="s">
        <v>3279</v>
      </c>
      <c r="G440" s="138"/>
      <c r="H440" s="138"/>
      <c r="I440" s="138" t="s">
        <v>1852</v>
      </c>
      <c r="J440" s="138"/>
      <c r="K440" s="138"/>
      <c r="L440" s="138" t="s">
        <v>3311</v>
      </c>
      <c r="M440" s="138" t="s">
        <v>3312</v>
      </c>
      <c r="N440" s="139">
        <v>60</v>
      </c>
      <c r="O440" s="140" t="b">
        <v>0</v>
      </c>
      <c r="P440" s="138" t="s">
        <v>1822</v>
      </c>
      <c r="Q440" t="s">
        <v>1823</v>
      </c>
      <c r="R440" t="s">
        <v>562</v>
      </c>
    </row>
    <row r="441" spans="1:18" x14ac:dyDescent="0.25">
      <c r="A441" s="138" t="s">
        <v>10040</v>
      </c>
      <c r="B441" s="138" t="s">
        <v>3314</v>
      </c>
      <c r="C441" s="138"/>
      <c r="D441" s="138" t="s">
        <v>1818</v>
      </c>
      <c r="E441" s="138" t="s">
        <v>2734</v>
      </c>
      <c r="F441" s="138" t="s">
        <v>3279</v>
      </c>
      <c r="G441" s="138"/>
      <c r="H441" s="138"/>
      <c r="I441" s="138" t="s">
        <v>1852</v>
      </c>
      <c r="J441" s="138"/>
      <c r="K441" s="138"/>
      <c r="L441" s="138" t="s">
        <v>3315</v>
      </c>
      <c r="M441" s="138" t="s">
        <v>3316</v>
      </c>
      <c r="N441" s="139">
        <v>60</v>
      </c>
      <c r="O441" s="140" t="b">
        <v>0</v>
      </c>
      <c r="P441" s="138" t="s">
        <v>1822</v>
      </c>
      <c r="Q441" t="s">
        <v>1823</v>
      </c>
      <c r="R441" t="s">
        <v>562</v>
      </c>
    </row>
    <row r="442" spans="1:18" x14ac:dyDescent="0.25">
      <c r="A442" s="138" t="s">
        <v>10041</v>
      </c>
      <c r="B442" s="138" t="s">
        <v>3318</v>
      </c>
      <c r="C442" s="138"/>
      <c r="D442" s="138" t="s">
        <v>1818</v>
      </c>
      <c r="E442" s="138" t="s">
        <v>2734</v>
      </c>
      <c r="F442" s="138" t="s">
        <v>3279</v>
      </c>
      <c r="G442" s="138"/>
      <c r="H442" s="138"/>
      <c r="I442" s="138" t="s">
        <v>1852</v>
      </c>
      <c r="J442" s="138"/>
      <c r="K442" s="138"/>
      <c r="L442" s="138" t="s">
        <v>3319</v>
      </c>
      <c r="M442" s="138" t="s">
        <v>3320</v>
      </c>
      <c r="N442" s="139">
        <v>60</v>
      </c>
      <c r="O442" s="140" t="b">
        <v>0</v>
      </c>
      <c r="P442" s="138" t="s">
        <v>1822</v>
      </c>
      <c r="Q442" t="s">
        <v>1823</v>
      </c>
      <c r="R442" t="s">
        <v>562</v>
      </c>
    </row>
    <row r="443" spans="1:18" x14ac:dyDescent="0.25">
      <c r="A443" s="138" t="s">
        <v>15092</v>
      </c>
      <c r="B443" s="138" t="s">
        <v>3322</v>
      </c>
      <c r="C443" s="138"/>
      <c r="D443" s="138" t="s">
        <v>1818</v>
      </c>
      <c r="E443" s="138" t="s">
        <v>3323</v>
      </c>
      <c r="F443" s="138" t="s">
        <v>3324</v>
      </c>
      <c r="G443" s="138"/>
      <c r="H443" s="138"/>
      <c r="I443" s="138"/>
      <c r="J443" s="138"/>
      <c r="K443" s="138"/>
      <c r="L443" s="138" t="s">
        <v>3325</v>
      </c>
      <c r="M443" s="138" t="s">
        <v>3326</v>
      </c>
      <c r="N443" s="139"/>
      <c r="O443" s="140" t="b">
        <v>0</v>
      </c>
      <c r="P443" s="138" t="s">
        <v>1822</v>
      </c>
      <c r="Q443" t="s">
        <v>1823</v>
      </c>
      <c r="R443" t="s">
        <v>3321</v>
      </c>
    </row>
    <row r="444" spans="1:18" x14ac:dyDescent="0.25">
      <c r="A444" s="138" t="s">
        <v>10710</v>
      </c>
      <c r="B444" s="138" t="s">
        <v>3328</v>
      </c>
      <c r="C444" s="138"/>
      <c r="D444" s="138" t="s">
        <v>3329</v>
      </c>
      <c r="E444" s="138"/>
      <c r="F444" s="138"/>
      <c r="G444" s="138"/>
      <c r="H444" s="138"/>
      <c r="I444" s="138" t="s">
        <v>1852</v>
      </c>
      <c r="J444" s="138"/>
      <c r="K444" s="138"/>
      <c r="L444" s="138" t="s">
        <v>3330</v>
      </c>
      <c r="M444" s="138" t="s">
        <v>3331</v>
      </c>
      <c r="N444" s="139"/>
      <c r="O444" s="140" t="b">
        <v>0</v>
      </c>
      <c r="P444" s="138" t="s">
        <v>1822</v>
      </c>
      <c r="Q444" t="s">
        <v>1823</v>
      </c>
      <c r="R444" t="s">
        <v>3327</v>
      </c>
    </row>
    <row r="445" spans="1:18" x14ac:dyDescent="0.25">
      <c r="A445" s="138" t="s">
        <v>3332</v>
      </c>
      <c r="B445" s="138" t="s">
        <v>3333</v>
      </c>
      <c r="C445" s="138"/>
      <c r="D445" s="138" t="s">
        <v>1818</v>
      </c>
      <c r="E445" s="138"/>
      <c r="F445" s="138"/>
      <c r="G445" s="138" t="s">
        <v>1784</v>
      </c>
      <c r="H445" s="138" t="s">
        <v>1785</v>
      </c>
      <c r="I445" s="138" t="s">
        <v>1852</v>
      </c>
      <c r="J445" s="138"/>
      <c r="K445" s="138"/>
      <c r="L445" s="138" t="s">
        <v>3334</v>
      </c>
      <c r="M445" s="138" t="s">
        <v>3335</v>
      </c>
      <c r="N445" s="139">
        <v>60</v>
      </c>
      <c r="O445" s="140" t="b">
        <v>0</v>
      </c>
      <c r="P445" s="138" t="s">
        <v>1822</v>
      </c>
      <c r="Q445" t="s">
        <v>1823</v>
      </c>
      <c r="R445" t="s">
        <v>3332</v>
      </c>
    </row>
    <row r="446" spans="1:18" x14ac:dyDescent="0.25">
      <c r="A446" s="138" t="s">
        <v>11179</v>
      </c>
      <c r="B446" s="138" t="s">
        <v>3337</v>
      </c>
      <c r="C446" s="138"/>
      <c r="D446" s="138" t="s">
        <v>3338</v>
      </c>
      <c r="E446" s="138" t="s">
        <v>3339</v>
      </c>
      <c r="F446" s="138" t="s">
        <v>3340</v>
      </c>
      <c r="G446" s="138"/>
      <c r="H446" s="138"/>
      <c r="I446" s="138" t="s">
        <v>3341</v>
      </c>
      <c r="J446" s="138"/>
      <c r="K446" s="138"/>
      <c r="L446" s="138" t="s">
        <v>3342</v>
      </c>
      <c r="M446" s="138" t="s">
        <v>3343</v>
      </c>
      <c r="N446" s="139">
        <v>60</v>
      </c>
      <c r="O446" s="140" t="b">
        <v>0</v>
      </c>
      <c r="P446" s="138" t="s">
        <v>1822</v>
      </c>
      <c r="Q446" t="s">
        <v>1823</v>
      </c>
      <c r="R446" t="s">
        <v>3336</v>
      </c>
    </row>
    <row r="447" spans="1:18" x14ac:dyDescent="0.25">
      <c r="A447" s="138" t="s">
        <v>11152</v>
      </c>
      <c r="B447" s="138" t="s">
        <v>3345</v>
      </c>
      <c r="C447" s="138" t="s">
        <v>3346</v>
      </c>
      <c r="D447" s="138" t="s">
        <v>1818</v>
      </c>
      <c r="E447" s="138" t="s">
        <v>1858</v>
      </c>
      <c r="F447" s="138"/>
      <c r="G447" s="138" t="s">
        <v>1782</v>
      </c>
      <c r="H447" s="138" t="s">
        <v>1783</v>
      </c>
      <c r="I447" s="138" t="s">
        <v>1852</v>
      </c>
      <c r="J447" s="138"/>
      <c r="K447" s="138" t="s">
        <v>3347</v>
      </c>
      <c r="L447" s="138" t="s">
        <v>3348</v>
      </c>
      <c r="M447" s="138" t="s">
        <v>3349</v>
      </c>
      <c r="N447" s="139"/>
      <c r="O447" s="140" t="b">
        <v>0</v>
      </c>
      <c r="P447" s="138" t="s">
        <v>1822</v>
      </c>
      <c r="Q447" t="s">
        <v>1823</v>
      </c>
      <c r="R447" t="s">
        <v>3344</v>
      </c>
    </row>
    <row r="448" spans="1:18" x14ac:dyDescent="0.25">
      <c r="A448" s="138" t="s">
        <v>10046</v>
      </c>
      <c r="B448" s="138" t="s">
        <v>3351</v>
      </c>
      <c r="C448" s="138" t="s">
        <v>3352</v>
      </c>
      <c r="D448" s="138" t="s">
        <v>1818</v>
      </c>
      <c r="E448" s="138" t="s">
        <v>1930</v>
      </c>
      <c r="F448" s="138"/>
      <c r="G448" s="138" t="s">
        <v>1784</v>
      </c>
      <c r="H448" s="138" t="s">
        <v>1785</v>
      </c>
      <c r="I448" s="138" t="s">
        <v>1852</v>
      </c>
      <c r="J448" s="138"/>
      <c r="K448" s="138" t="s">
        <v>3353</v>
      </c>
      <c r="L448" s="138" t="s">
        <v>3354</v>
      </c>
      <c r="M448" s="138" t="s">
        <v>3353</v>
      </c>
      <c r="N448" s="139"/>
      <c r="O448" s="140" t="b">
        <v>0</v>
      </c>
      <c r="P448" s="138" t="s">
        <v>1822</v>
      </c>
      <c r="Q448" t="s">
        <v>1823</v>
      </c>
      <c r="R448" t="s">
        <v>3350</v>
      </c>
    </row>
    <row r="449" spans="1:18" x14ac:dyDescent="0.25">
      <c r="A449" s="138" t="s">
        <v>10049</v>
      </c>
      <c r="B449" s="138" t="s">
        <v>3356</v>
      </c>
      <c r="C449" s="138" t="s">
        <v>3357</v>
      </c>
      <c r="D449" s="138" t="s">
        <v>1818</v>
      </c>
      <c r="E449" s="138" t="s">
        <v>1971</v>
      </c>
      <c r="F449" s="138"/>
      <c r="G449" s="138" t="s">
        <v>1784</v>
      </c>
      <c r="H449" s="138" t="s">
        <v>1785</v>
      </c>
      <c r="I449" s="138" t="s">
        <v>3358</v>
      </c>
      <c r="J449" s="138" t="s">
        <v>3359</v>
      </c>
      <c r="K449" s="138" t="s">
        <v>3360</v>
      </c>
      <c r="L449" s="138" t="s">
        <v>1817</v>
      </c>
      <c r="M449" s="138" t="s">
        <v>3360</v>
      </c>
      <c r="N449" s="139"/>
      <c r="O449" s="140" t="b">
        <v>0</v>
      </c>
      <c r="P449" s="138" t="s">
        <v>1822</v>
      </c>
      <c r="Q449" t="s">
        <v>1823</v>
      </c>
      <c r="R449" t="s">
        <v>3350</v>
      </c>
    </row>
    <row r="450" spans="1:18" x14ac:dyDescent="0.25">
      <c r="A450" s="138" t="s">
        <v>10050</v>
      </c>
      <c r="B450" s="138" t="s">
        <v>3362</v>
      </c>
      <c r="C450" s="138" t="s">
        <v>1817</v>
      </c>
      <c r="D450" s="138" t="s">
        <v>1818</v>
      </c>
      <c r="E450" s="138" t="s">
        <v>1971</v>
      </c>
      <c r="F450" s="138"/>
      <c r="G450" s="138" t="s">
        <v>1784</v>
      </c>
      <c r="H450" s="138" t="s">
        <v>1785</v>
      </c>
      <c r="I450" s="138" t="s">
        <v>3358</v>
      </c>
      <c r="J450" s="138" t="s">
        <v>3363</v>
      </c>
      <c r="K450" s="138" t="s">
        <v>3364</v>
      </c>
      <c r="L450" s="138" t="s">
        <v>1817</v>
      </c>
      <c r="M450" s="138" t="s">
        <v>3364</v>
      </c>
      <c r="N450" s="139"/>
      <c r="O450" s="140" t="b">
        <v>0</v>
      </c>
      <c r="P450" s="138" t="s">
        <v>1822</v>
      </c>
      <c r="Q450" t="s">
        <v>1823</v>
      </c>
      <c r="R450" t="s">
        <v>3350</v>
      </c>
    </row>
    <row r="451" spans="1:18" x14ac:dyDescent="0.25">
      <c r="A451" s="138" t="s">
        <v>10058</v>
      </c>
      <c r="B451" s="138" t="s">
        <v>3366</v>
      </c>
      <c r="C451" s="138" t="s">
        <v>3357</v>
      </c>
      <c r="D451" s="138" t="s">
        <v>1818</v>
      </c>
      <c r="E451" s="138" t="s">
        <v>2072</v>
      </c>
      <c r="F451" s="138"/>
      <c r="G451" s="138" t="s">
        <v>1784</v>
      </c>
      <c r="H451" s="138" t="s">
        <v>1785</v>
      </c>
      <c r="I451" s="138" t="s">
        <v>3358</v>
      </c>
      <c r="J451" s="138" t="s">
        <v>3367</v>
      </c>
      <c r="K451" s="138" t="s">
        <v>3368</v>
      </c>
      <c r="L451" s="138" t="s">
        <v>1817</v>
      </c>
      <c r="M451" s="138" t="s">
        <v>3369</v>
      </c>
      <c r="N451" s="139"/>
      <c r="O451" s="140" t="b">
        <v>0</v>
      </c>
      <c r="P451" s="138" t="s">
        <v>1822</v>
      </c>
      <c r="Q451" t="s">
        <v>1823</v>
      </c>
      <c r="R451" t="s">
        <v>3350</v>
      </c>
    </row>
    <row r="452" spans="1:18" x14ac:dyDescent="0.25">
      <c r="A452" s="138" t="s">
        <v>10059</v>
      </c>
      <c r="B452" s="138" t="s">
        <v>3371</v>
      </c>
      <c r="C452" s="138" t="s">
        <v>3357</v>
      </c>
      <c r="D452" s="138" t="s">
        <v>1818</v>
      </c>
      <c r="E452" s="138" t="s">
        <v>2072</v>
      </c>
      <c r="F452" s="138"/>
      <c r="G452" s="138" t="s">
        <v>1784</v>
      </c>
      <c r="H452" s="138" t="s">
        <v>1785</v>
      </c>
      <c r="I452" s="138" t="s">
        <v>3358</v>
      </c>
      <c r="J452" s="138" t="s">
        <v>3372</v>
      </c>
      <c r="K452" s="138" t="s">
        <v>3373</v>
      </c>
      <c r="L452" s="138" t="s">
        <v>1817</v>
      </c>
      <c r="M452" s="138" t="s">
        <v>3373</v>
      </c>
      <c r="N452" s="139"/>
      <c r="O452" s="140" t="b">
        <v>0</v>
      </c>
      <c r="P452" s="138" t="s">
        <v>1822</v>
      </c>
      <c r="Q452" t="s">
        <v>1823</v>
      </c>
      <c r="R452" t="s">
        <v>3350</v>
      </c>
    </row>
    <row r="453" spans="1:18" x14ac:dyDescent="0.25">
      <c r="A453" s="138" t="s">
        <v>10048</v>
      </c>
      <c r="B453" s="138" t="s">
        <v>3375</v>
      </c>
      <c r="C453" s="138" t="s">
        <v>1817</v>
      </c>
      <c r="D453" s="138" t="s">
        <v>1818</v>
      </c>
      <c r="E453" s="138" t="s">
        <v>1926</v>
      </c>
      <c r="F453" s="138"/>
      <c r="G453" s="138" t="s">
        <v>1784</v>
      </c>
      <c r="H453" s="138" t="s">
        <v>1785</v>
      </c>
      <c r="I453" s="138" t="s">
        <v>3358</v>
      </c>
      <c r="J453" s="138" t="s">
        <v>3376</v>
      </c>
      <c r="K453" s="138" t="s">
        <v>3377</v>
      </c>
      <c r="L453" s="138" t="s">
        <v>1817</v>
      </c>
      <c r="M453" s="138" t="s">
        <v>3377</v>
      </c>
      <c r="N453" s="139"/>
      <c r="O453" s="140" t="b">
        <v>0</v>
      </c>
      <c r="P453" s="138" t="s">
        <v>1822</v>
      </c>
      <c r="Q453" t="s">
        <v>1823</v>
      </c>
      <c r="R453" t="s">
        <v>3350</v>
      </c>
    </row>
    <row r="454" spans="1:18" x14ac:dyDescent="0.25">
      <c r="A454" s="138" t="s">
        <v>10051</v>
      </c>
      <c r="B454" s="138" t="s">
        <v>3379</v>
      </c>
      <c r="C454" s="138" t="s">
        <v>1817</v>
      </c>
      <c r="D454" s="138" t="s">
        <v>1818</v>
      </c>
      <c r="E454" s="138" t="s">
        <v>1971</v>
      </c>
      <c r="F454" s="138"/>
      <c r="G454" s="138" t="s">
        <v>1784</v>
      </c>
      <c r="H454" s="138" t="s">
        <v>1785</v>
      </c>
      <c r="I454" s="138" t="s">
        <v>3358</v>
      </c>
      <c r="J454" s="138" t="s">
        <v>3380</v>
      </c>
      <c r="K454" s="138" t="s">
        <v>3381</v>
      </c>
      <c r="L454" s="138" t="s">
        <v>1817</v>
      </c>
      <c r="M454" s="138" t="s">
        <v>3382</v>
      </c>
      <c r="N454" s="139"/>
      <c r="O454" s="140" t="b">
        <v>0</v>
      </c>
      <c r="P454" s="138" t="s">
        <v>1822</v>
      </c>
      <c r="Q454" t="s">
        <v>1823</v>
      </c>
      <c r="R454" t="s">
        <v>3350</v>
      </c>
    </row>
    <row r="455" spans="1:18" x14ac:dyDescent="0.25">
      <c r="A455" s="138" t="s">
        <v>10054</v>
      </c>
      <c r="B455" s="138" t="s">
        <v>3384</v>
      </c>
      <c r="C455" s="138" t="s">
        <v>1817</v>
      </c>
      <c r="D455" s="138" t="s">
        <v>1818</v>
      </c>
      <c r="E455" s="138" t="s">
        <v>1881</v>
      </c>
      <c r="F455" s="138"/>
      <c r="G455" s="138" t="s">
        <v>1782</v>
      </c>
      <c r="H455" s="138" t="s">
        <v>1783</v>
      </c>
      <c r="I455" s="138" t="s">
        <v>3358</v>
      </c>
      <c r="J455" s="138" t="s">
        <v>3385</v>
      </c>
      <c r="K455" s="138" t="s">
        <v>3386</v>
      </c>
      <c r="L455" s="138" t="s">
        <v>1817</v>
      </c>
      <c r="M455" s="138" t="s">
        <v>3386</v>
      </c>
      <c r="N455" s="139"/>
      <c r="O455" s="140" t="b">
        <v>0</v>
      </c>
      <c r="P455" s="138" t="s">
        <v>1822</v>
      </c>
      <c r="Q455" t="s">
        <v>1823</v>
      </c>
      <c r="R455" t="s">
        <v>3350</v>
      </c>
    </row>
    <row r="456" spans="1:18" x14ac:dyDescent="0.25">
      <c r="A456" s="138" t="s">
        <v>10052</v>
      </c>
      <c r="B456" s="138" t="s">
        <v>3388</v>
      </c>
      <c r="C456" s="138" t="s">
        <v>1817</v>
      </c>
      <c r="D456" s="138" t="s">
        <v>1818</v>
      </c>
      <c r="E456" s="138" t="s">
        <v>1971</v>
      </c>
      <c r="F456" s="138"/>
      <c r="G456" s="138" t="s">
        <v>1784</v>
      </c>
      <c r="H456" s="138" t="s">
        <v>1785</v>
      </c>
      <c r="I456" s="138" t="s">
        <v>3358</v>
      </c>
      <c r="J456" s="138" t="s">
        <v>3389</v>
      </c>
      <c r="K456" s="138" t="s">
        <v>3390</v>
      </c>
      <c r="L456" s="138" t="s">
        <v>1817</v>
      </c>
      <c r="M456" s="138" t="s">
        <v>3390</v>
      </c>
      <c r="N456" s="139"/>
      <c r="O456" s="140" t="b">
        <v>0</v>
      </c>
      <c r="P456" s="138" t="s">
        <v>1822</v>
      </c>
      <c r="Q456" t="s">
        <v>1823</v>
      </c>
      <c r="R456" t="s">
        <v>3350</v>
      </c>
    </row>
    <row r="457" spans="1:18" x14ac:dyDescent="0.25">
      <c r="A457" s="138" t="s">
        <v>10043</v>
      </c>
      <c r="B457" s="138" t="s">
        <v>3392</v>
      </c>
      <c r="C457" s="138" t="s">
        <v>1817</v>
      </c>
      <c r="D457" s="138" t="s">
        <v>1818</v>
      </c>
      <c r="E457" s="138" t="s">
        <v>2086</v>
      </c>
      <c r="F457" s="138"/>
      <c r="G457" s="138" t="s">
        <v>1782</v>
      </c>
      <c r="H457" s="138" t="s">
        <v>1783</v>
      </c>
      <c r="I457" s="138" t="s">
        <v>3358</v>
      </c>
      <c r="J457" s="138" t="s">
        <v>3393</v>
      </c>
      <c r="K457" s="138" t="s">
        <v>3394</v>
      </c>
      <c r="L457" s="138" t="s">
        <v>1817</v>
      </c>
      <c r="M457" s="138" t="s">
        <v>3394</v>
      </c>
      <c r="N457" s="139"/>
      <c r="O457" s="140" t="b">
        <v>0</v>
      </c>
      <c r="P457" s="138" t="s">
        <v>1822</v>
      </c>
      <c r="Q457" t="s">
        <v>1823</v>
      </c>
      <c r="R457" t="s">
        <v>3350</v>
      </c>
    </row>
    <row r="458" spans="1:18" x14ac:dyDescent="0.25">
      <c r="A458" s="138" t="s">
        <v>10055</v>
      </c>
      <c r="B458" s="138" t="s">
        <v>3396</v>
      </c>
      <c r="C458" s="138" t="s">
        <v>1817</v>
      </c>
      <c r="D458" s="138" t="s">
        <v>1818</v>
      </c>
      <c r="E458" s="138" t="s">
        <v>1881</v>
      </c>
      <c r="F458" s="138"/>
      <c r="G458" s="138" t="s">
        <v>1782</v>
      </c>
      <c r="H458" s="138" t="s">
        <v>1783</v>
      </c>
      <c r="I458" s="138" t="s">
        <v>3358</v>
      </c>
      <c r="J458" s="138" t="s">
        <v>3397</v>
      </c>
      <c r="K458" s="138" t="s">
        <v>3398</v>
      </c>
      <c r="L458" s="138" t="s">
        <v>1817</v>
      </c>
      <c r="M458" s="138" t="s">
        <v>3398</v>
      </c>
      <c r="N458" s="139"/>
      <c r="O458" s="140" t="b">
        <v>0</v>
      </c>
      <c r="P458" s="138" t="s">
        <v>1822</v>
      </c>
      <c r="Q458" t="s">
        <v>1823</v>
      </c>
      <c r="R458" t="s">
        <v>3350</v>
      </c>
    </row>
    <row r="459" spans="1:18" x14ac:dyDescent="0.25">
      <c r="A459" s="138" t="s">
        <v>10044</v>
      </c>
      <c r="B459" s="138" t="s">
        <v>3400</v>
      </c>
      <c r="C459" s="138" t="s">
        <v>1817</v>
      </c>
      <c r="D459" s="138" t="s">
        <v>1818</v>
      </c>
      <c r="E459" s="138" t="s">
        <v>2086</v>
      </c>
      <c r="F459" s="138"/>
      <c r="G459" s="138" t="s">
        <v>1782</v>
      </c>
      <c r="H459" s="138" t="s">
        <v>1783</v>
      </c>
      <c r="I459" s="138" t="s">
        <v>3358</v>
      </c>
      <c r="J459" s="138" t="s">
        <v>3401</v>
      </c>
      <c r="K459" s="138" t="s">
        <v>3402</v>
      </c>
      <c r="L459" s="138" t="s">
        <v>1817</v>
      </c>
      <c r="M459" s="138" t="s">
        <v>3402</v>
      </c>
      <c r="N459" s="139"/>
      <c r="O459" s="140" t="b">
        <v>0</v>
      </c>
      <c r="P459" s="138" t="s">
        <v>1822</v>
      </c>
      <c r="Q459" t="s">
        <v>1823</v>
      </c>
      <c r="R459" t="s">
        <v>3350</v>
      </c>
    </row>
    <row r="460" spans="1:18" x14ac:dyDescent="0.25">
      <c r="A460" s="138" t="s">
        <v>10056</v>
      </c>
      <c r="B460" s="138" t="s">
        <v>3404</v>
      </c>
      <c r="C460" s="138" t="s">
        <v>1817</v>
      </c>
      <c r="D460" s="138" t="s">
        <v>1818</v>
      </c>
      <c r="E460" s="138" t="s">
        <v>1881</v>
      </c>
      <c r="F460" s="138"/>
      <c r="G460" s="138" t="s">
        <v>1782</v>
      </c>
      <c r="H460" s="138" t="s">
        <v>1783</v>
      </c>
      <c r="I460" s="138" t="s">
        <v>3358</v>
      </c>
      <c r="J460" s="138" t="s">
        <v>3405</v>
      </c>
      <c r="K460" s="138" t="s">
        <v>3406</v>
      </c>
      <c r="L460" s="138" t="s">
        <v>1817</v>
      </c>
      <c r="M460" s="138" t="s">
        <v>3407</v>
      </c>
      <c r="N460" s="139"/>
      <c r="O460" s="140" t="b">
        <v>0</v>
      </c>
      <c r="P460" s="138" t="s">
        <v>1822</v>
      </c>
      <c r="Q460" t="s">
        <v>1823</v>
      </c>
      <c r="R460" t="s">
        <v>3350</v>
      </c>
    </row>
    <row r="461" spans="1:18" x14ac:dyDescent="0.25">
      <c r="A461" s="138" t="s">
        <v>10053</v>
      </c>
      <c r="B461" s="138" t="s">
        <v>3409</v>
      </c>
      <c r="C461" s="138" t="s">
        <v>1817</v>
      </c>
      <c r="D461" s="138" t="s">
        <v>1818</v>
      </c>
      <c r="E461" s="138" t="s">
        <v>1971</v>
      </c>
      <c r="F461" s="138"/>
      <c r="G461" s="138" t="s">
        <v>1784</v>
      </c>
      <c r="H461" s="138" t="s">
        <v>1785</v>
      </c>
      <c r="I461" s="138" t="s">
        <v>3358</v>
      </c>
      <c r="J461" s="138" t="s">
        <v>3410</v>
      </c>
      <c r="K461" s="138" t="s">
        <v>3411</v>
      </c>
      <c r="L461" s="138" t="s">
        <v>1817</v>
      </c>
      <c r="M461" s="138" t="s">
        <v>3412</v>
      </c>
      <c r="N461" s="139"/>
      <c r="O461" s="140" t="b">
        <v>0</v>
      </c>
      <c r="P461" s="138" t="s">
        <v>1822</v>
      </c>
      <c r="Q461" t="s">
        <v>1823</v>
      </c>
      <c r="R461" t="s">
        <v>3350</v>
      </c>
    </row>
    <row r="462" spans="1:18" x14ac:dyDescent="0.25">
      <c r="A462" s="138" t="s">
        <v>10047</v>
      </c>
      <c r="B462" s="138" t="s">
        <v>3414</v>
      </c>
      <c r="C462" s="138" t="s">
        <v>3357</v>
      </c>
      <c r="D462" s="138" t="s">
        <v>1818</v>
      </c>
      <c r="E462" s="138" t="s">
        <v>1930</v>
      </c>
      <c r="F462" s="138"/>
      <c r="G462" s="138" t="s">
        <v>1784</v>
      </c>
      <c r="H462" s="138" t="s">
        <v>1785</v>
      </c>
      <c r="I462" s="138" t="s">
        <v>3415</v>
      </c>
      <c r="J462" s="138" t="s">
        <v>3416</v>
      </c>
      <c r="K462" s="138" t="s">
        <v>3417</v>
      </c>
      <c r="L462" s="138" t="s">
        <v>1817</v>
      </c>
      <c r="M462" s="138" t="s">
        <v>3417</v>
      </c>
      <c r="N462" s="139"/>
      <c r="O462" s="140" t="b">
        <v>0</v>
      </c>
      <c r="P462" s="138" t="s">
        <v>1822</v>
      </c>
      <c r="Q462" t="s">
        <v>1823</v>
      </c>
      <c r="R462" t="s">
        <v>3350</v>
      </c>
    </row>
    <row r="463" spans="1:18" x14ac:dyDescent="0.25">
      <c r="A463" s="138" t="s">
        <v>10057</v>
      </c>
      <c r="B463" s="138" t="s">
        <v>3419</v>
      </c>
      <c r="C463" s="138" t="s">
        <v>1817</v>
      </c>
      <c r="D463" s="138" t="s">
        <v>1818</v>
      </c>
      <c r="E463" s="138" t="s">
        <v>1938</v>
      </c>
      <c r="F463" s="138"/>
      <c r="G463" s="138" t="s">
        <v>1784</v>
      </c>
      <c r="H463" s="138" t="s">
        <v>1785</v>
      </c>
      <c r="I463" s="138" t="s">
        <v>3358</v>
      </c>
      <c r="J463" s="138" t="s">
        <v>3420</v>
      </c>
      <c r="K463" s="138" t="s">
        <v>3421</v>
      </c>
      <c r="L463" s="138" t="s">
        <v>1817</v>
      </c>
      <c r="M463" s="138" t="s">
        <v>3421</v>
      </c>
      <c r="N463" s="139"/>
      <c r="O463" s="140" t="b">
        <v>0</v>
      </c>
      <c r="P463" s="138" t="s">
        <v>1822</v>
      </c>
      <c r="Q463" t="s">
        <v>1823</v>
      </c>
      <c r="R463" t="s">
        <v>3350</v>
      </c>
    </row>
    <row r="464" spans="1:18" x14ac:dyDescent="0.25">
      <c r="A464" s="138" t="s">
        <v>10045</v>
      </c>
      <c r="B464" s="138" t="s">
        <v>3423</v>
      </c>
      <c r="C464" s="138" t="s">
        <v>3424</v>
      </c>
      <c r="D464" s="138" t="s">
        <v>1818</v>
      </c>
      <c r="E464" s="138" t="s">
        <v>2734</v>
      </c>
      <c r="F464" s="138"/>
      <c r="G464" s="138" t="s">
        <v>1782</v>
      </c>
      <c r="H464" s="138" t="s">
        <v>1783</v>
      </c>
      <c r="I464" s="138" t="s">
        <v>3358</v>
      </c>
      <c r="J464" s="138" t="s">
        <v>3425</v>
      </c>
      <c r="K464" s="138" t="s">
        <v>3426</v>
      </c>
      <c r="L464" s="138" t="s">
        <v>1817</v>
      </c>
      <c r="M464" s="138" t="s">
        <v>3426</v>
      </c>
      <c r="N464" s="139"/>
      <c r="O464" s="140" t="b">
        <v>0</v>
      </c>
      <c r="P464" s="138" t="s">
        <v>1822</v>
      </c>
      <c r="Q464" t="s">
        <v>1823</v>
      </c>
      <c r="R464" t="s">
        <v>3350</v>
      </c>
    </row>
    <row r="465" spans="1:18" x14ac:dyDescent="0.25">
      <c r="A465" s="138" t="s">
        <v>11086</v>
      </c>
      <c r="B465" s="138" t="s">
        <v>568</v>
      </c>
      <c r="C465" s="138"/>
      <c r="D465" s="138" t="s">
        <v>1818</v>
      </c>
      <c r="E465" s="138" t="s">
        <v>1971</v>
      </c>
      <c r="F465" s="138" t="s">
        <v>3427</v>
      </c>
      <c r="G465" s="138" t="s">
        <v>1784</v>
      </c>
      <c r="H465" s="138" t="s">
        <v>1785</v>
      </c>
      <c r="I465" s="138"/>
      <c r="J465" s="138"/>
      <c r="K465" s="138"/>
      <c r="L465" s="138" t="s">
        <v>3428</v>
      </c>
      <c r="M465" s="138" t="s">
        <v>3429</v>
      </c>
      <c r="N465" s="139"/>
      <c r="O465" s="140" t="b">
        <v>0</v>
      </c>
      <c r="P465" s="138" t="s">
        <v>1822</v>
      </c>
      <c r="Q465" t="s">
        <v>1823</v>
      </c>
      <c r="R465" t="s">
        <v>567</v>
      </c>
    </row>
    <row r="466" spans="1:18" x14ac:dyDescent="0.25">
      <c r="A466" s="138" t="s">
        <v>11070</v>
      </c>
      <c r="B466" s="138" t="s">
        <v>3431</v>
      </c>
      <c r="C466" s="138"/>
      <c r="D466" s="138" t="s">
        <v>1818</v>
      </c>
      <c r="E466" s="138"/>
      <c r="F466" s="138"/>
      <c r="G466" s="138"/>
      <c r="H466" s="138"/>
      <c r="I466" s="138"/>
      <c r="J466" s="138"/>
      <c r="K466" s="138"/>
      <c r="L466" s="138" t="s">
        <v>3432</v>
      </c>
      <c r="M466" s="138" t="s">
        <v>3433</v>
      </c>
      <c r="N466" s="139"/>
      <c r="O466" s="140" t="b">
        <v>0</v>
      </c>
      <c r="P466" s="138" t="s">
        <v>1822</v>
      </c>
      <c r="Q466" t="s">
        <v>1823</v>
      </c>
      <c r="R466" t="s">
        <v>3430</v>
      </c>
    </row>
    <row r="467" spans="1:18" x14ac:dyDescent="0.25">
      <c r="A467" s="138" t="s">
        <v>10064</v>
      </c>
      <c r="B467" s="138" t="s">
        <v>570</v>
      </c>
      <c r="C467" s="138"/>
      <c r="D467" s="138" t="s">
        <v>1818</v>
      </c>
      <c r="E467" s="138"/>
      <c r="F467" s="138"/>
      <c r="G467" s="138" t="s">
        <v>1784</v>
      </c>
      <c r="H467" s="138" t="s">
        <v>1785</v>
      </c>
      <c r="I467" s="138" t="s">
        <v>1852</v>
      </c>
      <c r="J467" s="138" t="s">
        <v>3434</v>
      </c>
      <c r="K467" s="138"/>
      <c r="L467" s="138" t="s">
        <v>3435</v>
      </c>
      <c r="M467" s="138" t="s">
        <v>3436</v>
      </c>
      <c r="N467" s="139">
        <v>60</v>
      </c>
      <c r="O467" s="140" t="b">
        <v>0</v>
      </c>
      <c r="P467" s="138" t="s">
        <v>3075</v>
      </c>
      <c r="Q467" t="s">
        <v>1823</v>
      </c>
      <c r="R467" t="s">
        <v>569</v>
      </c>
    </row>
    <row r="468" spans="1:18" x14ac:dyDescent="0.25">
      <c r="A468" s="138" t="s">
        <v>10060</v>
      </c>
      <c r="B468" s="138" t="s">
        <v>3438</v>
      </c>
      <c r="C468" s="138" t="s">
        <v>1817</v>
      </c>
      <c r="D468" s="138" t="s">
        <v>1818</v>
      </c>
      <c r="E468" s="138" t="s">
        <v>2086</v>
      </c>
      <c r="F468" s="138"/>
      <c r="G468" s="138" t="s">
        <v>1782</v>
      </c>
      <c r="H468" s="138" t="s">
        <v>1783</v>
      </c>
      <c r="I468" s="138" t="s">
        <v>3439</v>
      </c>
      <c r="J468" s="138" t="s">
        <v>3440</v>
      </c>
      <c r="K468" s="138" t="s">
        <v>3441</v>
      </c>
      <c r="L468" s="138"/>
      <c r="M468" s="138" t="s">
        <v>3442</v>
      </c>
      <c r="N468" s="139">
        <v>60</v>
      </c>
      <c r="O468" s="140" t="b">
        <v>0</v>
      </c>
      <c r="P468" s="138" t="s">
        <v>1822</v>
      </c>
      <c r="Q468" t="s">
        <v>1823</v>
      </c>
      <c r="R468" t="s">
        <v>569</v>
      </c>
    </row>
    <row r="469" spans="1:18" x14ac:dyDescent="0.25">
      <c r="A469" s="138" t="s">
        <v>10062</v>
      </c>
      <c r="B469" s="138" t="s">
        <v>3444</v>
      </c>
      <c r="C469" s="138" t="s">
        <v>1817</v>
      </c>
      <c r="D469" s="138" t="s">
        <v>1818</v>
      </c>
      <c r="E469" s="138" t="s">
        <v>1832</v>
      </c>
      <c r="F469" s="138"/>
      <c r="G469" s="138" t="s">
        <v>1782</v>
      </c>
      <c r="H469" s="138" t="s">
        <v>1783</v>
      </c>
      <c r="I469" s="138" t="s">
        <v>3439</v>
      </c>
      <c r="J469" s="138" t="s">
        <v>3445</v>
      </c>
      <c r="K469" s="138" t="s">
        <v>3446</v>
      </c>
      <c r="L469" s="138"/>
      <c r="M469" s="138" t="s">
        <v>3446</v>
      </c>
      <c r="N469" s="139">
        <v>60</v>
      </c>
      <c r="O469" s="140" t="b">
        <v>0</v>
      </c>
      <c r="P469" s="138" t="s">
        <v>1822</v>
      </c>
      <c r="Q469" t="s">
        <v>1823</v>
      </c>
      <c r="R469" t="s">
        <v>569</v>
      </c>
    </row>
    <row r="470" spans="1:18" x14ac:dyDescent="0.25">
      <c r="A470" s="138" t="s">
        <v>10063</v>
      </c>
      <c r="B470" s="138" t="s">
        <v>3448</v>
      </c>
      <c r="C470" s="138" t="s">
        <v>1817</v>
      </c>
      <c r="D470" s="138" t="s">
        <v>1818</v>
      </c>
      <c r="E470" s="138" t="s">
        <v>1926</v>
      </c>
      <c r="F470" s="138"/>
      <c r="G470" s="138" t="s">
        <v>1784</v>
      </c>
      <c r="H470" s="138" t="s">
        <v>1785</v>
      </c>
      <c r="I470" s="138" t="s">
        <v>3439</v>
      </c>
      <c r="J470" s="138" t="s">
        <v>3449</v>
      </c>
      <c r="K470" s="138" t="s">
        <v>3450</v>
      </c>
      <c r="L470" s="138"/>
      <c r="M470" s="138" t="s">
        <v>3451</v>
      </c>
      <c r="N470" s="139">
        <v>60</v>
      </c>
      <c r="O470" s="140" t="b">
        <v>0</v>
      </c>
      <c r="P470" s="138" t="s">
        <v>1822</v>
      </c>
      <c r="Q470" t="s">
        <v>1823</v>
      </c>
      <c r="R470" t="s">
        <v>569</v>
      </c>
    </row>
    <row r="471" spans="1:18" x14ac:dyDescent="0.25">
      <c r="A471" s="138" t="s">
        <v>10061</v>
      </c>
      <c r="B471" s="138" t="s">
        <v>3453</v>
      </c>
      <c r="C471" s="138" t="s">
        <v>1817</v>
      </c>
      <c r="D471" s="138" t="s">
        <v>1818</v>
      </c>
      <c r="E471" s="138" t="s">
        <v>1938</v>
      </c>
      <c r="F471" s="138"/>
      <c r="G471" s="138" t="s">
        <v>1784</v>
      </c>
      <c r="H471" s="138" t="s">
        <v>1785</v>
      </c>
      <c r="I471" s="138" t="s">
        <v>3439</v>
      </c>
      <c r="J471" s="138" t="s">
        <v>3454</v>
      </c>
      <c r="K471" s="138" t="s">
        <v>3455</v>
      </c>
      <c r="L471" s="138"/>
      <c r="M471" s="138" t="s">
        <v>3455</v>
      </c>
      <c r="N471" s="139">
        <v>60</v>
      </c>
      <c r="O471" s="140" t="b">
        <v>0</v>
      </c>
      <c r="P471" s="138" t="s">
        <v>1822</v>
      </c>
      <c r="Q471" t="s">
        <v>1823</v>
      </c>
      <c r="R471" t="s">
        <v>569</v>
      </c>
    </row>
    <row r="472" spans="1:18" x14ac:dyDescent="0.25">
      <c r="A472" s="138" t="s">
        <v>10065</v>
      </c>
      <c r="B472" s="138" t="s">
        <v>3457</v>
      </c>
      <c r="C472" s="138" t="s">
        <v>1817</v>
      </c>
      <c r="D472" s="138" t="s">
        <v>1818</v>
      </c>
      <c r="E472" s="138" t="s">
        <v>1938</v>
      </c>
      <c r="F472" s="138"/>
      <c r="G472" s="138" t="s">
        <v>70</v>
      </c>
      <c r="H472" s="138" t="s">
        <v>1779</v>
      </c>
      <c r="I472" s="138" t="s">
        <v>3439</v>
      </c>
      <c r="J472" s="138" t="s">
        <v>3458</v>
      </c>
      <c r="K472" s="138" t="s">
        <v>3459</v>
      </c>
      <c r="L472" s="138"/>
      <c r="M472" s="138" t="s">
        <v>3459</v>
      </c>
      <c r="N472" s="139">
        <v>60</v>
      </c>
      <c r="O472" s="140" t="b">
        <v>0</v>
      </c>
      <c r="P472" s="138" t="s">
        <v>1822</v>
      </c>
      <c r="Q472" t="s">
        <v>1823</v>
      </c>
      <c r="R472" t="s">
        <v>569</v>
      </c>
    </row>
    <row r="473" spans="1:18" x14ac:dyDescent="0.25">
      <c r="A473" s="138" t="e">
        <v>#N/A</v>
      </c>
      <c r="B473" s="138" t="s">
        <v>3460</v>
      </c>
      <c r="C473" s="138"/>
      <c r="D473" s="138" t="s">
        <v>1818</v>
      </c>
      <c r="E473" s="138" t="s">
        <v>1926</v>
      </c>
      <c r="F473" s="138" t="s">
        <v>3461</v>
      </c>
      <c r="G473" s="138" t="s">
        <v>70</v>
      </c>
      <c r="H473" s="138" t="s">
        <v>1779</v>
      </c>
      <c r="I473" s="138" t="s">
        <v>3462</v>
      </c>
      <c r="J473" s="138" t="s">
        <v>3460</v>
      </c>
      <c r="K473" s="138" t="s">
        <v>3463</v>
      </c>
      <c r="L473" s="138" t="s">
        <v>1817</v>
      </c>
      <c r="M473" s="138" t="s">
        <v>3463</v>
      </c>
      <c r="N473" s="139">
        <v>58</v>
      </c>
      <c r="O473" s="140" t="b">
        <v>0</v>
      </c>
      <c r="P473" s="138" t="s">
        <v>1822</v>
      </c>
      <c r="Q473" t="s">
        <v>1823</v>
      </c>
      <c r="R473" t="s">
        <v>3464</v>
      </c>
    </row>
    <row r="474" spans="1:18" x14ac:dyDescent="0.25">
      <c r="A474" s="138" t="s">
        <v>10140</v>
      </c>
      <c r="B474" s="138" t="s">
        <v>3466</v>
      </c>
      <c r="C474" s="138"/>
      <c r="D474" s="138" t="s">
        <v>1902</v>
      </c>
      <c r="E474" s="138"/>
      <c r="F474" s="138"/>
      <c r="G474" s="138"/>
      <c r="H474" s="138"/>
      <c r="I474" s="138" t="s">
        <v>3462</v>
      </c>
      <c r="J474" s="138" t="s">
        <v>3466</v>
      </c>
      <c r="K474" s="138" t="s">
        <v>3467</v>
      </c>
      <c r="L474" s="138" t="s">
        <v>1817</v>
      </c>
      <c r="M474" s="138" t="s">
        <v>3467</v>
      </c>
      <c r="N474" s="139">
        <v>58</v>
      </c>
      <c r="O474" s="140" t="b">
        <v>0</v>
      </c>
      <c r="P474" s="138" t="s">
        <v>1822</v>
      </c>
      <c r="Q474" t="s">
        <v>1823</v>
      </c>
      <c r="R474" t="s">
        <v>3464</v>
      </c>
    </row>
    <row r="475" spans="1:18" x14ac:dyDescent="0.25">
      <c r="A475" s="138" t="s">
        <v>10141</v>
      </c>
      <c r="B475" s="138" t="s">
        <v>3469</v>
      </c>
      <c r="C475" s="138"/>
      <c r="D475" s="138" t="s">
        <v>1902</v>
      </c>
      <c r="E475" s="138"/>
      <c r="F475" s="138"/>
      <c r="G475" s="138"/>
      <c r="H475" s="138"/>
      <c r="I475" s="138" t="s">
        <v>3462</v>
      </c>
      <c r="J475" s="138" t="s">
        <v>3469</v>
      </c>
      <c r="K475" s="138" t="s">
        <v>3470</v>
      </c>
      <c r="L475" s="138" t="s">
        <v>1817</v>
      </c>
      <c r="M475" s="138" t="s">
        <v>3470</v>
      </c>
      <c r="N475" s="139">
        <v>58</v>
      </c>
      <c r="O475" s="140" t="b">
        <v>0</v>
      </c>
      <c r="P475" s="138" t="s">
        <v>1822</v>
      </c>
      <c r="Q475" t="s">
        <v>1823</v>
      </c>
      <c r="R475" t="s">
        <v>3464</v>
      </c>
    </row>
    <row r="476" spans="1:18" x14ac:dyDescent="0.25">
      <c r="A476" s="138" t="s">
        <v>10155</v>
      </c>
      <c r="B476" s="138" t="s">
        <v>3472</v>
      </c>
      <c r="C476" s="138"/>
      <c r="D476" s="138" t="s">
        <v>3473</v>
      </c>
      <c r="E476" s="138"/>
      <c r="F476" s="138"/>
      <c r="G476" s="138"/>
      <c r="H476" s="138"/>
      <c r="I476" s="138" t="s">
        <v>3462</v>
      </c>
      <c r="J476" s="138" t="s">
        <v>3472</v>
      </c>
      <c r="K476" s="138" t="s">
        <v>3474</v>
      </c>
      <c r="L476" s="138" t="s">
        <v>1817</v>
      </c>
      <c r="M476" s="138" t="s">
        <v>3474</v>
      </c>
      <c r="N476" s="139">
        <v>58</v>
      </c>
      <c r="O476" s="140" t="b">
        <v>0</v>
      </c>
      <c r="P476" s="138" t="s">
        <v>1822</v>
      </c>
      <c r="Q476" t="s">
        <v>1823</v>
      </c>
      <c r="R476" t="s">
        <v>3464</v>
      </c>
    </row>
    <row r="477" spans="1:18" x14ac:dyDescent="0.25">
      <c r="A477" s="138" t="s">
        <v>10163</v>
      </c>
      <c r="B477" s="138" t="s">
        <v>3476</v>
      </c>
      <c r="C477" s="138"/>
      <c r="D477" s="138" t="s">
        <v>3031</v>
      </c>
      <c r="E477" s="138"/>
      <c r="F477" s="138"/>
      <c r="G477" s="138"/>
      <c r="H477" s="138"/>
      <c r="I477" s="138" t="s">
        <v>3462</v>
      </c>
      <c r="J477" s="138" t="s">
        <v>3476</v>
      </c>
      <c r="K477" s="138" t="s">
        <v>3477</v>
      </c>
      <c r="L477" s="138" t="s">
        <v>1817</v>
      </c>
      <c r="M477" s="138" t="s">
        <v>3477</v>
      </c>
      <c r="N477" s="139">
        <v>58</v>
      </c>
      <c r="O477" s="140" t="b">
        <v>0</v>
      </c>
      <c r="P477" s="138" t="s">
        <v>1822</v>
      </c>
      <c r="Q477" t="s">
        <v>1823</v>
      </c>
      <c r="R477" t="s">
        <v>3464</v>
      </c>
    </row>
    <row r="478" spans="1:18" x14ac:dyDescent="0.25">
      <c r="A478" s="138" t="s">
        <v>10157</v>
      </c>
      <c r="B478" s="138" t="s">
        <v>3479</v>
      </c>
      <c r="C478" s="138"/>
      <c r="D478" s="138" t="s">
        <v>3480</v>
      </c>
      <c r="E478" s="138"/>
      <c r="F478" s="138"/>
      <c r="G478" s="138"/>
      <c r="H478" s="138"/>
      <c r="I478" s="138" t="s">
        <v>3462</v>
      </c>
      <c r="J478" s="138" t="s">
        <v>3479</v>
      </c>
      <c r="K478" s="138" t="s">
        <v>3481</v>
      </c>
      <c r="L478" s="138" t="s">
        <v>1817</v>
      </c>
      <c r="M478" s="138" t="s">
        <v>3481</v>
      </c>
      <c r="N478" s="139">
        <v>58</v>
      </c>
      <c r="O478" s="140" t="b">
        <v>0</v>
      </c>
      <c r="P478" s="138" t="s">
        <v>1822</v>
      </c>
      <c r="Q478" t="s">
        <v>1823</v>
      </c>
      <c r="R478" t="s">
        <v>3464</v>
      </c>
    </row>
    <row r="479" spans="1:18" x14ac:dyDescent="0.25">
      <c r="A479" s="138" t="s">
        <v>10142</v>
      </c>
      <c r="B479" s="138" t="s">
        <v>3483</v>
      </c>
      <c r="C479" s="138"/>
      <c r="D479" s="138" t="s">
        <v>1902</v>
      </c>
      <c r="E479" s="138"/>
      <c r="F479" s="138"/>
      <c r="G479" s="138"/>
      <c r="H479" s="138"/>
      <c r="I479" s="138" t="s">
        <v>3462</v>
      </c>
      <c r="J479" s="138" t="s">
        <v>3483</v>
      </c>
      <c r="K479" s="138" t="s">
        <v>3484</v>
      </c>
      <c r="L479" s="138" t="s">
        <v>1817</v>
      </c>
      <c r="M479" s="138" t="s">
        <v>3484</v>
      </c>
      <c r="N479" s="139">
        <v>58</v>
      </c>
      <c r="O479" s="140" t="b">
        <v>0</v>
      </c>
      <c r="P479" s="138" t="s">
        <v>1822</v>
      </c>
      <c r="Q479" t="s">
        <v>1823</v>
      </c>
      <c r="R479" t="s">
        <v>3464</v>
      </c>
    </row>
    <row r="480" spans="1:18" x14ac:dyDescent="0.25">
      <c r="A480" s="138" t="s">
        <v>10171</v>
      </c>
      <c r="B480" s="138" t="s">
        <v>3486</v>
      </c>
      <c r="C480" s="138"/>
      <c r="D480" s="138" t="s">
        <v>3056</v>
      </c>
      <c r="E480" s="138"/>
      <c r="F480" s="138"/>
      <c r="G480" s="138"/>
      <c r="H480" s="138"/>
      <c r="I480" s="138" t="s">
        <v>3462</v>
      </c>
      <c r="J480" s="138" t="s">
        <v>3486</v>
      </c>
      <c r="K480" s="138" t="s">
        <v>3487</v>
      </c>
      <c r="L480" s="138" t="s">
        <v>1817</v>
      </c>
      <c r="M480" s="138" t="s">
        <v>3487</v>
      </c>
      <c r="N480" s="139">
        <v>58</v>
      </c>
      <c r="O480" s="140" t="b">
        <v>0</v>
      </c>
      <c r="P480" s="138" t="s">
        <v>1822</v>
      </c>
      <c r="Q480" t="s">
        <v>1823</v>
      </c>
      <c r="R480" t="s">
        <v>3464</v>
      </c>
    </row>
    <row r="481" spans="1:18" x14ac:dyDescent="0.25">
      <c r="A481" s="138" t="s">
        <v>10164</v>
      </c>
      <c r="B481" s="138" t="s">
        <v>3489</v>
      </c>
      <c r="C481" s="138"/>
      <c r="D481" s="138" t="s">
        <v>3031</v>
      </c>
      <c r="E481" s="138"/>
      <c r="F481" s="138"/>
      <c r="G481" s="138"/>
      <c r="H481" s="138"/>
      <c r="I481" s="138" t="s">
        <v>3462</v>
      </c>
      <c r="J481" s="138" t="s">
        <v>3489</v>
      </c>
      <c r="K481" s="138" t="s">
        <v>3490</v>
      </c>
      <c r="L481" s="138" t="s">
        <v>1817</v>
      </c>
      <c r="M481" s="138" t="s">
        <v>3490</v>
      </c>
      <c r="N481" s="139">
        <v>58</v>
      </c>
      <c r="O481" s="140" t="b">
        <v>0</v>
      </c>
      <c r="P481" s="138" t="s">
        <v>1822</v>
      </c>
      <c r="Q481" t="s">
        <v>1823</v>
      </c>
      <c r="R481" t="s">
        <v>3464</v>
      </c>
    </row>
    <row r="482" spans="1:18" x14ac:dyDescent="0.25">
      <c r="A482" s="138" t="s">
        <v>10158</v>
      </c>
      <c r="B482" s="138" t="s">
        <v>3492</v>
      </c>
      <c r="C482" s="138"/>
      <c r="D482" s="138" t="s">
        <v>3480</v>
      </c>
      <c r="E482" s="138"/>
      <c r="F482" s="138"/>
      <c r="G482" s="138"/>
      <c r="H482" s="138"/>
      <c r="I482" s="138" t="s">
        <v>3462</v>
      </c>
      <c r="J482" s="138" t="s">
        <v>3492</v>
      </c>
      <c r="K482" s="138" t="s">
        <v>3493</v>
      </c>
      <c r="L482" s="138" t="s">
        <v>1817</v>
      </c>
      <c r="M482" s="138" t="s">
        <v>3493</v>
      </c>
      <c r="N482" s="139">
        <v>58</v>
      </c>
      <c r="O482" s="140" t="b">
        <v>0</v>
      </c>
      <c r="P482" s="138" t="s">
        <v>1822</v>
      </c>
      <c r="Q482" t="s">
        <v>1823</v>
      </c>
      <c r="R482" t="s">
        <v>3464</v>
      </c>
    </row>
    <row r="483" spans="1:18" x14ac:dyDescent="0.25">
      <c r="A483" s="138" t="s">
        <v>10166</v>
      </c>
      <c r="B483" s="138" t="s">
        <v>3495</v>
      </c>
      <c r="C483" s="138"/>
      <c r="D483" s="138" t="s">
        <v>2076</v>
      </c>
      <c r="E483" s="138"/>
      <c r="F483" s="138"/>
      <c r="G483" s="138"/>
      <c r="H483" s="138"/>
      <c r="I483" s="138" t="s">
        <v>3462</v>
      </c>
      <c r="J483" s="138" t="s">
        <v>3495</v>
      </c>
      <c r="K483" s="138" t="s">
        <v>3496</v>
      </c>
      <c r="L483" s="138" t="s">
        <v>1817</v>
      </c>
      <c r="M483" s="138" t="s">
        <v>3496</v>
      </c>
      <c r="N483" s="139">
        <v>58</v>
      </c>
      <c r="O483" s="140" t="b">
        <v>0</v>
      </c>
      <c r="P483" s="138" t="s">
        <v>1822</v>
      </c>
      <c r="Q483" t="s">
        <v>1823</v>
      </c>
      <c r="R483" t="s">
        <v>3464</v>
      </c>
    </row>
    <row r="484" spans="1:18" x14ac:dyDescent="0.25">
      <c r="A484" s="138" t="s">
        <v>10075</v>
      </c>
      <c r="B484" s="138" t="s">
        <v>3498</v>
      </c>
      <c r="C484" s="138"/>
      <c r="D484" s="138" t="s">
        <v>2147</v>
      </c>
      <c r="E484" s="138"/>
      <c r="F484" s="138"/>
      <c r="G484" s="138"/>
      <c r="H484" s="138"/>
      <c r="I484" s="138" t="s">
        <v>3462</v>
      </c>
      <c r="J484" s="138" t="s">
        <v>3498</v>
      </c>
      <c r="K484" s="138" t="s">
        <v>3499</v>
      </c>
      <c r="L484" s="138" t="s">
        <v>1817</v>
      </c>
      <c r="M484" s="138" t="s">
        <v>3499</v>
      </c>
      <c r="N484" s="139">
        <v>58</v>
      </c>
      <c r="O484" s="140" t="b">
        <v>0</v>
      </c>
      <c r="P484" s="138" t="s">
        <v>1822</v>
      </c>
      <c r="Q484" t="s">
        <v>1823</v>
      </c>
      <c r="R484" t="s">
        <v>3464</v>
      </c>
    </row>
    <row r="485" spans="1:18" x14ac:dyDescent="0.25">
      <c r="A485" s="138" t="s">
        <v>10167</v>
      </c>
      <c r="B485" s="138" t="s">
        <v>3501</v>
      </c>
      <c r="C485" s="138"/>
      <c r="D485" s="138" t="s">
        <v>2076</v>
      </c>
      <c r="E485" s="138"/>
      <c r="F485" s="138"/>
      <c r="G485" s="138"/>
      <c r="H485" s="138"/>
      <c r="I485" s="138" t="s">
        <v>3462</v>
      </c>
      <c r="J485" s="138" t="s">
        <v>3501</v>
      </c>
      <c r="K485" s="138" t="s">
        <v>3502</v>
      </c>
      <c r="L485" s="138" t="s">
        <v>1817</v>
      </c>
      <c r="M485" s="138" t="s">
        <v>3501</v>
      </c>
      <c r="N485" s="139">
        <v>58</v>
      </c>
      <c r="O485" s="140" t="b">
        <v>0</v>
      </c>
      <c r="P485" s="138" t="s">
        <v>1822</v>
      </c>
      <c r="Q485" t="s">
        <v>1823</v>
      </c>
      <c r="R485" t="s">
        <v>3464</v>
      </c>
    </row>
    <row r="486" spans="1:18" x14ac:dyDescent="0.25">
      <c r="A486" s="138" t="s">
        <v>10176</v>
      </c>
      <c r="B486" s="138" t="s">
        <v>3504</v>
      </c>
      <c r="C486" s="138"/>
      <c r="D486" s="138" t="s">
        <v>2167</v>
      </c>
      <c r="E486" s="138"/>
      <c r="F486" s="138"/>
      <c r="G486" s="138"/>
      <c r="H486" s="138"/>
      <c r="I486" s="138" t="s">
        <v>3462</v>
      </c>
      <c r="J486" s="138" t="s">
        <v>3504</v>
      </c>
      <c r="K486" s="138" t="s">
        <v>3505</v>
      </c>
      <c r="L486" s="138" t="s">
        <v>1817</v>
      </c>
      <c r="M486" s="138" t="s">
        <v>3505</v>
      </c>
      <c r="N486" s="139">
        <v>58</v>
      </c>
      <c r="O486" s="140" t="b">
        <v>0</v>
      </c>
      <c r="P486" s="138" t="s">
        <v>1822</v>
      </c>
      <c r="Q486" t="s">
        <v>1823</v>
      </c>
      <c r="R486" t="s">
        <v>3464</v>
      </c>
    </row>
    <row r="487" spans="1:18" x14ac:dyDescent="0.25">
      <c r="A487" s="138" t="s">
        <v>10144</v>
      </c>
      <c r="B487" s="138" t="s">
        <v>3507</v>
      </c>
      <c r="C487" s="138"/>
      <c r="D487" s="138" t="s">
        <v>1836</v>
      </c>
      <c r="E487" s="138"/>
      <c r="F487" s="138"/>
      <c r="G487" s="138"/>
      <c r="H487" s="138"/>
      <c r="I487" s="138" t="s">
        <v>3462</v>
      </c>
      <c r="J487" s="138" t="s">
        <v>3507</v>
      </c>
      <c r="K487" s="138" t="s">
        <v>3508</v>
      </c>
      <c r="L487" s="138" t="s">
        <v>1817</v>
      </c>
      <c r="M487" s="138" t="s">
        <v>3508</v>
      </c>
      <c r="N487" s="139">
        <v>58</v>
      </c>
      <c r="O487" s="140" t="b">
        <v>0</v>
      </c>
      <c r="P487" s="138" t="s">
        <v>1822</v>
      </c>
      <c r="Q487" t="s">
        <v>1823</v>
      </c>
      <c r="R487" t="s">
        <v>3464</v>
      </c>
    </row>
    <row r="488" spans="1:18" x14ac:dyDescent="0.25">
      <c r="A488" s="138" t="s">
        <v>10150</v>
      </c>
      <c r="B488" s="138" t="s">
        <v>3510</v>
      </c>
      <c r="C488" s="138"/>
      <c r="D488" s="138" t="s">
        <v>3511</v>
      </c>
      <c r="E488" s="138"/>
      <c r="F488" s="138"/>
      <c r="G488" s="138"/>
      <c r="H488" s="138"/>
      <c r="I488" s="138" t="s">
        <v>3462</v>
      </c>
      <c r="J488" s="138" t="s">
        <v>3510</v>
      </c>
      <c r="K488" s="138" t="s">
        <v>3512</v>
      </c>
      <c r="L488" s="138" t="s">
        <v>1817</v>
      </c>
      <c r="M488" s="138" t="s">
        <v>3512</v>
      </c>
      <c r="N488" s="139">
        <v>58</v>
      </c>
      <c r="O488" s="140" t="b">
        <v>0</v>
      </c>
      <c r="P488" s="138" t="s">
        <v>1822</v>
      </c>
      <c r="Q488" t="s">
        <v>1823</v>
      </c>
      <c r="R488" t="s">
        <v>3464</v>
      </c>
    </row>
    <row r="489" spans="1:18" x14ac:dyDescent="0.25">
      <c r="A489" s="138" t="s">
        <v>10159</v>
      </c>
      <c r="B489" s="138" t="s">
        <v>3514</v>
      </c>
      <c r="C489" s="138"/>
      <c r="D489" s="138" t="s">
        <v>3480</v>
      </c>
      <c r="E489" s="138"/>
      <c r="F489" s="138"/>
      <c r="G489" s="138"/>
      <c r="H489" s="138"/>
      <c r="I489" s="138" t="s">
        <v>3462</v>
      </c>
      <c r="J489" s="138" t="s">
        <v>3514</v>
      </c>
      <c r="K489" s="138" t="s">
        <v>3515</v>
      </c>
      <c r="L489" s="138" t="s">
        <v>1817</v>
      </c>
      <c r="M489" s="138" t="s">
        <v>3515</v>
      </c>
      <c r="N489" s="139">
        <v>58</v>
      </c>
      <c r="O489" s="140" t="b">
        <v>0</v>
      </c>
      <c r="P489" s="138" t="s">
        <v>1822</v>
      </c>
      <c r="Q489" t="s">
        <v>1823</v>
      </c>
      <c r="R489" t="s">
        <v>3464</v>
      </c>
    </row>
    <row r="490" spans="1:18" x14ac:dyDescent="0.25">
      <c r="A490" s="138" t="s">
        <v>10145</v>
      </c>
      <c r="B490" s="138" t="s">
        <v>3517</v>
      </c>
      <c r="C490" s="138"/>
      <c r="D490" s="138" t="s">
        <v>1836</v>
      </c>
      <c r="E490" s="138"/>
      <c r="F490" s="138"/>
      <c r="G490" s="138"/>
      <c r="H490" s="138"/>
      <c r="I490" s="138" t="s">
        <v>3462</v>
      </c>
      <c r="J490" s="138" t="s">
        <v>3517</v>
      </c>
      <c r="K490" s="138" t="s">
        <v>3518</v>
      </c>
      <c r="L490" s="138" t="s">
        <v>1817</v>
      </c>
      <c r="M490" s="138" t="s">
        <v>3518</v>
      </c>
      <c r="N490" s="139">
        <v>58</v>
      </c>
      <c r="O490" s="140" t="b">
        <v>0</v>
      </c>
      <c r="P490" s="138" t="s">
        <v>1822</v>
      </c>
      <c r="Q490" t="s">
        <v>1823</v>
      </c>
      <c r="R490" t="s">
        <v>3464</v>
      </c>
    </row>
    <row r="491" spans="1:18" x14ac:dyDescent="0.25">
      <c r="A491" s="138" t="s">
        <v>10151</v>
      </c>
      <c r="B491" s="138" t="s">
        <v>3520</v>
      </c>
      <c r="C491" s="138"/>
      <c r="D491" s="138" t="s">
        <v>3521</v>
      </c>
      <c r="E491" s="138"/>
      <c r="F491" s="138"/>
      <c r="G491" s="138"/>
      <c r="H491" s="138"/>
      <c r="I491" s="138" t="s">
        <v>3462</v>
      </c>
      <c r="J491" s="138" t="s">
        <v>3520</v>
      </c>
      <c r="K491" s="138" t="s">
        <v>3522</v>
      </c>
      <c r="L491" s="138" t="s">
        <v>1817</v>
      </c>
      <c r="M491" s="138" t="s">
        <v>3522</v>
      </c>
      <c r="N491" s="139">
        <v>58</v>
      </c>
      <c r="O491" s="140" t="b">
        <v>0</v>
      </c>
      <c r="P491" s="138" t="s">
        <v>1822</v>
      </c>
      <c r="Q491" t="s">
        <v>1823</v>
      </c>
      <c r="R491" t="s">
        <v>3464</v>
      </c>
    </row>
    <row r="492" spans="1:18" x14ac:dyDescent="0.25">
      <c r="A492" s="138" t="s">
        <v>10143</v>
      </c>
      <c r="B492" s="138" t="s">
        <v>3524</v>
      </c>
      <c r="C492" s="138"/>
      <c r="D492" s="138" t="s">
        <v>1902</v>
      </c>
      <c r="E492" s="138"/>
      <c r="F492" s="138"/>
      <c r="G492" s="138"/>
      <c r="H492" s="138"/>
      <c r="I492" s="138" t="s">
        <v>3462</v>
      </c>
      <c r="J492" s="138" t="s">
        <v>3524</v>
      </c>
      <c r="K492" s="138" t="s">
        <v>3524</v>
      </c>
      <c r="L492" s="138" t="s">
        <v>1817</v>
      </c>
      <c r="M492" s="138" t="s">
        <v>3524</v>
      </c>
      <c r="N492" s="139">
        <v>58</v>
      </c>
      <c r="O492" s="140" t="b">
        <v>1</v>
      </c>
      <c r="P492" s="138" t="s">
        <v>1822</v>
      </c>
      <c r="Q492" t="s">
        <v>1823</v>
      </c>
      <c r="R492" t="s">
        <v>3464</v>
      </c>
    </row>
    <row r="493" spans="1:18" x14ac:dyDescent="0.25">
      <c r="A493" s="138" t="s">
        <v>10170</v>
      </c>
      <c r="B493" s="138" t="s">
        <v>3526</v>
      </c>
      <c r="C493" s="138"/>
      <c r="D493" s="138" t="s">
        <v>1863</v>
      </c>
      <c r="E493" s="138"/>
      <c r="F493" s="138"/>
      <c r="G493" s="138"/>
      <c r="H493" s="138"/>
      <c r="I493" s="138" t="s">
        <v>3462</v>
      </c>
      <c r="J493" s="138" t="s">
        <v>3526</v>
      </c>
      <c r="K493" s="138" t="s">
        <v>3526</v>
      </c>
      <c r="L493" s="138" t="s">
        <v>1817</v>
      </c>
      <c r="M493" s="138" t="s">
        <v>3526</v>
      </c>
      <c r="N493" s="139">
        <v>58</v>
      </c>
      <c r="O493" s="140" t="b">
        <v>1</v>
      </c>
      <c r="P493" s="138" t="s">
        <v>1822</v>
      </c>
      <c r="Q493" t="s">
        <v>1823</v>
      </c>
      <c r="R493" t="s">
        <v>3464</v>
      </c>
    </row>
    <row r="494" spans="1:18" x14ac:dyDescent="0.25">
      <c r="A494" s="138" t="s">
        <v>10161</v>
      </c>
      <c r="B494" s="138" t="s">
        <v>3528</v>
      </c>
      <c r="C494" s="138"/>
      <c r="D494" s="138" t="s">
        <v>3026</v>
      </c>
      <c r="E494" s="138"/>
      <c r="F494" s="138"/>
      <c r="G494" s="138"/>
      <c r="H494" s="138"/>
      <c r="I494" s="138" t="s">
        <v>3462</v>
      </c>
      <c r="J494" s="138" t="s">
        <v>3528</v>
      </c>
      <c r="K494" s="138" t="s">
        <v>3528</v>
      </c>
      <c r="L494" s="138" t="s">
        <v>1817</v>
      </c>
      <c r="M494" s="138" t="s">
        <v>3528</v>
      </c>
      <c r="N494" s="139">
        <v>58</v>
      </c>
      <c r="O494" s="140" t="b">
        <v>1</v>
      </c>
      <c r="P494" s="138" t="s">
        <v>1822</v>
      </c>
      <c r="Q494" t="s">
        <v>1823</v>
      </c>
      <c r="R494" t="s">
        <v>3464</v>
      </c>
    </row>
    <row r="495" spans="1:18" x14ac:dyDescent="0.25">
      <c r="A495" s="138" t="s">
        <v>10165</v>
      </c>
      <c r="B495" s="138" t="s">
        <v>3530</v>
      </c>
      <c r="C495" s="138"/>
      <c r="D495" s="138" t="s">
        <v>3031</v>
      </c>
      <c r="E495" s="138"/>
      <c r="F495" s="138"/>
      <c r="G495" s="138"/>
      <c r="H495" s="138"/>
      <c r="I495" s="138" t="s">
        <v>3462</v>
      </c>
      <c r="J495" s="138" t="s">
        <v>3530</v>
      </c>
      <c r="K495" s="138" t="s">
        <v>3531</v>
      </c>
      <c r="L495" s="138" t="s">
        <v>1817</v>
      </c>
      <c r="M495" s="138" t="s">
        <v>3531</v>
      </c>
      <c r="N495" s="139">
        <v>58</v>
      </c>
      <c r="O495" s="140" t="b">
        <v>0</v>
      </c>
      <c r="P495" s="138" t="s">
        <v>1822</v>
      </c>
      <c r="Q495" t="s">
        <v>1823</v>
      </c>
      <c r="R495" t="s">
        <v>3464</v>
      </c>
    </row>
    <row r="496" spans="1:18" x14ac:dyDescent="0.25">
      <c r="A496" s="138" t="s">
        <v>10177</v>
      </c>
      <c r="B496" s="138" t="s">
        <v>3533</v>
      </c>
      <c r="C496" s="138"/>
      <c r="D496" s="138" t="s">
        <v>2167</v>
      </c>
      <c r="E496" s="138"/>
      <c r="F496" s="138"/>
      <c r="G496" s="138"/>
      <c r="H496" s="138"/>
      <c r="I496" s="138" t="s">
        <v>3462</v>
      </c>
      <c r="J496" s="138" t="s">
        <v>3533</v>
      </c>
      <c r="K496" s="138" t="s">
        <v>3533</v>
      </c>
      <c r="L496" s="138" t="s">
        <v>1817</v>
      </c>
      <c r="M496" s="138" t="s">
        <v>3533</v>
      </c>
      <c r="N496" s="139">
        <v>58</v>
      </c>
      <c r="O496" s="140" t="b">
        <v>1</v>
      </c>
      <c r="P496" s="138" t="s">
        <v>1822</v>
      </c>
      <c r="Q496" t="s">
        <v>1823</v>
      </c>
      <c r="R496" t="s">
        <v>3464</v>
      </c>
    </row>
    <row r="497" spans="1:18" x14ac:dyDescent="0.25">
      <c r="A497" s="138" t="s">
        <v>10152</v>
      </c>
      <c r="B497" s="138" t="s">
        <v>3535</v>
      </c>
      <c r="C497" s="138"/>
      <c r="D497" s="138" t="s">
        <v>3511</v>
      </c>
      <c r="E497" s="138"/>
      <c r="F497" s="138"/>
      <c r="G497" s="138"/>
      <c r="H497" s="138"/>
      <c r="I497" s="138" t="s">
        <v>3462</v>
      </c>
      <c r="J497" s="138" t="s">
        <v>3535</v>
      </c>
      <c r="K497" s="138" t="s">
        <v>3535</v>
      </c>
      <c r="L497" s="138" t="s">
        <v>1817</v>
      </c>
      <c r="M497" s="138" t="s">
        <v>3535</v>
      </c>
      <c r="N497" s="139">
        <v>58</v>
      </c>
      <c r="O497" s="140" t="b">
        <v>1</v>
      </c>
      <c r="P497" s="138" t="s">
        <v>1822</v>
      </c>
      <c r="Q497" t="s">
        <v>1823</v>
      </c>
      <c r="R497" t="s">
        <v>3464</v>
      </c>
    </row>
    <row r="498" spans="1:18" x14ac:dyDescent="0.25">
      <c r="A498" s="138" t="s">
        <v>10131</v>
      </c>
      <c r="B498" s="138" t="s">
        <v>3537</v>
      </c>
      <c r="C498" s="138"/>
      <c r="D498" s="138" t="s">
        <v>1818</v>
      </c>
      <c r="E498" s="138"/>
      <c r="F498" s="138"/>
      <c r="G498" s="138" t="s">
        <v>70</v>
      </c>
      <c r="H498" s="138" t="s">
        <v>1779</v>
      </c>
      <c r="I498" s="138" t="s">
        <v>3538</v>
      </c>
      <c r="J498" s="138" t="s">
        <v>3539</v>
      </c>
      <c r="K498" s="138" t="s">
        <v>3540</v>
      </c>
      <c r="L498" s="138" t="s">
        <v>1817</v>
      </c>
      <c r="M498" s="138" t="s">
        <v>3540</v>
      </c>
      <c r="N498" s="139">
        <v>58</v>
      </c>
      <c r="O498" s="140" t="b">
        <v>0</v>
      </c>
      <c r="P498" s="138" t="s">
        <v>1822</v>
      </c>
      <c r="Q498" t="s">
        <v>1823</v>
      </c>
      <c r="R498" t="s">
        <v>3464</v>
      </c>
    </row>
    <row r="499" spans="1:18" x14ac:dyDescent="0.25">
      <c r="A499" s="138" t="s">
        <v>10137</v>
      </c>
      <c r="B499" s="138" t="s">
        <v>3542</v>
      </c>
      <c r="C499" s="138"/>
      <c r="D499" s="138" t="s">
        <v>1818</v>
      </c>
      <c r="E499" s="138" t="s">
        <v>1938</v>
      </c>
      <c r="F499" s="138"/>
      <c r="G499" s="138" t="s">
        <v>70</v>
      </c>
      <c r="H499" s="138" t="s">
        <v>1779</v>
      </c>
      <c r="I499" s="138" t="s">
        <v>3538</v>
      </c>
      <c r="J499" s="138" t="s">
        <v>3543</v>
      </c>
      <c r="K499" s="138" t="s">
        <v>3544</v>
      </c>
      <c r="L499" s="138" t="s">
        <v>1817</v>
      </c>
      <c r="M499" s="138" t="s">
        <v>3544</v>
      </c>
      <c r="N499" s="139">
        <v>58</v>
      </c>
      <c r="O499" s="140" t="b">
        <v>0</v>
      </c>
      <c r="P499" s="138" t="s">
        <v>1822</v>
      </c>
      <c r="Q499" t="s">
        <v>1823</v>
      </c>
      <c r="R499" t="s">
        <v>3464</v>
      </c>
    </row>
    <row r="500" spans="1:18" x14ac:dyDescent="0.25">
      <c r="A500" s="138" t="s">
        <v>10138</v>
      </c>
      <c r="B500" s="138" t="s">
        <v>3546</v>
      </c>
      <c r="C500" s="138"/>
      <c r="D500" s="138" t="s">
        <v>1818</v>
      </c>
      <c r="E500" s="138" t="s">
        <v>2072</v>
      </c>
      <c r="F500" s="138"/>
      <c r="G500" s="138" t="s">
        <v>1786</v>
      </c>
      <c r="H500" s="138" t="s">
        <v>1787</v>
      </c>
      <c r="I500" s="138" t="s">
        <v>3538</v>
      </c>
      <c r="J500" s="138" t="s">
        <v>3547</v>
      </c>
      <c r="K500" s="138" t="s">
        <v>3548</v>
      </c>
      <c r="L500" s="138" t="s">
        <v>1817</v>
      </c>
      <c r="M500" s="138" t="s">
        <v>3548</v>
      </c>
      <c r="N500" s="139">
        <v>58</v>
      </c>
      <c r="O500" s="140" t="b">
        <v>0</v>
      </c>
      <c r="P500" s="138" t="s">
        <v>1822</v>
      </c>
      <c r="Q500" t="s">
        <v>1823</v>
      </c>
      <c r="R500" t="s">
        <v>3464</v>
      </c>
    </row>
    <row r="501" spans="1:18" x14ac:dyDescent="0.25">
      <c r="A501" s="138" t="s">
        <v>10139</v>
      </c>
      <c r="B501" s="138" t="s">
        <v>3550</v>
      </c>
      <c r="C501" s="138"/>
      <c r="D501" s="138" t="s">
        <v>1818</v>
      </c>
      <c r="E501" s="138"/>
      <c r="F501" s="138"/>
      <c r="G501" s="138" t="s">
        <v>1786</v>
      </c>
      <c r="H501" s="138" t="s">
        <v>1787</v>
      </c>
      <c r="I501" s="138" t="s">
        <v>3538</v>
      </c>
      <c r="J501" s="138" t="s">
        <v>3551</v>
      </c>
      <c r="K501" s="138" t="s">
        <v>3552</v>
      </c>
      <c r="L501" s="138" t="s">
        <v>1817</v>
      </c>
      <c r="M501" s="138" t="s">
        <v>3552</v>
      </c>
      <c r="N501" s="139">
        <v>58</v>
      </c>
      <c r="O501" s="140" t="b">
        <v>0</v>
      </c>
      <c r="P501" s="138" t="s">
        <v>1822</v>
      </c>
      <c r="Q501" t="s">
        <v>1823</v>
      </c>
      <c r="R501" t="s">
        <v>3464</v>
      </c>
    </row>
    <row r="502" spans="1:18" x14ac:dyDescent="0.25">
      <c r="A502" s="138" t="s">
        <v>10134</v>
      </c>
      <c r="B502" s="138" t="s">
        <v>3554</v>
      </c>
      <c r="C502" s="138"/>
      <c r="D502" s="138" t="s">
        <v>1818</v>
      </c>
      <c r="E502" s="138" t="s">
        <v>1926</v>
      </c>
      <c r="F502" s="138"/>
      <c r="G502" s="138" t="s">
        <v>70</v>
      </c>
      <c r="H502" s="138" t="s">
        <v>1779</v>
      </c>
      <c r="I502" s="138" t="s">
        <v>3538</v>
      </c>
      <c r="J502" s="138" t="s">
        <v>3554</v>
      </c>
      <c r="K502" s="138" t="s">
        <v>3555</v>
      </c>
      <c r="L502" s="138" t="s">
        <v>1817</v>
      </c>
      <c r="M502" s="138" t="s">
        <v>3555</v>
      </c>
      <c r="N502" s="139">
        <v>58</v>
      </c>
      <c r="O502" s="140" t="b">
        <v>0</v>
      </c>
      <c r="P502" s="138" t="s">
        <v>1822</v>
      </c>
      <c r="Q502" t="s">
        <v>1823</v>
      </c>
      <c r="R502" t="s">
        <v>3464</v>
      </c>
    </row>
    <row r="503" spans="1:18" x14ac:dyDescent="0.25">
      <c r="A503" s="138" t="s">
        <v>10135</v>
      </c>
      <c r="B503" s="138" t="s">
        <v>3557</v>
      </c>
      <c r="C503" s="138"/>
      <c r="D503" s="138" t="s">
        <v>1818</v>
      </c>
      <c r="E503" s="138" t="s">
        <v>1881</v>
      </c>
      <c r="F503" s="138"/>
      <c r="G503" s="138" t="s">
        <v>71</v>
      </c>
      <c r="H503" s="138" t="s">
        <v>1777</v>
      </c>
      <c r="I503" s="138" t="s">
        <v>3462</v>
      </c>
      <c r="J503" s="138" t="s">
        <v>3557</v>
      </c>
      <c r="K503" s="138" t="s">
        <v>3558</v>
      </c>
      <c r="L503" s="138" t="s">
        <v>1817</v>
      </c>
      <c r="M503" s="138" t="s">
        <v>3558</v>
      </c>
      <c r="N503" s="139">
        <v>58</v>
      </c>
      <c r="O503" s="140" t="b">
        <v>0</v>
      </c>
      <c r="P503" s="138" t="s">
        <v>1822</v>
      </c>
      <c r="Q503" t="s">
        <v>1823</v>
      </c>
      <c r="R503" t="s">
        <v>3464</v>
      </c>
    </row>
    <row r="504" spans="1:18" x14ac:dyDescent="0.25">
      <c r="A504" s="138" t="s">
        <v>10136</v>
      </c>
      <c r="B504" s="138" t="s">
        <v>3560</v>
      </c>
      <c r="C504" s="138"/>
      <c r="D504" s="138" t="s">
        <v>1818</v>
      </c>
      <c r="E504" s="138"/>
      <c r="F504" s="138"/>
      <c r="G504" s="138" t="s">
        <v>71</v>
      </c>
      <c r="H504" s="138" t="s">
        <v>1777</v>
      </c>
      <c r="I504" s="138" t="s">
        <v>3462</v>
      </c>
      <c r="J504" s="138" t="s">
        <v>3561</v>
      </c>
      <c r="K504" s="138" t="s">
        <v>3562</v>
      </c>
      <c r="L504" s="138" t="s">
        <v>1817</v>
      </c>
      <c r="M504" s="138" t="s">
        <v>3562</v>
      </c>
      <c r="N504" s="139">
        <v>58</v>
      </c>
      <c r="O504" s="140" t="b">
        <v>0</v>
      </c>
      <c r="P504" s="138" t="s">
        <v>1822</v>
      </c>
      <c r="Q504" t="s">
        <v>1823</v>
      </c>
      <c r="R504" t="s">
        <v>3464</v>
      </c>
    </row>
    <row r="505" spans="1:18" x14ac:dyDescent="0.25">
      <c r="A505" s="138" t="s">
        <v>10130</v>
      </c>
      <c r="B505" s="138" t="s">
        <v>3564</v>
      </c>
      <c r="C505" s="138"/>
      <c r="D505" s="138" t="s">
        <v>1890</v>
      </c>
      <c r="E505" s="138"/>
      <c r="F505" s="138"/>
      <c r="G505" s="138"/>
      <c r="H505" s="138"/>
      <c r="I505" s="138" t="s">
        <v>3462</v>
      </c>
      <c r="J505" s="138" t="s">
        <v>3564</v>
      </c>
      <c r="K505" s="138" t="s">
        <v>3564</v>
      </c>
      <c r="L505" s="138" t="s">
        <v>1817</v>
      </c>
      <c r="M505" s="138" t="s">
        <v>3564</v>
      </c>
      <c r="N505" s="139">
        <v>58</v>
      </c>
      <c r="O505" s="140" t="b">
        <v>0</v>
      </c>
      <c r="P505" s="138" t="s">
        <v>1822</v>
      </c>
      <c r="Q505" t="s">
        <v>1823</v>
      </c>
      <c r="R505" t="s">
        <v>3464</v>
      </c>
    </row>
    <row r="506" spans="1:18" x14ac:dyDescent="0.25">
      <c r="A506" s="138" t="s">
        <v>10160</v>
      </c>
      <c r="B506" s="138" t="s">
        <v>3566</v>
      </c>
      <c r="C506" s="138"/>
      <c r="D506" s="138" t="s">
        <v>3480</v>
      </c>
      <c r="E506" s="138"/>
      <c r="F506" s="138"/>
      <c r="G506" s="138"/>
      <c r="H506" s="138"/>
      <c r="I506" s="138" t="s">
        <v>3462</v>
      </c>
      <c r="J506" s="138" t="s">
        <v>3566</v>
      </c>
      <c r="K506" s="138" t="s">
        <v>3566</v>
      </c>
      <c r="L506" s="138" t="s">
        <v>1817</v>
      </c>
      <c r="M506" s="138" t="s">
        <v>3566</v>
      </c>
      <c r="N506" s="139">
        <v>58</v>
      </c>
      <c r="O506" s="140" t="b">
        <v>0</v>
      </c>
      <c r="P506" s="138" t="s">
        <v>1822</v>
      </c>
      <c r="Q506" t="s">
        <v>1823</v>
      </c>
      <c r="R506" t="s">
        <v>3464</v>
      </c>
    </row>
    <row r="507" spans="1:18" x14ac:dyDescent="0.25">
      <c r="A507" s="138" t="s">
        <v>10156</v>
      </c>
      <c r="B507" s="138" t="s">
        <v>3568</v>
      </c>
      <c r="C507" s="138"/>
      <c r="D507" s="138" t="s">
        <v>3473</v>
      </c>
      <c r="E507" s="138"/>
      <c r="F507" s="138"/>
      <c r="G507" s="138"/>
      <c r="H507" s="138"/>
      <c r="I507" s="138" t="s">
        <v>3462</v>
      </c>
      <c r="J507" s="138" t="s">
        <v>3568</v>
      </c>
      <c r="K507" s="138" t="s">
        <v>3568</v>
      </c>
      <c r="L507" s="138" t="s">
        <v>1817</v>
      </c>
      <c r="M507" s="138" t="s">
        <v>3568</v>
      </c>
      <c r="N507" s="139">
        <v>58</v>
      </c>
      <c r="O507" s="140" t="b">
        <v>1</v>
      </c>
      <c r="P507" s="138" t="s">
        <v>1822</v>
      </c>
      <c r="Q507" t="s">
        <v>1823</v>
      </c>
      <c r="R507" t="s">
        <v>3464</v>
      </c>
    </row>
    <row r="508" spans="1:18" x14ac:dyDescent="0.25">
      <c r="A508" s="138" t="s">
        <v>10074</v>
      </c>
      <c r="B508" s="138" t="s">
        <v>3570</v>
      </c>
      <c r="C508" s="138"/>
      <c r="D508" s="138" t="s">
        <v>3329</v>
      </c>
      <c r="E508" s="138"/>
      <c r="F508" s="138"/>
      <c r="G508" s="138"/>
      <c r="H508" s="138"/>
      <c r="I508" s="138" t="s">
        <v>3462</v>
      </c>
      <c r="J508" s="138" t="s">
        <v>3570</v>
      </c>
      <c r="K508" s="138" t="s">
        <v>3570</v>
      </c>
      <c r="L508" s="138" t="s">
        <v>1817</v>
      </c>
      <c r="M508" s="138" t="s">
        <v>3570</v>
      </c>
      <c r="N508" s="139">
        <v>58</v>
      </c>
      <c r="O508" s="140" t="b">
        <v>1</v>
      </c>
      <c r="P508" s="138" t="s">
        <v>1822</v>
      </c>
      <c r="Q508" t="s">
        <v>1823</v>
      </c>
      <c r="R508" t="s">
        <v>3464</v>
      </c>
    </row>
    <row r="509" spans="1:18" x14ac:dyDescent="0.25">
      <c r="A509" s="138" t="s">
        <v>10162</v>
      </c>
      <c r="B509" s="138" t="s">
        <v>3572</v>
      </c>
      <c r="C509" s="138"/>
      <c r="D509" s="138" t="s">
        <v>3026</v>
      </c>
      <c r="E509" s="138"/>
      <c r="F509" s="138"/>
      <c r="G509" s="138"/>
      <c r="H509" s="138"/>
      <c r="I509" s="138" t="s">
        <v>3538</v>
      </c>
      <c r="J509" s="138"/>
      <c r="K509" s="138"/>
      <c r="L509" s="138" t="s">
        <v>3573</v>
      </c>
      <c r="M509" s="138" t="s">
        <v>3574</v>
      </c>
      <c r="N509" s="139">
        <v>58</v>
      </c>
      <c r="O509" s="140" t="b">
        <v>0</v>
      </c>
      <c r="P509" s="138" t="s">
        <v>1822</v>
      </c>
      <c r="Q509" t="s">
        <v>1823</v>
      </c>
      <c r="R509" t="s">
        <v>3464</v>
      </c>
    </row>
    <row r="510" spans="1:18" x14ac:dyDescent="0.25">
      <c r="A510" s="138" t="s">
        <v>10193</v>
      </c>
      <c r="B510" s="138" t="s">
        <v>572</v>
      </c>
      <c r="C510" s="138" t="s">
        <v>3575</v>
      </c>
      <c r="D510" s="138" t="s">
        <v>1818</v>
      </c>
      <c r="E510" s="138" t="s">
        <v>1938</v>
      </c>
      <c r="F510" s="138"/>
      <c r="G510" s="138" t="s">
        <v>1782</v>
      </c>
      <c r="H510" s="138" t="s">
        <v>1783</v>
      </c>
      <c r="I510" s="138" t="s">
        <v>1852</v>
      </c>
      <c r="J510" s="138" t="s">
        <v>572</v>
      </c>
      <c r="K510" s="138" t="s">
        <v>3576</v>
      </c>
      <c r="L510" s="138" t="s">
        <v>1817</v>
      </c>
      <c r="M510" s="138" t="s">
        <v>3576</v>
      </c>
      <c r="N510" s="139"/>
      <c r="O510" s="140" t="b">
        <v>0</v>
      </c>
      <c r="P510" s="138" t="s">
        <v>1822</v>
      </c>
      <c r="Q510" t="s">
        <v>1823</v>
      </c>
      <c r="R510" t="s">
        <v>571</v>
      </c>
    </row>
    <row r="511" spans="1:18" x14ac:dyDescent="0.25">
      <c r="A511" s="138" t="s">
        <v>10192</v>
      </c>
      <c r="B511" s="138" t="s">
        <v>3578</v>
      </c>
      <c r="C511" s="138"/>
      <c r="D511" s="138" t="s">
        <v>2147</v>
      </c>
      <c r="E511" s="138" t="s">
        <v>3579</v>
      </c>
      <c r="F511" s="138"/>
      <c r="G511" s="138"/>
      <c r="H511" s="138"/>
      <c r="I511" s="138"/>
      <c r="J511" s="138" t="s">
        <v>3578</v>
      </c>
      <c r="K511" s="138" t="s">
        <v>3580</v>
      </c>
      <c r="L511" s="138"/>
      <c r="M511" s="138" t="s">
        <v>3580</v>
      </c>
      <c r="N511" s="139"/>
      <c r="O511" s="140" t="b">
        <v>0</v>
      </c>
      <c r="P511" s="138" t="s">
        <v>1822</v>
      </c>
      <c r="Q511" t="s">
        <v>1823</v>
      </c>
      <c r="R511" t="s">
        <v>571</v>
      </c>
    </row>
    <row r="512" spans="1:18" x14ac:dyDescent="0.25">
      <c r="A512" s="138" t="s">
        <v>11077</v>
      </c>
      <c r="B512" s="138" t="s">
        <v>3582</v>
      </c>
      <c r="C512" s="138"/>
      <c r="D512" s="138" t="s">
        <v>1818</v>
      </c>
      <c r="E512" s="138" t="s">
        <v>1819</v>
      </c>
      <c r="F512" s="138" t="s">
        <v>3583</v>
      </c>
      <c r="G512" s="138" t="s">
        <v>71</v>
      </c>
      <c r="H512" s="138" t="s">
        <v>1777</v>
      </c>
      <c r="I512" s="138" t="s">
        <v>1852</v>
      </c>
      <c r="J512" s="138"/>
      <c r="K512" s="138"/>
      <c r="L512" s="138" t="s">
        <v>3584</v>
      </c>
      <c r="M512" s="138" t="s">
        <v>3585</v>
      </c>
      <c r="N512" s="139"/>
      <c r="O512" s="140" t="b">
        <v>0</v>
      </c>
      <c r="P512" s="138" t="s">
        <v>1822</v>
      </c>
      <c r="Q512" t="s">
        <v>1823</v>
      </c>
      <c r="R512" t="s">
        <v>3581</v>
      </c>
    </row>
    <row r="513" spans="1:18" x14ac:dyDescent="0.25">
      <c r="A513" s="138" t="e">
        <v>#N/A</v>
      </c>
      <c r="B513" s="138" t="s">
        <v>3587</v>
      </c>
      <c r="C513" s="138"/>
      <c r="D513" s="138" t="s">
        <v>1818</v>
      </c>
      <c r="E513" s="138" t="s">
        <v>1955</v>
      </c>
      <c r="F513" s="138"/>
      <c r="G513" s="138" t="s">
        <v>71</v>
      </c>
      <c r="H513" s="138" t="s">
        <v>1777</v>
      </c>
      <c r="I513" s="138" t="s">
        <v>1852</v>
      </c>
      <c r="J513" s="138"/>
      <c r="K513" s="138"/>
      <c r="L513" s="138" t="s">
        <v>3588</v>
      </c>
      <c r="M513" s="138" t="s">
        <v>3589</v>
      </c>
      <c r="N513" s="139">
        <v>60</v>
      </c>
      <c r="O513" s="140" t="b">
        <v>0</v>
      </c>
      <c r="P513" s="138" t="s">
        <v>1822</v>
      </c>
      <c r="Q513" t="s">
        <v>1823</v>
      </c>
      <c r="R513" t="s">
        <v>3586</v>
      </c>
    </row>
    <row r="514" spans="1:18" x14ac:dyDescent="0.25">
      <c r="A514" s="138" t="s">
        <v>10824</v>
      </c>
      <c r="B514" s="138" t="s">
        <v>3591</v>
      </c>
      <c r="C514" s="138"/>
      <c r="D514" s="138" t="s">
        <v>1902</v>
      </c>
      <c r="E514" s="138"/>
      <c r="F514" s="138"/>
      <c r="G514" s="138"/>
      <c r="H514" s="138"/>
      <c r="I514" s="138" t="s">
        <v>3341</v>
      </c>
      <c r="J514" s="138"/>
      <c r="K514" s="138"/>
      <c r="L514" s="138"/>
      <c r="M514" s="138" t="s">
        <v>3592</v>
      </c>
      <c r="N514" s="139"/>
      <c r="O514" s="140" t="b">
        <v>0</v>
      </c>
      <c r="P514" s="138" t="s">
        <v>1822</v>
      </c>
      <c r="Q514" t="s">
        <v>1823</v>
      </c>
      <c r="R514" t="s">
        <v>3590</v>
      </c>
    </row>
    <row r="515" spans="1:18" x14ac:dyDescent="0.25">
      <c r="A515" s="138" t="s">
        <v>10314</v>
      </c>
      <c r="B515" s="138" t="s">
        <v>3594</v>
      </c>
      <c r="C515" s="138" t="s">
        <v>1817</v>
      </c>
      <c r="D515" s="138" t="s">
        <v>1818</v>
      </c>
      <c r="E515" s="138" t="s">
        <v>1938</v>
      </c>
      <c r="F515" s="138" t="s">
        <v>2704</v>
      </c>
      <c r="G515" s="138" t="s">
        <v>1784</v>
      </c>
      <c r="H515" s="138" t="s">
        <v>1785</v>
      </c>
      <c r="I515" s="138" t="s">
        <v>1852</v>
      </c>
      <c r="J515" s="138" t="s">
        <v>3595</v>
      </c>
      <c r="K515" s="138"/>
      <c r="L515" s="138" t="s">
        <v>3596</v>
      </c>
      <c r="M515" s="138" t="s">
        <v>3597</v>
      </c>
      <c r="N515" s="139"/>
      <c r="O515" s="140" t="b">
        <v>0</v>
      </c>
      <c r="P515" s="138" t="s">
        <v>1822</v>
      </c>
      <c r="Q515" t="s">
        <v>1823</v>
      </c>
      <c r="R515" t="s">
        <v>3593</v>
      </c>
    </row>
    <row r="516" spans="1:18" x14ac:dyDescent="0.25">
      <c r="A516" s="138" t="s">
        <v>10324</v>
      </c>
      <c r="B516" s="138" t="s">
        <v>574</v>
      </c>
      <c r="C516" s="138" t="s">
        <v>3598</v>
      </c>
      <c r="D516" s="138" t="s">
        <v>1818</v>
      </c>
      <c r="E516" s="138" t="s">
        <v>1971</v>
      </c>
      <c r="F516" s="138"/>
      <c r="G516" s="138" t="s">
        <v>1782</v>
      </c>
      <c r="H516" s="138" t="s">
        <v>1783</v>
      </c>
      <c r="I516" s="138" t="s">
        <v>1852</v>
      </c>
      <c r="J516" s="138" t="s">
        <v>574</v>
      </c>
      <c r="K516" s="138" t="s">
        <v>3599</v>
      </c>
      <c r="L516" s="138" t="s">
        <v>1817</v>
      </c>
      <c r="M516" s="138" t="s">
        <v>3600</v>
      </c>
      <c r="N516" s="139"/>
      <c r="O516" s="140" t="b">
        <v>0</v>
      </c>
      <c r="P516" s="138" t="s">
        <v>1822</v>
      </c>
      <c r="Q516" t="s">
        <v>1823</v>
      </c>
      <c r="R516" t="s">
        <v>573</v>
      </c>
    </row>
    <row r="517" spans="1:18" x14ac:dyDescent="0.25">
      <c r="A517" s="138" t="s">
        <v>10321</v>
      </c>
      <c r="B517" s="138" t="s">
        <v>750</v>
      </c>
      <c r="C517" s="138" t="s">
        <v>3598</v>
      </c>
      <c r="D517" s="138" t="s">
        <v>1818</v>
      </c>
      <c r="E517" s="138" t="s">
        <v>1832</v>
      </c>
      <c r="F517" s="138"/>
      <c r="G517" s="138" t="s">
        <v>1782</v>
      </c>
      <c r="H517" s="138" t="s">
        <v>1783</v>
      </c>
      <c r="I517" s="138" t="s">
        <v>1852</v>
      </c>
      <c r="J517" s="138" t="s">
        <v>750</v>
      </c>
      <c r="K517" s="138" t="s">
        <v>3601</v>
      </c>
      <c r="L517" s="138" t="s">
        <v>1817</v>
      </c>
      <c r="M517" s="138" t="s">
        <v>3601</v>
      </c>
      <c r="N517" s="139"/>
      <c r="O517" s="140" t="b">
        <v>0</v>
      </c>
      <c r="P517" s="138" t="s">
        <v>1822</v>
      </c>
      <c r="Q517" t="s">
        <v>1823</v>
      </c>
      <c r="R517" t="s">
        <v>573</v>
      </c>
    </row>
    <row r="518" spans="1:18" x14ac:dyDescent="0.25">
      <c r="A518" s="138" t="s">
        <v>10322</v>
      </c>
      <c r="B518" s="138" t="s">
        <v>752</v>
      </c>
      <c r="C518" s="138" t="s">
        <v>3598</v>
      </c>
      <c r="D518" s="138" t="s">
        <v>1818</v>
      </c>
      <c r="E518" s="138" t="s">
        <v>2734</v>
      </c>
      <c r="F518" s="138"/>
      <c r="G518" s="138" t="s">
        <v>1782</v>
      </c>
      <c r="H518" s="138" t="s">
        <v>1783</v>
      </c>
      <c r="I518" s="138" t="s">
        <v>1852</v>
      </c>
      <c r="J518" s="138" t="s">
        <v>752</v>
      </c>
      <c r="K518" s="138" t="s">
        <v>3602</v>
      </c>
      <c r="L518" s="138" t="s">
        <v>1817</v>
      </c>
      <c r="M518" s="138" t="s">
        <v>3602</v>
      </c>
      <c r="N518" s="139"/>
      <c r="O518" s="140" t="b">
        <v>0</v>
      </c>
      <c r="P518" s="138" t="s">
        <v>1822</v>
      </c>
      <c r="Q518" t="s">
        <v>1823</v>
      </c>
      <c r="R518" t="s">
        <v>573</v>
      </c>
    </row>
    <row r="519" spans="1:18" x14ac:dyDescent="0.25">
      <c r="A519" s="138" t="s">
        <v>10323</v>
      </c>
      <c r="B519" s="138" t="s">
        <v>754</v>
      </c>
      <c r="C519" s="138" t="s">
        <v>3598</v>
      </c>
      <c r="D519" s="138" t="s">
        <v>1818</v>
      </c>
      <c r="E519" s="138" t="s">
        <v>2734</v>
      </c>
      <c r="F519" s="138"/>
      <c r="G519" s="138" t="s">
        <v>1782</v>
      </c>
      <c r="H519" s="138" t="s">
        <v>1783</v>
      </c>
      <c r="I519" s="138" t="s">
        <v>1852</v>
      </c>
      <c r="J519" s="138" t="s">
        <v>754</v>
      </c>
      <c r="K519" s="138" t="s">
        <v>3603</v>
      </c>
      <c r="L519" s="138" t="s">
        <v>1817</v>
      </c>
      <c r="M519" s="138" t="s">
        <v>3603</v>
      </c>
      <c r="N519" s="139"/>
      <c r="O519" s="140" t="b">
        <v>0</v>
      </c>
      <c r="P519" s="138" t="s">
        <v>1822</v>
      </c>
      <c r="Q519" t="s">
        <v>1823</v>
      </c>
      <c r="R519" t="s">
        <v>573</v>
      </c>
    </row>
    <row r="520" spans="1:18" x14ac:dyDescent="0.25">
      <c r="A520" s="138" t="s">
        <v>10325</v>
      </c>
      <c r="B520" s="138" t="s">
        <v>756</v>
      </c>
      <c r="C520" s="138" t="s">
        <v>3598</v>
      </c>
      <c r="D520" s="138" t="s">
        <v>1818</v>
      </c>
      <c r="E520" s="138" t="s">
        <v>1938</v>
      </c>
      <c r="F520" s="138"/>
      <c r="G520" s="138" t="s">
        <v>1782</v>
      </c>
      <c r="H520" s="138" t="s">
        <v>1783</v>
      </c>
      <c r="I520" s="138" t="s">
        <v>1852</v>
      </c>
      <c r="J520" s="138" t="s">
        <v>756</v>
      </c>
      <c r="K520" s="138" t="s">
        <v>3604</v>
      </c>
      <c r="L520" s="138" t="s">
        <v>1817</v>
      </c>
      <c r="M520" s="138" t="s">
        <v>3604</v>
      </c>
      <c r="N520" s="139"/>
      <c r="O520" s="140" t="b">
        <v>0</v>
      </c>
      <c r="P520" s="138" t="s">
        <v>1822</v>
      </c>
      <c r="Q520" t="s">
        <v>1823</v>
      </c>
      <c r="R520" t="s">
        <v>573</v>
      </c>
    </row>
    <row r="521" spans="1:18" x14ac:dyDescent="0.25">
      <c r="A521" s="138" t="s">
        <v>10658</v>
      </c>
      <c r="B521" s="138" t="s">
        <v>758</v>
      </c>
      <c r="C521" s="138"/>
      <c r="D521" s="138" t="s">
        <v>1818</v>
      </c>
      <c r="E521" s="138" t="s">
        <v>1832</v>
      </c>
      <c r="F521" s="138" t="s">
        <v>2781</v>
      </c>
      <c r="G521" s="138"/>
      <c r="H521" s="138"/>
      <c r="I521" s="138" t="s">
        <v>3605</v>
      </c>
      <c r="J521" s="138" t="s">
        <v>3606</v>
      </c>
      <c r="K521" s="138"/>
      <c r="L521" s="138" t="s">
        <v>3607</v>
      </c>
      <c r="M521" s="138" t="s">
        <v>3608</v>
      </c>
      <c r="N521" s="139">
        <v>50</v>
      </c>
      <c r="O521" s="140" t="b">
        <v>0</v>
      </c>
      <c r="P521" s="138" t="s">
        <v>1822</v>
      </c>
      <c r="Q521" t="s">
        <v>1823</v>
      </c>
      <c r="R521" t="s">
        <v>575</v>
      </c>
    </row>
    <row r="522" spans="1:18" x14ac:dyDescent="0.25">
      <c r="A522" s="138" t="s">
        <v>10659</v>
      </c>
      <c r="B522" s="138" t="s">
        <v>3610</v>
      </c>
      <c r="C522" s="138"/>
      <c r="D522" s="138" t="s">
        <v>1818</v>
      </c>
      <c r="E522" s="138"/>
      <c r="F522" s="138"/>
      <c r="G522" s="138" t="s">
        <v>70</v>
      </c>
      <c r="H522" s="138" t="s">
        <v>1779</v>
      </c>
      <c r="I522" s="138" t="s">
        <v>3605</v>
      </c>
      <c r="J522" s="138" t="s">
        <v>3610</v>
      </c>
      <c r="K522" s="138" t="s">
        <v>3611</v>
      </c>
      <c r="L522" s="138"/>
      <c r="M522" s="138" t="s">
        <v>3611</v>
      </c>
      <c r="N522" s="139">
        <v>50</v>
      </c>
      <c r="O522" s="140" t="b">
        <v>0</v>
      </c>
      <c r="P522" s="138" t="s">
        <v>1822</v>
      </c>
      <c r="Q522" t="s">
        <v>1823</v>
      </c>
      <c r="R522" t="s">
        <v>575</v>
      </c>
    </row>
    <row r="523" spans="1:18" x14ac:dyDescent="0.25">
      <c r="A523" s="138" t="s">
        <v>10666</v>
      </c>
      <c r="B523" s="138" t="s">
        <v>3613</v>
      </c>
      <c r="C523" s="138"/>
      <c r="D523" s="138" t="s">
        <v>1818</v>
      </c>
      <c r="E523" s="138"/>
      <c r="F523" s="138"/>
      <c r="G523" s="138" t="s">
        <v>1782</v>
      </c>
      <c r="H523" s="138" t="s">
        <v>1783</v>
      </c>
      <c r="I523" s="138" t="s">
        <v>3605</v>
      </c>
      <c r="J523" s="138" t="s">
        <v>3613</v>
      </c>
      <c r="K523" s="138" t="s">
        <v>3614</v>
      </c>
      <c r="L523" s="138"/>
      <c r="M523" s="138" t="s">
        <v>3614</v>
      </c>
      <c r="N523" s="139">
        <v>50</v>
      </c>
      <c r="O523" s="140" t="b">
        <v>0</v>
      </c>
      <c r="P523" s="138" t="s">
        <v>1822</v>
      </c>
      <c r="Q523" t="s">
        <v>1823</v>
      </c>
      <c r="R523" t="s">
        <v>575</v>
      </c>
    </row>
    <row r="524" spans="1:18" x14ac:dyDescent="0.25">
      <c r="A524" s="138" t="s">
        <v>10677</v>
      </c>
      <c r="B524" s="138" t="s">
        <v>3616</v>
      </c>
      <c r="C524" s="138"/>
      <c r="D524" s="138" t="s">
        <v>1818</v>
      </c>
      <c r="E524" s="138"/>
      <c r="F524" s="138"/>
      <c r="G524" s="138" t="s">
        <v>1786</v>
      </c>
      <c r="H524" s="138" t="s">
        <v>1787</v>
      </c>
      <c r="I524" s="138" t="s">
        <v>3605</v>
      </c>
      <c r="J524" s="138" t="s">
        <v>3616</v>
      </c>
      <c r="K524" s="138" t="s">
        <v>3617</v>
      </c>
      <c r="L524" s="138"/>
      <c r="M524" s="138" t="s">
        <v>3617</v>
      </c>
      <c r="N524" s="139">
        <v>50</v>
      </c>
      <c r="O524" s="140" t="b">
        <v>0</v>
      </c>
      <c r="P524" s="138" t="s">
        <v>1822</v>
      </c>
      <c r="Q524" t="s">
        <v>1823</v>
      </c>
      <c r="R524" t="s">
        <v>575</v>
      </c>
    </row>
    <row r="525" spans="1:18" x14ac:dyDescent="0.25">
      <c r="A525" s="138" t="s">
        <v>10678</v>
      </c>
      <c r="B525" s="138" t="s">
        <v>3619</v>
      </c>
      <c r="C525" s="138"/>
      <c r="D525" s="138" t="s">
        <v>1818</v>
      </c>
      <c r="E525" s="138"/>
      <c r="F525" s="138"/>
      <c r="G525" s="138" t="s">
        <v>1786</v>
      </c>
      <c r="H525" s="138" t="s">
        <v>1787</v>
      </c>
      <c r="I525" s="138" t="s">
        <v>3605</v>
      </c>
      <c r="J525" s="138" t="s">
        <v>3619</v>
      </c>
      <c r="K525" s="138" t="s">
        <v>3620</v>
      </c>
      <c r="L525" s="138"/>
      <c r="M525" s="138" t="s">
        <v>3620</v>
      </c>
      <c r="N525" s="139">
        <v>50</v>
      </c>
      <c r="O525" s="140" t="b">
        <v>0</v>
      </c>
      <c r="P525" s="138" t="s">
        <v>1822</v>
      </c>
      <c r="Q525" t="s">
        <v>1823</v>
      </c>
      <c r="R525" t="s">
        <v>575</v>
      </c>
    </row>
    <row r="526" spans="1:18" x14ac:dyDescent="0.25">
      <c r="A526" s="138" t="s">
        <v>10655</v>
      </c>
      <c r="B526" s="138" t="s">
        <v>3622</v>
      </c>
      <c r="C526" s="138"/>
      <c r="D526" s="138" t="s">
        <v>1818</v>
      </c>
      <c r="E526" s="138"/>
      <c r="F526" s="138"/>
      <c r="G526" s="138" t="s">
        <v>1786</v>
      </c>
      <c r="H526" s="138" t="s">
        <v>1787</v>
      </c>
      <c r="I526" s="138" t="s">
        <v>3605</v>
      </c>
      <c r="J526" s="138" t="s">
        <v>3622</v>
      </c>
      <c r="K526" s="138" t="s">
        <v>3623</v>
      </c>
      <c r="L526" s="138"/>
      <c r="M526" s="138" t="s">
        <v>3623</v>
      </c>
      <c r="N526" s="139">
        <v>50</v>
      </c>
      <c r="O526" s="140" t="b">
        <v>0</v>
      </c>
      <c r="P526" s="138" t="s">
        <v>1822</v>
      </c>
      <c r="Q526" t="s">
        <v>1823</v>
      </c>
      <c r="R526" t="s">
        <v>575</v>
      </c>
    </row>
    <row r="527" spans="1:18" x14ac:dyDescent="0.25">
      <c r="A527" s="138" t="s">
        <v>10660</v>
      </c>
      <c r="B527" s="138" t="s">
        <v>3625</v>
      </c>
      <c r="C527" s="138"/>
      <c r="D527" s="138" t="s">
        <v>1818</v>
      </c>
      <c r="E527" s="138"/>
      <c r="F527" s="138"/>
      <c r="G527" s="138" t="s">
        <v>70</v>
      </c>
      <c r="H527" s="138" t="s">
        <v>1779</v>
      </c>
      <c r="I527" s="138" t="s">
        <v>3605</v>
      </c>
      <c r="J527" s="138" t="s">
        <v>3625</v>
      </c>
      <c r="K527" s="138" t="s">
        <v>3626</v>
      </c>
      <c r="L527" s="138"/>
      <c r="M527" s="138" t="s">
        <v>3626</v>
      </c>
      <c r="N527" s="139">
        <v>50</v>
      </c>
      <c r="O527" s="140" t="b">
        <v>0</v>
      </c>
      <c r="P527" s="138" t="s">
        <v>1822</v>
      </c>
      <c r="Q527" t="s">
        <v>1823</v>
      </c>
      <c r="R527" t="s">
        <v>575</v>
      </c>
    </row>
    <row r="528" spans="1:18" x14ac:dyDescent="0.25">
      <c r="A528" s="138" t="s">
        <v>10661</v>
      </c>
      <c r="B528" s="138" t="s">
        <v>3628</v>
      </c>
      <c r="C528" s="138"/>
      <c r="D528" s="138" t="s">
        <v>1818</v>
      </c>
      <c r="E528" s="138"/>
      <c r="F528" s="138"/>
      <c r="G528" s="138" t="s">
        <v>70</v>
      </c>
      <c r="H528" s="138" t="s">
        <v>1779</v>
      </c>
      <c r="I528" s="138" t="s">
        <v>3605</v>
      </c>
      <c r="J528" s="138" t="s">
        <v>3628</v>
      </c>
      <c r="K528" s="138" t="s">
        <v>3629</v>
      </c>
      <c r="L528" s="138"/>
      <c r="M528" s="138" t="s">
        <v>3629</v>
      </c>
      <c r="N528" s="139">
        <v>50</v>
      </c>
      <c r="O528" s="140" t="b">
        <v>0</v>
      </c>
      <c r="P528" s="138" t="s">
        <v>1822</v>
      </c>
      <c r="Q528" t="s">
        <v>1823</v>
      </c>
      <c r="R528" t="s">
        <v>575</v>
      </c>
    </row>
    <row r="529" spans="1:18" x14ac:dyDescent="0.25">
      <c r="A529" s="138" t="s">
        <v>10679</v>
      </c>
      <c r="B529" s="138" t="s">
        <v>3631</v>
      </c>
      <c r="C529" s="138"/>
      <c r="D529" s="138" t="s">
        <v>1818</v>
      </c>
      <c r="E529" s="138"/>
      <c r="F529" s="138"/>
      <c r="G529" s="138" t="s">
        <v>1786</v>
      </c>
      <c r="H529" s="138" t="s">
        <v>1787</v>
      </c>
      <c r="I529" s="138" t="s">
        <v>3605</v>
      </c>
      <c r="J529" s="138" t="s">
        <v>3631</v>
      </c>
      <c r="K529" s="138" t="s">
        <v>3632</v>
      </c>
      <c r="L529" s="138"/>
      <c r="M529" s="138" t="s">
        <v>3632</v>
      </c>
      <c r="N529" s="139">
        <v>50</v>
      </c>
      <c r="O529" s="140" t="b">
        <v>0</v>
      </c>
      <c r="P529" s="138" t="s">
        <v>1822</v>
      </c>
      <c r="Q529" t="s">
        <v>1823</v>
      </c>
      <c r="R529" t="s">
        <v>575</v>
      </c>
    </row>
    <row r="530" spans="1:18" x14ac:dyDescent="0.25">
      <c r="A530" s="138" t="s">
        <v>10689</v>
      </c>
      <c r="B530" s="138" t="s">
        <v>3634</v>
      </c>
      <c r="C530" s="138"/>
      <c r="D530" s="138" t="s">
        <v>1818</v>
      </c>
      <c r="E530" s="138"/>
      <c r="F530" s="138"/>
      <c r="G530" s="138" t="s">
        <v>1786</v>
      </c>
      <c r="H530" s="138" t="s">
        <v>1787</v>
      </c>
      <c r="I530" s="138" t="s">
        <v>3605</v>
      </c>
      <c r="J530" s="138" t="s">
        <v>3634</v>
      </c>
      <c r="K530" s="138" t="s">
        <v>3635</v>
      </c>
      <c r="L530" s="138"/>
      <c r="M530" s="138" t="s">
        <v>3635</v>
      </c>
      <c r="N530" s="139">
        <v>50</v>
      </c>
      <c r="O530" s="140" t="b">
        <v>0</v>
      </c>
      <c r="P530" s="138" t="s">
        <v>1822</v>
      </c>
      <c r="Q530" t="s">
        <v>1823</v>
      </c>
      <c r="R530" t="s">
        <v>575</v>
      </c>
    </row>
    <row r="531" spans="1:18" x14ac:dyDescent="0.25">
      <c r="A531" s="138" t="s">
        <v>10685</v>
      </c>
      <c r="B531" s="138" t="s">
        <v>3637</v>
      </c>
      <c r="C531" s="138"/>
      <c r="D531" s="138" t="s">
        <v>1818</v>
      </c>
      <c r="E531" s="138"/>
      <c r="F531" s="138"/>
      <c r="G531" s="138" t="s">
        <v>1782</v>
      </c>
      <c r="H531" s="138" t="s">
        <v>1783</v>
      </c>
      <c r="I531" s="138" t="s">
        <v>3605</v>
      </c>
      <c r="J531" s="138" t="s">
        <v>3637</v>
      </c>
      <c r="K531" s="138" t="s">
        <v>3638</v>
      </c>
      <c r="L531" s="138"/>
      <c r="M531" s="138" t="s">
        <v>3638</v>
      </c>
      <c r="N531" s="139">
        <v>50</v>
      </c>
      <c r="O531" s="140" t="b">
        <v>0</v>
      </c>
      <c r="P531" s="138" t="s">
        <v>1822</v>
      </c>
      <c r="Q531" t="s">
        <v>1823</v>
      </c>
      <c r="R531" t="s">
        <v>575</v>
      </c>
    </row>
    <row r="532" spans="1:18" x14ac:dyDescent="0.25">
      <c r="A532" s="138" t="s">
        <v>10671</v>
      </c>
      <c r="B532" s="138" t="s">
        <v>3640</v>
      </c>
      <c r="C532" s="138"/>
      <c r="D532" s="138" t="s">
        <v>1818</v>
      </c>
      <c r="E532" s="138"/>
      <c r="F532" s="138"/>
      <c r="G532" s="138" t="s">
        <v>70</v>
      </c>
      <c r="H532" s="138" t="s">
        <v>1779</v>
      </c>
      <c r="I532" s="138" t="s">
        <v>3605</v>
      </c>
      <c r="J532" s="138" t="s">
        <v>3640</v>
      </c>
      <c r="K532" s="138" t="s">
        <v>3641</v>
      </c>
      <c r="L532" s="138"/>
      <c r="M532" s="138" t="s">
        <v>3641</v>
      </c>
      <c r="N532" s="139">
        <v>50</v>
      </c>
      <c r="O532" s="140" t="b">
        <v>0</v>
      </c>
      <c r="P532" s="138" t="s">
        <v>1822</v>
      </c>
      <c r="Q532" t="s">
        <v>1823</v>
      </c>
      <c r="R532" t="s">
        <v>575</v>
      </c>
    </row>
    <row r="533" spans="1:18" x14ac:dyDescent="0.25">
      <c r="A533" s="138" t="s">
        <v>10667</v>
      </c>
      <c r="B533" s="138" t="s">
        <v>3643</v>
      </c>
      <c r="C533" s="138"/>
      <c r="D533" s="138" t="s">
        <v>1818</v>
      </c>
      <c r="E533" s="138"/>
      <c r="F533" s="138"/>
      <c r="G533" s="138" t="s">
        <v>1782</v>
      </c>
      <c r="H533" s="138" t="s">
        <v>1783</v>
      </c>
      <c r="I533" s="138" t="s">
        <v>3605</v>
      </c>
      <c r="J533" s="138" t="s">
        <v>3643</v>
      </c>
      <c r="K533" s="138" t="s">
        <v>3644</v>
      </c>
      <c r="L533" s="138"/>
      <c r="M533" s="138" t="s">
        <v>3644</v>
      </c>
      <c r="N533" s="139">
        <v>50</v>
      </c>
      <c r="O533" s="140" t="b">
        <v>0</v>
      </c>
      <c r="P533" s="138" t="s">
        <v>1822</v>
      </c>
      <c r="Q533" t="s">
        <v>1823</v>
      </c>
      <c r="R533" t="s">
        <v>575</v>
      </c>
    </row>
    <row r="534" spans="1:18" x14ac:dyDescent="0.25">
      <c r="A534" s="138" t="s">
        <v>10662</v>
      </c>
      <c r="B534" s="138" t="s">
        <v>3646</v>
      </c>
      <c r="C534" s="138"/>
      <c r="D534" s="138" t="s">
        <v>1818</v>
      </c>
      <c r="E534" s="138"/>
      <c r="F534" s="138"/>
      <c r="G534" s="138" t="s">
        <v>70</v>
      </c>
      <c r="H534" s="138" t="s">
        <v>1779</v>
      </c>
      <c r="I534" s="138" t="s">
        <v>3605</v>
      </c>
      <c r="J534" s="138" t="s">
        <v>3646</v>
      </c>
      <c r="K534" s="138" t="s">
        <v>3647</v>
      </c>
      <c r="L534" s="138"/>
      <c r="M534" s="138" t="s">
        <v>3647</v>
      </c>
      <c r="N534" s="139">
        <v>50</v>
      </c>
      <c r="O534" s="140" t="b">
        <v>0</v>
      </c>
      <c r="P534" s="138" t="s">
        <v>1822</v>
      </c>
      <c r="Q534" t="s">
        <v>1823</v>
      </c>
      <c r="R534" t="s">
        <v>575</v>
      </c>
    </row>
    <row r="535" spans="1:18" x14ac:dyDescent="0.25">
      <c r="A535" s="138" t="s">
        <v>10682</v>
      </c>
      <c r="B535" s="138" t="s">
        <v>3649</v>
      </c>
      <c r="C535" s="138"/>
      <c r="D535" s="138" t="s">
        <v>1818</v>
      </c>
      <c r="E535" s="138"/>
      <c r="F535" s="138"/>
      <c r="G535" s="138" t="s">
        <v>1782</v>
      </c>
      <c r="H535" s="138" t="s">
        <v>1783</v>
      </c>
      <c r="I535" s="138" t="s">
        <v>3605</v>
      </c>
      <c r="J535" s="138" t="s">
        <v>3649</v>
      </c>
      <c r="K535" s="138" t="s">
        <v>3650</v>
      </c>
      <c r="L535" s="138"/>
      <c r="M535" s="138" t="s">
        <v>3650</v>
      </c>
      <c r="N535" s="139">
        <v>50</v>
      </c>
      <c r="O535" s="140" t="b">
        <v>0</v>
      </c>
      <c r="P535" s="138" t="s">
        <v>1822</v>
      </c>
      <c r="Q535" t="s">
        <v>1823</v>
      </c>
      <c r="R535" t="s">
        <v>575</v>
      </c>
    </row>
    <row r="536" spans="1:18" x14ac:dyDescent="0.25">
      <c r="A536" s="138" t="s">
        <v>10683</v>
      </c>
      <c r="B536" s="138" t="s">
        <v>3652</v>
      </c>
      <c r="C536" s="138"/>
      <c r="D536" s="138" t="s">
        <v>1818</v>
      </c>
      <c r="E536" s="138"/>
      <c r="F536" s="138"/>
      <c r="G536" s="138" t="s">
        <v>1782</v>
      </c>
      <c r="H536" s="138" t="s">
        <v>1783</v>
      </c>
      <c r="I536" s="138" t="s">
        <v>3605</v>
      </c>
      <c r="J536" s="138" t="s">
        <v>3652</v>
      </c>
      <c r="K536" s="138" t="s">
        <v>3653</v>
      </c>
      <c r="L536" s="138"/>
      <c r="M536" s="138" t="s">
        <v>3653</v>
      </c>
      <c r="N536" s="139">
        <v>50</v>
      </c>
      <c r="O536" s="140" t="b">
        <v>0</v>
      </c>
      <c r="P536" s="138" t="s">
        <v>1822</v>
      </c>
      <c r="Q536" t="s">
        <v>1823</v>
      </c>
      <c r="R536" t="s">
        <v>575</v>
      </c>
    </row>
    <row r="537" spans="1:18" x14ac:dyDescent="0.25">
      <c r="A537" s="138" t="s">
        <v>10690</v>
      </c>
      <c r="B537" s="138" t="s">
        <v>3655</v>
      </c>
      <c r="C537" s="138"/>
      <c r="D537" s="138" t="s">
        <v>1818</v>
      </c>
      <c r="E537" s="138"/>
      <c r="F537" s="138"/>
      <c r="G537" s="138" t="s">
        <v>70</v>
      </c>
      <c r="H537" s="138" t="s">
        <v>1779</v>
      </c>
      <c r="I537" s="138" t="s">
        <v>3605</v>
      </c>
      <c r="J537" s="138" t="s">
        <v>3655</v>
      </c>
      <c r="K537" s="138" t="s">
        <v>3656</v>
      </c>
      <c r="L537" s="138"/>
      <c r="M537" s="138" t="s">
        <v>3656</v>
      </c>
      <c r="N537" s="139">
        <v>50</v>
      </c>
      <c r="O537" s="140" t="b">
        <v>0</v>
      </c>
      <c r="P537" s="138" t="s">
        <v>1822</v>
      </c>
      <c r="Q537" t="s">
        <v>1823</v>
      </c>
      <c r="R537" t="s">
        <v>575</v>
      </c>
    </row>
    <row r="538" spans="1:18" x14ac:dyDescent="0.25">
      <c r="A538" s="138" t="s">
        <v>10656</v>
      </c>
      <c r="B538" s="138" t="s">
        <v>3658</v>
      </c>
      <c r="C538" s="138"/>
      <c r="D538" s="138" t="s">
        <v>1818</v>
      </c>
      <c r="E538" s="138"/>
      <c r="F538" s="138"/>
      <c r="G538" s="138" t="s">
        <v>1786</v>
      </c>
      <c r="H538" s="138" t="s">
        <v>1787</v>
      </c>
      <c r="I538" s="138" t="s">
        <v>3605</v>
      </c>
      <c r="J538" s="138" t="s">
        <v>3658</v>
      </c>
      <c r="K538" s="138" t="s">
        <v>3659</v>
      </c>
      <c r="L538" s="138"/>
      <c r="M538" s="138" t="s">
        <v>3659</v>
      </c>
      <c r="N538" s="139">
        <v>50</v>
      </c>
      <c r="O538" s="140" t="b">
        <v>0</v>
      </c>
      <c r="P538" s="138" t="s">
        <v>1822</v>
      </c>
      <c r="Q538" t="s">
        <v>1823</v>
      </c>
      <c r="R538" t="s">
        <v>575</v>
      </c>
    </row>
    <row r="539" spans="1:18" x14ac:dyDescent="0.25">
      <c r="A539" s="138" t="s">
        <v>10684</v>
      </c>
      <c r="B539" s="138" t="s">
        <v>3661</v>
      </c>
      <c r="C539" s="138"/>
      <c r="D539" s="138" t="s">
        <v>1818</v>
      </c>
      <c r="E539" s="138"/>
      <c r="F539" s="138"/>
      <c r="G539" s="138" t="s">
        <v>1782</v>
      </c>
      <c r="H539" s="138" t="s">
        <v>1783</v>
      </c>
      <c r="I539" s="138" t="s">
        <v>3605</v>
      </c>
      <c r="J539" s="138" t="s">
        <v>3661</v>
      </c>
      <c r="K539" s="138" t="s">
        <v>3662</v>
      </c>
      <c r="L539" s="138"/>
      <c r="M539" s="138" t="s">
        <v>3662</v>
      </c>
      <c r="N539" s="139">
        <v>50</v>
      </c>
      <c r="O539" s="140" t="b">
        <v>0</v>
      </c>
      <c r="P539" s="138" t="s">
        <v>1822</v>
      </c>
      <c r="Q539" t="s">
        <v>1823</v>
      </c>
      <c r="R539" t="s">
        <v>575</v>
      </c>
    </row>
    <row r="540" spans="1:18" x14ac:dyDescent="0.25">
      <c r="A540" s="138" t="s">
        <v>10668</v>
      </c>
      <c r="B540" s="138" t="s">
        <v>3664</v>
      </c>
      <c r="C540" s="138"/>
      <c r="D540" s="138" t="s">
        <v>1818</v>
      </c>
      <c r="E540" s="138"/>
      <c r="F540" s="138"/>
      <c r="G540" s="138" t="s">
        <v>1782</v>
      </c>
      <c r="H540" s="138" t="s">
        <v>1783</v>
      </c>
      <c r="I540" s="138" t="s">
        <v>3605</v>
      </c>
      <c r="J540" s="138" t="s">
        <v>3664</v>
      </c>
      <c r="K540" s="138" t="s">
        <v>3665</v>
      </c>
      <c r="L540" s="138"/>
      <c r="M540" s="138" t="s">
        <v>3665</v>
      </c>
      <c r="N540" s="139">
        <v>50</v>
      </c>
      <c r="O540" s="140" t="b">
        <v>0</v>
      </c>
      <c r="P540" s="138" t="s">
        <v>1822</v>
      </c>
      <c r="Q540" t="s">
        <v>1823</v>
      </c>
      <c r="R540" t="s">
        <v>575</v>
      </c>
    </row>
    <row r="541" spans="1:18" x14ac:dyDescent="0.25">
      <c r="A541" s="138" t="s">
        <v>10687</v>
      </c>
      <c r="B541" s="138" t="s">
        <v>3667</v>
      </c>
      <c r="C541" s="138"/>
      <c r="D541" s="138" t="s">
        <v>1818</v>
      </c>
      <c r="E541" s="138"/>
      <c r="F541" s="138"/>
      <c r="G541" s="138" t="s">
        <v>70</v>
      </c>
      <c r="H541" s="138" t="s">
        <v>1779</v>
      </c>
      <c r="I541" s="138" t="s">
        <v>3605</v>
      </c>
      <c r="J541" s="138" t="s">
        <v>3667</v>
      </c>
      <c r="K541" s="138" t="s">
        <v>3668</v>
      </c>
      <c r="L541" s="138"/>
      <c r="M541" s="138" t="s">
        <v>3668</v>
      </c>
      <c r="N541" s="139">
        <v>50</v>
      </c>
      <c r="O541" s="140" t="b">
        <v>0</v>
      </c>
      <c r="P541" s="138" t="s">
        <v>1822</v>
      </c>
      <c r="Q541" t="s">
        <v>1823</v>
      </c>
      <c r="R541" t="s">
        <v>575</v>
      </c>
    </row>
    <row r="542" spans="1:18" x14ac:dyDescent="0.25">
      <c r="A542" s="138" t="s">
        <v>10672</v>
      </c>
      <c r="B542" s="138" t="s">
        <v>3670</v>
      </c>
      <c r="C542" s="138"/>
      <c r="D542" s="138" t="s">
        <v>1818</v>
      </c>
      <c r="E542" s="138"/>
      <c r="F542" s="138"/>
      <c r="G542" s="138" t="s">
        <v>70</v>
      </c>
      <c r="H542" s="138" t="s">
        <v>1779</v>
      </c>
      <c r="I542" s="138" t="s">
        <v>3605</v>
      </c>
      <c r="J542" s="138" t="s">
        <v>3670</v>
      </c>
      <c r="K542" s="138" t="s">
        <v>3671</v>
      </c>
      <c r="L542" s="138"/>
      <c r="M542" s="138" t="s">
        <v>3671</v>
      </c>
      <c r="N542" s="139">
        <v>50</v>
      </c>
      <c r="O542" s="140" t="b">
        <v>0</v>
      </c>
      <c r="P542" s="138" t="s">
        <v>1822</v>
      </c>
      <c r="Q542" t="s">
        <v>1823</v>
      </c>
      <c r="R542" t="s">
        <v>575</v>
      </c>
    </row>
    <row r="543" spans="1:18" x14ac:dyDescent="0.25">
      <c r="A543" s="138" t="s">
        <v>10673</v>
      </c>
      <c r="B543" s="138" t="s">
        <v>3673</v>
      </c>
      <c r="C543" s="138"/>
      <c r="D543" s="138" t="s">
        <v>1818</v>
      </c>
      <c r="E543" s="138"/>
      <c r="F543" s="138"/>
      <c r="G543" s="138" t="s">
        <v>70</v>
      </c>
      <c r="H543" s="138" t="s">
        <v>1779</v>
      </c>
      <c r="I543" s="138" t="s">
        <v>3605</v>
      </c>
      <c r="J543" s="138" t="s">
        <v>3673</v>
      </c>
      <c r="K543" s="138" t="s">
        <v>3674</v>
      </c>
      <c r="L543" s="138"/>
      <c r="M543" s="138" t="s">
        <v>3674</v>
      </c>
      <c r="N543" s="139">
        <v>50</v>
      </c>
      <c r="O543" s="140" t="b">
        <v>0</v>
      </c>
      <c r="P543" s="138" t="s">
        <v>1822</v>
      </c>
      <c r="Q543" t="s">
        <v>1823</v>
      </c>
      <c r="R543" t="s">
        <v>575</v>
      </c>
    </row>
    <row r="544" spans="1:18" x14ac:dyDescent="0.25">
      <c r="A544" s="138" t="s">
        <v>10674</v>
      </c>
      <c r="B544" s="138" t="s">
        <v>3676</v>
      </c>
      <c r="C544" s="138"/>
      <c r="D544" s="138" t="s">
        <v>1818</v>
      </c>
      <c r="E544" s="138"/>
      <c r="F544" s="138"/>
      <c r="G544" s="138" t="s">
        <v>70</v>
      </c>
      <c r="H544" s="138" t="s">
        <v>1779</v>
      </c>
      <c r="I544" s="138" t="s">
        <v>3605</v>
      </c>
      <c r="J544" s="138" t="s">
        <v>3676</v>
      </c>
      <c r="K544" s="138" t="s">
        <v>3677</v>
      </c>
      <c r="L544" s="138"/>
      <c r="M544" s="138" t="s">
        <v>3677</v>
      </c>
      <c r="N544" s="139">
        <v>50</v>
      </c>
      <c r="O544" s="140" t="b">
        <v>0</v>
      </c>
      <c r="P544" s="138" t="s">
        <v>1822</v>
      </c>
      <c r="Q544" t="s">
        <v>1823</v>
      </c>
      <c r="R544" t="s">
        <v>575</v>
      </c>
    </row>
    <row r="545" spans="1:18" x14ac:dyDescent="0.25">
      <c r="A545" s="138" t="s">
        <v>10691</v>
      </c>
      <c r="B545" s="138" t="s">
        <v>3679</v>
      </c>
      <c r="C545" s="138"/>
      <c r="D545" s="138" t="s">
        <v>1818</v>
      </c>
      <c r="E545" s="138"/>
      <c r="F545" s="138"/>
      <c r="G545" s="138" t="s">
        <v>1786</v>
      </c>
      <c r="H545" s="138" t="s">
        <v>1787</v>
      </c>
      <c r="I545" s="138" t="s">
        <v>3605</v>
      </c>
      <c r="J545" s="138" t="s">
        <v>3679</v>
      </c>
      <c r="K545" s="138" t="s">
        <v>3680</v>
      </c>
      <c r="L545" s="138"/>
      <c r="M545" s="138" t="s">
        <v>3680</v>
      </c>
      <c r="N545" s="139">
        <v>50</v>
      </c>
      <c r="O545" s="140" t="b">
        <v>0</v>
      </c>
      <c r="P545" s="138" t="s">
        <v>1822</v>
      </c>
      <c r="Q545" t="s">
        <v>1823</v>
      </c>
      <c r="R545" t="s">
        <v>575</v>
      </c>
    </row>
    <row r="546" spans="1:18" x14ac:dyDescent="0.25">
      <c r="A546" s="138" t="s">
        <v>10686</v>
      </c>
      <c r="B546" s="138" t="s">
        <v>3682</v>
      </c>
      <c r="C546" s="138"/>
      <c r="D546" s="138" t="s">
        <v>1818</v>
      </c>
      <c r="E546" s="138"/>
      <c r="F546" s="138"/>
      <c r="G546" s="138" t="s">
        <v>1786</v>
      </c>
      <c r="H546" s="138" t="s">
        <v>1787</v>
      </c>
      <c r="I546" s="138" t="s">
        <v>3605</v>
      </c>
      <c r="J546" s="138" t="s">
        <v>3682</v>
      </c>
      <c r="K546" s="138" t="s">
        <v>3683</v>
      </c>
      <c r="L546" s="138"/>
      <c r="M546" s="138" t="s">
        <v>3683</v>
      </c>
      <c r="N546" s="139">
        <v>50</v>
      </c>
      <c r="O546" s="140" t="b">
        <v>0</v>
      </c>
      <c r="P546" s="138" t="s">
        <v>1822</v>
      </c>
      <c r="Q546" t="s">
        <v>1823</v>
      </c>
      <c r="R546" t="s">
        <v>575</v>
      </c>
    </row>
    <row r="547" spans="1:18" x14ac:dyDescent="0.25">
      <c r="A547" s="138" t="s">
        <v>10670</v>
      </c>
      <c r="B547" s="138" t="s">
        <v>3685</v>
      </c>
      <c r="C547" s="138"/>
      <c r="D547" s="138" t="s">
        <v>1818</v>
      </c>
      <c r="E547" s="138"/>
      <c r="F547" s="138"/>
      <c r="G547" s="138" t="s">
        <v>1786</v>
      </c>
      <c r="H547" s="138" t="s">
        <v>1787</v>
      </c>
      <c r="I547" s="138" t="s">
        <v>3605</v>
      </c>
      <c r="J547" s="138" t="s">
        <v>3685</v>
      </c>
      <c r="K547" s="138" t="s">
        <v>3686</v>
      </c>
      <c r="L547" s="138"/>
      <c r="M547" s="138" t="s">
        <v>3686</v>
      </c>
      <c r="N547" s="139">
        <v>50</v>
      </c>
      <c r="O547" s="140" t="b">
        <v>0</v>
      </c>
      <c r="P547" s="138" t="s">
        <v>1822</v>
      </c>
      <c r="Q547" t="s">
        <v>1823</v>
      </c>
      <c r="R547" t="s">
        <v>575</v>
      </c>
    </row>
    <row r="548" spans="1:18" x14ac:dyDescent="0.25">
      <c r="A548" s="138" t="s">
        <v>10675</v>
      </c>
      <c r="B548" s="138" t="s">
        <v>3688</v>
      </c>
      <c r="C548" s="138"/>
      <c r="D548" s="138" t="s">
        <v>1818</v>
      </c>
      <c r="E548" s="138"/>
      <c r="F548" s="138"/>
      <c r="G548" s="138" t="s">
        <v>70</v>
      </c>
      <c r="H548" s="138" t="s">
        <v>1779</v>
      </c>
      <c r="I548" s="138" t="s">
        <v>3605</v>
      </c>
      <c r="J548" s="138" t="s">
        <v>3688</v>
      </c>
      <c r="K548" s="138" t="s">
        <v>3689</v>
      </c>
      <c r="L548" s="138"/>
      <c r="M548" s="138" t="s">
        <v>3689</v>
      </c>
      <c r="N548" s="139">
        <v>50</v>
      </c>
      <c r="O548" s="140" t="b">
        <v>0</v>
      </c>
      <c r="P548" s="138" t="s">
        <v>1822</v>
      </c>
      <c r="Q548" t="s">
        <v>1823</v>
      </c>
      <c r="R548" t="s">
        <v>575</v>
      </c>
    </row>
    <row r="549" spans="1:18" x14ac:dyDescent="0.25">
      <c r="A549" s="138" t="s">
        <v>10663</v>
      </c>
      <c r="B549" s="138" t="s">
        <v>3691</v>
      </c>
      <c r="C549" s="138"/>
      <c r="D549" s="138" t="s">
        <v>1818</v>
      </c>
      <c r="E549" s="138"/>
      <c r="F549" s="138"/>
      <c r="G549" s="138" t="s">
        <v>70</v>
      </c>
      <c r="H549" s="138" t="s">
        <v>1779</v>
      </c>
      <c r="I549" s="138" t="s">
        <v>3605</v>
      </c>
      <c r="J549" s="138" t="s">
        <v>3691</v>
      </c>
      <c r="K549" s="138" t="s">
        <v>3692</v>
      </c>
      <c r="L549" s="138"/>
      <c r="M549" s="138" t="s">
        <v>3692</v>
      </c>
      <c r="N549" s="139">
        <v>50</v>
      </c>
      <c r="O549" s="140" t="b">
        <v>0</v>
      </c>
      <c r="P549" s="138" t="s">
        <v>1822</v>
      </c>
      <c r="Q549" t="s">
        <v>1823</v>
      </c>
      <c r="R549" t="s">
        <v>575</v>
      </c>
    </row>
    <row r="550" spans="1:18" x14ac:dyDescent="0.25">
      <c r="A550" s="138" t="s">
        <v>10688</v>
      </c>
      <c r="B550" s="138" t="s">
        <v>3694</v>
      </c>
      <c r="C550" s="138"/>
      <c r="D550" s="138" t="s">
        <v>1818</v>
      </c>
      <c r="E550" s="138"/>
      <c r="F550" s="138"/>
      <c r="G550" s="138" t="s">
        <v>70</v>
      </c>
      <c r="H550" s="138" t="s">
        <v>1779</v>
      </c>
      <c r="I550" s="138" t="s">
        <v>3605</v>
      </c>
      <c r="J550" s="138" t="s">
        <v>3694</v>
      </c>
      <c r="K550" s="138" t="s">
        <v>3695</v>
      </c>
      <c r="L550" s="138"/>
      <c r="M550" s="138" t="s">
        <v>3695</v>
      </c>
      <c r="N550" s="139">
        <v>50</v>
      </c>
      <c r="O550" s="140" t="b">
        <v>0</v>
      </c>
      <c r="P550" s="138" t="s">
        <v>1822</v>
      </c>
      <c r="Q550" t="s">
        <v>1823</v>
      </c>
      <c r="R550" t="s">
        <v>575</v>
      </c>
    </row>
    <row r="551" spans="1:18" x14ac:dyDescent="0.25">
      <c r="A551" s="138" t="s">
        <v>10669</v>
      </c>
      <c r="B551" s="138" t="s">
        <v>3697</v>
      </c>
      <c r="C551" s="138"/>
      <c r="D551" s="138" t="s">
        <v>1818</v>
      </c>
      <c r="E551" s="138"/>
      <c r="F551" s="138"/>
      <c r="G551" s="138" t="s">
        <v>70</v>
      </c>
      <c r="H551" s="138" t="s">
        <v>1779</v>
      </c>
      <c r="I551" s="138" t="s">
        <v>3605</v>
      </c>
      <c r="J551" s="138" t="s">
        <v>3697</v>
      </c>
      <c r="K551" s="138" t="s">
        <v>3698</v>
      </c>
      <c r="L551" s="138"/>
      <c r="M551" s="138" t="s">
        <v>3698</v>
      </c>
      <c r="N551" s="139">
        <v>50</v>
      </c>
      <c r="O551" s="140" t="b">
        <v>0</v>
      </c>
      <c r="P551" s="138" t="s">
        <v>1822</v>
      </c>
      <c r="Q551" t="s">
        <v>1823</v>
      </c>
      <c r="R551" t="s">
        <v>575</v>
      </c>
    </row>
    <row r="552" spans="1:18" x14ac:dyDescent="0.25">
      <c r="A552" s="138" t="s">
        <v>10664</v>
      </c>
      <c r="B552" s="138" t="s">
        <v>3700</v>
      </c>
      <c r="C552" s="138"/>
      <c r="D552" s="138" t="s">
        <v>1818</v>
      </c>
      <c r="E552" s="138"/>
      <c r="F552" s="138"/>
      <c r="G552" s="138" t="s">
        <v>70</v>
      </c>
      <c r="H552" s="138" t="s">
        <v>1779</v>
      </c>
      <c r="I552" s="138" t="s">
        <v>3605</v>
      </c>
      <c r="J552" s="138" t="s">
        <v>3700</v>
      </c>
      <c r="K552" s="138" t="s">
        <v>3701</v>
      </c>
      <c r="L552" s="138"/>
      <c r="M552" s="138" t="s">
        <v>3701</v>
      </c>
      <c r="N552" s="139">
        <v>50</v>
      </c>
      <c r="O552" s="140" t="b">
        <v>0</v>
      </c>
      <c r="P552" s="138" t="s">
        <v>1822</v>
      </c>
      <c r="Q552" t="s">
        <v>1823</v>
      </c>
      <c r="R552" t="s">
        <v>575</v>
      </c>
    </row>
    <row r="553" spans="1:18" x14ac:dyDescent="0.25">
      <c r="A553" s="138" t="s">
        <v>10692</v>
      </c>
      <c r="B553" s="138" t="s">
        <v>3703</v>
      </c>
      <c r="C553" s="138"/>
      <c r="D553" s="138" t="s">
        <v>1818</v>
      </c>
      <c r="E553" s="138"/>
      <c r="F553" s="138"/>
      <c r="G553" s="138" t="s">
        <v>70</v>
      </c>
      <c r="H553" s="138" t="s">
        <v>1779</v>
      </c>
      <c r="I553" s="138" t="s">
        <v>3605</v>
      </c>
      <c r="J553" s="138" t="s">
        <v>3703</v>
      </c>
      <c r="K553" s="138" t="s">
        <v>3704</v>
      </c>
      <c r="L553" s="138"/>
      <c r="M553" s="138" t="s">
        <v>3704</v>
      </c>
      <c r="N553" s="139">
        <v>50</v>
      </c>
      <c r="O553" s="140" t="b">
        <v>0</v>
      </c>
      <c r="P553" s="138" t="s">
        <v>1822</v>
      </c>
      <c r="Q553" t="s">
        <v>1823</v>
      </c>
      <c r="R553" t="s">
        <v>575</v>
      </c>
    </row>
    <row r="554" spans="1:18" x14ac:dyDescent="0.25">
      <c r="A554" s="138" t="s">
        <v>10657</v>
      </c>
      <c r="B554" s="138" t="s">
        <v>3706</v>
      </c>
      <c r="C554" s="138"/>
      <c r="D554" s="138" t="s">
        <v>1818</v>
      </c>
      <c r="E554" s="138"/>
      <c r="F554" s="138"/>
      <c r="G554" s="138" t="s">
        <v>70</v>
      </c>
      <c r="H554" s="138" t="s">
        <v>1779</v>
      </c>
      <c r="I554" s="138" t="s">
        <v>3605</v>
      </c>
      <c r="J554" s="138" t="s">
        <v>3706</v>
      </c>
      <c r="K554" s="138" t="s">
        <v>3707</v>
      </c>
      <c r="L554" s="138"/>
      <c r="M554" s="138" t="s">
        <v>3707</v>
      </c>
      <c r="N554" s="139">
        <v>50</v>
      </c>
      <c r="O554" s="140" t="b">
        <v>0</v>
      </c>
      <c r="P554" s="138" t="s">
        <v>1822</v>
      </c>
      <c r="Q554" t="s">
        <v>1823</v>
      </c>
      <c r="R554" t="s">
        <v>575</v>
      </c>
    </row>
    <row r="555" spans="1:18" x14ac:dyDescent="0.25">
      <c r="A555" s="138" t="s">
        <v>10676</v>
      </c>
      <c r="B555" s="138" t="s">
        <v>3709</v>
      </c>
      <c r="C555" s="138"/>
      <c r="D555" s="138" t="s">
        <v>1818</v>
      </c>
      <c r="E555" s="138"/>
      <c r="F555" s="138"/>
      <c r="G555" s="138" t="s">
        <v>70</v>
      </c>
      <c r="H555" s="138" t="s">
        <v>1779</v>
      </c>
      <c r="I555" s="138" t="s">
        <v>3605</v>
      </c>
      <c r="J555" s="138" t="s">
        <v>3709</v>
      </c>
      <c r="K555" s="138" t="s">
        <v>3710</v>
      </c>
      <c r="L555" s="138"/>
      <c r="M555" s="138" t="s">
        <v>3710</v>
      </c>
      <c r="N555" s="139">
        <v>50</v>
      </c>
      <c r="O555" s="140" t="b">
        <v>0</v>
      </c>
      <c r="P555" s="138" t="s">
        <v>1822</v>
      </c>
      <c r="Q555" t="s">
        <v>1823</v>
      </c>
      <c r="R555" t="s">
        <v>575</v>
      </c>
    </row>
    <row r="556" spans="1:18" x14ac:dyDescent="0.25">
      <c r="A556" s="138" t="s">
        <v>10693</v>
      </c>
      <c r="B556" s="138" t="s">
        <v>3712</v>
      </c>
      <c r="C556" s="138"/>
      <c r="D556" s="138" t="s">
        <v>1818</v>
      </c>
      <c r="E556" s="138"/>
      <c r="F556" s="138"/>
      <c r="G556" s="138" t="s">
        <v>70</v>
      </c>
      <c r="H556" s="138" t="s">
        <v>1779</v>
      </c>
      <c r="I556" s="138" t="s">
        <v>3605</v>
      </c>
      <c r="J556" s="138" t="s">
        <v>3712</v>
      </c>
      <c r="K556" s="138" t="s">
        <v>3713</v>
      </c>
      <c r="L556" s="138"/>
      <c r="M556" s="138" t="s">
        <v>3713</v>
      </c>
      <c r="N556" s="139">
        <v>50</v>
      </c>
      <c r="O556" s="140" t="b">
        <v>0</v>
      </c>
      <c r="P556" s="138" t="s">
        <v>1822</v>
      </c>
      <c r="Q556" t="s">
        <v>1823</v>
      </c>
      <c r="R556" t="s">
        <v>575</v>
      </c>
    </row>
    <row r="557" spans="1:18" x14ac:dyDescent="0.25">
      <c r="A557" s="138" t="s">
        <v>10701</v>
      </c>
      <c r="B557" s="138" t="s">
        <v>577</v>
      </c>
      <c r="C557" s="138"/>
      <c r="D557" s="138" t="s">
        <v>1818</v>
      </c>
      <c r="E557" s="138"/>
      <c r="F557" s="138"/>
      <c r="G557" s="138" t="s">
        <v>1784</v>
      </c>
      <c r="H557" s="138" t="s">
        <v>1785</v>
      </c>
      <c r="I557" s="138" t="s">
        <v>1852</v>
      </c>
      <c r="J557" s="138"/>
      <c r="K557" s="138"/>
      <c r="L557" s="138" t="s">
        <v>3714</v>
      </c>
      <c r="M557" s="138" t="s">
        <v>3715</v>
      </c>
      <c r="N557" s="139">
        <v>60</v>
      </c>
      <c r="O557" s="140" t="b">
        <v>0</v>
      </c>
      <c r="P557" s="138" t="s">
        <v>3075</v>
      </c>
      <c r="Q557" t="s">
        <v>1823</v>
      </c>
      <c r="R557" t="s">
        <v>576</v>
      </c>
    </row>
    <row r="558" spans="1:18" x14ac:dyDescent="0.25">
      <c r="A558" s="138" t="s">
        <v>10700</v>
      </c>
      <c r="B558" s="138" t="s">
        <v>3717</v>
      </c>
      <c r="C558" s="138"/>
      <c r="D558" s="138" t="s">
        <v>1818</v>
      </c>
      <c r="E558" s="138" t="s">
        <v>1930</v>
      </c>
      <c r="F558" s="138"/>
      <c r="G558" s="138" t="s">
        <v>1784</v>
      </c>
      <c r="H558" s="138" t="s">
        <v>1785</v>
      </c>
      <c r="I558" s="138" t="s">
        <v>3415</v>
      </c>
      <c r="J558" s="138" t="s">
        <v>3718</v>
      </c>
      <c r="K558" s="138" t="s">
        <v>3719</v>
      </c>
      <c r="L558" s="138" t="s">
        <v>1817</v>
      </c>
      <c r="M558" s="138" t="s">
        <v>3719</v>
      </c>
      <c r="N558" s="139">
        <v>60</v>
      </c>
      <c r="O558" s="140" t="b">
        <v>0</v>
      </c>
      <c r="P558" s="138" t="s">
        <v>3075</v>
      </c>
      <c r="Q558" t="s">
        <v>1823</v>
      </c>
      <c r="R558" t="s">
        <v>576</v>
      </c>
    </row>
    <row r="559" spans="1:18" x14ac:dyDescent="0.25">
      <c r="A559" s="138" t="s">
        <v>10702</v>
      </c>
      <c r="B559" s="138" t="s">
        <v>3721</v>
      </c>
      <c r="C559" s="138"/>
      <c r="D559" s="138" t="s">
        <v>1818</v>
      </c>
      <c r="E559" s="138" t="s">
        <v>1955</v>
      </c>
      <c r="F559" s="138"/>
      <c r="G559" s="138" t="s">
        <v>1784</v>
      </c>
      <c r="H559" s="138" t="s">
        <v>1785</v>
      </c>
      <c r="I559" s="138" t="s">
        <v>3415</v>
      </c>
      <c r="J559" s="138" t="s">
        <v>3722</v>
      </c>
      <c r="K559" s="138" t="s">
        <v>3723</v>
      </c>
      <c r="L559" s="138" t="s">
        <v>1817</v>
      </c>
      <c r="M559" s="138" t="s">
        <v>3724</v>
      </c>
      <c r="N559" s="139">
        <v>60</v>
      </c>
      <c r="O559" s="140" t="b">
        <v>0</v>
      </c>
      <c r="P559" s="138" t="s">
        <v>3075</v>
      </c>
      <c r="Q559" t="s">
        <v>1823</v>
      </c>
      <c r="R559" t="s">
        <v>576</v>
      </c>
    </row>
    <row r="560" spans="1:18" x14ac:dyDescent="0.25">
      <c r="A560" s="138" t="s">
        <v>11137</v>
      </c>
      <c r="B560" s="138" t="s">
        <v>3726</v>
      </c>
      <c r="C560" s="138" t="s">
        <v>1817</v>
      </c>
      <c r="D560" s="138" t="s">
        <v>1818</v>
      </c>
      <c r="E560" s="138" t="s">
        <v>1938</v>
      </c>
      <c r="F560" s="138" t="s">
        <v>2704</v>
      </c>
      <c r="G560" s="138" t="s">
        <v>1784</v>
      </c>
      <c r="H560" s="138" t="s">
        <v>1785</v>
      </c>
      <c r="I560" s="138" t="s">
        <v>2966</v>
      </c>
      <c r="J560" s="138" t="s">
        <v>3727</v>
      </c>
      <c r="K560" s="138"/>
      <c r="L560" s="138" t="s">
        <v>3728</v>
      </c>
      <c r="M560" s="138" t="s">
        <v>3729</v>
      </c>
      <c r="N560" s="139"/>
      <c r="O560" s="140" t="b">
        <v>0</v>
      </c>
      <c r="P560" s="138" t="s">
        <v>1822</v>
      </c>
      <c r="Q560" t="s">
        <v>1823</v>
      </c>
      <c r="R560" t="s">
        <v>3725</v>
      </c>
    </row>
    <row r="561" spans="1:18" x14ac:dyDescent="0.25">
      <c r="A561" s="138" t="s">
        <v>11015</v>
      </c>
      <c r="B561" s="138" t="s">
        <v>3731</v>
      </c>
      <c r="C561" s="138" t="s">
        <v>1817</v>
      </c>
      <c r="D561" s="138" t="s">
        <v>1818</v>
      </c>
      <c r="E561" s="138" t="s">
        <v>1832</v>
      </c>
      <c r="F561" s="138"/>
      <c r="G561" s="138" t="s">
        <v>1782</v>
      </c>
      <c r="H561" s="138" t="s">
        <v>1783</v>
      </c>
      <c r="I561" s="138" t="s">
        <v>2966</v>
      </c>
      <c r="J561" s="138" t="s">
        <v>3727</v>
      </c>
      <c r="K561" s="138" t="s">
        <v>3732</v>
      </c>
      <c r="L561" s="138" t="s">
        <v>1817</v>
      </c>
      <c r="M561" s="138" t="s">
        <v>3733</v>
      </c>
      <c r="N561" s="139"/>
      <c r="O561" s="140" t="b">
        <v>0</v>
      </c>
      <c r="P561" s="138" t="s">
        <v>1822</v>
      </c>
      <c r="Q561" t="s">
        <v>1823</v>
      </c>
      <c r="R561" t="s">
        <v>3725</v>
      </c>
    </row>
    <row r="562" spans="1:18" x14ac:dyDescent="0.25">
      <c r="A562" s="138" t="s">
        <v>11087</v>
      </c>
      <c r="B562" s="138" t="s">
        <v>3735</v>
      </c>
      <c r="C562" s="138"/>
      <c r="D562" s="138" t="s">
        <v>1818</v>
      </c>
      <c r="E562" s="138"/>
      <c r="F562" s="138"/>
      <c r="G562" s="138"/>
      <c r="H562" s="138"/>
      <c r="I562" s="138" t="s">
        <v>1852</v>
      </c>
      <c r="J562" s="138"/>
      <c r="K562" s="138"/>
      <c r="L562" s="138" t="s">
        <v>3736</v>
      </c>
      <c r="M562" s="138" t="s">
        <v>3737</v>
      </c>
      <c r="N562" s="139">
        <v>51</v>
      </c>
      <c r="O562" s="140" t="b">
        <v>0</v>
      </c>
      <c r="P562" s="138" t="s">
        <v>1822</v>
      </c>
      <c r="Q562" t="s">
        <v>1823</v>
      </c>
      <c r="R562" t="s">
        <v>3734</v>
      </c>
    </row>
    <row r="563" spans="1:18" x14ac:dyDescent="0.25">
      <c r="A563" s="138" t="s">
        <v>15093</v>
      </c>
      <c r="B563" s="138" t="s">
        <v>3739</v>
      </c>
      <c r="C563" s="138"/>
      <c r="D563" s="138" t="s">
        <v>3740</v>
      </c>
      <c r="E563" s="138" t="s">
        <v>3741</v>
      </c>
      <c r="F563" s="138" t="s">
        <v>3742</v>
      </c>
      <c r="G563" s="138"/>
      <c r="H563" s="138"/>
      <c r="I563" s="138"/>
      <c r="J563" s="138"/>
      <c r="K563" s="138"/>
      <c r="L563" s="138" t="s">
        <v>3743</v>
      </c>
      <c r="M563" s="138" t="s">
        <v>3744</v>
      </c>
      <c r="N563" s="139"/>
      <c r="O563" s="140" t="b">
        <v>0</v>
      </c>
      <c r="P563" s="138" t="s">
        <v>1822</v>
      </c>
      <c r="Q563" t="s">
        <v>1823</v>
      </c>
      <c r="R563" t="s">
        <v>3738</v>
      </c>
    </row>
    <row r="564" spans="1:18" x14ac:dyDescent="0.25">
      <c r="A564" s="138" t="s">
        <v>10707</v>
      </c>
      <c r="B564" s="138" t="s">
        <v>3746</v>
      </c>
      <c r="C564" s="138"/>
      <c r="D564" s="138" t="s">
        <v>1818</v>
      </c>
      <c r="E564" s="138"/>
      <c r="F564" s="138"/>
      <c r="G564" s="138" t="s">
        <v>1784</v>
      </c>
      <c r="H564" s="138" t="s">
        <v>1785</v>
      </c>
      <c r="I564" s="138" t="s">
        <v>1852</v>
      </c>
      <c r="J564" s="138"/>
      <c r="K564" s="138"/>
      <c r="L564" s="138" t="s">
        <v>3747</v>
      </c>
      <c r="M564" s="138" t="s">
        <v>1817</v>
      </c>
      <c r="N564" s="139"/>
      <c r="O564" s="140" t="b">
        <v>0</v>
      </c>
      <c r="P564" s="138" t="s">
        <v>1822</v>
      </c>
      <c r="Q564" t="s">
        <v>1823</v>
      </c>
      <c r="R564" t="s">
        <v>3745</v>
      </c>
    </row>
    <row r="565" spans="1:18" x14ac:dyDescent="0.25">
      <c r="A565" s="138" t="s">
        <v>10703</v>
      </c>
      <c r="B565" s="138" t="s">
        <v>3749</v>
      </c>
      <c r="C565" s="138"/>
      <c r="D565" s="138" t="s">
        <v>1818</v>
      </c>
      <c r="E565" s="138" t="s">
        <v>1926</v>
      </c>
      <c r="F565" s="138"/>
      <c r="G565" s="138" t="s">
        <v>1784</v>
      </c>
      <c r="H565" s="138" t="s">
        <v>1785</v>
      </c>
      <c r="I565" s="138" t="s">
        <v>3750</v>
      </c>
      <c r="J565" s="138" t="s">
        <v>3749</v>
      </c>
      <c r="K565" s="138" t="s">
        <v>3751</v>
      </c>
      <c r="L565" s="138" t="s">
        <v>1817</v>
      </c>
      <c r="M565" s="138" t="s">
        <v>3752</v>
      </c>
      <c r="N565" s="139"/>
      <c r="O565" s="140" t="b">
        <v>0</v>
      </c>
      <c r="P565" s="138" t="s">
        <v>1822</v>
      </c>
      <c r="Q565" t="s">
        <v>1823</v>
      </c>
      <c r="R565" t="s">
        <v>3745</v>
      </c>
    </row>
    <row r="566" spans="1:18" x14ac:dyDescent="0.25">
      <c r="A566" s="138" t="s">
        <v>10704</v>
      </c>
      <c r="B566" s="138" t="s">
        <v>3754</v>
      </c>
      <c r="C566" s="138" t="s">
        <v>1817</v>
      </c>
      <c r="D566" s="138" t="s">
        <v>1818</v>
      </c>
      <c r="E566" s="138" t="s">
        <v>1926</v>
      </c>
      <c r="F566" s="138"/>
      <c r="G566" s="138" t="s">
        <v>1784</v>
      </c>
      <c r="H566" s="138" t="s">
        <v>1785</v>
      </c>
      <c r="I566" s="138" t="s">
        <v>3750</v>
      </c>
      <c r="J566" s="138" t="s">
        <v>3754</v>
      </c>
      <c r="K566" s="138" t="s">
        <v>3755</v>
      </c>
      <c r="L566" s="138"/>
      <c r="M566" s="138" t="s">
        <v>3755</v>
      </c>
      <c r="N566" s="139"/>
      <c r="O566" s="140" t="b">
        <v>0</v>
      </c>
      <c r="P566" s="138" t="s">
        <v>1822</v>
      </c>
      <c r="Q566" t="s">
        <v>1823</v>
      </c>
      <c r="R566" t="s">
        <v>3745</v>
      </c>
    </row>
    <row r="567" spans="1:18" x14ac:dyDescent="0.25">
      <c r="A567" s="138" t="s">
        <v>10705</v>
      </c>
      <c r="B567" s="138" t="s">
        <v>3757</v>
      </c>
      <c r="C567" s="138" t="s">
        <v>1817</v>
      </c>
      <c r="D567" s="138" t="s">
        <v>1818</v>
      </c>
      <c r="E567" s="138" t="s">
        <v>1926</v>
      </c>
      <c r="F567" s="138"/>
      <c r="G567" s="138" t="s">
        <v>1784</v>
      </c>
      <c r="H567" s="138" t="s">
        <v>1785</v>
      </c>
      <c r="I567" s="138" t="s">
        <v>3750</v>
      </c>
      <c r="J567" s="138" t="s">
        <v>3757</v>
      </c>
      <c r="K567" s="138" t="s">
        <v>3758</v>
      </c>
      <c r="L567" s="138"/>
      <c r="M567" s="138" t="s">
        <v>3759</v>
      </c>
      <c r="N567" s="139"/>
      <c r="O567" s="140" t="b">
        <v>0</v>
      </c>
      <c r="P567" s="138" t="s">
        <v>1822</v>
      </c>
      <c r="Q567" t="s">
        <v>1823</v>
      </c>
      <c r="R567" t="s">
        <v>3745</v>
      </c>
    </row>
    <row r="568" spans="1:18" x14ac:dyDescent="0.25">
      <c r="A568" s="138" t="s">
        <v>10706</v>
      </c>
      <c r="B568" s="138" t="s">
        <v>3761</v>
      </c>
      <c r="C568" s="138" t="s">
        <v>1817</v>
      </c>
      <c r="D568" s="138" t="s">
        <v>1818</v>
      </c>
      <c r="E568" s="138" t="s">
        <v>1926</v>
      </c>
      <c r="F568" s="138"/>
      <c r="G568" s="138" t="s">
        <v>1784</v>
      </c>
      <c r="H568" s="138" t="s">
        <v>1785</v>
      </c>
      <c r="I568" s="138" t="s">
        <v>3750</v>
      </c>
      <c r="J568" s="138" t="s">
        <v>3761</v>
      </c>
      <c r="K568" s="138" t="s">
        <v>3762</v>
      </c>
      <c r="L568" s="138"/>
      <c r="M568" s="138" t="s">
        <v>3763</v>
      </c>
      <c r="N568" s="139"/>
      <c r="O568" s="140" t="b">
        <v>0</v>
      </c>
      <c r="P568" s="138" t="s">
        <v>1822</v>
      </c>
      <c r="Q568" t="s">
        <v>1823</v>
      </c>
      <c r="R568" t="s">
        <v>3745</v>
      </c>
    </row>
    <row r="569" spans="1:18" x14ac:dyDescent="0.25">
      <c r="A569" s="138" t="s">
        <v>11165</v>
      </c>
      <c r="B569" s="138" t="s">
        <v>3765</v>
      </c>
      <c r="C569" s="138"/>
      <c r="D569" s="138" t="s">
        <v>1818</v>
      </c>
      <c r="E569" s="138" t="s">
        <v>3766</v>
      </c>
      <c r="F569" s="138"/>
      <c r="G569" s="138" t="s">
        <v>1784</v>
      </c>
      <c r="H569" s="138" t="s">
        <v>1785</v>
      </c>
      <c r="I569" s="138" t="s">
        <v>1852</v>
      </c>
      <c r="J569" s="138"/>
      <c r="K569" s="138"/>
      <c r="L569" s="138" t="s">
        <v>3767</v>
      </c>
      <c r="M569" s="138" t="s">
        <v>3768</v>
      </c>
      <c r="N569" s="139"/>
      <c r="O569" s="140" t="b">
        <v>0</v>
      </c>
      <c r="P569" s="138" t="s">
        <v>1822</v>
      </c>
      <c r="Q569" t="s">
        <v>1823</v>
      </c>
      <c r="R569" t="s">
        <v>3764</v>
      </c>
    </row>
    <row r="570" spans="1:18" x14ac:dyDescent="0.25">
      <c r="A570" s="138" t="s">
        <v>10735</v>
      </c>
      <c r="B570" s="138" t="s">
        <v>3770</v>
      </c>
      <c r="C570" s="138"/>
      <c r="D570" s="138" t="s">
        <v>1818</v>
      </c>
      <c r="E570" s="138" t="s">
        <v>2734</v>
      </c>
      <c r="F570" s="138" t="s">
        <v>3279</v>
      </c>
      <c r="G570" s="138"/>
      <c r="H570" s="138"/>
      <c r="I570" s="138" t="s">
        <v>1852</v>
      </c>
      <c r="J570" s="138"/>
      <c r="K570" s="138"/>
      <c r="L570" s="138" t="s">
        <v>3771</v>
      </c>
      <c r="M570" s="138" t="s">
        <v>3772</v>
      </c>
      <c r="N570" s="139">
        <v>60</v>
      </c>
      <c r="O570" s="140" t="b">
        <v>0</v>
      </c>
      <c r="P570" s="138" t="s">
        <v>1822</v>
      </c>
      <c r="Q570" t="s">
        <v>1823</v>
      </c>
      <c r="R570" t="s">
        <v>3769</v>
      </c>
    </row>
    <row r="571" spans="1:18" x14ac:dyDescent="0.25">
      <c r="A571" s="138" t="s">
        <v>10736</v>
      </c>
      <c r="B571" s="138" t="s">
        <v>3774</v>
      </c>
      <c r="C571" s="138"/>
      <c r="D571" s="138" t="s">
        <v>1818</v>
      </c>
      <c r="E571" s="138" t="s">
        <v>2734</v>
      </c>
      <c r="F571" s="138" t="s">
        <v>3775</v>
      </c>
      <c r="G571" s="138"/>
      <c r="H571" s="138"/>
      <c r="I571" s="138" t="s">
        <v>1852</v>
      </c>
      <c r="J571" s="138"/>
      <c r="K571" s="138"/>
      <c r="L571" s="138" t="s">
        <v>3776</v>
      </c>
      <c r="M571" s="138" t="s">
        <v>3777</v>
      </c>
      <c r="N571" s="139">
        <v>60</v>
      </c>
      <c r="O571" s="140" t="b">
        <v>0</v>
      </c>
      <c r="P571" s="138" t="s">
        <v>1822</v>
      </c>
      <c r="Q571" t="s">
        <v>1823</v>
      </c>
      <c r="R571" t="s">
        <v>3769</v>
      </c>
    </row>
    <row r="572" spans="1:18" x14ac:dyDescent="0.25">
      <c r="A572" s="138" t="s">
        <v>10743</v>
      </c>
      <c r="B572" s="138" t="s">
        <v>579</v>
      </c>
      <c r="C572" s="138" t="s">
        <v>3778</v>
      </c>
      <c r="D572" s="138" t="s">
        <v>1818</v>
      </c>
      <c r="E572" s="138" t="s">
        <v>3779</v>
      </c>
      <c r="F572" s="138" t="s">
        <v>3780</v>
      </c>
      <c r="G572" s="138" t="s">
        <v>1784</v>
      </c>
      <c r="H572" s="138" t="s">
        <v>1785</v>
      </c>
      <c r="I572" s="138" t="s">
        <v>1852</v>
      </c>
      <c r="J572" s="138" t="s">
        <v>3781</v>
      </c>
      <c r="K572" s="138"/>
      <c r="L572" s="138" t="s">
        <v>3782</v>
      </c>
      <c r="M572" s="138" t="s">
        <v>3783</v>
      </c>
      <c r="N572" s="139">
        <v>45</v>
      </c>
      <c r="O572" s="140" t="b">
        <v>0</v>
      </c>
      <c r="P572" s="138" t="s">
        <v>1822</v>
      </c>
      <c r="Q572" t="s">
        <v>1823</v>
      </c>
      <c r="R572" t="s">
        <v>578</v>
      </c>
    </row>
    <row r="573" spans="1:18" x14ac:dyDescent="0.25">
      <c r="A573" s="138" t="s">
        <v>10744</v>
      </c>
      <c r="B573" s="138" t="s">
        <v>3785</v>
      </c>
      <c r="C573" s="138" t="s">
        <v>3786</v>
      </c>
      <c r="D573" s="138" t="s">
        <v>1818</v>
      </c>
      <c r="E573" s="138" t="s">
        <v>1938</v>
      </c>
      <c r="F573" s="138"/>
      <c r="G573" s="138" t="s">
        <v>1782</v>
      </c>
      <c r="H573" s="138" t="s">
        <v>1783</v>
      </c>
      <c r="I573" s="138" t="s">
        <v>3787</v>
      </c>
      <c r="J573" s="138" t="s">
        <v>3781</v>
      </c>
      <c r="K573" s="138" t="s">
        <v>3788</v>
      </c>
      <c r="L573" s="138" t="s">
        <v>1817</v>
      </c>
      <c r="M573" s="138" t="s">
        <v>3789</v>
      </c>
      <c r="N573" s="139">
        <v>45</v>
      </c>
      <c r="O573" s="140" t="b">
        <v>0</v>
      </c>
      <c r="P573" s="138" t="s">
        <v>1822</v>
      </c>
      <c r="Q573" t="s">
        <v>1823</v>
      </c>
      <c r="R573" t="s">
        <v>578</v>
      </c>
    </row>
    <row r="574" spans="1:18" x14ac:dyDescent="0.25">
      <c r="A574" s="138" t="s">
        <v>10745</v>
      </c>
      <c r="B574" s="138" t="s">
        <v>3791</v>
      </c>
      <c r="C574" s="138" t="s">
        <v>3786</v>
      </c>
      <c r="D574" s="138" t="s">
        <v>1818</v>
      </c>
      <c r="E574" s="138" t="s">
        <v>1938</v>
      </c>
      <c r="F574" s="138"/>
      <c r="G574" s="138" t="s">
        <v>1784</v>
      </c>
      <c r="H574" s="138" t="s">
        <v>1785</v>
      </c>
      <c r="I574" s="138" t="s">
        <v>3787</v>
      </c>
      <c r="J574" s="138" t="s">
        <v>3792</v>
      </c>
      <c r="K574" s="138" t="s">
        <v>3793</v>
      </c>
      <c r="L574" s="138" t="s">
        <v>1817</v>
      </c>
      <c r="M574" s="138" t="s">
        <v>3794</v>
      </c>
      <c r="N574" s="139">
        <v>45</v>
      </c>
      <c r="O574" s="140" t="b">
        <v>0</v>
      </c>
      <c r="P574" s="138" t="s">
        <v>1822</v>
      </c>
      <c r="Q574" t="s">
        <v>1823</v>
      </c>
      <c r="R574" t="s">
        <v>578</v>
      </c>
    </row>
    <row r="575" spans="1:18" x14ac:dyDescent="0.25">
      <c r="A575" s="138" t="s">
        <v>10746</v>
      </c>
      <c r="B575" s="138" t="s">
        <v>3796</v>
      </c>
      <c r="C575" s="138" t="s">
        <v>3786</v>
      </c>
      <c r="D575" s="138" t="s">
        <v>1818</v>
      </c>
      <c r="E575" s="138" t="s">
        <v>1938</v>
      </c>
      <c r="F575" s="138"/>
      <c r="G575" s="138" t="s">
        <v>1784</v>
      </c>
      <c r="H575" s="138" t="s">
        <v>1785</v>
      </c>
      <c r="I575" s="138" t="s">
        <v>3787</v>
      </c>
      <c r="J575" s="138" t="s">
        <v>1817</v>
      </c>
      <c r="K575" s="138" t="s">
        <v>3797</v>
      </c>
      <c r="L575" s="138" t="s">
        <v>1817</v>
      </c>
      <c r="M575" s="138" t="s">
        <v>3798</v>
      </c>
      <c r="N575" s="139">
        <v>45</v>
      </c>
      <c r="O575" s="140" t="b">
        <v>0</v>
      </c>
      <c r="P575" s="138" t="s">
        <v>1822</v>
      </c>
      <c r="Q575" t="s">
        <v>1823</v>
      </c>
      <c r="R575" t="s">
        <v>578</v>
      </c>
    </row>
    <row r="576" spans="1:18" x14ac:dyDescent="0.25">
      <c r="A576" s="138" t="s">
        <v>10742</v>
      </c>
      <c r="B576" s="138" t="s">
        <v>3800</v>
      </c>
      <c r="C576" s="138" t="s">
        <v>3786</v>
      </c>
      <c r="D576" s="138" t="s">
        <v>1818</v>
      </c>
      <c r="E576" s="138" t="s">
        <v>1832</v>
      </c>
      <c r="F576" s="138"/>
      <c r="G576" s="138" t="s">
        <v>1782</v>
      </c>
      <c r="H576" s="138" t="s">
        <v>1783</v>
      </c>
      <c r="I576" s="138" t="s">
        <v>3787</v>
      </c>
      <c r="J576" s="138" t="s">
        <v>3800</v>
      </c>
      <c r="K576" s="138" t="s">
        <v>3801</v>
      </c>
      <c r="L576" s="138" t="s">
        <v>1817</v>
      </c>
      <c r="M576" s="138" t="s">
        <v>3802</v>
      </c>
      <c r="N576" s="139">
        <v>45</v>
      </c>
      <c r="O576" s="140" t="b">
        <v>0</v>
      </c>
      <c r="P576" s="138" t="s">
        <v>1822</v>
      </c>
      <c r="Q576" t="s">
        <v>1823</v>
      </c>
      <c r="R576" t="s">
        <v>578</v>
      </c>
    </row>
    <row r="577" spans="1:18" x14ac:dyDescent="0.25">
      <c r="A577" s="138" t="s">
        <v>3803</v>
      </c>
      <c r="B577" s="138" t="s">
        <v>1770</v>
      </c>
      <c r="C577" s="138"/>
      <c r="D577" s="138" t="s">
        <v>1818</v>
      </c>
      <c r="E577" s="138"/>
      <c r="F577" s="138"/>
      <c r="G577" s="138" t="s">
        <v>1782</v>
      </c>
      <c r="H577" s="138" t="s">
        <v>1783</v>
      </c>
      <c r="I577" s="138" t="s">
        <v>1852</v>
      </c>
      <c r="J577" s="138"/>
      <c r="K577" s="138"/>
      <c r="L577" s="138"/>
      <c r="M577" s="138" t="s">
        <v>3804</v>
      </c>
      <c r="N577" s="139"/>
      <c r="O577" s="140" t="b">
        <v>0</v>
      </c>
      <c r="P577" s="138" t="s">
        <v>1822</v>
      </c>
      <c r="Q577" t="s">
        <v>1823</v>
      </c>
      <c r="R577" t="s">
        <v>3803</v>
      </c>
    </row>
    <row r="578" spans="1:18" x14ac:dyDescent="0.25">
      <c r="A578" s="138" t="e">
        <v>#N/A</v>
      </c>
      <c r="B578" s="138" t="s">
        <v>3806</v>
      </c>
      <c r="C578" s="138"/>
      <c r="D578" s="138" t="s">
        <v>1902</v>
      </c>
      <c r="E578" s="138"/>
      <c r="F578" s="138"/>
      <c r="G578" s="138"/>
      <c r="H578" s="138"/>
      <c r="I578" s="138" t="s">
        <v>1852</v>
      </c>
      <c r="J578" s="138"/>
      <c r="K578" s="138"/>
      <c r="L578" s="138" t="s">
        <v>3807</v>
      </c>
      <c r="M578" s="138" t="s">
        <v>3808</v>
      </c>
      <c r="N578" s="139"/>
      <c r="O578" s="140" t="b">
        <v>0</v>
      </c>
      <c r="P578" s="138" t="s">
        <v>1822</v>
      </c>
      <c r="Q578" t="s">
        <v>1823</v>
      </c>
      <c r="R578" t="s">
        <v>3805</v>
      </c>
    </row>
    <row r="579" spans="1:18" x14ac:dyDescent="0.25">
      <c r="A579" s="138" t="s">
        <v>10749</v>
      </c>
      <c r="B579" s="138" t="s">
        <v>581</v>
      </c>
      <c r="C579" s="138"/>
      <c r="D579" s="138" t="s">
        <v>2147</v>
      </c>
      <c r="E579" s="138" t="s">
        <v>3579</v>
      </c>
      <c r="F579" s="138" t="s">
        <v>3809</v>
      </c>
      <c r="G579" s="138" t="s">
        <v>1769</v>
      </c>
      <c r="H579" s="138" t="s">
        <v>1770</v>
      </c>
      <c r="I579" s="138" t="s">
        <v>2153</v>
      </c>
      <c r="J579" s="138"/>
      <c r="K579" s="138"/>
      <c r="L579" s="138" t="s">
        <v>3810</v>
      </c>
      <c r="M579" s="138" t="s">
        <v>3811</v>
      </c>
      <c r="N579" s="139">
        <v>60</v>
      </c>
      <c r="O579" s="140" t="b">
        <v>0</v>
      </c>
      <c r="P579" s="138" t="s">
        <v>1822</v>
      </c>
      <c r="Q579" t="s">
        <v>1823</v>
      </c>
      <c r="R579" t="s">
        <v>580</v>
      </c>
    </row>
    <row r="580" spans="1:18" x14ac:dyDescent="0.25">
      <c r="A580" s="138" t="s">
        <v>10747</v>
      </c>
      <c r="B580" s="138" t="s">
        <v>3813</v>
      </c>
      <c r="C580" s="138" t="s">
        <v>1817</v>
      </c>
      <c r="D580" s="138" t="s">
        <v>2147</v>
      </c>
      <c r="E580" s="138" t="s">
        <v>3579</v>
      </c>
      <c r="F580" s="138"/>
      <c r="G580" s="138" t="s">
        <v>1769</v>
      </c>
      <c r="H580" s="138" t="s">
        <v>1770</v>
      </c>
      <c r="I580" s="138" t="s">
        <v>2153</v>
      </c>
      <c r="J580" s="138" t="s">
        <v>3813</v>
      </c>
      <c r="K580" s="138" t="s">
        <v>3814</v>
      </c>
      <c r="L580" s="138" t="s">
        <v>1817</v>
      </c>
      <c r="M580" s="138" t="s">
        <v>3814</v>
      </c>
      <c r="N580" s="139"/>
      <c r="O580" s="140" t="b">
        <v>0</v>
      </c>
      <c r="P580" s="138" t="s">
        <v>1822</v>
      </c>
      <c r="Q580" t="s">
        <v>1823</v>
      </c>
      <c r="R580" t="s">
        <v>580</v>
      </c>
    </row>
    <row r="581" spans="1:18" x14ac:dyDescent="0.25">
      <c r="A581" s="138" t="s">
        <v>10748</v>
      </c>
      <c r="B581" s="138" t="s">
        <v>3816</v>
      </c>
      <c r="C581" s="138" t="s">
        <v>1817</v>
      </c>
      <c r="D581" s="138" t="s">
        <v>2147</v>
      </c>
      <c r="E581" s="138" t="s">
        <v>3579</v>
      </c>
      <c r="F581" s="138"/>
      <c r="G581" s="138" t="s">
        <v>1769</v>
      </c>
      <c r="H581" s="138" t="s">
        <v>1770</v>
      </c>
      <c r="I581" s="138" t="s">
        <v>2153</v>
      </c>
      <c r="J581" s="138" t="s">
        <v>3816</v>
      </c>
      <c r="K581" s="138" t="s">
        <v>3817</v>
      </c>
      <c r="L581" s="138" t="s">
        <v>1817</v>
      </c>
      <c r="M581" s="138" t="s">
        <v>3817</v>
      </c>
      <c r="N581" s="139"/>
      <c r="O581" s="140" t="b">
        <v>0</v>
      </c>
      <c r="P581" s="138" t="s">
        <v>1822</v>
      </c>
      <c r="Q581" t="s">
        <v>1823</v>
      </c>
      <c r="R581" t="s">
        <v>580</v>
      </c>
    </row>
    <row r="582" spans="1:18" x14ac:dyDescent="0.25">
      <c r="A582" s="138" t="s">
        <v>11056</v>
      </c>
      <c r="B582" s="138" t="s">
        <v>3819</v>
      </c>
      <c r="C582" s="138"/>
      <c r="D582" s="138" t="s">
        <v>1818</v>
      </c>
      <c r="E582" s="138" t="s">
        <v>2030</v>
      </c>
      <c r="F582" s="138" t="s">
        <v>3820</v>
      </c>
      <c r="G582" s="138" t="s">
        <v>70</v>
      </c>
      <c r="H582" s="138" t="s">
        <v>1779</v>
      </c>
      <c r="I582" s="138" t="s">
        <v>3018</v>
      </c>
      <c r="J582" s="138"/>
      <c r="K582" s="138"/>
      <c r="L582" s="138" t="s">
        <v>3821</v>
      </c>
      <c r="M582" s="138" t="s">
        <v>3822</v>
      </c>
      <c r="N582" s="139">
        <v>60</v>
      </c>
      <c r="O582" s="140" t="b">
        <v>0</v>
      </c>
      <c r="P582" s="138" t="s">
        <v>1822</v>
      </c>
      <c r="Q582" t="s">
        <v>1823</v>
      </c>
      <c r="R582" t="s">
        <v>3818</v>
      </c>
    </row>
    <row r="583" spans="1:18" x14ac:dyDescent="0.25">
      <c r="A583" s="138" t="s">
        <v>3823</v>
      </c>
      <c r="B583" s="138" t="s">
        <v>3824</v>
      </c>
      <c r="C583" s="138"/>
      <c r="D583" s="138" t="s">
        <v>1818</v>
      </c>
      <c r="E583" s="138"/>
      <c r="F583" s="138"/>
      <c r="G583" s="138"/>
      <c r="H583" s="138"/>
      <c r="I583" s="138" t="s">
        <v>1852</v>
      </c>
      <c r="J583" s="138"/>
      <c r="K583" s="138"/>
      <c r="L583" s="138" t="s">
        <v>3825</v>
      </c>
      <c r="M583" s="138" t="s">
        <v>3826</v>
      </c>
      <c r="N583" s="139"/>
      <c r="O583" s="140" t="b">
        <v>0</v>
      </c>
      <c r="P583" s="138" t="s">
        <v>1822</v>
      </c>
      <c r="Q583" t="s">
        <v>1823</v>
      </c>
      <c r="R583" t="s">
        <v>3823</v>
      </c>
    </row>
    <row r="584" spans="1:18" x14ac:dyDescent="0.25">
      <c r="A584" s="138" t="s">
        <v>11071</v>
      </c>
      <c r="B584" s="138" t="s">
        <v>583</v>
      </c>
      <c r="C584" s="138" t="s">
        <v>3827</v>
      </c>
      <c r="D584" s="138" t="s">
        <v>1818</v>
      </c>
      <c r="E584" s="138" t="s">
        <v>1926</v>
      </c>
      <c r="F584" s="138"/>
      <c r="G584" s="138" t="s">
        <v>1784</v>
      </c>
      <c r="H584" s="138" t="s">
        <v>1785</v>
      </c>
      <c r="I584" s="138" t="s">
        <v>3439</v>
      </c>
      <c r="J584" s="138" t="s">
        <v>3828</v>
      </c>
      <c r="K584" s="138" t="s">
        <v>3829</v>
      </c>
      <c r="L584" s="138" t="s">
        <v>3830</v>
      </c>
      <c r="M584" s="138" t="s">
        <v>3831</v>
      </c>
      <c r="N584" s="139"/>
      <c r="O584" s="140" t="b">
        <v>0</v>
      </c>
      <c r="P584" s="138" t="s">
        <v>3075</v>
      </c>
      <c r="Q584" t="s">
        <v>1823</v>
      </c>
      <c r="R584" t="s">
        <v>582</v>
      </c>
    </row>
    <row r="585" spans="1:18" x14ac:dyDescent="0.25">
      <c r="A585" s="138" t="s">
        <v>10987</v>
      </c>
      <c r="B585" s="138" t="s">
        <v>664</v>
      </c>
      <c r="C585" s="138" t="s">
        <v>3832</v>
      </c>
      <c r="D585" s="138" t="s">
        <v>1818</v>
      </c>
      <c r="E585" s="138"/>
      <c r="F585" s="138"/>
      <c r="G585" s="138" t="s">
        <v>1769</v>
      </c>
      <c r="H585" s="138" t="s">
        <v>1770</v>
      </c>
      <c r="I585" s="138" t="s">
        <v>2153</v>
      </c>
      <c r="J585" s="138"/>
      <c r="K585" s="138"/>
      <c r="L585" s="138"/>
      <c r="M585" s="138" t="s">
        <v>1817</v>
      </c>
      <c r="N585" s="139">
        <v>1</v>
      </c>
      <c r="O585" s="140" t="b">
        <v>0</v>
      </c>
      <c r="P585" s="138" t="s">
        <v>1822</v>
      </c>
      <c r="Q585" t="s">
        <v>1823</v>
      </c>
      <c r="R585" t="s">
        <v>759</v>
      </c>
    </row>
    <row r="586" spans="1:18" x14ac:dyDescent="0.25">
      <c r="A586" s="138" t="s">
        <v>11138</v>
      </c>
      <c r="B586" s="138" t="s">
        <v>699</v>
      </c>
      <c r="C586" s="138" t="s">
        <v>3833</v>
      </c>
      <c r="D586" s="138" t="s">
        <v>1818</v>
      </c>
      <c r="E586" s="138" t="s">
        <v>1938</v>
      </c>
      <c r="F586" s="138"/>
      <c r="G586" s="138" t="s">
        <v>1784</v>
      </c>
      <c r="H586" s="138" t="s">
        <v>1785</v>
      </c>
      <c r="I586" s="138" t="s">
        <v>2153</v>
      </c>
      <c r="J586" s="138"/>
      <c r="K586" s="138" t="s">
        <v>3834</v>
      </c>
      <c r="L586" s="138"/>
      <c r="M586" s="138" t="s">
        <v>3834</v>
      </c>
      <c r="N586" s="139">
        <v>1</v>
      </c>
      <c r="O586" s="140" t="b">
        <v>0</v>
      </c>
      <c r="P586" s="138" t="s">
        <v>1822</v>
      </c>
      <c r="Q586" t="s">
        <v>1823</v>
      </c>
      <c r="R586" t="s">
        <v>760</v>
      </c>
    </row>
    <row r="587" spans="1:18" x14ac:dyDescent="0.25">
      <c r="A587" s="138" t="s">
        <v>11139</v>
      </c>
      <c r="B587" s="138" t="s">
        <v>3836</v>
      </c>
      <c r="C587" s="138" t="s">
        <v>3833</v>
      </c>
      <c r="D587" s="138" t="s">
        <v>1818</v>
      </c>
      <c r="E587" s="138"/>
      <c r="F587" s="138"/>
      <c r="G587" s="138" t="s">
        <v>1784</v>
      </c>
      <c r="H587" s="138" t="s">
        <v>1785</v>
      </c>
      <c r="I587" s="138" t="s">
        <v>2153</v>
      </c>
      <c r="J587" s="138"/>
      <c r="K587" s="138"/>
      <c r="L587" s="138"/>
      <c r="M587" s="138" t="s">
        <v>3834</v>
      </c>
      <c r="N587" s="139">
        <v>1</v>
      </c>
      <c r="O587" s="140" t="b">
        <v>0</v>
      </c>
      <c r="P587" s="138" t="s">
        <v>1822</v>
      </c>
      <c r="Q587" t="s">
        <v>1823</v>
      </c>
      <c r="R587" t="s">
        <v>3835</v>
      </c>
    </row>
    <row r="588" spans="1:18" x14ac:dyDescent="0.25">
      <c r="A588" s="138" t="s">
        <v>11140</v>
      </c>
      <c r="B588" s="138" t="s">
        <v>638</v>
      </c>
      <c r="C588" s="138" t="s">
        <v>3833</v>
      </c>
      <c r="D588" s="138" t="s">
        <v>1818</v>
      </c>
      <c r="E588" s="138"/>
      <c r="F588" s="138"/>
      <c r="G588" s="138" t="s">
        <v>1784</v>
      </c>
      <c r="H588" s="138" t="s">
        <v>1785</v>
      </c>
      <c r="I588" s="138" t="s">
        <v>2153</v>
      </c>
      <c r="J588" s="138"/>
      <c r="K588" s="138"/>
      <c r="L588" s="138"/>
      <c r="M588" s="138" t="s">
        <v>3837</v>
      </c>
      <c r="N588" s="139">
        <v>1</v>
      </c>
      <c r="O588" s="140" t="b">
        <v>0</v>
      </c>
      <c r="P588" s="138" t="s">
        <v>1822</v>
      </c>
      <c r="Q588" t="s">
        <v>1823</v>
      </c>
      <c r="R588" t="s">
        <v>761</v>
      </c>
    </row>
    <row r="589" spans="1:18" x14ac:dyDescent="0.25">
      <c r="A589" s="138" t="s">
        <v>11141</v>
      </c>
      <c r="B589" s="138" t="s">
        <v>3839</v>
      </c>
      <c r="C589" s="138" t="s">
        <v>3833</v>
      </c>
      <c r="D589" s="138" t="s">
        <v>1818</v>
      </c>
      <c r="E589" s="138"/>
      <c r="F589" s="138"/>
      <c r="G589" s="138" t="s">
        <v>1784</v>
      </c>
      <c r="H589" s="138" t="s">
        <v>1785</v>
      </c>
      <c r="I589" s="138" t="s">
        <v>2153</v>
      </c>
      <c r="J589" s="138"/>
      <c r="K589" s="138"/>
      <c r="L589" s="138"/>
      <c r="M589" s="138" t="s">
        <v>3840</v>
      </c>
      <c r="N589" s="139">
        <v>1</v>
      </c>
      <c r="O589" s="140" t="b">
        <v>0</v>
      </c>
      <c r="P589" s="138" t="s">
        <v>1822</v>
      </c>
      <c r="Q589" t="s">
        <v>1823</v>
      </c>
      <c r="R589" t="s">
        <v>3838</v>
      </c>
    </row>
    <row r="590" spans="1:18" x14ac:dyDescent="0.25">
      <c r="A590" s="138" t="s">
        <v>10984</v>
      </c>
      <c r="B590" s="138" t="s">
        <v>3842</v>
      </c>
      <c r="C590" s="138"/>
      <c r="D590" s="138" t="s">
        <v>1890</v>
      </c>
      <c r="E590" s="138" t="s">
        <v>3843</v>
      </c>
      <c r="F590" s="138" t="s">
        <v>3844</v>
      </c>
      <c r="G590" s="138"/>
      <c r="H590" s="138"/>
      <c r="I590" s="138" t="s">
        <v>2153</v>
      </c>
      <c r="J590" s="138" t="s">
        <v>3845</v>
      </c>
      <c r="K590" s="138" t="s">
        <v>3846</v>
      </c>
      <c r="L590" s="138" t="s">
        <v>3847</v>
      </c>
      <c r="M590" s="138" t="s">
        <v>3846</v>
      </c>
      <c r="N590" s="139">
        <v>1</v>
      </c>
      <c r="O590" s="140" t="b">
        <v>0</v>
      </c>
      <c r="P590" s="138" t="s">
        <v>1822</v>
      </c>
      <c r="Q590" t="s">
        <v>1823</v>
      </c>
      <c r="R590" t="s">
        <v>3841</v>
      </c>
    </row>
    <row r="591" spans="1:18" x14ac:dyDescent="0.25">
      <c r="A591" s="138" t="s">
        <v>11142</v>
      </c>
      <c r="B591" s="138" t="s">
        <v>3849</v>
      </c>
      <c r="C591" s="138" t="s">
        <v>3850</v>
      </c>
      <c r="D591" s="138" t="s">
        <v>1818</v>
      </c>
      <c r="E591" s="138" t="s">
        <v>1938</v>
      </c>
      <c r="F591" s="138"/>
      <c r="G591" s="138" t="s">
        <v>1784</v>
      </c>
      <c r="H591" s="138" t="s">
        <v>1785</v>
      </c>
      <c r="I591" s="138" t="s">
        <v>2153</v>
      </c>
      <c r="J591" s="138"/>
      <c r="K591" s="138" t="s">
        <v>3851</v>
      </c>
      <c r="L591" s="138"/>
      <c r="M591" s="138" t="s">
        <v>3851</v>
      </c>
      <c r="N591" s="139">
        <v>1</v>
      </c>
      <c r="O591" s="140" t="b">
        <v>0</v>
      </c>
      <c r="P591" s="138" t="s">
        <v>1822</v>
      </c>
      <c r="Q591" t="s">
        <v>1823</v>
      </c>
      <c r="R591" t="s">
        <v>3848</v>
      </c>
    </row>
    <row r="592" spans="1:18" x14ac:dyDescent="0.25">
      <c r="A592" s="138" t="s">
        <v>11143</v>
      </c>
      <c r="B592" s="138" t="s">
        <v>686</v>
      </c>
      <c r="C592" s="138" t="s">
        <v>1817</v>
      </c>
      <c r="D592" s="138" t="s">
        <v>1818</v>
      </c>
      <c r="E592" s="138" t="s">
        <v>1938</v>
      </c>
      <c r="F592" s="138" t="s">
        <v>2719</v>
      </c>
      <c r="G592" s="138" t="s">
        <v>1784</v>
      </c>
      <c r="H592" s="138" t="s">
        <v>1785</v>
      </c>
      <c r="I592" s="138" t="s">
        <v>2153</v>
      </c>
      <c r="J592" s="138"/>
      <c r="K592" s="138" t="s">
        <v>3852</v>
      </c>
      <c r="L592" s="138"/>
      <c r="M592" s="138" t="s">
        <v>3852</v>
      </c>
      <c r="N592" s="139">
        <v>1</v>
      </c>
      <c r="O592" s="140" t="b">
        <v>0</v>
      </c>
      <c r="P592" s="138" t="s">
        <v>1822</v>
      </c>
      <c r="Q592" t="s">
        <v>1823</v>
      </c>
      <c r="R592" t="s">
        <v>762</v>
      </c>
    </row>
    <row r="593" spans="1:18" x14ac:dyDescent="0.25">
      <c r="A593" s="138" t="s">
        <v>11021</v>
      </c>
      <c r="B593" s="138" t="s">
        <v>645</v>
      </c>
      <c r="C593" s="138"/>
      <c r="D593" s="138" t="s">
        <v>1818</v>
      </c>
      <c r="E593" s="138" t="s">
        <v>1911</v>
      </c>
      <c r="F593" s="138"/>
      <c r="G593" s="138" t="s">
        <v>3853</v>
      </c>
      <c r="H593" s="138" t="s">
        <v>3854</v>
      </c>
      <c r="I593" s="138" t="s">
        <v>3855</v>
      </c>
      <c r="J593" s="138"/>
      <c r="K593" s="138"/>
      <c r="L593" s="138"/>
      <c r="M593" s="138" t="s">
        <v>3856</v>
      </c>
      <c r="N593" s="139">
        <v>1</v>
      </c>
      <c r="O593" s="140" t="b">
        <v>0</v>
      </c>
      <c r="P593" s="138" t="s">
        <v>3857</v>
      </c>
      <c r="Q593" t="s">
        <v>1823</v>
      </c>
      <c r="R593" t="s">
        <v>763</v>
      </c>
    </row>
    <row r="594" spans="1:18" x14ac:dyDescent="0.25">
      <c r="A594" s="138" t="s">
        <v>11048</v>
      </c>
      <c r="B594" s="138" t="s">
        <v>3859</v>
      </c>
      <c r="C594" s="138" t="s">
        <v>3860</v>
      </c>
      <c r="D594" s="138" t="s">
        <v>1818</v>
      </c>
      <c r="E594" s="138" t="s">
        <v>1930</v>
      </c>
      <c r="F594" s="138"/>
      <c r="G594" s="138" t="s">
        <v>1784</v>
      </c>
      <c r="H594" s="138" t="s">
        <v>1785</v>
      </c>
      <c r="I594" s="138" t="s">
        <v>3861</v>
      </c>
      <c r="J594" s="138"/>
      <c r="K594" s="138" t="s">
        <v>3862</v>
      </c>
      <c r="L594" s="138" t="s">
        <v>3863</v>
      </c>
      <c r="M594" s="138" t="s">
        <v>3862</v>
      </c>
      <c r="N594" s="139">
        <v>1</v>
      </c>
      <c r="O594" s="140" t="b">
        <v>0</v>
      </c>
      <c r="P594" s="138" t="s">
        <v>3857</v>
      </c>
      <c r="Q594" t="s">
        <v>1823</v>
      </c>
      <c r="R594" t="s">
        <v>3858</v>
      </c>
    </row>
    <row r="595" spans="1:18" x14ac:dyDescent="0.25">
      <c r="A595" s="138" t="s">
        <v>10778</v>
      </c>
      <c r="B595" s="138" t="s">
        <v>670</v>
      </c>
      <c r="C595" s="138" t="s">
        <v>3864</v>
      </c>
      <c r="D595" s="138" t="s">
        <v>1818</v>
      </c>
      <c r="E595" s="138" t="s">
        <v>2734</v>
      </c>
      <c r="F595" s="138"/>
      <c r="G595" s="138" t="s">
        <v>1788</v>
      </c>
      <c r="H595" s="138" t="s">
        <v>1789</v>
      </c>
      <c r="I595" s="138" t="s">
        <v>2153</v>
      </c>
      <c r="J595" s="138"/>
      <c r="K595" s="138" t="s">
        <v>3865</v>
      </c>
      <c r="L595" s="138"/>
      <c r="M595" s="138" t="s">
        <v>3865</v>
      </c>
      <c r="N595" s="139">
        <v>1</v>
      </c>
      <c r="O595" s="140" t="b">
        <v>0</v>
      </c>
      <c r="P595" s="138" t="s">
        <v>1822</v>
      </c>
      <c r="Q595" t="s">
        <v>1823</v>
      </c>
      <c r="R595" s="191" t="s">
        <v>7679</v>
      </c>
    </row>
    <row r="596" spans="1:18" x14ac:dyDescent="0.25">
      <c r="A596" s="138" t="s">
        <v>10729</v>
      </c>
      <c r="B596" s="138" t="s">
        <v>665</v>
      </c>
      <c r="C596" s="138" t="s">
        <v>3866</v>
      </c>
      <c r="D596" s="138" t="s">
        <v>1818</v>
      </c>
      <c r="E596" s="138" t="s">
        <v>1886</v>
      </c>
      <c r="F596" s="138"/>
      <c r="G596" s="138" t="s">
        <v>1782</v>
      </c>
      <c r="H596" s="138" t="s">
        <v>1783</v>
      </c>
      <c r="I596" s="138" t="s">
        <v>3855</v>
      </c>
      <c r="J596" s="138"/>
      <c r="K596" s="138" t="s">
        <v>3867</v>
      </c>
      <c r="L596" s="138" t="s">
        <v>1817</v>
      </c>
      <c r="M596" s="138" t="s">
        <v>3867</v>
      </c>
      <c r="N596" s="139">
        <v>1</v>
      </c>
      <c r="O596" s="140" t="b">
        <v>0</v>
      </c>
      <c r="P596" s="138" t="s">
        <v>3857</v>
      </c>
      <c r="Q596" t="s">
        <v>1823</v>
      </c>
      <c r="R596" t="s">
        <v>764</v>
      </c>
    </row>
    <row r="597" spans="1:18" x14ac:dyDescent="0.25">
      <c r="A597" s="138" t="s">
        <v>10730</v>
      </c>
      <c r="B597" s="138" t="s">
        <v>665</v>
      </c>
      <c r="C597" s="138" t="s">
        <v>3866</v>
      </c>
      <c r="D597" s="138" t="s">
        <v>1818</v>
      </c>
      <c r="E597" s="138" t="s">
        <v>1886</v>
      </c>
      <c r="F597" s="138"/>
      <c r="G597" s="138" t="s">
        <v>1782</v>
      </c>
      <c r="H597" s="138" t="s">
        <v>1783</v>
      </c>
      <c r="I597" s="138" t="s">
        <v>3855</v>
      </c>
      <c r="J597" s="138"/>
      <c r="K597" s="138" t="s">
        <v>3868</v>
      </c>
      <c r="L597" s="138" t="s">
        <v>1817</v>
      </c>
      <c r="M597" s="138" t="s">
        <v>3868</v>
      </c>
      <c r="N597" s="139">
        <v>1</v>
      </c>
      <c r="O597" s="140" t="b">
        <v>0</v>
      </c>
      <c r="P597" s="138" t="s">
        <v>3857</v>
      </c>
      <c r="Q597" t="s">
        <v>1823</v>
      </c>
      <c r="R597" t="s">
        <v>765</v>
      </c>
    </row>
    <row r="598" spans="1:18" x14ac:dyDescent="0.25">
      <c r="A598" s="138" t="s">
        <v>10993</v>
      </c>
      <c r="B598" s="138" t="s">
        <v>687</v>
      </c>
      <c r="C598" s="138" t="s">
        <v>1817</v>
      </c>
      <c r="D598" s="138" t="s">
        <v>1818</v>
      </c>
      <c r="E598" s="138" t="s">
        <v>2086</v>
      </c>
      <c r="F598" s="138"/>
      <c r="G598" s="138" t="s">
        <v>1784</v>
      </c>
      <c r="H598" s="138" t="s">
        <v>1785</v>
      </c>
      <c r="I598" s="138" t="s">
        <v>3869</v>
      </c>
      <c r="J598" s="138"/>
      <c r="K598" s="138" t="s">
        <v>3870</v>
      </c>
      <c r="L598" s="138"/>
      <c r="M598" s="138" t="s">
        <v>3870</v>
      </c>
      <c r="N598" s="139">
        <v>1</v>
      </c>
      <c r="O598" s="140" t="b">
        <v>0</v>
      </c>
      <c r="P598" s="138" t="s">
        <v>1822</v>
      </c>
      <c r="Q598" t="s">
        <v>1823</v>
      </c>
      <c r="R598" t="s">
        <v>766</v>
      </c>
    </row>
    <row r="599" spans="1:18" x14ac:dyDescent="0.25">
      <c r="A599" s="138" t="s">
        <v>11173</v>
      </c>
      <c r="B599" s="138" t="s">
        <v>3872</v>
      </c>
      <c r="C599" s="138" t="s">
        <v>3873</v>
      </c>
      <c r="D599" s="138" t="s">
        <v>3044</v>
      </c>
      <c r="E599" s="138"/>
      <c r="F599" s="138"/>
      <c r="G599" s="138" t="s">
        <v>1784</v>
      </c>
      <c r="H599" s="138" t="s">
        <v>1785</v>
      </c>
      <c r="I599" s="138" t="s">
        <v>3874</v>
      </c>
      <c r="J599" s="138"/>
      <c r="K599" s="138" t="s">
        <v>3875</v>
      </c>
      <c r="L599" s="138"/>
      <c r="M599" s="138" t="s">
        <v>3876</v>
      </c>
      <c r="N599" s="139">
        <v>1</v>
      </c>
      <c r="O599" s="140" t="b">
        <v>0</v>
      </c>
      <c r="P599" s="138" t="s">
        <v>1822</v>
      </c>
      <c r="Q599" t="s">
        <v>1823</v>
      </c>
      <c r="R599" t="s">
        <v>3871</v>
      </c>
    </row>
    <row r="600" spans="1:18" x14ac:dyDescent="0.25">
      <c r="A600" s="138" t="s">
        <v>11157</v>
      </c>
      <c r="B600" s="138" t="s">
        <v>3878</v>
      </c>
      <c r="C600" s="138" t="s">
        <v>3879</v>
      </c>
      <c r="D600" s="138" t="s">
        <v>1818</v>
      </c>
      <c r="E600" s="138" t="s">
        <v>1955</v>
      </c>
      <c r="F600" s="138"/>
      <c r="G600" s="138" t="s">
        <v>1784</v>
      </c>
      <c r="H600" s="138" t="s">
        <v>1785</v>
      </c>
      <c r="I600" s="138" t="s">
        <v>2153</v>
      </c>
      <c r="J600" s="138" t="s">
        <v>3880</v>
      </c>
      <c r="K600" s="138" t="s">
        <v>3881</v>
      </c>
      <c r="L600" s="138" t="s">
        <v>3882</v>
      </c>
      <c r="M600" s="138" t="s">
        <v>3883</v>
      </c>
      <c r="N600" s="139">
        <v>1</v>
      </c>
      <c r="O600" s="140" t="b">
        <v>0</v>
      </c>
      <c r="P600" s="138" t="s">
        <v>3857</v>
      </c>
      <c r="Q600" t="s">
        <v>1823</v>
      </c>
      <c r="R600" t="s">
        <v>3877</v>
      </c>
    </row>
    <row r="601" spans="1:18" x14ac:dyDescent="0.25">
      <c r="A601" s="138" t="s">
        <v>10994</v>
      </c>
      <c r="B601" s="138" t="s">
        <v>634</v>
      </c>
      <c r="C601" s="138" t="s">
        <v>1817</v>
      </c>
      <c r="D601" s="138" t="s">
        <v>1818</v>
      </c>
      <c r="E601" s="138" t="s">
        <v>2086</v>
      </c>
      <c r="F601" s="138"/>
      <c r="G601" s="138" t="s">
        <v>1784</v>
      </c>
      <c r="H601" s="138" t="s">
        <v>1785</v>
      </c>
      <c r="I601" s="138" t="s">
        <v>3884</v>
      </c>
      <c r="J601" s="138"/>
      <c r="K601" s="138" t="s">
        <v>3885</v>
      </c>
      <c r="L601" s="138"/>
      <c r="M601" s="138" t="s">
        <v>3886</v>
      </c>
      <c r="N601" s="139">
        <v>1</v>
      </c>
      <c r="O601" s="140" t="b">
        <v>0</v>
      </c>
      <c r="P601" s="138" t="s">
        <v>1822</v>
      </c>
      <c r="Q601" t="s">
        <v>1823</v>
      </c>
      <c r="R601" t="s">
        <v>767</v>
      </c>
    </row>
    <row r="602" spans="1:18" x14ac:dyDescent="0.25">
      <c r="A602" s="138" t="s">
        <v>11194</v>
      </c>
      <c r="B602" s="138" t="s">
        <v>3888</v>
      </c>
      <c r="C602" s="138" t="s">
        <v>3889</v>
      </c>
      <c r="D602" s="138" t="s">
        <v>3056</v>
      </c>
      <c r="E602" s="138"/>
      <c r="F602" s="138"/>
      <c r="G602" s="138" t="s">
        <v>1784</v>
      </c>
      <c r="H602" s="138" t="s">
        <v>1785</v>
      </c>
      <c r="I602" s="138" t="s">
        <v>3869</v>
      </c>
      <c r="J602" s="138"/>
      <c r="K602" s="138" t="s">
        <v>3890</v>
      </c>
      <c r="L602" s="138" t="s">
        <v>1817</v>
      </c>
      <c r="M602" s="138" t="s">
        <v>3890</v>
      </c>
      <c r="N602" s="139">
        <v>1</v>
      </c>
      <c r="O602" s="140" t="b">
        <v>0</v>
      </c>
      <c r="P602" s="138" t="s">
        <v>1822</v>
      </c>
      <c r="Q602" t="s">
        <v>1823</v>
      </c>
      <c r="R602" t="s">
        <v>3887</v>
      </c>
    </row>
    <row r="603" spans="1:18" x14ac:dyDescent="0.25">
      <c r="A603" s="138" t="s">
        <v>11176</v>
      </c>
      <c r="B603" s="138" t="s">
        <v>3892</v>
      </c>
      <c r="C603" s="138" t="s">
        <v>3893</v>
      </c>
      <c r="D603" s="138" t="s">
        <v>1836</v>
      </c>
      <c r="E603" s="138"/>
      <c r="F603" s="138"/>
      <c r="G603" s="138" t="s">
        <v>1780</v>
      </c>
      <c r="H603" s="138" t="s">
        <v>1781</v>
      </c>
      <c r="I603" s="138" t="s">
        <v>3884</v>
      </c>
      <c r="J603" s="138"/>
      <c r="K603" s="138" t="s">
        <v>3894</v>
      </c>
      <c r="L603" s="138" t="s">
        <v>1817</v>
      </c>
      <c r="M603" s="138" t="s">
        <v>3894</v>
      </c>
      <c r="N603" s="139">
        <v>1</v>
      </c>
      <c r="O603" s="140" t="b">
        <v>0</v>
      </c>
      <c r="P603" s="138" t="s">
        <v>1822</v>
      </c>
      <c r="Q603" t="s">
        <v>1823</v>
      </c>
      <c r="R603" t="s">
        <v>3891</v>
      </c>
    </row>
    <row r="604" spans="1:18" x14ac:dyDescent="0.25">
      <c r="A604" s="138" t="s">
        <v>11023</v>
      </c>
      <c r="B604" s="138" t="s">
        <v>3896</v>
      </c>
      <c r="C604" s="138" t="s">
        <v>3897</v>
      </c>
      <c r="D604" s="138" t="s">
        <v>1818</v>
      </c>
      <c r="E604" s="138" t="s">
        <v>2734</v>
      </c>
      <c r="F604" s="138"/>
      <c r="G604" s="138" t="s">
        <v>1784</v>
      </c>
      <c r="H604" s="138" t="s">
        <v>1785</v>
      </c>
      <c r="I604" s="138" t="s">
        <v>3869</v>
      </c>
      <c r="J604" s="138"/>
      <c r="K604" s="138" t="s">
        <v>3898</v>
      </c>
      <c r="L604" s="138" t="s">
        <v>1817</v>
      </c>
      <c r="M604" s="138" t="s">
        <v>3898</v>
      </c>
      <c r="N604" s="139">
        <v>1</v>
      </c>
      <c r="O604" s="140" t="b">
        <v>0</v>
      </c>
      <c r="P604" s="138" t="s">
        <v>1822</v>
      </c>
      <c r="Q604" t="s">
        <v>1823</v>
      </c>
      <c r="R604" t="s">
        <v>3895</v>
      </c>
    </row>
    <row r="605" spans="1:18" x14ac:dyDescent="0.25">
      <c r="A605" s="138" t="s">
        <v>11183</v>
      </c>
      <c r="B605" s="138" t="s">
        <v>3900</v>
      </c>
      <c r="C605" s="138" t="s">
        <v>1817</v>
      </c>
      <c r="D605" s="138" t="s">
        <v>2076</v>
      </c>
      <c r="E605" s="138"/>
      <c r="F605" s="138"/>
      <c r="G605" s="138" t="s">
        <v>1784</v>
      </c>
      <c r="H605" s="138" t="s">
        <v>1785</v>
      </c>
      <c r="I605" s="138" t="s">
        <v>3855</v>
      </c>
      <c r="J605" s="138"/>
      <c r="K605" s="138"/>
      <c r="L605" s="138" t="s">
        <v>1817</v>
      </c>
      <c r="M605" s="138" t="s">
        <v>3901</v>
      </c>
      <c r="N605" s="139">
        <v>1</v>
      </c>
      <c r="O605" s="140" t="b">
        <v>0</v>
      </c>
      <c r="P605" s="138" t="s">
        <v>1822</v>
      </c>
      <c r="Q605" t="s">
        <v>1823</v>
      </c>
      <c r="R605" t="s">
        <v>3899</v>
      </c>
    </row>
    <row r="606" spans="1:18" x14ac:dyDescent="0.25">
      <c r="A606" s="138" t="s">
        <v>11158</v>
      </c>
      <c r="B606" s="138" t="s">
        <v>3903</v>
      </c>
      <c r="C606" s="138" t="s">
        <v>1817</v>
      </c>
      <c r="D606" s="138" t="s">
        <v>1818</v>
      </c>
      <c r="E606" s="138"/>
      <c r="F606" s="138"/>
      <c r="G606" s="138" t="s">
        <v>1784</v>
      </c>
      <c r="H606" s="138" t="s">
        <v>1785</v>
      </c>
      <c r="I606" s="138" t="s">
        <v>3855</v>
      </c>
      <c r="J606" s="138"/>
      <c r="K606" s="138"/>
      <c r="L606" s="138" t="s">
        <v>1817</v>
      </c>
      <c r="M606" s="138" t="s">
        <v>3903</v>
      </c>
      <c r="N606" s="139">
        <v>1</v>
      </c>
      <c r="O606" s="140" t="b">
        <v>0</v>
      </c>
      <c r="P606" s="138" t="s">
        <v>1822</v>
      </c>
      <c r="Q606" t="s">
        <v>1823</v>
      </c>
      <c r="R606" t="s">
        <v>3902</v>
      </c>
    </row>
    <row r="607" spans="1:18" x14ac:dyDescent="0.25">
      <c r="A607" s="138" t="s">
        <v>11091</v>
      </c>
      <c r="B607" s="138" t="s">
        <v>698</v>
      </c>
      <c r="C607" s="138" t="s">
        <v>3904</v>
      </c>
      <c r="D607" s="138" t="s">
        <v>1818</v>
      </c>
      <c r="E607" s="138" t="s">
        <v>1881</v>
      </c>
      <c r="F607" s="138"/>
      <c r="G607" s="138" t="s">
        <v>1788</v>
      </c>
      <c r="H607" s="138" t="s">
        <v>1789</v>
      </c>
      <c r="I607" s="138" t="s">
        <v>3884</v>
      </c>
      <c r="J607" s="138"/>
      <c r="K607" s="138" t="s">
        <v>3905</v>
      </c>
      <c r="L607" s="138" t="s">
        <v>1817</v>
      </c>
      <c r="M607" s="138" t="s">
        <v>3905</v>
      </c>
      <c r="N607" s="139">
        <v>1</v>
      </c>
      <c r="O607" s="140" t="b">
        <v>0</v>
      </c>
      <c r="P607" s="138" t="s">
        <v>1822</v>
      </c>
      <c r="Q607" t="s">
        <v>1823</v>
      </c>
      <c r="R607" t="s">
        <v>768</v>
      </c>
    </row>
    <row r="608" spans="1:18" x14ac:dyDescent="0.25">
      <c r="A608" s="138" t="s">
        <v>11159</v>
      </c>
      <c r="B608" s="138" t="s">
        <v>3907</v>
      </c>
      <c r="C608" s="138" t="s">
        <v>1817</v>
      </c>
      <c r="D608" s="138" t="s">
        <v>1818</v>
      </c>
      <c r="E608" s="138" t="s">
        <v>1955</v>
      </c>
      <c r="F608" s="138"/>
      <c r="G608" s="138" t="s">
        <v>1784</v>
      </c>
      <c r="H608" s="138" t="s">
        <v>1785</v>
      </c>
      <c r="I608" s="138" t="s">
        <v>2153</v>
      </c>
      <c r="J608" s="138"/>
      <c r="K608" s="138" t="s">
        <v>3908</v>
      </c>
      <c r="L608" s="138"/>
      <c r="M608" s="138" t="s">
        <v>3908</v>
      </c>
      <c r="N608" s="139">
        <v>1</v>
      </c>
      <c r="O608" s="140" t="b">
        <v>0</v>
      </c>
      <c r="P608" s="138" t="s">
        <v>1822</v>
      </c>
      <c r="Q608" t="s">
        <v>1823</v>
      </c>
      <c r="R608" t="s">
        <v>3906</v>
      </c>
    </row>
    <row r="609" spans="1:18" x14ac:dyDescent="0.25">
      <c r="A609" s="138" t="s">
        <v>11104</v>
      </c>
      <c r="B609" s="138" t="s">
        <v>3910</v>
      </c>
      <c r="C609" s="138"/>
      <c r="D609" s="138" t="s">
        <v>1818</v>
      </c>
      <c r="E609" s="138" t="s">
        <v>1938</v>
      </c>
      <c r="F609" s="138"/>
      <c r="G609" s="138" t="s">
        <v>1784</v>
      </c>
      <c r="H609" s="138" t="s">
        <v>1785</v>
      </c>
      <c r="I609" s="138" t="s">
        <v>3884</v>
      </c>
      <c r="J609" s="138"/>
      <c r="K609" s="138" t="s">
        <v>3911</v>
      </c>
      <c r="L609" s="138" t="s">
        <v>1817</v>
      </c>
      <c r="M609" s="138" t="s">
        <v>3912</v>
      </c>
      <c r="N609" s="139">
        <v>1</v>
      </c>
      <c r="O609" s="140" t="b">
        <v>0</v>
      </c>
      <c r="P609" s="138" t="s">
        <v>3075</v>
      </c>
      <c r="Q609" t="s">
        <v>1823</v>
      </c>
      <c r="R609" t="s">
        <v>3909</v>
      </c>
    </row>
    <row r="610" spans="1:18" x14ac:dyDescent="0.25">
      <c r="A610" s="138" t="s">
        <v>10995</v>
      </c>
      <c r="B610" s="138" t="s">
        <v>3914</v>
      </c>
      <c r="C610" s="138"/>
      <c r="D610" s="138" t="s">
        <v>1818</v>
      </c>
      <c r="E610" s="138" t="s">
        <v>2086</v>
      </c>
      <c r="F610" s="138"/>
      <c r="G610" s="138" t="s">
        <v>1784</v>
      </c>
      <c r="H610" s="138" t="s">
        <v>1785</v>
      </c>
      <c r="I610" s="138" t="s">
        <v>2153</v>
      </c>
      <c r="J610" s="138"/>
      <c r="K610" s="138"/>
      <c r="L610" s="138" t="s">
        <v>1817</v>
      </c>
      <c r="M610" s="138" t="s">
        <v>3915</v>
      </c>
      <c r="N610" s="139">
        <v>1</v>
      </c>
      <c r="O610" s="140" t="b">
        <v>0</v>
      </c>
      <c r="P610" s="138" t="s">
        <v>3075</v>
      </c>
      <c r="Q610" t="s">
        <v>1823</v>
      </c>
      <c r="R610" t="s">
        <v>3913</v>
      </c>
    </row>
    <row r="611" spans="1:18" x14ac:dyDescent="0.25">
      <c r="A611" s="138" t="s">
        <v>11020</v>
      </c>
      <c r="B611" s="138" t="s">
        <v>3917</v>
      </c>
      <c r="C611" s="138" t="s">
        <v>3918</v>
      </c>
      <c r="D611" s="138" t="s">
        <v>1818</v>
      </c>
      <c r="E611" s="138" t="s">
        <v>1911</v>
      </c>
      <c r="F611" s="138"/>
      <c r="G611" s="138" t="s">
        <v>1782</v>
      </c>
      <c r="H611" s="138" t="s">
        <v>1783</v>
      </c>
      <c r="I611" s="138" t="s">
        <v>3855</v>
      </c>
      <c r="J611" s="138"/>
      <c r="K611" s="138"/>
      <c r="L611" s="138"/>
      <c r="M611" s="138" t="s">
        <v>3919</v>
      </c>
      <c r="N611" s="139">
        <v>1</v>
      </c>
      <c r="O611" s="140" t="b">
        <v>0</v>
      </c>
      <c r="P611" s="138" t="s">
        <v>1822</v>
      </c>
      <c r="Q611" t="s">
        <v>1823</v>
      </c>
      <c r="R611" t="s">
        <v>3916</v>
      </c>
    </row>
    <row r="612" spans="1:18" x14ac:dyDescent="0.25">
      <c r="A612" s="138" t="s">
        <v>10996</v>
      </c>
      <c r="B612" s="138" t="s">
        <v>3921</v>
      </c>
      <c r="C612" s="138" t="s">
        <v>3922</v>
      </c>
      <c r="D612" s="138" t="s">
        <v>1818</v>
      </c>
      <c r="E612" s="138" t="s">
        <v>2086</v>
      </c>
      <c r="F612" s="138"/>
      <c r="G612" s="138" t="s">
        <v>1784</v>
      </c>
      <c r="H612" s="138" t="s">
        <v>1785</v>
      </c>
      <c r="I612" s="138" t="s">
        <v>2153</v>
      </c>
      <c r="J612" s="138"/>
      <c r="K612" s="138" t="s">
        <v>3923</v>
      </c>
      <c r="L612" s="138" t="s">
        <v>1817</v>
      </c>
      <c r="M612" s="138" t="s">
        <v>3923</v>
      </c>
      <c r="N612" s="139">
        <v>1</v>
      </c>
      <c r="O612" s="140" t="b">
        <v>0</v>
      </c>
      <c r="P612" s="138" t="s">
        <v>1822</v>
      </c>
      <c r="Q612" t="s">
        <v>1823</v>
      </c>
      <c r="R612" t="s">
        <v>3920</v>
      </c>
    </row>
    <row r="613" spans="1:18" x14ac:dyDescent="0.25">
      <c r="A613" s="138" t="s">
        <v>11105</v>
      </c>
      <c r="B613" s="138" t="s">
        <v>3925</v>
      </c>
      <c r="C613" s="138" t="s">
        <v>3926</v>
      </c>
      <c r="D613" s="138" t="s">
        <v>1818</v>
      </c>
      <c r="E613" s="138" t="s">
        <v>1938</v>
      </c>
      <c r="F613" s="138"/>
      <c r="G613" s="138" t="s">
        <v>1784</v>
      </c>
      <c r="H613" s="138" t="s">
        <v>1785</v>
      </c>
      <c r="I613" s="138" t="s">
        <v>2153</v>
      </c>
      <c r="J613" s="138" t="s">
        <v>3927</v>
      </c>
      <c r="K613" s="138" t="s">
        <v>3928</v>
      </c>
      <c r="L613" s="138" t="s">
        <v>1817</v>
      </c>
      <c r="M613" s="138" t="s">
        <v>3929</v>
      </c>
      <c r="N613" s="139">
        <v>1</v>
      </c>
      <c r="O613" s="140" t="b">
        <v>0</v>
      </c>
      <c r="P613" s="138" t="s">
        <v>1822</v>
      </c>
      <c r="Q613" t="s">
        <v>1823</v>
      </c>
      <c r="R613" t="s">
        <v>3924</v>
      </c>
    </row>
    <row r="614" spans="1:18" x14ac:dyDescent="0.25">
      <c r="A614" s="138" t="s">
        <v>11106</v>
      </c>
      <c r="B614" s="138" t="s">
        <v>3931</v>
      </c>
      <c r="C614" s="138"/>
      <c r="D614" s="138" t="s">
        <v>1818</v>
      </c>
      <c r="E614" s="138" t="s">
        <v>1938</v>
      </c>
      <c r="F614" s="138"/>
      <c r="G614" s="138" t="s">
        <v>1782</v>
      </c>
      <c r="H614" s="138" t="s">
        <v>1783</v>
      </c>
      <c r="I614" s="138" t="s">
        <v>3855</v>
      </c>
      <c r="J614" s="138"/>
      <c r="K614" s="138"/>
      <c r="L614" s="138" t="s">
        <v>1817</v>
      </c>
      <c r="M614" s="138" t="s">
        <v>3932</v>
      </c>
      <c r="N614" s="139">
        <v>1</v>
      </c>
      <c r="O614" s="140" t="b">
        <v>0</v>
      </c>
      <c r="P614" s="138" t="s">
        <v>3075</v>
      </c>
      <c r="Q614" t="s">
        <v>1823</v>
      </c>
      <c r="R614" t="s">
        <v>3930</v>
      </c>
    </row>
    <row r="615" spans="1:18" x14ac:dyDescent="0.25">
      <c r="A615" s="138" t="s">
        <v>11004</v>
      </c>
      <c r="B615" s="138" t="s">
        <v>3934</v>
      </c>
      <c r="C615" s="138" t="s">
        <v>3935</v>
      </c>
      <c r="D615" s="138" t="s">
        <v>1818</v>
      </c>
      <c r="E615" s="138" t="s">
        <v>1832</v>
      </c>
      <c r="F615" s="138"/>
      <c r="G615" s="138" t="s">
        <v>1784</v>
      </c>
      <c r="H615" s="138" t="s">
        <v>1785</v>
      </c>
      <c r="I615" s="138" t="s">
        <v>2153</v>
      </c>
      <c r="J615" s="138"/>
      <c r="K615" s="138"/>
      <c r="L615" s="138"/>
      <c r="M615" s="138" t="s">
        <v>3936</v>
      </c>
      <c r="N615" s="139">
        <v>1</v>
      </c>
      <c r="O615" s="140" t="b">
        <v>0</v>
      </c>
      <c r="P615" s="138" t="s">
        <v>1822</v>
      </c>
      <c r="Q615" t="s">
        <v>1823</v>
      </c>
      <c r="R615" t="s">
        <v>3933</v>
      </c>
    </row>
    <row r="616" spans="1:18" x14ac:dyDescent="0.25">
      <c r="A616" s="138" t="s">
        <v>11005</v>
      </c>
      <c r="B616" s="138" t="s">
        <v>3938</v>
      </c>
      <c r="C616" s="138" t="s">
        <v>3918</v>
      </c>
      <c r="D616" s="138" t="s">
        <v>1818</v>
      </c>
      <c r="E616" s="138" t="s">
        <v>1832</v>
      </c>
      <c r="F616" s="138"/>
      <c r="G616" s="138" t="s">
        <v>1784</v>
      </c>
      <c r="H616" s="138" t="s">
        <v>1785</v>
      </c>
      <c r="I616" s="138" t="s">
        <v>2153</v>
      </c>
      <c r="J616" s="138"/>
      <c r="K616" s="138"/>
      <c r="L616" s="138"/>
      <c r="M616" s="138" t="s">
        <v>3939</v>
      </c>
      <c r="N616" s="139">
        <v>1</v>
      </c>
      <c r="O616" s="140" t="b">
        <v>0</v>
      </c>
      <c r="P616" s="138" t="s">
        <v>1822</v>
      </c>
      <c r="Q616" t="s">
        <v>1823</v>
      </c>
      <c r="R616" t="s">
        <v>3937</v>
      </c>
    </row>
    <row r="617" spans="1:18" x14ac:dyDescent="0.25">
      <c r="A617" s="138" t="s">
        <v>11107</v>
      </c>
      <c r="B617" s="138" t="s">
        <v>3941</v>
      </c>
      <c r="C617" s="138" t="s">
        <v>3935</v>
      </c>
      <c r="D617" s="138" t="s">
        <v>1818</v>
      </c>
      <c r="E617" s="138" t="s">
        <v>1938</v>
      </c>
      <c r="F617" s="138"/>
      <c r="G617" s="138" t="s">
        <v>1784</v>
      </c>
      <c r="H617" s="138" t="s">
        <v>1785</v>
      </c>
      <c r="I617" s="138" t="s">
        <v>2153</v>
      </c>
      <c r="J617" s="138"/>
      <c r="K617" s="138" t="s">
        <v>3942</v>
      </c>
      <c r="L617" s="138"/>
      <c r="M617" s="138" t="s">
        <v>3943</v>
      </c>
      <c r="N617" s="139">
        <v>1</v>
      </c>
      <c r="O617" s="140" t="b">
        <v>0</v>
      </c>
      <c r="P617" s="138" t="s">
        <v>1822</v>
      </c>
      <c r="Q617" t="s">
        <v>1823</v>
      </c>
      <c r="R617" t="s">
        <v>3940</v>
      </c>
    </row>
    <row r="618" spans="1:18" x14ac:dyDescent="0.25">
      <c r="A618" s="138" t="s">
        <v>11108</v>
      </c>
      <c r="B618" s="138" t="s">
        <v>3945</v>
      </c>
      <c r="C618" s="138" t="s">
        <v>3935</v>
      </c>
      <c r="D618" s="138" t="s">
        <v>1818</v>
      </c>
      <c r="E618" s="138" t="s">
        <v>1938</v>
      </c>
      <c r="F618" s="138"/>
      <c r="G618" s="138" t="s">
        <v>1784</v>
      </c>
      <c r="H618" s="138" t="s">
        <v>1785</v>
      </c>
      <c r="I618" s="138" t="s">
        <v>2153</v>
      </c>
      <c r="J618" s="138"/>
      <c r="K618" s="138" t="s">
        <v>3946</v>
      </c>
      <c r="L618" s="138"/>
      <c r="M618" s="138" t="s">
        <v>3947</v>
      </c>
      <c r="N618" s="139">
        <v>1</v>
      </c>
      <c r="O618" s="140" t="b">
        <v>0</v>
      </c>
      <c r="P618" s="138" t="s">
        <v>1822</v>
      </c>
      <c r="Q618" t="s">
        <v>1823</v>
      </c>
      <c r="R618" t="s">
        <v>3944</v>
      </c>
    </row>
    <row r="619" spans="1:18" x14ac:dyDescent="0.25">
      <c r="A619" s="138" t="s">
        <v>11006</v>
      </c>
      <c r="B619" s="138" t="s">
        <v>3949</v>
      </c>
      <c r="C619" s="138" t="s">
        <v>3935</v>
      </c>
      <c r="D619" s="138" t="s">
        <v>1818</v>
      </c>
      <c r="E619" s="138" t="s">
        <v>1832</v>
      </c>
      <c r="F619" s="138"/>
      <c r="G619" s="138" t="s">
        <v>1784</v>
      </c>
      <c r="H619" s="138" t="s">
        <v>1785</v>
      </c>
      <c r="I619" s="138" t="s">
        <v>2153</v>
      </c>
      <c r="J619" s="138"/>
      <c r="K619" s="138" t="s">
        <v>3950</v>
      </c>
      <c r="L619" s="138"/>
      <c r="M619" s="138" t="s">
        <v>3950</v>
      </c>
      <c r="N619" s="139">
        <v>1</v>
      </c>
      <c r="O619" s="140" t="b">
        <v>0</v>
      </c>
      <c r="P619" s="138" t="s">
        <v>1822</v>
      </c>
      <c r="Q619" t="s">
        <v>1823</v>
      </c>
      <c r="R619" t="s">
        <v>3948</v>
      </c>
    </row>
    <row r="620" spans="1:18" x14ac:dyDescent="0.25">
      <c r="A620" s="138" t="s">
        <v>11109</v>
      </c>
      <c r="B620" s="138" t="s">
        <v>3952</v>
      </c>
      <c r="C620" s="138" t="s">
        <v>3346</v>
      </c>
      <c r="D620" s="138" t="s">
        <v>1818</v>
      </c>
      <c r="E620" s="138" t="s">
        <v>1938</v>
      </c>
      <c r="F620" s="138"/>
      <c r="G620" s="138" t="s">
        <v>1784</v>
      </c>
      <c r="H620" s="138" t="s">
        <v>1785</v>
      </c>
      <c r="I620" s="138" t="s">
        <v>3855</v>
      </c>
      <c r="J620" s="138"/>
      <c r="K620" s="138" t="s">
        <v>3953</v>
      </c>
      <c r="L620" s="138"/>
      <c r="M620" s="138" t="s">
        <v>3954</v>
      </c>
      <c r="N620" s="139">
        <v>1</v>
      </c>
      <c r="O620" s="140" t="b">
        <v>0</v>
      </c>
      <c r="P620" s="138" t="s">
        <v>1822</v>
      </c>
      <c r="Q620" t="s">
        <v>1823</v>
      </c>
      <c r="R620" t="s">
        <v>3951</v>
      </c>
    </row>
    <row r="621" spans="1:18" x14ac:dyDescent="0.25">
      <c r="A621" s="138" t="s">
        <v>11110</v>
      </c>
      <c r="B621" s="138" t="s">
        <v>3956</v>
      </c>
      <c r="C621" s="138" t="s">
        <v>3957</v>
      </c>
      <c r="D621" s="138" t="s">
        <v>1818</v>
      </c>
      <c r="E621" s="138" t="s">
        <v>1938</v>
      </c>
      <c r="F621" s="138"/>
      <c r="G621" s="138" t="s">
        <v>1784</v>
      </c>
      <c r="H621" s="138" t="s">
        <v>1785</v>
      </c>
      <c r="I621" s="138" t="s">
        <v>3958</v>
      </c>
      <c r="J621" s="138"/>
      <c r="K621" s="138" t="s">
        <v>3959</v>
      </c>
      <c r="L621" s="138"/>
      <c r="M621" s="138" t="s">
        <v>3960</v>
      </c>
      <c r="N621" s="139">
        <v>1</v>
      </c>
      <c r="O621" s="140" t="b">
        <v>0</v>
      </c>
      <c r="P621" s="138" t="s">
        <v>1822</v>
      </c>
      <c r="Q621" t="s">
        <v>1823</v>
      </c>
      <c r="R621" t="s">
        <v>3955</v>
      </c>
    </row>
    <row r="622" spans="1:18" x14ac:dyDescent="0.25">
      <c r="A622" s="138" t="s">
        <v>11057</v>
      </c>
      <c r="B622" s="138" t="s">
        <v>3962</v>
      </c>
      <c r="C622" s="138" t="s">
        <v>3963</v>
      </c>
      <c r="D622" s="138" t="s">
        <v>1818</v>
      </c>
      <c r="E622" s="138" t="s">
        <v>1926</v>
      </c>
      <c r="F622" s="138"/>
      <c r="G622" s="138" t="s">
        <v>1784</v>
      </c>
      <c r="H622" s="138" t="s">
        <v>1785</v>
      </c>
      <c r="I622" s="138" t="s">
        <v>2153</v>
      </c>
      <c r="J622" s="138"/>
      <c r="K622" s="138" t="s">
        <v>3964</v>
      </c>
      <c r="L622" s="138"/>
      <c r="M622" s="138" t="s">
        <v>3964</v>
      </c>
      <c r="N622" s="139">
        <v>1</v>
      </c>
      <c r="O622" s="140" t="b">
        <v>0</v>
      </c>
      <c r="P622" s="138" t="s">
        <v>1822</v>
      </c>
      <c r="Q622" t="s">
        <v>1823</v>
      </c>
      <c r="R622" t="s">
        <v>3961</v>
      </c>
    </row>
    <row r="623" spans="1:18" x14ac:dyDescent="0.25">
      <c r="A623" s="138" t="s">
        <v>11068</v>
      </c>
      <c r="B623" s="138" t="s">
        <v>3966</v>
      </c>
      <c r="C623" s="138" t="s">
        <v>3963</v>
      </c>
      <c r="D623" s="138" t="s">
        <v>1818</v>
      </c>
      <c r="E623" s="138" t="s">
        <v>1926</v>
      </c>
      <c r="F623" s="138"/>
      <c r="G623" s="138" t="s">
        <v>1784</v>
      </c>
      <c r="H623" s="138" t="s">
        <v>1785</v>
      </c>
      <c r="I623" s="138" t="s">
        <v>3855</v>
      </c>
      <c r="J623" s="138"/>
      <c r="K623" s="138" t="s">
        <v>3964</v>
      </c>
      <c r="L623" s="138"/>
      <c r="M623" s="138" t="s">
        <v>3967</v>
      </c>
      <c r="N623" s="139">
        <v>1</v>
      </c>
      <c r="O623" s="140" t="b">
        <v>0</v>
      </c>
      <c r="P623" s="138" t="s">
        <v>1822</v>
      </c>
      <c r="Q623" t="s">
        <v>1823</v>
      </c>
      <c r="R623" t="s">
        <v>3965</v>
      </c>
    </row>
    <row r="624" spans="1:18" x14ac:dyDescent="0.25">
      <c r="A624" s="138" t="s">
        <v>11154</v>
      </c>
      <c r="B624" s="138" t="s">
        <v>644</v>
      </c>
      <c r="C624" s="138" t="s">
        <v>3963</v>
      </c>
      <c r="D624" s="138" t="s">
        <v>1818</v>
      </c>
      <c r="E624" s="138" t="s">
        <v>2072</v>
      </c>
      <c r="F624" s="138"/>
      <c r="G624" s="138" t="s">
        <v>1784</v>
      </c>
      <c r="H624" s="138" t="s">
        <v>1785</v>
      </c>
      <c r="I624" s="138" t="s">
        <v>3855</v>
      </c>
      <c r="J624" s="138"/>
      <c r="K624" s="138" t="s">
        <v>3968</v>
      </c>
      <c r="L624" s="138"/>
      <c r="M624" s="138" t="s">
        <v>3968</v>
      </c>
      <c r="N624" s="139">
        <v>1</v>
      </c>
      <c r="O624" s="140" t="b">
        <v>0</v>
      </c>
      <c r="P624" s="138" t="s">
        <v>1822</v>
      </c>
      <c r="Q624" t="s">
        <v>1823</v>
      </c>
      <c r="R624" t="s">
        <v>769</v>
      </c>
    </row>
    <row r="625" spans="1:18" x14ac:dyDescent="0.25">
      <c r="A625" s="138" t="s">
        <v>11007</v>
      </c>
      <c r="B625" s="138" t="s">
        <v>3970</v>
      </c>
      <c r="C625" s="138" t="s">
        <v>3971</v>
      </c>
      <c r="D625" s="138" t="s">
        <v>1818</v>
      </c>
      <c r="E625" s="138" t="s">
        <v>1832</v>
      </c>
      <c r="F625" s="138"/>
      <c r="G625" s="138" t="s">
        <v>1784</v>
      </c>
      <c r="H625" s="138" t="s">
        <v>1785</v>
      </c>
      <c r="I625" s="138" t="s">
        <v>2153</v>
      </c>
      <c r="J625" s="138"/>
      <c r="K625" s="138" t="s">
        <v>3972</v>
      </c>
      <c r="L625" s="138"/>
      <c r="M625" s="138" t="s">
        <v>3972</v>
      </c>
      <c r="N625" s="139">
        <v>1</v>
      </c>
      <c r="O625" s="140" t="b">
        <v>0</v>
      </c>
      <c r="P625" s="138" t="s">
        <v>1822</v>
      </c>
      <c r="Q625" t="s">
        <v>1823</v>
      </c>
      <c r="R625" t="s">
        <v>3969</v>
      </c>
    </row>
    <row r="626" spans="1:18" x14ac:dyDescent="0.25">
      <c r="A626" s="138" t="s">
        <v>11008</v>
      </c>
      <c r="B626" s="138" t="s">
        <v>3974</v>
      </c>
      <c r="C626" s="138" t="s">
        <v>3975</v>
      </c>
      <c r="D626" s="138" t="s">
        <v>1818</v>
      </c>
      <c r="E626" s="138" t="s">
        <v>1832</v>
      </c>
      <c r="F626" s="138"/>
      <c r="G626" s="138" t="s">
        <v>1784</v>
      </c>
      <c r="H626" s="138" t="s">
        <v>1785</v>
      </c>
      <c r="I626" s="138" t="s">
        <v>2153</v>
      </c>
      <c r="J626" s="138"/>
      <c r="K626" s="138" t="s">
        <v>3976</v>
      </c>
      <c r="L626" s="138"/>
      <c r="M626" s="138" t="s">
        <v>3976</v>
      </c>
      <c r="N626" s="139">
        <v>1</v>
      </c>
      <c r="O626" s="140" t="b">
        <v>0</v>
      </c>
      <c r="P626" s="138" t="s">
        <v>1822</v>
      </c>
      <c r="Q626" t="s">
        <v>1823</v>
      </c>
      <c r="R626" t="s">
        <v>3973</v>
      </c>
    </row>
    <row r="627" spans="1:18" x14ac:dyDescent="0.25">
      <c r="A627" s="138" t="s">
        <v>11111</v>
      </c>
      <c r="B627" s="138" t="s">
        <v>3978</v>
      </c>
      <c r="C627" s="138" t="s">
        <v>3979</v>
      </c>
      <c r="D627" s="138" t="s">
        <v>1818</v>
      </c>
      <c r="E627" s="138" t="s">
        <v>1938</v>
      </c>
      <c r="F627" s="138"/>
      <c r="G627" s="138" t="s">
        <v>1784</v>
      </c>
      <c r="H627" s="138" t="s">
        <v>1785</v>
      </c>
      <c r="I627" s="138" t="s">
        <v>2153</v>
      </c>
      <c r="J627" s="138"/>
      <c r="K627" s="138" t="s">
        <v>3980</v>
      </c>
      <c r="L627" s="138"/>
      <c r="M627" s="138" t="s">
        <v>3980</v>
      </c>
      <c r="N627" s="139">
        <v>1</v>
      </c>
      <c r="O627" s="140" t="b">
        <v>0</v>
      </c>
      <c r="P627" s="138" t="s">
        <v>1822</v>
      </c>
      <c r="Q627" t="s">
        <v>1823</v>
      </c>
      <c r="R627" t="s">
        <v>3977</v>
      </c>
    </row>
    <row r="628" spans="1:18" x14ac:dyDescent="0.25">
      <c r="A628" s="138" t="s">
        <v>10997</v>
      </c>
      <c r="B628" s="138" t="s">
        <v>3982</v>
      </c>
      <c r="C628" s="138" t="s">
        <v>3983</v>
      </c>
      <c r="D628" s="138" t="s">
        <v>1818</v>
      </c>
      <c r="E628" s="138" t="s">
        <v>2086</v>
      </c>
      <c r="F628" s="138"/>
      <c r="G628" s="138" t="s">
        <v>1784</v>
      </c>
      <c r="H628" s="138" t="s">
        <v>1785</v>
      </c>
      <c r="I628" s="138" t="s">
        <v>2153</v>
      </c>
      <c r="J628" s="138"/>
      <c r="K628" s="138" t="s">
        <v>3984</v>
      </c>
      <c r="L628" s="138"/>
      <c r="M628" s="138" t="s">
        <v>3984</v>
      </c>
      <c r="N628" s="139">
        <v>1</v>
      </c>
      <c r="O628" s="140" t="b">
        <v>0</v>
      </c>
      <c r="P628" s="138" t="s">
        <v>1822</v>
      </c>
      <c r="Q628" t="s">
        <v>1823</v>
      </c>
      <c r="R628" t="s">
        <v>3981</v>
      </c>
    </row>
    <row r="629" spans="1:18" x14ac:dyDescent="0.25">
      <c r="A629" s="138" t="s">
        <v>11053</v>
      </c>
      <c r="B629" s="138" t="s">
        <v>667</v>
      </c>
      <c r="C629" s="138" t="s">
        <v>3983</v>
      </c>
      <c r="D629" s="138" t="s">
        <v>1818</v>
      </c>
      <c r="E629" s="138" t="s">
        <v>2030</v>
      </c>
      <c r="F629" s="138"/>
      <c r="G629" s="138" t="s">
        <v>1784</v>
      </c>
      <c r="H629" s="138" t="s">
        <v>1785</v>
      </c>
      <c r="I629" s="138" t="s">
        <v>2153</v>
      </c>
      <c r="J629" s="138"/>
      <c r="K629" s="138" t="s">
        <v>3985</v>
      </c>
      <c r="L629" s="138"/>
      <c r="M629" s="138" t="s">
        <v>3985</v>
      </c>
      <c r="N629" s="139">
        <v>1</v>
      </c>
      <c r="O629" s="140" t="b">
        <v>0</v>
      </c>
      <c r="P629" s="138" t="s">
        <v>1822</v>
      </c>
      <c r="Q629" t="s">
        <v>1823</v>
      </c>
      <c r="R629" t="s">
        <v>770</v>
      </c>
    </row>
    <row r="630" spans="1:18" x14ac:dyDescent="0.25">
      <c r="A630" s="138" t="s">
        <v>11112</v>
      </c>
      <c r="B630" s="138" t="s">
        <v>704</v>
      </c>
      <c r="C630" s="138" t="s">
        <v>3983</v>
      </c>
      <c r="D630" s="138" t="s">
        <v>1818</v>
      </c>
      <c r="E630" s="138" t="s">
        <v>1938</v>
      </c>
      <c r="F630" s="138"/>
      <c r="G630" s="138" t="s">
        <v>1784</v>
      </c>
      <c r="H630" s="138" t="s">
        <v>1785</v>
      </c>
      <c r="I630" s="138" t="s">
        <v>2153</v>
      </c>
      <c r="J630" s="138"/>
      <c r="K630" s="138" t="s">
        <v>3986</v>
      </c>
      <c r="L630" s="138"/>
      <c r="M630" s="138" t="s">
        <v>3986</v>
      </c>
      <c r="N630" s="139">
        <v>1</v>
      </c>
      <c r="O630" s="140" t="b">
        <v>0</v>
      </c>
      <c r="P630" s="138" t="s">
        <v>1822</v>
      </c>
      <c r="Q630" t="s">
        <v>1823</v>
      </c>
      <c r="R630" t="s">
        <v>771</v>
      </c>
    </row>
    <row r="631" spans="1:18" x14ac:dyDescent="0.25">
      <c r="A631" s="138" t="s">
        <v>10988</v>
      </c>
      <c r="B631" s="138" t="s">
        <v>3988</v>
      </c>
      <c r="C631" s="138" t="s">
        <v>3989</v>
      </c>
      <c r="D631" s="138" t="s">
        <v>1818</v>
      </c>
      <c r="E631" s="138" t="s">
        <v>1886</v>
      </c>
      <c r="F631" s="138"/>
      <c r="G631" s="138" t="s">
        <v>1782</v>
      </c>
      <c r="H631" s="138" t="s">
        <v>1783</v>
      </c>
      <c r="I631" s="138" t="s">
        <v>3855</v>
      </c>
      <c r="J631" s="138"/>
      <c r="K631" s="138" t="s">
        <v>3990</v>
      </c>
      <c r="L631" s="138"/>
      <c r="M631" s="138" t="s">
        <v>3991</v>
      </c>
      <c r="N631" s="139">
        <v>1</v>
      </c>
      <c r="O631" s="140" t="b">
        <v>0</v>
      </c>
      <c r="P631" s="138" t="s">
        <v>1822</v>
      </c>
      <c r="Q631" t="s">
        <v>1823</v>
      </c>
      <c r="R631" t="s">
        <v>3987</v>
      </c>
    </row>
    <row r="632" spans="1:18" x14ac:dyDescent="0.25">
      <c r="A632" s="138" t="s">
        <v>11024</v>
      </c>
      <c r="B632" s="138" t="s">
        <v>3993</v>
      </c>
      <c r="C632" s="138" t="s">
        <v>3983</v>
      </c>
      <c r="D632" s="138" t="s">
        <v>1818</v>
      </c>
      <c r="E632" s="138" t="s">
        <v>2734</v>
      </c>
      <c r="F632" s="138"/>
      <c r="G632" s="138" t="s">
        <v>1782</v>
      </c>
      <c r="H632" s="138" t="s">
        <v>1783</v>
      </c>
      <c r="I632" s="138" t="s">
        <v>3855</v>
      </c>
      <c r="J632" s="138"/>
      <c r="K632" s="138" t="s">
        <v>3994</v>
      </c>
      <c r="L632" s="138"/>
      <c r="M632" s="138" t="s">
        <v>3995</v>
      </c>
      <c r="N632" s="139">
        <v>1</v>
      </c>
      <c r="O632" s="140" t="b">
        <v>0</v>
      </c>
      <c r="P632" s="138" t="s">
        <v>1822</v>
      </c>
      <c r="Q632" t="s">
        <v>1823</v>
      </c>
      <c r="R632" t="s">
        <v>3992</v>
      </c>
    </row>
    <row r="633" spans="1:18" x14ac:dyDescent="0.25">
      <c r="A633" s="138" t="s">
        <v>11025</v>
      </c>
      <c r="B633" s="138" t="s">
        <v>657</v>
      </c>
      <c r="C633" s="138" t="s">
        <v>3983</v>
      </c>
      <c r="D633" s="138" t="s">
        <v>1818</v>
      </c>
      <c r="E633" s="138" t="s">
        <v>2734</v>
      </c>
      <c r="F633" s="138"/>
      <c r="G633" s="138" t="s">
        <v>1782</v>
      </c>
      <c r="H633" s="138" t="s">
        <v>1783</v>
      </c>
      <c r="I633" s="138" t="s">
        <v>3855</v>
      </c>
      <c r="J633" s="138"/>
      <c r="K633" s="138" t="s">
        <v>3996</v>
      </c>
      <c r="L633" s="138"/>
      <c r="M633" s="138" t="s">
        <v>3997</v>
      </c>
      <c r="N633" s="139">
        <v>1</v>
      </c>
      <c r="O633" s="140" t="b">
        <v>0</v>
      </c>
      <c r="P633" s="138" t="s">
        <v>1822</v>
      </c>
      <c r="Q633" t="s">
        <v>1823</v>
      </c>
      <c r="R633" t="s">
        <v>772</v>
      </c>
    </row>
    <row r="634" spans="1:18" x14ac:dyDescent="0.25">
      <c r="A634" s="138" t="s">
        <v>11174</v>
      </c>
      <c r="B634" s="138" t="s">
        <v>641</v>
      </c>
      <c r="C634" s="138" t="s">
        <v>3998</v>
      </c>
      <c r="D634" s="138" t="s">
        <v>3044</v>
      </c>
      <c r="E634" s="138" t="s">
        <v>3999</v>
      </c>
      <c r="F634" s="138"/>
      <c r="G634" s="138" t="s">
        <v>1769</v>
      </c>
      <c r="H634" s="138" t="s">
        <v>1770</v>
      </c>
      <c r="I634" s="138" t="s">
        <v>2153</v>
      </c>
      <c r="J634" s="138"/>
      <c r="K634" s="138" t="s">
        <v>4000</v>
      </c>
      <c r="L634" s="138"/>
      <c r="M634" s="138" t="s">
        <v>4000</v>
      </c>
      <c r="N634" s="139">
        <v>1</v>
      </c>
      <c r="O634" s="140" t="b">
        <v>0</v>
      </c>
      <c r="P634" s="138" t="s">
        <v>1822</v>
      </c>
      <c r="Q634" t="s">
        <v>1823</v>
      </c>
      <c r="R634" t="s">
        <v>773</v>
      </c>
    </row>
    <row r="635" spans="1:18" x14ac:dyDescent="0.25">
      <c r="A635" s="138" t="s">
        <v>10998</v>
      </c>
      <c r="B635" s="138" t="s">
        <v>4002</v>
      </c>
      <c r="C635" s="138" t="s">
        <v>3983</v>
      </c>
      <c r="D635" s="138" t="s">
        <v>1818</v>
      </c>
      <c r="E635" s="138" t="s">
        <v>2086</v>
      </c>
      <c r="F635" s="138"/>
      <c r="G635" s="138" t="s">
        <v>1784</v>
      </c>
      <c r="H635" s="138" t="s">
        <v>1785</v>
      </c>
      <c r="I635" s="138" t="s">
        <v>2153</v>
      </c>
      <c r="J635" s="138"/>
      <c r="K635" s="138" t="s">
        <v>4003</v>
      </c>
      <c r="L635" s="138"/>
      <c r="M635" s="138" t="s">
        <v>4003</v>
      </c>
      <c r="N635" s="139">
        <v>1</v>
      </c>
      <c r="O635" s="140" t="b">
        <v>0</v>
      </c>
      <c r="P635" s="138" t="s">
        <v>1822</v>
      </c>
      <c r="Q635" t="s">
        <v>1823</v>
      </c>
      <c r="R635" t="s">
        <v>4001</v>
      </c>
    </row>
    <row r="636" spans="1:18" x14ac:dyDescent="0.25">
      <c r="A636" s="138" t="s">
        <v>10989</v>
      </c>
      <c r="B636" s="138" t="s">
        <v>4005</v>
      </c>
      <c r="C636" s="138" t="s">
        <v>3983</v>
      </c>
      <c r="D636" s="138" t="s">
        <v>1818</v>
      </c>
      <c r="E636" s="138" t="s">
        <v>1886</v>
      </c>
      <c r="F636" s="138"/>
      <c r="G636" s="138" t="s">
        <v>1782</v>
      </c>
      <c r="H636" s="138" t="s">
        <v>1783</v>
      </c>
      <c r="I636" s="138" t="s">
        <v>3855</v>
      </c>
      <c r="J636" s="138"/>
      <c r="K636" s="138" t="s">
        <v>4006</v>
      </c>
      <c r="L636" s="138"/>
      <c r="M636" s="138" t="s">
        <v>4006</v>
      </c>
      <c r="N636" s="139">
        <v>1</v>
      </c>
      <c r="O636" s="140" t="b">
        <v>0</v>
      </c>
      <c r="P636" s="138" t="s">
        <v>1822</v>
      </c>
      <c r="Q636" t="s">
        <v>1823</v>
      </c>
      <c r="R636" t="s">
        <v>4004</v>
      </c>
    </row>
    <row r="637" spans="1:18" x14ac:dyDescent="0.25">
      <c r="A637" s="138" t="s">
        <v>11160</v>
      </c>
      <c r="B637" s="138" t="s">
        <v>4008</v>
      </c>
      <c r="C637" s="138" t="s">
        <v>3979</v>
      </c>
      <c r="D637" s="138" t="s">
        <v>1818</v>
      </c>
      <c r="E637" s="138" t="s">
        <v>1955</v>
      </c>
      <c r="F637" s="138"/>
      <c r="G637" s="138" t="s">
        <v>1784</v>
      </c>
      <c r="H637" s="138" t="s">
        <v>1785</v>
      </c>
      <c r="I637" s="138" t="s">
        <v>2153</v>
      </c>
      <c r="J637" s="138"/>
      <c r="K637" s="138" t="s">
        <v>4009</v>
      </c>
      <c r="L637" s="138"/>
      <c r="M637" s="138" t="s">
        <v>4009</v>
      </c>
      <c r="N637" s="139">
        <v>1</v>
      </c>
      <c r="O637" s="140" t="b">
        <v>0</v>
      </c>
      <c r="P637" s="138" t="s">
        <v>1822</v>
      </c>
      <c r="Q637" t="s">
        <v>1823</v>
      </c>
      <c r="R637" t="s">
        <v>4007</v>
      </c>
    </row>
    <row r="638" spans="1:18" x14ac:dyDescent="0.25">
      <c r="A638" s="138" t="s">
        <v>11161</v>
      </c>
      <c r="B638" s="138" t="s">
        <v>4011</v>
      </c>
      <c r="C638" s="138" t="s">
        <v>3979</v>
      </c>
      <c r="D638" s="138" t="s">
        <v>1818</v>
      </c>
      <c r="E638" s="138" t="s">
        <v>1955</v>
      </c>
      <c r="F638" s="138"/>
      <c r="G638" s="138" t="s">
        <v>1784</v>
      </c>
      <c r="H638" s="138" t="s">
        <v>1785</v>
      </c>
      <c r="I638" s="138" t="s">
        <v>2153</v>
      </c>
      <c r="J638" s="138"/>
      <c r="K638" s="138" t="s">
        <v>4012</v>
      </c>
      <c r="L638" s="138"/>
      <c r="M638" s="138" t="s">
        <v>4012</v>
      </c>
      <c r="N638" s="139">
        <v>1</v>
      </c>
      <c r="O638" s="140" t="b">
        <v>0</v>
      </c>
      <c r="P638" s="138" t="s">
        <v>1822</v>
      </c>
      <c r="Q638" t="s">
        <v>1823</v>
      </c>
      <c r="R638" t="s">
        <v>4010</v>
      </c>
    </row>
    <row r="639" spans="1:18" x14ac:dyDescent="0.25">
      <c r="A639" s="138" t="s">
        <v>11092</v>
      </c>
      <c r="B639" s="138" t="s">
        <v>4014</v>
      </c>
      <c r="C639" s="138" t="s">
        <v>3983</v>
      </c>
      <c r="D639" s="138" t="s">
        <v>1818</v>
      </c>
      <c r="E639" s="138" t="s">
        <v>1881</v>
      </c>
      <c r="F639" s="138"/>
      <c r="G639" s="138" t="s">
        <v>1782</v>
      </c>
      <c r="H639" s="138" t="s">
        <v>1783</v>
      </c>
      <c r="I639" s="138" t="s">
        <v>3855</v>
      </c>
      <c r="J639" s="138"/>
      <c r="K639" s="138" t="s">
        <v>4015</v>
      </c>
      <c r="L639" s="138"/>
      <c r="M639" s="138" t="s">
        <v>4015</v>
      </c>
      <c r="N639" s="139">
        <v>1</v>
      </c>
      <c r="O639" s="140" t="b">
        <v>0</v>
      </c>
      <c r="P639" s="138" t="s">
        <v>1822</v>
      </c>
      <c r="Q639" t="s">
        <v>1823</v>
      </c>
      <c r="R639" t="s">
        <v>4013</v>
      </c>
    </row>
    <row r="640" spans="1:18" x14ac:dyDescent="0.25">
      <c r="A640" s="138" t="s">
        <v>11075</v>
      </c>
      <c r="B640" s="138" t="s">
        <v>4017</v>
      </c>
      <c r="C640" s="138" t="s">
        <v>3983</v>
      </c>
      <c r="D640" s="138" t="s">
        <v>1818</v>
      </c>
      <c r="E640" s="138" t="s">
        <v>1819</v>
      </c>
      <c r="F640" s="138"/>
      <c r="G640" s="138" t="s">
        <v>1782</v>
      </c>
      <c r="H640" s="138" t="s">
        <v>1783</v>
      </c>
      <c r="I640" s="138" t="s">
        <v>3855</v>
      </c>
      <c r="J640" s="138"/>
      <c r="K640" s="138" t="s">
        <v>4018</v>
      </c>
      <c r="L640" s="138"/>
      <c r="M640" s="138" t="s">
        <v>4018</v>
      </c>
      <c r="N640" s="139">
        <v>1</v>
      </c>
      <c r="O640" s="140" t="b">
        <v>0</v>
      </c>
      <c r="P640" s="138" t="s">
        <v>1822</v>
      </c>
      <c r="Q640" t="s">
        <v>1823</v>
      </c>
      <c r="R640" t="s">
        <v>4016</v>
      </c>
    </row>
    <row r="641" spans="1:18" x14ac:dyDescent="0.25">
      <c r="A641" s="138" t="s">
        <v>11076</v>
      </c>
      <c r="B641" s="138" t="s">
        <v>4020</v>
      </c>
      <c r="C641" s="138" t="s">
        <v>3983</v>
      </c>
      <c r="D641" s="138" t="s">
        <v>1818</v>
      </c>
      <c r="E641" s="138" t="s">
        <v>1819</v>
      </c>
      <c r="F641" s="138"/>
      <c r="G641" s="138" t="s">
        <v>1782</v>
      </c>
      <c r="H641" s="138" t="s">
        <v>1783</v>
      </c>
      <c r="I641" s="138" t="s">
        <v>3855</v>
      </c>
      <c r="J641" s="138"/>
      <c r="K641" s="138" t="s">
        <v>4021</v>
      </c>
      <c r="L641" s="138"/>
      <c r="M641" s="138" t="s">
        <v>4021</v>
      </c>
      <c r="N641" s="139">
        <v>1</v>
      </c>
      <c r="O641" s="140" t="b">
        <v>0</v>
      </c>
      <c r="P641" s="138" t="s">
        <v>1822</v>
      </c>
      <c r="Q641" t="s">
        <v>1823</v>
      </c>
      <c r="R641" t="s">
        <v>4019</v>
      </c>
    </row>
    <row r="642" spans="1:18" x14ac:dyDescent="0.25">
      <c r="A642" s="138" t="s">
        <v>11054</v>
      </c>
      <c r="B642" s="138" t="s">
        <v>658</v>
      </c>
      <c r="C642" s="138" t="s">
        <v>3983</v>
      </c>
      <c r="D642" s="138" t="s">
        <v>1818</v>
      </c>
      <c r="E642" s="138" t="s">
        <v>2030</v>
      </c>
      <c r="F642" s="138"/>
      <c r="G642" s="138" t="s">
        <v>1784</v>
      </c>
      <c r="H642" s="138" t="s">
        <v>1785</v>
      </c>
      <c r="I642" s="138" t="s">
        <v>2153</v>
      </c>
      <c r="J642" s="138"/>
      <c r="K642" s="138" t="s">
        <v>4022</v>
      </c>
      <c r="L642" s="138"/>
      <c r="M642" s="138" t="s">
        <v>4022</v>
      </c>
      <c r="N642" s="139">
        <v>1</v>
      </c>
      <c r="O642" s="140" t="b">
        <v>0</v>
      </c>
      <c r="P642" s="138" t="s">
        <v>1822</v>
      </c>
      <c r="Q642" t="s">
        <v>1823</v>
      </c>
      <c r="R642" t="s">
        <v>774</v>
      </c>
    </row>
    <row r="643" spans="1:18" x14ac:dyDescent="0.25">
      <c r="A643" s="138" t="s">
        <v>11026</v>
      </c>
      <c r="B643" s="138" t="s">
        <v>703</v>
      </c>
      <c r="C643" s="138"/>
      <c r="D643" s="138" t="s">
        <v>1818</v>
      </c>
      <c r="E643" s="138" t="s">
        <v>2734</v>
      </c>
      <c r="F643" s="138"/>
      <c r="G643" s="138" t="s">
        <v>1782</v>
      </c>
      <c r="H643" s="138" t="s">
        <v>1783</v>
      </c>
      <c r="I643" s="138" t="s">
        <v>3855</v>
      </c>
      <c r="J643" s="138"/>
      <c r="K643" s="138" t="s">
        <v>4023</v>
      </c>
      <c r="L643" s="138"/>
      <c r="M643" s="138" t="s">
        <v>4023</v>
      </c>
      <c r="N643" s="139">
        <v>1</v>
      </c>
      <c r="O643" s="140" t="b">
        <v>0</v>
      </c>
      <c r="P643" s="138" t="s">
        <v>1822</v>
      </c>
      <c r="Q643" t="s">
        <v>1823</v>
      </c>
      <c r="R643" t="s">
        <v>775</v>
      </c>
    </row>
    <row r="644" spans="1:18" x14ac:dyDescent="0.25">
      <c r="A644" s="138" t="s">
        <v>11113</v>
      </c>
      <c r="B644" s="138" t="s">
        <v>4025</v>
      </c>
      <c r="C644" s="138"/>
      <c r="D644" s="138" t="s">
        <v>1818</v>
      </c>
      <c r="E644" s="138" t="s">
        <v>1938</v>
      </c>
      <c r="F644" s="138"/>
      <c r="G644" s="138" t="s">
        <v>1784</v>
      </c>
      <c r="H644" s="138" t="s">
        <v>1785</v>
      </c>
      <c r="I644" s="138" t="s">
        <v>2153</v>
      </c>
      <c r="J644" s="138"/>
      <c r="K644" s="138" t="s">
        <v>4026</v>
      </c>
      <c r="L644" s="138"/>
      <c r="M644" s="138" t="s">
        <v>4026</v>
      </c>
      <c r="N644" s="139">
        <v>1</v>
      </c>
      <c r="O644" s="140" t="b">
        <v>0</v>
      </c>
      <c r="P644" s="138" t="s">
        <v>1822</v>
      </c>
      <c r="Q644" t="s">
        <v>1823</v>
      </c>
      <c r="R644" t="s">
        <v>4024</v>
      </c>
    </row>
    <row r="645" spans="1:18" x14ac:dyDescent="0.25">
      <c r="A645" s="138" t="s">
        <v>11058</v>
      </c>
      <c r="B645" s="138" t="s">
        <v>653</v>
      </c>
      <c r="C645" s="138"/>
      <c r="D645" s="138" t="s">
        <v>1818</v>
      </c>
      <c r="E645" s="138" t="s">
        <v>1926</v>
      </c>
      <c r="F645" s="138"/>
      <c r="G645" s="138" t="s">
        <v>1784</v>
      </c>
      <c r="H645" s="138" t="s">
        <v>1785</v>
      </c>
      <c r="I645" s="138" t="s">
        <v>2153</v>
      </c>
      <c r="J645" s="138"/>
      <c r="K645" s="138" t="s">
        <v>4027</v>
      </c>
      <c r="L645" s="138"/>
      <c r="M645" s="138" t="s">
        <v>4027</v>
      </c>
      <c r="N645" s="139">
        <v>1</v>
      </c>
      <c r="O645" s="140" t="b">
        <v>0</v>
      </c>
      <c r="P645" s="138" t="s">
        <v>1822</v>
      </c>
      <c r="Q645" t="s">
        <v>1823</v>
      </c>
      <c r="R645" t="s">
        <v>776</v>
      </c>
    </row>
    <row r="646" spans="1:18" x14ac:dyDescent="0.25">
      <c r="A646" s="138" t="s">
        <v>11009</v>
      </c>
      <c r="B646" s="138" t="s">
        <v>4029</v>
      </c>
      <c r="C646" s="138"/>
      <c r="D646" s="138" t="s">
        <v>1818</v>
      </c>
      <c r="E646" s="138" t="s">
        <v>1832</v>
      </c>
      <c r="F646" s="138"/>
      <c r="G646" s="138" t="s">
        <v>1784</v>
      </c>
      <c r="H646" s="138" t="s">
        <v>1785</v>
      </c>
      <c r="I646" s="138" t="s">
        <v>2153</v>
      </c>
      <c r="J646" s="138"/>
      <c r="K646" s="138" t="s">
        <v>4030</v>
      </c>
      <c r="L646" s="138"/>
      <c r="M646" s="138" t="s">
        <v>4030</v>
      </c>
      <c r="N646" s="139">
        <v>1</v>
      </c>
      <c r="O646" s="140" t="b">
        <v>0</v>
      </c>
      <c r="P646" s="138" t="s">
        <v>1822</v>
      </c>
      <c r="Q646" t="s">
        <v>1823</v>
      </c>
      <c r="R646" t="s">
        <v>4028</v>
      </c>
    </row>
    <row r="647" spans="1:18" x14ac:dyDescent="0.25">
      <c r="A647" s="138" t="s">
        <v>11010</v>
      </c>
      <c r="B647" s="138" t="s">
        <v>4032</v>
      </c>
      <c r="C647" s="138" t="s">
        <v>3983</v>
      </c>
      <c r="D647" s="138" t="s">
        <v>1818</v>
      </c>
      <c r="E647" s="138" t="s">
        <v>1832</v>
      </c>
      <c r="F647" s="138"/>
      <c r="G647" s="138" t="s">
        <v>1784</v>
      </c>
      <c r="H647" s="138" t="s">
        <v>1785</v>
      </c>
      <c r="I647" s="138" t="s">
        <v>2153</v>
      </c>
      <c r="J647" s="138"/>
      <c r="K647" s="138" t="s">
        <v>4033</v>
      </c>
      <c r="L647" s="138"/>
      <c r="M647" s="138" t="s">
        <v>4033</v>
      </c>
      <c r="N647" s="139">
        <v>1</v>
      </c>
      <c r="O647" s="140" t="b">
        <v>0</v>
      </c>
      <c r="P647" s="138" t="s">
        <v>1822</v>
      </c>
      <c r="Q647" t="s">
        <v>1823</v>
      </c>
      <c r="R647" t="s">
        <v>4031</v>
      </c>
    </row>
    <row r="648" spans="1:18" x14ac:dyDescent="0.25">
      <c r="A648" s="138" t="s">
        <v>10999</v>
      </c>
      <c r="B648" s="138" t="s">
        <v>4035</v>
      </c>
      <c r="C648" s="138" t="s">
        <v>3983</v>
      </c>
      <c r="D648" s="138" t="s">
        <v>1818</v>
      </c>
      <c r="E648" s="138" t="s">
        <v>2086</v>
      </c>
      <c r="F648" s="138"/>
      <c r="G648" s="138" t="s">
        <v>1784</v>
      </c>
      <c r="H648" s="138" t="s">
        <v>1785</v>
      </c>
      <c r="I648" s="138" t="s">
        <v>2153</v>
      </c>
      <c r="J648" s="138"/>
      <c r="K648" s="138" t="s">
        <v>4036</v>
      </c>
      <c r="L648" s="138"/>
      <c r="M648" s="138" t="s">
        <v>4036</v>
      </c>
      <c r="N648" s="139">
        <v>1</v>
      </c>
      <c r="O648" s="140" t="b">
        <v>0</v>
      </c>
      <c r="P648" s="138" t="s">
        <v>1822</v>
      </c>
      <c r="Q648" t="s">
        <v>1823</v>
      </c>
      <c r="R648" t="s">
        <v>4034</v>
      </c>
    </row>
    <row r="649" spans="1:18" x14ac:dyDescent="0.25">
      <c r="A649" s="138" t="s">
        <v>11093</v>
      </c>
      <c r="B649" s="138" t="s">
        <v>4038</v>
      </c>
      <c r="C649" s="138" t="s">
        <v>3983</v>
      </c>
      <c r="D649" s="138" t="s">
        <v>1818</v>
      </c>
      <c r="E649" s="138" t="s">
        <v>1881</v>
      </c>
      <c r="F649" s="138"/>
      <c r="G649" s="138" t="s">
        <v>1782</v>
      </c>
      <c r="H649" s="138" t="s">
        <v>1783</v>
      </c>
      <c r="I649" s="138" t="s">
        <v>3855</v>
      </c>
      <c r="J649" s="138"/>
      <c r="K649" s="138" t="s">
        <v>4039</v>
      </c>
      <c r="L649" s="138"/>
      <c r="M649" s="138" t="s">
        <v>4039</v>
      </c>
      <c r="N649" s="139">
        <v>1</v>
      </c>
      <c r="O649" s="140" t="b">
        <v>0</v>
      </c>
      <c r="P649" s="138" t="s">
        <v>1822</v>
      </c>
      <c r="Q649" t="s">
        <v>1823</v>
      </c>
      <c r="R649" t="s">
        <v>4037</v>
      </c>
    </row>
    <row r="650" spans="1:18" x14ac:dyDescent="0.25">
      <c r="A650" s="138" t="s">
        <v>11027</v>
      </c>
      <c r="B650" s="138" t="s">
        <v>683</v>
      </c>
      <c r="C650" s="138" t="s">
        <v>4040</v>
      </c>
      <c r="D650" s="138" t="s">
        <v>1818</v>
      </c>
      <c r="E650" s="138" t="s">
        <v>1881</v>
      </c>
      <c r="F650" s="138"/>
      <c r="G650" s="138" t="s">
        <v>1782</v>
      </c>
      <c r="H650" s="138" t="s">
        <v>1783</v>
      </c>
      <c r="I650" s="138" t="s">
        <v>3855</v>
      </c>
      <c r="J650" s="138"/>
      <c r="K650" s="138" t="s">
        <v>4041</v>
      </c>
      <c r="L650" s="138"/>
      <c r="M650" s="138" t="s">
        <v>4041</v>
      </c>
      <c r="N650" s="139">
        <v>1</v>
      </c>
      <c r="O650" s="140" t="b">
        <v>0</v>
      </c>
      <c r="P650" s="138" t="s">
        <v>1822</v>
      </c>
      <c r="Q650" t="s">
        <v>1823</v>
      </c>
      <c r="R650" t="s">
        <v>777</v>
      </c>
    </row>
    <row r="651" spans="1:18" x14ac:dyDescent="0.25">
      <c r="A651" s="138" t="s">
        <v>11114</v>
      </c>
      <c r="B651" s="138" t="s">
        <v>4043</v>
      </c>
      <c r="C651" s="138" t="s">
        <v>3983</v>
      </c>
      <c r="D651" s="138" t="s">
        <v>1818</v>
      </c>
      <c r="E651" s="138" t="s">
        <v>1938</v>
      </c>
      <c r="F651" s="138"/>
      <c r="G651" s="138" t="s">
        <v>1784</v>
      </c>
      <c r="H651" s="138" t="s">
        <v>1785</v>
      </c>
      <c r="I651" s="138" t="s">
        <v>2153</v>
      </c>
      <c r="J651" s="138"/>
      <c r="K651" s="138" t="s">
        <v>4044</v>
      </c>
      <c r="L651" s="138"/>
      <c r="M651" s="138" t="s">
        <v>4044</v>
      </c>
      <c r="N651" s="139">
        <v>1</v>
      </c>
      <c r="O651" s="140" t="b">
        <v>0</v>
      </c>
      <c r="P651" s="138" t="s">
        <v>1822</v>
      </c>
      <c r="Q651" t="s">
        <v>1823</v>
      </c>
      <c r="R651" t="s">
        <v>4042</v>
      </c>
    </row>
    <row r="652" spans="1:18" x14ac:dyDescent="0.25">
      <c r="A652" s="138" t="s">
        <v>11115</v>
      </c>
      <c r="B652" s="138" t="s">
        <v>4046</v>
      </c>
      <c r="C652" s="138" t="s">
        <v>3983</v>
      </c>
      <c r="D652" s="138" t="s">
        <v>1818</v>
      </c>
      <c r="E652" s="138" t="s">
        <v>1938</v>
      </c>
      <c r="F652" s="138"/>
      <c r="G652" s="138" t="s">
        <v>1784</v>
      </c>
      <c r="H652" s="138" t="s">
        <v>1785</v>
      </c>
      <c r="I652" s="138" t="s">
        <v>2153</v>
      </c>
      <c r="J652" s="138"/>
      <c r="K652" s="138" t="s">
        <v>4047</v>
      </c>
      <c r="L652" s="138"/>
      <c r="M652" s="138" t="s">
        <v>4047</v>
      </c>
      <c r="N652" s="139">
        <v>1</v>
      </c>
      <c r="O652" s="140" t="b">
        <v>0</v>
      </c>
      <c r="P652" s="138" t="s">
        <v>1822</v>
      </c>
      <c r="Q652" t="s">
        <v>1823</v>
      </c>
      <c r="R652" t="s">
        <v>4045</v>
      </c>
    </row>
    <row r="653" spans="1:18" x14ac:dyDescent="0.25">
      <c r="A653" s="138" t="s">
        <v>11028</v>
      </c>
      <c r="B653" s="138" t="s">
        <v>4049</v>
      </c>
      <c r="C653" s="138" t="s">
        <v>4050</v>
      </c>
      <c r="D653" s="138" t="s">
        <v>1818</v>
      </c>
      <c r="E653" s="138" t="s">
        <v>2734</v>
      </c>
      <c r="F653" s="138"/>
      <c r="G653" s="138" t="s">
        <v>1782</v>
      </c>
      <c r="H653" s="138" t="s">
        <v>1783</v>
      </c>
      <c r="I653" s="138" t="s">
        <v>3855</v>
      </c>
      <c r="J653" s="138"/>
      <c r="K653" s="138" t="s">
        <v>4051</v>
      </c>
      <c r="L653" s="138"/>
      <c r="M653" s="138" t="s">
        <v>4051</v>
      </c>
      <c r="N653" s="139">
        <v>1</v>
      </c>
      <c r="O653" s="140" t="b">
        <v>0</v>
      </c>
      <c r="P653" s="138" t="s">
        <v>1822</v>
      </c>
      <c r="Q653" t="s">
        <v>1823</v>
      </c>
      <c r="R653" t="s">
        <v>4048</v>
      </c>
    </row>
    <row r="654" spans="1:18" x14ac:dyDescent="0.25">
      <c r="A654" s="138" t="s">
        <v>11029</v>
      </c>
      <c r="B654" s="138" t="s">
        <v>4053</v>
      </c>
      <c r="C654" s="138" t="s">
        <v>4050</v>
      </c>
      <c r="D654" s="138" t="s">
        <v>1818</v>
      </c>
      <c r="E654" s="138" t="s">
        <v>2734</v>
      </c>
      <c r="F654" s="138"/>
      <c r="G654" s="138" t="s">
        <v>1782</v>
      </c>
      <c r="H654" s="138" t="s">
        <v>1783</v>
      </c>
      <c r="I654" s="138" t="s">
        <v>3855</v>
      </c>
      <c r="J654" s="138"/>
      <c r="K654" s="138" t="s">
        <v>4054</v>
      </c>
      <c r="L654" s="138"/>
      <c r="M654" s="138" t="s">
        <v>4054</v>
      </c>
      <c r="N654" s="139">
        <v>1</v>
      </c>
      <c r="O654" s="140" t="b">
        <v>0</v>
      </c>
      <c r="P654" s="138" t="s">
        <v>1822</v>
      </c>
      <c r="Q654" t="s">
        <v>1823</v>
      </c>
      <c r="R654" t="s">
        <v>4052</v>
      </c>
    </row>
    <row r="655" spans="1:18" x14ac:dyDescent="0.25">
      <c r="A655" s="138" t="s">
        <v>10772</v>
      </c>
      <c r="B655" s="138" t="s">
        <v>675</v>
      </c>
      <c r="C655" s="138" t="s">
        <v>4055</v>
      </c>
      <c r="D655" s="138" t="s">
        <v>1818</v>
      </c>
      <c r="E655" s="138" t="s">
        <v>2734</v>
      </c>
      <c r="F655" s="138"/>
      <c r="G655" s="138" t="s">
        <v>1788</v>
      </c>
      <c r="H655" s="138" t="s">
        <v>1789</v>
      </c>
      <c r="I655" s="138" t="s">
        <v>2153</v>
      </c>
      <c r="J655" s="138"/>
      <c r="K655" s="138" t="s">
        <v>4056</v>
      </c>
      <c r="L655" s="138"/>
      <c r="M655" s="138" t="s">
        <v>4056</v>
      </c>
      <c r="N655" s="139">
        <v>1</v>
      </c>
      <c r="O655" s="140" t="b">
        <v>0</v>
      </c>
      <c r="P655" s="138" t="s">
        <v>1822</v>
      </c>
      <c r="Q655" t="s">
        <v>1823</v>
      </c>
      <c r="R655" s="191" t="s">
        <v>7679</v>
      </c>
    </row>
    <row r="656" spans="1:18" x14ac:dyDescent="0.25">
      <c r="A656" s="138" t="s">
        <v>10774</v>
      </c>
      <c r="B656" s="138" t="s">
        <v>678</v>
      </c>
      <c r="C656" s="138" t="s">
        <v>4055</v>
      </c>
      <c r="D656" s="138" t="s">
        <v>1818</v>
      </c>
      <c r="E656" s="138" t="s">
        <v>2734</v>
      </c>
      <c r="F656" s="138"/>
      <c r="G656" s="138" t="s">
        <v>1788</v>
      </c>
      <c r="H656" s="138" t="s">
        <v>1789</v>
      </c>
      <c r="I656" s="138" t="s">
        <v>2153</v>
      </c>
      <c r="J656" s="138"/>
      <c r="K656" s="138" t="s">
        <v>4057</v>
      </c>
      <c r="L656" s="138"/>
      <c r="M656" s="138" t="s">
        <v>4057</v>
      </c>
      <c r="N656" s="139">
        <v>1</v>
      </c>
      <c r="O656" s="140" t="b">
        <v>0</v>
      </c>
      <c r="P656" s="138" t="s">
        <v>1822</v>
      </c>
      <c r="Q656" t="s">
        <v>1823</v>
      </c>
      <c r="R656" s="191" t="s">
        <v>7679</v>
      </c>
    </row>
    <row r="657" spans="1:18" x14ac:dyDescent="0.25">
      <c r="A657" s="138" t="e">
        <v>#N/A</v>
      </c>
      <c r="B657" s="138" t="s">
        <v>4058</v>
      </c>
      <c r="C657" s="138" t="s">
        <v>4055</v>
      </c>
      <c r="D657" s="138" t="s">
        <v>1818</v>
      </c>
      <c r="E657" s="138" t="s">
        <v>2734</v>
      </c>
      <c r="F657" s="138"/>
      <c r="G657" s="138" t="s">
        <v>1788</v>
      </c>
      <c r="H657" s="138" t="s">
        <v>1789</v>
      </c>
      <c r="I657" s="138" t="s">
        <v>2153</v>
      </c>
      <c r="J657" s="138"/>
      <c r="K657" s="138" t="s">
        <v>4059</v>
      </c>
      <c r="L657" s="138"/>
      <c r="M657" s="138" t="s">
        <v>4059</v>
      </c>
      <c r="N657" s="139">
        <v>1</v>
      </c>
      <c r="O657" s="140" t="b">
        <v>0</v>
      </c>
      <c r="P657" s="138" t="s">
        <v>1822</v>
      </c>
      <c r="Q657" t="s">
        <v>1823</v>
      </c>
      <c r="R657" s="191" t="s">
        <v>7679</v>
      </c>
    </row>
    <row r="658" spans="1:18" x14ac:dyDescent="0.25">
      <c r="A658" s="138" t="s">
        <v>11116</v>
      </c>
      <c r="B658" s="138" t="s">
        <v>4061</v>
      </c>
      <c r="C658" s="138" t="s">
        <v>4055</v>
      </c>
      <c r="D658" s="138" t="s">
        <v>1818</v>
      </c>
      <c r="E658" s="138" t="s">
        <v>1938</v>
      </c>
      <c r="F658" s="138"/>
      <c r="G658" s="138" t="s">
        <v>1784</v>
      </c>
      <c r="H658" s="138" t="s">
        <v>1785</v>
      </c>
      <c r="I658" s="138" t="s">
        <v>2153</v>
      </c>
      <c r="J658" s="138"/>
      <c r="K658" s="138" t="s">
        <v>4062</v>
      </c>
      <c r="L658" s="138"/>
      <c r="M658" s="138" t="s">
        <v>4062</v>
      </c>
      <c r="N658" s="139">
        <v>1</v>
      </c>
      <c r="O658" s="140" t="b">
        <v>0</v>
      </c>
      <c r="P658" s="138" t="s">
        <v>1822</v>
      </c>
      <c r="Q658" t="s">
        <v>1823</v>
      </c>
      <c r="R658" t="s">
        <v>4060</v>
      </c>
    </row>
    <row r="659" spans="1:18" x14ac:dyDescent="0.25">
      <c r="A659" s="138" t="s">
        <v>11147</v>
      </c>
      <c r="B659" s="138" t="s">
        <v>654</v>
      </c>
      <c r="C659" s="138" t="s">
        <v>4063</v>
      </c>
      <c r="D659" s="138" t="s">
        <v>1818</v>
      </c>
      <c r="E659" s="138" t="s">
        <v>4064</v>
      </c>
      <c r="F659" s="138"/>
      <c r="G659" s="138" t="s">
        <v>1784</v>
      </c>
      <c r="H659" s="138" t="s">
        <v>1785</v>
      </c>
      <c r="I659" s="138" t="s">
        <v>2153</v>
      </c>
      <c r="J659" s="138"/>
      <c r="K659" s="138" t="s">
        <v>4065</v>
      </c>
      <c r="L659" s="138"/>
      <c r="M659" s="138" t="s">
        <v>4065</v>
      </c>
      <c r="N659" s="139">
        <v>1</v>
      </c>
      <c r="O659" s="140" t="b">
        <v>0</v>
      </c>
      <c r="P659" s="138" t="s">
        <v>1822</v>
      </c>
      <c r="Q659" t="s">
        <v>1823</v>
      </c>
      <c r="R659" t="s">
        <v>778</v>
      </c>
    </row>
    <row r="660" spans="1:18" x14ac:dyDescent="0.25">
      <c r="A660" s="138" t="s">
        <v>11011</v>
      </c>
      <c r="B660" s="138" t="s">
        <v>4067</v>
      </c>
      <c r="C660" s="138" t="s">
        <v>4063</v>
      </c>
      <c r="D660" s="138" t="s">
        <v>1818</v>
      </c>
      <c r="E660" s="138" t="s">
        <v>1832</v>
      </c>
      <c r="F660" s="138"/>
      <c r="G660" s="138" t="s">
        <v>1784</v>
      </c>
      <c r="H660" s="138" t="s">
        <v>1785</v>
      </c>
      <c r="I660" s="138" t="s">
        <v>2153</v>
      </c>
      <c r="J660" s="138"/>
      <c r="K660" s="138" t="s">
        <v>4068</v>
      </c>
      <c r="L660" s="138"/>
      <c r="M660" s="138" t="s">
        <v>4068</v>
      </c>
      <c r="N660" s="139">
        <v>1</v>
      </c>
      <c r="O660" s="140" t="b">
        <v>0</v>
      </c>
      <c r="P660" s="138" t="s">
        <v>1822</v>
      </c>
      <c r="Q660" t="s">
        <v>1823</v>
      </c>
      <c r="R660" t="s">
        <v>4066</v>
      </c>
    </row>
    <row r="661" spans="1:18" x14ac:dyDescent="0.25">
      <c r="A661" s="138" t="s">
        <v>11117</v>
      </c>
      <c r="B661" s="138" t="s">
        <v>4070</v>
      </c>
      <c r="C661" s="138" t="s">
        <v>3983</v>
      </c>
      <c r="D661" s="138" t="s">
        <v>1818</v>
      </c>
      <c r="E661" s="138" t="s">
        <v>1938</v>
      </c>
      <c r="F661" s="138"/>
      <c r="G661" s="138" t="s">
        <v>1784</v>
      </c>
      <c r="H661" s="138" t="s">
        <v>1785</v>
      </c>
      <c r="I661" s="138" t="s">
        <v>2153</v>
      </c>
      <c r="J661" s="138"/>
      <c r="K661" s="138" t="s">
        <v>3980</v>
      </c>
      <c r="L661" s="138"/>
      <c r="M661" s="138" t="s">
        <v>3980</v>
      </c>
      <c r="N661" s="139">
        <v>1</v>
      </c>
      <c r="O661" s="140" t="b">
        <v>0</v>
      </c>
      <c r="P661" s="138" t="s">
        <v>1822</v>
      </c>
      <c r="Q661" t="s">
        <v>1823</v>
      </c>
      <c r="R661" t="s">
        <v>4069</v>
      </c>
    </row>
    <row r="662" spans="1:18" x14ac:dyDescent="0.25">
      <c r="A662" s="138" t="s">
        <v>11118</v>
      </c>
      <c r="B662" s="138" t="s">
        <v>685</v>
      </c>
      <c r="C662" s="138" t="s">
        <v>3983</v>
      </c>
      <c r="D662" s="138" t="s">
        <v>1818</v>
      </c>
      <c r="E662" s="138" t="s">
        <v>1938</v>
      </c>
      <c r="F662" s="138"/>
      <c r="G662" s="138" t="s">
        <v>1784</v>
      </c>
      <c r="H662" s="138" t="s">
        <v>1785</v>
      </c>
      <c r="I662" s="138" t="s">
        <v>2153</v>
      </c>
      <c r="J662" s="138"/>
      <c r="K662" s="138" t="s">
        <v>4071</v>
      </c>
      <c r="L662" s="138"/>
      <c r="M662" s="138" t="s">
        <v>4071</v>
      </c>
      <c r="N662" s="139">
        <v>1</v>
      </c>
      <c r="O662" s="140" t="b">
        <v>0</v>
      </c>
      <c r="P662" s="138" t="s">
        <v>1822</v>
      </c>
      <c r="Q662" t="s">
        <v>1823</v>
      </c>
      <c r="R662" t="s">
        <v>779</v>
      </c>
    </row>
    <row r="663" spans="1:18" x14ac:dyDescent="0.25">
      <c r="A663" s="138" t="s">
        <v>11049</v>
      </c>
      <c r="B663" s="138" t="s">
        <v>4073</v>
      </c>
      <c r="C663" s="138" t="s">
        <v>1817</v>
      </c>
      <c r="D663" s="138" t="s">
        <v>1818</v>
      </c>
      <c r="E663" s="138" t="s">
        <v>1930</v>
      </c>
      <c r="F663" s="138"/>
      <c r="G663" s="138" t="s">
        <v>1784</v>
      </c>
      <c r="H663" s="138" t="s">
        <v>1785</v>
      </c>
      <c r="I663" s="138" t="s">
        <v>3855</v>
      </c>
      <c r="J663" s="138"/>
      <c r="K663" s="138" t="s">
        <v>4074</v>
      </c>
      <c r="L663" s="138"/>
      <c r="M663" s="138" t="s">
        <v>4074</v>
      </c>
      <c r="N663" s="139">
        <v>1</v>
      </c>
      <c r="O663" s="140" t="b">
        <v>0</v>
      </c>
      <c r="P663" s="138" t="s">
        <v>1822</v>
      </c>
      <c r="Q663" t="s">
        <v>1823</v>
      </c>
      <c r="R663" t="s">
        <v>4072</v>
      </c>
    </row>
    <row r="664" spans="1:18" x14ac:dyDescent="0.25">
      <c r="A664" s="138" t="s">
        <v>11079</v>
      </c>
      <c r="B664" s="138" t="s">
        <v>4076</v>
      </c>
      <c r="C664" s="138" t="s">
        <v>1817</v>
      </c>
      <c r="D664" s="138" t="s">
        <v>1818</v>
      </c>
      <c r="E664" s="138" t="s">
        <v>1971</v>
      </c>
      <c r="F664" s="138"/>
      <c r="G664" s="138" t="s">
        <v>1784</v>
      </c>
      <c r="H664" s="138" t="s">
        <v>1785</v>
      </c>
      <c r="I664" s="138" t="s">
        <v>3855</v>
      </c>
      <c r="J664" s="138"/>
      <c r="K664" s="138" t="s">
        <v>4077</v>
      </c>
      <c r="L664" s="138"/>
      <c r="M664" s="138" t="s">
        <v>4077</v>
      </c>
      <c r="N664" s="139">
        <v>1</v>
      </c>
      <c r="O664" s="140" t="b">
        <v>0</v>
      </c>
      <c r="P664" s="138" t="s">
        <v>1822</v>
      </c>
      <c r="Q664" t="s">
        <v>1823</v>
      </c>
      <c r="R664" t="s">
        <v>4075</v>
      </c>
    </row>
    <row r="665" spans="1:18" x14ac:dyDescent="0.25">
      <c r="A665" s="138" t="s">
        <v>11030</v>
      </c>
      <c r="B665" s="138" t="s">
        <v>4079</v>
      </c>
      <c r="C665" s="138" t="s">
        <v>1817</v>
      </c>
      <c r="D665" s="138" t="s">
        <v>1818</v>
      </c>
      <c r="E665" s="138" t="s">
        <v>2734</v>
      </c>
      <c r="F665" s="138"/>
      <c r="G665" s="138" t="s">
        <v>1782</v>
      </c>
      <c r="H665" s="138" t="s">
        <v>1783</v>
      </c>
      <c r="I665" s="138" t="s">
        <v>3855</v>
      </c>
      <c r="J665" s="138"/>
      <c r="K665" s="138" t="s">
        <v>4080</v>
      </c>
      <c r="L665" s="138"/>
      <c r="M665" s="138" t="s">
        <v>4080</v>
      </c>
      <c r="N665" s="139">
        <v>1</v>
      </c>
      <c r="O665" s="140" t="b">
        <v>0</v>
      </c>
      <c r="P665" s="138" t="s">
        <v>1822</v>
      </c>
      <c r="Q665" t="s">
        <v>1823</v>
      </c>
      <c r="R665" t="s">
        <v>4078</v>
      </c>
    </row>
    <row r="666" spans="1:18" x14ac:dyDescent="0.25">
      <c r="A666" s="138" t="s">
        <v>11119</v>
      </c>
      <c r="B666" s="138" t="s">
        <v>4082</v>
      </c>
      <c r="C666" s="138" t="s">
        <v>1817</v>
      </c>
      <c r="D666" s="138" t="s">
        <v>1818</v>
      </c>
      <c r="E666" s="138" t="s">
        <v>1938</v>
      </c>
      <c r="F666" s="138"/>
      <c r="G666" s="138" t="s">
        <v>1784</v>
      </c>
      <c r="H666" s="138" t="s">
        <v>1785</v>
      </c>
      <c r="I666" s="138" t="s">
        <v>2153</v>
      </c>
      <c r="J666" s="138"/>
      <c r="K666" s="138" t="s">
        <v>4083</v>
      </c>
      <c r="L666" s="138"/>
      <c r="M666" s="138" t="s">
        <v>4083</v>
      </c>
      <c r="N666" s="139">
        <v>1</v>
      </c>
      <c r="O666" s="140" t="b">
        <v>0</v>
      </c>
      <c r="P666" s="138" t="s">
        <v>1822</v>
      </c>
      <c r="Q666" t="s">
        <v>1823</v>
      </c>
      <c r="R666" t="s">
        <v>4081</v>
      </c>
    </row>
    <row r="667" spans="1:18" x14ac:dyDescent="0.25">
      <c r="A667" s="138" t="s">
        <v>11094</v>
      </c>
      <c r="B667" s="138" t="s">
        <v>660</v>
      </c>
      <c r="C667" s="138" t="s">
        <v>1817</v>
      </c>
      <c r="D667" s="138" t="s">
        <v>1818</v>
      </c>
      <c r="E667" s="138" t="s">
        <v>1881</v>
      </c>
      <c r="F667" s="138"/>
      <c r="G667" s="138" t="s">
        <v>1782</v>
      </c>
      <c r="H667" s="138" t="s">
        <v>1783</v>
      </c>
      <c r="I667" s="138" t="s">
        <v>3855</v>
      </c>
      <c r="J667" s="138"/>
      <c r="K667" s="138" t="s">
        <v>4084</v>
      </c>
      <c r="L667" s="138"/>
      <c r="M667" s="138" t="s">
        <v>4084</v>
      </c>
      <c r="N667" s="139">
        <v>1</v>
      </c>
      <c r="O667" s="140" t="b">
        <v>0</v>
      </c>
      <c r="P667" s="138" t="s">
        <v>1822</v>
      </c>
      <c r="Q667" t="s">
        <v>1823</v>
      </c>
      <c r="R667" t="s">
        <v>780</v>
      </c>
    </row>
    <row r="668" spans="1:18" x14ac:dyDescent="0.25">
      <c r="A668" s="138" t="s">
        <v>11120</v>
      </c>
      <c r="B668" s="138" t="s">
        <v>4086</v>
      </c>
      <c r="C668" s="138"/>
      <c r="D668" s="138" t="s">
        <v>1818</v>
      </c>
      <c r="E668" s="138" t="s">
        <v>1938</v>
      </c>
      <c r="F668" s="138"/>
      <c r="G668" s="138" t="s">
        <v>1784</v>
      </c>
      <c r="H668" s="138" t="s">
        <v>1785</v>
      </c>
      <c r="I668" s="138" t="s">
        <v>2153</v>
      </c>
      <c r="J668" s="138"/>
      <c r="K668" s="138" t="s">
        <v>4087</v>
      </c>
      <c r="L668" s="138"/>
      <c r="M668" s="138" t="s">
        <v>4087</v>
      </c>
      <c r="N668" s="139">
        <v>1</v>
      </c>
      <c r="O668" s="140" t="b">
        <v>0</v>
      </c>
      <c r="P668" s="138" t="s">
        <v>1822</v>
      </c>
      <c r="Q668" t="s">
        <v>1823</v>
      </c>
      <c r="R668" t="s">
        <v>4085</v>
      </c>
    </row>
    <row r="669" spans="1:18" x14ac:dyDescent="0.25">
      <c r="A669" s="138" t="s">
        <v>11121</v>
      </c>
      <c r="B669" s="138" t="s">
        <v>4089</v>
      </c>
      <c r="C669" s="138" t="s">
        <v>3983</v>
      </c>
      <c r="D669" s="138" t="s">
        <v>1818</v>
      </c>
      <c r="E669" s="138" t="s">
        <v>1938</v>
      </c>
      <c r="F669" s="138"/>
      <c r="G669" s="138" t="s">
        <v>1784</v>
      </c>
      <c r="H669" s="138" t="s">
        <v>1785</v>
      </c>
      <c r="I669" s="138" t="s">
        <v>2153</v>
      </c>
      <c r="J669" s="138"/>
      <c r="K669" s="138" t="s">
        <v>4090</v>
      </c>
      <c r="L669" s="138"/>
      <c r="M669" s="138" t="s">
        <v>4090</v>
      </c>
      <c r="N669" s="139">
        <v>1</v>
      </c>
      <c r="O669" s="140" t="b">
        <v>0</v>
      </c>
      <c r="P669" s="138" t="s">
        <v>1822</v>
      </c>
      <c r="Q669" t="s">
        <v>1823</v>
      </c>
      <c r="R669" t="s">
        <v>4088</v>
      </c>
    </row>
    <row r="670" spans="1:18" x14ac:dyDescent="0.25">
      <c r="A670" s="138" t="s">
        <v>11050</v>
      </c>
      <c r="B670" s="138" t="s">
        <v>4092</v>
      </c>
      <c r="C670" s="138" t="s">
        <v>3983</v>
      </c>
      <c r="D670" s="138" t="s">
        <v>1818</v>
      </c>
      <c r="E670" s="138" t="s">
        <v>1930</v>
      </c>
      <c r="F670" s="138"/>
      <c r="G670" s="138" t="s">
        <v>1784</v>
      </c>
      <c r="H670" s="138" t="s">
        <v>1785</v>
      </c>
      <c r="I670" s="138" t="s">
        <v>3855</v>
      </c>
      <c r="J670" s="138"/>
      <c r="K670" s="138" t="s">
        <v>4093</v>
      </c>
      <c r="L670" s="138"/>
      <c r="M670" s="138" t="s">
        <v>4093</v>
      </c>
      <c r="N670" s="139">
        <v>1</v>
      </c>
      <c r="O670" s="140" t="b">
        <v>0</v>
      </c>
      <c r="P670" s="138" t="s">
        <v>1822</v>
      </c>
      <c r="Q670" t="s">
        <v>1823</v>
      </c>
      <c r="R670" t="s">
        <v>4091</v>
      </c>
    </row>
    <row r="671" spans="1:18" x14ac:dyDescent="0.25">
      <c r="A671" s="138" t="s">
        <v>11031</v>
      </c>
      <c r="B671" s="138" t="s">
        <v>4095</v>
      </c>
      <c r="C671" s="138" t="s">
        <v>3983</v>
      </c>
      <c r="D671" s="138" t="s">
        <v>1818</v>
      </c>
      <c r="E671" s="138" t="s">
        <v>2734</v>
      </c>
      <c r="F671" s="138"/>
      <c r="G671" s="138" t="s">
        <v>1782</v>
      </c>
      <c r="H671" s="138" t="s">
        <v>1783</v>
      </c>
      <c r="I671" s="138" t="s">
        <v>3855</v>
      </c>
      <c r="J671" s="138"/>
      <c r="K671" s="138" t="s">
        <v>4096</v>
      </c>
      <c r="L671" s="138"/>
      <c r="M671" s="138" t="s">
        <v>4096</v>
      </c>
      <c r="N671" s="139">
        <v>1</v>
      </c>
      <c r="O671" s="140" t="b">
        <v>0</v>
      </c>
      <c r="P671" s="138" t="s">
        <v>1822</v>
      </c>
      <c r="Q671" t="s">
        <v>1823</v>
      </c>
      <c r="R671" t="s">
        <v>4094</v>
      </c>
    </row>
    <row r="672" spans="1:18" x14ac:dyDescent="0.25">
      <c r="A672" s="138" t="s">
        <v>11122</v>
      </c>
      <c r="B672" s="138" t="s">
        <v>4098</v>
      </c>
      <c r="C672" s="138" t="s">
        <v>3983</v>
      </c>
      <c r="D672" s="138" t="s">
        <v>1818</v>
      </c>
      <c r="E672" s="138" t="s">
        <v>1938</v>
      </c>
      <c r="F672" s="138"/>
      <c r="G672" s="138" t="s">
        <v>1784</v>
      </c>
      <c r="H672" s="138" t="s">
        <v>1785</v>
      </c>
      <c r="I672" s="138" t="s">
        <v>2153</v>
      </c>
      <c r="J672" s="138"/>
      <c r="K672" s="138" t="s">
        <v>4099</v>
      </c>
      <c r="L672" s="138"/>
      <c r="M672" s="138" t="s">
        <v>4099</v>
      </c>
      <c r="N672" s="139">
        <v>1</v>
      </c>
      <c r="O672" s="140" t="b">
        <v>0</v>
      </c>
      <c r="P672" s="138" t="s">
        <v>1822</v>
      </c>
      <c r="Q672" t="s">
        <v>1823</v>
      </c>
      <c r="R672" t="s">
        <v>4097</v>
      </c>
    </row>
    <row r="673" spans="1:18" x14ac:dyDescent="0.25">
      <c r="A673" s="138" t="s">
        <v>10776</v>
      </c>
      <c r="B673" s="138" t="s">
        <v>671</v>
      </c>
      <c r="C673" s="138" t="s">
        <v>3864</v>
      </c>
      <c r="D673" s="138" t="s">
        <v>1818</v>
      </c>
      <c r="E673" s="138" t="s">
        <v>2734</v>
      </c>
      <c r="F673" s="138"/>
      <c r="G673" s="138" t="s">
        <v>1788</v>
      </c>
      <c r="H673" s="138" t="s">
        <v>1789</v>
      </c>
      <c r="I673" s="138" t="s">
        <v>2153</v>
      </c>
      <c r="J673" s="138"/>
      <c r="K673" s="138" t="s">
        <v>4100</v>
      </c>
      <c r="L673" s="138"/>
      <c r="M673" s="138" t="s">
        <v>4100</v>
      </c>
      <c r="N673" s="139">
        <v>1</v>
      </c>
      <c r="O673" s="140" t="b">
        <v>0</v>
      </c>
      <c r="P673" s="138" t="s">
        <v>1822</v>
      </c>
      <c r="Q673" t="s">
        <v>1823</v>
      </c>
      <c r="R673" s="191" t="s">
        <v>7679</v>
      </c>
    </row>
    <row r="674" spans="1:18" x14ac:dyDescent="0.25">
      <c r="A674" s="138" t="s">
        <v>11000</v>
      </c>
      <c r="B674" s="138" t="s">
        <v>663</v>
      </c>
      <c r="C674" s="138" t="s">
        <v>4101</v>
      </c>
      <c r="D674" s="138" t="s">
        <v>1818</v>
      </c>
      <c r="E674" s="138" t="s">
        <v>2086</v>
      </c>
      <c r="F674" s="138"/>
      <c r="G674" s="138" t="s">
        <v>1784</v>
      </c>
      <c r="H674" s="138" t="s">
        <v>1785</v>
      </c>
      <c r="I674" s="138" t="s">
        <v>2153</v>
      </c>
      <c r="J674" s="138"/>
      <c r="K674" s="138" t="s">
        <v>4102</v>
      </c>
      <c r="L674" s="138"/>
      <c r="M674" s="138" t="s">
        <v>4102</v>
      </c>
      <c r="N674" s="139">
        <v>1</v>
      </c>
      <c r="O674" s="140" t="b">
        <v>0</v>
      </c>
      <c r="P674" s="138" t="s">
        <v>1822</v>
      </c>
      <c r="Q674" t="s">
        <v>1823</v>
      </c>
      <c r="R674" t="s">
        <v>781</v>
      </c>
    </row>
    <row r="675" spans="1:18" x14ac:dyDescent="0.25">
      <c r="A675" s="138" t="s">
        <v>11001</v>
      </c>
      <c r="B675" s="138" t="s">
        <v>4104</v>
      </c>
      <c r="C675" s="138" t="s">
        <v>4101</v>
      </c>
      <c r="D675" s="138" t="s">
        <v>1818</v>
      </c>
      <c r="E675" s="138" t="s">
        <v>2086</v>
      </c>
      <c r="F675" s="138"/>
      <c r="G675" s="138" t="s">
        <v>1784</v>
      </c>
      <c r="H675" s="138" t="s">
        <v>1785</v>
      </c>
      <c r="I675" s="138" t="s">
        <v>2153</v>
      </c>
      <c r="J675" s="138"/>
      <c r="K675" s="138" t="s">
        <v>4105</v>
      </c>
      <c r="L675" s="138"/>
      <c r="M675" s="138" t="s">
        <v>4105</v>
      </c>
      <c r="N675" s="139">
        <v>1</v>
      </c>
      <c r="O675" s="140" t="b">
        <v>0</v>
      </c>
      <c r="P675" s="138" t="s">
        <v>1822</v>
      </c>
      <c r="Q675" t="s">
        <v>1823</v>
      </c>
      <c r="R675" t="s">
        <v>4103</v>
      </c>
    </row>
    <row r="676" spans="1:18" x14ac:dyDescent="0.25">
      <c r="A676" s="138" t="s">
        <v>11123</v>
      </c>
      <c r="B676" s="138" t="s">
        <v>4107</v>
      </c>
      <c r="C676" s="138" t="s">
        <v>4108</v>
      </c>
      <c r="D676" s="138" t="s">
        <v>1818</v>
      </c>
      <c r="E676" s="138" t="s">
        <v>1938</v>
      </c>
      <c r="F676" s="138"/>
      <c r="G676" s="138" t="s">
        <v>1784</v>
      </c>
      <c r="H676" s="138" t="s">
        <v>1785</v>
      </c>
      <c r="I676" s="138" t="s">
        <v>2153</v>
      </c>
      <c r="J676" s="138"/>
      <c r="K676" s="138" t="s">
        <v>4109</v>
      </c>
      <c r="L676" s="138"/>
      <c r="M676" s="138" t="s">
        <v>4109</v>
      </c>
      <c r="N676" s="139">
        <v>1</v>
      </c>
      <c r="O676" s="140" t="b">
        <v>0</v>
      </c>
      <c r="P676" s="138" t="s">
        <v>1822</v>
      </c>
      <c r="Q676" t="s">
        <v>1823</v>
      </c>
      <c r="R676" t="s">
        <v>4106</v>
      </c>
    </row>
    <row r="677" spans="1:18" x14ac:dyDescent="0.25">
      <c r="A677" s="138" t="s">
        <v>11124</v>
      </c>
      <c r="B677" s="138" t="s">
        <v>639</v>
      </c>
      <c r="C677" s="138" t="s">
        <v>4110</v>
      </c>
      <c r="D677" s="138" t="s">
        <v>1818</v>
      </c>
      <c r="E677" s="138" t="s">
        <v>1938</v>
      </c>
      <c r="F677" s="138"/>
      <c r="G677" s="138" t="s">
        <v>1784</v>
      </c>
      <c r="H677" s="138" t="s">
        <v>1785</v>
      </c>
      <c r="I677" s="138" t="s">
        <v>2153</v>
      </c>
      <c r="J677" s="138"/>
      <c r="K677" s="138" t="s">
        <v>4111</v>
      </c>
      <c r="L677" s="138"/>
      <c r="M677" s="138" t="s">
        <v>4111</v>
      </c>
      <c r="N677" s="139">
        <v>1</v>
      </c>
      <c r="O677" s="140" t="b">
        <v>0</v>
      </c>
      <c r="P677" s="138" t="s">
        <v>1822</v>
      </c>
      <c r="Q677" t="s">
        <v>1823</v>
      </c>
      <c r="R677" t="s">
        <v>782</v>
      </c>
    </row>
    <row r="678" spans="1:18" x14ac:dyDescent="0.25">
      <c r="A678" s="138" t="s">
        <v>11032</v>
      </c>
      <c r="B678" s="138" t="s">
        <v>662</v>
      </c>
      <c r="C678" s="138" t="s">
        <v>4112</v>
      </c>
      <c r="D678" s="138" t="s">
        <v>1818</v>
      </c>
      <c r="E678" s="138" t="s">
        <v>2734</v>
      </c>
      <c r="F678" s="138"/>
      <c r="G678" s="138" t="s">
        <v>1782</v>
      </c>
      <c r="H678" s="138" t="s">
        <v>1783</v>
      </c>
      <c r="I678" s="138" t="s">
        <v>3855</v>
      </c>
      <c r="J678" s="138"/>
      <c r="K678" s="138" t="s">
        <v>4113</v>
      </c>
      <c r="L678" s="138"/>
      <c r="M678" s="138" t="s">
        <v>4113</v>
      </c>
      <c r="N678" s="139">
        <v>1</v>
      </c>
      <c r="O678" s="140" t="b">
        <v>0</v>
      </c>
      <c r="P678" s="138" t="s">
        <v>1822</v>
      </c>
      <c r="Q678" t="s">
        <v>1823</v>
      </c>
      <c r="R678" t="s">
        <v>783</v>
      </c>
    </row>
    <row r="679" spans="1:18" x14ac:dyDescent="0.25">
      <c r="A679" s="138" t="s">
        <v>11033</v>
      </c>
      <c r="B679" s="138" t="s">
        <v>4115</v>
      </c>
      <c r="C679" s="138" t="s">
        <v>4101</v>
      </c>
      <c r="D679" s="138" t="s">
        <v>1818</v>
      </c>
      <c r="E679" s="138" t="s">
        <v>2734</v>
      </c>
      <c r="F679" s="138"/>
      <c r="G679" s="138" t="s">
        <v>1782</v>
      </c>
      <c r="H679" s="138" t="s">
        <v>1783</v>
      </c>
      <c r="I679" s="138" t="s">
        <v>3855</v>
      </c>
      <c r="J679" s="138"/>
      <c r="K679" s="138" t="s">
        <v>4116</v>
      </c>
      <c r="L679" s="138"/>
      <c r="M679" s="138" t="s">
        <v>4116</v>
      </c>
      <c r="N679" s="139">
        <v>1</v>
      </c>
      <c r="O679" s="140" t="b">
        <v>0</v>
      </c>
      <c r="P679" s="138" t="s">
        <v>1822</v>
      </c>
      <c r="Q679" t="s">
        <v>1823</v>
      </c>
      <c r="R679" t="s">
        <v>4114</v>
      </c>
    </row>
    <row r="680" spans="1:18" x14ac:dyDescent="0.25">
      <c r="A680" s="138" t="s">
        <v>11059</v>
      </c>
      <c r="B680" s="138" t="s">
        <v>635</v>
      </c>
      <c r="C680" s="138" t="s">
        <v>4112</v>
      </c>
      <c r="D680" s="138" t="s">
        <v>1818</v>
      </c>
      <c r="E680" s="138" t="s">
        <v>1926</v>
      </c>
      <c r="F680" s="138"/>
      <c r="G680" s="138" t="s">
        <v>1784</v>
      </c>
      <c r="H680" s="138" t="s">
        <v>1785</v>
      </c>
      <c r="I680" s="138" t="s">
        <v>2153</v>
      </c>
      <c r="J680" s="138"/>
      <c r="K680" s="138" t="s">
        <v>4117</v>
      </c>
      <c r="L680" s="138"/>
      <c r="M680" s="138" t="s">
        <v>4117</v>
      </c>
      <c r="N680" s="139">
        <v>1</v>
      </c>
      <c r="O680" s="140" t="b">
        <v>0</v>
      </c>
      <c r="P680" s="138" t="s">
        <v>1822</v>
      </c>
      <c r="Q680" t="s">
        <v>1823</v>
      </c>
      <c r="R680" t="s">
        <v>784</v>
      </c>
    </row>
    <row r="681" spans="1:18" x14ac:dyDescent="0.25">
      <c r="A681" s="138" t="s">
        <v>10821</v>
      </c>
      <c r="B681" s="138" t="s">
        <v>656</v>
      </c>
      <c r="C681" s="138" t="s">
        <v>4118</v>
      </c>
      <c r="D681" s="138" t="s">
        <v>2147</v>
      </c>
      <c r="E681" s="138"/>
      <c r="F681" s="138"/>
      <c r="G681" s="138"/>
      <c r="H681" s="138"/>
      <c r="I681" s="138" t="s">
        <v>3855</v>
      </c>
      <c r="J681" s="138"/>
      <c r="K681" s="138" t="s">
        <v>4119</v>
      </c>
      <c r="L681" s="138"/>
      <c r="M681" s="138" t="s">
        <v>4119</v>
      </c>
      <c r="N681" s="139">
        <v>1</v>
      </c>
      <c r="O681" s="140" t="b">
        <v>0</v>
      </c>
      <c r="P681" s="138" t="s">
        <v>1822</v>
      </c>
      <c r="Q681" t="s">
        <v>1823</v>
      </c>
      <c r="R681" t="s">
        <v>785</v>
      </c>
    </row>
    <row r="682" spans="1:18" x14ac:dyDescent="0.25">
      <c r="A682" s="138" t="s">
        <v>10760</v>
      </c>
      <c r="B682" s="138" t="s">
        <v>668</v>
      </c>
      <c r="C682" s="138" t="s">
        <v>4101</v>
      </c>
      <c r="D682" s="138" t="s">
        <v>1818</v>
      </c>
      <c r="E682" s="138" t="s">
        <v>2734</v>
      </c>
      <c r="F682" s="138"/>
      <c r="G682" s="138" t="s">
        <v>1788</v>
      </c>
      <c r="H682" s="138" t="s">
        <v>1789</v>
      </c>
      <c r="I682" s="138" t="s">
        <v>2153</v>
      </c>
      <c r="J682" s="138"/>
      <c r="K682" s="138" t="s">
        <v>4120</v>
      </c>
      <c r="L682" s="138"/>
      <c r="M682" s="138" t="s">
        <v>4120</v>
      </c>
      <c r="N682" s="139">
        <v>1</v>
      </c>
      <c r="O682" s="140" t="b">
        <v>0</v>
      </c>
      <c r="P682" s="138" t="s">
        <v>1822</v>
      </c>
      <c r="Q682" t="s">
        <v>1823</v>
      </c>
      <c r="R682" s="191" t="s">
        <v>7679</v>
      </c>
    </row>
    <row r="683" spans="1:18" x14ac:dyDescent="0.25">
      <c r="A683" s="138" t="s">
        <v>11150</v>
      </c>
      <c r="B683" s="138" t="s">
        <v>4122</v>
      </c>
      <c r="C683" s="138" t="s">
        <v>4101</v>
      </c>
      <c r="D683" s="138" t="s">
        <v>1818</v>
      </c>
      <c r="E683" s="138" t="s">
        <v>1858</v>
      </c>
      <c r="F683" s="138"/>
      <c r="G683" s="138" t="s">
        <v>1782</v>
      </c>
      <c r="H683" s="138" t="s">
        <v>1783</v>
      </c>
      <c r="I683" s="138" t="s">
        <v>3855</v>
      </c>
      <c r="J683" s="138"/>
      <c r="K683" s="138" t="s">
        <v>4123</v>
      </c>
      <c r="L683" s="138"/>
      <c r="M683" s="138" t="s">
        <v>4123</v>
      </c>
      <c r="N683" s="139">
        <v>1</v>
      </c>
      <c r="O683" s="140" t="b">
        <v>0</v>
      </c>
      <c r="P683" s="138" t="s">
        <v>1822</v>
      </c>
      <c r="Q683" t="s">
        <v>1823</v>
      </c>
      <c r="R683" t="s">
        <v>4121</v>
      </c>
    </row>
    <row r="684" spans="1:18" x14ac:dyDescent="0.25">
      <c r="A684" s="138" t="s">
        <v>11060</v>
      </c>
      <c r="B684" s="138" t="s">
        <v>700</v>
      </c>
      <c r="C684" s="138" t="s">
        <v>4112</v>
      </c>
      <c r="D684" s="138" t="s">
        <v>1818</v>
      </c>
      <c r="E684" s="138" t="s">
        <v>1926</v>
      </c>
      <c r="F684" s="138"/>
      <c r="G684" s="138" t="s">
        <v>1784</v>
      </c>
      <c r="H684" s="138" t="s">
        <v>1785</v>
      </c>
      <c r="I684" s="138" t="s">
        <v>2153</v>
      </c>
      <c r="J684" s="138"/>
      <c r="K684" s="138" t="s">
        <v>4124</v>
      </c>
      <c r="L684" s="138"/>
      <c r="M684" s="138" t="s">
        <v>4124</v>
      </c>
      <c r="N684" s="139">
        <v>1</v>
      </c>
      <c r="O684" s="140" t="b">
        <v>0</v>
      </c>
      <c r="P684" s="138" t="s">
        <v>1822</v>
      </c>
      <c r="Q684" t="s">
        <v>1823</v>
      </c>
      <c r="R684" t="s">
        <v>786</v>
      </c>
    </row>
    <row r="685" spans="1:18" x14ac:dyDescent="0.25">
      <c r="A685" s="138" t="s">
        <v>11125</v>
      </c>
      <c r="B685" s="138" t="s">
        <v>4126</v>
      </c>
      <c r="C685" s="138" t="s">
        <v>4127</v>
      </c>
      <c r="D685" s="138" t="s">
        <v>1818</v>
      </c>
      <c r="E685" s="138" t="s">
        <v>1938</v>
      </c>
      <c r="F685" s="138"/>
      <c r="G685" s="138" t="s">
        <v>1784</v>
      </c>
      <c r="H685" s="138" t="s">
        <v>1785</v>
      </c>
      <c r="I685" s="138" t="s">
        <v>2153</v>
      </c>
      <c r="J685" s="138"/>
      <c r="K685" s="138" t="s">
        <v>4128</v>
      </c>
      <c r="L685" s="138"/>
      <c r="M685" s="138" t="s">
        <v>4128</v>
      </c>
      <c r="N685" s="139">
        <v>1</v>
      </c>
      <c r="O685" s="140" t="b">
        <v>0</v>
      </c>
      <c r="P685" s="138" t="s">
        <v>1822</v>
      </c>
      <c r="Q685" t="s">
        <v>1823</v>
      </c>
      <c r="R685" t="s">
        <v>4125</v>
      </c>
    </row>
    <row r="686" spans="1:18" x14ac:dyDescent="0.25">
      <c r="A686" s="138" t="s">
        <v>11095</v>
      </c>
      <c r="B686" s="138" t="s">
        <v>632</v>
      </c>
      <c r="C686" s="138" t="s">
        <v>4127</v>
      </c>
      <c r="D686" s="138" t="s">
        <v>1818</v>
      </c>
      <c r="E686" s="138" t="s">
        <v>1881</v>
      </c>
      <c r="F686" s="138"/>
      <c r="G686" s="138" t="s">
        <v>1782</v>
      </c>
      <c r="H686" s="138" t="s">
        <v>1783</v>
      </c>
      <c r="I686" s="138" t="s">
        <v>3855</v>
      </c>
      <c r="J686" s="138"/>
      <c r="K686" s="138" t="s">
        <v>4129</v>
      </c>
      <c r="L686" s="138"/>
      <c r="M686" s="138" t="s">
        <v>4129</v>
      </c>
      <c r="N686" s="139">
        <v>1</v>
      </c>
      <c r="O686" s="140" t="b">
        <v>0</v>
      </c>
      <c r="P686" s="138" t="s">
        <v>1822</v>
      </c>
      <c r="Q686" t="s">
        <v>1823</v>
      </c>
      <c r="R686" t="s">
        <v>787</v>
      </c>
    </row>
    <row r="687" spans="1:18" x14ac:dyDescent="0.25">
      <c r="A687" s="138" t="s">
        <v>11126</v>
      </c>
      <c r="B687" s="138" t="s">
        <v>4131</v>
      </c>
      <c r="C687" s="138" t="s">
        <v>4127</v>
      </c>
      <c r="D687" s="138" t="s">
        <v>1818</v>
      </c>
      <c r="E687" s="138" t="s">
        <v>1938</v>
      </c>
      <c r="F687" s="138"/>
      <c r="G687" s="138" t="s">
        <v>1784</v>
      </c>
      <c r="H687" s="138" t="s">
        <v>1785</v>
      </c>
      <c r="I687" s="138" t="s">
        <v>2153</v>
      </c>
      <c r="J687" s="138"/>
      <c r="K687" s="138" t="s">
        <v>4132</v>
      </c>
      <c r="L687" s="138"/>
      <c r="M687" s="138" t="s">
        <v>4132</v>
      </c>
      <c r="N687" s="139">
        <v>1</v>
      </c>
      <c r="O687" s="140" t="b">
        <v>0</v>
      </c>
      <c r="P687" s="138" t="s">
        <v>1822</v>
      </c>
      <c r="Q687" t="s">
        <v>1823</v>
      </c>
      <c r="R687" t="s">
        <v>4130</v>
      </c>
    </row>
    <row r="688" spans="1:18" x14ac:dyDescent="0.25">
      <c r="A688" s="138" t="s">
        <v>11127</v>
      </c>
      <c r="B688" s="138" t="s">
        <v>4134</v>
      </c>
      <c r="C688" s="138" t="s">
        <v>4127</v>
      </c>
      <c r="D688" s="138" t="s">
        <v>1818</v>
      </c>
      <c r="E688" s="138" t="s">
        <v>1938</v>
      </c>
      <c r="F688" s="138"/>
      <c r="G688" s="138" t="s">
        <v>1784</v>
      </c>
      <c r="H688" s="138" t="s">
        <v>1785</v>
      </c>
      <c r="I688" s="138" t="s">
        <v>2153</v>
      </c>
      <c r="J688" s="138"/>
      <c r="K688" s="138" t="s">
        <v>4135</v>
      </c>
      <c r="L688" s="138"/>
      <c r="M688" s="138" t="s">
        <v>4135</v>
      </c>
      <c r="N688" s="139">
        <v>1</v>
      </c>
      <c r="O688" s="140" t="b">
        <v>0</v>
      </c>
      <c r="P688" s="138" t="s">
        <v>1822</v>
      </c>
      <c r="Q688" t="s">
        <v>1823</v>
      </c>
      <c r="R688" t="s">
        <v>4133</v>
      </c>
    </row>
    <row r="689" spans="1:18" x14ac:dyDescent="0.25">
      <c r="A689" s="138" t="s">
        <v>11034</v>
      </c>
      <c r="B689" s="138" t="s">
        <v>4137</v>
      </c>
      <c r="C689" s="138" t="s">
        <v>1817</v>
      </c>
      <c r="D689" s="138" t="s">
        <v>1818</v>
      </c>
      <c r="E689" s="138" t="s">
        <v>2734</v>
      </c>
      <c r="F689" s="138"/>
      <c r="G689" s="138" t="s">
        <v>1782</v>
      </c>
      <c r="H689" s="138" t="s">
        <v>1783</v>
      </c>
      <c r="I689" s="138" t="s">
        <v>3855</v>
      </c>
      <c r="J689" s="138"/>
      <c r="K689" s="138" t="s">
        <v>4138</v>
      </c>
      <c r="L689" s="138"/>
      <c r="M689" s="138" t="s">
        <v>4138</v>
      </c>
      <c r="N689" s="139">
        <v>1</v>
      </c>
      <c r="O689" s="140" t="b">
        <v>0</v>
      </c>
      <c r="P689" s="138" t="s">
        <v>1822</v>
      </c>
      <c r="Q689" t="s">
        <v>1823</v>
      </c>
      <c r="R689" t="s">
        <v>4136</v>
      </c>
    </row>
    <row r="690" spans="1:18" x14ac:dyDescent="0.25">
      <c r="A690" s="138" t="s">
        <v>11184</v>
      </c>
      <c r="B690" s="138" t="s">
        <v>633</v>
      </c>
      <c r="C690" s="138" t="s">
        <v>4139</v>
      </c>
      <c r="D690" s="138" t="s">
        <v>2076</v>
      </c>
      <c r="E690" s="138"/>
      <c r="F690" s="138"/>
      <c r="G690" s="138" t="s">
        <v>1769</v>
      </c>
      <c r="H690" s="138" t="s">
        <v>1770</v>
      </c>
      <c r="I690" s="138" t="s">
        <v>2153</v>
      </c>
      <c r="J690" s="138"/>
      <c r="K690" s="138" t="s">
        <v>4140</v>
      </c>
      <c r="L690" s="138"/>
      <c r="M690" s="138" t="s">
        <v>4140</v>
      </c>
      <c r="N690" s="139">
        <v>1</v>
      </c>
      <c r="O690" s="140" t="b">
        <v>0</v>
      </c>
      <c r="P690" s="138" t="s">
        <v>1822</v>
      </c>
      <c r="Q690" t="s">
        <v>1823</v>
      </c>
      <c r="R690" t="s">
        <v>788</v>
      </c>
    </row>
    <row r="691" spans="1:18" x14ac:dyDescent="0.25">
      <c r="A691" s="138" t="s">
        <v>11195</v>
      </c>
      <c r="B691" s="138" t="s">
        <v>4142</v>
      </c>
      <c r="C691" s="138"/>
      <c r="D691" s="138" t="s">
        <v>2167</v>
      </c>
      <c r="E691" s="138" t="s">
        <v>4143</v>
      </c>
      <c r="F691" s="138" t="s">
        <v>4144</v>
      </c>
      <c r="G691" s="138" t="s">
        <v>1784</v>
      </c>
      <c r="H691" s="138" t="s">
        <v>1785</v>
      </c>
      <c r="I691" s="138" t="s">
        <v>3855</v>
      </c>
      <c r="J691" s="138" t="s">
        <v>4145</v>
      </c>
      <c r="K691" s="138"/>
      <c r="L691" s="138" t="s">
        <v>4146</v>
      </c>
      <c r="M691" s="138" t="s">
        <v>4147</v>
      </c>
      <c r="N691" s="139">
        <v>1</v>
      </c>
      <c r="O691" s="140" t="b">
        <v>0</v>
      </c>
      <c r="P691" s="138" t="s">
        <v>1822</v>
      </c>
      <c r="Q691" t="s">
        <v>1823</v>
      </c>
      <c r="R691" t="s">
        <v>4141</v>
      </c>
    </row>
    <row r="692" spans="1:18" x14ac:dyDescent="0.25">
      <c r="A692" s="138" t="s">
        <v>11185</v>
      </c>
      <c r="B692" s="138" t="s">
        <v>690</v>
      </c>
      <c r="C692" s="138"/>
      <c r="D692" s="138" t="s">
        <v>2076</v>
      </c>
      <c r="E692" s="138" t="s">
        <v>2178</v>
      </c>
      <c r="F692" s="138" t="s">
        <v>4148</v>
      </c>
      <c r="G692" s="138" t="s">
        <v>1769</v>
      </c>
      <c r="H692" s="138" t="s">
        <v>1770</v>
      </c>
      <c r="I692" s="138" t="s">
        <v>2153</v>
      </c>
      <c r="J692" s="138"/>
      <c r="K692" s="138" t="s">
        <v>4149</v>
      </c>
      <c r="L692" s="138"/>
      <c r="M692" s="138" t="s">
        <v>4149</v>
      </c>
      <c r="N692" s="139">
        <v>1</v>
      </c>
      <c r="O692" s="140" t="b">
        <v>0</v>
      </c>
      <c r="P692" s="138" t="s">
        <v>1822</v>
      </c>
      <c r="Q692" t="s">
        <v>1823</v>
      </c>
      <c r="R692" t="s">
        <v>789</v>
      </c>
    </row>
    <row r="693" spans="1:18" x14ac:dyDescent="0.25">
      <c r="A693" s="138" t="s">
        <v>11096</v>
      </c>
      <c r="B693" s="138" t="s">
        <v>4151</v>
      </c>
      <c r="C693" s="138"/>
      <c r="D693" s="138" t="s">
        <v>1818</v>
      </c>
      <c r="E693" s="138" t="s">
        <v>1881</v>
      </c>
      <c r="F693" s="138" t="s">
        <v>4152</v>
      </c>
      <c r="G693" s="138" t="s">
        <v>1782</v>
      </c>
      <c r="H693" s="138" t="s">
        <v>1783</v>
      </c>
      <c r="I693" s="138" t="s">
        <v>3855</v>
      </c>
      <c r="J693" s="138"/>
      <c r="K693" s="138" t="s">
        <v>4153</v>
      </c>
      <c r="L693" s="138"/>
      <c r="M693" s="138" t="s">
        <v>4153</v>
      </c>
      <c r="N693" s="139">
        <v>1</v>
      </c>
      <c r="O693" s="140" t="b">
        <v>0</v>
      </c>
      <c r="P693" s="138" t="s">
        <v>1822</v>
      </c>
      <c r="Q693" t="s">
        <v>1823</v>
      </c>
      <c r="R693" t="s">
        <v>4150</v>
      </c>
    </row>
    <row r="694" spans="1:18" x14ac:dyDescent="0.25">
      <c r="A694" s="138" t="s">
        <v>11012</v>
      </c>
      <c r="B694" s="138" t="s">
        <v>4155</v>
      </c>
      <c r="C694" s="138" t="s">
        <v>4156</v>
      </c>
      <c r="D694" s="138" t="s">
        <v>1818</v>
      </c>
      <c r="E694" s="138" t="s">
        <v>1832</v>
      </c>
      <c r="F694" s="138"/>
      <c r="G694" s="138" t="s">
        <v>1784</v>
      </c>
      <c r="H694" s="138" t="s">
        <v>1785</v>
      </c>
      <c r="I694" s="138" t="s">
        <v>2153</v>
      </c>
      <c r="J694" s="138"/>
      <c r="K694" s="138" t="s">
        <v>4157</v>
      </c>
      <c r="L694" s="138"/>
      <c r="M694" s="138" t="s">
        <v>4158</v>
      </c>
      <c r="N694" s="139">
        <v>1</v>
      </c>
      <c r="O694" s="140" t="b">
        <v>0</v>
      </c>
      <c r="P694" s="138" t="s">
        <v>1822</v>
      </c>
      <c r="Q694" t="s">
        <v>1823</v>
      </c>
      <c r="R694" t="s">
        <v>4154</v>
      </c>
    </row>
    <row r="695" spans="1:18" x14ac:dyDescent="0.25">
      <c r="A695" s="138" t="s">
        <v>11080</v>
      </c>
      <c r="B695" s="138" t="s">
        <v>4160</v>
      </c>
      <c r="C695" s="138" t="s">
        <v>4156</v>
      </c>
      <c r="D695" s="138" t="s">
        <v>1818</v>
      </c>
      <c r="E695" s="138" t="s">
        <v>1971</v>
      </c>
      <c r="F695" s="138"/>
      <c r="G695" s="138" t="s">
        <v>1784</v>
      </c>
      <c r="H695" s="138" t="s">
        <v>1785</v>
      </c>
      <c r="I695" s="138" t="s">
        <v>2153</v>
      </c>
      <c r="J695" s="138"/>
      <c r="K695" s="138" t="s">
        <v>4161</v>
      </c>
      <c r="L695" s="138"/>
      <c r="M695" s="138" t="s">
        <v>4162</v>
      </c>
      <c r="N695" s="139">
        <v>1</v>
      </c>
      <c r="O695" s="140" t="b">
        <v>0</v>
      </c>
      <c r="P695" s="138" t="s">
        <v>1822</v>
      </c>
      <c r="Q695" t="s">
        <v>1823</v>
      </c>
      <c r="R695" t="s">
        <v>4159</v>
      </c>
    </row>
    <row r="696" spans="1:18" x14ac:dyDescent="0.25">
      <c r="A696" s="138" t="e">
        <v>#N/A</v>
      </c>
      <c r="B696" s="138" t="s">
        <v>4164</v>
      </c>
      <c r="C696" s="138"/>
      <c r="D696" s="138" t="s">
        <v>1818</v>
      </c>
      <c r="E696" s="138" t="s">
        <v>1955</v>
      </c>
      <c r="F696" s="138" t="s">
        <v>4165</v>
      </c>
      <c r="G696" s="138" t="s">
        <v>1784</v>
      </c>
      <c r="H696" s="138" t="s">
        <v>1785</v>
      </c>
      <c r="I696" s="138" t="s">
        <v>2153</v>
      </c>
      <c r="J696" s="138"/>
      <c r="K696" s="138"/>
      <c r="L696" s="138" t="s">
        <v>4166</v>
      </c>
      <c r="M696" s="138" t="s">
        <v>4167</v>
      </c>
      <c r="N696" s="139">
        <v>1</v>
      </c>
      <c r="O696" s="140" t="b">
        <v>0</v>
      </c>
      <c r="P696" s="138" t="s">
        <v>1822</v>
      </c>
      <c r="Q696" t="s">
        <v>1823</v>
      </c>
      <c r="R696" t="s">
        <v>4163</v>
      </c>
    </row>
    <row r="697" spans="1:18" x14ac:dyDescent="0.25">
      <c r="A697" s="138" t="s">
        <v>11103</v>
      </c>
      <c r="B697" s="138" t="s">
        <v>4169</v>
      </c>
      <c r="C697" s="138"/>
      <c r="D697" s="138" t="s">
        <v>1818</v>
      </c>
      <c r="E697" s="138" t="s">
        <v>3323</v>
      </c>
      <c r="F697" s="138"/>
      <c r="G697" s="138"/>
      <c r="H697" s="138"/>
      <c r="I697" s="138" t="s">
        <v>3855</v>
      </c>
      <c r="J697" s="138"/>
      <c r="K697" s="138"/>
      <c r="L697" s="138" t="s">
        <v>4170</v>
      </c>
      <c r="M697" s="138" t="s">
        <v>4171</v>
      </c>
      <c r="N697" s="139">
        <v>1</v>
      </c>
      <c r="O697" s="140" t="b">
        <v>0</v>
      </c>
      <c r="P697" s="138" t="s">
        <v>1822</v>
      </c>
      <c r="Q697" t="s">
        <v>1823</v>
      </c>
      <c r="R697" t="s">
        <v>4168</v>
      </c>
    </row>
    <row r="698" spans="1:18" x14ac:dyDescent="0.25">
      <c r="A698" s="138" t="s">
        <v>11035</v>
      </c>
      <c r="B698" s="138" t="s">
        <v>4173</v>
      </c>
      <c r="C698" s="138" t="s">
        <v>4174</v>
      </c>
      <c r="D698" s="138" t="s">
        <v>1818</v>
      </c>
      <c r="E698" s="138" t="s">
        <v>2734</v>
      </c>
      <c r="F698" s="138"/>
      <c r="G698" s="138" t="s">
        <v>1788</v>
      </c>
      <c r="H698" s="138" t="s">
        <v>1789</v>
      </c>
      <c r="I698" s="138" t="s">
        <v>3884</v>
      </c>
      <c r="J698" s="138"/>
      <c r="K698" s="138" t="s">
        <v>4175</v>
      </c>
      <c r="L698" s="138"/>
      <c r="M698" s="138" t="s">
        <v>4176</v>
      </c>
      <c r="N698" s="139">
        <v>1</v>
      </c>
      <c r="O698" s="140" t="b">
        <v>0</v>
      </c>
      <c r="P698" s="138" t="s">
        <v>1822</v>
      </c>
      <c r="Q698" t="s">
        <v>1823</v>
      </c>
      <c r="R698" t="s">
        <v>4172</v>
      </c>
    </row>
    <row r="699" spans="1:18" x14ac:dyDescent="0.25">
      <c r="A699" s="138" t="e">
        <v>#N/A</v>
      </c>
      <c r="B699" s="138" t="s">
        <v>4177</v>
      </c>
      <c r="C699" s="138" t="s">
        <v>4178</v>
      </c>
      <c r="D699" s="138" t="s">
        <v>1818</v>
      </c>
      <c r="E699" s="138" t="s">
        <v>2734</v>
      </c>
      <c r="F699" s="138" t="s">
        <v>3279</v>
      </c>
      <c r="G699" s="138" t="s">
        <v>1788</v>
      </c>
      <c r="H699" s="138" t="s">
        <v>1789</v>
      </c>
      <c r="I699" s="138" t="s">
        <v>2153</v>
      </c>
      <c r="J699" s="138" t="s">
        <v>4179</v>
      </c>
      <c r="K699" s="138" t="s">
        <v>4180</v>
      </c>
      <c r="L699" s="138"/>
      <c r="M699" s="138" t="s">
        <v>4181</v>
      </c>
      <c r="N699" s="139">
        <v>1</v>
      </c>
      <c r="O699" s="140" t="b">
        <v>0</v>
      </c>
      <c r="P699" s="138" t="s">
        <v>1822</v>
      </c>
      <c r="Q699" t="s">
        <v>1823</v>
      </c>
      <c r="R699" s="191" t="s">
        <v>7679</v>
      </c>
    </row>
    <row r="700" spans="1:18" x14ac:dyDescent="0.25">
      <c r="A700" s="138" t="s">
        <v>11018</v>
      </c>
      <c r="B700" s="138" t="s">
        <v>4183</v>
      </c>
      <c r="C700" s="138" t="s">
        <v>4184</v>
      </c>
      <c r="D700" s="138" t="s">
        <v>1818</v>
      </c>
      <c r="E700" s="138" t="s">
        <v>2053</v>
      </c>
      <c r="F700" s="138" t="s">
        <v>4185</v>
      </c>
      <c r="G700" s="138" t="s">
        <v>1784</v>
      </c>
      <c r="H700" s="138" t="s">
        <v>1785</v>
      </c>
      <c r="I700" s="138" t="s">
        <v>2153</v>
      </c>
      <c r="J700" s="138" t="s">
        <v>4186</v>
      </c>
      <c r="K700" s="138" t="s">
        <v>4187</v>
      </c>
      <c r="L700" s="138"/>
      <c r="M700" s="138" t="s">
        <v>4188</v>
      </c>
      <c r="N700" s="139">
        <v>1</v>
      </c>
      <c r="O700" s="140" t="b">
        <v>0</v>
      </c>
      <c r="P700" s="138" t="s">
        <v>1822</v>
      </c>
      <c r="Q700" t="s">
        <v>1823</v>
      </c>
      <c r="R700" t="s">
        <v>4182</v>
      </c>
    </row>
    <row r="701" spans="1:18" x14ac:dyDescent="0.25">
      <c r="A701" s="138" t="s">
        <v>11061</v>
      </c>
      <c r="B701" s="138" t="s">
        <v>4190</v>
      </c>
      <c r="C701" s="138" t="s">
        <v>4191</v>
      </c>
      <c r="D701" s="138" t="s">
        <v>1818</v>
      </c>
      <c r="E701" s="138" t="s">
        <v>1926</v>
      </c>
      <c r="F701" s="138" t="s">
        <v>4192</v>
      </c>
      <c r="G701" s="138" t="s">
        <v>1784</v>
      </c>
      <c r="H701" s="138" t="s">
        <v>1785</v>
      </c>
      <c r="I701" s="138" t="s">
        <v>2153</v>
      </c>
      <c r="J701" s="138" t="s">
        <v>4193</v>
      </c>
      <c r="K701" s="138" t="s">
        <v>4194</v>
      </c>
      <c r="L701" s="138"/>
      <c r="M701" s="138" t="s">
        <v>4194</v>
      </c>
      <c r="N701" s="139">
        <v>1</v>
      </c>
      <c r="O701" s="140" t="b">
        <v>0</v>
      </c>
      <c r="P701" s="138" t="s">
        <v>1822</v>
      </c>
      <c r="Q701" t="s">
        <v>1823</v>
      </c>
      <c r="R701" t="s">
        <v>4189</v>
      </c>
    </row>
    <row r="702" spans="1:18" x14ac:dyDescent="0.25">
      <c r="A702" s="138" t="s">
        <v>11128</v>
      </c>
      <c r="B702" s="138" t="s">
        <v>4196</v>
      </c>
      <c r="C702" s="138"/>
      <c r="D702" s="138" t="s">
        <v>1818</v>
      </c>
      <c r="E702" s="138" t="s">
        <v>1938</v>
      </c>
      <c r="F702" s="138" t="s">
        <v>4197</v>
      </c>
      <c r="G702" s="138" t="s">
        <v>1784</v>
      </c>
      <c r="H702" s="138" t="s">
        <v>1785</v>
      </c>
      <c r="I702" s="138" t="s">
        <v>2153</v>
      </c>
      <c r="J702" s="138"/>
      <c r="K702" s="138" t="s">
        <v>4198</v>
      </c>
      <c r="L702" s="138"/>
      <c r="M702" s="138" t="s">
        <v>4198</v>
      </c>
      <c r="N702" s="139">
        <v>1</v>
      </c>
      <c r="O702" s="140" t="b">
        <v>0</v>
      </c>
      <c r="P702" s="138" t="s">
        <v>1822</v>
      </c>
      <c r="Q702" t="s">
        <v>1823</v>
      </c>
      <c r="R702" t="s">
        <v>4195</v>
      </c>
    </row>
    <row r="703" spans="1:18" x14ac:dyDescent="0.25">
      <c r="A703" s="138" t="s">
        <v>11129</v>
      </c>
      <c r="B703" s="138" t="s">
        <v>4200</v>
      </c>
      <c r="C703" s="138" t="s">
        <v>1817</v>
      </c>
      <c r="D703" s="138" t="s">
        <v>1818</v>
      </c>
      <c r="E703" s="138" t="s">
        <v>1938</v>
      </c>
      <c r="F703" s="138"/>
      <c r="G703" s="138" t="s">
        <v>1784</v>
      </c>
      <c r="H703" s="138" t="s">
        <v>1785</v>
      </c>
      <c r="I703" s="138" t="s">
        <v>2153</v>
      </c>
      <c r="J703" s="138" t="s">
        <v>4201</v>
      </c>
      <c r="K703" s="138" t="s">
        <v>4202</v>
      </c>
      <c r="L703" s="138"/>
      <c r="M703" s="138" t="s">
        <v>4202</v>
      </c>
      <c r="N703" s="139">
        <v>1</v>
      </c>
      <c r="O703" s="140" t="b">
        <v>0</v>
      </c>
      <c r="P703" s="138" t="s">
        <v>1822</v>
      </c>
      <c r="Q703" t="s">
        <v>1823</v>
      </c>
      <c r="R703" t="s">
        <v>4199</v>
      </c>
    </row>
    <row r="704" spans="1:18" x14ac:dyDescent="0.25">
      <c r="A704" s="138" t="s">
        <v>11062</v>
      </c>
      <c r="B704" s="138" t="s">
        <v>4204</v>
      </c>
      <c r="C704" s="138"/>
      <c r="D704" s="138" t="s">
        <v>1818</v>
      </c>
      <c r="E704" s="138" t="s">
        <v>1926</v>
      </c>
      <c r="F704" s="138" t="s">
        <v>3461</v>
      </c>
      <c r="G704" s="138" t="s">
        <v>1784</v>
      </c>
      <c r="H704" s="138" t="s">
        <v>1785</v>
      </c>
      <c r="I704" s="138" t="s">
        <v>2153</v>
      </c>
      <c r="J704" s="138"/>
      <c r="K704" s="138" t="s">
        <v>4205</v>
      </c>
      <c r="L704" s="138" t="s">
        <v>1817</v>
      </c>
      <c r="M704" s="138" t="s">
        <v>4205</v>
      </c>
      <c r="N704" s="139">
        <v>1</v>
      </c>
      <c r="O704" s="140" t="b">
        <v>0</v>
      </c>
      <c r="P704" s="138" t="s">
        <v>1822</v>
      </c>
      <c r="Q704" t="s">
        <v>1823</v>
      </c>
      <c r="R704" t="s">
        <v>4203</v>
      </c>
    </row>
    <row r="705" spans="1:18" x14ac:dyDescent="0.25">
      <c r="A705" s="138" t="s">
        <v>11063</v>
      </c>
      <c r="B705" s="138" t="s">
        <v>4207</v>
      </c>
      <c r="C705" s="138"/>
      <c r="D705" s="138" t="s">
        <v>1818</v>
      </c>
      <c r="E705" s="138" t="s">
        <v>1926</v>
      </c>
      <c r="F705" s="138"/>
      <c r="G705" s="138" t="s">
        <v>1784</v>
      </c>
      <c r="H705" s="138" t="s">
        <v>1785</v>
      </c>
      <c r="I705" s="138" t="s">
        <v>2153</v>
      </c>
      <c r="J705" s="138"/>
      <c r="K705" s="138" t="s">
        <v>4208</v>
      </c>
      <c r="L705" s="138"/>
      <c r="M705" s="138" t="s">
        <v>4208</v>
      </c>
      <c r="N705" s="139">
        <v>1</v>
      </c>
      <c r="O705" s="140" t="b">
        <v>0</v>
      </c>
      <c r="P705" s="138" t="s">
        <v>1822</v>
      </c>
      <c r="Q705" t="s">
        <v>1823</v>
      </c>
      <c r="R705" t="s">
        <v>4206</v>
      </c>
    </row>
    <row r="706" spans="1:18" x14ac:dyDescent="0.25">
      <c r="A706" s="138" t="s">
        <v>11019</v>
      </c>
      <c r="B706" s="138" t="s">
        <v>684</v>
      </c>
      <c r="C706" s="138"/>
      <c r="D706" s="138" t="s">
        <v>1818</v>
      </c>
      <c r="E706" s="138" t="s">
        <v>2053</v>
      </c>
      <c r="F706" s="138"/>
      <c r="G706" s="138" t="s">
        <v>1784</v>
      </c>
      <c r="H706" s="138" t="s">
        <v>1785</v>
      </c>
      <c r="I706" s="138" t="s">
        <v>2153</v>
      </c>
      <c r="J706" s="138"/>
      <c r="K706" s="138" t="s">
        <v>4209</v>
      </c>
      <c r="L706" s="138"/>
      <c r="M706" s="138" t="s">
        <v>4209</v>
      </c>
      <c r="N706" s="139">
        <v>1</v>
      </c>
      <c r="O706" s="140" t="b">
        <v>0</v>
      </c>
      <c r="P706" s="138" t="s">
        <v>1822</v>
      </c>
      <c r="Q706" t="s">
        <v>1823</v>
      </c>
      <c r="R706" t="s">
        <v>790</v>
      </c>
    </row>
    <row r="707" spans="1:18" x14ac:dyDescent="0.25">
      <c r="A707" s="138" t="s">
        <v>10780</v>
      </c>
      <c r="B707" s="138" t="s">
        <v>676</v>
      </c>
      <c r="C707" s="138" t="s">
        <v>4178</v>
      </c>
      <c r="D707" s="138" t="s">
        <v>1818</v>
      </c>
      <c r="E707" s="138" t="s">
        <v>2734</v>
      </c>
      <c r="F707" s="138" t="s">
        <v>3279</v>
      </c>
      <c r="G707" s="138" t="s">
        <v>1788</v>
      </c>
      <c r="H707" s="138" t="s">
        <v>1789</v>
      </c>
      <c r="I707" s="138" t="s">
        <v>2153</v>
      </c>
      <c r="J707" s="138" t="s">
        <v>4179</v>
      </c>
      <c r="K707" s="138" t="s">
        <v>4210</v>
      </c>
      <c r="L707" s="138"/>
      <c r="M707" s="138" t="s">
        <v>4051</v>
      </c>
      <c r="N707" s="139">
        <v>1</v>
      </c>
      <c r="O707" s="140" t="b">
        <v>0</v>
      </c>
      <c r="P707" s="138" t="s">
        <v>1822</v>
      </c>
      <c r="Q707" t="s">
        <v>1823</v>
      </c>
      <c r="R707" s="191" t="s">
        <v>7679</v>
      </c>
    </row>
    <row r="708" spans="1:18" x14ac:dyDescent="0.25">
      <c r="A708" s="138" t="s">
        <v>10764</v>
      </c>
      <c r="B708" s="138" t="s">
        <v>680</v>
      </c>
      <c r="C708" s="138" t="s">
        <v>4211</v>
      </c>
      <c r="D708" s="138" t="s">
        <v>1818</v>
      </c>
      <c r="E708" s="138" t="s">
        <v>2734</v>
      </c>
      <c r="F708" s="138" t="s">
        <v>3279</v>
      </c>
      <c r="G708" s="138" t="s">
        <v>1788</v>
      </c>
      <c r="H708" s="138" t="s">
        <v>1789</v>
      </c>
      <c r="I708" s="138" t="s">
        <v>2153</v>
      </c>
      <c r="J708" s="138" t="s">
        <v>4179</v>
      </c>
      <c r="K708" s="138" t="s">
        <v>4212</v>
      </c>
      <c r="L708" s="138"/>
      <c r="M708" s="138" t="s">
        <v>4212</v>
      </c>
      <c r="N708" s="139">
        <v>1</v>
      </c>
      <c r="O708" s="140" t="b">
        <v>0</v>
      </c>
      <c r="P708" s="138" t="s">
        <v>1822</v>
      </c>
      <c r="Q708" t="s">
        <v>1823</v>
      </c>
      <c r="R708" s="191" t="s">
        <v>7679</v>
      </c>
    </row>
    <row r="709" spans="1:18" x14ac:dyDescent="0.25">
      <c r="A709" s="138" t="s">
        <v>11064</v>
      </c>
      <c r="B709" s="138" t="s">
        <v>695</v>
      </c>
      <c r="C709" s="138"/>
      <c r="D709" s="138" t="s">
        <v>1818</v>
      </c>
      <c r="E709" s="138"/>
      <c r="F709" s="138"/>
      <c r="G709" s="138" t="s">
        <v>1784</v>
      </c>
      <c r="H709" s="138" t="s">
        <v>1785</v>
      </c>
      <c r="I709" s="138" t="s">
        <v>2153</v>
      </c>
      <c r="J709" s="138"/>
      <c r="K709" s="138" t="s">
        <v>4213</v>
      </c>
      <c r="L709" s="138"/>
      <c r="M709" s="138" t="s">
        <v>4213</v>
      </c>
      <c r="N709" s="139">
        <v>1</v>
      </c>
      <c r="O709" s="140" t="b">
        <v>0</v>
      </c>
      <c r="P709" s="138" t="s">
        <v>1822</v>
      </c>
      <c r="Q709" t="s">
        <v>1823</v>
      </c>
      <c r="R709" t="s">
        <v>791</v>
      </c>
    </row>
    <row r="710" spans="1:18" x14ac:dyDescent="0.25">
      <c r="A710" s="138" t="s">
        <v>11081</v>
      </c>
      <c r="B710" s="138" t="s">
        <v>697</v>
      </c>
      <c r="C710" s="138"/>
      <c r="D710" s="138" t="s">
        <v>1818</v>
      </c>
      <c r="E710" s="138"/>
      <c r="F710" s="138"/>
      <c r="G710" s="138" t="s">
        <v>1784</v>
      </c>
      <c r="H710" s="138" t="s">
        <v>1785</v>
      </c>
      <c r="I710" s="138" t="s">
        <v>2153</v>
      </c>
      <c r="J710" s="138"/>
      <c r="K710" s="138" t="s">
        <v>4214</v>
      </c>
      <c r="L710" s="138"/>
      <c r="M710" s="138" t="s">
        <v>4214</v>
      </c>
      <c r="N710" s="139">
        <v>1</v>
      </c>
      <c r="O710" s="140" t="b">
        <v>0</v>
      </c>
      <c r="P710" s="138" t="s">
        <v>3075</v>
      </c>
      <c r="Q710" t="s">
        <v>1823</v>
      </c>
      <c r="R710" t="s">
        <v>792</v>
      </c>
    </row>
    <row r="711" spans="1:18" x14ac:dyDescent="0.25">
      <c r="A711" s="138" t="s">
        <v>11082</v>
      </c>
      <c r="B711" s="138" t="s">
        <v>4216</v>
      </c>
      <c r="C711" s="138"/>
      <c r="D711" s="138" t="s">
        <v>1818</v>
      </c>
      <c r="E711" s="138" t="s">
        <v>1971</v>
      </c>
      <c r="F711" s="138" t="s">
        <v>4217</v>
      </c>
      <c r="G711" s="138" t="s">
        <v>1782</v>
      </c>
      <c r="H711" s="138" t="s">
        <v>1783</v>
      </c>
      <c r="I711" s="138" t="s">
        <v>2153</v>
      </c>
      <c r="J711" s="138"/>
      <c r="K711" s="138" t="s">
        <v>4218</v>
      </c>
      <c r="L711" s="138" t="s">
        <v>4219</v>
      </c>
      <c r="M711" s="138" t="s">
        <v>4220</v>
      </c>
      <c r="N711" s="139">
        <v>1</v>
      </c>
      <c r="O711" s="140" t="b">
        <v>0</v>
      </c>
      <c r="P711" s="138" t="s">
        <v>3075</v>
      </c>
      <c r="Q711" t="s">
        <v>1823</v>
      </c>
      <c r="R711" t="s">
        <v>4215</v>
      </c>
    </row>
    <row r="712" spans="1:18" x14ac:dyDescent="0.25">
      <c r="A712" s="138" t="s">
        <v>10782</v>
      </c>
      <c r="B712" s="138" t="s">
        <v>673</v>
      </c>
      <c r="C712" s="138" t="s">
        <v>4211</v>
      </c>
      <c r="D712" s="138" t="s">
        <v>1818</v>
      </c>
      <c r="E712" s="138" t="s">
        <v>2734</v>
      </c>
      <c r="F712" s="138" t="s">
        <v>3279</v>
      </c>
      <c r="G712" s="138" t="s">
        <v>1788</v>
      </c>
      <c r="H712" s="138" t="s">
        <v>1789</v>
      </c>
      <c r="I712" s="138" t="s">
        <v>2153</v>
      </c>
      <c r="J712" s="138" t="s">
        <v>4179</v>
      </c>
      <c r="K712" s="138" t="s">
        <v>4221</v>
      </c>
      <c r="L712" s="138"/>
      <c r="M712" s="138" t="s">
        <v>4221</v>
      </c>
      <c r="N712" s="139">
        <v>1</v>
      </c>
      <c r="O712" s="140" t="b">
        <v>0</v>
      </c>
      <c r="P712" s="138" t="s">
        <v>1822</v>
      </c>
      <c r="Q712" t="s">
        <v>1823</v>
      </c>
      <c r="R712" s="191" t="s">
        <v>7679</v>
      </c>
    </row>
    <row r="713" spans="1:18" x14ac:dyDescent="0.25">
      <c r="A713" s="138" t="s">
        <v>10784</v>
      </c>
      <c r="B713" s="138" t="s">
        <v>679</v>
      </c>
      <c r="C713" s="138" t="s">
        <v>4211</v>
      </c>
      <c r="D713" s="138" t="s">
        <v>1818</v>
      </c>
      <c r="E713" s="138" t="s">
        <v>2734</v>
      </c>
      <c r="F713" s="138" t="s">
        <v>3279</v>
      </c>
      <c r="G713" s="138" t="s">
        <v>1788</v>
      </c>
      <c r="H713" s="138" t="s">
        <v>1789</v>
      </c>
      <c r="I713" s="138" t="s">
        <v>2153</v>
      </c>
      <c r="J713" s="138" t="s">
        <v>4179</v>
      </c>
      <c r="K713" s="138" t="s">
        <v>4222</v>
      </c>
      <c r="L713" s="138"/>
      <c r="M713" s="138" t="s">
        <v>4222</v>
      </c>
      <c r="N713" s="139">
        <v>1</v>
      </c>
      <c r="O713" s="140" t="b">
        <v>0</v>
      </c>
      <c r="P713" s="138" t="s">
        <v>1822</v>
      </c>
      <c r="Q713" t="s">
        <v>1823</v>
      </c>
      <c r="R713" s="191" t="s">
        <v>7679</v>
      </c>
    </row>
    <row r="714" spans="1:18" x14ac:dyDescent="0.25">
      <c r="A714" s="138" t="s">
        <v>11036</v>
      </c>
      <c r="B714" s="138" t="s">
        <v>4224</v>
      </c>
      <c r="C714" s="138" t="s">
        <v>1817</v>
      </c>
      <c r="D714" s="138" t="s">
        <v>1818</v>
      </c>
      <c r="E714" s="138" t="s">
        <v>2734</v>
      </c>
      <c r="F714" s="138" t="s">
        <v>3279</v>
      </c>
      <c r="G714" s="138" t="s">
        <v>1782</v>
      </c>
      <c r="H714" s="138" t="s">
        <v>1783</v>
      </c>
      <c r="I714" s="138" t="s">
        <v>3855</v>
      </c>
      <c r="J714" s="138" t="s">
        <v>4224</v>
      </c>
      <c r="K714" s="138" t="s">
        <v>4225</v>
      </c>
      <c r="L714" s="138"/>
      <c r="M714" s="138" t="s">
        <v>4225</v>
      </c>
      <c r="N714" s="139">
        <v>1</v>
      </c>
      <c r="O714" s="140" t="b">
        <v>0</v>
      </c>
      <c r="P714" s="138" t="s">
        <v>1822</v>
      </c>
      <c r="Q714" t="s">
        <v>1823</v>
      </c>
      <c r="R714" t="s">
        <v>4223</v>
      </c>
    </row>
    <row r="715" spans="1:18" x14ac:dyDescent="0.25">
      <c r="A715" s="138" t="s">
        <v>11065</v>
      </c>
      <c r="B715" s="138" t="s">
        <v>4227</v>
      </c>
      <c r="C715" s="138"/>
      <c r="D715" s="138" t="s">
        <v>1818</v>
      </c>
      <c r="E715" s="138" t="s">
        <v>1926</v>
      </c>
      <c r="F715" s="138"/>
      <c r="G715" s="138" t="s">
        <v>1784</v>
      </c>
      <c r="H715" s="138" t="s">
        <v>1785</v>
      </c>
      <c r="I715" s="138" t="s">
        <v>2153</v>
      </c>
      <c r="J715" s="138"/>
      <c r="K715" s="138" t="s">
        <v>4228</v>
      </c>
      <c r="L715" s="138" t="s">
        <v>1817</v>
      </c>
      <c r="M715" s="138" t="s">
        <v>4228</v>
      </c>
      <c r="N715" s="139">
        <v>1</v>
      </c>
      <c r="O715" s="140" t="b">
        <v>0</v>
      </c>
      <c r="P715" s="138" t="s">
        <v>1822</v>
      </c>
      <c r="Q715" t="s">
        <v>1823</v>
      </c>
      <c r="R715" t="s">
        <v>4226</v>
      </c>
    </row>
    <row r="716" spans="1:18" x14ac:dyDescent="0.25">
      <c r="A716" s="138" t="s">
        <v>11066</v>
      </c>
      <c r="B716" s="138" t="s">
        <v>4230</v>
      </c>
      <c r="C716" s="138"/>
      <c r="D716" s="138" t="s">
        <v>1818</v>
      </c>
      <c r="E716" s="138" t="s">
        <v>1926</v>
      </c>
      <c r="F716" s="138"/>
      <c r="G716" s="138" t="s">
        <v>1784</v>
      </c>
      <c r="H716" s="138" t="s">
        <v>1785</v>
      </c>
      <c r="I716" s="138" t="s">
        <v>2153</v>
      </c>
      <c r="J716" s="138"/>
      <c r="K716" s="138" t="s">
        <v>4231</v>
      </c>
      <c r="L716" s="138" t="s">
        <v>1817</v>
      </c>
      <c r="M716" s="138" t="s">
        <v>4231</v>
      </c>
      <c r="N716" s="139">
        <v>1</v>
      </c>
      <c r="O716" s="140" t="b">
        <v>0</v>
      </c>
      <c r="P716" s="138" t="s">
        <v>1822</v>
      </c>
      <c r="Q716" t="s">
        <v>1823</v>
      </c>
      <c r="R716" t="s">
        <v>4229</v>
      </c>
    </row>
    <row r="717" spans="1:18" x14ac:dyDescent="0.25">
      <c r="A717" s="138" t="s">
        <v>10786</v>
      </c>
      <c r="B717" s="138" t="s">
        <v>674</v>
      </c>
      <c r="C717" s="138" t="s">
        <v>4211</v>
      </c>
      <c r="D717" s="138" t="s">
        <v>1818</v>
      </c>
      <c r="E717" s="138" t="s">
        <v>2734</v>
      </c>
      <c r="F717" s="138" t="s">
        <v>3279</v>
      </c>
      <c r="G717" s="138" t="s">
        <v>1788</v>
      </c>
      <c r="H717" s="138" t="s">
        <v>1789</v>
      </c>
      <c r="I717" s="138" t="s">
        <v>2153</v>
      </c>
      <c r="J717" s="138" t="s">
        <v>1817</v>
      </c>
      <c r="K717" s="138" t="s">
        <v>4232</v>
      </c>
      <c r="L717" s="138"/>
      <c r="M717" s="138" t="s">
        <v>4232</v>
      </c>
      <c r="N717" s="139">
        <v>1</v>
      </c>
      <c r="O717" s="140" t="b">
        <v>0</v>
      </c>
      <c r="P717" s="138" t="s">
        <v>1822</v>
      </c>
      <c r="Q717" t="s">
        <v>1823</v>
      </c>
      <c r="R717" s="191" t="s">
        <v>7679</v>
      </c>
    </row>
    <row r="718" spans="1:18" x14ac:dyDescent="0.25">
      <c r="A718" s="138" t="s">
        <v>11097</v>
      </c>
      <c r="B718" s="138" t="s">
        <v>696</v>
      </c>
      <c r="C718" s="138" t="s">
        <v>1817</v>
      </c>
      <c r="D718" s="138" t="s">
        <v>1818</v>
      </c>
      <c r="E718" s="138" t="s">
        <v>1881</v>
      </c>
      <c r="F718" s="138" t="s">
        <v>4233</v>
      </c>
      <c r="G718" s="138" t="s">
        <v>1782</v>
      </c>
      <c r="H718" s="138" t="s">
        <v>1783</v>
      </c>
      <c r="I718" s="138" t="s">
        <v>3855</v>
      </c>
      <c r="J718" s="138" t="s">
        <v>1817</v>
      </c>
      <c r="K718" s="138" t="s">
        <v>4234</v>
      </c>
      <c r="L718" s="138"/>
      <c r="M718" s="138" t="s">
        <v>4234</v>
      </c>
      <c r="N718" s="139">
        <v>1</v>
      </c>
      <c r="O718" s="140" t="b">
        <v>0</v>
      </c>
      <c r="P718" s="138" t="s">
        <v>1822</v>
      </c>
      <c r="Q718" t="s">
        <v>1823</v>
      </c>
      <c r="R718" t="s">
        <v>793</v>
      </c>
    </row>
    <row r="719" spans="1:18" x14ac:dyDescent="0.25">
      <c r="A719" s="138" t="e">
        <v>#N/A</v>
      </c>
      <c r="B719" s="138" t="s">
        <v>688</v>
      </c>
      <c r="C719" s="138" t="s">
        <v>4211</v>
      </c>
      <c r="D719" s="138" t="s">
        <v>1818</v>
      </c>
      <c r="E719" s="138" t="s">
        <v>2734</v>
      </c>
      <c r="F719" s="138" t="s">
        <v>3279</v>
      </c>
      <c r="G719" s="138" t="s">
        <v>1788</v>
      </c>
      <c r="H719" s="138" t="s">
        <v>1789</v>
      </c>
      <c r="I719" s="138" t="s">
        <v>2153</v>
      </c>
      <c r="J719" s="138" t="s">
        <v>1817</v>
      </c>
      <c r="K719" s="138" t="s">
        <v>4235</v>
      </c>
      <c r="L719" s="138"/>
      <c r="M719" s="138" t="s">
        <v>4236</v>
      </c>
      <c r="N719" s="139">
        <v>1</v>
      </c>
      <c r="O719" s="140" t="b">
        <v>0</v>
      </c>
      <c r="P719" s="138" t="s">
        <v>1822</v>
      </c>
      <c r="Q719" t="s">
        <v>1823</v>
      </c>
      <c r="R719" s="191" t="s">
        <v>7679</v>
      </c>
    </row>
    <row r="720" spans="1:18" x14ac:dyDescent="0.25">
      <c r="A720" s="138" t="s">
        <v>11162</v>
      </c>
      <c r="B720" s="138" t="s">
        <v>659</v>
      </c>
      <c r="C720" s="138" t="s">
        <v>3979</v>
      </c>
      <c r="D720" s="138" t="s">
        <v>1818</v>
      </c>
      <c r="E720" s="138" t="s">
        <v>1955</v>
      </c>
      <c r="F720" s="138"/>
      <c r="G720" s="138" t="s">
        <v>1784</v>
      </c>
      <c r="H720" s="138" t="s">
        <v>1785</v>
      </c>
      <c r="I720" s="138" t="s">
        <v>2153</v>
      </c>
      <c r="J720" s="138"/>
      <c r="K720" s="138" t="s">
        <v>4237</v>
      </c>
      <c r="L720" s="138"/>
      <c r="M720" s="138" t="s">
        <v>4237</v>
      </c>
      <c r="N720" s="139">
        <v>1</v>
      </c>
      <c r="O720" s="140" t="b">
        <v>0</v>
      </c>
      <c r="P720" s="138" t="s">
        <v>1822</v>
      </c>
      <c r="Q720" t="s">
        <v>1823</v>
      </c>
      <c r="R720" t="s">
        <v>794</v>
      </c>
    </row>
    <row r="721" spans="1:18" x14ac:dyDescent="0.25">
      <c r="A721" s="138" t="s">
        <v>10990</v>
      </c>
      <c r="B721" s="138" t="s">
        <v>4239</v>
      </c>
      <c r="C721" s="138" t="s">
        <v>4240</v>
      </c>
      <c r="D721" s="138" t="s">
        <v>1818</v>
      </c>
      <c r="E721" s="138" t="s">
        <v>1886</v>
      </c>
      <c r="F721" s="138"/>
      <c r="G721" s="138" t="s">
        <v>1782</v>
      </c>
      <c r="H721" s="138" t="s">
        <v>1783</v>
      </c>
      <c r="I721" s="138" t="s">
        <v>3855</v>
      </c>
      <c r="J721" s="138"/>
      <c r="K721" s="138" t="s">
        <v>4241</v>
      </c>
      <c r="L721" s="138"/>
      <c r="M721" s="138" t="s">
        <v>4241</v>
      </c>
      <c r="N721" s="139">
        <v>1</v>
      </c>
      <c r="O721" s="140" t="b">
        <v>0</v>
      </c>
      <c r="P721" s="138" t="s">
        <v>1822</v>
      </c>
      <c r="Q721" t="s">
        <v>1823</v>
      </c>
      <c r="R721" t="s">
        <v>4238</v>
      </c>
    </row>
    <row r="722" spans="1:18" x14ac:dyDescent="0.25">
      <c r="A722" s="138" t="s">
        <v>11013</v>
      </c>
      <c r="B722" s="138" t="s">
        <v>4243</v>
      </c>
      <c r="C722" s="138" t="s">
        <v>4244</v>
      </c>
      <c r="D722" s="138" t="s">
        <v>1818</v>
      </c>
      <c r="E722" s="138" t="s">
        <v>1832</v>
      </c>
      <c r="F722" s="138" t="s">
        <v>4245</v>
      </c>
      <c r="G722" s="138" t="s">
        <v>1784</v>
      </c>
      <c r="H722" s="138" t="s">
        <v>1785</v>
      </c>
      <c r="I722" s="138" t="s">
        <v>2153</v>
      </c>
      <c r="J722" s="138"/>
      <c r="K722" s="138" t="s">
        <v>4246</v>
      </c>
      <c r="L722" s="138"/>
      <c r="M722" s="138" t="s">
        <v>4246</v>
      </c>
      <c r="N722" s="139">
        <v>1</v>
      </c>
      <c r="O722" s="140" t="b">
        <v>0</v>
      </c>
      <c r="P722" s="138" t="s">
        <v>1822</v>
      </c>
      <c r="Q722" t="s">
        <v>1823</v>
      </c>
      <c r="R722" t="s">
        <v>4242</v>
      </c>
    </row>
    <row r="723" spans="1:18" x14ac:dyDescent="0.25">
      <c r="A723" s="138" t="s">
        <v>11014</v>
      </c>
      <c r="B723" s="138" t="s">
        <v>4248</v>
      </c>
      <c r="C723" s="138" t="s">
        <v>1817</v>
      </c>
      <c r="D723" s="138" t="s">
        <v>1818</v>
      </c>
      <c r="E723" s="138" t="s">
        <v>1832</v>
      </c>
      <c r="F723" s="138" t="s">
        <v>4249</v>
      </c>
      <c r="G723" s="138" t="s">
        <v>1784</v>
      </c>
      <c r="H723" s="138" t="s">
        <v>1785</v>
      </c>
      <c r="I723" s="138" t="s">
        <v>2153</v>
      </c>
      <c r="J723" s="138"/>
      <c r="K723" s="138" t="s">
        <v>4250</v>
      </c>
      <c r="L723" s="138"/>
      <c r="M723" s="138" t="s">
        <v>4250</v>
      </c>
      <c r="N723" s="139">
        <v>1</v>
      </c>
      <c r="O723" s="140" t="b">
        <v>0</v>
      </c>
      <c r="P723" s="138" t="s">
        <v>1822</v>
      </c>
      <c r="Q723" t="s">
        <v>1823</v>
      </c>
      <c r="R723" t="s">
        <v>4247</v>
      </c>
    </row>
    <row r="724" spans="1:18" x14ac:dyDescent="0.25">
      <c r="A724" s="138" t="s">
        <v>11002</v>
      </c>
      <c r="B724" s="138" t="s">
        <v>692</v>
      </c>
      <c r="C724" s="138" t="s">
        <v>1817</v>
      </c>
      <c r="D724" s="138" t="s">
        <v>1818</v>
      </c>
      <c r="E724" s="138" t="s">
        <v>2086</v>
      </c>
      <c r="F724" s="138" t="s">
        <v>4251</v>
      </c>
      <c r="G724" s="138" t="s">
        <v>1784</v>
      </c>
      <c r="H724" s="138" t="s">
        <v>1785</v>
      </c>
      <c r="I724" s="138" t="s">
        <v>2153</v>
      </c>
      <c r="J724" s="138"/>
      <c r="K724" s="138" t="s">
        <v>4252</v>
      </c>
      <c r="L724" s="138"/>
      <c r="M724" s="138" t="s">
        <v>4252</v>
      </c>
      <c r="N724" s="139">
        <v>1</v>
      </c>
      <c r="O724" s="140" t="b">
        <v>0</v>
      </c>
      <c r="P724" s="138" t="s">
        <v>1822</v>
      </c>
      <c r="Q724" t="s">
        <v>1823</v>
      </c>
      <c r="R724" t="s">
        <v>795</v>
      </c>
    </row>
    <row r="725" spans="1:18" x14ac:dyDescent="0.25">
      <c r="A725" s="138" t="s">
        <v>11037</v>
      </c>
      <c r="B725" s="138" t="s">
        <v>4254</v>
      </c>
      <c r="C725" s="138" t="s">
        <v>1817</v>
      </c>
      <c r="D725" s="138" t="s">
        <v>1818</v>
      </c>
      <c r="E725" s="138" t="s">
        <v>2734</v>
      </c>
      <c r="F725" s="138"/>
      <c r="G725" s="138" t="s">
        <v>1782</v>
      </c>
      <c r="H725" s="138" t="s">
        <v>1783</v>
      </c>
      <c r="I725" s="138" t="s">
        <v>3855</v>
      </c>
      <c r="J725" s="138"/>
      <c r="K725" s="138" t="s">
        <v>4255</v>
      </c>
      <c r="L725" s="138"/>
      <c r="M725" s="138" t="s">
        <v>4255</v>
      </c>
      <c r="N725" s="139">
        <v>1</v>
      </c>
      <c r="O725" s="140" t="b">
        <v>0</v>
      </c>
      <c r="P725" s="138" t="s">
        <v>1822</v>
      </c>
      <c r="Q725" t="s">
        <v>1823</v>
      </c>
      <c r="R725" t="s">
        <v>4253</v>
      </c>
    </row>
    <row r="726" spans="1:18" x14ac:dyDescent="0.25">
      <c r="A726" s="138" t="s">
        <v>11083</v>
      </c>
      <c r="B726" s="138" t="s">
        <v>4256</v>
      </c>
      <c r="C726" s="138" t="s">
        <v>1817</v>
      </c>
      <c r="D726" s="138" t="s">
        <v>1818</v>
      </c>
      <c r="E726" s="138" t="s">
        <v>1971</v>
      </c>
      <c r="F726" s="138" t="s">
        <v>4257</v>
      </c>
      <c r="G726" s="138" t="s">
        <v>1782</v>
      </c>
      <c r="H726" s="138" t="s">
        <v>1783</v>
      </c>
      <c r="I726" s="138" t="s">
        <v>3855</v>
      </c>
      <c r="J726" s="138"/>
      <c r="K726" s="138" t="s">
        <v>4258</v>
      </c>
      <c r="L726" s="138"/>
      <c r="M726" s="138" t="s">
        <v>4258</v>
      </c>
      <c r="N726" s="139">
        <v>1</v>
      </c>
      <c r="O726" s="140" t="b">
        <v>0</v>
      </c>
      <c r="P726" s="138" t="s">
        <v>1822</v>
      </c>
      <c r="Q726" t="s">
        <v>1823</v>
      </c>
      <c r="R726" t="s">
        <v>796</v>
      </c>
    </row>
    <row r="727" spans="1:18" x14ac:dyDescent="0.25">
      <c r="A727" s="138" t="s">
        <v>11168</v>
      </c>
      <c r="B727" s="138" t="s">
        <v>689</v>
      </c>
      <c r="C727" s="138"/>
      <c r="D727" s="138" t="s">
        <v>1902</v>
      </c>
      <c r="E727" s="138" t="s">
        <v>4259</v>
      </c>
      <c r="F727" s="138"/>
      <c r="G727" s="138" t="s">
        <v>1769</v>
      </c>
      <c r="H727" s="138" t="s">
        <v>1770</v>
      </c>
      <c r="I727" s="138" t="s">
        <v>2153</v>
      </c>
      <c r="J727" s="138" t="s">
        <v>4260</v>
      </c>
      <c r="K727" s="138"/>
      <c r="L727" s="138"/>
      <c r="M727" s="138" t="s">
        <v>4261</v>
      </c>
      <c r="N727" s="139">
        <v>1</v>
      </c>
      <c r="O727" s="140" t="b">
        <v>0</v>
      </c>
      <c r="P727" s="138" t="s">
        <v>1822</v>
      </c>
      <c r="Q727" t="s">
        <v>1823</v>
      </c>
      <c r="R727" t="s">
        <v>797</v>
      </c>
    </row>
    <row r="728" spans="1:18" x14ac:dyDescent="0.25">
      <c r="A728" s="138" t="s">
        <v>10731</v>
      </c>
      <c r="B728" s="138" t="s">
        <v>666</v>
      </c>
      <c r="C728" s="138"/>
      <c r="D728" s="138" t="s">
        <v>1818</v>
      </c>
      <c r="E728" s="138" t="s">
        <v>1911</v>
      </c>
      <c r="F728" s="138"/>
      <c r="G728" s="138" t="s">
        <v>1788</v>
      </c>
      <c r="H728" s="138" t="s">
        <v>1789</v>
      </c>
      <c r="I728" s="138" t="s">
        <v>2153</v>
      </c>
      <c r="J728" s="138" t="s">
        <v>4262</v>
      </c>
      <c r="K728" s="138"/>
      <c r="L728" s="138" t="s">
        <v>4263</v>
      </c>
      <c r="M728" s="138" t="s">
        <v>4264</v>
      </c>
      <c r="N728" s="139">
        <v>1</v>
      </c>
      <c r="O728" s="140" t="b">
        <v>0</v>
      </c>
      <c r="P728" s="138" t="s">
        <v>1822</v>
      </c>
      <c r="Q728" t="s">
        <v>1823</v>
      </c>
      <c r="R728" t="s">
        <v>798</v>
      </c>
    </row>
    <row r="729" spans="1:18" x14ac:dyDescent="0.25">
      <c r="A729" s="138" t="s">
        <v>11067</v>
      </c>
      <c r="B729" s="138" t="s">
        <v>701</v>
      </c>
      <c r="C729" s="138"/>
      <c r="D729" s="138" t="s">
        <v>1818</v>
      </c>
      <c r="E729" s="138" t="s">
        <v>1926</v>
      </c>
      <c r="F729" s="138"/>
      <c r="G729" s="138" t="s">
        <v>1784</v>
      </c>
      <c r="H729" s="138" t="s">
        <v>1785</v>
      </c>
      <c r="I729" s="138" t="s">
        <v>2153</v>
      </c>
      <c r="J729" s="138" t="s">
        <v>701</v>
      </c>
      <c r="K729" s="138" t="s">
        <v>4265</v>
      </c>
      <c r="L729" s="138" t="s">
        <v>1817</v>
      </c>
      <c r="M729" s="138" t="s">
        <v>4265</v>
      </c>
      <c r="N729" s="139">
        <v>1</v>
      </c>
      <c r="O729" s="140" t="b">
        <v>0</v>
      </c>
      <c r="P729" s="138" t="s">
        <v>1822</v>
      </c>
      <c r="Q729" t="s">
        <v>1823</v>
      </c>
      <c r="R729" t="s">
        <v>799</v>
      </c>
    </row>
    <row r="730" spans="1:18" x14ac:dyDescent="0.25">
      <c r="A730" s="138" t="s">
        <v>11038</v>
      </c>
      <c r="B730" s="138" t="s">
        <v>4267</v>
      </c>
      <c r="C730" s="138" t="s">
        <v>1817</v>
      </c>
      <c r="D730" s="138" t="s">
        <v>1818</v>
      </c>
      <c r="E730" s="138" t="s">
        <v>2734</v>
      </c>
      <c r="F730" s="138"/>
      <c r="G730" s="138" t="s">
        <v>1782</v>
      </c>
      <c r="H730" s="138" t="s">
        <v>1783</v>
      </c>
      <c r="I730" s="138" t="s">
        <v>3855</v>
      </c>
      <c r="J730" s="138"/>
      <c r="K730" s="138" t="s">
        <v>4268</v>
      </c>
      <c r="L730" s="138"/>
      <c r="M730" s="138" t="s">
        <v>4268</v>
      </c>
      <c r="N730" s="139">
        <v>1</v>
      </c>
      <c r="O730" s="140" t="b">
        <v>0</v>
      </c>
      <c r="P730" s="138" t="s">
        <v>1822</v>
      </c>
      <c r="Q730" t="s">
        <v>1823</v>
      </c>
      <c r="R730" t="s">
        <v>4266</v>
      </c>
    </row>
    <row r="731" spans="1:18" x14ac:dyDescent="0.25">
      <c r="A731" s="138" t="s">
        <v>10819</v>
      </c>
      <c r="B731" s="138" t="s">
        <v>4270</v>
      </c>
      <c r="C731" s="138" t="s">
        <v>1817</v>
      </c>
      <c r="D731" s="138" t="s">
        <v>3329</v>
      </c>
      <c r="E731" s="138" t="s">
        <v>4271</v>
      </c>
      <c r="F731" s="138"/>
      <c r="G731" s="138"/>
      <c r="H731" s="138"/>
      <c r="I731" s="138" t="s">
        <v>3855</v>
      </c>
      <c r="J731" s="138"/>
      <c r="K731" s="138" t="s">
        <v>4272</v>
      </c>
      <c r="L731" s="138"/>
      <c r="M731" s="138" t="s">
        <v>4272</v>
      </c>
      <c r="N731" s="139">
        <v>1</v>
      </c>
      <c r="O731" s="140" t="b">
        <v>0</v>
      </c>
      <c r="P731" s="138" t="s">
        <v>1822</v>
      </c>
      <c r="Q731" t="s">
        <v>1823</v>
      </c>
      <c r="R731" t="s">
        <v>4269</v>
      </c>
    </row>
    <row r="732" spans="1:18" x14ac:dyDescent="0.25">
      <c r="A732" s="138" t="s">
        <v>11180</v>
      </c>
      <c r="B732" s="138" t="s">
        <v>4273</v>
      </c>
      <c r="C732" s="138" t="s">
        <v>1817</v>
      </c>
      <c r="D732" s="138" t="s">
        <v>3338</v>
      </c>
      <c r="E732" s="138" t="s">
        <v>3339</v>
      </c>
      <c r="F732" s="138" t="s">
        <v>4274</v>
      </c>
      <c r="G732" s="138"/>
      <c r="H732" s="138"/>
      <c r="I732" s="138" t="s">
        <v>3855</v>
      </c>
      <c r="J732" s="138"/>
      <c r="K732" s="138" t="s">
        <v>4275</v>
      </c>
      <c r="L732" s="138"/>
      <c r="M732" s="138" t="s">
        <v>4275</v>
      </c>
      <c r="N732" s="139">
        <v>1</v>
      </c>
      <c r="O732" s="140" t="b">
        <v>0</v>
      </c>
      <c r="P732" s="138" t="s">
        <v>1822</v>
      </c>
      <c r="Q732" t="s">
        <v>1823</v>
      </c>
      <c r="R732" t="s">
        <v>800</v>
      </c>
    </row>
    <row r="733" spans="1:18" x14ac:dyDescent="0.25">
      <c r="A733" s="138" t="s">
        <v>11039</v>
      </c>
      <c r="B733" s="138" t="s">
        <v>661</v>
      </c>
      <c r="C733" s="138" t="s">
        <v>4276</v>
      </c>
      <c r="D733" s="138" t="s">
        <v>1818</v>
      </c>
      <c r="E733" s="138" t="s">
        <v>2734</v>
      </c>
      <c r="F733" s="138" t="s">
        <v>3279</v>
      </c>
      <c r="G733" s="138" t="s">
        <v>1782</v>
      </c>
      <c r="H733" s="138" t="s">
        <v>1783</v>
      </c>
      <c r="I733" s="138" t="s">
        <v>3855</v>
      </c>
      <c r="J733" s="138" t="s">
        <v>661</v>
      </c>
      <c r="K733" s="138" t="s">
        <v>4277</v>
      </c>
      <c r="L733" s="138"/>
      <c r="M733" s="138" t="s">
        <v>4277</v>
      </c>
      <c r="N733" s="139">
        <v>1</v>
      </c>
      <c r="O733" s="140" t="b">
        <v>0</v>
      </c>
      <c r="P733" s="138" t="s">
        <v>1822</v>
      </c>
      <c r="Q733" t="s">
        <v>1823</v>
      </c>
      <c r="R733" t="s">
        <v>801</v>
      </c>
    </row>
    <row r="734" spans="1:18" x14ac:dyDescent="0.25">
      <c r="A734" s="138" t="s">
        <v>11130</v>
      </c>
      <c r="B734" s="138" t="s">
        <v>693</v>
      </c>
      <c r="C734" s="138" t="s">
        <v>1817</v>
      </c>
      <c r="D734" s="138" t="s">
        <v>1818</v>
      </c>
      <c r="E734" s="138"/>
      <c r="F734" s="138"/>
      <c r="G734" s="138" t="s">
        <v>1784</v>
      </c>
      <c r="H734" s="138" t="s">
        <v>1785</v>
      </c>
      <c r="I734" s="138" t="s">
        <v>2153</v>
      </c>
      <c r="J734" s="138"/>
      <c r="K734" s="138" t="s">
        <v>4278</v>
      </c>
      <c r="L734" s="138"/>
      <c r="M734" s="138" t="s">
        <v>4279</v>
      </c>
      <c r="N734" s="139">
        <v>1</v>
      </c>
      <c r="O734" s="140" t="b">
        <v>0</v>
      </c>
      <c r="P734" s="138" t="s">
        <v>1822</v>
      </c>
      <c r="Q734" t="s">
        <v>1823</v>
      </c>
      <c r="R734" t="s">
        <v>802</v>
      </c>
    </row>
    <row r="735" spans="1:18" x14ac:dyDescent="0.25">
      <c r="A735" s="138" t="s">
        <v>11169</v>
      </c>
      <c r="B735" s="138" t="s">
        <v>646</v>
      </c>
      <c r="C735" s="138" t="s">
        <v>1817</v>
      </c>
      <c r="D735" s="138" t="s">
        <v>1902</v>
      </c>
      <c r="E735" s="138" t="s">
        <v>4280</v>
      </c>
      <c r="F735" s="138"/>
      <c r="G735" s="138" t="s">
        <v>1769</v>
      </c>
      <c r="H735" s="138" t="s">
        <v>1770</v>
      </c>
      <c r="I735" s="138" t="s">
        <v>2153</v>
      </c>
      <c r="J735" s="138"/>
      <c r="K735" s="138" t="s">
        <v>4281</v>
      </c>
      <c r="L735" s="138"/>
      <c r="M735" s="138" t="s">
        <v>4281</v>
      </c>
      <c r="N735" s="139">
        <v>1</v>
      </c>
      <c r="O735" s="140" t="b">
        <v>0</v>
      </c>
      <c r="P735" s="138" t="s">
        <v>1822</v>
      </c>
      <c r="Q735" t="s">
        <v>1823</v>
      </c>
      <c r="R735" t="s">
        <v>803</v>
      </c>
    </row>
    <row r="736" spans="1:18" x14ac:dyDescent="0.25">
      <c r="A736" s="138" t="s">
        <v>11148</v>
      </c>
      <c r="B736" s="138" t="s">
        <v>636</v>
      </c>
      <c r="C736" s="138" t="s">
        <v>1817</v>
      </c>
      <c r="D736" s="138" t="s">
        <v>1818</v>
      </c>
      <c r="E736" s="138" t="s">
        <v>4064</v>
      </c>
      <c r="F736" s="138"/>
      <c r="G736" s="138" t="s">
        <v>1784</v>
      </c>
      <c r="H736" s="138" t="s">
        <v>1785</v>
      </c>
      <c r="I736" s="138" t="s">
        <v>2153</v>
      </c>
      <c r="J736" s="138"/>
      <c r="K736" s="138" t="s">
        <v>4282</v>
      </c>
      <c r="L736" s="138"/>
      <c r="M736" s="138" t="s">
        <v>4282</v>
      </c>
      <c r="N736" s="139">
        <v>1</v>
      </c>
      <c r="O736" s="140" t="b">
        <v>0</v>
      </c>
      <c r="P736" s="138" t="s">
        <v>1822</v>
      </c>
      <c r="Q736" t="s">
        <v>1823</v>
      </c>
      <c r="R736" t="s">
        <v>804</v>
      </c>
    </row>
    <row r="737" spans="1:18" x14ac:dyDescent="0.25">
      <c r="A737" s="138" t="s">
        <v>11040</v>
      </c>
      <c r="B737" s="138" t="s">
        <v>649</v>
      </c>
      <c r="C737" s="138" t="s">
        <v>1817</v>
      </c>
      <c r="D737" s="138" t="s">
        <v>1818</v>
      </c>
      <c r="E737" s="138" t="s">
        <v>2734</v>
      </c>
      <c r="F737" s="138"/>
      <c r="G737" s="138"/>
      <c r="H737" s="138"/>
      <c r="I737" s="138" t="s">
        <v>3855</v>
      </c>
      <c r="J737" s="138"/>
      <c r="K737" s="138" t="s">
        <v>4283</v>
      </c>
      <c r="L737" s="138"/>
      <c r="M737" s="138" t="s">
        <v>4283</v>
      </c>
      <c r="N737" s="139">
        <v>1</v>
      </c>
      <c r="O737" s="140" t="b">
        <v>0</v>
      </c>
      <c r="P737" s="138" t="s">
        <v>1822</v>
      </c>
      <c r="Q737" t="s">
        <v>1823</v>
      </c>
      <c r="R737" t="s">
        <v>3277</v>
      </c>
    </row>
    <row r="738" spans="1:18" x14ac:dyDescent="0.25">
      <c r="A738" s="138" t="s">
        <v>11149</v>
      </c>
      <c r="B738" s="138" t="s">
        <v>655</v>
      </c>
      <c r="C738" s="138" t="s">
        <v>1817</v>
      </c>
      <c r="D738" s="138" t="s">
        <v>1818</v>
      </c>
      <c r="E738" s="138" t="s">
        <v>4064</v>
      </c>
      <c r="F738" s="138"/>
      <c r="G738" s="138" t="s">
        <v>1784</v>
      </c>
      <c r="H738" s="138" t="s">
        <v>1785</v>
      </c>
      <c r="I738" s="138" t="s">
        <v>2153</v>
      </c>
      <c r="J738" s="138"/>
      <c r="K738" s="138" t="s">
        <v>4284</v>
      </c>
      <c r="L738" s="138"/>
      <c r="M738" s="138" t="s">
        <v>4284</v>
      </c>
      <c r="N738" s="139">
        <v>1</v>
      </c>
      <c r="O738" s="140" t="b">
        <v>0</v>
      </c>
      <c r="P738" s="138" t="s">
        <v>1822</v>
      </c>
      <c r="Q738" t="s">
        <v>1823</v>
      </c>
      <c r="R738" t="s">
        <v>806</v>
      </c>
    </row>
    <row r="739" spans="1:18" x14ac:dyDescent="0.25">
      <c r="A739" s="138" t="s">
        <v>11131</v>
      </c>
      <c r="B739" s="138" t="s">
        <v>651</v>
      </c>
      <c r="C739" s="138" t="s">
        <v>1817</v>
      </c>
      <c r="D739" s="138" t="s">
        <v>1818</v>
      </c>
      <c r="E739" s="138"/>
      <c r="F739" s="138"/>
      <c r="G739" s="138"/>
      <c r="H739" s="138"/>
      <c r="I739" s="138" t="s">
        <v>3855</v>
      </c>
      <c r="J739" s="138"/>
      <c r="K739" s="138" t="s">
        <v>4285</v>
      </c>
      <c r="L739" s="138"/>
      <c r="M739" s="138" t="s">
        <v>4285</v>
      </c>
      <c r="N739" s="139">
        <v>1</v>
      </c>
      <c r="O739" s="140" t="b">
        <v>0</v>
      </c>
      <c r="P739" s="138" t="s">
        <v>1822</v>
      </c>
      <c r="Q739" t="s">
        <v>1823</v>
      </c>
      <c r="R739" t="s">
        <v>807</v>
      </c>
    </row>
    <row r="740" spans="1:18" x14ac:dyDescent="0.25">
      <c r="A740" s="138" t="e">
        <v>#N/A</v>
      </c>
      <c r="B740" s="138" t="s">
        <v>669</v>
      </c>
      <c r="C740" s="138" t="s">
        <v>4211</v>
      </c>
      <c r="D740" s="138" t="s">
        <v>1818</v>
      </c>
      <c r="E740" s="138" t="s">
        <v>2734</v>
      </c>
      <c r="F740" s="138" t="s">
        <v>2814</v>
      </c>
      <c r="G740" s="138" t="s">
        <v>1788</v>
      </c>
      <c r="H740" s="138" t="s">
        <v>1789</v>
      </c>
      <c r="I740" s="138" t="s">
        <v>2153</v>
      </c>
      <c r="J740" s="138" t="s">
        <v>1817</v>
      </c>
      <c r="K740" s="138" t="s">
        <v>4286</v>
      </c>
      <c r="L740" s="138"/>
      <c r="M740" s="138" t="s">
        <v>4286</v>
      </c>
      <c r="N740" s="139">
        <v>1</v>
      </c>
      <c r="O740" s="140" t="b">
        <v>0</v>
      </c>
      <c r="P740" s="138" t="s">
        <v>1822</v>
      </c>
      <c r="Q740" t="s">
        <v>1823</v>
      </c>
      <c r="R740" s="191" t="s">
        <v>7679</v>
      </c>
    </row>
    <row r="741" spans="1:18" x14ac:dyDescent="0.25">
      <c r="A741" s="138" t="s">
        <v>10770</v>
      </c>
      <c r="B741" s="138" t="s">
        <v>677</v>
      </c>
      <c r="C741" s="138" t="s">
        <v>4211</v>
      </c>
      <c r="D741" s="138" t="s">
        <v>1818</v>
      </c>
      <c r="E741" s="138" t="s">
        <v>2734</v>
      </c>
      <c r="F741" s="138" t="s">
        <v>2814</v>
      </c>
      <c r="G741" s="138" t="s">
        <v>1788</v>
      </c>
      <c r="H741" s="138" t="s">
        <v>1789</v>
      </c>
      <c r="I741" s="138" t="s">
        <v>2153</v>
      </c>
      <c r="J741" s="138" t="s">
        <v>1817</v>
      </c>
      <c r="K741" s="138" t="s">
        <v>4287</v>
      </c>
      <c r="L741" s="138"/>
      <c r="M741" s="138" t="s">
        <v>4287</v>
      </c>
      <c r="N741" s="139">
        <v>1</v>
      </c>
      <c r="O741" s="140" t="b">
        <v>0</v>
      </c>
      <c r="P741" s="138" t="s">
        <v>1822</v>
      </c>
      <c r="Q741" t="s">
        <v>1823</v>
      </c>
      <c r="R741" s="191" t="s">
        <v>7679</v>
      </c>
    </row>
    <row r="742" spans="1:18" x14ac:dyDescent="0.25">
      <c r="A742" s="138" t="s">
        <v>11041</v>
      </c>
      <c r="B742" s="138" t="s">
        <v>705</v>
      </c>
      <c r="C742" s="138" t="s">
        <v>1817</v>
      </c>
      <c r="D742" s="138" t="s">
        <v>1818</v>
      </c>
      <c r="E742" s="138" t="s">
        <v>2734</v>
      </c>
      <c r="F742" s="138"/>
      <c r="G742" s="138" t="s">
        <v>1782</v>
      </c>
      <c r="H742" s="138" t="s">
        <v>1783</v>
      </c>
      <c r="I742" s="138" t="s">
        <v>3855</v>
      </c>
      <c r="J742" s="138"/>
      <c r="K742" s="138" t="s">
        <v>3294</v>
      </c>
      <c r="L742" s="138"/>
      <c r="M742" s="138" t="s">
        <v>3294</v>
      </c>
      <c r="N742" s="139">
        <v>1</v>
      </c>
      <c r="O742" s="140" t="b">
        <v>0</v>
      </c>
      <c r="P742" s="138" t="s">
        <v>1822</v>
      </c>
      <c r="Q742" t="s">
        <v>1823</v>
      </c>
      <c r="R742" t="s">
        <v>808</v>
      </c>
    </row>
    <row r="743" spans="1:18" x14ac:dyDescent="0.25">
      <c r="A743" s="138" t="s">
        <v>11042</v>
      </c>
      <c r="B743" s="138" t="s">
        <v>640</v>
      </c>
      <c r="C743" s="138" t="s">
        <v>1817</v>
      </c>
      <c r="D743" s="138" t="s">
        <v>1818</v>
      </c>
      <c r="E743" s="138" t="s">
        <v>2734</v>
      </c>
      <c r="F743" s="138"/>
      <c r="G743" s="138" t="s">
        <v>1782</v>
      </c>
      <c r="H743" s="138" t="s">
        <v>1783</v>
      </c>
      <c r="I743" s="138" t="s">
        <v>3855</v>
      </c>
      <c r="J743" s="138"/>
      <c r="K743" s="138" t="s">
        <v>4288</v>
      </c>
      <c r="L743" s="138"/>
      <c r="M743" s="138" t="s">
        <v>4288</v>
      </c>
      <c r="N743" s="139">
        <v>1</v>
      </c>
      <c r="O743" s="140" t="b">
        <v>0</v>
      </c>
      <c r="P743" s="138" t="s">
        <v>1822</v>
      </c>
      <c r="Q743" t="s">
        <v>1823</v>
      </c>
      <c r="R743" t="s">
        <v>809</v>
      </c>
    </row>
    <row r="744" spans="1:18" x14ac:dyDescent="0.25">
      <c r="A744" s="138" t="s">
        <v>11022</v>
      </c>
      <c r="B744" s="138" t="s">
        <v>650</v>
      </c>
      <c r="C744" s="138"/>
      <c r="D744" s="138" t="s">
        <v>1818</v>
      </c>
      <c r="E744" s="138" t="s">
        <v>4289</v>
      </c>
      <c r="F744" s="138"/>
      <c r="G744" s="138" t="s">
        <v>1782</v>
      </c>
      <c r="H744" s="138" t="s">
        <v>1783</v>
      </c>
      <c r="I744" s="138" t="s">
        <v>2153</v>
      </c>
      <c r="J744" s="138"/>
      <c r="K744" s="138" t="s">
        <v>4290</v>
      </c>
      <c r="L744" s="138" t="s">
        <v>1817</v>
      </c>
      <c r="M744" s="138" t="s">
        <v>4290</v>
      </c>
      <c r="N744" s="139">
        <v>1</v>
      </c>
      <c r="O744" s="140" t="b">
        <v>0</v>
      </c>
      <c r="P744" s="138" t="s">
        <v>1822</v>
      </c>
      <c r="Q744" t="s">
        <v>1823</v>
      </c>
      <c r="R744" t="s">
        <v>810</v>
      </c>
    </row>
    <row r="745" spans="1:18" x14ac:dyDescent="0.25">
      <c r="A745" s="138" t="s">
        <v>11084</v>
      </c>
      <c r="B745" s="138" t="s">
        <v>694</v>
      </c>
      <c r="C745" s="138" t="s">
        <v>1817</v>
      </c>
      <c r="D745" s="138" t="s">
        <v>1818</v>
      </c>
      <c r="E745" s="138" t="s">
        <v>1971</v>
      </c>
      <c r="F745" s="138"/>
      <c r="G745" s="138" t="s">
        <v>1784</v>
      </c>
      <c r="H745" s="138" t="s">
        <v>1785</v>
      </c>
      <c r="I745" s="138" t="s">
        <v>2153</v>
      </c>
      <c r="J745" s="138"/>
      <c r="K745" s="138" t="s">
        <v>4291</v>
      </c>
      <c r="L745" s="138" t="s">
        <v>1817</v>
      </c>
      <c r="M745" s="138" t="s">
        <v>4291</v>
      </c>
      <c r="N745" s="139">
        <v>1</v>
      </c>
      <c r="O745" s="140" t="b">
        <v>0</v>
      </c>
      <c r="P745" s="138" t="s">
        <v>1822</v>
      </c>
      <c r="Q745" t="s">
        <v>1823</v>
      </c>
      <c r="R745" t="s">
        <v>811</v>
      </c>
    </row>
    <row r="746" spans="1:18" x14ac:dyDescent="0.25">
      <c r="A746" s="138" t="s">
        <v>11043</v>
      </c>
      <c r="B746" s="138" t="s">
        <v>652</v>
      </c>
      <c r="C746" s="138" t="s">
        <v>1817</v>
      </c>
      <c r="D746" s="138" t="s">
        <v>1818</v>
      </c>
      <c r="E746" s="138" t="s">
        <v>2734</v>
      </c>
      <c r="F746" s="138" t="s">
        <v>2814</v>
      </c>
      <c r="G746" s="138" t="s">
        <v>1784</v>
      </c>
      <c r="H746" s="138" t="s">
        <v>1785</v>
      </c>
      <c r="I746" s="138" t="s">
        <v>2153</v>
      </c>
      <c r="J746" s="138"/>
      <c r="K746" s="138" t="s">
        <v>4292</v>
      </c>
      <c r="L746" s="138" t="s">
        <v>1817</v>
      </c>
      <c r="M746" s="138" t="s">
        <v>4292</v>
      </c>
      <c r="N746" s="139">
        <v>1</v>
      </c>
      <c r="O746" s="140" t="b">
        <v>0</v>
      </c>
      <c r="P746" s="138" t="s">
        <v>1822</v>
      </c>
      <c r="Q746" t="s">
        <v>1823</v>
      </c>
      <c r="R746" t="s">
        <v>812</v>
      </c>
    </row>
    <row r="747" spans="1:18" x14ac:dyDescent="0.25">
      <c r="A747" s="138" t="s">
        <v>11055</v>
      </c>
      <c r="B747" s="138" t="s">
        <v>642</v>
      </c>
      <c r="C747" s="138" t="s">
        <v>1817</v>
      </c>
      <c r="D747" s="138" t="s">
        <v>1818</v>
      </c>
      <c r="E747" s="138" t="s">
        <v>2030</v>
      </c>
      <c r="F747" s="138"/>
      <c r="G747" s="138" t="s">
        <v>1784</v>
      </c>
      <c r="H747" s="138" t="s">
        <v>1785</v>
      </c>
      <c r="I747" s="138" t="s">
        <v>2153</v>
      </c>
      <c r="J747" s="138"/>
      <c r="K747" s="138" t="s">
        <v>4293</v>
      </c>
      <c r="L747" s="138" t="s">
        <v>1817</v>
      </c>
      <c r="M747" s="138" t="s">
        <v>4293</v>
      </c>
      <c r="N747" s="139">
        <v>1</v>
      </c>
      <c r="O747" s="140" t="b">
        <v>0</v>
      </c>
      <c r="P747" s="138" t="s">
        <v>1822</v>
      </c>
      <c r="Q747" t="s">
        <v>1823</v>
      </c>
      <c r="R747" t="s">
        <v>813</v>
      </c>
    </row>
    <row r="748" spans="1:18" x14ac:dyDescent="0.25">
      <c r="A748" s="138" t="s">
        <v>11132</v>
      </c>
      <c r="B748" s="138" t="s">
        <v>637</v>
      </c>
      <c r="C748" s="138" t="s">
        <v>1817</v>
      </c>
      <c r="D748" s="138" t="s">
        <v>1818</v>
      </c>
      <c r="E748" s="138" t="s">
        <v>1938</v>
      </c>
      <c r="F748" s="138"/>
      <c r="G748" s="138" t="s">
        <v>1784</v>
      </c>
      <c r="H748" s="138" t="s">
        <v>1785</v>
      </c>
      <c r="I748" s="138" t="s">
        <v>2153</v>
      </c>
      <c r="J748" s="138"/>
      <c r="K748" s="138" t="s">
        <v>4294</v>
      </c>
      <c r="L748" s="138" t="s">
        <v>1817</v>
      </c>
      <c r="M748" s="138" t="s">
        <v>4294</v>
      </c>
      <c r="N748" s="139">
        <v>1</v>
      </c>
      <c r="O748" s="140" t="b">
        <v>0</v>
      </c>
      <c r="P748" s="138" t="s">
        <v>1822</v>
      </c>
      <c r="Q748" t="s">
        <v>1823</v>
      </c>
      <c r="R748" t="s">
        <v>814</v>
      </c>
    </row>
    <row r="749" spans="1:18" x14ac:dyDescent="0.25">
      <c r="A749" s="138" t="s">
        <v>11044</v>
      </c>
      <c r="B749" s="138" t="s">
        <v>647</v>
      </c>
      <c r="C749" s="138" t="s">
        <v>1817</v>
      </c>
      <c r="D749" s="138" t="s">
        <v>1818</v>
      </c>
      <c r="E749" s="138" t="s">
        <v>2734</v>
      </c>
      <c r="F749" s="138" t="s">
        <v>2814</v>
      </c>
      <c r="G749" s="138" t="s">
        <v>1782</v>
      </c>
      <c r="H749" s="138" t="s">
        <v>1783</v>
      </c>
      <c r="I749" s="138" t="s">
        <v>3855</v>
      </c>
      <c r="J749" s="138" t="s">
        <v>1817</v>
      </c>
      <c r="K749" s="138" t="s">
        <v>4295</v>
      </c>
      <c r="L749" s="138"/>
      <c r="M749" s="138" t="s">
        <v>4295</v>
      </c>
      <c r="N749" s="139">
        <v>1</v>
      </c>
      <c r="O749" s="140" t="b">
        <v>0</v>
      </c>
      <c r="P749" s="138" t="s">
        <v>1822</v>
      </c>
      <c r="Q749" t="s">
        <v>1823</v>
      </c>
      <c r="R749" t="s">
        <v>3277</v>
      </c>
    </row>
    <row r="750" spans="1:18" x14ac:dyDescent="0.25">
      <c r="A750" s="138" t="s">
        <v>11170</v>
      </c>
      <c r="B750" s="138" t="s">
        <v>702</v>
      </c>
      <c r="C750" s="138" t="s">
        <v>1817</v>
      </c>
      <c r="D750" s="138" t="s">
        <v>1902</v>
      </c>
      <c r="E750" s="138"/>
      <c r="F750" s="138"/>
      <c r="G750" s="138" t="s">
        <v>1769</v>
      </c>
      <c r="H750" s="138" t="s">
        <v>1770</v>
      </c>
      <c r="I750" s="138" t="s">
        <v>2153</v>
      </c>
      <c r="J750" s="138" t="s">
        <v>702</v>
      </c>
      <c r="K750" s="138" t="s">
        <v>4296</v>
      </c>
      <c r="L750" s="138"/>
      <c r="M750" s="138" t="s">
        <v>4296</v>
      </c>
      <c r="N750" s="139">
        <v>1</v>
      </c>
      <c r="O750" s="140" t="b">
        <v>0</v>
      </c>
      <c r="P750" s="138" t="s">
        <v>1822</v>
      </c>
      <c r="Q750" t="s">
        <v>1823</v>
      </c>
      <c r="R750" t="s">
        <v>816</v>
      </c>
    </row>
    <row r="751" spans="1:18" x14ac:dyDescent="0.25">
      <c r="A751" s="138" t="s">
        <v>11045</v>
      </c>
      <c r="B751" s="138" t="s">
        <v>648</v>
      </c>
      <c r="C751" s="138" t="s">
        <v>1817</v>
      </c>
      <c r="D751" s="138" t="s">
        <v>1818</v>
      </c>
      <c r="E751" s="138" t="s">
        <v>2734</v>
      </c>
      <c r="F751" s="138" t="s">
        <v>2814</v>
      </c>
      <c r="G751" s="138" t="s">
        <v>1788</v>
      </c>
      <c r="H751" s="138" t="s">
        <v>1789</v>
      </c>
      <c r="I751" s="138" t="s">
        <v>3855</v>
      </c>
      <c r="J751" s="138" t="s">
        <v>1817</v>
      </c>
      <c r="K751" s="138" t="s">
        <v>4297</v>
      </c>
      <c r="L751" s="138"/>
      <c r="M751" s="138" t="s">
        <v>4297</v>
      </c>
      <c r="N751" s="139">
        <v>1</v>
      </c>
      <c r="O751" s="140" t="b">
        <v>0</v>
      </c>
      <c r="P751" s="138" t="s">
        <v>1822</v>
      </c>
      <c r="Q751" t="s">
        <v>1823</v>
      </c>
      <c r="R751" t="s">
        <v>3277</v>
      </c>
    </row>
    <row r="752" spans="1:18" x14ac:dyDescent="0.25">
      <c r="A752" s="138" t="s">
        <v>11163</v>
      </c>
      <c r="B752" s="138" t="s">
        <v>4298</v>
      </c>
      <c r="C752" s="138" t="s">
        <v>1817</v>
      </c>
      <c r="D752" s="138" t="s">
        <v>1818</v>
      </c>
      <c r="E752" s="138" t="s">
        <v>1955</v>
      </c>
      <c r="F752" s="138"/>
      <c r="G752" s="138" t="s">
        <v>1784</v>
      </c>
      <c r="H752" s="138" t="s">
        <v>1785</v>
      </c>
      <c r="I752" s="138" t="s">
        <v>2153</v>
      </c>
      <c r="J752" s="138" t="s">
        <v>1817</v>
      </c>
      <c r="K752" s="138" t="s">
        <v>4299</v>
      </c>
      <c r="L752" s="138"/>
      <c r="M752" s="138" t="s">
        <v>4299</v>
      </c>
      <c r="N752" s="139">
        <v>1</v>
      </c>
      <c r="O752" s="140" t="b">
        <v>0</v>
      </c>
      <c r="P752" s="138" t="s">
        <v>1822</v>
      </c>
      <c r="Q752" t="s">
        <v>1823</v>
      </c>
      <c r="R752" t="s">
        <v>818</v>
      </c>
    </row>
    <row r="753" spans="1:18" x14ac:dyDescent="0.25">
      <c r="A753" s="138" t="s">
        <v>11051</v>
      </c>
      <c r="B753" s="138" t="s">
        <v>643</v>
      </c>
      <c r="C753" s="138" t="s">
        <v>1817</v>
      </c>
      <c r="D753" s="138" t="s">
        <v>1818</v>
      </c>
      <c r="E753" s="138"/>
      <c r="F753" s="138"/>
      <c r="G753" s="138" t="s">
        <v>71</v>
      </c>
      <c r="H753" s="138" t="s">
        <v>1777</v>
      </c>
      <c r="I753" s="138" t="s">
        <v>3855</v>
      </c>
      <c r="J753" s="138" t="s">
        <v>1817</v>
      </c>
      <c r="K753" s="138" t="s">
        <v>4300</v>
      </c>
      <c r="L753" s="138"/>
      <c r="M753" s="138" t="s">
        <v>4300</v>
      </c>
      <c r="N753" s="139">
        <v>1</v>
      </c>
      <c r="O753" s="140" t="b">
        <v>0</v>
      </c>
      <c r="P753" s="138" t="s">
        <v>1822</v>
      </c>
      <c r="Q753" t="s">
        <v>1823</v>
      </c>
      <c r="R753" t="s">
        <v>819</v>
      </c>
    </row>
    <row r="754" spans="1:18" x14ac:dyDescent="0.25">
      <c r="A754" s="138" t="s">
        <v>11133</v>
      </c>
      <c r="B754" s="138" t="s">
        <v>4301</v>
      </c>
      <c r="C754" s="138" t="s">
        <v>1817</v>
      </c>
      <c r="D754" s="138" t="s">
        <v>1818</v>
      </c>
      <c r="E754" s="138"/>
      <c r="F754" s="138"/>
      <c r="G754" s="138" t="s">
        <v>1784</v>
      </c>
      <c r="H754" s="138" t="s">
        <v>1785</v>
      </c>
      <c r="I754" s="138" t="s">
        <v>2153</v>
      </c>
      <c r="J754" s="138" t="s">
        <v>1817</v>
      </c>
      <c r="K754" s="138" t="s">
        <v>4302</v>
      </c>
      <c r="L754" s="138"/>
      <c r="M754" s="138" t="s">
        <v>4302</v>
      </c>
      <c r="N754" s="139">
        <v>1</v>
      </c>
      <c r="O754" s="140" t="b">
        <v>0</v>
      </c>
      <c r="P754" s="138" t="s">
        <v>1822</v>
      </c>
      <c r="Q754" t="s">
        <v>1823</v>
      </c>
      <c r="R754" t="s">
        <v>820</v>
      </c>
    </row>
    <row r="755" spans="1:18" x14ac:dyDescent="0.25">
      <c r="A755" s="138" t="s">
        <v>10788</v>
      </c>
      <c r="B755" s="138" t="s">
        <v>672</v>
      </c>
      <c r="C755" s="138" t="s">
        <v>4211</v>
      </c>
      <c r="D755" s="138" t="s">
        <v>1818</v>
      </c>
      <c r="E755" s="138" t="s">
        <v>2734</v>
      </c>
      <c r="F755" s="138" t="s">
        <v>3279</v>
      </c>
      <c r="G755" s="138" t="s">
        <v>1788</v>
      </c>
      <c r="H755" s="138" t="s">
        <v>1789</v>
      </c>
      <c r="I755" s="138" t="s">
        <v>2153</v>
      </c>
      <c r="J755" s="138" t="s">
        <v>1817</v>
      </c>
      <c r="K755" s="138" t="s">
        <v>4303</v>
      </c>
      <c r="L755" s="138"/>
      <c r="M755" s="138" t="s">
        <v>4303</v>
      </c>
      <c r="N755" s="139">
        <v>1</v>
      </c>
      <c r="O755" s="140" t="b">
        <v>0</v>
      </c>
      <c r="P755" s="138" t="s">
        <v>1822</v>
      </c>
      <c r="Q755" t="s">
        <v>1823</v>
      </c>
      <c r="R755" s="191" t="s">
        <v>7679</v>
      </c>
    </row>
    <row r="756" spans="1:18" x14ac:dyDescent="0.25">
      <c r="A756" s="138" t="s">
        <v>10991</v>
      </c>
      <c r="B756" s="138" t="s">
        <v>4304</v>
      </c>
      <c r="C756" s="138" t="s">
        <v>1817</v>
      </c>
      <c r="D756" s="138" t="s">
        <v>1818</v>
      </c>
      <c r="E756" s="138" t="s">
        <v>1886</v>
      </c>
      <c r="F756" s="138"/>
      <c r="G756" s="138" t="s">
        <v>71</v>
      </c>
      <c r="H756" s="138" t="s">
        <v>1777</v>
      </c>
      <c r="I756" s="138" t="s">
        <v>1852</v>
      </c>
      <c r="J756" s="138" t="s">
        <v>1817</v>
      </c>
      <c r="K756" s="138" t="s">
        <v>4305</v>
      </c>
      <c r="L756" s="138"/>
      <c r="M756" s="138" t="s">
        <v>4305</v>
      </c>
      <c r="N756" s="139">
        <v>1</v>
      </c>
      <c r="O756" s="140" t="b">
        <v>0</v>
      </c>
      <c r="P756" s="138" t="s">
        <v>1822</v>
      </c>
      <c r="Q756" t="s">
        <v>1823</v>
      </c>
      <c r="R756" t="s">
        <v>821</v>
      </c>
    </row>
    <row r="757" spans="1:18" x14ac:dyDescent="0.25">
      <c r="A757" s="138" t="s">
        <v>11046</v>
      </c>
      <c r="B757" s="138" t="s">
        <v>691</v>
      </c>
      <c r="C757" s="138" t="s">
        <v>1817</v>
      </c>
      <c r="D757" s="138" t="s">
        <v>1818</v>
      </c>
      <c r="E757" s="138"/>
      <c r="F757" s="138"/>
      <c r="G757" s="138" t="s">
        <v>71</v>
      </c>
      <c r="H757" s="138" t="s">
        <v>1777</v>
      </c>
      <c r="I757" s="138" t="s">
        <v>3855</v>
      </c>
      <c r="J757" s="138" t="s">
        <v>691</v>
      </c>
      <c r="K757" s="138" t="s">
        <v>4306</v>
      </c>
      <c r="L757" s="138"/>
      <c r="M757" s="138" t="s">
        <v>4306</v>
      </c>
      <c r="N757" s="139">
        <v>1</v>
      </c>
      <c r="O757" s="140" t="b">
        <v>0</v>
      </c>
      <c r="P757" s="138" t="s">
        <v>1822</v>
      </c>
      <c r="Q757" t="s">
        <v>1823</v>
      </c>
      <c r="R757" t="s">
        <v>822</v>
      </c>
    </row>
    <row r="758" spans="1:18" x14ac:dyDescent="0.25">
      <c r="A758" s="138" t="s">
        <v>11098</v>
      </c>
      <c r="B758" s="138" t="s">
        <v>4307</v>
      </c>
      <c r="C758" s="138" t="s">
        <v>1817</v>
      </c>
      <c r="D758" s="138" t="s">
        <v>1818</v>
      </c>
      <c r="E758" s="138"/>
      <c r="F758" s="138"/>
      <c r="G758" s="138" t="s">
        <v>1788</v>
      </c>
      <c r="H758" s="138" t="s">
        <v>1789</v>
      </c>
      <c r="I758" s="138" t="s">
        <v>3855</v>
      </c>
      <c r="J758" s="138" t="s">
        <v>4307</v>
      </c>
      <c r="K758" s="138" t="s">
        <v>4308</v>
      </c>
      <c r="L758" s="138"/>
      <c r="M758" s="138" t="s">
        <v>4308</v>
      </c>
      <c r="N758" s="139">
        <v>1</v>
      </c>
      <c r="O758" s="140" t="b">
        <v>0</v>
      </c>
      <c r="P758" s="138" t="s">
        <v>1822</v>
      </c>
      <c r="Q758" t="s">
        <v>1823</v>
      </c>
      <c r="R758" t="s">
        <v>823</v>
      </c>
    </row>
    <row r="759" spans="1:18" x14ac:dyDescent="0.25">
      <c r="A759" s="138" t="s">
        <v>11134</v>
      </c>
      <c r="B759" s="138" t="s">
        <v>4310</v>
      </c>
      <c r="C759" s="138" t="s">
        <v>1817</v>
      </c>
      <c r="D759" s="138" t="s">
        <v>1818</v>
      </c>
      <c r="E759" s="138"/>
      <c r="F759" s="138"/>
      <c r="G759" s="138" t="s">
        <v>1784</v>
      </c>
      <c r="H759" s="138" t="s">
        <v>1785</v>
      </c>
      <c r="I759" s="138" t="s">
        <v>3855</v>
      </c>
      <c r="J759" s="138" t="s">
        <v>4310</v>
      </c>
      <c r="K759" s="138" t="s">
        <v>4311</v>
      </c>
      <c r="L759" s="138"/>
      <c r="M759" s="138" t="s">
        <v>4311</v>
      </c>
      <c r="N759" s="139">
        <v>1</v>
      </c>
      <c r="O759" s="140" t="b">
        <v>0</v>
      </c>
      <c r="P759" s="138" t="s">
        <v>1822</v>
      </c>
      <c r="Q759" t="s">
        <v>1823</v>
      </c>
      <c r="R759" t="s">
        <v>4309</v>
      </c>
    </row>
    <row r="760" spans="1:18" x14ac:dyDescent="0.25">
      <c r="A760" s="138" t="s">
        <v>11135</v>
      </c>
      <c r="B760" s="138" t="s">
        <v>4313</v>
      </c>
      <c r="C760" s="138" t="s">
        <v>1817</v>
      </c>
      <c r="D760" s="138" t="s">
        <v>1818</v>
      </c>
      <c r="E760" s="138"/>
      <c r="F760" s="138"/>
      <c r="G760" s="138" t="s">
        <v>1784</v>
      </c>
      <c r="H760" s="138" t="s">
        <v>1785</v>
      </c>
      <c r="I760" s="138" t="s">
        <v>2153</v>
      </c>
      <c r="J760" s="138" t="s">
        <v>1817</v>
      </c>
      <c r="K760" s="138" t="s">
        <v>4314</v>
      </c>
      <c r="L760" s="138"/>
      <c r="M760" s="138" t="s">
        <v>4314</v>
      </c>
      <c r="N760" s="139">
        <v>1</v>
      </c>
      <c r="O760" s="140" t="b">
        <v>0</v>
      </c>
      <c r="P760" s="138" t="s">
        <v>1822</v>
      </c>
      <c r="Q760" t="s">
        <v>1823</v>
      </c>
      <c r="R760" t="s">
        <v>4312</v>
      </c>
    </row>
    <row r="761" spans="1:18" x14ac:dyDescent="0.25">
      <c r="A761" s="138" t="s">
        <v>11085</v>
      </c>
      <c r="B761" s="138" t="s">
        <v>4316</v>
      </c>
      <c r="C761" s="138" t="s">
        <v>1817</v>
      </c>
      <c r="D761" s="138" t="s">
        <v>1818</v>
      </c>
      <c r="E761" s="138" t="s">
        <v>1971</v>
      </c>
      <c r="F761" s="138"/>
      <c r="G761" s="138" t="s">
        <v>1784</v>
      </c>
      <c r="H761" s="138" t="s">
        <v>1785</v>
      </c>
      <c r="I761" s="138" t="s">
        <v>2153</v>
      </c>
      <c r="J761" s="138"/>
      <c r="K761" s="138" t="s">
        <v>4317</v>
      </c>
      <c r="L761" s="138" t="s">
        <v>1817</v>
      </c>
      <c r="M761" s="138" t="s">
        <v>4317</v>
      </c>
      <c r="N761" s="139">
        <v>1</v>
      </c>
      <c r="O761" s="140" t="b">
        <v>0</v>
      </c>
      <c r="P761" s="138" t="s">
        <v>1822</v>
      </c>
      <c r="Q761" t="s">
        <v>1823</v>
      </c>
      <c r="R761" t="s">
        <v>4315</v>
      </c>
    </row>
    <row r="762" spans="1:18" x14ac:dyDescent="0.25">
      <c r="A762" s="138" t="s">
        <v>11219</v>
      </c>
      <c r="B762" s="138" t="s">
        <v>585</v>
      </c>
      <c r="C762" s="138"/>
      <c r="D762" s="138" t="s">
        <v>1818</v>
      </c>
      <c r="E762" s="138" t="s">
        <v>1926</v>
      </c>
      <c r="F762" s="138" t="s">
        <v>2708</v>
      </c>
      <c r="G762" s="138" t="s">
        <v>1784</v>
      </c>
      <c r="H762" s="138" t="s">
        <v>1785</v>
      </c>
      <c r="I762" s="138" t="s">
        <v>1852</v>
      </c>
      <c r="J762" s="138"/>
      <c r="K762" s="138"/>
      <c r="L762" s="138" t="s">
        <v>4318</v>
      </c>
      <c r="M762" s="138" t="s">
        <v>4319</v>
      </c>
      <c r="N762" s="139">
        <v>61</v>
      </c>
      <c r="O762" s="140" t="b">
        <v>0</v>
      </c>
      <c r="P762" s="138" t="s">
        <v>1822</v>
      </c>
      <c r="Q762" t="s">
        <v>1823</v>
      </c>
      <c r="R762" t="s">
        <v>584</v>
      </c>
    </row>
    <row r="763" spans="1:18" x14ac:dyDescent="0.25">
      <c r="A763" s="138" t="s">
        <v>11222</v>
      </c>
      <c r="B763" s="138" t="s">
        <v>4321</v>
      </c>
      <c r="C763" s="138"/>
      <c r="D763" s="138" t="s">
        <v>1818</v>
      </c>
      <c r="E763" s="138" t="s">
        <v>1938</v>
      </c>
      <c r="F763" s="138" t="s">
        <v>2704</v>
      </c>
      <c r="G763" s="138" t="s">
        <v>1784</v>
      </c>
      <c r="H763" s="138" t="s">
        <v>1785</v>
      </c>
      <c r="I763" s="138" t="s">
        <v>1852</v>
      </c>
      <c r="J763" s="138"/>
      <c r="K763" s="138" t="s">
        <v>4322</v>
      </c>
      <c r="L763" s="138"/>
      <c r="M763" s="138" t="s">
        <v>4322</v>
      </c>
      <c r="N763" s="139">
        <v>61</v>
      </c>
      <c r="O763" s="140" t="b">
        <v>0</v>
      </c>
      <c r="P763" s="138" t="s">
        <v>1822</v>
      </c>
      <c r="Q763" t="s">
        <v>1823</v>
      </c>
      <c r="R763" t="s">
        <v>584</v>
      </c>
    </row>
    <row r="764" spans="1:18" x14ac:dyDescent="0.25">
      <c r="A764" s="138" t="s">
        <v>11223</v>
      </c>
      <c r="B764" s="138" t="s">
        <v>4324</v>
      </c>
      <c r="C764" s="138"/>
      <c r="D764" s="138" t="s">
        <v>1818</v>
      </c>
      <c r="E764" s="138" t="s">
        <v>1938</v>
      </c>
      <c r="F764" s="138" t="s">
        <v>2704</v>
      </c>
      <c r="G764" s="138" t="s">
        <v>1784</v>
      </c>
      <c r="H764" s="138" t="s">
        <v>1785</v>
      </c>
      <c r="I764" s="138" t="s">
        <v>1852</v>
      </c>
      <c r="J764" s="138"/>
      <c r="K764" s="138" t="s">
        <v>4325</v>
      </c>
      <c r="L764" s="138"/>
      <c r="M764" s="138" t="s">
        <v>4325</v>
      </c>
      <c r="N764" s="139">
        <v>61</v>
      </c>
      <c r="O764" s="140" t="b">
        <v>0</v>
      </c>
      <c r="P764" s="138" t="s">
        <v>1822</v>
      </c>
      <c r="Q764" t="s">
        <v>1823</v>
      </c>
      <c r="R764" t="s">
        <v>584</v>
      </c>
    </row>
    <row r="765" spans="1:18" x14ac:dyDescent="0.25">
      <c r="A765" s="138" t="s">
        <v>11224</v>
      </c>
      <c r="B765" s="138" t="s">
        <v>4327</v>
      </c>
      <c r="C765" s="138"/>
      <c r="D765" s="138" t="s">
        <v>1818</v>
      </c>
      <c r="E765" s="138" t="s">
        <v>1938</v>
      </c>
      <c r="F765" s="138" t="s">
        <v>4328</v>
      </c>
      <c r="G765" s="138" t="s">
        <v>1784</v>
      </c>
      <c r="H765" s="138" t="s">
        <v>1785</v>
      </c>
      <c r="I765" s="138" t="s">
        <v>1852</v>
      </c>
      <c r="J765" s="138"/>
      <c r="K765" s="138" t="s">
        <v>4329</v>
      </c>
      <c r="L765" s="138"/>
      <c r="M765" s="138" t="s">
        <v>4329</v>
      </c>
      <c r="N765" s="139">
        <v>61</v>
      </c>
      <c r="O765" s="140" t="b">
        <v>0</v>
      </c>
      <c r="P765" s="138" t="s">
        <v>1822</v>
      </c>
      <c r="Q765" t="s">
        <v>1823</v>
      </c>
      <c r="R765" t="s">
        <v>584</v>
      </c>
    </row>
    <row r="766" spans="1:18" x14ac:dyDescent="0.25">
      <c r="A766" s="138" t="s">
        <v>11225</v>
      </c>
      <c r="B766" s="138" t="s">
        <v>4331</v>
      </c>
      <c r="C766" s="138"/>
      <c r="D766" s="138" t="s">
        <v>1818</v>
      </c>
      <c r="E766" s="138" t="s">
        <v>1938</v>
      </c>
      <c r="F766" s="138" t="s">
        <v>2704</v>
      </c>
      <c r="G766" s="138" t="s">
        <v>1784</v>
      </c>
      <c r="H766" s="138" t="s">
        <v>1785</v>
      </c>
      <c r="I766" s="138" t="s">
        <v>1852</v>
      </c>
      <c r="J766" s="138"/>
      <c r="K766" s="138" t="s">
        <v>4332</v>
      </c>
      <c r="L766" s="138"/>
      <c r="M766" s="138" t="s">
        <v>4332</v>
      </c>
      <c r="N766" s="139">
        <v>61</v>
      </c>
      <c r="O766" s="140" t="b">
        <v>0</v>
      </c>
      <c r="P766" s="138" t="s">
        <v>1822</v>
      </c>
      <c r="Q766" t="s">
        <v>1823</v>
      </c>
      <c r="R766" t="s">
        <v>584</v>
      </c>
    </row>
    <row r="767" spans="1:18" x14ac:dyDescent="0.25">
      <c r="A767" s="138" t="s">
        <v>11216</v>
      </c>
      <c r="B767" s="138" t="s">
        <v>4334</v>
      </c>
      <c r="C767" s="138"/>
      <c r="D767" s="138" t="s">
        <v>1818</v>
      </c>
      <c r="E767" s="138" t="s">
        <v>1832</v>
      </c>
      <c r="F767" s="138" t="s">
        <v>2781</v>
      </c>
      <c r="G767" s="138" t="s">
        <v>1784</v>
      </c>
      <c r="H767" s="138" t="s">
        <v>1785</v>
      </c>
      <c r="I767" s="138" t="s">
        <v>1852</v>
      </c>
      <c r="J767" s="138"/>
      <c r="K767" s="138" t="s">
        <v>4335</v>
      </c>
      <c r="L767" s="138"/>
      <c r="M767" s="138" t="s">
        <v>4335</v>
      </c>
      <c r="N767" s="139">
        <v>61</v>
      </c>
      <c r="O767" s="140" t="b">
        <v>0</v>
      </c>
      <c r="P767" s="138" t="s">
        <v>1822</v>
      </c>
      <c r="Q767" t="s">
        <v>1823</v>
      </c>
      <c r="R767" t="s">
        <v>584</v>
      </c>
    </row>
    <row r="768" spans="1:18" x14ac:dyDescent="0.25">
      <c r="A768" s="138" t="s">
        <v>11209</v>
      </c>
      <c r="B768" s="138" t="s">
        <v>4337</v>
      </c>
      <c r="C768" s="138"/>
      <c r="D768" s="138" t="s">
        <v>1818</v>
      </c>
      <c r="E768" s="138" t="s">
        <v>2086</v>
      </c>
      <c r="F768" s="138" t="s">
        <v>4338</v>
      </c>
      <c r="G768" s="138" t="s">
        <v>1784</v>
      </c>
      <c r="H768" s="138" t="s">
        <v>1785</v>
      </c>
      <c r="I768" s="138" t="s">
        <v>1852</v>
      </c>
      <c r="J768" s="138"/>
      <c r="K768" s="138" t="s">
        <v>4339</v>
      </c>
      <c r="L768" s="138"/>
      <c r="M768" s="138" t="s">
        <v>4340</v>
      </c>
      <c r="N768" s="139">
        <v>61</v>
      </c>
      <c r="O768" s="140" t="b">
        <v>0</v>
      </c>
      <c r="P768" s="138" t="s">
        <v>1822</v>
      </c>
      <c r="Q768" t="s">
        <v>1823</v>
      </c>
      <c r="R768" t="s">
        <v>584</v>
      </c>
    </row>
    <row r="769" spans="1:18" x14ac:dyDescent="0.25">
      <c r="A769" s="138" t="s">
        <v>11210</v>
      </c>
      <c r="B769" s="138" t="s">
        <v>4342</v>
      </c>
      <c r="C769" s="138"/>
      <c r="D769" s="138" t="s">
        <v>1818</v>
      </c>
      <c r="E769" s="138" t="s">
        <v>2086</v>
      </c>
      <c r="F769" s="138" t="s">
        <v>2662</v>
      </c>
      <c r="G769" s="138" t="s">
        <v>1784</v>
      </c>
      <c r="H769" s="138" t="s">
        <v>1785</v>
      </c>
      <c r="I769" s="138" t="s">
        <v>1852</v>
      </c>
      <c r="J769" s="138"/>
      <c r="K769" s="138" t="s">
        <v>4343</v>
      </c>
      <c r="L769" s="138"/>
      <c r="M769" s="138" t="s">
        <v>4344</v>
      </c>
      <c r="N769" s="139">
        <v>61</v>
      </c>
      <c r="O769" s="140" t="b">
        <v>0</v>
      </c>
      <c r="P769" s="138" t="s">
        <v>1822</v>
      </c>
      <c r="Q769" t="s">
        <v>1823</v>
      </c>
      <c r="R769" t="s">
        <v>584</v>
      </c>
    </row>
    <row r="770" spans="1:18" x14ac:dyDescent="0.25">
      <c r="A770" s="138" t="s">
        <v>11211</v>
      </c>
      <c r="B770" s="138" t="s">
        <v>4346</v>
      </c>
      <c r="C770" s="138"/>
      <c r="D770" s="138" t="s">
        <v>1818</v>
      </c>
      <c r="E770" s="138" t="s">
        <v>2086</v>
      </c>
      <c r="F770" s="138" t="s">
        <v>4338</v>
      </c>
      <c r="G770" s="138" t="s">
        <v>1784</v>
      </c>
      <c r="H770" s="138" t="s">
        <v>1785</v>
      </c>
      <c r="I770" s="138" t="s">
        <v>1852</v>
      </c>
      <c r="J770" s="138"/>
      <c r="K770" s="138" t="s">
        <v>4347</v>
      </c>
      <c r="L770" s="138"/>
      <c r="M770" s="138" t="s">
        <v>4347</v>
      </c>
      <c r="N770" s="139">
        <v>61</v>
      </c>
      <c r="O770" s="140" t="b">
        <v>0</v>
      </c>
      <c r="P770" s="138" t="s">
        <v>1822</v>
      </c>
      <c r="Q770" t="s">
        <v>1823</v>
      </c>
      <c r="R770" t="s">
        <v>584</v>
      </c>
    </row>
    <row r="771" spans="1:18" x14ac:dyDescent="0.25">
      <c r="A771" s="138" t="s">
        <v>11221</v>
      </c>
      <c r="B771" s="138" t="s">
        <v>4349</v>
      </c>
      <c r="C771" s="138"/>
      <c r="D771" s="138" t="s">
        <v>1818</v>
      </c>
      <c r="E771" s="138" t="s">
        <v>1881</v>
      </c>
      <c r="F771" s="138" t="s">
        <v>4350</v>
      </c>
      <c r="G771" s="138" t="s">
        <v>1784</v>
      </c>
      <c r="H771" s="138" t="s">
        <v>1785</v>
      </c>
      <c r="I771" s="138" t="s">
        <v>1852</v>
      </c>
      <c r="J771" s="138"/>
      <c r="K771" s="138" t="s">
        <v>4351</v>
      </c>
      <c r="L771" s="138"/>
      <c r="M771" s="138" t="s">
        <v>4351</v>
      </c>
      <c r="N771" s="139">
        <v>61</v>
      </c>
      <c r="O771" s="140" t="b">
        <v>0</v>
      </c>
      <c r="P771" s="138" t="s">
        <v>1822</v>
      </c>
      <c r="Q771" t="s">
        <v>1823</v>
      </c>
      <c r="R771" t="s">
        <v>584</v>
      </c>
    </row>
    <row r="772" spans="1:18" x14ac:dyDescent="0.25">
      <c r="A772" s="138" t="s">
        <v>11220</v>
      </c>
      <c r="B772" s="138" t="s">
        <v>4353</v>
      </c>
      <c r="C772" s="138"/>
      <c r="D772" s="138" t="s">
        <v>1818</v>
      </c>
      <c r="E772" s="138" t="s">
        <v>1971</v>
      </c>
      <c r="F772" s="138" t="s">
        <v>4354</v>
      </c>
      <c r="G772" s="138" t="s">
        <v>1784</v>
      </c>
      <c r="H772" s="138" t="s">
        <v>1785</v>
      </c>
      <c r="I772" s="138" t="s">
        <v>1852</v>
      </c>
      <c r="J772" s="138"/>
      <c r="K772" s="138" t="s">
        <v>4355</v>
      </c>
      <c r="L772" s="138"/>
      <c r="M772" s="138" t="s">
        <v>4356</v>
      </c>
      <c r="N772" s="139">
        <v>61</v>
      </c>
      <c r="O772" s="140" t="b">
        <v>0</v>
      </c>
      <c r="P772" s="138" t="s">
        <v>1822</v>
      </c>
      <c r="Q772" t="s">
        <v>1823</v>
      </c>
      <c r="R772" t="s">
        <v>584</v>
      </c>
    </row>
    <row r="773" spans="1:18" x14ac:dyDescent="0.25">
      <c r="A773" s="138" t="s">
        <v>11226</v>
      </c>
      <c r="B773" s="138" t="s">
        <v>4358</v>
      </c>
      <c r="C773" s="138"/>
      <c r="D773" s="138" t="s">
        <v>1818</v>
      </c>
      <c r="E773" s="138" t="s">
        <v>1938</v>
      </c>
      <c r="F773" s="138" t="s">
        <v>4359</v>
      </c>
      <c r="G773" s="138" t="s">
        <v>1784</v>
      </c>
      <c r="H773" s="138" t="s">
        <v>1785</v>
      </c>
      <c r="I773" s="138" t="s">
        <v>1852</v>
      </c>
      <c r="J773" s="138"/>
      <c r="K773" s="138" t="s">
        <v>4360</v>
      </c>
      <c r="L773" s="138"/>
      <c r="M773" s="138" t="s">
        <v>4360</v>
      </c>
      <c r="N773" s="139">
        <v>61</v>
      </c>
      <c r="O773" s="140" t="b">
        <v>0</v>
      </c>
      <c r="P773" s="138" t="s">
        <v>1822</v>
      </c>
      <c r="Q773" t="s">
        <v>1823</v>
      </c>
      <c r="R773" t="s">
        <v>584</v>
      </c>
    </row>
    <row r="774" spans="1:18" x14ac:dyDescent="0.25">
      <c r="A774" s="138" t="s">
        <v>11242</v>
      </c>
      <c r="B774" s="138" t="s">
        <v>4362</v>
      </c>
      <c r="C774" s="138"/>
      <c r="D774" s="138" t="s">
        <v>1818</v>
      </c>
      <c r="E774" s="138" t="s">
        <v>1955</v>
      </c>
      <c r="F774" s="138" t="s">
        <v>4363</v>
      </c>
      <c r="G774" s="138" t="s">
        <v>1784</v>
      </c>
      <c r="H774" s="138" t="s">
        <v>1785</v>
      </c>
      <c r="I774" s="138" t="s">
        <v>1852</v>
      </c>
      <c r="J774" s="138"/>
      <c r="K774" s="138" t="s">
        <v>4364</v>
      </c>
      <c r="L774" s="138"/>
      <c r="M774" s="138" t="s">
        <v>4364</v>
      </c>
      <c r="N774" s="139">
        <v>61</v>
      </c>
      <c r="O774" s="140" t="b">
        <v>0</v>
      </c>
      <c r="P774" s="138" t="s">
        <v>1822</v>
      </c>
      <c r="Q774" t="s">
        <v>1823</v>
      </c>
      <c r="R774" t="s">
        <v>584</v>
      </c>
    </row>
    <row r="775" spans="1:18" x14ac:dyDescent="0.25">
      <c r="A775" s="138" t="s">
        <v>11243</v>
      </c>
      <c r="B775" s="138" t="s">
        <v>4366</v>
      </c>
      <c r="C775" s="138"/>
      <c r="D775" s="138" t="s">
        <v>1818</v>
      </c>
      <c r="E775" s="138" t="s">
        <v>1955</v>
      </c>
      <c r="F775" s="138" t="s">
        <v>4367</v>
      </c>
      <c r="G775" s="138" t="s">
        <v>1784</v>
      </c>
      <c r="H775" s="138" t="s">
        <v>1785</v>
      </c>
      <c r="I775" s="138" t="s">
        <v>1852</v>
      </c>
      <c r="J775" s="138"/>
      <c r="K775" s="138" t="s">
        <v>4368</v>
      </c>
      <c r="L775" s="138"/>
      <c r="M775" s="138" t="s">
        <v>4368</v>
      </c>
      <c r="N775" s="139">
        <v>61</v>
      </c>
      <c r="O775" s="140" t="b">
        <v>0</v>
      </c>
      <c r="P775" s="138" t="s">
        <v>1822</v>
      </c>
      <c r="Q775" t="s">
        <v>1823</v>
      </c>
      <c r="R775" t="s">
        <v>584</v>
      </c>
    </row>
    <row r="776" spans="1:18" x14ac:dyDescent="0.25">
      <c r="A776" s="138" t="s">
        <v>11212</v>
      </c>
      <c r="B776" s="138" t="s">
        <v>4370</v>
      </c>
      <c r="C776" s="138"/>
      <c r="D776" s="138" t="s">
        <v>1818</v>
      </c>
      <c r="E776" s="138" t="s">
        <v>2086</v>
      </c>
      <c r="F776" s="138" t="s">
        <v>4371</v>
      </c>
      <c r="G776" s="138" t="s">
        <v>1784</v>
      </c>
      <c r="H776" s="138" t="s">
        <v>1785</v>
      </c>
      <c r="I776" s="138" t="s">
        <v>1852</v>
      </c>
      <c r="J776" s="138"/>
      <c r="K776" s="138" t="s">
        <v>4372</v>
      </c>
      <c r="L776" s="138"/>
      <c r="M776" s="138" t="s">
        <v>4372</v>
      </c>
      <c r="N776" s="139">
        <v>61</v>
      </c>
      <c r="O776" s="140" t="b">
        <v>0</v>
      </c>
      <c r="P776" s="138" t="s">
        <v>1822</v>
      </c>
      <c r="Q776" t="s">
        <v>1823</v>
      </c>
      <c r="R776" t="s">
        <v>584</v>
      </c>
    </row>
    <row r="777" spans="1:18" x14ac:dyDescent="0.25">
      <c r="A777" s="138" t="s">
        <v>11213</v>
      </c>
      <c r="B777" s="138" t="s">
        <v>4374</v>
      </c>
      <c r="C777" s="138"/>
      <c r="D777" s="138" t="s">
        <v>1818</v>
      </c>
      <c r="E777" s="138" t="s">
        <v>2086</v>
      </c>
      <c r="F777" s="138" t="s">
        <v>4375</v>
      </c>
      <c r="G777" s="138" t="s">
        <v>1784</v>
      </c>
      <c r="H777" s="138" t="s">
        <v>1785</v>
      </c>
      <c r="I777" s="138" t="s">
        <v>1852</v>
      </c>
      <c r="J777" s="138"/>
      <c r="K777" s="138" t="s">
        <v>4376</v>
      </c>
      <c r="L777" s="138"/>
      <c r="M777" s="138" t="s">
        <v>4377</v>
      </c>
      <c r="N777" s="139">
        <v>61</v>
      </c>
      <c r="O777" s="140" t="b">
        <v>0</v>
      </c>
      <c r="P777" s="138" t="s">
        <v>1822</v>
      </c>
      <c r="Q777" t="s">
        <v>1823</v>
      </c>
      <c r="R777" t="s">
        <v>584</v>
      </c>
    </row>
    <row r="778" spans="1:18" x14ac:dyDescent="0.25">
      <c r="A778" s="138" t="s">
        <v>11239</v>
      </c>
      <c r="B778" s="138" t="s">
        <v>4379</v>
      </c>
      <c r="C778" s="138"/>
      <c r="D778" s="138" t="s">
        <v>1818</v>
      </c>
      <c r="E778" s="138" t="s">
        <v>1858</v>
      </c>
      <c r="F778" s="138" t="s">
        <v>4380</v>
      </c>
      <c r="G778" s="138" t="s">
        <v>1784</v>
      </c>
      <c r="H778" s="138" t="s">
        <v>1785</v>
      </c>
      <c r="I778" s="138" t="s">
        <v>1852</v>
      </c>
      <c r="J778" s="138"/>
      <c r="K778" s="138" t="s">
        <v>4381</v>
      </c>
      <c r="L778" s="138"/>
      <c r="M778" s="138" t="s">
        <v>4382</v>
      </c>
      <c r="N778" s="139">
        <v>61</v>
      </c>
      <c r="O778" s="140" t="b">
        <v>0</v>
      </c>
      <c r="P778" s="138" t="s">
        <v>1822</v>
      </c>
      <c r="Q778" t="s">
        <v>1823</v>
      </c>
      <c r="R778" t="s">
        <v>584</v>
      </c>
    </row>
    <row r="779" spans="1:18" x14ac:dyDescent="0.25">
      <c r="A779" s="138" t="s">
        <v>11227</v>
      </c>
      <c r="B779" s="138" t="s">
        <v>4384</v>
      </c>
      <c r="C779" s="138"/>
      <c r="D779" s="138" t="s">
        <v>1818</v>
      </c>
      <c r="E779" s="138" t="s">
        <v>1938</v>
      </c>
      <c r="F779" s="138" t="s">
        <v>2704</v>
      </c>
      <c r="G779" s="138" t="s">
        <v>1784</v>
      </c>
      <c r="H779" s="138" t="s">
        <v>1785</v>
      </c>
      <c r="I779" s="138" t="s">
        <v>1852</v>
      </c>
      <c r="J779" s="138"/>
      <c r="K779" s="138" t="s">
        <v>4385</v>
      </c>
      <c r="L779" s="138"/>
      <c r="M779" s="138" t="s">
        <v>4385</v>
      </c>
      <c r="N779" s="139">
        <v>61</v>
      </c>
      <c r="O779" s="140" t="b">
        <v>0</v>
      </c>
      <c r="P779" s="138" t="s">
        <v>1822</v>
      </c>
      <c r="Q779" t="s">
        <v>1823</v>
      </c>
      <c r="R779" t="s">
        <v>584</v>
      </c>
    </row>
    <row r="780" spans="1:18" x14ac:dyDescent="0.25">
      <c r="A780" s="138" t="s">
        <v>11228</v>
      </c>
      <c r="B780" s="138" t="s">
        <v>4387</v>
      </c>
      <c r="C780" s="138"/>
      <c r="D780" s="138" t="s">
        <v>1818</v>
      </c>
      <c r="E780" s="138" t="s">
        <v>1938</v>
      </c>
      <c r="F780" s="138" t="s">
        <v>4328</v>
      </c>
      <c r="G780" s="138" t="s">
        <v>1784</v>
      </c>
      <c r="H780" s="138" t="s">
        <v>1785</v>
      </c>
      <c r="I780" s="138" t="s">
        <v>1852</v>
      </c>
      <c r="J780" s="138"/>
      <c r="K780" s="138" t="s">
        <v>4388</v>
      </c>
      <c r="L780" s="138"/>
      <c r="M780" s="138" t="s">
        <v>4388</v>
      </c>
      <c r="N780" s="139">
        <v>61</v>
      </c>
      <c r="O780" s="140" t="b">
        <v>0</v>
      </c>
      <c r="P780" s="138" t="s">
        <v>1822</v>
      </c>
      <c r="Q780" t="s">
        <v>1823</v>
      </c>
      <c r="R780" t="s">
        <v>584</v>
      </c>
    </row>
    <row r="781" spans="1:18" x14ac:dyDescent="0.25">
      <c r="A781" s="138" t="s">
        <v>11229</v>
      </c>
      <c r="B781" s="138" t="s">
        <v>4390</v>
      </c>
      <c r="C781" s="138"/>
      <c r="D781" s="138" t="s">
        <v>1818</v>
      </c>
      <c r="E781" s="138" t="s">
        <v>1938</v>
      </c>
      <c r="F781" s="138" t="s">
        <v>4328</v>
      </c>
      <c r="G781" s="138" t="s">
        <v>1784</v>
      </c>
      <c r="H781" s="138" t="s">
        <v>1785</v>
      </c>
      <c r="I781" s="138" t="s">
        <v>1852</v>
      </c>
      <c r="J781" s="138"/>
      <c r="K781" s="138" t="s">
        <v>4391</v>
      </c>
      <c r="L781" s="138"/>
      <c r="M781" s="138" t="s">
        <v>4391</v>
      </c>
      <c r="N781" s="139">
        <v>61</v>
      </c>
      <c r="O781" s="140" t="b">
        <v>0</v>
      </c>
      <c r="P781" s="138" t="s">
        <v>1822</v>
      </c>
      <c r="Q781" t="s">
        <v>1823</v>
      </c>
      <c r="R781" t="s">
        <v>584</v>
      </c>
    </row>
    <row r="782" spans="1:18" x14ac:dyDescent="0.25">
      <c r="A782" s="138" t="s">
        <v>11217</v>
      </c>
      <c r="B782" s="138" t="s">
        <v>4393</v>
      </c>
      <c r="C782" s="138"/>
      <c r="D782" s="138" t="s">
        <v>1818</v>
      </c>
      <c r="E782" s="138" t="s">
        <v>1832</v>
      </c>
      <c r="F782" s="138" t="s">
        <v>2781</v>
      </c>
      <c r="G782" s="138" t="s">
        <v>1784</v>
      </c>
      <c r="H782" s="138" t="s">
        <v>1785</v>
      </c>
      <c r="I782" s="138" t="s">
        <v>1852</v>
      </c>
      <c r="J782" s="138"/>
      <c r="K782" s="138" t="s">
        <v>4394</v>
      </c>
      <c r="L782" s="138"/>
      <c r="M782" s="138" t="s">
        <v>4394</v>
      </c>
      <c r="N782" s="139">
        <v>61</v>
      </c>
      <c r="O782" s="140" t="b">
        <v>0</v>
      </c>
      <c r="P782" s="138" t="s">
        <v>1822</v>
      </c>
      <c r="Q782" t="s">
        <v>1823</v>
      </c>
      <c r="R782" t="s">
        <v>584</v>
      </c>
    </row>
    <row r="783" spans="1:18" x14ac:dyDescent="0.25">
      <c r="A783" s="138" t="s">
        <v>11218</v>
      </c>
      <c r="B783" s="138" t="s">
        <v>4396</v>
      </c>
      <c r="C783" s="138"/>
      <c r="D783" s="138" t="s">
        <v>1818</v>
      </c>
      <c r="E783" s="138" t="s">
        <v>1832</v>
      </c>
      <c r="F783" s="138" t="s">
        <v>2781</v>
      </c>
      <c r="G783" s="138" t="s">
        <v>1784</v>
      </c>
      <c r="H783" s="138" t="s">
        <v>1785</v>
      </c>
      <c r="I783" s="138" t="s">
        <v>1852</v>
      </c>
      <c r="J783" s="138"/>
      <c r="K783" s="138" t="s">
        <v>4397</v>
      </c>
      <c r="L783" s="138"/>
      <c r="M783" s="138" t="s">
        <v>4397</v>
      </c>
      <c r="N783" s="139">
        <v>61</v>
      </c>
      <c r="O783" s="140" t="b">
        <v>0</v>
      </c>
      <c r="P783" s="138" t="s">
        <v>1822</v>
      </c>
      <c r="Q783" t="s">
        <v>1823</v>
      </c>
      <c r="R783" t="s">
        <v>584</v>
      </c>
    </row>
    <row r="784" spans="1:18" x14ac:dyDescent="0.25">
      <c r="A784" s="138" t="s">
        <v>11230</v>
      </c>
      <c r="B784" s="138" t="s">
        <v>4399</v>
      </c>
      <c r="C784" s="138"/>
      <c r="D784" s="138" t="s">
        <v>1818</v>
      </c>
      <c r="E784" s="138" t="s">
        <v>1938</v>
      </c>
      <c r="F784" s="138" t="s">
        <v>4328</v>
      </c>
      <c r="G784" s="138" t="s">
        <v>1784</v>
      </c>
      <c r="H784" s="138" t="s">
        <v>1785</v>
      </c>
      <c r="I784" s="138" t="s">
        <v>1852</v>
      </c>
      <c r="J784" s="138"/>
      <c r="K784" s="138" t="s">
        <v>4400</v>
      </c>
      <c r="L784" s="138"/>
      <c r="M784" s="138" t="s">
        <v>4401</v>
      </c>
      <c r="N784" s="139">
        <v>61</v>
      </c>
      <c r="O784" s="140" t="b">
        <v>0</v>
      </c>
      <c r="P784" s="138" t="s">
        <v>1822</v>
      </c>
      <c r="Q784" t="s">
        <v>1823</v>
      </c>
      <c r="R784" t="s">
        <v>584</v>
      </c>
    </row>
    <row r="785" spans="1:18" x14ac:dyDescent="0.25">
      <c r="A785" s="138" t="s">
        <v>11231</v>
      </c>
      <c r="B785" s="138" t="s">
        <v>4403</v>
      </c>
      <c r="C785" s="138"/>
      <c r="D785" s="138" t="s">
        <v>1818</v>
      </c>
      <c r="E785" s="138" t="s">
        <v>1938</v>
      </c>
      <c r="F785" s="138" t="s">
        <v>4328</v>
      </c>
      <c r="G785" s="138" t="s">
        <v>1784</v>
      </c>
      <c r="H785" s="138" t="s">
        <v>1785</v>
      </c>
      <c r="I785" s="138" t="s">
        <v>1852</v>
      </c>
      <c r="J785" s="138"/>
      <c r="K785" s="138" t="s">
        <v>4404</v>
      </c>
      <c r="L785" s="138"/>
      <c r="M785" s="138" t="s">
        <v>4404</v>
      </c>
      <c r="N785" s="139">
        <v>61</v>
      </c>
      <c r="O785" s="140" t="b">
        <v>0</v>
      </c>
      <c r="P785" s="138" t="s">
        <v>1822</v>
      </c>
      <c r="Q785" t="s">
        <v>1823</v>
      </c>
      <c r="R785" t="s">
        <v>584</v>
      </c>
    </row>
    <row r="786" spans="1:18" x14ac:dyDescent="0.25">
      <c r="A786" s="138" t="s">
        <v>11232</v>
      </c>
      <c r="B786" s="138" t="s">
        <v>4406</v>
      </c>
      <c r="C786" s="138"/>
      <c r="D786" s="138" t="s">
        <v>1818</v>
      </c>
      <c r="E786" s="138"/>
      <c r="F786" s="138"/>
      <c r="G786" s="138" t="s">
        <v>1784</v>
      </c>
      <c r="H786" s="138" t="s">
        <v>1785</v>
      </c>
      <c r="I786" s="138" t="s">
        <v>1852</v>
      </c>
      <c r="J786" s="138"/>
      <c r="K786" s="138" t="s">
        <v>4407</v>
      </c>
      <c r="L786" s="138"/>
      <c r="M786" s="138" t="s">
        <v>4407</v>
      </c>
      <c r="N786" s="139">
        <v>61</v>
      </c>
      <c r="O786" s="140" t="b">
        <v>0</v>
      </c>
      <c r="P786" s="138" t="s">
        <v>1822</v>
      </c>
      <c r="Q786" t="s">
        <v>1823</v>
      </c>
      <c r="R786" t="s">
        <v>584</v>
      </c>
    </row>
    <row r="787" spans="1:18" x14ac:dyDescent="0.25">
      <c r="A787" s="138" t="s">
        <v>11246</v>
      </c>
      <c r="B787" s="138" t="s">
        <v>4409</v>
      </c>
      <c r="C787" s="138"/>
      <c r="D787" s="138" t="s">
        <v>1836</v>
      </c>
      <c r="E787" s="138" t="s">
        <v>4410</v>
      </c>
      <c r="F787" s="138" t="s">
        <v>4411</v>
      </c>
      <c r="G787" s="138" t="s">
        <v>1784</v>
      </c>
      <c r="H787" s="138" t="s">
        <v>1785</v>
      </c>
      <c r="I787" s="138" t="s">
        <v>1852</v>
      </c>
      <c r="J787" s="138"/>
      <c r="K787" s="138" t="s">
        <v>4412</v>
      </c>
      <c r="L787" s="138"/>
      <c r="M787" s="138" t="s">
        <v>4412</v>
      </c>
      <c r="N787" s="139">
        <v>61</v>
      </c>
      <c r="O787" s="140" t="b">
        <v>0</v>
      </c>
      <c r="P787" s="138" t="s">
        <v>1822</v>
      </c>
      <c r="Q787" t="s">
        <v>1823</v>
      </c>
      <c r="R787" t="s">
        <v>584</v>
      </c>
    </row>
    <row r="788" spans="1:18" x14ac:dyDescent="0.25">
      <c r="A788" s="138" t="s">
        <v>11198</v>
      </c>
      <c r="B788" s="138" t="s">
        <v>4414</v>
      </c>
      <c r="C788" s="138"/>
      <c r="D788" s="138" t="s">
        <v>2147</v>
      </c>
      <c r="E788" s="138" t="s">
        <v>2756</v>
      </c>
      <c r="F788" s="138" t="s">
        <v>4415</v>
      </c>
      <c r="G788" s="138" t="s">
        <v>1784</v>
      </c>
      <c r="H788" s="138" t="s">
        <v>1785</v>
      </c>
      <c r="I788" s="138" t="s">
        <v>1852</v>
      </c>
      <c r="J788" s="138"/>
      <c r="K788" s="138" t="s">
        <v>4416</v>
      </c>
      <c r="L788" s="138"/>
      <c r="M788" s="138" t="s">
        <v>4417</v>
      </c>
      <c r="N788" s="139">
        <v>61</v>
      </c>
      <c r="O788" s="140" t="b">
        <v>0</v>
      </c>
      <c r="P788" s="138" t="s">
        <v>1822</v>
      </c>
      <c r="Q788" t="s">
        <v>1823</v>
      </c>
      <c r="R788" t="s">
        <v>584</v>
      </c>
    </row>
    <row r="789" spans="1:18" x14ac:dyDescent="0.25">
      <c r="A789" s="138" t="s">
        <v>11199</v>
      </c>
      <c r="B789" s="138" t="s">
        <v>4419</v>
      </c>
      <c r="C789" s="138"/>
      <c r="D789" s="138" t="s">
        <v>2147</v>
      </c>
      <c r="E789" s="138" t="s">
        <v>2756</v>
      </c>
      <c r="F789" s="138" t="s">
        <v>4420</v>
      </c>
      <c r="G789" s="138" t="s">
        <v>1784</v>
      </c>
      <c r="H789" s="138" t="s">
        <v>1785</v>
      </c>
      <c r="I789" s="138" t="s">
        <v>1852</v>
      </c>
      <c r="J789" s="138"/>
      <c r="K789" s="138" t="s">
        <v>4421</v>
      </c>
      <c r="L789" s="138"/>
      <c r="M789" s="138" t="s">
        <v>4422</v>
      </c>
      <c r="N789" s="139">
        <v>61</v>
      </c>
      <c r="O789" s="140" t="b">
        <v>0</v>
      </c>
      <c r="P789" s="138" t="s">
        <v>1822</v>
      </c>
      <c r="Q789" t="s">
        <v>1823</v>
      </c>
      <c r="R789" t="s">
        <v>584</v>
      </c>
    </row>
    <row r="790" spans="1:18" x14ac:dyDescent="0.25">
      <c r="A790" s="138" t="s">
        <v>11237</v>
      </c>
      <c r="B790" s="138" t="s">
        <v>4424</v>
      </c>
      <c r="C790" s="138"/>
      <c r="D790" s="138" t="s">
        <v>1818</v>
      </c>
      <c r="E790" s="138"/>
      <c r="F790" s="138"/>
      <c r="G790" s="138" t="s">
        <v>1784</v>
      </c>
      <c r="H790" s="138" t="s">
        <v>1785</v>
      </c>
      <c r="I790" s="138" t="s">
        <v>1852</v>
      </c>
      <c r="J790" s="138"/>
      <c r="K790" s="138" t="s">
        <v>4425</v>
      </c>
      <c r="L790" s="138"/>
      <c r="M790" s="138" t="s">
        <v>4425</v>
      </c>
      <c r="N790" s="139">
        <v>61</v>
      </c>
      <c r="O790" s="140" t="b">
        <v>0</v>
      </c>
      <c r="P790" s="138" t="s">
        <v>1822</v>
      </c>
      <c r="Q790" t="s">
        <v>1823</v>
      </c>
      <c r="R790" t="s">
        <v>584</v>
      </c>
    </row>
    <row r="791" spans="1:18" x14ac:dyDescent="0.25">
      <c r="A791" s="138" t="s">
        <v>11233</v>
      </c>
      <c r="B791" s="138" t="s">
        <v>4427</v>
      </c>
      <c r="C791" s="138"/>
      <c r="D791" s="138" t="s">
        <v>1818</v>
      </c>
      <c r="E791" s="138" t="s">
        <v>1938</v>
      </c>
      <c r="F791" s="138"/>
      <c r="G791" s="138" t="s">
        <v>1784</v>
      </c>
      <c r="H791" s="138" t="s">
        <v>1785</v>
      </c>
      <c r="I791" s="138" t="s">
        <v>1852</v>
      </c>
      <c r="J791" s="138"/>
      <c r="K791" s="138" t="s">
        <v>4428</v>
      </c>
      <c r="L791" s="138"/>
      <c r="M791" s="138" t="s">
        <v>4428</v>
      </c>
      <c r="N791" s="139">
        <v>61</v>
      </c>
      <c r="O791" s="140" t="b">
        <v>0</v>
      </c>
      <c r="P791" s="138" t="s">
        <v>1822</v>
      </c>
      <c r="Q791" t="s">
        <v>1823</v>
      </c>
      <c r="R791" t="s">
        <v>584</v>
      </c>
    </row>
    <row r="792" spans="1:18" x14ac:dyDescent="0.25">
      <c r="A792" s="138" t="s">
        <v>11208</v>
      </c>
      <c r="B792" s="138" t="s">
        <v>4430</v>
      </c>
      <c r="C792" s="138"/>
      <c r="D792" s="138" t="s">
        <v>1818</v>
      </c>
      <c r="E792" s="138" t="s">
        <v>1886</v>
      </c>
      <c r="F792" s="138" t="s">
        <v>4431</v>
      </c>
      <c r="G792" s="138" t="s">
        <v>1784</v>
      </c>
      <c r="H792" s="138" t="s">
        <v>1785</v>
      </c>
      <c r="I792" s="138" t="s">
        <v>1852</v>
      </c>
      <c r="J792" s="138"/>
      <c r="K792" s="138" t="s">
        <v>4432</v>
      </c>
      <c r="L792" s="138"/>
      <c r="M792" s="138" t="s">
        <v>4433</v>
      </c>
      <c r="N792" s="139">
        <v>61</v>
      </c>
      <c r="O792" s="140" t="b">
        <v>0</v>
      </c>
      <c r="P792" s="138" t="s">
        <v>1822</v>
      </c>
      <c r="Q792" t="s">
        <v>1823</v>
      </c>
      <c r="R792" t="s">
        <v>584</v>
      </c>
    </row>
    <row r="793" spans="1:18" x14ac:dyDescent="0.25">
      <c r="A793" s="138" t="s">
        <v>11234</v>
      </c>
      <c r="B793" s="138" t="s">
        <v>4435</v>
      </c>
      <c r="C793" s="138"/>
      <c r="D793" s="138" t="s">
        <v>1818</v>
      </c>
      <c r="E793" s="138" t="s">
        <v>1938</v>
      </c>
      <c r="F793" s="138" t="s">
        <v>2704</v>
      </c>
      <c r="G793" s="138" t="s">
        <v>1784</v>
      </c>
      <c r="H793" s="138" t="s">
        <v>1785</v>
      </c>
      <c r="I793" s="138" t="s">
        <v>1852</v>
      </c>
      <c r="J793" s="138"/>
      <c r="K793" s="138" t="s">
        <v>4436</v>
      </c>
      <c r="L793" s="138"/>
      <c r="M793" s="138" t="s">
        <v>4436</v>
      </c>
      <c r="N793" s="139">
        <v>61</v>
      </c>
      <c r="O793" s="140" t="b">
        <v>0</v>
      </c>
      <c r="P793" s="138" t="s">
        <v>1822</v>
      </c>
      <c r="Q793" t="s">
        <v>1823</v>
      </c>
      <c r="R793" t="s">
        <v>584</v>
      </c>
    </row>
    <row r="794" spans="1:18" x14ac:dyDescent="0.25">
      <c r="A794" s="138" t="s">
        <v>11240</v>
      </c>
      <c r="B794" s="138" t="s">
        <v>4438</v>
      </c>
      <c r="C794" s="138"/>
      <c r="D794" s="138" t="s">
        <v>1818</v>
      </c>
      <c r="E794" s="138" t="s">
        <v>1858</v>
      </c>
      <c r="F794" s="138" t="s">
        <v>4439</v>
      </c>
      <c r="G794" s="138" t="s">
        <v>1784</v>
      </c>
      <c r="H794" s="138" t="s">
        <v>1785</v>
      </c>
      <c r="I794" s="138" t="s">
        <v>1852</v>
      </c>
      <c r="J794" s="138"/>
      <c r="K794" s="138" t="s">
        <v>4440</v>
      </c>
      <c r="L794" s="138"/>
      <c r="M794" s="138" t="s">
        <v>4441</v>
      </c>
      <c r="N794" s="139">
        <v>61</v>
      </c>
      <c r="O794" s="140" t="b">
        <v>0</v>
      </c>
      <c r="P794" s="138" t="s">
        <v>1822</v>
      </c>
      <c r="Q794" t="s">
        <v>1823</v>
      </c>
      <c r="R794" t="s">
        <v>584</v>
      </c>
    </row>
    <row r="795" spans="1:18" x14ac:dyDescent="0.25">
      <c r="A795" s="138" t="s">
        <v>11214</v>
      </c>
      <c r="B795" s="138" t="s">
        <v>4443</v>
      </c>
      <c r="C795" s="138"/>
      <c r="D795" s="138" t="s">
        <v>1818</v>
      </c>
      <c r="E795" s="138" t="s">
        <v>2086</v>
      </c>
      <c r="F795" s="138" t="s">
        <v>2662</v>
      </c>
      <c r="G795" s="138" t="s">
        <v>1784</v>
      </c>
      <c r="H795" s="138" t="s">
        <v>1785</v>
      </c>
      <c r="I795" s="138" t="s">
        <v>1852</v>
      </c>
      <c r="J795" s="138"/>
      <c r="K795" s="138" t="s">
        <v>4444</v>
      </c>
      <c r="L795" s="138"/>
      <c r="M795" s="138" t="s">
        <v>4445</v>
      </c>
      <c r="N795" s="139">
        <v>61</v>
      </c>
      <c r="O795" s="140" t="b">
        <v>0</v>
      </c>
      <c r="P795" s="138" t="s">
        <v>1822</v>
      </c>
      <c r="Q795" t="s">
        <v>1823</v>
      </c>
      <c r="R795" t="s">
        <v>584</v>
      </c>
    </row>
    <row r="796" spans="1:18" x14ac:dyDescent="0.25">
      <c r="A796" s="138" t="s">
        <v>11215</v>
      </c>
      <c r="B796" s="138" t="s">
        <v>4447</v>
      </c>
      <c r="C796" s="138"/>
      <c r="D796" s="138" t="s">
        <v>1818</v>
      </c>
      <c r="E796" s="138"/>
      <c r="F796" s="138"/>
      <c r="G796" s="138" t="s">
        <v>1784</v>
      </c>
      <c r="H796" s="138" t="s">
        <v>1785</v>
      </c>
      <c r="I796" s="138" t="s">
        <v>1852</v>
      </c>
      <c r="J796" s="138"/>
      <c r="K796" s="138" t="s">
        <v>4448</v>
      </c>
      <c r="L796" s="138"/>
      <c r="M796" s="138" t="s">
        <v>4448</v>
      </c>
      <c r="N796" s="139">
        <v>61</v>
      </c>
      <c r="O796" s="140" t="b">
        <v>0</v>
      </c>
      <c r="P796" s="138" t="s">
        <v>1822</v>
      </c>
      <c r="Q796" t="s">
        <v>1823</v>
      </c>
      <c r="R796" t="s">
        <v>584</v>
      </c>
    </row>
    <row r="797" spans="1:18" x14ac:dyDescent="0.25">
      <c r="A797" s="138" t="s">
        <v>11200</v>
      </c>
      <c r="B797" s="138" t="s">
        <v>4450</v>
      </c>
      <c r="C797" s="138"/>
      <c r="D797" s="138" t="s">
        <v>2147</v>
      </c>
      <c r="E797" s="138" t="s">
        <v>2756</v>
      </c>
      <c r="F797" s="138" t="s">
        <v>4451</v>
      </c>
      <c r="G797" s="138" t="s">
        <v>1784</v>
      </c>
      <c r="H797" s="138" t="s">
        <v>1785</v>
      </c>
      <c r="I797" s="138" t="s">
        <v>1852</v>
      </c>
      <c r="J797" s="138"/>
      <c r="K797" s="138" t="s">
        <v>4452</v>
      </c>
      <c r="L797" s="138"/>
      <c r="M797" s="138" t="s">
        <v>4452</v>
      </c>
      <c r="N797" s="139">
        <v>61</v>
      </c>
      <c r="O797" s="140" t="b">
        <v>0</v>
      </c>
      <c r="P797" s="138" t="s">
        <v>1822</v>
      </c>
      <c r="Q797" t="s">
        <v>1823</v>
      </c>
      <c r="R797" t="s">
        <v>584</v>
      </c>
    </row>
    <row r="798" spans="1:18" x14ac:dyDescent="0.25">
      <c r="A798" s="138" t="s">
        <v>11235</v>
      </c>
      <c r="B798" s="138" t="s">
        <v>4454</v>
      </c>
      <c r="C798" s="138"/>
      <c r="D798" s="138" t="s">
        <v>1818</v>
      </c>
      <c r="E798" s="138" t="s">
        <v>1938</v>
      </c>
      <c r="F798" s="138" t="s">
        <v>4328</v>
      </c>
      <c r="G798" s="138" t="s">
        <v>1784</v>
      </c>
      <c r="H798" s="138" t="s">
        <v>1785</v>
      </c>
      <c r="I798" s="138" t="s">
        <v>1852</v>
      </c>
      <c r="J798" s="138"/>
      <c r="K798" s="138" t="s">
        <v>4455</v>
      </c>
      <c r="L798" s="138"/>
      <c r="M798" s="138" t="s">
        <v>4455</v>
      </c>
      <c r="N798" s="139">
        <v>61</v>
      </c>
      <c r="O798" s="140" t="b">
        <v>0</v>
      </c>
      <c r="P798" s="138" t="s">
        <v>1822</v>
      </c>
      <c r="Q798" t="s">
        <v>1823</v>
      </c>
      <c r="R798" t="s">
        <v>584</v>
      </c>
    </row>
    <row r="799" spans="1:18" x14ac:dyDescent="0.25">
      <c r="A799" s="138" t="s">
        <v>11241</v>
      </c>
      <c r="B799" s="138" t="s">
        <v>4457</v>
      </c>
      <c r="C799" s="138"/>
      <c r="D799" s="138" t="s">
        <v>1818</v>
      </c>
      <c r="E799" s="138" t="s">
        <v>1858</v>
      </c>
      <c r="F799" s="138" t="s">
        <v>4380</v>
      </c>
      <c r="G799" s="138" t="s">
        <v>1784</v>
      </c>
      <c r="H799" s="138" t="s">
        <v>1785</v>
      </c>
      <c r="I799" s="138" t="s">
        <v>1852</v>
      </c>
      <c r="J799" s="138"/>
      <c r="K799" s="138" t="s">
        <v>4458</v>
      </c>
      <c r="L799" s="138"/>
      <c r="M799" s="138" t="s">
        <v>4459</v>
      </c>
      <c r="N799" s="139">
        <v>61</v>
      </c>
      <c r="O799" s="140" t="b">
        <v>0</v>
      </c>
      <c r="P799" s="138" t="s">
        <v>1822</v>
      </c>
      <c r="Q799" t="s">
        <v>1823</v>
      </c>
      <c r="R799" t="s">
        <v>584</v>
      </c>
    </row>
    <row r="800" spans="1:18" x14ac:dyDescent="0.25">
      <c r="A800" s="138" t="s">
        <v>11236</v>
      </c>
      <c r="B800" s="138" t="s">
        <v>4461</v>
      </c>
      <c r="C800" s="138"/>
      <c r="D800" s="138" t="s">
        <v>1818</v>
      </c>
      <c r="E800" s="138" t="s">
        <v>1938</v>
      </c>
      <c r="F800" s="138" t="s">
        <v>2704</v>
      </c>
      <c r="G800" s="138" t="s">
        <v>1784</v>
      </c>
      <c r="H800" s="138" t="s">
        <v>1785</v>
      </c>
      <c r="I800" s="138" t="s">
        <v>1852</v>
      </c>
      <c r="J800" s="138"/>
      <c r="K800" s="138" t="s">
        <v>4462</v>
      </c>
      <c r="L800" s="138"/>
      <c r="M800" s="138" t="s">
        <v>4463</v>
      </c>
      <c r="N800" s="139">
        <v>61</v>
      </c>
      <c r="O800" s="140" t="b">
        <v>0</v>
      </c>
      <c r="P800" s="138" t="s">
        <v>1822</v>
      </c>
      <c r="Q800" t="s">
        <v>1823</v>
      </c>
      <c r="R800" t="s">
        <v>584</v>
      </c>
    </row>
    <row r="801" spans="1:18" x14ac:dyDescent="0.25">
      <c r="A801" s="138" t="s">
        <v>11247</v>
      </c>
      <c r="B801" s="138" t="s">
        <v>4465</v>
      </c>
      <c r="C801" s="138"/>
      <c r="D801" s="138" t="s">
        <v>2076</v>
      </c>
      <c r="E801" s="138" t="s">
        <v>2178</v>
      </c>
      <c r="F801" s="138"/>
      <c r="G801" s="138" t="s">
        <v>1784</v>
      </c>
      <c r="H801" s="138" t="s">
        <v>1785</v>
      </c>
      <c r="I801" s="138" t="s">
        <v>1852</v>
      </c>
      <c r="J801" s="138"/>
      <c r="K801" s="138" t="s">
        <v>4466</v>
      </c>
      <c r="L801" s="138"/>
      <c r="M801" s="138" t="s">
        <v>4466</v>
      </c>
      <c r="N801" s="139">
        <v>61</v>
      </c>
      <c r="O801" s="140" t="b">
        <v>0</v>
      </c>
      <c r="P801" s="138" t="s">
        <v>1822</v>
      </c>
      <c r="Q801" t="s">
        <v>1823</v>
      </c>
      <c r="R801" t="s">
        <v>584</v>
      </c>
    </row>
    <row r="802" spans="1:18" x14ac:dyDescent="0.25">
      <c r="A802" s="138" t="s">
        <v>11201</v>
      </c>
      <c r="B802" s="138" t="s">
        <v>4468</v>
      </c>
      <c r="C802" s="138"/>
      <c r="D802" s="138" t="s">
        <v>2147</v>
      </c>
      <c r="E802" s="138" t="s">
        <v>2756</v>
      </c>
      <c r="F802" s="138" t="s">
        <v>4420</v>
      </c>
      <c r="G802" s="138"/>
      <c r="H802" s="138"/>
      <c r="I802" s="138" t="s">
        <v>1852</v>
      </c>
      <c r="J802" s="138"/>
      <c r="K802" s="138" t="s">
        <v>4469</v>
      </c>
      <c r="L802" s="138"/>
      <c r="M802" s="138" t="s">
        <v>4469</v>
      </c>
      <c r="N802" s="139">
        <v>61</v>
      </c>
      <c r="O802" s="140" t="b">
        <v>0</v>
      </c>
      <c r="P802" s="138" t="s">
        <v>1822</v>
      </c>
      <c r="Q802" t="s">
        <v>1823</v>
      </c>
      <c r="R802" t="s">
        <v>584</v>
      </c>
    </row>
    <row r="803" spans="1:18" x14ac:dyDescent="0.25">
      <c r="A803" s="138" t="s">
        <v>11244</v>
      </c>
      <c r="B803" s="138" t="s">
        <v>4471</v>
      </c>
      <c r="C803" s="138"/>
      <c r="D803" s="138" t="s">
        <v>1902</v>
      </c>
      <c r="E803" s="138" t="s">
        <v>4472</v>
      </c>
      <c r="F803" s="138" t="s">
        <v>4473</v>
      </c>
      <c r="G803" s="138"/>
      <c r="H803" s="138"/>
      <c r="I803" s="138" t="s">
        <v>1852</v>
      </c>
      <c r="J803" s="138"/>
      <c r="K803" s="138" t="s">
        <v>4474</v>
      </c>
      <c r="L803" s="138"/>
      <c r="M803" s="138" t="s">
        <v>4474</v>
      </c>
      <c r="N803" s="139">
        <v>61</v>
      </c>
      <c r="O803" s="140" t="b">
        <v>0</v>
      </c>
      <c r="P803" s="138" t="s">
        <v>1822</v>
      </c>
      <c r="Q803" t="s">
        <v>1823</v>
      </c>
      <c r="R803" t="s">
        <v>584</v>
      </c>
    </row>
    <row r="804" spans="1:18" x14ac:dyDescent="0.25">
      <c r="A804" s="138" t="s">
        <v>11245</v>
      </c>
      <c r="B804" s="138" t="s">
        <v>4476</v>
      </c>
      <c r="C804" s="138"/>
      <c r="D804" s="138" t="s">
        <v>1902</v>
      </c>
      <c r="E804" s="138" t="s">
        <v>4259</v>
      </c>
      <c r="F804" s="138" t="s">
        <v>4477</v>
      </c>
      <c r="G804" s="138"/>
      <c r="H804" s="138"/>
      <c r="I804" s="138" t="s">
        <v>1852</v>
      </c>
      <c r="J804" s="138" t="s">
        <v>4476</v>
      </c>
      <c r="K804" s="138" t="s">
        <v>4478</v>
      </c>
      <c r="L804" s="138"/>
      <c r="M804" s="138" t="s">
        <v>4478</v>
      </c>
      <c r="N804" s="139">
        <v>61</v>
      </c>
      <c r="O804" s="140" t="b">
        <v>0</v>
      </c>
      <c r="P804" s="138" t="s">
        <v>1822</v>
      </c>
      <c r="Q804" t="s">
        <v>1823</v>
      </c>
      <c r="R804" t="s">
        <v>584</v>
      </c>
    </row>
    <row r="805" spans="1:18" x14ac:dyDescent="0.25">
      <c r="A805" s="138" t="s">
        <v>11249</v>
      </c>
      <c r="B805" s="138" t="s">
        <v>4480</v>
      </c>
      <c r="C805" s="138" t="s">
        <v>1817</v>
      </c>
      <c r="D805" s="138" t="s">
        <v>1836</v>
      </c>
      <c r="E805" s="138" t="s">
        <v>4410</v>
      </c>
      <c r="F805" s="138"/>
      <c r="G805" s="138"/>
      <c r="H805" s="138"/>
      <c r="I805" s="138" t="s">
        <v>1852</v>
      </c>
      <c r="J805" s="138" t="s">
        <v>4480</v>
      </c>
      <c r="K805" s="138" t="s">
        <v>4481</v>
      </c>
      <c r="L805" s="138"/>
      <c r="M805" s="138" t="s">
        <v>4481</v>
      </c>
      <c r="N805" s="139"/>
      <c r="O805" s="140" t="b">
        <v>0</v>
      </c>
      <c r="P805" s="138" t="s">
        <v>1822</v>
      </c>
      <c r="Q805" t="s">
        <v>1823</v>
      </c>
      <c r="R805" t="s">
        <v>7103</v>
      </c>
    </row>
    <row r="806" spans="1:18" x14ac:dyDescent="0.25">
      <c r="A806" s="138" t="s">
        <v>11250</v>
      </c>
      <c r="B806" s="138" t="s">
        <v>4483</v>
      </c>
      <c r="C806" s="138" t="s">
        <v>1817</v>
      </c>
      <c r="D806" s="138" t="s">
        <v>1836</v>
      </c>
      <c r="E806" s="138" t="s">
        <v>4410</v>
      </c>
      <c r="F806" s="138"/>
      <c r="G806" s="138"/>
      <c r="H806" s="138"/>
      <c r="I806" s="138" t="s">
        <v>1852</v>
      </c>
      <c r="J806" s="138" t="s">
        <v>4483</v>
      </c>
      <c r="K806" s="138" t="s">
        <v>4484</v>
      </c>
      <c r="L806" s="138"/>
      <c r="M806" s="138" t="s">
        <v>4484</v>
      </c>
      <c r="N806" s="139"/>
      <c r="O806" s="140" t="b">
        <v>0</v>
      </c>
      <c r="P806" s="138" t="s">
        <v>1822</v>
      </c>
      <c r="Q806" t="s">
        <v>1823</v>
      </c>
      <c r="R806" t="s">
        <v>7103</v>
      </c>
    </row>
    <row r="807" spans="1:18" x14ac:dyDescent="0.25">
      <c r="A807" s="138" t="s">
        <v>11251</v>
      </c>
      <c r="B807" s="138" t="s">
        <v>4486</v>
      </c>
      <c r="C807" s="138" t="s">
        <v>1817</v>
      </c>
      <c r="D807" s="138" t="s">
        <v>1836</v>
      </c>
      <c r="E807" s="138" t="s">
        <v>4410</v>
      </c>
      <c r="F807" s="138"/>
      <c r="G807" s="138"/>
      <c r="H807" s="138"/>
      <c r="I807" s="138" t="s">
        <v>1852</v>
      </c>
      <c r="J807" s="138" t="s">
        <v>4486</v>
      </c>
      <c r="K807" s="138" t="s">
        <v>4487</v>
      </c>
      <c r="L807" s="138"/>
      <c r="M807" s="138" t="s">
        <v>4487</v>
      </c>
      <c r="N807" s="139"/>
      <c r="O807" s="140" t="b">
        <v>0</v>
      </c>
      <c r="P807" s="138" t="s">
        <v>1822</v>
      </c>
      <c r="Q807" t="s">
        <v>1823</v>
      </c>
      <c r="R807" t="s">
        <v>7103</v>
      </c>
    </row>
    <row r="808" spans="1:18" x14ac:dyDescent="0.25">
      <c r="A808" s="138" t="s">
        <v>11252</v>
      </c>
      <c r="B808" s="138" t="s">
        <v>4489</v>
      </c>
      <c r="C808" s="138" t="s">
        <v>1817</v>
      </c>
      <c r="D808" s="138" t="s">
        <v>1836</v>
      </c>
      <c r="E808" s="138" t="s">
        <v>4410</v>
      </c>
      <c r="F808" s="138" t="s">
        <v>4490</v>
      </c>
      <c r="G808" s="138"/>
      <c r="H808" s="138"/>
      <c r="I808" s="138" t="s">
        <v>1852</v>
      </c>
      <c r="J808" s="138" t="s">
        <v>4489</v>
      </c>
      <c r="K808" s="138" t="s">
        <v>4491</v>
      </c>
      <c r="L808" s="138"/>
      <c r="M808" s="138" t="s">
        <v>4491</v>
      </c>
      <c r="N808" s="139"/>
      <c r="O808" s="140" t="b">
        <v>0</v>
      </c>
      <c r="P808" s="138" t="s">
        <v>1822</v>
      </c>
      <c r="Q808" t="s">
        <v>1823</v>
      </c>
      <c r="R808" t="s">
        <v>7103</v>
      </c>
    </row>
    <row r="809" spans="1:18" x14ac:dyDescent="0.25">
      <c r="A809" s="138" t="s">
        <v>11253</v>
      </c>
      <c r="B809" s="138" t="s">
        <v>4493</v>
      </c>
      <c r="C809" s="138" t="s">
        <v>1817</v>
      </c>
      <c r="D809" s="138" t="s">
        <v>1836</v>
      </c>
      <c r="E809" s="138" t="s">
        <v>4410</v>
      </c>
      <c r="F809" s="138"/>
      <c r="G809" s="138"/>
      <c r="H809" s="138"/>
      <c r="I809" s="138" t="s">
        <v>1852</v>
      </c>
      <c r="J809" s="138" t="s">
        <v>4493</v>
      </c>
      <c r="K809" s="138" t="s">
        <v>4494</v>
      </c>
      <c r="L809" s="138"/>
      <c r="M809" s="138" t="s">
        <v>4494</v>
      </c>
      <c r="N809" s="139"/>
      <c r="O809" s="140" t="b">
        <v>0</v>
      </c>
      <c r="P809" s="138" t="s">
        <v>1822</v>
      </c>
      <c r="Q809" t="s">
        <v>1823</v>
      </c>
      <c r="R809" t="s">
        <v>7103</v>
      </c>
    </row>
    <row r="810" spans="1:18" x14ac:dyDescent="0.25">
      <c r="A810" s="138" t="s">
        <v>11248</v>
      </c>
      <c r="B810" s="138" t="s">
        <v>4496</v>
      </c>
      <c r="C810" s="138" t="s">
        <v>1817</v>
      </c>
      <c r="D810" s="138" t="s">
        <v>1818</v>
      </c>
      <c r="E810" s="138" t="s">
        <v>2053</v>
      </c>
      <c r="F810" s="138" t="s">
        <v>4497</v>
      </c>
      <c r="G810" s="138"/>
      <c r="H810" s="138"/>
      <c r="I810" s="138" t="s">
        <v>1852</v>
      </c>
      <c r="J810" s="138" t="s">
        <v>4496</v>
      </c>
      <c r="K810" s="138" t="s">
        <v>4498</v>
      </c>
      <c r="L810" s="138"/>
      <c r="M810" s="138" t="s">
        <v>4498</v>
      </c>
      <c r="N810" s="139"/>
      <c r="O810" s="140" t="b">
        <v>0</v>
      </c>
      <c r="P810" s="138" t="s">
        <v>1822</v>
      </c>
      <c r="Q810" t="s">
        <v>1823</v>
      </c>
      <c r="R810" t="s">
        <v>7103</v>
      </c>
    </row>
    <row r="811" spans="1:18" x14ac:dyDescent="0.25">
      <c r="A811" s="138" t="s">
        <v>11254</v>
      </c>
      <c r="B811" s="138" t="s">
        <v>4500</v>
      </c>
      <c r="C811" s="138" t="s">
        <v>1817</v>
      </c>
      <c r="D811" s="138" t="s">
        <v>1836</v>
      </c>
      <c r="E811" s="138" t="s">
        <v>4410</v>
      </c>
      <c r="F811" s="138"/>
      <c r="G811" s="138"/>
      <c r="H811" s="138"/>
      <c r="I811" s="138" t="s">
        <v>1852</v>
      </c>
      <c r="J811" s="138" t="s">
        <v>4500</v>
      </c>
      <c r="K811" s="138" t="s">
        <v>4501</v>
      </c>
      <c r="L811" s="138"/>
      <c r="M811" s="138" t="s">
        <v>4501</v>
      </c>
      <c r="N811" s="139"/>
      <c r="O811" s="140" t="b">
        <v>0</v>
      </c>
      <c r="P811" s="138" t="s">
        <v>1822</v>
      </c>
      <c r="Q811" t="s">
        <v>1823</v>
      </c>
      <c r="R811" t="s">
        <v>7103</v>
      </c>
    </row>
    <row r="812" spans="1:18" x14ac:dyDescent="0.25">
      <c r="A812" s="138" t="s">
        <v>11172</v>
      </c>
      <c r="B812" s="138" t="s">
        <v>4503</v>
      </c>
      <c r="C812" s="138"/>
      <c r="D812" s="138" t="s">
        <v>1902</v>
      </c>
      <c r="E812" s="138"/>
      <c r="F812" s="138"/>
      <c r="G812" s="138"/>
      <c r="H812" s="138"/>
      <c r="I812" s="138" t="s">
        <v>1852</v>
      </c>
      <c r="J812" s="138"/>
      <c r="K812" s="138"/>
      <c r="L812" s="138" t="s">
        <v>4504</v>
      </c>
      <c r="M812" s="138" t="s">
        <v>4505</v>
      </c>
      <c r="N812" s="139"/>
      <c r="O812" s="140" t="b">
        <v>0</v>
      </c>
      <c r="P812" s="138" t="s">
        <v>1822</v>
      </c>
      <c r="Q812" t="s">
        <v>1823</v>
      </c>
      <c r="R812" t="s">
        <v>4502</v>
      </c>
    </row>
    <row r="813" spans="1:18" x14ac:dyDescent="0.25">
      <c r="A813" s="138" t="s">
        <v>11047</v>
      </c>
      <c r="B813" s="138" t="s">
        <v>587</v>
      </c>
      <c r="C813" s="138"/>
      <c r="D813" s="138" t="s">
        <v>1818</v>
      </c>
      <c r="E813" s="138" t="s">
        <v>2734</v>
      </c>
      <c r="F813" s="138"/>
      <c r="G813" s="138" t="s">
        <v>1782</v>
      </c>
      <c r="H813" s="138" t="s">
        <v>1783</v>
      </c>
      <c r="I813" s="138" t="s">
        <v>1852</v>
      </c>
      <c r="J813" s="138" t="s">
        <v>4506</v>
      </c>
      <c r="K813" s="138" t="s">
        <v>4507</v>
      </c>
      <c r="L813" s="138" t="s">
        <v>4508</v>
      </c>
      <c r="M813" s="138" t="s">
        <v>4509</v>
      </c>
      <c r="N813" s="139">
        <v>45</v>
      </c>
      <c r="O813" s="140" t="b">
        <v>0</v>
      </c>
      <c r="P813" s="138" t="s">
        <v>1822</v>
      </c>
      <c r="Q813" t="s">
        <v>1823</v>
      </c>
      <c r="R813" t="s">
        <v>586</v>
      </c>
    </row>
    <row r="814" spans="1:18" x14ac:dyDescent="0.25">
      <c r="A814" s="138" t="s">
        <v>11273</v>
      </c>
      <c r="B814" s="138" t="s">
        <v>4511</v>
      </c>
      <c r="C814" s="138"/>
      <c r="D814" s="138" t="s">
        <v>1818</v>
      </c>
      <c r="E814" s="138" t="s">
        <v>4512</v>
      </c>
      <c r="F814" s="138"/>
      <c r="G814" s="138" t="s">
        <v>71</v>
      </c>
      <c r="H814" s="138" t="s">
        <v>1777</v>
      </c>
      <c r="I814" s="138" t="s">
        <v>4513</v>
      </c>
      <c r="J814" s="138"/>
      <c r="K814" s="138"/>
      <c r="L814" s="138" t="s">
        <v>4514</v>
      </c>
      <c r="M814" s="138" t="s">
        <v>4515</v>
      </c>
      <c r="N814" s="139">
        <v>59</v>
      </c>
      <c r="O814" s="140" t="b">
        <v>0</v>
      </c>
      <c r="P814" s="138" t="s">
        <v>1822</v>
      </c>
      <c r="Q814" t="s">
        <v>1823</v>
      </c>
      <c r="R814" t="s">
        <v>588</v>
      </c>
    </row>
    <row r="815" spans="1:18" x14ac:dyDescent="0.25">
      <c r="A815" s="138" t="s">
        <v>11272</v>
      </c>
      <c r="B815" s="138" t="s">
        <v>825</v>
      </c>
      <c r="C815" s="138"/>
      <c r="D815" s="138" t="s">
        <v>1818</v>
      </c>
      <c r="E815" s="138"/>
      <c r="F815" s="138"/>
      <c r="G815" s="138" t="s">
        <v>1786</v>
      </c>
      <c r="H815" s="138" t="s">
        <v>1787</v>
      </c>
      <c r="I815" s="138" t="s">
        <v>4513</v>
      </c>
      <c r="J815" s="138"/>
      <c r="K815" s="138"/>
      <c r="L815" s="138" t="s">
        <v>4516</v>
      </c>
      <c r="M815" s="138" t="s">
        <v>4517</v>
      </c>
      <c r="N815" s="139">
        <v>59</v>
      </c>
      <c r="O815" s="140" t="b">
        <v>0</v>
      </c>
      <c r="P815" s="138" t="s">
        <v>1822</v>
      </c>
      <c r="Q815" t="s">
        <v>1823</v>
      </c>
      <c r="R815" t="s">
        <v>588</v>
      </c>
    </row>
    <row r="816" spans="1:18" x14ac:dyDescent="0.25">
      <c r="A816" s="138" t="s">
        <v>11278</v>
      </c>
      <c r="B816" s="138" t="s">
        <v>827</v>
      </c>
      <c r="C816" s="138"/>
      <c r="D816" s="138" t="s">
        <v>3473</v>
      </c>
      <c r="E816" s="138"/>
      <c r="F816" s="138"/>
      <c r="G816" s="138"/>
      <c r="H816" s="138"/>
      <c r="I816" s="138" t="s">
        <v>4513</v>
      </c>
      <c r="J816" s="138" t="s">
        <v>1817</v>
      </c>
      <c r="K816" s="138" t="s">
        <v>4518</v>
      </c>
      <c r="L816" s="138" t="s">
        <v>4519</v>
      </c>
      <c r="M816" s="138" t="s">
        <v>4520</v>
      </c>
      <c r="N816" s="139">
        <v>59</v>
      </c>
      <c r="O816" s="140" t="b">
        <v>0</v>
      </c>
      <c r="P816" s="138" t="s">
        <v>1822</v>
      </c>
      <c r="Q816" t="s">
        <v>1823</v>
      </c>
      <c r="R816" t="s">
        <v>588</v>
      </c>
    </row>
    <row r="817" spans="1:18" x14ac:dyDescent="0.25">
      <c r="A817" s="138" t="s">
        <v>11274</v>
      </c>
      <c r="B817" s="138" t="s">
        <v>829</v>
      </c>
      <c r="C817" s="138"/>
      <c r="D817" s="138" t="s">
        <v>1818</v>
      </c>
      <c r="E817" s="138" t="s">
        <v>1858</v>
      </c>
      <c r="F817" s="138" t="s">
        <v>4521</v>
      </c>
      <c r="G817" s="138" t="s">
        <v>1786</v>
      </c>
      <c r="H817" s="138" t="s">
        <v>1787</v>
      </c>
      <c r="I817" s="138" t="s">
        <v>4513</v>
      </c>
      <c r="J817" s="138"/>
      <c r="K817" s="138"/>
      <c r="L817" s="138" t="s">
        <v>4522</v>
      </c>
      <c r="M817" s="138" t="s">
        <v>4523</v>
      </c>
      <c r="N817" s="139">
        <v>59</v>
      </c>
      <c r="O817" s="140" t="b">
        <v>0</v>
      </c>
      <c r="P817" s="138" t="s">
        <v>1822</v>
      </c>
      <c r="Q817" t="s">
        <v>1823</v>
      </c>
      <c r="R817" t="s">
        <v>588</v>
      </c>
    </row>
    <row r="818" spans="1:18" x14ac:dyDescent="0.25">
      <c r="A818" s="138" t="s">
        <v>11275</v>
      </c>
      <c r="B818" s="138" t="s">
        <v>4525</v>
      </c>
      <c r="C818" s="138"/>
      <c r="D818" s="138" t="s">
        <v>1818</v>
      </c>
      <c r="E818" s="138" t="s">
        <v>1886</v>
      </c>
      <c r="F818" s="138"/>
      <c r="G818" s="138" t="s">
        <v>1786</v>
      </c>
      <c r="H818" s="138" t="s">
        <v>1787</v>
      </c>
      <c r="I818" s="138" t="s">
        <v>4513</v>
      </c>
      <c r="J818" s="138"/>
      <c r="K818" s="138"/>
      <c r="L818" s="138" t="s">
        <v>4526</v>
      </c>
      <c r="M818" s="138" t="s">
        <v>4527</v>
      </c>
      <c r="N818" s="139">
        <v>60</v>
      </c>
      <c r="O818" s="140" t="b">
        <v>1</v>
      </c>
      <c r="P818" s="138" t="s">
        <v>1822</v>
      </c>
      <c r="Q818" t="s">
        <v>1823</v>
      </c>
      <c r="R818" t="s">
        <v>588</v>
      </c>
    </row>
    <row r="819" spans="1:18" x14ac:dyDescent="0.25">
      <c r="A819" s="138" t="s">
        <v>10985</v>
      </c>
      <c r="B819" s="138" t="s">
        <v>4529</v>
      </c>
      <c r="C819" s="138"/>
      <c r="D819" s="138" t="s">
        <v>1890</v>
      </c>
      <c r="E819" s="138" t="s">
        <v>4530</v>
      </c>
      <c r="F819" s="138" t="s">
        <v>4531</v>
      </c>
      <c r="G819" s="138"/>
      <c r="H819" s="138"/>
      <c r="I819" s="138"/>
      <c r="J819" s="138"/>
      <c r="K819" s="138"/>
      <c r="L819" s="138" t="s">
        <v>4532</v>
      </c>
      <c r="M819" s="138" t="s">
        <v>4533</v>
      </c>
      <c r="N819" s="139"/>
      <c r="O819" s="140" t="b">
        <v>0</v>
      </c>
      <c r="P819" s="138" t="s">
        <v>1822</v>
      </c>
      <c r="Q819" t="s">
        <v>1823</v>
      </c>
      <c r="R819" t="s">
        <v>4528</v>
      </c>
    </row>
    <row r="820" spans="1:18" x14ac:dyDescent="0.25">
      <c r="A820" s="138" t="s">
        <v>11166</v>
      </c>
      <c r="B820" s="138" t="s">
        <v>4535</v>
      </c>
      <c r="C820" s="138" t="s">
        <v>1817</v>
      </c>
      <c r="D820" s="138" t="s">
        <v>3740</v>
      </c>
      <c r="E820" s="138"/>
      <c r="F820" s="138"/>
      <c r="G820" s="138"/>
      <c r="H820" s="138"/>
      <c r="I820" s="138" t="s">
        <v>1852</v>
      </c>
      <c r="J820" s="138"/>
      <c r="K820" s="138"/>
      <c r="L820" s="138" t="s">
        <v>4536</v>
      </c>
      <c r="M820" s="138" t="s">
        <v>4537</v>
      </c>
      <c r="N820" s="139"/>
      <c r="O820" s="140" t="b">
        <v>0</v>
      </c>
      <c r="P820" s="138" t="s">
        <v>1822</v>
      </c>
      <c r="Q820" t="s">
        <v>1823</v>
      </c>
      <c r="R820" t="s">
        <v>4534</v>
      </c>
    </row>
    <row r="821" spans="1:18" x14ac:dyDescent="0.25">
      <c r="A821" s="138" t="s">
        <v>11314</v>
      </c>
      <c r="B821" s="138" t="s">
        <v>4539</v>
      </c>
      <c r="C821" s="138"/>
      <c r="D821" s="138" t="s">
        <v>1818</v>
      </c>
      <c r="E821" s="138" t="s">
        <v>1971</v>
      </c>
      <c r="F821" s="138"/>
      <c r="G821" s="138" t="s">
        <v>71</v>
      </c>
      <c r="H821" s="138" t="s">
        <v>1777</v>
      </c>
      <c r="I821" s="138" t="s">
        <v>4540</v>
      </c>
      <c r="J821" s="138" t="s">
        <v>4539</v>
      </c>
      <c r="K821" s="138"/>
      <c r="L821" s="138" t="s">
        <v>1817</v>
      </c>
      <c r="M821" s="138" t="s">
        <v>4541</v>
      </c>
      <c r="N821" s="139">
        <v>49</v>
      </c>
      <c r="O821" s="140" t="b">
        <v>0</v>
      </c>
      <c r="P821" s="138" t="s">
        <v>1822</v>
      </c>
      <c r="Q821" t="s">
        <v>1823</v>
      </c>
      <c r="R821" t="s">
        <v>589</v>
      </c>
    </row>
    <row r="822" spans="1:18" x14ac:dyDescent="0.25">
      <c r="A822" s="138" t="s">
        <v>11311</v>
      </c>
      <c r="B822" s="138" t="s">
        <v>4543</v>
      </c>
      <c r="C822" s="138"/>
      <c r="D822" s="138" t="s">
        <v>1818</v>
      </c>
      <c r="E822" s="138" t="s">
        <v>1832</v>
      </c>
      <c r="F822" s="138"/>
      <c r="G822" s="138" t="s">
        <v>70</v>
      </c>
      <c r="H822" s="138" t="s">
        <v>1779</v>
      </c>
      <c r="I822" s="138" t="s">
        <v>4540</v>
      </c>
      <c r="J822" s="138" t="s">
        <v>4543</v>
      </c>
      <c r="K822" s="138"/>
      <c r="L822" s="138" t="s">
        <v>1817</v>
      </c>
      <c r="M822" s="138" t="s">
        <v>4544</v>
      </c>
      <c r="N822" s="139">
        <v>49</v>
      </c>
      <c r="O822" s="140" t="b">
        <v>0</v>
      </c>
      <c r="P822" s="138" t="s">
        <v>1822</v>
      </c>
      <c r="Q822" t="s">
        <v>1823</v>
      </c>
      <c r="R822" t="s">
        <v>589</v>
      </c>
    </row>
    <row r="823" spans="1:18" x14ac:dyDescent="0.25">
      <c r="A823" s="138" t="s">
        <v>11313</v>
      </c>
      <c r="B823" s="138" t="s">
        <v>4546</v>
      </c>
      <c r="C823" s="138"/>
      <c r="D823" s="138" t="s">
        <v>1818</v>
      </c>
      <c r="E823" s="138" t="s">
        <v>1926</v>
      </c>
      <c r="F823" s="138"/>
      <c r="G823" s="138" t="s">
        <v>70</v>
      </c>
      <c r="H823" s="138" t="s">
        <v>1779</v>
      </c>
      <c r="I823" s="138" t="s">
        <v>4540</v>
      </c>
      <c r="J823" s="138" t="s">
        <v>4546</v>
      </c>
      <c r="K823" s="138"/>
      <c r="L823" s="138" t="s">
        <v>1817</v>
      </c>
      <c r="M823" s="138" t="s">
        <v>4547</v>
      </c>
      <c r="N823" s="139">
        <v>49</v>
      </c>
      <c r="O823" s="140" t="b">
        <v>0</v>
      </c>
      <c r="P823" s="138" t="s">
        <v>1822</v>
      </c>
      <c r="Q823" t="s">
        <v>1823</v>
      </c>
      <c r="R823" t="s">
        <v>589</v>
      </c>
    </row>
    <row r="824" spans="1:18" x14ac:dyDescent="0.25">
      <c r="A824" s="138" t="s">
        <v>11315</v>
      </c>
      <c r="B824" s="138" t="s">
        <v>4549</v>
      </c>
      <c r="C824" s="138"/>
      <c r="D824" s="138" t="s">
        <v>1818</v>
      </c>
      <c r="E824" s="138" t="s">
        <v>1955</v>
      </c>
      <c r="F824" s="138"/>
      <c r="G824" s="138" t="s">
        <v>1786</v>
      </c>
      <c r="H824" s="138" t="s">
        <v>1787</v>
      </c>
      <c r="I824" s="138" t="s">
        <v>4540</v>
      </c>
      <c r="J824" s="138" t="s">
        <v>4549</v>
      </c>
      <c r="K824" s="138"/>
      <c r="L824" s="138" t="s">
        <v>1817</v>
      </c>
      <c r="M824" s="138" t="s">
        <v>4550</v>
      </c>
      <c r="N824" s="139">
        <v>49</v>
      </c>
      <c r="O824" s="140" t="b">
        <v>0</v>
      </c>
      <c r="P824" s="138" t="s">
        <v>1822</v>
      </c>
      <c r="Q824" t="s">
        <v>1823</v>
      </c>
      <c r="R824" t="s">
        <v>589</v>
      </c>
    </row>
    <row r="825" spans="1:18" x14ac:dyDescent="0.25">
      <c r="A825" s="138" t="s">
        <v>11312</v>
      </c>
      <c r="B825" s="138" t="s">
        <v>831</v>
      </c>
      <c r="C825" s="138" t="s">
        <v>4551</v>
      </c>
      <c r="D825" s="138" t="s">
        <v>1818</v>
      </c>
      <c r="E825" s="138"/>
      <c r="F825" s="138"/>
      <c r="G825" s="138" t="s">
        <v>70</v>
      </c>
      <c r="H825" s="138" t="s">
        <v>1779</v>
      </c>
      <c r="I825" s="138" t="s">
        <v>4540</v>
      </c>
      <c r="J825" s="138" t="s">
        <v>4552</v>
      </c>
      <c r="K825" s="138"/>
      <c r="L825" s="138" t="s">
        <v>4553</v>
      </c>
      <c r="M825" s="138" t="s">
        <v>4554</v>
      </c>
      <c r="N825" s="139">
        <v>49</v>
      </c>
      <c r="O825" s="140" t="b">
        <v>0</v>
      </c>
      <c r="P825" s="138" t="s">
        <v>1822</v>
      </c>
      <c r="Q825" t="s">
        <v>1823</v>
      </c>
      <c r="R825" t="s">
        <v>589</v>
      </c>
    </row>
    <row r="826" spans="1:18" x14ac:dyDescent="0.25">
      <c r="A826" s="138" t="s">
        <v>11316</v>
      </c>
      <c r="B826" s="138" t="s">
        <v>833</v>
      </c>
      <c r="C826" s="138" t="s">
        <v>4555</v>
      </c>
      <c r="D826" s="138" t="s">
        <v>1902</v>
      </c>
      <c r="E826" s="138"/>
      <c r="F826" s="138"/>
      <c r="G826" s="138"/>
      <c r="H826" s="138"/>
      <c r="I826" s="138" t="s">
        <v>4540</v>
      </c>
      <c r="J826" s="138" t="s">
        <v>4552</v>
      </c>
      <c r="K826" s="138"/>
      <c r="L826" s="138" t="s">
        <v>4556</v>
      </c>
      <c r="M826" s="138" t="s">
        <v>4557</v>
      </c>
      <c r="N826" s="139">
        <v>49</v>
      </c>
      <c r="O826" s="140" t="b">
        <v>0</v>
      </c>
      <c r="P826" s="138" t="s">
        <v>1822</v>
      </c>
      <c r="Q826" t="s">
        <v>1823</v>
      </c>
      <c r="R826" t="s">
        <v>589</v>
      </c>
    </row>
    <row r="827" spans="1:18" x14ac:dyDescent="0.25">
      <c r="A827" s="138" t="s">
        <v>11320</v>
      </c>
      <c r="B827" s="138" t="s">
        <v>835</v>
      </c>
      <c r="C827" s="138" t="s">
        <v>4558</v>
      </c>
      <c r="D827" s="138" t="s">
        <v>2076</v>
      </c>
      <c r="E827" s="138"/>
      <c r="F827" s="138"/>
      <c r="G827" s="138"/>
      <c r="H827" s="138"/>
      <c r="I827" s="138" t="s">
        <v>4540</v>
      </c>
      <c r="J827" s="138" t="s">
        <v>4552</v>
      </c>
      <c r="K827" s="138"/>
      <c r="L827" s="138" t="s">
        <v>4559</v>
      </c>
      <c r="M827" s="138" t="s">
        <v>4560</v>
      </c>
      <c r="N827" s="139">
        <v>49</v>
      </c>
      <c r="O827" s="140" t="b">
        <v>0</v>
      </c>
      <c r="P827" s="138" t="s">
        <v>1822</v>
      </c>
      <c r="Q827" t="s">
        <v>1823</v>
      </c>
      <c r="R827" t="s">
        <v>589</v>
      </c>
    </row>
    <row r="828" spans="1:18" x14ac:dyDescent="0.25">
      <c r="A828" s="138" t="s">
        <v>11319</v>
      </c>
      <c r="B828" s="138" t="s">
        <v>4562</v>
      </c>
      <c r="C828" s="138" t="s">
        <v>4563</v>
      </c>
      <c r="D828" s="138" t="s">
        <v>3473</v>
      </c>
      <c r="E828" s="138"/>
      <c r="F828" s="138"/>
      <c r="G828" s="138"/>
      <c r="H828" s="138"/>
      <c r="I828" s="138" t="s">
        <v>4564</v>
      </c>
      <c r="J828" s="138" t="s">
        <v>4552</v>
      </c>
      <c r="K828" s="138"/>
      <c r="L828" s="138" t="s">
        <v>4565</v>
      </c>
      <c r="M828" s="138" t="s">
        <v>4566</v>
      </c>
      <c r="N828" s="139">
        <v>49</v>
      </c>
      <c r="O828" s="140" t="b">
        <v>0</v>
      </c>
      <c r="P828" s="138" t="s">
        <v>1822</v>
      </c>
      <c r="Q828" t="s">
        <v>1823</v>
      </c>
      <c r="R828" t="s">
        <v>589</v>
      </c>
    </row>
    <row r="829" spans="1:18" x14ac:dyDescent="0.25">
      <c r="A829" s="138" t="s">
        <v>11333</v>
      </c>
      <c r="B829" s="138" t="s">
        <v>593</v>
      </c>
      <c r="C829" s="138" t="s">
        <v>4567</v>
      </c>
      <c r="D829" s="138" t="s">
        <v>2167</v>
      </c>
      <c r="E829" s="138"/>
      <c r="F829" s="138"/>
      <c r="G829" s="138"/>
      <c r="H829" s="138"/>
      <c r="I829" s="138" t="s">
        <v>1852</v>
      </c>
      <c r="J829" s="138"/>
      <c r="K829" s="138"/>
      <c r="L829" s="138" t="s">
        <v>4568</v>
      </c>
      <c r="M829" s="138" t="s">
        <v>4569</v>
      </c>
      <c r="N829" s="139">
        <v>31</v>
      </c>
      <c r="O829" s="140" t="b">
        <v>0</v>
      </c>
      <c r="P829" s="138" t="s">
        <v>1822</v>
      </c>
      <c r="Q829" t="s">
        <v>1823</v>
      </c>
      <c r="R829" t="s">
        <v>592</v>
      </c>
    </row>
    <row r="830" spans="1:18" x14ac:dyDescent="0.25">
      <c r="A830" s="138" t="s">
        <v>11325</v>
      </c>
      <c r="B830" s="138" t="s">
        <v>593</v>
      </c>
      <c r="C830" s="138" t="s">
        <v>4567</v>
      </c>
      <c r="D830" s="138" t="s">
        <v>2167</v>
      </c>
      <c r="E830" s="138"/>
      <c r="F830" s="138"/>
      <c r="G830" s="138"/>
      <c r="H830" s="138"/>
      <c r="I830" s="138" t="s">
        <v>4571</v>
      </c>
      <c r="J830" s="138" t="s">
        <v>4572</v>
      </c>
      <c r="K830" s="138" t="s">
        <v>4573</v>
      </c>
      <c r="L830" s="138" t="s">
        <v>1817</v>
      </c>
      <c r="M830" s="138" t="s">
        <v>4574</v>
      </c>
      <c r="N830" s="139">
        <v>31</v>
      </c>
      <c r="O830" s="140" t="b">
        <v>0</v>
      </c>
      <c r="P830" s="138" t="s">
        <v>1822</v>
      </c>
      <c r="Q830" t="s">
        <v>1823</v>
      </c>
      <c r="R830" t="s">
        <v>592</v>
      </c>
    </row>
    <row r="831" spans="1:18" x14ac:dyDescent="0.25">
      <c r="A831" s="138" t="s">
        <v>11326</v>
      </c>
      <c r="B831" s="138" t="s">
        <v>593</v>
      </c>
      <c r="C831" s="138" t="s">
        <v>4567</v>
      </c>
      <c r="D831" s="138" t="s">
        <v>2167</v>
      </c>
      <c r="E831" s="138"/>
      <c r="F831" s="138"/>
      <c r="G831" s="138"/>
      <c r="H831" s="138"/>
      <c r="I831" s="138" t="s">
        <v>4571</v>
      </c>
      <c r="J831" s="138" t="s">
        <v>4576</v>
      </c>
      <c r="K831" s="138" t="s">
        <v>4577</v>
      </c>
      <c r="L831" s="138" t="s">
        <v>1817</v>
      </c>
      <c r="M831" s="138" t="s">
        <v>4578</v>
      </c>
      <c r="N831" s="139">
        <v>31</v>
      </c>
      <c r="O831" s="140" t="b">
        <v>0</v>
      </c>
      <c r="P831" s="138" t="s">
        <v>1822</v>
      </c>
      <c r="Q831" t="s">
        <v>1823</v>
      </c>
      <c r="R831" t="s">
        <v>592</v>
      </c>
    </row>
    <row r="832" spans="1:18" x14ac:dyDescent="0.25">
      <c r="A832" s="138" t="s">
        <v>11327</v>
      </c>
      <c r="B832" s="138" t="s">
        <v>593</v>
      </c>
      <c r="C832" s="138" t="s">
        <v>4567</v>
      </c>
      <c r="D832" s="138" t="s">
        <v>2167</v>
      </c>
      <c r="E832" s="138"/>
      <c r="F832" s="138"/>
      <c r="G832" s="138"/>
      <c r="H832" s="138"/>
      <c r="I832" s="138" t="s">
        <v>4571</v>
      </c>
      <c r="J832" s="138" t="s">
        <v>4580</v>
      </c>
      <c r="K832" s="138" t="s">
        <v>4581</v>
      </c>
      <c r="L832" s="138" t="s">
        <v>1817</v>
      </c>
      <c r="M832" s="138" t="s">
        <v>4582</v>
      </c>
      <c r="N832" s="139">
        <v>31</v>
      </c>
      <c r="O832" s="140" t="b">
        <v>0</v>
      </c>
      <c r="P832" s="138" t="s">
        <v>1822</v>
      </c>
      <c r="Q832" t="s">
        <v>1823</v>
      </c>
      <c r="R832" t="s">
        <v>592</v>
      </c>
    </row>
    <row r="833" spans="1:18" x14ac:dyDescent="0.25">
      <c r="A833" s="138" t="s">
        <v>11328</v>
      </c>
      <c r="B833" s="138" t="s">
        <v>593</v>
      </c>
      <c r="C833" s="138" t="s">
        <v>4567</v>
      </c>
      <c r="D833" s="138" t="s">
        <v>2167</v>
      </c>
      <c r="E833" s="138"/>
      <c r="F833" s="138"/>
      <c r="G833" s="138"/>
      <c r="H833" s="138"/>
      <c r="I833" s="138" t="s">
        <v>4571</v>
      </c>
      <c r="J833" s="138" t="s">
        <v>4584</v>
      </c>
      <c r="K833" s="138" t="s">
        <v>4573</v>
      </c>
      <c r="L833" s="138" t="s">
        <v>1817</v>
      </c>
      <c r="M833" s="138" t="s">
        <v>4574</v>
      </c>
      <c r="N833" s="139">
        <v>31</v>
      </c>
      <c r="O833" s="140" t="b">
        <v>0</v>
      </c>
      <c r="P833" s="138" t="s">
        <v>1822</v>
      </c>
      <c r="Q833" t="s">
        <v>1823</v>
      </c>
      <c r="R833" t="s">
        <v>592</v>
      </c>
    </row>
    <row r="834" spans="1:18" x14ac:dyDescent="0.25">
      <c r="A834" s="138" t="s">
        <v>11329</v>
      </c>
      <c r="B834" s="138" t="s">
        <v>593</v>
      </c>
      <c r="C834" s="138" t="s">
        <v>4567</v>
      </c>
      <c r="D834" s="138" t="s">
        <v>2167</v>
      </c>
      <c r="E834" s="138" t="s">
        <v>4143</v>
      </c>
      <c r="F834" s="138"/>
      <c r="G834" s="138"/>
      <c r="H834" s="138"/>
      <c r="I834" s="138" t="s">
        <v>4571</v>
      </c>
      <c r="J834" s="138" t="s">
        <v>4586</v>
      </c>
      <c r="K834" s="138" t="s">
        <v>4587</v>
      </c>
      <c r="L834" s="138" t="s">
        <v>1817</v>
      </c>
      <c r="M834" s="138" t="s">
        <v>4588</v>
      </c>
      <c r="N834" s="139">
        <v>31</v>
      </c>
      <c r="O834" s="140" t="b">
        <v>0</v>
      </c>
      <c r="P834" s="138" t="s">
        <v>1822</v>
      </c>
      <c r="Q834" t="s">
        <v>1823</v>
      </c>
      <c r="R834" t="s">
        <v>592</v>
      </c>
    </row>
    <row r="835" spans="1:18" x14ac:dyDescent="0.25">
      <c r="A835" s="138" t="s">
        <v>11330</v>
      </c>
      <c r="B835" s="138" t="s">
        <v>593</v>
      </c>
      <c r="C835" s="138" t="s">
        <v>4567</v>
      </c>
      <c r="D835" s="138" t="s">
        <v>2167</v>
      </c>
      <c r="E835" s="138" t="s">
        <v>4143</v>
      </c>
      <c r="F835" s="138"/>
      <c r="G835" s="138"/>
      <c r="H835" s="138"/>
      <c r="I835" s="138" t="s">
        <v>4571</v>
      </c>
      <c r="J835" s="138" t="s">
        <v>4590</v>
      </c>
      <c r="K835" s="138" t="s">
        <v>4591</v>
      </c>
      <c r="L835" s="138" t="s">
        <v>1817</v>
      </c>
      <c r="M835" s="138" t="s">
        <v>4591</v>
      </c>
      <c r="N835" s="139">
        <v>31</v>
      </c>
      <c r="O835" s="140" t="b">
        <v>0</v>
      </c>
      <c r="P835" s="138" t="s">
        <v>1822</v>
      </c>
      <c r="Q835" t="s">
        <v>1823</v>
      </c>
      <c r="R835" t="s">
        <v>592</v>
      </c>
    </row>
    <row r="836" spans="1:18" x14ac:dyDescent="0.25">
      <c r="A836" s="138" t="s">
        <v>11331</v>
      </c>
      <c r="B836" s="138" t="s">
        <v>4593</v>
      </c>
      <c r="C836" s="138" t="s">
        <v>4567</v>
      </c>
      <c r="D836" s="138" t="s">
        <v>2167</v>
      </c>
      <c r="E836" s="138" t="s">
        <v>4143</v>
      </c>
      <c r="F836" s="138"/>
      <c r="G836" s="138"/>
      <c r="H836" s="138"/>
      <c r="I836" s="138" t="s">
        <v>4571</v>
      </c>
      <c r="J836" s="138" t="s">
        <v>4593</v>
      </c>
      <c r="K836" s="138" t="s">
        <v>4594</v>
      </c>
      <c r="L836" s="138" t="s">
        <v>1817</v>
      </c>
      <c r="M836" s="138" t="s">
        <v>4594</v>
      </c>
      <c r="N836" s="139">
        <v>31</v>
      </c>
      <c r="O836" s="140" t="b">
        <v>0</v>
      </c>
      <c r="P836" s="138" t="s">
        <v>1822</v>
      </c>
      <c r="Q836" t="s">
        <v>1823</v>
      </c>
      <c r="R836" t="s">
        <v>592</v>
      </c>
    </row>
    <row r="837" spans="1:18" x14ac:dyDescent="0.25">
      <c r="A837" s="138" t="s">
        <v>4595</v>
      </c>
      <c r="B837" s="138" t="s">
        <v>4596</v>
      </c>
      <c r="C837" s="138"/>
      <c r="D837" s="138" t="s">
        <v>1818</v>
      </c>
      <c r="E837" s="138"/>
      <c r="F837" s="138"/>
      <c r="G837" s="138"/>
      <c r="H837" s="138"/>
      <c r="I837" s="138"/>
      <c r="J837" s="138"/>
      <c r="K837" s="138"/>
      <c r="L837" s="138" t="s">
        <v>4597</v>
      </c>
      <c r="M837" s="138" t="s">
        <v>4598</v>
      </c>
      <c r="N837" s="139"/>
      <c r="O837" s="140" t="b">
        <v>0</v>
      </c>
      <c r="P837" s="138" t="s">
        <v>1822</v>
      </c>
      <c r="Q837" t="s">
        <v>1823</v>
      </c>
      <c r="R837" t="s">
        <v>4595</v>
      </c>
    </row>
    <row r="838" spans="1:18" x14ac:dyDescent="0.25">
      <c r="A838" s="138" t="s">
        <v>15099</v>
      </c>
      <c r="B838" s="138" t="s">
        <v>4600</v>
      </c>
      <c r="C838" s="138"/>
      <c r="D838" s="138" t="s">
        <v>3026</v>
      </c>
      <c r="E838" s="138" t="s">
        <v>4601</v>
      </c>
      <c r="F838" s="138" t="s">
        <v>4602</v>
      </c>
      <c r="G838" s="138"/>
      <c r="H838" s="138"/>
      <c r="I838" s="138"/>
      <c r="J838" s="138"/>
      <c r="K838" s="138"/>
      <c r="L838" s="138" t="s">
        <v>4603</v>
      </c>
      <c r="M838" s="138" t="s">
        <v>4604</v>
      </c>
      <c r="N838" s="139"/>
      <c r="O838" s="140" t="b">
        <v>0</v>
      </c>
      <c r="P838" s="138" t="s">
        <v>1822</v>
      </c>
      <c r="Q838" t="s">
        <v>1823</v>
      </c>
      <c r="R838" t="s">
        <v>4599</v>
      </c>
    </row>
    <row r="839" spans="1:18" x14ac:dyDescent="0.25">
      <c r="A839" s="138" t="s">
        <v>11151</v>
      </c>
      <c r="B839" s="138" t="s">
        <v>4606</v>
      </c>
      <c r="C839" s="138"/>
      <c r="D839" s="138" t="s">
        <v>1818</v>
      </c>
      <c r="E839" s="138"/>
      <c r="F839" s="138"/>
      <c r="G839" s="138" t="s">
        <v>1782</v>
      </c>
      <c r="H839" s="138" t="s">
        <v>1783</v>
      </c>
      <c r="I839" s="138"/>
      <c r="J839" s="138"/>
      <c r="K839" s="138"/>
      <c r="L839" s="138" t="s">
        <v>4607</v>
      </c>
      <c r="M839" s="138" t="s">
        <v>4608</v>
      </c>
      <c r="N839" s="139"/>
      <c r="O839" s="140" t="b">
        <v>0</v>
      </c>
      <c r="P839" s="138" t="s">
        <v>1822</v>
      </c>
      <c r="Q839" t="s">
        <v>1823</v>
      </c>
      <c r="R839" t="s">
        <v>4605</v>
      </c>
    </row>
    <row r="840" spans="1:18" x14ac:dyDescent="0.25">
      <c r="A840" s="138" t="s">
        <v>11078</v>
      </c>
      <c r="B840" s="138" t="s">
        <v>4610</v>
      </c>
      <c r="C840" s="138"/>
      <c r="D840" s="138" t="s">
        <v>1818</v>
      </c>
      <c r="E840" s="138"/>
      <c r="F840" s="138"/>
      <c r="G840" s="138" t="s">
        <v>71</v>
      </c>
      <c r="H840" s="138" t="s">
        <v>1777</v>
      </c>
      <c r="I840" s="138" t="s">
        <v>1852</v>
      </c>
      <c r="J840" s="138"/>
      <c r="K840" s="138"/>
      <c r="L840" s="138" t="s">
        <v>4611</v>
      </c>
      <c r="M840" s="138" t="s">
        <v>4612</v>
      </c>
      <c r="N840" s="139"/>
      <c r="O840" s="140" t="b">
        <v>1</v>
      </c>
      <c r="P840" s="138" t="s">
        <v>1822</v>
      </c>
      <c r="Q840" t="s">
        <v>1823</v>
      </c>
      <c r="R840" t="s">
        <v>4609</v>
      </c>
    </row>
    <row r="841" spans="1:18" x14ac:dyDescent="0.25">
      <c r="A841" s="138" t="s">
        <v>11017</v>
      </c>
      <c r="B841" s="138" t="s">
        <v>4614</v>
      </c>
      <c r="C841" s="138" t="s">
        <v>3357</v>
      </c>
      <c r="D841" s="138" t="s">
        <v>1818</v>
      </c>
      <c r="E841" s="138" t="s">
        <v>2102</v>
      </c>
      <c r="F841" s="138"/>
      <c r="G841" s="138" t="s">
        <v>1784</v>
      </c>
      <c r="H841" s="138" t="s">
        <v>1785</v>
      </c>
      <c r="I841" s="138" t="s">
        <v>1852</v>
      </c>
      <c r="J841" s="138" t="s">
        <v>1817</v>
      </c>
      <c r="K841" s="138" t="s">
        <v>4615</v>
      </c>
      <c r="L841" s="138" t="s">
        <v>4616</v>
      </c>
      <c r="M841" s="138" t="s">
        <v>4617</v>
      </c>
      <c r="N841" s="139"/>
      <c r="O841" s="140" t="b">
        <v>0</v>
      </c>
      <c r="P841" s="138" t="s">
        <v>3075</v>
      </c>
      <c r="Q841" t="s">
        <v>1823</v>
      </c>
      <c r="R841" t="s">
        <v>4613</v>
      </c>
    </row>
    <row r="842" spans="1:18" x14ac:dyDescent="0.25">
      <c r="A842" s="138" t="s">
        <v>11456</v>
      </c>
      <c r="B842" s="138" t="s">
        <v>4619</v>
      </c>
      <c r="C842" s="138" t="s">
        <v>4620</v>
      </c>
      <c r="D842" s="138" t="s">
        <v>1818</v>
      </c>
      <c r="E842" s="138" t="s">
        <v>2102</v>
      </c>
      <c r="F842" s="138"/>
      <c r="G842" s="138" t="s">
        <v>1784</v>
      </c>
      <c r="H842" s="138" t="s">
        <v>1785</v>
      </c>
      <c r="I842" s="138" t="s">
        <v>1852</v>
      </c>
      <c r="J842" s="138"/>
      <c r="K842" s="138" t="s">
        <v>4621</v>
      </c>
      <c r="L842" s="138"/>
      <c r="M842" s="138" t="s">
        <v>4622</v>
      </c>
      <c r="N842" s="139"/>
      <c r="O842" s="140" t="b">
        <v>0</v>
      </c>
      <c r="P842" s="138" t="s">
        <v>1822</v>
      </c>
      <c r="Q842" t="s">
        <v>1823</v>
      </c>
      <c r="R842" t="s">
        <v>4618</v>
      </c>
    </row>
    <row r="843" spans="1:18" x14ac:dyDescent="0.25">
      <c r="A843" s="138" t="s">
        <v>11457</v>
      </c>
      <c r="B843" s="138" t="s">
        <v>4624</v>
      </c>
      <c r="C843" s="138" t="s">
        <v>4620</v>
      </c>
      <c r="D843" s="138" t="s">
        <v>1818</v>
      </c>
      <c r="E843" s="138" t="s">
        <v>2102</v>
      </c>
      <c r="F843" s="138"/>
      <c r="G843" s="138" t="s">
        <v>1784</v>
      </c>
      <c r="H843" s="138" t="s">
        <v>1785</v>
      </c>
      <c r="I843" s="138" t="s">
        <v>1852</v>
      </c>
      <c r="J843" s="138"/>
      <c r="K843" s="138" t="s">
        <v>4625</v>
      </c>
      <c r="L843" s="138"/>
      <c r="M843" s="138" t="s">
        <v>4626</v>
      </c>
      <c r="N843" s="139"/>
      <c r="O843" s="140" t="b">
        <v>0</v>
      </c>
      <c r="P843" s="138" t="s">
        <v>1822</v>
      </c>
      <c r="Q843" t="s">
        <v>1823</v>
      </c>
      <c r="R843" t="s">
        <v>4623</v>
      </c>
    </row>
    <row r="844" spans="1:18" x14ac:dyDescent="0.25">
      <c r="A844" s="138" t="s">
        <v>11468</v>
      </c>
      <c r="B844" s="138" t="s">
        <v>595</v>
      </c>
      <c r="C844" s="138"/>
      <c r="D844" s="138" t="s">
        <v>1818</v>
      </c>
      <c r="E844" s="138"/>
      <c r="F844" s="138"/>
      <c r="G844" s="138" t="s">
        <v>1784</v>
      </c>
      <c r="H844" s="138" t="s">
        <v>1785</v>
      </c>
      <c r="I844" s="138" t="s">
        <v>1852</v>
      </c>
      <c r="J844" s="138"/>
      <c r="K844" s="138"/>
      <c r="L844" s="138" t="s">
        <v>4627</v>
      </c>
      <c r="M844" s="138" t="s">
        <v>4628</v>
      </c>
      <c r="N844" s="139">
        <v>36</v>
      </c>
      <c r="O844" s="140" t="b">
        <v>0</v>
      </c>
      <c r="P844" s="138" t="s">
        <v>1822</v>
      </c>
      <c r="Q844" t="s">
        <v>1823</v>
      </c>
      <c r="R844" t="s">
        <v>594</v>
      </c>
    </row>
    <row r="845" spans="1:18" x14ac:dyDescent="0.25">
      <c r="A845" s="138" t="s">
        <v>11464</v>
      </c>
      <c r="B845" s="138" t="s">
        <v>4630</v>
      </c>
      <c r="C845" s="138"/>
      <c r="D845" s="138" t="s">
        <v>1818</v>
      </c>
      <c r="E845" s="138" t="s">
        <v>2086</v>
      </c>
      <c r="F845" s="138" t="s">
        <v>4631</v>
      </c>
      <c r="G845" s="138" t="s">
        <v>1784</v>
      </c>
      <c r="H845" s="138" t="s">
        <v>1785</v>
      </c>
      <c r="I845" s="138" t="s">
        <v>1852</v>
      </c>
      <c r="J845" s="138" t="s">
        <v>4630</v>
      </c>
      <c r="K845" s="138" t="s">
        <v>4632</v>
      </c>
      <c r="L845" s="138" t="s">
        <v>1817</v>
      </c>
      <c r="M845" s="138" t="s">
        <v>4632</v>
      </c>
      <c r="N845" s="139">
        <v>36</v>
      </c>
      <c r="O845" s="140" t="b">
        <v>0</v>
      </c>
      <c r="P845" s="138" t="s">
        <v>1822</v>
      </c>
      <c r="Q845" t="s">
        <v>1823</v>
      </c>
      <c r="R845" t="s">
        <v>594</v>
      </c>
    </row>
    <row r="846" spans="1:18" x14ac:dyDescent="0.25">
      <c r="A846" s="138" t="s">
        <v>11483</v>
      </c>
      <c r="B846" s="138" t="s">
        <v>4634</v>
      </c>
      <c r="C846" s="138"/>
      <c r="D846" s="138" t="s">
        <v>1818</v>
      </c>
      <c r="E846" s="138" t="s">
        <v>1938</v>
      </c>
      <c r="F846" s="138" t="s">
        <v>4197</v>
      </c>
      <c r="G846" s="138" t="s">
        <v>1784</v>
      </c>
      <c r="H846" s="138" t="s">
        <v>1785</v>
      </c>
      <c r="I846" s="138" t="s">
        <v>1852</v>
      </c>
      <c r="J846" s="138" t="s">
        <v>4634</v>
      </c>
      <c r="K846" s="138" t="s">
        <v>4635</v>
      </c>
      <c r="L846" s="138" t="s">
        <v>1817</v>
      </c>
      <c r="M846" s="138" t="s">
        <v>4635</v>
      </c>
      <c r="N846" s="139">
        <v>36</v>
      </c>
      <c r="O846" s="140" t="b">
        <v>0</v>
      </c>
      <c r="P846" s="138" t="s">
        <v>1822</v>
      </c>
      <c r="Q846" t="s">
        <v>1823</v>
      </c>
      <c r="R846" t="s">
        <v>594</v>
      </c>
    </row>
    <row r="847" spans="1:18" x14ac:dyDescent="0.25">
      <c r="A847" s="138" t="s">
        <v>11469</v>
      </c>
      <c r="B847" s="138" t="s">
        <v>4637</v>
      </c>
      <c r="C847" s="138"/>
      <c r="D847" s="138" t="s">
        <v>1818</v>
      </c>
      <c r="E847" s="138" t="s">
        <v>1832</v>
      </c>
      <c r="F847" s="138" t="s">
        <v>1963</v>
      </c>
      <c r="G847" s="138" t="s">
        <v>1784</v>
      </c>
      <c r="H847" s="138" t="s">
        <v>1785</v>
      </c>
      <c r="I847" s="138" t="s">
        <v>1852</v>
      </c>
      <c r="J847" s="138" t="s">
        <v>4637</v>
      </c>
      <c r="K847" s="138" t="s">
        <v>4638</v>
      </c>
      <c r="L847" s="138" t="s">
        <v>1817</v>
      </c>
      <c r="M847" s="138" t="s">
        <v>4638</v>
      </c>
      <c r="N847" s="139">
        <v>36</v>
      </c>
      <c r="O847" s="140" t="b">
        <v>0</v>
      </c>
      <c r="P847" s="138" t="s">
        <v>1822</v>
      </c>
      <c r="Q847" t="s">
        <v>1823</v>
      </c>
      <c r="R847" t="s">
        <v>594</v>
      </c>
    </row>
    <row r="848" spans="1:18" x14ac:dyDescent="0.25">
      <c r="A848" s="138" t="s">
        <v>11489</v>
      </c>
      <c r="B848" s="138" t="s">
        <v>4640</v>
      </c>
      <c r="C848" s="138"/>
      <c r="D848" s="138" t="s">
        <v>1818</v>
      </c>
      <c r="E848" s="138" t="s">
        <v>1955</v>
      </c>
      <c r="F848" s="138"/>
      <c r="G848" s="138" t="s">
        <v>1784</v>
      </c>
      <c r="H848" s="138" t="s">
        <v>1785</v>
      </c>
      <c r="I848" s="138" t="s">
        <v>1852</v>
      </c>
      <c r="J848" s="138" t="s">
        <v>4641</v>
      </c>
      <c r="K848" s="138" t="s">
        <v>4642</v>
      </c>
      <c r="L848" s="138" t="s">
        <v>1817</v>
      </c>
      <c r="M848" s="138" t="s">
        <v>4642</v>
      </c>
      <c r="N848" s="139">
        <v>36</v>
      </c>
      <c r="O848" s="140" t="b">
        <v>0</v>
      </c>
      <c r="P848" s="138" t="s">
        <v>1822</v>
      </c>
      <c r="Q848" t="s">
        <v>1823</v>
      </c>
      <c r="R848" t="s">
        <v>594</v>
      </c>
    </row>
    <row r="849" spans="1:18" x14ac:dyDescent="0.25">
      <c r="A849" s="138" t="s">
        <v>11470</v>
      </c>
      <c r="B849" s="138" t="s">
        <v>4644</v>
      </c>
      <c r="C849" s="138"/>
      <c r="D849" s="138" t="s">
        <v>1818</v>
      </c>
      <c r="E849" s="138" t="s">
        <v>1955</v>
      </c>
      <c r="F849" s="138"/>
      <c r="G849" s="138" t="s">
        <v>1784</v>
      </c>
      <c r="H849" s="138" t="s">
        <v>1785</v>
      </c>
      <c r="I849" s="138" t="s">
        <v>1852</v>
      </c>
      <c r="J849" s="138" t="s">
        <v>4644</v>
      </c>
      <c r="K849" s="138" t="s">
        <v>4645</v>
      </c>
      <c r="L849" s="138" t="s">
        <v>1817</v>
      </c>
      <c r="M849" s="138" t="s">
        <v>4645</v>
      </c>
      <c r="N849" s="139">
        <v>36</v>
      </c>
      <c r="O849" s="140" t="b">
        <v>0</v>
      </c>
      <c r="P849" s="138" t="s">
        <v>1822</v>
      </c>
      <c r="Q849" t="s">
        <v>1823</v>
      </c>
      <c r="R849" t="s">
        <v>594</v>
      </c>
    </row>
    <row r="850" spans="1:18" x14ac:dyDescent="0.25">
      <c r="A850" s="138" t="s">
        <v>11476</v>
      </c>
      <c r="B850" s="138" t="s">
        <v>4647</v>
      </c>
      <c r="C850" s="138"/>
      <c r="D850" s="138" t="s">
        <v>1818</v>
      </c>
      <c r="E850" s="138" t="s">
        <v>1930</v>
      </c>
      <c r="F850" s="138"/>
      <c r="G850" s="138" t="s">
        <v>1784</v>
      </c>
      <c r="H850" s="138" t="s">
        <v>1785</v>
      </c>
      <c r="I850" s="138" t="s">
        <v>1852</v>
      </c>
      <c r="J850" s="138" t="s">
        <v>4647</v>
      </c>
      <c r="K850" s="138" t="s">
        <v>4648</v>
      </c>
      <c r="L850" s="138" t="s">
        <v>1817</v>
      </c>
      <c r="M850" s="138" t="s">
        <v>4648</v>
      </c>
      <c r="N850" s="139">
        <v>36</v>
      </c>
      <c r="O850" s="140" t="b">
        <v>0</v>
      </c>
      <c r="P850" s="138" t="s">
        <v>1822</v>
      </c>
      <c r="Q850" t="s">
        <v>1823</v>
      </c>
      <c r="R850" t="s">
        <v>594</v>
      </c>
    </row>
    <row r="851" spans="1:18" x14ac:dyDescent="0.25">
      <c r="A851" s="138" t="s">
        <v>11471</v>
      </c>
      <c r="B851" s="138" t="s">
        <v>4650</v>
      </c>
      <c r="C851" s="138"/>
      <c r="D851" s="138" t="s">
        <v>1818</v>
      </c>
      <c r="E851" s="138" t="s">
        <v>1832</v>
      </c>
      <c r="F851" s="138"/>
      <c r="G851" s="138" t="s">
        <v>1784</v>
      </c>
      <c r="H851" s="138" t="s">
        <v>1785</v>
      </c>
      <c r="I851" s="138" t="s">
        <v>1852</v>
      </c>
      <c r="J851" s="138" t="s">
        <v>4650</v>
      </c>
      <c r="K851" s="138" t="s">
        <v>4651</v>
      </c>
      <c r="L851" s="138" t="s">
        <v>1817</v>
      </c>
      <c r="M851" s="138" t="s">
        <v>4651</v>
      </c>
      <c r="N851" s="139">
        <v>36</v>
      </c>
      <c r="O851" s="140" t="b">
        <v>0</v>
      </c>
      <c r="P851" s="138" t="s">
        <v>1822</v>
      </c>
      <c r="Q851" t="s">
        <v>1823</v>
      </c>
      <c r="R851" t="s">
        <v>594</v>
      </c>
    </row>
    <row r="852" spans="1:18" x14ac:dyDescent="0.25">
      <c r="A852" s="138" t="s">
        <v>11484</v>
      </c>
      <c r="B852" s="138" t="s">
        <v>4653</v>
      </c>
      <c r="C852" s="138"/>
      <c r="D852" s="138" t="s">
        <v>1818</v>
      </c>
      <c r="E852" s="138" t="s">
        <v>1938</v>
      </c>
      <c r="F852" s="138"/>
      <c r="G852" s="138" t="s">
        <v>1784</v>
      </c>
      <c r="H852" s="138" t="s">
        <v>1785</v>
      </c>
      <c r="I852" s="138" t="s">
        <v>1852</v>
      </c>
      <c r="J852" s="138" t="s">
        <v>4653</v>
      </c>
      <c r="K852" s="138" t="s">
        <v>4654</v>
      </c>
      <c r="L852" s="138" t="s">
        <v>1817</v>
      </c>
      <c r="M852" s="138" t="s">
        <v>4654</v>
      </c>
      <c r="N852" s="139">
        <v>36</v>
      </c>
      <c r="O852" s="140" t="b">
        <v>0</v>
      </c>
      <c r="P852" s="138" t="s">
        <v>1822</v>
      </c>
      <c r="Q852" t="s">
        <v>1823</v>
      </c>
      <c r="R852" t="s">
        <v>594</v>
      </c>
    </row>
    <row r="853" spans="1:18" x14ac:dyDescent="0.25">
      <c r="A853" s="138" t="s">
        <v>11485</v>
      </c>
      <c r="B853" s="138" t="s">
        <v>4656</v>
      </c>
      <c r="C853" s="138"/>
      <c r="D853" s="138" t="s">
        <v>1818</v>
      </c>
      <c r="E853" s="138" t="s">
        <v>1938</v>
      </c>
      <c r="F853" s="138"/>
      <c r="G853" s="138" t="s">
        <v>1784</v>
      </c>
      <c r="H853" s="138" t="s">
        <v>1785</v>
      </c>
      <c r="I853" s="138" t="s">
        <v>1852</v>
      </c>
      <c r="J853" s="138" t="s">
        <v>4656</v>
      </c>
      <c r="K853" s="138" t="s">
        <v>4657</v>
      </c>
      <c r="L853" s="138" t="s">
        <v>1817</v>
      </c>
      <c r="M853" s="138" t="s">
        <v>4657</v>
      </c>
      <c r="N853" s="139">
        <v>36</v>
      </c>
      <c r="O853" s="140" t="b">
        <v>0</v>
      </c>
      <c r="P853" s="138" t="s">
        <v>1822</v>
      </c>
      <c r="Q853" t="s">
        <v>1823</v>
      </c>
      <c r="R853" t="s">
        <v>594</v>
      </c>
    </row>
    <row r="854" spans="1:18" x14ac:dyDescent="0.25">
      <c r="A854" s="138" t="s">
        <v>11477</v>
      </c>
      <c r="B854" s="138" t="s">
        <v>4659</v>
      </c>
      <c r="C854" s="138"/>
      <c r="D854" s="138" t="s">
        <v>1818</v>
      </c>
      <c r="E854" s="138" t="s">
        <v>1930</v>
      </c>
      <c r="F854" s="138" t="s">
        <v>4660</v>
      </c>
      <c r="G854" s="138" t="s">
        <v>1784</v>
      </c>
      <c r="H854" s="138" t="s">
        <v>1785</v>
      </c>
      <c r="I854" s="138" t="s">
        <v>1852</v>
      </c>
      <c r="J854" s="138" t="s">
        <v>4659</v>
      </c>
      <c r="K854" s="138" t="s">
        <v>4661</v>
      </c>
      <c r="L854" s="138" t="s">
        <v>1817</v>
      </c>
      <c r="M854" s="138" t="s">
        <v>4661</v>
      </c>
      <c r="N854" s="139">
        <v>36</v>
      </c>
      <c r="O854" s="140" t="b">
        <v>0</v>
      </c>
      <c r="P854" s="138" t="s">
        <v>1822</v>
      </c>
      <c r="Q854" t="s">
        <v>1823</v>
      </c>
      <c r="R854" t="s">
        <v>594</v>
      </c>
    </row>
    <row r="855" spans="1:18" x14ac:dyDescent="0.25">
      <c r="A855" s="138" t="s">
        <v>11481</v>
      </c>
      <c r="B855" s="138" t="s">
        <v>4663</v>
      </c>
      <c r="C855" s="138"/>
      <c r="D855" s="138" t="s">
        <v>1818</v>
      </c>
      <c r="E855" s="138" t="s">
        <v>1971</v>
      </c>
      <c r="F855" s="138"/>
      <c r="G855" s="138" t="s">
        <v>1784</v>
      </c>
      <c r="H855" s="138" t="s">
        <v>1785</v>
      </c>
      <c r="I855" s="138" t="s">
        <v>1852</v>
      </c>
      <c r="J855" s="138" t="s">
        <v>4663</v>
      </c>
      <c r="K855" s="138" t="s">
        <v>4664</v>
      </c>
      <c r="L855" s="138" t="s">
        <v>1817</v>
      </c>
      <c r="M855" s="138" t="s">
        <v>4664</v>
      </c>
      <c r="N855" s="139">
        <v>36</v>
      </c>
      <c r="O855" s="140" t="b">
        <v>0</v>
      </c>
      <c r="P855" s="138" t="s">
        <v>1822</v>
      </c>
      <c r="Q855" t="s">
        <v>1823</v>
      </c>
      <c r="R855" t="s">
        <v>594</v>
      </c>
    </row>
    <row r="856" spans="1:18" x14ac:dyDescent="0.25">
      <c r="A856" s="138" t="s">
        <v>11488</v>
      </c>
      <c r="B856" s="138" t="s">
        <v>4666</v>
      </c>
      <c r="C856" s="138"/>
      <c r="D856" s="138" t="s">
        <v>1818</v>
      </c>
      <c r="E856" s="138" t="s">
        <v>2072</v>
      </c>
      <c r="F856" s="138" t="s">
        <v>2724</v>
      </c>
      <c r="G856" s="138" t="s">
        <v>1784</v>
      </c>
      <c r="H856" s="138" t="s">
        <v>1785</v>
      </c>
      <c r="I856" s="138" t="s">
        <v>1852</v>
      </c>
      <c r="J856" s="138" t="s">
        <v>4666</v>
      </c>
      <c r="K856" s="138" t="s">
        <v>4667</v>
      </c>
      <c r="L856" s="138" t="s">
        <v>1817</v>
      </c>
      <c r="M856" s="138" t="s">
        <v>4667</v>
      </c>
      <c r="N856" s="139">
        <v>36</v>
      </c>
      <c r="O856" s="140" t="b">
        <v>0</v>
      </c>
      <c r="P856" s="138" t="s">
        <v>1822</v>
      </c>
      <c r="Q856" t="s">
        <v>1823</v>
      </c>
      <c r="R856" t="s">
        <v>594</v>
      </c>
    </row>
    <row r="857" spans="1:18" x14ac:dyDescent="0.25">
      <c r="A857" s="138" t="s">
        <v>11482</v>
      </c>
      <c r="B857" s="138" t="s">
        <v>4669</v>
      </c>
      <c r="C857" s="138"/>
      <c r="D857" s="138" t="s">
        <v>1818</v>
      </c>
      <c r="E857" s="138" t="s">
        <v>1971</v>
      </c>
      <c r="F857" s="138"/>
      <c r="G857" s="138" t="s">
        <v>1784</v>
      </c>
      <c r="H857" s="138" t="s">
        <v>1785</v>
      </c>
      <c r="I857" s="138" t="s">
        <v>1852</v>
      </c>
      <c r="J857" s="138" t="s">
        <v>4669</v>
      </c>
      <c r="K857" s="138" t="s">
        <v>4670</v>
      </c>
      <c r="L857" s="138" t="s">
        <v>1817</v>
      </c>
      <c r="M857" s="138" t="s">
        <v>4670</v>
      </c>
      <c r="N857" s="139">
        <v>36</v>
      </c>
      <c r="O857" s="140" t="b">
        <v>0</v>
      </c>
      <c r="P857" s="138" t="s">
        <v>1822</v>
      </c>
      <c r="Q857" t="s">
        <v>1823</v>
      </c>
      <c r="R857" t="s">
        <v>594</v>
      </c>
    </row>
    <row r="858" spans="1:18" x14ac:dyDescent="0.25">
      <c r="A858" s="138" t="s">
        <v>11486</v>
      </c>
      <c r="B858" s="138" t="s">
        <v>4672</v>
      </c>
      <c r="C858" s="138"/>
      <c r="D858" s="138" t="s">
        <v>1818</v>
      </c>
      <c r="E858" s="138" t="s">
        <v>1938</v>
      </c>
      <c r="F858" s="138"/>
      <c r="G858" s="138" t="s">
        <v>1784</v>
      </c>
      <c r="H858" s="138" t="s">
        <v>1785</v>
      </c>
      <c r="I858" s="138" t="s">
        <v>1852</v>
      </c>
      <c r="J858" s="138" t="s">
        <v>4672</v>
      </c>
      <c r="K858" s="138" t="s">
        <v>4673</v>
      </c>
      <c r="L858" s="138" t="s">
        <v>1817</v>
      </c>
      <c r="M858" s="138" t="s">
        <v>4673</v>
      </c>
      <c r="N858" s="139">
        <v>36</v>
      </c>
      <c r="O858" s="140" t="b">
        <v>0</v>
      </c>
      <c r="P858" s="138" t="s">
        <v>1822</v>
      </c>
      <c r="Q858" t="s">
        <v>1823</v>
      </c>
      <c r="R858" t="s">
        <v>594</v>
      </c>
    </row>
    <row r="859" spans="1:18" x14ac:dyDescent="0.25">
      <c r="A859" s="138" t="s">
        <v>11472</v>
      </c>
      <c r="B859" s="138" t="s">
        <v>4675</v>
      </c>
      <c r="C859" s="138"/>
      <c r="D859" s="138" t="s">
        <v>1818</v>
      </c>
      <c r="E859" s="138" t="s">
        <v>1832</v>
      </c>
      <c r="F859" s="138"/>
      <c r="G859" s="138" t="s">
        <v>1784</v>
      </c>
      <c r="H859" s="138" t="s">
        <v>1785</v>
      </c>
      <c r="I859" s="138" t="s">
        <v>1852</v>
      </c>
      <c r="J859" s="138" t="s">
        <v>4675</v>
      </c>
      <c r="K859" s="138" t="s">
        <v>4676</v>
      </c>
      <c r="L859" s="138"/>
      <c r="M859" s="138" t="s">
        <v>4676</v>
      </c>
      <c r="N859" s="139">
        <v>36</v>
      </c>
      <c r="O859" s="140" t="b">
        <v>0</v>
      </c>
      <c r="P859" s="138" t="s">
        <v>1822</v>
      </c>
      <c r="Q859" t="s">
        <v>1823</v>
      </c>
      <c r="R859" t="s">
        <v>594</v>
      </c>
    </row>
    <row r="860" spans="1:18" x14ac:dyDescent="0.25">
      <c r="A860" s="138" t="s">
        <v>11490</v>
      </c>
      <c r="B860" s="138" t="s">
        <v>4678</v>
      </c>
      <c r="C860" s="138"/>
      <c r="D860" s="138" t="s">
        <v>1818</v>
      </c>
      <c r="E860" s="138" t="s">
        <v>1955</v>
      </c>
      <c r="F860" s="138"/>
      <c r="G860" s="138" t="s">
        <v>1784</v>
      </c>
      <c r="H860" s="138" t="s">
        <v>1785</v>
      </c>
      <c r="I860" s="138" t="s">
        <v>1852</v>
      </c>
      <c r="J860" s="138" t="s">
        <v>4679</v>
      </c>
      <c r="K860" s="138" t="s">
        <v>4680</v>
      </c>
      <c r="L860" s="138"/>
      <c r="M860" s="138" t="s">
        <v>4680</v>
      </c>
      <c r="N860" s="139">
        <v>36</v>
      </c>
      <c r="O860" s="140" t="b">
        <v>0</v>
      </c>
      <c r="P860" s="138" t="s">
        <v>1822</v>
      </c>
      <c r="Q860" t="s">
        <v>1823</v>
      </c>
      <c r="R860" t="s">
        <v>594</v>
      </c>
    </row>
    <row r="861" spans="1:18" x14ac:dyDescent="0.25">
      <c r="A861" s="138" t="s">
        <v>11491</v>
      </c>
      <c r="B861" s="138" t="s">
        <v>4682</v>
      </c>
      <c r="C861" s="138"/>
      <c r="D861" s="138" t="s">
        <v>1818</v>
      </c>
      <c r="E861" s="138" t="s">
        <v>1955</v>
      </c>
      <c r="F861" s="138"/>
      <c r="G861" s="138" t="s">
        <v>1784</v>
      </c>
      <c r="H861" s="138" t="s">
        <v>1785</v>
      </c>
      <c r="I861" s="138" t="s">
        <v>1852</v>
      </c>
      <c r="J861" s="138" t="s">
        <v>4682</v>
      </c>
      <c r="K861" s="138" t="s">
        <v>4683</v>
      </c>
      <c r="L861" s="138" t="s">
        <v>1817</v>
      </c>
      <c r="M861" s="138" t="s">
        <v>4683</v>
      </c>
      <c r="N861" s="139">
        <v>36</v>
      </c>
      <c r="O861" s="140" t="b">
        <v>0</v>
      </c>
      <c r="P861" s="138" t="s">
        <v>1822</v>
      </c>
      <c r="Q861" t="s">
        <v>1823</v>
      </c>
      <c r="R861" t="s">
        <v>594</v>
      </c>
    </row>
    <row r="862" spans="1:18" x14ac:dyDescent="0.25">
      <c r="A862" s="138" t="s">
        <v>11478</v>
      </c>
      <c r="B862" s="138" t="s">
        <v>4685</v>
      </c>
      <c r="C862" s="138"/>
      <c r="D862" s="138" t="s">
        <v>1818</v>
      </c>
      <c r="E862" s="138" t="s">
        <v>1926</v>
      </c>
      <c r="F862" s="138"/>
      <c r="G862" s="138" t="s">
        <v>1784</v>
      </c>
      <c r="H862" s="138" t="s">
        <v>1785</v>
      </c>
      <c r="I862" s="138" t="s">
        <v>1852</v>
      </c>
      <c r="J862" s="138" t="s">
        <v>4685</v>
      </c>
      <c r="K862" s="138" t="s">
        <v>4686</v>
      </c>
      <c r="L862" s="138" t="s">
        <v>1817</v>
      </c>
      <c r="M862" s="138" t="s">
        <v>4686</v>
      </c>
      <c r="N862" s="139">
        <v>36</v>
      </c>
      <c r="O862" s="140" t="b">
        <v>0</v>
      </c>
      <c r="P862" s="138" t="s">
        <v>1822</v>
      </c>
      <c r="Q862" t="s">
        <v>1823</v>
      </c>
      <c r="R862" t="s">
        <v>594</v>
      </c>
    </row>
    <row r="863" spans="1:18" x14ac:dyDescent="0.25">
      <c r="A863" s="138" t="s">
        <v>11492</v>
      </c>
      <c r="B863" s="138" t="s">
        <v>4688</v>
      </c>
      <c r="C863" s="138"/>
      <c r="D863" s="138" t="s">
        <v>1818</v>
      </c>
      <c r="E863" s="138" t="s">
        <v>1955</v>
      </c>
      <c r="F863" s="138"/>
      <c r="G863" s="138" t="s">
        <v>1784</v>
      </c>
      <c r="H863" s="138" t="s">
        <v>1785</v>
      </c>
      <c r="I863" s="138" t="s">
        <v>1852</v>
      </c>
      <c r="J863" s="138" t="s">
        <v>4688</v>
      </c>
      <c r="K863" s="138" t="s">
        <v>4689</v>
      </c>
      <c r="L863" s="138" t="s">
        <v>1817</v>
      </c>
      <c r="M863" s="138" t="s">
        <v>4689</v>
      </c>
      <c r="N863" s="139">
        <v>36</v>
      </c>
      <c r="O863" s="140" t="b">
        <v>0</v>
      </c>
      <c r="P863" s="138" t="s">
        <v>1822</v>
      </c>
      <c r="Q863" t="s">
        <v>1823</v>
      </c>
      <c r="R863" t="s">
        <v>594</v>
      </c>
    </row>
    <row r="864" spans="1:18" x14ac:dyDescent="0.25">
      <c r="A864" s="138" t="s">
        <v>11487</v>
      </c>
      <c r="B864" s="138" t="s">
        <v>4691</v>
      </c>
      <c r="C864" s="138"/>
      <c r="D864" s="138" t="s">
        <v>1818</v>
      </c>
      <c r="E864" s="138" t="s">
        <v>1938</v>
      </c>
      <c r="F864" s="138"/>
      <c r="G864" s="138" t="s">
        <v>1784</v>
      </c>
      <c r="H864" s="138" t="s">
        <v>1785</v>
      </c>
      <c r="I864" s="138" t="s">
        <v>1852</v>
      </c>
      <c r="J864" s="138" t="s">
        <v>4691</v>
      </c>
      <c r="K864" s="138" t="s">
        <v>4692</v>
      </c>
      <c r="L864" s="138" t="s">
        <v>1817</v>
      </c>
      <c r="M864" s="138" t="s">
        <v>4692</v>
      </c>
      <c r="N864" s="139">
        <v>36</v>
      </c>
      <c r="O864" s="140" t="b">
        <v>0</v>
      </c>
      <c r="P864" s="138" t="s">
        <v>1822</v>
      </c>
      <c r="Q864" t="s">
        <v>1823</v>
      </c>
      <c r="R864" t="s">
        <v>594</v>
      </c>
    </row>
    <row r="865" spans="1:18" x14ac:dyDescent="0.25">
      <c r="A865" s="138" t="s">
        <v>11480</v>
      </c>
      <c r="B865" s="138" t="s">
        <v>4694</v>
      </c>
      <c r="C865" s="138"/>
      <c r="D865" s="138" t="s">
        <v>1818</v>
      </c>
      <c r="E865" s="138" t="s">
        <v>1819</v>
      </c>
      <c r="F865" s="138"/>
      <c r="G865" s="138" t="s">
        <v>1784</v>
      </c>
      <c r="H865" s="138" t="s">
        <v>1785</v>
      </c>
      <c r="I865" s="138" t="s">
        <v>1852</v>
      </c>
      <c r="J865" s="138" t="s">
        <v>4694</v>
      </c>
      <c r="K865" s="138" t="s">
        <v>4695</v>
      </c>
      <c r="L865" s="138" t="s">
        <v>1817</v>
      </c>
      <c r="M865" s="138" t="s">
        <v>4695</v>
      </c>
      <c r="N865" s="139">
        <v>36</v>
      </c>
      <c r="O865" s="140" t="b">
        <v>0</v>
      </c>
      <c r="P865" s="138" t="s">
        <v>1822</v>
      </c>
      <c r="Q865" t="s">
        <v>1823</v>
      </c>
      <c r="R865" t="s">
        <v>594</v>
      </c>
    </row>
    <row r="866" spans="1:18" x14ac:dyDescent="0.25">
      <c r="A866" s="138" t="s">
        <v>11473</v>
      </c>
      <c r="B866" s="138" t="s">
        <v>4697</v>
      </c>
      <c r="C866" s="138"/>
      <c r="D866" s="138" t="s">
        <v>1818</v>
      </c>
      <c r="E866" s="138" t="s">
        <v>1832</v>
      </c>
      <c r="F866" s="138"/>
      <c r="G866" s="138" t="s">
        <v>1784</v>
      </c>
      <c r="H866" s="138" t="s">
        <v>1785</v>
      </c>
      <c r="I866" s="138" t="s">
        <v>1852</v>
      </c>
      <c r="J866" s="138" t="s">
        <v>4697</v>
      </c>
      <c r="K866" s="138" t="s">
        <v>4698</v>
      </c>
      <c r="L866" s="138" t="s">
        <v>1817</v>
      </c>
      <c r="M866" s="138" t="s">
        <v>4698</v>
      </c>
      <c r="N866" s="139">
        <v>36</v>
      </c>
      <c r="O866" s="140" t="b">
        <v>0</v>
      </c>
      <c r="P866" s="138" t="s">
        <v>1822</v>
      </c>
      <c r="Q866" t="s">
        <v>1823</v>
      </c>
      <c r="R866" t="s">
        <v>594</v>
      </c>
    </row>
    <row r="867" spans="1:18" x14ac:dyDescent="0.25">
      <c r="A867" s="138" t="s">
        <v>11475</v>
      </c>
      <c r="B867" s="138" t="s">
        <v>4700</v>
      </c>
      <c r="C867" s="138"/>
      <c r="D867" s="138" t="s">
        <v>1818</v>
      </c>
      <c r="E867" s="138" t="s">
        <v>2086</v>
      </c>
      <c r="F867" s="138"/>
      <c r="G867" s="138" t="s">
        <v>1784</v>
      </c>
      <c r="H867" s="138" t="s">
        <v>1785</v>
      </c>
      <c r="I867" s="138" t="s">
        <v>1852</v>
      </c>
      <c r="J867" s="138" t="s">
        <v>4700</v>
      </c>
      <c r="K867" s="138" t="s">
        <v>4701</v>
      </c>
      <c r="L867" s="138" t="s">
        <v>1817</v>
      </c>
      <c r="M867" s="138" t="s">
        <v>4701</v>
      </c>
      <c r="N867" s="139">
        <v>36</v>
      </c>
      <c r="O867" s="140" t="b">
        <v>0</v>
      </c>
      <c r="P867" s="138" t="s">
        <v>1822</v>
      </c>
      <c r="Q867" t="s">
        <v>1823</v>
      </c>
      <c r="R867" t="s">
        <v>594</v>
      </c>
    </row>
    <row r="868" spans="1:18" x14ac:dyDescent="0.25">
      <c r="A868" s="138" t="s">
        <v>11465</v>
      </c>
      <c r="B868" s="138" t="s">
        <v>4703</v>
      </c>
      <c r="C868" s="138"/>
      <c r="D868" s="138" t="s">
        <v>1818</v>
      </c>
      <c r="E868" s="138" t="s">
        <v>2086</v>
      </c>
      <c r="F868" s="138"/>
      <c r="G868" s="138" t="s">
        <v>1784</v>
      </c>
      <c r="H868" s="138" t="s">
        <v>1785</v>
      </c>
      <c r="I868" s="138" t="s">
        <v>1852</v>
      </c>
      <c r="J868" s="138" t="s">
        <v>4703</v>
      </c>
      <c r="K868" s="138" t="s">
        <v>4704</v>
      </c>
      <c r="L868" s="138" t="s">
        <v>1817</v>
      </c>
      <c r="M868" s="138" t="s">
        <v>4704</v>
      </c>
      <c r="N868" s="139">
        <v>36</v>
      </c>
      <c r="O868" s="140" t="b">
        <v>0</v>
      </c>
      <c r="P868" s="138" t="s">
        <v>1822</v>
      </c>
      <c r="Q868" t="s">
        <v>1823</v>
      </c>
      <c r="R868" t="s">
        <v>594</v>
      </c>
    </row>
    <row r="869" spans="1:18" x14ac:dyDescent="0.25">
      <c r="A869" s="138" t="s">
        <v>11466</v>
      </c>
      <c r="B869" s="138" t="s">
        <v>4706</v>
      </c>
      <c r="C869" s="138"/>
      <c r="D869" s="138" t="s">
        <v>1818</v>
      </c>
      <c r="E869" s="138" t="s">
        <v>2086</v>
      </c>
      <c r="F869" s="138"/>
      <c r="G869" s="138" t="s">
        <v>1784</v>
      </c>
      <c r="H869" s="138" t="s">
        <v>1785</v>
      </c>
      <c r="I869" s="138" t="s">
        <v>1852</v>
      </c>
      <c r="J869" s="138" t="s">
        <v>4706</v>
      </c>
      <c r="K869" s="138" t="s">
        <v>4707</v>
      </c>
      <c r="L869" s="138" t="s">
        <v>1817</v>
      </c>
      <c r="M869" s="138" t="s">
        <v>4707</v>
      </c>
      <c r="N869" s="139">
        <v>36</v>
      </c>
      <c r="O869" s="140" t="b">
        <v>0</v>
      </c>
      <c r="P869" s="138" t="s">
        <v>1822</v>
      </c>
      <c r="Q869" t="s">
        <v>1823</v>
      </c>
      <c r="R869" t="s">
        <v>594</v>
      </c>
    </row>
    <row r="870" spans="1:18" x14ac:dyDescent="0.25">
      <c r="A870" s="138" t="s">
        <v>11463</v>
      </c>
      <c r="B870" s="138" t="s">
        <v>4709</v>
      </c>
      <c r="C870" s="138"/>
      <c r="D870" s="138" t="s">
        <v>1818</v>
      </c>
      <c r="E870" s="138" t="s">
        <v>1886</v>
      </c>
      <c r="F870" s="138"/>
      <c r="G870" s="138" t="s">
        <v>1784</v>
      </c>
      <c r="H870" s="138" t="s">
        <v>1785</v>
      </c>
      <c r="I870" s="138" t="s">
        <v>1852</v>
      </c>
      <c r="J870" s="138" t="s">
        <v>4709</v>
      </c>
      <c r="K870" s="138" t="s">
        <v>4710</v>
      </c>
      <c r="L870" s="138" t="s">
        <v>1817</v>
      </c>
      <c r="M870" s="138" t="s">
        <v>4710</v>
      </c>
      <c r="N870" s="139">
        <v>36</v>
      </c>
      <c r="O870" s="140" t="b">
        <v>0</v>
      </c>
      <c r="P870" s="138" t="s">
        <v>1822</v>
      </c>
      <c r="Q870" t="s">
        <v>1823</v>
      </c>
      <c r="R870" t="s">
        <v>594</v>
      </c>
    </row>
    <row r="871" spans="1:18" x14ac:dyDescent="0.25">
      <c r="A871" s="138" t="s">
        <v>11493</v>
      </c>
      <c r="B871" s="138" t="s">
        <v>4712</v>
      </c>
      <c r="C871" s="138"/>
      <c r="D871" s="138" t="s">
        <v>1818</v>
      </c>
      <c r="E871" s="138" t="s">
        <v>1955</v>
      </c>
      <c r="F871" s="138"/>
      <c r="G871" s="138" t="s">
        <v>1784</v>
      </c>
      <c r="H871" s="138" t="s">
        <v>1785</v>
      </c>
      <c r="I871" s="138" t="s">
        <v>1852</v>
      </c>
      <c r="J871" s="138" t="s">
        <v>4712</v>
      </c>
      <c r="K871" s="138" t="s">
        <v>4713</v>
      </c>
      <c r="L871" s="138" t="s">
        <v>1817</v>
      </c>
      <c r="M871" s="138" t="s">
        <v>4713</v>
      </c>
      <c r="N871" s="139">
        <v>36</v>
      </c>
      <c r="O871" s="140" t="b">
        <v>0</v>
      </c>
      <c r="P871" s="138" t="s">
        <v>1822</v>
      </c>
      <c r="Q871" t="s">
        <v>1823</v>
      </c>
      <c r="R871" t="s">
        <v>594</v>
      </c>
    </row>
    <row r="872" spans="1:18" x14ac:dyDescent="0.25">
      <c r="A872" s="138" t="s">
        <v>11474</v>
      </c>
      <c r="B872" s="138" t="s">
        <v>4715</v>
      </c>
      <c r="C872" s="138"/>
      <c r="D872" s="138" t="s">
        <v>1818</v>
      </c>
      <c r="E872" s="138" t="s">
        <v>1832</v>
      </c>
      <c r="F872" s="138"/>
      <c r="G872" s="138" t="s">
        <v>1784</v>
      </c>
      <c r="H872" s="138" t="s">
        <v>1785</v>
      </c>
      <c r="I872" s="138" t="s">
        <v>1852</v>
      </c>
      <c r="J872" s="138" t="s">
        <v>4715</v>
      </c>
      <c r="K872" s="138" t="s">
        <v>4716</v>
      </c>
      <c r="L872" s="138" t="s">
        <v>1817</v>
      </c>
      <c r="M872" s="138" t="s">
        <v>4716</v>
      </c>
      <c r="N872" s="139">
        <v>36</v>
      </c>
      <c r="O872" s="140" t="b">
        <v>0</v>
      </c>
      <c r="P872" s="138" t="s">
        <v>1822</v>
      </c>
      <c r="Q872" t="s">
        <v>1823</v>
      </c>
      <c r="R872" t="s">
        <v>594</v>
      </c>
    </row>
    <row r="873" spans="1:18" x14ac:dyDescent="0.25">
      <c r="A873" s="138" t="s">
        <v>11467</v>
      </c>
      <c r="B873" s="138" t="s">
        <v>4718</v>
      </c>
      <c r="C873" s="138"/>
      <c r="D873" s="138" t="s">
        <v>1818</v>
      </c>
      <c r="E873" s="138" t="s">
        <v>2086</v>
      </c>
      <c r="F873" s="138" t="s">
        <v>4338</v>
      </c>
      <c r="G873" s="138" t="s">
        <v>1784</v>
      </c>
      <c r="H873" s="138" t="s">
        <v>1785</v>
      </c>
      <c r="I873" s="138" t="s">
        <v>1852</v>
      </c>
      <c r="J873" s="138" t="s">
        <v>4718</v>
      </c>
      <c r="K873" s="138" t="s">
        <v>4719</v>
      </c>
      <c r="L873" s="138" t="s">
        <v>1817</v>
      </c>
      <c r="M873" s="138" t="s">
        <v>4719</v>
      </c>
      <c r="N873" s="139">
        <v>36</v>
      </c>
      <c r="O873" s="140" t="b">
        <v>0</v>
      </c>
      <c r="P873" s="138" t="s">
        <v>1822</v>
      </c>
      <c r="Q873" t="s">
        <v>1823</v>
      </c>
      <c r="R873" t="s">
        <v>594</v>
      </c>
    </row>
    <row r="874" spans="1:18" x14ac:dyDescent="0.25">
      <c r="A874" s="138" t="s">
        <v>11479</v>
      </c>
      <c r="B874" s="138" t="s">
        <v>4721</v>
      </c>
      <c r="C874" s="138"/>
      <c r="D874" s="138" t="s">
        <v>1818</v>
      </c>
      <c r="E874" s="138" t="s">
        <v>1926</v>
      </c>
      <c r="F874" s="138"/>
      <c r="G874" s="138" t="s">
        <v>1784</v>
      </c>
      <c r="H874" s="138" t="s">
        <v>1785</v>
      </c>
      <c r="I874" s="138" t="s">
        <v>1852</v>
      </c>
      <c r="J874" s="138" t="s">
        <v>4721</v>
      </c>
      <c r="K874" s="138" t="s">
        <v>4722</v>
      </c>
      <c r="L874" s="138" t="s">
        <v>1817</v>
      </c>
      <c r="M874" s="138" t="s">
        <v>4722</v>
      </c>
      <c r="N874" s="139">
        <v>36</v>
      </c>
      <c r="O874" s="140" t="b">
        <v>0</v>
      </c>
      <c r="P874" s="138" t="s">
        <v>1822</v>
      </c>
      <c r="Q874" t="s">
        <v>1823</v>
      </c>
      <c r="R874" t="s">
        <v>594</v>
      </c>
    </row>
    <row r="875" spans="1:18" x14ac:dyDescent="0.25">
      <c r="A875" s="138" t="s">
        <v>11458</v>
      </c>
      <c r="B875" s="138" t="s">
        <v>4724</v>
      </c>
      <c r="C875" s="138"/>
      <c r="D875" s="138" t="s">
        <v>2147</v>
      </c>
      <c r="E875" s="138" t="s">
        <v>2756</v>
      </c>
      <c r="F875" s="138" t="s">
        <v>4725</v>
      </c>
      <c r="G875" s="138"/>
      <c r="H875" s="138"/>
      <c r="I875" s="138"/>
      <c r="J875" s="138"/>
      <c r="K875" s="138" t="s">
        <v>4726</v>
      </c>
      <c r="L875" s="138"/>
      <c r="M875" s="138" t="s">
        <v>4726</v>
      </c>
      <c r="N875" s="139">
        <v>36</v>
      </c>
      <c r="O875" s="140" t="b">
        <v>0</v>
      </c>
      <c r="P875" s="138" t="s">
        <v>1822</v>
      </c>
      <c r="Q875" t="s">
        <v>1823</v>
      </c>
      <c r="R875" t="s">
        <v>594</v>
      </c>
    </row>
    <row r="876" spans="1:18" x14ac:dyDescent="0.25">
      <c r="A876" s="138" t="e">
        <v>#N/A</v>
      </c>
      <c r="B876" s="138" t="s">
        <v>4728</v>
      </c>
      <c r="C876" s="138"/>
      <c r="D876" s="138" t="s">
        <v>1818</v>
      </c>
      <c r="E876" s="138"/>
      <c r="F876" s="138" t="s">
        <v>4729</v>
      </c>
      <c r="G876" s="138"/>
      <c r="H876" s="138"/>
      <c r="I876" s="138" t="s">
        <v>1852</v>
      </c>
      <c r="J876" s="138"/>
      <c r="K876" s="138"/>
      <c r="L876" s="138" t="s">
        <v>4730</v>
      </c>
      <c r="M876" s="138" t="s">
        <v>4731</v>
      </c>
      <c r="N876" s="139"/>
      <c r="O876" s="140" t="b">
        <v>0</v>
      </c>
      <c r="P876" s="138" t="s">
        <v>1822</v>
      </c>
      <c r="Q876" t="s">
        <v>1823</v>
      </c>
      <c r="R876" t="s">
        <v>4727</v>
      </c>
    </row>
    <row r="877" spans="1:18" x14ac:dyDescent="0.25">
      <c r="A877" s="138" t="s">
        <v>11175</v>
      </c>
      <c r="B877" s="138" t="s">
        <v>4733</v>
      </c>
      <c r="C877" s="138"/>
      <c r="D877" s="138" t="s">
        <v>3044</v>
      </c>
      <c r="E877" s="138"/>
      <c r="F877" s="138"/>
      <c r="G877" s="138"/>
      <c r="H877" s="138"/>
      <c r="I877" s="138" t="s">
        <v>1852</v>
      </c>
      <c r="J877" s="138"/>
      <c r="K877" s="138"/>
      <c r="L877" s="138" t="s">
        <v>4734</v>
      </c>
      <c r="M877" s="138" t="s">
        <v>4735</v>
      </c>
      <c r="N877" s="139"/>
      <c r="O877" s="140" t="b">
        <v>0</v>
      </c>
      <c r="P877" s="138" t="s">
        <v>1822</v>
      </c>
      <c r="Q877" t="s">
        <v>1823</v>
      </c>
      <c r="R877" t="s">
        <v>4732</v>
      </c>
    </row>
    <row r="878" spans="1:18" x14ac:dyDescent="0.25">
      <c r="A878" s="138" t="s">
        <v>11501</v>
      </c>
      <c r="B878" s="138" t="s">
        <v>597</v>
      </c>
      <c r="C878" s="138"/>
      <c r="D878" s="138" t="s">
        <v>1818</v>
      </c>
      <c r="E878" s="138"/>
      <c r="F878" s="138"/>
      <c r="G878" s="138"/>
      <c r="H878" s="138"/>
      <c r="I878" s="138"/>
      <c r="J878" s="138"/>
      <c r="K878" s="138"/>
      <c r="L878" s="138" t="s">
        <v>4736</v>
      </c>
      <c r="M878" s="138" t="s">
        <v>4737</v>
      </c>
      <c r="N878" s="139">
        <v>56</v>
      </c>
      <c r="O878" s="140" t="b">
        <v>0</v>
      </c>
      <c r="P878" s="138" t="s">
        <v>3075</v>
      </c>
      <c r="Q878" t="s">
        <v>1823</v>
      </c>
      <c r="R878" t="s">
        <v>596</v>
      </c>
    </row>
    <row r="879" spans="1:18" x14ac:dyDescent="0.25">
      <c r="A879" s="138" t="s">
        <v>11495</v>
      </c>
      <c r="B879" s="138" t="s">
        <v>4739</v>
      </c>
      <c r="C879" s="138" t="s">
        <v>1817</v>
      </c>
      <c r="D879" s="138" t="s">
        <v>1818</v>
      </c>
      <c r="E879" s="138" t="s">
        <v>1930</v>
      </c>
      <c r="F879" s="138"/>
      <c r="G879" s="138" t="s">
        <v>1784</v>
      </c>
      <c r="H879" s="138" t="s">
        <v>1785</v>
      </c>
      <c r="I879" s="138" t="s">
        <v>3750</v>
      </c>
      <c r="J879" s="138"/>
      <c r="K879" s="138" t="s">
        <v>4740</v>
      </c>
      <c r="L879" s="138"/>
      <c r="M879" s="138" t="s">
        <v>4741</v>
      </c>
      <c r="N879" s="139"/>
      <c r="O879" s="140" t="b">
        <v>0</v>
      </c>
      <c r="P879" s="138" t="s">
        <v>1822</v>
      </c>
      <c r="Q879" t="s">
        <v>1823</v>
      </c>
      <c r="R879" t="s">
        <v>596</v>
      </c>
    </row>
    <row r="880" spans="1:18" x14ac:dyDescent="0.25">
      <c r="A880" s="138" t="s">
        <v>11502</v>
      </c>
      <c r="B880" s="138" t="s">
        <v>4743</v>
      </c>
      <c r="C880" s="138" t="s">
        <v>1817</v>
      </c>
      <c r="D880" s="138" t="s">
        <v>1818</v>
      </c>
      <c r="E880" s="138"/>
      <c r="F880" s="138"/>
      <c r="G880" s="138" t="s">
        <v>1784</v>
      </c>
      <c r="H880" s="138" t="s">
        <v>1785</v>
      </c>
      <c r="I880" s="138" t="s">
        <v>3750</v>
      </c>
      <c r="J880" s="138"/>
      <c r="K880" s="138" t="s">
        <v>4744</v>
      </c>
      <c r="L880" s="138"/>
      <c r="M880" s="138" t="s">
        <v>4745</v>
      </c>
      <c r="N880" s="139"/>
      <c r="O880" s="140" t="b">
        <v>0</v>
      </c>
      <c r="P880" s="138" t="s">
        <v>1822</v>
      </c>
      <c r="Q880" t="s">
        <v>1823</v>
      </c>
      <c r="R880" t="s">
        <v>596</v>
      </c>
    </row>
    <row r="881" spans="1:18" x14ac:dyDescent="0.25">
      <c r="A881" s="138" t="s">
        <v>11503</v>
      </c>
      <c r="B881" s="138" t="s">
        <v>4747</v>
      </c>
      <c r="C881" s="138" t="s">
        <v>1817</v>
      </c>
      <c r="D881" s="138" t="s">
        <v>1818</v>
      </c>
      <c r="E881" s="138"/>
      <c r="F881" s="138"/>
      <c r="G881" s="138" t="s">
        <v>1784</v>
      </c>
      <c r="H881" s="138" t="s">
        <v>1785</v>
      </c>
      <c r="I881" s="138" t="s">
        <v>3750</v>
      </c>
      <c r="J881" s="138"/>
      <c r="K881" s="138" t="s">
        <v>4748</v>
      </c>
      <c r="L881" s="138"/>
      <c r="M881" s="138" t="s">
        <v>4748</v>
      </c>
      <c r="N881" s="139"/>
      <c r="O881" s="140" t="b">
        <v>0</v>
      </c>
      <c r="P881" s="138" t="s">
        <v>1822</v>
      </c>
      <c r="Q881" t="s">
        <v>1823</v>
      </c>
      <c r="R881" t="s">
        <v>596</v>
      </c>
    </row>
    <row r="882" spans="1:18" x14ac:dyDescent="0.25">
      <c r="A882" s="138" t="s">
        <v>11504</v>
      </c>
      <c r="B882" s="138" t="s">
        <v>4750</v>
      </c>
      <c r="C882" s="138" t="s">
        <v>1817</v>
      </c>
      <c r="D882" s="138" t="s">
        <v>1818</v>
      </c>
      <c r="E882" s="138"/>
      <c r="F882" s="138"/>
      <c r="G882" s="138" t="s">
        <v>1784</v>
      </c>
      <c r="H882" s="138" t="s">
        <v>1785</v>
      </c>
      <c r="I882" s="138" t="s">
        <v>3750</v>
      </c>
      <c r="J882" s="138"/>
      <c r="K882" s="138" t="s">
        <v>4751</v>
      </c>
      <c r="L882" s="138"/>
      <c r="M882" s="138" t="s">
        <v>4752</v>
      </c>
      <c r="N882" s="139"/>
      <c r="O882" s="140" t="b">
        <v>0</v>
      </c>
      <c r="P882" s="138" t="s">
        <v>1822</v>
      </c>
      <c r="Q882" t="s">
        <v>1823</v>
      </c>
      <c r="R882" t="s">
        <v>596</v>
      </c>
    </row>
    <row r="883" spans="1:18" x14ac:dyDescent="0.25">
      <c r="A883" s="138" t="s">
        <v>11494</v>
      </c>
      <c r="B883" s="138" t="s">
        <v>4754</v>
      </c>
      <c r="C883" s="138" t="s">
        <v>1817</v>
      </c>
      <c r="D883" s="138" t="s">
        <v>1818</v>
      </c>
      <c r="E883" s="138" t="s">
        <v>1832</v>
      </c>
      <c r="F883" s="138"/>
      <c r="G883" s="138" t="s">
        <v>1784</v>
      </c>
      <c r="H883" s="138" t="s">
        <v>1785</v>
      </c>
      <c r="I883" s="138" t="s">
        <v>1852</v>
      </c>
      <c r="J883" s="138"/>
      <c r="K883" s="138"/>
      <c r="L883" s="138"/>
      <c r="M883" s="138" t="s">
        <v>4755</v>
      </c>
      <c r="N883" s="139"/>
      <c r="O883" s="140" t="b">
        <v>0</v>
      </c>
      <c r="P883" s="138" t="s">
        <v>1822</v>
      </c>
      <c r="Q883" t="s">
        <v>1823</v>
      </c>
      <c r="R883" t="s">
        <v>596</v>
      </c>
    </row>
    <row r="884" spans="1:18" x14ac:dyDescent="0.25">
      <c r="A884" s="138" t="s">
        <v>11500</v>
      </c>
      <c r="B884" s="138" t="s">
        <v>4757</v>
      </c>
      <c r="C884" s="138" t="s">
        <v>1817</v>
      </c>
      <c r="D884" s="138" t="s">
        <v>1818</v>
      </c>
      <c r="E884" s="138"/>
      <c r="F884" s="138"/>
      <c r="G884" s="138" t="s">
        <v>1784</v>
      </c>
      <c r="H884" s="138" t="s">
        <v>1785</v>
      </c>
      <c r="I884" s="138" t="s">
        <v>3750</v>
      </c>
      <c r="J884" s="138"/>
      <c r="K884" s="138" t="s">
        <v>4758</v>
      </c>
      <c r="L884" s="138"/>
      <c r="M884" s="138" t="s">
        <v>4759</v>
      </c>
      <c r="N884" s="139"/>
      <c r="O884" s="140" t="b">
        <v>0</v>
      </c>
      <c r="P884" s="138" t="s">
        <v>1822</v>
      </c>
      <c r="Q884" t="s">
        <v>1823</v>
      </c>
      <c r="R884" t="s">
        <v>596</v>
      </c>
    </row>
    <row r="885" spans="1:18" x14ac:dyDescent="0.25">
      <c r="A885" s="138" t="s">
        <v>11497</v>
      </c>
      <c r="B885" s="138" t="s">
        <v>4761</v>
      </c>
      <c r="C885" s="138" t="s">
        <v>1817</v>
      </c>
      <c r="D885" s="138" t="s">
        <v>1818</v>
      </c>
      <c r="E885" s="138"/>
      <c r="F885" s="138"/>
      <c r="G885" s="138" t="s">
        <v>1784</v>
      </c>
      <c r="H885" s="138" t="s">
        <v>1785</v>
      </c>
      <c r="I885" s="138" t="s">
        <v>3750</v>
      </c>
      <c r="J885" s="138"/>
      <c r="K885" s="138" t="s">
        <v>4762</v>
      </c>
      <c r="L885" s="138"/>
      <c r="M885" s="138" t="s">
        <v>4763</v>
      </c>
      <c r="N885" s="139"/>
      <c r="O885" s="140" t="b">
        <v>0</v>
      </c>
      <c r="P885" s="138" t="s">
        <v>1822</v>
      </c>
      <c r="Q885" t="s">
        <v>1823</v>
      </c>
      <c r="R885" t="s">
        <v>596</v>
      </c>
    </row>
    <row r="886" spans="1:18" x14ac:dyDescent="0.25">
      <c r="A886" s="138" t="s">
        <v>11498</v>
      </c>
      <c r="B886" s="138" t="s">
        <v>4765</v>
      </c>
      <c r="C886" s="138" t="s">
        <v>1817</v>
      </c>
      <c r="D886" s="138" t="s">
        <v>1818</v>
      </c>
      <c r="E886" s="138" t="s">
        <v>1926</v>
      </c>
      <c r="F886" s="138"/>
      <c r="G886" s="138" t="s">
        <v>1784</v>
      </c>
      <c r="H886" s="138" t="s">
        <v>1785</v>
      </c>
      <c r="I886" s="138" t="s">
        <v>3750</v>
      </c>
      <c r="J886" s="138"/>
      <c r="K886" s="138" t="s">
        <v>4766</v>
      </c>
      <c r="L886" s="138"/>
      <c r="M886" s="138" t="s">
        <v>4767</v>
      </c>
      <c r="N886" s="139"/>
      <c r="O886" s="140" t="b">
        <v>0</v>
      </c>
      <c r="P886" s="138" t="s">
        <v>1822</v>
      </c>
      <c r="Q886" t="s">
        <v>1823</v>
      </c>
      <c r="R886" t="s">
        <v>596</v>
      </c>
    </row>
    <row r="887" spans="1:18" x14ac:dyDescent="0.25">
      <c r="A887" s="138" t="s">
        <v>11496</v>
      </c>
      <c r="B887" s="138" t="s">
        <v>4769</v>
      </c>
      <c r="C887" s="138" t="s">
        <v>1817</v>
      </c>
      <c r="D887" s="138" t="s">
        <v>1818</v>
      </c>
      <c r="E887" s="138" t="s">
        <v>1930</v>
      </c>
      <c r="F887" s="138"/>
      <c r="G887" s="138" t="s">
        <v>1784</v>
      </c>
      <c r="H887" s="138" t="s">
        <v>1785</v>
      </c>
      <c r="I887" s="138" t="s">
        <v>3750</v>
      </c>
      <c r="J887" s="138"/>
      <c r="K887" s="138" t="s">
        <v>4770</v>
      </c>
      <c r="L887" s="138"/>
      <c r="M887" s="138" t="s">
        <v>4770</v>
      </c>
      <c r="N887" s="139"/>
      <c r="O887" s="140" t="b">
        <v>0</v>
      </c>
      <c r="P887" s="138" t="s">
        <v>1822</v>
      </c>
      <c r="Q887" t="s">
        <v>1823</v>
      </c>
      <c r="R887" t="s">
        <v>596</v>
      </c>
    </row>
    <row r="888" spans="1:18" x14ac:dyDescent="0.25">
      <c r="A888" s="138" t="s">
        <v>11505</v>
      </c>
      <c r="B888" s="138" t="s">
        <v>4772</v>
      </c>
      <c r="C888" s="138" t="s">
        <v>1817</v>
      </c>
      <c r="D888" s="138" t="s">
        <v>1818</v>
      </c>
      <c r="E888" s="138" t="s">
        <v>1955</v>
      </c>
      <c r="F888" s="138"/>
      <c r="G888" s="138" t="s">
        <v>1786</v>
      </c>
      <c r="H888" s="138" t="s">
        <v>1787</v>
      </c>
      <c r="I888" s="138" t="s">
        <v>3750</v>
      </c>
      <c r="J888" s="138"/>
      <c r="K888" s="138" t="s">
        <v>4773</v>
      </c>
      <c r="L888" s="138"/>
      <c r="M888" s="138" t="s">
        <v>4773</v>
      </c>
      <c r="N888" s="139"/>
      <c r="O888" s="140" t="b">
        <v>0</v>
      </c>
      <c r="P888" s="138" t="s">
        <v>1822</v>
      </c>
      <c r="Q888" t="s">
        <v>1823</v>
      </c>
      <c r="R888" t="s">
        <v>596</v>
      </c>
    </row>
    <row r="889" spans="1:18" x14ac:dyDescent="0.25">
      <c r="A889" s="138" t="s">
        <v>11499</v>
      </c>
      <c r="B889" s="138" t="s">
        <v>4775</v>
      </c>
      <c r="C889" s="138" t="s">
        <v>1817</v>
      </c>
      <c r="D889" s="138" t="s">
        <v>1818</v>
      </c>
      <c r="E889" s="138"/>
      <c r="F889" s="138"/>
      <c r="G889" s="138" t="s">
        <v>1788</v>
      </c>
      <c r="H889" s="138" t="s">
        <v>1789</v>
      </c>
      <c r="I889" s="138" t="s">
        <v>3750</v>
      </c>
      <c r="J889" s="138"/>
      <c r="K889" s="138" t="s">
        <v>4776</v>
      </c>
      <c r="L889" s="138"/>
      <c r="M889" s="138" t="s">
        <v>4776</v>
      </c>
      <c r="N889" s="139"/>
      <c r="O889" s="140" t="b">
        <v>0</v>
      </c>
      <c r="P889" s="138" t="s">
        <v>1822</v>
      </c>
      <c r="Q889" t="s">
        <v>1823</v>
      </c>
      <c r="R889" t="s">
        <v>596</v>
      </c>
    </row>
    <row r="890" spans="1:18" x14ac:dyDescent="0.25">
      <c r="A890" s="138" t="s">
        <v>11072</v>
      </c>
      <c r="B890" s="138" t="s">
        <v>4778</v>
      </c>
      <c r="C890" s="138"/>
      <c r="D890" s="138" t="s">
        <v>1818</v>
      </c>
      <c r="E890" s="138"/>
      <c r="F890" s="138"/>
      <c r="G890" s="138" t="s">
        <v>1782</v>
      </c>
      <c r="H890" s="138" t="s">
        <v>1783</v>
      </c>
      <c r="I890" s="138"/>
      <c r="J890" s="138"/>
      <c r="K890" s="138"/>
      <c r="L890" s="138"/>
      <c r="M890" s="138" t="s">
        <v>3804</v>
      </c>
      <c r="N890" s="139"/>
      <c r="O890" s="140" t="b">
        <v>0</v>
      </c>
      <c r="P890" s="138" t="s">
        <v>1822</v>
      </c>
      <c r="Q890" t="s">
        <v>1823</v>
      </c>
      <c r="R890" t="s">
        <v>4777</v>
      </c>
    </row>
    <row r="891" spans="1:18" x14ac:dyDescent="0.25">
      <c r="A891" s="138" t="s">
        <v>11507</v>
      </c>
      <c r="B891" s="138" t="s">
        <v>837</v>
      </c>
      <c r="C891" s="138" t="s">
        <v>1817</v>
      </c>
      <c r="D891" s="138" t="s">
        <v>1818</v>
      </c>
      <c r="E891" s="138" t="s">
        <v>1971</v>
      </c>
      <c r="F891" s="138"/>
      <c r="G891" s="138" t="s">
        <v>1784</v>
      </c>
      <c r="H891" s="138" t="s">
        <v>1785</v>
      </c>
      <c r="I891" s="138" t="s">
        <v>1852</v>
      </c>
      <c r="J891" s="138"/>
      <c r="K891" s="138" t="s">
        <v>4779</v>
      </c>
      <c r="L891" s="138"/>
      <c r="M891" s="138" t="s">
        <v>4779</v>
      </c>
      <c r="N891" s="139"/>
      <c r="O891" s="140" t="b">
        <v>0</v>
      </c>
      <c r="P891" s="138" t="s">
        <v>1822</v>
      </c>
      <c r="Q891" t="s">
        <v>1823</v>
      </c>
      <c r="R891" t="s">
        <v>4780</v>
      </c>
    </row>
    <row r="892" spans="1:18" x14ac:dyDescent="0.25">
      <c r="A892" s="138" t="s">
        <v>11508</v>
      </c>
      <c r="B892" s="138" t="s">
        <v>839</v>
      </c>
      <c r="C892" s="138" t="s">
        <v>1817</v>
      </c>
      <c r="D892" s="138" t="s">
        <v>1818</v>
      </c>
      <c r="E892" s="138" t="s">
        <v>1971</v>
      </c>
      <c r="F892" s="138"/>
      <c r="G892" s="138" t="s">
        <v>1784</v>
      </c>
      <c r="H892" s="138" t="s">
        <v>1785</v>
      </c>
      <c r="I892" s="138" t="s">
        <v>1852</v>
      </c>
      <c r="J892" s="138"/>
      <c r="K892" s="138" t="s">
        <v>4781</v>
      </c>
      <c r="L892" s="138"/>
      <c r="M892" s="138" t="s">
        <v>4782</v>
      </c>
      <c r="N892" s="139"/>
      <c r="O892" s="140" t="b">
        <v>0</v>
      </c>
      <c r="P892" s="138" t="s">
        <v>1822</v>
      </c>
      <c r="Q892" t="s">
        <v>1823</v>
      </c>
      <c r="R892" t="s">
        <v>4780</v>
      </c>
    </row>
    <row r="893" spans="1:18" x14ac:dyDescent="0.25">
      <c r="A893" s="138" t="s">
        <v>11509</v>
      </c>
      <c r="B893" s="138" t="s">
        <v>841</v>
      </c>
      <c r="C893" s="138" t="s">
        <v>1817</v>
      </c>
      <c r="D893" s="138" t="s">
        <v>1818</v>
      </c>
      <c r="E893" s="138" t="s">
        <v>1971</v>
      </c>
      <c r="F893" s="138"/>
      <c r="G893" s="138" t="s">
        <v>1784</v>
      </c>
      <c r="H893" s="138" t="s">
        <v>1785</v>
      </c>
      <c r="I893" s="138" t="s">
        <v>1852</v>
      </c>
      <c r="J893" s="138"/>
      <c r="K893" s="138" t="s">
        <v>4783</v>
      </c>
      <c r="L893" s="138"/>
      <c r="M893" s="138" t="s">
        <v>4783</v>
      </c>
      <c r="N893" s="139"/>
      <c r="O893" s="140" t="b">
        <v>0</v>
      </c>
      <c r="P893" s="138" t="s">
        <v>1822</v>
      </c>
      <c r="Q893" t="s">
        <v>1823</v>
      </c>
      <c r="R893" t="s">
        <v>4780</v>
      </c>
    </row>
    <row r="894" spans="1:18" x14ac:dyDescent="0.25">
      <c r="A894" s="138" t="s">
        <v>11510</v>
      </c>
      <c r="B894" s="138" t="s">
        <v>843</v>
      </c>
      <c r="C894" s="138" t="s">
        <v>1817</v>
      </c>
      <c r="D894" s="138" t="s">
        <v>1818</v>
      </c>
      <c r="E894" s="138" t="s">
        <v>1971</v>
      </c>
      <c r="F894" s="138"/>
      <c r="G894" s="138" t="s">
        <v>1784</v>
      </c>
      <c r="H894" s="138" t="s">
        <v>1785</v>
      </c>
      <c r="I894" s="138" t="s">
        <v>1852</v>
      </c>
      <c r="J894" s="138" t="s">
        <v>4784</v>
      </c>
      <c r="K894" s="138" t="s">
        <v>4785</v>
      </c>
      <c r="L894" s="138"/>
      <c r="M894" s="138" t="s">
        <v>4785</v>
      </c>
      <c r="N894" s="139"/>
      <c r="O894" s="140" t="b">
        <v>0</v>
      </c>
      <c r="P894" s="138" t="s">
        <v>1822</v>
      </c>
      <c r="Q894" t="s">
        <v>1823</v>
      </c>
      <c r="R894" t="s">
        <v>4780</v>
      </c>
    </row>
    <row r="895" spans="1:18" x14ac:dyDescent="0.25">
      <c r="A895" s="138" t="s">
        <v>11511</v>
      </c>
      <c r="B895" s="138" t="s">
        <v>845</v>
      </c>
      <c r="C895" s="138" t="s">
        <v>1817</v>
      </c>
      <c r="D895" s="138" t="s">
        <v>1818</v>
      </c>
      <c r="E895" s="138" t="s">
        <v>1971</v>
      </c>
      <c r="F895" s="138"/>
      <c r="G895" s="138" t="s">
        <v>1784</v>
      </c>
      <c r="H895" s="138" t="s">
        <v>1785</v>
      </c>
      <c r="I895" s="138" t="s">
        <v>1852</v>
      </c>
      <c r="J895" s="138"/>
      <c r="K895" s="138" t="s">
        <v>4786</v>
      </c>
      <c r="L895" s="138"/>
      <c r="M895" s="138" t="s">
        <v>4786</v>
      </c>
      <c r="N895" s="139"/>
      <c r="O895" s="140" t="b">
        <v>0</v>
      </c>
      <c r="P895" s="138" t="s">
        <v>1822</v>
      </c>
      <c r="Q895" t="s">
        <v>1823</v>
      </c>
      <c r="R895" t="s">
        <v>4780</v>
      </c>
    </row>
    <row r="896" spans="1:18" x14ac:dyDescent="0.25">
      <c r="A896" s="138" t="s">
        <v>11512</v>
      </c>
      <c r="B896" s="138" t="s">
        <v>847</v>
      </c>
      <c r="C896" s="138" t="s">
        <v>1817</v>
      </c>
      <c r="D896" s="138" t="s">
        <v>1818</v>
      </c>
      <c r="E896" s="138" t="s">
        <v>1971</v>
      </c>
      <c r="F896" s="138"/>
      <c r="G896" s="138" t="s">
        <v>1782</v>
      </c>
      <c r="H896" s="138" t="s">
        <v>1783</v>
      </c>
      <c r="I896" s="138" t="s">
        <v>1852</v>
      </c>
      <c r="J896" s="138"/>
      <c r="K896" s="138" t="s">
        <v>4787</v>
      </c>
      <c r="L896" s="138"/>
      <c r="M896" s="138" t="s">
        <v>4787</v>
      </c>
      <c r="N896" s="139"/>
      <c r="O896" s="140" t="b">
        <v>0</v>
      </c>
      <c r="P896" s="138" t="s">
        <v>1822</v>
      </c>
      <c r="Q896" t="s">
        <v>1823</v>
      </c>
      <c r="R896" t="s">
        <v>4780</v>
      </c>
    </row>
    <row r="897" spans="1:18" x14ac:dyDescent="0.25">
      <c r="A897" s="138" t="s">
        <v>11587</v>
      </c>
      <c r="B897" s="138" t="s">
        <v>849</v>
      </c>
      <c r="C897" s="138"/>
      <c r="D897" s="138" t="s">
        <v>1818</v>
      </c>
      <c r="E897" s="138"/>
      <c r="F897" s="138"/>
      <c r="G897" s="138" t="s">
        <v>1782</v>
      </c>
      <c r="H897" s="138" t="s">
        <v>1783</v>
      </c>
      <c r="I897" s="138" t="s">
        <v>1852</v>
      </c>
      <c r="J897" s="138"/>
      <c r="K897" s="138" t="s">
        <v>4788</v>
      </c>
      <c r="L897" s="138" t="s">
        <v>4789</v>
      </c>
      <c r="M897" s="138" t="s">
        <v>4790</v>
      </c>
      <c r="N897" s="139">
        <v>45</v>
      </c>
      <c r="O897" s="140" t="b">
        <v>0</v>
      </c>
      <c r="P897" s="138" t="s">
        <v>1822</v>
      </c>
      <c r="Q897" t="s">
        <v>1823</v>
      </c>
      <c r="R897" t="s">
        <v>602</v>
      </c>
    </row>
    <row r="898" spans="1:18" x14ac:dyDescent="0.25">
      <c r="A898" s="138" t="s">
        <v>11588</v>
      </c>
      <c r="B898" s="138" t="s">
        <v>4792</v>
      </c>
      <c r="C898" s="138"/>
      <c r="D898" s="138" t="s">
        <v>1818</v>
      </c>
      <c r="E898" s="138" t="s">
        <v>1938</v>
      </c>
      <c r="F898" s="138"/>
      <c r="G898" s="138" t="s">
        <v>1784</v>
      </c>
      <c r="H898" s="138" t="s">
        <v>1785</v>
      </c>
      <c r="I898" s="138" t="s">
        <v>1852</v>
      </c>
      <c r="J898" s="138" t="s">
        <v>4792</v>
      </c>
      <c r="K898" s="138" t="s">
        <v>4793</v>
      </c>
      <c r="L898" s="138" t="s">
        <v>1817</v>
      </c>
      <c r="M898" s="138" t="s">
        <v>4793</v>
      </c>
      <c r="N898" s="139">
        <v>45</v>
      </c>
      <c r="O898" s="140" t="b">
        <v>0</v>
      </c>
      <c r="P898" s="138" t="s">
        <v>1822</v>
      </c>
      <c r="Q898" t="s">
        <v>1823</v>
      </c>
      <c r="R898" t="s">
        <v>602</v>
      </c>
    </row>
    <row r="899" spans="1:18" x14ac:dyDescent="0.25">
      <c r="A899" s="138" t="s">
        <v>11586</v>
      </c>
      <c r="B899" s="138" t="s">
        <v>4795</v>
      </c>
      <c r="C899" s="138"/>
      <c r="D899" s="138" t="s">
        <v>1818</v>
      </c>
      <c r="E899" s="138" t="s">
        <v>1881</v>
      </c>
      <c r="F899" s="138"/>
      <c r="G899" s="138" t="s">
        <v>1782</v>
      </c>
      <c r="H899" s="138" t="s">
        <v>1783</v>
      </c>
      <c r="I899" s="138" t="s">
        <v>1852</v>
      </c>
      <c r="J899" s="138" t="s">
        <v>4795</v>
      </c>
      <c r="K899" s="138" t="s">
        <v>4796</v>
      </c>
      <c r="L899" s="138" t="s">
        <v>1817</v>
      </c>
      <c r="M899" s="138" t="s">
        <v>4796</v>
      </c>
      <c r="N899" s="139">
        <v>45</v>
      </c>
      <c r="O899" s="140" t="b">
        <v>0</v>
      </c>
      <c r="P899" s="138" t="s">
        <v>1822</v>
      </c>
      <c r="Q899" t="s">
        <v>1823</v>
      </c>
      <c r="R899" t="s">
        <v>602</v>
      </c>
    </row>
    <row r="900" spans="1:18" x14ac:dyDescent="0.25">
      <c r="A900" s="138" t="s">
        <v>11590</v>
      </c>
      <c r="B900" s="138" t="s">
        <v>4798</v>
      </c>
      <c r="C900" s="138"/>
      <c r="D900" s="138" t="s">
        <v>1818</v>
      </c>
      <c r="E900" s="138" t="s">
        <v>1858</v>
      </c>
      <c r="F900" s="138"/>
      <c r="G900" s="138" t="s">
        <v>1782</v>
      </c>
      <c r="H900" s="138" t="s">
        <v>1783</v>
      </c>
      <c r="I900" s="138" t="s">
        <v>1852</v>
      </c>
      <c r="J900" s="138" t="s">
        <v>4798</v>
      </c>
      <c r="K900" s="138" t="s">
        <v>4799</v>
      </c>
      <c r="L900" s="138" t="s">
        <v>1817</v>
      </c>
      <c r="M900" s="138" t="s">
        <v>4799</v>
      </c>
      <c r="N900" s="139">
        <v>45</v>
      </c>
      <c r="O900" s="140" t="b">
        <v>0</v>
      </c>
      <c r="P900" s="138" t="s">
        <v>1822</v>
      </c>
      <c r="Q900" t="s">
        <v>1823</v>
      </c>
      <c r="R900" t="s">
        <v>602</v>
      </c>
    </row>
    <row r="901" spans="1:18" x14ac:dyDescent="0.25">
      <c r="A901" s="138" t="s">
        <v>11589</v>
      </c>
      <c r="B901" s="138" t="s">
        <v>4801</v>
      </c>
      <c r="C901" s="138"/>
      <c r="D901" s="138" t="s">
        <v>1818</v>
      </c>
      <c r="E901" s="138" t="s">
        <v>1938</v>
      </c>
      <c r="F901" s="138"/>
      <c r="G901" s="138" t="s">
        <v>1784</v>
      </c>
      <c r="H901" s="138" t="s">
        <v>1785</v>
      </c>
      <c r="I901" s="138" t="s">
        <v>1852</v>
      </c>
      <c r="J901" s="138" t="s">
        <v>4801</v>
      </c>
      <c r="K901" s="138" t="s">
        <v>4802</v>
      </c>
      <c r="L901" s="138" t="s">
        <v>1817</v>
      </c>
      <c r="M901" s="138" t="s">
        <v>4802</v>
      </c>
      <c r="N901" s="139">
        <v>45</v>
      </c>
      <c r="O901" s="140" t="b">
        <v>0</v>
      </c>
      <c r="P901" s="138" t="s">
        <v>1822</v>
      </c>
      <c r="Q901" t="s">
        <v>1823</v>
      </c>
      <c r="R901" t="s">
        <v>602</v>
      </c>
    </row>
    <row r="902" spans="1:18" x14ac:dyDescent="0.25">
      <c r="A902" s="138" t="e">
        <v>#N/A</v>
      </c>
      <c r="B902" s="138" t="s">
        <v>605</v>
      </c>
      <c r="C902" s="138"/>
      <c r="D902" s="138" t="s">
        <v>1818</v>
      </c>
      <c r="E902" s="138" t="s">
        <v>1955</v>
      </c>
      <c r="F902" s="138"/>
      <c r="G902" s="138" t="s">
        <v>1784</v>
      </c>
      <c r="H902" s="138" t="s">
        <v>1785</v>
      </c>
      <c r="I902" s="138"/>
      <c r="J902" s="138"/>
      <c r="K902" s="138"/>
      <c r="L902" s="138" t="s">
        <v>4804</v>
      </c>
      <c r="M902" s="138" t="s">
        <v>4805</v>
      </c>
      <c r="N902" s="139">
        <v>51</v>
      </c>
      <c r="O902" s="140" t="b">
        <v>1</v>
      </c>
      <c r="P902" s="138" t="s">
        <v>1822</v>
      </c>
      <c r="Q902" t="s">
        <v>1823</v>
      </c>
      <c r="R902" t="s">
        <v>4803</v>
      </c>
    </row>
    <row r="903" spans="1:18" x14ac:dyDescent="0.25">
      <c r="A903" s="138" t="s">
        <v>12056</v>
      </c>
      <c r="B903" s="138" t="s">
        <v>4807</v>
      </c>
      <c r="C903" s="138"/>
      <c r="D903" s="138" t="s">
        <v>1818</v>
      </c>
      <c r="E903" s="138"/>
      <c r="F903" s="138"/>
      <c r="G903" s="138" t="s">
        <v>1784</v>
      </c>
      <c r="H903" s="138" t="s">
        <v>1785</v>
      </c>
      <c r="I903" s="138" t="s">
        <v>1852</v>
      </c>
      <c r="J903" s="138"/>
      <c r="K903" s="138"/>
      <c r="L903" s="138" t="s">
        <v>4808</v>
      </c>
      <c r="M903" s="138" t="s">
        <v>4809</v>
      </c>
      <c r="N903" s="139"/>
      <c r="O903" s="140" t="b">
        <v>0</v>
      </c>
      <c r="P903" s="138" t="s">
        <v>1822</v>
      </c>
      <c r="Q903" t="s">
        <v>1823</v>
      </c>
      <c r="R903" t="s">
        <v>4806</v>
      </c>
    </row>
    <row r="904" spans="1:18" x14ac:dyDescent="0.25">
      <c r="A904" s="138" t="s">
        <v>12061</v>
      </c>
      <c r="B904" s="138" t="s">
        <v>851</v>
      </c>
      <c r="C904" s="138"/>
      <c r="D904" s="138" t="s">
        <v>1818</v>
      </c>
      <c r="E904" s="138" t="s">
        <v>1886</v>
      </c>
      <c r="F904" s="138" t="s">
        <v>4431</v>
      </c>
      <c r="G904" s="138"/>
      <c r="H904" s="138"/>
      <c r="I904" s="138" t="s">
        <v>4810</v>
      </c>
      <c r="J904" s="138"/>
      <c r="K904" s="138"/>
      <c r="L904" s="138" t="s">
        <v>4811</v>
      </c>
      <c r="M904" s="138" t="s">
        <v>4812</v>
      </c>
      <c r="N904" s="139">
        <v>56</v>
      </c>
      <c r="O904" s="140" t="b">
        <v>0</v>
      </c>
      <c r="P904" s="138" t="s">
        <v>1822</v>
      </c>
      <c r="Q904" t="s">
        <v>1823</v>
      </c>
      <c r="R904" t="s">
        <v>603</v>
      </c>
    </row>
    <row r="905" spans="1:18" x14ac:dyDescent="0.25">
      <c r="A905" s="138" t="s">
        <v>12089</v>
      </c>
      <c r="B905" s="138" t="s">
        <v>605</v>
      </c>
      <c r="C905" s="138"/>
      <c r="D905" s="138" t="s">
        <v>1818</v>
      </c>
      <c r="E905" s="138" t="s">
        <v>1955</v>
      </c>
      <c r="F905" s="138" t="s">
        <v>4367</v>
      </c>
      <c r="G905" s="138" t="s">
        <v>1784</v>
      </c>
      <c r="H905" s="138" t="s">
        <v>1785</v>
      </c>
      <c r="I905" s="138" t="s">
        <v>1852</v>
      </c>
      <c r="J905" s="138"/>
      <c r="K905" s="138"/>
      <c r="L905" s="138" t="s">
        <v>4804</v>
      </c>
      <c r="M905" s="138" t="s">
        <v>4813</v>
      </c>
      <c r="N905" s="139">
        <v>51</v>
      </c>
      <c r="O905" s="140" t="b">
        <v>0</v>
      </c>
      <c r="P905" s="138" t="s">
        <v>1822</v>
      </c>
      <c r="Q905" t="s">
        <v>1823</v>
      </c>
      <c r="R905" t="s">
        <v>604</v>
      </c>
    </row>
    <row r="906" spans="1:18" x14ac:dyDescent="0.25">
      <c r="A906" s="138" t="s">
        <v>12088</v>
      </c>
      <c r="B906" s="138" t="s">
        <v>4815</v>
      </c>
      <c r="C906" s="138" t="s">
        <v>1817</v>
      </c>
      <c r="D906" s="138" t="s">
        <v>1818</v>
      </c>
      <c r="E906" s="138" t="s">
        <v>1938</v>
      </c>
      <c r="F906" s="138"/>
      <c r="G906" s="138" t="s">
        <v>1784</v>
      </c>
      <c r="H906" s="138" t="s">
        <v>1785</v>
      </c>
      <c r="I906" s="138" t="s">
        <v>4816</v>
      </c>
      <c r="J906" s="138" t="s">
        <v>4815</v>
      </c>
      <c r="K906" s="138" t="s">
        <v>4817</v>
      </c>
      <c r="L906" s="138" t="s">
        <v>1817</v>
      </c>
      <c r="M906" s="138" t="s">
        <v>4817</v>
      </c>
      <c r="N906" s="139">
        <v>51</v>
      </c>
      <c r="O906" s="140" t="b">
        <v>0</v>
      </c>
      <c r="P906" s="138" t="s">
        <v>1822</v>
      </c>
      <c r="Q906" t="s">
        <v>1823</v>
      </c>
      <c r="R906" t="s">
        <v>604</v>
      </c>
    </row>
    <row r="907" spans="1:18" x14ac:dyDescent="0.25">
      <c r="A907" s="138" t="s">
        <v>12080</v>
      </c>
      <c r="B907" s="138" t="s">
        <v>4819</v>
      </c>
      <c r="C907" s="138" t="s">
        <v>1817</v>
      </c>
      <c r="D907" s="138" t="s">
        <v>1818</v>
      </c>
      <c r="E907" s="138" t="s">
        <v>2030</v>
      </c>
      <c r="F907" s="138"/>
      <c r="G907" s="138" t="s">
        <v>1784</v>
      </c>
      <c r="H907" s="138" t="s">
        <v>1785</v>
      </c>
      <c r="I907" s="138" t="s">
        <v>4816</v>
      </c>
      <c r="J907" s="138" t="s">
        <v>4819</v>
      </c>
      <c r="K907" s="138" t="s">
        <v>4820</v>
      </c>
      <c r="L907" s="138" t="s">
        <v>1817</v>
      </c>
      <c r="M907" s="138" t="s">
        <v>4820</v>
      </c>
      <c r="N907" s="139">
        <v>51</v>
      </c>
      <c r="O907" s="140" t="b">
        <v>0</v>
      </c>
      <c r="P907" s="138" t="s">
        <v>1822</v>
      </c>
      <c r="Q907" t="s">
        <v>1823</v>
      </c>
      <c r="R907" t="s">
        <v>604</v>
      </c>
    </row>
    <row r="908" spans="1:18" x14ac:dyDescent="0.25">
      <c r="A908" s="138" t="s">
        <v>12079</v>
      </c>
      <c r="B908" s="138" t="s">
        <v>4822</v>
      </c>
      <c r="C908" s="138" t="s">
        <v>1817</v>
      </c>
      <c r="D908" s="138" t="s">
        <v>1818</v>
      </c>
      <c r="E908" s="138" t="s">
        <v>1930</v>
      </c>
      <c r="F908" s="138"/>
      <c r="G908" s="138" t="s">
        <v>1784</v>
      </c>
      <c r="H908" s="138" t="s">
        <v>1785</v>
      </c>
      <c r="I908" s="138" t="s">
        <v>4816</v>
      </c>
      <c r="J908" s="138" t="s">
        <v>4822</v>
      </c>
      <c r="K908" s="138" t="s">
        <v>4823</v>
      </c>
      <c r="L908" s="138" t="s">
        <v>1817</v>
      </c>
      <c r="M908" s="138" t="s">
        <v>4824</v>
      </c>
      <c r="N908" s="139">
        <v>51</v>
      </c>
      <c r="O908" s="140" t="b">
        <v>0</v>
      </c>
      <c r="P908" s="138" t="s">
        <v>1822</v>
      </c>
      <c r="Q908" t="s">
        <v>1823</v>
      </c>
      <c r="R908" t="s">
        <v>604</v>
      </c>
    </row>
    <row r="909" spans="1:18" x14ac:dyDescent="0.25">
      <c r="A909" s="138" t="s">
        <v>12077</v>
      </c>
      <c r="B909" s="138" t="s">
        <v>4826</v>
      </c>
      <c r="C909" s="138" t="s">
        <v>1817</v>
      </c>
      <c r="D909" s="138" t="s">
        <v>1818</v>
      </c>
      <c r="E909" s="138" t="s">
        <v>2734</v>
      </c>
      <c r="F909" s="138"/>
      <c r="G909" s="138" t="s">
        <v>1782</v>
      </c>
      <c r="H909" s="138" t="s">
        <v>1783</v>
      </c>
      <c r="I909" s="138" t="s">
        <v>4816</v>
      </c>
      <c r="J909" s="138" t="s">
        <v>4826</v>
      </c>
      <c r="K909" s="138" t="s">
        <v>4827</v>
      </c>
      <c r="L909" s="138" t="s">
        <v>1817</v>
      </c>
      <c r="M909" s="138" t="s">
        <v>4828</v>
      </c>
      <c r="N909" s="139">
        <v>51</v>
      </c>
      <c r="O909" s="140" t="b">
        <v>0</v>
      </c>
      <c r="P909" s="138" t="s">
        <v>1822</v>
      </c>
      <c r="Q909" t="s">
        <v>1823</v>
      </c>
      <c r="R909" t="s">
        <v>604</v>
      </c>
    </row>
    <row r="910" spans="1:18" x14ac:dyDescent="0.25">
      <c r="A910" s="138" t="s">
        <v>12081</v>
      </c>
      <c r="B910" s="138" t="s">
        <v>4830</v>
      </c>
      <c r="C910" s="138" t="s">
        <v>1817</v>
      </c>
      <c r="D910" s="138" t="s">
        <v>1818</v>
      </c>
      <c r="E910" s="138" t="s">
        <v>2030</v>
      </c>
      <c r="F910" s="138"/>
      <c r="G910" s="138" t="s">
        <v>1784</v>
      </c>
      <c r="H910" s="138" t="s">
        <v>1785</v>
      </c>
      <c r="I910" s="138" t="s">
        <v>4816</v>
      </c>
      <c r="J910" s="138" t="s">
        <v>4830</v>
      </c>
      <c r="K910" s="138" t="s">
        <v>4831</v>
      </c>
      <c r="L910" s="138" t="s">
        <v>1817</v>
      </c>
      <c r="M910" s="138" t="s">
        <v>4831</v>
      </c>
      <c r="N910" s="139">
        <v>51</v>
      </c>
      <c r="O910" s="140" t="b">
        <v>0</v>
      </c>
      <c r="P910" s="138" t="s">
        <v>1822</v>
      </c>
      <c r="Q910" t="s">
        <v>1823</v>
      </c>
      <c r="R910" t="s">
        <v>604</v>
      </c>
    </row>
    <row r="911" spans="1:18" x14ac:dyDescent="0.25">
      <c r="A911" s="138" t="s">
        <v>12074</v>
      </c>
      <c r="B911" s="138" t="s">
        <v>4833</v>
      </c>
      <c r="C911" s="138" t="s">
        <v>1817</v>
      </c>
      <c r="D911" s="138" t="s">
        <v>1818</v>
      </c>
      <c r="E911" s="138" t="s">
        <v>2086</v>
      </c>
      <c r="F911" s="138"/>
      <c r="G911" s="138" t="s">
        <v>1782</v>
      </c>
      <c r="H911" s="138" t="s">
        <v>1783</v>
      </c>
      <c r="I911" s="138" t="s">
        <v>4816</v>
      </c>
      <c r="J911" s="138" t="s">
        <v>4833</v>
      </c>
      <c r="K911" s="138" t="s">
        <v>4834</v>
      </c>
      <c r="L911" s="138" t="s">
        <v>1817</v>
      </c>
      <c r="M911" s="138" t="s">
        <v>4834</v>
      </c>
      <c r="N911" s="139">
        <v>51</v>
      </c>
      <c r="O911" s="140" t="b">
        <v>0</v>
      </c>
      <c r="P911" s="138" t="s">
        <v>1822</v>
      </c>
      <c r="Q911" t="s">
        <v>1823</v>
      </c>
      <c r="R911" t="s">
        <v>604</v>
      </c>
    </row>
    <row r="912" spans="1:18" x14ac:dyDescent="0.25">
      <c r="A912" s="138" t="s">
        <v>12075</v>
      </c>
      <c r="B912" s="138" t="s">
        <v>4836</v>
      </c>
      <c r="C912" s="138" t="s">
        <v>1817</v>
      </c>
      <c r="D912" s="138" t="s">
        <v>1818</v>
      </c>
      <c r="E912" s="138" t="s">
        <v>2086</v>
      </c>
      <c r="F912" s="138"/>
      <c r="G912" s="138" t="s">
        <v>1782</v>
      </c>
      <c r="H912" s="138" t="s">
        <v>1783</v>
      </c>
      <c r="I912" s="138" t="s">
        <v>4816</v>
      </c>
      <c r="J912" s="138" t="s">
        <v>4836</v>
      </c>
      <c r="K912" s="138" t="s">
        <v>4837</v>
      </c>
      <c r="L912" s="138" t="s">
        <v>1817</v>
      </c>
      <c r="M912" s="138" t="s">
        <v>4837</v>
      </c>
      <c r="N912" s="139">
        <v>51</v>
      </c>
      <c r="O912" s="140" t="b">
        <v>0</v>
      </c>
      <c r="P912" s="138" t="s">
        <v>1822</v>
      </c>
      <c r="Q912" t="s">
        <v>1823</v>
      </c>
      <c r="R912" t="s">
        <v>604</v>
      </c>
    </row>
    <row r="913" spans="1:18" x14ac:dyDescent="0.25">
      <c r="A913" s="138" t="s">
        <v>12082</v>
      </c>
      <c r="B913" s="138" t="s">
        <v>4839</v>
      </c>
      <c r="C913" s="138" t="s">
        <v>1817</v>
      </c>
      <c r="D913" s="138" t="s">
        <v>1818</v>
      </c>
      <c r="E913" s="138" t="s">
        <v>1926</v>
      </c>
      <c r="F913" s="138"/>
      <c r="G913" s="138" t="s">
        <v>1784</v>
      </c>
      <c r="H913" s="138" t="s">
        <v>1785</v>
      </c>
      <c r="I913" s="138" t="s">
        <v>4816</v>
      </c>
      <c r="J913" s="138" t="s">
        <v>4839</v>
      </c>
      <c r="K913" s="138" t="s">
        <v>4840</v>
      </c>
      <c r="L913" s="138" t="s">
        <v>1817</v>
      </c>
      <c r="M913" s="138" t="s">
        <v>4840</v>
      </c>
      <c r="N913" s="139">
        <v>51</v>
      </c>
      <c r="O913" s="140" t="b">
        <v>0</v>
      </c>
      <c r="P913" s="138" t="s">
        <v>1822</v>
      </c>
      <c r="Q913" t="s">
        <v>1823</v>
      </c>
      <c r="R913" t="s">
        <v>604</v>
      </c>
    </row>
    <row r="914" spans="1:18" x14ac:dyDescent="0.25">
      <c r="A914" s="138" t="s">
        <v>12087</v>
      </c>
      <c r="B914" s="138" t="s">
        <v>4842</v>
      </c>
      <c r="C914" s="138" t="s">
        <v>1817</v>
      </c>
      <c r="D914" s="138" t="s">
        <v>1818</v>
      </c>
      <c r="E914" s="138" t="s">
        <v>1881</v>
      </c>
      <c r="F914" s="138"/>
      <c r="G914" s="138" t="s">
        <v>1782</v>
      </c>
      <c r="H914" s="138" t="s">
        <v>1783</v>
      </c>
      <c r="I914" s="138" t="s">
        <v>4816</v>
      </c>
      <c r="J914" s="138" t="s">
        <v>4842</v>
      </c>
      <c r="K914" s="138" t="s">
        <v>4843</v>
      </c>
      <c r="L914" s="138" t="s">
        <v>1817</v>
      </c>
      <c r="M914" s="138" t="s">
        <v>4844</v>
      </c>
      <c r="N914" s="139">
        <v>51</v>
      </c>
      <c r="O914" s="140" t="b">
        <v>0</v>
      </c>
      <c r="P914" s="138" t="s">
        <v>1822</v>
      </c>
      <c r="Q914" t="s">
        <v>1823</v>
      </c>
      <c r="R914" t="s">
        <v>604</v>
      </c>
    </row>
    <row r="915" spans="1:18" x14ac:dyDescent="0.25">
      <c r="A915" s="138" t="s">
        <v>12078</v>
      </c>
      <c r="B915" s="138" t="s">
        <v>4846</v>
      </c>
      <c r="C915" s="138" t="s">
        <v>1817</v>
      </c>
      <c r="D915" s="138" t="s">
        <v>1818</v>
      </c>
      <c r="E915" s="138" t="s">
        <v>2734</v>
      </c>
      <c r="F915" s="138"/>
      <c r="G915" s="138" t="s">
        <v>1782</v>
      </c>
      <c r="H915" s="138" t="s">
        <v>1783</v>
      </c>
      <c r="I915" s="138" t="s">
        <v>4816</v>
      </c>
      <c r="J915" s="138" t="s">
        <v>4847</v>
      </c>
      <c r="K915" s="138" t="s">
        <v>4848</v>
      </c>
      <c r="L915" s="138" t="s">
        <v>1817</v>
      </c>
      <c r="M915" s="138" t="s">
        <v>4848</v>
      </c>
      <c r="N915" s="139">
        <v>51</v>
      </c>
      <c r="O915" s="140" t="b">
        <v>0</v>
      </c>
      <c r="P915" s="138" t="s">
        <v>1822</v>
      </c>
      <c r="Q915" t="s">
        <v>1823</v>
      </c>
      <c r="R915" t="s">
        <v>604</v>
      </c>
    </row>
    <row r="916" spans="1:18" x14ac:dyDescent="0.25">
      <c r="A916" s="138" t="s">
        <v>12090</v>
      </c>
      <c r="B916" s="138" t="s">
        <v>4850</v>
      </c>
      <c r="C916" s="138" t="s">
        <v>1817</v>
      </c>
      <c r="D916" s="138" t="s">
        <v>1902</v>
      </c>
      <c r="E916" s="138" t="s">
        <v>2151</v>
      </c>
      <c r="F916" s="138"/>
      <c r="G916" s="138"/>
      <c r="H916" s="138"/>
      <c r="I916" s="138" t="s">
        <v>4816</v>
      </c>
      <c r="J916" s="138" t="s">
        <v>4850</v>
      </c>
      <c r="K916" s="138" t="s">
        <v>4851</v>
      </c>
      <c r="L916" s="138" t="s">
        <v>1817</v>
      </c>
      <c r="M916" s="138" t="s">
        <v>4851</v>
      </c>
      <c r="N916" s="139">
        <v>51</v>
      </c>
      <c r="O916" s="140" t="b">
        <v>0</v>
      </c>
      <c r="P916" s="138" t="s">
        <v>1822</v>
      </c>
      <c r="Q916" t="s">
        <v>1823</v>
      </c>
      <c r="R916" t="s">
        <v>604</v>
      </c>
    </row>
    <row r="917" spans="1:18" x14ac:dyDescent="0.25">
      <c r="A917" s="138" t="s">
        <v>12076</v>
      </c>
      <c r="B917" s="138" t="s">
        <v>4853</v>
      </c>
      <c r="C917" s="138" t="s">
        <v>1817</v>
      </c>
      <c r="D917" s="138" t="s">
        <v>1818</v>
      </c>
      <c r="E917" s="138" t="s">
        <v>1911</v>
      </c>
      <c r="F917" s="138"/>
      <c r="G917" s="138" t="s">
        <v>1782</v>
      </c>
      <c r="H917" s="138" t="s">
        <v>1783</v>
      </c>
      <c r="I917" s="138" t="s">
        <v>4816</v>
      </c>
      <c r="J917" s="138" t="s">
        <v>4853</v>
      </c>
      <c r="K917" s="138" t="s">
        <v>4854</v>
      </c>
      <c r="L917" s="138" t="s">
        <v>1817</v>
      </c>
      <c r="M917" s="138" t="s">
        <v>4854</v>
      </c>
      <c r="N917" s="139">
        <v>51</v>
      </c>
      <c r="O917" s="140" t="b">
        <v>0</v>
      </c>
      <c r="P917" s="138" t="s">
        <v>1822</v>
      </c>
      <c r="Q917" t="s">
        <v>1823</v>
      </c>
      <c r="R917" t="s">
        <v>604</v>
      </c>
    </row>
    <row r="918" spans="1:18" x14ac:dyDescent="0.25">
      <c r="A918" s="138" t="s">
        <v>12086</v>
      </c>
      <c r="B918" s="138" t="s">
        <v>4856</v>
      </c>
      <c r="C918" s="138" t="s">
        <v>1817</v>
      </c>
      <c r="D918" s="138" t="s">
        <v>1818</v>
      </c>
      <c r="E918" s="138" t="s">
        <v>1911</v>
      </c>
      <c r="F918" s="138"/>
      <c r="G918" s="138" t="s">
        <v>1784</v>
      </c>
      <c r="H918" s="138" t="s">
        <v>1785</v>
      </c>
      <c r="I918" s="138" t="s">
        <v>4816</v>
      </c>
      <c r="J918" s="138" t="s">
        <v>4856</v>
      </c>
      <c r="K918" s="138" t="s">
        <v>4857</v>
      </c>
      <c r="L918" s="138" t="s">
        <v>1817</v>
      </c>
      <c r="M918" s="138" t="s">
        <v>4857</v>
      </c>
      <c r="N918" s="139">
        <v>51</v>
      </c>
      <c r="O918" s="140" t="b">
        <v>0</v>
      </c>
      <c r="P918" s="138" t="s">
        <v>1822</v>
      </c>
      <c r="Q918" t="s">
        <v>1823</v>
      </c>
      <c r="R918" t="s">
        <v>604</v>
      </c>
    </row>
    <row r="919" spans="1:18" x14ac:dyDescent="0.25">
      <c r="A919" s="138" t="s">
        <v>12091</v>
      </c>
      <c r="B919" s="138" t="s">
        <v>4859</v>
      </c>
      <c r="C919" s="138" t="s">
        <v>1817</v>
      </c>
      <c r="D919" s="138" t="s">
        <v>1902</v>
      </c>
      <c r="E919" s="138"/>
      <c r="F919" s="138"/>
      <c r="G919" s="138"/>
      <c r="H919" s="138"/>
      <c r="I919" s="138" t="s">
        <v>4816</v>
      </c>
      <c r="J919" s="138" t="s">
        <v>4859</v>
      </c>
      <c r="K919" s="138" t="s">
        <v>4860</v>
      </c>
      <c r="L919" s="138" t="s">
        <v>1817</v>
      </c>
      <c r="M919" s="138" t="s">
        <v>4860</v>
      </c>
      <c r="N919" s="139">
        <v>51</v>
      </c>
      <c r="O919" s="140" t="b">
        <v>0</v>
      </c>
      <c r="P919" s="138" t="s">
        <v>1822</v>
      </c>
      <c r="Q919" t="s">
        <v>1823</v>
      </c>
      <c r="R919" t="s">
        <v>604</v>
      </c>
    </row>
    <row r="920" spans="1:18" x14ac:dyDescent="0.25">
      <c r="A920" s="138" t="s">
        <v>12083</v>
      </c>
      <c r="B920" s="138" t="s">
        <v>4862</v>
      </c>
      <c r="C920" s="138" t="s">
        <v>1817</v>
      </c>
      <c r="D920" s="138" t="s">
        <v>1818</v>
      </c>
      <c r="E920" s="138" t="s">
        <v>1926</v>
      </c>
      <c r="F920" s="138"/>
      <c r="G920" s="138" t="s">
        <v>1784</v>
      </c>
      <c r="H920" s="138" t="s">
        <v>1785</v>
      </c>
      <c r="I920" s="138" t="s">
        <v>4816</v>
      </c>
      <c r="J920" s="138" t="s">
        <v>4862</v>
      </c>
      <c r="K920" s="138" t="s">
        <v>4863</v>
      </c>
      <c r="L920" s="138" t="s">
        <v>1817</v>
      </c>
      <c r="M920" s="138" t="s">
        <v>4863</v>
      </c>
      <c r="N920" s="139">
        <v>51</v>
      </c>
      <c r="O920" s="140" t="b">
        <v>0</v>
      </c>
      <c r="P920" s="138" t="s">
        <v>1822</v>
      </c>
      <c r="Q920" t="s">
        <v>1823</v>
      </c>
      <c r="R920" t="s">
        <v>604</v>
      </c>
    </row>
    <row r="921" spans="1:18" x14ac:dyDescent="0.25">
      <c r="A921" s="138" t="s">
        <v>12092</v>
      </c>
      <c r="B921" s="138" t="s">
        <v>4865</v>
      </c>
      <c r="C921" s="138" t="s">
        <v>1817</v>
      </c>
      <c r="D921" s="138" t="s">
        <v>3473</v>
      </c>
      <c r="E921" s="138"/>
      <c r="F921" s="138"/>
      <c r="G921" s="138" t="s">
        <v>1784</v>
      </c>
      <c r="H921" s="138" t="s">
        <v>1785</v>
      </c>
      <c r="I921" s="138" t="s">
        <v>4816</v>
      </c>
      <c r="J921" s="138" t="s">
        <v>4865</v>
      </c>
      <c r="K921" s="138" t="s">
        <v>4866</v>
      </c>
      <c r="L921" s="138" t="s">
        <v>1817</v>
      </c>
      <c r="M921" s="138" t="s">
        <v>4866</v>
      </c>
      <c r="N921" s="139">
        <v>51</v>
      </c>
      <c r="O921" s="140" t="b">
        <v>0</v>
      </c>
      <c r="P921" s="138" t="s">
        <v>1822</v>
      </c>
      <c r="Q921" t="s">
        <v>1823</v>
      </c>
      <c r="R921" t="s">
        <v>604</v>
      </c>
    </row>
    <row r="922" spans="1:18" x14ac:dyDescent="0.25">
      <c r="A922" s="138" t="s">
        <v>12084</v>
      </c>
      <c r="B922" s="138" t="s">
        <v>4868</v>
      </c>
      <c r="C922" s="138" t="s">
        <v>1817</v>
      </c>
      <c r="D922" s="138" t="s">
        <v>1818</v>
      </c>
      <c r="E922" s="138" t="s">
        <v>1926</v>
      </c>
      <c r="F922" s="138" t="s">
        <v>3461</v>
      </c>
      <c r="G922" s="138" t="s">
        <v>1784</v>
      </c>
      <c r="H922" s="138" t="s">
        <v>1785</v>
      </c>
      <c r="I922" s="138" t="s">
        <v>4816</v>
      </c>
      <c r="J922" s="138" t="s">
        <v>4868</v>
      </c>
      <c r="K922" s="138" t="s">
        <v>4869</v>
      </c>
      <c r="L922" s="138" t="s">
        <v>1817</v>
      </c>
      <c r="M922" s="138" t="s">
        <v>4869</v>
      </c>
      <c r="N922" s="139">
        <v>51</v>
      </c>
      <c r="O922" s="140" t="b">
        <v>0</v>
      </c>
      <c r="P922" s="138" t="s">
        <v>1822</v>
      </c>
      <c r="Q922" t="s">
        <v>1823</v>
      </c>
      <c r="R922" t="s">
        <v>604</v>
      </c>
    </row>
    <row r="923" spans="1:18" x14ac:dyDescent="0.25">
      <c r="A923" s="138" t="s">
        <v>12085</v>
      </c>
      <c r="B923" s="138" t="s">
        <v>4871</v>
      </c>
      <c r="C923" s="138" t="s">
        <v>1817</v>
      </c>
      <c r="D923" s="138" t="s">
        <v>1818</v>
      </c>
      <c r="E923" s="138" t="s">
        <v>1926</v>
      </c>
      <c r="F923" s="138"/>
      <c r="G923" s="138" t="s">
        <v>1788</v>
      </c>
      <c r="H923" s="138" t="s">
        <v>1789</v>
      </c>
      <c r="I923" s="138" t="s">
        <v>4816</v>
      </c>
      <c r="J923" s="138" t="s">
        <v>4871</v>
      </c>
      <c r="K923" s="138" t="s">
        <v>4872</v>
      </c>
      <c r="L923" s="138" t="s">
        <v>1817</v>
      </c>
      <c r="M923" s="138" t="s">
        <v>4872</v>
      </c>
      <c r="N923" s="139">
        <v>51</v>
      </c>
      <c r="O923" s="140" t="b">
        <v>0</v>
      </c>
      <c r="P923" s="138" t="s">
        <v>1822</v>
      </c>
      <c r="Q923" t="s">
        <v>1823</v>
      </c>
      <c r="R923" t="s">
        <v>604</v>
      </c>
    </row>
    <row r="924" spans="1:18" x14ac:dyDescent="0.25">
      <c r="A924" s="138" t="s">
        <v>12105</v>
      </c>
      <c r="B924" s="138" t="s">
        <v>607</v>
      </c>
      <c r="C924" s="138"/>
      <c r="D924" s="138" t="s">
        <v>1818</v>
      </c>
      <c r="E924" s="138"/>
      <c r="F924" s="138"/>
      <c r="G924" s="138" t="s">
        <v>1784</v>
      </c>
      <c r="H924" s="138" t="s">
        <v>1785</v>
      </c>
      <c r="I924" s="138" t="s">
        <v>1852</v>
      </c>
      <c r="J924" s="138"/>
      <c r="K924" s="138"/>
      <c r="L924" s="138" t="s">
        <v>4873</v>
      </c>
      <c r="M924" s="138" t="s">
        <v>4874</v>
      </c>
      <c r="N924" s="139">
        <v>56</v>
      </c>
      <c r="O924" s="140" t="b">
        <v>0</v>
      </c>
      <c r="P924" s="138" t="s">
        <v>1822</v>
      </c>
      <c r="Q924" t="s">
        <v>1823</v>
      </c>
      <c r="R924" t="s">
        <v>606</v>
      </c>
    </row>
    <row r="925" spans="1:18" x14ac:dyDescent="0.25">
      <c r="A925" s="138" t="s">
        <v>12106</v>
      </c>
      <c r="B925" s="138" t="s">
        <v>4876</v>
      </c>
      <c r="C925" s="138"/>
      <c r="D925" s="138" t="s">
        <v>1818</v>
      </c>
      <c r="E925" s="138" t="s">
        <v>1858</v>
      </c>
      <c r="F925" s="138"/>
      <c r="G925" s="138" t="s">
        <v>1782</v>
      </c>
      <c r="H925" s="138" t="s">
        <v>1783</v>
      </c>
      <c r="I925" s="138" t="s">
        <v>1852</v>
      </c>
      <c r="J925" s="138" t="s">
        <v>4876</v>
      </c>
      <c r="K925" s="138" t="s">
        <v>4877</v>
      </c>
      <c r="L925" s="138" t="s">
        <v>1817</v>
      </c>
      <c r="M925" s="138" t="s">
        <v>4877</v>
      </c>
      <c r="N925" s="139">
        <v>56</v>
      </c>
      <c r="O925" s="140" t="b">
        <v>0</v>
      </c>
      <c r="P925" s="138" t="s">
        <v>1822</v>
      </c>
      <c r="Q925" t="s">
        <v>1823</v>
      </c>
      <c r="R925" t="s">
        <v>606</v>
      </c>
    </row>
    <row r="926" spans="1:18" x14ac:dyDescent="0.25">
      <c r="A926" s="138" t="s">
        <v>12101</v>
      </c>
      <c r="B926" s="138" t="s">
        <v>4879</v>
      </c>
      <c r="C926" s="138"/>
      <c r="D926" s="138" t="s">
        <v>1818</v>
      </c>
      <c r="E926" s="138" t="s">
        <v>2086</v>
      </c>
      <c r="F926" s="138"/>
      <c r="G926" s="138" t="s">
        <v>1782</v>
      </c>
      <c r="H926" s="138" t="s">
        <v>1783</v>
      </c>
      <c r="I926" s="138" t="s">
        <v>1852</v>
      </c>
      <c r="J926" s="138" t="s">
        <v>4879</v>
      </c>
      <c r="K926" s="138" t="s">
        <v>4880</v>
      </c>
      <c r="L926" s="138" t="s">
        <v>1817</v>
      </c>
      <c r="M926" s="138" t="s">
        <v>4880</v>
      </c>
      <c r="N926" s="139">
        <v>56</v>
      </c>
      <c r="O926" s="140" t="b">
        <v>0</v>
      </c>
      <c r="P926" s="138" t="s">
        <v>1822</v>
      </c>
      <c r="Q926" t="s">
        <v>1823</v>
      </c>
      <c r="R926" t="s">
        <v>606</v>
      </c>
    </row>
    <row r="927" spans="1:18" x14ac:dyDescent="0.25">
      <c r="A927" s="138" t="s">
        <v>12104</v>
      </c>
      <c r="B927" s="138" t="s">
        <v>4882</v>
      </c>
      <c r="C927" s="138"/>
      <c r="D927" s="138" t="s">
        <v>1818</v>
      </c>
      <c r="E927" s="138" t="s">
        <v>1938</v>
      </c>
      <c r="F927" s="138"/>
      <c r="G927" s="138" t="s">
        <v>1784</v>
      </c>
      <c r="H927" s="138" t="s">
        <v>1785</v>
      </c>
      <c r="I927" s="138" t="s">
        <v>1852</v>
      </c>
      <c r="J927" s="138" t="s">
        <v>4883</v>
      </c>
      <c r="K927" s="138" t="s">
        <v>4884</v>
      </c>
      <c r="L927" s="138" t="s">
        <v>1817</v>
      </c>
      <c r="M927" s="138" t="s">
        <v>4885</v>
      </c>
      <c r="N927" s="139">
        <v>56</v>
      </c>
      <c r="O927" s="140" t="b">
        <v>0</v>
      </c>
      <c r="P927" s="138" t="s">
        <v>1822</v>
      </c>
      <c r="Q927" t="s">
        <v>1823</v>
      </c>
      <c r="R927" t="s">
        <v>606</v>
      </c>
    </row>
    <row r="928" spans="1:18" x14ac:dyDescent="0.25">
      <c r="A928" s="138" t="s">
        <v>12102</v>
      </c>
      <c r="B928" s="138" t="s">
        <v>4887</v>
      </c>
      <c r="C928" s="138"/>
      <c r="D928" s="138" t="s">
        <v>1818</v>
      </c>
      <c r="E928" s="138" t="s">
        <v>1971</v>
      </c>
      <c r="F928" s="138"/>
      <c r="G928" s="138" t="s">
        <v>1784</v>
      </c>
      <c r="H928" s="138" t="s">
        <v>1785</v>
      </c>
      <c r="I928" s="138" t="s">
        <v>1852</v>
      </c>
      <c r="J928" s="138" t="s">
        <v>4887</v>
      </c>
      <c r="K928" s="138" t="s">
        <v>4888</v>
      </c>
      <c r="L928" s="138" t="s">
        <v>1817</v>
      </c>
      <c r="M928" s="138" t="s">
        <v>4888</v>
      </c>
      <c r="N928" s="139">
        <v>56</v>
      </c>
      <c r="O928" s="140" t="b">
        <v>0</v>
      </c>
      <c r="P928" s="138" t="s">
        <v>1822</v>
      </c>
      <c r="Q928" t="s">
        <v>1823</v>
      </c>
      <c r="R928" t="s">
        <v>606</v>
      </c>
    </row>
    <row r="929" spans="1:18" x14ac:dyDescent="0.25">
      <c r="A929" s="138" t="s">
        <v>12103</v>
      </c>
      <c r="B929" s="138" t="s">
        <v>4890</v>
      </c>
      <c r="C929" s="138"/>
      <c r="D929" s="138" t="s">
        <v>1818</v>
      </c>
      <c r="E929" s="138" t="s">
        <v>1971</v>
      </c>
      <c r="F929" s="138"/>
      <c r="G929" s="138" t="s">
        <v>1784</v>
      </c>
      <c r="H929" s="138" t="s">
        <v>1785</v>
      </c>
      <c r="I929" s="138" t="s">
        <v>1852</v>
      </c>
      <c r="J929" s="138" t="s">
        <v>4890</v>
      </c>
      <c r="K929" s="138" t="s">
        <v>4891</v>
      </c>
      <c r="L929" s="138" t="s">
        <v>1817</v>
      </c>
      <c r="M929" s="138" t="s">
        <v>4891</v>
      </c>
      <c r="N929" s="139">
        <v>56</v>
      </c>
      <c r="O929" s="140" t="b">
        <v>0</v>
      </c>
      <c r="P929" s="138" t="s">
        <v>1822</v>
      </c>
      <c r="Q929" t="s">
        <v>1823</v>
      </c>
      <c r="R929" t="s">
        <v>606</v>
      </c>
    </row>
    <row r="930" spans="1:18" x14ac:dyDescent="0.25">
      <c r="A930" s="138" t="s">
        <v>11016</v>
      </c>
      <c r="B930" s="138" t="s">
        <v>4893</v>
      </c>
      <c r="C930" s="138"/>
      <c r="D930" s="138" t="s">
        <v>1818</v>
      </c>
      <c r="E930" s="138" t="s">
        <v>1832</v>
      </c>
      <c r="F930" s="138"/>
      <c r="G930" s="138" t="s">
        <v>1782</v>
      </c>
      <c r="H930" s="138" t="s">
        <v>1783</v>
      </c>
      <c r="I930" s="138" t="s">
        <v>1852</v>
      </c>
      <c r="J930" s="138"/>
      <c r="K930" s="138" t="s">
        <v>4894</v>
      </c>
      <c r="L930" s="138" t="s">
        <v>4895</v>
      </c>
      <c r="M930" s="138" t="s">
        <v>4896</v>
      </c>
      <c r="N930" s="139"/>
      <c r="O930" s="140" t="b">
        <v>0</v>
      </c>
      <c r="P930" s="138" t="s">
        <v>3075</v>
      </c>
      <c r="Q930" t="s">
        <v>1823</v>
      </c>
      <c r="R930" t="s">
        <v>4892</v>
      </c>
    </row>
    <row r="931" spans="1:18" x14ac:dyDescent="0.25">
      <c r="A931" s="138" t="s">
        <v>10992</v>
      </c>
      <c r="B931" s="138" t="s">
        <v>4898</v>
      </c>
      <c r="C931" s="138" t="s">
        <v>1817</v>
      </c>
      <c r="D931" s="138" t="s">
        <v>1818</v>
      </c>
      <c r="E931" s="138" t="s">
        <v>1886</v>
      </c>
      <c r="F931" s="138"/>
      <c r="G931" s="138" t="s">
        <v>1782</v>
      </c>
      <c r="H931" s="138" t="s">
        <v>1783</v>
      </c>
      <c r="I931" s="138" t="s">
        <v>1852</v>
      </c>
      <c r="J931" s="138"/>
      <c r="K931" s="138" t="s">
        <v>4899</v>
      </c>
      <c r="L931" s="138"/>
      <c r="M931" s="138" t="s">
        <v>4900</v>
      </c>
      <c r="N931" s="139"/>
      <c r="O931" s="140" t="b">
        <v>0</v>
      </c>
      <c r="P931" s="138" t="s">
        <v>1822</v>
      </c>
      <c r="Q931" t="s">
        <v>1823</v>
      </c>
      <c r="R931" t="s">
        <v>4897</v>
      </c>
    </row>
    <row r="932" spans="1:18" x14ac:dyDescent="0.25">
      <c r="A932" s="138" t="s">
        <v>11171</v>
      </c>
      <c r="B932" s="138" t="s">
        <v>609</v>
      </c>
      <c r="C932" s="138"/>
      <c r="D932" s="138" t="s">
        <v>1902</v>
      </c>
      <c r="E932" s="138" t="s">
        <v>2151</v>
      </c>
      <c r="F932" s="138" t="s">
        <v>2152</v>
      </c>
      <c r="G932" s="138" t="s">
        <v>1769</v>
      </c>
      <c r="H932" s="138" t="s">
        <v>1770</v>
      </c>
      <c r="I932" s="138" t="s">
        <v>2153</v>
      </c>
      <c r="J932" s="138" t="s">
        <v>4901</v>
      </c>
      <c r="K932" s="138"/>
      <c r="L932" s="138"/>
      <c r="M932" s="138" t="s">
        <v>4902</v>
      </c>
      <c r="N932" s="139"/>
      <c r="O932" s="140" t="b">
        <v>0</v>
      </c>
      <c r="P932" s="138" t="s">
        <v>1822</v>
      </c>
      <c r="Q932" t="s">
        <v>1823</v>
      </c>
      <c r="R932" t="s">
        <v>608</v>
      </c>
    </row>
    <row r="933" spans="1:18" x14ac:dyDescent="0.25">
      <c r="A933" s="138" t="s">
        <v>11101</v>
      </c>
      <c r="B933" s="138" t="s">
        <v>611</v>
      </c>
      <c r="C933" s="138" t="s">
        <v>1817</v>
      </c>
      <c r="D933" s="138" t="s">
        <v>1818</v>
      </c>
      <c r="E933" s="138"/>
      <c r="F933" s="138"/>
      <c r="G933" s="138" t="s">
        <v>1784</v>
      </c>
      <c r="H933" s="138" t="s">
        <v>1785</v>
      </c>
      <c r="I933" s="138" t="s">
        <v>1852</v>
      </c>
      <c r="J933" s="138" t="s">
        <v>1817</v>
      </c>
      <c r="K933" s="138" t="s">
        <v>4903</v>
      </c>
      <c r="L933" s="138" t="s">
        <v>4904</v>
      </c>
      <c r="M933" s="138" t="s">
        <v>4903</v>
      </c>
      <c r="N933" s="139"/>
      <c r="O933" s="140" t="b">
        <v>0</v>
      </c>
      <c r="P933" s="138" t="s">
        <v>1822</v>
      </c>
      <c r="Q933" t="s">
        <v>1823</v>
      </c>
      <c r="R933" t="s">
        <v>610</v>
      </c>
    </row>
    <row r="934" spans="1:18" x14ac:dyDescent="0.25">
      <c r="A934" s="138" t="s">
        <v>11144</v>
      </c>
      <c r="B934" s="138" t="s">
        <v>613</v>
      </c>
      <c r="C934" s="138"/>
      <c r="D934" s="138" t="s">
        <v>1818</v>
      </c>
      <c r="E934" s="138" t="s">
        <v>1938</v>
      </c>
      <c r="F934" s="138" t="s">
        <v>4328</v>
      </c>
      <c r="G934" s="138"/>
      <c r="H934" s="138"/>
      <c r="I934" s="138" t="s">
        <v>3855</v>
      </c>
      <c r="J934" s="138"/>
      <c r="K934" s="138"/>
      <c r="L934" s="138" t="s">
        <v>4905</v>
      </c>
      <c r="M934" s="138" t="s">
        <v>4906</v>
      </c>
      <c r="N934" s="139">
        <v>60</v>
      </c>
      <c r="O934" s="140" t="b">
        <v>0</v>
      </c>
      <c r="P934" s="138" t="s">
        <v>1822</v>
      </c>
      <c r="Q934" t="s">
        <v>1823</v>
      </c>
      <c r="R934" t="s">
        <v>612</v>
      </c>
    </row>
    <row r="935" spans="1:18" x14ac:dyDescent="0.25">
      <c r="A935" s="138" t="s">
        <v>12119</v>
      </c>
      <c r="B935" s="138" t="s">
        <v>4908</v>
      </c>
      <c r="C935" s="138"/>
      <c r="D935" s="138" t="s">
        <v>1818</v>
      </c>
      <c r="E935" s="138" t="s">
        <v>1819</v>
      </c>
      <c r="F935" s="138" t="s">
        <v>2748</v>
      </c>
      <c r="G935" s="138"/>
      <c r="H935" s="138"/>
      <c r="I935" s="138" t="s">
        <v>1852</v>
      </c>
      <c r="J935" s="138"/>
      <c r="K935" s="138"/>
      <c r="L935" s="138" t="s">
        <v>4909</v>
      </c>
      <c r="M935" s="138" t="s">
        <v>4910</v>
      </c>
      <c r="N935" s="139"/>
      <c r="O935" s="140" t="b">
        <v>0</v>
      </c>
      <c r="P935" s="138" t="s">
        <v>1822</v>
      </c>
      <c r="Q935" t="s">
        <v>1823</v>
      </c>
      <c r="R935" t="s">
        <v>4907</v>
      </c>
    </row>
    <row r="936" spans="1:18" x14ac:dyDescent="0.25">
      <c r="A936" s="138" t="s">
        <v>12118</v>
      </c>
      <c r="B936" s="138" t="s">
        <v>4912</v>
      </c>
      <c r="C936" s="138"/>
      <c r="D936" s="138" t="s">
        <v>1818</v>
      </c>
      <c r="E936" s="138" t="s">
        <v>1819</v>
      </c>
      <c r="F936" s="138" t="s">
        <v>2748</v>
      </c>
      <c r="G936" s="138" t="s">
        <v>1782</v>
      </c>
      <c r="H936" s="138" t="s">
        <v>1783</v>
      </c>
      <c r="I936" s="138" t="s">
        <v>1852</v>
      </c>
      <c r="J936" s="138" t="s">
        <v>4912</v>
      </c>
      <c r="K936" s="138" t="s">
        <v>4913</v>
      </c>
      <c r="L936" s="138" t="s">
        <v>1817</v>
      </c>
      <c r="M936" s="138" t="s">
        <v>4913</v>
      </c>
      <c r="N936" s="139"/>
      <c r="O936" s="140" t="b">
        <v>0</v>
      </c>
      <c r="P936" s="138" t="s">
        <v>1822</v>
      </c>
      <c r="Q936" t="s">
        <v>1823</v>
      </c>
      <c r="R936" t="s">
        <v>4907</v>
      </c>
    </row>
    <row r="937" spans="1:18" x14ac:dyDescent="0.25">
      <c r="A937" s="138" t="s">
        <v>12117</v>
      </c>
      <c r="B937" s="138" t="s">
        <v>4915</v>
      </c>
      <c r="C937" s="138" t="s">
        <v>4127</v>
      </c>
      <c r="D937" s="138" t="s">
        <v>1818</v>
      </c>
      <c r="E937" s="138" t="s">
        <v>2086</v>
      </c>
      <c r="F937" s="138"/>
      <c r="G937" s="138" t="s">
        <v>1782</v>
      </c>
      <c r="H937" s="138" t="s">
        <v>1783</v>
      </c>
      <c r="I937" s="138" t="s">
        <v>1852</v>
      </c>
      <c r="J937" s="138"/>
      <c r="K937" s="138" t="s">
        <v>4916</v>
      </c>
      <c r="L937" s="138"/>
      <c r="M937" s="138" t="s">
        <v>4916</v>
      </c>
      <c r="N937" s="139"/>
      <c r="O937" s="140" t="b">
        <v>0</v>
      </c>
      <c r="P937" s="138" t="s">
        <v>1822</v>
      </c>
      <c r="Q937" t="s">
        <v>1823</v>
      </c>
      <c r="R937" t="s">
        <v>4907</v>
      </c>
    </row>
    <row r="938" spans="1:18" x14ac:dyDescent="0.25">
      <c r="A938" s="138" t="s">
        <v>4917</v>
      </c>
      <c r="B938" s="138" t="s">
        <v>4918</v>
      </c>
      <c r="C938" s="138" t="s">
        <v>4919</v>
      </c>
      <c r="D938" s="138" t="s">
        <v>1863</v>
      </c>
      <c r="E938" s="138"/>
      <c r="F938" s="138"/>
      <c r="G938" s="138"/>
      <c r="H938" s="138"/>
      <c r="I938" s="138"/>
      <c r="J938" s="138"/>
      <c r="K938" s="138"/>
      <c r="L938" s="138" t="s">
        <v>4920</v>
      </c>
      <c r="M938" s="138" t="s">
        <v>4921</v>
      </c>
      <c r="N938" s="139"/>
      <c r="O938" s="140" t="b">
        <v>0</v>
      </c>
      <c r="P938" s="138" t="s">
        <v>1822</v>
      </c>
      <c r="Q938" t="s">
        <v>1823</v>
      </c>
      <c r="R938" t="s">
        <v>4917</v>
      </c>
    </row>
    <row r="939" spans="1:18" x14ac:dyDescent="0.25">
      <c r="A939" s="138" t="s">
        <v>4922</v>
      </c>
      <c r="B939" s="138" t="s">
        <v>4923</v>
      </c>
      <c r="C939" s="138"/>
      <c r="D939" s="138" t="s">
        <v>1902</v>
      </c>
      <c r="E939" s="138"/>
      <c r="F939" s="138"/>
      <c r="G939" s="138"/>
      <c r="H939" s="138"/>
      <c r="I939" s="138"/>
      <c r="J939" s="138"/>
      <c r="K939" s="138"/>
      <c r="L939" s="138" t="s">
        <v>4924</v>
      </c>
      <c r="M939" s="138" t="s">
        <v>4925</v>
      </c>
      <c r="N939" s="139"/>
      <c r="O939" s="140" t="b">
        <v>0</v>
      </c>
      <c r="P939" s="138" t="s">
        <v>1822</v>
      </c>
      <c r="Q939" t="s">
        <v>1823</v>
      </c>
      <c r="R939" t="s">
        <v>4922</v>
      </c>
    </row>
    <row r="940" spans="1:18" x14ac:dyDescent="0.25">
      <c r="A940" s="138" t="s">
        <v>11102</v>
      </c>
      <c r="B940" s="138" t="s">
        <v>4927</v>
      </c>
      <c r="C940" s="138"/>
      <c r="D940" s="138" t="s">
        <v>1818</v>
      </c>
      <c r="E940" s="138"/>
      <c r="F940" s="138"/>
      <c r="G940" s="138"/>
      <c r="H940" s="138"/>
      <c r="I940" s="138" t="s">
        <v>4928</v>
      </c>
      <c r="J940" s="138"/>
      <c r="K940" s="138"/>
      <c r="L940" s="138" t="s">
        <v>4929</v>
      </c>
      <c r="M940" s="138" t="s">
        <v>4930</v>
      </c>
      <c r="N940" s="139"/>
      <c r="O940" s="140" t="b">
        <v>0</v>
      </c>
      <c r="P940" s="138" t="s">
        <v>1822</v>
      </c>
      <c r="Q940" t="s">
        <v>1823</v>
      </c>
      <c r="R940" t="s">
        <v>4926</v>
      </c>
    </row>
    <row r="941" spans="1:18" x14ac:dyDescent="0.25">
      <c r="A941" s="138" t="s">
        <v>11146</v>
      </c>
      <c r="B941" s="138" t="s">
        <v>4932</v>
      </c>
      <c r="C941" s="138" t="s">
        <v>4933</v>
      </c>
      <c r="D941" s="138" t="s">
        <v>1818</v>
      </c>
      <c r="E941" s="138" t="s">
        <v>1938</v>
      </c>
      <c r="F941" s="138"/>
      <c r="G941" s="138" t="s">
        <v>1782</v>
      </c>
      <c r="H941" s="138" t="s">
        <v>1783</v>
      </c>
      <c r="I941" s="138"/>
      <c r="J941" s="138"/>
      <c r="K941" s="138"/>
      <c r="L941" s="138" t="s">
        <v>4934</v>
      </c>
      <c r="M941" s="138" t="s">
        <v>4935</v>
      </c>
      <c r="N941" s="139"/>
      <c r="O941" s="140" t="b">
        <v>0</v>
      </c>
      <c r="P941" s="138" t="s">
        <v>1822</v>
      </c>
      <c r="Q941" t="s">
        <v>1823</v>
      </c>
      <c r="R941" t="s">
        <v>4931</v>
      </c>
    </row>
    <row r="942" spans="1:18" x14ac:dyDescent="0.25">
      <c r="A942" s="138" t="s">
        <v>12130</v>
      </c>
      <c r="B942" s="138" t="s">
        <v>4937</v>
      </c>
      <c r="C942" s="138" t="s">
        <v>4938</v>
      </c>
      <c r="D942" s="138" t="s">
        <v>1818</v>
      </c>
      <c r="E942" s="138" t="s">
        <v>2072</v>
      </c>
      <c r="F942" s="138"/>
      <c r="G942" s="138" t="s">
        <v>3853</v>
      </c>
      <c r="H942" s="138" t="s">
        <v>3854</v>
      </c>
      <c r="I942" s="138" t="s">
        <v>4939</v>
      </c>
      <c r="J942" s="138" t="s">
        <v>4937</v>
      </c>
      <c r="K942" s="138" t="s">
        <v>4940</v>
      </c>
      <c r="L942" s="138" t="s">
        <v>1817</v>
      </c>
      <c r="M942" s="138" t="s">
        <v>4940</v>
      </c>
      <c r="N942" s="139"/>
      <c r="O942" s="140" t="b">
        <v>0</v>
      </c>
      <c r="P942" s="138" t="s">
        <v>1822</v>
      </c>
      <c r="Q942" t="s">
        <v>1823</v>
      </c>
      <c r="R942" t="s">
        <v>4941</v>
      </c>
    </row>
    <row r="943" spans="1:18" x14ac:dyDescent="0.25">
      <c r="A943" s="138" t="s">
        <v>12129</v>
      </c>
      <c r="B943" s="138" t="s">
        <v>4943</v>
      </c>
      <c r="C943" s="138" t="s">
        <v>4938</v>
      </c>
      <c r="D943" s="138" t="s">
        <v>1818</v>
      </c>
      <c r="E943" s="138" t="s">
        <v>1881</v>
      </c>
      <c r="F943" s="138"/>
      <c r="G943" s="138" t="s">
        <v>1782</v>
      </c>
      <c r="H943" s="138" t="s">
        <v>1783</v>
      </c>
      <c r="I943" s="138" t="s">
        <v>4939</v>
      </c>
      <c r="J943" s="138" t="s">
        <v>4943</v>
      </c>
      <c r="K943" s="138" t="s">
        <v>4944</v>
      </c>
      <c r="L943" s="138" t="s">
        <v>1817</v>
      </c>
      <c r="M943" s="138" t="s">
        <v>4945</v>
      </c>
      <c r="N943" s="139"/>
      <c r="O943" s="140" t="b">
        <v>0</v>
      </c>
      <c r="P943" s="138" t="s">
        <v>1822</v>
      </c>
      <c r="Q943" t="s">
        <v>1823</v>
      </c>
      <c r="R943" t="s">
        <v>4941</v>
      </c>
    </row>
    <row r="944" spans="1:18" x14ac:dyDescent="0.25">
      <c r="A944" s="138" t="s">
        <v>12208</v>
      </c>
      <c r="B944" s="138" t="s">
        <v>615</v>
      </c>
      <c r="C944" s="138"/>
      <c r="D944" s="138" t="s">
        <v>1818</v>
      </c>
      <c r="E944" s="138"/>
      <c r="F944" s="138"/>
      <c r="G944" s="138"/>
      <c r="H944" s="138"/>
      <c r="I944" s="138" t="s">
        <v>1852</v>
      </c>
      <c r="J944" s="138"/>
      <c r="K944" s="138"/>
      <c r="L944" s="138" t="s">
        <v>4946</v>
      </c>
      <c r="M944" s="138" t="s">
        <v>4947</v>
      </c>
      <c r="N944" s="139">
        <v>51</v>
      </c>
      <c r="O944" s="140" t="b">
        <v>0</v>
      </c>
      <c r="P944" s="138" t="s">
        <v>1822</v>
      </c>
      <c r="Q944" t="s">
        <v>1823</v>
      </c>
      <c r="R944" t="s">
        <v>614</v>
      </c>
    </row>
    <row r="945" spans="1:18" x14ac:dyDescent="0.25">
      <c r="A945" s="138" t="s">
        <v>12191</v>
      </c>
      <c r="B945" s="138" t="s">
        <v>4949</v>
      </c>
      <c r="C945" s="138"/>
      <c r="D945" s="138" t="s">
        <v>1818</v>
      </c>
      <c r="E945" s="138" t="s">
        <v>1971</v>
      </c>
      <c r="F945" s="138"/>
      <c r="G945" s="138" t="s">
        <v>71</v>
      </c>
      <c r="H945" s="138" t="s">
        <v>1777</v>
      </c>
      <c r="I945" s="138" t="s">
        <v>4950</v>
      </c>
      <c r="J945" s="138" t="s">
        <v>4951</v>
      </c>
      <c r="K945" s="138" t="s">
        <v>4952</v>
      </c>
      <c r="L945" s="138" t="s">
        <v>1817</v>
      </c>
      <c r="M945" s="138" t="s">
        <v>4952</v>
      </c>
      <c r="N945" s="139">
        <v>51</v>
      </c>
      <c r="O945" s="140" t="b">
        <v>0</v>
      </c>
      <c r="P945" s="138" t="s">
        <v>1822</v>
      </c>
      <c r="Q945" t="s">
        <v>1823</v>
      </c>
      <c r="R945" t="s">
        <v>614</v>
      </c>
    </row>
    <row r="946" spans="1:18" x14ac:dyDescent="0.25">
      <c r="A946" s="138" t="s">
        <v>12212</v>
      </c>
      <c r="B946" s="138" t="s">
        <v>4954</v>
      </c>
      <c r="C946" s="138"/>
      <c r="D946" s="138" t="s">
        <v>1818</v>
      </c>
      <c r="E946" s="138" t="s">
        <v>2086</v>
      </c>
      <c r="F946" s="138"/>
      <c r="G946" s="138" t="s">
        <v>70</v>
      </c>
      <c r="H946" s="138" t="s">
        <v>1779</v>
      </c>
      <c r="I946" s="138" t="s">
        <v>4950</v>
      </c>
      <c r="J946" s="138" t="s">
        <v>4955</v>
      </c>
      <c r="K946" s="138" t="s">
        <v>4956</v>
      </c>
      <c r="L946" s="138" t="s">
        <v>1817</v>
      </c>
      <c r="M946" s="138" t="s">
        <v>4956</v>
      </c>
      <c r="N946" s="139">
        <v>51</v>
      </c>
      <c r="O946" s="140" t="b">
        <v>0</v>
      </c>
      <c r="P946" s="138" t="s">
        <v>1822</v>
      </c>
      <c r="Q946" t="s">
        <v>1823</v>
      </c>
      <c r="R946" t="s">
        <v>614</v>
      </c>
    </row>
    <row r="947" spans="1:18" x14ac:dyDescent="0.25">
      <c r="A947" s="138" t="s">
        <v>12233</v>
      </c>
      <c r="B947" s="138" t="s">
        <v>4958</v>
      </c>
      <c r="C947" s="138"/>
      <c r="D947" s="138" t="s">
        <v>1818</v>
      </c>
      <c r="E947" s="138" t="s">
        <v>1955</v>
      </c>
      <c r="F947" s="138"/>
      <c r="G947" s="138" t="s">
        <v>1786</v>
      </c>
      <c r="H947" s="138" t="s">
        <v>1787</v>
      </c>
      <c r="I947" s="138" t="s">
        <v>4950</v>
      </c>
      <c r="J947" s="138" t="s">
        <v>4959</v>
      </c>
      <c r="K947" s="138" t="s">
        <v>4960</v>
      </c>
      <c r="L947" s="138" t="s">
        <v>1817</v>
      </c>
      <c r="M947" s="138" t="s">
        <v>4960</v>
      </c>
      <c r="N947" s="139">
        <v>51</v>
      </c>
      <c r="O947" s="140" t="b">
        <v>0</v>
      </c>
      <c r="P947" s="138" t="s">
        <v>1822</v>
      </c>
      <c r="Q947" t="s">
        <v>1823</v>
      </c>
      <c r="R947" t="s">
        <v>614</v>
      </c>
    </row>
    <row r="948" spans="1:18" x14ac:dyDescent="0.25">
      <c r="A948" s="138" t="s">
        <v>12166</v>
      </c>
      <c r="B948" s="138" t="s">
        <v>4962</v>
      </c>
      <c r="C948" s="138"/>
      <c r="D948" s="138" t="s">
        <v>1818</v>
      </c>
      <c r="E948" s="138" t="s">
        <v>2102</v>
      </c>
      <c r="F948" s="138" t="s">
        <v>4963</v>
      </c>
      <c r="G948" s="138" t="s">
        <v>1786</v>
      </c>
      <c r="H948" s="138" t="s">
        <v>1787</v>
      </c>
      <c r="I948" s="138" t="s">
        <v>4950</v>
      </c>
      <c r="J948" s="138" t="s">
        <v>4964</v>
      </c>
      <c r="K948" s="138" t="s">
        <v>4965</v>
      </c>
      <c r="L948" s="138" t="s">
        <v>1817</v>
      </c>
      <c r="M948" s="138" t="s">
        <v>4965</v>
      </c>
      <c r="N948" s="139">
        <v>51</v>
      </c>
      <c r="O948" s="140" t="b">
        <v>0</v>
      </c>
      <c r="P948" s="138" t="s">
        <v>1822</v>
      </c>
      <c r="Q948" t="s">
        <v>1823</v>
      </c>
      <c r="R948" t="s">
        <v>614</v>
      </c>
    </row>
    <row r="949" spans="1:18" x14ac:dyDescent="0.25">
      <c r="A949" s="138" t="s">
        <v>12219</v>
      </c>
      <c r="B949" s="138" t="s">
        <v>4967</v>
      </c>
      <c r="C949" s="138"/>
      <c r="D949" s="138" t="s">
        <v>1818</v>
      </c>
      <c r="E949" s="138" t="s">
        <v>4064</v>
      </c>
      <c r="F949" s="138"/>
      <c r="G949" s="138" t="s">
        <v>71</v>
      </c>
      <c r="H949" s="138" t="s">
        <v>1777</v>
      </c>
      <c r="I949" s="138" t="s">
        <v>4810</v>
      </c>
      <c r="J949" s="138" t="s">
        <v>4968</v>
      </c>
      <c r="K949" s="138" t="s">
        <v>4969</v>
      </c>
      <c r="L949" s="138" t="s">
        <v>1817</v>
      </c>
      <c r="M949" s="138" t="s">
        <v>4969</v>
      </c>
      <c r="N949" s="139">
        <v>51</v>
      </c>
      <c r="O949" s="140" t="b">
        <v>0</v>
      </c>
      <c r="P949" s="138" t="s">
        <v>1822</v>
      </c>
      <c r="Q949" t="s">
        <v>1823</v>
      </c>
      <c r="R949" t="s">
        <v>614</v>
      </c>
    </row>
    <row r="950" spans="1:18" x14ac:dyDescent="0.25">
      <c r="A950" s="138" t="s">
        <v>12192</v>
      </c>
      <c r="B950" s="138" t="s">
        <v>4971</v>
      </c>
      <c r="C950" s="138"/>
      <c r="D950" s="138" t="s">
        <v>1818</v>
      </c>
      <c r="E950" s="138" t="s">
        <v>1971</v>
      </c>
      <c r="F950" s="138"/>
      <c r="G950" s="138" t="s">
        <v>71</v>
      </c>
      <c r="H950" s="138" t="s">
        <v>1777</v>
      </c>
      <c r="I950" s="138" t="s">
        <v>4950</v>
      </c>
      <c r="J950" s="138" t="s">
        <v>4972</v>
      </c>
      <c r="K950" s="138" t="s">
        <v>4973</v>
      </c>
      <c r="L950" s="138" t="s">
        <v>1817</v>
      </c>
      <c r="M950" s="138" t="s">
        <v>4973</v>
      </c>
      <c r="N950" s="139">
        <v>51</v>
      </c>
      <c r="O950" s="140" t="b">
        <v>0</v>
      </c>
      <c r="P950" s="138" t="s">
        <v>1822</v>
      </c>
      <c r="Q950" t="s">
        <v>1823</v>
      </c>
      <c r="R950" t="s">
        <v>614</v>
      </c>
    </row>
    <row r="951" spans="1:18" x14ac:dyDescent="0.25">
      <c r="A951" s="138" t="s">
        <v>12193</v>
      </c>
      <c r="B951" s="138" t="s">
        <v>4975</v>
      </c>
      <c r="C951" s="138"/>
      <c r="D951" s="138" t="s">
        <v>1818</v>
      </c>
      <c r="E951" s="138" t="s">
        <v>1971</v>
      </c>
      <c r="F951" s="138"/>
      <c r="G951" s="138" t="s">
        <v>71</v>
      </c>
      <c r="H951" s="138" t="s">
        <v>1777</v>
      </c>
      <c r="I951" s="138" t="s">
        <v>4950</v>
      </c>
      <c r="J951" s="138" t="s">
        <v>4976</v>
      </c>
      <c r="K951" s="138" t="s">
        <v>4977</v>
      </c>
      <c r="L951" s="138" t="s">
        <v>1817</v>
      </c>
      <c r="M951" s="138" t="s">
        <v>4977</v>
      </c>
      <c r="N951" s="139">
        <v>51</v>
      </c>
      <c r="O951" s="140" t="b">
        <v>0</v>
      </c>
      <c r="P951" s="138" t="s">
        <v>1822</v>
      </c>
      <c r="Q951" t="s">
        <v>1823</v>
      </c>
      <c r="R951" t="s">
        <v>614</v>
      </c>
    </row>
    <row r="952" spans="1:18" x14ac:dyDescent="0.25">
      <c r="A952" s="138" t="s">
        <v>12176</v>
      </c>
      <c r="B952" s="138" t="s">
        <v>4979</v>
      </c>
      <c r="C952" s="138"/>
      <c r="D952" s="138" t="s">
        <v>1818</v>
      </c>
      <c r="E952" s="138" t="s">
        <v>1926</v>
      </c>
      <c r="F952" s="138"/>
      <c r="G952" s="138" t="s">
        <v>70</v>
      </c>
      <c r="H952" s="138" t="s">
        <v>1779</v>
      </c>
      <c r="I952" s="138" t="s">
        <v>4950</v>
      </c>
      <c r="J952" s="138" t="s">
        <v>4980</v>
      </c>
      <c r="K952" s="138" t="s">
        <v>4981</v>
      </c>
      <c r="L952" s="138" t="s">
        <v>1817</v>
      </c>
      <c r="M952" s="138" t="s">
        <v>4981</v>
      </c>
      <c r="N952" s="139">
        <v>51</v>
      </c>
      <c r="O952" s="140" t="b">
        <v>0</v>
      </c>
      <c r="P952" s="138" t="s">
        <v>1822</v>
      </c>
      <c r="Q952" t="s">
        <v>1823</v>
      </c>
      <c r="R952" t="s">
        <v>614</v>
      </c>
    </row>
    <row r="953" spans="1:18" x14ac:dyDescent="0.25">
      <c r="A953" s="138" t="s">
        <v>12194</v>
      </c>
      <c r="B953" s="138" t="s">
        <v>4983</v>
      </c>
      <c r="C953" s="138"/>
      <c r="D953" s="138" t="s">
        <v>1818</v>
      </c>
      <c r="E953" s="138" t="s">
        <v>1971</v>
      </c>
      <c r="F953" s="138"/>
      <c r="G953" s="138" t="s">
        <v>71</v>
      </c>
      <c r="H953" s="138" t="s">
        <v>1777</v>
      </c>
      <c r="I953" s="138" t="s">
        <v>4950</v>
      </c>
      <c r="J953" s="138" t="s">
        <v>4984</v>
      </c>
      <c r="K953" s="138" t="s">
        <v>4985</v>
      </c>
      <c r="L953" s="138" t="s">
        <v>1817</v>
      </c>
      <c r="M953" s="138" t="s">
        <v>4985</v>
      </c>
      <c r="N953" s="139">
        <v>51</v>
      </c>
      <c r="O953" s="140" t="b">
        <v>0</v>
      </c>
      <c r="P953" s="138" t="s">
        <v>1822</v>
      </c>
      <c r="Q953" t="s">
        <v>1823</v>
      </c>
      <c r="R953" t="s">
        <v>614</v>
      </c>
    </row>
    <row r="954" spans="1:18" x14ac:dyDescent="0.25">
      <c r="A954" s="138" t="s">
        <v>12148</v>
      </c>
      <c r="B954" s="138" t="s">
        <v>4987</v>
      </c>
      <c r="C954" s="138"/>
      <c r="D954" s="138" t="s">
        <v>1818</v>
      </c>
      <c r="E954" s="138" t="s">
        <v>2086</v>
      </c>
      <c r="F954" s="138"/>
      <c r="G954" s="138" t="s">
        <v>70</v>
      </c>
      <c r="H954" s="138" t="s">
        <v>1779</v>
      </c>
      <c r="I954" s="138" t="s">
        <v>4950</v>
      </c>
      <c r="J954" s="138" t="s">
        <v>4988</v>
      </c>
      <c r="K954" s="138" t="s">
        <v>4989</v>
      </c>
      <c r="L954" s="138" t="s">
        <v>1817</v>
      </c>
      <c r="M954" s="138" t="s">
        <v>4989</v>
      </c>
      <c r="N954" s="139">
        <v>51</v>
      </c>
      <c r="O954" s="140" t="b">
        <v>0</v>
      </c>
      <c r="P954" s="138" t="s">
        <v>1822</v>
      </c>
      <c r="Q954" t="s">
        <v>1823</v>
      </c>
      <c r="R954" t="s">
        <v>614</v>
      </c>
    </row>
    <row r="955" spans="1:18" x14ac:dyDescent="0.25">
      <c r="A955" s="138" t="s">
        <v>12169</v>
      </c>
      <c r="B955" s="138" t="s">
        <v>4991</v>
      </c>
      <c r="C955" s="138"/>
      <c r="D955" s="138" t="s">
        <v>1818</v>
      </c>
      <c r="E955" s="138" t="s">
        <v>4289</v>
      </c>
      <c r="F955" s="138"/>
      <c r="G955" s="138" t="s">
        <v>70</v>
      </c>
      <c r="H955" s="138" t="s">
        <v>1779</v>
      </c>
      <c r="I955" s="138" t="s">
        <v>4950</v>
      </c>
      <c r="J955" s="138" t="s">
        <v>4992</v>
      </c>
      <c r="K955" s="138" t="s">
        <v>4993</v>
      </c>
      <c r="L955" s="138" t="s">
        <v>1817</v>
      </c>
      <c r="M955" s="138" t="s">
        <v>4993</v>
      </c>
      <c r="N955" s="139">
        <v>51</v>
      </c>
      <c r="O955" s="140" t="b">
        <v>0</v>
      </c>
      <c r="P955" s="138" t="s">
        <v>1822</v>
      </c>
      <c r="Q955" t="s">
        <v>1823</v>
      </c>
      <c r="R955" t="s">
        <v>614</v>
      </c>
    </row>
    <row r="956" spans="1:18" x14ac:dyDescent="0.25">
      <c r="A956" s="138" t="s">
        <v>12177</v>
      </c>
      <c r="B956" s="138" t="s">
        <v>4995</v>
      </c>
      <c r="C956" s="138"/>
      <c r="D956" s="138" t="s">
        <v>1818</v>
      </c>
      <c r="E956" s="138" t="s">
        <v>1926</v>
      </c>
      <c r="F956" s="138"/>
      <c r="G956" s="138" t="s">
        <v>70</v>
      </c>
      <c r="H956" s="138" t="s">
        <v>1779</v>
      </c>
      <c r="I956" s="138" t="s">
        <v>4950</v>
      </c>
      <c r="J956" s="138" t="s">
        <v>4996</v>
      </c>
      <c r="K956" s="138" t="s">
        <v>4997</v>
      </c>
      <c r="L956" s="138" t="s">
        <v>1817</v>
      </c>
      <c r="M956" s="138" t="s">
        <v>4997</v>
      </c>
      <c r="N956" s="139">
        <v>51</v>
      </c>
      <c r="O956" s="140" t="b">
        <v>0</v>
      </c>
      <c r="P956" s="138" t="s">
        <v>1822</v>
      </c>
      <c r="Q956" t="s">
        <v>1823</v>
      </c>
      <c r="R956" t="s">
        <v>614</v>
      </c>
    </row>
    <row r="957" spans="1:18" x14ac:dyDescent="0.25">
      <c r="A957" s="138" t="s">
        <v>12178</v>
      </c>
      <c r="B957" s="138" t="s">
        <v>4999</v>
      </c>
      <c r="C957" s="138"/>
      <c r="D957" s="138" t="s">
        <v>1818</v>
      </c>
      <c r="E957" s="138" t="s">
        <v>1926</v>
      </c>
      <c r="F957" s="138"/>
      <c r="G957" s="138" t="s">
        <v>70</v>
      </c>
      <c r="H957" s="138" t="s">
        <v>1779</v>
      </c>
      <c r="I957" s="138" t="s">
        <v>4950</v>
      </c>
      <c r="J957" s="138" t="s">
        <v>5000</v>
      </c>
      <c r="K957" s="138" t="s">
        <v>5001</v>
      </c>
      <c r="L957" s="138" t="s">
        <v>1817</v>
      </c>
      <c r="M957" s="138" t="s">
        <v>5001</v>
      </c>
      <c r="N957" s="139">
        <v>51</v>
      </c>
      <c r="O957" s="140" t="b">
        <v>0</v>
      </c>
      <c r="P957" s="138" t="s">
        <v>1822</v>
      </c>
      <c r="Q957" t="s">
        <v>1823</v>
      </c>
      <c r="R957" t="s">
        <v>614</v>
      </c>
    </row>
    <row r="958" spans="1:18" x14ac:dyDescent="0.25">
      <c r="A958" s="138" t="s">
        <v>12172</v>
      </c>
      <c r="B958" s="138" t="s">
        <v>5003</v>
      </c>
      <c r="C958" s="138"/>
      <c r="D958" s="138" t="s">
        <v>1818</v>
      </c>
      <c r="E958" s="138" t="s">
        <v>2030</v>
      </c>
      <c r="F958" s="138"/>
      <c r="G958" s="138" t="s">
        <v>70</v>
      </c>
      <c r="H958" s="138" t="s">
        <v>1779</v>
      </c>
      <c r="I958" s="138" t="s">
        <v>4950</v>
      </c>
      <c r="J958" s="138" t="s">
        <v>5004</v>
      </c>
      <c r="K958" s="138" t="s">
        <v>5005</v>
      </c>
      <c r="L958" s="138" t="s">
        <v>1817</v>
      </c>
      <c r="M958" s="138" t="s">
        <v>5005</v>
      </c>
      <c r="N958" s="139">
        <v>51</v>
      </c>
      <c r="O958" s="140" t="b">
        <v>0</v>
      </c>
      <c r="P958" s="138" t="s">
        <v>1822</v>
      </c>
      <c r="Q958" t="s">
        <v>1823</v>
      </c>
      <c r="R958" t="s">
        <v>614</v>
      </c>
    </row>
    <row r="959" spans="1:18" x14ac:dyDescent="0.25">
      <c r="A959" s="138" t="s">
        <v>12179</v>
      </c>
      <c r="B959" s="138" t="s">
        <v>5007</v>
      </c>
      <c r="C959" s="138"/>
      <c r="D959" s="138" t="s">
        <v>1818</v>
      </c>
      <c r="E959" s="138" t="s">
        <v>1926</v>
      </c>
      <c r="F959" s="138"/>
      <c r="G959" s="138" t="s">
        <v>70</v>
      </c>
      <c r="H959" s="138" t="s">
        <v>1779</v>
      </c>
      <c r="I959" s="138" t="s">
        <v>4950</v>
      </c>
      <c r="J959" s="138" t="s">
        <v>5008</v>
      </c>
      <c r="K959" s="138" t="s">
        <v>5009</v>
      </c>
      <c r="L959" s="138" t="s">
        <v>1817</v>
      </c>
      <c r="M959" s="138" t="s">
        <v>5009</v>
      </c>
      <c r="N959" s="139">
        <v>51</v>
      </c>
      <c r="O959" s="140" t="b">
        <v>0</v>
      </c>
      <c r="P959" s="138" t="s">
        <v>1822</v>
      </c>
      <c r="Q959" t="s">
        <v>1823</v>
      </c>
      <c r="R959" t="s">
        <v>614</v>
      </c>
    </row>
    <row r="960" spans="1:18" x14ac:dyDescent="0.25">
      <c r="A960" s="138" t="s">
        <v>12224</v>
      </c>
      <c r="B960" s="138" t="s">
        <v>5011</v>
      </c>
      <c r="C960" s="138"/>
      <c r="D960" s="138" t="s">
        <v>1818</v>
      </c>
      <c r="E960" s="138" t="s">
        <v>2072</v>
      </c>
      <c r="F960" s="138"/>
      <c r="G960" s="138" t="s">
        <v>1786</v>
      </c>
      <c r="H960" s="138" t="s">
        <v>1787</v>
      </c>
      <c r="I960" s="138" t="s">
        <v>4950</v>
      </c>
      <c r="J960" s="138" t="s">
        <v>5012</v>
      </c>
      <c r="K960" s="138" t="s">
        <v>5013</v>
      </c>
      <c r="L960" s="138" t="s">
        <v>1817</v>
      </c>
      <c r="M960" s="138" t="s">
        <v>5013</v>
      </c>
      <c r="N960" s="139">
        <v>51</v>
      </c>
      <c r="O960" s="140" t="b">
        <v>0</v>
      </c>
      <c r="P960" s="138" t="s">
        <v>1822</v>
      </c>
      <c r="Q960" t="s">
        <v>1823</v>
      </c>
      <c r="R960" t="s">
        <v>614</v>
      </c>
    </row>
    <row r="961" spans="1:18" x14ac:dyDescent="0.25">
      <c r="A961" s="138" t="s">
        <v>12234</v>
      </c>
      <c r="B961" s="138" t="s">
        <v>5015</v>
      </c>
      <c r="C961" s="138"/>
      <c r="D961" s="138" t="s">
        <v>1818</v>
      </c>
      <c r="E961" s="138" t="s">
        <v>1955</v>
      </c>
      <c r="F961" s="138"/>
      <c r="G961" s="138" t="s">
        <v>1786</v>
      </c>
      <c r="H961" s="138" t="s">
        <v>1787</v>
      </c>
      <c r="I961" s="138" t="s">
        <v>4950</v>
      </c>
      <c r="J961" s="138" t="s">
        <v>5016</v>
      </c>
      <c r="K961" s="138" t="s">
        <v>5017</v>
      </c>
      <c r="L961" s="138" t="s">
        <v>1817</v>
      </c>
      <c r="M961" s="138" t="s">
        <v>5017</v>
      </c>
      <c r="N961" s="139">
        <v>51</v>
      </c>
      <c r="O961" s="140" t="b">
        <v>0</v>
      </c>
      <c r="P961" s="138" t="s">
        <v>1822</v>
      </c>
      <c r="Q961" t="s">
        <v>1823</v>
      </c>
      <c r="R961" t="s">
        <v>614</v>
      </c>
    </row>
    <row r="962" spans="1:18" x14ac:dyDescent="0.25">
      <c r="A962" s="138" t="s">
        <v>12180</v>
      </c>
      <c r="B962" s="138" t="s">
        <v>5019</v>
      </c>
      <c r="C962" s="138"/>
      <c r="D962" s="138" t="s">
        <v>1818</v>
      </c>
      <c r="E962" s="138" t="s">
        <v>1926</v>
      </c>
      <c r="F962" s="138"/>
      <c r="G962" s="138" t="s">
        <v>70</v>
      </c>
      <c r="H962" s="138" t="s">
        <v>1779</v>
      </c>
      <c r="I962" s="138" t="s">
        <v>4950</v>
      </c>
      <c r="J962" s="138" t="s">
        <v>5020</v>
      </c>
      <c r="K962" s="138" t="s">
        <v>5021</v>
      </c>
      <c r="L962" s="138" t="s">
        <v>1817</v>
      </c>
      <c r="M962" s="138" t="s">
        <v>5021</v>
      </c>
      <c r="N962" s="139">
        <v>51</v>
      </c>
      <c r="O962" s="140" t="b">
        <v>0</v>
      </c>
      <c r="P962" s="138" t="s">
        <v>1822</v>
      </c>
      <c r="Q962" t="s">
        <v>1823</v>
      </c>
      <c r="R962" t="s">
        <v>614</v>
      </c>
    </row>
    <row r="963" spans="1:18" x14ac:dyDescent="0.25">
      <c r="A963" s="138" t="s">
        <v>12149</v>
      </c>
      <c r="B963" s="138" t="s">
        <v>5023</v>
      </c>
      <c r="C963" s="138"/>
      <c r="D963" s="138" t="s">
        <v>1818</v>
      </c>
      <c r="E963" s="138" t="s">
        <v>2086</v>
      </c>
      <c r="F963" s="138"/>
      <c r="G963" s="138" t="s">
        <v>70</v>
      </c>
      <c r="H963" s="138" t="s">
        <v>1779</v>
      </c>
      <c r="I963" s="138" t="s">
        <v>4950</v>
      </c>
      <c r="J963" s="138" t="s">
        <v>5024</v>
      </c>
      <c r="K963" s="138" t="s">
        <v>5025</v>
      </c>
      <c r="L963" s="138" t="s">
        <v>1817</v>
      </c>
      <c r="M963" s="138" t="s">
        <v>5025</v>
      </c>
      <c r="N963" s="139">
        <v>51</v>
      </c>
      <c r="O963" s="140" t="b">
        <v>0</v>
      </c>
      <c r="P963" s="138" t="s">
        <v>1822</v>
      </c>
      <c r="Q963" t="s">
        <v>1823</v>
      </c>
      <c r="R963" t="s">
        <v>614</v>
      </c>
    </row>
    <row r="964" spans="1:18" x14ac:dyDescent="0.25">
      <c r="A964" s="138" t="s">
        <v>12181</v>
      </c>
      <c r="B964" s="138" t="s">
        <v>5027</v>
      </c>
      <c r="C964" s="138"/>
      <c r="D964" s="138" t="s">
        <v>1818</v>
      </c>
      <c r="E964" s="138" t="s">
        <v>1926</v>
      </c>
      <c r="F964" s="138"/>
      <c r="G964" s="138" t="s">
        <v>70</v>
      </c>
      <c r="H964" s="138" t="s">
        <v>1779</v>
      </c>
      <c r="I964" s="138" t="s">
        <v>4950</v>
      </c>
      <c r="J964" s="138" t="s">
        <v>5028</v>
      </c>
      <c r="K964" s="138" t="s">
        <v>5029</v>
      </c>
      <c r="L964" s="138" t="s">
        <v>1817</v>
      </c>
      <c r="M964" s="138" t="s">
        <v>5029</v>
      </c>
      <c r="N964" s="139">
        <v>51</v>
      </c>
      <c r="O964" s="140" t="b">
        <v>0</v>
      </c>
      <c r="P964" s="138" t="s">
        <v>1822</v>
      </c>
      <c r="Q964" t="s">
        <v>1823</v>
      </c>
      <c r="R964" t="s">
        <v>614</v>
      </c>
    </row>
    <row r="965" spans="1:18" x14ac:dyDescent="0.25">
      <c r="A965" s="138" t="s">
        <v>12173</v>
      </c>
      <c r="B965" s="138" t="s">
        <v>5031</v>
      </c>
      <c r="C965" s="138"/>
      <c r="D965" s="138" t="s">
        <v>1818</v>
      </c>
      <c r="E965" s="138" t="s">
        <v>2030</v>
      </c>
      <c r="F965" s="138"/>
      <c r="G965" s="138" t="s">
        <v>70</v>
      </c>
      <c r="H965" s="138" t="s">
        <v>1779</v>
      </c>
      <c r="I965" s="138" t="s">
        <v>4950</v>
      </c>
      <c r="J965" s="138" t="s">
        <v>5032</v>
      </c>
      <c r="K965" s="138" t="s">
        <v>5033</v>
      </c>
      <c r="L965" s="138" t="s">
        <v>1817</v>
      </c>
      <c r="M965" s="138" t="s">
        <v>5033</v>
      </c>
      <c r="N965" s="139">
        <v>51</v>
      </c>
      <c r="O965" s="140" t="b">
        <v>0</v>
      </c>
      <c r="P965" s="138" t="s">
        <v>1822</v>
      </c>
      <c r="Q965" t="s">
        <v>1823</v>
      </c>
      <c r="R965" t="s">
        <v>614</v>
      </c>
    </row>
    <row r="966" spans="1:18" x14ac:dyDescent="0.25">
      <c r="A966" s="138" t="s">
        <v>12182</v>
      </c>
      <c r="B966" s="138" t="s">
        <v>5035</v>
      </c>
      <c r="C966" s="138"/>
      <c r="D966" s="138" t="s">
        <v>1818</v>
      </c>
      <c r="E966" s="138" t="s">
        <v>1926</v>
      </c>
      <c r="F966" s="138"/>
      <c r="G966" s="138" t="s">
        <v>70</v>
      </c>
      <c r="H966" s="138" t="s">
        <v>1779</v>
      </c>
      <c r="I966" s="138" t="s">
        <v>4950</v>
      </c>
      <c r="J966" s="138" t="s">
        <v>5036</v>
      </c>
      <c r="K966" s="138" t="s">
        <v>5037</v>
      </c>
      <c r="L966" s="138" t="s">
        <v>1817</v>
      </c>
      <c r="M966" s="138" t="s">
        <v>5037</v>
      </c>
      <c r="N966" s="139">
        <v>51</v>
      </c>
      <c r="O966" s="140" t="b">
        <v>0</v>
      </c>
      <c r="P966" s="138" t="s">
        <v>1822</v>
      </c>
      <c r="Q966" t="s">
        <v>1823</v>
      </c>
      <c r="R966" t="s">
        <v>614</v>
      </c>
    </row>
    <row r="967" spans="1:18" x14ac:dyDescent="0.25">
      <c r="A967" s="138" t="s">
        <v>12222</v>
      </c>
      <c r="B967" s="138" t="s">
        <v>5039</v>
      </c>
      <c r="C967" s="138"/>
      <c r="D967" s="138" t="s">
        <v>1818</v>
      </c>
      <c r="E967" s="138" t="s">
        <v>1858</v>
      </c>
      <c r="F967" s="138"/>
      <c r="G967" s="138" t="s">
        <v>1786</v>
      </c>
      <c r="H967" s="138" t="s">
        <v>1787</v>
      </c>
      <c r="I967" s="138" t="s">
        <v>4950</v>
      </c>
      <c r="J967" s="138" t="s">
        <v>5040</v>
      </c>
      <c r="K967" s="138" t="s">
        <v>5041</v>
      </c>
      <c r="L967" s="138" t="s">
        <v>1817</v>
      </c>
      <c r="M967" s="138" t="s">
        <v>5041</v>
      </c>
      <c r="N967" s="139">
        <v>51</v>
      </c>
      <c r="O967" s="140" t="b">
        <v>0</v>
      </c>
      <c r="P967" s="138" t="s">
        <v>1822</v>
      </c>
      <c r="Q967" t="s">
        <v>1823</v>
      </c>
      <c r="R967" t="s">
        <v>614</v>
      </c>
    </row>
    <row r="968" spans="1:18" x14ac:dyDescent="0.25">
      <c r="A968" s="138" t="s">
        <v>12183</v>
      </c>
      <c r="B968" s="138" t="s">
        <v>5043</v>
      </c>
      <c r="C968" s="138"/>
      <c r="D968" s="138" t="s">
        <v>1818</v>
      </c>
      <c r="E968" s="138" t="s">
        <v>1926</v>
      </c>
      <c r="F968" s="138"/>
      <c r="G968" s="138" t="s">
        <v>70</v>
      </c>
      <c r="H968" s="138" t="s">
        <v>1779</v>
      </c>
      <c r="I968" s="138" t="s">
        <v>4950</v>
      </c>
      <c r="J968" s="138" t="s">
        <v>5044</v>
      </c>
      <c r="K968" s="138" t="s">
        <v>5045</v>
      </c>
      <c r="L968" s="138" t="s">
        <v>1817</v>
      </c>
      <c r="M968" s="138" t="s">
        <v>5045</v>
      </c>
      <c r="N968" s="139">
        <v>51</v>
      </c>
      <c r="O968" s="140" t="b">
        <v>0</v>
      </c>
      <c r="P968" s="138" t="s">
        <v>1822</v>
      </c>
      <c r="Q968" t="s">
        <v>1823</v>
      </c>
      <c r="R968" t="s">
        <v>614</v>
      </c>
    </row>
    <row r="969" spans="1:18" x14ac:dyDescent="0.25">
      <c r="A969" s="138" t="s">
        <v>12213</v>
      </c>
      <c r="B969" s="138" t="s">
        <v>5047</v>
      </c>
      <c r="C969" s="138"/>
      <c r="D969" s="138" t="s">
        <v>1818</v>
      </c>
      <c r="E969" s="138" t="s">
        <v>1938</v>
      </c>
      <c r="F969" s="138"/>
      <c r="G969" s="138" t="s">
        <v>70</v>
      </c>
      <c r="H969" s="138" t="s">
        <v>1779</v>
      </c>
      <c r="I969" s="138" t="s">
        <v>4950</v>
      </c>
      <c r="J969" s="138" t="s">
        <v>5048</v>
      </c>
      <c r="K969" s="138" t="s">
        <v>5049</v>
      </c>
      <c r="L969" s="138" t="s">
        <v>1817</v>
      </c>
      <c r="M969" s="138" t="s">
        <v>5049</v>
      </c>
      <c r="N969" s="139">
        <v>51</v>
      </c>
      <c r="O969" s="140" t="b">
        <v>0</v>
      </c>
      <c r="P969" s="138" t="s">
        <v>1822</v>
      </c>
      <c r="Q969" t="s">
        <v>1823</v>
      </c>
      <c r="R969" t="s">
        <v>614</v>
      </c>
    </row>
    <row r="970" spans="1:18" x14ac:dyDescent="0.25">
      <c r="A970" s="138" t="s">
        <v>12150</v>
      </c>
      <c r="B970" s="138" t="s">
        <v>5051</v>
      </c>
      <c r="C970" s="138"/>
      <c r="D970" s="138" t="s">
        <v>1818</v>
      </c>
      <c r="E970" s="138" t="s">
        <v>2086</v>
      </c>
      <c r="F970" s="138"/>
      <c r="G970" s="138" t="s">
        <v>70</v>
      </c>
      <c r="H970" s="138" t="s">
        <v>1779</v>
      </c>
      <c r="I970" s="138" t="s">
        <v>4950</v>
      </c>
      <c r="J970" s="138" t="s">
        <v>5052</v>
      </c>
      <c r="K970" s="138" t="s">
        <v>5053</v>
      </c>
      <c r="L970" s="138" t="s">
        <v>1817</v>
      </c>
      <c r="M970" s="138" t="s">
        <v>5053</v>
      </c>
      <c r="N970" s="139">
        <v>51</v>
      </c>
      <c r="O970" s="140" t="b">
        <v>0</v>
      </c>
      <c r="P970" s="138" t="s">
        <v>1822</v>
      </c>
      <c r="Q970" t="s">
        <v>1823</v>
      </c>
      <c r="R970" t="s">
        <v>614</v>
      </c>
    </row>
    <row r="971" spans="1:18" x14ac:dyDescent="0.25">
      <c r="A971" s="138" t="s">
        <v>12151</v>
      </c>
      <c r="B971" s="138" t="s">
        <v>5055</v>
      </c>
      <c r="C971" s="138"/>
      <c r="D971" s="138" t="s">
        <v>1818</v>
      </c>
      <c r="E971" s="138" t="s">
        <v>2086</v>
      </c>
      <c r="F971" s="138"/>
      <c r="G971" s="138" t="s">
        <v>70</v>
      </c>
      <c r="H971" s="138" t="s">
        <v>1779</v>
      </c>
      <c r="I971" s="138" t="s">
        <v>4950</v>
      </c>
      <c r="J971" s="138" t="s">
        <v>5056</v>
      </c>
      <c r="K971" s="138" t="s">
        <v>5057</v>
      </c>
      <c r="L971" s="138" t="s">
        <v>1817</v>
      </c>
      <c r="M971" s="138" t="s">
        <v>5057</v>
      </c>
      <c r="N971" s="139">
        <v>51</v>
      </c>
      <c r="O971" s="140" t="b">
        <v>0</v>
      </c>
      <c r="P971" s="138" t="s">
        <v>1822</v>
      </c>
      <c r="Q971" t="s">
        <v>1823</v>
      </c>
      <c r="R971" t="s">
        <v>614</v>
      </c>
    </row>
    <row r="972" spans="1:18" x14ac:dyDescent="0.25">
      <c r="A972" s="138" t="s">
        <v>12184</v>
      </c>
      <c r="B972" s="138" t="s">
        <v>5059</v>
      </c>
      <c r="C972" s="138"/>
      <c r="D972" s="138" t="s">
        <v>1818</v>
      </c>
      <c r="E972" s="138" t="s">
        <v>2072</v>
      </c>
      <c r="F972" s="138"/>
      <c r="G972" s="138" t="s">
        <v>70</v>
      </c>
      <c r="H972" s="138" t="s">
        <v>1779</v>
      </c>
      <c r="I972" s="138" t="s">
        <v>4950</v>
      </c>
      <c r="J972" s="138" t="s">
        <v>5060</v>
      </c>
      <c r="K972" s="138" t="s">
        <v>5061</v>
      </c>
      <c r="L972" s="138" t="s">
        <v>1817</v>
      </c>
      <c r="M972" s="138" t="s">
        <v>5061</v>
      </c>
      <c r="N972" s="139">
        <v>51</v>
      </c>
      <c r="O972" s="140" t="b">
        <v>0</v>
      </c>
      <c r="P972" s="138" t="s">
        <v>1822</v>
      </c>
      <c r="Q972" t="s">
        <v>1823</v>
      </c>
      <c r="R972" t="s">
        <v>614</v>
      </c>
    </row>
    <row r="973" spans="1:18" x14ac:dyDescent="0.25">
      <c r="A973" s="138" t="s">
        <v>12185</v>
      </c>
      <c r="B973" s="138" t="s">
        <v>5063</v>
      </c>
      <c r="C973" s="138" t="s">
        <v>5064</v>
      </c>
      <c r="D973" s="138" t="s">
        <v>1818</v>
      </c>
      <c r="E973" s="138" t="s">
        <v>1926</v>
      </c>
      <c r="F973" s="138"/>
      <c r="G973" s="138" t="s">
        <v>70</v>
      </c>
      <c r="H973" s="138" t="s">
        <v>1779</v>
      </c>
      <c r="I973" s="138" t="s">
        <v>4950</v>
      </c>
      <c r="J973" s="138" t="s">
        <v>5065</v>
      </c>
      <c r="K973" s="138" t="s">
        <v>5066</v>
      </c>
      <c r="L973" s="138" t="s">
        <v>1817</v>
      </c>
      <c r="M973" s="138" t="s">
        <v>5066</v>
      </c>
      <c r="N973" s="139">
        <v>51</v>
      </c>
      <c r="O973" s="140" t="b">
        <v>0</v>
      </c>
      <c r="P973" s="138" t="s">
        <v>1822</v>
      </c>
      <c r="Q973" t="s">
        <v>1823</v>
      </c>
      <c r="R973" t="s">
        <v>614</v>
      </c>
    </row>
    <row r="974" spans="1:18" x14ac:dyDescent="0.25">
      <c r="A974" s="138" t="s">
        <v>12195</v>
      </c>
      <c r="B974" s="138" t="s">
        <v>5068</v>
      </c>
      <c r="C974" s="138"/>
      <c r="D974" s="138" t="s">
        <v>1818</v>
      </c>
      <c r="E974" s="138" t="s">
        <v>1971</v>
      </c>
      <c r="F974" s="138"/>
      <c r="G974" s="138" t="s">
        <v>71</v>
      </c>
      <c r="H974" s="138" t="s">
        <v>1777</v>
      </c>
      <c r="I974" s="138" t="s">
        <v>4950</v>
      </c>
      <c r="J974" s="138" t="s">
        <v>5069</v>
      </c>
      <c r="K974" s="138" t="s">
        <v>5070</v>
      </c>
      <c r="L974" s="138" t="s">
        <v>1817</v>
      </c>
      <c r="M974" s="138" t="s">
        <v>5070</v>
      </c>
      <c r="N974" s="139">
        <v>51</v>
      </c>
      <c r="O974" s="140" t="b">
        <v>0</v>
      </c>
      <c r="P974" s="138" t="s">
        <v>1822</v>
      </c>
      <c r="Q974" t="s">
        <v>1823</v>
      </c>
      <c r="R974" t="s">
        <v>614</v>
      </c>
    </row>
    <row r="975" spans="1:18" x14ac:dyDescent="0.25">
      <c r="A975" s="138" t="s">
        <v>12225</v>
      </c>
      <c r="B975" s="138" t="s">
        <v>5072</v>
      </c>
      <c r="C975" s="138"/>
      <c r="D975" s="138" t="s">
        <v>1818</v>
      </c>
      <c r="E975" s="138" t="s">
        <v>2072</v>
      </c>
      <c r="F975" s="138"/>
      <c r="G975" s="138" t="s">
        <v>70</v>
      </c>
      <c r="H975" s="138" t="s">
        <v>1779</v>
      </c>
      <c r="I975" s="138" t="s">
        <v>4950</v>
      </c>
      <c r="J975" s="138" t="s">
        <v>5073</v>
      </c>
      <c r="K975" s="138" t="s">
        <v>5074</v>
      </c>
      <c r="L975" s="138" t="s">
        <v>1817</v>
      </c>
      <c r="M975" s="138" t="s">
        <v>5074</v>
      </c>
      <c r="N975" s="139">
        <v>51</v>
      </c>
      <c r="O975" s="140" t="b">
        <v>0</v>
      </c>
      <c r="P975" s="138" t="s">
        <v>1822</v>
      </c>
      <c r="Q975" t="s">
        <v>1823</v>
      </c>
      <c r="R975" t="s">
        <v>614</v>
      </c>
    </row>
    <row r="976" spans="1:18" x14ac:dyDescent="0.25">
      <c r="A976" s="138" t="s">
        <v>12152</v>
      </c>
      <c r="B976" s="138" t="s">
        <v>5076</v>
      </c>
      <c r="C976" s="138"/>
      <c r="D976" s="138" t="s">
        <v>1818</v>
      </c>
      <c r="E976" s="138" t="s">
        <v>2086</v>
      </c>
      <c r="F976" s="138"/>
      <c r="G976" s="138" t="s">
        <v>70</v>
      </c>
      <c r="H976" s="138" t="s">
        <v>1779</v>
      </c>
      <c r="I976" s="138" t="s">
        <v>4950</v>
      </c>
      <c r="J976" s="138" t="s">
        <v>5077</v>
      </c>
      <c r="K976" s="138" t="s">
        <v>5078</v>
      </c>
      <c r="L976" s="138" t="s">
        <v>1817</v>
      </c>
      <c r="M976" s="138" t="s">
        <v>5078</v>
      </c>
      <c r="N976" s="139">
        <v>51</v>
      </c>
      <c r="O976" s="140" t="b">
        <v>0</v>
      </c>
      <c r="P976" s="138" t="s">
        <v>1822</v>
      </c>
      <c r="Q976" t="s">
        <v>1823</v>
      </c>
      <c r="R976" t="s">
        <v>614</v>
      </c>
    </row>
    <row r="977" spans="1:18" x14ac:dyDescent="0.25">
      <c r="A977" s="138" t="s">
        <v>12196</v>
      </c>
      <c r="B977" s="138" t="s">
        <v>5080</v>
      </c>
      <c r="C977" s="138"/>
      <c r="D977" s="138" t="s">
        <v>1818</v>
      </c>
      <c r="E977" s="138" t="s">
        <v>1971</v>
      </c>
      <c r="F977" s="138"/>
      <c r="G977" s="138" t="s">
        <v>71</v>
      </c>
      <c r="H977" s="138" t="s">
        <v>1777</v>
      </c>
      <c r="I977" s="138" t="s">
        <v>4950</v>
      </c>
      <c r="J977" s="138" t="s">
        <v>5081</v>
      </c>
      <c r="K977" s="138" t="s">
        <v>5082</v>
      </c>
      <c r="L977" s="138" t="s">
        <v>1817</v>
      </c>
      <c r="M977" s="138" t="s">
        <v>5082</v>
      </c>
      <c r="N977" s="139">
        <v>51</v>
      </c>
      <c r="O977" s="140" t="b">
        <v>0</v>
      </c>
      <c r="P977" s="138" t="s">
        <v>1822</v>
      </c>
      <c r="Q977" t="s">
        <v>1823</v>
      </c>
      <c r="R977" t="s">
        <v>614</v>
      </c>
    </row>
    <row r="978" spans="1:18" x14ac:dyDescent="0.25">
      <c r="A978" s="138" t="s">
        <v>12153</v>
      </c>
      <c r="B978" s="138" t="s">
        <v>5084</v>
      </c>
      <c r="C978" s="138"/>
      <c r="D978" s="138" t="s">
        <v>1818</v>
      </c>
      <c r="E978" s="138" t="s">
        <v>2086</v>
      </c>
      <c r="F978" s="138"/>
      <c r="G978" s="138" t="s">
        <v>70</v>
      </c>
      <c r="H978" s="138" t="s">
        <v>1779</v>
      </c>
      <c r="I978" s="138" t="s">
        <v>4950</v>
      </c>
      <c r="J978" s="138" t="s">
        <v>5085</v>
      </c>
      <c r="K978" s="138" t="s">
        <v>5086</v>
      </c>
      <c r="L978" s="138" t="s">
        <v>1817</v>
      </c>
      <c r="M978" s="138" t="s">
        <v>5086</v>
      </c>
      <c r="N978" s="139">
        <v>51</v>
      </c>
      <c r="O978" s="140" t="b">
        <v>0</v>
      </c>
      <c r="P978" s="138" t="s">
        <v>1822</v>
      </c>
      <c r="Q978" t="s">
        <v>1823</v>
      </c>
      <c r="R978" t="s">
        <v>614</v>
      </c>
    </row>
    <row r="979" spans="1:18" x14ac:dyDescent="0.25">
      <c r="A979" s="138" t="s">
        <v>12197</v>
      </c>
      <c r="B979" s="138" t="s">
        <v>5088</v>
      </c>
      <c r="C979" s="138"/>
      <c r="D979" s="138" t="s">
        <v>1818</v>
      </c>
      <c r="E979" s="138" t="s">
        <v>1971</v>
      </c>
      <c r="F979" s="138"/>
      <c r="G979" s="138" t="s">
        <v>71</v>
      </c>
      <c r="H979" s="138" t="s">
        <v>1777</v>
      </c>
      <c r="I979" s="138" t="s">
        <v>4950</v>
      </c>
      <c r="J979" s="138" t="s">
        <v>5089</v>
      </c>
      <c r="K979" s="138" t="s">
        <v>5090</v>
      </c>
      <c r="L979" s="138" t="s">
        <v>1817</v>
      </c>
      <c r="M979" s="138" t="s">
        <v>5090</v>
      </c>
      <c r="N979" s="139">
        <v>51</v>
      </c>
      <c r="O979" s="140" t="b">
        <v>0</v>
      </c>
      <c r="P979" s="138" t="s">
        <v>1822</v>
      </c>
      <c r="Q979" t="s">
        <v>1823</v>
      </c>
      <c r="R979" t="s">
        <v>614</v>
      </c>
    </row>
    <row r="980" spans="1:18" x14ac:dyDescent="0.25">
      <c r="A980" s="138" t="s">
        <v>12174</v>
      </c>
      <c r="B980" s="138" t="s">
        <v>5092</v>
      </c>
      <c r="C980" s="138"/>
      <c r="D980" s="138" t="s">
        <v>1818</v>
      </c>
      <c r="E980" s="138" t="s">
        <v>2030</v>
      </c>
      <c r="F980" s="138"/>
      <c r="G980" s="138" t="s">
        <v>70</v>
      </c>
      <c r="H980" s="138" t="s">
        <v>1779</v>
      </c>
      <c r="I980" s="138" t="s">
        <v>4950</v>
      </c>
      <c r="J980" s="138" t="s">
        <v>5093</v>
      </c>
      <c r="K980" s="138" t="s">
        <v>5094</v>
      </c>
      <c r="L980" s="138" t="s">
        <v>1817</v>
      </c>
      <c r="M980" s="138" t="s">
        <v>5094</v>
      </c>
      <c r="N980" s="139">
        <v>51</v>
      </c>
      <c r="O980" s="140" t="b">
        <v>0</v>
      </c>
      <c r="P980" s="138" t="s">
        <v>1822</v>
      </c>
      <c r="Q980" t="s">
        <v>1823</v>
      </c>
      <c r="R980" t="s">
        <v>614</v>
      </c>
    </row>
    <row r="981" spans="1:18" x14ac:dyDescent="0.25">
      <c r="A981" s="138" t="s">
        <v>12223</v>
      </c>
      <c r="B981" s="138" t="s">
        <v>5096</v>
      </c>
      <c r="C981" s="138"/>
      <c r="D981" s="138" t="s">
        <v>1818</v>
      </c>
      <c r="E981" s="138" t="s">
        <v>1858</v>
      </c>
      <c r="F981" s="138"/>
      <c r="G981" s="138" t="s">
        <v>1786</v>
      </c>
      <c r="H981" s="138" t="s">
        <v>1787</v>
      </c>
      <c r="I981" s="138" t="s">
        <v>4950</v>
      </c>
      <c r="J981" s="138" t="s">
        <v>5097</v>
      </c>
      <c r="K981" s="138" t="s">
        <v>5098</v>
      </c>
      <c r="L981" s="138" t="s">
        <v>1817</v>
      </c>
      <c r="M981" s="138" t="s">
        <v>5099</v>
      </c>
      <c r="N981" s="139">
        <v>51</v>
      </c>
      <c r="O981" s="140" t="b">
        <v>0</v>
      </c>
      <c r="P981" s="138" t="s">
        <v>1822</v>
      </c>
      <c r="Q981" t="s">
        <v>1823</v>
      </c>
      <c r="R981" t="s">
        <v>614</v>
      </c>
    </row>
    <row r="982" spans="1:18" x14ac:dyDescent="0.25">
      <c r="A982" s="138" t="s">
        <v>12241</v>
      </c>
      <c r="B982" s="138" t="s">
        <v>5101</v>
      </c>
      <c r="C982" s="138"/>
      <c r="D982" s="138" t="s">
        <v>1836</v>
      </c>
      <c r="E982" s="138"/>
      <c r="F982" s="138"/>
      <c r="G982" s="138"/>
      <c r="H982" s="138"/>
      <c r="I982" s="138" t="s">
        <v>4950</v>
      </c>
      <c r="J982" s="138" t="s">
        <v>5102</v>
      </c>
      <c r="K982" s="138" t="s">
        <v>5103</v>
      </c>
      <c r="L982" s="138" t="s">
        <v>1817</v>
      </c>
      <c r="M982" s="138" t="s">
        <v>5103</v>
      </c>
      <c r="N982" s="139">
        <v>51</v>
      </c>
      <c r="O982" s="140" t="b">
        <v>0</v>
      </c>
      <c r="P982" s="138" t="s">
        <v>1822</v>
      </c>
      <c r="Q982" t="s">
        <v>1823</v>
      </c>
      <c r="R982" t="s">
        <v>614</v>
      </c>
    </row>
    <row r="983" spans="1:18" x14ac:dyDescent="0.25">
      <c r="A983" s="138" t="s">
        <v>12175</v>
      </c>
      <c r="B983" s="138" t="s">
        <v>5105</v>
      </c>
      <c r="C983" s="138"/>
      <c r="D983" s="138" t="s">
        <v>1818</v>
      </c>
      <c r="E983" s="138" t="s">
        <v>2030</v>
      </c>
      <c r="F983" s="138"/>
      <c r="G983" s="138" t="s">
        <v>70</v>
      </c>
      <c r="H983" s="138" t="s">
        <v>1779</v>
      </c>
      <c r="I983" s="138" t="s">
        <v>4950</v>
      </c>
      <c r="J983" s="138" t="s">
        <v>5106</v>
      </c>
      <c r="K983" s="138" t="s">
        <v>5107</v>
      </c>
      <c r="L983" s="138" t="s">
        <v>1817</v>
      </c>
      <c r="M983" s="138" t="s">
        <v>5107</v>
      </c>
      <c r="N983" s="139">
        <v>51</v>
      </c>
      <c r="O983" s="140" t="b">
        <v>0</v>
      </c>
      <c r="P983" s="138" t="s">
        <v>1822</v>
      </c>
      <c r="Q983" t="s">
        <v>1823</v>
      </c>
      <c r="R983" t="s">
        <v>614</v>
      </c>
    </row>
    <row r="984" spans="1:18" x14ac:dyDescent="0.25">
      <c r="A984" s="138" t="s">
        <v>12214</v>
      </c>
      <c r="B984" s="138" t="s">
        <v>5109</v>
      </c>
      <c r="C984" s="138"/>
      <c r="D984" s="138" t="s">
        <v>1818</v>
      </c>
      <c r="E984" s="138" t="s">
        <v>1938</v>
      </c>
      <c r="F984" s="138"/>
      <c r="G984" s="138" t="s">
        <v>70</v>
      </c>
      <c r="H984" s="138" t="s">
        <v>1779</v>
      </c>
      <c r="I984" s="138" t="s">
        <v>4950</v>
      </c>
      <c r="J984" s="138" t="s">
        <v>5110</v>
      </c>
      <c r="K984" s="138" t="s">
        <v>5111</v>
      </c>
      <c r="L984" s="138" t="s">
        <v>1817</v>
      </c>
      <c r="M984" s="138" t="s">
        <v>5111</v>
      </c>
      <c r="N984" s="139">
        <v>51</v>
      </c>
      <c r="O984" s="140" t="b">
        <v>0</v>
      </c>
      <c r="P984" s="138" t="s">
        <v>1822</v>
      </c>
      <c r="Q984" t="s">
        <v>1823</v>
      </c>
      <c r="R984" t="s">
        <v>614</v>
      </c>
    </row>
    <row r="985" spans="1:18" x14ac:dyDescent="0.25">
      <c r="A985" s="138" t="s">
        <v>12154</v>
      </c>
      <c r="B985" s="138" t="s">
        <v>5113</v>
      </c>
      <c r="C985" s="138"/>
      <c r="D985" s="138" t="s">
        <v>1818</v>
      </c>
      <c r="E985" s="138" t="s">
        <v>2086</v>
      </c>
      <c r="F985" s="138"/>
      <c r="G985" s="138" t="s">
        <v>70</v>
      </c>
      <c r="H985" s="138" t="s">
        <v>1779</v>
      </c>
      <c r="I985" s="138" t="s">
        <v>4950</v>
      </c>
      <c r="J985" s="138" t="s">
        <v>5114</v>
      </c>
      <c r="K985" s="138" t="s">
        <v>5115</v>
      </c>
      <c r="L985" s="138" t="s">
        <v>1817</v>
      </c>
      <c r="M985" s="138" t="s">
        <v>5115</v>
      </c>
      <c r="N985" s="139">
        <v>51</v>
      </c>
      <c r="O985" s="140" t="b">
        <v>0</v>
      </c>
      <c r="P985" s="138" t="s">
        <v>1822</v>
      </c>
      <c r="Q985" t="s">
        <v>1823</v>
      </c>
      <c r="R985" t="s">
        <v>614</v>
      </c>
    </row>
    <row r="986" spans="1:18" x14ac:dyDescent="0.25">
      <c r="A986" s="138" t="s">
        <v>12226</v>
      </c>
      <c r="B986" s="138" t="s">
        <v>5117</v>
      </c>
      <c r="C986" s="138"/>
      <c r="D986" s="138" t="s">
        <v>1818</v>
      </c>
      <c r="E986" s="138" t="s">
        <v>2072</v>
      </c>
      <c r="F986" s="138"/>
      <c r="G986" s="138" t="s">
        <v>1786</v>
      </c>
      <c r="H986" s="138" t="s">
        <v>1787</v>
      </c>
      <c r="I986" s="138" t="s">
        <v>4950</v>
      </c>
      <c r="J986" s="138" t="s">
        <v>5118</v>
      </c>
      <c r="K986" s="138" t="s">
        <v>5119</v>
      </c>
      <c r="L986" s="138" t="s">
        <v>1817</v>
      </c>
      <c r="M986" s="138" t="s">
        <v>5119</v>
      </c>
      <c r="N986" s="139">
        <v>51</v>
      </c>
      <c r="O986" s="140" t="b">
        <v>0</v>
      </c>
      <c r="P986" s="138" t="s">
        <v>1822</v>
      </c>
      <c r="Q986" t="s">
        <v>1823</v>
      </c>
      <c r="R986" t="s">
        <v>614</v>
      </c>
    </row>
    <row r="987" spans="1:18" x14ac:dyDescent="0.25">
      <c r="A987" s="138" t="s">
        <v>12198</v>
      </c>
      <c r="B987" s="138" t="s">
        <v>5121</v>
      </c>
      <c r="C987" s="138"/>
      <c r="D987" s="138" t="s">
        <v>1818</v>
      </c>
      <c r="E987" s="138" t="s">
        <v>1971</v>
      </c>
      <c r="F987" s="138"/>
      <c r="G987" s="138" t="s">
        <v>71</v>
      </c>
      <c r="H987" s="138" t="s">
        <v>1777</v>
      </c>
      <c r="I987" s="138" t="s">
        <v>4950</v>
      </c>
      <c r="J987" s="138" t="s">
        <v>5122</v>
      </c>
      <c r="K987" s="138" t="s">
        <v>5123</v>
      </c>
      <c r="L987" s="138" t="s">
        <v>1817</v>
      </c>
      <c r="M987" s="138" t="s">
        <v>5123</v>
      </c>
      <c r="N987" s="139">
        <v>51</v>
      </c>
      <c r="O987" s="140" t="b">
        <v>0</v>
      </c>
      <c r="P987" s="138" t="s">
        <v>1822</v>
      </c>
      <c r="Q987" t="s">
        <v>1823</v>
      </c>
      <c r="R987" t="s">
        <v>614</v>
      </c>
    </row>
    <row r="988" spans="1:18" x14ac:dyDescent="0.25">
      <c r="A988" s="138" t="s">
        <v>12155</v>
      </c>
      <c r="B988" s="138" t="s">
        <v>5125</v>
      </c>
      <c r="C988" s="138"/>
      <c r="D988" s="138" t="s">
        <v>1818</v>
      </c>
      <c r="E988" s="138" t="s">
        <v>2086</v>
      </c>
      <c r="F988" s="138"/>
      <c r="G988" s="138" t="s">
        <v>70</v>
      </c>
      <c r="H988" s="138" t="s">
        <v>1779</v>
      </c>
      <c r="I988" s="138" t="s">
        <v>4950</v>
      </c>
      <c r="J988" s="138" t="s">
        <v>5126</v>
      </c>
      <c r="K988" s="138" t="s">
        <v>5127</v>
      </c>
      <c r="L988" s="138" t="s">
        <v>1817</v>
      </c>
      <c r="M988" s="138" t="s">
        <v>5127</v>
      </c>
      <c r="N988" s="139">
        <v>51</v>
      </c>
      <c r="O988" s="140" t="b">
        <v>0</v>
      </c>
      <c r="P988" s="138" t="s">
        <v>1822</v>
      </c>
      <c r="Q988" t="s">
        <v>1823</v>
      </c>
      <c r="R988" t="s">
        <v>614</v>
      </c>
    </row>
    <row r="989" spans="1:18" x14ac:dyDescent="0.25">
      <c r="A989" s="138" t="s">
        <v>12227</v>
      </c>
      <c r="B989" s="138" t="s">
        <v>5129</v>
      </c>
      <c r="C989" s="138"/>
      <c r="D989" s="138" t="s">
        <v>1818</v>
      </c>
      <c r="E989" s="138" t="s">
        <v>2072</v>
      </c>
      <c r="F989" s="138"/>
      <c r="G989" s="138" t="s">
        <v>71</v>
      </c>
      <c r="H989" s="138" t="s">
        <v>1777</v>
      </c>
      <c r="I989" s="138" t="s">
        <v>4950</v>
      </c>
      <c r="J989" s="138" t="s">
        <v>5130</v>
      </c>
      <c r="K989" s="138" t="s">
        <v>5131</v>
      </c>
      <c r="L989" s="138" t="s">
        <v>1817</v>
      </c>
      <c r="M989" s="138" t="s">
        <v>5131</v>
      </c>
      <c r="N989" s="139">
        <v>51</v>
      </c>
      <c r="O989" s="140" t="b">
        <v>0</v>
      </c>
      <c r="P989" s="138" t="s">
        <v>1822</v>
      </c>
      <c r="Q989" t="s">
        <v>1823</v>
      </c>
      <c r="R989" t="s">
        <v>614</v>
      </c>
    </row>
    <row r="990" spans="1:18" x14ac:dyDescent="0.25">
      <c r="A990" s="138" t="s">
        <v>12199</v>
      </c>
      <c r="B990" s="138" t="s">
        <v>5133</v>
      </c>
      <c r="C990" s="138"/>
      <c r="D990" s="138" t="s">
        <v>1818</v>
      </c>
      <c r="E990" s="138" t="s">
        <v>1971</v>
      </c>
      <c r="F990" s="138"/>
      <c r="G990" s="138" t="s">
        <v>71</v>
      </c>
      <c r="H990" s="138" t="s">
        <v>1777</v>
      </c>
      <c r="I990" s="138" t="s">
        <v>4950</v>
      </c>
      <c r="J990" s="138" t="s">
        <v>5134</v>
      </c>
      <c r="K990" s="138" t="s">
        <v>5135</v>
      </c>
      <c r="L990" s="138" t="s">
        <v>1817</v>
      </c>
      <c r="M990" s="138" t="s">
        <v>5135</v>
      </c>
      <c r="N990" s="139">
        <v>51</v>
      </c>
      <c r="O990" s="140" t="b">
        <v>0</v>
      </c>
      <c r="P990" s="138" t="s">
        <v>1822</v>
      </c>
      <c r="Q990" t="s">
        <v>1823</v>
      </c>
      <c r="R990" t="s">
        <v>614</v>
      </c>
    </row>
    <row r="991" spans="1:18" x14ac:dyDescent="0.25">
      <c r="A991" s="138" t="s">
        <v>12235</v>
      </c>
      <c r="B991" s="138" t="s">
        <v>5137</v>
      </c>
      <c r="C991" s="138"/>
      <c r="D991" s="138" t="s">
        <v>1818</v>
      </c>
      <c r="E991" s="138" t="s">
        <v>1955</v>
      </c>
      <c r="F991" s="138"/>
      <c r="G991" s="138" t="s">
        <v>1786</v>
      </c>
      <c r="H991" s="138" t="s">
        <v>1787</v>
      </c>
      <c r="I991" s="138" t="s">
        <v>4950</v>
      </c>
      <c r="J991" s="138" t="s">
        <v>5138</v>
      </c>
      <c r="K991" s="138" t="s">
        <v>5139</v>
      </c>
      <c r="L991" s="138" t="s">
        <v>1817</v>
      </c>
      <c r="M991" s="138" t="s">
        <v>5139</v>
      </c>
      <c r="N991" s="139">
        <v>51</v>
      </c>
      <c r="O991" s="140" t="b">
        <v>0</v>
      </c>
      <c r="P991" s="138" t="s">
        <v>1822</v>
      </c>
      <c r="Q991" t="s">
        <v>1823</v>
      </c>
      <c r="R991" t="s">
        <v>614</v>
      </c>
    </row>
    <row r="992" spans="1:18" x14ac:dyDescent="0.25">
      <c r="A992" s="138" t="s">
        <v>12200</v>
      </c>
      <c r="B992" s="138" t="s">
        <v>5141</v>
      </c>
      <c r="C992" s="138"/>
      <c r="D992" s="138" t="s">
        <v>1818</v>
      </c>
      <c r="E992" s="138" t="s">
        <v>1971</v>
      </c>
      <c r="F992" s="138"/>
      <c r="G992" s="138" t="s">
        <v>71</v>
      </c>
      <c r="H992" s="138" t="s">
        <v>1777</v>
      </c>
      <c r="I992" s="138" t="s">
        <v>4950</v>
      </c>
      <c r="J992" s="138" t="s">
        <v>5142</v>
      </c>
      <c r="K992" s="138" t="s">
        <v>5143</v>
      </c>
      <c r="L992" s="138" t="s">
        <v>1817</v>
      </c>
      <c r="M992" s="138" t="s">
        <v>5143</v>
      </c>
      <c r="N992" s="139">
        <v>51</v>
      </c>
      <c r="O992" s="140" t="b">
        <v>0</v>
      </c>
      <c r="P992" s="138" t="s">
        <v>1822</v>
      </c>
      <c r="Q992" t="s">
        <v>1823</v>
      </c>
      <c r="R992" t="s">
        <v>614</v>
      </c>
    </row>
    <row r="993" spans="1:18" x14ac:dyDescent="0.25">
      <c r="A993" s="138" t="s">
        <v>12156</v>
      </c>
      <c r="B993" s="138" t="s">
        <v>5145</v>
      </c>
      <c r="C993" s="138"/>
      <c r="D993" s="138" t="s">
        <v>1818</v>
      </c>
      <c r="E993" s="138" t="s">
        <v>2086</v>
      </c>
      <c r="F993" s="138"/>
      <c r="G993" s="138" t="s">
        <v>70</v>
      </c>
      <c r="H993" s="138" t="s">
        <v>1779</v>
      </c>
      <c r="I993" s="138" t="s">
        <v>4950</v>
      </c>
      <c r="J993" s="138" t="s">
        <v>5146</v>
      </c>
      <c r="K993" s="138" t="s">
        <v>5147</v>
      </c>
      <c r="L993" s="138" t="s">
        <v>1817</v>
      </c>
      <c r="M993" s="138" t="s">
        <v>5147</v>
      </c>
      <c r="N993" s="139">
        <v>51</v>
      </c>
      <c r="O993" s="140" t="b">
        <v>0</v>
      </c>
      <c r="P993" s="138" t="s">
        <v>1822</v>
      </c>
      <c r="Q993" t="s">
        <v>1823</v>
      </c>
      <c r="R993" t="s">
        <v>614</v>
      </c>
    </row>
    <row r="994" spans="1:18" x14ac:dyDescent="0.25">
      <c r="A994" s="138" t="s">
        <v>12186</v>
      </c>
      <c r="B994" s="138" t="s">
        <v>5149</v>
      </c>
      <c r="C994" s="138"/>
      <c r="D994" s="138" t="s">
        <v>1818</v>
      </c>
      <c r="E994" s="138" t="s">
        <v>1926</v>
      </c>
      <c r="F994" s="138"/>
      <c r="G994" s="138" t="s">
        <v>70</v>
      </c>
      <c r="H994" s="138" t="s">
        <v>1779</v>
      </c>
      <c r="I994" s="138" t="s">
        <v>4950</v>
      </c>
      <c r="J994" s="138" t="s">
        <v>5150</v>
      </c>
      <c r="K994" s="138" t="s">
        <v>5151</v>
      </c>
      <c r="L994" s="138" t="s">
        <v>1817</v>
      </c>
      <c r="M994" s="138" t="s">
        <v>5151</v>
      </c>
      <c r="N994" s="139">
        <v>51</v>
      </c>
      <c r="O994" s="140" t="b">
        <v>0</v>
      </c>
      <c r="P994" s="138" t="s">
        <v>1822</v>
      </c>
      <c r="Q994" t="s">
        <v>1823</v>
      </c>
      <c r="R994" t="s">
        <v>614</v>
      </c>
    </row>
    <row r="995" spans="1:18" x14ac:dyDescent="0.25">
      <c r="A995" s="138" t="s">
        <v>12167</v>
      </c>
      <c r="B995" s="138" t="s">
        <v>5153</v>
      </c>
      <c r="C995" s="138"/>
      <c r="D995" s="138" t="s">
        <v>1818</v>
      </c>
      <c r="E995" s="138" t="s">
        <v>2053</v>
      </c>
      <c r="F995" s="138"/>
      <c r="G995" s="138" t="s">
        <v>71</v>
      </c>
      <c r="H995" s="138" t="s">
        <v>1777</v>
      </c>
      <c r="I995" s="138" t="s">
        <v>4950</v>
      </c>
      <c r="J995" s="138" t="s">
        <v>5154</v>
      </c>
      <c r="K995" s="138" t="s">
        <v>5155</v>
      </c>
      <c r="L995" s="138" t="s">
        <v>1817</v>
      </c>
      <c r="M995" s="138" t="s">
        <v>5155</v>
      </c>
      <c r="N995" s="139">
        <v>51</v>
      </c>
      <c r="O995" s="140" t="b">
        <v>0</v>
      </c>
      <c r="P995" s="138" t="s">
        <v>1822</v>
      </c>
      <c r="Q995" t="s">
        <v>1823</v>
      </c>
      <c r="R995" t="s">
        <v>614</v>
      </c>
    </row>
    <row r="996" spans="1:18" x14ac:dyDescent="0.25">
      <c r="A996" s="138" t="s">
        <v>12157</v>
      </c>
      <c r="B996" s="138" t="s">
        <v>5157</v>
      </c>
      <c r="C996" s="138"/>
      <c r="D996" s="138" t="s">
        <v>1818</v>
      </c>
      <c r="E996" s="138" t="s">
        <v>2086</v>
      </c>
      <c r="F996" s="138"/>
      <c r="G996" s="138" t="s">
        <v>70</v>
      </c>
      <c r="H996" s="138" t="s">
        <v>1779</v>
      </c>
      <c r="I996" s="138" t="s">
        <v>4950</v>
      </c>
      <c r="J996" s="138" t="s">
        <v>5158</v>
      </c>
      <c r="K996" s="138" t="s">
        <v>5159</v>
      </c>
      <c r="L996" s="138" t="s">
        <v>1817</v>
      </c>
      <c r="M996" s="138" t="s">
        <v>5159</v>
      </c>
      <c r="N996" s="139">
        <v>51</v>
      </c>
      <c r="O996" s="140" t="b">
        <v>0</v>
      </c>
      <c r="P996" s="138" t="s">
        <v>1822</v>
      </c>
      <c r="Q996" t="s">
        <v>1823</v>
      </c>
      <c r="R996" t="s">
        <v>614</v>
      </c>
    </row>
    <row r="997" spans="1:18" x14ac:dyDescent="0.25">
      <c r="A997" s="138" t="s">
        <v>12201</v>
      </c>
      <c r="B997" s="138" t="s">
        <v>5161</v>
      </c>
      <c r="C997" s="138"/>
      <c r="D997" s="138" t="s">
        <v>1818</v>
      </c>
      <c r="E997" s="138" t="s">
        <v>1971</v>
      </c>
      <c r="F997" s="138"/>
      <c r="G997" s="138" t="s">
        <v>71</v>
      </c>
      <c r="H997" s="138" t="s">
        <v>1777</v>
      </c>
      <c r="I997" s="138" t="s">
        <v>4950</v>
      </c>
      <c r="J997" s="138" t="s">
        <v>5162</v>
      </c>
      <c r="K997" s="138" t="s">
        <v>5163</v>
      </c>
      <c r="L997" s="138" t="s">
        <v>1817</v>
      </c>
      <c r="M997" s="138" t="s">
        <v>5163</v>
      </c>
      <c r="N997" s="139">
        <v>51</v>
      </c>
      <c r="O997" s="140" t="b">
        <v>0</v>
      </c>
      <c r="P997" s="138" t="s">
        <v>1822</v>
      </c>
      <c r="Q997" t="s">
        <v>1823</v>
      </c>
      <c r="R997" t="s">
        <v>614</v>
      </c>
    </row>
    <row r="998" spans="1:18" ht="14.25" customHeight="1" x14ac:dyDescent="0.25">
      <c r="A998" s="138" t="s">
        <v>12215</v>
      </c>
      <c r="B998" s="138" t="s">
        <v>5165</v>
      </c>
      <c r="C998" s="138"/>
      <c r="D998" s="138" t="s">
        <v>1818</v>
      </c>
      <c r="E998" s="138" t="s">
        <v>1938</v>
      </c>
      <c r="F998" s="138"/>
      <c r="G998" s="138" t="s">
        <v>70</v>
      </c>
      <c r="H998" s="138" t="s">
        <v>1779</v>
      </c>
      <c r="I998" s="138" t="s">
        <v>4950</v>
      </c>
      <c r="J998" s="138" t="s">
        <v>5166</v>
      </c>
      <c r="K998" s="138" t="s">
        <v>5167</v>
      </c>
      <c r="L998" s="138" t="s">
        <v>1817</v>
      </c>
      <c r="M998" s="138" t="s">
        <v>5167</v>
      </c>
      <c r="N998" s="139">
        <v>51</v>
      </c>
      <c r="O998" s="140" t="b">
        <v>0</v>
      </c>
      <c r="P998" s="138" t="s">
        <v>1822</v>
      </c>
      <c r="Q998" t="s">
        <v>1823</v>
      </c>
      <c r="R998" t="s">
        <v>614</v>
      </c>
    </row>
    <row r="999" spans="1:18" x14ac:dyDescent="0.25">
      <c r="A999" s="138" t="s">
        <v>12202</v>
      </c>
      <c r="B999" s="138" t="s">
        <v>5169</v>
      </c>
      <c r="C999" s="138"/>
      <c r="D999" s="138" t="s">
        <v>1818</v>
      </c>
      <c r="E999" s="138" t="s">
        <v>2734</v>
      </c>
      <c r="F999" s="138"/>
      <c r="G999" s="138" t="s">
        <v>1786</v>
      </c>
      <c r="H999" s="138" t="s">
        <v>1787</v>
      </c>
      <c r="I999" s="138" t="s">
        <v>4950</v>
      </c>
      <c r="J999" s="138" t="s">
        <v>5170</v>
      </c>
      <c r="K999" s="138" t="s">
        <v>5171</v>
      </c>
      <c r="L999" s="138" t="s">
        <v>1817</v>
      </c>
      <c r="M999" s="138" t="s">
        <v>5172</v>
      </c>
      <c r="N999" s="139">
        <v>51</v>
      </c>
      <c r="O999" s="140" t="b">
        <v>0</v>
      </c>
      <c r="P999" s="138" t="s">
        <v>1822</v>
      </c>
      <c r="Q999" t="s">
        <v>1823</v>
      </c>
      <c r="R999" t="s">
        <v>614</v>
      </c>
    </row>
    <row r="1000" spans="1:18" x14ac:dyDescent="0.25">
      <c r="A1000" s="138" t="s">
        <v>12158</v>
      </c>
      <c r="B1000" s="138" t="s">
        <v>5174</v>
      </c>
      <c r="C1000" s="138"/>
      <c r="D1000" s="138" t="s">
        <v>1818</v>
      </c>
      <c r="E1000" s="138" t="s">
        <v>2086</v>
      </c>
      <c r="F1000" s="138"/>
      <c r="G1000" s="138" t="s">
        <v>70</v>
      </c>
      <c r="H1000" s="138" t="s">
        <v>1779</v>
      </c>
      <c r="I1000" s="138" t="s">
        <v>4950</v>
      </c>
      <c r="J1000" s="138" t="s">
        <v>5175</v>
      </c>
      <c r="K1000" s="138" t="s">
        <v>5176</v>
      </c>
      <c r="L1000" s="138" t="s">
        <v>1817</v>
      </c>
      <c r="M1000" s="138" t="s">
        <v>5176</v>
      </c>
      <c r="N1000" s="139">
        <v>51</v>
      </c>
      <c r="O1000" s="140" t="b">
        <v>0</v>
      </c>
      <c r="P1000" s="138" t="s">
        <v>1822</v>
      </c>
      <c r="Q1000" t="s">
        <v>1823</v>
      </c>
      <c r="R1000" t="s">
        <v>614</v>
      </c>
    </row>
    <row r="1001" spans="1:18" x14ac:dyDescent="0.25">
      <c r="A1001" s="138" t="s">
        <v>12228</v>
      </c>
      <c r="B1001" s="138" t="s">
        <v>5178</v>
      </c>
      <c r="C1001" s="138"/>
      <c r="D1001" s="138" t="s">
        <v>1818</v>
      </c>
      <c r="E1001" s="138" t="s">
        <v>2072</v>
      </c>
      <c r="F1001" s="138"/>
      <c r="G1001" s="138" t="s">
        <v>1786</v>
      </c>
      <c r="H1001" s="138" t="s">
        <v>1787</v>
      </c>
      <c r="I1001" s="138" t="s">
        <v>4950</v>
      </c>
      <c r="J1001" s="138" t="s">
        <v>5179</v>
      </c>
      <c r="K1001" s="138" t="s">
        <v>5180</v>
      </c>
      <c r="L1001" s="138" t="s">
        <v>1817</v>
      </c>
      <c r="M1001" s="138" t="s">
        <v>5180</v>
      </c>
      <c r="N1001" s="139">
        <v>51</v>
      </c>
      <c r="O1001" s="140" t="b">
        <v>0</v>
      </c>
      <c r="P1001" s="138" t="s">
        <v>1822</v>
      </c>
      <c r="Q1001" t="s">
        <v>1823</v>
      </c>
      <c r="R1001" t="s">
        <v>614</v>
      </c>
    </row>
    <row r="1002" spans="1:18" x14ac:dyDescent="0.25">
      <c r="A1002" s="138" t="s">
        <v>12159</v>
      </c>
      <c r="B1002" s="138" t="s">
        <v>5182</v>
      </c>
      <c r="C1002" s="138"/>
      <c r="D1002" s="138" t="s">
        <v>1818</v>
      </c>
      <c r="E1002" s="138" t="s">
        <v>2086</v>
      </c>
      <c r="F1002" s="138"/>
      <c r="G1002" s="138" t="s">
        <v>70</v>
      </c>
      <c r="H1002" s="138" t="s">
        <v>1779</v>
      </c>
      <c r="I1002" s="138" t="s">
        <v>4950</v>
      </c>
      <c r="J1002" s="138" t="s">
        <v>5183</v>
      </c>
      <c r="K1002" s="138" t="s">
        <v>5184</v>
      </c>
      <c r="L1002" s="138" t="s">
        <v>1817</v>
      </c>
      <c r="M1002" s="138" t="s">
        <v>5184</v>
      </c>
      <c r="N1002" s="139">
        <v>51</v>
      </c>
      <c r="O1002" s="140" t="b">
        <v>0</v>
      </c>
      <c r="P1002" s="138" t="s">
        <v>1822</v>
      </c>
      <c r="Q1002" t="s">
        <v>1823</v>
      </c>
      <c r="R1002" t="s">
        <v>614</v>
      </c>
    </row>
    <row r="1003" spans="1:18" x14ac:dyDescent="0.25">
      <c r="A1003" s="138" t="s">
        <v>12236</v>
      </c>
      <c r="B1003" s="138" t="s">
        <v>5186</v>
      </c>
      <c r="C1003" s="138"/>
      <c r="D1003" s="138" t="s">
        <v>1818</v>
      </c>
      <c r="E1003" s="138" t="s">
        <v>1955</v>
      </c>
      <c r="F1003" s="138"/>
      <c r="G1003" s="138" t="s">
        <v>1786</v>
      </c>
      <c r="H1003" s="138" t="s">
        <v>1787</v>
      </c>
      <c r="I1003" s="138" t="s">
        <v>4950</v>
      </c>
      <c r="J1003" s="138" t="s">
        <v>5187</v>
      </c>
      <c r="K1003" s="138" t="s">
        <v>5188</v>
      </c>
      <c r="L1003" s="138" t="s">
        <v>1817</v>
      </c>
      <c r="M1003" s="138" t="s">
        <v>5188</v>
      </c>
      <c r="N1003" s="139">
        <v>51</v>
      </c>
      <c r="O1003" s="140" t="b">
        <v>0</v>
      </c>
      <c r="P1003" s="138" t="s">
        <v>1822</v>
      </c>
      <c r="Q1003" t="s">
        <v>1823</v>
      </c>
      <c r="R1003" t="s">
        <v>614</v>
      </c>
    </row>
    <row r="1004" spans="1:18" x14ac:dyDescent="0.25">
      <c r="A1004" s="138" t="s">
        <v>12203</v>
      </c>
      <c r="B1004" s="138" t="s">
        <v>5190</v>
      </c>
      <c r="C1004" s="138"/>
      <c r="D1004" s="138" t="s">
        <v>1818</v>
      </c>
      <c r="E1004" s="138" t="s">
        <v>1881</v>
      </c>
      <c r="F1004" s="138"/>
      <c r="G1004" s="138" t="s">
        <v>71</v>
      </c>
      <c r="H1004" s="138" t="s">
        <v>1777</v>
      </c>
      <c r="I1004" s="138" t="s">
        <v>4950</v>
      </c>
      <c r="J1004" s="138" t="s">
        <v>5191</v>
      </c>
      <c r="K1004" s="138" t="s">
        <v>5192</v>
      </c>
      <c r="L1004" s="138" t="s">
        <v>1817</v>
      </c>
      <c r="M1004" s="138" t="s">
        <v>5172</v>
      </c>
      <c r="N1004" s="139">
        <v>51</v>
      </c>
      <c r="O1004" s="140" t="b">
        <v>0</v>
      </c>
      <c r="P1004" s="138" t="s">
        <v>1822</v>
      </c>
      <c r="Q1004" t="s">
        <v>1823</v>
      </c>
      <c r="R1004" t="s">
        <v>614</v>
      </c>
    </row>
    <row r="1005" spans="1:18" x14ac:dyDescent="0.25">
      <c r="A1005" s="138" t="s">
        <v>12160</v>
      </c>
      <c r="B1005" s="138" t="s">
        <v>5194</v>
      </c>
      <c r="C1005" s="138"/>
      <c r="D1005" s="138" t="s">
        <v>1818</v>
      </c>
      <c r="E1005" s="138" t="s">
        <v>2086</v>
      </c>
      <c r="F1005" s="138"/>
      <c r="G1005" s="138" t="s">
        <v>70</v>
      </c>
      <c r="H1005" s="138" t="s">
        <v>1779</v>
      </c>
      <c r="I1005" s="138" t="s">
        <v>4950</v>
      </c>
      <c r="J1005" s="138" t="s">
        <v>5195</v>
      </c>
      <c r="K1005" s="138" t="s">
        <v>5196</v>
      </c>
      <c r="L1005" s="138" t="s">
        <v>1817</v>
      </c>
      <c r="M1005" s="138" t="s">
        <v>5196</v>
      </c>
      <c r="N1005" s="139">
        <v>51</v>
      </c>
      <c r="O1005" s="140" t="b">
        <v>0</v>
      </c>
      <c r="P1005" s="138" t="s">
        <v>1822</v>
      </c>
      <c r="Q1005" t="s">
        <v>1823</v>
      </c>
      <c r="R1005" t="s">
        <v>614</v>
      </c>
    </row>
    <row r="1006" spans="1:18" x14ac:dyDescent="0.25">
      <c r="A1006" s="138" t="s">
        <v>12210</v>
      </c>
      <c r="B1006" s="138" t="s">
        <v>5198</v>
      </c>
      <c r="C1006" s="138"/>
      <c r="D1006" s="138" t="s">
        <v>1818</v>
      </c>
      <c r="E1006" s="138" t="s">
        <v>1881</v>
      </c>
      <c r="F1006" s="138"/>
      <c r="G1006" s="138" t="s">
        <v>71</v>
      </c>
      <c r="H1006" s="138" t="s">
        <v>1777</v>
      </c>
      <c r="I1006" s="138" t="s">
        <v>4950</v>
      </c>
      <c r="J1006" s="138" t="s">
        <v>5199</v>
      </c>
      <c r="K1006" s="138" t="s">
        <v>5200</v>
      </c>
      <c r="L1006" s="138" t="s">
        <v>1817</v>
      </c>
      <c r="M1006" s="138" t="s">
        <v>5200</v>
      </c>
      <c r="N1006" s="139">
        <v>51</v>
      </c>
      <c r="O1006" s="140" t="b">
        <v>0</v>
      </c>
      <c r="P1006" s="138" t="s">
        <v>1822</v>
      </c>
      <c r="Q1006" t="s">
        <v>1823</v>
      </c>
      <c r="R1006" t="s">
        <v>614</v>
      </c>
    </row>
    <row r="1007" spans="1:18" x14ac:dyDescent="0.25">
      <c r="A1007" s="138" t="s">
        <v>12237</v>
      </c>
      <c r="B1007" s="138" t="s">
        <v>5202</v>
      </c>
      <c r="C1007" s="138"/>
      <c r="D1007" s="138" t="s">
        <v>1818</v>
      </c>
      <c r="E1007" s="138" t="s">
        <v>1955</v>
      </c>
      <c r="F1007" s="138"/>
      <c r="G1007" s="138" t="s">
        <v>1786</v>
      </c>
      <c r="H1007" s="138" t="s">
        <v>1787</v>
      </c>
      <c r="I1007" s="138" t="s">
        <v>4950</v>
      </c>
      <c r="J1007" s="138" t="s">
        <v>5203</v>
      </c>
      <c r="K1007" s="138" t="s">
        <v>5204</v>
      </c>
      <c r="L1007" s="138" t="s">
        <v>1817</v>
      </c>
      <c r="M1007" s="138" t="s">
        <v>5204</v>
      </c>
      <c r="N1007" s="139">
        <v>51</v>
      </c>
      <c r="O1007" s="140" t="b">
        <v>0</v>
      </c>
      <c r="P1007" s="138" t="s">
        <v>1822</v>
      </c>
      <c r="Q1007" t="s">
        <v>1823</v>
      </c>
      <c r="R1007" t="s">
        <v>614</v>
      </c>
    </row>
    <row r="1008" spans="1:18" x14ac:dyDescent="0.25">
      <c r="A1008" s="138" t="s">
        <v>12204</v>
      </c>
      <c r="B1008" s="138" t="s">
        <v>5206</v>
      </c>
      <c r="C1008" s="138"/>
      <c r="D1008" s="138" t="s">
        <v>1818</v>
      </c>
      <c r="E1008" s="138" t="s">
        <v>1971</v>
      </c>
      <c r="F1008" s="138"/>
      <c r="G1008" s="138" t="s">
        <v>71</v>
      </c>
      <c r="H1008" s="138" t="s">
        <v>1777</v>
      </c>
      <c r="I1008" s="138" t="s">
        <v>4950</v>
      </c>
      <c r="J1008" s="138" t="s">
        <v>5207</v>
      </c>
      <c r="K1008" s="138" t="s">
        <v>5208</v>
      </c>
      <c r="L1008" s="138" t="s">
        <v>1817</v>
      </c>
      <c r="M1008" s="138" t="s">
        <v>5208</v>
      </c>
      <c r="N1008" s="139">
        <v>51</v>
      </c>
      <c r="O1008" s="140" t="b">
        <v>0</v>
      </c>
      <c r="P1008" s="138" t="s">
        <v>1822</v>
      </c>
      <c r="Q1008" t="s">
        <v>1823</v>
      </c>
      <c r="R1008" t="s">
        <v>614</v>
      </c>
    </row>
    <row r="1009" spans="1:18" x14ac:dyDescent="0.25">
      <c r="A1009" s="138" t="s">
        <v>12187</v>
      </c>
      <c r="B1009" s="138" t="s">
        <v>5210</v>
      </c>
      <c r="C1009" s="138"/>
      <c r="D1009" s="138" t="s">
        <v>1818</v>
      </c>
      <c r="E1009" s="138" t="s">
        <v>1926</v>
      </c>
      <c r="F1009" s="138"/>
      <c r="G1009" s="138" t="s">
        <v>70</v>
      </c>
      <c r="H1009" s="138" t="s">
        <v>1779</v>
      </c>
      <c r="I1009" s="138" t="s">
        <v>4950</v>
      </c>
      <c r="J1009" s="138" t="s">
        <v>5211</v>
      </c>
      <c r="K1009" s="138" t="s">
        <v>5212</v>
      </c>
      <c r="L1009" s="138" t="s">
        <v>1817</v>
      </c>
      <c r="M1009" s="138" t="s">
        <v>5212</v>
      </c>
      <c r="N1009" s="139">
        <v>51</v>
      </c>
      <c r="O1009" s="140" t="b">
        <v>0</v>
      </c>
      <c r="P1009" s="138" t="s">
        <v>1822</v>
      </c>
      <c r="Q1009" t="s">
        <v>1823</v>
      </c>
      <c r="R1009" t="s">
        <v>614</v>
      </c>
    </row>
    <row r="1010" spans="1:18" x14ac:dyDescent="0.25">
      <c r="A1010" s="138" t="s">
        <v>12161</v>
      </c>
      <c r="B1010" s="138" t="s">
        <v>5214</v>
      </c>
      <c r="C1010" s="138"/>
      <c r="D1010" s="138" t="s">
        <v>1818</v>
      </c>
      <c r="E1010" s="138" t="s">
        <v>2086</v>
      </c>
      <c r="F1010" s="138"/>
      <c r="G1010" s="138" t="s">
        <v>70</v>
      </c>
      <c r="H1010" s="138" t="s">
        <v>1779</v>
      </c>
      <c r="I1010" s="138" t="s">
        <v>4950</v>
      </c>
      <c r="J1010" s="138" t="s">
        <v>5215</v>
      </c>
      <c r="K1010" s="138" t="s">
        <v>5216</v>
      </c>
      <c r="L1010" s="138" t="s">
        <v>1817</v>
      </c>
      <c r="M1010" s="138" t="s">
        <v>5216</v>
      </c>
      <c r="N1010" s="139">
        <v>51</v>
      </c>
      <c r="O1010" s="140" t="b">
        <v>0</v>
      </c>
      <c r="P1010" s="138" t="s">
        <v>1822</v>
      </c>
      <c r="Q1010" t="s">
        <v>1823</v>
      </c>
      <c r="R1010" t="s">
        <v>614</v>
      </c>
    </row>
    <row r="1011" spans="1:18" x14ac:dyDescent="0.25">
      <c r="A1011" s="138" t="s">
        <v>12238</v>
      </c>
      <c r="B1011" s="138" t="s">
        <v>5218</v>
      </c>
      <c r="C1011" s="138"/>
      <c r="D1011" s="138" t="s">
        <v>1818</v>
      </c>
      <c r="E1011" s="138" t="s">
        <v>1955</v>
      </c>
      <c r="F1011" s="138"/>
      <c r="G1011" s="138" t="s">
        <v>1786</v>
      </c>
      <c r="H1011" s="138" t="s">
        <v>1787</v>
      </c>
      <c r="I1011" s="138" t="s">
        <v>4950</v>
      </c>
      <c r="J1011" s="138" t="s">
        <v>5219</v>
      </c>
      <c r="K1011" s="138" t="s">
        <v>5220</v>
      </c>
      <c r="L1011" s="138" t="s">
        <v>1817</v>
      </c>
      <c r="M1011" s="138" t="s">
        <v>5220</v>
      </c>
      <c r="N1011" s="139">
        <v>51</v>
      </c>
      <c r="O1011" s="140" t="b">
        <v>0</v>
      </c>
      <c r="P1011" s="138" t="s">
        <v>1822</v>
      </c>
      <c r="Q1011" t="s">
        <v>1823</v>
      </c>
      <c r="R1011" t="s">
        <v>614</v>
      </c>
    </row>
    <row r="1012" spans="1:18" x14ac:dyDescent="0.25">
      <c r="A1012" s="138" t="s">
        <v>12170</v>
      </c>
      <c r="B1012" s="138" t="s">
        <v>5222</v>
      </c>
      <c r="C1012" s="138"/>
      <c r="D1012" s="138" t="s">
        <v>1818</v>
      </c>
      <c r="E1012" s="138" t="s">
        <v>2734</v>
      </c>
      <c r="F1012" s="138"/>
      <c r="G1012" s="138" t="s">
        <v>1786</v>
      </c>
      <c r="H1012" s="138" t="s">
        <v>1787</v>
      </c>
      <c r="I1012" s="138" t="s">
        <v>4950</v>
      </c>
      <c r="J1012" s="138" t="s">
        <v>5223</v>
      </c>
      <c r="K1012" s="138" t="s">
        <v>5224</v>
      </c>
      <c r="L1012" s="138" t="s">
        <v>1817</v>
      </c>
      <c r="M1012" s="138" t="s">
        <v>5224</v>
      </c>
      <c r="N1012" s="139">
        <v>51</v>
      </c>
      <c r="O1012" s="140" t="b">
        <v>0</v>
      </c>
      <c r="P1012" s="138" t="s">
        <v>1822</v>
      </c>
      <c r="Q1012" t="s">
        <v>1823</v>
      </c>
      <c r="R1012" t="s">
        <v>614</v>
      </c>
    </row>
    <row r="1013" spans="1:18" x14ac:dyDescent="0.25">
      <c r="A1013" s="138" t="s">
        <v>12171</v>
      </c>
      <c r="B1013" s="138" t="s">
        <v>5226</v>
      </c>
      <c r="C1013" s="138"/>
      <c r="D1013" s="138" t="s">
        <v>1818</v>
      </c>
      <c r="E1013" s="138" t="s">
        <v>2734</v>
      </c>
      <c r="F1013" s="138"/>
      <c r="G1013" s="138" t="s">
        <v>71</v>
      </c>
      <c r="H1013" s="138" t="s">
        <v>1777</v>
      </c>
      <c r="I1013" s="138" t="s">
        <v>4950</v>
      </c>
      <c r="J1013" s="138" t="s">
        <v>5227</v>
      </c>
      <c r="K1013" s="138" t="s">
        <v>5228</v>
      </c>
      <c r="L1013" s="138" t="s">
        <v>1817</v>
      </c>
      <c r="M1013" s="138" t="s">
        <v>5228</v>
      </c>
      <c r="N1013" s="139">
        <v>51</v>
      </c>
      <c r="O1013" s="140" t="b">
        <v>0</v>
      </c>
      <c r="P1013" s="138" t="s">
        <v>1822</v>
      </c>
      <c r="Q1013" t="s">
        <v>1823</v>
      </c>
      <c r="R1013" t="s">
        <v>614</v>
      </c>
    </row>
    <row r="1014" spans="1:18" x14ac:dyDescent="0.25">
      <c r="A1014" s="138" t="s">
        <v>12168</v>
      </c>
      <c r="B1014" s="138" t="s">
        <v>5230</v>
      </c>
      <c r="C1014" s="138"/>
      <c r="D1014" s="138" t="s">
        <v>1818</v>
      </c>
      <c r="E1014" s="138" t="s">
        <v>2053</v>
      </c>
      <c r="F1014" s="138"/>
      <c r="G1014" s="138" t="s">
        <v>71</v>
      </c>
      <c r="H1014" s="138" t="s">
        <v>1777</v>
      </c>
      <c r="I1014" s="138" t="s">
        <v>4950</v>
      </c>
      <c r="J1014" s="138" t="s">
        <v>5231</v>
      </c>
      <c r="K1014" s="138" t="s">
        <v>5232</v>
      </c>
      <c r="L1014" s="138" t="s">
        <v>1817</v>
      </c>
      <c r="M1014" s="138" t="s">
        <v>5233</v>
      </c>
      <c r="N1014" s="139">
        <v>51</v>
      </c>
      <c r="O1014" s="140" t="b">
        <v>0</v>
      </c>
      <c r="P1014" s="138" t="s">
        <v>1822</v>
      </c>
      <c r="Q1014" t="s">
        <v>1823</v>
      </c>
      <c r="R1014" t="s">
        <v>614</v>
      </c>
    </row>
    <row r="1015" spans="1:18" x14ac:dyDescent="0.25">
      <c r="A1015" s="138" t="s">
        <v>12216</v>
      </c>
      <c r="B1015" s="138" t="s">
        <v>5235</v>
      </c>
      <c r="C1015" s="138"/>
      <c r="D1015" s="138" t="s">
        <v>1818</v>
      </c>
      <c r="E1015" s="138" t="s">
        <v>1938</v>
      </c>
      <c r="F1015" s="138"/>
      <c r="G1015" s="138" t="s">
        <v>70</v>
      </c>
      <c r="H1015" s="138" t="s">
        <v>1779</v>
      </c>
      <c r="I1015" s="138" t="s">
        <v>4950</v>
      </c>
      <c r="J1015" s="138" t="s">
        <v>5236</v>
      </c>
      <c r="K1015" s="138" t="s">
        <v>5237</v>
      </c>
      <c r="L1015" s="138" t="s">
        <v>1817</v>
      </c>
      <c r="M1015" s="138" t="s">
        <v>5237</v>
      </c>
      <c r="N1015" s="139">
        <v>51</v>
      </c>
      <c r="O1015" s="140" t="b">
        <v>0</v>
      </c>
      <c r="P1015" s="138" t="s">
        <v>1822</v>
      </c>
      <c r="Q1015" t="s">
        <v>1823</v>
      </c>
      <c r="R1015" t="s">
        <v>614</v>
      </c>
    </row>
    <row r="1016" spans="1:18" x14ac:dyDescent="0.25">
      <c r="A1016" s="138" t="s">
        <v>12133</v>
      </c>
      <c r="B1016" s="138" t="s">
        <v>5239</v>
      </c>
      <c r="C1016" s="138"/>
      <c r="D1016" s="138" t="s">
        <v>2147</v>
      </c>
      <c r="E1016" s="138"/>
      <c r="F1016" s="138"/>
      <c r="G1016" s="138"/>
      <c r="H1016" s="138"/>
      <c r="I1016" s="138" t="s">
        <v>4950</v>
      </c>
      <c r="J1016" s="138" t="s">
        <v>5240</v>
      </c>
      <c r="K1016" s="138" t="s">
        <v>5241</v>
      </c>
      <c r="L1016" s="138" t="s">
        <v>1817</v>
      </c>
      <c r="M1016" s="138" t="s">
        <v>5241</v>
      </c>
      <c r="N1016" s="139">
        <v>51</v>
      </c>
      <c r="O1016" s="140" t="b">
        <v>0</v>
      </c>
      <c r="P1016" s="138" t="s">
        <v>1822</v>
      </c>
      <c r="Q1016" t="s">
        <v>1823</v>
      </c>
      <c r="R1016" t="s">
        <v>614</v>
      </c>
    </row>
    <row r="1017" spans="1:18" x14ac:dyDescent="0.25">
      <c r="A1017" s="138" t="s">
        <v>12242</v>
      </c>
      <c r="B1017" s="138" t="s">
        <v>5243</v>
      </c>
      <c r="C1017" s="138"/>
      <c r="D1017" s="138" t="s">
        <v>1836</v>
      </c>
      <c r="E1017" s="138" t="s">
        <v>4410</v>
      </c>
      <c r="F1017" s="138"/>
      <c r="G1017" s="138" t="s">
        <v>71</v>
      </c>
      <c r="H1017" s="138" t="s">
        <v>1777</v>
      </c>
      <c r="I1017" s="138" t="s">
        <v>4950</v>
      </c>
      <c r="J1017" s="138" t="s">
        <v>5244</v>
      </c>
      <c r="K1017" s="138" t="s">
        <v>5245</v>
      </c>
      <c r="L1017" s="138" t="s">
        <v>1817</v>
      </c>
      <c r="M1017" s="138" t="s">
        <v>5246</v>
      </c>
      <c r="N1017" s="139">
        <v>51</v>
      </c>
      <c r="O1017" s="140" t="b">
        <v>0</v>
      </c>
      <c r="P1017" s="138" t="s">
        <v>1822</v>
      </c>
      <c r="Q1017" t="s">
        <v>1823</v>
      </c>
      <c r="R1017" t="s">
        <v>614</v>
      </c>
    </row>
    <row r="1018" spans="1:18" x14ac:dyDescent="0.25">
      <c r="A1018" s="138" t="s">
        <v>12229</v>
      </c>
      <c r="B1018" s="138" t="s">
        <v>5248</v>
      </c>
      <c r="C1018" s="138"/>
      <c r="D1018" s="138" t="s">
        <v>1818</v>
      </c>
      <c r="E1018" s="138" t="s">
        <v>2072</v>
      </c>
      <c r="F1018" s="138"/>
      <c r="G1018" s="138"/>
      <c r="H1018" s="138"/>
      <c r="I1018" s="138" t="s">
        <v>4950</v>
      </c>
      <c r="J1018" s="138" t="s">
        <v>5249</v>
      </c>
      <c r="K1018" s="138" t="s">
        <v>5250</v>
      </c>
      <c r="L1018" s="138" t="s">
        <v>1817</v>
      </c>
      <c r="M1018" s="138" t="s">
        <v>5250</v>
      </c>
      <c r="N1018" s="139">
        <v>51</v>
      </c>
      <c r="O1018" s="140" t="b">
        <v>0</v>
      </c>
      <c r="P1018" s="138" t="s">
        <v>1822</v>
      </c>
      <c r="Q1018" t="s">
        <v>1823</v>
      </c>
      <c r="R1018" t="s">
        <v>614</v>
      </c>
    </row>
    <row r="1019" spans="1:18" x14ac:dyDescent="0.25">
      <c r="A1019" s="138" t="s">
        <v>12188</v>
      </c>
      <c r="B1019" s="138" t="s">
        <v>5252</v>
      </c>
      <c r="C1019" s="138"/>
      <c r="D1019" s="138" t="s">
        <v>1818</v>
      </c>
      <c r="E1019" s="138" t="s">
        <v>1971</v>
      </c>
      <c r="F1019" s="138"/>
      <c r="G1019" s="138" t="s">
        <v>71</v>
      </c>
      <c r="H1019" s="138" t="s">
        <v>1777</v>
      </c>
      <c r="I1019" s="138" t="s">
        <v>4950</v>
      </c>
      <c r="J1019" s="138" t="s">
        <v>5253</v>
      </c>
      <c r="K1019" s="138" t="s">
        <v>5254</v>
      </c>
      <c r="L1019" s="138" t="s">
        <v>1817</v>
      </c>
      <c r="M1019" s="138" t="s">
        <v>5254</v>
      </c>
      <c r="N1019" s="139">
        <v>51</v>
      </c>
      <c r="O1019" s="140" t="b">
        <v>0</v>
      </c>
      <c r="P1019" s="138" t="s">
        <v>1822</v>
      </c>
      <c r="Q1019" t="s">
        <v>1823</v>
      </c>
      <c r="R1019" t="s">
        <v>614</v>
      </c>
    </row>
    <row r="1020" spans="1:18" x14ac:dyDescent="0.25">
      <c r="A1020" s="138" t="s">
        <v>12230</v>
      </c>
      <c r="B1020" s="138" t="s">
        <v>5256</v>
      </c>
      <c r="C1020" s="138"/>
      <c r="D1020" s="138" t="s">
        <v>1818</v>
      </c>
      <c r="E1020" s="138" t="s">
        <v>2072</v>
      </c>
      <c r="F1020" s="138"/>
      <c r="G1020" s="138" t="s">
        <v>70</v>
      </c>
      <c r="H1020" s="138" t="s">
        <v>1779</v>
      </c>
      <c r="I1020" s="138" t="s">
        <v>4950</v>
      </c>
      <c r="J1020" s="138" t="s">
        <v>5060</v>
      </c>
      <c r="K1020" s="138" t="s">
        <v>5061</v>
      </c>
      <c r="L1020" s="138" t="s">
        <v>1817</v>
      </c>
      <c r="M1020" s="138" t="s">
        <v>5061</v>
      </c>
      <c r="N1020" s="139">
        <v>51</v>
      </c>
      <c r="O1020" s="140" t="b">
        <v>0</v>
      </c>
      <c r="P1020" s="138" t="s">
        <v>1822</v>
      </c>
      <c r="Q1020" t="s">
        <v>1823</v>
      </c>
      <c r="R1020" t="s">
        <v>614</v>
      </c>
    </row>
    <row r="1021" spans="1:18" x14ac:dyDescent="0.25">
      <c r="A1021" s="138" t="s">
        <v>12231</v>
      </c>
      <c r="B1021" s="138" t="s">
        <v>5258</v>
      </c>
      <c r="C1021" s="138"/>
      <c r="D1021" s="138" t="s">
        <v>1818</v>
      </c>
      <c r="E1021" s="138" t="s">
        <v>2072</v>
      </c>
      <c r="F1021" s="138" t="s">
        <v>5259</v>
      </c>
      <c r="G1021" s="138" t="s">
        <v>1786</v>
      </c>
      <c r="H1021" s="138" t="s">
        <v>1787</v>
      </c>
      <c r="I1021" s="138" t="s">
        <v>1852</v>
      </c>
      <c r="J1021" s="138"/>
      <c r="K1021" s="138" t="s">
        <v>5260</v>
      </c>
      <c r="L1021" s="138"/>
      <c r="M1021" s="138" t="s">
        <v>5260</v>
      </c>
      <c r="N1021" s="139">
        <v>51</v>
      </c>
      <c r="O1021" s="140" t="b">
        <v>0</v>
      </c>
      <c r="P1021" s="138" t="s">
        <v>1822</v>
      </c>
      <c r="Q1021" t="s">
        <v>1823</v>
      </c>
      <c r="R1021" t="s">
        <v>614</v>
      </c>
    </row>
    <row r="1022" spans="1:18" x14ac:dyDescent="0.25">
      <c r="A1022" s="138" t="s">
        <v>12239</v>
      </c>
      <c r="B1022" s="138" t="s">
        <v>5262</v>
      </c>
      <c r="C1022" s="138"/>
      <c r="D1022" s="138" t="s">
        <v>1818</v>
      </c>
      <c r="E1022" s="138" t="s">
        <v>1955</v>
      </c>
      <c r="F1022" s="138"/>
      <c r="G1022" s="138" t="s">
        <v>1786</v>
      </c>
      <c r="H1022" s="138" t="s">
        <v>1787</v>
      </c>
      <c r="I1022" s="138" t="s">
        <v>4950</v>
      </c>
      <c r="J1022" s="138" t="s">
        <v>5263</v>
      </c>
      <c r="K1022" s="138" t="s">
        <v>5264</v>
      </c>
      <c r="L1022" s="138" t="s">
        <v>1817</v>
      </c>
      <c r="M1022" s="138" t="s">
        <v>5264</v>
      </c>
      <c r="N1022" s="139">
        <v>51</v>
      </c>
      <c r="O1022" s="140" t="b">
        <v>0</v>
      </c>
      <c r="P1022" s="138" t="s">
        <v>1822</v>
      </c>
      <c r="Q1022" t="s">
        <v>1823</v>
      </c>
      <c r="R1022" t="s">
        <v>614</v>
      </c>
    </row>
    <row r="1023" spans="1:18" x14ac:dyDescent="0.25">
      <c r="A1023" s="138" t="s">
        <v>12162</v>
      </c>
      <c r="B1023" s="138" t="s">
        <v>5266</v>
      </c>
      <c r="C1023" s="138"/>
      <c r="D1023" s="138" t="s">
        <v>1818</v>
      </c>
      <c r="E1023" s="138" t="s">
        <v>2086</v>
      </c>
      <c r="F1023" s="138"/>
      <c r="G1023" s="138" t="s">
        <v>70</v>
      </c>
      <c r="H1023" s="138" t="s">
        <v>1779</v>
      </c>
      <c r="I1023" s="138" t="s">
        <v>4950</v>
      </c>
      <c r="J1023" s="138" t="s">
        <v>5267</v>
      </c>
      <c r="K1023" s="138" t="s">
        <v>5268</v>
      </c>
      <c r="L1023" s="138" t="s">
        <v>1817</v>
      </c>
      <c r="M1023" s="138" t="s">
        <v>5268</v>
      </c>
      <c r="N1023" s="139">
        <v>51</v>
      </c>
      <c r="O1023" s="140" t="b">
        <v>0</v>
      </c>
      <c r="P1023" s="138" t="s">
        <v>1822</v>
      </c>
      <c r="Q1023" t="s">
        <v>1823</v>
      </c>
      <c r="R1023" t="s">
        <v>614</v>
      </c>
    </row>
    <row r="1024" spans="1:18" x14ac:dyDescent="0.25">
      <c r="A1024" s="138" t="s">
        <v>12189</v>
      </c>
      <c r="B1024" s="138" t="s">
        <v>5270</v>
      </c>
      <c r="C1024" s="138"/>
      <c r="D1024" s="138" t="s">
        <v>1818</v>
      </c>
      <c r="E1024" s="138" t="s">
        <v>1926</v>
      </c>
      <c r="F1024" s="138"/>
      <c r="G1024" s="138" t="s">
        <v>70</v>
      </c>
      <c r="H1024" s="138" t="s">
        <v>1779</v>
      </c>
      <c r="I1024" s="138" t="s">
        <v>4950</v>
      </c>
      <c r="J1024" s="138" t="s">
        <v>5271</v>
      </c>
      <c r="K1024" s="138" t="s">
        <v>5272</v>
      </c>
      <c r="L1024" s="138" t="s">
        <v>1817</v>
      </c>
      <c r="M1024" s="138" t="s">
        <v>5272</v>
      </c>
      <c r="N1024" s="139">
        <v>51</v>
      </c>
      <c r="O1024" s="140" t="b">
        <v>0</v>
      </c>
      <c r="P1024" s="138" t="s">
        <v>1822</v>
      </c>
      <c r="Q1024" t="s">
        <v>1823</v>
      </c>
      <c r="R1024" t="s">
        <v>614</v>
      </c>
    </row>
    <row r="1025" spans="1:18" x14ac:dyDescent="0.25">
      <c r="A1025" s="138" t="s">
        <v>12205</v>
      </c>
      <c r="B1025" s="138" t="s">
        <v>5274</v>
      </c>
      <c r="C1025" s="138"/>
      <c r="D1025" s="138" t="s">
        <v>1818</v>
      </c>
      <c r="E1025" s="138" t="s">
        <v>1971</v>
      </c>
      <c r="F1025" s="138" t="s">
        <v>4354</v>
      </c>
      <c r="G1025" s="138" t="s">
        <v>71</v>
      </c>
      <c r="H1025" s="138" t="s">
        <v>1777</v>
      </c>
      <c r="I1025" s="138" t="s">
        <v>4950</v>
      </c>
      <c r="J1025" s="138" t="s">
        <v>5275</v>
      </c>
      <c r="K1025" s="138" t="s">
        <v>5276</v>
      </c>
      <c r="L1025" s="138" t="s">
        <v>1817</v>
      </c>
      <c r="M1025" s="138" t="s">
        <v>5277</v>
      </c>
      <c r="N1025" s="139">
        <v>51</v>
      </c>
      <c r="O1025" s="140" t="b">
        <v>0</v>
      </c>
      <c r="P1025" s="138" t="s">
        <v>1822</v>
      </c>
      <c r="Q1025" t="s">
        <v>1823</v>
      </c>
      <c r="R1025" t="s">
        <v>614</v>
      </c>
    </row>
    <row r="1026" spans="1:18" x14ac:dyDescent="0.25">
      <c r="A1026" s="138" t="s">
        <v>12220</v>
      </c>
      <c r="B1026" s="138" t="s">
        <v>5279</v>
      </c>
      <c r="C1026" s="138"/>
      <c r="D1026" s="138" t="s">
        <v>1818</v>
      </c>
      <c r="E1026" s="138" t="s">
        <v>1938</v>
      </c>
      <c r="F1026" s="138" t="s">
        <v>2704</v>
      </c>
      <c r="G1026" s="138" t="s">
        <v>70</v>
      </c>
      <c r="H1026" s="138" t="s">
        <v>1779</v>
      </c>
      <c r="I1026" s="138" t="s">
        <v>4950</v>
      </c>
      <c r="J1026" s="138" t="s">
        <v>5280</v>
      </c>
      <c r="K1026" s="138" t="s">
        <v>5281</v>
      </c>
      <c r="L1026" s="138" t="s">
        <v>1817</v>
      </c>
      <c r="M1026" s="138" t="s">
        <v>5281</v>
      </c>
      <c r="N1026" s="139">
        <v>51</v>
      </c>
      <c r="O1026" s="140" t="b">
        <v>0</v>
      </c>
      <c r="P1026" s="138" t="s">
        <v>1822</v>
      </c>
      <c r="Q1026" t="s">
        <v>1823</v>
      </c>
      <c r="R1026" t="s">
        <v>614</v>
      </c>
    </row>
    <row r="1027" spans="1:18" x14ac:dyDescent="0.25">
      <c r="A1027" s="138" t="s">
        <v>12206</v>
      </c>
      <c r="B1027" s="138" t="s">
        <v>5283</v>
      </c>
      <c r="C1027" s="138"/>
      <c r="D1027" s="138" t="s">
        <v>1818</v>
      </c>
      <c r="E1027" s="138" t="s">
        <v>1971</v>
      </c>
      <c r="F1027" s="138" t="s">
        <v>4257</v>
      </c>
      <c r="G1027" s="138" t="s">
        <v>71</v>
      </c>
      <c r="H1027" s="138" t="s">
        <v>1777</v>
      </c>
      <c r="I1027" s="138" t="s">
        <v>4950</v>
      </c>
      <c r="J1027" s="138" t="s">
        <v>5284</v>
      </c>
      <c r="K1027" s="138" t="s">
        <v>5285</v>
      </c>
      <c r="L1027" s="138" t="s">
        <v>1817</v>
      </c>
      <c r="M1027" s="138" t="s">
        <v>5286</v>
      </c>
      <c r="N1027" s="139">
        <v>51</v>
      </c>
      <c r="O1027" s="140" t="b">
        <v>0</v>
      </c>
      <c r="P1027" s="138" t="s">
        <v>1822</v>
      </c>
      <c r="Q1027" t="s">
        <v>1823</v>
      </c>
      <c r="R1027" t="s">
        <v>614</v>
      </c>
    </row>
    <row r="1028" spans="1:18" x14ac:dyDescent="0.25">
      <c r="A1028" s="138" t="s">
        <v>12163</v>
      </c>
      <c r="B1028" s="138" t="s">
        <v>5288</v>
      </c>
      <c r="C1028" s="138"/>
      <c r="D1028" s="138" t="s">
        <v>1818</v>
      </c>
      <c r="E1028" s="138" t="s">
        <v>2086</v>
      </c>
      <c r="F1028" s="138"/>
      <c r="G1028" s="138" t="s">
        <v>70</v>
      </c>
      <c r="H1028" s="138" t="s">
        <v>1779</v>
      </c>
      <c r="I1028" s="138" t="s">
        <v>4950</v>
      </c>
      <c r="J1028" s="138" t="s">
        <v>5289</v>
      </c>
      <c r="K1028" s="138" t="s">
        <v>5290</v>
      </c>
      <c r="L1028" s="138" t="s">
        <v>1817</v>
      </c>
      <c r="M1028" s="138" t="s">
        <v>5290</v>
      </c>
      <c r="N1028" s="139">
        <v>51</v>
      </c>
      <c r="O1028" s="140" t="b">
        <v>0</v>
      </c>
      <c r="P1028" s="138" t="s">
        <v>1822</v>
      </c>
      <c r="Q1028" t="s">
        <v>1823</v>
      </c>
      <c r="R1028" t="s">
        <v>614</v>
      </c>
    </row>
    <row r="1029" spans="1:18" x14ac:dyDescent="0.25">
      <c r="A1029" s="138" t="s">
        <v>12232</v>
      </c>
      <c r="B1029" s="138" t="s">
        <v>5292</v>
      </c>
      <c r="C1029" s="138"/>
      <c r="D1029" s="138" t="s">
        <v>1818</v>
      </c>
      <c r="E1029" s="138" t="s">
        <v>5293</v>
      </c>
      <c r="F1029" s="138"/>
      <c r="G1029" s="138" t="s">
        <v>1786</v>
      </c>
      <c r="H1029" s="138" t="s">
        <v>1787</v>
      </c>
      <c r="I1029" s="138" t="s">
        <v>4950</v>
      </c>
      <c r="J1029" s="138" t="s">
        <v>5294</v>
      </c>
      <c r="K1029" s="138" t="s">
        <v>5293</v>
      </c>
      <c r="L1029" s="138" t="s">
        <v>1817</v>
      </c>
      <c r="M1029" s="138" t="s">
        <v>5293</v>
      </c>
      <c r="N1029" s="139">
        <v>51</v>
      </c>
      <c r="O1029" s="140" t="b">
        <v>0</v>
      </c>
      <c r="P1029" s="138" t="s">
        <v>1822</v>
      </c>
      <c r="Q1029" t="s">
        <v>1823</v>
      </c>
      <c r="R1029" t="s">
        <v>614</v>
      </c>
    </row>
    <row r="1030" spans="1:18" x14ac:dyDescent="0.25">
      <c r="A1030" s="138" t="s">
        <v>12207</v>
      </c>
      <c r="B1030" s="138" t="s">
        <v>5296</v>
      </c>
      <c r="C1030" s="138"/>
      <c r="D1030" s="138" t="s">
        <v>1818</v>
      </c>
      <c r="E1030" s="138" t="s">
        <v>1971</v>
      </c>
      <c r="F1030" s="138"/>
      <c r="G1030" s="138" t="s">
        <v>71</v>
      </c>
      <c r="H1030" s="138" t="s">
        <v>1777</v>
      </c>
      <c r="I1030" s="138" t="s">
        <v>4950</v>
      </c>
      <c r="J1030" s="138" t="s">
        <v>5297</v>
      </c>
      <c r="K1030" s="138" t="s">
        <v>5298</v>
      </c>
      <c r="L1030" s="138" t="s">
        <v>1817</v>
      </c>
      <c r="M1030" s="138" t="s">
        <v>5298</v>
      </c>
      <c r="N1030" s="139">
        <v>51</v>
      </c>
      <c r="O1030" s="140" t="b">
        <v>0</v>
      </c>
      <c r="P1030" s="138" t="s">
        <v>1822</v>
      </c>
      <c r="Q1030" t="s">
        <v>1823</v>
      </c>
      <c r="R1030" t="s">
        <v>614</v>
      </c>
    </row>
    <row r="1031" spans="1:18" x14ac:dyDescent="0.25">
      <c r="A1031" s="138" t="s">
        <v>12218</v>
      </c>
      <c r="B1031" s="138" t="s">
        <v>5300</v>
      </c>
      <c r="C1031" s="138"/>
      <c r="D1031" s="138" t="s">
        <v>1818</v>
      </c>
      <c r="E1031" s="138" t="s">
        <v>5301</v>
      </c>
      <c r="F1031" s="138"/>
      <c r="G1031" s="138" t="s">
        <v>1786</v>
      </c>
      <c r="H1031" s="138" t="s">
        <v>1787</v>
      </c>
      <c r="I1031" s="138" t="s">
        <v>4950</v>
      </c>
      <c r="J1031" s="138" t="s">
        <v>5300</v>
      </c>
      <c r="K1031" s="138" t="s">
        <v>5301</v>
      </c>
      <c r="L1031" s="138" t="s">
        <v>1817</v>
      </c>
      <c r="M1031" s="138" t="s">
        <v>5301</v>
      </c>
      <c r="N1031" s="139">
        <v>51</v>
      </c>
      <c r="O1031" s="140" t="b">
        <v>0</v>
      </c>
      <c r="P1031" s="138" t="s">
        <v>1822</v>
      </c>
      <c r="Q1031" t="s">
        <v>1823</v>
      </c>
      <c r="R1031" t="s">
        <v>614</v>
      </c>
    </row>
    <row r="1032" spans="1:18" x14ac:dyDescent="0.25">
      <c r="A1032" s="138" t="s">
        <v>12190</v>
      </c>
      <c r="B1032" s="138" t="s">
        <v>5303</v>
      </c>
      <c r="C1032" s="138"/>
      <c r="D1032" s="138" t="s">
        <v>1818</v>
      </c>
      <c r="E1032" s="138" t="s">
        <v>1926</v>
      </c>
      <c r="F1032" s="138"/>
      <c r="G1032" s="138" t="s">
        <v>70</v>
      </c>
      <c r="H1032" s="138" t="s">
        <v>1779</v>
      </c>
      <c r="I1032" s="138" t="s">
        <v>4950</v>
      </c>
      <c r="J1032" s="138" t="s">
        <v>5304</v>
      </c>
      <c r="K1032" s="138" t="s">
        <v>5305</v>
      </c>
      <c r="L1032" s="138" t="s">
        <v>1817</v>
      </c>
      <c r="M1032" s="138" t="s">
        <v>5305</v>
      </c>
      <c r="N1032" s="139">
        <v>51</v>
      </c>
      <c r="O1032" s="140" t="b">
        <v>0</v>
      </c>
      <c r="P1032" s="138" t="s">
        <v>1822</v>
      </c>
      <c r="Q1032" t="s">
        <v>1823</v>
      </c>
      <c r="R1032" t="s">
        <v>614</v>
      </c>
    </row>
    <row r="1033" spans="1:18" x14ac:dyDescent="0.25">
      <c r="A1033" s="138" t="s">
        <v>12221</v>
      </c>
      <c r="B1033" s="138" t="s">
        <v>5307</v>
      </c>
      <c r="C1033" s="138"/>
      <c r="D1033" s="138" t="s">
        <v>1818</v>
      </c>
      <c r="E1033" s="138" t="s">
        <v>4064</v>
      </c>
      <c r="F1033" s="138"/>
      <c r="G1033" s="138" t="s">
        <v>71</v>
      </c>
      <c r="H1033" s="138" t="s">
        <v>1777</v>
      </c>
      <c r="I1033" s="138" t="s">
        <v>4810</v>
      </c>
      <c r="J1033" s="138" t="s">
        <v>5308</v>
      </c>
      <c r="K1033" s="138" t="s">
        <v>5309</v>
      </c>
      <c r="L1033" s="138" t="s">
        <v>1817</v>
      </c>
      <c r="M1033" s="138" t="s">
        <v>5309</v>
      </c>
      <c r="N1033" s="139">
        <v>51</v>
      </c>
      <c r="O1033" s="140" t="b">
        <v>0</v>
      </c>
      <c r="P1033" s="138" t="s">
        <v>1822</v>
      </c>
      <c r="Q1033" t="s">
        <v>1823</v>
      </c>
      <c r="R1033" t="s">
        <v>614</v>
      </c>
    </row>
    <row r="1034" spans="1:18" x14ac:dyDescent="0.25">
      <c r="A1034" s="138" t="s">
        <v>12211</v>
      </c>
      <c r="B1034" s="138" t="s">
        <v>5311</v>
      </c>
      <c r="C1034" s="138"/>
      <c r="D1034" s="138" t="s">
        <v>1818</v>
      </c>
      <c r="E1034" s="138" t="s">
        <v>1881</v>
      </c>
      <c r="F1034" s="138"/>
      <c r="G1034" s="138" t="s">
        <v>71</v>
      </c>
      <c r="H1034" s="138" t="s">
        <v>1777</v>
      </c>
      <c r="I1034" s="138" t="s">
        <v>4950</v>
      </c>
      <c r="J1034" s="138" t="s">
        <v>5312</v>
      </c>
      <c r="K1034" s="138" t="s">
        <v>5313</v>
      </c>
      <c r="L1034" s="138" t="s">
        <v>1817</v>
      </c>
      <c r="M1034" s="138" t="s">
        <v>5313</v>
      </c>
      <c r="N1034" s="139">
        <v>51</v>
      </c>
      <c r="O1034" s="140" t="b">
        <v>0</v>
      </c>
      <c r="P1034" s="138" t="s">
        <v>1822</v>
      </c>
      <c r="Q1034" t="s">
        <v>1823</v>
      </c>
      <c r="R1034" t="s">
        <v>614</v>
      </c>
    </row>
    <row r="1035" spans="1:18" x14ac:dyDescent="0.25">
      <c r="A1035" s="138" t="s">
        <v>12164</v>
      </c>
      <c r="B1035" s="138" t="s">
        <v>5315</v>
      </c>
      <c r="C1035" s="138"/>
      <c r="D1035" s="138" t="s">
        <v>1818</v>
      </c>
      <c r="E1035" s="138"/>
      <c r="F1035" s="138"/>
      <c r="G1035" s="138" t="s">
        <v>1786</v>
      </c>
      <c r="H1035" s="138" t="s">
        <v>1787</v>
      </c>
      <c r="I1035" s="138" t="s">
        <v>4950</v>
      </c>
      <c r="J1035" s="138" t="s">
        <v>5316</v>
      </c>
      <c r="K1035" s="138" t="s">
        <v>5316</v>
      </c>
      <c r="L1035" s="138" t="s">
        <v>1817</v>
      </c>
      <c r="M1035" s="138" t="s">
        <v>5316</v>
      </c>
      <c r="N1035" s="139">
        <v>51</v>
      </c>
      <c r="O1035" s="140" t="b">
        <v>0</v>
      </c>
      <c r="P1035" s="138" t="s">
        <v>1822</v>
      </c>
      <c r="Q1035" t="s">
        <v>1823</v>
      </c>
      <c r="R1035" t="s">
        <v>614</v>
      </c>
    </row>
    <row r="1036" spans="1:18" x14ac:dyDescent="0.25">
      <c r="A1036" s="138" t="s">
        <v>12217</v>
      </c>
      <c r="B1036" s="138" t="s">
        <v>5318</v>
      </c>
      <c r="C1036" s="138"/>
      <c r="D1036" s="138" t="s">
        <v>1818</v>
      </c>
      <c r="E1036" s="138" t="s">
        <v>1938</v>
      </c>
      <c r="F1036" s="138"/>
      <c r="G1036" s="138" t="s">
        <v>70</v>
      </c>
      <c r="H1036" s="138" t="s">
        <v>1779</v>
      </c>
      <c r="I1036" s="138" t="s">
        <v>4810</v>
      </c>
      <c r="J1036" s="138" t="s">
        <v>5318</v>
      </c>
      <c r="K1036" s="138" t="s">
        <v>5319</v>
      </c>
      <c r="L1036" s="138" t="s">
        <v>1817</v>
      </c>
      <c r="M1036" s="138" t="s">
        <v>5319</v>
      </c>
      <c r="N1036" s="139">
        <v>51</v>
      </c>
      <c r="O1036" s="140" t="b">
        <v>0</v>
      </c>
      <c r="P1036" s="138" t="s">
        <v>1822</v>
      </c>
      <c r="Q1036" t="s">
        <v>1823</v>
      </c>
      <c r="R1036" t="s">
        <v>614</v>
      </c>
    </row>
    <row r="1037" spans="1:18" x14ac:dyDescent="0.25">
      <c r="A1037" s="138" t="s">
        <v>12240</v>
      </c>
      <c r="B1037" s="138" t="s">
        <v>5321</v>
      </c>
      <c r="C1037" s="138"/>
      <c r="D1037" s="138" t="s">
        <v>1818</v>
      </c>
      <c r="E1037" s="138" t="s">
        <v>1955</v>
      </c>
      <c r="F1037" s="138"/>
      <c r="G1037" s="138" t="s">
        <v>1786</v>
      </c>
      <c r="H1037" s="138" t="s">
        <v>1787</v>
      </c>
      <c r="I1037" s="138" t="s">
        <v>4810</v>
      </c>
      <c r="J1037" s="138" t="s">
        <v>5321</v>
      </c>
      <c r="K1037" s="138" t="s">
        <v>5322</v>
      </c>
      <c r="L1037" s="138" t="s">
        <v>1817</v>
      </c>
      <c r="M1037" s="138" t="s">
        <v>5322</v>
      </c>
      <c r="N1037" s="139">
        <v>51</v>
      </c>
      <c r="O1037" s="140" t="b">
        <v>0</v>
      </c>
      <c r="P1037" s="138" t="s">
        <v>1822</v>
      </c>
      <c r="Q1037" t="s">
        <v>1823</v>
      </c>
      <c r="R1037" t="s">
        <v>614</v>
      </c>
    </row>
    <row r="1038" spans="1:18" x14ac:dyDescent="0.25">
      <c r="A1038" s="138" t="s">
        <v>12165</v>
      </c>
      <c r="B1038" s="138" t="s">
        <v>5324</v>
      </c>
      <c r="C1038" s="138"/>
      <c r="D1038" s="138" t="s">
        <v>1818</v>
      </c>
      <c r="E1038" s="138" t="s">
        <v>1832</v>
      </c>
      <c r="F1038" s="138"/>
      <c r="G1038" s="138" t="s">
        <v>70</v>
      </c>
      <c r="H1038" s="138" t="s">
        <v>1779</v>
      </c>
      <c r="I1038" s="138" t="s">
        <v>4810</v>
      </c>
      <c r="J1038" s="138" t="s">
        <v>5324</v>
      </c>
      <c r="K1038" s="138" t="s">
        <v>5325</v>
      </c>
      <c r="L1038" s="138" t="s">
        <v>1817</v>
      </c>
      <c r="M1038" s="138" t="s">
        <v>5325</v>
      </c>
      <c r="N1038" s="139">
        <v>51</v>
      </c>
      <c r="O1038" s="140" t="b">
        <v>0</v>
      </c>
      <c r="P1038" s="138" t="s">
        <v>1822</v>
      </c>
      <c r="Q1038" t="s">
        <v>1823</v>
      </c>
      <c r="R1038" t="s">
        <v>614</v>
      </c>
    </row>
    <row r="1039" spans="1:18" x14ac:dyDescent="0.25">
      <c r="A1039" s="138" t="s">
        <v>12209</v>
      </c>
      <c r="B1039" s="138" t="s">
        <v>5327</v>
      </c>
      <c r="C1039" s="138"/>
      <c r="D1039" s="138" t="s">
        <v>1818</v>
      </c>
      <c r="E1039" s="138" t="s">
        <v>1971</v>
      </c>
      <c r="F1039" s="138"/>
      <c r="G1039" s="138" t="s">
        <v>71</v>
      </c>
      <c r="H1039" s="138" t="s">
        <v>1777</v>
      </c>
      <c r="I1039" s="138" t="s">
        <v>4810</v>
      </c>
      <c r="J1039" s="138" t="s">
        <v>5327</v>
      </c>
      <c r="K1039" s="138" t="s">
        <v>5328</v>
      </c>
      <c r="L1039" s="138" t="s">
        <v>1817</v>
      </c>
      <c r="M1039" s="138" t="s">
        <v>5328</v>
      </c>
      <c r="N1039" s="139">
        <v>51</v>
      </c>
      <c r="O1039" s="140" t="b">
        <v>0</v>
      </c>
      <c r="P1039" s="138" t="s">
        <v>1822</v>
      </c>
      <c r="Q1039" t="s">
        <v>1823</v>
      </c>
      <c r="R1039" t="s">
        <v>614</v>
      </c>
    </row>
    <row r="1040" spans="1:18" x14ac:dyDescent="0.25">
      <c r="A1040" s="138" t="s">
        <v>11090</v>
      </c>
      <c r="B1040" s="138" t="s">
        <v>617</v>
      </c>
      <c r="C1040" s="138"/>
      <c r="D1040" s="138" t="s">
        <v>1818</v>
      </c>
      <c r="E1040" s="138"/>
      <c r="F1040" s="138"/>
      <c r="G1040" s="138" t="s">
        <v>71</v>
      </c>
      <c r="H1040" s="138" t="s">
        <v>1777</v>
      </c>
      <c r="I1040" s="138" t="s">
        <v>1852</v>
      </c>
      <c r="J1040" s="138"/>
      <c r="K1040" s="138"/>
      <c r="L1040" s="138" t="s">
        <v>1817</v>
      </c>
      <c r="M1040" s="138" t="s">
        <v>5329</v>
      </c>
      <c r="N1040" s="139">
        <v>51</v>
      </c>
      <c r="O1040" s="140" t="b">
        <v>0</v>
      </c>
      <c r="P1040" s="138" t="s">
        <v>1822</v>
      </c>
      <c r="Q1040" t="s">
        <v>1823</v>
      </c>
      <c r="R1040" t="s">
        <v>616</v>
      </c>
    </row>
    <row r="1041" spans="1:18" x14ac:dyDescent="0.25">
      <c r="A1041" s="138" t="s">
        <v>12243</v>
      </c>
      <c r="B1041" s="138" t="s">
        <v>619</v>
      </c>
      <c r="C1041" s="138"/>
      <c r="D1041" s="138" t="s">
        <v>1818</v>
      </c>
      <c r="E1041" s="138"/>
      <c r="F1041" s="138"/>
      <c r="G1041" s="138" t="s">
        <v>1782</v>
      </c>
      <c r="H1041" s="138" t="s">
        <v>1783</v>
      </c>
      <c r="I1041" s="138" t="s">
        <v>1852</v>
      </c>
      <c r="J1041" s="138" t="s">
        <v>5330</v>
      </c>
      <c r="K1041" s="138" t="s">
        <v>5331</v>
      </c>
      <c r="L1041" s="138" t="s">
        <v>5332</v>
      </c>
      <c r="M1041" s="138" t="s">
        <v>5333</v>
      </c>
      <c r="N1041" s="139">
        <v>45</v>
      </c>
      <c r="O1041" s="140" t="b">
        <v>0</v>
      </c>
      <c r="P1041" s="138" t="s">
        <v>1822</v>
      </c>
      <c r="Q1041" t="s">
        <v>1823</v>
      </c>
      <c r="R1041" t="s">
        <v>618</v>
      </c>
    </row>
    <row r="1042" spans="1:18" x14ac:dyDescent="0.25">
      <c r="A1042" s="138" t="s">
        <v>12245</v>
      </c>
      <c r="B1042" s="138" t="s">
        <v>5335</v>
      </c>
      <c r="C1042" s="138" t="s">
        <v>1817</v>
      </c>
      <c r="D1042" s="138" t="s">
        <v>1818</v>
      </c>
      <c r="E1042" s="138" t="s">
        <v>1938</v>
      </c>
      <c r="F1042" s="138"/>
      <c r="G1042" s="138" t="s">
        <v>1782</v>
      </c>
      <c r="H1042" s="138" t="s">
        <v>1783</v>
      </c>
      <c r="I1042" s="138" t="s">
        <v>1852</v>
      </c>
      <c r="J1042" s="138"/>
      <c r="K1042" s="138" t="s">
        <v>5336</v>
      </c>
      <c r="L1042" s="138"/>
      <c r="M1042" s="138" t="s">
        <v>5336</v>
      </c>
      <c r="N1042" s="139"/>
      <c r="O1042" s="140" t="b">
        <v>0</v>
      </c>
      <c r="P1042" s="138" t="s">
        <v>1822</v>
      </c>
      <c r="Q1042" t="s">
        <v>1823</v>
      </c>
      <c r="R1042" t="s">
        <v>618</v>
      </c>
    </row>
    <row r="1043" spans="1:18" x14ac:dyDescent="0.25">
      <c r="A1043" s="138" t="s">
        <v>12246</v>
      </c>
      <c r="B1043" s="138" t="s">
        <v>5338</v>
      </c>
      <c r="C1043" s="138" t="s">
        <v>1817</v>
      </c>
      <c r="D1043" s="138" t="s">
        <v>1818</v>
      </c>
      <c r="E1043" s="138" t="s">
        <v>1938</v>
      </c>
      <c r="F1043" s="138"/>
      <c r="G1043" s="138" t="s">
        <v>1782</v>
      </c>
      <c r="H1043" s="138" t="s">
        <v>1783</v>
      </c>
      <c r="I1043" s="138" t="s">
        <v>1852</v>
      </c>
      <c r="J1043" s="138"/>
      <c r="K1043" s="138" t="s">
        <v>5339</v>
      </c>
      <c r="L1043" s="138"/>
      <c r="M1043" s="138" t="s">
        <v>5339</v>
      </c>
      <c r="N1043" s="139"/>
      <c r="O1043" s="140" t="b">
        <v>0</v>
      </c>
      <c r="P1043" s="138" t="s">
        <v>1822</v>
      </c>
      <c r="Q1043" t="s">
        <v>1823</v>
      </c>
      <c r="R1043" t="s">
        <v>618</v>
      </c>
    </row>
    <row r="1044" spans="1:18" x14ac:dyDescent="0.25">
      <c r="A1044" s="138" t="s">
        <v>12244</v>
      </c>
      <c r="B1044" s="138" t="s">
        <v>5341</v>
      </c>
      <c r="C1044" s="138" t="s">
        <v>1817</v>
      </c>
      <c r="D1044" s="138" t="s">
        <v>1818</v>
      </c>
      <c r="E1044" s="138" t="s">
        <v>1926</v>
      </c>
      <c r="F1044" s="138"/>
      <c r="G1044" s="138" t="s">
        <v>1782</v>
      </c>
      <c r="H1044" s="138" t="s">
        <v>1783</v>
      </c>
      <c r="I1044" s="138" t="s">
        <v>1852</v>
      </c>
      <c r="J1044" s="138"/>
      <c r="K1044" s="138" t="s">
        <v>5342</v>
      </c>
      <c r="L1044" s="138"/>
      <c r="M1044" s="138" t="s">
        <v>5342</v>
      </c>
      <c r="N1044" s="139">
        <v>45</v>
      </c>
      <c r="O1044" s="140" t="b">
        <v>0</v>
      </c>
      <c r="P1044" s="138" t="s">
        <v>1822</v>
      </c>
      <c r="Q1044" t="s">
        <v>1823</v>
      </c>
      <c r="R1044" t="s">
        <v>618</v>
      </c>
    </row>
    <row r="1045" spans="1:18" x14ac:dyDescent="0.25">
      <c r="A1045" s="138" t="s">
        <v>12247</v>
      </c>
      <c r="B1045" s="138" t="s">
        <v>5344</v>
      </c>
      <c r="C1045" s="138" t="s">
        <v>1817</v>
      </c>
      <c r="D1045" s="138" t="s">
        <v>1818</v>
      </c>
      <c r="E1045" s="138" t="s">
        <v>1938</v>
      </c>
      <c r="F1045" s="138"/>
      <c r="G1045" s="138" t="s">
        <v>1782</v>
      </c>
      <c r="H1045" s="138" t="s">
        <v>1783</v>
      </c>
      <c r="I1045" s="138" t="s">
        <v>1852</v>
      </c>
      <c r="J1045" s="138"/>
      <c r="K1045" s="138" t="s">
        <v>5345</v>
      </c>
      <c r="L1045" s="138"/>
      <c r="M1045" s="138" t="s">
        <v>5345</v>
      </c>
      <c r="N1045" s="139"/>
      <c r="O1045" s="140" t="b">
        <v>0</v>
      </c>
      <c r="P1045" s="138" t="s">
        <v>1822</v>
      </c>
      <c r="Q1045" t="s">
        <v>1823</v>
      </c>
      <c r="R1045" t="s">
        <v>618</v>
      </c>
    </row>
    <row r="1046" spans="1:18" x14ac:dyDescent="0.25">
      <c r="A1046" s="138" t="s">
        <v>12248</v>
      </c>
      <c r="B1046" s="138" t="s">
        <v>5347</v>
      </c>
      <c r="C1046" s="138" t="s">
        <v>1817</v>
      </c>
      <c r="D1046" s="138" t="s">
        <v>1818</v>
      </c>
      <c r="E1046" s="138" t="s">
        <v>1938</v>
      </c>
      <c r="F1046" s="138"/>
      <c r="G1046" s="138" t="s">
        <v>1782</v>
      </c>
      <c r="H1046" s="138" t="s">
        <v>1783</v>
      </c>
      <c r="I1046" s="138" t="s">
        <v>1852</v>
      </c>
      <c r="J1046" s="138"/>
      <c r="K1046" s="138" t="s">
        <v>5348</v>
      </c>
      <c r="L1046" s="138"/>
      <c r="M1046" s="138" t="s">
        <v>5348</v>
      </c>
      <c r="N1046" s="139"/>
      <c r="O1046" s="140" t="b">
        <v>0</v>
      </c>
      <c r="P1046" s="138" t="s">
        <v>1822</v>
      </c>
      <c r="Q1046" t="s">
        <v>1823</v>
      </c>
      <c r="R1046" t="s">
        <v>618</v>
      </c>
    </row>
    <row r="1047" spans="1:18" x14ac:dyDescent="0.25">
      <c r="A1047" s="138" t="s">
        <v>12263</v>
      </c>
      <c r="B1047" s="138" t="s">
        <v>621</v>
      </c>
      <c r="C1047" s="138" t="s">
        <v>5349</v>
      </c>
      <c r="D1047" s="138" t="s">
        <v>1836</v>
      </c>
      <c r="E1047" s="138"/>
      <c r="F1047" s="138"/>
      <c r="G1047" s="138"/>
      <c r="H1047" s="138"/>
      <c r="I1047" s="138" t="s">
        <v>1852</v>
      </c>
      <c r="J1047" s="138"/>
      <c r="K1047" s="138"/>
      <c r="L1047" s="138" t="s">
        <v>5350</v>
      </c>
      <c r="M1047" s="138" t="s">
        <v>5351</v>
      </c>
      <c r="N1047" s="139">
        <v>50</v>
      </c>
      <c r="O1047" s="140" t="b">
        <v>0</v>
      </c>
      <c r="P1047" s="138" t="s">
        <v>1822</v>
      </c>
      <c r="Q1047" t="s">
        <v>1823</v>
      </c>
      <c r="R1047" t="s">
        <v>620</v>
      </c>
    </row>
    <row r="1048" spans="1:18" x14ac:dyDescent="0.25">
      <c r="A1048" s="138" t="s">
        <v>12252</v>
      </c>
      <c r="B1048" s="138" t="s">
        <v>5353</v>
      </c>
      <c r="C1048" s="138"/>
      <c r="D1048" s="138" t="s">
        <v>1818</v>
      </c>
      <c r="E1048" s="138" t="s">
        <v>1930</v>
      </c>
      <c r="F1048" s="138"/>
      <c r="G1048" s="138" t="s">
        <v>1784</v>
      </c>
      <c r="H1048" s="138" t="s">
        <v>1785</v>
      </c>
      <c r="I1048" s="138" t="s">
        <v>5354</v>
      </c>
      <c r="J1048" s="138" t="s">
        <v>5353</v>
      </c>
      <c r="K1048" s="138" t="s">
        <v>5355</v>
      </c>
      <c r="L1048" s="138"/>
      <c r="M1048" s="138" t="s">
        <v>5355</v>
      </c>
      <c r="N1048" s="139">
        <v>50</v>
      </c>
      <c r="O1048" s="140" t="b">
        <v>0</v>
      </c>
      <c r="P1048" s="138" t="s">
        <v>1822</v>
      </c>
      <c r="Q1048" t="s">
        <v>1823</v>
      </c>
      <c r="R1048" t="s">
        <v>620</v>
      </c>
    </row>
    <row r="1049" spans="1:18" x14ac:dyDescent="0.25">
      <c r="A1049" s="138" t="s">
        <v>12259</v>
      </c>
      <c r="B1049" s="138" t="s">
        <v>5357</v>
      </c>
      <c r="C1049" s="138"/>
      <c r="D1049" s="138" t="s">
        <v>1818</v>
      </c>
      <c r="E1049" s="138"/>
      <c r="F1049" s="138"/>
      <c r="G1049" s="138" t="s">
        <v>71</v>
      </c>
      <c r="H1049" s="138" t="s">
        <v>1777</v>
      </c>
      <c r="I1049" s="138" t="s">
        <v>5354</v>
      </c>
      <c r="J1049" s="138"/>
      <c r="K1049" s="138"/>
      <c r="L1049" s="138"/>
      <c r="M1049" s="138" t="s">
        <v>5358</v>
      </c>
      <c r="N1049" s="139">
        <v>50</v>
      </c>
      <c r="O1049" s="140" t="b">
        <v>0</v>
      </c>
      <c r="P1049" s="138" t="s">
        <v>1822</v>
      </c>
      <c r="Q1049" t="s">
        <v>1823</v>
      </c>
      <c r="R1049" t="s">
        <v>620</v>
      </c>
    </row>
    <row r="1050" spans="1:18" x14ac:dyDescent="0.25">
      <c r="A1050" s="138" t="s">
        <v>12253</v>
      </c>
      <c r="B1050" s="138" t="s">
        <v>5360</v>
      </c>
      <c r="C1050" s="138"/>
      <c r="D1050" s="138" t="s">
        <v>1818</v>
      </c>
      <c r="E1050" s="138"/>
      <c r="F1050" s="138"/>
      <c r="G1050" s="138" t="s">
        <v>1784</v>
      </c>
      <c r="H1050" s="138" t="s">
        <v>1785</v>
      </c>
      <c r="I1050" s="138" t="s">
        <v>5354</v>
      </c>
      <c r="J1050" s="138"/>
      <c r="K1050" s="138"/>
      <c r="L1050" s="138"/>
      <c r="M1050" s="138" t="s">
        <v>5361</v>
      </c>
      <c r="N1050" s="139">
        <v>50</v>
      </c>
      <c r="O1050" s="140" t="b">
        <v>0</v>
      </c>
      <c r="P1050" s="138" t="s">
        <v>1822</v>
      </c>
      <c r="Q1050" t="s">
        <v>1823</v>
      </c>
      <c r="R1050" t="s">
        <v>620</v>
      </c>
    </row>
    <row r="1051" spans="1:18" x14ac:dyDescent="0.25">
      <c r="A1051" s="138" t="s">
        <v>12254</v>
      </c>
      <c r="B1051" s="138" t="s">
        <v>5363</v>
      </c>
      <c r="C1051" s="138"/>
      <c r="D1051" s="138" t="s">
        <v>1818</v>
      </c>
      <c r="E1051" s="138"/>
      <c r="F1051" s="138"/>
      <c r="G1051" s="138" t="s">
        <v>1784</v>
      </c>
      <c r="H1051" s="138" t="s">
        <v>1785</v>
      </c>
      <c r="I1051" s="138" t="s">
        <v>5354</v>
      </c>
      <c r="J1051" s="138"/>
      <c r="K1051" s="138"/>
      <c r="L1051" s="138"/>
      <c r="M1051" s="138" t="s">
        <v>5364</v>
      </c>
      <c r="N1051" s="139">
        <v>50</v>
      </c>
      <c r="O1051" s="140" t="b">
        <v>0</v>
      </c>
      <c r="P1051" s="138" t="s">
        <v>1822</v>
      </c>
      <c r="Q1051" t="s">
        <v>1823</v>
      </c>
      <c r="R1051" t="s">
        <v>620</v>
      </c>
    </row>
    <row r="1052" spans="1:18" x14ac:dyDescent="0.25">
      <c r="A1052" s="138" t="s">
        <v>12255</v>
      </c>
      <c r="B1052" s="138" t="s">
        <v>5366</v>
      </c>
      <c r="C1052" s="138"/>
      <c r="D1052" s="138" t="s">
        <v>1818</v>
      </c>
      <c r="E1052" s="138"/>
      <c r="F1052" s="138"/>
      <c r="G1052" s="138" t="s">
        <v>1784</v>
      </c>
      <c r="H1052" s="138" t="s">
        <v>1785</v>
      </c>
      <c r="I1052" s="138" t="s">
        <v>5354</v>
      </c>
      <c r="J1052" s="138"/>
      <c r="K1052" s="138"/>
      <c r="L1052" s="138"/>
      <c r="M1052" s="138" t="s">
        <v>5367</v>
      </c>
      <c r="N1052" s="139">
        <v>50</v>
      </c>
      <c r="O1052" s="140" t="b">
        <v>0</v>
      </c>
      <c r="P1052" s="138" t="s">
        <v>3857</v>
      </c>
      <c r="Q1052" t="s">
        <v>1823</v>
      </c>
      <c r="R1052" t="s">
        <v>620</v>
      </c>
    </row>
    <row r="1053" spans="1:18" x14ac:dyDescent="0.25">
      <c r="A1053" s="138" t="s">
        <v>12258</v>
      </c>
      <c r="B1053" s="138" t="s">
        <v>5369</v>
      </c>
      <c r="C1053" s="138"/>
      <c r="D1053" s="138" t="s">
        <v>1818</v>
      </c>
      <c r="E1053" s="138"/>
      <c r="F1053" s="138"/>
      <c r="G1053" s="138" t="s">
        <v>1784</v>
      </c>
      <c r="H1053" s="138" t="s">
        <v>1785</v>
      </c>
      <c r="I1053" s="138" t="s">
        <v>5354</v>
      </c>
      <c r="J1053" s="138"/>
      <c r="K1053" s="138"/>
      <c r="L1053" s="138"/>
      <c r="M1053" s="138" t="s">
        <v>5370</v>
      </c>
      <c r="N1053" s="139">
        <v>50</v>
      </c>
      <c r="O1053" s="140" t="b">
        <v>0</v>
      </c>
      <c r="P1053" s="138" t="s">
        <v>1822</v>
      </c>
      <c r="Q1053" t="s">
        <v>1823</v>
      </c>
      <c r="R1053" t="s">
        <v>620</v>
      </c>
    </row>
    <row r="1054" spans="1:18" x14ac:dyDescent="0.25">
      <c r="A1054" s="138" t="s">
        <v>12249</v>
      </c>
      <c r="B1054" s="138" t="s">
        <v>5372</v>
      </c>
      <c r="C1054" s="138"/>
      <c r="D1054" s="138" t="s">
        <v>1818</v>
      </c>
      <c r="E1054" s="138" t="s">
        <v>2734</v>
      </c>
      <c r="F1054" s="138"/>
      <c r="G1054" s="138" t="s">
        <v>1786</v>
      </c>
      <c r="H1054" s="138" t="s">
        <v>1787</v>
      </c>
      <c r="I1054" s="138" t="s">
        <v>5354</v>
      </c>
      <c r="J1054" s="138" t="s">
        <v>5373</v>
      </c>
      <c r="K1054" s="138" t="s">
        <v>5374</v>
      </c>
      <c r="L1054" s="138"/>
      <c r="M1054" s="138" t="s">
        <v>5374</v>
      </c>
      <c r="N1054" s="139">
        <v>50</v>
      </c>
      <c r="O1054" s="140" t="b">
        <v>0</v>
      </c>
      <c r="P1054" s="138" t="s">
        <v>1822</v>
      </c>
      <c r="Q1054" t="s">
        <v>1823</v>
      </c>
      <c r="R1054" t="s">
        <v>620</v>
      </c>
    </row>
    <row r="1055" spans="1:18" x14ac:dyDescent="0.25">
      <c r="A1055" s="138" t="s">
        <v>12250</v>
      </c>
      <c r="B1055" s="138" t="s">
        <v>5376</v>
      </c>
      <c r="C1055" s="138"/>
      <c r="D1055" s="138" t="s">
        <v>1818</v>
      </c>
      <c r="E1055" s="138" t="s">
        <v>2734</v>
      </c>
      <c r="F1055" s="138"/>
      <c r="G1055" s="138" t="s">
        <v>1788</v>
      </c>
      <c r="H1055" s="138" t="s">
        <v>1789</v>
      </c>
      <c r="I1055" s="138" t="s">
        <v>5354</v>
      </c>
      <c r="J1055" s="138" t="s">
        <v>5376</v>
      </c>
      <c r="K1055" s="138" t="s">
        <v>5377</v>
      </c>
      <c r="L1055" s="138"/>
      <c r="M1055" s="138" t="s">
        <v>5377</v>
      </c>
      <c r="N1055" s="139">
        <v>50</v>
      </c>
      <c r="O1055" s="140" t="b">
        <v>0</v>
      </c>
      <c r="P1055" s="138" t="s">
        <v>1822</v>
      </c>
      <c r="Q1055" t="s">
        <v>1823</v>
      </c>
      <c r="R1055" t="s">
        <v>620</v>
      </c>
    </row>
    <row r="1056" spans="1:18" x14ac:dyDescent="0.25">
      <c r="A1056" s="138" t="s">
        <v>12260</v>
      </c>
      <c r="B1056" s="138" t="s">
        <v>5379</v>
      </c>
      <c r="C1056" s="138"/>
      <c r="D1056" s="138" t="s">
        <v>1818</v>
      </c>
      <c r="E1056" s="138"/>
      <c r="F1056" s="138"/>
      <c r="G1056" s="138" t="s">
        <v>1784</v>
      </c>
      <c r="H1056" s="138" t="s">
        <v>1785</v>
      </c>
      <c r="I1056" s="138" t="s">
        <v>5354</v>
      </c>
      <c r="J1056" s="138"/>
      <c r="K1056" s="138"/>
      <c r="L1056" s="138"/>
      <c r="M1056" s="138" t="s">
        <v>5380</v>
      </c>
      <c r="N1056" s="139">
        <v>50</v>
      </c>
      <c r="O1056" s="140" t="b">
        <v>0</v>
      </c>
      <c r="P1056" s="138" t="s">
        <v>1822</v>
      </c>
      <c r="Q1056" t="s">
        <v>1823</v>
      </c>
      <c r="R1056" t="s">
        <v>620</v>
      </c>
    </row>
    <row r="1057" spans="1:18" x14ac:dyDescent="0.25">
      <c r="A1057" s="138" t="s">
        <v>12261</v>
      </c>
      <c r="B1057" s="138" t="s">
        <v>5382</v>
      </c>
      <c r="C1057" s="138"/>
      <c r="D1057" s="138" t="s">
        <v>1818</v>
      </c>
      <c r="E1057" s="138"/>
      <c r="F1057" s="138"/>
      <c r="G1057" s="138" t="s">
        <v>71</v>
      </c>
      <c r="H1057" s="138" t="s">
        <v>1777</v>
      </c>
      <c r="I1057" s="138" t="s">
        <v>5354</v>
      </c>
      <c r="J1057" s="138"/>
      <c r="K1057" s="138"/>
      <c r="L1057" s="138"/>
      <c r="M1057" s="138" t="s">
        <v>5383</v>
      </c>
      <c r="N1057" s="139">
        <v>50</v>
      </c>
      <c r="O1057" s="140" t="b">
        <v>0</v>
      </c>
      <c r="P1057" s="138" t="s">
        <v>1822</v>
      </c>
      <c r="Q1057" t="s">
        <v>1823</v>
      </c>
      <c r="R1057" t="s">
        <v>620</v>
      </c>
    </row>
    <row r="1058" spans="1:18" x14ac:dyDescent="0.25">
      <c r="A1058" s="138" t="s">
        <v>12256</v>
      </c>
      <c r="B1058" s="138" t="s">
        <v>5385</v>
      </c>
      <c r="C1058" s="138"/>
      <c r="D1058" s="138" t="s">
        <v>1818</v>
      </c>
      <c r="E1058" s="138"/>
      <c r="F1058" s="138"/>
      <c r="G1058" s="138" t="s">
        <v>1784</v>
      </c>
      <c r="H1058" s="138" t="s">
        <v>1785</v>
      </c>
      <c r="I1058" s="138" t="s">
        <v>5354</v>
      </c>
      <c r="J1058" s="138"/>
      <c r="K1058" s="138"/>
      <c r="L1058" s="138"/>
      <c r="M1058" s="138" t="s">
        <v>5386</v>
      </c>
      <c r="N1058" s="139">
        <v>50</v>
      </c>
      <c r="O1058" s="140" t="b">
        <v>0</v>
      </c>
      <c r="P1058" s="138" t="s">
        <v>1822</v>
      </c>
      <c r="Q1058" t="s">
        <v>1823</v>
      </c>
      <c r="R1058" t="s">
        <v>620</v>
      </c>
    </row>
    <row r="1059" spans="1:18" x14ac:dyDescent="0.25">
      <c r="A1059" s="138" t="s">
        <v>12251</v>
      </c>
      <c r="B1059" s="138" t="s">
        <v>5373</v>
      </c>
      <c r="C1059" s="138"/>
      <c r="D1059" s="138" t="s">
        <v>1818</v>
      </c>
      <c r="E1059" s="138" t="s">
        <v>2734</v>
      </c>
      <c r="F1059" s="138"/>
      <c r="G1059" s="138" t="s">
        <v>1786</v>
      </c>
      <c r="H1059" s="138" t="s">
        <v>1787</v>
      </c>
      <c r="I1059" s="138" t="s">
        <v>5354</v>
      </c>
      <c r="J1059" s="138" t="s">
        <v>5373</v>
      </c>
      <c r="K1059" s="138" t="s">
        <v>5388</v>
      </c>
      <c r="L1059" s="138"/>
      <c r="M1059" s="138" t="s">
        <v>5388</v>
      </c>
      <c r="N1059" s="139">
        <v>50</v>
      </c>
      <c r="O1059" s="140" t="b">
        <v>0</v>
      </c>
      <c r="P1059" s="138" t="s">
        <v>1822</v>
      </c>
      <c r="Q1059" t="s">
        <v>1823</v>
      </c>
      <c r="R1059" t="s">
        <v>620</v>
      </c>
    </row>
    <row r="1060" spans="1:18" x14ac:dyDescent="0.25">
      <c r="A1060" s="138" t="s">
        <v>12257</v>
      </c>
      <c r="B1060" s="138" t="s">
        <v>5390</v>
      </c>
      <c r="C1060" s="138"/>
      <c r="D1060" s="138" t="s">
        <v>1818</v>
      </c>
      <c r="E1060" s="138" t="s">
        <v>1930</v>
      </c>
      <c r="F1060" s="138" t="s">
        <v>4631</v>
      </c>
      <c r="G1060" s="138" t="s">
        <v>1784</v>
      </c>
      <c r="H1060" s="138" t="s">
        <v>1785</v>
      </c>
      <c r="I1060" s="138" t="s">
        <v>5354</v>
      </c>
      <c r="J1060" s="138"/>
      <c r="K1060" s="138" t="s">
        <v>5391</v>
      </c>
      <c r="L1060" s="138"/>
      <c r="M1060" s="138" t="s">
        <v>5392</v>
      </c>
      <c r="N1060" s="139">
        <v>50</v>
      </c>
      <c r="O1060" s="140" t="b">
        <v>0</v>
      </c>
      <c r="P1060" s="138" t="s">
        <v>1822</v>
      </c>
      <c r="Q1060" t="s">
        <v>1823</v>
      </c>
      <c r="R1060" t="s">
        <v>620</v>
      </c>
    </row>
    <row r="1061" spans="1:18" x14ac:dyDescent="0.25">
      <c r="A1061" s="138" t="s">
        <v>12262</v>
      </c>
      <c r="B1061" s="138" t="s">
        <v>5394</v>
      </c>
      <c r="C1061" s="138"/>
      <c r="D1061" s="138" t="s">
        <v>1818</v>
      </c>
      <c r="E1061" s="138" t="s">
        <v>1930</v>
      </c>
      <c r="F1061" s="138" t="s">
        <v>4631</v>
      </c>
      <c r="G1061" s="138" t="s">
        <v>1784</v>
      </c>
      <c r="H1061" s="138" t="s">
        <v>1785</v>
      </c>
      <c r="I1061" s="138" t="s">
        <v>5354</v>
      </c>
      <c r="J1061" s="138"/>
      <c r="K1061" s="138" t="s">
        <v>5395</v>
      </c>
      <c r="L1061" s="138"/>
      <c r="M1061" s="138" t="s">
        <v>5396</v>
      </c>
      <c r="N1061" s="139">
        <v>50</v>
      </c>
      <c r="O1061" s="140" t="b">
        <v>0</v>
      </c>
      <c r="P1061" s="138" t="s">
        <v>1822</v>
      </c>
      <c r="Q1061" t="s">
        <v>1823</v>
      </c>
      <c r="R1061" t="s">
        <v>620</v>
      </c>
    </row>
    <row r="1062" spans="1:18" x14ac:dyDescent="0.25">
      <c r="A1062" s="138" t="s">
        <v>12268</v>
      </c>
      <c r="B1062" s="138" t="s">
        <v>5398</v>
      </c>
      <c r="C1062" s="138" t="s">
        <v>5399</v>
      </c>
      <c r="D1062" s="138" t="s">
        <v>1818</v>
      </c>
      <c r="E1062" s="138" t="s">
        <v>1938</v>
      </c>
      <c r="F1062" s="138"/>
      <c r="G1062" s="138" t="s">
        <v>1784</v>
      </c>
      <c r="H1062" s="138" t="s">
        <v>1785</v>
      </c>
      <c r="I1062" s="138" t="s">
        <v>3341</v>
      </c>
      <c r="J1062" s="138" t="s">
        <v>1817</v>
      </c>
      <c r="K1062" s="138"/>
      <c r="L1062" s="138" t="s">
        <v>5400</v>
      </c>
      <c r="M1062" s="138" t="s">
        <v>5401</v>
      </c>
      <c r="N1062" s="139"/>
      <c r="O1062" s="140" t="b">
        <v>0</v>
      </c>
      <c r="P1062" s="138" t="s">
        <v>1822</v>
      </c>
      <c r="Q1062" t="s">
        <v>1823</v>
      </c>
      <c r="R1062" t="s">
        <v>5397</v>
      </c>
    </row>
    <row r="1063" spans="1:18" x14ac:dyDescent="0.25">
      <c r="A1063" s="138" t="s">
        <v>12269</v>
      </c>
      <c r="B1063" s="138" t="s">
        <v>5403</v>
      </c>
      <c r="C1063" s="138"/>
      <c r="D1063" s="138" t="s">
        <v>1818</v>
      </c>
      <c r="E1063" s="138" t="s">
        <v>1886</v>
      </c>
      <c r="F1063" s="138" t="s">
        <v>5404</v>
      </c>
      <c r="G1063" s="138" t="s">
        <v>1782</v>
      </c>
      <c r="H1063" s="138" t="s">
        <v>1783</v>
      </c>
      <c r="I1063" s="138"/>
      <c r="J1063" s="138"/>
      <c r="K1063" s="138"/>
      <c r="L1063" s="138" t="s">
        <v>5405</v>
      </c>
      <c r="M1063" s="138" t="s">
        <v>5406</v>
      </c>
      <c r="N1063" s="139"/>
      <c r="O1063" s="140" t="b">
        <v>0</v>
      </c>
      <c r="P1063" s="138" t="s">
        <v>3075</v>
      </c>
      <c r="Q1063" t="s">
        <v>1823</v>
      </c>
      <c r="R1063" t="s">
        <v>5402</v>
      </c>
    </row>
    <row r="1064" spans="1:18" x14ac:dyDescent="0.25">
      <c r="A1064" s="138" t="s">
        <v>12272</v>
      </c>
      <c r="B1064" s="138" t="s">
        <v>5408</v>
      </c>
      <c r="C1064" s="138" t="s">
        <v>1817</v>
      </c>
      <c r="D1064" s="138" t="s">
        <v>1818</v>
      </c>
      <c r="E1064" s="138" t="s">
        <v>1955</v>
      </c>
      <c r="F1064" s="138"/>
      <c r="G1064" s="138" t="s">
        <v>1782</v>
      </c>
      <c r="H1064" s="138" t="s">
        <v>1783</v>
      </c>
      <c r="I1064" s="138" t="s">
        <v>3750</v>
      </c>
      <c r="J1064" s="138" t="s">
        <v>5408</v>
      </c>
      <c r="K1064" s="138" t="s">
        <v>5409</v>
      </c>
      <c r="L1064" s="138"/>
      <c r="M1064" s="138" t="s">
        <v>5409</v>
      </c>
      <c r="N1064" s="139"/>
      <c r="O1064" s="140" t="b">
        <v>0</v>
      </c>
      <c r="P1064" s="138" t="s">
        <v>1822</v>
      </c>
      <c r="Q1064" t="s">
        <v>1823</v>
      </c>
      <c r="R1064" t="s">
        <v>5402</v>
      </c>
    </row>
    <row r="1065" spans="1:18" x14ac:dyDescent="0.25">
      <c r="A1065" s="138" t="s">
        <v>12273</v>
      </c>
      <c r="B1065" s="138" t="s">
        <v>5411</v>
      </c>
      <c r="C1065" s="138" t="s">
        <v>1817</v>
      </c>
      <c r="D1065" s="138" t="s">
        <v>1818</v>
      </c>
      <c r="E1065" s="138" t="s">
        <v>1955</v>
      </c>
      <c r="F1065" s="138"/>
      <c r="G1065" s="138" t="s">
        <v>1782</v>
      </c>
      <c r="H1065" s="138" t="s">
        <v>1783</v>
      </c>
      <c r="I1065" s="138" t="s">
        <v>3750</v>
      </c>
      <c r="J1065" s="138" t="s">
        <v>5411</v>
      </c>
      <c r="K1065" s="138" t="s">
        <v>5412</v>
      </c>
      <c r="L1065" s="138"/>
      <c r="M1065" s="138" t="s">
        <v>5412</v>
      </c>
      <c r="N1065" s="139"/>
      <c r="O1065" s="140" t="b">
        <v>0</v>
      </c>
      <c r="P1065" s="138" t="s">
        <v>1822</v>
      </c>
      <c r="Q1065" t="s">
        <v>1823</v>
      </c>
      <c r="R1065" t="s">
        <v>5402</v>
      </c>
    </row>
    <row r="1066" spans="1:18" x14ac:dyDescent="0.25">
      <c r="A1066" s="138" t="s">
        <v>12270</v>
      </c>
      <c r="B1066" s="138" t="s">
        <v>5414</v>
      </c>
      <c r="C1066" s="138" t="s">
        <v>1817</v>
      </c>
      <c r="D1066" s="138" t="s">
        <v>1818</v>
      </c>
      <c r="E1066" s="138" t="s">
        <v>1911</v>
      </c>
      <c r="F1066" s="138"/>
      <c r="G1066" s="138" t="s">
        <v>1782</v>
      </c>
      <c r="H1066" s="138" t="s">
        <v>1783</v>
      </c>
      <c r="I1066" s="138" t="s">
        <v>3750</v>
      </c>
      <c r="J1066" s="138" t="s">
        <v>5414</v>
      </c>
      <c r="K1066" s="138" t="s">
        <v>5415</v>
      </c>
      <c r="L1066" s="138"/>
      <c r="M1066" s="138" t="s">
        <v>5415</v>
      </c>
      <c r="N1066" s="139"/>
      <c r="O1066" s="140" t="b">
        <v>0</v>
      </c>
      <c r="P1066" s="138" t="s">
        <v>1822</v>
      </c>
      <c r="Q1066" t="s">
        <v>1823</v>
      </c>
      <c r="R1066" t="s">
        <v>5402</v>
      </c>
    </row>
    <row r="1067" spans="1:18" x14ac:dyDescent="0.25">
      <c r="A1067" s="138" t="s">
        <v>12271</v>
      </c>
      <c r="B1067" s="138" t="s">
        <v>5417</v>
      </c>
      <c r="C1067" s="138" t="s">
        <v>1817</v>
      </c>
      <c r="D1067" s="138" t="s">
        <v>1818</v>
      </c>
      <c r="E1067" s="138" t="s">
        <v>1819</v>
      </c>
      <c r="F1067" s="138"/>
      <c r="G1067" s="138" t="s">
        <v>1782</v>
      </c>
      <c r="H1067" s="138" t="s">
        <v>1783</v>
      </c>
      <c r="I1067" s="138" t="s">
        <v>3750</v>
      </c>
      <c r="J1067" s="138" t="s">
        <v>5417</v>
      </c>
      <c r="K1067" s="138" t="s">
        <v>5418</v>
      </c>
      <c r="L1067" s="138"/>
      <c r="M1067" s="138" t="s">
        <v>5418</v>
      </c>
      <c r="N1067" s="139"/>
      <c r="O1067" s="140" t="b">
        <v>0</v>
      </c>
      <c r="P1067" s="138" t="s">
        <v>1822</v>
      </c>
      <c r="Q1067" t="s">
        <v>1823</v>
      </c>
      <c r="R1067" t="s">
        <v>5402</v>
      </c>
    </row>
    <row r="1068" spans="1:18" x14ac:dyDescent="0.25">
      <c r="A1068" s="138" t="s">
        <v>12284</v>
      </c>
      <c r="B1068" s="138" t="s">
        <v>623</v>
      </c>
      <c r="C1068" s="138"/>
      <c r="D1068" s="138" t="s">
        <v>1818</v>
      </c>
      <c r="E1068" s="138"/>
      <c r="F1068" s="138"/>
      <c r="G1068" s="138" t="s">
        <v>1784</v>
      </c>
      <c r="H1068" s="138" t="s">
        <v>1785</v>
      </c>
      <c r="I1068" s="138" t="s">
        <v>1852</v>
      </c>
      <c r="J1068" s="138"/>
      <c r="K1068" s="138"/>
      <c r="L1068" s="138" t="s">
        <v>5419</v>
      </c>
      <c r="M1068" s="138" t="s">
        <v>5420</v>
      </c>
      <c r="N1068" s="139">
        <v>45</v>
      </c>
      <c r="O1068" s="140" t="b">
        <v>0</v>
      </c>
      <c r="P1068" s="138" t="s">
        <v>1822</v>
      </c>
      <c r="Q1068" t="s">
        <v>1823</v>
      </c>
      <c r="R1068" t="s">
        <v>622</v>
      </c>
    </row>
    <row r="1069" spans="1:18" x14ac:dyDescent="0.25">
      <c r="A1069" s="138" t="s">
        <v>12275</v>
      </c>
      <c r="B1069" s="138" t="s">
        <v>5422</v>
      </c>
      <c r="C1069" s="138" t="s">
        <v>5423</v>
      </c>
      <c r="D1069" s="138" t="s">
        <v>1818</v>
      </c>
      <c r="E1069" s="138" t="s">
        <v>1971</v>
      </c>
      <c r="F1069" s="138"/>
      <c r="G1069" s="138" t="s">
        <v>1782</v>
      </c>
      <c r="H1069" s="138" t="s">
        <v>1783</v>
      </c>
      <c r="I1069" s="138" t="s">
        <v>1852</v>
      </c>
      <c r="J1069" s="138" t="s">
        <v>5424</v>
      </c>
      <c r="K1069" s="138" t="s">
        <v>5425</v>
      </c>
      <c r="L1069" s="138" t="s">
        <v>1817</v>
      </c>
      <c r="M1069" s="138" t="s">
        <v>5425</v>
      </c>
      <c r="N1069" s="139"/>
      <c r="O1069" s="140" t="b">
        <v>0</v>
      </c>
      <c r="P1069" s="138" t="s">
        <v>1822</v>
      </c>
      <c r="Q1069" t="s">
        <v>1823</v>
      </c>
      <c r="R1069" t="s">
        <v>622</v>
      </c>
    </row>
    <row r="1070" spans="1:18" x14ac:dyDescent="0.25">
      <c r="A1070" s="138" t="s">
        <v>12285</v>
      </c>
      <c r="B1070" s="138" t="s">
        <v>5427</v>
      </c>
      <c r="C1070" s="138" t="s">
        <v>1817</v>
      </c>
      <c r="D1070" s="138" t="s">
        <v>1818</v>
      </c>
      <c r="E1070" s="138"/>
      <c r="F1070" s="138"/>
      <c r="G1070" s="138" t="s">
        <v>1784</v>
      </c>
      <c r="H1070" s="138" t="s">
        <v>1785</v>
      </c>
      <c r="I1070" s="138" t="s">
        <v>1852</v>
      </c>
      <c r="J1070" s="138" t="s">
        <v>5428</v>
      </c>
      <c r="K1070" s="138" t="s">
        <v>5429</v>
      </c>
      <c r="L1070" s="138" t="s">
        <v>1817</v>
      </c>
      <c r="M1070" s="138" t="s">
        <v>5429</v>
      </c>
      <c r="N1070" s="139"/>
      <c r="O1070" s="140" t="b">
        <v>0</v>
      </c>
      <c r="P1070" s="138" t="s">
        <v>1822</v>
      </c>
      <c r="Q1070" t="s">
        <v>1823</v>
      </c>
      <c r="R1070" t="s">
        <v>622</v>
      </c>
    </row>
    <row r="1071" spans="1:18" x14ac:dyDescent="0.25">
      <c r="A1071" s="138" t="s">
        <v>12279</v>
      </c>
      <c r="B1071" s="138" t="s">
        <v>5431</v>
      </c>
      <c r="C1071" s="138" t="s">
        <v>1817</v>
      </c>
      <c r="D1071" s="138" t="s">
        <v>1818</v>
      </c>
      <c r="E1071" s="138"/>
      <c r="F1071" s="138"/>
      <c r="G1071" s="138" t="s">
        <v>1784</v>
      </c>
      <c r="H1071" s="138" t="s">
        <v>1785</v>
      </c>
      <c r="I1071" s="138" t="s">
        <v>1852</v>
      </c>
      <c r="J1071" s="138" t="s">
        <v>5431</v>
      </c>
      <c r="K1071" s="138" t="s">
        <v>5432</v>
      </c>
      <c r="L1071" s="138" t="s">
        <v>1817</v>
      </c>
      <c r="M1071" s="138" t="s">
        <v>5433</v>
      </c>
      <c r="N1071" s="139"/>
      <c r="O1071" s="140" t="b">
        <v>0</v>
      </c>
      <c r="P1071" s="138" t="s">
        <v>1822</v>
      </c>
      <c r="Q1071" t="s">
        <v>1823</v>
      </c>
      <c r="R1071" t="s">
        <v>622</v>
      </c>
    </row>
    <row r="1072" spans="1:18" x14ac:dyDescent="0.25">
      <c r="A1072" s="138" t="s">
        <v>12274</v>
      </c>
      <c r="B1072" s="138" t="s">
        <v>5435</v>
      </c>
      <c r="C1072" s="138" t="s">
        <v>1817</v>
      </c>
      <c r="D1072" s="138" t="s">
        <v>1818</v>
      </c>
      <c r="E1072" s="138"/>
      <c r="F1072" s="138"/>
      <c r="G1072" s="138" t="s">
        <v>1782</v>
      </c>
      <c r="H1072" s="138" t="s">
        <v>1783</v>
      </c>
      <c r="I1072" s="138" t="s">
        <v>1852</v>
      </c>
      <c r="J1072" s="138" t="s">
        <v>5435</v>
      </c>
      <c r="K1072" s="138" t="s">
        <v>5436</v>
      </c>
      <c r="L1072" s="138" t="s">
        <v>1817</v>
      </c>
      <c r="M1072" s="138" t="s">
        <v>5437</v>
      </c>
      <c r="N1072" s="139"/>
      <c r="O1072" s="140" t="b">
        <v>0</v>
      </c>
      <c r="P1072" s="138" t="s">
        <v>1822</v>
      </c>
      <c r="Q1072" t="s">
        <v>1823</v>
      </c>
      <c r="R1072" t="s">
        <v>622</v>
      </c>
    </row>
    <row r="1073" spans="1:18" x14ac:dyDescent="0.25">
      <c r="A1073" s="138" t="s">
        <v>12280</v>
      </c>
      <c r="B1073" s="138" t="s">
        <v>5439</v>
      </c>
      <c r="C1073" s="138" t="s">
        <v>1817</v>
      </c>
      <c r="D1073" s="138" t="s">
        <v>1818</v>
      </c>
      <c r="E1073" s="138"/>
      <c r="F1073" s="138"/>
      <c r="G1073" s="138" t="s">
        <v>1784</v>
      </c>
      <c r="H1073" s="138" t="s">
        <v>1785</v>
      </c>
      <c r="I1073" s="138" t="s">
        <v>1852</v>
      </c>
      <c r="J1073" s="138" t="s">
        <v>5439</v>
      </c>
      <c r="K1073" s="138" t="s">
        <v>5440</v>
      </c>
      <c r="L1073" s="138" t="s">
        <v>1817</v>
      </c>
      <c r="M1073" s="138" t="s">
        <v>5441</v>
      </c>
      <c r="N1073" s="139"/>
      <c r="O1073" s="140" t="b">
        <v>0</v>
      </c>
      <c r="P1073" s="138" t="s">
        <v>1822</v>
      </c>
      <c r="Q1073" t="s">
        <v>1823</v>
      </c>
      <c r="R1073" t="s">
        <v>622</v>
      </c>
    </row>
    <row r="1074" spans="1:18" x14ac:dyDescent="0.25">
      <c r="A1074" s="138" t="s">
        <v>12286</v>
      </c>
      <c r="B1074" s="138" t="s">
        <v>5443</v>
      </c>
      <c r="C1074" s="138" t="s">
        <v>1817</v>
      </c>
      <c r="D1074" s="138" t="s">
        <v>1818</v>
      </c>
      <c r="E1074" s="138"/>
      <c r="F1074" s="138"/>
      <c r="G1074" s="138" t="s">
        <v>1782</v>
      </c>
      <c r="H1074" s="138" t="s">
        <v>1783</v>
      </c>
      <c r="I1074" s="138" t="s">
        <v>1852</v>
      </c>
      <c r="J1074" s="138" t="s">
        <v>5443</v>
      </c>
      <c r="K1074" s="138" t="s">
        <v>5444</v>
      </c>
      <c r="L1074" s="138" t="s">
        <v>1817</v>
      </c>
      <c r="M1074" s="138" t="s">
        <v>5445</v>
      </c>
      <c r="N1074" s="139"/>
      <c r="O1074" s="140" t="b">
        <v>0</v>
      </c>
      <c r="P1074" s="138" t="s">
        <v>1822</v>
      </c>
      <c r="Q1074" t="s">
        <v>1823</v>
      </c>
      <c r="R1074" t="s">
        <v>622</v>
      </c>
    </row>
    <row r="1075" spans="1:18" x14ac:dyDescent="0.25">
      <c r="A1075" s="138" t="s">
        <v>12277</v>
      </c>
      <c r="B1075" s="138" t="s">
        <v>5447</v>
      </c>
      <c r="C1075" s="138" t="s">
        <v>1817</v>
      </c>
      <c r="D1075" s="138" t="s">
        <v>1818</v>
      </c>
      <c r="E1075" s="138"/>
      <c r="F1075" s="138"/>
      <c r="G1075" s="138" t="s">
        <v>1782</v>
      </c>
      <c r="H1075" s="138" t="s">
        <v>1783</v>
      </c>
      <c r="I1075" s="138" t="s">
        <v>1852</v>
      </c>
      <c r="J1075" s="138" t="s">
        <v>5447</v>
      </c>
      <c r="K1075" s="138" t="s">
        <v>5448</v>
      </c>
      <c r="L1075" s="138" t="s">
        <v>1817</v>
      </c>
      <c r="M1075" s="138" t="s">
        <v>5449</v>
      </c>
      <c r="N1075" s="139"/>
      <c r="O1075" s="140" t="b">
        <v>0</v>
      </c>
      <c r="P1075" s="138" t="s">
        <v>1822</v>
      </c>
      <c r="Q1075" t="s">
        <v>1823</v>
      </c>
      <c r="R1075" t="s">
        <v>622</v>
      </c>
    </row>
    <row r="1076" spans="1:18" x14ac:dyDescent="0.25">
      <c r="A1076" s="138" t="s">
        <v>12276</v>
      </c>
      <c r="B1076" s="138" t="s">
        <v>5451</v>
      </c>
      <c r="C1076" s="138" t="s">
        <v>1817</v>
      </c>
      <c r="D1076" s="138" t="s">
        <v>1818</v>
      </c>
      <c r="E1076" s="138"/>
      <c r="F1076" s="138"/>
      <c r="G1076" s="138" t="s">
        <v>1782</v>
      </c>
      <c r="H1076" s="138" t="s">
        <v>1783</v>
      </c>
      <c r="I1076" s="138" t="s">
        <v>1852</v>
      </c>
      <c r="J1076" s="138" t="s">
        <v>5452</v>
      </c>
      <c r="K1076" s="138" t="s">
        <v>5453</v>
      </c>
      <c r="L1076" s="138" t="s">
        <v>1817</v>
      </c>
      <c r="M1076" s="138" t="s">
        <v>5454</v>
      </c>
      <c r="N1076" s="139"/>
      <c r="O1076" s="140" t="b">
        <v>0</v>
      </c>
      <c r="P1076" s="138" t="s">
        <v>1822</v>
      </c>
      <c r="Q1076" t="s">
        <v>1823</v>
      </c>
      <c r="R1076" t="s">
        <v>622</v>
      </c>
    </row>
    <row r="1077" spans="1:18" x14ac:dyDescent="0.25">
      <c r="A1077" s="138" t="s">
        <v>12281</v>
      </c>
      <c r="B1077" s="138" t="s">
        <v>5456</v>
      </c>
      <c r="C1077" s="138" t="s">
        <v>1817</v>
      </c>
      <c r="D1077" s="138" t="s">
        <v>1818</v>
      </c>
      <c r="E1077" s="138"/>
      <c r="F1077" s="138"/>
      <c r="G1077" s="138" t="s">
        <v>1784</v>
      </c>
      <c r="H1077" s="138" t="s">
        <v>1785</v>
      </c>
      <c r="I1077" s="138" t="s">
        <v>1852</v>
      </c>
      <c r="J1077" s="138" t="s">
        <v>5456</v>
      </c>
      <c r="K1077" s="138" t="s">
        <v>5457</v>
      </c>
      <c r="L1077" s="138" t="s">
        <v>1817</v>
      </c>
      <c r="M1077" s="138" t="s">
        <v>5458</v>
      </c>
      <c r="N1077" s="139"/>
      <c r="O1077" s="140" t="b">
        <v>0</v>
      </c>
      <c r="P1077" s="138" t="s">
        <v>1822</v>
      </c>
      <c r="Q1077" t="s">
        <v>1823</v>
      </c>
      <c r="R1077" t="s">
        <v>622</v>
      </c>
    </row>
    <row r="1078" spans="1:18" x14ac:dyDescent="0.25">
      <c r="A1078" s="138" t="s">
        <v>12288</v>
      </c>
      <c r="B1078" s="138" t="s">
        <v>5460</v>
      </c>
      <c r="C1078" s="138" t="s">
        <v>1817</v>
      </c>
      <c r="D1078" s="138" t="s">
        <v>1818</v>
      </c>
      <c r="E1078" s="138"/>
      <c r="F1078" s="138"/>
      <c r="G1078" s="138" t="s">
        <v>1782</v>
      </c>
      <c r="H1078" s="138" t="s">
        <v>1783</v>
      </c>
      <c r="I1078" s="138" t="s">
        <v>1852</v>
      </c>
      <c r="J1078" s="138" t="s">
        <v>5460</v>
      </c>
      <c r="K1078" s="138" t="s">
        <v>5461</v>
      </c>
      <c r="L1078" s="138" t="s">
        <v>1817</v>
      </c>
      <c r="M1078" s="138" t="s">
        <v>5462</v>
      </c>
      <c r="N1078" s="139"/>
      <c r="O1078" s="140" t="b">
        <v>0</v>
      </c>
      <c r="P1078" s="138" t="s">
        <v>1822</v>
      </c>
      <c r="Q1078" t="s">
        <v>1823</v>
      </c>
      <c r="R1078" t="s">
        <v>622</v>
      </c>
    </row>
    <row r="1079" spans="1:18" x14ac:dyDescent="0.25">
      <c r="A1079" s="138" t="s">
        <v>12287</v>
      </c>
      <c r="B1079" s="138" t="s">
        <v>5464</v>
      </c>
      <c r="C1079" s="138" t="s">
        <v>1817</v>
      </c>
      <c r="D1079" s="138" t="s">
        <v>1818</v>
      </c>
      <c r="E1079" s="138" t="s">
        <v>1955</v>
      </c>
      <c r="F1079" s="138"/>
      <c r="G1079" s="138" t="s">
        <v>1784</v>
      </c>
      <c r="H1079" s="138" t="s">
        <v>1785</v>
      </c>
      <c r="I1079" s="138" t="s">
        <v>1852</v>
      </c>
      <c r="J1079" s="138" t="s">
        <v>5464</v>
      </c>
      <c r="K1079" s="138" t="s">
        <v>5465</v>
      </c>
      <c r="L1079" s="138" t="s">
        <v>1817</v>
      </c>
      <c r="M1079" s="138" t="s">
        <v>5466</v>
      </c>
      <c r="N1079" s="139"/>
      <c r="O1079" s="140" t="b">
        <v>0</v>
      </c>
      <c r="P1079" s="138" t="s">
        <v>1822</v>
      </c>
      <c r="Q1079" t="s">
        <v>1823</v>
      </c>
      <c r="R1079" t="s">
        <v>622</v>
      </c>
    </row>
    <row r="1080" spans="1:18" x14ac:dyDescent="0.25">
      <c r="A1080" s="138" t="s">
        <v>12278</v>
      </c>
      <c r="B1080" s="138" t="s">
        <v>5468</v>
      </c>
      <c r="C1080" s="138" t="s">
        <v>5469</v>
      </c>
      <c r="D1080" s="138" t="s">
        <v>1818</v>
      </c>
      <c r="E1080" s="138" t="s">
        <v>1926</v>
      </c>
      <c r="F1080" s="138"/>
      <c r="G1080" s="138" t="s">
        <v>1784</v>
      </c>
      <c r="H1080" s="138" t="s">
        <v>1785</v>
      </c>
      <c r="I1080" s="138" t="s">
        <v>1852</v>
      </c>
      <c r="J1080" s="138" t="s">
        <v>5468</v>
      </c>
      <c r="K1080" s="138" t="s">
        <v>5470</v>
      </c>
      <c r="L1080" s="138" t="s">
        <v>1817</v>
      </c>
      <c r="M1080" s="138" t="s">
        <v>5471</v>
      </c>
      <c r="N1080" s="139"/>
      <c r="O1080" s="140" t="b">
        <v>0</v>
      </c>
      <c r="P1080" s="138" t="s">
        <v>1822</v>
      </c>
      <c r="Q1080" t="s">
        <v>1823</v>
      </c>
      <c r="R1080" t="s">
        <v>622</v>
      </c>
    </row>
    <row r="1081" spans="1:18" x14ac:dyDescent="0.25">
      <c r="A1081" s="138" t="s">
        <v>12282</v>
      </c>
      <c r="B1081" s="138" t="s">
        <v>5473</v>
      </c>
      <c r="C1081" s="138" t="s">
        <v>5469</v>
      </c>
      <c r="D1081" s="138" t="s">
        <v>1818</v>
      </c>
      <c r="E1081" s="138" t="s">
        <v>1938</v>
      </c>
      <c r="F1081" s="138"/>
      <c r="G1081" s="138" t="s">
        <v>1782</v>
      </c>
      <c r="H1081" s="138" t="s">
        <v>1783</v>
      </c>
      <c r="I1081" s="138" t="s">
        <v>1852</v>
      </c>
      <c r="J1081" s="138" t="s">
        <v>5473</v>
      </c>
      <c r="K1081" s="138" t="s">
        <v>5474</v>
      </c>
      <c r="L1081" s="138" t="s">
        <v>1817</v>
      </c>
      <c r="M1081" s="138" t="s">
        <v>5474</v>
      </c>
      <c r="N1081" s="139"/>
      <c r="O1081" s="140" t="b">
        <v>0</v>
      </c>
      <c r="P1081" s="138" t="s">
        <v>1822</v>
      </c>
      <c r="Q1081" t="s">
        <v>1823</v>
      </c>
      <c r="R1081" t="s">
        <v>622</v>
      </c>
    </row>
    <row r="1082" spans="1:18" x14ac:dyDescent="0.25">
      <c r="A1082" s="138" t="s">
        <v>12283</v>
      </c>
      <c r="B1082" s="138" t="s">
        <v>5475</v>
      </c>
      <c r="C1082" s="138" t="s">
        <v>1817</v>
      </c>
      <c r="D1082" s="138" t="s">
        <v>1818</v>
      </c>
      <c r="E1082" s="138" t="s">
        <v>1938</v>
      </c>
      <c r="F1082" s="138"/>
      <c r="G1082" s="138"/>
      <c r="H1082" s="138"/>
      <c r="I1082" s="138" t="s">
        <v>1852</v>
      </c>
      <c r="J1082" s="138"/>
      <c r="K1082" s="138" t="s">
        <v>5476</v>
      </c>
      <c r="L1082" s="138"/>
      <c r="M1082" s="138" t="s">
        <v>5476</v>
      </c>
      <c r="N1082" s="139"/>
      <c r="O1082" s="140" t="b">
        <v>0</v>
      </c>
      <c r="P1082" s="138" t="s">
        <v>1822</v>
      </c>
      <c r="Q1082" t="s">
        <v>1823</v>
      </c>
      <c r="R1082" t="s">
        <v>622</v>
      </c>
    </row>
    <row r="1083" spans="1:18" x14ac:dyDescent="0.25">
      <c r="A1083" s="138" t="s">
        <v>12290</v>
      </c>
      <c r="B1083" s="138" t="s">
        <v>5478</v>
      </c>
      <c r="C1083" s="138"/>
      <c r="D1083" s="138" t="s">
        <v>1818</v>
      </c>
      <c r="E1083" s="138" t="s">
        <v>2086</v>
      </c>
      <c r="F1083" s="138"/>
      <c r="G1083" s="138" t="s">
        <v>1780</v>
      </c>
      <c r="H1083" s="138" t="s">
        <v>1781</v>
      </c>
      <c r="I1083" s="138" t="s">
        <v>1852</v>
      </c>
      <c r="J1083" s="138"/>
      <c r="K1083" s="138"/>
      <c r="L1083" s="138" t="s">
        <v>5479</v>
      </c>
      <c r="M1083" s="138" t="s">
        <v>5480</v>
      </c>
      <c r="N1083" s="139"/>
      <c r="O1083" s="140" t="b">
        <v>0</v>
      </c>
      <c r="P1083" s="138" t="s">
        <v>3075</v>
      </c>
      <c r="Q1083" t="s">
        <v>1823</v>
      </c>
      <c r="R1083" t="s">
        <v>5477</v>
      </c>
    </row>
    <row r="1084" spans="1:18" x14ac:dyDescent="0.25">
      <c r="A1084" s="138" t="s">
        <v>12289</v>
      </c>
      <c r="B1084" s="138" t="s">
        <v>5482</v>
      </c>
      <c r="C1084" s="138"/>
      <c r="D1084" s="138" t="s">
        <v>1818</v>
      </c>
      <c r="E1084" s="138" t="s">
        <v>2086</v>
      </c>
      <c r="F1084" s="138"/>
      <c r="G1084" s="138" t="s">
        <v>1782</v>
      </c>
      <c r="H1084" s="138" t="s">
        <v>1783</v>
      </c>
      <c r="I1084" s="138" t="s">
        <v>3439</v>
      </c>
      <c r="J1084" s="138" t="s">
        <v>5482</v>
      </c>
      <c r="K1084" s="138" t="s">
        <v>5483</v>
      </c>
      <c r="L1084" s="138" t="s">
        <v>1817</v>
      </c>
      <c r="M1084" s="138" t="s">
        <v>5483</v>
      </c>
      <c r="N1084" s="139"/>
      <c r="O1084" s="140" t="b">
        <v>0</v>
      </c>
      <c r="P1084" s="138" t="s">
        <v>3075</v>
      </c>
      <c r="Q1084" t="s">
        <v>1823</v>
      </c>
      <c r="R1084" t="s">
        <v>5477</v>
      </c>
    </row>
    <row r="1085" spans="1:18" x14ac:dyDescent="0.25">
      <c r="A1085" s="138" t="s">
        <v>11052</v>
      </c>
      <c r="B1085" s="138" t="s">
        <v>5485</v>
      </c>
      <c r="C1085" s="138" t="s">
        <v>1817</v>
      </c>
      <c r="D1085" s="138" t="s">
        <v>1818</v>
      </c>
      <c r="E1085" s="138" t="s">
        <v>1930</v>
      </c>
      <c r="F1085" s="138"/>
      <c r="G1085" s="138" t="s">
        <v>1784</v>
      </c>
      <c r="H1085" s="138" t="s">
        <v>1785</v>
      </c>
      <c r="I1085" s="138" t="s">
        <v>5486</v>
      </c>
      <c r="J1085" s="138"/>
      <c r="K1085" s="138" t="s">
        <v>5487</v>
      </c>
      <c r="L1085" s="138" t="s">
        <v>5488</v>
      </c>
      <c r="M1085" s="138" t="s">
        <v>5489</v>
      </c>
      <c r="N1085" s="139"/>
      <c r="O1085" s="140" t="b">
        <v>0</v>
      </c>
      <c r="P1085" s="138" t="s">
        <v>1822</v>
      </c>
      <c r="Q1085" t="s">
        <v>1823</v>
      </c>
      <c r="R1085" t="s">
        <v>5484</v>
      </c>
    </row>
    <row r="1086" spans="1:18" x14ac:dyDescent="0.25">
      <c r="A1086" s="138" t="s">
        <v>12294</v>
      </c>
      <c r="B1086" s="138" t="s">
        <v>625</v>
      </c>
      <c r="C1086" s="138"/>
      <c r="D1086" s="138" t="s">
        <v>1818</v>
      </c>
      <c r="E1086" s="138"/>
      <c r="F1086" s="138"/>
      <c r="G1086" s="138" t="s">
        <v>1784</v>
      </c>
      <c r="H1086" s="138" t="s">
        <v>1785</v>
      </c>
      <c r="I1086" s="138" t="s">
        <v>1852</v>
      </c>
      <c r="J1086" s="138" t="s">
        <v>5490</v>
      </c>
      <c r="K1086" s="138" t="s">
        <v>5491</v>
      </c>
      <c r="L1086" s="138" t="s">
        <v>5492</v>
      </c>
      <c r="M1086" s="138" t="s">
        <v>5491</v>
      </c>
      <c r="N1086" s="139">
        <v>36</v>
      </c>
      <c r="O1086" s="140" t="b">
        <v>0</v>
      </c>
      <c r="P1086" s="138" t="s">
        <v>1822</v>
      </c>
      <c r="Q1086" t="s">
        <v>1823</v>
      </c>
      <c r="R1086" t="s">
        <v>624</v>
      </c>
    </row>
    <row r="1087" spans="1:18" x14ac:dyDescent="0.25">
      <c r="A1087" s="138" t="s">
        <v>12298</v>
      </c>
      <c r="B1087" s="138" t="s">
        <v>5494</v>
      </c>
      <c r="C1087" s="138"/>
      <c r="D1087" s="138" t="s">
        <v>1818</v>
      </c>
      <c r="E1087" s="138" t="s">
        <v>2072</v>
      </c>
      <c r="F1087" s="138"/>
      <c r="G1087" s="138" t="s">
        <v>1784</v>
      </c>
      <c r="H1087" s="138" t="s">
        <v>1785</v>
      </c>
      <c r="I1087" s="138" t="s">
        <v>1852</v>
      </c>
      <c r="J1087" s="138" t="s">
        <v>5494</v>
      </c>
      <c r="K1087" s="138" t="s">
        <v>5495</v>
      </c>
      <c r="L1087" s="138" t="s">
        <v>1817</v>
      </c>
      <c r="M1087" s="138" t="s">
        <v>5495</v>
      </c>
      <c r="N1087" s="139">
        <v>36</v>
      </c>
      <c r="O1087" s="140" t="b">
        <v>0</v>
      </c>
      <c r="P1087" s="138" t="s">
        <v>1822</v>
      </c>
      <c r="Q1087" t="s">
        <v>1823</v>
      </c>
      <c r="R1087" t="s">
        <v>624</v>
      </c>
    </row>
    <row r="1088" spans="1:18" x14ac:dyDescent="0.25">
      <c r="A1088" s="138" t="s">
        <v>12291</v>
      </c>
      <c r="B1088" s="138" t="s">
        <v>5497</v>
      </c>
      <c r="C1088" s="138"/>
      <c r="D1088" s="138" t="s">
        <v>1818</v>
      </c>
      <c r="E1088" s="138" t="s">
        <v>2734</v>
      </c>
      <c r="F1088" s="138"/>
      <c r="G1088" s="138" t="s">
        <v>1784</v>
      </c>
      <c r="H1088" s="138" t="s">
        <v>1785</v>
      </c>
      <c r="I1088" s="138" t="s">
        <v>1852</v>
      </c>
      <c r="J1088" s="138" t="s">
        <v>5497</v>
      </c>
      <c r="K1088" s="138" t="s">
        <v>5498</v>
      </c>
      <c r="L1088" s="138" t="s">
        <v>1817</v>
      </c>
      <c r="M1088" s="138" t="s">
        <v>5498</v>
      </c>
      <c r="N1088" s="139">
        <v>36</v>
      </c>
      <c r="O1088" s="140" t="b">
        <v>0</v>
      </c>
      <c r="P1088" s="138" t="s">
        <v>1822</v>
      </c>
      <c r="Q1088" t="s">
        <v>1823</v>
      </c>
      <c r="R1088" t="s">
        <v>624</v>
      </c>
    </row>
    <row r="1089" spans="1:18" x14ac:dyDescent="0.25">
      <c r="A1089" s="138" t="s">
        <v>12292</v>
      </c>
      <c r="B1089" s="138" t="s">
        <v>5500</v>
      </c>
      <c r="C1089" s="138"/>
      <c r="D1089" s="138" t="s">
        <v>1818</v>
      </c>
      <c r="E1089" s="138" t="s">
        <v>2734</v>
      </c>
      <c r="F1089" s="138"/>
      <c r="G1089" s="138" t="s">
        <v>1784</v>
      </c>
      <c r="H1089" s="138" t="s">
        <v>1785</v>
      </c>
      <c r="I1089" s="138" t="s">
        <v>1852</v>
      </c>
      <c r="J1089" s="138" t="s">
        <v>5500</v>
      </c>
      <c r="K1089" s="138" t="s">
        <v>5501</v>
      </c>
      <c r="L1089" s="138" t="s">
        <v>1817</v>
      </c>
      <c r="M1089" s="138" t="s">
        <v>5501</v>
      </c>
      <c r="N1089" s="139">
        <v>36</v>
      </c>
      <c r="O1089" s="140" t="b">
        <v>0</v>
      </c>
      <c r="P1089" s="138" t="s">
        <v>1822</v>
      </c>
      <c r="Q1089" t="s">
        <v>1823</v>
      </c>
      <c r="R1089" t="s">
        <v>624</v>
      </c>
    </row>
    <row r="1090" spans="1:18" x14ac:dyDescent="0.25">
      <c r="A1090" s="138" t="s">
        <v>12293</v>
      </c>
      <c r="B1090" s="138" t="s">
        <v>5503</v>
      </c>
      <c r="C1090" s="138"/>
      <c r="D1090" s="138" t="s">
        <v>1818</v>
      </c>
      <c r="E1090" s="138"/>
      <c r="F1090" s="138"/>
      <c r="G1090" s="138" t="s">
        <v>1784</v>
      </c>
      <c r="H1090" s="138" t="s">
        <v>1785</v>
      </c>
      <c r="I1090" s="138" t="s">
        <v>1852</v>
      </c>
      <c r="J1090" s="138" t="s">
        <v>5503</v>
      </c>
      <c r="K1090" s="138" t="s">
        <v>5504</v>
      </c>
      <c r="L1090" s="138" t="s">
        <v>1817</v>
      </c>
      <c r="M1090" s="138" t="s">
        <v>5504</v>
      </c>
      <c r="N1090" s="139">
        <v>36</v>
      </c>
      <c r="O1090" s="140" t="b">
        <v>0</v>
      </c>
      <c r="P1090" s="138" t="s">
        <v>1822</v>
      </c>
      <c r="Q1090" t="s">
        <v>1823</v>
      </c>
      <c r="R1090" t="s">
        <v>624</v>
      </c>
    </row>
    <row r="1091" spans="1:18" x14ac:dyDescent="0.25">
      <c r="A1091" s="138" t="s">
        <v>12295</v>
      </c>
      <c r="B1091" s="138"/>
      <c r="C1091" s="138"/>
      <c r="D1091" s="138" t="s">
        <v>1818</v>
      </c>
      <c r="E1091" s="138" t="s">
        <v>7806</v>
      </c>
      <c r="F1091" s="138"/>
      <c r="G1091" s="138" t="s">
        <v>7213</v>
      </c>
      <c r="H1091" s="138" t="s">
        <v>1789</v>
      </c>
      <c r="I1091" s="138" t="s">
        <v>1852</v>
      </c>
      <c r="J1091" s="138"/>
      <c r="K1091" s="138" t="s">
        <v>7831</v>
      </c>
      <c r="L1091" s="138"/>
      <c r="M1091" s="138" t="s">
        <v>7831</v>
      </c>
      <c r="N1091" s="139">
        <v>36</v>
      </c>
      <c r="O1091" s="140" t="b">
        <v>0</v>
      </c>
      <c r="P1091" s="138" t="s">
        <v>1822</v>
      </c>
      <c r="Q1091" t="s">
        <v>1823</v>
      </c>
      <c r="R1091" t="s">
        <v>624</v>
      </c>
    </row>
    <row r="1092" spans="1:18" x14ac:dyDescent="0.25">
      <c r="A1092" s="138" t="s">
        <v>11153</v>
      </c>
      <c r="B1092" s="138" t="s">
        <v>5506</v>
      </c>
      <c r="C1092" s="138"/>
      <c r="D1092" s="138" t="s">
        <v>1818</v>
      </c>
      <c r="E1092" s="138"/>
      <c r="F1092" s="138"/>
      <c r="G1092" s="138" t="s">
        <v>1782</v>
      </c>
      <c r="H1092" s="138" t="s">
        <v>1783</v>
      </c>
      <c r="I1092" s="138" t="s">
        <v>1852</v>
      </c>
      <c r="J1092" s="138"/>
      <c r="K1092" s="138"/>
      <c r="L1092" s="138" t="s">
        <v>5507</v>
      </c>
      <c r="M1092" s="138" t="s">
        <v>5508</v>
      </c>
      <c r="N1092" s="139"/>
      <c r="O1092" s="140" t="b">
        <v>0</v>
      </c>
      <c r="P1092" s="138" t="s">
        <v>1822</v>
      </c>
      <c r="Q1092" t="s">
        <v>1823</v>
      </c>
      <c r="R1092" t="s">
        <v>5505</v>
      </c>
    </row>
    <row r="1093" spans="1:18" x14ac:dyDescent="0.25">
      <c r="A1093" s="138" t="s">
        <v>5509</v>
      </c>
      <c r="B1093" s="138" t="s">
        <v>5510</v>
      </c>
      <c r="C1093" s="138"/>
      <c r="D1093" s="138" t="s">
        <v>1818</v>
      </c>
      <c r="E1093" s="138"/>
      <c r="F1093" s="138"/>
      <c r="G1093" s="138" t="s">
        <v>71</v>
      </c>
      <c r="H1093" s="138" t="s">
        <v>1777</v>
      </c>
      <c r="I1093" s="138" t="s">
        <v>1852</v>
      </c>
      <c r="J1093" s="138"/>
      <c r="K1093" s="138"/>
      <c r="L1093" s="138" t="s">
        <v>5511</v>
      </c>
      <c r="M1093" s="138" t="s">
        <v>5512</v>
      </c>
      <c r="N1093" s="139"/>
      <c r="O1093" s="140" t="b">
        <v>0</v>
      </c>
      <c r="P1093" s="138" t="s">
        <v>1822</v>
      </c>
      <c r="Q1093" t="s">
        <v>1823</v>
      </c>
      <c r="R1093" t="s">
        <v>5509</v>
      </c>
    </row>
    <row r="1094" spans="1:18" x14ac:dyDescent="0.25">
      <c r="A1094" s="138" t="s">
        <v>12305</v>
      </c>
      <c r="B1094" s="138" t="s">
        <v>627</v>
      </c>
      <c r="C1094" s="138"/>
      <c r="D1094" s="138" t="s">
        <v>1818</v>
      </c>
      <c r="E1094" s="138"/>
      <c r="F1094" s="138"/>
      <c r="G1094" s="138"/>
      <c r="H1094" s="138"/>
      <c r="I1094" s="138" t="s">
        <v>1852</v>
      </c>
      <c r="J1094" s="138"/>
      <c r="K1094" s="138"/>
      <c r="L1094" s="138" t="s">
        <v>5513</v>
      </c>
      <c r="M1094" s="138" t="s">
        <v>5514</v>
      </c>
      <c r="N1094" s="139">
        <v>46</v>
      </c>
      <c r="O1094" s="140" t="b">
        <v>0</v>
      </c>
      <c r="P1094" s="138" t="s">
        <v>1822</v>
      </c>
      <c r="Q1094" t="s">
        <v>1823</v>
      </c>
      <c r="R1094" t="s">
        <v>626</v>
      </c>
    </row>
    <row r="1095" spans="1:18" x14ac:dyDescent="0.25">
      <c r="A1095" s="138" t="s">
        <v>12301</v>
      </c>
      <c r="B1095" s="138" t="s">
        <v>5516</v>
      </c>
      <c r="C1095" s="138"/>
      <c r="D1095" s="138" t="s">
        <v>1818</v>
      </c>
      <c r="E1095" s="138" t="s">
        <v>1832</v>
      </c>
      <c r="F1095" s="138"/>
      <c r="G1095" s="138" t="s">
        <v>1784</v>
      </c>
      <c r="H1095" s="138" t="s">
        <v>1785</v>
      </c>
      <c r="I1095" s="138" t="s">
        <v>1852</v>
      </c>
      <c r="J1095" s="138" t="s">
        <v>5516</v>
      </c>
      <c r="K1095" s="138" t="s">
        <v>5517</v>
      </c>
      <c r="L1095" s="138"/>
      <c r="M1095" s="138" t="s">
        <v>5517</v>
      </c>
      <c r="N1095" s="139">
        <v>46</v>
      </c>
      <c r="O1095" s="140" t="b">
        <v>0</v>
      </c>
      <c r="P1095" s="138" t="s">
        <v>1822</v>
      </c>
      <c r="Q1095" t="s">
        <v>1823</v>
      </c>
      <c r="R1095" t="s">
        <v>626</v>
      </c>
    </row>
    <row r="1096" spans="1:18" x14ac:dyDescent="0.25">
      <c r="A1096" s="138" t="s">
        <v>12302</v>
      </c>
      <c r="B1096" s="138" t="s">
        <v>5519</v>
      </c>
      <c r="C1096" s="138"/>
      <c r="D1096" s="138" t="s">
        <v>1818</v>
      </c>
      <c r="E1096" s="138" t="s">
        <v>1832</v>
      </c>
      <c r="F1096" s="138"/>
      <c r="G1096" s="138" t="s">
        <v>1784</v>
      </c>
      <c r="H1096" s="138" t="s">
        <v>1785</v>
      </c>
      <c r="I1096" s="138" t="s">
        <v>1852</v>
      </c>
      <c r="J1096" s="138" t="s">
        <v>5519</v>
      </c>
      <c r="K1096" s="138" t="s">
        <v>5520</v>
      </c>
      <c r="L1096" s="138"/>
      <c r="M1096" s="138" t="s">
        <v>5520</v>
      </c>
      <c r="N1096" s="139">
        <v>46</v>
      </c>
      <c r="O1096" s="140" t="b">
        <v>0</v>
      </c>
      <c r="P1096" s="138" t="s">
        <v>1822</v>
      </c>
      <c r="Q1096" t="s">
        <v>1823</v>
      </c>
      <c r="R1096" t="s">
        <v>626</v>
      </c>
    </row>
    <row r="1097" spans="1:18" x14ac:dyDescent="0.25">
      <c r="A1097" s="138" t="s">
        <v>12303</v>
      </c>
      <c r="B1097" s="138" t="s">
        <v>5522</v>
      </c>
      <c r="C1097" s="138"/>
      <c r="D1097" s="138" t="s">
        <v>1818</v>
      </c>
      <c r="E1097" s="138" t="s">
        <v>1832</v>
      </c>
      <c r="F1097" s="138"/>
      <c r="G1097" s="138" t="s">
        <v>1784</v>
      </c>
      <c r="H1097" s="138" t="s">
        <v>1785</v>
      </c>
      <c r="I1097" s="138" t="s">
        <v>1852</v>
      </c>
      <c r="J1097" s="138" t="s">
        <v>5522</v>
      </c>
      <c r="K1097" s="138" t="s">
        <v>5523</v>
      </c>
      <c r="L1097" s="138"/>
      <c r="M1097" s="138" t="s">
        <v>5523</v>
      </c>
      <c r="N1097" s="139">
        <v>46</v>
      </c>
      <c r="O1097" s="140" t="b">
        <v>0</v>
      </c>
      <c r="P1097" s="138" t="s">
        <v>1822</v>
      </c>
      <c r="Q1097" t="s">
        <v>1823</v>
      </c>
      <c r="R1097" t="s">
        <v>626</v>
      </c>
    </row>
    <row r="1098" spans="1:18" x14ac:dyDescent="0.25">
      <c r="A1098" s="138" t="s">
        <v>12304</v>
      </c>
      <c r="B1098" s="138" t="s">
        <v>5525</v>
      </c>
      <c r="C1098" s="138"/>
      <c r="D1098" s="138" t="s">
        <v>1818</v>
      </c>
      <c r="E1098" s="138" t="s">
        <v>1926</v>
      </c>
      <c r="F1098" s="138"/>
      <c r="G1098" s="138" t="s">
        <v>1784</v>
      </c>
      <c r="H1098" s="138" t="s">
        <v>1785</v>
      </c>
      <c r="I1098" s="138" t="s">
        <v>1852</v>
      </c>
      <c r="J1098" s="138" t="s">
        <v>5525</v>
      </c>
      <c r="K1098" s="138" t="s">
        <v>5526</v>
      </c>
      <c r="L1098" s="138"/>
      <c r="M1098" s="138" t="s">
        <v>5526</v>
      </c>
      <c r="N1098" s="139">
        <v>46</v>
      </c>
      <c r="O1098" s="140" t="b">
        <v>0</v>
      </c>
      <c r="P1098" s="138" t="s">
        <v>1822</v>
      </c>
      <c r="Q1098" t="s">
        <v>1823</v>
      </c>
      <c r="R1098" t="s">
        <v>626</v>
      </c>
    </row>
    <row r="1099" spans="1:18" x14ac:dyDescent="0.25">
      <c r="A1099" s="138" t="s">
        <v>12306</v>
      </c>
      <c r="B1099" s="138" t="s">
        <v>5528</v>
      </c>
      <c r="C1099" s="138"/>
      <c r="D1099" s="138" t="s">
        <v>1818</v>
      </c>
      <c r="E1099" s="138" t="s">
        <v>1938</v>
      </c>
      <c r="F1099" s="138"/>
      <c r="G1099" s="138" t="s">
        <v>1784</v>
      </c>
      <c r="H1099" s="138" t="s">
        <v>1785</v>
      </c>
      <c r="I1099" s="138" t="s">
        <v>1852</v>
      </c>
      <c r="J1099" s="138" t="s">
        <v>5528</v>
      </c>
      <c r="K1099" s="138" t="s">
        <v>5529</v>
      </c>
      <c r="L1099" s="138"/>
      <c r="M1099" s="138" t="s">
        <v>5529</v>
      </c>
      <c r="N1099" s="139">
        <v>46</v>
      </c>
      <c r="O1099" s="140" t="b">
        <v>0</v>
      </c>
      <c r="P1099" s="138" t="s">
        <v>1822</v>
      </c>
      <c r="Q1099" t="s">
        <v>1823</v>
      </c>
      <c r="R1099" t="s">
        <v>626</v>
      </c>
    </row>
    <row r="1100" spans="1:18" x14ac:dyDescent="0.25">
      <c r="A1100" s="138" t="s">
        <v>12307</v>
      </c>
      <c r="B1100" s="138" t="s">
        <v>5531</v>
      </c>
      <c r="C1100" s="138"/>
      <c r="D1100" s="138" t="s">
        <v>1818</v>
      </c>
      <c r="E1100" s="138" t="s">
        <v>1938</v>
      </c>
      <c r="F1100" s="138"/>
      <c r="G1100" s="138" t="s">
        <v>1784</v>
      </c>
      <c r="H1100" s="138" t="s">
        <v>1785</v>
      </c>
      <c r="I1100" s="138" t="s">
        <v>1852</v>
      </c>
      <c r="J1100" s="138" t="s">
        <v>5531</v>
      </c>
      <c r="K1100" s="138" t="s">
        <v>5532</v>
      </c>
      <c r="L1100" s="138"/>
      <c r="M1100" s="138" t="s">
        <v>5532</v>
      </c>
      <c r="N1100" s="139">
        <v>46</v>
      </c>
      <c r="O1100" s="140" t="b">
        <v>0</v>
      </c>
      <c r="P1100" s="138" t="s">
        <v>1822</v>
      </c>
      <c r="Q1100" t="s">
        <v>1823</v>
      </c>
      <c r="R1100" t="s">
        <v>626</v>
      </c>
    </row>
    <row r="1101" spans="1:18" x14ac:dyDescent="0.25">
      <c r="A1101" s="138" t="s">
        <v>12308</v>
      </c>
      <c r="B1101" s="138" t="s">
        <v>5534</v>
      </c>
      <c r="C1101" s="138"/>
      <c r="D1101" s="138" t="s">
        <v>1818</v>
      </c>
      <c r="E1101" s="138" t="s">
        <v>1938</v>
      </c>
      <c r="F1101" s="138"/>
      <c r="G1101" s="138" t="s">
        <v>1784</v>
      </c>
      <c r="H1101" s="138" t="s">
        <v>1785</v>
      </c>
      <c r="I1101" s="138" t="s">
        <v>1852</v>
      </c>
      <c r="J1101" s="138" t="s">
        <v>5534</v>
      </c>
      <c r="K1101" s="138" t="s">
        <v>5535</v>
      </c>
      <c r="L1101" s="138"/>
      <c r="M1101" s="138" t="s">
        <v>5535</v>
      </c>
      <c r="N1101" s="139">
        <v>46</v>
      </c>
      <c r="O1101" s="140" t="b">
        <v>0</v>
      </c>
      <c r="P1101" s="138" t="s">
        <v>1822</v>
      </c>
      <c r="Q1101" t="s">
        <v>1823</v>
      </c>
      <c r="R1101" t="s">
        <v>626</v>
      </c>
    </row>
    <row r="1102" spans="1:18" x14ac:dyDescent="0.25">
      <c r="A1102" s="138" t="s">
        <v>12309</v>
      </c>
      <c r="B1102" s="138" t="s">
        <v>5537</v>
      </c>
      <c r="C1102" s="138"/>
      <c r="D1102" s="138" t="s">
        <v>1818</v>
      </c>
      <c r="E1102" s="138" t="s">
        <v>1938</v>
      </c>
      <c r="F1102" s="138"/>
      <c r="G1102" s="138" t="s">
        <v>1784</v>
      </c>
      <c r="H1102" s="138" t="s">
        <v>1785</v>
      </c>
      <c r="I1102" s="138" t="s">
        <v>1852</v>
      </c>
      <c r="J1102" s="138" t="s">
        <v>5537</v>
      </c>
      <c r="K1102" s="138" t="s">
        <v>5538</v>
      </c>
      <c r="L1102" s="138"/>
      <c r="M1102" s="138" t="s">
        <v>5538</v>
      </c>
      <c r="N1102" s="139">
        <v>46</v>
      </c>
      <c r="O1102" s="140" t="b">
        <v>0</v>
      </c>
      <c r="P1102" s="138" t="s">
        <v>1822</v>
      </c>
      <c r="Q1102" t="s">
        <v>1823</v>
      </c>
      <c r="R1102" t="s">
        <v>626</v>
      </c>
    </row>
    <row r="1103" spans="1:18" x14ac:dyDescent="0.25">
      <c r="A1103" s="138" t="s">
        <v>12310</v>
      </c>
      <c r="B1103" s="138" t="s">
        <v>5540</v>
      </c>
      <c r="C1103" s="138"/>
      <c r="D1103" s="138" t="s">
        <v>1818</v>
      </c>
      <c r="E1103" s="138" t="s">
        <v>1938</v>
      </c>
      <c r="F1103" s="138"/>
      <c r="G1103" s="138" t="s">
        <v>1784</v>
      </c>
      <c r="H1103" s="138" t="s">
        <v>1785</v>
      </c>
      <c r="I1103" s="138" t="s">
        <v>1852</v>
      </c>
      <c r="J1103" s="138" t="s">
        <v>5540</v>
      </c>
      <c r="K1103" s="138" t="s">
        <v>5541</v>
      </c>
      <c r="L1103" s="138"/>
      <c r="M1103" s="138" t="s">
        <v>5541</v>
      </c>
      <c r="N1103" s="139">
        <v>46</v>
      </c>
      <c r="O1103" s="140" t="b">
        <v>0</v>
      </c>
      <c r="P1103" s="138" t="s">
        <v>1822</v>
      </c>
      <c r="Q1103" t="s">
        <v>1823</v>
      </c>
      <c r="R1103" t="s">
        <v>626</v>
      </c>
    </row>
    <row r="1104" spans="1:18" x14ac:dyDescent="0.25">
      <c r="A1104" s="138" t="s">
        <v>12311</v>
      </c>
      <c r="B1104" s="138" t="s">
        <v>5543</v>
      </c>
      <c r="C1104" s="138"/>
      <c r="D1104" s="138" t="s">
        <v>1818</v>
      </c>
      <c r="E1104" s="138" t="s">
        <v>1938</v>
      </c>
      <c r="F1104" s="138"/>
      <c r="G1104" s="138" t="s">
        <v>1784</v>
      </c>
      <c r="H1104" s="138" t="s">
        <v>1785</v>
      </c>
      <c r="I1104" s="138" t="s">
        <v>1852</v>
      </c>
      <c r="J1104" s="138" t="s">
        <v>5543</v>
      </c>
      <c r="K1104" s="138" t="s">
        <v>5544</v>
      </c>
      <c r="L1104" s="138"/>
      <c r="M1104" s="138" t="s">
        <v>5544</v>
      </c>
      <c r="N1104" s="139">
        <v>46</v>
      </c>
      <c r="O1104" s="140" t="b">
        <v>0</v>
      </c>
      <c r="P1104" s="138" t="s">
        <v>1822</v>
      </c>
      <c r="Q1104" t="s">
        <v>1823</v>
      </c>
      <c r="R1104" t="s">
        <v>626</v>
      </c>
    </row>
    <row r="1105" spans="1:18" x14ac:dyDescent="0.25">
      <c r="A1105" s="138" t="s">
        <v>12325</v>
      </c>
      <c r="B1105" s="138" t="s">
        <v>629</v>
      </c>
      <c r="C1105" s="138"/>
      <c r="D1105" s="138" t="s">
        <v>1818</v>
      </c>
      <c r="E1105" s="138"/>
      <c r="F1105" s="138"/>
      <c r="G1105" s="138"/>
      <c r="H1105" s="138"/>
      <c r="I1105" s="138"/>
      <c r="J1105" s="138" t="s">
        <v>1817</v>
      </c>
      <c r="K1105" s="138"/>
      <c r="L1105" s="138" t="s">
        <v>5545</v>
      </c>
      <c r="M1105" s="138" t="s">
        <v>5546</v>
      </c>
      <c r="N1105" s="139">
        <v>60</v>
      </c>
      <c r="O1105" s="140" t="b">
        <v>0</v>
      </c>
      <c r="P1105" s="138" t="s">
        <v>1822</v>
      </c>
      <c r="Q1105" t="s">
        <v>1823</v>
      </c>
      <c r="R1105" t="s">
        <v>628</v>
      </c>
    </row>
    <row r="1106" spans="1:18" x14ac:dyDescent="0.25">
      <c r="A1106" s="138" t="s">
        <v>7315</v>
      </c>
      <c r="B1106" s="138" t="s">
        <v>853</v>
      </c>
      <c r="C1106" s="138"/>
      <c r="D1106" s="138" t="s">
        <v>3480</v>
      </c>
      <c r="E1106" s="138"/>
      <c r="F1106" s="138"/>
      <c r="G1106" s="138"/>
      <c r="H1106" s="138"/>
      <c r="I1106" s="138" t="s">
        <v>5547</v>
      </c>
      <c r="J1106" s="138"/>
      <c r="K1106" s="138"/>
      <c r="L1106" s="138" t="s">
        <v>5548</v>
      </c>
      <c r="M1106" s="138" t="s">
        <v>5549</v>
      </c>
      <c r="N1106" s="139">
        <v>60</v>
      </c>
      <c r="O1106" s="140" t="b">
        <v>0</v>
      </c>
      <c r="P1106" s="138" t="s">
        <v>1822</v>
      </c>
      <c r="Q1106" t="s">
        <v>1823</v>
      </c>
      <c r="R1106" t="s">
        <v>630</v>
      </c>
    </row>
    <row r="1107" spans="1:18" x14ac:dyDescent="0.25">
      <c r="A1107" s="138" t="s">
        <v>7221</v>
      </c>
      <c r="B1107" s="138" t="s">
        <v>631</v>
      </c>
      <c r="C1107" s="138"/>
      <c r="D1107" s="138" t="s">
        <v>1818</v>
      </c>
      <c r="E1107" s="138" t="s">
        <v>1819</v>
      </c>
      <c r="F1107" s="138"/>
      <c r="G1107" s="138" t="s">
        <v>71</v>
      </c>
      <c r="H1107" s="138" t="s">
        <v>1777</v>
      </c>
      <c r="I1107" s="138" t="s">
        <v>5547</v>
      </c>
      <c r="J1107" s="138"/>
      <c r="K1107" s="138"/>
      <c r="L1107" s="138" t="s">
        <v>5550</v>
      </c>
      <c r="M1107" s="138" t="s">
        <v>5551</v>
      </c>
      <c r="N1107" s="139">
        <v>60</v>
      </c>
      <c r="O1107" s="140" t="b">
        <v>0</v>
      </c>
      <c r="P1107" s="138" t="s">
        <v>1822</v>
      </c>
      <c r="Q1107" t="s">
        <v>1823</v>
      </c>
      <c r="R1107" t="s">
        <v>630</v>
      </c>
    </row>
    <row r="1108" spans="1:18" x14ac:dyDescent="0.25">
      <c r="A1108" s="138" t="s">
        <v>7222</v>
      </c>
      <c r="B1108" s="138" t="s">
        <v>854</v>
      </c>
      <c r="C1108" s="138"/>
      <c r="D1108" s="138" t="s">
        <v>3031</v>
      </c>
      <c r="E1108" s="138"/>
      <c r="F1108" s="138"/>
      <c r="G1108" s="138"/>
      <c r="H1108" s="138"/>
      <c r="I1108" s="138" t="s">
        <v>5547</v>
      </c>
      <c r="J1108" s="138"/>
      <c r="K1108" s="138"/>
      <c r="L1108" s="138" t="s">
        <v>5552</v>
      </c>
      <c r="M1108" s="138" t="s">
        <v>5553</v>
      </c>
      <c r="N1108" s="139">
        <v>60</v>
      </c>
      <c r="O1108" s="140" t="b">
        <v>0</v>
      </c>
      <c r="P1108" s="138" t="s">
        <v>1822</v>
      </c>
      <c r="Q1108" t="s">
        <v>1823</v>
      </c>
      <c r="R1108" t="s">
        <v>630</v>
      </c>
    </row>
    <row r="1109" spans="1:18" x14ac:dyDescent="0.25">
      <c r="A1109" s="138" t="s">
        <v>7223</v>
      </c>
      <c r="B1109" s="138" t="s">
        <v>855</v>
      </c>
      <c r="C1109" s="138"/>
      <c r="D1109" s="138" t="s">
        <v>3044</v>
      </c>
      <c r="E1109" s="138"/>
      <c r="F1109" s="138"/>
      <c r="G1109" s="138"/>
      <c r="H1109" s="138"/>
      <c r="I1109" s="138" t="s">
        <v>5547</v>
      </c>
      <c r="J1109" s="138"/>
      <c r="K1109" s="138"/>
      <c r="L1109" s="138" t="s">
        <v>5554</v>
      </c>
      <c r="M1109" s="138" t="s">
        <v>5555</v>
      </c>
      <c r="N1109" s="139">
        <v>60</v>
      </c>
      <c r="O1109" s="140" t="b">
        <v>0</v>
      </c>
      <c r="P1109" s="138" t="s">
        <v>1822</v>
      </c>
      <c r="Q1109" t="s">
        <v>1823</v>
      </c>
      <c r="R1109" t="s">
        <v>630</v>
      </c>
    </row>
    <row r="1110" spans="1:18" x14ac:dyDescent="0.25">
      <c r="A1110" s="138" t="s">
        <v>7224</v>
      </c>
      <c r="B1110" s="138" t="s">
        <v>856</v>
      </c>
      <c r="C1110" s="138"/>
      <c r="D1110" s="138" t="s">
        <v>1890</v>
      </c>
      <c r="E1110" s="138"/>
      <c r="F1110" s="138"/>
      <c r="G1110" s="138"/>
      <c r="H1110" s="138"/>
      <c r="I1110" s="138" t="s">
        <v>5547</v>
      </c>
      <c r="J1110" s="138"/>
      <c r="K1110" s="138"/>
      <c r="L1110" s="138" t="s">
        <v>5556</v>
      </c>
      <c r="M1110" s="138" t="s">
        <v>5557</v>
      </c>
      <c r="N1110" s="139">
        <v>60</v>
      </c>
      <c r="O1110" s="140" t="b">
        <v>0</v>
      </c>
      <c r="P1110" s="138" t="s">
        <v>1822</v>
      </c>
      <c r="Q1110" t="s">
        <v>1823</v>
      </c>
      <c r="R1110" t="s">
        <v>630</v>
      </c>
    </row>
    <row r="1111" spans="1:18" x14ac:dyDescent="0.25">
      <c r="A1111" s="138" t="s">
        <v>7225</v>
      </c>
      <c r="B1111" s="138" t="s">
        <v>857</v>
      </c>
      <c r="C1111" s="138"/>
      <c r="D1111" s="138" t="s">
        <v>2076</v>
      </c>
      <c r="E1111" s="138"/>
      <c r="F1111" s="138"/>
      <c r="G1111" s="138"/>
      <c r="H1111" s="138"/>
      <c r="I1111" s="138" t="s">
        <v>5547</v>
      </c>
      <c r="J1111" s="138"/>
      <c r="K1111" s="138"/>
      <c r="L1111" s="138" t="s">
        <v>5558</v>
      </c>
      <c r="M1111" s="138" t="s">
        <v>5559</v>
      </c>
      <c r="N1111" s="139">
        <v>60</v>
      </c>
      <c r="O1111" s="140" t="b">
        <v>0</v>
      </c>
      <c r="P1111" s="138" t="s">
        <v>1822</v>
      </c>
      <c r="Q1111" t="s">
        <v>1823</v>
      </c>
      <c r="R1111" t="s">
        <v>630</v>
      </c>
    </row>
    <row r="1112" spans="1:18" x14ac:dyDescent="0.25">
      <c r="A1112" s="138" t="s">
        <v>15052</v>
      </c>
      <c r="B1112" s="138" t="s">
        <v>858</v>
      </c>
      <c r="C1112" s="138"/>
      <c r="D1112" s="138" t="s">
        <v>3056</v>
      </c>
      <c r="E1112" s="138"/>
      <c r="F1112" s="138"/>
      <c r="G1112" s="138"/>
      <c r="H1112" s="138"/>
      <c r="I1112" s="138" t="s">
        <v>5547</v>
      </c>
      <c r="J1112" s="138"/>
      <c r="K1112" s="138"/>
      <c r="L1112" s="138" t="s">
        <v>5560</v>
      </c>
      <c r="M1112" s="138" t="s">
        <v>5561</v>
      </c>
      <c r="N1112" s="139">
        <v>60</v>
      </c>
      <c r="O1112" s="140" t="b">
        <v>0</v>
      </c>
      <c r="P1112" s="138" t="s">
        <v>1822</v>
      </c>
      <c r="Q1112" t="s">
        <v>1823</v>
      </c>
      <c r="R1112" t="s">
        <v>630</v>
      </c>
    </row>
    <row r="1113" spans="1:18" x14ac:dyDescent="0.25">
      <c r="A1113" s="138" t="s">
        <v>15010</v>
      </c>
      <c r="B1113" s="138" t="s">
        <v>859</v>
      </c>
      <c r="C1113" s="138"/>
      <c r="D1113" s="138" t="s">
        <v>1902</v>
      </c>
      <c r="E1113" s="138"/>
      <c r="F1113" s="138"/>
      <c r="G1113" s="138"/>
      <c r="H1113" s="138"/>
      <c r="I1113" s="138" t="s">
        <v>5547</v>
      </c>
      <c r="J1113" s="138"/>
      <c r="K1113" s="138"/>
      <c r="L1113" s="138" t="s">
        <v>5562</v>
      </c>
      <c r="M1113" s="138" t="s">
        <v>5563</v>
      </c>
      <c r="N1113" s="139">
        <v>60</v>
      </c>
      <c r="O1113" s="140" t="b">
        <v>0</v>
      </c>
      <c r="P1113" s="138" t="s">
        <v>1822</v>
      </c>
      <c r="Q1113" t="s">
        <v>1823</v>
      </c>
      <c r="R1113" t="s">
        <v>630</v>
      </c>
    </row>
    <row r="1114" spans="1:18" x14ac:dyDescent="0.25">
      <c r="A1114" s="138" t="s">
        <v>15061</v>
      </c>
      <c r="B1114" s="138" t="s">
        <v>860</v>
      </c>
      <c r="C1114" s="138"/>
      <c r="D1114" s="138" t="s">
        <v>5564</v>
      </c>
      <c r="E1114" s="138"/>
      <c r="F1114" s="138"/>
      <c r="G1114" s="138"/>
      <c r="H1114" s="138"/>
      <c r="I1114" s="138" t="s">
        <v>5547</v>
      </c>
      <c r="J1114" s="138"/>
      <c r="K1114" s="138"/>
      <c r="L1114" s="138" t="s">
        <v>5565</v>
      </c>
      <c r="M1114" s="138" t="s">
        <v>5566</v>
      </c>
      <c r="N1114" s="139">
        <v>60</v>
      </c>
      <c r="O1114" s="140" t="b">
        <v>0</v>
      </c>
      <c r="P1114" s="138" t="s">
        <v>1822</v>
      </c>
      <c r="Q1114" t="s">
        <v>1823</v>
      </c>
      <c r="R1114" t="s">
        <v>630</v>
      </c>
    </row>
    <row r="1115" spans="1:18" x14ac:dyDescent="0.25">
      <c r="A1115" s="138" t="s">
        <v>15009</v>
      </c>
      <c r="B1115" s="138" t="s">
        <v>861</v>
      </c>
      <c r="C1115" s="138"/>
      <c r="D1115" s="138" t="s">
        <v>3740</v>
      </c>
      <c r="E1115" s="138"/>
      <c r="F1115" s="138"/>
      <c r="G1115" s="138"/>
      <c r="H1115" s="138"/>
      <c r="I1115" s="138" t="s">
        <v>5547</v>
      </c>
      <c r="J1115" s="138"/>
      <c r="K1115" s="138"/>
      <c r="L1115" s="138" t="s">
        <v>5567</v>
      </c>
      <c r="M1115" s="138" t="s">
        <v>5568</v>
      </c>
      <c r="N1115" s="139">
        <v>60</v>
      </c>
      <c r="O1115" s="140" t="b">
        <v>0</v>
      </c>
      <c r="P1115" s="138" t="s">
        <v>1822</v>
      </c>
      <c r="Q1115" t="s">
        <v>1823</v>
      </c>
      <c r="R1115" t="s">
        <v>630</v>
      </c>
    </row>
    <row r="1116" spans="1:18" x14ac:dyDescent="0.25">
      <c r="A1116" s="138" t="s">
        <v>12350</v>
      </c>
      <c r="B1116" s="138" t="s">
        <v>862</v>
      </c>
      <c r="C1116" s="138"/>
      <c r="D1116" s="138" t="s">
        <v>2147</v>
      </c>
      <c r="E1116" s="138"/>
      <c r="F1116" s="138"/>
      <c r="G1116" s="138"/>
      <c r="H1116" s="138"/>
      <c r="I1116" s="138" t="s">
        <v>5547</v>
      </c>
      <c r="J1116" s="138"/>
      <c r="K1116" s="138"/>
      <c r="L1116" s="138" t="s">
        <v>5569</v>
      </c>
      <c r="M1116" s="138" t="s">
        <v>5570</v>
      </c>
      <c r="N1116" s="139">
        <v>60</v>
      </c>
      <c r="O1116" s="140" t="b">
        <v>0</v>
      </c>
      <c r="P1116" s="138" t="s">
        <v>1822</v>
      </c>
      <c r="Q1116" t="s">
        <v>1823</v>
      </c>
      <c r="R1116" t="s">
        <v>630</v>
      </c>
    </row>
    <row r="1117" spans="1:18" x14ac:dyDescent="0.25">
      <c r="A1117" s="138" t="s">
        <v>12394</v>
      </c>
      <c r="B1117" s="138" t="s">
        <v>863</v>
      </c>
      <c r="C1117" s="138"/>
      <c r="D1117" s="138" t="s">
        <v>5571</v>
      </c>
      <c r="E1117" s="138"/>
      <c r="F1117" s="138"/>
      <c r="G1117" s="138"/>
      <c r="H1117" s="138"/>
      <c r="I1117" s="138" t="s">
        <v>5547</v>
      </c>
      <c r="J1117" s="138"/>
      <c r="K1117" s="138"/>
      <c r="L1117" s="138" t="s">
        <v>5572</v>
      </c>
      <c r="M1117" s="138" t="s">
        <v>5573</v>
      </c>
      <c r="N1117" s="139">
        <v>60</v>
      </c>
      <c r="O1117" s="140" t="b">
        <v>0</v>
      </c>
      <c r="P1117" s="138" t="s">
        <v>1822</v>
      </c>
      <c r="Q1117" t="s">
        <v>1823</v>
      </c>
      <c r="R1117" t="s">
        <v>630</v>
      </c>
    </row>
    <row r="1118" spans="1:18" x14ac:dyDescent="0.25">
      <c r="A1118" s="138" t="s">
        <v>15064</v>
      </c>
      <c r="B1118" s="138" t="s">
        <v>864</v>
      </c>
      <c r="C1118" s="138"/>
      <c r="D1118" s="138" t="s">
        <v>5574</v>
      </c>
      <c r="E1118" s="138"/>
      <c r="F1118" s="138"/>
      <c r="G1118" s="138"/>
      <c r="H1118" s="138"/>
      <c r="I1118" s="138" t="s">
        <v>5547</v>
      </c>
      <c r="J1118" s="138"/>
      <c r="K1118" s="138"/>
      <c r="L1118" s="138" t="s">
        <v>5575</v>
      </c>
      <c r="M1118" s="138" t="s">
        <v>5576</v>
      </c>
      <c r="N1118" s="139">
        <v>60</v>
      </c>
      <c r="O1118" s="140" t="b">
        <v>0</v>
      </c>
      <c r="P1118" s="138" t="s">
        <v>1822</v>
      </c>
      <c r="Q1118" t="s">
        <v>1823</v>
      </c>
      <c r="R1118" t="s">
        <v>630</v>
      </c>
    </row>
    <row r="1119" spans="1:18" x14ac:dyDescent="0.25">
      <c r="A1119" s="138" t="s">
        <v>15056</v>
      </c>
      <c r="B1119" s="138" t="s">
        <v>865</v>
      </c>
      <c r="C1119" s="138"/>
      <c r="D1119" s="138" t="s">
        <v>5577</v>
      </c>
      <c r="E1119" s="138"/>
      <c r="F1119" s="138"/>
      <c r="G1119" s="138"/>
      <c r="H1119" s="138"/>
      <c r="I1119" s="138" t="s">
        <v>5547</v>
      </c>
      <c r="J1119" s="138"/>
      <c r="K1119" s="138"/>
      <c r="L1119" s="138" t="s">
        <v>5578</v>
      </c>
      <c r="M1119" s="138" t="s">
        <v>5579</v>
      </c>
      <c r="N1119" s="139">
        <v>60</v>
      </c>
      <c r="O1119" s="140" t="b">
        <v>0</v>
      </c>
      <c r="P1119" s="138" t="s">
        <v>1822</v>
      </c>
      <c r="Q1119" t="s">
        <v>1823</v>
      </c>
      <c r="R1119" t="s">
        <v>630</v>
      </c>
    </row>
    <row r="1120" spans="1:18" x14ac:dyDescent="0.25">
      <c r="A1120" s="138" t="s">
        <v>15049</v>
      </c>
      <c r="B1120" s="138" t="s">
        <v>866</v>
      </c>
      <c r="C1120" s="138"/>
      <c r="D1120" s="138" t="s">
        <v>1863</v>
      </c>
      <c r="E1120" s="138"/>
      <c r="F1120" s="138"/>
      <c r="G1120" s="138"/>
      <c r="H1120" s="138"/>
      <c r="I1120" s="138" t="s">
        <v>5547</v>
      </c>
      <c r="J1120" s="138"/>
      <c r="K1120" s="138"/>
      <c r="L1120" s="138" t="s">
        <v>5580</v>
      </c>
      <c r="M1120" s="138" t="s">
        <v>5581</v>
      </c>
      <c r="N1120" s="139">
        <v>60</v>
      </c>
      <c r="O1120" s="140" t="b">
        <v>0</v>
      </c>
      <c r="P1120" s="138" t="s">
        <v>1822</v>
      </c>
      <c r="Q1120" t="s">
        <v>1823</v>
      </c>
      <c r="R1120" t="s">
        <v>630</v>
      </c>
    </row>
    <row r="1121" spans="1:18" x14ac:dyDescent="0.25">
      <c r="A1121" s="138" t="s">
        <v>15038</v>
      </c>
      <c r="B1121" s="138" t="s">
        <v>867</v>
      </c>
      <c r="C1121" s="138"/>
      <c r="D1121" s="138" t="s">
        <v>5582</v>
      </c>
      <c r="E1121" s="138"/>
      <c r="F1121" s="138"/>
      <c r="G1121" s="138"/>
      <c r="H1121" s="138"/>
      <c r="I1121" s="138" t="s">
        <v>5547</v>
      </c>
      <c r="J1121" s="138"/>
      <c r="K1121" s="138"/>
      <c r="L1121" s="138" t="s">
        <v>5583</v>
      </c>
      <c r="M1121" s="138" t="s">
        <v>5584</v>
      </c>
      <c r="N1121" s="139">
        <v>60</v>
      </c>
      <c r="O1121" s="140" t="b">
        <v>0</v>
      </c>
      <c r="P1121" s="138" t="s">
        <v>1822</v>
      </c>
      <c r="Q1121" t="s">
        <v>1823</v>
      </c>
      <c r="R1121" t="s">
        <v>630</v>
      </c>
    </row>
    <row r="1122" spans="1:18" x14ac:dyDescent="0.25">
      <c r="A1122" s="138" t="s">
        <v>15045</v>
      </c>
      <c r="B1122" s="138" t="s">
        <v>868</v>
      </c>
      <c r="C1122" s="138"/>
      <c r="D1122" s="138" t="s">
        <v>5585</v>
      </c>
      <c r="E1122" s="138"/>
      <c r="F1122" s="138"/>
      <c r="G1122" s="138"/>
      <c r="H1122" s="138"/>
      <c r="I1122" s="138" t="s">
        <v>5547</v>
      </c>
      <c r="J1122" s="138"/>
      <c r="K1122" s="138"/>
      <c r="L1122" s="138" t="s">
        <v>5586</v>
      </c>
      <c r="M1122" s="138" t="s">
        <v>5587</v>
      </c>
      <c r="N1122" s="139">
        <v>60</v>
      </c>
      <c r="O1122" s="140" t="b">
        <v>0</v>
      </c>
      <c r="P1122" s="138" t="s">
        <v>1822</v>
      </c>
      <c r="Q1122" t="s">
        <v>1823</v>
      </c>
      <c r="R1122" t="s">
        <v>630</v>
      </c>
    </row>
    <row r="1123" spans="1:18" x14ac:dyDescent="0.25">
      <c r="A1123" s="138" t="s">
        <v>15027</v>
      </c>
      <c r="B1123" s="138" t="s">
        <v>869</v>
      </c>
      <c r="C1123" s="138"/>
      <c r="D1123" s="138" t="s">
        <v>3338</v>
      </c>
      <c r="E1123" s="138"/>
      <c r="F1123" s="138"/>
      <c r="G1123" s="138"/>
      <c r="H1123" s="138"/>
      <c r="I1123" s="138" t="s">
        <v>5547</v>
      </c>
      <c r="J1123" s="138"/>
      <c r="K1123" s="138"/>
      <c r="L1123" s="138" t="s">
        <v>5588</v>
      </c>
      <c r="M1123" s="138" t="s">
        <v>5589</v>
      </c>
      <c r="N1123" s="139">
        <v>60</v>
      </c>
      <c r="O1123" s="140" t="b">
        <v>0</v>
      </c>
      <c r="P1123" s="138" t="s">
        <v>1822</v>
      </c>
      <c r="Q1123" t="s">
        <v>1823</v>
      </c>
      <c r="R1123" t="s">
        <v>630</v>
      </c>
    </row>
    <row r="1124" spans="1:18" x14ac:dyDescent="0.25">
      <c r="A1124" s="138" t="s">
        <v>15016</v>
      </c>
      <c r="B1124" s="138" t="s">
        <v>870</v>
      </c>
      <c r="C1124" s="138"/>
      <c r="D1124" s="138" t="s">
        <v>1836</v>
      </c>
      <c r="E1124" s="138"/>
      <c r="F1124" s="138"/>
      <c r="G1124" s="138"/>
      <c r="H1124" s="138"/>
      <c r="I1124" s="138" t="s">
        <v>5547</v>
      </c>
      <c r="J1124" s="138"/>
      <c r="K1124" s="138"/>
      <c r="L1124" s="138" t="s">
        <v>5590</v>
      </c>
      <c r="M1124" s="138" t="s">
        <v>5591</v>
      </c>
      <c r="N1124" s="139">
        <v>60</v>
      </c>
      <c r="O1124" s="140" t="b">
        <v>0</v>
      </c>
      <c r="P1124" s="138" t="s">
        <v>1822</v>
      </c>
      <c r="Q1124" t="s">
        <v>1823</v>
      </c>
      <c r="R1124" t="s">
        <v>630</v>
      </c>
    </row>
    <row r="1125" spans="1:18" x14ac:dyDescent="0.25">
      <c r="A1125" s="138" t="s">
        <v>15032</v>
      </c>
      <c r="B1125" s="138" t="s">
        <v>871</v>
      </c>
      <c r="C1125" s="138"/>
      <c r="D1125" s="138" t="s">
        <v>3473</v>
      </c>
      <c r="E1125" s="138"/>
      <c r="F1125" s="138"/>
      <c r="G1125" s="138"/>
      <c r="H1125" s="138"/>
      <c r="I1125" s="138" t="s">
        <v>5547</v>
      </c>
      <c r="J1125" s="138"/>
      <c r="K1125" s="138"/>
      <c r="L1125" s="138" t="s">
        <v>5592</v>
      </c>
      <c r="M1125" s="138" t="s">
        <v>5593</v>
      </c>
      <c r="N1125" s="139">
        <v>60</v>
      </c>
      <c r="O1125" s="140" t="b">
        <v>0</v>
      </c>
      <c r="P1125" s="138" t="s">
        <v>1822</v>
      </c>
      <c r="Q1125" t="s">
        <v>1823</v>
      </c>
      <c r="R1125" t="s">
        <v>630</v>
      </c>
    </row>
    <row r="1126" spans="1:18" x14ac:dyDescent="0.25">
      <c r="A1126" s="138" t="s">
        <v>15055</v>
      </c>
      <c r="B1126" s="138" t="s">
        <v>872</v>
      </c>
      <c r="C1126" s="138"/>
      <c r="D1126" s="138" t="s">
        <v>2167</v>
      </c>
      <c r="E1126" s="138"/>
      <c r="F1126" s="138"/>
      <c r="G1126" s="138"/>
      <c r="H1126" s="138"/>
      <c r="I1126" s="138" t="s">
        <v>5547</v>
      </c>
      <c r="J1126" s="138"/>
      <c r="K1126" s="138"/>
      <c r="L1126" s="138" t="s">
        <v>5594</v>
      </c>
      <c r="M1126" s="138" t="s">
        <v>5595</v>
      </c>
      <c r="N1126" s="139">
        <v>60</v>
      </c>
      <c r="O1126" s="140" t="b">
        <v>0</v>
      </c>
      <c r="P1126" s="138" t="s">
        <v>1822</v>
      </c>
      <c r="Q1126" t="s">
        <v>1823</v>
      </c>
      <c r="R1126" t="s">
        <v>630</v>
      </c>
    </row>
    <row r="1127" spans="1:18" x14ac:dyDescent="0.25">
      <c r="A1127" s="138" t="s">
        <v>15033</v>
      </c>
      <c r="B1127" s="138" t="s">
        <v>873</v>
      </c>
      <c r="C1127" s="138"/>
      <c r="D1127" s="138" t="s">
        <v>3026</v>
      </c>
      <c r="E1127" s="138"/>
      <c r="F1127" s="138"/>
      <c r="G1127" s="138"/>
      <c r="H1127" s="138"/>
      <c r="I1127" s="138" t="s">
        <v>5547</v>
      </c>
      <c r="J1127" s="138"/>
      <c r="K1127" s="138"/>
      <c r="L1127" s="138" t="s">
        <v>5596</v>
      </c>
      <c r="M1127" s="138" t="s">
        <v>5597</v>
      </c>
      <c r="N1127" s="139">
        <v>60</v>
      </c>
      <c r="O1127" s="140" t="b">
        <v>0</v>
      </c>
      <c r="P1127" s="138" t="s">
        <v>1822</v>
      </c>
      <c r="Q1127" t="s">
        <v>1823</v>
      </c>
      <c r="R1127" t="s">
        <v>630</v>
      </c>
    </row>
    <row r="1128" spans="1:18" x14ac:dyDescent="0.25">
      <c r="A1128" s="138" t="s">
        <v>12346</v>
      </c>
      <c r="B1128" s="138" t="s">
        <v>874</v>
      </c>
      <c r="C1128" s="138"/>
      <c r="D1128" s="138" t="s">
        <v>3329</v>
      </c>
      <c r="E1128" s="138"/>
      <c r="F1128" s="138"/>
      <c r="G1128" s="138"/>
      <c r="H1128" s="138"/>
      <c r="I1128" s="138" t="s">
        <v>5547</v>
      </c>
      <c r="J1128" s="138"/>
      <c r="K1128" s="138"/>
      <c r="L1128" s="138" t="s">
        <v>5598</v>
      </c>
      <c r="M1128" s="138" t="s">
        <v>5599</v>
      </c>
      <c r="N1128" s="139">
        <v>60</v>
      </c>
      <c r="O1128" s="140" t="b">
        <v>0</v>
      </c>
      <c r="P1128" s="138" t="s">
        <v>1822</v>
      </c>
      <c r="Q1128" t="s">
        <v>1823</v>
      </c>
      <c r="R1128" t="s">
        <v>630</v>
      </c>
    </row>
    <row r="1129" spans="1:18" x14ac:dyDescent="0.25">
      <c r="A1129" s="138" t="s">
        <v>15024</v>
      </c>
      <c r="B1129" s="138" t="s">
        <v>875</v>
      </c>
      <c r="C1129" s="138"/>
      <c r="D1129" s="138" t="s">
        <v>3511</v>
      </c>
      <c r="E1129" s="138"/>
      <c r="F1129" s="138"/>
      <c r="G1129" s="138"/>
      <c r="H1129" s="138"/>
      <c r="I1129" s="138" t="s">
        <v>5547</v>
      </c>
      <c r="J1129" s="138"/>
      <c r="K1129" s="138"/>
      <c r="L1129" s="138" t="s">
        <v>5600</v>
      </c>
      <c r="M1129" s="138" t="s">
        <v>5601</v>
      </c>
      <c r="N1129" s="139">
        <v>60</v>
      </c>
      <c r="O1129" s="140" t="b">
        <v>0</v>
      </c>
      <c r="P1129" s="138" t="s">
        <v>1822</v>
      </c>
      <c r="Q1129" t="s">
        <v>1823</v>
      </c>
      <c r="R1129" t="s">
        <v>630</v>
      </c>
    </row>
    <row r="1130" spans="1:18" x14ac:dyDescent="0.25">
      <c r="A1130" s="138" t="s">
        <v>13758</v>
      </c>
      <c r="B1130" s="138" t="s">
        <v>876</v>
      </c>
      <c r="C1130" s="138"/>
      <c r="D1130" s="138" t="s">
        <v>5602</v>
      </c>
      <c r="E1130" s="138"/>
      <c r="F1130" s="138"/>
      <c r="G1130" s="138"/>
      <c r="H1130" s="138"/>
      <c r="I1130" s="138" t="s">
        <v>5547</v>
      </c>
      <c r="J1130" s="138"/>
      <c r="K1130" s="138"/>
      <c r="L1130" s="138" t="s">
        <v>5603</v>
      </c>
      <c r="M1130" s="138" t="s">
        <v>5604</v>
      </c>
      <c r="N1130" s="139">
        <v>60</v>
      </c>
      <c r="O1130" s="140" t="b">
        <v>0</v>
      </c>
      <c r="P1130" s="138" t="s">
        <v>1822</v>
      </c>
      <c r="Q1130" t="s">
        <v>1823</v>
      </c>
      <c r="R1130" t="s">
        <v>630</v>
      </c>
    </row>
    <row r="1131" spans="1:18" x14ac:dyDescent="0.25">
      <c r="A1131" s="138" t="s">
        <v>12347</v>
      </c>
      <c r="B1131" s="138" t="s">
        <v>878</v>
      </c>
      <c r="C1131" s="138"/>
      <c r="D1131" s="138" t="s">
        <v>5605</v>
      </c>
      <c r="E1131" s="138"/>
      <c r="F1131" s="138"/>
      <c r="G1131" s="138"/>
      <c r="H1131" s="138"/>
      <c r="I1131" s="138" t="s">
        <v>5547</v>
      </c>
      <c r="J1131" s="138"/>
      <c r="K1131" s="138"/>
      <c r="L1131" s="138" t="s">
        <v>5606</v>
      </c>
      <c r="M1131" s="138" t="s">
        <v>5607</v>
      </c>
      <c r="N1131" s="139">
        <v>60</v>
      </c>
      <c r="O1131" s="140" t="b">
        <v>0</v>
      </c>
      <c r="P1131" s="138" t="s">
        <v>1822</v>
      </c>
      <c r="Q1131" t="s">
        <v>1823</v>
      </c>
      <c r="R1131" t="s">
        <v>630</v>
      </c>
    </row>
    <row r="1132" spans="1:18" x14ac:dyDescent="0.25">
      <c r="A1132" s="138" t="s">
        <v>15025</v>
      </c>
      <c r="B1132" s="138" t="s">
        <v>879</v>
      </c>
      <c r="C1132" s="138"/>
      <c r="D1132" s="138" t="s">
        <v>3266</v>
      </c>
      <c r="E1132" s="138"/>
      <c r="F1132" s="138"/>
      <c r="G1132" s="138"/>
      <c r="H1132" s="138"/>
      <c r="I1132" s="138" t="s">
        <v>5547</v>
      </c>
      <c r="J1132" s="138"/>
      <c r="K1132" s="138"/>
      <c r="L1132" s="138" t="s">
        <v>5608</v>
      </c>
      <c r="M1132" s="138" t="s">
        <v>5609</v>
      </c>
      <c r="N1132" s="139">
        <v>60</v>
      </c>
      <c r="O1132" s="140" t="b">
        <v>0</v>
      </c>
      <c r="P1132" s="138" t="s">
        <v>1822</v>
      </c>
      <c r="Q1132" t="s">
        <v>1823</v>
      </c>
      <c r="R1132" t="s">
        <v>630</v>
      </c>
    </row>
    <row r="1133" spans="1:18" x14ac:dyDescent="0.25">
      <c r="A1133" s="138" t="s">
        <v>12357</v>
      </c>
      <c r="B1133" s="138" t="s">
        <v>880</v>
      </c>
      <c r="C1133" s="138"/>
      <c r="D1133" s="138" t="s">
        <v>5610</v>
      </c>
      <c r="E1133" s="138"/>
      <c r="F1133" s="138"/>
      <c r="G1133" s="138"/>
      <c r="H1133" s="138"/>
      <c r="I1133" s="138" t="s">
        <v>5547</v>
      </c>
      <c r="J1133" s="138"/>
      <c r="K1133" s="138"/>
      <c r="L1133" s="138" t="s">
        <v>5611</v>
      </c>
      <c r="M1133" s="138" t="s">
        <v>5612</v>
      </c>
      <c r="N1133" s="139">
        <v>60</v>
      </c>
      <c r="O1133" s="140" t="b">
        <v>0</v>
      </c>
      <c r="P1133" s="138" t="s">
        <v>1822</v>
      </c>
      <c r="Q1133" t="s">
        <v>1823</v>
      </c>
      <c r="R1133" t="s">
        <v>630</v>
      </c>
    </row>
    <row r="1134" spans="1:18" x14ac:dyDescent="0.25">
      <c r="A1134" s="138" t="s">
        <v>12361</v>
      </c>
      <c r="B1134" s="138" t="s">
        <v>881</v>
      </c>
      <c r="C1134" s="138"/>
      <c r="D1134" s="138" t="s">
        <v>5613</v>
      </c>
      <c r="E1134" s="138"/>
      <c r="F1134" s="138"/>
      <c r="G1134" s="138"/>
      <c r="H1134" s="138"/>
      <c r="I1134" s="138" t="s">
        <v>5547</v>
      </c>
      <c r="J1134" s="138"/>
      <c r="K1134" s="138"/>
      <c r="L1134" s="138" t="s">
        <v>5614</v>
      </c>
      <c r="M1134" s="138" t="s">
        <v>5615</v>
      </c>
      <c r="N1134" s="139">
        <v>60</v>
      </c>
      <c r="O1134" s="140" t="b">
        <v>0</v>
      </c>
      <c r="P1134" s="138" t="s">
        <v>3075</v>
      </c>
      <c r="Q1134" t="s">
        <v>1823</v>
      </c>
      <c r="R1134" t="s">
        <v>630</v>
      </c>
    </row>
    <row r="1135" spans="1:18" x14ac:dyDescent="0.25">
      <c r="A1135" s="138" t="s">
        <v>14267</v>
      </c>
      <c r="B1135" s="138" t="s">
        <v>883</v>
      </c>
      <c r="C1135" s="138" t="s">
        <v>1817</v>
      </c>
      <c r="D1135" s="138" t="s">
        <v>1818</v>
      </c>
      <c r="E1135" s="138" t="s">
        <v>1926</v>
      </c>
      <c r="F1135" s="138"/>
      <c r="G1135" s="138" t="s">
        <v>70</v>
      </c>
      <c r="H1135" s="138" t="s">
        <v>1779</v>
      </c>
      <c r="I1135" s="138" t="s">
        <v>5547</v>
      </c>
      <c r="J1135" s="138" t="s">
        <v>1817</v>
      </c>
      <c r="K1135" s="138"/>
      <c r="L1135" s="138"/>
      <c r="M1135" s="138" t="s">
        <v>5616</v>
      </c>
      <c r="N1135" s="139">
        <v>60</v>
      </c>
      <c r="O1135" s="140" t="b">
        <v>0</v>
      </c>
      <c r="P1135" s="138" t="s">
        <v>3075</v>
      </c>
      <c r="Q1135" t="s">
        <v>1823</v>
      </c>
      <c r="R1135" t="s">
        <v>630</v>
      </c>
    </row>
    <row r="1136" spans="1:18" x14ac:dyDescent="0.25">
      <c r="A1136" s="138" t="s">
        <v>13881</v>
      </c>
      <c r="B1136" s="138" t="s">
        <v>885</v>
      </c>
      <c r="C1136" s="138" t="s">
        <v>1817</v>
      </c>
      <c r="D1136" s="138" t="s">
        <v>1818</v>
      </c>
      <c r="E1136" s="138" t="s">
        <v>1832</v>
      </c>
      <c r="F1136" s="138"/>
      <c r="G1136" s="138" t="s">
        <v>70</v>
      </c>
      <c r="H1136" s="138" t="s">
        <v>1779</v>
      </c>
      <c r="I1136" s="138" t="s">
        <v>5547</v>
      </c>
      <c r="J1136" s="138" t="s">
        <v>1817</v>
      </c>
      <c r="K1136" s="138"/>
      <c r="L1136" s="138"/>
      <c r="M1136" s="138" t="s">
        <v>5617</v>
      </c>
      <c r="N1136" s="139">
        <v>60</v>
      </c>
      <c r="O1136" s="140" t="b">
        <v>0</v>
      </c>
      <c r="P1136" s="138" t="s">
        <v>3075</v>
      </c>
      <c r="Q1136" t="s">
        <v>1823</v>
      </c>
      <c r="R1136" t="s">
        <v>630</v>
      </c>
    </row>
    <row r="1137" spans="1:18" x14ac:dyDescent="0.25">
      <c r="A1137" s="138" t="s">
        <v>14934</v>
      </c>
      <c r="B1137" s="138" t="s">
        <v>883</v>
      </c>
      <c r="C1137" s="138" t="s">
        <v>1817</v>
      </c>
      <c r="D1137" s="138" t="s">
        <v>1818</v>
      </c>
      <c r="E1137" s="138" t="s">
        <v>1955</v>
      </c>
      <c r="F1137" s="138"/>
      <c r="G1137" s="138" t="s">
        <v>1786</v>
      </c>
      <c r="H1137" s="138" t="s">
        <v>1787</v>
      </c>
      <c r="I1137" s="138" t="s">
        <v>5547</v>
      </c>
      <c r="J1137" s="138" t="s">
        <v>1817</v>
      </c>
      <c r="K1137" s="138"/>
      <c r="L1137" s="138"/>
      <c r="M1137" s="138" t="s">
        <v>5618</v>
      </c>
      <c r="N1137" s="139">
        <v>60</v>
      </c>
      <c r="O1137" s="140" t="b">
        <v>0</v>
      </c>
      <c r="P1137" s="138" t="s">
        <v>3075</v>
      </c>
      <c r="Q1137" t="s">
        <v>1823</v>
      </c>
      <c r="R1137" t="s">
        <v>630</v>
      </c>
    </row>
    <row r="1138" spans="1:18" x14ac:dyDescent="0.25">
      <c r="A1138" s="138" t="s">
        <v>13882</v>
      </c>
      <c r="B1138" s="138" t="s">
        <v>885</v>
      </c>
      <c r="C1138" s="138" t="s">
        <v>1817</v>
      </c>
      <c r="D1138" s="138" t="s">
        <v>1818</v>
      </c>
      <c r="E1138" s="138" t="s">
        <v>1832</v>
      </c>
      <c r="F1138" s="138"/>
      <c r="G1138" s="138" t="s">
        <v>70</v>
      </c>
      <c r="H1138" s="138" t="s">
        <v>1779</v>
      </c>
      <c r="I1138" s="138" t="s">
        <v>5547</v>
      </c>
      <c r="J1138" s="138" t="s">
        <v>1817</v>
      </c>
      <c r="K1138" s="138"/>
      <c r="L1138" s="138"/>
      <c r="M1138" s="138" t="s">
        <v>5619</v>
      </c>
      <c r="N1138" s="139">
        <v>60</v>
      </c>
      <c r="O1138" s="140" t="b">
        <v>0</v>
      </c>
      <c r="P1138" s="138" t="s">
        <v>3075</v>
      </c>
      <c r="Q1138" t="s">
        <v>1823</v>
      </c>
      <c r="R1138" t="s">
        <v>630</v>
      </c>
    </row>
    <row r="1139" spans="1:18" x14ac:dyDescent="0.25">
      <c r="A1139" s="138" t="s">
        <v>14165</v>
      </c>
      <c r="B1139" s="138" t="s">
        <v>885</v>
      </c>
      <c r="C1139" s="138" t="s">
        <v>1817</v>
      </c>
      <c r="D1139" s="138" t="s">
        <v>1818</v>
      </c>
      <c r="E1139" s="138" t="s">
        <v>1930</v>
      </c>
      <c r="F1139" s="138"/>
      <c r="G1139" s="138" t="s">
        <v>71</v>
      </c>
      <c r="H1139" s="138" t="s">
        <v>1777</v>
      </c>
      <c r="I1139" s="138" t="s">
        <v>5547</v>
      </c>
      <c r="J1139" s="138" t="s">
        <v>1817</v>
      </c>
      <c r="K1139" s="138"/>
      <c r="L1139" s="138"/>
      <c r="M1139" s="138" t="s">
        <v>5620</v>
      </c>
      <c r="N1139" s="139">
        <v>60</v>
      </c>
      <c r="O1139" s="140" t="b">
        <v>0</v>
      </c>
      <c r="P1139" s="138" t="s">
        <v>3075</v>
      </c>
      <c r="Q1139" t="s">
        <v>1823</v>
      </c>
      <c r="R1139" t="s">
        <v>630</v>
      </c>
    </row>
    <row r="1140" spans="1:18" x14ac:dyDescent="0.25">
      <c r="A1140" s="138" t="s">
        <v>14166</v>
      </c>
      <c r="B1140" s="138" t="s">
        <v>885</v>
      </c>
      <c r="C1140" s="138" t="s">
        <v>1817</v>
      </c>
      <c r="D1140" s="138" t="s">
        <v>1818</v>
      </c>
      <c r="E1140" s="138" t="s">
        <v>1930</v>
      </c>
      <c r="F1140" s="138"/>
      <c r="G1140" s="138" t="s">
        <v>71</v>
      </c>
      <c r="H1140" s="138" t="s">
        <v>1777</v>
      </c>
      <c r="I1140" s="138" t="s">
        <v>5547</v>
      </c>
      <c r="J1140" s="138" t="s">
        <v>1817</v>
      </c>
      <c r="K1140" s="138"/>
      <c r="L1140" s="138"/>
      <c r="M1140" s="138" t="s">
        <v>5621</v>
      </c>
      <c r="N1140" s="139">
        <v>60</v>
      </c>
      <c r="O1140" s="140" t="b">
        <v>0</v>
      </c>
      <c r="P1140" s="138" t="s">
        <v>3075</v>
      </c>
      <c r="Q1140" t="s">
        <v>1823</v>
      </c>
      <c r="R1140" t="s">
        <v>630</v>
      </c>
    </row>
    <row r="1141" spans="1:18" x14ac:dyDescent="0.25">
      <c r="A1141" s="138" t="s">
        <v>14460</v>
      </c>
      <c r="B1141" s="138" t="s">
        <v>5622</v>
      </c>
      <c r="C1141" s="138" t="s">
        <v>1817</v>
      </c>
      <c r="D1141" s="138" t="s">
        <v>1818</v>
      </c>
      <c r="E1141" s="138" t="s">
        <v>1881</v>
      </c>
      <c r="F1141" s="138"/>
      <c r="G1141" s="138" t="s">
        <v>71</v>
      </c>
      <c r="H1141" s="138" t="s">
        <v>1777</v>
      </c>
      <c r="I1141" s="138" t="s">
        <v>5547</v>
      </c>
      <c r="J1141" s="138" t="s">
        <v>1817</v>
      </c>
      <c r="K1141" s="138"/>
      <c r="L1141" s="138"/>
      <c r="M1141" s="138" t="s">
        <v>5623</v>
      </c>
      <c r="N1141" s="139">
        <v>60</v>
      </c>
      <c r="O1141" s="140" t="b">
        <v>0</v>
      </c>
      <c r="P1141" s="138" t="s">
        <v>3075</v>
      </c>
      <c r="Q1141" t="s">
        <v>1823</v>
      </c>
      <c r="R1141" t="s">
        <v>630</v>
      </c>
    </row>
    <row r="1142" spans="1:18" x14ac:dyDescent="0.25">
      <c r="A1142" s="138" t="s">
        <v>14268</v>
      </c>
      <c r="B1142" s="138" t="s">
        <v>883</v>
      </c>
      <c r="C1142" s="138" t="s">
        <v>1817</v>
      </c>
      <c r="D1142" s="138" t="s">
        <v>1818</v>
      </c>
      <c r="E1142" s="138" t="s">
        <v>1926</v>
      </c>
      <c r="F1142" s="138"/>
      <c r="G1142" s="138" t="s">
        <v>70</v>
      </c>
      <c r="H1142" s="138" t="s">
        <v>1779</v>
      </c>
      <c r="I1142" s="138" t="s">
        <v>5547</v>
      </c>
      <c r="J1142" s="138" t="s">
        <v>1817</v>
      </c>
      <c r="K1142" s="138"/>
      <c r="L1142" s="138"/>
      <c r="M1142" s="138" t="s">
        <v>5624</v>
      </c>
      <c r="N1142" s="139">
        <v>60</v>
      </c>
      <c r="O1142" s="140" t="b">
        <v>0</v>
      </c>
      <c r="P1142" s="138" t="s">
        <v>3075</v>
      </c>
      <c r="Q1142" t="s">
        <v>1823</v>
      </c>
      <c r="R1142" t="s">
        <v>630</v>
      </c>
    </row>
    <row r="1143" spans="1:18" x14ac:dyDescent="0.25">
      <c r="A1143" s="138" t="s">
        <v>14031</v>
      </c>
      <c r="B1143" s="138" t="s">
        <v>885</v>
      </c>
      <c r="C1143" s="138" t="s">
        <v>1817</v>
      </c>
      <c r="D1143" s="138" t="s">
        <v>1818</v>
      </c>
      <c r="E1143" s="138" t="s">
        <v>1911</v>
      </c>
      <c r="F1143" s="138"/>
      <c r="G1143" s="138" t="s">
        <v>70</v>
      </c>
      <c r="H1143" s="138" t="s">
        <v>1779</v>
      </c>
      <c r="I1143" s="138" t="s">
        <v>5547</v>
      </c>
      <c r="J1143" s="138" t="s">
        <v>1817</v>
      </c>
      <c r="K1143" s="138"/>
      <c r="L1143" s="138"/>
      <c r="M1143" s="138" t="s">
        <v>5625</v>
      </c>
      <c r="N1143" s="139">
        <v>60</v>
      </c>
      <c r="O1143" s="140" t="b">
        <v>0</v>
      </c>
      <c r="P1143" s="138" t="s">
        <v>3075</v>
      </c>
      <c r="Q1143" t="s">
        <v>1823</v>
      </c>
      <c r="R1143" t="s">
        <v>630</v>
      </c>
    </row>
    <row r="1144" spans="1:18" x14ac:dyDescent="0.25">
      <c r="A1144" s="138" t="s">
        <v>14087</v>
      </c>
      <c r="B1144" s="138" t="s">
        <v>883</v>
      </c>
      <c r="C1144" s="138" t="s">
        <v>1817</v>
      </c>
      <c r="D1144" s="138" t="s">
        <v>1818</v>
      </c>
      <c r="E1144" s="138" t="s">
        <v>4289</v>
      </c>
      <c r="F1144" s="138"/>
      <c r="G1144" s="138" t="s">
        <v>70</v>
      </c>
      <c r="H1144" s="138" t="s">
        <v>1779</v>
      </c>
      <c r="I1144" s="138" t="s">
        <v>5547</v>
      </c>
      <c r="J1144" s="138" t="s">
        <v>1817</v>
      </c>
      <c r="K1144" s="138"/>
      <c r="L1144" s="138"/>
      <c r="M1144" s="138" t="s">
        <v>5626</v>
      </c>
      <c r="N1144" s="139">
        <v>60</v>
      </c>
      <c r="O1144" s="140" t="b">
        <v>0</v>
      </c>
      <c r="P1144" s="138" t="s">
        <v>3075</v>
      </c>
      <c r="Q1144" t="s">
        <v>1823</v>
      </c>
      <c r="R1144" t="s">
        <v>630</v>
      </c>
    </row>
    <row r="1145" spans="1:18" x14ac:dyDescent="0.25">
      <c r="A1145" s="138" t="s">
        <v>14801</v>
      </c>
      <c r="B1145" s="138" t="s">
        <v>885</v>
      </c>
      <c r="C1145" s="138" t="s">
        <v>1817</v>
      </c>
      <c r="D1145" s="138" t="s">
        <v>1818</v>
      </c>
      <c r="E1145" s="138" t="s">
        <v>1858</v>
      </c>
      <c r="F1145" s="138"/>
      <c r="G1145" s="138" t="s">
        <v>1786</v>
      </c>
      <c r="H1145" s="138" t="s">
        <v>1787</v>
      </c>
      <c r="I1145" s="138" t="s">
        <v>5547</v>
      </c>
      <c r="J1145" s="138" t="s">
        <v>1817</v>
      </c>
      <c r="K1145" s="138"/>
      <c r="L1145" s="138"/>
      <c r="M1145" s="138" t="s">
        <v>5627</v>
      </c>
      <c r="N1145" s="139">
        <v>60</v>
      </c>
      <c r="O1145" s="140" t="b">
        <v>0</v>
      </c>
      <c r="P1145" s="138" t="s">
        <v>3075</v>
      </c>
      <c r="Q1145" t="s">
        <v>1823</v>
      </c>
      <c r="R1145" t="s">
        <v>630</v>
      </c>
    </row>
    <row r="1146" spans="1:18" x14ac:dyDescent="0.25">
      <c r="A1146" s="138" t="s">
        <v>14231</v>
      </c>
      <c r="B1146" s="138" t="s">
        <v>883</v>
      </c>
      <c r="C1146" s="138" t="s">
        <v>1817</v>
      </c>
      <c r="D1146" s="138" t="s">
        <v>1818</v>
      </c>
      <c r="E1146" s="138" t="s">
        <v>2030</v>
      </c>
      <c r="F1146" s="138"/>
      <c r="G1146" s="138" t="s">
        <v>70</v>
      </c>
      <c r="H1146" s="138" t="s">
        <v>1779</v>
      </c>
      <c r="I1146" s="138" t="s">
        <v>5547</v>
      </c>
      <c r="J1146" s="138" t="s">
        <v>1817</v>
      </c>
      <c r="K1146" s="138"/>
      <c r="L1146" s="138"/>
      <c r="M1146" s="138" t="s">
        <v>5628</v>
      </c>
      <c r="N1146" s="139">
        <v>60</v>
      </c>
      <c r="O1146" s="140" t="b">
        <v>0</v>
      </c>
      <c r="P1146" s="138" t="s">
        <v>3075</v>
      </c>
      <c r="Q1146" t="s">
        <v>1823</v>
      </c>
      <c r="R1146" t="s">
        <v>630</v>
      </c>
    </row>
    <row r="1147" spans="1:18" x14ac:dyDescent="0.25">
      <c r="A1147" s="138" t="s">
        <v>14032</v>
      </c>
      <c r="B1147" s="138" t="s">
        <v>885</v>
      </c>
      <c r="C1147" s="138" t="s">
        <v>1817</v>
      </c>
      <c r="D1147" s="138" t="s">
        <v>1818</v>
      </c>
      <c r="E1147" s="138" t="s">
        <v>1911</v>
      </c>
      <c r="F1147" s="138"/>
      <c r="G1147" s="138" t="s">
        <v>70</v>
      </c>
      <c r="H1147" s="138" t="s">
        <v>1779</v>
      </c>
      <c r="I1147" s="138" t="s">
        <v>5547</v>
      </c>
      <c r="J1147" s="138" t="s">
        <v>1817</v>
      </c>
      <c r="K1147" s="138"/>
      <c r="L1147" s="138"/>
      <c r="M1147" s="138" t="s">
        <v>5629</v>
      </c>
      <c r="N1147" s="139">
        <v>60</v>
      </c>
      <c r="O1147" s="140" t="b">
        <v>0</v>
      </c>
      <c r="P1147" s="138" t="s">
        <v>3075</v>
      </c>
      <c r="Q1147" t="s">
        <v>1823</v>
      </c>
      <c r="R1147" t="s">
        <v>630</v>
      </c>
    </row>
    <row r="1148" spans="1:18" x14ac:dyDescent="0.25">
      <c r="A1148" s="138" t="s">
        <v>13799</v>
      </c>
      <c r="B1148" s="138" t="s">
        <v>883</v>
      </c>
      <c r="C1148" s="138" t="s">
        <v>1817</v>
      </c>
      <c r="D1148" s="138" t="s">
        <v>1818</v>
      </c>
      <c r="E1148" s="138" t="s">
        <v>2086</v>
      </c>
      <c r="F1148" s="138"/>
      <c r="G1148" s="138" t="s">
        <v>70</v>
      </c>
      <c r="H1148" s="138" t="s">
        <v>1779</v>
      </c>
      <c r="I1148" s="138" t="s">
        <v>5547</v>
      </c>
      <c r="J1148" s="138" t="s">
        <v>1817</v>
      </c>
      <c r="K1148" s="138"/>
      <c r="L1148" s="138"/>
      <c r="M1148" s="138" t="s">
        <v>5630</v>
      </c>
      <c r="N1148" s="139">
        <v>60</v>
      </c>
      <c r="O1148" s="140" t="b">
        <v>0</v>
      </c>
      <c r="P1148" s="138" t="s">
        <v>3075</v>
      </c>
      <c r="Q1148" t="s">
        <v>1823</v>
      </c>
      <c r="R1148" t="s">
        <v>630</v>
      </c>
    </row>
    <row r="1149" spans="1:18" x14ac:dyDescent="0.25">
      <c r="A1149" s="138" t="s">
        <v>14033</v>
      </c>
      <c r="B1149" s="138" t="s">
        <v>5622</v>
      </c>
      <c r="C1149" s="138" t="s">
        <v>1817</v>
      </c>
      <c r="D1149" s="138" t="s">
        <v>1818</v>
      </c>
      <c r="E1149" s="138" t="s">
        <v>1911</v>
      </c>
      <c r="F1149" s="138"/>
      <c r="G1149" s="138" t="s">
        <v>1786</v>
      </c>
      <c r="H1149" s="138" t="s">
        <v>1787</v>
      </c>
      <c r="I1149" s="138" t="s">
        <v>5547</v>
      </c>
      <c r="J1149" s="138" t="s">
        <v>1817</v>
      </c>
      <c r="K1149" s="138"/>
      <c r="L1149" s="138"/>
      <c r="M1149" s="138" t="s">
        <v>5631</v>
      </c>
      <c r="N1149" s="139">
        <v>60</v>
      </c>
      <c r="O1149" s="140" t="b">
        <v>0</v>
      </c>
      <c r="P1149" s="138" t="s">
        <v>3075</v>
      </c>
      <c r="Q1149" t="s">
        <v>1823</v>
      </c>
      <c r="R1149" t="s">
        <v>630</v>
      </c>
    </row>
    <row r="1150" spans="1:18" x14ac:dyDescent="0.25">
      <c r="A1150" s="138" t="s">
        <v>13759</v>
      </c>
      <c r="B1150" s="138" t="s">
        <v>883</v>
      </c>
      <c r="C1150" s="138" t="s">
        <v>1817</v>
      </c>
      <c r="D1150" s="138" t="s">
        <v>1818</v>
      </c>
      <c r="E1150" s="138" t="s">
        <v>1886</v>
      </c>
      <c r="F1150" s="138"/>
      <c r="G1150" s="138" t="s">
        <v>70</v>
      </c>
      <c r="H1150" s="138" t="s">
        <v>1779</v>
      </c>
      <c r="I1150" s="138" t="s">
        <v>5547</v>
      </c>
      <c r="J1150" s="138" t="s">
        <v>1817</v>
      </c>
      <c r="K1150" s="138"/>
      <c r="L1150" s="138"/>
      <c r="M1150" s="138" t="s">
        <v>5632</v>
      </c>
      <c r="N1150" s="139">
        <v>60</v>
      </c>
      <c r="O1150" s="140" t="b">
        <v>0</v>
      </c>
      <c r="P1150" s="138" t="s">
        <v>3075</v>
      </c>
      <c r="Q1150" t="s">
        <v>1823</v>
      </c>
      <c r="R1150" t="s">
        <v>630</v>
      </c>
    </row>
    <row r="1151" spans="1:18" x14ac:dyDescent="0.25">
      <c r="A1151" s="138" t="s">
        <v>13800</v>
      </c>
      <c r="B1151" s="138" t="s">
        <v>883</v>
      </c>
      <c r="C1151" s="138" t="s">
        <v>1817</v>
      </c>
      <c r="D1151" s="138" t="s">
        <v>1818</v>
      </c>
      <c r="E1151" s="138" t="s">
        <v>2086</v>
      </c>
      <c r="F1151" s="138"/>
      <c r="G1151" s="138" t="s">
        <v>70</v>
      </c>
      <c r="H1151" s="138" t="s">
        <v>1779</v>
      </c>
      <c r="I1151" s="138" t="s">
        <v>5547</v>
      </c>
      <c r="J1151" s="138" t="s">
        <v>1817</v>
      </c>
      <c r="K1151" s="138"/>
      <c r="L1151" s="138"/>
      <c r="M1151" s="138" t="s">
        <v>5633</v>
      </c>
      <c r="N1151" s="139">
        <v>60</v>
      </c>
      <c r="O1151" s="140" t="b">
        <v>0</v>
      </c>
      <c r="P1151" s="138" t="s">
        <v>3075</v>
      </c>
      <c r="Q1151" t="s">
        <v>1823</v>
      </c>
      <c r="R1151" t="s">
        <v>630</v>
      </c>
    </row>
    <row r="1152" spans="1:18" x14ac:dyDescent="0.25">
      <c r="A1152" s="138" t="s">
        <v>14583</v>
      </c>
      <c r="B1152" s="138" t="s">
        <v>897</v>
      </c>
      <c r="C1152" s="138" t="s">
        <v>1817</v>
      </c>
      <c r="D1152" s="138" t="s">
        <v>1818</v>
      </c>
      <c r="E1152" s="138" t="s">
        <v>1938</v>
      </c>
      <c r="F1152" s="138"/>
      <c r="G1152" s="138" t="s">
        <v>70</v>
      </c>
      <c r="H1152" s="138" t="s">
        <v>1779</v>
      </c>
      <c r="I1152" s="138" t="s">
        <v>5547</v>
      </c>
      <c r="J1152" s="138" t="s">
        <v>1817</v>
      </c>
      <c r="K1152" s="138"/>
      <c r="L1152" s="138"/>
      <c r="M1152" s="138" t="s">
        <v>5634</v>
      </c>
      <c r="N1152" s="139">
        <v>60</v>
      </c>
      <c r="O1152" s="140" t="b">
        <v>0</v>
      </c>
      <c r="P1152" s="138" t="s">
        <v>3075</v>
      </c>
      <c r="Q1152" t="s">
        <v>1823</v>
      </c>
      <c r="R1152" t="s">
        <v>630</v>
      </c>
    </row>
    <row r="1153" spans="1:18" x14ac:dyDescent="0.25">
      <c r="A1153" s="138" t="s">
        <v>14364</v>
      </c>
      <c r="B1153" s="138" t="s">
        <v>883</v>
      </c>
      <c r="C1153" s="138" t="s">
        <v>1817</v>
      </c>
      <c r="D1153" s="138" t="s">
        <v>1818</v>
      </c>
      <c r="E1153" s="138" t="s">
        <v>1971</v>
      </c>
      <c r="F1153" s="138"/>
      <c r="G1153" s="138" t="s">
        <v>71</v>
      </c>
      <c r="H1153" s="138" t="s">
        <v>1777</v>
      </c>
      <c r="I1153" s="138" t="s">
        <v>5547</v>
      </c>
      <c r="J1153" s="138" t="s">
        <v>1817</v>
      </c>
      <c r="K1153" s="138"/>
      <c r="L1153" s="138"/>
      <c r="M1153" s="138" t="s">
        <v>5635</v>
      </c>
      <c r="N1153" s="139">
        <v>60</v>
      </c>
      <c r="O1153" s="140" t="b">
        <v>0</v>
      </c>
      <c r="P1153" s="138" t="s">
        <v>3075</v>
      </c>
      <c r="Q1153" t="s">
        <v>1823</v>
      </c>
      <c r="R1153" t="s">
        <v>630</v>
      </c>
    </row>
    <row r="1154" spans="1:18" x14ac:dyDescent="0.25">
      <c r="A1154" s="138" t="s">
        <v>13883</v>
      </c>
      <c r="B1154" s="138" t="s">
        <v>885</v>
      </c>
      <c r="C1154" s="138" t="s">
        <v>1817</v>
      </c>
      <c r="D1154" s="138" t="s">
        <v>1818</v>
      </c>
      <c r="E1154" s="138" t="s">
        <v>1832</v>
      </c>
      <c r="F1154" s="138"/>
      <c r="G1154" s="138" t="s">
        <v>70</v>
      </c>
      <c r="H1154" s="138" t="s">
        <v>1779</v>
      </c>
      <c r="I1154" s="138" t="s">
        <v>5547</v>
      </c>
      <c r="J1154" s="138" t="s">
        <v>1817</v>
      </c>
      <c r="K1154" s="138"/>
      <c r="L1154" s="138"/>
      <c r="M1154" s="138" t="s">
        <v>5636</v>
      </c>
      <c r="N1154" s="139">
        <v>60</v>
      </c>
      <c r="O1154" s="140" t="b">
        <v>0</v>
      </c>
      <c r="P1154" s="138" t="s">
        <v>3075</v>
      </c>
      <c r="Q1154" t="s">
        <v>1823</v>
      </c>
      <c r="R1154" t="s">
        <v>630</v>
      </c>
    </row>
    <row r="1155" spans="1:18" x14ac:dyDescent="0.25">
      <c r="A1155" s="138" t="s">
        <v>13884</v>
      </c>
      <c r="B1155" s="138" t="s">
        <v>885</v>
      </c>
      <c r="C1155" s="138" t="s">
        <v>1817</v>
      </c>
      <c r="D1155" s="138" t="s">
        <v>1818</v>
      </c>
      <c r="E1155" s="138" t="s">
        <v>1832</v>
      </c>
      <c r="F1155" s="138"/>
      <c r="G1155" s="138" t="s">
        <v>70</v>
      </c>
      <c r="H1155" s="138" t="s">
        <v>1779</v>
      </c>
      <c r="I1155" s="138" t="s">
        <v>5547</v>
      </c>
      <c r="J1155" s="138" t="s">
        <v>1817</v>
      </c>
      <c r="K1155" s="138"/>
      <c r="L1155" s="138"/>
      <c r="M1155" s="138" t="s">
        <v>5637</v>
      </c>
      <c r="N1155" s="139">
        <v>60</v>
      </c>
      <c r="O1155" s="140" t="b">
        <v>0</v>
      </c>
      <c r="P1155" s="138" t="s">
        <v>3075</v>
      </c>
      <c r="Q1155" t="s">
        <v>1823</v>
      </c>
      <c r="R1155" t="s">
        <v>630</v>
      </c>
    </row>
    <row r="1156" spans="1:18" x14ac:dyDescent="0.25">
      <c r="A1156" s="138" t="s">
        <v>14034</v>
      </c>
      <c r="B1156" s="138" t="s">
        <v>885</v>
      </c>
      <c r="C1156" s="138" t="s">
        <v>1817</v>
      </c>
      <c r="D1156" s="138" t="s">
        <v>1818</v>
      </c>
      <c r="E1156" s="138" t="s">
        <v>1911</v>
      </c>
      <c r="F1156" s="138"/>
      <c r="G1156" s="138" t="s">
        <v>71</v>
      </c>
      <c r="H1156" s="138" t="s">
        <v>1777</v>
      </c>
      <c r="I1156" s="138" t="s">
        <v>5547</v>
      </c>
      <c r="J1156" s="138" t="s">
        <v>1817</v>
      </c>
      <c r="K1156" s="138"/>
      <c r="L1156" s="138"/>
      <c r="M1156" s="138" t="s">
        <v>5638</v>
      </c>
      <c r="N1156" s="139">
        <v>60</v>
      </c>
      <c r="O1156" s="140" t="b">
        <v>0</v>
      </c>
      <c r="P1156" s="138" t="s">
        <v>3075</v>
      </c>
      <c r="Q1156" t="s">
        <v>1823</v>
      </c>
      <c r="R1156" t="s">
        <v>630</v>
      </c>
    </row>
    <row r="1157" spans="1:18" x14ac:dyDescent="0.25">
      <c r="A1157" s="138" t="s">
        <v>14365</v>
      </c>
      <c r="B1157" s="138" t="s">
        <v>883</v>
      </c>
      <c r="C1157" s="138" t="s">
        <v>1817</v>
      </c>
      <c r="D1157" s="138" t="s">
        <v>1818</v>
      </c>
      <c r="E1157" s="138" t="s">
        <v>1971</v>
      </c>
      <c r="F1157" s="138"/>
      <c r="G1157" s="138" t="s">
        <v>71</v>
      </c>
      <c r="H1157" s="138" t="s">
        <v>1777</v>
      </c>
      <c r="I1157" s="138" t="s">
        <v>5547</v>
      </c>
      <c r="J1157" s="138" t="s">
        <v>1817</v>
      </c>
      <c r="K1157" s="138"/>
      <c r="L1157" s="138"/>
      <c r="M1157" s="138" t="s">
        <v>5639</v>
      </c>
      <c r="N1157" s="139">
        <v>60</v>
      </c>
      <c r="O1157" s="140" t="b">
        <v>0</v>
      </c>
      <c r="P1157" s="138" t="s">
        <v>3075</v>
      </c>
      <c r="Q1157" t="s">
        <v>1823</v>
      </c>
      <c r="R1157" t="s">
        <v>630</v>
      </c>
    </row>
    <row r="1158" spans="1:18" x14ac:dyDescent="0.25">
      <c r="A1158" s="138" t="s">
        <v>13760</v>
      </c>
      <c r="B1158" s="138" t="s">
        <v>883</v>
      </c>
      <c r="C1158" s="138" t="s">
        <v>1817</v>
      </c>
      <c r="D1158" s="138" t="s">
        <v>1818</v>
      </c>
      <c r="E1158" s="138" t="s">
        <v>1886</v>
      </c>
      <c r="F1158" s="138"/>
      <c r="G1158" s="138" t="s">
        <v>71</v>
      </c>
      <c r="H1158" s="138" t="s">
        <v>1777</v>
      </c>
      <c r="I1158" s="138" t="s">
        <v>5547</v>
      </c>
      <c r="J1158" s="138" t="s">
        <v>1817</v>
      </c>
      <c r="K1158" s="138"/>
      <c r="L1158" s="138"/>
      <c r="M1158" s="138" t="s">
        <v>5641</v>
      </c>
      <c r="N1158" s="139">
        <v>60</v>
      </c>
      <c r="O1158" s="140" t="b">
        <v>0</v>
      </c>
      <c r="P1158" s="138" t="s">
        <v>3075</v>
      </c>
      <c r="Q1158" t="s">
        <v>1823</v>
      </c>
      <c r="R1158" t="s">
        <v>630</v>
      </c>
    </row>
    <row r="1159" spans="1:18" x14ac:dyDescent="0.25">
      <c r="A1159" s="138" t="s">
        <v>14167</v>
      </c>
      <c r="B1159" s="138" t="s">
        <v>885</v>
      </c>
      <c r="C1159" s="138" t="s">
        <v>1817</v>
      </c>
      <c r="D1159" s="138" t="s">
        <v>1818</v>
      </c>
      <c r="E1159" s="138" t="s">
        <v>1930</v>
      </c>
      <c r="F1159" s="138"/>
      <c r="G1159" s="138" t="s">
        <v>71</v>
      </c>
      <c r="H1159" s="138" t="s">
        <v>1777</v>
      </c>
      <c r="I1159" s="138" t="s">
        <v>5547</v>
      </c>
      <c r="J1159" s="138" t="s">
        <v>1817</v>
      </c>
      <c r="K1159" s="138"/>
      <c r="L1159" s="138"/>
      <c r="M1159" s="138" t="s">
        <v>5642</v>
      </c>
      <c r="N1159" s="139">
        <v>60</v>
      </c>
      <c r="O1159" s="140" t="b">
        <v>0</v>
      </c>
      <c r="P1159" s="138" t="s">
        <v>3075</v>
      </c>
      <c r="Q1159" t="s">
        <v>1823</v>
      </c>
      <c r="R1159" t="s">
        <v>630</v>
      </c>
    </row>
    <row r="1160" spans="1:18" x14ac:dyDescent="0.25">
      <c r="A1160" s="138" t="s">
        <v>14802</v>
      </c>
      <c r="B1160" s="138" t="s">
        <v>885</v>
      </c>
      <c r="C1160" s="138" t="s">
        <v>1817</v>
      </c>
      <c r="D1160" s="138" t="s">
        <v>1818</v>
      </c>
      <c r="E1160" s="138" t="s">
        <v>1858</v>
      </c>
      <c r="F1160" s="138"/>
      <c r="G1160" s="138" t="s">
        <v>1786</v>
      </c>
      <c r="H1160" s="138" t="s">
        <v>1787</v>
      </c>
      <c r="I1160" s="138" t="s">
        <v>5547</v>
      </c>
      <c r="J1160" s="138" t="s">
        <v>1817</v>
      </c>
      <c r="K1160" s="138"/>
      <c r="L1160" s="138"/>
      <c r="M1160" s="138" t="s">
        <v>5643</v>
      </c>
      <c r="N1160" s="139">
        <v>60</v>
      </c>
      <c r="O1160" s="140" t="b">
        <v>0</v>
      </c>
      <c r="P1160" s="138" t="s">
        <v>3075</v>
      </c>
      <c r="Q1160" t="s">
        <v>1823</v>
      </c>
      <c r="R1160" t="s">
        <v>630</v>
      </c>
    </row>
    <row r="1161" spans="1:18" x14ac:dyDescent="0.25">
      <c r="A1161" s="138" t="s">
        <v>14269</v>
      </c>
      <c r="B1161" s="138" t="s">
        <v>883</v>
      </c>
      <c r="C1161" s="138" t="s">
        <v>1817</v>
      </c>
      <c r="D1161" s="138" t="s">
        <v>1818</v>
      </c>
      <c r="E1161" s="138" t="s">
        <v>1926</v>
      </c>
      <c r="F1161" s="138"/>
      <c r="G1161" s="138" t="s">
        <v>70</v>
      </c>
      <c r="H1161" s="138" t="s">
        <v>1779</v>
      </c>
      <c r="I1161" s="138" t="s">
        <v>5547</v>
      </c>
      <c r="J1161" s="138" t="s">
        <v>1817</v>
      </c>
      <c r="K1161" s="138"/>
      <c r="L1161" s="138"/>
      <c r="M1161" s="138" t="s">
        <v>5644</v>
      </c>
      <c r="N1161" s="139">
        <v>60</v>
      </c>
      <c r="O1161" s="140" t="b">
        <v>0</v>
      </c>
      <c r="P1161" s="138" t="s">
        <v>3075</v>
      </c>
      <c r="Q1161" t="s">
        <v>1823</v>
      </c>
      <c r="R1161" t="s">
        <v>630</v>
      </c>
    </row>
    <row r="1162" spans="1:18" x14ac:dyDescent="0.25">
      <c r="A1162" s="138" t="s">
        <v>14584</v>
      </c>
      <c r="B1162" s="138" t="s">
        <v>885</v>
      </c>
      <c r="C1162" s="138" t="s">
        <v>1817</v>
      </c>
      <c r="D1162" s="138" t="s">
        <v>1818</v>
      </c>
      <c r="E1162" s="138" t="s">
        <v>1938</v>
      </c>
      <c r="F1162" s="138"/>
      <c r="G1162" s="138" t="s">
        <v>70</v>
      </c>
      <c r="H1162" s="138" t="s">
        <v>1779</v>
      </c>
      <c r="I1162" s="138" t="s">
        <v>5547</v>
      </c>
      <c r="J1162" s="138" t="s">
        <v>1817</v>
      </c>
      <c r="K1162" s="138"/>
      <c r="L1162" s="138"/>
      <c r="M1162" s="138" t="s">
        <v>5645</v>
      </c>
      <c r="N1162" s="139">
        <v>60</v>
      </c>
      <c r="O1162" s="140" t="b">
        <v>0</v>
      </c>
      <c r="P1162" s="138" t="s">
        <v>3075</v>
      </c>
      <c r="Q1162" t="s">
        <v>1823</v>
      </c>
      <c r="R1162" t="s">
        <v>630</v>
      </c>
    </row>
    <row r="1163" spans="1:18" x14ac:dyDescent="0.25">
      <c r="A1163" s="138" t="s">
        <v>14168</v>
      </c>
      <c r="B1163" s="138" t="s">
        <v>5622</v>
      </c>
      <c r="C1163" s="138" t="s">
        <v>1817</v>
      </c>
      <c r="D1163" s="138" t="s">
        <v>1818</v>
      </c>
      <c r="E1163" s="138" t="s">
        <v>1930</v>
      </c>
      <c r="F1163" s="138"/>
      <c r="G1163" s="138" t="s">
        <v>71</v>
      </c>
      <c r="H1163" s="138" t="s">
        <v>1777</v>
      </c>
      <c r="I1163" s="138" t="s">
        <v>5547</v>
      </c>
      <c r="J1163" s="138" t="s">
        <v>1817</v>
      </c>
      <c r="K1163" s="138"/>
      <c r="L1163" s="138"/>
      <c r="M1163" s="138" t="s">
        <v>5646</v>
      </c>
      <c r="N1163" s="139">
        <v>60</v>
      </c>
      <c r="O1163" s="140" t="b">
        <v>0</v>
      </c>
      <c r="P1163" s="138" t="s">
        <v>3075</v>
      </c>
      <c r="Q1163" t="s">
        <v>1823</v>
      </c>
      <c r="R1163" t="s">
        <v>630</v>
      </c>
    </row>
    <row r="1164" spans="1:18" x14ac:dyDescent="0.25">
      <c r="A1164" s="138" t="s">
        <v>14035</v>
      </c>
      <c r="B1164" s="138" t="s">
        <v>885</v>
      </c>
      <c r="C1164" s="138" t="s">
        <v>1817</v>
      </c>
      <c r="D1164" s="138" t="s">
        <v>1818</v>
      </c>
      <c r="E1164" s="138" t="s">
        <v>1911</v>
      </c>
      <c r="F1164" s="138"/>
      <c r="G1164" s="138" t="s">
        <v>70</v>
      </c>
      <c r="H1164" s="138" t="s">
        <v>1779</v>
      </c>
      <c r="I1164" s="138" t="s">
        <v>5547</v>
      </c>
      <c r="J1164" s="138" t="s">
        <v>1817</v>
      </c>
      <c r="K1164" s="138"/>
      <c r="L1164" s="138"/>
      <c r="M1164" s="138" t="s">
        <v>5647</v>
      </c>
      <c r="N1164" s="139">
        <v>60</v>
      </c>
      <c r="O1164" s="140" t="b">
        <v>0</v>
      </c>
      <c r="P1164" s="138" t="s">
        <v>3075</v>
      </c>
      <c r="Q1164" t="s">
        <v>1823</v>
      </c>
      <c r="R1164" t="s">
        <v>630</v>
      </c>
    </row>
    <row r="1165" spans="1:18" x14ac:dyDescent="0.25">
      <c r="A1165" s="138" t="s">
        <v>13885</v>
      </c>
      <c r="B1165" s="138" t="s">
        <v>885</v>
      </c>
      <c r="C1165" s="138" t="s">
        <v>1817</v>
      </c>
      <c r="D1165" s="138" t="s">
        <v>1818</v>
      </c>
      <c r="E1165" s="138" t="s">
        <v>1832</v>
      </c>
      <c r="F1165" s="138"/>
      <c r="G1165" s="138" t="s">
        <v>70</v>
      </c>
      <c r="H1165" s="138" t="s">
        <v>1779</v>
      </c>
      <c r="I1165" s="138" t="s">
        <v>5547</v>
      </c>
      <c r="J1165" s="138" t="s">
        <v>1817</v>
      </c>
      <c r="K1165" s="138"/>
      <c r="L1165" s="138"/>
      <c r="M1165" s="138" t="s">
        <v>5649</v>
      </c>
      <c r="N1165" s="139">
        <v>60</v>
      </c>
      <c r="O1165" s="140" t="b">
        <v>0</v>
      </c>
      <c r="P1165" s="138" t="s">
        <v>3075</v>
      </c>
      <c r="Q1165" t="s">
        <v>1823</v>
      </c>
      <c r="R1165" t="s">
        <v>630</v>
      </c>
    </row>
    <row r="1166" spans="1:18" x14ac:dyDescent="0.25">
      <c r="A1166" s="138" t="s">
        <v>14803</v>
      </c>
      <c r="B1166" s="138" t="s">
        <v>885</v>
      </c>
      <c r="C1166" s="138" t="s">
        <v>1817</v>
      </c>
      <c r="D1166" s="138" t="s">
        <v>1818</v>
      </c>
      <c r="E1166" s="138" t="s">
        <v>1858</v>
      </c>
      <c r="F1166" s="138"/>
      <c r="G1166" s="138" t="s">
        <v>71</v>
      </c>
      <c r="H1166" s="138" t="s">
        <v>1777</v>
      </c>
      <c r="I1166" s="138" t="s">
        <v>5547</v>
      </c>
      <c r="J1166" s="138" t="s">
        <v>1817</v>
      </c>
      <c r="K1166" s="138"/>
      <c r="L1166" s="138"/>
      <c r="M1166" s="138" t="s">
        <v>5650</v>
      </c>
      <c r="N1166" s="139">
        <v>60</v>
      </c>
      <c r="O1166" s="140" t="b">
        <v>0</v>
      </c>
      <c r="P1166" s="138" t="s">
        <v>3075</v>
      </c>
      <c r="Q1166" t="s">
        <v>1823</v>
      </c>
      <c r="R1166" t="s">
        <v>630</v>
      </c>
    </row>
    <row r="1167" spans="1:18" x14ac:dyDescent="0.25">
      <c r="A1167" s="138" t="s">
        <v>14036</v>
      </c>
      <c r="B1167" s="138" t="s">
        <v>885</v>
      </c>
      <c r="C1167" s="138" t="s">
        <v>1817</v>
      </c>
      <c r="D1167" s="138" t="s">
        <v>1818</v>
      </c>
      <c r="E1167" s="138" t="s">
        <v>1911</v>
      </c>
      <c r="F1167" s="138"/>
      <c r="G1167" s="138" t="s">
        <v>70</v>
      </c>
      <c r="H1167" s="138" t="s">
        <v>1779</v>
      </c>
      <c r="I1167" s="138" t="s">
        <v>5547</v>
      </c>
      <c r="J1167" s="138" t="s">
        <v>1817</v>
      </c>
      <c r="K1167" s="138"/>
      <c r="L1167" s="138"/>
      <c r="M1167" s="138" t="s">
        <v>5651</v>
      </c>
      <c r="N1167" s="139">
        <v>60</v>
      </c>
      <c r="O1167" s="140" t="b">
        <v>0</v>
      </c>
      <c r="P1167" s="138" t="s">
        <v>3075</v>
      </c>
      <c r="Q1167" t="s">
        <v>1823</v>
      </c>
      <c r="R1167" t="s">
        <v>630</v>
      </c>
    </row>
    <row r="1168" spans="1:18" x14ac:dyDescent="0.25">
      <c r="A1168" s="138" t="s">
        <v>13886</v>
      </c>
      <c r="B1168" s="138" t="s">
        <v>885</v>
      </c>
      <c r="C1168" s="138" t="s">
        <v>1817</v>
      </c>
      <c r="D1168" s="138" t="s">
        <v>1818</v>
      </c>
      <c r="E1168" s="138" t="s">
        <v>1832</v>
      </c>
      <c r="F1168" s="138"/>
      <c r="G1168" s="138" t="s">
        <v>70</v>
      </c>
      <c r="H1168" s="138" t="s">
        <v>1779</v>
      </c>
      <c r="I1168" s="138" t="s">
        <v>5547</v>
      </c>
      <c r="J1168" s="138" t="s">
        <v>1817</v>
      </c>
      <c r="K1168" s="138"/>
      <c r="L1168" s="138"/>
      <c r="M1168" s="138" t="s">
        <v>5652</v>
      </c>
      <c r="N1168" s="139">
        <v>60</v>
      </c>
      <c r="O1168" s="140" t="b">
        <v>0</v>
      </c>
      <c r="P1168" s="138" t="s">
        <v>3075</v>
      </c>
      <c r="Q1168" t="s">
        <v>1823</v>
      </c>
      <c r="R1168" t="s">
        <v>630</v>
      </c>
    </row>
    <row r="1169" spans="1:18" x14ac:dyDescent="0.25">
      <c r="A1169" s="138" t="s">
        <v>14037</v>
      </c>
      <c r="B1169" s="138" t="s">
        <v>885</v>
      </c>
      <c r="C1169" s="138" t="s">
        <v>1817</v>
      </c>
      <c r="D1169" s="138" t="s">
        <v>1818</v>
      </c>
      <c r="E1169" s="138" t="s">
        <v>1911</v>
      </c>
      <c r="F1169" s="138"/>
      <c r="G1169" s="138" t="s">
        <v>71</v>
      </c>
      <c r="H1169" s="138" t="s">
        <v>1777</v>
      </c>
      <c r="I1169" s="138" t="s">
        <v>5547</v>
      </c>
      <c r="J1169" s="138" t="s">
        <v>1817</v>
      </c>
      <c r="K1169" s="138"/>
      <c r="L1169" s="138"/>
      <c r="M1169" s="138" t="s">
        <v>5653</v>
      </c>
      <c r="N1169" s="139">
        <v>60</v>
      </c>
      <c r="O1169" s="140" t="b">
        <v>0</v>
      </c>
      <c r="P1169" s="138" t="s">
        <v>3075</v>
      </c>
      <c r="Q1169" t="s">
        <v>1823</v>
      </c>
      <c r="R1169" t="s">
        <v>630</v>
      </c>
    </row>
    <row r="1170" spans="1:18" x14ac:dyDescent="0.25">
      <c r="A1170" s="138" t="s">
        <v>14366</v>
      </c>
      <c r="B1170" s="138" t="s">
        <v>883</v>
      </c>
      <c r="C1170" s="138" t="s">
        <v>1817</v>
      </c>
      <c r="D1170" s="138" t="s">
        <v>1818</v>
      </c>
      <c r="E1170" s="138" t="s">
        <v>1971</v>
      </c>
      <c r="F1170" s="138"/>
      <c r="G1170" s="138" t="s">
        <v>71</v>
      </c>
      <c r="H1170" s="138" t="s">
        <v>1777</v>
      </c>
      <c r="I1170" s="138" t="s">
        <v>5547</v>
      </c>
      <c r="J1170" s="138" t="s">
        <v>1817</v>
      </c>
      <c r="K1170" s="138"/>
      <c r="L1170" s="138"/>
      <c r="M1170" s="138" t="s">
        <v>5654</v>
      </c>
      <c r="N1170" s="139">
        <v>60</v>
      </c>
      <c r="O1170" s="140" t="b">
        <v>0</v>
      </c>
      <c r="P1170" s="138" t="s">
        <v>3075</v>
      </c>
      <c r="Q1170" t="s">
        <v>1823</v>
      </c>
      <c r="R1170" t="s">
        <v>630</v>
      </c>
    </row>
    <row r="1171" spans="1:18" x14ac:dyDescent="0.25">
      <c r="A1171" s="138" t="s">
        <v>14935</v>
      </c>
      <c r="B1171" s="138" t="s">
        <v>5622</v>
      </c>
      <c r="C1171" s="138" t="s">
        <v>1817</v>
      </c>
      <c r="D1171" s="138" t="s">
        <v>1818</v>
      </c>
      <c r="E1171" s="138" t="s">
        <v>1955</v>
      </c>
      <c r="F1171" s="138"/>
      <c r="G1171" s="138" t="s">
        <v>1786</v>
      </c>
      <c r="H1171" s="138" t="s">
        <v>1787</v>
      </c>
      <c r="I1171" s="138" t="s">
        <v>5547</v>
      </c>
      <c r="J1171" s="138" t="s">
        <v>1817</v>
      </c>
      <c r="K1171" s="138"/>
      <c r="L1171" s="138"/>
      <c r="M1171" s="138" t="s">
        <v>5655</v>
      </c>
      <c r="N1171" s="139">
        <v>60</v>
      </c>
      <c r="O1171" s="140" t="b">
        <v>0</v>
      </c>
      <c r="P1171" s="138" t="s">
        <v>3075</v>
      </c>
      <c r="Q1171" t="s">
        <v>1823</v>
      </c>
      <c r="R1171" t="s">
        <v>630</v>
      </c>
    </row>
    <row r="1172" spans="1:18" x14ac:dyDescent="0.25">
      <c r="A1172" s="138" t="s">
        <v>14461</v>
      </c>
      <c r="B1172" s="138" t="s">
        <v>5622</v>
      </c>
      <c r="C1172" s="138" t="s">
        <v>1817</v>
      </c>
      <c r="D1172" s="138" t="s">
        <v>1818</v>
      </c>
      <c r="E1172" s="138" t="s">
        <v>1881</v>
      </c>
      <c r="F1172" s="138"/>
      <c r="G1172" s="138" t="s">
        <v>71</v>
      </c>
      <c r="H1172" s="138" t="s">
        <v>1777</v>
      </c>
      <c r="I1172" s="138" t="s">
        <v>5547</v>
      </c>
      <c r="J1172" s="138" t="s">
        <v>1817</v>
      </c>
      <c r="K1172" s="138"/>
      <c r="L1172" s="138"/>
      <c r="M1172" s="138" t="s">
        <v>5656</v>
      </c>
      <c r="N1172" s="139">
        <v>60</v>
      </c>
      <c r="O1172" s="140" t="b">
        <v>0</v>
      </c>
      <c r="P1172" s="138" t="s">
        <v>3075</v>
      </c>
      <c r="Q1172" t="s">
        <v>1823</v>
      </c>
      <c r="R1172" t="s">
        <v>630</v>
      </c>
    </row>
    <row r="1173" spans="1:18" x14ac:dyDescent="0.25">
      <c r="A1173" s="138" t="s">
        <v>14804</v>
      </c>
      <c r="B1173" s="138" t="s">
        <v>885</v>
      </c>
      <c r="C1173" s="138" t="s">
        <v>1817</v>
      </c>
      <c r="D1173" s="138" t="s">
        <v>1818</v>
      </c>
      <c r="E1173" s="138" t="s">
        <v>1858</v>
      </c>
      <c r="F1173" s="138"/>
      <c r="G1173" s="138" t="s">
        <v>1786</v>
      </c>
      <c r="H1173" s="138" t="s">
        <v>1787</v>
      </c>
      <c r="I1173" s="138" t="s">
        <v>5547</v>
      </c>
      <c r="J1173" s="138" t="s">
        <v>1817</v>
      </c>
      <c r="K1173" s="138"/>
      <c r="L1173" s="138"/>
      <c r="M1173" s="138" t="s">
        <v>5657</v>
      </c>
      <c r="N1173" s="139">
        <v>60</v>
      </c>
      <c r="O1173" s="140" t="b">
        <v>0</v>
      </c>
      <c r="P1173" s="138" t="s">
        <v>3075</v>
      </c>
      <c r="Q1173" t="s">
        <v>1823</v>
      </c>
      <c r="R1173" t="s">
        <v>630</v>
      </c>
    </row>
    <row r="1174" spans="1:18" x14ac:dyDescent="0.25">
      <c r="A1174" s="138" t="s">
        <v>14169</v>
      </c>
      <c r="B1174" s="138" t="s">
        <v>885</v>
      </c>
      <c r="C1174" s="138" t="s">
        <v>1817</v>
      </c>
      <c r="D1174" s="138" t="s">
        <v>1818</v>
      </c>
      <c r="E1174" s="138" t="s">
        <v>1930</v>
      </c>
      <c r="F1174" s="138"/>
      <c r="G1174" s="138" t="s">
        <v>71</v>
      </c>
      <c r="H1174" s="138" t="s">
        <v>1777</v>
      </c>
      <c r="I1174" s="138" t="s">
        <v>5547</v>
      </c>
      <c r="J1174" s="138" t="s">
        <v>1817</v>
      </c>
      <c r="K1174" s="138"/>
      <c r="L1174" s="138"/>
      <c r="M1174" s="138" t="s">
        <v>5658</v>
      </c>
      <c r="N1174" s="139">
        <v>60</v>
      </c>
      <c r="O1174" s="140" t="b">
        <v>0</v>
      </c>
      <c r="P1174" s="138" t="s">
        <v>3075</v>
      </c>
      <c r="Q1174" t="s">
        <v>1823</v>
      </c>
      <c r="R1174" t="s">
        <v>630</v>
      </c>
    </row>
    <row r="1175" spans="1:18" x14ac:dyDescent="0.25">
      <c r="A1175" s="138" t="s">
        <v>14585</v>
      </c>
      <c r="B1175" s="138" t="s">
        <v>885</v>
      </c>
      <c r="C1175" s="138" t="s">
        <v>1817</v>
      </c>
      <c r="D1175" s="138" t="s">
        <v>1818</v>
      </c>
      <c r="E1175" s="138" t="s">
        <v>1938</v>
      </c>
      <c r="F1175" s="138"/>
      <c r="G1175" s="138" t="s">
        <v>70</v>
      </c>
      <c r="H1175" s="138" t="s">
        <v>1779</v>
      </c>
      <c r="I1175" s="138" t="s">
        <v>5547</v>
      </c>
      <c r="J1175" s="138" t="s">
        <v>1817</v>
      </c>
      <c r="K1175" s="138"/>
      <c r="L1175" s="138"/>
      <c r="M1175" s="138" t="s">
        <v>5659</v>
      </c>
      <c r="N1175" s="139">
        <v>60</v>
      </c>
      <c r="O1175" s="140" t="b">
        <v>0</v>
      </c>
      <c r="P1175" s="138" t="s">
        <v>3075</v>
      </c>
      <c r="Q1175" t="s">
        <v>1823</v>
      </c>
      <c r="R1175" t="s">
        <v>630</v>
      </c>
    </row>
    <row r="1176" spans="1:18" x14ac:dyDescent="0.25">
      <c r="A1176" s="138" t="s">
        <v>14105</v>
      </c>
      <c r="B1176" s="138" t="s">
        <v>5660</v>
      </c>
      <c r="C1176" s="138" t="s">
        <v>1817</v>
      </c>
      <c r="D1176" s="138" t="s">
        <v>1818</v>
      </c>
      <c r="E1176" s="138" t="s">
        <v>2734</v>
      </c>
      <c r="F1176" s="138"/>
      <c r="G1176" s="138" t="s">
        <v>71</v>
      </c>
      <c r="H1176" s="138" t="s">
        <v>1777</v>
      </c>
      <c r="I1176" s="138" t="s">
        <v>5547</v>
      </c>
      <c r="J1176" s="138" t="s">
        <v>1817</v>
      </c>
      <c r="K1176" s="138"/>
      <c r="L1176" s="138"/>
      <c r="M1176" s="138" t="s">
        <v>5661</v>
      </c>
      <c r="N1176" s="139">
        <v>60</v>
      </c>
      <c r="O1176" s="140" t="b">
        <v>0</v>
      </c>
      <c r="P1176" s="138" t="s">
        <v>3075</v>
      </c>
      <c r="Q1176" t="s">
        <v>1823</v>
      </c>
      <c r="R1176" t="s">
        <v>630</v>
      </c>
    </row>
    <row r="1177" spans="1:18" x14ac:dyDescent="0.25">
      <c r="A1177" s="138" t="s">
        <v>13978</v>
      </c>
      <c r="B1177" s="138" t="s">
        <v>5622</v>
      </c>
      <c r="C1177" s="138" t="s">
        <v>1817</v>
      </c>
      <c r="D1177" s="138" t="s">
        <v>1818</v>
      </c>
      <c r="E1177" s="138" t="s">
        <v>2053</v>
      </c>
      <c r="F1177" s="138"/>
      <c r="G1177" s="138" t="s">
        <v>71</v>
      </c>
      <c r="H1177" s="138" t="s">
        <v>1777</v>
      </c>
      <c r="I1177" s="138" t="s">
        <v>5547</v>
      </c>
      <c r="J1177" s="138" t="s">
        <v>1817</v>
      </c>
      <c r="K1177" s="138"/>
      <c r="L1177" s="138"/>
      <c r="M1177" s="138" t="s">
        <v>5662</v>
      </c>
      <c r="N1177" s="139">
        <v>60</v>
      </c>
      <c r="O1177" s="140" t="b">
        <v>0</v>
      </c>
      <c r="P1177" s="138" t="s">
        <v>3075</v>
      </c>
      <c r="Q1177" t="s">
        <v>1823</v>
      </c>
      <c r="R1177" t="s">
        <v>630</v>
      </c>
    </row>
    <row r="1178" spans="1:18" x14ac:dyDescent="0.25">
      <c r="A1178" s="138" t="s">
        <v>14936</v>
      </c>
      <c r="B1178" s="138" t="s">
        <v>913</v>
      </c>
      <c r="C1178" s="138" t="s">
        <v>1817</v>
      </c>
      <c r="D1178" s="138" t="s">
        <v>1818</v>
      </c>
      <c r="E1178" s="138" t="s">
        <v>1955</v>
      </c>
      <c r="F1178" s="138"/>
      <c r="G1178" s="138" t="s">
        <v>1786</v>
      </c>
      <c r="H1178" s="138" t="s">
        <v>1787</v>
      </c>
      <c r="I1178" s="138" t="s">
        <v>5547</v>
      </c>
      <c r="J1178" s="138" t="s">
        <v>913</v>
      </c>
      <c r="K1178" s="138" t="s">
        <v>5663</v>
      </c>
      <c r="L1178" s="138"/>
      <c r="M1178" s="138" t="s">
        <v>5663</v>
      </c>
      <c r="N1178" s="139">
        <v>60</v>
      </c>
      <c r="O1178" s="140" t="b">
        <v>0</v>
      </c>
      <c r="P1178" s="138" t="s">
        <v>3075</v>
      </c>
      <c r="Q1178" t="s">
        <v>1823</v>
      </c>
      <c r="R1178" t="s">
        <v>630</v>
      </c>
    </row>
    <row r="1179" spans="1:18" x14ac:dyDescent="0.25">
      <c r="A1179" s="138" t="s">
        <v>14462</v>
      </c>
      <c r="B1179" s="138" t="s">
        <v>5622</v>
      </c>
      <c r="C1179" s="138" t="s">
        <v>1817</v>
      </c>
      <c r="D1179" s="138" t="s">
        <v>1818</v>
      </c>
      <c r="E1179" s="138" t="s">
        <v>1881</v>
      </c>
      <c r="F1179" s="138"/>
      <c r="G1179" s="138" t="s">
        <v>71</v>
      </c>
      <c r="H1179" s="138" t="s">
        <v>1777</v>
      </c>
      <c r="I1179" s="138" t="s">
        <v>5547</v>
      </c>
      <c r="J1179" s="138" t="s">
        <v>1817</v>
      </c>
      <c r="K1179" s="138"/>
      <c r="L1179" s="138"/>
      <c r="M1179" s="138" t="s">
        <v>5664</v>
      </c>
      <c r="N1179" s="139">
        <v>60</v>
      </c>
      <c r="O1179" s="140" t="b">
        <v>0</v>
      </c>
      <c r="P1179" s="138" t="s">
        <v>3075</v>
      </c>
      <c r="Q1179" t="s">
        <v>1823</v>
      </c>
      <c r="R1179" t="s">
        <v>630</v>
      </c>
    </row>
    <row r="1180" spans="1:18" x14ac:dyDescent="0.25">
      <c r="A1180" s="138" t="s">
        <v>14586</v>
      </c>
      <c r="B1180" s="138" t="s">
        <v>885</v>
      </c>
      <c r="C1180" s="138" t="s">
        <v>1817</v>
      </c>
      <c r="D1180" s="138" t="s">
        <v>1818</v>
      </c>
      <c r="E1180" s="138" t="s">
        <v>1938</v>
      </c>
      <c r="F1180" s="138"/>
      <c r="G1180" s="138" t="s">
        <v>70</v>
      </c>
      <c r="H1180" s="138" t="s">
        <v>1779</v>
      </c>
      <c r="I1180" s="138" t="s">
        <v>5547</v>
      </c>
      <c r="J1180" s="138" t="s">
        <v>1817</v>
      </c>
      <c r="K1180" s="138"/>
      <c r="L1180" s="138"/>
      <c r="M1180" s="138" t="s">
        <v>5665</v>
      </c>
      <c r="N1180" s="139">
        <v>60</v>
      </c>
      <c r="O1180" s="140" t="b">
        <v>0</v>
      </c>
      <c r="P1180" s="138" t="s">
        <v>3075</v>
      </c>
      <c r="Q1180" t="s">
        <v>1823</v>
      </c>
      <c r="R1180" t="s">
        <v>630</v>
      </c>
    </row>
    <row r="1181" spans="1:18" x14ac:dyDescent="0.25">
      <c r="A1181" s="138" t="s">
        <v>14937</v>
      </c>
      <c r="B1181" s="138" t="s">
        <v>5622</v>
      </c>
      <c r="C1181" s="138" t="s">
        <v>1817</v>
      </c>
      <c r="D1181" s="138" t="s">
        <v>1818</v>
      </c>
      <c r="E1181" s="138" t="s">
        <v>1955</v>
      </c>
      <c r="F1181" s="138"/>
      <c r="G1181" s="138" t="s">
        <v>1786</v>
      </c>
      <c r="H1181" s="138" t="s">
        <v>1787</v>
      </c>
      <c r="I1181" s="138" t="s">
        <v>5547</v>
      </c>
      <c r="J1181" s="138" t="s">
        <v>1817</v>
      </c>
      <c r="K1181" s="138"/>
      <c r="L1181" s="138"/>
      <c r="M1181" s="138" t="s">
        <v>5666</v>
      </c>
      <c r="N1181" s="139">
        <v>60</v>
      </c>
      <c r="O1181" s="140" t="b">
        <v>0</v>
      </c>
      <c r="P1181" s="138" t="s">
        <v>3075</v>
      </c>
      <c r="Q1181" t="s">
        <v>1823</v>
      </c>
      <c r="R1181" t="s">
        <v>630</v>
      </c>
    </row>
    <row r="1182" spans="1:18" x14ac:dyDescent="0.25">
      <c r="A1182" s="138" t="s">
        <v>14170</v>
      </c>
      <c r="B1182" s="138" t="s">
        <v>885</v>
      </c>
      <c r="C1182" s="138" t="s">
        <v>1817</v>
      </c>
      <c r="D1182" s="138" t="s">
        <v>1818</v>
      </c>
      <c r="E1182" s="138" t="s">
        <v>1930</v>
      </c>
      <c r="F1182" s="138"/>
      <c r="G1182" s="138" t="s">
        <v>71</v>
      </c>
      <c r="H1182" s="138" t="s">
        <v>1777</v>
      </c>
      <c r="I1182" s="138" t="s">
        <v>5547</v>
      </c>
      <c r="J1182" s="138" t="s">
        <v>1817</v>
      </c>
      <c r="K1182" s="138"/>
      <c r="L1182" s="138"/>
      <c r="M1182" s="138" t="s">
        <v>5667</v>
      </c>
      <c r="N1182" s="139">
        <v>60</v>
      </c>
      <c r="O1182" s="140" t="b">
        <v>0</v>
      </c>
      <c r="P1182" s="138" t="s">
        <v>3075</v>
      </c>
      <c r="Q1182" t="s">
        <v>1823</v>
      </c>
      <c r="R1182" t="s">
        <v>630</v>
      </c>
    </row>
    <row r="1183" spans="1:18" x14ac:dyDescent="0.25">
      <c r="A1183" s="138" t="s">
        <v>14171</v>
      </c>
      <c r="B1183" s="138" t="s">
        <v>885</v>
      </c>
      <c r="C1183" s="138" t="s">
        <v>1817</v>
      </c>
      <c r="D1183" s="138" t="s">
        <v>1818</v>
      </c>
      <c r="E1183" s="138" t="s">
        <v>1930</v>
      </c>
      <c r="F1183" s="138"/>
      <c r="G1183" s="138" t="s">
        <v>71</v>
      </c>
      <c r="H1183" s="138" t="s">
        <v>1777</v>
      </c>
      <c r="I1183" s="138" t="s">
        <v>5547</v>
      </c>
      <c r="J1183" s="138" t="s">
        <v>1817</v>
      </c>
      <c r="K1183" s="138"/>
      <c r="L1183" s="138"/>
      <c r="M1183" s="138" t="s">
        <v>5668</v>
      </c>
      <c r="N1183" s="139">
        <v>60</v>
      </c>
      <c r="O1183" s="140" t="b">
        <v>0</v>
      </c>
      <c r="P1183" s="138" t="s">
        <v>3075</v>
      </c>
      <c r="Q1183" t="s">
        <v>1823</v>
      </c>
      <c r="R1183" t="s">
        <v>630</v>
      </c>
    </row>
    <row r="1184" spans="1:18" x14ac:dyDescent="0.25">
      <c r="A1184" s="138" t="s">
        <v>14938</v>
      </c>
      <c r="B1184" s="138" t="s">
        <v>5622</v>
      </c>
      <c r="C1184" s="138" t="s">
        <v>1817</v>
      </c>
      <c r="D1184" s="138" t="s">
        <v>1818</v>
      </c>
      <c r="E1184" s="138" t="s">
        <v>1955</v>
      </c>
      <c r="F1184" s="138"/>
      <c r="G1184" s="138" t="s">
        <v>1786</v>
      </c>
      <c r="H1184" s="138" t="s">
        <v>1787</v>
      </c>
      <c r="I1184" s="138" t="s">
        <v>5547</v>
      </c>
      <c r="J1184" s="138" t="s">
        <v>1817</v>
      </c>
      <c r="K1184" s="138"/>
      <c r="L1184" s="138"/>
      <c r="M1184" s="138" t="s">
        <v>5669</v>
      </c>
      <c r="N1184" s="139">
        <v>60</v>
      </c>
      <c r="O1184" s="140" t="b">
        <v>0</v>
      </c>
      <c r="P1184" s="138" t="s">
        <v>3075</v>
      </c>
      <c r="Q1184" t="s">
        <v>1823</v>
      </c>
      <c r="R1184" t="s">
        <v>630</v>
      </c>
    </row>
    <row r="1185" spans="1:18" x14ac:dyDescent="0.25">
      <c r="A1185" s="138" t="s">
        <v>14939</v>
      </c>
      <c r="B1185" s="138" t="s">
        <v>885</v>
      </c>
      <c r="C1185" s="138" t="s">
        <v>1817</v>
      </c>
      <c r="D1185" s="138" t="s">
        <v>1818</v>
      </c>
      <c r="E1185" s="138" t="s">
        <v>1955</v>
      </c>
      <c r="F1185" s="138"/>
      <c r="G1185" s="138" t="s">
        <v>1786</v>
      </c>
      <c r="H1185" s="138" t="s">
        <v>1787</v>
      </c>
      <c r="I1185" s="138" t="s">
        <v>5547</v>
      </c>
      <c r="J1185" s="138" t="s">
        <v>1817</v>
      </c>
      <c r="K1185" s="138"/>
      <c r="L1185" s="138"/>
      <c r="M1185" s="138" t="s">
        <v>5670</v>
      </c>
      <c r="N1185" s="139">
        <v>60</v>
      </c>
      <c r="O1185" s="140" t="b">
        <v>0</v>
      </c>
      <c r="P1185" s="138" t="s">
        <v>3075</v>
      </c>
      <c r="Q1185" t="s">
        <v>1823</v>
      </c>
      <c r="R1185" t="s">
        <v>630</v>
      </c>
    </row>
    <row r="1186" spans="1:18" x14ac:dyDescent="0.25">
      <c r="A1186" s="138" t="s">
        <v>14172</v>
      </c>
      <c r="B1186" s="138" t="s">
        <v>885</v>
      </c>
      <c r="C1186" s="138" t="s">
        <v>1817</v>
      </c>
      <c r="D1186" s="138" t="s">
        <v>1818</v>
      </c>
      <c r="E1186" s="138" t="s">
        <v>1930</v>
      </c>
      <c r="F1186" s="138"/>
      <c r="G1186" s="138" t="s">
        <v>71</v>
      </c>
      <c r="H1186" s="138" t="s">
        <v>1777</v>
      </c>
      <c r="I1186" s="138" t="s">
        <v>5547</v>
      </c>
      <c r="J1186" s="138" t="s">
        <v>1817</v>
      </c>
      <c r="K1186" s="138"/>
      <c r="L1186" s="138"/>
      <c r="M1186" s="138" t="s">
        <v>5671</v>
      </c>
      <c r="N1186" s="139">
        <v>60</v>
      </c>
      <c r="O1186" s="140" t="b">
        <v>0</v>
      </c>
      <c r="P1186" s="138" t="s">
        <v>3075</v>
      </c>
      <c r="Q1186" t="s">
        <v>1823</v>
      </c>
      <c r="R1186" t="s">
        <v>630</v>
      </c>
    </row>
    <row r="1187" spans="1:18" x14ac:dyDescent="0.25">
      <c r="A1187" s="138" t="s">
        <v>14367</v>
      </c>
      <c r="B1187" s="138" t="s">
        <v>885</v>
      </c>
      <c r="C1187" s="138" t="s">
        <v>1817</v>
      </c>
      <c r="D1187" s="138" t="s">
        <v>1818</v>
      </c>
      <c r="E1187" s="138" t="s">
        <v>1971</v>
      </c>
      <c r="F1187" s="138"/>
      <c r="G1187" s="138" t="s">
        <v>71</v>
      </c>
      <c r="H1187" s="138" t="s">
        <v>1777</v>
      </c>
      <c r="I1187" s="138" t="s">
        <v>5547</v>
      </c>
      <c r="J1187" s="138" t="s">
        <v>1817</v>
      </c>
      <c r="K1187" s="138"/>
      <c r="L1187" s="138"/>
      <c r="M1187" s="138" t="s">
        <v>5672</v>
      </c>
      <c r="N1187" s="139">
        <v>60</v>
      </c>
      <c r="O1187" s="140" t="b">
        <v>0</v>
      </c>
      <c r="P1187" s="138" t="s">
        <v>3075</v>
      </c>
      <c r="Q1187" t="s">
        <v>1823</v>
      </c>
      <c r="R1187" t="s">
        <v>630</v>
      </c>
    </row>
    <row r="1188" spans="1:18" x14ac:dyDescent="0.25">
      <c r="A1188" s="138" t="s">
        <v>13887</v>
      </c>
      <c r="B1188" s="138" t="s">
        <v>885</v>
      </c>
      <c r="C1188" s="138" t="s">
        <v>1817</v>
      </c>
      <c r="D1188" s="138" t="s">
        <v>1818</v>
      </c>
      <c r="E1188" s="138" t="s">
        <v>1832</v>
      </c>
      <c r="F1188" s="138"/>
      <c r="G1188" s="138" t="s">
        <v>70</v>
      </c>
      <c r="H1188" s="138" t="s">
        <v>1779</v>
      </c>
      <c r="I1188" s="138" t="s">
        <v>5547</v>
      </c>
      <c r="J1188" s="138" t="s">
        <v>1817</v>
      </c>
      <c r="K1188" s="138"/>
      <c r="L1188" s="138"/>
      <c r="M1188" s="138" t="s">
        <v>5673</v>
      </c>
      <c r="N1188" s="139">
        <v>60</v>
      </c>
      <c r="O1188" s="140" t="b">
        <v>0</v>
      </c>
      <c r="P1188" s="138" t="s">
        <v>3075</v>
      </c>
      <c r="Q1188" t="s">
        <v>1823</v>
      </c>
      <c r="R1188" t="s">
        <v>630</v>
      </c>
    </row>
    <row r="1189" spans="1:18" x14ac:dyDescent="0.25">
      <c r="A1189" s="138" t="s">
        <v>14587</v>
      </c>
      <c r="B1189" s="138" t="s">
        <v>885</v>
      </c>
      <c r="C1189" s="138" t="s">
        <v>1817</v>
      </c>
      <c r="D1189" s="138" t="s">
        <v>1818</v>
      </c>
      <c r="E1189" s="138" t="s">
        <v>1938</v>
      </c>
      <c r="F1189" s="138"/>
      <c r="G1189" s="138" t="s">
        <v>70</v>
      </c>
      <c r="H1189" s="138" t="s">
        <v>1779</v>
      </c>
      <c r="I1189" s="138" t="s">
        <v>5547</v>
      </c>
      <c r="J1189" s="138" t="s">
        <v>1817</v>
      </c>
      <c r="K1189" s="138"/>
      <c r="L1189" s="138"/>
      <c r="M1189" s="138" t="s">
        <v>5674</v>
      </c>
      <c r="N1189" s="139">
        <v>60</v>
      </c>
      <c r="O1189" s="140" t="b">
        <v>0</v>
      </c>
      <c r="P1189" s="138" t="s">
        <v>3075</v>
      </c>
      <c r="Q1189" t="s">
        <v>1823</v>
      </c>
      <c r="R1189" t="s">
        <v>630</v>
      </c>
    </row>
    <row r="1190" spans="1:18" x14ac:dyDescent="0.25">
      <c r="A1190" s="138" t="s">
        <v>14173</v>
      </c>
      <c r="B1190" s="138" t="s">
        <v>885</v>
      </c>
      <c r="C1190" s="138" t="s">
        <v>1817</v>
      </c>
      <c r="D1190" s="138" t="s">
        <v>1818</v>
      </c>
      <c r="E1190" s="138" t="s">
        <v>1930</v>
      </c>
      <c r="F1190" s="138"/>
      <c r="G1190" s="138" t="s">
        <v>71</v>
      </c>
      <c r="H1190" s="138" t="s">
        <v>1777</v>
      </c>
      <c r="I1190" s="138" t="s">
        <v>5547</v>
      </c>
      <c r="J1190" s="138" t="s">
        <v>1817</v>
      </c>
      <c r="K1190" s="138"/>
      <c r="L1190" s="138"/>
      <c r="M1190" s="138" t="s">
        <v>5675</v>
      </c>
      <c r="N1190" s="139">
        <v>60</v>
      </c>
      <c r="O1190" s="140" t="b">
        <v>0</v>
      </c>
      <c r="P1190" s="138" t="s">
        <v>3075</v>
      </c>
      <c r="Q1190" t="s">
        <v>1823</v>
      </c>
      <c r="R1190" t="s">
        <v>630</v>
      </c>
    </row>
    <row r="1191" spans="1:18" x14ac:dyDescent="0.25">
      <c r="A1191" s="138" t="s">
        <v>14805</v>
      </c>
      <c r="B1191" s="138" t="s">
        <v>885</v>
      </c>
      <c r="C1191" s="138" t="s">
        <v>1817</v>
      </c>
      <c r="D1191" s="138" t="s">
        <v>1818</v>
      </c>
      <c r="E1191" s="138" t="s">
        <v>1858</v>
      </c>
      <c r="F1191" s="138"/>
      <c r="G1191" s="138" t="s">
        <v>1786</v>
      </c>
      <c r="H1191" s="138" t="s">
        <v>1787</v>
      </c>
      <c r="I1191" s="138" t="s">
        <v>5547</v>
      </c>
      <c r="J1191" s="138" t="s">
        <v>1817</v>
      </c>
      <c r="K1191" s="138"/>
      <c r="L1191" s="138"/>
      <c r="M1191" s="138" t="s">
        <v>5676</v>
      </c>
      <c r="N1191" s="139">
        <v>60</v>
      </c>
      <c r="O1191" s="140" t="b">
        <v>0</v>
      </c>
      <c r="P1191" s="138" t="s">
        <v>3075</v>
      </c>
      <c r="Q1191" t="s">
        <v>1823</v>
      </c>
      <c r="R1191" t="s">
        <v>630</v>
      </c>
    </row>
    <row r="1192" spans="1:18" x14ac:dyDescent="0.25">
      <c r="A1192" s="138" t="s">
        <v>14174</v>
      </c>
      <c r="B1192" s="138" t="s">
        <v>885</v>
      </c>
      <c r="C1192" s="138" t="s">
        <v>1817</v>
      </c>
      <c r="D1192" s="138" t="s">
        <v>1818</v>
      </c>
      <c r="E1192" s="138" t="s">
        <v>1930</v>
      </c>
      <c r="F1192" s="138"/>
      <c r="G1192" s="138" t="s">
        <v>71</v>
      </c>
      <c r="H1192" s="138" t="s">
        <v>1777</v>
      </c>
      <c r="I1192" s="138" t="s">
        <v>5547</v>
      </c>
      <c r="J1192" s="138" t="s">
        <v>1817</v>
      </c>
      <c r="K1192" s="138"/>
      <c r="L1192" s="138"/>
      <c r="M1192" s="138" t="s">
        <v>5678</v>
      </c>
      <c r="N1192" s="139">
        <v>60</v>
      </c>
      <c r="O1192" s="140" t="b">
        <v>0</v>
      </c>
      <c r="P1192" s="138" t="s">
        <v>3075</v>
      </c>
      <c r="Q1192" t="s">
        <v>1823</v>
      </c>
      <c r="R1192" t="s">
        <v>630</v>
      </c>
    </row>
    <row r="1193" spans="1:18" x14ac:dyDescent="0.25">
      <c r="A1193" s="138" t="s">
        <v>13801</v>
      </c>
      <c r="B1193" s="138" t="s">
        <v>883</v>
      </c>
      <c r="C1193" s="138" t="s">
        <v>1817</v>
      </c>
      <c r="D1193" s="138" t="s">
        <v>1818</v>
      </c>
      <c r="E1193" s="138" t="s">
        <v>2086</v>
      </c>
      <c r="F1193" s="138"/>
      <c r="G1193" s="138" t="s">
        <v>70</v>
      </c>
      <c r="H1193" s="138" t="s">
        <v>1779</v>
      </c>
      <c r="I1193" s="138" t="s">
        <v>5547</v>
      </c>
      <c r="J1193" s="138" t="s">
        <v>1817</v>
      </c>
      <c r="K1193" s="138"/>
      <c r="L1193" s="138"/>
      <c r="M1193" s="138" t="s">
        <v>5679</v>
      </c>
      <c r="N1193" s="139">
        <v>60</v>
      </c>
      <c r="O1193" s="140" t="b">
        <v>0</v>
      </c>
      <c r="P1193" s="138" t="s">
        <v>3075</v>
      </c>
      <c r="Q1193" t="s">
        <v>1823</v>
      </c>
      <c r="R1193" t="s">
        <v>630</v>
      </c>
    </row>
    <row r="1194" spans="1:18" x14ac:dyDescent="0.25">
      <c r="A1194" s="138" t="s">
        <v>14175</v>
      </c>
      <c r="B1194" s="138" t="s">
        <v>885</v>
      </c>
      <c r="C1194" s="138" t="s">
        <v>1817</v>
      </c>
      <c r="D1194" s="138" t="s">
        <v>1818</v>
      </c>
      <c r="E1194" s="138" t="s">
        <v>1930</v>
      </c>
      <c r="F1194" s="138"/>
      <c r="G1194" s="138" t="s">
        <v>71</v>
      </c>
      <c r="H1194" s="138" t="s">
        <v>1777</v>
      </c>
      <c r="I1194" s="138" t="s">
        <v>5547</v>
      </c>
      <c r="J1194" s="138" t="s">
        <v>1817</v>
      </c>
      <c r="K1194" s="138"/>
      <c r="L1194" s="138"/>
      <c r="M1194" s="138" t="s">
        <v>5680</v>
      </c>
      <c r="N1194" s="139">
        <v>60</v>
      </c>
      <c r="O1194" s="140" t="b">
        <v>0</v>
      </c>
      <c r="P1194" s="138" t="s">
        <v>3075</v>
      </c>
      <c r="Q1194" t="s">
        <v>1823</v>
      </c>
      <c r="R1194" t="s">
        <v>630</v>
      </c>
    </row>
    <row r="1195" spans="1:18" x14ac:dyDescent="0.25">
      <c r="A1195" s="138" t="s">
        <v>14176</v>
      </c>
      <c r="B1195" s="138" t="s">
        <v>885</v>
      </c>
      <c r="C1195" s="138" t="s">
        <v>1817</v>
      </c>
      <c r="D1195" s="138" t="s">
        <v>1818</v>
      </c>
      <c r="E1195" s="138" t="s">
        <v>1930</v>
      </c>
      <c r="F1195" s="138"/>
      <c r="G1195" s="138" t="s">
        <v>71</v>
      </c>
      <c r="H1195" s="138" t="s">
        <v>1777</v>
      </c>
      <c r="I1195" s="138" t="s">
        <v>5547</v>
      </c>
      <c r="J1195" s="138" t="s">
        <v>1817</v>
      </c>
      <c r="K1195" s="138"/>
      <c r="L1195" s="138"/>
      <c r="M1195" s="138" t="s">
        <v>5681</v>
      </c>
      <c r="N1195" s="139">
        <v>60</v>
      </c>
      <c r="O1195" s="140" t="b">
        <v>0</v>
      </c>
      <c r="P1195" s="138" t="s">
        <v>3075</v>
      </c>
      <c r="Q1195" t="s">
        <v>1823</v>
      </c>
      <c r="R1195" t="s">
        <v>630</v>
      </c>
    </row>
    <row r="1196" spans="1:18" x14ac:dyDescent="0.25">
      <c r="A1196" s="138" t="s">
        <v>14344</v>
      </c>
      <c r="B1196" s="138" t="s">
        <v>885</v>
      </c>
      <c r="C1196" s="138" t="s">
        <v>1817</v>
      </c>
      <c r="D1196" s="138" t="s">
        <v>1818</v>
      </c>
      <c r="E1196" s="138" t="s">
        <v>1819</v>
      </c>
      <c r="F1196" s="138"/>
      <c r="G1196" s="138" t="s">
        <v>1786</v>
      </c>
      <c r="H1196" s="138" t="s">
        <v>1787</v>
      </c>
      <c r="I1196" s="138" t="s">
        <v>5547</v>
      </c>
      <c r="J1196" s="138" t="s">
        <v>1817</v>
      </c>
      <c r="K1196" s="138"/>
      <c r="L1196" s="138"/>
      <c r="M1196" s="138" t="s">
        <v>5682</v>
      </c>
      <c r="N1196" s="139">
        <v>60</v>
      </c>
      <c r="O1196" s="140" t="b">
        <v>0</v>
      </c>
      <c r="P1196" s="138" t="s">
        <v>3075</v>
      </c>
      <c r="Q1196" t="s">
        <v>1823</v>
      </c>
      <c r="R1196" t="s">
        <v>630</v>
      </c>
    </row>
    <row r="1197" spans="1:18" x14ac:dyDescent="0.25">
      <c r="A1197" s="138" t="s">
        <v>14463</v>
      </c>
      <c r="B1197" s="138" t="s">
        <v>5622</v>
      </c>
      <c r="C1197" s="138" t="s">
        <v>1817</v>
      </c>
      <c r="D1197" s="138" t="s">
        <v>1818</v>
      </c>
      <c r="E1197" s="138" t="s">
        <v>1881</v>
      </c>
      <c r="F1197" s="138"/>
      <c r="G1197" s="138" t="s">
        <v>71</v>
      </c>
      <c r="H1197" s="138" t="s">
        <v>1777</v>
      </c>
      <c r="I1197" s="138" t="s">
        <v>5547</v>
      </c>
      <c r="J1197" s="138" t="s">
        <v>1817</v>
      </c>
      <c r="K1197" s="138"/>
      <c r="L1197" s="138"/>
      <c r="M1197" s="138" t="s">
        <v>5683</v>
      </c>
      <c r="N1197" s="139">
        <v>60</v>
      </c>
      <c r="O1197" s="140" t="b">
        <v>0</v>
      </c>
      <c r="P1197" s="138" t="s">
        <v>3075</v>
      </c>
      <c r="Q1197" t="s">
        <v>1823</v>
      </c>
      <c r="R1197" t="s">
        <v>630</v>
      </c>
    </row>
    <row r="1198" spans="1:18" x14ac:dyDescent="0.25">
      <c r="A1198" s="138" t="s">
        <v>13888</v>
      </c>
      <c r="B1198" s="138" t="s">
        <v>885</v>
      </c>
      <c r="C1198" s="138" t="s">
        <v>1817</v>
      </c>
      <c r="D1198" s="138" t="s">
        <v>1818</v>
      </c>
      <c r="E1198" s="138" t="s">
        <v>1832</v>
      </c>
      <c r="F1198" s="138"/>
      <c r="G1198" s="138" t="s">
        <v>70</v>
      </c>
      <c r="H1198" s="138" t="s">
        <v>1779</v>
      </c>
      <c r="I1198" s="138" t="s">
        <v>5547</v>
      </c>
      <c r="J1198" s="138" t="s">
        <v>1817</v>
      </c>
      <c r="K1198" s="138"/>
      <c r="L1198" s="138"/>
      <c r="M1198" s="138" t="s">
        <v>5684</v>
      </c>
      <c r="N1198" s="139">
        <v>60</v>
      </c>
      <c r="O1198" s="140" t="b">
        <v>0</v>
      </c>
      <c r="P1198" s="138" t="s">
        <v>3075</v>
      </c>
      <c r="Q1198" t="s">
        <v>1823</v>
      </c>
      <c r="R1198" t="s">
        <v>630</v>
      </c>
    </row>
    <row r="1199" spans="1:18" x14ac:dyDescent="0.25">
      <c r="A1199" s="138" t="s">
        <v>14177</v>
      </c>
      <c r="B1199" s="138" t="s">
        <v>885</v>
      </c>
      <c r="C1199" s="138" t="s">
        <v>1817</v>
      </c>
      <c r="D1199" s="138" t="s">
        <v>1818</v>
      </c>
      <c r="E1199" s="138" t="s">
        <v>1930</v>
      </c>
      <c r="F1199" s="138"/>
      <c r="G1199" s="138" t="s">
        <v>71</v>
      </c>
      <c r="H1199" s="138" t="s">
        <v>1777</v>
      </c>
      <c r="I1199" s="138" t="s">
        <v>5547</v>
      </c>
      <c r="J1199" s="138" t="s">
        <v>1817</v>
      </c>
      <c r="K1199" s="138"/>
      <c r="L1199" s="138"/>
      <c r="M1199" s="138" t="s">
        <v>5685</v>
      </c>
      <c r="N1199" s="139">
        <v>60</v>
      </c>
      <c r="O1199" s="140" t="b">
        <v>0</v>
      </c>
      <c r="P1199" s="138" t="s">
        <v>3075</v>
      </c>
      <c r="Q1199" t="s">
        <v>1823</v>
      </c>
      <c r="R1199" t="s">
        <v>630</v>
      </c>
    </row>
    <row r="1200" spans="1:18" x14ac:dyDescent="0.25">
      <c r="A1200" s="138" t="s">
        <v>14178</v>
      </c>
      <c r="B1200" s="138" t="s">
        <v>885</v>
      </c>
      <c r="C1200" s="138" t="s">
        <v>1817</v>
      </c>
      <c r="D1200" s="138" t="s">
        <v>1818</v>
      </c>
      <c r="E1200" s="138" t="s">
        <v>1930</v>
      </c>
      <c r="F1200" s="138"/>
      <c r="G1200" s="138" t="s">
        <v>71</v>
      </c>
      <c r="H1200" s="138" t="s">
        <v>1777</v>
      </c>
      <c r="I1200" s="138" t="s">
        <v>5547</v>
      </c>
      <c r="J1200" s="138" t="s">
        <v>1817</v>
      </c>
      <c r="K1200" s="138"/>
      <c r="L1200" s="138"/>
      <c r="M1200" s="138" t="s">
        <v>5686</v>
      </c>
      <c r="N1200" s="139">
        <v>60</v>
      </c>
      <c r="O1200" s="140" t="b">
        <v>0</v>
      </c>
      <c r="P1200" s="138" t="s">
        <v>3075</v>
      </c>
      <c r="Q1200" t="s">
        <v>1823</v>
      </c>
      <c r="R1200" t="s">
        <v>630</v>
      </c>
    </row>
    <row r="1201" spans="1:18" x14ac:dyDescent="0.25">
      <c r="A1201" s="138" t="s">
        <v>14368</v>
      </c>
      <c r="B1201" s="138" t="s">
        <v>885</v>
      </c>
      <c r="C1201" s="138" t="s">
        <v>1817</v>
      </c>
      <c r="D1201" s="138" t="s">
        <v>1818</v>
      </c>
      <c r="E1201" s="138" t="s">
        <v>1971</v>
      </c>
      <c r="F1201" s="138"/>
      <c r="G1201" s="138" t="s">
        <v>71</v>
      </c>
      <c r="H1201" s="138" t="s">
        <v>1777</v>
      </c>
      <c r="I1201" s="138" t="s">
        <v>5547</v>
      </c>
      <c r="J1201" s="138" t="s">
        <v>1817</v>
      </c>
      <c r="K1201" s="138"/>
      <c r="L1201" s="138"/>
      <c r="M1201" s="138" t="s">
        <v>5687</v>
      </c>
      <c r="N1201" s="139">
        <v>60</v>
      </c>
      <c r="O1201" s="140" t="b">
        <v>0</v>
      </c>
      <c r="P1201" s="138" t="s">
        <v>3075</v>
      </c>
      <c r="Q1201" t="s">
        <v>1823</v>
      </c>
      <c r="R1201" t="s">
        <v>630</v>
      </c>
    </row>
    <row r="1202" spans="1:18" x14ac:dyDescent="0.25">
      <c r="A1202" s="138" t="s">
        <v>14940</v>
      </c>
      <c r="B1202" s="138" t="s">
        <v>885</v>
      </c>
      <c r="C1202" s="138" t="s">
        <v>1817</v>
      </c>
      <c r="D1202" s="138" t="s">
        <v>1818</v>
      </c>
      <c r="E1202" s="138" t="s">
        <v>1955</v>
      </c>
      <c r="F1202" s="138"/>
      <c r="G1202" s="138" t="s">
        <v>1786</v>
      </c>
      <c r="H1202" s="138" t="s">
        <v>1787</v>
      </c>
      <c r="I1202" s="138" t="s">
        <v>5547</v>
      </c>
      <c r="J1202" s="138" t="s">
        <v>1817</v>
      </c>
      <c r="K1202" s="138"/>
      <c r="L1202" s="138"/>
      <c r="M1202" s="138" t="s">
        <v>5688</v>
      </c>
      <c r="N1202" s="139">
        <v>60</v>
      </c>
      <c r="O1202" s="140" t="b">
        <v>0</v>
      </c>
      <c r="P1202" s="138" t="s">
        <v>3075</v>
      </c>
      <c r="Q1202" t="s">
        <v>1823</v>
      </c>
      <c r="R1202" t="s">
        <v>630</v>
      </c>
    </row>
    <row r="1203" spans="1:18" x14ac:dyDescent="0.25">
      <c r="A1203" s="138" t="s">
        <v>13761</v>
      </c>
      <c r="B1203" s="138" t="s">
        <v>883</v>
      </c>
      <c r="C1203" s="138" t="s">
        <v>1817</v>
      </c>
      <c r="D1203" s="138" t="s">
        <v>1818</v>
      </c>
      <c r="E1203" s="138" t="s">
        <v>1886</v>
      </c>
      <c r="F1203" s="138"/>
      <c r="G1203" s="138" t="s">
        <v>1786</v>
      </c>
      <c r="H1203" s="138" t="s">
        <v>1787</v>
      </c>
      <c r="I1203" s="138" t="s">
        <v>5547</v>
      </c>
      <c r="J1203" s="138" t="s">
        <v>1817</v>
      </c>
      <c r="K1203" s="138"/>
      <c r="L1203" s="138"/>
      <c r="M1203" s="138" t="s">
        <v>5689</v>
      </c>
      <c r="N1203" s="139">
        <v>60</v>
      </c>
      <c r="O1203" s="140" t="b">
        <v>0</v>
      </c>
      <c r="P1203" s="138" t="s">
        <v>3075</v>
      </c>
      <c r="Q1203" t="s">
        <v>1823</v>
      </c>
      <c r="R1203" t="s">
        <v>630</v>
      </c>
    </row>
    <row r="1204" spans="1:18" x14ac:dyDescent="0.25">
      <c r="A1204" s="138" t="s">
        <v>13889</v>
      </c>
      <c r="B1204" s="138" t="s">
        <v>885</v>
      </c>
      <c r="C1204" s="138" t="s">
        <v>1817</v>
      </c>
      <c r="D1204" s="138" t="s">
        <v>1818</v>
      </c>
      <c r="E1204" s="138" t="s">
        <v>1832</v>
      </c>
      <c r="F1204" s="138"/>
      <c r="G1204" s="138" t="s">
        <v>70</v>
      </c>
      <c r="H1204" s="138" t="s">
        <v>1779</v>
      </c>
      <c r="I1204" s="138" t="s">
        <v>5547</v>
      </c>
      <c r="J1204" s="138" t="s">
        <v>1817</v>
      </c>
      <c r="K1204" s="138"/>
      <c r="L1204" s="138"/>
      <c r="M1204" s="138" t="s">
        <v>5690</v>
      </c>
      <c r="N1204" s="139">
        <v>60</v>
      </c>
      <c r="O1204" s="140" t="b">
        <v>0</v>
      </c>
      <c r="P1204" s="138" t="s">
        <v>3075</v>
      </c>
      <c r="Q1204" t="s">
        <v>1823</v>
      </c>
      <c r="R1204" t="s">
        <v>630</v>
      </c>
    </row>
    <row r="1205" spans="1:18" x14ac:dyDescent="0.25">
      <c r="A1205" s="138" t="s">
        <v>14345</v>
      </c>
      <c r="B1205" s="138" t="s">
        <v>885</v>
      </c>
      <c r="C1205" s="138" t="s">
        <v>1817</v>
      </c>
      <c r="D1205" s="138" t="s">
        <v>1818</v>
      </c>
      <c r="E1205" s="138" t="s">
        <v>1819</v>
      </c>
      <c r="F1205" s="138"/>
      <c r="G1205" s="138" t="s">
        <v>71</v>
      </c>
      <c r="H1205" s="138" t="s">
        <v>1777</v>
      </c>
      <c r="I1205" s="138" t="s">
        <v>5547</v>
      </c>
      <c r="J1205" s="138" t="s">
        <v>1817</v>
      </c>
      <c r="K1205" s="138"/>
      <c r="L1205" s="138"/>
      <c r="M1205" s="138" t="s">
        <v>5691</v>
      </c>
      <c r="N1205" s="139">
        <v>60</v>
      </c>
      <c r="O1205" s="140" t="b">
        <v>0</v>
      </c>
      <c r="P1205" s="138" t="s">
        <v>3075</v>
      </c>
      <c r="Q1205" t="s">
        <v>1823</v>
      </c>
      <c r="R1205" t="s">
        <v>630</v>
      </c>
    </row>
    <row r="1206" spans="1:18" x14ac:dyDescent="0.25">
      <c r="A1206" s="138" t="s">
        <v>14179</v>
      </c>
      <c r="B1206" s="138" t="s">
        <v>885</v>
      </c>
      <c r="C1206" s="138" t="s">
        <v>1817</v>
      </c>
      <c r="D1206" s="138" t="s">
        <v>1818</v>
      </c>
      <c r="E1206" s="138" t="s">
        <v>1930</v>
      </c>
      <c r="F1206" s="138"/>
      <c r="G1206" s="138" t="s">
        <v>71</v>
      </c>
      <c r="H1206" s="138" t="s">
        <v>1777</v>
      </c>
      <c r="I1206" s="138" t="s">
        <v>5547</v>
      </c>
      <c r="J1206" s="138" t="s">
        <v>1817</v>
      </c>
      <c r="K1206" s="138"/>
      <c r="L1206" s="138"/>
      <c r="M1206" s="138" t="s">
        <v>5692</v>
      </c>
      <c r="N1206" s="139">
        <v>60</v>
      </c>
      <c r="O1206" s="140" t="b">
        <v>0</v>
      </c>
      <c r="P1206" s="138" t="s">
        <v>3075</v>
      </c>
      <c r="Q1206" t="s">
        <v>1823</v>
      </c>
      <c r="R1206" t="s">
        <v>630</v>
      </c>
    </row>
    <row r="1207" spans="1:18" x14ac:dyDescent="0.25">
      <c r="A1207" s="138" t="s">
        <v>13890</v>
      </c>
      <c r="B1207" s="138" t="s">
        <v>885</v>
      </c>
      <c r="C1207" s="138" t="s">
        <v>1817</v>
      </c>
      <c r="D1207" s="138" t="s">
        <v>1818</v>
      </c>
      <c r="E1207" s="138" t="s">
        <v>1832</v>
      </c>
      <c r="F1207" s="138"/>
      <c r="G1207" s="138" t="s">
        <v>70</v>
      </c>
      <c r="H1207" s="138" t="s">
        <v>1779</v>
      </c>
      <c r="I1207" s="138" t="s">
        <v>5547</v>
      </c>
      <c r="J1207" s="138" t="s">
        <v>1817</v>
      </c>
      <c r="K1207" s="138"/>
      <c r="L1207" s="138"/>
      <c r="M1207" s="138" t="s">
        <v>5694</v>
      </c>
      <c r="N1207" s="139">
        <v>60</v>
      </c>
      <c r="O1207" s="140" t="b">
        <v>0</v>
      </c>
      <c r="P1207" s="138" t="s">
        <v>3075</v>
      </c>
      <c r="Q1207" t="s">
        <v>1823</v>
      </c>
      <c r="R1207" t="s">
        <v>630</v>
      </c>
    </row>
    <row r="1208" spans="1:18" x14ac:dyDescent="0.25">
      <c r="A1208" s="138" t="s">
        <v>13762</v>
      </c>
      <c r="B1208" s="138" t="s">
        <v>883</v>
      </c>
      <c r="C1208" s="138" t="s">
        <v>1817</v>
      </c>
      <c r="D1208" s="138" t="s">
        <v>1818</v>
      </c>
      <c r="E1208" s="138" t="s">
        <v>1886</v>
      </c>
      <c r="F1208" s="138"/>
      <c r="G1208" s="138" t="s">
        <v>1786</v>
      </c>
      <c r="H1208" s="138" t="s">
        <v>1787</v>
      </c>
      <c r="I1208" s="138" t="s">
        <v>5547</v>
      </c>
      <c r="J1208" s="138" t="s">
        <v>1817</v>
      </c>
      <c r="K1208" s="138"/>
      <c r="L1208" s="138"/>
      <c r="M1208" s="138" t="s">
        <v>5695</v>
      </c>
      <c r="N1208" s="139">
        <v>60</v>
      </c>
      <c r="O1208" s="140" t="b">
        <v>0</v>
      </c>
      <c r="P1208" s="138" t="s">
        <v>3075</v>
      </c>
      <c r="Q1208" t="s">
        <v>1823</v>
      </c>
      <c r="R1208" t="s">
        <v>630</v>
      </c>
    </row>
    <row r="1209" spans="1:18" x14ac:dyDescent="0.25">
      <c r="A1209" s="138" t="s">
        <v>14038</v>
      </c>
      <c r="B1209" s="138" t="s">
        <v>885</v>
      </c>
      <c r="C1209" s="138" t="s">
        <v>1817</v>
      </c>
      <c r="D1209" s="138" t="s">
        <v>1818</v>
      </c>
      <c r="E1209" s="138" t="s">
        <v>1911</v>
      </c>
      <c r="F1209" s="138"/>
      <c r="G1209" s="138" t="s">
        <v>71</v>
      </c>
      <c r="H1209" s="138" t="s">
        <v>1777</v>
      </c>
      <c r="I1209" s="138" t="s">
        <v>5547</v>
      </c>
      <c r="J1209" s="138" t="s">
        <v>1817</v>
      </c>
      <c r="K1209" s="138"/>
      <c r="L1209" s="138"/>
      <c r="M1209" s="138" t="s">
        <v>5696</v>
      </c>
      <c r="N1209" s="139">
        <v>60</v>
      </c>
      <c r="O1209" s="140" t="b">
        <v>0</v>
      </c>
      <c r="P1209" s="138" t="s">
        <v>3075</v>
      </c>
      <c r="Q1209" t="s">
        <v>1823</v>
      </c>
      <c r="R1209" t="s">
        <v>630</v>
      </c>
    </row>
    <row r="1210" spans="1:18" x14ac:dyDescent="0.25">
      <c r="A1210" s="138" t="s">
        <v>14941</v>
      </c>
      <c r="B1210" s="138" t="s">
        <v>885</v>
      </c>
      <c r="C1210" s="138" t="s">
        <v>1817</v>
      </c>
      <c r="D1210" s="138" t="s">
        <v>1818</v>
      </c>
      <c r="E1210" s="138" t="s">
        <v>1955</v>
      </c>
      <c r="F1210" s="138"/>
      <c r="G1210" s="138" t="s">
        <v>1786</v>
      </c>
      <c r="H1210" s="138" t="s">
        <v>1787</v>
      </c>
      <c r="I1210" s="138" t="s">
        <v>5547</v>
      </c>
      <c r="J1210" s="138" t="s">
        <v>1817</v>
      </c>
      <c r="K1210" s="138"/>
      <c r="L1210" s="138"/>
      <c r="M1210" s="138" t="s">
        <v>5698</v>
      </c>
      <c r="N1210" s="139">
        <v>60</v>
      </c>
      <c r="O1210" s="140" t="b">
        <v>0</v>
      </c>
      <c r="P1210" s="138" t="s">
        <v>3075</v>
      </c>
      <c r="Q1210" t="s">
        <v>1823</v>
      </c>
      <c r="R1210" t="s">
        <v>630</v>
      </c>
    </row>
    <row r="1211" spans="1:18" x14ac:dyDescent="0.25">
      <c r="A1211" s="138" t="s">
        <v>14180</v>
      </c>
      <c r="B1211" s="138" t="s">
        <v>885</v>
      </c>
      <c r="C1211" s="138" t="s">
        <v>1817</v>
      </c>
      <c r="D1211" s="138" t="s">
        <v>1818</v>
      </c>
      <c r="E1211" s="138" t="s">
        <v>1930</v>
      </c>
      <c r="F1211" s="138"/>
      <c r="G1211" s="138" t="s">
        <v>71</v>
      </c>
      <c r="H1211" s="138" t="s">
        <v>1777</v>
      </c>
      <c r="I1211" s="138" t="s">
        <v>5547</v>
      </c>
      <c r="J1211" s="138" t="s">
        <v>1817</v>
      </c>
      <c r="K1211" s="138"/>
      <c r="L1211" s="138"/>
      <c r="M1211" s="138" t="s">
        <v>5699</v>
      </c>
      <c r="N1211" s="139">
        <v>60</v>
      </c>
      <c r="O1211" s="140" t="b">
        <v>0</v>
      </c>
      <c r="P1211" s="138" t="s">
        <v>3075</v>
      </c>
      <c r="Q1211" t="s">
        <v>1823</v>
      </c>
      <c r="R1211" t="s">
        <v>630</v>
      </c>
    </row>
    <row r="1212" spans="1:18" x14ac:dyDescent="0.25">
      <c r="A1212" s="138" t="s">
        <v>14369</v>
      </c>
      <c r="B1212" s="138" t="s">
        <v>885</v>
      </c>
      <c r="C1212" s="138" t="s">
        <v>1817</v>
      </c>
      <c r="D1212" s="138" t="s">
        <v>1818</v>
      </c>
      <c r="E1212" s="138" t="s">
        <v>1971</v>
      </c>
      <c r="F1212" s="138"/>
      <c r="G1212" s="138" t="s">
        <v>71</v>
      </c>
      <c r="H1212" s="138" t="s">
        <v>1777</v>
      </c>
      <c r="I1212" s="138" t="s">
        <v>5547</v>
      </c>
      <c r="J1212" s="138" t="s">
        <v>1817</v>
      </c>
      <c r="K1212" s="138"/>
      <c r="L1212" s="138"/>
      <c r="M1212" s="138" t="s">
        <v>5700</v>
      </c>
      <c r="N1212" s="139">
        <v>60</v>
      </c>
      <c r="O1212" s="140" t="b">
        <v>0</v>
      </c>
      <c r="P1212" s="138" t="s">
        <v>3075</v>
      </c>
      <c r="Q1212" t="s">
        <v>1823</v>
      </c>
      <c r="R1212" t="s">
        <v>630</v>
      </c>
    </row>
    <row r="1213" spans="1:18" x14ac:dyDescent="0.25">
      <c r="A1213" s="138" t="s">
        <v>14588</v>
      </c>
      <c r="B1213" s="138" t="s">
        <v>883</v>
      </c>
      <c r="C1213" s="138" t="s">
        <v>1817</v>
      </c>
      <c r="D1213" s="138" t="s">
        <v>1818</v>
      </c>
      <c r="E1213" s="138" t="s">
        <v>2086</v>
      </c>
      <c r="F1213" s="138"/>
      <c r="G1213" s="138" t="s">
        <v>71</v>
      </c>
      <c r="H1213" s="138" t="s">
        <v>1777</v>
      </c>
      <c r="I1213" s="138" t="s">
        <v>5547</v>
      </c>
      <c r="J1213" s="138" t="s">
        <v>1817</v>
      </c>
      <c r="K1213" s="138"/>
      <c r="L1213" s="138"/>
      <c r="M1213" s="138" t="s">
        <v>5701</v>
      </c>
      <c r="N1213" s="139">
        <v>60</v>
      </c>
      <c r="O1213" s="140" t="b">
        <v>0</v>
      </c>
      <c r="P1213" s="138" t="s">
        <v>3075</v>
      </c>
      <c r="Q1213" t="s">
        <v>1823</v>
      </c>
      <c r="R1213" t="s">
        <v>630</v>
      </c>
    </row>
    <row r="1214" spans="1:18" x14ac:dyDescent="0.25">
      <c r="A1214" s="138" t="s">
        <v>14181</v>
      </c>
      <c r="B1214" s="138" t="s">
        <v>885</v>
      </c>
      <c r="C1214" s="138" t="s">
        <v>1817</v>
      </c>
      <c r="D1214" s="138" t="s">
        <v>1818</v>
      </c>
      <c r="E1214" s="138" t="s">
        <v>1930</v>
      </c>
      <c r="F1214" s="138"/>
      <c r="G1214" s="138" t="s">
        <v>71</v>
      </c>
      <c r="H1214" s="138" t="s">
        <v>1777</v>
      </c>
      <c r="I1214" s="138" t="s">
        <v>5547</v>
      </c>
      <c r="J1214" s="138" t="s">
        <v>1817</v>
      </c>
      <c r="K1214" s="138"/>
      <c r="L1214" s="138"/>
      <c r="M1214" s="138" t="s">
        <v>5702</v>
      </c>
      <c r="N1214" s="139">
        <v>60</v>
      </c>
      <c r="O1214" s="140" t="b">
        <v>0</v>
      </c>
      <c r="P1214" s="138" t="s">
        <v>3075</v>
      </c>
      <c r="Q1214" t="s">
        <v>1823</v>
      </c>
      <c r="R1214" t="s">
        <v>630</v>
      </c>
    </row>
    <row r="1215" spans="1:18" x14ac:dyDescent="0.25">
      <c r="A1215" s="138" t="s">
        <v>13763</v>
      </c>
      <c r="B1215" s="138" t="s">
        <v>883</v>
      </c>
      <c r="C1215" s="138" t="s">
        <v>1817</v>
      </c>
      <c r="D1215" s="138" t="s">
        <v>1818</v>
      </c>
      <c r="E1215" s="138" t="s">
        <v>1886</v>
      </c>
      <c r="F1215" s="138"/>
      <c r="G1215" s="138" t="s">
        <v>1786</v>
      </c>
      <c r="H1215" s="138" t="s">
        <v>1787</v>
      </c>
      <c r="I1215" s="138" t="s">
        <v>5547</v>
      </c>
      <c r="J1215" s="138" t="s">
        <v>1817</v>
      </c>
      <c r="K1215" s="138"/>
      <c r="L1215" s="138"/>
      <c r="M1215" s="138" t="s">
        <v>5703</v>
      </c>
      <c r="N1215" s="139">
        <v>60</v>
      </c>
      <c r="O1215" s="140" t="b">
        <v>0</v>
      </c>
      <c r="P1215" s="138" t="s">
        <v>3075</v>
      </c>
      <c r="Q1215" t="s">
        <v>1823</v>
      </c>
      <c r="R1215" t="s">
        <v>630</v>
      </c>
    </row>
    <row r="1216" spans="1:18" x14ac:dyDescent="0.25">
      <c r="A1216" s="138" t="s">
        <v>14182</v>
      </c>
      <c r="B1216" s="138" t="s">
        <v>885</v>
      </c>
      <c r="C1216" s="138" t="s">
        <v>1817</v>
      </c>
      <c r="D1216" s="138" t="s">
        <v>1818</v>
      </c>
      <c r="E1216" s="138" t="s">
        <v>1930</v>
      </c>
      <c r="F1216" s="138"/>
      <c r="G1216" s="138" t="s">
        <v>71</v>
      </c>
      <c r="H1216" s="138" t="s">
        <v>1777</v>
      </c>
      <c r="I1216" s="138" t="s">
        <v>5547</v>
      </c>
      <c r="J1216" s="138" t="s">
        <v>1817</v>
      </c>
      <c r="K1216" s="138"/>
      <c r="L1216" s="138"/>
      <c r="M1216" s="138" t="s">
        <v>5704</v>
      </c>
      <c r="N1216" s="139">
        <v>60</v>
      </c>
      <c r="O1216" s="140" t="b">
        <v>0</v>
      </c>
      <c r="P1216" s="138" t="s">
        <v>3075</v>
      </c>
      <c r="Q1216" t="s">
        <v>1823</v>
      </c>
      <c r="R1216" t="s">
        <v>630</v>
      </c>
    </row>
    <row r="1217" spans="1:18" x14ac:dyDescent="0.25">
      <c r="A1217" s="138" t="s">
        <v>13891</v>
      </c>
      <c r="B1217" s="138" t="s">
        <v>885</v>
      </c>
      <c r="C1217" s="138" t="s">
        <v>1817</v>
      </c>
      <c r="D1217" s="138" t="s">
        <v>1818</v>
      </c>
      <c r="E1217" s="138" t="s">
        <v>1832</v>
      </c>
      <c r="F1217" s="138"/>
      <c r="G1217" s="138" t="s">
        <v>70</v>
      </c>
      <c r="H1217" s="138" t="s">
        <v>1779</v>
      </c>
      <c r="I1217" s="138" t="s">
        <v>5547</v>
      </c>
      <c r="J1217" s="138" t="s">
        <v>1817</v>
      </c>
      <c r="K1217" s="138"/>
      <c r="L1217" s="138"/>
      <c r="M1217" s="138" t="s">
        <v>5705</v>
      </c>
      <c r="N1217" s="139">
        <v>60</v>
      </c>
      <c r="O1217" s="140" t="b">
        <v>0</v>
      </c>
      <c r="P1217" s="138" t="s">
        <v>3075</v>
      </c>
      <c r="Q1217" t="s">
        <v>1823</v>
      </c>
      <c r="R1217" t="s">
        <v>630</v>
      </c>
    </row>
    <row r="1218" spans="1:18" x14ac:dyDescent="0.25">
      <c r="A1218" s="138" t="s">
        <v>13764</v>
      </c>
      <c r="B1218" s="138" t="s">
        <v>883</v>
      </c>
      <c r="C1218" s="138" t="s">
        <v>1817</v>
      </c>
      <c r="D1218" s="138" t="s">
        <v>1818</v>
      </c>
      <c r="E1218" s="138" t="s">
        <v>1886</v>
      </c>
      <c r="F1218" s="138"/>
      <c r="G1218" s="138" t="s">
        <v>1786</v>
      </c>
      <c r="H1218" s="138" t="s">
        <v>1787</v>
      </c>
      <c r="I1218" s="138" t="s">
        <v>5547</v>
      </c>
      <c r="J1218" s="138" t="s">
        <v>1817</v>
      </c>
      <c r="K1218" s="138"/>
      <c r="L1218" s="138"/>
      <c r="M1218" s="138" t="s">
        <v>5706</v>
      </c>
      <c r="N1218" s="139">
        <v>60</v>
      </c>
      <c r="O1218" s="140" t="b">
        <v>0</v>
      </c>
      <c r="P1218" s="138" t="s">
        <v>3075</v>
      </c>
      <c r="Q1218" t="s">
        <v>1823</v>
      </c>
      <c r="R1218" t="s">
        <v>630</v>
      </c>
    </row>
    <row r="1219" spans="1:18" x14ac:dyDescent="0.25">
      <c r="A1219" s="138" t="s">
        <v>14806</v>
      </c>
      <c r="B1219" s="138" t="s">
        <v>885</v>
      </c>
      <c r="C1219" s="138" t="s">
        <v>1817</v>
      </c>
      <c r="D1219" s="138" t="s">
        <v>1818</v>
      </c>
      <c r="E1219" s="138" t="s">
        <v>1858</v>
      </c>
      <c r="F1219" s="138"/>
      <c r="G1219" s="138" t="s">
        <v>1786</v>
      </c>
      <c r="H1219" s="138" t="s">
        <v>1787</v>
      </c>
      <c r="I1219" s="138" t="s">
        <v>5547</v>
      </c>
      <c r="J1219" s="138" t="s">
        <v>1817</v>
      </c>
      <c r="K1219" s="138"/>
      <c r="L1219" s="138"/>
      <c r="M1219" s="138" t="s">
        <v>5707</v>
      </c>
      <c r="N1219" s="139">
        <v>60</v>
      </c>
      <c r="O1219" s="140" t="b">
        <v>0</v>
      </c>
      <c r="P1219" s="138" t="s">
        <v>3075</v>
      </c>
      <c r="Q1219" t="s">
        <v>1823</v>
      </c>
      <c r="R1219" t="s">
        <v>630</v>
      </c>
    </row>
    <row r="1220" spans="1:18" x14ac:dyDescent="0.25">
      <c r="A1220" s="138" t="s">
        <v>14807</v>
      </c>
      <c r="B1220" s="138" t="s">
        <v>885</v>
      </c>
      <c r="C1220" s="138" t="s">
        <v>1817</v>
      </c>
      <c r="D1220" s="138" t="s">
        <v>1818</v>
      </c>
      <c r="E1220" s="138" t="s">
        <v>1858</v>
      </c>
      <c r="F1220" s="138"/>
      <c r="G1220" s="138" t="s">
        <v>1786</v>
      </c>
      <c r="H1220" s="138" t="s">
        <v>1787</v>
      </c>
      <c r="I1220" s="138" t="s">
        <v>5547</v>
      </c>
      <c r="J1220" s="138" t="s">
        <v>1817</v>
      </c>
      <c r="K1220" s="138"/>
      <c r="L1220" s="138"/>
      <c r="M1220" s="138" t="s">
        <v>5708</v>
      </c>
      <c r="N1220" s="139">
        <v>60</v>
      </c>
      <c r="O1220" s="140" t="b">
        <v>0</v>
      </c>
      <c r="P1220" s="138" t="s">
        <v>3075</v>
      </c>
      <c r="Q1220" t="s">
        <v>1823</v>
      </c>
      <c r="R1220" t="s">
        <v>630</v>
      </c>
    </row>
    <row r="1221" spans="1:18" x14ac:dyDescent="0.25">
      <c r="A1221" s="138" t="s">
        <v>14942</v>
      </c>
      <c r="B1221" s="138" t="s">
        <v>885</v>
      </c>
      <c r="C1221" s="138" t="s">
        <v>1817</v>
      </c>
      <c r="D1221" s="138" t="s">
        <v>1818</v>
      </c>
      <c r="E1221" s="138" t="s">
        <v>1955</v>
      </c>
      <c r="F1221" s="138"/>
      <c r="G1221" s="138" t="s">
        <v>1786</v>
      </c>
      <c r="H1221" s="138" t="s">
        <v>1787</v>
      </c>
      <c r="I1221" s="138" t="s">
        <v>5547</v>
      </c>
      <c r="J1221" s="138" t="s">
        <v>1817</v>
      </c>
      <c r="K1221" s="138"/>
      <c r="L1221" s="138"/>
      <c r="M1221" s="138" t="s">
        <v>5709</v>
      </c>
      <c r="N1221" s="139">
        <v>60</v>
      </c>
      <c r="O1221" s="140" t="b">
        <v>0</v>
      </c>
      <c r="P1221" s="138" t="s">
        <v>3075</v>
      </c>
      <c r="Q1221" t="s">
        <v>1823</v>
      </c>
      <c r="R1221" t="s">
        <v>630</v>
      </c>
    </row>
    <row r="1222" spans="1:18" x14ac:dyDescent="0.25">
      <c r="A1222" s="138" t="s">
        <v>14808</v>
      </c>
      <c r="B1222" s="138" t="s">
        <v>885</v>
      </c>
      <c r="C1222" s="138" t="s">
        <v>1817</v>
      </c>
      <c r="D1222" s="138" t="s">
        <v>1818</v>
      </c>
      <c r="E1222" s="138" t="s">
        <v>1858</v>
      </c>
      <c r="F1222" s="138"/>
      <c r="G1222" s="138" t="s">
        <v>1786</v>
      </c>
      <c r="H1222" s="138" t="s">
        <v>1787</v>
      </c>
      <c r="I1222" s="138" t="s">
        <v>5547</v>
      </c>
      <c r="J1222" s="138" t="s">
        <v>1817</v>
      </c>
      <c r="K1222" s="138"/>
      <c r="L1222" s="138"/>
      <c r="M1222" s="138" t="s">
        <v>5710</v>
      </c>
      <c r="N1222" s="139">
        <v>60</v>
      </c>
      <c r="O1222" s="140" t="b">
        <v>0</v>
      </c>
      <c r="P1222" s="138" t="s">
        <v>3075</v>
      </c>
      <c r="Q1222" t="s">
        <v>1823</v>
      </c>
      <c r="R1222" t="s">
        <v>630</v>
      </c>
    </row>
    <row r="1223" spans="1:18" x14ac:dyDescent="0.25">
      <c r="A1223" s="138" t="s">
        <v>14039</v>
      </c>
      <c r="B1223" s="138" t="s">
        <v>885</v>
      </c>
      <c r="C1223" s="138" t="s">
        <v>1817</v>
      </c>
      <c r="D1223" s="138" t="s">
        <v>1818</v>
      </c>
      <c r="E1223" s="138" t="s">
        <v>1911</v>
      </c>
      <c r="F1223" s="138"/>
      <c r="G1223" s="138" t="s">
        <v>1786</v>
      </c>
      <c r="H1223" s="138" t="s">
        <v>1787</v>
      </c>
      <c r="I1223" s="138" t="s">
        <v>5547</v>
      </c>
      <c r="J1223" s="138" t="s">
        <v>1817</v>
      </c>
      <c r="K1223" s="138"/>
      <c r="L1223" s="138"/>
      <c r="M1223" s="138" t="s">
        <v>5711</v>
      </c>
      <c r="N1223" s="139">
        <v>60</v>
      </c>
      <c r="O1223" s="140" t="b">
        <v>0</v>
      </c>
      <c r="P1223" s="138" t="s">
        <v>3075</v>
      </c>
      <c r="Q1223" t="s">
        <v>1823</v>
      </c>
      <c r="R1223" t="s">
        <v>630</v>
      </c>
    </row>
    <row r="1224" spans="1:18" x14ac:dyDescent="0.25">
      <c r="A1224" s="138" t="s">
        <v>13765</v>
      </c>
      <c r="B1224" s="138" t="s">
        <v>885</v>
      </c>
      <c r="C1224" s="138" t="s">
        <v>1817</v>
      </c>
      <c r="D1224" s="138" t="s">
        <v>1818</v>
      </c>
      <c r="E1224" s="138" t="s">
        <v>1886</v>
      </c>
      <c r="F1224" s="138"/>
      <c r="G1224" s="138" t="s">
        <v>1786</v>
      </c>
      <c r="H1224" s="138" t="s">
        <v>1787</v>
      </c>
      <c r="I1224" s="138" t="s">
        <v>5547</v>
      </c>
      <c r="J1224" s="138" t="s">
        <v>1817</v>
      </c>
      <c r="K1224" s="138"/>
      <c r="L1224" s="138"/>
      <c r="M1224" s="138" t="s">
        <v>5713</v>
      </c>
      <c r="N1224" s="139">
        <v>60</v>
      </c>
      <c r="O1224" s="140" t="b">
        <v>0</v>
      </c>
      <c r="P1224" s="138" t="s">
        <v>3075</v>
      </c>
      <c r="Q1224" t="s">
        <v>1823</v>
      </c>
      <c r="R1224" t="s">
        <v>630</v>
      </c>
    </row>
    <row r="1225" spans="1:18" x14ac:dyDescent="0.25">
      <c r="A1225" s="138" t="s">
        <v>14589</v>
      </c>
      <c r="B1225" s="138" t="s">
        <v>885</v>
      </c>
      <c r="C1225" s="138" t="s">
        <v>1817</v>
      </c>
      <c r="D1225" s="138" t="s">
        <v>1818</v>
      </c>
      <c r="E1225" s="138" t="s">
        <v>1938</v>
      </c>
      <c r="F1225" s="138"/>
      <c r="G1225" s="138" t="s">
        <v>70</v>
      </c>
      <c r="H1225" s="138" t="s">
        <v>1779</v>
      </c>
      <c r="I1225" s="138" t="s">
        <v>5547</v>
      </c>
      <c r="J1225" s="138" t="s">
        <v>1817</v>
      </c>
      <c r="K1225" s="138"/>
      <c r="L1225" s="138"/>
      <c r="M1225" s="138" t="s">
        <v>5714</v>
      </c>
      <c r="N1225" s="139">
        <v>60</v>
      </c>
      <c r="O1225" s="140" t="b">
        <v>0</v>
      </c>
      <c r="P1225" s="138" t="s">
        <v>3075</v>
      </c>
      <c r="Q1225" t="s">
        <v>1823</v>
      </c>
      <c r="R1225" t="s">
        <v>630</v>
      </c>
    </row>
    <row r="1226" spans="1:18" x14ac:dyDescent="0.25">
      <c r="A1226" s="138" t="s">
        <v>13892</v>
      </c>
      <c r="B1226" s="138" t="s">
        <v>885</v>
      </c>
      <c r="C1226" s="138" t="s">
        <v>1817</v>
      </c>
      <c r="D1226" s="138" t="s">
        <v>1818</v>
      </c>
      <c r="E1226" s="138" t="s">
        <v>1832</v>
      </c>
      <c r="F1226" s="138"/>
      <c r="G1226" s="138" t="s">
        <v>70</v>
      </c>
      <c r="H1226" s="138" t="s">
        <v>1779</v>
      </c>
      <c r="I1226" s="138" t="s">
        <v>5547</v>
      </c>
      <c r="J1226" s="138" t="s">
        <v>1817</v>
      </c>
      <c r="K1226" s="138"/>
      <c r="L1226" s="138"/>
      <c r="M1226" s="138" t="s">
        <v>5715</v>
      </c>
      <c r="N1226" s="139">
        <v>60</v>
      </c>
      <c r="O1226" s="140" t="b">
        <v>0</v>
      </c>
      <c r="P1226" s="138" t="s">
        <v>3075</v>
      </c>
      <c r="Q1226" t="s">
        <v>1823</v>
      </c>
      <c r="R1226" t="s">
        <v>630</v>
      </c>
    </row>
    <row r="1227" spans="1:18" x14ac:dyDescent="0.25">
      <c r="A1227" s="138" t="s">
        <v>14183</v>
      </c>
      <c r="B1227" s="138" t="s">
        <v>885</v>
      </c>
      <c r="C1227" s="138" t="s">
        <v>1817</v>
      </c>
      <c r="D1227" s="138" t="s">
        <v>1818</v>
      </c>
      <c r="E1227" s="138" t="s">
        <v>1930</v>
      </c>
      <c r="F1227" s="138"/>
      <c r="G1227" s="138" t="s">
        <v>71</v>
      </c>
      <c r="H1227" s="138" t="s">
        <v>1777</v>
      </c>
      <c r="I1227" s="138" t="s">
        <v>5547</v>
      </c>
      <c r="J1227" s="138" t="s">
        <v>1817</v>
      </c>
      <c r="K1227" s="138"/>
      <c r="L1227" s="138"/>
      <c r="M1227" s="138" t="s">
        <v>5716</v>
      </c>
      <c r="N1227" s="139">
        <v>60</v>
      </c>
      <c r="O1227" s="140" t="b">
        <v>0</v>
      </c>
      <c r="P1227" s="138" t="s">
        <v>3075</v>
      </c>
      <c r="Q1227" t="s">
        <v>1823</v>
      </c>
      <c r="R1227" t="s">
        <v>630</v>
      </c>
    </row>
    <row r="1228" spans="1:18" x14ac:dyDescent="0.25">
      <c r="A1228" s="138" t="s">
        <v>14809</v>
      </c>
      <c r="B1228" s="138" t="s">
        <v>885</v>
      </c>
      <c r="C1228" s="138" t="s">
        <v>1817</v>
      </c>
      <c r="D1228" s="138" t="s">
        <v>1818</v>
      </c>
      <c r="E1228" s="138" t="s">
        <v>1858</v>
      </c>
      <c r="F1228" s="138"/>
      <c r="G1228" s="138" t="s">
        <v>71</v>
      </c>
      <c r="H1228" s="138" t="s">
        <v>1777</v>
      </c>
      <c r="I1228" s="138" t="s">
        <v>5547</v>
      </c>
      <c r="J1228" s="138" t="s">
        <v>1817</v>
      </c>
      <c r="K1228" s="138"/>
      <c r="L1228" s="138"/>
      <c r="M1228" s="138" t="s">
        <v>5717</v>
      </c>
      <c r="N1228" s="139">
        <v>60</v>
      </c>
      <c r="O1228" s="140" t="b">
        <v>0</v>
      </c>
      <c r="P1228" s="138" t="s">
        <v>3075</v>
      </c>
      <c r="Q1228" t="s">
        <v>1823</v>
      </c>
      <c r="R1228" t="s">
        <v>630</v>
      </c>
    </row>
    <row r="1229" spans="1:18" x14ac:dyDescent="0.25">
      <c r="A1229" s="138" t="s">
        <v>14184</v>
      </c>
      <c r="B1229" s="138" t="s">
        <v>885</v>
      </c>
      <c r="C1229" s="138" t="s">
        <v>1817</v>
      </c>
      <c r="D1229" s="138" t="s">
        <v>1818</v>
      </c>
      <c r="E1229" s="138" t="s">
        <v>1930</v>
      </c>
      <c r="F1229" s="138"/>
      <c r="G1229" s="138" t="s">
        <v>71</v>
      </c>
      <c r="H1229" s="138" t="s">
        <v>1777</v>
      </c>
      <c r="I1229" s="138" t="s">
        <v>5547</v>
      </c>
      <c r="J1229" s="138" t="s">
        <v>1817</v>
      </c>
      <c r="K1229" s="138"/>
      <c r="L1229" s="138"/>
      <c r="M1229" s="138" t="s">
        <v>5718</v>
      </c>
      <c r="N1229" s="139">
        <v>60</v>
      </c>
      <c r="O1229" s="140" t="b">
        <v>0</v>
      </c>
      <c r="P1229" s="138" t="s">
        <v>3075</v>
      </c>
      <c r="Q1229" t="s">
        <v>1823</v>
      </c>
      <c r="R1229" t="s">
        <v>630</v>
      </c>
    </row>
    <row r="1230" spans="1:18" x14ac:dyDescent="0.25">
      <c r="A1230" s="138" t="s">
        <v>13766</v>
      </c>
      <c r="B1230" s="138" t="s">
        <v>885</v>
      </c>
      <c r="C1230" s="138" t="s">
        <v>1817</v>
      </c>
      <c r="D1230" s="138" t="s">
        <v>1818</v>
      </c>
      <c r="E1230" s="138" t="s">
        <v>1886</v>
      </c>
      <c r="F1230" s="138"/>
      <c r="G1230" s="138" t="s">
        <v>1786</v>
      </c>
      <c r="H1230" s="138" t="s">
        <v>1787</v>
      </c>
      <c r="I1230" s="138" t="s">
        <v>5547</v>
      </c>
      <c r="J1230" s="138" t="s">
        <v>1817</v>
      </c>
      <c r="K1230" s="138"/>
      <c r="L1230" s="138"/>
      <c r="M1230" s="138" t="s">
        <v>5719</v>
      </c>
      <c r="N1230" s="139">
        <v>60</v>
      </c>
      <c r="O1230" s="140" t="b">
        <v>0</v>
      </c>
      <c r="P1230" s="138" t="s">
        <v>3075</v>
      </c>
      <c r="Q1230" t="s">
        <v>1823</v>
      </c>
      <c r="R1230" t="s">
        <v>630</v>
      </c>
    </row>
    <row r="1231" spans="1:18" x14ac:dyDescent="0.25">
      <c r="A1231" s="138" t="s">
        <v>13893</v>
      </c>
      <c r="B1231" s="138" t="s">
        <v>885</v>
      </c>
      <c r="C1231" s="138" t="s">
        <v>1817</v>
      </c>
      <c r="D1231" s="138" t="s">
        <v>1818</v>
      </c>
      <c r="E1231" s="138" t="s">
        <v>1832</v>
      </c>
      <c r="F1231" s="138"/>
      <c r="G1231" s="138" t="s">
        <v>70</v>
      </c>
      <c r="H1231" s="138" t="s">
        <v>1779</v>
      </c>
      <c r="I1231" s="138" t="s">
        <v>5547</v>
      </c>
      <c r="J1231" s="138" t="s">
        <v>1817</v>
      </c>
      <c r="K1231" s="138"/>
      <c r="L1231" s="138"/>
      <c r="M1231" s="138" t="s">
        <v>5721</v>
      </c>
      <c r="N1231" s="139">
        <v>60</v>
      </c>
      <c r="O1231" s="140" t="b">
        <v>0</v>
      </c>
      <c r="P1231" s="138" t="s">
        <v>3075</v>
      </c>
      <c r="Q1231" t="s">
        <v>1823</v>
      </c>
      <c r="R1231" t="s">
        <v>630</v>
      </c>
    </row>
    <row r="1232" spans="1:18" x14ac:dyDescent="0.25">
      <c r="A1232" s="138" t="s">
        <v>14185</v>
      </c>
      <c r="B1232" s="138" t="s">
        <v>885</v>
      </c>
      <c r="C1232" s="138" t="s">
        <v>1817</v>
      </c>
      <c r="D1232" s="138" t="s">
        <v>1818</v>
      </c>
      <c r="E1232" s="138" t="s">
        <v>1930</v>
      </c>
      <c r="F1232" s="138"/>
      <c r="G1232" s="138" t="s">
        <v>71</v>
      </c>
      <c r="H1232" s="138" t="s">
        <v>1777</v>
      </c>
      <c r="I1232" s="138" t="s">
        <v>5547</v>
      </c>
      <c r="J1232" s="138" t="s">
        <v>1817</v>
      </c>
      <c r="K1232" s="138"/>
      <c r="L1232" s="138"/>
      <c r="M1232" s="138" t="s">
        <v>5722</v>
      </c>
      <c r="N1232" s="139">
        <v>60</v>
      </c>
      <c r="O1232" s="140" t="b">
        <v>0</v>
      </c>
      <c r="P1232" s="138" t="s">
        <v>3075</v>
      </c>
      <c r="Q1232" t="s">
        <v>1823</v>
      </c>
      <c r="R1232" t="s">
        <v>630</v>
      </c>
    </row>
    <row r="1233" spans="1:18" x14ac:dyDescent="0.25">
      <c r="A1233" s="138" t="s">
        <v>14186</v>
      </c>
      <c r="B1233" s="138" t="s">
        <v>885</v>
      </c>
      <c r="C1233" s="138" t="s">
        <v>1817</v>
      </c>
      <c r="D1233" s="138" t="s">
        <v>1818</v>
      </c>
      <c r="E1233" s="138" t="s">
        <v>1930</v>
      </c>
      <c r="F1233" s="138"/>
      <c r="G1233" s="138" t="s">
        <v>71</v>
      </c>
      <c r="H1233" s="138" t="s">
        <v>1777</v>
      </c>
      <c r="I1233" s="138" t="s">
        <v>5547</v>
      </c>
      <c r="J1233" s="138" t="s">
        <v>1817</v>
      </c>
      <c r="K1233" s="138"/>
      <c r="L1233" s="138"/>
      <c r="M1233" s="138" t="s">
        <v>5723</v>
      </c>
      <c r="N1233" s="139">
        <v>60</v>
      </c>
      <c r="O1233" s="140" t="b">
        <v>0</v>
      </c>
      <c r="P1233" s="138" t="s">
        <v>3075</v>
      </c>
      <c r="Q1233" t="s">
        <v>1823</v>
      </c>
      <c r="R1233" t="s">
        <v>630</v>
      </c>
    </row>
    <row r="1234" spans="1:18" x14ac:dyDescent="0.25">
      <c r="A1234" s="138" t="s">
        <v>14943</v>
      </c>
      <c r="B1234" s="138" t="s">
        <v>885</v>
      </c>
      <c r="C1234" s="138" t="s">
        <v>1817</v>
      </c>
      <c r="D1234" s="138" t="s">
        <v>1818</v>
      </c>
      <c r="E1234" s="138" t="s">
        <v>1955</v>
      </c>
      <c r="F1234" s="138"/>
      <c r="G1234" s="138" t="s">
        <v>1786</v>
      </c>
      <c r="H1234" s="138" t="s">
        <v>1787</v>
      </c>
      <c r="I1234" s="138" t="s">
        <v>5547</v>
      </c>
      <c r="J1234" s="138" t="s">
        <v>1817</v>
      </c>
      <c r="K1234" s="138"/>
      <c r="L1234" s="138"/>
      <c r="M1234" s="138" t="s">
        <v>5724</v>
      </c>
      <c r="N1234" s="139">
        <v>60</v>
      </c>
      <c r="O1234" s="140" t="b">
        <v>0</v>
      </c>
      <c r="P1234" s="138" t="s">
        <v>3075</v>
      </c>
      <c r="Q1234" t="s">
        <v>1823</v>
      </c>
      <c r="R1234" t="s">
        <v>630</v>
      </c>
    </row>
    <row r="1235" spans="1:18" x14ac:dyDescent="0.25">
      <c r="A1235" s="138" t="s">
        <v>14270</v>
      </c>
      <c r="B1235" s="138" t="s">
        <v>883</v>
      </c>
      <c r="C1235" s="138" t="s">
        <v>1817</v>
      </c>
      <c r="D1235" s="138" t="s">
        <v>1818</v>
      </c>
      <c r="E1235" s="138" t="s">
        <v>1926</v>
      </c>
      <c r="F1235" s="138"/>
      <c r="G1235" s="138" t="s">
        <v>70</v>
      </c>
      <c r="H1235" s="138" t="s">
        <v>1779</v>
      </c>
      <c r="I1235" s="138" t="s">
        <v>5547</v>
      </c>
      <c r="J1235" s="138" t="s">
        <v>1817</v>
      </c>
      <c r="K1235" s="138"/>
      <c r="L1235" s="138"/>
      <c r="M1235" s="138" t="s">
        <v>5725</v>
      </c>
      <c r="N1235" s="139">
        <v>60</v>
      </c>
      <c r="O1235" s="140" t="b">
        <v>0</v>
      </c>
      <c r="P1235" s="138" t="s">
        <v>3075</v>
      </c>
      <c r="Q1235" t="s">
        <v>1823</v>
      </c>
      <c r="R1235" t="s">
        <v>630</v>
      </c>
    </row>
    <row r="1236" spans="1:18" x14ac:dyDescent="0.25">
      <c r="A1236" s="138" t="s">
        <v>14040</v>
      </c>
      <c r="B1236" s="138" t="s">
        <v>885</v>
      </c>
      <c r="C1236" s="138" t="s">
        <v>1817</v>
      </c>
      <c r="D1236" s="138" t="s">
        <v>1818</v>
      </c>
      <c r="E1236" s="138" t="s">
        <v>1911</v>
      </c>
      <c r="F1236" s="138"/>
      <c r="G1236" s="138" t="s">
        <v>1786</v>
      </c>
      <c r="H1236" s="138" t="s">
        <v>1787</v>
      </c>
      <c r="I1236" s="138" t="s">
        <v>5547</v>
      </c>
      <c r="J1236" s="138" t="s">
        <v>1817</v>
      </c>
      <c r="K1236" s="138"/>
      <c r="L1236" s="138"/>
      <c r="M1236" s="138" t="s">
        <v>5726</v>
      </c>
      <c r="N1236" s="139">
        <v>60</v>
      </c>
      <c r="O1236" s="140" t="b">
        <v>0</v>
      </c>
      <c r="P1236" s="138" t="s">
        <v>3075</v>
      </c>
      <c r="Q1236" t="s">
        <v>1823</v>
      </c>
      <c r="R1236" t="s">
        <v>630</v>
      </c>
    </row>
    <row r="1237" spans="1:18" x14ac:dyDescent="0.25">
      <c r="A1237" s="138" t="s">
        <v>14944</v>
      </c>
      <c r="B1237" s="138" t="s">
        <v>885</v>
      </c>
      <c r="C1237" s="138" t="s">
        <v>1817</v>
      </c>
      <c r="D1237" s="138" t="s">
        <v>1818</v>
      </c>
      <c r="E1237" s="138" t="s">
        <v>1955</v>
      </c>
      <c r="F1237" s="138"/>
      <c r="G1237" s="138" t="s">
        <v>1786</v>
      </c>
      <c r="H1237" s="138" t="s">
        <v>1787</v>
      </c>
      <c r="I1237" s="138" t="s">
        <v>5547</v>
      </c>
      <c r="J1237" s="138" t="s">
        <v>1817</v>
      </c>
      <c r="K1237" s="138"/>
      <c r="L1237" s="138"/>
      <c r="M1237" s="138" t="s">
        <v>5727</v>
      </c>
      <c r="N1237" s="139">
        <v>60</v>
      </c>
      <c r="O1237" s="140" t="b">
        <v>0</v>
      </c>
      <c r="P1237" s="138" t="s">
        <v>3075</v>
      </c>
      <c r="Q1237" t="s">
        <v>1823</v>
      </c>
      <c r="R1237" t="s">
        <v>630</v>
      </c>
    </row>
    <row r="1238" spans="1:18" x14ac:dyDescent="0.25">
      <c r="A1238" s="138" t="s">
        <v>14945</v>
      </c>
      <c r="B1238" s="138" t="s">
        <v>885</v>
      </c>
      <c r="C1238" s="138" t="s">
        <v>1817</v>
      </c>
      <c r="D1238" s="138" t="s">
        <v>1818</v>
      </c>
      <c r="E1238" s="138" t="s">
        <v>1955</v>
      </c>
      <c r="F1238" s="138"/>
      <c r="G1238" s="138" t="s">
        <v>1786</v>
      </c>
      <c r="H1238" s="138" t="s">
        <v>1787</v>
      </c>
      <c r="I1238" s="138" t="s">
        <v>5547</v>
      </c>
      <c r="J1238" s="138" t="s">
        <v>1817</v>
      </c>
      <c r="K1238" s="138"/>
      <c r="L1238" s="138"/>
      <c r="M1238" s="138" t="s">
        <v>5728</v>
      </c>
      <c r="N1238" s="139">
        <v>60</v>
      </c>
      <c r="O1238" s="140" t="b">
        <v>0</v>
      </c>
      <c r="P1238" s="138" t="s">
        <v>3075</v>
      </c>
      <c r="Q1238" t="s">
        <v>1823</v>
      </c>
      <c r="R1238" t="s">
        <v>630</v>
      </c>
    </row>
    <row r="1239" spans="1:18" x14ac:dyDescent="0.25">
      <c r="A1239" s="138" t="s">
        <v>14464</v>
      </c>
      <c r="B1239" s="138" t="s">
        <v>885</v>
      </c>
      <c r="C1239" s="138" t="s">
        <v>1817</v>
      </c>
      <c r="D1239" s="138" t="s">
        <v>1818</v>
      </c>
      <c r="E1239" s="138" t="s">
        <v>1881</v>
      </c>
      <c r="F1239" s="138"/>
      <c r="G1239" s="138" t="s">
        <v>71</v>
      </c>
      <c r="H1239" s="138" t="s">
        <v>1777</v>
      </c>
      <c r="I1239" s="138" t="s">
        <v>5547</v>
      </c>
      <c r="J1239" s="138" t="s">
        <v>1817</v>
      </c>
      <c r="K1239" s="138"/>
      <c r="L1239" s="138"/>
      <c r="M1239" s="138" t="s">
        <v>5730</v>
      </c>
      <c r="N1239" s="139">
        <v>60</v>
      </c>
      <c r="O1239" s="140" t="b">
        <v>0</v>
      </c>
      <c r="P1239" s="138" t="s">
        <v>3075</v>
      </c>
      <c r="Q1239" t="s">
        <v>1823</v>
      </c>
      <c r="R1239" t="s">
        <v>630</v>
      </c>
    </row>
    <row r="1240" spans="1:18" x14ac:dyDescent="0.25">
      <c r="A1240" s="138" t="s">
        <v>13767</v>
      </c>
      <c r="B1240" s="138" t="s">
        <v>885</v>
      </c>
      <c r="C1240" s="138" t="s">
        <v>1817</v>
      </c>
      <c r="D1240" s="138" t="s">
        <v>1818</v>
      </c>
      <c r="E1240" s="138" t="s">
        <v>1886</v>
      </c>
      <c r="F1240" s="138"/>
      <c r="G1240" s="138" t="s">
        <v>1786</v>
      </c>
      <c r="H1240" s="138" t="s">
        <v>1787</v>
      </c>
      <c r="I1240" s="138" t="s">
        <v>5547</v>
      </c>
      <c r="J1240" s="138" t="s">
        <v>1817</v>
      </c>
      <c r="K1240" s="138"/>
      <c r="L1240" s="138"/>
      <c r="M1240" s="138" t="s">
        <v>5732</v>
      </c>
      <c r="N1240" s="139">
        <v>60</v>
      </c>
      <c r="O1240" s="140" t="b">
        <v>0</v>
      </c>
      <c r="P1240" s="138" t="s">
        <v>3075</v>
      </c>
      <c r="Q1240" t="s">
        <v>1823</v>
      </c>
      <c r="R1240" t="s">
        <v>630</v>
      </c>
    </row>
    <row r="1241" spans="1:18" x14ac:dyDescent="0.25">
      <c r="A1241" s="138" t="s">
        <v>14187</v>
      </c>
      <c r="B1241" s="138" t="s">
        <v>885</v>
      </c>
      <c r="C1241" s="138" t="s">
        <v>1817</v>
      </c>
      <c r="D1241" s="138" t="s">
        <v>1818</v>
      </c>
      <c r="E1241" s="138" t="s">
        <v>1930</v>
      </c>
      <c r="F1241" s="138"/>
      <c r="G1241" s="138" t="s">
        <v>71</v>
      </c>
      <c r="H1241" s="138" t="s">
        <v>1777</v>
      </c>
      <c r="I1241" s="138" t="s">
        <v>5547</v>
      </c>
      <c r="J1241" s="138" t="s">
        <v>1817</v>
      </c>
      <c r="K1241" s="138"/>
      <c r="L1241" s="138"/>
      <c r="M1241" s="138" t="s">
        <v>5733</v>
      </c>
      <c r="N1241" s="139">
        <v>60</v>
      </c>
      <c r="O1241" s="140" t="b">
        <v>0</v>
      </c>
      <c r="P1241" s="138" t="s">
        <v>3075</v>
      </c>
      <c r="Q1241" t="s">
        <v>1823</v>
      </c>
      <c r="R1241" t="s">
        <v>630</v>
      </c>
    </row>
    <row r="1242" spans="1:18" x14ac:dyDescent="0.25">
      <c r="A1242" s="138" t="s">
        <v>14041</v>
      </c>
      <c r="B1242" s="138" t="s">
        <v>885</v>
      </c>
      <c r="C1242" s="138" t="s">
        <v>1817</v>
      </c>
      <c r="D1242" s="138" t="s">
        <v>1818</v>
      </c>
      <c r="E1242" s="138" t="s">
        <v>1911</v>
      </c>
      <c r="F1242" s="138"/>
      <c r="G1242" s="138" t="s">
        <v>71</v>
      </c>
      <c r="H1242" s="138" t="s">
        <v>1777</v>
      </c>
      <c r="I1242" s="138" t="s">
        <v>5547</v>
      </c>
      <c r="J1242" s="138" t="s">
        <v>1817</v>
      </c>
      <c r="K1242" s="138"/>
      <c r="L1242" s="138"/>
      <c r="M1242" s="138" t="s">
        <v>5734</v>
      </c>
      <c r="N1242" s="139">
        <v>60</v>
      </c>
      <c r="O1242" s="140" t="b">
        <v>0</v>
      </c>
      <c r="P1242" s="138" t="s">
        <v>3075</v>
      </c>
      <c r="Q1242" t="s">
        <v>1823</v>
      </c>
      <c r="R1242" t="s">
        <v>630</v>
      </c>
    </row>
    <row r="1243" spans="1:18" x14ac:dyDescent="0.25">
      <c r="A1243" s="138" t="s">
        <v>14370</v>
      </c>
      <c r="B1243" s="138" t="s">
        <v>885</v>
      </c>
      <c r="C1243" s="138" t="s">
        <v>1817</v>
      </c>
      <c r="D1243" s="138" t="s">
        <v>1818</v>
      </c>
      <c r="E1243" s="138" t="s">
        <v>1971</v>
      </c>
      <c r="F1243" s="138"/>
      <c r="G1243" s="138" t="s">
        <v>71</v>
      </c>
      <c r="H1243" s="138" t="s">
        <v>1777</v>
      </c>
      <c r="I1243" s="138" t="s">
        <v>5547</v>
      </c>
      <c r="J1243" s="138" t="s">
        <v>1817</v>
      </c>
      <c r="K1243" s="138"/>
      <c r="L1243" s="138"/>
      <c r="M1243" s="138" t="s">
        <v>5735</v>
      </c>
      <c r="N1243" s="139">
        <v>60</v>
      </c>
      <c r="O1243" s="140" t="b">
        <v>0</v>
      </c>
      <c r="P1243" s="138" t="s">
        <v>3075</v>
      </c>
      <c r="Q1243" t="s">
        <v>1823</v>
      </c>
      <c r="R1243" t="s">
        <v>630</v>
      </c>
    </row>
    <row r="1244" spans="1:18" x14ac:dyDescent="0.25">
      <c r="A1244" s="138" t="s">
        <v>14271</v>
      </c>
      <c r="B1244" s="138" t="s">
        <v>883</v>
      </c>
      <c r="C1244" s="138" t="s">
        <v>1817</v>
      </c>
      <c r="D1244" s="138" t="s">
        <v>1818</v>
      </c>
      <c r="E1244" s="138" t="s">
        <v>1926</v>
      </c>
      <c r="F1244" s="138"/>
      <c r="G1244" s="138" t="s">
        <v>70</v>
      </c>
      <c r="H1244" s="138" t="s">
        <v>1779</v>
      </c>
      <c r="I1244" s="138" t="s">
        <v>5547</v>
      </c>
      <c r="J1244" s="138" t="s">
        <v>1817</v>
      </c>
      <c r="K1244" s="138"/>
      <c r="L1244" s="138"/>
      <c r="M1244" s="138" t="s">
        <v>5736</v>
      </c>
      <c r="N1244" s="139">
        <v>60</v>
      </c>
      <c r="O1244" s="140" t="b">
        <v>0</v>
      </c>
      <c r="P1244" s="138" t="s">
        <v>3075</v>
      </c>
      <c r="Q1244" t="s">
        <v>1823</v>
      </c>
      <c r="R1244" t="s">
        <v>630</v>
      </c>
    </row>
    <row r="1245" spans="1:18" x14ac:dyDescent="0.25">
      <c r="A1245" s="138" t="s">
        <v>14188</v>
      </c>
      <c r="B1245" s="138" t="s">
        <v>885</v>
      </c>
      <c r="C1245" s="138" t="s">
        <v>1817</v>
      </c>
      <c r="D1245" s="138" t="s">
        <v>1818</v>
      </c>
      <c r="E1245" s="138" t="s">
        <v>1930</v>
      </c>
      <c r="F1245" s="138"/>
      <c r="G1245" s="138" t="s">
        <v>71</v>
      </c>
      <c r="H1245" s="138" t="s">
        <v>1777</v>
      </c>
      <c r="I1245" s="138" t="s">
        <v>5547</v>
      </c>
      <c r="J1245" s="138" t="s">
        <v>1817</v>
      </c>
      <c r="K1245" s="138"/>
      <c r="L1245" s="138"/>
      <c r="M1245" s="138" t="s">
        <v>5737</v>
      </c>
      <c r="N1245" s="139">
        <v>60</v>
      </c>
      <c r="O1245" s="140" t="b">
        <v>0</v>
      </c>
      <c r="P1245" s="138" t="s">
        <v>3075</v>
      </c>
      <c r="Q1245" t="s">
        <v>1823</v>
      </c>
      <c r="R1245" t="s">
        <v>630</v>
      </c>
    </row>
    <row r="1246" spans="1:18" x14ac:dyDescent="0.25">
      <c r="A1246" s="138" t="s">
        <v>14272</v>
      </c>
      <c r="B1246" s="138" t="s">
        <v>883</v>
      </c>
      <c r="C1246" s="138" t="s">
        <v>1817</v>
      </c>
      <c r="D1246" s="138" t="s">
        <v>1818</v>
      </c>
      <c r="E1246" s="138" t="s">
        <v>1926</v>
      </c>
      <c r="F1246" s="138"/>
      <c r="G1246" s="138" t="s">
        <v>70</v>
      </c>
      <c r="H1246" s="138" t="s">
        <v>1779</v>
      </c>
      <c r="I1246" s="138" t="s">
        <v>5547</v>
      </c>
      <c r="J1246" s="138" t="s">
        <v>1817</v>
      </c>
      <c r="K1246" s="138"/>
      <c r="L1246" s="138"/>
      <c r="M1246" s="138" t="s">
        <v>5738</v>
      </c>
      <c r="N1246" s="139">
        <v>60</v>
      </c>
      <c r="O1246" s="140" t="b">
        <v>0</v>
      </c>
      <c r="P1246" s="138" t="s">
        <v>3075</v>
      </c>
      <c r="Q1246" t="s">
        <v>1823</v>
      </c>
      <c r="R1246" t="s">
        <v>630</v>
      </c>
    </row>
    <row r="1247" spans="1:18" x14ac:dyDescent="0.25">
      <c r="A1247" s="138" t="s">
        <v>14465</v>
      </c>
      <c r="B1247" s="138" t="s">
        <v>885</v>
      </c>
      <c r="C1247" s="138" t="s">
        <v>1817</v>
      </c>
      <c r="D1247" s="138" t="s">
        <v>1818</v>
      </c>
      <c r="E1247" s="138" t="s">
        <v>1881</v>
      </c>
      <c r="F1247" s="138"/>
      <c r="G1247" s="138" t="s">
        <v>71</v>
      </c>
      <c r="H1247" s="138" t="s">
        <v>1777</v>
      </c>
      <c r="I1247" s="138" t="s">
        <v>5547</v>
      </c>
      <c r="J1247" s="138" t="s">
        <v>1817</v>
      </c>
      <c r="K1247" s="138"/>
      <c r="L1247" s="138"/>
      <c r="M1247" s="138" t="s">
        <v>5739</v>
      </c>
      <c r="N1247" s="139">
        <v>60</v>
      </c>
      <c r="O1247" s="140" t="b">
        <v>0</v>
      </c>
      <c r="P1247" s="138" t="s">
        <v>3075</v>
      </c>
      <c r="Q1247" t="s">
        <v>1823</v>
      </c>
      <c r="R1247" t="s">
        <v>630</v>
      </c>
    </row>
    <row r="1248" spans="1:18" x14ac:dyDescent="0.25">
      <c r="A1248" s="138" t="s">
        <v>13768</v>
      </c>
      <c r="B1248" s="138" t="s">
        <v>885</v>
      </c>
      <c r="C1248" s="138" t="s">
        <v>1817</v>
      </c>
      <c r="D1248" s="138" t="s">
        <v>1818</v>
      </c>
      <c r="E1248" s="138" t="s">
        <v>1886</v>
      </c>
      <c r="F1248" s="138"/>
      <c r="G1248" s="138" t="s">
        <v>70</v>
      </c>
      <c r="H1248" s="138" t="s">
        <v>1779</v>
      </c>
      <c r="I1248" s="138" t="s">
        <v>5547</v>
      </c>
      <c r="J1248" s="138" t="s">
        <v>1817</v>
      </c>
      <c r="K1248" s="138"/>
      <c r="L1248" s="138"/>
      <c r="M1248" s="138" t="s">
        <v>5740</v>
      </c>
      <c r="N1248" s="139">
        <v>60</v>
      </c>
      <c r="O1248" s="140" t="b">
        <v>0</v>
      </c>
      <c r="P1248" s="138" t="s">
        <v>3075</v>
      </c>
      <c r="Q1248" t="s">
        <v>1823</v>
      </c>
      <c r="R1248" t="s">
        <v>630</v>
      </c>
    </row>
    <row r="1249" spans="1:18" x14ac:dyDescent="0.25">
      <c r="A1249" s="138" t="s">
        <v>13894</v>
      </c>
      <c r="B1249" s="138" t="s">
        <v>885</v>
      </c>
      <c r="C1249" s="138" t="s">
        <v>1817</v>
      </c>
      <c r="D1249" s="138" t="s">
        <v>1818</v>
      </c>
      <c r="E1249" s="138" t="s">
        <v>1832</v>
      </c>
      <c r="F1249" s="138"/>
      <c r="G1249" s="138" t="s">
        <v>70</v>
      </c>
      <c r="H1249" s="138" t="s">
        <v>1779</v>
      </c>
      <c r="I1249" s="138" t="s">
        <v>5547</v>
      </c>
      <c r="J1249" s="138" t="s">
        <v>1817</v>
      </c>
      <c r="K1249" s="138"/>
      <c r="L1249" s="138"/>
      <c r="M1249" s="138" t="s">
        <v>5741</v>
      </c>
      <c r="N1249" s="139">
        <v>60</v>
      </c>
      <c r="O1249" s="140" t="b">
        <v>0</v>
      </c>
      <c r="P1249" s="138" t="s">
        <v>3075</v>
      </c>
      <c r="Q1249" t="s">
        <v>1823</v>
      </c>
      <c r="R1249" t="s">
        <v>630</v>
      </c>
    </row>
    <row r="1250" spans="1:18" x14ac:dyDescent="0.25">
      <c r="A1250" s="138" t="s">
        <v>13802</v>
      </c>
      <c r="B1250" s="138" t="s">
        <v>883</v>
      </c>
      <c r="C1250" s="138" t="s">
        <v>1817</v>
      </c>
      <c r="D1250" s="138" t="s">
        <v>1818</v>
      </c>
      <c r="E1250" s="138" t="s">
        <v>2086</v>
      </c>
      <c r="F1250" s="138"/>
      <c r="G1250" s="138" t="s">
        <v>70</v>
      </c>
      <c r="H1250" s="138" t="s">
        <v>1779</v>
      </c>
      <c r="I1250" s="138" t="s">
        <v>5547</v>
      </c>
      <c r="J1250" s="138" t="s">
        <v>1817</v>
      </c>
      <c r="K1250" s="138"/>
      <c r="L1250" s="138"/>
      <c r="M1250" s="138" t="s">
        <v>5742</v>
      </c>
      <c r="N1250" s="139">
        <v>60</v>
      </c>
      <c r="O1250" s="140" t="b">
        <v>0</v>
      </c>
      <c r="P1250" s="138" t="s">
        <v>3075</v>
      </c>
      <c r="Q1250" t="s">
        <v>1823</v>
      </c>
      <c r="R1250" t="s">
        <v>630</v>
      </c>
    </row>
    <row r="1251" spans="1:18" x14ac:dyDescent="0.25">
      <c r="A1251" s="138" t="s">
        <v>14371</v>
      </c>
      <c r="B1251" s="138" t="s">
        <v>885</v>
      </c>
      <c r="C1251" s="138" t="s">
        <v>1817</v>
      </c>
      <c r="D1251" s="138" t="s">
        <v>1818</v>
      </c>
      <c r="E1251" s="138" t="s">
        <v>1971</v>
      </c>
      <c r="F1251" s="138"/>
      <c r="G1251" s="138" t="s">
        <v>71</v>
      </c>
      <c r="H1251" s="138" t="s">
        <v>1777</v>
      </c>
      <c r="I1251" s="138" t="s">
        <v>5547</v>
      </c>
      <c r="J1251" s="138" t="s">
        <v>1817</v>
      </c>
      <c r="K1251" s="138"/>
      <c r="L1251" s="138"/>
      <c r="M1251" s="138" t="s">
        <v>5744</v>
      </c>
      <c r="N1251" s="139">
        <v>60</v>
      </c>
      <c r="O1251" s="140" t="b">
        <v>0</v>
      </c>
      <c r="P1251" s="138" t="s">
        <v>3075</v>
      </c>
      <c r="Q1251" t="s">
        <v>1823</v>
      </c>
      <c r="R1251" t="s">
        <v>630</v>
      </c>
    </row>
    <row r="1252" spans="1:18" x14ac:dyDescent="0.25">
      <c r="A1252" s="138" t="s">
        <v>14189</v>
      </c>
      <c r="B1252" s="138" t="s">
        <v>885</v>
      </c>
      <c r="C1252" s="138" t="s">
        <v>1817</v>
      </c>
      <c r="D1252" s="138" t="s">
        <v>1818</v>
      </c>
      <c r="E1252" s="138" t="s">
        <v>1930</v>
      </c>
      <c r="F1252" s="138"/>
      <c r="G1252" s="138" t="s">
        <v>71</v>
      </c>
      <c r="H1252" s="138" t="s">
        <v>1777</v>
      </c>
      <c r="I1252" s="138" t="s">
        <v>5547</v>
      </c>
      <c r="J1252" s="138" t="s">
        <v>1817</v>
      </c>
      <c r="K1252" s="138"/>
      <c r="L1252" s="138"/>
      <c r="M1252" s="138" t="s">
        <v>5745</v>
      </c>
      <c r="N1252" s="139">
        <v>60</v>
      </c>
      <c r="O1252" s="140" t="b">
        <v>0</v>
      </c>
      <c r="P1252" s="138" t="s">
        <v>3075</v>
      </c>
      <c r="Q1252" t="s">
        <v>1823</v>
      </c>
      <c r="R1252" t="s">
        <v>630</v>
      </c>
    </row>
    <row r="1253" spans="1:18" x14ac:dyDescent="0.25">
      <c r="A1253" s="138" t="s">
        <v>13895</v>
      </c>
      <c r="B1253" s="138" t="s">
        <v>885</v>
      </c>
      <c r="C1253" s="138" t="s">
        <v>1817</v>
      </c>
      <c r="D1253" s="138" t="s">
        <v>1818</v>
      </c>
      <c r="E1253" s="138" t="s">
        <v>1832</v>
      </c>
      <c r="F1253" s="138"/>
      <c r="G1253" s="138" t="s">
        <v>70</v>
      </c>
      <c r="H1253" s="138" t="s">
        <v>1779</v>
      </c>
      <c r="I1253" s="138" t="s">
        <v>5547</v>
      </c>
      <c r="J1253" s="138" t="s">
        <v>1817</v>
      </c>
      <c r="K1253" s="138"/>
      <c r="L1253" s="138"/>
      <c r="M1253" s="138" t="s">
        <v>5746</v>
      </c>
      <c r="N1253" s="139">
        <v>60</v>
      </c>
      <c r="O1253" s="140" t="b">
        <v>0</v>
      </c>
      <c r="P1253" s="138" t="s">
        <v>3075</v>
      </c>
      <c r="Q1253" t="s">
        <v>1823</v>
      </c>
      <c r="R1253" t="s">
        <v>630</v>
      </c>
    </row>
    <row r="1254" spans="1:18" x14ac:dyDescent="0.25">
      <c r="A1254" s="138" t="s">
        <v>13769</v>
      </c>
      <c r="B1254" s="138" t="s">
        <v>885</v>
      </c>
      <c r="C1254" s="138" t="s">
        <v>1817</v>
      </c>
      <c r="D1254" s="138" t="s">
        <v>1818</v>
      </c>
      <c r="E1254" s="138" t="s">
        <v>1886</v>
      </c>
      <c r="F1254" s="138"/>
      <c r="G1254" s="138" t="s">
        <v>1786</v>
      </c>
      <c r="H1254" s="138" t="s">
        <v>1787</v>
      </c>
      <c r="I1254" s="138" t="s">
        <v>5547</v>
      </c>
      <c r="J1254" s="138" t="s">
        <v>1817</v>
      </c>
      <c r="K1254" s="138"/>
      <c r="L1254" s="138"/>
      <c r="M1254" s="138" t="s">
        <v>5747</v>
      </c>
      <c r="N1254" s="139">
        <v>60</v>
      </c>
      <c r="O1254" s="140" t="b">
        <v>0</v>
      </c>
      <c r="P1254" s="138" t="s">
        <v>3075</v>
      </c>
      <c r="Q1254" t="s">
        <v>1823</v>
      </c>
      <c r="R1254" t="s">
        <v>630</v>
      </c>
    </row>
    <row r="1255" spans="1:18" x14ac:dyDescent="0.25">
      <c r="A1255" s="138" t="s">
        <v>14190</v>
      </c>
      <c r="B1255" s="138" t="s">
        <v>885</v>
      </c>
      <c r="C1255" s="138" t="s">
        <v>1817</v>
      </c>
      <c r="D1255" s="138" t="s">
        <v>1818</v>
      </c>
      <c r="E1255" s="138" t="s">
        <v>1930</v>
      </c>
      <c r="F1255" s="138"/>
      <c r="G1255" s="138" t="s">
        <v>71</v>
      </c>
      <c r="H1255" s="138" t="s">
        <v>1777</v>
      </c>
      <c r="I1255" s="138" t="s">
        <v>5547</v>
      </c>
      <c r="J1255" s="138" t="s">
        <v>1817</v>
      </c>
      <c r="K1255" s="138"/>
      <c r="L1255" s="138"/>
      <c r="M1255" s="138" t="s">
        <v>5749</v>
      </c>
      <c r="N1255" s="139">
        <v>60</v>
      </c>
      <c r="O1255" s="140" t="b">
        <v>0</v>
      </c>
      <c r="P1255" s="138" t="s">
        <v>3075</v>
      </c>
      <c r="Q1255" t="s">
        <v>1823</v>
      </c>
      <c r="R1255" t="s">
        <v>630</v>
      </c>
    </row>
    <row r="1256" spans="1:18" x14ac:dyDescent="0.25">
      <c r="A1256" s="138" t="s">
        <v>14042</v>
      </c>
      <c r="B1256" s="138" t="s">
        <v>885</v>
      </c>
      <c r="C1256" s="138" t="s">
        <v>1817</v>
      </c>
      <c r="D1256" s="138" t="s">
        <v>1818</v>
      </c>
      <c r="E1256" s="138" t="s">
        <v>1911</v>
      </c>
      <c r="F1256" s="138"/>
      <c r="G1256" s="138" t="s">
        <v>71</v>
      </c>
      <c r="H1256" s="138" t="s">
        <v>1777</v>
      </c>
      <c r="I1256" s="138" t="s">
        <v>5547</v>
      </c>
      <c r="J1256" s="138" t="s">
        <v>1817</v>
      </c>
      <c r="K1256" s="138"/>
      <c r="L1256" s="138"/>
      <c r="M1256" s="138" t="s">
        <v>5751</v>
      </c>
      <c r="N1256" s="139">
        <v>60</v>
      </c>
      <c r="O1256" s="140" t="b">
        <v>0</v>
      </c>
      <c r="P1256" s="138" t="s">
        <v>3075</v>
      </c>
      <c r="Q1256" t="s">
        <v>1823</v>
      </c>
      <c r="R1256" t="s">
        <v>630</v>
      </c>
    </row>
    <row r="1257" spans="1:18" x14ac:dyDescent="0.25">
      <c r="A1257" s="138" t="s">
        <v>13896</v>
      </c>
      <c r="B1257" s="138" t="s">
        <v>885</v>
      </c>
      <c r="C1257" s="138" t="s">
        <v>1817</v>
      </c>
      <c r="D1257" s="138" t="s">
        <v>1818</v>
      </c>
      <c r="E1257" s="138" t="s">
        <v>1832</v>
      </c>
      <c r="F1257" s="138"/>
      <c r="G1257" s="138" t="s">
        <v>70</v>
      </c>
      <c r="H1257" s="138" t="s">
        <v>1779</v>
      </c>
      <c r="I1257" s="138" t="s">
        <v>5547</v>
      </c>
      <c r="J1257" s="138" t="s">
        <v>1817</v>
      </c>
      <c r="K1257" s="138"/>
      <c r="L1257" s="138"/>
      <c r="M1257" s="138" t="s">
        <v>5752</v>
      </c>
      <c r="N1257" s="139">
        <v>60</v>
      </c>
      <c r="O1257" s="140" t="b">
        <v>0</v>
      </c>
      <c r="P1257" s="138" t="s">
        <v>3075</v>
      </c>
      <c r="Q1257" t="s">
        <v>1823</v>
      </c>
      <c r="R1257" t="s">
        <v>630</v>
      </c>
    </row>
    <row r="1258" spans="1:18" x14ac:dyDescent="0.25">
      <c r="A1258" s="138" t="s">
        <v>13770</v>
      </c>
      <c r="B1258" s="138" t="s">
        <v>885</v>
      </c>
      <c r="C1258" s="138" t="s">
        <v>1817</v>
      </c>
      <c r="D1258" s="138" t="s">
        <v>1818</v>
      </c>
      <c r="E1258" s="138" t="s">
        <v>1886</v>
      </c>
      <c r="F1258" s="138"/>
      <c r="G1258" s="138" t="s">
        <v>1786</v>
      </c>
      <c r="H1258" s="138" t="s">
        <v>1787</v>
      </c>
      <c r="I1258" s="138" t="s">
        <v>5547</v>
      </c>
      <c r="J1258" s="138" t="s">
        <v>1817</v>
      </c>
      <c r="K1258" s="138"/>
      <c r="L1258" s="138"/>
      <c r="M1258" s="138" t="s">
        <v>5753</v>
      </c>
      <c r="N1258" s="139">
        <v>60</v>
      </c>
      <c r="O1258" s="140" t="b">
        <v>0</v>
      </c>
      <c r="P1258" s="138" t="s">
        <v>3075</v>
      </c>
      <c r="Q1258" t="s">
        <v>1823</v>
      </c>
      <c r="R1258" t="s">
        <v>630</v>
      </c>
    </row>
    <row r="1259" spans="1:18" x14ac:dyDescent="0.25">
      <c r="A1259" s="138" t="s">
        <v>13771</v>
      </c>
      <c r="B1259" s="138" t="s">
        <v>885</v>
      </c>
      <c r="C1259" s="138" t="s">
        <v>1817</v>
      </c>
      <c r="D1259" s="138" t="s">
        <v>1818</v>
      </c>
      <c r="E1259" s="138" t="s">
        <v>1886</v>
      </c>
      <c r="F1259" s="138"/>
      <c r="G1259" s="138" t="s">
        <v>1786</v>
      </c>
      <c r="H1259" s="138" t="s">
        <v>1787</v>
      </c>
      <c r="I1259" s="138" t="s">
        <v>5547</v>
      </c>
      <c r="J1259" s="138" t="s">
        <v>1817</v>
      </c>
      <c r="K1259" s="138"/>
      <c r="L1259" s="138"/>
      <c r="M1259" s="138" t="s">
        <v>5754</v>
      </c>
      <c r="N1259" s="139">
        <v>60</v>
      </c>
      <c r="O1259" s="140" t="b">
        <v>0</v>
      </c>
      <c r="P1259" s="138" t="s">
        <v>3075</v>
      </c>
      <c r="Q1259" t="s">
        <v>1823</v>
      </c>
      <c r="R1259" t="s">
        <v>630</v>
      </c>
    </row>
    <row r="1260" spans="1:18" x14ac:dyDescent="0.25">
      <c r="A1260" s="138" t="s">
        <v>14810</v>
      </c>
      <c r="B1260" s="138" t="s">
        <v>885</v>
      </c>
      <c r="C1260" s="138" t="s">
        <v>1817</v>
      </c>
      <c r="D1260" s="138" t="s">
        <v>1818</v>
      </c>
      <c r="E1260" s="138" t="s">
        <v>1858</v>
      </c>
      <c r="F1260" s="138"/>
      <c r="G1260" s="138" t="s">
        <v>1786</v>
      </c>
      <c r="H1260" s="138" t="s">
        <v>1787</v>
      </c>
      <c r="I1260" s="138" t="s">
        <v>5547</v>
      </c>
      <c r="J1260" s="138" t="s">
        <v>1817</v>
      </c>
      <c r="K1260" s="138"/>
      <c r="L1260" s="138"/>
      <c r="M1260" s="138" t="s">
        <v>5755</v>
      </c>
      <c r="N1260" s="139">
        <v>60</v>
      </c>
      <c r="O1260" s="140" t="b">
        <v>0</v>
      </c>
      <c r="P1260" s="138" t="s">
        <v>3075</v>
      </c>
      <c r="Q1260" t="s">
        <v>1823</v>
      </c>
      <c r="R1260" t="s">
        <v>630</v>
      </c>
    </row>
    <row r="1261" spans="1:18" x14ac:dyDescent="0.25">
      <c r="A1261" s="138" t="s">
        <v>14273</v>
      </c>
      <c r="B1261" s="138" t="s">
        <v>883</v>
      </c>
      <c r="C1261" s="138" t="s">
        <v>1817</v>
      </c>
      <c r="D1261" s="138" t="s">
        <v>1818</v>
      </c>
      <c r="E1261" s="138" t="s">
        <v>1926</v>
      </c>
      <c r="F1261" s="138"/>
      <c r="G1261" s="138" t="s">
        <v>70</v>
      </c>
      <c r="H1261" s="138" t="s">
        <v>1779</v>
      </c>
      <c r="I1261" s="138" t="s">
        <v>5547</v>
      </c>
      <c r="J1261" s="138" t="s">
        <v>1817</v>
      </c>
      <c r="K1261" s="138"/>
      <c r="L1261" s="138"/>
      <c r="M1261" s="138" t="s">
        <v>5756</v>
      </c>
      <c r="N1261" s="139">
        <v>60</v>
      </c>
      <c r="O1261" s="140" t="b">
        <v>0</v>
      </c>
      <c r="P1261" s="138" t="s">
        <v>3075</v>
      </c>
      <c r="Q1261" t="s">
        <v>1823</v>
      </c>
      <c r="R1261" t="s">
        <v>630</v>
      </c>
    </row>
    <row r="1262" spans="1:18" x14ac:dyDescent="0.25">
      <c r="A1262" s="138" t="s">
        <v>14043</v>
      </c>
      <c r="B1262" s="138" t="s">
        <v>885</v>
      </c>
      <c r="C1262" s="138" t="s">
        <v>1817</v>
      </c>
      <c r="D1262" s="138" t="s">
        <v>1818</v>
      </c>
      <c r="E1262" s="138" t="s">
        <v>1911</v>
      </c>
      <c r="F1262" s="138"/>
      <c r="G1262" s="138" t="s">
        <v>71</v>
      </c>
      <c r="H1262" s="138" t="s">
        <v>1777</v>
      </c>
      <c r="I1262" s="138" t="s">
        <v>5547</v>
      </c>
      <c r="J1262" s="138" t="s">
        <v>1817</v>
      </c>
      <c r="K1262" s="138"/>
      <c r="L1262" s="138"/>
      <c r="M1262" s="138" t="s">
        <v>5757</v>
      </c>
      <c r="N1262" s="139">
        <v>60</v>
      </c>
      <c r="O1262" s="140" t="b">
        <v>0</v>
      </c>
      <c r="P1262" s="138" t="s">
        <v>3075</v>
      </c>
      <c r="Q1262" t="s">
        <v>1823</v>
      </c>
      <c r="R1262" t="s">
        <v>630</v>
      </c>
    </row>
    <row r="1263" spans="1:18" x14ac:dyDescent="0.25">
      <c r="A1263" s="138" t="s">
        <v>14044</v>
      </c>
      <c r="B1263" s="138" t="s">
        <v>885</v>
      </c>
      <c r="C1263" s="138" t="s">
        <v>1817</v>
      </c>
      <c r="D1263" s="138" t="s">
        <v>1818</v>
      </c>
      <c r="E1263" s="138" t="s">
        <v>1911</v>
      </c>
      <c r="F1263" s="138"/>
      <c r="G1263" s="138" t="s">
        <v>71</v>
      </c>
      <c r="H1263" s="138" t="s">
        <v>1777</v>
      </c>
      <c r="I1263" s="138" t="s">
        <v>5547</v>
      </c>
      <c r="J1263" s="138" t="s">
        <v>1817</v>
      </c>
      <c r="K1263" s="138"/>
      <c r="L1263" s="138"/>
      <c r="M1263" s="138" t="s">
        <v>5758</v>
      </c>
      <c r="N1263" s="139">
        <v>60</v>
      </c>
      <c r="O1263" s="140" t="b">
        <v>0</v>
      </c>
      <c r="P1263" s="138" t="s">
        <v>3075</v>
      </c>
      <c r="Q1263" t="s">
        <v>1823</v>
      </c>
      <c r="R1263" t="s">
        <v>630</v>
      </c>
    </row>
    <row r="1264" spans="1:18" x14ac:dyDescent="0.25">
      <c r="A1264" s="138" t="s">
        <v>14191</v>
      </c>
      <c r="B1264" s="138" t="s">
        <v>885</v>
      </c>
      <c r="C1264" s="138" t="s">
        <v>1817</v>
      </c>
      <c r="D1264" s="138" t="s">
        <v>1818</v>
      </c>
      <c r="E1264" s="138" t="s">
        <v>1930</v>
      </c>
      <c r="F1264" s="138"/>
      <c r="G1264" s="138" t="s">
        <v>71</v>
      </c>
      <c r="H1264" s="138" t="s">
        <v>1777</v>
      </c>
      <c r="I1264" s="138" t="s">
        <v>5547</v>
      </c>
      <c r="J1264" s="138" t="s">
        <v>1817</v>
      </c>
      <c r="K1264" s="138"/>
      <c r="L1264" s="138"/>
      <c r="M1264" s="138" t="s">
        <v>5759</v>
      </c>
      <c r="N1264" s="139">
        <v>60</v>
      </c>
      <c r="O1264" s="140" t="b">
        <v>0</v>
      </c>
      <c r="P1264" s="138" t="s">
        <v>3075</v>
      </c>
      <c r="Q1264" t="s">
        <v>1823</v>
      </c>
      <c r="R1264" t="s">
        <v>630</v>
      </c>
    </row>
    <row r="1265" spans="1:18" x14ac:dyDescent="0.25">
      <c r="A1265" s="138" t="s">
        <v>14372</v>
      </c>
      <c r="B1265" s="138" t="s">
        <v>885</v>
      </c>
      <c r="C1265" s="138" t="s">
        <v>1817</v>
      </c>
      <c r="D1265" s="138" t="s">
        <v>1818</v>
      </c>
      <c r="E1265" s="138" t="s">
        <v>1971</v>
      </c>
      <c r="F1265" s="138"/>
      <c r="G1265" s="138" t="s">
        <v>71</v>
      </c>
      <c r="H1265" s="138" t="s">
        <v>1777</v>
      </c>
      <c r="I1265" s="138" t="s">
        <v>5547</v>
      </c>
      <c r="J1265" s="138" t="s">
        <v>1817</v>
      </c>
      <c r="K1265" s="138"/>
      <c r="L1265" s="138"/>
      <c r="M1265" s="138" t="s">
        <v>5760</v>
      </c>
      <c r="N1265" s="139">
        <v>60</v>
      </c>
      <c r="O1265" s="140" t="b">
        <v>0</v>
      </c>
      <c r="P1265" s="138" t="s">
        <v>3075</v>
      </c>
      <c r="Q1265" t="s">
        <v>1823</v>
      </c>
      <c r="R1265" t="s">
        <v>630</v>
      </c>
    </row>
    <row r="1266" spans="1:18" x14ac:dyDescent="0.25">
      <c r="A1266" s="138" t="s">
        <v>13897</v>
      </c>
      <c r="B1266" s="138" t="s">
        <v>885</v>
      </c>
      <c r="C1266" s="138" t="s">
        <v>1817</v>
      </c>
      <c r="D1266" s="138" t="s">
        <v>1818</v>
      </c>
      <c r="E1266" s="138" t="s">
        <v>1832</v>
      </c>
      <c r="F1266" s="138"/>
      <c r="G1266" s="138" t="s">
        <v>70</v>
      </c>
      <c r="H1266" s="138" t="s">
        <v>1779</v>
      </c>
      <c r="I1266" s="138" t="s">
        <v>5547</v>
      </c>
      <c r="J1266" s="138" t="s">
        <v>1817</v>
      </c>
      <c r="K1266" s="138"/>
      <c r="L1266" s="138"/>
      <c r="M1266" s="138" t="s">
        <v>5761</v>
      </c>
      <c r="N1266" s="139">
        <v>60</v>
      </c>
      <c r="O1266" s="140" t="b">
        <v>0</v>
      </c>
      <c r="P1266" s="138" t="s">
        <v>3075</v>
      </c>
      <c r="Q1266" t="s">
        <v>1823</v>
      </c>
      <c r="R1266" t="s">
        <v>630</v>
      </c>
    </row>
    <row r="1267" spans="1:18" x14ac:dyDescent="0.25">
      <c r="A1267" s="138" t="s">
        <v>14946</v>
      </c>
      <c r="B1267" s="138" t="s">
        <v>885</v>
      </c>
      <c r="C1267" s="138" t="s">
        <v>1817</v>
      </c>
      <c r="D1267" s="138" t="s">
        <v>1818</v>
      </c>
      <c r="E1267" s="138" t="s">
        <v>1955</v>
      </c>
      <c r="F1267" s="138"/>
      <c r="G1267" s="138" t="s">
        <v>1786</v>
      </c>
      <c r="H1267" s="138" t="s">
        <v>1787</v>
      </c>
      <c r="I1267" s="138" t="s">
        <v>5547</v>
      </c>
      <c r="J1267" s="138" t="s">
        <v>1817</v>
      </c>
      <c r="K1267" s="138"/>
      <c r="L1267" s="138"/>
      <c r="M1267" s="138" t="s">
        <v>5762</v>
      </c>
      <c r="N1267" s="139">
        <v>60</v>
      </c>
      <c r="O1267" s="140" t="b">
        <v>0</v>
      </c>
      <c r="P1267" s="138" t="s">
        <v>3075</v>
      </c>
      <c r="Q1267" t="s">
        <v>1823</v>
      </c>
      <c r="R1267" t="s">
        <v>630</v>
      </c>
    </row>
    <row r="1268" spans="1:18" x14ac:dyDescent="0.25">
      <c r="A1268" s="138" t="s">
        <v>14274</v>
      </c>
      <c r="B1268" s="138" t="s">
        <v>883</v>
      </c>
      <c r="C1268" s="138" t="s">
        <v>1817</v>
      </c>
      <c r="D1268" s="138" t="s">
        <v>1818</v>
      </c>
      <c r="E1268" s="138" t="s">
        <v>1926</v>
      </c>
      <c r="F1268" s="138"/>
      <c r="G1268" s="138" t="s">
        <v>70</v>
      </c>
      <c r="H1268" s="138" t="s">
        <v>1779</v>
      </c>
      <c r="I1268" s="138" t="s">
        <v>5547</v>
      </c>
      <c r="J1268" s="138" t="s">
        <v>1817</v>
      </c>
      <c r="K1268" s="138"/>
      <c r="L1268" s="138"/>
      <c r="M1268" s="138" t="s">
        <v>5738</v>
      </c>
      <c r="N1268" s="139">
        <v>60</v>
      </c>
      <c r="O1268" s="140" t="b">
        <v>0</v>
      </c>
      <c r="P1268" s="138" t="s">
        <v>3075</v>
      </c>
      <c r="Q1268" t="s">
        <v>1823</v>
      </c>
      <c r="R1268" t="s">
        <v>630</v>
      </c>
    </row>
    <row r="1269" spans="1:18" x14ac:dyDescent="0.25">
      <c r="A1269" s="138" t="s">
        <v>14811</v>
      </c>
      <c r="B1269" s="138" t="s">
        <v>885</v>
      </c>
      <c r="C1269" s="138" t="s">
        <v>1817</v>
      </c>
      <c r="D1269" s="138" t="s">
        <v>1818</v>
      </c>
      <c r="E1269" s="138" t="s">
        <v>1858</v>
      </c>
      <c r="F1269" s="138"/>
      <c r="G1269" s="138" t="s">
        <v>1786</v>
      </c>
      <c r="H1269" s="138" t="s">
        <v>1787</v>
      </c>
      <c r="I1269" s="138" t="s">
        <v>5547</v>
      </c>
      <c r="J1269" s="138" t="s">
        <v>1817</v>
      </c>
      <c r="K1269" s="138"/>
      <c r="L1269" s="138"/>
      <c r="M1269" s="138" t="s">
        <v>5763</v>
      </c>
      <c r="N1269" s="139">
        <v>60</v>
      </c>
      <c r="O1269" s="140" t="b">
        <v>0</v>
      </c>
      <c r="P1269" s="138" t="s">
        <v>3075</v>
      </c>
      <c r="Q1269" t="s">
        <v>1823</v>
      </c>
      <c r="R1269" t="s">
        <v>630</v>
      </c>
    </row>
    <row r="1270" spans="1:18" x14ac:dyDescent="0.25">
      <c r="A1270" s="138" t="s">
        <v>14346</v>
      </c>
      <c r="B1270" s="138" t="s">
        <v>885</v>
      </c>
      <c r="C1270" s="138" t="s">
        <v>1817</v>
      </c>
      <c r="D1270" s="138" t="s">
        <v>1818</v>
      </c>
      <c r="E1270" s="138" t="s">
        <v>1819</v>
      </c>
      <c r="F1270" s="138"/>
      <c r="G1270" s="138" t="s">
        <v>71</v>
      </c>
      <c r="H1270" s="138" t="s">
        <v>1777</v>
      </c>
      <c r="I1270" s="138" t="s">
        <v>5547</v>
      </c>
      <c r="J1270" s="138" t="s">
        <v>1817</v>
      </c>
      <c r="K1270" s="138"/>
      <c r="L1270" s="138"/>
      <c r="M1270" s="138" t="s">
        <v>5765</v>
      </c>
      <c r="N1270" s="139">
        <v>60</v>
      </c>
      <c r="O1270" s="140" t="b">
        <v>1</v>
      </c>
      <c r="P1270" s="138" t="s">
        <v>3075</v>
      </c>
      <c r="Q1270" t="s">
        <v>1823</v>
      </c>
      <c r="R1270" t="s">
        <v>630</v>
      </c>
    </row>
    <row r="1271" spans="1:18" x14ac:dyDescent="0.25">
      <c r="A1271" s="138" t="s">
        <v>14466</v>
      </c>
      <c r="B1271" s="138" t="s">
        <v>885</v>
      </c>
      <c r="C1271" s="138" t="s">
        <v>1817</v>
      </c>
      <c r="D1271" s="138" t="s">
        <v>1818</v>
      </c>
      <c r="E1271" s="138" t="s">
        <v>1881</v>
      </c>
      <c r="F1271" s="138"/>
      <c r="G1271" s="138" t="s">
        <v>71</v>
      </c>
      <c r="H1271" s="138" t="s">
        <v>1777</v>
      </c>
      <c r="I1271" s="138" t="s">
        <v>5547</v>
      </c>
      <c r="J1271" s="138" t="s">
        <v>1817</v>
      </c>
      <c r="K1271" s="138"/>
      <c r="L1271" s="138"/>
      <c r="M1271" s="138" t="s">
        <v>5766</v>
      </c>
      <c r="N1271" s="139">
        <v>60</v>
      </c>
      <c r="O1271" s="140" t="b">
        <v>0</v>
      </c>
      <c r="P1271" s="138" t="s">
        <v>3075</v>
      </c>
      <c r="Q1271" t="s">
        <v>1823</v>
      </c>
      <c r="R1271" t="s">
        <v>630</v>
      </c>
    </row>
    <row r="1272" spans="1:18" x14ac:dyDescent="0.25">
      <c r="A1272" s="138" t="s">
        <v>14192</v>
      </c>
      <c r="B1272" s="138" t="s">
        <v>952</v>
      </c>
      <c r="C1272" s="138" t="s">
        <v>1817</v>
      </c>
      <c r="D1272" s="138" t="s">
        <v>1818</v>
      </c>
      <c r="E1272" s="138" t="s">
        <v>1930</v>
      </c>
      <c r="F1272" s="138"/>
      <c r="G1272" s="138" t="s">
        <v>71</v>
      </c>
      <c r="H1272" s="138" t="s">
        <v>1777</v>
      </c>
      <c r="I1272" s="138" t="s">
        <v>5547</v>
      </c>
      <c r="J1272" s="138" t="s">
        <v>1817</v>
      </c>
      <c r="K1272" s="138"/>
      <c r="L1272" s="138"/>
      <c r="M1272" s="138" t="s">
        <v>5767</v>
      </c>
      <c r="N1272" s="139">
        <v>60</v>
      </c>
      <c r="O1272" s="140" t="b">
        <v>0</v>
      </c>
      <c r="P1272" s="138" t="s">
        <v>3075</v>
      </c>
      <c r="Q1272" t="s">
        <v>1823</v>
      </c>
      <c r="R1272" t="s">
        <v>630</v>
      </c>
    </row>
    <row r="1273" spans="1:18" x14ac:dyDescent="0.25">
      <c r="A1273" s="138" t="s">
        <v>14193</v>
      </c>
      <c r="B1273" s="138" t="s">
        <v>885</v>
      </c>
      <c r="C1273" s="138" t="s">
        <v>1817</v>
      </c>
      <c r="D1273" s="138" t="s">
        <v>1818</v>
      </c>
      <c r="E1273" s="138" t="s">
        <v>1930</v>
      </c>
      <c r="F1273" s="138"/>
      <c r="G1273" s="138" t="s">
        <v>71</v>
      </c>
      <c r="H1273" s="138" t="s">
        <v>1777</v>
      </c>
      <c r="I1273" s="138" t="s">
        <v>5547</v>
      </c>
      <c r="J1273" s="138" t="s">
        <v>1817</v>
      </c>
      <c r="K1273" s="138"/>
      <c r="L1273" s="138"/>
      <c r="M1273" s="138" t="s">
        <v>5768</v>
      </c>
      <c r="N1273" s="139">
        <v>60</v>
      </c>
      <c r="O1273" s="140" t="b">
        <v>0</v>
      </c>
      <c r="P1273" s="138" t="s">
        <v>3075</v>
      </c>
      <c r="Q1273" t="s">
        <v>1823</v>
      </c>
      <c r="R1273" t="s">
        <v>630</v>
      </c>
    </row>
    <row r="1274" spans="1:18" x14ac:dyDescent="0.25">
      <c r="A1274" s="138" t="s">
        <v>14045</v>
      </c>
      <c r="B1274" s="138" t="s">
        <v>885</v>
      </c>
      <c r="C1274" s="138" t="s">
        <v>1817</v>
      </c>
      <c r="D1274" s="138" t="s">
        <v>1818</v>
      </c>
      <c r="E1274" s="138" t="s">
        <v>1911</v>
      </c>
      <c r="F1274" s="138"/>
      <c r="G1274" s="138" t="s">
        <v>71</v>
      </c>
      <c r="H1274" s="138" t="s">
        <v>1777</v>
      </c>
      <c r="I1274" s="138" t="s">
        <v>5547</v>
      </c>
      <c r="J1274" s="138" t="s">
        <v>1817</v>
      </c>
      <c r="K1274" s="138"/>
      <c r="L1274" s="138"/>
      <c r="M1274" s="138" t="s">
        <v>5769</v>
      </c>
      <c r="N1274" s="139">
        <v>60</v>
      </c>
      <c r="O1274" s="140" t="b">
        <v>0</v>
      </c>
      <c r="P1274" s="138" t="s">
        <v>3075</v>
      </c>
      <c r="Q1274" t="s">
        <v>1823</v>
      </c>
      <c r="R1274" t="s">
        <v>630</v>
      </c>
    </row>
    <row r="1275" spans="1:18" x14ac:dyDescent="0.25">
      <c r="A1275" s="138" t="s">
        <v>14467</v>
      </c>
      <c r="B1275" s="138" t="s">
        <v>885</v>
      </c>
      <c r="C1275" s="138" t="s">
        <v>1817</v>
      </c>
      <c r="D1275" s="138" t="s">
        <v>1818</v>
      </c>
      <c r="E1275" s="138" t="s">
        <v>1881</v>
      </c>
      <c r="F1275" s="138"/>
      <c r="G1275" s="138" t="s">
        <v>71</v>
      </c>
      <c r="H1275" s="138" t="s">
        <v>1777</v>
      </c>
      <c r="I1275" s="138" t="s">
        <v>5547</v>
      </c>
      <c r="J1275" s="138" t="s">
        <v>1817</v>
      </c>
      <c r="K1275" s="138"/>
      <c r="L1275" s="138"/>
      <c r="M1275" s="138" t="s">
        <v>5770</v>
      </c>
      <c r="N1275" s="139">
        <v>60</v>
      </c>
      <c r="O1275" s="140" t="b">
        <v>0</v>
      </c>
      <c r="P1275" s="138" t="s">
        <v>3075</v>
      </c>
      <c r="Q1275" t="s">
        <v>1823</v>
      </c>
      <c r="R1275" t="s">
        <v>630</v>
      </c>
    </row>
    <row r="1276" spans="1:18" x14ac:dyDescent="0.25">
      <c r="A1276" s="138" t="s">
        <v>13803</v>
      </c>
      <c r="B1276" s="138" t="s">
        <v>883</v>
      </c>
      <c r="C1276" s="138" t="s">
        <v>1817</v>
      </c>
      <c r="D1276" s="138" t="s">
        <v>1818</v>
      </c>
      <c r="E1276" s="138" t="s">
        <v>2086</v>
      </c>
      <c r="F1276" s="138"/>
      <c r="G1276" s="138" t="s">
        <v>70</v>
      </c>
      <c r="H1276" s="138" t="s">
        <v>1779</v>
      </c>
      <c r="I1276" s="138" t="s">
        <v>5547</v>
      </c>
      <c r="J1276" s="138" t="s">
        <v>1817</v>
      </c>
      <c r="K1276" s="138"/>
      <c r="L1276" s="138"/>
      <c r="M1276" s="138" t="s">
        <v>5771</v>
      </c>
      <c r="N1276" s="139">
        <v>60</v>
      </c>
      <c r="O1276" s="140" t="b">
        <v>0</v>
      </c>
      <c r="P1276" s="138" t="s">
        <v>3075</v>
      </c>
      <c r="Q1276" t="s">
        <v>1823</v>
      </c>
      <c r="R1276" t="s">
        <v>630</v>
      </c>
    </row>
    <row r="1277" spans="1:18" x14ac:dyDescent="0.25">
      <c r="A1277" s="138" t="s">
        <v>14373</v>
      </c>
      <c r="B1277" s="138" t="s">
        <v>885</v>
      </c>
      <c r="C1277" s="138" t="s">
        <v>1817</v>
      </c>
      <c r="D1277" s="138" t="s">
        <v>1818</v>
      </c>
      <c r="E1277" s="138" t="s">
        <v>1971</v>
      </c>
      <c r="F1277" s="138"/>
      <c r="G1277" s="138" t="s">
        <v>71</v>
      </c>
      <c r="H1277" s="138" t="s">
        <v>1777</v>
      </c>
      <c r="I1277" s="138" t="s">
        <v>5547</v>
      </c>
      <c r="J1277" s="138" t="s">
        <v>1817</v>
      </c>
      <c r="K1277" s="138"/>
      <c r="L1277" s="138"/>
      <c r="M1277" s="138" t="s">
        <v>5772</v>
      </c>
      <c r="N1277" s="139">
        <v>60</v>
      </c>
      <c r="O1277" s="140" t="b">
        <v>0</v>
      </c>
      <c r="P1277" s="138" t="s">
        <v>3075</v>
      </c>
      <c r="Q1277" t="s">
        <v>1823</v>
      </c>
      <c r="R1277" t="s">
        <v>630</v>
      </c>
    </row>
    <row r="1278" spans="1:18" x14ac:dyDescent="0.25">
      <c r="A1278" s="138" t="s">
        <v>14590</v>
      </c>
      <c r="B1278" s="138" t="s">
        <v>885</v>
      </c>
      <c r="C1278" s="138" t="s">
        <v>1817</v>
      </c>
      <c r="D1278" s="138" t="s">
        <v>1818</v>
      </c>
      <c r="E1278" s="138" t="s">
        <v>1938</v>
      </c>
      <c r="F1278" s="138"/>
      <c r="G1278" s="138" t="s">
        <v>70</v>
      </c>
      <c r="H1278" s="138" t="s">
        <v>1779</v>
      </c>
      <c r="I1278" s="138" t="s">
        <v>5547</v>
      </c>
      <c r="J1278" s="138" t="s">
        <v>1817</v>
      </c>
      <c r="K1278" s="138"/>
      <c r="L1278" s="138"/>
      <c r="M1278" s="138" t="s">
        <v>5773</v>
      </c>
      <c r="N1278" s="139">
        <v>60</v>
      </c>
      <c r="O1278" s="140" t="b">
        <v>0</v>
      </c>
      <c r="P1278" s="138" t="s">
        <v>3075</v>
      </c>
      <c r="Q1278" t="s">
        <v>1823</v>
      </c>
      <c r="R1278" t="s">
        <v>630</v>
      </c>
    </row>
    <row r="1279" spans="1:18" x14ac:dyDescent="0.25">
      <c r="A1279" s="138" t="s">
        <v>14468</v>
      </c>
      <c r="B1279" s="138" t="s">
        <v>885</v>
      </c>
      <c r="C1279" s="138" t="s">
        <v>1817</v>
      </c>
      <c r="D1279" s="138" t="s">
        <v>1818</v>
      </c>
      <c r="E1279" s="138" t="s">
        <v>1881</v>
      </c>
      <c r="F1279" s="138"/>
      <c r="G1279" s="138" t="s">
        <v>71</v>
      </c>
      <c r="H1279" s="138" t="s">
        <v>1777</v>
      </c>
      <c r="I1279" s="138" t="s">
        <v>5547</v>
      </c>
      <c r="J1279" s="138" t="s">
        <v>1817</v>
      </c>
      <c r="K1279" s="138"/>
      <c r="L1279" s="138"/>
      <c r="M1279" s="138" t="s">
        <v>5774</v>
      </c>
      <c r="N1279" s="139">
        <v>60</v>
      </c>
      <c r="O1279" s="140" t="b">
        <v>0</v>
      </c>
      <c r="P1279" s="138" t="s">
        <v>3075</v>
      </c>
      <c r="Q1279" t="s">
        <v>1823</v>
      </c>
      <c r="R1279" t="s">
        <v>630</v>
      </c>
    </row>
    <row r="1280" spans="1:18" x14ac:dyDescent="0.25">
      <c r="A1280" s="138" t="s">
        <v>14374</v>
      </c>
      <c r="B1280" s="138" t="s">
        <v>885</v>
      </c>
      <c r="C1280" s="138" t="s">
        <v>1817</v>
      </c>
      <c r="D1280" s="138" t="s">
        <v>1818</v>
      </c>
      <c r="E1280" s="138" t="s">
        <v>1971</v>
      </c>
      <c r="F1280" s="138"/>
      <c r="G1280" s="138" t="s">
        <v>71</v>
      </c>
      <c r="H1280" s="138" t="s">
        <v>1777</v>
      </c>
      <c r="I1280" s="138" t="s">
        <v>5547</v>
      </c>
      <c r="J1280" s="138" t="s">
        <v>1817</v>
      </c>
      <c r="K1280" s="138"/>
      <c r="L1280" s="138"/>
      <c r="M1280" s="138" t="s">
        <v>5775</v>
      </c>
      <c r="N1280" s="139">
        <v>60</v>
      </c>
      <c r="O1280" s="140" t="b">
        <v>0</v>
      </c>
      <c r="P1280" s="138" t="s">
        <v>3075</v>
      </c>
      <c r="Q1280" t="s">
        <v>1823</v>
      </c>
      <c r="R1280" t="s">
        <v>630</v>
      </c>
    </row>
    <row r="1281" spans="1:18" x14ac:dyDescent="0.25">
      <c r="A1281" s="138" t="s">
        <v>14469</v>
      </c>
      <c r="B1281" s="138" t="s">
        <v>885</v>
      </c>
      <c r="C1281" s="138" t="s">
        <v>1817</v>
      </c>
      <c r="D1281" s="138" t="s">
        <v>1818</v>
      </c>
      <c r="E1281" s="138" t="s">
        <v>1881</v>
      </c>
      <c r="F1281" s="138"/>
      <c r="G1281" s="138" t="s">
        <v>71</v>
      </c>
      <c r="H1281" s="138" t="s">
        <v>1777</v>
      </c>
      <c r="I1281" s="138" t="s">
        <v>5547</v>
      </c>
      <c r="J1281" s="138" t="s">
        <v>1817</v>
      </c>
      <c r="K1281" s="138"/>
      <c r="L1281" s="138"/>
      <c r="M1281" s="138" t="s">
        <v>5776</v>
      </c>
      <c r="N1281" s="139">
        <v>60</v>
      </c>
      <c r="O1281" s="140" t="b">
        <v>0</v>
      </c>
      <c r="P1281" s="138" t="s">
        <v>3075</v>
      </c>
      <c r="Q1281" t="s">
        <v>1823</v>
      </c>
      <c r="R1281" t="s">
        <v>630</v>
      </c>
    </row>
    <row r="1282" spans="1:18" x14ac:dyDescent="0.25">
      <c r="A1282" s="138" t="s">
        <v>14046</v>
      </c>
      <c r="B1282" s="138" t="s">
        <v>885</v>
      </c>
      <c r="C1282" s="138" t="s">
        <v>1817</v>
      </c>
      <c r="D1282" s="138" t="s">
        <v>1818</v>
      </c>
      <c r="E1282" s="138" t="s">
        <v>1911</v>
      </c>
      <c r="F1282" s="138"/>
      <c r="G1282" s="138" t="s">
        <v>71</v>
      </c>
      <c r="H1282" s="138" t="s">
        <v>1777</v>
      </c>
      <c r="I1282" s="138" t="s">
        <v>5547</v>
      </c>
      <c r="J1282" s="138" t="s">
        <v>1817</v>
      </c>
      <c r="K1282" s="138"/>
      <c r="L1282" s="138"/>
      <c r="M1282" s="138" t="s">
        <v>5777</v>
      </c>
      <c r="N1282" s="139">
        <v>60</v>
      </c>
      <c r="O1282" s="140" t="b">
        <v>0</v>
      </c>
      <c r="P1282" s="138" t="s">
        <v>3075</v>
      </c>
      <c r="Q1282" t="s">
        <v>1823</v>
      </c>
      <c r="R1282" t="s">
        <v>630</v>
      </c>
    </row>
    <row r="1283" spans="1:18" x14ac:dyDescent="0.25">
      <c r="A1283" s="138" t="s">
        <v>14047</v>
      </c>
      <c r="B1283" s="138" t="s">
        <v>885</v>
      </c>
      <c r="C1283" s="138" t="s">
        <v>1817</v>
      </c>
      <c r="D1283" s="138" t="s">
        <v>1818</v>
      </c>
      <c r="E1283" s="138" t="s">
        <v>1911</v>
      </c>
      <c r="F1283" s="138"/>
      <c r="G1283" s="138" t="s">
        <v>71</v>
      </c>
      <c r="H1283" s="138" t="s">
        <v>1777</v>
      </c>
      <c r="I1283" s="138" t="s">
        <v>5547</v>
      </c>
      <c r="J1283" s="138" t="s">
        <v>1817</v>
      </c>
      <c r="K1283" s="138"/>
      <c r="L1283" s="138"/>
      <c r="M1283" s="138" t="s">
        <v>5779</v>
      </c>
      <c r="N1283" s="139">
        <v>60</v>
      </c>
      <c r="O1283" s="140" t="b">
        <v>0</v>
      </c>
      <c r="P1283" s="138" t="s">
        <v>3075</v>
      </c>
      <c r="Q1283" t="s">
        <v>1823</v>
      </c>
      <c r="R1283" t="s">
        <v>630</v>
      </c>
    </row>
    <row r="1284" spans="1:18" x14ac:dyDescent="0.25">
      <c r="A1284" s="138" t="s">
        <v>14347</v>
      </c>
      <c r="B1284" s="138" t="s">
        <v>885</v>
      </c>
      <c r="C1284" s="138" t="s">
        <v>1817</v>
      </c>
      <c r="D1284" s="138" t="s">
        <v>1818</v>
      </c>
      <c r="E1284" s="138" t="s">
        <v>1819</v>
      </c>
      <c r="F1284" s="138"/>
      <c r="G1284" s="138" t="s">
        <v>1786</v>
      </c>
      <c r="H1284" s="138" t="s">
        <v>1787</v>
      </c>
      <c r="I1284" s="138" t="s">
        <v>5547</v>
      </c>
      <c r="J1284" s="138" t="s">
        <v>1817</v>
      </c>
      <c r="K1284" s="138"/>
      <c r="L1284" s="138"/>
      <c r="M1284" s="138" t="s">
        <v>5781</v>
      </c>
      <c r="N1284" s="139">
        <v>60</v>
      </c>
      <c r="O1284" s="140" t="b">
        <v>0</v>
      </c>
      <c r="P1284" s="138" t="s">
        <v>3075</v>
      </c>
      <c r="Q1284" t="s">
        <v>1823</v>
      </c>
      <c r="R1284" t="s">
        <v>630</v>
      </c>
    </row>
    <row r="1285" spans="1:18" x14ac:dyDescent="0.25">
      <c r="A1285" s="138" t="s">
        <v>14375</v>
      </c>
      <c r="B1285" s="138" t="s">
        <v>885</v>
      </c>
      <c r="C1285" s="138" t="s">
        <v>1817</v>
      </c>
      <c r="D1285" s="138" t="s">
        <v>1818</v>
      </c>
      <c r="E1285" s="138" t="s">
        <v>1971</v>
      </c>
      <c r="F1285" s="138"/>
      <c r="G1285" s="138" t="s">
        <v>71</v>
      </c>
      <c r="H1285" s="138" t="s">
        <v>1777</v>
      </c>
      <c r="I1285" s="138" t="s">
        <v>5547</v>
      </c>
      <c r="J1285" s="138" t="s">
        <v>1817</v>
      </c>
      <c r="K1285" s="138"/>
      <c r="L1285" s="138"/>
      <c r="M1285" s="138" t="s">
        <v>5782</v>
      </c>
      <c r="N1285" s="139">
        <v>60</v>
      </c>
      <c r="O1285" s="140" t="b">
        <v>0</v>
      </c>
      <c r="P1285" s="138" t="s">
        <v>3075</v>
      </c>
      <c r="Q1285" t="s">
        <v>1823</v>
      </c>
      <c r="R1285" t="s">
        <v>630</v>
      </c>
    </row>
    <row r="1286" spans="1:18" x14ac:dyDescent="0.25">
      <c r="A1286" s="138" t="s">
        <v>13898</v>
      </c>
      <c r="B1286" s="138" t="s">
        <v>885</v>
      </c>
      <c r="C1286" s="138" t="s">
        <v>1817</v>
      </c>
      <c r="D1286" s="138" t="s">
        <v>1818</v>
      </c>
      <c r="E1286" s="138" t="s">
        <v>1832</v>
      </c>
      <c r="F1286" s="138"/>
      <c r="G1286" s="138" t="s">
        <v>70</v>
      </c>
      <c r="H1286" s="138" t="s">
        <v>1779</v>
      </c>
      <c r="I1286" s="138" t="s">
        <v>5547</v>
      </c>
      <c r="J1286" s="138" t="s">
        <v>1817</v>
      </c>
      <c r="K1286" s="138"/>
      <c r="L1286" s="138"/>
      <c r="M1286" s="138" t="s">
        <v>5783</v>
      </c>
      <c r="N1286" s="139">
        <v>60</v>
      </c>
      <c r="O1286" s="140" t="b">
        <v>0</v>
      </c>
      <c r="P1286" s="138" t="s">
        <v>3075</v>
      </c>
      <c r="Q1286" t="s">
        <v>1823</v>
      </c>
      <c r="R1286" t="s">
        <v>630</v>
      </c>
    </row>
    <row r="1287" spans="1:18" x14ac:dyDescent="0.25">
      <c r="A1287" s="138" t="s">
        <v>14376</v>
      </c>
      <c r="B1287" s="138" t="s">
        <v>885</v>
      </c>
      <c r="C1287" s="138" t="s">
        <v>1817</v>
      </c>
      <c r="D1287" s="138" t="s">
        <v>1818</v>
      </c>
      <c r="E1287" s="138" t="s">
        <v>1971</v>
      </c>
      <c r="F1287" s="138"/>
      <c r="G1287" s="138" t="s">
        <v>71</v>
      </c>
      <c r="H1287" s="138" t="s">
        <v>1777</v>
      </c>
      <c r="I1287" s="138" t="s">
        <v>5547</v>
      </c>
      <c r="J1287" s="138" t="s">
        <v>1817</v>
      </c>
      <c r="K1287" s="138"/>
      <c r="L1287" s="138"/>
      <c r="M1287" s="138" t="s">
        <v>5784</v>
      </c>
      <c r="N1287" s="139">
        <v>60</v>
      </c>
      <c r="O1287" s="140" t="b">
        <v>0</v>
      </c>
      <c r="P1287" s="138" t="s">
        <v>3075</v>
      </c>
      <c r="Q1287" t="s">
        <v>1823</v>
      </c>
      <c r="R1287" t="s">
        <v>630</v>
      </c>
    </row>
    <row r="1288" spans="1:18" x14ac:dyDescent="0.25">
      <c r="A1288" s="138" t="s">
        <v>13772</v>
      </c>
      <c r="B1288" s="138" t="s">
        <v>885</v>
      </c>
      <c r="C1288" s="138" t="s">
        <v>1817</v>
      </c>
      <c r="D1288" s="138" t="s">
        <v>1818</v>
      </c>
      <c r="E1288" s="138" t="s">
        <v>1886</v>
      </c>
      <c r="F1288" s="138"/>
      <c r="G1288" s="138" t="s">
        <v>1786</v>
      </c>
      <c r="H1288" s="138" t="s">
        <v>1787</v>
      </c>
      <c r="I1288" s="138" t="s">
        <v>5547</v>
      </c>
      <c r="J1288" s="138" t="s">
        <v>1817</v>
      </c>
      <c r="K1288" s="138"/>
      <c r="L1288" s="138"/>
      <c r="M1288" s="138" t="s">
        <v>5785</v>
      </c>
      <c r="N1288" s="139">
        <v>60</v>
      </c>
      <c r="O1288" s="140" t="b">
        <v>0</v>
      </c>
      <c r="P1288" s="138" t="s">
        <v>3075</v>
      </c>
      <c r="Q1288" t="s">
        <v>1823</v>
      </c>
      <c r="R1288" t="s">
        <v>630</v>
      </c>
    </row>
    <row r="1289" spans="1:18" x14ac:dyDescent="0.25">
      <c r="A1289" s="138" t="s">
        <v>14194</v>
      </c>
      <c r="B1289" s="138" t="s">
        <v>885</v>
      </c>
      <c r="C1289" s="138" t="s">
        <v>1817</v>
      </c>
      <c r="D1289" s="138" t="s">
        <v>1818</v>
      </c>
      <c r="E1289" s="138" t="s">
        <v>1930</v>
      </c>
      <c r="F1289" s="138"/>
      <c r="G1289" s="138" t="s">
        <v>71</v>
      </c>
      <c r="H1289" s="138" t="s">
        <v>1777</v>
      </c>
      <c r="I1289" s="138" t="s">
        <v>5547</v>
      </c>
      <c r="J1289" s="138" t="s">
        <v>1817</v>
      </c>
      <c r="K1289" s="138"/>
      <c r="L1289" s="138"/>
      <c r="M1289" s="138" t="s">
        <v>5786</v>
      </c>
      <c r="N1289" s="139">
        <v>60</v>
      </c>
      <c r="O1289" s="140" t="b">
        <v>0</v>
      </c>
      <c r="P1289" s="138" t="s">
        <v>3075</v>
      </c>
      <c r="Q1289" t="s">
        <v>1823</v>
      </c>
      <c r="R1289" t="s">
        <v>630</v>
      </c>
    </row>
    <row r="1290" spans="1:18" x14ac:dyDescent="0.25">
      <c r="A1290" s="138" t="s">
        <v>14195</v>
      </c>
      <c r="B1290" s="138" t="s">
        <v>885</v>
      </c>
      <c r="C1290" s="138" t="s">
        <v>1817</v>
      </c>
      <c r="D1290" s="138" t="s">
        <v>1818</v>
      </c>
      <c r="E1290" s="138" t="s">
        <v>1930</v>
      </c>
      <c r="F1290" s="138"/>
      <c r="G1290" s="138" t="s">
        <v>71</v>
      </c>
      <c r="H1290" s="138" t="s">
        <v>1777</v>
      </c>
      <c r="I1290" s="138" t="s">
        <v>5547</v>
      </c>
      <c r="J1290" s="138" t="s">
        <v>1817</v>
      </c>
      <c r="K1290" s="138"/>
      <c r="L1290" s="138"/>
      <c r="M1290" s="138" t="s">
        <v>5787</v>
      </c>
      <c r="N1290" s="139">
        <v>60</v>
      </c>
      <c r="O1290" s="140" t="b">
        <v>0</v>
      </c>
      <c r="P1290" s="138" t="s">
        <v>3075</v>
      </c>
      <c r="Q1290" t="s">
        <v>1823</v>
      </c>
      <c r="R1290" t="s">
        <v>630</v>
      </c>
    </row>
    <row r="1291" spans="1:18" x14ac:dyDescent="0.25">
      <c r="A1291" s="138" t="s">
        <v>14196</v>
      </c>
      <c r="B1291" s="138" t="s">
        <v>885</v>
      </c>
      <c r="C1291" s="138" t="s">
        <v>1817</v>
      </c>
      <c r="D1291" s="138" t="s">
        <v>1818</v>
      </c>
      <c r="E1291" s="138" t="s">
        <v>1930</v>
      </c>
      <c r="F1291" s="138"/>
      <c r="G1291" s="138" t="s">
        <v>71</v>
      </c>
      <c r="H1291" s="138" t="s">
        <v>1777</v>
      </c>
      <c r="I1291" s="138" t="s">
        <v>5547</v>
      </c>
      <c r="J1291" s="138" t="s">
        <v>1817</v>
      </c>
      <c r="K1291" s="138"/>
      <c r="L1291" s="138"/>
      <c r="M1291" s="138" t="s">
        <v>5788</v>
      </c>
      <c r="N1291" s="139">
        <v>60</v>
      </c>
      <c r="O1291" s="140" t="b">
        <v>0</v>
      </c>
      <c r="P1291" s="138" t="s">
        <v>3075</v>
      </c>
      <c r="Q1291" t="s">
        <v>1823</v>
      </c>
      <c r="R1291" t="s">
        <v>630</v>
      </c>
    </row>
    <row r="1292" spans="1:18" x14ac:dyDescent="0.25">
      <c r="A1292" s="138" t="s">
        <v>14947</v>
      </c>
      <c r="B1292" s="138" t="s">
        <v>885</v>
      </c>
      <c r="C1292" s="138" t="s">
        <v>1817</v>
      </c>
      <c r="D1292" s="138" t="s">
        <v>1818</v>
      </c>
      <c r="E1292" s="138" t="s">
        <v>1955</v>
      </c>
      <c r="F1292" s="138"/>
      <c r="G1292" s="138" t="s">
        <v>1786</v>
      </c>
      <c r="H1292" s="138" t="s">
        <v>1787</v>
      </c>
      <c r="I1292" s="138" t="s">
        <v>5547</v>
      </c>
      <c r="J1292" s="138" t="s">
        <v>1817</v>
      </c>
      <c r="K1292" s="138"/>
      <c r="L1292" s="138"/>
      <c r="M1292" s="138" t="s">
        <v>5789</v>
      </c>
      <c r="N1292" s="139">
        <v>60</v>
      </c>
      <c r="O1292" s="140" t="b">
        <v>0</v>
      </c>
      <c r="P1292" s="138" t="s">
        <v>3075</v>
      </c>
      <c r="Q1292" t="s">
        <v>1823</v>
      </c>
      <c r="R1292" t="s">
        <v>630</v>
      </c>
    </row>
    <row r="1293" spans="1:18" x14ac:dyDescent="0.25">
      <c r="A1293" s="138" t="s">
        <v>14048</v>
      </c>
      <c r="B1293" s="138" t="s">
        <v>885</v>
      </c>
      <c r="C1293" s="138" t="s">
        <v>1817</v>
      </c>
      <c r="D1293" s="138" t="s">
        <v>1818</v>
      </c>
      <c r="E1293" s="138" t="s">
        <v>1911</v>
      </c>
      <c r="F1293" s="138"/>
      <c r="G1293" s="138" t="s">
        <v>70</v>
      </c>
      <c r="H1293" s="138" t="s">
        <v>1779</v>
      </c>
      <c r="I1293" s="138" t="s">
        <v>5547</v>
      </c>
      <c r="J1293" s="138" t="s">
        <v>1817</v>
      </c>
      <c r="K1293" s="138"/>
      <c r="L1293" s="138"/>
      <c r="M1293" s="138" t="s">
        <v>5790</v>
      </c>
      <c r="N1293" s="139">
        <v>60</v>
      </c>
      <c r="O1293" s="140" t="b">
        <v>0</v>
      </c>
      <c r="P1293" s="138" t="s">
        <v>3075</v>
      </c>
      <c r="Q1293" t="s">
        <v>1823</v>
      </c>
      <c r="R1293" t="s">
        <v>630</v>
      </c>
    </row>
    <row r="1294" spans="1:18" x14ac:dyDescent="0.25">
      <c r="A1294" s="138" t="s">
        <v>14275</v>
      </c>
      <c r="B1294" s="138" t="s">
        <v>883</v>
      </c>
      <c r="C1294" s="138" t="s">
        <v>1817</v>
      </c>
      <c r="D1294" s="138" t="s">
        <v>1818</v>
      </c>
      <c r="E1294" s="138" t="s">
        <v>1926</v>
      </c>
      <c r="F1294" s="138"/>
      <c r="G1294" s="138" t="s">
        <v>70</v>
      </c>
      <c r="H1294" s="138" t="s">
        <v>1779</v>
      </c>
      <c r="I1294" s="138" t="s">
        <v>5547</v>
      </c>
      <c r="J1294" s="138" t="s">
        <v>1817</v>
      </c>
      <c r="K1294" s="138"/>
      <c r="L1294" s="138"/>
      <c r="M1294" s="138" t="s">
        <v>5791</v>
      </c>
      <c r="N1294" s="139">
        <v>60</v>
      </c>
      <c r="O1294" s="140" t="b">
        <v>0</v>
      </c>
      <c r="P1294" s="138" t="s">
        <v>3075</v>
      </c>
      <c r="Q1294" t="s">
        <v>1823</v>
      </c>
      <c r="R1294" t="s">
        <v>630</v>
      </c>
    </row>
    <row r="1295" spans="1:18" x14ac:dyDescent="0.25">
      <c r="A1295" s="138" t="s">
        <v>13773</v>
      </c>
      <c r="B1295" s="138" t="s">
        <v>885</v>
      </c>
      <c r="C1295" s="138" t="s">
        <v>1817</v>
      </c>
      <c r="D1295" s="138" t="s">
        <v>1818</v>
      </c>
      <c r="E1295" s="138" t="s">
        <v>1886</v>
      </c>
      <c r="F1295" s="138"/>
      <c r="G1295" s="138" t="s">
        <v>70</v>
      </c>
      <c r="H1295" s="138" t="s">
        <v>1779</v>
      </c>
      <c r="I1295" s="138" t="s">
        <v>5547</v>
      </c>
      <c r="J1295" s="138" t="s">
        <v>1817</v>
      </c>
      <c r="K1295" s="138"/>
      <c r="L1295" s="138"/>
      <c r="M1295" s="138" t="s">
        <v>5793</v>
      </c>
      <c r="N1295" s="139">
        <v>60</v>
      </c>
      <c r="O1295" s="140" t="b">
        <v>0</v>
      </c>
      <c r="P1295" s="138" t="s">
        <v>3075</v>
      </c>
      <c r="Q1295" t="s">
        <v>1823</v>
      </c>
      <c r="R1295" t="s">
        <v>630</v>
      </c>
    </row>
    <row r="1296" spans="1:18" x14ac:dyDescent="0.25">
      <c r="A1296" s="138" t="s">
        <v>14470</v>
      </c>
      <c r="B1296" s="138" t="s">
        <v>885</v>
      </c>
      <c r="C1296" s="138" t="s">
        <v>1817</v>
      </c>
      <c r="D1296" s="138" t="s">
        <v>1818</v>
      </c>
      <c r="E1296" s="138" t="s">
        <v>1881</v>
      </c>
      <c r="F1296" s="138"/>
      <c r="G1296" s="138" t="s">
        <v>71</v>
      </c>
      <c r="H1296" s="138" t="s">
        <v>1777</v>
      </c>
      <c r="I1296" s="138" t="s">
        <v>5547</v>
      </c>
      <c r="J1296" s="138" t="s">
        <v>1817</v>
      </c>
      <c r="K1296" s="138"/>
      <c r="L1296" s="138"/>
      <c r="M1296" s="138" t="s">
        <v>5794</v>
      </c>
      <c r="N1296" s="139">
        <v>60</v>
      </c>
      <c r="O1296" s="140" t="b">
        <v>0</v>
      </c>
      <c r="P1296" s="138" t="s">
        <v>3075</v>
      </c>
      <c r="Q1296" t="s">
        <v>1823</v>
      </c>
      <c r="R1296" t="s">
        <v>630</v>
      </c>
    </row>
    <row r="1297" spans="1:18" x14ac:dyDescent="0.25">
      <c r="A1297" s="138" t="s">
        <v>14948</v>
      </c>
      <c r="B1297" s="138" t="s">
        <v>885</v>
      </c>
      <c r="C1297" s="138" t="s">
        <v>1817</v>
      </c>
      <c r="D1297" s="138" t="s">
        <v>1818</v>
      </c>
      <c r="E1297" s="138" t="s">
        <v>1955</v>
      </c>
      <c r="F1297" s="138"/>
      <c r="G1297" s="138" t="s">
        <v>1786</v>
      </c>
      <c r="H1297" s="138" t="s">
        <v>1787</v>
      </c>
      <c r="I1297" s="138" t="s">
        <v>5547</v>
      </c>
      <c r="J1297" s="138" t="s">
        <v>1817</v>
      </c>
      <c r="K1297" s="138"/>
      <c r="L1297" s="138"/>
      <c r="M1297" s="138" t="s">
        <v>5795</v>
      </c>
      <c r="N1297" s="139">
        <v>60</v>
      </c>
      <c r="O1297" s="140" t="b">
        <v>0</v>
      </c>
      <c r="P1297" s="138" t="s">
        <v>3075</v>
      </c>
      <c r="Q1297" t="s">
        <v>1823</v>
      </c>
      <c r="R1297" t="s">
        <v>630</v>
      </c>
    </row>
    <row r="1298" spans="1:18" x14ac:dyDescent="0.25">
      <c r="A1298" s="138" t="s">
        <v>14197</v>
      </c>
      <c r="B1298" s="138" t="s">
        <v>885</v>
      </c>
      <c r="C1298" s="138" t="s">
        <v>1817</v>
      </c>
      <c r="D1298" s="138" t="s">
        <v>1818</v>
      </c>
      <c r="E1298" s="138" t="s">
        <v>1930</v>
      </c>
      <c r="F1298" s="138"/>
      <c r="G1298" s="138" t="s">
        <v>71</v>
      </c>
      <c r="H1298" s="138" t="s">
        <v>1777</v>
      </c>
      <c r="I1298" s="138" t="s">
        <v>5547</v>
      </c>
      <c r="J1298" s="138" t="s">
        <v>1817</v>
      </c>
      <c r="K1298" s="138"/>
      <c r="L1298" s="138"/>
      <c r="M1298" s="138" t="s">
        <v>5796</v>
      </c>
      <c r="N1298" s="139">
        <v>60</v>
      </c>
      <c r="O1298" s="140" t="b">
        <v>0</v>
      </c>
      <c r="P1298" s="138" t="s">
        <v>3075</v>
      </c>
      <c r="Q1298" t="s">
        <v>1823</v>
      </c>
      <c r="R1298" t="s">
        <v>630</v>
      </c>
    </row>
    <row r="1299" spans="1:18" x14ac:dyDescent="0.25">
      <c r="A1299" s="138" t="s">
        <v>14198</v>
      </c>
      <c r="B1299" s="138" t="s">
        <v>885</v>
      </c>
      <c r="C1299" s="138" t="s">
        <v>1817</v>
      </c>
      <c r="D1299" s="138" t="s">
        <v>1818</v>
      </c>
      <c r="E1299" s="138" t="s">
        <v>1930</v>
      </c>
      <c r="F1299" s="138"/>
      <c r="G1299" s="138" t="s">
        <v>71</v>
      </c>
      <c r="H1299" s="138" t="s">
        <v>1777</v>
      </c>
      <c r="I1299" s="138" t="s">
        <v>5547</v>
      </c>
      <c r="J1299" s="138" t="s">
        <v>1817</v>
      </c>
      <c r="K1299" s="138"/>
      <c r="L1299" s="138"/>
      <c r="M1299" s="138" t="s">
        <v>5678</v>
      </c>
      <c r="N1299" s="139">
        <v>60</v>
      </c>
      <c r="O1299" s="140" t="b">
        <v>0</v>
      </c>
      <c r="P1299" s="138" t="s">
        <v>3075</v>
      </c>
      <c r="Q1299" t="s">
        <v>1823</v>
      </c>
      <c r="R1299" t="s">
        <v>630</v>
      </c>
    </row>
    <row r="1300" spans="1:18" x14ac:dyDescent="0.25">
      <c r="A1300" s="138" t="s">
        <v>13899</v>
      </c>
      <c r="B1300" s="138" t="s">
        <v>885</v>
      </c>
      <c r="C1300" s="138" t="s">
        <v>1817</v>
      </c>
      <c r="D1300" s="138" t="s">
        <v>1818</v>
      </c>
      <c r="E1300" s="138" t="s">
        <v>1832</v>
      </c>
      <c r="F1300" s="138"/>
      <c r="G1300" s="138" t="s">
        <v>70</v>
      </c>
      <c r="H1300" s="138" t="s">
        <v>1779</v>
      </c>
      <c r="I1300" s="138" t="s">
        <v>5547</v>
      </c>
      <c r="J1300" s="138" t="s">
        <v>1817</v>
      </c>
      <c r="K1300" s="138"/>
      <c r="L1300" s="138"/>
      <c r="M1300" s="138" t="s">
        <v>5797</v>
      </c>
      <c r="N1300" s="139">
        <v>60</v>
      </c>
      <c r="O1300" s="140" t="b">
        <v>0</v>
      </c>
      <c r="P1300" s="138" t="s">
        <v>3075</v>
      </c>
      <c r="Q1300" t="s">
        <v>1823</v>
      </c>
      <c r="R1300" t="s">
        <v>630</v>
      </c>
    </row>
    <row r="1301" spans="1:18" x14ac:dyDescent="0.25">
      <c r="A1301" s="138" t="s">
        <v>14377</v>
      </c>
      <c r="B1301" s="138" t="s">
        <v>885</v>
      </c>
      <c r="C1301" s="138" t="s">
        <v>1817</v>
      </c>
      <c r="D1301" s="138" t="s">
        <v>1818</v>
      </c>
      <c r="E1301" s="138" t="s">
        <v>1971</v>
      </c>
      <c r="F1301" s="138"/>
      <c r="G1301" s="138" t="s">
        <v>71</v>
      </c>
      <c r="H1301" s="138" t="s">
        <v>1777</v>
      </c>
      <c r="I1301" s="138" t="s">
        <v>5547</v>
      </c>
      <c r="J1301" s="138" t="s">
        <v>1817</v>
      </c>
      <c r="K1301" s="138"/>
      <c r="L1301" s="138"/>
      <c r="M1301" s="138" t="s">
        <v>5798</v>
      </c>
      <c r="N1301" s="139">
        <v>60</v>
      </c>
      <c r="O1301" s="140" t="b">
        <v>0</v>
      </c>
      <c r="P1301" s="138" t="s">
        <v>3075</v>
      </c>
      <c r="Q1301" t="s">
        <v>1823</v>
      </c>
      <c r="R1301" t="s">
        <v>630</v>
      </c>
    </row>
    <row r="1302" spans="1:18" x14ac:dyDescent="0.25">
      <c r="A1302" s="138" t="s">
        <v>13900</v>
      </c>
      <c r="B1302" s="138" t="s">
        <v>885</v>
      </c>
      <c r="C1302" s="138" t="s">
        <v>1817</v>
      </c>
      <c r="D1302" s="138" t="s">
        <v>1818</v>
      </c>
      <c r="E1302" s="138" t="s">
        <v>1832</v>
      </c>
      <c r="F1302" s="138"/>
      <c r="G1302" s="138" t="s">
        <v>70</v>
      </c>
      <c r="H1302" s="138" t="s">
        <v>1779</v>
      </c>
      <c r="I1302" s="138" t="s">
        <v>5547</v>
      </c>
      <c r="J1302" s="138" t="s">
        <v>1817</v>
      </c>
      <c r="K1302" s="138"/>
      <c r="L1302" s="138"/>
      <c r="M1302" s="138" t="s">
        <v>5799</v>
      </c>
      <c r="N1302" s="139">
        <v>60</v>
      </c>
      <c r="O1302" s="140" t="b">
        <v>0</v>
      </c>
      <c r="P1302" s="138" t="s">
        <v>3075</v>
      </c>
      <c r="Q1302" t="s">
        <v>1823</v>
      </c>
      <c r="R1302" t="s">
        <v>630</v>
      </c>
    </row>
    <row r="1303" spans="1:18" x14ac:dyDescent="0.25">
      <c r="A1303" s="138" t="s">
        <v>14378</v>
      </c>
      <c r="B1303" s="138" t="s">
        <v>885</v>
      </c>
      <c r="C1303" s="138" t="s">
        <v>1817</v>
      </c>
      <c r="D1303" s="138" t="s">
        <v>1818</v>
      </c>
      <c r="E1303" s="138" t="s">
        <v>1971</v>
      </c>
      <c r="F1303" s="138"/>
      <c r="G1303" s="138" t="s">
        <v>71</v>
      </c>
      <c r="H1303" s="138" t="s">
        <v>1777</v>
      </c>
      <c r="I1303" s="138" t="s">
        <v>5547</v>
      </c>
      <c r="J1303" s="138" t="s">
        <v>1817</v>
      </c>
      <c r="K1303" s="138"/>
      <c r="L1303" s="138"/>
      <c r="M1303" s="138" t="s">
        <v>5800</v>
      </c>
      <c r="N1303" s="139">
        <v>60</v>
      </c>
      <c r="O1303" s="140" t="b">
        <v>0</v>
      </c>
      <c r="P1303" s="138" t="s">
        <v>3075</v>
      </c>
      <c r="Q1303" t="s">
        <v>1823</v>
      </c>
      <c r="R1303" t="s">
        <v>630</v>
      </c>
    </row>
    <row r="1304" spans="1:18" x14ac:dyDescent="0.25">
      <c r="A1304" s="138" t="s">
        <v>13774</v>
      </c>
      <c r="B1304" s="138" t="s">
        <v>885</v>
      </c>
      <c r="C1304" s="138" t="s">
        <v>1817</v>
      </c>
      <c r="D1304" s="138" t="s">
        <v>1818</v>
      </c>
      <c r="E1304" s="138" t="s">
        <v>1886</v>
      </c>
      <c r="F1304" s="138"/>
      <c r="G1304" s="138" t="s">
        <v>71</v>
      </c>
      <c r="H1304" s="138" t="s">
        <v>1777</v>
      </c>
      <c r="I1304" s="138" t="s">
        <v>5547</v>
      </c>
      <c r="J1304" s="138" t="s">
        <v>1817</v>
      </c>
      <c r="K1304" s="138"/>
      <c r="L1304" s="138"/>
      <c r="M1304" s="138" t="s">
        <v>5801</v>
      </c>
      <c r="N1304" s="139">
        <v>60</v>
      </c>
      <c r="O1304" s="140" t="b">
        <v>0</v>
      </c>
      <c r="P1304" s="138" t="s">
        <v>3075</v>
      </c>
      <c r="Q1304" t="s">
        <v>1823</v>
      </c>
      <c r="R1304" t="s">
        <v>630</v>
      </c>
    </row>
    <row r="1305" spans="1:18" x14ac:dyDescent="0.25">
      <c r="A1305" s="138" t="s">
        <v>14471</v>
      </c>
      <c r="B1305" s="138" t="s">
        <v>885</v>
      </c>
      <c r="C1305" s="138" t="s">
        <v>1817</v>
      </c>
      <c r="D1305" s="138" t="s">
        <v>1818</v>
      </c>
      <c r="E1305" s="138" t="s">
        <v>1881</v>
      </c>
      <c r="F1305" s="138"/>
      <c r="G1305" s="138" t="s">
        <v>71</v>
      </c>
      <c r="H1305" s="138" t="s">
        <v>1777</v>
      </c>
      <c r="I1305" s="138" t="s">
        <v>5547</v>
      </c>
      <c r="J1305" s="138" t="s">
        <v>1817</v>
      </c>
      <c r="K1305" s="138"/>
      <c r="L1305" s="138"/>
      <c r="M1305" s="138" t="s">
        <v>5802</v>
      </c>
      <c r="N1305" s="139">
        <v>60</v>
      </c>
      <c r="O1305" s="140" t="b">
        <v>0</v>
      </c>
      <c r="P1305" s="138" t="s">
        <v>3075</v>
      </c>
      <c r="Q1305" t="s">
        <v>1823</v>
      </c>
      <c r="R1305" t="s">
        <v>630</v>
      </c>
    </row>
    <row r="1306" spans="1:18" x14ac:dyDescent="0.25">
      <c r="A1306" s="138" t="s">
        <v>14379</v>
      </c>
      <c r="B1306" s="138" t="s">
        <v>885</v>
      </c>
      <c r="C1306" s="138" t="s">
        <v>1817</v>
      </c>
      <c r="D1306" s="138" t="s">
        <v>1818</v>
      </c>
      <c r="E1306" s="138" t="s">
        <v>1971</v>
      </c>
      <c r="F1306" s="138"/>
      <c r="G1306" s="138" t="s">
        <v>71</v>
      </c>
      <c r="H1306" s="138" t="s">
        <v>1777</v>
      </c>
      <c r="I1306" s="138" t="s">
        <v>5547</v>
      </c>
      <c r="J1306" s="138" t="s">
        <v>1817</v>
      </c>
      <c r="K1306" s="138"/>
      <c r="L1306" s="138"/>
      <c r="M1306" s="138" t="s">
        <v>5804</v>
      </c>
      <c r="N1306" s="139">
        <v>60</v>
      </c>
      <c r="O1306" s="140" t="b">
        <v>0</v>
      </c>
      <c r="P1306" s="138" t="s">
        <v>3075</v>
      </c>
      <c r="Q1306" t="s">
        <v>1823</v>
      </c>
      <c r="R1306" t="s">
        <v>630</v>
      </c>
    </row>
    <row r="1307" spans="1:18" x14ac:dyDescent="0.25">
      <c r="A1307" s="138" t="s">
        <v>14949</v>
      </c>
      <c r="B1307" s="138" t="s">
        <v>885</v>
      </c>
      <c r="C1307" s="138" t="s">
        <v>1817</v>
      </c>
      <c r="D1307" s="138" t="s">
        <v>1818</v>
      </c>
      <c r="E1307" s="138" t="s">
        <v>1955</v>
      </c>
      <c r="F1307" s="138"/>
      <c r="G1307" s="138" t="s">
        <v>1786</v>
      </c>
      <c r="H1307" s="138" t="s">
        <v>1787</v>
      </c>
      <c r="I1307" s="138" t="s">
        <v>5547</v>
      </c>
      <c r="J1307" s="138" t="s">
        <v>1817</v>
      </c>
      <c r="K1307" s="138"/>
      <c r="L1307" s="138"/>
      <c r="M1307" s="138" t="s">
        <v>5805</v>
      </c>
      <c r="N1307" s="139">
        <v>60</v>
      </c>
      <c r="O1307" s="140" t="b">
        <v>0</v>
      </c>
      <c r="P1307" s="138" t="s">
        <v>3075</v>
      </c>
      <c r="Q1307" t="s">
        <v>1823</v>
      </c>
      <c r="R1307" t="s">
        <v>630</v>
      </c>
    </row>
    <row r="1308" spans="1:18" x14ac:dyDescent="0.25">
      <c r="A1308" s="138" t="s">
        <v>14380</v>
      </c>
      <c r="B1308" s="138" t="s">
        <v>885</v>
      </c>
      <c r="C1308" s="138" t="s">
        <v>1817</v>
      </c>
      <c r="D1308" s="138" t="s">
        <v>1818</v>
      </c>
      <c r="E1308" s="138" t="s">
        <v>1971</v>
      </c>
      <c r="F1308" s="138"/>
      <c r="G1308" s="138" t="s">
        <v>71</v>
      </c>
      <c r="H1308" s="138" t="s">
        <v>1777</v>
      </c>
      <c r="I1308" s="138" t="s">
        <v>5547</v>
      </c>
      <c r="J1308" s="138" t="s">
        <v>1817</v>
      </c>
      <c r="K1308" s="138"/>
      <c r="L1308" s="138"/>
      <c r="M1308" s="138" t="s">
        <v>5806</v>
      </c>
      <c r="N1308" s="139">
        <v>60</v>
      </c>
      <c r="O1308" s="140" t="b">
        <v>0</v>
      </c>
      <c r="P1308" s="138" t="s">
        <v>3075</v>
      </c>
      <c r="Q1308" t="s">
        <v>1823</v>
      </c>
      <c r="R1308" t="s">
        <v>630</v>
      </c>
    </row>
    <row r="1309" spans="1:18" x14ac:dyDescent="0.25">
      <c r="A1309" s="138" t="s">
        <v>14049</v>
      </c>
      <c r="B1309" s="138" t="s">
        <v>885</v>
      </c>
      <c r="C1309" s="138" t="s">
        <v>1817</v>
      </c>
      <c r="D1309" s="138" t="s">
        <v>1818</v>
      </c>
      <c r="E1309" s="138" t="s">
        <v>1911</v>
      </c>
      <c r="F1309" s="138"/>
      <c r="G1309" s="138" t="s">
        <v>71</v>
      </c>
      <c r="H1309" s="138" t="s">
        <v>1777</v>
      </c>
      <c r="I1309" s="138" t="s">
        <v>5547</v>
      </c>
      <c r="J1309" s="138" t="s">
        <v>1817</v>
      </c>
      <c r="K1309" s="138"/>
      <c r="L1309" s="138"/>
      <c r="M1309" s="138" t="s">
        <v>5807</v>
      </c>
      <c r="N1309" s="139">
        <v>60</v>
      </c>
      <c r="O1309" s="140" t="b">
        <v>0</v>
      </c>
      <c r="P1309" s="138" t="s">
        <v>3075</v>
      </c>
      <c r="Q1309" t="s">
        <v>1823</v>
      </c>
      <c r="R1309" t="s">
        <v>630</v>
      </c>
    </row>
    <row r="1310" spans="1:18" x14ac:dyDescent="0.25">
      <c r="A1310" s="138" t="s">
        <v>14812</v>
      </c>
      <c r="B1310" s="138" t="s">
        <v>885</v>
      </c>
      <c r="C1310" s="138" t="s">
        <v>1817</v>
      </c>
      <c r="D1310" s="138" t="s">
        <v>1818</v>
      </c>
      <c r="E1310" s="138" t="s">
        <v>1858</v>
      </c>
      <c r="F1310" s="138"/>
      <c r="G1310" s="138" t="s">
        <v>1786</v>
      </c>
      <c r="H1310" s="138" t="s">
        <v>1787</v>
      </c>
      <c r="I1310" s="138" t="s">
        <v>5547</v>
      </c>
      <c r="J1310" s="138" t="s">
        <v>1817</v>
      </c>
      <c r="K1310" s="138"/>
      <c r="L1310" s="138"/>
      <c r="M1310" s="138" t="s">
        <v>5809</v>
      </c>
      <c r="N1310" s="139">
        <v>60</v>
      </c>
      <c r="O1310" s="140" t="b">
        <v>0</v>
      </c>
      <c r="P1310" s="138" t="s">
        <v>3075</v>
      </c>
      <c r="Q1310" t="s">
        <v>1823</v>
      </c>
      <c r="R1310" t="s">
        <v>630</v>
      </c>
    </row>
    <row r="1311" spans="1:18" x14ac:dyDescent="0.25">
      <c r="A1311" s="138" t="s">
        <v>14472</v>
      </c>
      <c r="B1311" s="138" t="s">
        <v>885</v>
      </c>
      <c r="C1311" s="138" t="s">
        <v>1817</v>
      </c>
      <c r="D1311" s="138" t="s">
        <v>1818</v>
      </c>
      <c r="E1311" s="138" t="s">
        <v>1881</v>
      </c>
      <c r="F1311" s="138"/>
      <c r="G1311" s="138" t="s">
        <v>71</v>
      </c>
      <c r="H1311" s="138" t="s">
        <v>1777</v>
      </c>
      <c r="I1311" s="138" t="s">
        <v>5547</v>
      </c>
      <c r="J1311" s="138" t="s">
        <v>1817</v>
      </c>
      <c r="K1311" s="138"/>
      <c r="L1311" s="138"/>
      <c r="M1311" s="138" t="s">
        <v>5810</v>
      </c>
      <c r="N1311" s="139">
        <v>60</v>
      </c>
      <c r="O1311" s="140" t="b">
        <v>0</v>
      </c>
      <c r="P1311" s="138" t="s">
        <v>3075</v>
      </c>
      <c r="Q1311" t="s">
        <v>1823</v>
      </c>
      <c r="R1311" t="s">
        <v>630</v>
      </c>
    </row>
    <row r="1312" spans="1:18" x14ac:dyDescent="0.25">
      <c r="A1312" s="138" t="s">
        <v>14950</v>
      </c>
      <c r="B1312" s="138" t="s">
        <v>885</v>
      </c>
      <c r="C1312" s="138" t="s">
        <v>1817</v>
      </c>
      <c r="D1312" s="138" t="s">
        <v>1818</v>
      </c>
      <c r="E1312" s="138" t="s">
        <v>1955</v>
      </c>
      <c r="F1312" s="138"/>
      <c r="G1312" s="138" t="s">
        <v>1786</v>
      </c>
      <c r="H1312" s="138" t="s">
        <v>1787</v>
      </c>
      <c r="I1312" s="138" t="s">
        <v>5547</v>
      </c>
      <c r="J1312" s="138" t="s">
        <v>1817</v>
      </c>
      <c r="K1312" s="138"/>
      <c r="L1312" s="138"/>
      <c r="M1312" s="138" t="s">
        <v>5812</v>
      </c>
      <c r="N1312" s="139">
        <v>60</v>
      </c>
      <c r="O1312" s="140" t="b">
        <v>0</v>
      </c>
      <c r="P1312" s="138" t="s">
        <v>3075</v>
      </c>
      <c r="Q1312" t="s">
        <v>1823</v>
      </c>
      <c r="R1312" t="s">
        <v>630</v>
      </c>
    </row>
    <row r="1313" spans="1:18" x14ac:dyDescent="0.25">
      <c r="A1313" s="138" t="s">
        <v>14813</v>
      </c>
      <c r="B1313" s="138" t="s">
        <v>885</v>
      </c>
      <c r="C1313" s="138" t="s">
        <v>1817</v>
      </c>
      <c r="D1313" s="138" t="s">
        <v>1818</v>
      </c>
      <c r="E1313" s="138" t="s">
        <v>1858</v>
      </c>
      <c r="F1313" s="138"/>
      <c r="G1313" s="138" t="s">
        <v>1786</v>
      </c>
      <c r="H1313" s="138" t="s">
        <v>1787</v>
      </c>
      <c r="I1313" s="138" t="s">
        <v>5547</v>
      </c>
      <c r="J1313" s="138" t="s">
        <v>1817</v>
      </c>
      <c r="K1313" s="138"/>
      <c r="L1313" s="138"/>
      <c r="M1313" s="138" t="s">
        <v>5813</v>
      </c>
      <c r="N1313" s="139">
        <v>60</v>
      </c>
      <c r="O1313" s="140" t="b">
        <v>0</v>
      </c>
      <c r="P1313" s="138" t="s">
        <v>3075</v>
      </c>
      <c r="Q1313" t="s">
        <v>1823</v>
      </c>
      <c r="R1313" t="s">
        <v>630</v>
      </c>
    </row>
    <row r="1314" spans="1:18" x14ac:dyDescent="0.25">
      <c r="A1314" s="138" t="s">
        <v>14381</v>
      </c>
      <c r="B1314" s="138" t="s">
        <v>885</v>
      </c>
      <c r="C1314" s="138" t="s">
        <v>1817</v>
      </c>
      <c r="D1314" s="138" t="s">
        <v>1818</v>
      </c>
      <c r="E1314" s="138" t="s">
        <v>1971</v>
      </c>
      <c r="F1314" s="138"/>
      <c r="G1314" s="138" t="s">
        <v>71</v>
      </c>
      <c r="H1314" s="138" t="s">
        <v>1777</v>
      </c>
      <c r="I1314" s="138" t="s">
        <v>5547</v>
      </c>
      <c r="J1314" s="138" t="s">
        <v>1817</v>
      </c>
      <c r="K1314" s="138"/>
      <c r="L1314" s="138"/>
      <c r="M1314" s="138" t="s">
        <v>5814</v>
      </c>
      <c r="N1314" s="139">
        <v>60</v>
      </c>
      <c r="O1314" s="140" t="b">
        <v>0</v>
      </c>
      <c r="P1314" s="138" t="s">
        <v>3075</v>
      </c>
      <c r="Q1314" t="s">
        <v>1823</v>
      </c>
      <c r="R1314" t="s">
        <v>630</v>
      </c>
    </row>
    <row r="1315" spans="1:18" x14ac:dyDescent="0.25">
      <c r="A1315" s="138" t="s">
        <v>14591</v>
      </c>
      <c r="B1315" s="138" t="s">
        <v>885</v>
      </c>
      <c r="C1315" s="138" t="s">
        <v>1817</v>
      </c>
      <c r="D1315" s="138" t="s">
        <v>1818</v>
      </c>
      <c r="E1315" s="138" t="s">
        <v>1938</v>
      </c>
      <c r="F1315" s="138"/>
      <c r="G1315" s="138" t="s">
        <v>70</v>
      </c>
      <c r="H1315" s="138" t="s">
        <v>1779</v>
      </c>
      <c r="I1315" s="138" t="s">
        <v>5547</v>
      </c>
      <c r="J1315" s="138" t="s">
        <v>1817</v>
      </c>
      <c r="K1315" s="138"/>
      <c r="L1315" s="138"/>
      <c r="M1315" s="138" t="s">
        <v>5815</v>
      </c>
      <c r="N1315" s="139">
        <v>60</v>
      </c>
      <c r="O1315" s="140" t="b">
        <v>0</v>
      </c>
      <c r="P1315" s="138" t="s">
        <v>3075</v>
      </c>
      <c r="Q1315" t="s">
        <v>1823</v>
      </c>
      <c r="R1315" t="s">
        <v>630</v>
      </c>
    </row>
    <row r="1316" spans="1:18" x14ac:dyDescent="0.25">
      <c r="A1316" s="138" t="s">
        <v>14199</v>
      </c>
      <c r="B1316" s="138" t="s">
        <v>885</v>
      </c>
      <c r="C1316" s="138" t="s">
        <v>1817</v>
      </c>
      <c r="D1316" s="138" t="s">
        <v>1818</v>
      </c>
      <c r="E1316" s="138" t="s">
        <v>1930</v>
      </c>
      <c r="F1316" s="138"/>
      <c r="G1316" s="138" t="s">
        <v>71</v>
      </c>
      <c r="H1316" s="138" t="s">
        <v>1777</v>
      </c>
      <c r="I1316" s="138" t="s">
        <v>5547</v>
      </c>
      <c r="J1316" s="138" t="s">
        <v>1817</v>
      </c>
      <c r="K1316" s="138"/>
      <c r="L1316" s="138"/>
      <c r="M1316" s="138" t="s">
        <v>5816</v>
      </c>
      <c r="N1316" s="139">
        <v>60</v>
      </c>
      <c r="O1316" s="140" t="b">
        <v>0</v>
      </c>
      <c r="P1316" s="138" t="s">
        <v>3075</v>
      </c>
      <c r="Q1316" t="s">
        <v>1823</v>
      </c>
      <c r="R1316" t="s">
        <v>630</v>
      </c>
    </row>
    <row r="1317" spans="1:18" x14ac:dyDescent="0.25">
      <c r="A1317" s="138" t="s">
        <v>14814</v>
      </c>
      <c r="B1317" s="138" t="s">
        <v>885</v>
      </c>
      <c r="C1317" s="138" t="s">
        <v>1817</v>
      </c>
      <c r="D1317" s="138" t="s">
        <v>1818</v>
      </c>
      <c r="E1317" s="138" t="s">
        <v>1858</v>
      </c>
      <c r="F1317" s="138"/>
      <c r="G1317" s="138" t="s">
        <v>1786</v>
      </c>
      <c r="H1317" s="138" t="s">
        <v>1787</v>
      </c>
      <c r="I1317" s="138" t="s">
        <v>5547</v>
      </c>
      <c r="J1317" s="138" t="s">
        <v>1817</v>
      </c>
      <c r="K1317" s="138"/>
      <c r="L1317" s="138"/>
      <c r="M1317" s="138" t="s">
        <v>5817</v>
      </c>
      <c r="N1317" s="139">
        <v>60</v>
      </c>
      <c r="O1317" s="140" t="b">
        <v>0</v>
      </c>
      <c r="P1317" s="138" t="s">
        <v>3075</v>
      </c>
      <c r="Q1317" t="s">
        <v>1823</v>
      </c>
      <c r="R1317" t="s">
        <v>630</v>
      </c>
    </row>
    <row r="1318" spans="1:18" x14ac:dyDescent="0.25">
      <c r="A1318" s="138" t="s">
        <v>14050</v>
      </c>
      <c r="B1318" s="138" t="s">
        <v>885</v>
      </c>
      <c r="C1318" s="138" t="s">
        <v>1817</v>
      </c>
      <c r="D1318" s="138" t="s">
        <v>1818</v>
      </c>
      <c r="E1318" s="138" t="s">
        <v>1911</v>
      </c>
      <c r="F1318" s="138"/>
      <c r="G1318" s="138" t="s">
        <v>71</v>
      </c>
      <c r="H1318" s="138" t="s">
        <v>1777</v>
      </c>
      <c r="I1318" s="138" t="s">
        <v>5547</v>
      </c>
      <c r="J1318" s="138" t="s">
        <v>1817</v>
      </c>
      <c r="K1318" s="138"/>
      <c r="L1318" s="138"/>
      <c r="M1318" s="138" t="s">
        <v>5818</v>
      </c>
      <c r="N1318" s="139">
        <v>60</v>
      </c>
      <c r="O1318" s="140" t="b">
        <v>0</v>
      </c>
      <c r="P1318" s="138" t="s">
        <v>3075</v>
      </c>
      <c r="Q1318" t="s">
        <v>1823</v>
      </c>
      <c r="R1318" t="s">
        <v>630</v>
      </c>
    </row>
    <row r="1319" spans="1:18" x14ac:dyDescent="0.25">
      <c r="A1319" s="138" t="s">
        <v>14051</v>
      </c>
      <c r="B1319" s="138" t="s">
        <v>885</v>
      </c>
      <c r="C1319" s="138" t="s">
        <v>1817</v>
      </c>
      <c r="D1319" s="138" t="s">
        <v>1818</v>
      </c>
      <c r="E1319" s="138" t="s">
        <v>1911</v>
      </c>
      <c r="F1319" s="138"/>
      <c r="G1319" s="138" t="s">
        <v>70</v>
      </c>
      <c r="H1319" s="138" t="s">
        <v>1779</v>
      </c>
      <c r="I1319" s="138" t="s">
        <v>5547</v>
      </c>
      <c r="J1319" s="138" t="s">
        <v>1817</v>
      </c>
      <c r="K1319" s="138"/>
      <c r="L1319" s="138"/>
      <c r="M1319" s="138" t="s">
        <v>5819</v>
      </c>
      <c r="N1319" s="139">
        <v>60</v>
      </c>
      <c r="O1319" s="140" t="b">
        <v>0</v>
      </c>
      <c r="P1319" s="138" t="s">
        <v>3075</v>
      </c>
      <c r="Q1319" t="s">
        <v>1823</v>
      </c>
      <c r="R1319" t="s">
        <v>630</v>
      </c>
    </row>
    <row r="1320" spans="1:18" x14ac:dyDescent="0.25">
      <c r="A1320" s="138" t="s">
        <v>13804</v>
      </c>
      <c r="B1320" s="138" t="s">
        <v>883</v>
      </c>
      <c r="C1320" s="138" t="s">
        <v>1817</v>
      </c>
      <c r="D1320" s="138" t="s">
        <v>1818</v>
      </c>
      <c r="E1320" s="138" t="s">
        <v>2086</v>
      </c>
      <c r="F1320" s="138"/>
      <c r="G1320" s="138" t="s">
        <v>70</v>
      </c>
      <c r="H1320" s="138" t="s">
        <v>1779</v>
      </c>
      <c r="I1320" s="138" t="s">
        <v>5547</v>
      </c>
      <c r="J1320" s="138" t="s">
        <v>1817</v>
      </c>
      <c r="K1320" s="138"/>
      <c r="L1320" s="138"/>
      <c r="M1320" s="138" t="s">
        <v>5821</v>
      </c>
      <c r="N1320" s="139">
        <v>60</v>
      </c>
      <c r="O1320" s="140" t="b">
        <v>0</v>
      </c>
      <c r="P1320" s="138" t="s">
        <v>3075</v>
      </c>
      <c r="Q1320" t="s">
        <v>1823</v>
      </c>
      <c r="R1320" t="s">
        <v>630</v>
      </c>
    </row>
    <row r="1321" spans="1:18" x14ac:dyDescent="0.25">
      <c r="A1321" s="138" t="s">
        <v>14592</v>
      </c>
      <c r="B1321" s="138" t="s">
        <v>885</v>
      </c>
      <c r="C1321" s="138" t="s">
        <v>1817</v>
      </c>
      <c r="D1321" s="138" t="s">
        <v>1818</v>
      </c>
      <c r="E1321" s="138" t="s">
        <v>1938</v>
      </c>
      <c r="F1321" s="138"/>
      <c r="G1321" s="138" t="s">
        <v>70</v>
      </c>
      <c r="H1321" s="138" t="s">
        <v>1779</v>
      </c>
      <c r="I1321" s="138" t="s">
        <v>5547</v>
      </c>
      <c r="J1321" s="138" t="s">
        <v>1817</v>
      </c>
      <c r="K1321" s="138"/>
      <c r="L1321" s="138"/>
      <c r="M1321" s="138" t="s">
        <v>5822</v>
      </c>
      <c r="N1321" s="139">
        <v>60</v>
      </c>
      <c r="O1321" s="140" t="b">
        <v>0</v>
      </c>
      <c r="P1321" s="138" t="s">
        <v>3075</v>
      </c>
      <c r="Q1321" t="s">
        <v>1823</v>
      </c>
      <c r="R1321" t="s">
        <v>630</v>
      </c>
    </row>
    <row r="1322" spans="1:18" x14ac:dyDescent="0.25">
      <c r="A1322" s="138" t="s">
        <v>14815</v>
      </c>
      <c r="B1322" s="138" t="s">
        <v>885</v>
      </c>
      <c r="C1322" s="138" t="s">
        <v>1817</v>
      </c>
      <c r="D1322" s="138" t="s">
        <v>1818</v>
      </c>
      <c r="E1322" s="138" t="s">
        <v>1858</v>
      </c>
      <c r="F1322" s="138"/>
      <c r="G1322" s="138" t="s">
        <v>1786</v>
      </c>
      <c r="H1322" s="138" t="s">
        <v>1787</v>
      </c>
      <c r="I1322" s="138" t="s">
        <v>5547</v>
      </c>
      <c r="J1322" s="138" t="s">
        <v>1817</v>
      </c>
      <c r="K1322" s="138"/>
      <c r="L1322" s="138"/>
      <c r="M1322" s="138" t="s">
        <v>5823</v>
      </c>
      <c r="N1322" s="139">
        <v>60</v>
      </c>
      <c r="O1322" s="140" t="b">
        <v>0</v>
      </c>
      <c r="P1322" s="138" t="s">
        <v>3075</v>
      </c>
      <c r="Q1322" t="s">
        <v>1823</v>
      </c>
      <c r="R1322" t="s">
        <v>630</v>
      </c>
    </row>
    <row r="1323" spans="1:18" x14ac:dyDescent="0.25">
      <c r="A1323" s="138" t="s">
        <v>14052</v>
      </c>
      <c r="B1323" s="138" t="s">
        <v>885</v>
      </c>
      <c r="C1323" s="138" t="s">
        <v>1817</v>
      </c>
      <c r="D1323" s="138" t="s">
        <v>1818</v>
      </c>
      <c r="E1323" s="138" t="s">
        <v>1911</v>
      </c>
      <c r="F1323" s="138"/>
      <c r="G1323" s="138" t="s">
        <v>71</v>
      </c>
      <c r="H1323" s="138" t="s">
        <v>1777</v>
      </c>
      <c r="I1323" s="138" t="s">
        <v>5547</v>
      </c>
      <c r="J1323" s="138" t="s">
        <v>1817</v>
      </c>
      <c r="K1323" s="138"/>
      <c r="L1323" s="138"/>
      <c r="M1323" s="138" t="s">
        <v>5824</v>
      </c>
      <c r="N1323" s="139">
        <v>60</v>
      </c>
      <c r="O1323" s="140" t="b">
        <v>0</v>
      </c>
      <c r="P1323" s="138" t="s">
        <v>3075</v>
      </c>
      <c r="Q1323" t="s">
        <v>1823</v>
      </c>
      <c r="R1323" t="s">
        <v>630</v>
      </c>
    </row>
    <row r="1324" spans="1:18" x14ac:dyDescent="0.25">
      <c r="A1324" s="138" t="s">
        <v>14053</v>
      </c>
      <c r="B1324" s="138" t="s">
        <v>885</v>
      </c>
      <c r="C1324" s="138" t="s">
        <v>1817</v>
      </c>
      <c r="D1324" s="138" t="s">
        <v>1818</v>
      </c>
      <c r="E1324" s="138" t="s">
        <v>1911</v>
      </c>
      <c r="F1324" s="138"/>
      <c r="G1324" s="138" t="s">
        <v>71</v>
      </c>
      <c r="H1324" s="138" t="s">
        <v>1777</v>
      </c>
      <c r="I1324" s="138" t="s">
        <v>5547</v>
      </c>
      <c r="J1324" s="138" t="s">
        <v>1817</v>
      </c>
      <c r="K1324" s="138"/>
      <c r="L1324" s="138"/>
      <c r="M1324" s="138" t="s">
        <v>5826</v>
      </c>
      <c r="N1324" s="139">
        <v>60</v>
      </c>
      <c r="O1324" s="140" t="b">
        <v>0</v>
      </c>
      <c r="P1324" s="138" t="s">
        <v>3075</v>
      </c>
      <c r="Q1324" t="s">
        <v>1823</v>
      </c>
      <c r="R1324" t="s">
        <v>630</v>
      </c>
    </row>
    <row r="1325" spans="1:18" x14ac:dyDescent="0.25">
      <c r="A1325" s="138" t="s">
        <v>14200</v>
      </c>
      <c r="B1325" s="138" t="s">
        <v>885</v>
      </c>
      <c r="C1325" s="138" t="s">
        <v>1817</v>
      </c>
      <c r="D1325" s="138" t="s">
        <v>1818</v>
      </c>
      <c r="E1325" s="138" t="s">
        <v>1930</v>
      </c>
      <c r="F1325" s="138"/>
      <c r="G1325" s="138" t="s">
        <v>71</v>
      </c>
      <c r="H1325" s="138" t="s">
        <v>1777</v>
      </c>
      <c r="I1325" s="138" t="s">
        <v>5547</v>
      </c>
      <c r="J1325" s="138" t="s">
        <v>1817</v>
      </c>
      <c r="K1325" s="138"/>
      <c r="L1325" s="138"/>
      <c r="M1325" s="138" t="s">
        <v>5827</v>
      </c>
      <c r="N1325" s="139">
        <v>60</v>
      </c>
      <c r="O1325" s="140" t="b">
        <v>0</v>
      </c>
      <c r="P1325" s="138" t="s">
        <v>3075</v>
      </c>
      <c r="Q1325" t="s">
        <v>1823</v>
      </c>
      <c r="R1325" t="s">
        <v>630</v>
      </c>
    </row>
    <row r="1326" spans="1:18" x14ac:dyDescent="0.25">
      <c r="A1326" s="138" t="s">
        <v>14382</v>
      </c>
      <c r="B1326" s="138" t="s">
        <v>885</v>
      </c>
      <c r="C1326" s="138" t="s">
        <v>1817</v>
      </c>
      <c r="D1326" s="138" t="s">
        <v>1818</v>
      </c>
      <c r="E1326" s="138" t="s">
        <v>1971</v>
      </c>
      <c r="F1326" s="138"/>
      <c r="G1326" s="138" t="s">
        <v>71</v>
      </c>
      <c r="H1326" s="138" t="s">
        <v>1777</v>
      </c>
      <c r="I1326" s="138" t="s">
        <v>5547</v>
      </c>
      <c r="J1326" s="138" t="s">
        <v>1817</v>
      </c>
      <c r="K1326" s="138"/>
      <c r="L1326" s="138"/>
      <c r="M1326" s="138" t="s">
        <v>5828</v>
      </c>
      <c r="N1326" s="139">
        <v>60</v>
      </c>
      <c r="O1326" s="140" t="b">
        <v>0</v>
      </c>
      <c r="P1326" s="138" t="s">
        <v>3075</v>
      </c>
      <c r="Q1326" t="s">
        <v>1823</v>
      </c>
      <c r="R1326" t="s">
        <v>630</v>
      </c>
    </row>
    <row r="1327" spans="1:18" x14ac:dyDescent="0.25">
      <c r="A1327" s="138" t="s">
        <v>14383</v>
      </c>
      <c r="B1327" s="138" t="s">
        <v>885</v>
      </c>
      <c r="C1327" s="138" t="s">
        <v>1817</v>
      </c>
      <c r="D1327" s="138" t="s">
        <v>1818</v>
      </c>
      <c r="E1327" s="138" t="s">
        <v>1971</v>
      </c>
      <c r="F1327" s="138"/>
      <c r="G1327" s="138" t="s">
        <v>71</v>
      </c>
      <c r="H1327" s="138" t="s">
        <v>1777</v>
      </c>
      <c r="I1327" s="138" t="s">
        <v>5547</v>
      </c>
      <c r="J1327" s="138" t="s">
        <v>1817</v>
      </c>
      <c r="K1327" s="138"/>
      <c r="L1327" s="138"/>
      <c r="M1327" s="138" t="s">
        <v>5829</v>
      </c>
      <c r="N1327" s="139">
        <v>60</v>
      </c>
      <c r="O1327" s="140" t="b">
        <v>0</v>
      </c>
      <c r="P1327" s="138" t="s">
        <v>3075</v>
      </c>
      <c r="Q1327" t="s">
        <v>1823</v>
      </c>
      <c r="R1327" t="s">
        <v>630</v>
      </c>
    </row>
    <row r="1328" spans="1:18" x14ac:dyDescent="0.25">
      <c r="A1328" s="138" t="s">
        <v>14384</v>
      </c>
      <c r="B1328" s="138" t="s">
        <v>885</v>
      </c>
      <c r="C1328" s="138" t="s">
        <v>1817</v>
      </c>
      <c r="D1328" s="138" t="s">
        <v>1818</v>
      </c>
      <c r="E1328" s="138" t="s">
        <v>1971</v>
      </c>
      <c r="F1328" s="138"/>
      <c r="G1328" s="138" t="s">
        <v>71</v>
      </c>
      <c r="H1328" s="138" t="s">
        <v>1777</v>
      </c>
      <c r="I1328" s="138" t="s">
        <v>5547</v>
      </c>
      <c r="J1328" s="138" t="s">
        <v>1817</v>
      </c>
      <c r="K1328" s="138"/>
      <c r="L1328" s="138"/>
      <c r="M1328" s="138" t="s">
        <v>5831</v>
      </c>
      <c r="N1328" s="139">
        <v>60</v>
      </c>
      <c r="O1328" s="140" t="b">
        <v>0</v>
      </c>
      <c r="P1328" s="138" t="s">
        <v>3075</v>
      </c>
      <c r="Q1328" t="s">
        <v>1823</v>
      </c>
      <c r="R1328" t="s">
        <v>630</v>
      </c>
    </row>
    <row r="1329" spans="1:18" x14ac:dyDescent="0.25">
      <c r="A1329" s="138" t="s">
        <v>14473</v>
      </c>
      <c r="B1329" s="138" t="s">
        <v>885</v>
      </c>
      <c r="C1329" s="138" t="s">
        <v>1817</v>
      </c>
      <c r="D1329" s="138" t="s">
        <v>1818</v>
      </c>
      <c r="E1329" s="138" t="s">
        <v>1881</v>
      </c>
      <c r="F1329" s="138"/>
      <c r="G1329" s="138" t="s">
        <v>71</v>
      </c>
      <c r="H1329" s="138" t="s">
        <v>1777</v>
      </c>
      <c r="I1329" s="138" t="s">
        <v>5547</v>
      </c>
      <c r="J1329" s="138" t="s">
        <v>1817</v>
      </c>
      <c r="K1329" s="138"/>
      <c r="L1329" s="138"/>
      <c r="M1329" s="138" t="s">
        <v>5832</v>
      </c>
      <c r="N1329" s="139">
        <v>60</v>
      </c>
      <c r="O1329" s="140" t="b">
        <v>0</v>
      </c>
      <c r="P1329" s="138" t="s">
        <v>3075</v>
      </c>
      <c r="Q1329" t="s">
        <v>1823</v>
      </c>
      <c r="R1329" t="s">
        <v>630</v>
      </c>
    </row>
    <row r="1330" spans="1:18" x14ac:dyDescent="0.25">
      <c r="A1330" s="138" t="s">
        <v>14385</v>
      </c>
      <c r="B1330" s="138" t="s">
        <v>885</v>
      </c>
      <c r="C1330" s="138" t="s">
        <v>1817</v>
      </c>
      <c r="D1330" s="138" t="s">
        <v>1818</v>
      </c>
      <c r="E1330" s="138" t="s">
        <v>1971</v>
      </c>
      <c r="F1330" s="138"/>
      <c r="G1330" s="138" t="s">
        <v>71</v>
      </c>
      <c r="H1330" s="138" t="s">
        <v>1777</v>
      </c>
      <c r="I1330" s="138" t="s">
        <v>5547</v>
      </c>
      <c r="J1330" s="138" t="s">
        <v>1817</v>
      </c>
      <c r="K1330" s="138"/>
      <c r="L1330" s="138"/>
      <c r="M1330" s="138" t="s">
        <v>5833</v>
      </c>
      <c r="N1330" s="139">
        <v>60</v>
      </c>
      <c r="O1330" s="140" t="b">
        <v>0</v>
      </c>
      <c r="P1330" s="138" t="s">
        <v>3075</v>
      </c>
      <c r="Q1330" t="s">
        <v>1823</v>
      </c>
      <c r="R1330" t="s">
        <v>630</v>
      </c>
    </row>
    <row r="1331" spans="1:18" x14ac:dyDescent="0.25">
      <c r="A1331" s="138" t="s">
        <v>14386</v>
      </c>
      <c r="B1331" s="138" t="s">
        <v>885</v>
      </c>
      <c r="C1331" s="138" t="s">
        <v>1817</v>
      </c>
      <c r="D1331" s="138" t="s">
        <v>1818</v>
      </c>
      <c r="E1331" s="138" t="s">
        <v>1971</v>
      </c>
      <c r="F1331" s="138"/>
      <c r="G1331" s="138" t="s">
        <v>71</v>
      </c>
      <c r="H1331" s="138" t="s">
        <v>1777</v>
      </c>
      <c r="I1331" s="138" t="s">
        <v>5547</v>
      </c>
      <c r="J1331" s="138" t="s">
        <v>1817</v>
      </c>
      <c r="K1331" s="138"/>
      <c r="L1331" s="138"/>
      <c r="M1331" s="138" t="s">
        <v>5834</v>
      </c>
      <c r="N1331" s="139">
        <v>60</v>
      </c>
      <c r="O1331" s="140" t="b">
        <v>0</v>
      </c>
      <c r="P1331" s="138" t="s">
        <v>3075</v>
      </c>
      <c r="Q1331" t="s">
        <v>1823</v>
      </c>
      <c r="R1331" t="s">
        <v>630</v>
      </c>
    </row>
    <row r="1332" spans="1:18" x14ac:dyDescent="0.25">
      <c r="A1332" s="138" t="s">
        <v>14054</v>
      </c>
      <c r="B1332" s="138" t="s">
        <v>885</v>
      </c>
      <c r="C1332" s="138" t="s">
        <v>1817</v>
      </c>
      <c r="D1332" s="138" t="s">
        <v>1818</v>
      </c>
      <c r="E1332" s="138" t="s">
        <v>1911</v>
      </c>
      <c r="F1332" s="138"/>
      <c r="G1332" s="138" t="s">
        <v>71</v>
      </c>
      <c r="H1332" s="138" t="s">
        <v>1777</v>
      </c>
      <c r="I1332" s="138" t="s">
        <v>5547</v>
      </c>
      <c r="J1332" s="138" t="s">
        <v>1817</v>
      </c>
      <c r="K1332" s="138"/>
      <c r="L1332" s="138"/>
      <c r="M1332" s="138" t="s">
        <v>5835</v>
      </c>
      <c r="N1332" s="139">
        <v>60</v>
      </c>
      <c r="O1332" s="140" t="b">
        <v>0</v>
      </c>
      <c r="P1332" s="138" t="s">
        <v>3075</v>
      </c>
      <c r="Q1332" t="s">
        <v>1823</v>
      </c>
      <c r="R1332" t="s">
        <v>630</v>
      </c>
    </row>
    <row r="1333" spans="1:18" x14ac:dyDescent="0.25">
      <c r="A1333" s="138" t="s">
        <v>14348</v>
      </c>
      <c r="B1333" s="138" t="s">
        <v>885</v>
      </c>
      <c r="C1333" s="138" t="s">
        <v>1817</v>
      </c>
      <c r="D1333" s="138" t="s">
        <v>1818</v>
      </c>
      <c r="E1333" s="138" t="s">
        <v>1819</v>
      </c>
      <c r="F1333" s="138"/>
      <c r="G1333" s="138" t="s">
        <v>1786</v>
      </c>
      <c r="H1333" s="138" t="s">
        <v>1787</v>
      </c>
      <c r="I1333" s="138" t="s">
        <v>5547</v>
      </c>
      <c r="J1333" s="138" t="s">
        <v>1817</v>
      </c>
      <c r="K1333" s="138"/>
      <c r="L1333" s="138"/>
      <c r="M1333" s="138" t="s">
        <v>5836</v>
      </c>
      <c r="N1333" s="139">
        <v>60</v>
      </c>
      <c r="O1333" s="140" t="b">
        <v>0</v>
      </c>
      <c r="P1333" s="138" t="s">
        <v>3075</v>
      </c>
      <c r="Q1333" t="s">
        <v>1823</v>
      </c>
      <c r="R1333" t="s">
        <v>630</v>
      </c>
    </row>
    <row r="1334" spans="1:18" x14ac:dyDescent="0.25">
      <c r="A1334" s="138" t="s">
        <v>13901</v>
      </c>
      <c r="B1334" s="138" t="s">
        <v>885</v>
      </c>
      <c r="C1334" s="138" t="s">
        <v>1817</v>
      </c>
      <c r="D1334" s="138" t="s">
        <v>1818</v>
      </c>
      <c r="E1334" s="138" t="s">
        <v>1832</v>
      </c>
      <c r="F1334" s="138"/>
      <c r="G1334" s="138" t="s">
        <v>70</v>
      </c>
      <c r="H1334" s="138" t="s">
        <v>1779</v>
      </c>
      <c r="I1334" s="138" t="s">
        <v>5547</v>
      </c>
      <c r="J1334" s="138" t="s">
        <v>1817</v>
      </c>
      <c r="K1334" s="138"/>
      <c r="L1334" s="138"/>
      <c r="M1334" s="138" t="s">
        <v>5837</v>
      </c>
      <c r="N1334" s="139">
        <v>60</v>
      </c>
      <c r="O1334" s="140" t="b">
        <v>0</v>
      </c>
      <c r="P1334" s="138" t="s">
        <v>3075</v>
      </c>
      <c r="Q1334" t="s">
        <v>1823</v>
      </c>
      <c r="R1334" t="s">
        <v>630</v>
      </c>
    </row>
    <row r="1335" spans="1:18" x14ac:dyDescent="0.25">
      <c r="A1335" s="138" t="s">
        <v>14474</v>
      </c>
      <c r="B1335" s="138" t="s">
        <v>885</v>
      </c>
      <c r="C1335" s="138" t="s">
        <v>1817</v>
      </c>
      <c r="D1335" s="138" t="s">
        <v>1818</v>
      </c>
      <c r="E1335" s="138" t="s">
        <v>1881</v>
      </c>
      <c r="F1335" s="138"/>
      <c r="G1335" s="138" t="s">
        <v>71</v>
      </c>
      <c r="H1335" s="138" t="s">
        <v>1777</v>
      </c>
      <c r="I1335" s="138" t="s">
        <v>5547</v>
      </c>
      <c r="J1335" s="138" t="s">
        <v>1817</v>
      </c>
      <c r="K1335" s="138"/>
      <c r="L1335" s="138"/>
      <c r="M1335" s="138" t="s">
        <v>5839</v>
      </c>
      <c r="N1335" s="139">
        <v>60</v>
      </c>
      <c r="O1335" s="140" t="b">
        <v>0</v>
      </c>
      <c r="P1335" s="138" t="s">
        <v>3075</v>
      </c>
      <c r="Q1335" t="s">
        <v>1823</v>
      </c>
      <c r="R1335" t="s">
        <v>630</v>
      </c>
    </row>
    <row r="1336" spans="1:18" x14ac:dyDescent="0.25">
      <c r="A1336" s="138" t="s">
        <v>13902</v>
      </c>
      <c r="B1336" s="138" t="s">
        <v>885</v>
      </c>
      <c r="C1336" s="138" t="s">
        <v>1817</v>
      </c>
      <c r="D1336" s="138" t="s">
        <v>1818</v>
      </c>
      <c r="E1336" s="138" t="s">
        <v>1832</v>
      </c>
      <c r="F1336" s="138"/>
      <c r="G1336" s="138" t="s">
        <v>70</v>
      </c>
      <c r="H1336" s="138" t="s">
        <v>1779</v>
      </c>
      <c r="I1336" s="138" t="s">
        <v>5547</v>
      </c>
      <c r="J1336" s="138" t="s">
        <v>1817</v>
      </c>
      <c r="K1336" s="138"/>
      <c r="L1336" s="138"/>
      <c r="M1336" s="138" t="s">
        <v>5840</v>
      </c>
      <c r="N1336" s="139">
        <v>60</v>
      </c>
      <c r="O1336" s="140" t="b">
        <v>0</v>
      </c>
      <c r="P1336" s="138" t="s">
        <v>3075</v>
      </c>
      <c r="Q1336" t="s">
        <v>1823</v>
      </c>
      <c r="R1336" t="s">
        <v>630</v>
      </c>
    </row>
    <row r="1337" spans="1:18" x14ac:dyDescent="0.25">
      <c r="A1337" s="138" t="s">
        <v>14201</v>
      </c>
      <c r="B1337" s="138" t="s">
        <v>885</v>
      </c>
      <c r="C1337" s="138" t="s">
        <v>1817</v>
      </c>
      <c r="D1337" s="138" t="s">
        <v>1818</v>
      </c>
      <c r="E1337" s="138" t="s">
        <v>1930</v>
      </c>
      <c r="F1337" s="138"/>
      <c r="G1337" s="138" t="s">
        <v>71</v>
      </c>
      <c r="H1337" s="138" t="s">
        <v>1777</v>
      </c>
      <c r="I1337" s="138" t="s">
        <v>5547</v>
      </c>
      <c r="J1337" s="138" t="s">
        <v>1817</v>
      </c>
      <c r="K1337" s="138"/>
      <c r="L1337" s="138"/>
      <c r="M1337" s="138" t="s">
        <v>5841</v>
      </c>
      <c r="N1337" s="139">
        <v>60</v>
      </c>
      <c r="O1337" s="140" t="b">
        <v>0</v>
      </c>
      <c r="P1337" s="138" t="s">
        <v>3075</v>
      </c>
      <c r="Q1337" t="s">
        <v>1823</v>
      </c>
      <c r="R1337" t="s">
        <v>630</v>
      </c>
    </row>
    <row r="1338" spans="1:18" x14ac:dyDescent="0.25">
      <c r="A1338" s="138" t="s">
        <v>13903</v>
      </c>
      <c r="B1338" s="138" t="s">
        <v>885</v>
      </c>
      <c r="C1338" s="138" t="s">
        <v>1817</v>
      </c>
      <c r="D1338" s="138" t="s">
        <v>1818</v>
      </c>
      <c r="E1338" s="138" t="s">
        <v>1832</v>
      </c>
      <c r="F1338" s="138"/>
      <c r="G1338" s="138" t="s">
        <v>70</v>
      </c>
      <c r="H1338" s="138" t="s">
        <v>1779</v>
      </c>
      <c r="I1338" s="138" t="s">
        <v>5547</v>
      </c>
      <c r="J1338" s="138" t="s">
        <v>1817</v>
      </c>
      <c r="K1338" s="138"/>
      <c r="L1338" s="138"/>
      <c r="M1338" s="138" t="s">
        <v>5843</v>
      </c>
      <c r="N1338" s="139">
        <v>60</v>
      </c>
      <c r="O1338" s="140" t="b">
        <v>0</v>
      </c>
      <c r="P1338" s="138" t="s">
        <v>3075</v>
      </c>
      <c r="Q1338" t="s">
        <v>1823</v>
      </c>
      <c r="R1338" t="s">
        <v>630</v>
      </c>
    </row>
    <row r="1339" spans="1:18" x14ac:dyDescent="0.25">
      <c r="A1339" s="138" t="s">
        <v>14349</v>
      </c>
      <c r="B1339" s="138" t="s">
        <v>885</v>
      </c>
      <c r="C1339" s="138" t="s">
        <v>1817</v>
      </c>
      <c r="D1339" s="138" t="s">
        <v>1818</v>
      </c>
      <c r="E1339" s="138" t="s">
        <v>1819</v>
      </c>
      <c r="F1339" s="138"/>
      <c r="G1339" s="138" t="s">
        <v>71</v>
      </c>
      <c r="H1339" s="138" t="s">
        <v>1777</v>
      </c>
      <c r="I1339" s="138" t="s">
        <v>5547</v>
      </c>
      <c r="J1339" s="138" t="s">
        <v>1817</v>
      </c>
      <c r="K1339" s="138"/>
      <c r="L1339" s="138"/>
      <c r="M1339" s="138" t="s">
        <v>5845</v>
      </c>
      <c r="N1339" s="139">
        <v>60</v>
      </c>
      <c r="O1339" s="140" t="b">
        <v>1</v>
      </c>
      <c r="P1339" s="138" t="s">
        <v>3075</v>
      </c>
      <c r="Q1339" t="s">
        <v>1823</v>
      </c>
      <c r="R1339" t="s">
        <v>630</v>
      </c>
    </row>
    <row r="1340" spans="1:18" x14ac:dyDescent="0.25">
      <c r="A1340" s="138" t="s">
        <v>14951</v>
      </c>
      <c r="B1340" s="138" t="s">
        <v>885</v>
      </c>
      <c r="C1340" s="138" t="s">
        <v>1817</v>
      </c>
      <c r="D1340" s="138" t="s">
        <v>1818</v>
      </c>
      <c r="E1340" s="138" t="s">
        <v>1955</v>
      </c>
      <c r="F1340" s="138"/>
      <c r="G1340" s="138" t="s">
        <v>1786</v>
      </c>
      <c r="H1340" s="138" t="s">
        <v>1787</v>
      </c>
      <c r="I1340" s="138" t="s">
        <v>5547</v>
      </c>
      <c r="J1340" s="138" t="s">
        <v>1817</v>
      </c>
      <c r="K1340" s="138"/>
      <c r="L1340" s="138"/>
      <c r="M1340" s="138" t="s">
        <v>5846</v>
      </c>
      <c r="N1340" s="139">
        <v>60</v>
      </c>
      <c r="O1340" s="140" t="b">
        <v>0</v>
      </c>
      <c r="P1340" s="138" t="s">
        <v>3075</v>
      </c>
      <c r="Q1340" t="s">
        <v>1823</v>
      </c>
      <c r="R1340" t="s">
        <v>630</v>
      </c>
    </row>
    <row r="1341" spans="1:18" x14ac:dyDescent="0.25">
      <c r="A1341" s="138" t="s">
        <v>13805</v>
      </c>
      <c r="B1341" s="138" t="s">
        <v>883</v>
      </c>
      <c r="C1341" s="138" t="s">
        <v>1817</v>
      </c>
      <c r="D1341" s="138" t="s">
        <v>1818</v>
      </c>
      <c r="E1341" s="138" t="s">
        <v>2086</v>
      </c>
      <c r="F1341" s="138"/>
      <c r="G1341" s="138" t="s">
        <v>70</v>
      </c>
      <c r="H1341" s="138" t="s">
        <v>1779</v>
      </c>
      <c r="I1341" s="138" t="s">
        <v>5547</v>
      </c>
      <c r="J1341" s="138" t="s">
        <v>1817</v>
      </c>
      <c r="K1341" s="138"/>
      <c r="L1341" s="138"/>
      <c r="M1341" s="138" t="s">
        <v>5847</v>
      </c>
      <c r="N1341" s="139">
        <v>60</v>
      </c>
      <c r="O1341" s="140" t="b">
        <v>0</v>
      </c>
      <c r="P1341" s="138" t="s">
        <v>3075</v>
      </c>
      <c r="Q1341" t="s">
        <v>1823</v>
      </c>
      <c r="R1341" t="s">
        <v>630</v>
      </c>
    </row>
    <row r="1342" spans="1:18" x14ac:dyDescent="0.25">
      <c r="A1342" s="138" t="s">
        <v>13775</v>
      </c>
      <c r="B1342" s="138" t="s">
        <v>885</v>
      </c>
      <c r="C1342" s="138" t="s">
        <v>1817</v>
      </c>
      <c r="D1342" s="138" t="s">
        <v>1818</v>
      </c>
      <c r="E1342" s="138" t="s">
        <v>1886</v>
      </c>
      <c r="F1342" s="138"/>
      <c r="G1342" s="138" t="s">
        <v>1786</v>
      </c>
      <c r="H1342" s="138" t="s">
        <v>1787</v>
      </c>
      <c r="I1342" s="138" t="s">
        <v>5547</v>
      </c>
      <c r="J1342" s="138" t="s">
        <v>1817</v>
      </c>
      <c r="K1342" s="138"/>
      <c r="L1342" s="138"/>
      <c r="M1342" s="138" t="s">
        <v>5848</v>
      </c>
      <c r="N1342" s="139">
        <v>60</v>
      </c>
      <c r="O1342" s="140" t="b">
        <v>0</v>
      </c>
      <c r="P1342" s="138" t="s">
        <v>3075</v>
      </c>
      <c r="Q1342" t="s">
        <v>1823</v>
      </c>
      <c r="R1342" t="s">
        <v>630</v>
      </c>
    </row>
    <row r="1343" spans="1:18" x14ac:dyDescent="0.25">
      <c r="A1343" s="138" t="s">
        <v>14856</v>
      </c>
      <c r="B1343" s="138" t="s">
        <v>883</v>
      </c>
      <c r="C1343" s="138" t="s">
        <v>1817</v>
      </c>
      <c r="D1343" s="138" t="s">
        <v>1818</v>
      </c>
      <c r="E1343" s="138" t="s">
        <v>2072</v>
      </c>
      <c r="F1343" s="138"/>
      <c r="G1343" s="138" t="s">
        <v>1786</v>
      </c>
      <c r="H1343" s="138" t="s">
        <v>1787</v>
      </c>
      <c r="I1343" s="138" t="s">
        <v>5547</v>
      </c>
      <c r="J1343" s="138" t="s">
        <v>1817</v>
      </c>
      <c r="K1343" s="138"/>
      <c r="L1343" s="138"/>
      <c r="M1343" s="138" t="s">
        <v>5849</v>
      </c>
      <c r="N1343" s="139">
        <v>60</v>
      </c>
      <c r="O1343" s="140" t="b">
        <v>0</v>
      </c>
      <c r="P1343" s="138" t="s">
        <v>3075</v>
      </c>
      <c r="Q1343" t="s">
        <v>1823</v>
      </c>
      <c r="R1343" t="s">
        <v>630</v>
      </c>
    </row>
    <row r="1344" spans="1:18" x14ac:dyDescent="0.25">
      <c r="A1344" s="138" t="s">
        <v>14475</v>
      </c>
      <c r="B1344" s="138" t="s">
        <v>885</v>
      </c>
      <c r="C1344" s="138" t="s">
        <v>1817</v>
      </c>
      <c r="D1344" s="138" t="s">
        <v>1818</v>
      </c>
      <c r="E1344" s="138" t="s">
        <v>1881</v>
      </c>
      <c r="F1344" s="138"/>
      <c r="G1344" s="138" t="s">
        <v>71</v>
      </c>
      <c r="H1344" s="138" t="s">
        <v>1777</v>
      </c>
      <c r="I1344" s="138" t="s">
        <v>5547</v>
      </c>
      <c r="J1344" s="138" t="s">
        <v>1817</v>
      </c>
      <c r="K1344" s="138"/>
      <c r="L1344" s="138"/>
      <c r="M1344" s="138" t="s">
        <v>5850</v>
      </c>
      <c r="N1344" s="139">
        <v>60</v>
      </c>
      <c r="O1344" s="140" t="b">
        <v>0</v>
      </c>
      <c r="P1344" s="138" t="s">
        <v>3075</v>
      </c>
      <c r="Q1344" t="s">
        <v>1823</v>
      </c>
      <c r="R1344" t="s">
        <v>630</v>
      </c>
    </row>
    <row r="1345" spans="1:18" x14ac:dyDescent="0.25">
      <c r="A1345" s="138" t="s">
        <v>13904</v>
      </c>
      <c r="B1345" s="138" t="s">
        <v>885</v>
      </c>
      <c r="C1345" s="138" t="s">
        <v>1817</v>
      </c>
      <c r="D1345" s="138" t="s">
        <v>1818</v>
      </c>
      <c r="E1345" s="138" t="s">
        <v>1832</v>
      </c>
      <c r="F1345" s="138"/>
      <c r="G1345" s="138" t="s">
        <v>70</v>
      </c>
      <c r="H1345" s="138" t="s">
        <v>1779</v>
      </c>
      <c r="I1345" s="138" t="s">
        <v>5547</v>
      </c>
      <c r="J1345" s="138" t="s">
        <v>1817</v>
      </c>
      <c r="K1345" s="138"/>
      <c r="L1345" s="138"/>
      <c r="M1345" s="138" t="s">
        <v>5851</v>
      </c>
      <c r="N1345" s="139">
        <v>60</v>
      </c>
      <c r="O1345" s="140" t="b">
        <v>0</v>
      </c>
      <c r="P1345" s="138" t="s">
        <v>3075</v>
      </c>
      <c r="Q1345" t="s">
        <v>1823</v>
      </c>
      <c r="R1345" t="s">
        <v>630</v>
      </c>
    </row>
    <row r="1346" spans="1:18" x14ac:dyDescent="0.25">
      <c r="A1346" s="138" t="s">
        <v>14350</v>
      </c>
      <c r="B1346" s="138" t="s">
        <v>5622</v>
      </c>
      <c r="C1346" s="138" t="s">
        <v>1817</v>
      </c>
      <c r="D1346" s="138" t="s">
        <v>1818</v>
      </c>
      <c r="E1346" s="138" t="s">
        <v>1819</v>
      </c>
      <c r="F1346" s="138"/>
      <c r="G1346" s="138" t="s">
        <v>1786</v>
      </c>
      <c r="H1346" s="138" t="s">
        <v>1787</v>
      </c>
      <c r="I1346" s="138" t="s">
        <v>5547</v>
      </c>
      <c r="J1346" s="138" t="s">
        <v>1817</v>
      </c>
      <c r="K1346" s="138"/>
      <c r="L1346" s="138"/>
      <c r="M1346" s="138" t="s">
        <v>5853</v>
      </c>
      <c r="N1346" s="139">
        <v>60</v>
      </c>
      <c r="O1346" s="140" t="b">
        <v>0</v>
      </c>
      <c r="P1346" s="138" t="s">
        <v>3075</v>
      </c>
      <c r="Q1346" t="s">
        <v>1823</v>
      </c>
      <c r="R1346" t="s">
        <v>630</v>
      </c>
    </row>
    <row r="1347" spans="1:18" x14ac:dyDescent="0.25">
      <c r="A1347" s="138" t="s">
        <v>13776</v>
      </c>
      <c r="B1347" s="138" t="s">
        <v>885</v>
      </c>
      <c r="C1347" s="138" t="s">
        <v>1817</v>
      </c>
      <c r="D1347" s="138" t="s">
        <v>1818</v>
      </c>
      <c r="E1347" s="138" t="s">
        <v>1886</v>
      </c>
      <c r="F1347" s="138"/>
      <c r="G1347" s="138" t="s">
        <v>1786</v>
      </c>
      <c r="H1347" s="138" t="s">
        <v>1787</v>
      </c>
      <c r="I1347" s="138" t="s">
        <v>5547</v>
      </c>
      <c r="J1347" s="138" t="s">
        <v>1817</v>
      </c>
      <c r="K1347" s="138"/>
      <c r="L1347" s="138"/>
      <c r="M1347" s="138" t="s">
        <v>5854</v>
      </c>
      <c r="N1347" s="139">
        <v>60</v>
      </c>
      <c r="O1347" s="140" t="b">
        <v>0</v>
      </c>
      <c r="P1347" s="138" t="s">
        <v>3075</v>
      </c>
      <c r="Q1347" t="s">
        <v>1823</v>
      </c>
      <c r="R1347" t="s">
        <v>630</v>
      </c>
    </row>
    <row r="1348" spans="1:18" x14ac:dyDescent="0.25">
      <c r="A1348" s="138" t="s">
        <v>14055</v>
      </c>
      <c r="B1348" s="138" t="s">
        <v>885</v>
      </c>
      <c r="C1348" s="138" t="s">
        <v>1817</v>
      </c>
      <c r="D1348" s="138" t="s">
        <v>1818</v>
      </c>
      <c r="E1348" s="138" t="s">
        <v>1911</v>
      </c>
      <c r="F1348" s="138"/>
      <c r="G1348" s="138" t="s">
        <v>71</v>
      </c>
      <c r="H1348" s="138" t="s">
        <v>1777</v>
      </c>
      <c r="I1348" s="138" t="s">
        <v>5547</v>
      </c>
      <c r="J1348" s="138" t="s">
        <v>1817</v>
      </c>
      <c r="K1348" s="138"/>
      <c r="L1348" s="138"/>
      <c r="M1348" s="138" t="s">
        <v>5855</v>
      </c>
      <c r="N1348" s="139">
        <v>60</v>
      </c>
      <c r="O1348" s="140" t="b">
        <v>0</v>
      </c>
      <c r="P1348" s="138" t="s">
        <v>3075</v>
      </c>
      <c r="Q1348" t="s">
        <v>1823</v>
      </c>
      <c r="R1348" t="s">
        <v>630</v>
      </c>
    </row>
    <row r="1349" spans="1:18" x14ac:dyDescent="0.25">
      <c r="A1349" s="138" t="s">
        <v>14387</v>
      </c>
      <c r="B1349" s="138" t="s">
        <v>885</v>
      </c>
      <c r="C1349" s="138" t="s">
        <v>1817</v>
      </c>
      <c r="D1349" s="138" t="s">
        <v>1818</v>
      </c>
      <c r="E1349" s="138" t="s">
        <v>1971</v>
      </c>
      <c r="F1349" s="138"/>
      <c r="G1349" s="138" t="s">
        <v>71</v>
      </c>
      <c r="H1349" s="138" t="s">
        <v>1777</v>
      </c>
      <c r="I1349" s="138" t="s">
        <v>5547</v>
      </c>
      <c r="J1349" s="138" t="s">
        <v>1817</v>
      </c>
      <c r="K1349" s="138"/>
      <c r="L1349" s="138"/>
      <c r="M1349" s="138" t="s">
        <v>5857</v>
      </c>
      <c r="N1349" s="139">
        <v>60</v>
      </c>
      <c r="O1349" s="140" t="b">
        <v>0</v>
      </c>
      <c r="P1349" s="138" t="s">
        <v>3075</v>
      </c>
      <c r="Q1349" t="s">
        <v>1823</v>
      </c>
      <c r="R1349" t="s">
        <v>630</v>
      </c>
    </row>
    <row r="1350" spans="1:18" x14ac:dyDescent="0.25">
      <c r="A1350" s="138" t="s">
        <v>14202</v>
      </c>
      <c r="B1350" s="138" t="s">
        <v>885</v>
      </c>
      <c r="C1350" s="138" t="s">
        <v>1817</v>
      </c>
      <c r="D1350" s="138" t="s">
        <v>1818</v>
      </c>
      <c r="E1350" s="138" t="s">
        <v>1930</v>
      </c>
      <c r="F1350" s="138"/>
      <c r="G1350" s="138" t="s">
        <v>71</v>
      </c>
      <c r="H1350" s="138" t="s">
        <v>1777</v>
      </c>
      <c r="I1350" s="138" t="s">
        <v>5547</v>
      </c>
      <c r="J1350" s="138" t="s">
        <v>1817</v>
      </c>
      <c r="K1350" s="138"/>
      <c r="L1350" s="138"/>
      <c r="M1350" s="138" t="s">
        <v>5858</v>
      </c>
      <c r="N1350" s="139">
        <v>60</v>
      </c>
      <c r="O1350" s="140" t="b">
        <v>0</v>
      </c>
      <c r="P1350" s="138" t="s">
        <v>3075</v>
      </c>
      <c r="Q1350" t="s">
        <v>1823</v>
      </c>
      <c r="R1350" t="s">
        <v>630</v>
      </c>
    </row>
    <row r="1351" spans="1:18" x14ac:dyDescent="0.25">
      <c r="A1351" s="138" t="s">
        <v>14351</v>
      </c>
      <c r="B1351" s="138" t="s">
        <v>885</v>
      </c>
      <c r="C1351" s="138" t="s">
        <v>1817</v>
      </c>
      <c r="D1351" s="138" t="s">
        <v>1818</v>
      </c>
      <c r="E1351" s="138" t="s">
        <v>1819</v>
      </c>
      <c r="F1351" s="138"/>
      <c r="G1351" s="138" t="s">
        <v>1786</v>
      </c>
      <c r="H1351" s="138" t="s">
        <v>1787</v>
      </c>
      <c r="I1351" s="138" t="s">
        <v>5547</v>
      </c>
      <c r="J1351" s="138" t="s">
        <v>1817</v>
      </c>
      <c r="K1351" s="138"/>
      <c r="L1351" s="138"/>
      <c r="M1351" s="138" t="s">
        <v>5859</v>
      </c>
      <c r="N1351" s="139">
        <v>60</v>
      </c>
      <c r="O1351" s="140" t="b">
        <v>0</v>
      </c>
      <c r="P1351" s="138" t="s">
        <v>3075</v>
      </c>
      <c r="Q1351" t="s">
        <v>1823</v>
      </c>
      <c r="R1351" t="s">
        <v>630</v>
      </c>
    </row>
    <row r="1352" spans="1:18" x14ac:dyDescent="0.25">
      <c r="A1352" s="138" t="s">
        <v>14952</v>
      </c>
      <c r="B1352" s="138" t="s">
        <v>885</v>
      </c>
      <c r="C1352" s="138" t="s">
        <v>1817</v>
      </c>
      <c r="D1352" s="138" t="s">
        <v>1818</v>
      </c>
      <c r="E1352" s="138" t="s">
        <v>1955</v>
      </c>
      <c r="F1352" s="138"/>
      <c r="G1352" s="138" t="s">
        <v>1786</v>
      </c>
      <c r="H1352" s="138" t="s">
        <v>1787</v>
      </c>
      <c r="I1352" s="138" t="s">
        <v>5547</v>
      </c>
      <c r="J1352" s="138" t="s">
        <v>1817</v>
      </c>
      <c r="K1352" s="138"/>
      <c r="L1352" s="138"/>
      <c r="M1352" s="138" t="s">
        <v>5860</v>
      </c>
      <c r="N1352" s="139">
        <v>60</v>
      </c>
      <c r="O1352" s="140" t="b">
        <v>0</v>
      </c>
      <c r="P1352" s="138" t="s">
        <v>3075</v>
      </c>
      <c r="Q1352" t="s">
        <v>1823</v>
      </c>
      <c r="R1352" t="s">
        <v>630</v>
      </c>
    </row>
    <row r="1353" spans="1:18" x14ac:dyDescent="0.25">
      <c r="A1353" s="138" t="s">
        <v>14476</v>
      </c>
      <c r="B1353" s="138" t="s">
        <v>885</v>
      </c>
      <c r="C1353" s="138" t="s">
        <v>1817</v>
      </c>
      <c r="D1353" s="138" t="s">
        <v>1818</v>
      </c>
      <c r="E1353" s="138" t="s">
        <v>1881</v>
      </c>
      <c r="F1353" s="138"/>
      <c r="G1353" s="138" t="s">
        <v>71</v>
      </c>
      <c r="H1353" s="138" t="s">
        <v>1777</v>
      </c>
      <c r="I1353" s="138" t="s">
        <v>5547</v>
      </c>
      <c r="J1353" s="138" t="s">
        <v>1817</v>
      </c>
      <c r="K1353" s="138"/>
      <c r="L1353" s="138"/>
      <c r="M1353" s="138" t="s">
        <v>5861</v>
      </c>
      <c r="N1353" s="139">
        <v>60</v>
      </c>
      <c r="O1353" s="140" t="b">
        <v>0</v>
      </c>
      <c r="P1353" s="138" t="s">
        <v>3075</v>
      </c>
      <c r="Q1353" t="s">
        <v>1823</v>
      </c>
      <c r="R1353" t="s">
        <v>630</v>
      </c>
    </row>
    <row r="1354" spans="1:18" x14ac:dyDescent="0.25">
      <c r="A1354" s="138" t="s">
        <v>14953</v>
      </c>
      <c r="B1354" s="138" t="s">
        <v>885</v>
      </c>
      <c r="C1354" s="138" t="s">
        <v>1817</v>
      </c>
      <c r="D1354" s="138" t="s">
        <v>1818</v>
      </c>
      <c r="E1354" s="138" t="s">
        <v>1955</v>
      </c>
      <c r="F1354" s="138"/>
      <c r="G1354" s="138" t="s">
        <v>1786</v>
      </c>
      <c r="H1354" s="138" t="s">
        <v>1787</v>
      </c>
      <c r="I1354" s="138" t="s">
        <v>5547</v>
      </c>
      <c r="J1354" s="138" t="s">
        <v>1817</v>
      </c>
      <c r="K1354" s="138"/>
      <c r="L1354" s="138"/>
      <c r="M1354" s="138" t="s">
        <v>5862</v>
      </c>
      <c r="N1354" s="139">
        <v>60</v>
      </c>
      <c r="O1354" s="140" t="b">
        <v>0</v>
      </c>
      <c r="P1354" s="138" t="s">
        <v>3075</v>
      </c>
      <c r="Q1354" t="s">
        <v>1823</v>
      </c>
      <c r="R1354" t="s">
        <v>630</v>
      </c>
    </row>
    <row r="1355" spans="1:18" x14ac:dyDescent="0.25">
      <c r="A1355" s="138" t="s">
        <v>14056</v>
      </c>
      <c r="B1355" s="138" t="s">
        <v>885</v>
      </c>
      <c r="C1355" s="138" t="s">
        <v>1817</v>
      </c>
      <c r="D1355" s="138" t="s">
        <v>1818</v>
      </c>
      <c r="E1355" s="138" t="s">
        <v>1911</v>
      </c>
      <c r="F1355" s="138"/>
      <c r="G1355" s="138" t="s">
        <v>71</v>
      </c>
      <c r="H1355" s="138" t="s">
        <v>1777</v>
      </c>
      <c r="I1355" s="138" t="s">
        <v>5547</v>
      </c>
      <c r="J1355" s="138" t="s">
        <v>1817</v>
      </c>
      <c r="K1355" s="138"/>
      <c r="L1355" s="138"/>
      <c r="M1355" s="138" t="s">
        <v>5864</v>
      </c>
      <c r="N1355" s="139">
        <v>60</v>
      </c>
      <c r="O1355" s="140" t="b">
        <v>0</v>
      </c>
      <c r="P1355" s="138" t="s">
        <v>3075</v>
      </c>
      <c r="Q1355" t="s">
        <v>1823</v>
      </c>
      <c r="R1355" t="s">
        <v>630</v>
      </c>
    </row>
    <row r="1356" spans="1:18" x14ac:dyDescent="0.25">
      <c r="A1356" s="138" t="s">
        <v>14057</v>
      </c>
      <c r="B1356" s="138" t="s">
        <v>885</v>
      </c>
      <c r="C1356" s="138" t="s">
        <v>1817</v>
      </c>
      <c r="D1356" s="138" t="s">
        <v>1818</v>
      </c>
      <c r="E1356" s="138" t="s">
        <v>1911</v>
      </c>
      <c r="F1356" s="138"/>
      <c r="G1356" s="138" t="s">
        <v>71</v>
      </c>
      <c r="H1356" s="138" t="s">
        <v>1777</v>
      </c>
      <c r="I1356" s="138" t="s">
        <v>5547</v>
      </c>
      <c r="J1356" s="138" t="s">
        <v>1817</v>
      </c>
      <c r="K1356" s="138"/>
      <c r="L1356" s="138"/>
      <c r="M1356" s="138" t="s">
        <v>5865</v>
      </c>
      <c r="N1356" s="139">
        <v>60</v>
      </c>
      <c r="O1356" s="140" t="b">
        <v>0</v>
      </c>
      <c r="P1356" s="138" t="s">
        <v>3075</v>
      </c>
      <c r="Q1356" t="s">
        <v>1823</v>
      </c>
      <c r="R1356" t="s">
        <v>630</v>
      </c>
    </row>
    <row r="1357" spans="1:18" x14ac:dyDescent="0.25">
      <c r="A1357" s="138" t="s">
        <v>14477</v>
      </c>
      <c r="B1357" s="138" t="s">
        <v>885</v>
      </c>
      <c r="C1357" s="138" t="s">
        <v>1817</v>
      </c>
      <c r="D1357" s="138" t="s">
        <v>1818</v>
      </c>
      <c r="E1357" s="138" t="s">
        <v>1881</v>
      </c>
      <c r="F1357" s="138"/>
      <c r="G1357" s="138" t="s">
        <v>71</v>
      </c>
      <c r="H1357" s="138" t="s">
        <v>1777</v>
      </c>
      <c r="I1357" s="138" t="s">
        <v>5547</v>
      </c>
      <c r="J1357" s="138" t="s">
        <v>1817</v>
      </c>
      <c r="K1357" s="138"/>
      <c r="L1357" s="138"/>
      <c r="M1357" s="138" t="s">
        <v>5866</v>
      </c>
      <c r="N1357" s="139">
        <v>60</v>
      </c>
      <c r="O1357" s="140" t="b">
        <v>0</v>
      </c>
      <c r="P1357" s="138" t="s">
        <v>3075</v>
      </c>
      <c r="Q1357" t="s">
        <v>1823</v>
      </c>
      <c r="R1357" t="s">
        <v>630</v>
      </c>
    </row>
    <row r="1358" spans="1:18" x14ac:dyDescent="0.25">
      <c r="A1358" s="138" t="s">
        <v>13905</v>
      </c>
      <c r="B1358" s="138" t="s">
        <v>885</v>
      </c>
      <c r="C1358" s="138" t="s">
        <v>1817</v>
      </c>
      <c r="D1358" s="138" t="s">
        <v>1818</v>
      </c>
      <c r="E1358" s="138" t="s">
        <v>1832</v>
      </c>
      <c r="F1358" s="138"/>
      <c r="G1358" s="138" t="s">
        <v>70</v>
      </c>
      <c r="H1358" s="138" t="s">
        <v>1779</v>
      </c>
      <c r="I1358" s="138" t="s">
        <v>5547</v>
      </c>
      <c r="J1358" s="138" t="s">
        <v>1817</v>
      </c>
      <c r="K1358" s="138"/>
      <c r="L1358" s="138"/>
      <c r="M1358" s="138" t="s">
        <v>5867</v>
      </c>
      <c r="N1358" s="139">
        <v>60</v>
      </c>
      <c r="O1358" s="140" t="b">
        <v>0</v>
      </c>
      <c r="P1358" s="138" t="s">
        <v>3075</v>
      </c>
      <c r="Q1358" t="s">
        <v>1823</v>
      </c>
      <c r="R1358" t="s">
        <v>630</v>
      </c>
    </row>
    <row r="1359" spans="1:18" x14ac:dyDescent="0.25">
      <c r="A1359" s="138" t="s">
        <v>13777</v>
      </c>
      <c r="B1359" s="138" t="s">
        <v>885</v>
      </c>
      <c r="C1359" s="138" t="s">
        <v>1817</v>
      </c>
      <c r="D1359" s="138" t="s">
        <v>1818</v>
      </c>
      <c r="E1359" s="138" t="s">
        <v>1886</v>
      </c>
      <c r="F1359" s="138"/>
      <c r="G1359" s="138" t="s">
        <v>1786</v>
      </c>
      <c r="H1359" s="138" t="s">
        <v>1787</v>
      </c>
      <c r="I1359" s="138" t="s">
        <v>5547</v>
      </c>
      <c r="J1359" s="138" t="s">
        <v>1817</v>
      </c>
      <c r="K1359" s="138"/>
      <c r="L1359" s="138"/>
      <c r="M1359" s="138" t="s">
        <v>5868</v>
      </c>
      <c r="N1359" s="139">
        <v>60</v>
      </c>
      <c r="O1359" s="140" t="b">
        <v>0</v>
      </c>
      <c r="P1359" s="138" t="s">
        <v>3075</v>
      </c>
      <c r="Q1359" t="s">
        <v>1823</v>
      </c>
      <c r="R1359" t="s">
        <v>630</v>
      </c>
    </row>
    <row r="1360" spans="1:18" x14ac:dyDescent="0.25">
      <c r="A1360" s="138" t="s">
        <v>14276</v>
      </c>
      <c r="B1360" s="138" t="s">
        <v>883</v>
      </c>
      <c r="C1360" s="138" t="s">
        <v>1817</v>
      </c>
      <c r="D1360" s="138" t="s">
        <v>1818</v>
      </c>
      <c r="E1360" s="138" t="s">
        <v>1926</v>
      </c>
      <c r="F1360" s="138"/>
      <c r="G1360" s="138" t="s">
        <v>70</v>
      </c>
      <c r="H1360" s="138" t="s">
        <v>1779</v>
      </c>
      <c r="I1360" s="138" t="s">
        <v>5547</v>
      </c>
      <c r="J1360" s="138" t="s">
        <v>1817</v>
      </c>
      <c r="K1360" s="138"/>
      <c r="L1360" s="138"/>
      <c r="M1360" s="138" t="s">
        <v>5869</v>
      </c>
      <c r="N1360" s="139">
        <v>60</v>
      </c>
      <c r="O1360" s="140" t="b">
        <v>0</v>
      </c>
      <c r="P1360" s="138" t="s">
        <v>3075</v>
      </c>
      <c r="Q1360" t="s">
        <v>1823</v>
      </c>
      <c r="R1360" t="s">
        <v>630</v>
      </c>
    </row>
    <row r="1361" spans="1:18" x14ac:dyDescent="0.25">
      <c r="A1361" s="138" t="s">
        <v>14388</v>
      </c>
      <c r="B1361" s="138" t="s">
        <v>885</v>
      </c>
      <c r="C1361" s="138" t="s">
        <v>1817</v>
      </c>
      <c r="D1361" s="138" t="s">
        <v>1818</v>
      </c>
      <c r="E1361" s="138" t="s">
        <v>1971</v>
      </c>
      <c r="F1361" s="138"/>
      <c r="G1361" s="138" t="s">
        <v>71</v>
      </c>
      <c r="H1361" s="138" t="s">
        <v>1777</v>
      </c>
      <c r="I1361" s="138" t="s">
        <v>5547</v>
      </c>
      <c r="J1361" s="138" t="s">
        <v>1817</v>
      </c>
      <c r="K1361" s="138"/>
      <c r="L1361" s="138"/>
      <c r="M1361" s="138" t="s">
        <v>5870</v>
      </c>
      <c r="N1361" s="139">
        <v>60</v>
      </c>
      <c r="O1361" s="140" t="b">
        <v>0</v>
      </c>
      <c r="P1361" s="138" t="s">
        <v>3075</v>
      </c>
      <c r="Q1361" t="s">
        <v>1823</v>
      </c>
      <c r="R1361" t="s">
        <v>630</v>
      </c>
    </row>
    <row r="1362" spans="1:18" x14ac:dyDescent="0.25">
      <c r="A1362" s="138" t="s">
        <v>13806</v>
      </c>
      <c r="B1362" s="138" t="s">
        <v>883</v>
      </c>
      <c r="C1362" s="138" t="s">
        <v>1817</v>
      </c>
      <c r="D1362" s="138" t="s">
        <v>1818</v>
      </c>
      <c r="E1362" s="138" t="s">
        <v>2086</v>
      </c>
      <c r="F1362" s="138"/>
      <c r="G1362" s="138" t="s">
        <v>70</v>
      </c>
      <c r="H1362" s="138" t="s">
        <v>1779</v>
      </c>
      <c r="I1362" s="138" t="s">
        <v>5547</v>
      </c>
      <c r="J1362" s="138" t="s">
        <v>1817</v>
      </c>
      <c r="K1362" s="138"/>
      <c r="L1362" s="138"/>
      <c r="M1362" s="138" t="s">
        <v>5872</v>
      </c>
      <c r="N1362" s="139">
        <v>60</v>
      </c>
      <c r="O1362" s="140" t="b">
        <v>0</v>
      </c>
      <c r="P1362" s="138" t="s">
        <v>3075</v>
      </c>
      <c r="Q1362" t="s">
        <v>1823</v>
      </c>
      <c r="R1362" t="s">
        <v>630</v>
      </c>
    </row>
    <row r="1363" spans="1:18" x14ac:dyDescent="0.25">
      <c r="A1363" s="138" t="s">
        <v>14954</v>
      </c>
      <c r="B1363" s="138" t="s">
        <v>885</v>
      </c>
      <c r="C1363" s="138" t="s">
        <v>1817</v>
      </c>
      <c r="D1363" s="138" t="s">
        <v>1818</v>
      </c>
      <c r="E1363" s="138" t="s">
        <v>1955</v>
      </c>
      <c r="F1363" s="138"/>
      <c r="G1363" s="138" t="s">
        <v>1786</v>
      </c>
      <c r="H1363" s="138" t="s">
        <v>1787</v>
      </c>
      <c r="I1363" s="138" t="s">
        <v>5547</v>
      </c>
      <c r="J1363" s="138" t="s">
        <v>1817</v>
      </c>
      <c r="K1363" s="138"/>
      <c r="L1363" s="138"/>
      <c r="M1363" s="138" t="s">
        <v>5873</v>
      </c>
      <c r="N1363" s="139">
        <v>60</v>
      </c>
      <c r="O1363" s="140" t="b">
        <v>0</v>
      </c>
      <c r="P1363" s="138" t="s">
        <v>3075</v>
      </c>
      <c r="Q1363" t="s">
        <v>1823</v>
      </c>
      <c r="R1363" t="s">
        <v>630</v>
      </c>
    </row>
    <row r="1364" spans="1:18" x14ac:dyDescent="0.25">
      <c r="A1364" s="138" t="s">
        <v>14203</v>
      </c>
      <c r="B1364" s="138" t="s">
        <v>885</v>
      </c>
      <c r="C1364" s="138" t="s">
        <v>1817</v>
      </c>
      <c r="D1364" s="138" t="s">
        <v>1818</v>
      </c>
      <c r="E1364" s="138" t="s">
        <v>1930</v>
      </c>
      <c r="F1364" s="138"/>
      <c r="G1364" s="138" t="s">
        <v>71</v>
      </c>
      <c r="H1364" s="138" t="s">
        <v>1777</v>
      </c>
      <c r="I1364" s="138" t="s">
        <v>5547</v>
      </c>
      <c r="J1364" s="138" t="s">
        <v>1817</v>
      </c>
      <c r="K1364" s="138"/>
      <c r="L1364" s="138"/>
      <c r="M1364" s="138" t="s">
        <v>5875</v>
      </c>
      <c r="N1364" s="139">
        <v>60</v>
      </c>
      <c r="O1364" s="140" t="b">
        <v>0</v>
      </c>
      <c r="P1364" s="138" t="s">
        <v>3075</v>
      </c>
      <c r="Q1364" t="s">
        <v>1823</v>
      </c>
      <c r="R1364" t="s">
        <v>630</v>
      </c>
    </row>
    <row r="1365" spans="1:18" x14ac:dyDescent="0.25">
      <c r="A1365" s="138" t="s">
        <v>14058</v>
      </c>
      <c r="B1365" s="138" t="s">
        <v>885</v>
      </c>
      <c r="C1365" s="138" t="s">
        <v>1817</v>
      </c>
      <c r="D1365" s="138" t="s">
        <v>1818</v>
      </c>
      <c r="E1365" s="138" t="s">
        <v>1911</v>
      </c>
      <c r="F1365" s="138"/>
      <c r="G1365" s="138" t="s">
        <v>71</v>
      </c>
      <c r="H1365" s="138" t="s">
        <v>1777</v>
      </c>
      <c r="I1365" s="138" t="s">
        <v>5547</v>
      </c>
      <c r="J1365" s="138" t="s">
        <v>1817</v>
      </c>
      <c r="K1365" s="138"/>
      <c r="L1365" s="138"/>
      <c r="M1365" s="138" t="s">
        <v>5876</v>
      </c>
      <c r="N1365" s="139">
        <v>60</v>
      </c>
      <c r="O1365" s="140" t="b">
        <v>0</v>
      </c>
      <c r="P1365" s="138" t="s">
        <v>3075</v>
      </c>
      <c r="Q1365" t="s">
        <v>1823</v>
      </c>
      <c r="R1365" t="s">
        <v>630</v>
      </c>
    </row>
    <row r="1366" spans="1:18" x14ac:dyDescent="0.25">
      <c r="A1366" s="138" t="s">
        <v>14593</v>
      </c>
      <c r="B1366" s="138" t="s">
        <v>885</v>
      </c>
      <c r="C1366" s="138" t="s">
        <v>1817</v>
      </c>
      <c r="D1366" s="138" t="s">
        <v>1818</v>
      </c>
      <c r="E1366" s="138" t="s">
        <v>1938</v>
      </c>
      <c r="F1366" s="138"/>
      <c r="G1366" s="138" t="s">
        <v>70</v>
      </c>
      <c r="H1366" s="138" t="s">
        <v>1779</v>
      </c>
      <c r="I1366" s="138" t="s">
        <v>5547</v>
      </c>
      <c r="J1366" s="138" t="s">
        <v>1817</v>
      </c>
      <c r="K1366" s="138"/>
      <c r="L1366" s="138"/>
      <c r="M1366" s="138" t="s">
        <v>5877</v>
      </c>
      <c r="N1366" s="139">
        <v>60</v>
      </c>
      <c r="O1366" s="140" t="b">
        <v>0</v>
      </c>
      <c r="P1366" s="138" t="s">
        <v>3075</v>
      </c>
      <c r="Q1366" t="s">
        <v>1823</v>
      </c>
      <c r="R1366" t="s">
        <v>630</v>
      </c>
    </row>
    <row r="1367" spans="1:18" x14ac:dyDescent="0.25">
      <c r="A1367" s="138" t="s">
        <v>14389</v>
      </c>
      <c r="B1367" s="138" t="s">
        <v>885</v>
      </c>
      <c r="C1367" s="138" t="s">
        <v>1817</v>
      </c>
      <c r="D1367" s="138" t="s">
        <v>1818</v>
      </c>
      <c r="E1367" s="138" t="s">
        <v>1971</v>
      </c>
      <c r="F1367" s="138"/>
      <c r="G1367" s="138" t="s">
        <v>71</v>
      </c>
      <c r="H1367" s="138" t="s">
        <v>1777</v>
      </c>
      <c r="I1367" s="138" t="s">
        <v>5547</v>
      </c>
      <c r="J1367" s="138" t="s">
        <v>1817</v>
      </c>
      <c r="K1367" s="138"/>
      <c r="L1367" s="138"/>
      <c r="M1367" s="138" t="s">
        <v>5878</v>
      </c>
      <c r="N1367" s="139">
        <v>60</v>
      </c>
      <c r="O1367" s="140" t="b">
        <v>0</v>
      </c>
      <c r="P1367" s="138" t="s">
        <v>3075</v>
      </c>
      <c r="Q1367" t="s">
        <v>1823</v>
      </c>
      <c r="R1367" t="s">
        <v>630</v>
      </c>
    </row>
    <row r="1368" spans="1:18" x14ac:dyDescent="0.25">
      <c r="A1368" s="138" t="s">
        <v>14277</v>
      </c>
      <c r="B1368" s="138" t="s">
        <v>883</v>
      </c>
      <c r="C1368" s="138" t="s">
        <v>1817</v>
      </c>
      <c r="D1368" s="138" t="s">
        <v>1818</v>
      </c>
      <c r="E1368" s="138" t="s">
        <v>1926</v>
      </c>
      <c r="F1368" s="138"/>
      <c r="G1368" s="138" t="s">
        <v>70</v>
      </c>
      <c r="H1368" s="138" t="s">
        <v>1779</v>
      </c>
      <c r="I1368" s="138" t="s">
        <v>5547</v>
      </c>
      <c r="J1368" s="138" t="s">
        <v>1817</v>
      </c>
      <c r="K1368" s="138"/>
      <c r="L1368" s="138"/>
      <c r="M1368" s="138" t="s">
        <v>5879</v>
      </c>
      <c r="N1368" s="139">
        <v>60</v>
      </c>
      <c r="O1368" s="140" t="b">
        <v>0</v>
      </c>
      <c r="P1368" s="138" t="s">
        <v>3075</v>
      </c>
      <c r="Q1368" t="s">
        <v>1823</v>
      </c>
      <c r="R1368" t="s">
        <v>630</v>
      </c>
    </row>
    <row r="1369" spans="1:18" x14ac:dyDescent="0.25">
      <c r="A1369" s="138" t="s">
        <v>14352</v>
      </c>
      <c r="B1369" s="138" t="s">
        <v>885</v>
      </c>
      <c r="C1369" s="138" t="s">
        <v>1817</v>
      </c>
      <c r="D1369" s="138" t="s">
        <v>1818</v>
      </c>
      <c r="E1369" s="138" t="s">
        <v>1819</v>
      </c>
      <c r="F1369" s="138"/>
      <c r="G1369" s="138" t="s">
        <v>1786</v>
      </c>
      <c r="H1369" s="138" t="s">
        <v>1787</v>
      </c>
      <c r="I1369" s="138" t="s">
        <v>5547</v>
      </c>
      <c r="J1369" s="138" t="s">
        <v>1817</v>
      </c>
      <c r="K1369" s="138"/>
      <c r="L1369" s="138"/>
      <c r="M1369" s="138" t="s">
        <v>5880</v>
      </c>
      <c r="N1369" s="139">
        <v>60</v>
      </c>
      <c r="O1369" s="140" t="b">
        <v>0</v>
      </c>
      <c r="P1369" s="138" t="s">
        <v>3075</v>
      </c>
      <c r="Q1369" t="s">
        <v>1823</v>
      </c>
      <c r="R1369" t="s">
        <v>630</v>
      </c>
    </row>
    <row r="1370" spans="1:18" x14ac:dyDescent="0.25">
      <c r="A1370" s="138" t="s">
        <v>13778</v>
      </c>
      <c r="B1370" s="138" t="s">
        <v>885</v>
      </c>
      <c r="C1370" s="138" t="s">
        <v>1817</v>
      </c>
      <c r="D1370" s="138" t="s">
        <v>1818</v>
      </c>
      <c r="E1370" s="138" t="s">
        <v>1886</v>
      </c>
      <c r="F1370" s="138"/>
      <c r="G1370" s="138" t="s">
        <v>1786</v>
      </c>
      <c r="H1370" s="138" t="s">
        <v>1787</v>
      </c>
      <c r="I1370" s="138" t="s">
        <v>5547</v>
      </c>
      <c r="J1370" s="138" t="s">
        <v>1817</v>
      </c>
      <c r="K1370" s="138"/>
      <c r="L1370" s="138"/>
      <c r="M1370" s="138" t="s">
        <v>5881</v>
      </c>
      <c r="N1370" s="139">
        <v>60</v>
      </c>
      <c r="O1370" s="140" t="b">
        <v>0</v>
      </c>
      <c r="P1370" s="138" t="s">
        <v>3075</v>
      </c>
      <c r="Q1370" t="s">
        <v>1823</v>
      </c>
      <c r="R1370" t="s">
        <v>630</v>
      </c>
    </row>
    <row r="1371" spans="1:18" x14ac:dyDescent="0.25">
      <c r="A1371" s="138" t="s">
        <v>13807</v>
      </c>
      <c r="B1371" s="138" t="s">
        <v>883</v>
      </c>
      <c r="C1371" s="138" t="s">
        <v>1817</v>
      </c>
      <c r="D1371" s="138" t="s">
        <v>1818</v>
      </c>
      <c r="E1371" s="138" t="s">
        <v>2086</v>
      </c>
      <c r="F1371" s="138"/>
      <c r="G1371" s="138" t="s">
        <v>70</v>
      </c>
      <c r="H1371" s="138" t="s">
        <v>1779</v>
      </c>
      <c r="I1371" s="138" t="s">
        <v>5547</v>
      </c>
      <c r="J1371" s="138" t="s">
        <v>1817</v>
      </c>
      <c r="K1371" s="138"/>
      <c r="L1371" s="138"/>
      <c r="M1371" s="138" t="s">
        <v>5882</v>
      </c>
      <c r="N1371" s="139">
        <v>60</v>
      </c>
      <c r="O1371" s="140" t="b">
        <v>0</v>
      </c>
      <c r="P1371" s="138" t="s">
        <v>3075</v>
      </c>
      <c r="Q1371" t="s">
        <v>1823</v>
      </c>
      <c r="R1371" t="s">
        <v>630</v>
      </c>
    </row>
    <row r="1372" spans="1:18" x14ac:dyDescent="0.25">
      <c r="A1372" s="138" t="s">
        <v>14278</v>
      </c>
      <c r="B1372" s="138" t="s">
        <v>883</v>
      </c>
      <c r="C1372" s="138" t="s">
        <v>1817</v>
      </c>
      <c r="D1372" s="138" t="s">
        <v>1818</v>
      </c>
      <c r="E1372" s="138" t="s">
        <v>1926</v>
      </c>
      <c r="F1372" s="138"/>
      <c r="G1372" s="138" t="s">
        <v>70</v>
      </c>
      <c r="H1372" s="138" t="s">
        <v>1779</v>
      </c>
      <c r="I1372" s="138" t="s">
        <v>5547</v>
      </c>
      <c r="J1372" s="138" t="s">
        <v>1817</v>
      </c>
      <c r="K1372" s="138"/>
      <c r="L1372" s="138"/>
      <c r="M1372" s="138" t="s">
        <v>5883</v>
      </c>
      <c r="N1372" s="139">
        <v>60</v>
      </c>
      <c r="O1372" s="140" t="b">
        <v>0</v>
      </c>
      <c r="P1372" s="138" t="s">
        <v>3075</v>
      </c>
      <c r="Q1372" t="s">
        <v>1823</v>
      </c>
      <c r="R1372" t="s">
        <v>630</v>
      </c>
    </row>
    <row r="1373" spans="1:18" x14ac:dyDescent="0.25">
      <c r="A1373" s="138" t="s">
        <v>14816</v>
      </c>
      <c r="B1373" s="138" t="s">
        <v>885</v>
      </c>
      <c r="C1373" s="138" t="s">
        <v>1817</v>
      </c>
      <c r="D1373" s="138" t="s">
        <v>1818</v>
      </c>
      <c r="E1373" s="138" t="s">
        <v>1858</v>
      </c>
      <c r="F1373" s="138"/>
      <c r="G1373" s="138" t="s">
        <v>1786</v>
      </c>
      <c r="H1373" s="138" t="s">
        <v>1787</v>
      </c>
      <c r="I1373" s="138" t="s">
        <v>5547</v>
      </c>
      <c r="J1373" s="138" t="s">
        <v>1817</v>
      </c>
      <c r="K1373" s="138"/>
      <c r="L1373" s="138"/>
      <c r="M1373" s="138" t="s">
        <v>5884</v>
      </c>
      <c r="N1373" s="139">
        <v>60</v>
      </c>
      <c r="O1373" s="140" t="b">
        <v>0</v>
      </c>
      <c r="P1373" s="138" t="s">
        <v>3075</v>
      </c>
      <c r="Q1373" t="s">
        <v>1823</v>
      </c>
      <c r="R1373" t="s">
        <v>630</v>
      </c>
    </row>
    <row r="1374" spans="1:18" x14ac:dyDescent="0.25">
      <c r="A1374" s="138" t="s">
        <v>14204</v>
      </c>
      <c r="B1374" s="138" t="s">
        <v>885</v>
      </c>
      <c r="C1374" s="138" t="s">
        <v>1817</v>
      </c>
      <c r="D1374" s="138" t="s">
        <v>1818</v>
      </c>
      <c r="E1374" s="138" t="s">
        <v>1930</v>
      </c>
      <c r="F1374" s="138"/>
      <c r="G1374" s="138" t="s">
        <v>71</v>
      </c>
      <c r="H1374" s="138" t="s">
        <v>1777</v>
      </c>
      <c r="I1374" s="138" t="s">
        <v>5547</v>
      </c>
      <c r="J1374" s="138" t="s">
        <v>1817</v>
      </c>
      <c r="K1374" s="138"/>
      <c r="L1374" s="138"/>
      <c r="M1374" s="138" t="s">
        <v>5885</v>
      </c>
      <c r="N1374" s="139">
        <v>60</v>
      </c>
      <c r="O1374" s="140" t="b">
        <v>0</v>
      </c>
      <c r="P1374" s="138" t="s">
        <v>3075</v>
      </c>
      <c r="Q1374" t="s">
        <v>1823</v>
      </c>
      <c r="R1374" t="s">
        <v>630</v>
      </c>
    </row>
    <row r="1375" spans="1:18" x14ac:dyDescent="0.25">
      <c r="A1375" s="138" t="s">
        <v>14205</v>
      </c>
      <c r="B1375" s="138" t="s">
        <v>885</v>
      </c>
      <c r="C1375" s="138" t="s">
        <v>1817</v>
      </c>
      <c r="D1375" s="138" t="s">
        <v>1818</v>
      </c>
      <c r="E1375" s="138" t="s">
        <v>1930</v>
      </c>
      <c r="F1375" s="138"/>
      <c r="G1375" s="138" t="s">
        <v>71</v>
      </c>
      <c r="H1375" s="138" t="s">
        <v>1777</v>
      </c>
      <c r="I1375" s="138" t="s">
        <v>5547</v>
      </c>
      <c r="J1375" s="138" t="s">
        <v>1817</v>
      </c>
      <c r="K1375" s="138"/>
      <c r="L1375" s="138"/>
      <c r="M1375" s="138" t="s">
        <v>5887</v>
      </c>
      <c r="N1375" s="139">
        <v>60</v>
      </c>
      <c r="O1375" s="140" t="b">
        <v>0</v>
      </c>
      <c r="P1375" s="138" t="s">
        <v>3075</v>
      </c>
      <c r="Q1375" t="s">
        <v>1823</v>
      </c>
      <c r="R1375" t="s">
        <v>630</v>
      </c>
    </row>
    <row r="1376" spans="1:18" x14ac:dyDescent="0.25">
      <c r="A1376" s="138" t="s">
        <v>14594</v>
      </c>
      <c r="B1376" s="138" t="s">
        <v>885</v>
      </c>
      <c r="C1376" s="138" t="s">
        <v>1817</v>
      </c>
      <c r="D1376" s="138" t="s">
        <v>1818</v>
      </c>
      <c r="E1376" s="138" t="s">
        <v>1938</v>
      </c>
      <c r="F1376" s="138"/>
      <c r="G1376" s="138" t="s">
        <v>70</v>
      </c>
      <c r="H1376" s="138" t="s">
        <v>1779</v>
      </c>
      <c r="I1376" s="138" t="s">
        <v>5547</v>
      </c>
      <c r="J1376" s="138" t="s">
        <v>1817</v>
      </c>
      <c r="K1376" s="138"/>
      <c r="L1376" s="138"/>
      <c r="M1376" s="138" t="s">
        <v>5888</v>
      </c>
      <c r="N1376" s="139">
        <v>60</v>
      </c>
      <c r="O1376" s="140" t="b">
        <v>0</v>
      </c>
      <c r="P1376" s="138" t="s">
        <v>3075</v>
      </c>
      <c r="Q1376" t="s">
        <v>1823</v>
      </c>
      <c r="R1376" t="s">
        <v>630</v>
      </c>
    </row>
    <row r="1377" spans="1:18" x14ac:dyDescent="0.25">
      <c r="A1377" s="138" t="s">
        <v>13808</v>
      </c>
      <c r="B1377" s="138" t="s">
        <v>885</v>
      </c>
      <c r="C1377" s="138" t="s">
        <v>1817</v>
      </c>
      <c r="D1377" s="138" t="s">
        <v>1818</v>
      </c>
      <c r="E1377" s="138" t="s">
        <v>2086</v>
      </c>
      <c r="F1377" s="138"/>
      <c r="G1377" s="138" t="s">
        <v>70</v>
      </c>
      <c r="H1377" s="138" t="s">
        <v>1779</v>
      </c>
      <c r="I1377" s="138" t="s">
        <v>5547</v>
      </c>
      <c r="J1377" s="138" t="s">
        <v>1817</v>
      </c>
      <c r="K1377" s="138"/>
      <c r="L1377" s="138"/>
      <c r="M1377" s="138" t="s">
        <v>5889</v>
      </c>
      <c r="N1377" s="139">
        <v>60</v>
      </c>
      <c r="O1377" s="140" t="b">
        <v>0</v>
      </c>
      <c r="P1377" s="138" t="s">
        <v>3075</v>
      </c>
      <c r="Q1377" t="s">
        <v>1823</v>
      </c>
      <c r="R1377" t="s">
        <v>630</v>
      </c>
    </row>
    <row r="1378" spans="1:18" x14ac:dyDescent="0.25">
      <c r="A1378" s="138" t="s">
        <v>14478</v>
      </c>
      <c r="B1378" s="138" t="s">
        <v>885</v>
      </c>
      <c r="C1378" s="138" t="s">
        <v>1817</v>
      </c>
      <c r="D1378" s="138" t="s">
        <v>1818</v>
      </c>
      <c r="E1378" s="138" t="s">
        <v>1881</v>
      </c>
      <c r="F1378" s="138"/>
      <c r="G1378" s="138" t="s">
        <v>71</v>
      </c>
      <c r="H1378" s="138" t="s">
        <v>1777</v>
      </c>
      <c r="I1378" s="138" t="s">
        <v>5547</v>
      </c>
      <c r="J1378" s="138" t="s">
        <v>1817</v>
      </c>
      <c r="K1378" s="138"/>
      <c r="L1378" s="138"/>
      <c r="M1378" s="138" t="s">
        <v>5890</v>
      </c>
      <c r="N1378" s="139">
        <v>60</v>
      </c>
      <c r="O1378" s="140" t="b">
        <v>0</v>
      </c>
      <c r="P1378" s="138" t="s">
        <v>3075</v>
      </c>
      <c r="Q1378" t="s">
        <v>1823</v>
      </c>
      <c r="R1378" t="s">
        <v>630</v>
      </c>
    </row>
    <row r="1379" spans="1:18" x14ac:dyDescent="0.25">
      <c r="A1379" s="138" t="s">
        <v>14390</v>
      </c>
      <c r="B1379" s="138" t="s">
        <v>885</v>
      </c>
      <c r="C1379" s="138" t="s">
        <v>1817</v>
      </c>
      <c r="D1379" s="138" t="s">
        <v>1818</v>
      </c>
      <c r="E1379" s="138" t="s">
        <v>1971</v>
      </c>
      <c r="F1379" s="138"/>
      <c r="G1379" s="138" t="s">
        <v>71</v>
      </c>
      <c r="H1379" s="138" t="s">
        <v>1777</v>
      </c>
      <c r="I1379" s="138" t="s">
        <v>5547</v>
      </c>
      <c r="J1379" s="138" t="s">
        <v>1817</v>
      </c>
      <c r="K1379" s="138"/>
      <c r="L1379" s="138"/>
      <c r="M1379" s="138" t="s">
        <v>5891</v>
      </c>
      <c r="N1379" s="139">
        <v>60</v>
      </c>
      <c r="O1379" s="140" t="b">
        <v>0</v>
      </c>
      <c r="P1379" s="138" t="s">
        <v>3075</v>
      </c>
      <c r="Q1379" t="s">
        <v>1823</v>
      </c>
      <c r="R1379" t="s">
        <v>630</v>
      </c>
    </row>
    <row r="1380" spans="1:18" x14ac:dyDescent="0.25">
      <c r="A1380" s="138" t="s">
        <v>13906</v>
      </c>
      <c r="B1380" s="138" t="s">
        <v>997</v>
      </c>
      <c r="C1380" s="138" t="s">
        <v>1817</v>
      </c>
      <c r="D1380" s="138" t="s">
        <v>1818</v>
      </c>
      <c r="E1380" s="138" t="s">
        <v>1832</v>
      </c>
      <c r="F1380" s="138"/>
      <c r="G1380" s="138" t="s">
        <v>70</v>
      </c>
      <c r="H1380" s="138" t="s">
        <v>1779</v>
      </c>
      <c r="I1380" s="138" t="s">
        <v>5547</v>
      </c>
      <c r="J1380" s="138" t="s">
        <v>1817</v>
      </c>
      <c r="K1380" s="138"/>
      <c r="L1380" s="138"/>
      <c r="M1380" s="138" t="s">
        <v>5892</v>
      </c>
      <c r="N1380" s="139">
        <v>60</v>
      </c>
      <c r="O1380" s="140" t="b">
        <v>0</v>
      </c>
      <c r="P1380" s="138" t="s">
        <v>3075</v>
      </c>
      <c r="Q1380" t="s">
        <v>1823</v>
      </c>
      <c r="R1380" t="s">
        <v>630</v>
      </c>
    </row>
    <row r="1381" spans="1:18" x14ac:dyDescent="0.25">
      <c r="A1381" s="138" t="s">
        <v>13779</v>
      </c>
      <c r="B1381" s="138" t="s">
        <v>885</v>
      </c>
      <c r="C1381" s="138" t="s">
        <v>1817</v>
      </c>
      <c r="D1381" s="138" t="s">
        <v>1818</v>
      </c>
      <c r="E1381" s="138" t="s">
        <v>1886</v>
      </c>
      <c r="F1381" s="138"/>
      <c r="G1381" s="138" t="s">
        <v>1786</v>
      </c>
      <c r="H1381" s="138" t="s">
        <v>1787</v>
      </c>
      <c r="I1381" s="138" t="s">
        <v>5547</v>
      </c>
      <c r="J1381" s="138" t="s">
        <v>1817</v>
      </c>
      <c r="K1381" s="138"/>
      <c r="L1381" s="138"/>
      <c r="M1381" s="138" t="s">
        <v>5893</v>
      </c>
      <c r="N1381" s="139">
        <v>60</v>
      </c>
      <c r="O1381" s="140" t="b">
        <v>0</v>
      </c>
      <c r="P1381" s="138" t="s">
        <v>3075</v>
      </c>
      <c r="Q1381" t="s">
        <v>1823</v>
      </c>
      <c r="R1381" t="s">
        <v>630</v>
      </c>
    </row>
    <row r="1382" spans="1:18" x14ac:dyDescent="0.25">
      <c r="A1382" s="138" t="s">
        <v>14206</v>
      </c>
      <c r="B1382" s="138" t="s">
        <v>885</v>
      </c>
      <c r="C1382" s="138" t="s">
        <v>1817</v>
      </c>
      <c r="D1382" s="138" t="s">
        <v>1818</v>
      </c>
      <c r="E1382" s="138" t="s">
        <v>1930</v>
      </c>
      <c r="F1382" s="138"/>
      <c r="G1382" s="138" t="s">
        <v>71</v>
      </c>
      <c r="H1382" s="138" t="s">
        <v>1777</v>
      </c>
      <c r="I1382" s="138" t="s">
        <v>5547</v>
      </c>
      <c r="J1382" s="138" t="s">
        <v>1817</v>
      </c>
      <c r="K1382" s="138"/>
      <c r="L1382" s="138"/>
      <c r="M1382" s="138" t="s">
        <v>5894</v>
      </c>
      <c r="N1382" s="139">
        <v>60</v>
      </c>
      <c r="O1382" s="140" t="b">
        <v>0</v>
      </c>
      <c r="P1382" s="138" t="s">
        <v>3075</v>
      </c>
      <c r="Q1382" t="s">
        <v>1823</v>
      </c>
      <c r="R1382" t="s">
        <v>630</v>
      </c>
    </row>
    <row r="1383" spans="1:18" x14ac:dyDescent="0.25">
      <c r="A1383" s="138" t="s">
        <v>14059</v>
      </c>
      <c r="B1383" s="138" t="s">
        <v>885</v>
      </c>
      <c r="C1383" s="138" t="s">
        <v>1817</v>
      </c>
      <c r="D1383" s="138" t="s">
        <v>1818</v>
      </c>
      <c r="E1383" s="138" t="s">
        <v>1911</v>
      </c>
      <c r="F1383" s="138"/>
      <c r="G1383" s="138" t="s">
        <v>71</v>
      </c>
      <c r="H1383" s="138" t="s">
        <v>1777</v>
      </c>
      <c r="I1383" s="138" t="s">
        <v>5547</v>
      </c>
      <c r="J1383" s="138" t="s">
        <v>1817</v>
      </c>
      <c r="K1383" s="138"/>
      <c r="L1383" s="138"/>
      <c r="M1383" s="138" t="s">
        <v>5895</v>
      </c>
      <c r="N1383" s="139">
        <v>60</v>
      </c>
      <c r="O1383" s="140" t="b">
        <v>0</v>
      </c>
      <c r="P1383" s="138" t="s">
        <v>3075</v>
      </c>
      <c r="Q1383" t="s">
        <v>1823</v>
      </c>
      <c r="R1383" t="s">
        <v>630</v>
      </c>
    </row>
    <row r="1384" spans="1:18" x14ac:dyDescent="0.25">
      <c r="A1384" s="138" t="s">
        <v>14391</v>
      </c>
      <c r="B1384" s="138" t="s">
        <v>885</v>
      </c>
      <c r="C1384" s="138" t="s">
        <v>1817</v>
      </c>
      <c r="D1384" s="138" t="s">
        <v>1818</v>
      </c>
      <c r="E1384" s="138" t="s">
        <v>1971</v>
      </c>
      <c r="F1384" s="138"/>
      <c r="G1384" s="138" t="s">
        <v>71</v>
      </c>
      <c r="H1384" s="138" t="s">
        <v>1777</v>
      </c>
      <c r="I1384" s="138" t="s">
        <v>5547</v>
      </c>
      <c r="J1384" s="138" t="s">
        <v>1817</v>
      </c>
      <c r="K1384" s="138"/>
      <c r="L1384" s="138"/>
      <c r="M1384" s="138" t="s">
        <v>5897</v>
      </c>
      <c r="N1384" s="139">
        <v>60</v>
      </c>
      <c r="O1384" s="140" t="b">
        <v>0</v>
      </c>
      <c r="P1384" s="138" t="s">
        <v>3075</v>
      </c>
      <c r="Q1384" t="s">
        <v>1823</v>
      </c>
      <c r="R1384" t="s">
        <v>630</v>
      </c>
    </row>
    <row r="1385" spans="1:18" x14ac:dyDescent="0.25">
      <c r="A1385" s="138" t="s">
        <v>14955</v>
      </c>
      <c r="B1385" s="138" t="s">
        <v>885</v>
      </c>
      <c r="C1385" s="138" t="s">
        <v>1817</v>
      </c>
      <c r="D1385" s="138" t="s">
        <v>1818</v>
      </c>
      <c r="E1385" s="138" t="s">
        <v>1955</v>
      </c>
      <c r="F1385" s="138"/>
      <c r="G1385" s="138" t="s">
        <v>1786</v>
      </c>
      <c r="H1385" s="138" t="s">
        <v>1787</v>
      </c>
      <c r="I1385" s="138" t="s">
        <v>5547</v>
      </c>
      <c r="J1385" s="138" t="s">
        <v>1817</v>
      </c>
      <c r="K1385" s="138"/>
      <c r="L1385" s="138"/>
      <c r="M1385" s="138" t="s">
        <v>5898</v>
      </c>
      <c r="N1385" s="139">
        <v>60</v>
      </c>
      <c r="O1385" s="140" t="b">
        <v>0</v>
      </c>
      <c r="P1385" s="138" t="s">
        <v>3075</v>
      </c>
      <c r="Q1385" t="s">
        <v>1823</v>
      </c>
      <c r="R1385" t="s">
        <v>630</v>
      </c>
    </row>
    <row r="1386" spans="1:18" x14ac:dyDescent="0.25">
      <c r="A1386" s="138" t="s">
        <v>14207</v>
      </c>
      <c r="B1386" s="138" t="s">
        <v>885</v>
      </c>
      <c r="C1386" s="138" t="s">
        <v>1817</v>
      </c>
      <c r="D1386" s="138" t="s">
        <v>1818</v>
      </c>
      <c r="E1386" s="138" t="s">
        <v>1930</v>
      </c>
      <c r="F1386" s="138"/>
      <c r="G1386" s="138" t="s">
        <v>71</v>
      </c>
      <c r="H1386" s="138" t="s">
        <v>1777</v>
      </c>
      <c r="I1386" s="138" t="s">
        <v>5547</v>
      </c>
      <c r="J1386" s="138" t="s">
        <v>1817</v>
      </c>
      <c r="K1386" s="138"/>
      <c r="L1386" s="138"/>
      <c r="M1386" s="138" t="s">
        <v>5899</v>
      </c>
      <c r="N1386" s="139">
        <v>60</v>
      </c>
      <c r="O1386" s="140" t="b">
        <v>0</v>
      </c>
      <c r="P1386" s="138" t="s">
        <v>3075</v>
      </c>
      <c r="Q1386" t="s">
        <v>1823</v>
      </c>
      <c r="R1386" t="s">
        <v>630</v>
      </c>
    </row>
    <row r="1387" spans="1:18" x14ac:dyDescent="0.25">
      <c r="A1387" s="138" t="s">
        <v>13780</v>
      </c>
      <c r="B1387" s="138" t="s">
        <v>885</v>
      </c>
      <c r="C1387" s="138" t="s">
        <v>1817</v>
      </c>
      <c r="D1387" s="138" t="s">
        <v>1818</v>
      </c>
      <c r="E1387" s="138" t="s">
        <v>1886</v>
      </c>
      <c r="F1387" s="138"/>
      <c r="G1387" s="138" t="s">
        <v>1786</v>
      </c>
      <c r="H1387" s="138" t="s">
        <v>1787</v>
      </c>
      <c r="I1387" s="138" t="s">
        <v>5547</v>
      </c>
      <c r="J1387" s="138" t="s">
        <v>1817</v>
      </c>
      <c r="K1387" s="138"/>
      <c r="L1387" s="138"/>
      <c r="M1387" s="138" t="s">
        <v>5901</v>
      </c>
      <c r="N1387" s="139">
        <v>60</v>
      </c>
      <c r="O1387" s="140" t="b">
        <v>0</v>
      </c>
      <c r="P1387" s="138" t="s">
        <v>3075</v>
      </c>
      <c r="Q1387" t="s">
        <v>1823</v>
      </c>
      <c r="R1387" t="s">
        <v>630</v>
      </c>
    </row>
    <row r="1388" spans="1:18" x14ac:dyDescent="0.25">
      <c r="A1388" s="138" t="s">
        <v>14060</v>
      </c>
      <c r="B1388" s="138" t="s">
        <v>885</v>
      </c>
      <c r="C1388" s="138" t="s">
        <v>1817</v>
      </c>
      <c r="D1388" s="138" t="s">
        <v>1818</v>
      </c>
      <c r="E1388" s="138" t="s">
        <v>1911</v>
      </c>
      <c r="F1388" s="138"/>
      <c r="G1388" s="138" t="s">
        <v>71</v>
      </c>
      <c r="H1388" s="138" t="s">
        <v>1777</v>
      </c>
      <c r="I1388" s="138" t="s">
        <v>5547</v>
      </c>
      <c r="J1388" s="138" t="s">
        <v>1817</v>
      </c>
      <c r="K1388" s="138"/>
      <c r="L1388" s="138"/>
      <c r="M1388" s="138" t="s">
        <v>5902</v>
      </c>
      <c r="N1388" s="139">
        <v>60</v>
      </c>
      <c r="O1388" s="140" t="b">
        <v>0</v>
      </c>
      <c r="P1388" s="138" t="s">
        <v>3075</v>
      </c>
      <c r="Q1388" t="s">
        <v>1823</v>
      </c>
      <c r="R1388" t="s">
        <v>630</v>
      </c>
    </row>
    <row r="1389" spans="1:18" x14ac:dyDescent="0.25">
      <c r="A1389" s="138" t="s">
        <v>14061</v>
      </c>
      <c r="B1389" s="138" t="s">
        <v>885</v>
      </c>
      <c r="C1389" s="138" t="s">
        <v>1817</v>
      </c>
      <c r="D1389" s="138" t="s">
        <v>1818</v>
      </c>
      <c r="E1389" s="138" t="s">
        <v>1911</v>
      </c>
      <c r="F1389" s="138"/>
      <c r="G1389" s="138" t="s">
        <v>1786</v>
      </c>
      <c r="H1389" s="138" t="s">
        <v>1787</v>
      </c>
      <c r="I1389" s="138" t="s">
        <v>5547</v>
      </c>
      <c r="J1389" s="138" t="s">
        <v>1817</v>
      </c>
      <c r="K1389" s="138"/>
      <c r="L1389" s="138"/>
      <c r="M1389" s="138" t="s">
        <v>5903</v>
      </c>
      <c r="N1389" s="139">
        <v>60</v>
      </c>
      <c r="O1389" s="140" t="b">
        <v>0</v>
      </c>
      <c r="P1389" s="138" t="s">
        <v>3075</v>
      </c>
      <c r="Q1389" t="s">
        <v>1823</v>
      </c>
      <c r="R1389" t="s">
        <v>630</v>
      </c>
    </row>
    <row r="1390" spans="1:18" x14ac:dyDescent="0.25">
      <c r="A1390" s="138" t="s">
        <v>14817</v>
      </c>
      <c r="B1390" s="138" t="s">
        <v>885</v>
      </c>
      <c r="C1390" s="138" t="s">
        <v>1817</v>
      </c>
      <c r="D1390" s="138" t="s">
        <v>1818</v>
      </c>
      <c r="E1390" s="138" t="s">
        <v>1858</v>
      </c>
      <c r="F1390" s="138"/>
      <c r="G1390" s="138" t="s">
        <v>71</v>
      </c>
      <c r="H1390" s="138" t="s">
        <v>1777</v>
      </c>
      <c r="I1390" s="138" t="s">
        <v>5547</v>
      </c>
      <c r="J1390" s="138" t="s">
        <v>1817</v>
      </c>
      <c r="K1390" s="138"/>
      <c r="L1390" s="138"/>
      <c r="M1390" s="138" t="s">
        <v>5904</v>
      </c>
      <c r="N1390" s="139">
        <v>60</v>
      </c>
      <c r="O1390" s="140" t="b">
        <v>0</v>
      </c>
      <c r="P1390" s="138" t="s">
        <v>3075</v>
      </c>
      <c r="Q1390" t="s">
        <v>1823</v>
      </c>
      <c r="R1390" t="s">
        <v>630</v>
      </c>
    </row>
    <row r="1391" spans="1:18" x14ac:dyDescent="0.25">
      <c r="A1391" s="138" t="s">
        <v>14479</v>
      </c>
      <c r="B1391" s="138" t="s">
        <v>885</v>
      </c>
      <c r="C1391" s="138" t="s">
        <v>1817</v>
      </c>
      <c r="D1391" s="138" t="s">
        <v>1818</v>
      </c>
      <c r="E1391" s="138" t="s">
        <v>1881</v>
      </c>
      <c r="F1391" s="138"/>
      <c r="G1391" s="138" t="s">
        <v>71</v>
      </c>
      <c r="H1391" s="138" t="s">
        <v>1777</v>
      </c>
      <c r="I1391" s="138" t="s">
        <v>5547</v>
      </c>
      <c r="J1391" s="138" t="s">
        <v>1817</v>
      </c>
      <c r="K1391" s="138"/>
      <c r="L1391" s="138"/>
      <c r="M1391" s="138" t="s">
        <v>5905</v>
      </c>
      <c r="N1391" s="139">
        <v>60</v>
      </c>
      <c r="O1391" s="140" t="b">
        <v>0</v>
      </c>
      <c r="P1391" s="138" t="s">
        <v>3075</v>
      </c>
      <c r="Q1391" t="s">
        <v>1823</v>
      </c>
      <c r="R1391" t="s">
        <v>630</v>
      </c>
    </row>
    <row r="1392" spans="1:18" x14ac:dyDescent="0.25">
      <c r="A1392" s="138" t="s">
        <v>14208</v>
      </c>
      <c r="B1392" s="138" t="s">
        <v>885</v>
      </c>
      <c r="C1392" s="138" t="s">
        <v>1817</v>
      </c>
      <c r="D1392" s="138" t="s">
        <v>1818</v>
      </c>
      <c r="E1392" s="138" t="s">
        <v>1930</v>
      </c>
      <c r="F1392" s="138"/>
      <c r="G1392" s="138" t="s">
        <v>71</v>
      </c>
      <c r="H1392" s="138" t="s">
        <v>1777</v>
      </c>
      <c r="I1392" s="138" t="s">
        <v>5547</v>
      </c>
      <c r="J1392" s="138" t="s">
        <v>1817</v>
      </c>
      <c r="K1392" s="138"/>
      <c r="L1392" s="138"/>
      <c r="M1392" s="138" t="s">
        <v>5906</v>
      </c>
      <c r="N1392" s="139">
        <v>60</v>
      </c>
      <c r="O1392" s="140" t="b">
        <v>0</v>
      </c>
      <c r="P1392" s="138" t="s">
        <v>3075</v>
      </c>
      <c r="Q1392" t="s">
        <v>1823</v>
      </c>
      <c r="R1392" t="s">
        <v>630</v>
      </c>
    </row>
    <row r="1393" spans="1:18" x14ac:dyDescent="0.25">
      <c r="A1393" s="138" t="s">
        <v>14480</v>
      </c>
      <c r="B1393" s="138" t="s">
        <v>885</v>
      </c>
      <c r="C1393" s="138" t="s">
        <v>1817</v>
      </c>
      <c r="D1393" s="138" t="s">
        <v>1818</v>
      </c>
      <c r="E1393" s="138" t="s">
        <v>1881</v>
      </c>
      <c r="F1393" s="138"/>
      <c r="G1393" s="138" t="s">
        <v>71</v>
      </c>
      <c r="H1393" s="138" t="s">
        <v>1777</v>
      </c>
      <c r="I1393" s="138" t="s">
        <v>5547</v>
      </c>
      <c r="J1393" s="138" t="s">
        <v>1817</v>
      </c>
      <c r="K1393" s="138"/>
      <c r="L1393" s="138"/>
      <c r="M1393" s="138" t="s">
        <v>5907</v>
      </c>
      <c r="N1393" s="139">
        <v>60</v>
      </c>
      <c r="O1393" s="140" t="b">
        <v>0</v>
      </c>
      <c r="P1393" s="138" t="s">
        <v>3075</v>
      </c>
      <c r="Q1393" t="s">
        <v>1823</v>
      </c>
      <c r="R1393" t="s">
        <v>630</v>
      </c>
    </row>
    <row r="1394" spans="1:18" x14ac:dyDescent="0.25">
      <c r="A1394" s="138" t="s">
        <v>14481</v>
      </c>
      <c r="B1394" s="138" t="s">
        <v>885</v>
      </c>
      <c r="C1394" s="138" t="s">
        <v>1817</v>
      </c>
      <c r="D1394" s="138" t="s">
        <v>1818</v>
      </c>
      <c r="E1394" s="138" t="s">
        <v>1881</v>
      </c>
      <c r="F1394" s="138"/>
      <c r="G1394" s="138" t="s">
        <v>71</v>
      </c>
      <c r="H1394" s="138" t="s">
        <v>1777</v>
      </c>
      <c r="I1394" s="138" t="s">
        <v>5547</v>
      </c>
      <c r="J1394" s="138" t="s">
        <v>1817</v>
      </c>
      <c r="K1394" s="138"/>
      <c r="L1394" s="138"/>
      <c r="M1394" s="138" t="s">
        <v>5908</v>
      </c>
      <c r="N1394" s="139">
        <v>60</v>
      </c>
      <c r="O1394" s="140" t="b">
        <v>0</v>
      </c>
      <c r="P1394" s="138" t="s">
        <v>3075</v>
      </c>
      <c r="Q1394" t="s">
        <v>1823</v>
      </c>
      <c r="R1394" t="s">
        <v>630</v>
      </c>
    </row>
    <row r="1395" spans="1:18" x14ac:dyDescent="0.25">
      <c r="A1395" s="138" t="s">
        <v>14106</v>
      </c>
      <c r="B1395" s="138" t="s">
        <v>5660</v>
      </c>
      <c r="C1395" s="138" t="s">
        <v>1817</v>
      </c>
      <c r="D1395" s="138" t="s">
        <v>1818</v>
      </c>
      <c r="E1395" s="138" t="s">
        <v>2734</v>
      </c>
      <c r="F1395" s="138"/>
      <c r="G1395" s="138" t="s">
        <v>1786</v>
      </c>
      <c r="H1395" s="138" t="s">
        <v>1787</v>
      </c>
      <c r="I1395" s="138" t="s">
        <v>5547</v>
      </c>
      <c r="J1395" s="138" t="s">
        <v>1817</v>
      </c>
      <c r="K1395" s="138"/>
      <c r="L1395" s="138"/>
      <c r="M1395" s="138" t="s">
        <v>5909</v>
      </c>
      <c r="N1395" s="139">
        <v>60</v>
      </c>
      <c r="O1395" s="140" t="b">
        <v>0</v>
      </c>
      <c r="P1395" s="138" t="s">
        <v>3075</v>
      </c>
      <c r="Q1395" t="s">
        <v>1823</v>
      </c>
      <c r="R1395" t="s">
        <v>630</v>
      </c>
    </row>
    <row r="1396" spans="1:18" x14ac:dyDescent="0.25">
      <c r="A1396" s="138" t="s">
        <v>14482</v>
      </c>
      <c r="B1396" s="138" t="s">
        <v>885</v>
      </c>
      <c r="C1396" s="138" t="s">
        <v>1817</v>
      </c>
      <c r="D1396" s="138" t="s">
        <v>1818</v>
      </c>
      <c r="E1396" s="138" t="s">
        <v>1881</v>
      </c>
      <c r="F1396" s="138"/>
      <c r="G1396" s="138" t="s">
        <v>71</v>
      </c>
      <c r="H1396" s="138" t="s">
        <v>1777</v>
      </c>
      <c r="I1396" s="138" t="s">
        <v>5547</v>
      </c>
      <c r="J1396" s="138" t="s">
        <v>1817</v>
      </c>
      <c r="K1396" s="138"/>
      <c r="L1396" s="138"/>
      <c r="M1396" s="138" t="s">
        <v>5910</v>
      </c>
      <c r="N1396" s="139">
        <v>60</v>
      </c>
      <c r="O1396" s="140" t="b">
        <v>0</v>
      </c>
      <c r="P1396" s="138" t="s">
        <v>3075</v>
      </c>
      <c r="Q1396" t="s">
        <v>1823</v>
      </c>
      <c r="R1396" t="s">
        <v>630</v>
      </c>
    </row>
    <row r="1397" spans="1:18" x14ac:dyDescent="0.25">
      <c r="A1397" s="138" t="s">
        <v>14392</v>
      </c>
      <c r="B1397" s="138" t="s">
        <v>885</v>
      </c>
      <c r="C1397" s="138" t="s">
        <v>1817</v>
      </c>
      <c r="D1397" s="138" t="s">
        <v>1818</v>
      </c>
      <c r="E1397" s="138" t="s">
        <v>1971</v>
      </c>
      <c r="F1397" s="138"/>
      <c r="G1397" s="138" t="s">
        <v>71</v>
      </c>
      <c r="H1397" s="138" t="s">
        <v>1777</v>
      </c>
      <c r="I1397" s="138" t="s">
        <v>5547</v>
      </c>
      <c r="J1397" s="138" t="s">
        <v>1817</v>
      </c>
      <c r="K1397" s="138"/>
      <c r="L1397" s="138"/>
      <c r="M1397" s="138" t="s">
        <v>5911</v>
      </c>
      <c r="N1397" s="139">
        <v>60</v>
      </c>
      <c r="O1397" s="140" t="b">
        <v>0</v>
      </c>
      <c r="P1397" s="138" t="s">
        <v>3075</v>
      </c>
      <c r="Q1397" t="s">
        <v>1823</v>
      </c>
      <c r="R1397" t="s">
        <v>630</v>
      </c>
    </row>
    <row r="1398" spans="1:18" x14ac:dyDescent="0.25">
      <c r="A1398" s="138" t="s">
        <v>14393</v>
      </c>
      <c r="B1398" s="138" t="s">
        <v>885</v>
      </c>
      <c r="C1398" s="138" t="s">
        <v>1817</v>
      </c>
      <c r="D1398" s="138" t="s">
        <v>1818</v>
      </c>
      <c r="E1398" s="138" t="s">
        <v>1971</v>
      </c>
      <c r="F1398" s="138"/>
      <c r="G1398" s="138" t="s">
        <v>71</v>
      </c>
      <c r="H1398" s="138" t="s">
        <v>1777</v>
      </c>
      <c r="I1398" s="138" t="s">
        <v>5547</v>
      </c>
      <c r="J1398" s="138" t="s">
        <v>1817</v>
      </c>
      <c r="K1398" s="138"/>
      <c r="L1398" s="138"/>
      <c r="M1398" s="138" t="s">
        <v>5912</v>
      </c>
      <c r="N1398" s="139">
        <v>60</v>
      </c>
      <c r="O1398" s="140" t="b">
        <v>0</v>
      </c>
      <c r="P1398" s="138" t="s">
        <v>3075</v>
      </c>
      <c r="Q1398" t="s">
        <v>1823</v>
      </c>
      <c r="R1398" t="s">
        <v>630</v>
      </c>
    </row>
    <row r="1399" spans="1:18" x14ac:dyDescent="0.25">
      <c r="A1399" s="138" t="s">
        <v>14818</v>
      </c>
      <c r="B1399" s="138" t="s">
        <v>885</v>
      </c>
      <c r="C1399" s="138" t="s">
        <v>1817</v>
      </c>
      <c r="D1399" s="138" t="s">
        <v>1818</v>
      </c>
      <c r="E1399" s="138" t="s">
        <v>1858</v>
      </c>
      <c r="F1399" s="138"/>
      <c r="G1399" s="138" t="s">
        <v>1786</v>
      </c>
      <c r="H1399" s="138" t="s">
        <v>1787</v>
      </c>
      <c r="I1399" s="138" t="s">
        <v>5547</v>
      </c>
      <c r="J1399" s="138" t="s">
        <v>1817</v>
      </c>
      <c r="K1399" s="138"/>
      <c r="L1399" s="138"/>
      <c r="M1399" s="138" t="s">
        <v>5913</v>
      </c>
      <c r="N1399" s="139">
        <v>60</v>
      </c>
      <c r="O1399" s="140" t="b">
        <v>0</v>
      </c>
      <c r="P1399" s="138" t="s">
        <v>3075</v>
      </c>
      <c r="Q1399" t="s">
        <v>1823</v>
      </c>
      <c r="R1399" t="s">
        <v>630</v>
      </c>
    </row>
    <row r="1400" spans="1:18" x14ac:dyDescent="0.25">
      <c r="A1400" s="138" t="s">
        <v>14483</v>
      </c>
      <c r="B1400" s="138" t="s">
        <v>885</v>
      </c>
      <c r="C1400" s="138" t="s">
        <v>1817</v>
      </c>
      <c r="D1400" s="138" t="s">
        <v>1818</v>
      </c>
      <c r="E1400" s="138" t="s">
        <v>1881</v>
      </c>
      <c r="F1400" s="138"/>
      <c r="G1400" s="138" t="s">
        <v>71</v>
      </c>
      <c r="H1400" s="138" t="s">
        <v>1777</v>
      </c>
      <c r="I1400" s="138" t="s">
        <v>5547</v>
      </c>
      <c r="J1400" s="138" t="s">
        <v>1817</v>
      </c>
      <c r="K1400" s="138"/>
      <c r="L1400" s="138"/>
      <c r="M1400" s="138" t="s">
        <v>5914</v>
      </c>
      <c r="N1400" s="139">
        <v>60</v>
      </c>
      <c r="O1400" s="140" t="b">
        <v>0</v>
      </c>
      <c r="P1400" s="138" t="s">
        <v>3075</v>
      </c>
      <c r="Q1400" t="s">
        <v>1823</v>
      </c>
      <c r="R1400" t="s">
        <v>630</v>
      </c>
    </row>
    <row r="1401" spans="1:18" x14ac:dyDescent="0.25">
      <c r="A1401" s="138" t="s">
        <v>14279</v>
      </c>
      <c r="B1401" s="138" t="s">
        <v>883</v>
      </c>
      <c r="C1401" s="138" t="s">
        <v>1817</v>
      </c>
      <c r="D1401" s="138" t="s">
        <v>1818</v>
      </c>
      <c r="E1401" s="138" t="s">
        <v>1926</v>
      </c>
      <c r="F1401" s="138"/>
      <c r="G1401" s="138" t="s">
        <v>70</v>
      </c>
      <c r="H1401" s="138" t="s">
        <v>1779</v>
      </c>
      <c r="I1401" s="138" t="s">
        <v>5547</v>
      </c>
      <c r="J1401" s="138" t="s">
        <v>1817</v>
      </c>
      <c r="K1401" s="138"/>
      <c r="L1401" s="138"/>
      <c r="M1401" s="138" t="s">
        <v>5916</v>
      </c>
      <c r="N1401" s="139">
        <v>60</v>
      </c>
      <c r="O1401" s="140" t="b">
        <v>0</v>
      </c>
      <c r="P1401" s="138" t="s">
        <v>3075</v>
      </c>
      <c r="Q1401" t="s">
        <v>1823</v>
      </c>
      <c r="R1401" t="s">
        <v>630</v>
      </c>
    </row>
    <row r="1402" spans="1:18" x14ac:dyDescent="0.25">
      <c r="A1402" s="138" t="s">
        <v>14353</v>
      </c>
      <c r="B1402" s="138" t="s">
        <v>885</v>
      </c>
      <c r="C1402" s="138" t="s">
        <v>1817</v>
      </c>
      <c r="D1402" s="138" t="s">
        <v>1818</v>
      </c>
      <c r="E1402" s="138" t="s">
        <v>1819</v>
      </c>
      <c r="F1402" s="138"/>
      <c r="G1402" s="138" t="s">
        <v>1786</v>
      </c>
      <c r="H1402" s="138" t="s">
        <v>1787</v>
      </c>
      <c r="I1402" s="138" t="s">
        <v>5547</v>
      </c>
      <c r="J1402" s="138" t="s">
        <v>1817</v>
      </c>
      <c r="K1402" s="138"/>
      <c r="L1402" s="138"/>
      <c r="M1402" s="138" t="s">
        <v>5917</v>
      </c>
      <c r="N1402" s="139">
        <v>60</v>
      </c>
      <c r="O1402" s="140" t="b">
        <v>0</v>
      </c>
      <c r="P1402" s="138" t="s">
        <v>3075</v>
      </c>
      <c r="Q1402" t="s">
        <v>1823</v>
      </c>
      <c r="R1402" t="s">
        <v>630</v>
      </c>
    </row>
    <row r="1403" spans="1:18" x14ac:dyDescent="0.25">
      <c r="A1403" s="138" t="s">
        <v>14394</v>
      </c>
      <c r="B1403" s="138" t="s">
        <v>885</v>
      </c>
      <c r="C1403" s="138" t="s">
        <v>1817</v>
      </c>
      <c r="D1403" s="138" t="s">
        <v>1818</v>
      </c>
      <c r="E1403" s="138" t="s">
        <v>1971</v>
      </c>
      <c r="F1403" s="138"/>
      <c r="G1403" s="138" t="s">
        <v>71</v>
      </c>
      <c r="H1403" s="138" t="s">
        <v>1777</v>
      </c>
      <c r="I1403" s="138" t="s">
        <v>5547</v>
      </c>
      <c r="J1403" s="138" t="s">
        <v>1817</v>
      </c>
      <c r="K1403" s="138"/>
      <c r="L1403" s="138"/>
      <c r="M1403" s="138" t="s">
        <v>5918</v>
      </c>
      <c r="N1403" s="139">
        <v>60</v>
      </c>
      <c r="O1403" s="140" t="b">
        <v>0</v>
      </c>
      <c r="P1403" s="138" t="s">
        <v>3075</v>
      </c>
      <c r="Q1403" t="s">
        <v>1823</v>
      </c>
      <c r="R1403" t="s">
        <v>630</v>
      </c>
    </row>
    <row r="1404" spans="1:18" x14ac:dyDescent="0.25">
      <c r="A1404" s="138" t="s">
        <v>13781</v>
      </c>
      <c r="B1404" s="138" t="s">
        <v>885</v>
      </c>
      <c r="C1404" s="138" t="s">
        <v>1817</v>
      </c>
      <c r="D1404" s="138" t="s">
        <v>1818</v>
      </c>
      <c r="E1404" s="138" t="s">
        <v>1886</v>
      </c>
      <c r="F1404" s="138"/>
      <c r="G1404" s="138" t="s">
        <v>70</v>
      </c>
      <c r="H1404" s="138" t="s">
        <v>1779</v>
      </c>
      <c r="I1404" s="138" t="s">
        <v>5547</v>
      </c>
      <c r="J1404" s="138" t="s">
        <v>1817</v>
      </c>
      <c r="K1404" s="138"/>
      <c r="L1404" s="138"/>
      <c r="M1404" s="138" t="s">
        <v>5919</v>
      </c>
      <c r="N1404" s="139">
        <v>60</v>
      </c>
      <c r="O1404" s="140" t="b">
        <v>0</v>
      </c>
      <c r="P1404" s="138" t="s">
        <v>3075</v>
      </c>
      <c r="Q1404" t="s">
        <v>1823</v>
      </c>
      <c r="R1404" t="s">
        <v>630</v>
      </c>
    </row>
    <row r="1405" spans="1:18" x14ac:dyDescent="0.25">
      <c r="A1405" s="138" t="s">
        <v>13809</v>
      </c>
      <c r="B1405" s="138" t="s">
        <v>885</v>
      </c>
      <c r="C1405" s="138" t="s">
        <v>1817</v>
      </c>
      <c r="D1405" s="138" t="s">
        <v>1818</v>
      </c>
      <c r="E1405" s="138" t="s">
        <v>2086</v>
      </c>
      <c r="F1405" s="138"/>
      <c r="G1405" s="138" t="s">
        <v>70</v>
      </c>
      <c r="H1405" s="138" t="s">
        <v>1779</v>
      </c>
      <c r="I1405" s="138" t="s">
        <v>5547</v>
      </c>
      <c r="J1405" s="138" t="s">
        <v>1817</v>
      </c>
      <c r="K1405" s="138"/>
      <c r="L1405" s="138"/>
      <c r="M1405" s="138" t="s">
        <v>5920</v>
      </c>
      <c r="N1405" s="139">
        <v>60</v>
      </c>
      <c r="O1405" s="140" t="b">
        <v>0</v>
      </c>
      <c r="P1405" s="138" t="s">
        <v>3075</v>
      </c>
      <c r="Q1405" t="s">
        <v>1823</v>
      </c>
      <c r="R1405" t="s">
        <v>630</v>
      </c>
    </row>
    <row r="1406" spans="1:18" x14ac:dyDescent="0.25">
      <c r="A1406" s="138" t="s">
        <v>14395</v>
      </c>
      <c r="B1406" s="138" t="s">
        <v>885</v>
      </c>
      <c r="C1406" s="138" t="s">
        <v>1817</v>
      </c>
      <c r="D1406" s="138" t="s">
        <v>1818</v>
      </c>
      <c r="E1406" s="138" t="s">
        <v>1971</v>
      </c>
      <c r="F1406" s="138"/>
      <c r="G1406" s="138" t="s">
        <v>71</v>
      </c>
      <c r="H1406" s="138" t="s">
        <v>1777</v>
      </c>
      <c r="I1406" s="138" t="s">
        <v>5547</v>
      </c>
      <c r="J1406" s="138" t="s">
        <v>1817</v>
      </c>
      <c r="K1406" s="138"/>
      <c r="L1406" s="138"/>
      <c r="M1406" s="138" t="s">
        <v>5921</v>
      </c>
      <c r="N1406" s="139">
        <v>60</v>
      </c>
      <c r="O1406" s="140" t="b">
        <v>0</v>
      </c>
      <c r="P1406" s="138" t="s">
        <v>3075</v>
      </c>
      <c r="Q1406" t="s">
        <v>1823</v>
      </c>
      <c r="R1406" t="s">
        <v>630</v>
      </c>
    </row>
    <row r="1407" spans="1:18" x14ac:dyDescent="0.25">
      <c r="A1407" s="138" t="s">
        <v>13907</v>
      </c>
      <c r="B1407" s="138" t="s">
        <v>885</v>
      </c>
      <c r="C1407" s="138" t="s">
        <v>1817</v>
      </c>
      <c r="D1407" s="138" t="s">
        <v>1818</v>
      </c>
      <c r="E1407" s="138" t="s">
        <v>1832</v>
      </c>
      <c r="F1407" s="138"/>
      <c r="G1407" s="138" t="s">
        <v>70</v>
      </c>
      <c r="H1407" s="138" t="s">
        <v>1779</v>
      </c>
      <c r="I1407" s="138" t="s">
        <v>5547</v>
      </c>
      <c r="J1407" s="138" t="s">
        <v>1817</v>
      </c>
      <c r="K1407" s="138"/>
      <c r="L1407" s="138"/>
      <c r="M1407" s="138" t="s">
        <v>5922</v>
      </c>
      <c r="N1407" s="139">
        <v>60</v>
      </c>
      <c r="O1407" s="140" t="b">
        <v>0</v>
      </c>
      <c r="P1407" s="138" t="s">
        <v>3075</v>
      </c>
      <c r="Q1407" t="s">
        <v>1823</v>
      </c>
      <c r="R1407" t="s">
        <v>630</v>
      </c>
    </row>
    <row r="1408" spans="1:18" x14ac:dyDescent="0.25">
      <c r="A1408" s="138" t="s">
        <v>14062</v>
      </c>
      <c r="B1408" s="138" t="s">
        <v>885</v>
      </c>
      <c r="C1408" s="138" t="s">
        <v>1817</v>
      </c>
      <c r="D1408" s="138" t="s">
        <v>1818</v>
      </c>
      <c r="E1408" s="138" t="s">
        <v>1911</v>
      </c>
      <c r="F1408" s="138"/>
      <c r="G1408" s="138" t="s">
        <v>71</v>
      </c>
      <c r="H1408" s="138" t="s">
        <v>1777</v>
      </c>
      <c r="I1408" s="138" t="s">
        <v>5547</v>
      </c>
      <c r="J1408" s="138" t="s">
        <v>1817</v>
      </c>
      <c r="K1408" s="138"/>
      <c r="L1408" s="138"/>
      <c r="M1408" s="138" t="s">
        <v>5923</v>
      </c>
      <c r="N1408" s="139">
        <v>60</v>
      </c>
      <c r="O1408" s="140" t="b">
        <v>0</v>
      </c>
      <c r="P1408" s="138" t="s">
        <v>3075</v>
      </c>
      <c r="Q1408" t="s">
        <v>1823</v>
      </c>
      <c r="R1408" t="s">
        <v>630</v>
      </c>
    </row>
    <row r="1409" spans="1:18" x14ac:dyDescent="0.25">
      <c r="A1409" s="138" t="s">
        <v>14396</v>
      </c>
      <c r="B1409" s="138" t="s">
        <v>885</v>
      </c>
      <c r="C1409" s="138" t="s">
        <v>1817</v>
      </c>
      <c r="D1409" s="138" t="s">
        <v>1818</v>
      </c>
      <c r="E1409" s="138" t="s">
        <v>1971</v>
      </c>
      <c r="F1409" s="138"/>
      <c r="G1409" s="138" t="s">
        <v>71</v>
      </c>
      <c r="H1409" s="138" t="s">
        <v>1777</v>
      </c>
      <c r="I1409" s="138" t="s">
        <v>5547</v>
      </c>
      <c r="J1409" s="138" t="s">
        <v>1817</v>
      </c>
      <c r="K1409" s="138"/>
      <c r="L1409" s="138"/>
      <c r="M1409" s="138" t="s">
        <v>5924</v>
      </c>
      <c r="N1409" s="139">
        <v>60</v>
      </c>
      <c r="O1409" s="140" t="b">
        <v>0</v>
      </c>
      <c r="P1409" s="138" t="s">
        <v>3075</v>
      </c>
      <c r="Q1409" t="s">
        <v>1823</v>
      </c>
      <c r="R1409" t="s">
        <v>630</v>
      </c>
    </row>
    <row r="1410" spans="1:18" x14ac:dyDescent="0.25">
      <c r="A1410" s="138" t="s">
        <v>14857</v>
      </c>
      <c r="B1410" s="138" t="s">
        <v>883</v>
      </c>
      <c r="C1410" s="138" t="s">
        <v>1817</v>
      </c>
      <c r="D1410" s="138" t="s">
        <v>1818</v>
      </c>
      <c r="E1410" s="138" t="s">
        <v>2072</v>
      </c>
      <c r="F1410" s="138"/>
      <c r="G1410" s="138" t="s">
        <v>70</v>
      </c>
      <c r="H1410" s="138" t="s">
        <v>1779</v>
      </c>
      <c r="I1410" s="138" t="s">
        <v>5547</v>
      </c>
      <c r="J1410" s="138" t="s">
        <v>1817</v>
      </c>
      <c r="K1410" s="138"/>
      <c r="L1410" s="138"/>
      <c r="M1410" s="138" t="s">
        <v>5925</v>
      </c>
      <c r="N1410" s="139">
        <v>60</v>
      </c>
      <c r="O1410" s="140" t="b">
        <v>0</v>
      </c>
      <c r="P1410" s="138" t="s">
        <v>3075</v>
      </c>
      <c r="Q1410" t="s">
        <v>1823</v>
      </c>
      <c r="R1410" t="s">
        <v>630</v>
      </c>
    </row>
    <row r="1411" spans="1:18" x14ac:dyDescent="0.25">
      <c r="A1411" s="138" t="s">
        <v>13810</v>
      </c>
      <c r="B1411" s="138" t="s">
        <v>883</v>
      </c>
      <c r="C1411" s="138" t="s">
        <v>1817</v>
      </c>
      <c r="D1411" s="138" t="s">
        <v>1818</v>
      </c>
      <c r="E1411" s="138" t="s">
        <v>2086</v>
      </c>
      <c r="F1411" s="138"/>
      <c r="G1411" s="138" t="s">
        <v>70</v>
      </c>
      <c r="H1411" s="138" t="s">
        <v>1779</v>
      </c>
      <c r="I1411" s="138" t="s">
        <v>5547</v>
      </c>
      <c r="J1411" s="138" t="s">
        <v>1817</v>
      </c>
      <c r="K1411" s="138"/>
      <c r="L1411" s="138"/>
      <c r="M1411" s="138" t="s">
        <v>5926</v>
      </c>
      <c r="N1411" s="139">
        <v>60</v>
      </c>
      <c r="O1411" s="140" t="b">
        <v>0</v>
      </c>
      <c r="P1411" s="138" t="s">
        <v>3075</v>
      </c>
      <c r="Q1411" t="s">
        <v>1823</v>
      </c>
      <c r="R1411" t="s">
        <v>630</v>
      </c>
    </row>
    <row r="1412" spans="1:18" x14ac:dyDescent="0.25">
      <c r="A1412" s="138" t="s">
        <v>14397</v>
      </c>
      <c r="B1412" s="138" t="s">
        <v>885</v>
      </c>
      <c r="C1412" s="138" t="s">
        <v>1817</v>
      </c>
      <c r="D1412" s="138" t="s">
        <v>1818</v>
      </c>
      <c r="E1412" s="138" t="s">
        <v>1971</v>
      </c>
      <c r="F1412" s="138"/>
      <c r="G1412" s="138" t="s">
        <v>71</v>
      </c>
      <c r="H1412" s="138" t="s">
        <v>1777</v>
      </c>
      <c r="I1412" s="138" t="s">
        <v>5547</v>
      </c>
      <c r="J1412" s="138" t="s">
        <v>1817</v>
      </c>
      <c r="K1412" s="138"/>
      <c r="L1412" s="138"/>
      <c r="M1412" s="138" t="s">
        <v>5928</v>
      </c>
      <c r="N1412" s="139">
        <v>60</v>
      </c>
      <c r="O1412" s="140" t="b">
        <v>0</v>
      </c>
      <c r="P1412" s="138" t="s">
        <v>3075</v>
      </c>
      <c r="Q1412" t="s">
        <v>1823</v>
      </c>
      <c r="R1412" t="s">
        <v>630</v>
      </c>
    </row>
    <row r="1413" spans="1:18" x14ac:dyDescent="0.25">
      <c r="A1413" s="138" t="s">
        <v>13908</v>
      </c>
      <c r="B1413" s="138" t="s">
        <v>885</v>
      </c>
      <c r="C1413" s="138" t="s">
        <v>1817</v>
      </c>
      <c r="D1413" s="138" t="s">
        <v>1818</v>
      </c>
      <c r="E1413" s="138" t="s">
        <v>1832</v>
      </c>
      <c r="F1413" s="138"/>
      <c r="G1413" s="138" t="s">
        <v>70</v>
      </c>
      <c r="H1413" s="138" t="s">
        <v>1779</v>
      </c>
      <c r="I1413" s="138" t="s">
        <v>5547</v>
      </c>
      <c r="J1413" s="138" t="s">
        <v>1817</v>
      </c>
      <c r="K1413" s="138"/>
      <c r="L1413" s="138"/>
      <c r="M1413" s="138" t="s">
        <v>5929</v>
      </c>
      <c r="N1413" s="139">
        <v>60</v>
      </c>
      <c r="O1413" s="140" t="b">
        <v>0</v>
      </c>
      <c r="P1413" s="138" t="s">
        <v>3075</v>
      </c>
      <c r="Q1413" t="s">
        <v>1823</v>
      </c>
      <c r="R1413" t="s">
        <v>630</v>
      </c>
    </row>
    <row r="1414" spans="1:18" x14ac:dyDescent="0.25">
      <c r="A1414" s="138" t="s">
        <v>14484</v>
      </c>
      <c r="B1414" s="138" t="s">
        <v>885</v>
      </c>
      <c r="C1414" s="138" t="s">
        <v>1817</v>
      </c>
      <c r="D1414" s="138" t="s">
        <v>1818</v>
      </c>
      <c r="E1414" s="138" t="s">
        <v>1881</v>
      </c>
      <c r="F1414" s="138"/>
      <c r="G1414" s="138" t="s">
        <v>71</v>
      </c>
      <c r="H1414" s="138" t="s">
        <v>1777</v>
      </c>
      <c r="I1414" s="138" t="s">
        <v>5547</v>
      </c>
      <c r="J1414" s="138" t="s">
        <v>1817</v>
      </c>
      <c r="K1414" s="138"/>
      <c r="L1414" s="138"/>
      <c r="M1414" s="138" t="s">
        <v>5930</v>
      </c>
      <c r="N1414" s="139">
        <v>60</v>
      </c>
      <c r="O1414" s="140" t="b">
        <v>0</v>
      </c>
      <c r="P1414" s="138" t="s">
        <v>3075</v>
      </c>
      <c r="Q1414" t="s">
        <v>1823</v>
      </c>
      <c r="R1414" t="s">
        <v>630</v>
      </c>
    </row>
    <row r="1415" spans="1:18" x14ac:dyDescent="0.25">
      <c r="A1415" s="138" t="s">
        <v>14485</v>
      </c>
      <c r="B1415" s="138" t="s">
        <v>885</v>
      </c>
      <c r="C1415" s="138" t="s">
        <v>1817</v>
      </c>
      <c r="D1415" s="138" t="s">
        <v>1818</v>
      </c>
      <c r="E1415" s="138" t="s">
        <v>1881</v>
      </c>
      <c r="F1415" s="138"/>
      <c r="G1415" s="138" t="s">
        <v>71</v>
      </c>
      <c r="H1415" s="138" t="s">
        <v>1777</v>
      </c>
      <c r="I1415" s="138" t="s">
        <v>5547</v>
      </c>
      <c r="J1415" s="138" t="s">
        <v>1817</v>
      </c>
      <c r="K1415" s="138"/>
      <c r="L1415" s="138"/>
      <c r="M1415" s="138" t="s">
        <v>5931</v>
      </c>
      <c r="N1415" s="139">
        <v>60</v>
      </c>
      <c r="O1415" s="140" t="b">
        <v>0</v>
      </c>
      <c r="P1415" s="138" t="s">
        <v>3075</v>
      </c>
      <c r="Q1415" t="s">
        <v>1823</v>
      </c>
      <c r="R1415" t="s">
        <v>630</v>
      </c>
    </row>
    <row r="1416" spans="1:18" x14ac:dyDescent="0.25">
      <c r="A1416" s="138" t="s">
        <v>14595</v>
      </c>
      <c r="B1416" s="138" t="s">
        <v>885</v>
      </c>
      <c r="C1416" s="138" t="s">
        <v>1817</v>
      </c>
      <c r="D1416" s="138" t="s">
        <v>1818</v>
      </c>
      <c r="E1416" s="138" t="s">
        <v>1938</v>
      </c>
      <c r="F1416" s="138"/>
      <c r="G1416" s="138" t="s">
        <v>70</v>
      </c>
      <c r="H1416" s="138" t="s">
        <v>1779</v>
      </c>
      <c r="I1416" s="138" t="s">
        <v>5547</v>
      </c>
      <c r="J1416" s="138" t="s">
        <v>1817</v>
      </c>
      <c r="K1416" s="138"/>
      <c r="L1416" s="138"/>
      <c r="M1416" s="138" t="s">
        <v>5933</v>
      </c>
      <c r="N1416" s="139">
        <v>60</v>
      </c>
      <c r="O1416" s="140" t="b">
        <v>0</v>
      </c>
      <c r="P1416" s="138" t="s">
        <v>3075</v>
      </c>
      <c r="Q1416" t="s">
        <v>1823</v>
      </c>
      <c r="R1416" t="s">
        <v>630</v>
      </c>
    </row>
    <row r="1417" spans="1:18" x14ac:dyDescent="0.25">
      <c r="A1417" s="138" t="s">
        <v>14956</v>
      </c>
      <c r="B1417" s="138" t="s">
        <v>885</v>
      </c>
      <c r="C1417" s="138" t="s">
        <v>1817</v>
      </c>
      <c r="D1417" s="138" t="s">
        <v>1818</v>
      </c>
      <c r="E1417" s="138" t="s">
        <v>1955</v>
      </c>
      <c r="F1417" s="138"/>
      <c r="G1417" s="138" t="s">
        <v>1786</v>
      </c>
      <c r="H1417" s="138" t="s">
        <v>1787</v>
      </c>
      <c r="I1417" s="138" t="s">
        <v>5547</v>
      </c>
      <c r="J1417" s="138" t="s">
        <v>1817</v>
      </c>
      <c r="K1417" s="138"/>
      <c r="L1417" s="138"/>
      <c r="M1417" s="138" t="s">
        <v>5934</v>
      </c>
      <c r="N1417" s="139">
        <v>60</v>
      </c>
      <c r="O1417" s="140" t="b">
        <v>0</v>
      </c>
      <c r="P1417" s="138" t="s">
        <v>3075</v>
      </c>
      <c r="Q1417" t="s">
        <v>1823</v>
      </c>
      <c r="R1417" t="s">
        <v>630</v>
      </c>
    </row>
    <row r="1418" spans="1:18" x14ac:dyDescent="0.25">
      <c r="A1418" s="138" t="s">
        <v>13909</v>
      </c>
      <c r="B1418" s="138" t="s">
        <v>885</v>
      </c>
      <c r="C1418" s="138" t="s">
        <v>1817</v>
      </c>
      <c r="D1418" s="138" t="s">
        <v>1818</v>
      </c>
      <c r="E1418" s="138" t="s">
        <v>1832</v>
      </c>
      <c r="F1418" s="138"/>
      <c r="G1418" s="138" t="s">
        <v>70</v>
      </c>
      <c r="H1418" s="138" t="s">
        <v>1779</v>
      </c>
      <c r="I1418" s="138" t="s">
        <v>5547</v>
      </c>
      <c r="J1418" s="138" t="s">
        <v>1817</v>
      </c>
      <c r="K1418" s="138"/>
      <c r="L1418" s="138"/>
      <c r="M1418" s="138" t="s">
        <v>5935</v>
      </c>
      <c r="N1418" s="139">
        <v>60</v>
      </c>
      <c r="O1418" s="140" t="b">
        <v>0</v>
      </c>
      <c r="P1418" s="138" t="s">
        <v>3075</v>
      </c>
      <c r="Q1418" t="s">
        <v>1823</v>
      </c>
      <c r="R1418" t="s">
        <v>630</v>
      </c>
    </row>
    <row r="1419" spans="1:18" x14ac:dyDescent="0.25">
      <c r="A1419" s="138" t="s">
        <v>14596</v>
      </c>
      <c r="B1419" s="138" t="s">
        <v>885</v>
      </c>
      <c r="C1419" s="138" t="s">
        <v>1817</v>
      </c>
      <c r="D1419" s="138" t="s">
        <v>1818</v>
      </c>
      <c r="E1419" s="138" t="s">
        <v>1938</v>
      </c>
      <c r="F1419" s="138"/>
      <c r="G1419" s="138" t="s">
        <v>70</v>
      </c>
      <c r="H1419" s="138" t="s">
        <v>1779</v>
      </c>
      <c r="I1419" s="138" t="s">
        <v>5547</v>
      </c>
      <c r="J1419" s="138" t="s">
        <v>1817</v>
      </c>
      <c r="K1419" s="138"/>
      <c r="L1419" s="138"/>
      <c r="M1419" s="138" t="s">
        <v>5936</v>
      </c>
      <c r="N1419" s="139">
        <v>60</v>
      </c>
      <c r="O1419" s="140" t="b">
        <v>0</v>
      </c>
      <c r="P1419" s="138" t="s">
        <v>3075</v>
      </c>
      <c r="Q1419" t="s">
        <v>1823</v>
      </c>
      <c r="R1419" t="s">
        <v>630</v>
      </c>
    </row>
    <row r="1420" spans="1:18" x14ac:dyDescent="0.25">
      <c r="A1420" s="138" t="s">
        <v>14063</v>
      </c>
      <c r="B1420" s="138" t="s">
        <v>885</v>
      </c>
      <c r="C1420" s="138" t="s">
        <v>1817</v>
      </c>
      <c r="D1420" s="138" t="s">
        <v>1818</v>
      </c>
      <c r="E1420" s="138" t="s">
        <v>1911</v>
      </c>
      <c r="F1420" s="138"/>
      <c r="G1420" s="138" t="s">
        <v>71</v>
      </c>
      <c r="H1420" s="138" t="s">
        <v>1777</v>
      </c>
      <c r="I1420" s="138" t="s">
        <v>5547</v>
      </c>
      <c r="J1420" s="138" t="s">
        <v>1817</v>
      </c>
      <c r="K1420" s="138"/>
      <c r="L1420" s="138"/>
      <c r="M1420" s="138" t="s">
        <v>5938</v>
      </c>
      <c r="N1420" s="139">
        <v>60</v>
      </c>
      <c r="O1420" s="140" t="b">
        <v>0</v>
      </c>
      <c r="P1420" s="138" t="s">
        <v>3075</v>
      </c>
      <c r="Q1420" t="s">
        <v>1823</v>
      </c>
      <c r="R1420" t="s">
        <v>630</v>
      </c>
    </row>
    <row r="1421" spans="1:18" x14ac:dyDescent="0.25">
      <c r="A1421" s="138" t="s">
        <v>14398</v>
      </c>
      <c r="B1421" s="138" t="s">
        <v>885</v>
      </c>
      <c r="C1421" s="138" t="s">
        <v>1817</v>
      </c>
      <c r="D1421" s="138" t="s">
        <v>1818</v>
      </c>
      <c r="E1421" s="138" t="s">
        <v>1971</v>
      </c>
      <c r="F1421" s="138"/>
      <c r="G1421" s="138" t="s">
        <v>71</v>
      </c>
      <c r="H1421" s="138" t="s">
        <v>1777</v>
      </c>
      <c r="I1421" s="138" t="s">
        <v>5547</v>
      </c>
      <c r="J1421" s="138" t="s">
        <v>1817</v>
      </c>
      <c r="K1421" s="138"/>
      <c r="L1421" s="138"/>
      <c r="M1421" s="138" t="s">
        <v>5939</v>
      </c>
      <c r="N1421" s="139">
        <v>60</v>
      </c>
      <c r="O1421" s="140" t="b">
        <v>0</v>
      </c>
      <c r="P1421" s="138" t="s">
        <v>3075</v>
      </c>
      <c r="Q1421" t="s">
        <v>1823</v>
      </c>
      <c r="R1421" t="s">
        <v>630</v>
      </c>
    </row>
    <row r="1422" spans="1:18" x14ac:dyDescent="0.25">
      <c r="A1422" s="138" t="s">
        <v>14957</v>
      </c>
      <c r="B1422" s="138" t="s">
        <v>885</v>
      </c>
      <c r="C1422" s="138" t="s">
        <v>1817</v>
      </c>
      <c r="D1422" s="138" t="s">
        <v>1818</v>
      </c>
      <c r="E1422" s="138" t="s">
        <v>1955</v>
      </c>
      <c r="F1422" s="138"/>
      <c r="G1422" s="138" t="s">
        <v>1786</v>
      </c>
      <c r="H1422" s="138" t="s">
        <v>1787</v>
      </c>
      <c r="I1422" s="138" t="s">
        <v>5547</v>
      </c>
      <c r="J1422" s="138" t="s">
        <v>1817</v>
      </c>
      <c r="K1422" s="138"/>
      <c r="L1422" s="138"/>
      <c r="M1422" s="138" t="s">
        <v>5940</v>
      </c>
      <c r="N1422" s="139">
        <v>60</v>
      </c>
      <c r="O1422" s="140" t="b">
        <v>0</v>
      </c>
      <c r="P1422" s="138" t="s">
        <v>3075</v>
      </c>
      <c r="Q1422" t="s">
        <v>1823</v>
      </c>
      <c r="R1422" t="s">
        <v>630</v>
      </c>
    </row>
    <row r="1423" spans="1:18" x14ac:dyDescent="0.25">
      <c r="A1423" s="138" t="s">
        <v>14399</v>
      </c>
      <c r="B1423" s="138" t="s">
        <v>885</v>
      </c>
      <c r="C1423" s="138" t="s">
        <v>1817</v>
      </c>
      <c r="D1423" s="138" t="s">
        <v>1818</v>
      </c>
      <c r="E1423" s="138" t="s">
        <v>1971</v>
      </c>
      <c r="F1423" s="138"/>
      <c r="G1423" s="138" t="s">
        <v>71</v>
      </c>
      <c r="H1423" s="138" t="s">
        <v>1777</v>
      </c>
      <c r="I1423" s="138" t="s">
        <v>5547</v>
      </c>
      <c r="J1423" s="138" t="s">
        <v>1817</v>
      </c>
      <c r="K1423" s="138"/>
      <c r="L1423" s="138"/>
      <c r="M1423" s="138" t="s">
        <v>5941</v>
      </c>
      <c r="N1423" s="139">
        <v>60</v>
      </c>
      <c r="O1423" s="140" t="b">
        <v>0</v>
      </c>
      <c r="P1423" s="138" t="s">
        <v>3075</v>
      </c>
      <c r="Q1423" t="s">
        <v>1823</v>
      </c>
      <c r="R1423" t="s">
        <v>630</v>
      </c>
    </row>
    <row r="1424" spans="1:18" x14ac:dyDescent="0.25">
      <c r="A1424" s="138" t="s">
        <v>13910</v>
      </c>
      <c r="B1424" s="138" t="s">
        <v>885</v>
      </c>
      <c r="C1424" s="138" t="s">
        <v>1817</v>
      </c>
      <c r="D1424" s="138" t="s">
        <v>1818</v>
      </c>
      <c r="E1424" s="138" t="s">
        <v>1832</v>
      </c>
      <c r="F1424" s="138"/>
      <c r="G1424" s="138" t="s">
        <v>70</v>
      </c>
      <c r="H1424" s="138" t="s">
        <v>1779</v>
      </c>
      <c r="I1424" s="138" t="s">
        <v>5547</v>
      </c>
      <c r="J1424" s="138" t="s">
        <v>1817</v>
      </c>
      <c r="K1424" s="138"/>
      <c r="L1424" s="138"/>
      <c r="M1424" s="138" t="s">
        <v>5942</v>
      </c>
      <c r="N1424" s="139">
        <v>60</v>
      </c>
      <c r="O1424" s="140" t="b">
        <v>0</v>
      </c>
      <c r="P1424" s="138" t="s">
        <v>3075</v>
      </c>
      <c r="Q1424" t="s">
        <v>1823</v>
      </c>
      <c r="R1424" t="s">
        <v>630</v>
      </c>
    </row>
    <row r="1425" spans="1:18" x14ac:dyDescent="0.25">
      <c r="A1425" s="138" t="s">
        <v>13811</v>
      </c>
      <c r="B1425" s="138" t="s">
        <v>885</v>
      </c>
      <c r="C1425" s="138" t="s">
        <v>1817</v>
      </c>
      <c r="D1425" s="138" t="s">
        <v>1818</v>
      </c>
      <c r="E1425" s="138" t="s">
        <v>2086</v>
      </c>
      <c r="F1425" s="138"/>
      <c r="G1425" s="138" t="s">
        <v>70</v>
      </c>
      <c r="H1425" s="138" t="s">
        <v>1779</v>
      </c>
      <c r="I1425" s="138" t="s">
        <v>5547</v>
      </c>
      <c r="J1425" s="138" t="s">
        <v>1817</v>
      </c>
      <c r="K1425" s="138"/>
      <c r="L1425" s="138"/>
      <c r="M1425" s="138" t="s">
        <v>5943</v>
      </c>
      <c r="N1425" s="139">
        <v>60</v>
      </c>
      <c r="O1425" s="140" t="b">
        <v>0</v>
      </c>
      <c r="P1425" s="138" t="s">
        <v>3075</v>
      </c>
      <c r="Q1425" t="s">
        <v>1823</v>
      </c>
      <c r="R1425" t="s">
        <v>630</v>
      </c>
    </row>
    <row r="1426" spans="1:18" x14ac:dyDescent="0.25">
      <c r="A1426" s="138" t="s">
        <v>14107</v>
      </c>
      <c r="B1426" s="138" t="s">
        <v>5660</v>
      </c>
      <c r="C1426" s="138" t="s">
        <v>1817</v>
      </c>
      <c r="D1426" s="138" t="s">
        <v>1818</v>
      </c>
      <c r="E1426" s="138" t="s">
        <v>2734</v>
      </c>
      <c r="F1426" s="138"/>
      <c r="G1426" s="138" t="s">
        <v>1786</v>
      </c>
      <c r="H1426" s="138" t="s">
        <v>1787</v>
      </c>
      <c r="I1426" s="138" t="s">
        <v>5547</v>
      </c>
      <c r="J1426" s="138" t="s">
        <v>1817</v>
      </c>
      <c r="K1426" s="138"/>
      <c r="L1426" s="138"/>
      <c r="M1426" s="138" t="s">
        <v>5944</v>
      </c>
      <c r="N1426" s="139">
        <v>60</v>
      </c>
      <c r="O1426" s="140" t="b">
        <v>0</v>
      </c>
      <c r="P1426" s="138" t="s">
        <v>3075</v>
      </c>
      <c r="Q1426" t="s">
        <v>1823</v>
      </c>
      <c r="R1426" t="s">
        <v>630</v>
      </c>
    </row>
    <row r="1427" spans="1:18" x14ac:dyDescent="0.25">
      <c r="A1427" s="138" t="s">
        <v>14064</v>
      </c>
      <c r="B1427" s="138" t="s">
        <v>885</v>
      </c>
      <c r="C1427" s="138" t="s">
        <v>1817</v>
      </c>
      <c r="D1427" s="138" t="s">
        <v>1818</v>
      </c>
      <c r="E1427" s="138" t="s">
        <v>1911</v>
      </c>
      <c r="F1427" s="138"/>
      <c r="G1427" s="138" t="s">
        <v>71</v>
      </c>
      <c r="H1427" s="138" t="s">
        <v>1777</v>
      </c>
      <c r="I1427" s="138" t="s">
        <v>5547</v>
      </c>
      <c r="J1427" s="138" t="s">
        <v>1817</v>
      </c>
      <c r="K1427" s="138"/>
      <c r="L1427" s="138"/>
      <c r="M1427" s="138" t="s">
        <v>5946</v>
      </c>
      <c r="N1427" s="139">
        <v>60</v>
      </c>
      <c r="O1427" s="140" t="b">
        <v>0</v>
      </c>
      <c r="P1427" s="138" t="s">
        <v>3075</v>
      </c>
      <c r="Q1427" t="s">
        <v>1823</v>
      </c>
      <c r="R1427" t="s">
        <v>630</v>
      </c>
    </row>
    <row r="1428" spans="1:18" x14ac:dyDescent="0.25">
      <c r="A1428" s="138" t="s">
        <v>14400</v>
      </c>
      <c r="B1428" s="138" t="s">
        <v>885</v>
      </c>
      <c r="C1428" s="138" t="s">
        <v>1817</v>
      </c>
      <c r="D1428" s="138" t="s">
        <v>1818</v>
      </c>
      <c r="E1428" s="138" t="s">
        <v>1971</v>
      </c>
      <c r="F1428" s="138"/>
      <c r="G1428" s="138" t="s">
        <v>71</v>
      </c>
      <c r="H1428" s="138" t="s">
        <v>1777</v>
      </c>
      <c r="I1428" s="138" t="s">
        <v>5547</v>
      </c>
      <c r="J1428" s="138" t="s">
        <v>1817</v>
      </c>
      <c r="K1428" s="138"/>
      <c r="L1428" s="138"/>
      <c r="M1428" s="138" t="s">
        <v>5948</v>
      </c>
      <c r="N1428" s="139">
        <v>60</v>
      </c>
      <c r="O1428" s="140" t="b">
        <v>0</v>
      </c>
      <c r="P1428" s="138" t="s">
        <v>3075</v>
      </c>
      <c r="Q1428" t="s">
        <v>1823</v>
      </c>
      <c r="R1428" t="s">
        <v>630</v>
      </c>
    </row>
    <row r="1429" spans="1:18" x14ac:dyDescent="0.25">
      <c r="A1429" s="138" t="s">
        <v>14401</v>
      </c>
      <c r="B1429" s="138" t="s">
        <v>885</v>
      </c>
      <c r="C1429" s="138" t="s">
        <v>1817</v>
      </c>
      <c r="D1429" s="138" t="s">
        <v>1818</v>
      </c>
      <c r="E1429" s="138" t="s">
        <v>1971</v>
      </c>
      <c r="F1429" s="138"/>
      <c r="G1429" s="138" t="s">
        <v>71</v>
      </c>
      <c r="H1429" s="138" t="s">
        <v>1777</v>
      </c>
      <c r="I1429" s="138" t="s">
        <v>5547</v>
      </c>
      <c r="J1429" s="138" t="s">
        <v>1817</v>
      </c>
      <c r="K1429" s="138"/>
      <c r="L1429" s="138"/>
      <c r="M1429" s="138" t="s">
        <v>5949</v>
      </c>
      <c r="N1429" s="139">
        <v>60</v>
      </c>
      <c r="O1429" s="140" t="b">
        <v>0</v>
      </c>
      <c r="P1429" s="138" t="s">
        <v>3075</v>
      </c>
      <c r="Q1429" t="s">
        <v>1823</v>
      </c>
      <c r="R1429" t="s">
        <v>630</v>
      </c>
    </row>
    <row r="1430" spans="1:18" x14ac:dyDescent="0.25">
      <c r="A1430" s="138" t="s">
        <v>14108</v>
      </c>
      <c r="B1430" s="138" t="s">
        <v>5660</v>
      </c>
      <c r="C1430" s="138" t="s">
        <v>1817</v>
      </c>
      <c r="D1430" s="138" t="s">
        <v>1818</v>
      </c>
      <c r="E1430" s="138" t="s">
        <v>2734</v>
      </c>
      <c r="F1430" s="138"/>
      <c r="G1430" s="138" t="s">
        <v>71</v>
      </c>
      <c r="H1430" s="138" t="s">
        <v>1777</v>
      </c>
      <c r="I1430" s="138" t="s">
        <v>5547</v>
      </c>
      <c r="J1430" s="138" t="s">
        <v>1817</v>
      </c>
      <c r="K1430" s="138"/>
      <c r="L1430" s="138"/>
      <c r="M1430" s="138" t="s">
        <v>5951</v>
      </c>
      <c r="N1430" s="139">
        <v>60</v>
      </c>
      <c r="O1430" s="140" t="b">
        <v>0</v>
      </c>
      <c r="P1430" s="138" t="s">
        <v>3075</v>
      </c>
      <c r="Q1430" t="s">
        <v>1823</v>
      </c>
      <c r="R1430" t="s">
        <v>630</v>
      </c>
    </row>
    <row r="1431" spans="1:18" x14ac:dyDescent="0.25">
      <c r="A1431" s="138" t="s">
        <v>14402</v>
      </c>
      <c r="B1431" s="138" t="s">
        <v>885</v>
      </c>
      <c r="C1431" s="138" t="s">
        <v>1817</v>
      </c>
      <c r="D1431" s="138" t="s">
        <v>1818</v>
      </c>
      <c r="E1431" s="138" t="s">
        <v>1971</v>
      </c>
      <c r="F1431" s="138"/>
      <c r="G1431" s="138" t="s">
        <v>71</v>
      </c>
      <c r="H1431" s="138" t="s">
        <v>1777</v>
      </c>
      <c r="I1431" s="138" t="s">
        <v>5547</v>
      </c>
      <c r="J1431" s="138" t="s">
        <v>1817</v>
      </c>
      <c r="K1431" s="138"/>
      <c r="L1431" s="138"/>
      <c r="M1431" s="138" t="s">
        <v>5952</v>
      </c>
      <c r="N1431" s="139">
        <v>60</v>
      </c>
      <c r="O1431" s="140" t="b">
        <v>0</v>
      </c>
      <c r="P1431" s="138" t="s">
        <v>3075</v>
      </c>
      <c r="Q1431" t="s">
        <v>1823</v>
      </c>
      <c r="R1431" t="s">
        <v>630</v>
      </c>
    </row>
    <row r="1432" spans="1:18" x14ac:dyDescent="0.25">
      <c r="A1432" s="138" t="s">
        <v>14486</v>
      </c>
      <c r="B1432" s="138" t="s">
        <v>885</v>
      </c>
      <c r="C1432" s="138" t="s">
        <v>1817</v>
      </c>
      <c r="D1432" s="138" t="s">
        <v>1818</v>
      </c>
      <c r="E1432" s="138" t="s">
        <v>1881</v>
      </c>
      <c r="F1432" s="138"/>
      <c r="G1432" s="138" t="s">
        <v>71</v>
      </c>
      <c r="H1432" s="138" t="s">
        <v>1777</v>
      </c>
      <c r="I1432" s="138" t="s">
        <v>5547</v>
      </c>
      <c r="J1432" s="138" t="s">
        <v>1817</v>
      </c>
      <c r="K1432" s="138"/>
      <c r="L1432" s="138"/>
      <c r="M1432" s="138" t="s">
        <v>5953</v>
      </c>
      <c r="N1432" s="139">
        <v>60</v>
      </c>
      <c r="O1432" s="140" t="b">
        <v>0</v>
      </c>
      <c r="P1432" s="138" t="s">
        <v>3075</v>
      </c>
      <c r="Q1432" t="s">
        <v>1823</v>
      </c>
      <c r="R1432" t="s">
        <v>630</v>
      </c>
    </row>
    <row r="1433" spans="1:18" x14ac:dyDescent="0.25">
      <c r="A1433" s="138" t="s">
        <v>14858</v>
      </c>
      <c r="B1433" s="138" t="s">
        <v>1015</v>
      </c>
      <c r="C1433" s="138" t="s">
        <v>1817</v>
      </c>
      <c r="D1433" s="138" t="s">
        <v>1818</v>
      </c>
      <c r="E1433" s="138" t="s">
        <v>2072</v>
      </c>
      <c r="F1433" s="138"/>
      <c r="G1433" s="138" t="s">
        <v>1786</v>
      </c>
      <c r="H1433" s="138" t="s">
        <v>1787</v>
      </c>
      <c r="I1433" s="138" t="s">
        <v>5547</v>
      </c>
      <c r="J1433" s="138" t="s">
        <v>1015</v>
      </c>
      <c r="K1433" s="138"/>
      <c r="L1433" s="138"/>
      <c r="M1433" s="138" t="s">
        <v>5954</v>
      </c>
      <c r="N1433" s="139">
        <v>60</v>
      </c>
      <c r="O1433" s="140" t="b">
        <v>0</v>
      </c>
      <c r="P1433" s="138" t="s">
        <v>3075</v>
      </c>
      <c r="Q1433" t="s">
        <v>1823</v>
      </c>
      <c r="R1433" t="s">
        <v>630</v>
      </c>
    </row>
    <row r="1434" spans="1:18" x14ac:dyDescent="0.25">
      <c r="A1434" s="138" t="s">
        <v>14232</v>
      </c>
      <c r="B1434" s="138" t="s">
        <v>1017</v>
      </c>
      <c r="C1434" s="138" t="s">
        <v>1817</v>
      </c>
      <c r="D1434" s="138" t="s">
        <v>1818</v>
      </c>
      <c r="E1434" s="138" t="s">
        <v>2030</v>
      </c>
      <c r="F1434" s="138"/>
      <c r="G1434" s="138" t="s">
        <v>70</v>
      </c>
      <c r="H1434" s="138" t="s">
        <v>1779</v>
      </c>
      <c r="I1434" s="138" t="s">
        <v>5547</v>
      </c>
      <c r="J1434" s="138" t="s">
        <v>1017</v>
      </c>
      <c r="K1434" s="138" t="s">
        <v>5955</v>
      </c>
      <c r="L1434" s="138"/>
      <c r="M1434" s="138" t="s">
        <v>5955</v>
      </c>
      <c r="N1434" s="139">
        <v>60</v>
      </c>
      <c r="O1434" s="140" t="b">
        <v>0</v>
      </c>
      <c r="P1434" s="138" t="s">
        <v>3075</v>
      </c>
      <c r="Q1434" t="s">
        <v>1823</v>
      </c>
      <c r="R1434" t="s">
        <v>630</v>
      </c>
    </row>
    <row r="1435" spans="1:18" x14ac:dyDescent="0.25">
      <c r="A1435" s="138" t="s">
        <v>13979</v>
      </c>
      <c r="B1435" s="138" t="s">
        <v>1019</v>
      </c>
      <c r="C1435" s="138" t="s">
        <v>1817</v>
      </c>
      <c r="D1435" s="138" t="s">
        <v>1818</v>
      </c>
      <c r="E1435" s="138" t="s">
        <v>2053</v>
      </c>
      <c r="F1435" s="138"/>
      <c r="G1435" s="138" t="s">
        <v>71</v>
      </c>
      <c r="H1435" s="138" t="s">
        <v>1777</v>
      </c>
      <c r="I1435" s="138" t="s">
        <v>5547</v>
      </c>
      <c r="J1435" s="138" t="s">
        <v>1019</v>
      </c>
      <c r="K1435" s="138" t="s">
        <v>5956</v>
      </c>
      <c r="L1435" s="138"/>
      <c r="M1435" s="138" t="s">
        <v>5956</v>
      </c>
      <c r="N1435" s="139">
        <v>60</v>
      </c>
      <c r="O1435" s="140" t="b">
        <v>0</v>
      </c>
      <c r="P1435" s="138" t="s">
        <v>3075</v>
      </c>
      <c r="Q1435" t="s">
        <v>1823</v>
      </c>
      <c r="R1435" t="s">
        <v>630</v>
      </c>
    </row>
    <row r="1436" spans="1:18" x14ac:dyDescent="0.25">
      <c r="A1436" s="138" t="s">
        <v>14233</v>
      </c>
      <c r="B1436" s="138" t="s">
        <v>1021</v>
      </c>
      <c r="C1436" s="138" t="s">
        <v>1817</v>
      </c>
      <c r="D1436" s="138" t="s">
        <v>1818</v>
      </c>
      <c r="E1436" s="138" t="s">
        <v>2030</v>
      </c>
      <c r="F1436" s="138"/>
      <c r="G1436" s="138" t="s">
        <v>70</v>
      </c>
      <c r="H1436" s="138" t="s">
        <v>1779</v>
      </c>
      <c r="I1436" s="138" t="s">
        <v>5547</v>
      </c>
      <c r="J1436" s="138" t="s">
        <v>1021</v>
      </c>
      <c r="K1436" s="138" t="s">
        <v>5957</v>
      </c>
      <c r="L1436" s="138"/>
      <c r="M1436" s="138" t="s">
        <v>5957</v>
      </c>
      <c r="N1436" s="139">
        <v>60</v>
      </c>
      <c r="O1436" s="140" t="b">
        <v>0</v>
      </c>
      <c r="P1436" s="138" t="s">
        <v>3075</v>
      </c>
      <c r="Q1436" t="s">
        <v>1823</v>
      </c>
      <c r="R1436" t="s">
        <v>630</v>
      </c>
    </row>
    <row r="1437" spans="1:18" x14ac:dyDescent="0.25">
      <c r="A1437" s="138" t="s">
        <v>14916</v>
      </c>
      <c r="B1437" s="138" t="s">
        <v>1023</v>
      </c>
      <c r="C1437" s="138" t="s">
        <v>1817</v>
      </c>
      <c r="D1437" s="138" t="s">
        <v>1818</v>
      </c>
      <c r="E1437" s="138" t="s">
        <v>5293</v>
      </c>
      <c r="F1437" s="138"/>
      <c r="G1437" s="138" t="s">
        <v>1786</v>
      </c>
      <c r="H1437" s="138" t="s">
        <v>1787</v>
      </c>
      <c r="I1437" s="138" t="s">
        <v>5547</v>
      </c>
      <c r="J1437" s="138" t="s">
        <v>1023</v>
      </c>
      <c r="K1437" s="138" t="s">
        <v>5958</v>
      </c>
      <c r="L1437" s="138"/>
      <c r="M1437" s="138" t="s">
        <v>5958</v>
      </c>
      <c r="N1437" s="139">
        <v>60</v>
      </c>
      <c r="O1437" s="140" t="b">
        <v>0</v>
      </c>
      <c r="P1437" s="138" t="s">
        <v>3075</v>
      </c>
      <c r="Q1437" t="s">
        <v>1823</v>
      </c>
      <c r="R1437" t="s">
        <v>630</v>
      </c>
    </row>
    <row r="1438" spans="1:18" x14ac:dyDescent="0.25">
      <c r="A1438" s="138" t="s">
        <v>14597</v>
      </c>
      <c r="B1438" s="138" t="s">
        <v>1024</v>
      </c>
      <c r="C1438" s="138"/>
      <c r="D1438" s="138" t="s">
        <v>1818</v>
      </c>
      <c r="E1438" s="138" t="s">
        <v>1938</v>
      </c>
      <c r="F1438" s="138"/>
      <c r="G1438" s="138" t="s">
        <v>70</v>
      </c>
      <c r="H1438" s="138" t="s">
        <v>1779</v>
      </c>
      <c r="I1438" s="138" t="s">
        <v>5959</v>
      </c>
      <c r="J1438" s="138" t="s">
        <v>1024</v>
      </c>
      <c r="K1438" s="138" t="s">
        <v>5960</v>
      </c>
      <c r="L1438" s="138" t="s">
        <v>1817</v>
      </c>
      <c r="M1438" s="138" t="s">
        <v>5960</v>
      </c>
      <c r="N1438" s="139">
        <v>60</v>
      </c>
      <c r="O1438" s="140" t="b">
        <v>0</v>
      </c>
      <c r="P1438" s="138" t="s">
        <v>1822</v>
      </c>
      <c r="Q1438" t="s">
        <v>1823</v>
      </c>
      <c r="R1438" t="s">
        <v>630</v>
      </c>
    </row>
    <row r="1439" spans="1:18" x14ac:dyDescent="0.25">
      <c r="A1439" s="138" t="s">
        <v>14554</v>
      </c>
      <c r="B1439" s="138" t="s">
        <v>1026</v>
      </c>
      <c r="C1439" s="138"/>
      <c r="D1439" s="138" t="s">
        <v>1818</v>
      </c>
      <c r="E1439" s="138" t="s">
        <v>3779</v>
      </c>
      <c r="F1439" s="138"/>
      <c r="G1439" s="138" t="s">
        <v>71</v>
      </c>
      <c r="H1439" s="138" t="s">
        <v>1777</v>
      </c>
      <c r="I1439" s="138" t="s">
        <v>5959</v>
      </c>
      <c r="J1439" s="138" t="s">
        <v>1026</v>
      </c>
      <c r="K1439" s="138" t="s">
        <v>5961</v>
      </c>
      <c r="L1439" s="138" t="s">
        <v>1817</v>
      </c>
      <c r="M1439" s="138" t="s">
        <v>5961</v>
      </c>
      <c r="N1439" s="139">
        <v>60</v>
      </c>
      <c r="O1439" s="140" t="b">
        <v>0</v>
      </c>
      <c r="P1439" s="138" t="s">
        <v>1822</v>
      </c>
      <c r="Q1439" t="s">
        <v>1823</v>
      </c>
      <c r="R1439" t="s">
        <v>630</v>
      </c>
    </row>
    <row r="1440" spans="1:18" x14ac:dyDescent="0.25">
      <c r="A1440" s="138" t="s">
        <v>14555</v>
      </c>
      <c r="B1440" s="138" t="s">
        <v>1028</v>
      </c>
      <c r="C1440" s="138" t="s">
        <v>1817</v>
      </c>
      <c r="D1440" s="138" t="s">
        <v>1818</v>
      </c>
      <c r="E1440" s="138" t="s">
        <v>3779</v>
      </c>
      <c r="F1440" s="138"/>
      <c r="G1440" s="138" t="s">
        <v>71</v>
      </c>
      <c r="H1440" s="138" t="s">
        <v>1777</v>
      </c>
      <c r="I1440" s="138" t="s">
        <v>5547</v>
      </c>
      <c r="J1440" s="138" t="s">
        <v>1028</v>
      </c>
      <c r="K1440" s="138" t="s">
        <v>5962</v>
      </c>
      <c r="L1440" s="138"/>
      <c r="M1440" s="138" t="s">
        <v>5962</v>
      </c>
      <c r="N1440" s="139">
        <v>60</v>
      </c>
      <c r="O1440" s="140" t="b">
        <v>0</v>
      </c>
      <c r="P1440" s="138" t="s">
        <v>3075</v>
      </c>
      <c r="Q1440" t="s">
        <v>1823</v>
      </c>
      <c r="R1440" t="s">
        <v>630</v>
      </c>
    </row>
    <row r="1441" spans="1:18" x14ac:dyDescent="0.25">
      <c r="A1441" s="138" t="s">
        <v>13952</v>
      </c>
      <c r="B1441" s="138" t="s">
        <v>1030</v>
      </c>
      <c r="C1441" s="138" t="s">
        <v>1817</v>
      </c>
      <c r="D1441" s="138" t="s">
        <v>1818</v>
      </c>
      <c r="E1441" s="138" t="s">
        <v>2102</v>
      </c>
      <c r="F1441" s="138"/>
      <c r="G1441" s="138" t="s">
        <v>1786</v>
      </c>
      <c r="H1441" s="138" t="s">
        <v>1787</v>
      </c>
      <c r="I1441" s="138" t="s">
        <v>5547</v>
      </c>
      <c r="J1441" s="138" t="s">
        <v>1817</v>
      </c>
      <c r="K1441" s="138"/>
      <c r="L1441" s="138"/>
      <c r="M1441" s="138" t="s">
        <v>5963</v>
      </c>
      <c r="N1441" s="139">
        <v>60</v>
      </c>
      <c r="O1441" s="140" t="b">
        <v>0</v>
      </c>
      <c r="P1441" s="138" t="s">
        <v>3075</v>
      </c>
      <c r="Q1441" t="s">
        <v>1823</v>
      </c>
      <c r="R1441" t="s">
        <v>630</v>
      </c>
    </row>
    <row r="1442" spans="1:18" x14ac:dyDescent="0.25">
      <c r="A1442" s="138" t="s">
        <v>14280</v>
      </c>
      <c r="B1442" s="138" t="s">
        <v>1032</v>
      </c>
      <c r="C1442" s="138"/>
      <c r="D1442" s="138" t="s">
        <v>1818</v>
      </c>
      <c r="E1442" s="138" t="s">
        <v>1926</v>
      </c>
      <c r="F1442" s="138" t="s">
        <v>5964</v>
      </c>
      <c r="G1442" s="138"/>
      <c r="H1442" s="138"/>
      <c r="I1442" s="138" t="s">
        <v>5959</v>
      </c>
      <c r="J1442" s="138"/>
      <c r="K1442" s="138"/>
      <c r="L1442" s="138"/>
      <c r="M1442" s="138" t="s">
        <v>5965</v>
      </c>
      <c r="N1442" s="139">
        <v>60</v>
      </c>
      <c r="O1442" s="140" t="b">
        <v>0</v>
      </c>
      <c r="P1442" s="138" t="s">
        <v>1822</v>
      </c>
      <c r="Q1442" t="s">
        <v>1823</v>
      </c>
      <c r="R1442" t="s">
        <v>630</v>
      </c>
    </row>
    <row r="1443" spans="1:18" x14ac:dyDescent="0.25">
      <c r="A1443" s="138" t="s">
        <v>14781</v>
      </c>
      <c r="B1443" s="138" t="s">
        <v>1034</v>
      </c>
      <c r="C1443" s="138" t="s">
        <v>1817</v>
      </c>
      <c r="D1443" s="138" t="s">
        <v>1818</v>
      </c>
      <c r="E1443" s="138" t="s">
        <v>5966</v>
      </c>
      <c r="F1443" s="138"/>
      <c r="G1443" s="138" t="s">
        <v>70</v>
      </c>
      <c r="H1443" s="138" t="s">
        <v>1779</v>
      </c>
      <c r="I1443" s="138" t="s">
        <v>5547</v>
      </c>
      <c r="J1443" s="138" t="s">
        <v>1034</v>
      </c>
      <c r="K1443" s="138" t="s">
        <v>5967</v>
      </c>
      <c r="L1443" s="138"/>
      <c r="M1443" s="138" t="s">
        <v>5967</v>
      </c>
      <c r="N1443" s="139">
        <v>60</v>
      </c>
      <c r="O1443" s="140" t="b">
        <v>0</v>
      </c>
      <c r="P1443" s="138" t="s">
        <v>3075</v>
      </c>
      <c r="Q1443" t="s">
        <v>1823</v>
      </c>
      <c r="R1443" t="s">
        <v>630</v>
      </c>
    </row>
    <row r="1444" spans="1:18" x14ac:dyDescent="0.25">
      <c r="A1444" s="138" t="s">
        <v>13953</v>
      </c>
      <c r="B1444" s="138" t="s">
        <v>1036</v>
      </c>
      <c r="C1444" s="138"/>
      <c r="D1444" s="138" t="s">
        <v>1818</v>
      </c>
      <c r="E1444" s="138" t="s">
        <v>2102</v>
      </c>
      <c r="F1444" s="138"/>
      <c r="G1444" s="138" t="s">
        <v>1786</v>
      </c>
      <c r="H1444" s="138" t="s">
        <v>1787</v>
      </c>
      <c r="I1444" s="138" t="s">
        <v>5959</v>
      </c>
      <c r="J1444" s="138"/>
      <c r="K1444" s="138"/>
      <c r="L1444" s="138"/>
      <c r="M1444" s="138" t="s">
        <v>5968</v>
      </c>
      <c r="N1444" s="139">
        <v>60</v>
      </c>
      <c r="O1444" s="140" t="b">
        <v>0</v>
      </c>
      <c r="P1444" s="138" t="s">
        <v>1822</v>
      </c>
      <c r="Q1444" t="s">
        <v>1823</v>
      </c>
      <c r="R1444" t="s">
        <v>630</v>
      </c>
    </row>
    <row r="1445" spans="1:18" x14ac:dyDescent="0.25">
      <c r="A1445" s="138" t="s">
        <v>14859</v>
      </c>
      <c r="B1445" s="138" t="s">
        <v>1038</v>
      </c>
      <c r="C1445" s="138" t="s">
        <v>1817</v>
      </c>
      <c r="D1445" s="138" t="s">
        <v>1818</v>
      </c>
      <c r="E1445" s="138" t="s">
        <v>2072</v>
      </c>
      <c r="F1445" s="138"/>
      <c r="G1445" s="138" t="s">
        <v>1786</v>
      </c>
      <c r="H1445" s="138" t="s">
        <v>1787</v>
      </c>
      <c r="I1445" s="138" t="s">
        <v>5547</v>
      </c>
      <c r="J1445" s="138" t="s">
        <v>1038</v>
      </c>
      <c r="K1445" s="138"/>
      <c r="L1445" s="138"/>
      <c r="M1445" s="138" t="s">
        <v>5969</v>
      </c>
      <c r="N1445" s="139">
        <v>60</v>
      </c>
      <c r="O1445" s="140" t="b">
        <v>0</v>
      </c>
      <c r="P1445" s="138" t="s">
        <v>3075</v>
      </c>
      <c r="Q1445" t="s">
        <v>1823</v>
      </c>
      <c r="R1445" t="s">
        <v>630</v>
      </c>
    </row>
    <row r="1446" spans="1:18" x14ac:dyDescent="0.25">
      <c r="A1446" s="138" t="s">
        <v>14487</v>
      </c>
      <c r="B1446" s="138" t="s">
        <v>1040</v>
      </c>
      <c r="C1446" s="138"/>
      <c r="D1446" s="138" t="s">
        <v>1818</v>
      </c>
      <c r="E1446" s="138" t="s">
        <v>1881</v>
      </c>
      <c r="F1446" s="138" t="s">
        <v>5970</v>
      </c>
      <c r="G1446" s="138" t="s">
        <v>71</v>
      </c>
      <c r="H1446" s="138" t="s">
        <v>1777</v>
      </c>
      <c r="I1446" s="138" t="s">
        <v>5959</v>
      </c>
      <c r="J1446" s="138"/>
      <c r="K1446" s="138"/>
      <c r="L1446" s="138"/>
      <c r="M1446" s="138" t="s">
        <v>5971</v>
      </c>
      <c r="N1446" s="139">
        <v>60</v>
      </c>
      <c r="O1446" s="140" t="b">
        <v>0</v>
      </c>
      <c r="P1446" s="138" t="s">
        <v>1822</v>
      </c>
      <c r="Q1446" t="s">
        <v>1823</v>
      </c>
      <c r="R1446" t="s">
        <v>630</v>
      </c>
    </row>
    <row r="1447" spans="1:18" x14ac:dyDescent="0.25">
      <c r="A1447" s="138" t="s">
        <v>14782</v>
      </c>
      <c r="B1447" s="138" t="s">
        <v>1041</v>
      </c>
      <c r="C1447" s="138"/>
      <c r="D1447" s="138" t="s">
        <v>1818</v>
      </c>
      <c r="E1447" s="138" t="s">
        <v>5966</v>
      </c>
      <c r="F1447" s="138"/>
      <c r="G1447" s="138" t="s">
        <v>70</v>
      </c>
      <c r="H1447" s="138" t="s">
        <v>1779</v>
      </c>
      <c r="I1447" s="138" t="s">
        <v>5959</v>
      </c>
      <c r="J1447" s="138"/>
      <c r="K1447" s="138"/>
      <c r="L1447" s="138"/>
      <c r="M1447" s="138" t="s">
        <v>5972</v>
      </c>
      <c r="N1447" s="139">
        <v>60</v>
      </c>
      <c r="O1447" s="140" t="b">
        <v>0</v>
      </c>
      <c r="P1447" s="138" t="s">
        <v>1822</v>
      </c>
      <c r="Q1447" t="s">
        <v>1823</v>
      </c>
      <c r="R1447" t="s">
        <v>630</v>
      </c>
    </row>
    <row r="1448" spans="1:18" x14ac:dyDescent="0.25">
      <c r="A1448" s="138" t="s">
        <v>14403</v>
      </c>
      <c r="B1448" s="138" t="s">
        <v>1043</v>
      </c>
      <c r="C1448" s="138" t="s">
        <v>1817</v>
      </c>
      <c r="D1448" s="138" t="s">
        <v>1818</v>
      </c>
      <c r="E1448" s="138" t="s">
        <v>1971</v>
      </c>
      <c r="F1448" s="138"/>
      <c r="G1448" s="138" t="s">
        <v>71</v>
      </c>
      <c r="H1448" s="138" t="s">
        <v>1777</v>
      </c>
      <c r="I1448" s="138" t="s">
        <v>5547</v>
      </c>
      <c r="J1448" s="138" t="s">
        <v>1043</v>
      </c>
      <c r="K1448" s="138" t="s">
        <v>5973</v>
      </c>
      <c r="L1448" s="138"/>
      <c r="M1448" s="138" t="s">
        <v>5973</v>
      </c>
      <c r="N1448" s="139">
        <v>60</v>
      </c>
      <c r="O1448" s="140" t="b">
        <v>0</v>
      </c>
      <c r="P1448" s="138" t="s">
        <v>3075</v>
      </c>
      <c r="Q1448" t="s">
        <v>1823</v>
      </c>
      <c r="R1448" t="s">
        <v>630</v>
      </c>
    </row>
    <row r="1449" spans="1:18" x14ac:dyDescent="0.25">
      <c r="A1449" s="138" t="s">
        <v>14404</v>
      </c>
      <c r="B1449" s="138" t="s">
        <v>1045</v>
      </c>
      <c r="C1449" s="138" t="s">
        <v>1817</v>
      </c>
      <c r="D1449" s="138" t="s">
        <v>1818</v>
      </c>
      <c r="E1449" s="138" t="s">
        <v>1971</v>
      </c>
      <c r="F1449" s="138"/>
      <c r="G1449" s="138" t="s">
        <v>71</v>
      </c>
      <c r="H1449" s="138" t="s">
        <v>1777</v>
      </c>
      <c r="I1449" s="138" t="s">
        <v>5547</v>
      </c>
      <c r="J1449" s="138" t="s">
        <v>1045</v>
      </c>
      <c r="K1449" s="138" t="s">
        <v>5974</v>
      </c>
      <c r="L1449" s="138"/>
      <c r="M1449" s="138" t="s">
        <v>5975</v>
      </c>
      <c r="N1449" s="139">
        <v>60</v>
      </c>
      <c r="O1449" s="140" t="b">
        <v>0</v>
      </c>
      <c r="P1449" s="138" t="s">
        <v>3075</v>
      </c>
      <c r="Q1449" t="s">
        <v>1823</v>
      </c>
      <c r="R1449" t="s">
        <v>630</v>
      </c>
    </row>
    <row r="1450" spans="1:18" x14ac:dyDescent="0.25">
      <c r="A1450" s="138" t="s">
        <v>14783</v>
      </c>
      <c r="B1450" s="138" t="s">
        <v>1047</v>
      </c>
      <c r="C1450" s="138"/>
      <c r="D1450" s="138" t="s">
        <v>1818</v>
      </c>
      <c r="E1450" s="138"/>
      <c r="F1450" s="138"/>
      <c r="G1450" s="138" t="s">
        <v>70</v>
      </c>
      <c r="H1450" s="138" t="s">
        <v>1779</v>
      </c>
      <c r="I1450" s="138" t="s">
        <v>5959</v>
      </c>
      <c r="J1450" s="138"/>
      <c r="K1450" s="138"/>
      <c r="L1450" s="138"/>
      <c r="M1450" s="138" t="s">
        <v>5976</v>
      </c>
      <c r="N1450" s="139">
        <v>60</v>
      </c>
      <c r="O1450" s="140" t="b">
        <v>0</v>
      </c>
      <c r="P1450" s="138" t="s">
        <v>1822</v>
      </c>
      <c r="Q1450" t="s">
        <v>1823</v>
      </c>
      <c r="R1450" t="s">
        <v>630</v>
      </c>
    </row>
    <row r="1451" spans="1:18" x14ac:dyDescent="0.25">
      <c r="A1451" s="138" t="s">
        <v>14917</v>
      </c>
      <c r="B1451" s="138" t="s">
        <v>1049</v>
      </c>
      <c r="C1451" s="138" t="s">
        <v>1817</v>
      </c>
      <c r="D1451" s="138" t="s">
        <v>1818</v>
      </c>
      <c r="E1451" s="138" t="s">
        <v>5293</v>
      </c>
      <c r="F1451" s="138"/>
      <c r="G1451" s="138" t="s">
        <v>1786</v>
      </c>
      <c r="H1451" s="138" t="s">
        <v>1787</v>
      </c>
      <c r="I1451" s="138" t="s">
        <v>5547</v>
      </c>
      <c r="J1451" s="138" t="s">
        <v>1049</v>
      </c>
      <c r="K1451" s="138" t="s">
        <v>5977</v>
      </c>
      <c r="L1451" s="138"/>
      <c r="M1451" s="138" t="s">
        <v>5977</v>
      </c>
      <c r="N1451" s="139">
        <v>60</v>
      </c>
      <c r="O1451" s="140" t="b">
        <v>0</v>
      </c>
      <c r="P1451" s="138" t="s">
        <v>3075</v>
      </c>
      <c r="Q1451" t="s">
        <v>1823</v>
      </c>
      <c r="R1451" t="s">
        <v>630</v>
      </c>
    </row>
    <row r="1452" spans="1:18" x14ac:dyDescent="0.25">
      <c r="A1452" s="138" t="s">
        <v>14598</v>
      </c>
      <c r="B1452" s="138" t="s">
        <v>1050</v>
      </c>
      <c r="C1452" s="138"/>
      <c r="D1452" s="138" t="s">
        <v>1818</v>
      </c>
      <c r="E1452" s="138"/>
      <c r="F1452" s="138"/>
      <c r="G1452" s="138" t="s">
        <v>70</v>
      </c>
      <c r="H1452" s="138" t="s">
        <v>1779</v>
      </c>
      <c r="I1452" s="138" t="s">
        <v>5959</v>
      </c>
      <c r="J1452" s="138"/>
      <c r="K1452" s="138"/>
      <c r="L1452" s="138"/>
      <c r="M1452" s="138" t="s">
        <v>5978</v>
      </c>
      <c r="N1452" s="139">
        <v>60</v>
      </c>
      <c r="O1452" s="140" t="b">
        <v>0</v>
      </c>
      <c r="P1452" s="138" t="s">
        <v>1822</v>
      </c>
      <c r="Q1452" t="s">
        <v>1823</v>
      </c>
      <c r="R1452" t="s">
        <v>630</v>
      </c>
    </row>
    <row r="1453" spans="1:18" x14ac:dyDescent="0.25">
      <c r="A1453" s="138" t="s">
        <v>13980</v>
      </c>
      <c r="B1453" s="138" t="s">
        <v>1051</v>
      </c>
      <c r="C1453" s="138"/>
      <c r="D1453" s="138" t="s">
        <v>1818</v>
      </c>
      <c r="E1453" s="138"/>
      <c r="F1453" s="138"/>
      <c r="G1453" s="138" t="s">
        <v>71</v>
      </c>
      <c r="H1453" s="138" t="s">
        <v>1777</v>
      </c>
      <c r="I1453" s="138" t="s">
        <v>5959</v>
      </c>
      <c r="J1453" s="138"/>
      <c r="K1453" s="138"/>
      <c r="L1453" s="138"/>
      <c r="M1453" s="138" t="s">
        <v>5979</v>
      </c>
      <c r="N1453" s="139">
        <v>60</v>
      </c>
      <c r="O1453" s="140" t="b">
        <v>0</v>
      </c>
      <c r="P1453" s="138" t="s">
        <v>1822</v>
      </c>
      <c r="Q1453" t="s">
        <v>1823</v>
      </c>
      <c r="R1453" t="s">
        <v>630</v>
      </c>
    </row>
    <row r="1454" spans="1:18" x14ac:dyDescent="0.25">
      <c r="A1454" s="138" t="s">
        <v>14405</v>
      </c>
      <c r="B1454" s="138" t="s">
        <v>1052</v>
      </c>
      <c r="C1454" s="138"/>
      <c r="D1454" s="138" t="s">
        <v>1818</v>
      </c>
      <c r="E1454" s="138" t="s">
        <v>1971</v>
      </c>
      <c r="F1454" s="138"/>
      <c r="G1454" s="138" t="s">
        <v>71</v>
      </c>
      <c r="H1454" s="138" t="s">
        <v>1777</v>
      </c>
      <c r="I1454" s="138" t="s">
        <v>5959</v>
      </c>
      <c r="J1454" s="138" t="s">
        <v>1052</v>
      </c>
      <c r="K1454" s="138" t="s">
        <v>5980</v>
      </c>
      <c r="L1454" s="138" t="s">
        <v>1817</v>
      </c>
      <c r="M1454" s="138" t="s">
        <v>5980</v>
      </c>
      <c r="N1454" s="139">
        <v>60</v>
      </c>
      <c r="O1454" s="140" t="b">
        <v>0</v>
      </c>
      <c r="P1454" s="138" t="s">
        <v>1822</v>
      </c>
      <c r="Q1454" t="s">
        <v>1823</v>
      </c>
      <c r="R1454" t="s">
        <v>630</v>
      </c>
    </row>
    <row r="1455" spans="1:18" x14ac:dyDescent="0.25">
      <c r="A1455" s="138" t="s">
        <v>14599</v>
      </c>
      <c r="B1455" s="138" t="s">
        <v>1054</v>
      </c>
      <c r="C1455" s="138"/>
      <c r="D1455" s="138" t="s">
        <v>1818</v>
      </c>
      <c r="E1455" s="138" t="s">
        <v>1938</v>
      </c>
      <c r="F1455" s="138"/>
      <c r="G1455" s="138" t="s">
        <v>70</v>
      </c>
      <c r="H1455" s="138" t="s">
        <v>1779</v>
      </c>
      <c r="I1455" s="138" t="s">
        <v>5959</v>
      </c>
      <c r="J1455" s="138"/>
      <c r="K1455" s="138"/>
      <c r="L1455" s="138"/>
      <c r="M1455" s="138" t="s">
        <v>5981</v>
      </c>
      <c r="N1455" s="139">
        <v>60</v>
      </c>
      <c r="O1455" s="140" t="b">
        <v>0</v>
      </c>
      <c r="P1455" s="138" t="s">
        <v>1822</v>
      </c>
      <c r="Q1455" t="s">
        <v>1823</v>
      </c>
      <c r="R1455" t="s">
        <v>630</v>
      </c>
    </row>
    <row r="1456" spans="1:18" x14ac:dyDescent="0.25">
      <c r="A1456" s="138" t="s">
        <v>14488</v>
      </c>
      <c r="B1456" s="138" t="s">
        <v>1055</v>
      </c>
      <c r="C1456" s="138"/>
      <c r="D1456" s="138" t="s">
        <v>1818</v>
      </c>
      <c r="E1456" s="138" t="s">
        <v>1881</v>
      </c>
      <c r="F1456" s="138" t="s">
        <v>4152</v>
      </c>
      <c r="G1456" s="138" t="s">
        <v>71</v>
      </c>
      <c r="H1456" s="138" t="s">
        <v>1777</v>
      </c>
      <c r="I1456" s="138" t="s">
        <v>5959</v>
      </c>
      <c r="J1456" s="138" t="s">
        <v>1055</v>
      </c>
      <c r="K1456" s="138" t="s">
        <v>5982</v>
      </c>
      <c r="L1456" s="138" t="s">
        <v>1817</v>
      </c>
      <c r="M1456" s="138" t="s">
        <v>5982</v>
      </c>
      <c r="N1456" s="139">
        <v>60</v>
      </c>
      <c r="O1456" s="140" t="b">
        <v>0</v>
      </c>
      <c r="P1456" s="138" t="s">
        <v>1822</v>
      </c>
      <c r="Q1456" t="s">
        <v>1823</v>
      </c>
      <c r="R1456" t="s">
        <v>630</v>
      </c>
    </row>
    <row r="1457" spans="1:18" x14ac:dyDescent="0.25">
      <c r="A1457" s="138" t="s">
        <v>14406</v>
      </c>
      <c r="B1457" s="138" t="s">
        <v>1057</v>
      </c>
      <c r="C1457" s="138"/>
      <c r="D1457" s="138" t="s">
        <v>1818</v>
      </c>
      <c r="E1457" s="138" t="s">
        <v>1971</v>
      </c>
      <c r="F1457" s="138"/>
      <c r="G1457" s="138" t="s">
        <v>71</v>
      </c>
      <c r="H1457" s="138" t="s">
        <v>1777</v>
      </c>
      <c r="I1457" s="138" t="s">
        <v>5959</v>
      </c>
      <c r="J1457" s="138" t="s">
        <v>1057</v>
      </c>
      <c r="K1457" s="138"/>
      <c r="L1457" s="138"/>
      <c r="M1457" s="138" t="s">
        <v>5983</v>
      </c>
      <c r="N1457" s="139">
        <v>60</v>
      </c>
      <c r="O1457" s="140" t="b">
        <v>0</v>
      </c>
      <c r="P1457" s="138" t="s">
        <v>1822</v>
      </c>
      <c r="Q1457" t="s">
        <v>1823</v>
      </c>
      <c r="R1457" t="s">
        <v>630</v>
      </c>
    </row>
    <row r="1458" spans="1:18" x14ac:dyDescent="0.25">
      <c r="A1458" s="138" t="s">
        <v>14407</v>
      </c>
      <c r="B1458" s="138" t="s">
        <v>1058</v>
      </c>
      <c r="C1458" s="138"/>
      <c r="D1458" s="138" t="s">
        <v>1818</v>
      </c>
      <c r="E1458" s="138"/>
      <c r="F1458" s="138"/>
      <c r="G1458" s="138" t="s">
        <v>71</v>
      </c>
      <c r="H1458" s="138" t="s">
        <v>1777</v>
      </c>
      <c r="I1458" s="138" t="s">
        <v>5959</v>
      </c>
      <c r="J1458" s="138" t="s">
        <v>1058</v>
      </c>
      <c r="K1458" s="138"/>
      <c r="L1458" s="138"/>
      <c r="M1458" s="138" t="s">
        <v>5984</v>
      </c>
      <c r="N1458" s="139">
        <v>60</v>
      </c>
      <c r="O1458" s="140" t="b">
        <v>0</v>
      </c>
      <c r="P1458" s="138" t="s">
        <v>1822</v>
      </c>
      <c r="Q1458" t="s">
        <v>1823</v>
      </c>
      <c r="R1458" t="s">
        <v>630</v>
      </c>
    </row>
    <row r="1459" spans="1:18" x14ac:dyDescent="0.25">
      <c r="A1459" s="138" t="s">
        <v>14556</v>
      </c>
      <c r="B1459" s="138" t="s">
        <v>1059</v>
      </c>
      <c r="C1459" s="138"/>
      <c r="D1459" s="138" t="s">
        <v>1818</v>
      </c>
      <c r="E1459" s="138" t="s">
        <v>3779</v>
      </c>
      <c r="F1459" s="138"/>
      <c r="G1459" s="138" t="s">
        <v>71</v>
      </c>
      <c r="H1459" s="138" t="s">
        <v>1777</v>
      </c>
      <c r="I1459" s="138" t="s">
        <v>5959</v>
      </c>
      <c r="J1459" s="138" t="s">
        <v>1817</v>
      </c>
      <c r="K1459" s="138"/>
      <c r="L1459" s="138" t="s">
        <v>1817</v>
      </c>
      <c r="M1459" s="138" t="s">
        <v>5985</v>
      </c>
      <c r="N1459" s="139">
        <v>60</v>
      </c>
      <c r="O1459" s="140" t="b">
        <v>0</v>
      </c>
      <c r="P1459" s="138" t="s">
        <v>1822</v>
      </c>
      <c r="Q1459" t="s">
        <v>1823</v>
      </c>
      <c r="R1459" t="s">
        <v>630</v>
      </c>
    </row>
    <row r="1460" spans="1:18" x14ac:dyDescent="0.25">
      <c r="A1460" s="138" t="s">
        <v>14860</v>
      </c>
      <c r="B1460" s="138" t="s">
        <v>1061</v>
      </c>
      <c r="C1460" s="138" t="s">
        <v>1817</v>
      </c>
      <c r="D1460" s="138" t="s">
        <v>1818</v>
      </c>
      <c r="E1460" s="138" t="s">
        <v>2072</v>
      </c>
      <c r="F1460" s="138"/>
      <c r="G1460" s="138" t="s">
        <v>1786</v>
      </c>
      <c r="H1460" s="138" t="s">
        <v>1787</v>
      </c>
      <c r="I1460" s="138" t="s">
        <v>5547</v>
      </c>
      <c r="J1460" s="138" t="s">
        <v>1061</v>
      </c>
      <c r="K1460" s="138" t="s">
        <v>5986</v>
      </c>
      <c r="L1460" s="138"/>
      <c r="M1460" s="138" t="s">
        <v>5986</v>
      </c>
      <c r="N1460" s="139">
        <v>60</v>
      </c>
      <c r="O1460" s="140" t="b">
        <v>0</v>
      </c>
      <c r="P1460" s="138" t="s">
        <v>3075</v>
      </c>
      <c r="Q1460" t="s">
        <v>1823</v>
      </c>
      <c r="R1460" t="s">
        <v>630</v>
      </c>
    </row>
    <row r="1461" spans="1:18" x14ac:dyDescent="0.25">
      <c r="A1461" s="138" t="s">
        <v>14600</v>
      </c>
      <c r="B1461" s="138" t="s">
        <v>1062</v>
      </c>
      <c r="C1461" s="138"/>
      <c r="D1461" s="138" t="s">
        <v>1818</v>
      </c>
      <c r="E1461" s="138" t="s">
        <v>1938</v>
      </c>
      <c r="F1461" s="138"/>
      <c r="G1461" s="138" t="s">
        <v>70</v>
      </c>
      <c r="H1461" s="138" t="s">
        <v>1779</v>
      </c>
      <c r="I1461" s="138" t="s">
        <v>5959</v>
      </c>
      <c r="J1461" s="138"/>
      <c r="K1461" s="138"/>
      <c r="L1461" s="138"/>
      <c r="M1461" s="138" t="s">
        <v>5987</v>
      </c>
      <c r="N1461" s="139">
        <v>60</v>
      </c>
      <c r="O1461" s="140" t="b">
        <v>0</v>
      </c>
      <c r="P1461" s="138" t="s">
        <v>1822</v>
      </c>
      <c r="Q1461" t="s">
        <v>1823</v>
      </c>
      <c r="R1461" t="s">
        <v>630</v>
      </c>
    </row>
    <row r="1462" spans="1:18" x14ac:dyDescent="0.25">
      <c r="A1462" s="138" t="s">
        <v>14557</v>
      </c>
      <c r="B1462" s="138" t="s">
        <v>1064</v>
      </c>
      <c r="C1462" s="138" t="s">
        <v>1817</v>
      </c>
      <c r="D1462" s="138" t="s">
        <v>1818</v>
      </c>
      <c r="E1462" s="138" t="s">
        <v>3779</v>
      </c>
      <c r="F1462" s="138" t="s">
        <v>5988</v>
      </c>
      <c r="G1462" s="138" t="s">
        <v>71</v>
      </c>
      <c r="H1462" s="138" t="s">
        <v>1777</v>
      </c>
      <c r="I1462" s="138" t="s">
        <v>5547</v>
      </c>
      <c r="J1462" s="138" t="s">
        <v>1817</v>
      </c>
      <c r="K1462" s="138"/>
      <c r="L1462" s="138"/>
      <c r="M1462" s="138" t="s">
        <v>5989</v>
      </c>
      <c r="N1462" s="139">
        <v>60</v>
      </c>
      <c r="O1462" s="140" t="b">
        <v>0</v>
      </c>
      <c r="P1462" s="138" t="s">
        <v>3075</v>
      </c>
      <c r="Q1462" t="s">
        <v>1823</v>
      </c>
      <c r="R1462" t="s">
        <v>630</v>
      </c>
    </row>
    <row r="1463" spans="1:18" x14ac:dyDescent="0.25">
      <c r="A1463" s="138" t="s">
        <v>14109</v>
      </c>
      <c r="B1463" s="138" t="s">
        <v>1066</v>
      </c>
      <c r="C1463" s="138"/>
      <c r="D1463" s="138" t="s">
        <v>1818</v>
      </c>
      <c r="E1463" s="138" t="s">
        <v>2734</v>
      </c>
      <c r="F1463" s="138" t="s">
        <v>3279</v>
      </c>
      <c r="G1463" s="138" t="s">
        <v>1786</v>
      </c>
      <c r="H1463" s="138" t="s">
        <v>1787</v>
      </c>
      <c r="I1463" s="138" t="s">
        <v>5959</v>
      </c>
      <c r="J1463" s="138"/>
      <c r="K1463" s="138"/>
      <c r="L1463" s="138"/>
      <c r="M1463" s="138" t="s">
        <v>5990</v>
      </c>
      <c r="N1463" s="139">
        <v>60</v>
      </c>
      <c r="O1463" s="140" t="b">
        <v>0</v>
      </c>
      <c r="P1463" s="138" t="s">
        <v>1822</v>
      </c>
      <c r="Q1463" t="s">
        <v>1823</v>
      </c>
      <c r="R1463" t="s">
        <v>630</v>
      </c>
    </row>
    <row r="1464" spans="1:18" x14ac:dyDescent="0.25">
      <c r="A1464" s="138" t="s">
        <v>14088</v>
      </c>
      <c r="B1464" s="138" t="s">
        <v>1068</v>
      </c>
      <c r="C1464" s="138"/>
      <c r="D1464" s="138" t="s">
        <v>1818</v>
      </c>
      <c r="E1464" s="138" t="s">
        <v>4289</v>
      </c>
      <c r="F1464" s="138" t="s">
        <v>5991</v>
      </c>
      <c r="G1464" s="138" t="s">
        <v>1786</v>
      </c>
      <c r="H1464" s="138" t="s">
        <v>1787</v>
      </c>
      <c r="I1464" s="138" t="s">
        <v>5959</v>
      </c>
      <c r="J1464" s="138"/>
      <c r="K1464" s="138"/>
      <c r="L1464" s="138"/>
      <c r="M1464" s="138" t="s">
        <v>5992</v>
      </c>
      <c r="N1464" s="139">
        <v>60</v>
      </c>
      <c r="O1464" s="140" t="b">
        <v>0</v>
      </c>
      <c r="P1464" s="138" t="s">
        <v>1822</v>
      </c>
      <c r="Q1464" t="s">
        <v>1823</v>
      </c>
      <c r="R1464" t="s">
        <v>630</v>
      </c>
    </row>
    <row r="1465" spans="1:18" x14ac:dyDescent="0.25">
      <c r="A1465" s="138" t="s">
        <v>14089</v>
      </c>
      <c r="B1465" s="138" t="s">
        <v>1070</v>
      </c>
      <c r="C1465" s="138"/>
      <c r="D1465" s="138" t="s">
        <v>1818</v>
      </c>
      <c r="E1465" s="138" t="s">
        <v>4289</v>
      </c>
      <c r="F1465" s="138" t="s">
        <v>5993</v>
      </c>
      <c r="G1465" s="138"/>
      <c r="H1465" s="138"/>
      <c r="I1465" s="138" t="s">
        <v>5959</v>
      </c>
      <c r="J1465" s="138"/>
      <c r="K1465" s="138"/>
      <c r="L1465" s="138"/>
      <c r="M1465" s="138" t="s">
        <v>5994</v>
      </c>
      <c r="N1465" s="139">
        <v>60</v>
      </c>
      <c r="O1465" s="140" t="b">
        <v>0</v>
      </c>
      <c r="P1465" s="138" t="s">
        <v>1822</v>
      </c>
      <c r="Q1465" t="s">
        <v>1823</v>
      </c>
      <c r="R1465" t="s">
        <v>630</v>
      </c>
    </row>
    <row r="1466" spans="1:18" x14ac:dyDescent="0.25">
      <c r="A1466" s="138" t="s">
        <v>14958</v>
      </c>
      <c r="B1466" s="138" t="s">
        <v>1072</v>
      </c>
      <c r="C1466" s="138" t="s">
        <v>1817</v>
      </c>
      <c r="D1466" s="138" t="s">
        <v>1818</v>
      </c>
      <c r="E1466" s="138" t="s">
        <v>1955</v>
      </c>
      <c r="F1466" s="138"/>
      <c r="G1466" s="138" t="s">
        <v>1786</v>
      </c>
      <c r="H1466" s="138" t="s">
        <v>1787</v>
      </c>
      <c r="I1466" s="138" t="s">
        <v>5547</v>
      </c>
      <c r="J1466" s="138" t="s">
        <v>1072</v>
      </c>
      <c r="K1466" s="138"/>
      <c r="L1466" s="138"/>
      <c r="M1466" s="138" t="s">
        <v>5995</v>
      </c>
      <c r="N1466" s="139">
        <v>60</v>
      </c>
      <c r="O1466" s="140" t="b">
        <v>0</v>
      </c>
      <c r="P1466" s="138" t="s">
        <v>3075</v>
      </c>
      <c r="Q1466" t="s">
        <v>1823</v>
      </c>
      <c r="R1466" t="s">
        <v>630</v>
      </c>
    </row>
    <row r="1467" spans="1:18" x14ac:dyDescent="0.25">
      <c r="A1467" s="138" t="s">
        <v>14688</v>
      </c>
      <c r="B1467" s="138" t="s">
        <v>1074</v>
      </c>
      <c r="C1467" s="138" t="s">
        <v>1817</v>
      </c>
      <c r="D1467" s="138" t="s">
        <v>1818</v>
      </c>
      <c r="E1467" s="138" t="s">
        <v>5301</v>
      </c>
      <c r="F1467" s="138"/>
      <c r="G1467" s="138" t="s">
        <v>1786</v>
      </c>
      <c r="H1467" s="138" t="s">
        <v>1787</v>
      </c>
      <c r="I1467" s="138" t="s">
        <v>5547</v>
      </c>
      <c r="J1467" s="138" t="s">
        <v>1074</v>
      </c>
      <c r="K1467" s="138" t="s">
        <v>5996</v>
      </c>
      <c r="L1467" s="138"/>
      <c r="M1467" s="138" t="s">
        <v>5997</v>
      </c>
      <c r="N1467" s="139">
        <v>60</v>
      </c>
      <c r="O1467" s="140" t="b">
        <v>0</v>
      </c>
      <c r="P1467" s="138" t="s">
        <v>3075</v>
      </c>
      <c r="Q1467" t="s">
        <v>1823</v>
      </c>
      <c r="R1467" t="s">
        <v>630</v>
      </c>
    </row>
    <row r="1468" spans="1:18" x14ac:dyDescent="0.25">
      <c r="A1468" s="138" t="s">
        <v>14861</v>
      </c>
      <c r="B1468" s="138" t="s">
        <v>1079</v>
      </c>
      <c r="C1468" s="138"/>
      <c r="D1468" s="138" t="s">
        <v>1818</v>
      </c>
      <c r="E1468" s="138" t="s">
        <v>3134</v>
      </c>
      <c r="F1468" s="138"/>
      <c r="G1468" s="138"/>
      <c r="H1468" s="138"/>
      <c r="I1468" s="138" t="s">
        <v>5959</v>
      </c>
      <c r="J1468" s="138"/>
      <c r="K1468" s="138"/>
      <c r="L1468" s="138"/>
      <c r="M1468" s="138" t="s">
        <v>5998</v>
      </c>
      <c r="N1468" s="139">
        <v>60</v>
      </c>
      <c r="O1468" s="140" t="b">
        <v>0</v>
      </c>
      <c r="P1468" s="138" t="s">
        <v>1822</v>
      </c>
      <c r="Q1468" t="s">
        <v>1823</v>
      </c>
      <c r="R1468" t="s">
        <v>630</v>
      </c>
    </row>
    <row r="1469" spans="1:18" x14ac:dyDescent="0.25">
      <c r="A1469" s="138" t="s">
        <v>14234</v>
      </c>
      <c r="B1469" s="138" t="s">
        <v>1076</v>
      </c>
      <c r="C1469" s="138"/>
      <c r="D1469" s="138" t="s">
        <v>1818</v>
      </c>
      <c r="E1469" s="138" t="s">
        <v>2030</v>
      </c>
      <c r="F1469" s="138" t="s">
        <v>5999</v>
      </c>
      <c r="G1469" s="138"/>
      <c r="H1469" s="138"/>
      <c r="I1469" s="138" t="s">
        <v>5959</v>
      </c>
      <c r="J1469" s="138"/>
      <c r="K1469" s="138"/>
      <c r="L1469" s="138"/>
      <c r="M1469" s="138" t="s">
        <v>6000</v>
      </c>
      <c r="N1469" s="139">
        <v>60</v>
      </c>
      <c r="O1469" s="140" t="b">
        <v>0</v>
      </c>
      <c r="P1469" s="138" t="s">
        <v>1822</v>
      </c>
      <c r="Q1469" t="s">
        <v>1823</v>
      </c>
      <c r="R1469" t="s">
        <v>630</v>
      </c>
    </row>
    <row r="1470" spans="1:18" x14ac:dyDescent="0.25">
      <c r="A1470" s="138" t="s">
        <v>14090</v>
      </c>
      <c r="B1470" s="138" t="s">
        <v>1078</v>
      </c>
      <c r="C1470" s="138"/>
      <c r="D1470" s="138" t="s">
        <v>1818</v>
      </c>
      <c r="E1470" s="138" t="s">
        <v>4289</v>
      </c>
      <c r="F1470" s="138" t="s">
        <v>6001</v>
      </c>
      <c r="G1470" s="138"/>
      <c r="H1470" s="138"/>
      <c r="I1470" s="138" t="s">
        <v>5959</v>
      </c>
      <c r="J1470" s="138"/>
      <c r="K1470" s="138"/>
      <c r="L1470" s="138"/>
      <c r="M1470" s="138" t="s">
        <v>6002</v>
      </c>
      <c r="N1470" s="139">
        <v>60</v>
      </c>
      <c r="O1470" s="140" t="b">
        <v>0</v>
      </c>
      <c r="P1470" s="138" t="s">
        <v>1822</v>
      </c>
      <c r="Q1470" t="s">
        <v>1823</v>
      </c>
      <c r="R1470" t="s">
        <v>630</v>
      </c>
    </row>
    <row r="1471" spans="1:18" x14ac:dyDescent="0.25">
      <c r="A1471" s="138" t="s">
        <v>14209</v>
      </c>
      <c r="B1471" s="138" t="s">
        <v>1081</v>
      </c>
      <c r="C1471" s="138"/>
      <c r="D1471" s="138" t="s">
        <v>1818</v>
      </c>
      <c r="E1471" s="138" t="s">
        <v>1930</v>
      </c>
      <c r="F1471" s="138" t="s">
        <v>6003</v>
      </c>
      <c r="G1471" s="138" t="s">
        <v>71</v>
      </c>
      <c r="H1471" s="138" t="s">
        <v>1777</v>
      </c>
      <c r="I1471" s="138" t="s">
        <v>5959</v>
      </c>
      <c r="J1471" s="138" t="s">
        <v>1081</v>
      </c>
      <c r="K1471" s="138" t="s">
        <v>6004</v>
      </c>
      <c r="L1471" s="138" t="s">
        <v>1817</v>
      </c>
      <c r="M1471" s="138" t="s">
        <v>6004</v>
      </c>
      <c r="N1471" s="139">
        <v>60</v>
      </c>
      <c r="O1471" s="140" t="b">
        <v>0</v>
      </c>
      <c r="P1471" s="138" t="s">
        <v>1822</v>
      </c>
      <c r="Q1471" t="s">
        <v>1823</v>
      </c>
      <c r="R1471" t="s">
        <v>630</v>
      </c>
    </row>
    <row r="1472" spans="1:18" x14ac:dyDescent="0.25">
      <c r="A1472" s="138" t="s">
        <v>14536</v>
      </c>
      <c r="B1472" s="138" t="s">
        <v>1083</v>
      </c>
      <c r="C1472" s="138"/>
      <c r="D1472" s="138" t="s">
        <v>1818</v>
      </c>
      <c r="E1472" s="138" t="s">
        <v>3323</v>
      </c>
      <c r="F1472" s="138" t="s">
        <v>6005</v>
      </c>
      <c r="G1472" s="138"/>
      <c r="H1472" s="138"/>
      <c r="I1472" s="138" t="s">
        <v>5959</v>
      </c>
      <c r="J1472" s="138"/>
      <c r="K1472" s="138"/>
      <c r="L1472" s="138"/>
      <c r="M1472" s="138" t="s">
        <v>6006</v>
      </c>
      <c r="N1472" s="139">
        <v>60</v>
      </c>
      <c r="O1472" s="140" t="b">
        <v>0</v>
      </c>
      <c r="P1472" s="138" t="s">
        <v>1822</v>
      </c>
      <c r="Q1472" t="s">
        <v>1823</v>
      </c>
      <c r="R1472" t="s">
        <v>630</v>
      </c>
    </row>
    <row r="1473" spans="1:18" x14ac:dyDescent="0.25">
      <c r="A1473" s="138" t="s">
        <v>14835</v>
      </c>
      <c r="B1473" s="138" t="s">
        <v>1085</v>
      </c>
      <c r="C1473" s="138"/>
      <c r="D1473" s="138" t="s">
        <v>1818</v>
      </c>
      <c r="E1473" s="138" t="s">
        <v>3134</v>
      </c>
      <c r="F1473" s="138"/>
      <c r="G1473" s="138" t="s">
        <v>1786</v>
      </c>
      <c r="H1473" s="138" t="s">
        <v>1787</v>
      </c>
      <c r="I1473" s="138" t="s">
        <v>5959</v>
      </c>
      <c r="J1473" s="138" t="s">
        <v>1085</v>
      </c>
      <c r="K1473" s="138" t="s">
        <v>6007</v>
      </c>
      <c r="L1473" s="138" t="s">
        <v>1817</v>
      </c>
      <c r="M1473" s="138" t="s">
        <v>6007</v>
      </c>
      <c r="N1473" s="139">
        <v>60</v>
      </c>
      <c r="O1473" s="140" t="b">
        <v>0</v>
      </c>
      <c r="P1473" s="138" t="s">
        <v>1822</v>
      </c>
      <c r="Q1473" t="s">
        <v>1823</v>
      </c>
      <c r="R1473" t="s">
        <v>630</v>
      </c>
    </row>
    <row r="1474" spans="1:18" x14ac:dyDescent="0.25">
      <c r="A1474" s="138" t="s">
        <v>14862</v>
      </c>
      <c r="B1474" s="138" t="s">
        <v>1087</v>
      </c>
      <c r="C1474" s="138"/>
      <c r="D1474" s="138" t="s">
        <v>1818</v>
      </c>
      <c r="E1474" s="138" t="s">
        <v>2072</v>
      </c>
      <c r="F1474" s="138"/>
      <c r="G1474" s="138" t="s">
        <v>1786</v>
      </c>
      <c r="H1474" s="138" t="s">
        <v>1787</v>
      </c>
      <c r="I1474" s="138" t="s">
        <v>5959</v>
      </c>
      <c r="J1474" s="138" t="s">
        <v>1087</v>
      </c>
      <c r="K1474" s="138" t="s">
        <v>6008</v>
      </c>
      <c r="L1474" s="138" t="s">
        <v>1817</v>
      </c>
      <c r="M1474" s="138" t="s">
        <v>6008</v>
      </c>
      <c r="N1474" s="139">
        <v>60</v>
      </c>
      <c r="O1474" s="140" t="b">
        <v>0</v>
      </c>
      <c r="P1474" s="138" t="s">
        <v>1822</v>
      </c>
      <c r="Q1474" t="s">
        <v>1823</v>
      </c>
      <c r="R1474" t="s">
        <v>630</v>
      </c>
    </row>
    <row r="1475" spans="1:18" x14ac:dyDescent="0.25">
      <c r="A1475" s="138" t="s">
        <v>14601</v>
      </c>
      <c r="B1475" s="138" t="s">
        <v>1089</v>
      </c>
      <c r="C1475" s="138"/>
      <c r="D1475" s="138" t="s">
        <v>1818</v>
      </c>
      <c r="E1475" s="138" t="s">
        <v>1938</v>
      </c>
      <c r="F1475" s="138" t="s">
        <v>6009</v>
      </c>
      <c r="G1475" s="138"/>
      <c r="H1475" s="138"/>
      <c r="I1475" s="138" t="s">
        <v>5959</v>
      </c>
      <c r="J1475" s="138"/>
      <c r="K1475" s="138"/>
      <c r="L1475" s="138"/>
      <c r="M1475" s="138" t="s">
        <v>6010</v>
      </c>
      <c r="N1475" s="139">
        <v>60</v>
      </c>
      <c r="O1475" s="140" t="b">
        <v>0</v>
      </c>
      <c r="P1475" s="138" t="s">
        <v>1822</v>
      </c>
      <c r="Q1475" t="s">
        <v>1823</v>
      </c>
      <c r="R1475" t="s">
        <v>630</v>
      </c>
    </row>
    <row r="1476" spans="1:18" x14ac:dyDescent="0.25">
      <c r="A1476" s="138" t="s">
        <v>14281</v>
      </c>
      <c r="B1476" s="138" t="s">
        <v>1090</v>
      </c>
      <c r="C1476" s="138" t="s">
        <v>1817</v>
      </c>
      <c r="D1476" s="138" t="s">
        <v>1818</v>
      </c>
      <c r="E1476" s="138" t="s">
        <v>1926</v>
      </c>
      <c r="F1476" s="138"/>
      <c r="G1476" s="138" t="s">
        <v>70</v>
      </c>
      <c r="H1476" s="138" t="s">
        <v>1779</v>
      </c>
      <c r="I1476" s="138" t="s">
        <v>5547</v>
      </c>
      <c r="J1476" s="138" t="s">
        <v>1817</v>
      </c>
      <c r="K1476" s="138"/>
      <c r="L1476" s="138"/>
      <c r="M1476" s="138" t="s">
        <v>6011</v>
      </c>
      <c r="N1476" s="139">
        <v>60</v>
      </c>
      <c r="O1476" s="140" t="b">
        <v>0</v>
      </c>
      <c r="P1476" s="138" t="s">
        <v>3075</v>
      </c>
      <c r="Q1476" t="s">
        <v>1823</v>
      </c>
      <c r="R1476" t="s">
        <v>630</v>
      </c>
    </row>
    <row r="1477" spans="1:18" x14ac:dyDescent="0.25">
      <c r="A1477" s="138" t="s">
        <v>14863</v>
      </c>
      <c r="B1477" s="138" t="s">
        <v>1092</v>
      </c>
      <c r="C1477" s="138"/>
      <c r="D1477" s="138" t="s">
        <v>1818</v>
      </c>
      <c r="E1477" s="138" t="s">
        <v>2072</v>
      </c>
      <c r="F1477" s="138" t="s">
        <v>2724</v>
      </c>
      <c r="G1477" s="138" t="s">
        <v>1786</v>
      </c>
      <c r="H1477" s="138" t="s">
        <v>1787</v>
      </c>
      <c r="I1477" s="138" t="s">
        <v>5959</v>
      </c>
      <c r="J1477" s="138" t="s">
        <v>1092</v>
      </c>
      <c r="K1477" s="138" t="s">
        <v>6012</v>
      </c>
      <c r="L1477" s="138" t="s">
        <v>1817</v>
      </c>
      <c r="M1477" s="138" t="s">
        <v>6013</v>
      </c>
      <c r="N1477" s="139">
        <v>60</v>
      </c>
      <c r="O1477" s="140" t="b">
        <v>0</v>
      </c>
      <c r="P1477" s="138" t="s">
        <v>1822</v>
      </c>
      <c r="Q1477" t="s">
        <v>1823</v>
      </c>
      <c r="R1477" t="s">
        <v>630</v>
      </c>
    </row>
    <row r="1478" spans="1:18" x14ac:dyDescent="0.25">
      <c r="A1478" s="138" t="s">
        <v>14836</v>
      </c>
      <c r="B1478" s="138" t="s">
        <v>1094</v>
      </c>
      <c r="C1478" s="138"/>
      <c r="D1478" s="138" t="s">
        <v>1818</v>
      </c>
      <c r="E1478" s="138" t="s">
        <v>3134</v>
      </c>
      <c r="F1478" s="138" t="s">
        <v>6014</v>
      </c>
      <c r="G1478" s="138" t="s">
        <v>1786</v>
      </c>
      <c r="H1478" s="138" t="s">
        <v>1787</v>
      </c>
      <c r="I1478" s="138" t="s">
        <v>5959</v>
      </c>
      <c r="J1478" s="138" t="s">
        <v>1094</v>
      </c>
      <c r="K1478" s="138" t="s">
        <v>6015</v>
      </c>
      <c r="L1478" s="138" t="s">
        <v>1817</v>
      </c>
      <c r="M1478" s="138" t="s">
        <v>6015</v>
      </c>
      <c r="N1478" s="139">
        <v>60</v>
      </c>
      <c r="O1478" s="140" t="b">
        <v>0</v>
      </c>
      <c r="P1478" s="138" t="s">
        <v>1822</v>
      </c>
      <c r="Q1478" t="s">
        <v>1823</v>
      </c>
      <c r="R1478" t="s">
        <v>630</v>
      </c>
    </row>
    <row r="1479" spans="1:18" x14ac:dyDescent="0.25">
      <c r="A1479" s="138" t="s">
        <v>14235</v>
      </c>
      <c r="B1479" s="138" t="s">
        <v>1095</v>
      </c>
      <c r="C1479" s="138"/>
      <c r="D1479" s="138" t="s">
        <v>1818</v>
      </c>
      <c r="E1479" s="138" t="s">
        <v>2030</v>
      </c>
      <c r="F1479" s="138" t="s">
        <v>6016</v>
      </c>
      <c r="G1479" s="138" t="s">
        <v>1786</v>
      </c>
      <c r="H1479" s="138" t="s">
        <v>1787</v>
      </c>
      <c r="I1479" s="138" t="s">
        <v>5959</v>
      </c>
      <c r="J1479" s="138" t="s">
        <v>1817</v>
      </c>
      <c r="K1479" s="138"/>
      <c r="L1479" s="138" t="s">
        <v>1817</v>
      </c>
      <c r="M1479" s="138" t="s">
        <v>6017</v>
      </c>
      <c r="N1479" s="139">
        <v>60</v>
      </c>
      <c r="O1479" s="140" t="b">
        <v>0</v>
      </c>
      <c r="P1479" s="138" t="s">
        <v>1822</v>
      </c>
      <c r="Q1479" t="s">
        <v>1823</v>
      </c>
      <c r="R1479" t="s">
        <v>630</v>
      </c>
    </row>
    <row r="1480" spans="1:18" x14ac:dyDescent="0.25">
      <c r="A1480" s="138" t="s">
        <v>13954</v>
      </c>
      <c r="B1480" s="138" t="s">
        <v>1097</v>
      </c>
      <c r="C1480" s="138"/>
      <c r="D1480" s="138" t="s">
        <v>1818</v>
      </c>
      <c r="E1480" s="138" t="s">
        <v>2102</v>
      </c>
      <c r="F1480" s="138" t="s">
        <v>6018</v>
      </c>
      <c r="G1480" s="138" t="s">
        <v>1786</v>
      </c>
      <c r="H1480" s="138" t="s">
        <v>1787</v>
      </c>
      <c r="I1480" s="138" t="s">
        <v>5959</v>
      </c>
      <c r="J1480" s="138" t="s">
        <v>1097</v>
      </c>
      <c r="K1480" s="138" t="s">
        <v>6019</v>
      </c>
      <c r="L1480" s="138" t="s">
        <v>1817</v>
      </c>
      <c r="M1480" s="138" t="s">
        <v>6019</v>
      </c>
      <c r="N1480" s="139">
        <v>60</v>
      </c>
      <c r="O1480" s="140" t="b">
        <v>0</v>
      </c>
      <c r="P1480" s="138" t="s">
        <v>1822</v>
      </c>
      <c r="Q1480" t="s">
        <v>1823</v>
      </c>
      <c r="R1480" t="s">
        <v>630</v>
      </c>
    </row>
    <row r="1481" spans="1:18" x14ac:dyDescent="0.25">
      <c r="A1481" s="138" t="s">
        <v>13782</v>
      </c>
      <c r="B1481" s="138" t="s">
        <v>1099</v>
      </c>
      <c r="C1481" s="138"/>
      <c r="D1481" s="138" t="s">
        <v>1818</v>
      </c>
      <c r="E1481" s="138" t="s">
        <v>1886</v>
      </c>
      <c r="F1481" s="138" t="s">
        <v>5404</v>
      </c>
      <c r="G1481" s="138"/>
      <c r="H1481" s="138"/>
      <c r="I1481" s="138" t="s">
        <v>5959</v>
      </c>
      <c r="J1481" s="138"/>
      <c r="K1481" s="138"/>
      <c r="L1481" s="138"/>
      <c r="M1481" s="138" t="s">
        <v>6020</v>
      </c>
      <c r="N1481" s="139">
        <v>60</v>
      </c>
      <c r="O1481" s="140" t="b">
        <v>0</v>
      </c>
      <c r="P1481" s="138" t="s">
        <v>1822</v>
      </c>
      <c r="Q1481" t="s">
        <v>1823</v>
      </c>
      <c r="R1481" t="s">
        <v>630</v>
      </c>
    </row>
    <row r="1482" spans="1:18" x14ac:dyDescent="0.25">
      <c r="A1482" s="138" t="s">
        <v>14091</v>
      </c>
      <c r="B1482" s="138" t="s">
        <v>1101</v>
      </c>
      <c r="C1482" s="138"/>
      <c r="D1482" s="138" t="s">
        <v>1818</v>
      </c>
      <c r="E1482" s="138" t="s">
        <v>4289</v>
      </c>
      <c r="F1482" s="138" t="s">
        <v>6021</v>
      </c>
      <c r="G1482" s="138"/>
      <c r="H1482" s="138"/>
      <c r="I1482" s="138" t="s">
        <v>5959</v>
      </c>
      <c r="J1482" s="138"/>
      <c r="K1482" s="138"/>
      <c r="L1482" s="138"/>
      <c r="M1482" s="138" t="s">
        <v>6022</v>
      </c>
      <c r="N1482" s="139">
        <v>60</v>
      </c>
      <c r="O1482" s="140" t="b">
        <v>0</v>
      </c>
      <c r="P1482" s="138" t="s">
        <v>1822</v>
      </c>
      <c r="Q1482" t="s">
        <v>1823</v>
      </c>
      <c r="R1482" t="s">
        <v>630</v>
      </c>
    </row>
    <row r="1483" spans="1:18" x14ac:dyDescent="0.25">
      <c r="A1483" s="138" t="s">
        <v>14282</v>
      </c>
      <c r="B1483" s="138" t="s">
        <v>1103</v>
      </c>
      <c r="C1483" s="138" t="s">
        <v>1817</v>
      </c>
      <c r="D1483" s="138" t="s">
        <v>1818</v>
      </c>
      <c r="E1483" s="138" t="s">
        <v>1926</v>
      </c>
      <c r="F1483" s="138"/>
      <c r="G1483" s="138" t="s">
        <v>70</v>
      </c>
      <c r="H1483" s="138" t="s">
        <v>1779</v>
      </c>
      <c r="I1483" s="138" t="s">
        <v>5547</v>
      </c>
      <c r="J1483" s="138" t="s">
        <v>1103</v>
      </c>
      <c r="K1483" s="138"/>
      <c r="L1483" s="138"/>
      <c r="M1483" s="138" t="s">
        <v>6023</v>
      </c>
      <c r="N1483" s="139">
        <v>60</v>
      </c>
      <c r="O1483" s="140" t="b">
        <v>0</v>
      </c>
      <c r="P1483" s="138" t="s">
        <v>3075</v>
      </c>
      <c r="Q1483" t="s">
        <v>1823</v>
      </c>
      <c r="R1483" t="s">
        <v>630</v>
      </c>
    </row>
    <row r="1484" spans="1:18" x14ac:dyDescent="0.25">
      <c r="A1484" s="138" t="s">
        <v>14784</v>
      </c>
      <c r="B1484" s="138" t="s">
        <v>1105</v>
      </c>
      <c r="C1484" s="138"/>
      <c r="D1484" s="138" t="s">
        <v>1818</v>
      </c>
      <c r="E1484" s="138" t="s">
        <v>5966</v>
      </c>
      <c r="F1484" s="138" t="s">
        <v>6024</v>
      </c>
      <c r="G1484" s="138"/>
      <c r="H1484" s="138"/>
      <c r="I1484" s="138" t="s">
        <v>5959</v>
      </c>
      <c r="J1484" s="138"/>
      <c r="K1484" s="138"/>
      <c r="L1484" s="138"/>
      <c r="M1484" s="138" t="s">
        <v>6025</v>
      </c>
      <c r="N1484" s="139">
        <v>60</v>
      </c>
      <c r="O1484" s="140" t="b">
        <v>0</v>
      </c>
      <c r="P1484" s="138" t="s">
        <v>1822</v>
      </c>
      <c r="Q1484" t="s">
        <v>1823</v>
      </c>
      <c r="R1484" t="s">
        <v>630</v>
      </c>
    </row>
    <row r="1485" spans="1:18" x14ac:dyDescent="0.25">
      <c r="A1485" s="138" t="s">
        <v>14864</v>
      </c>
      <c r="B1485" s="138" t="s">
        <v>1107</v>
      </c>
      <c r="C1485" s="138" t="s">
        <v>1817</v>
      </c>
      <c r="D1485" s="138" t="s">
        <v>1818</v>
      </c>
      <c r="E1485" s="138" t="s">
        <v>2072</v>
      </c>
      <c r="F1485" s="138"/>
      <c r="G1485" s="138" t="s">
        <v>1786</v>
      </c>
      <c r="H1485" s="138" t="s">
        <v>1787</v>
      </c>
      <c r="I1485" s="138" t="s">
        <v>5547</v>
      </c>
      <c r="J1485" s="138" t="s">
        <v>1107</v>
      </c>
      <c r="K1485" s="138"/>
      <c r="L1485" s="138"/>
      <c r="M1485" s="138" t="s">
        <v>6026</v>
      </c>
      <c r="N1485" s="139">
        <v>60</v>
      </c>
      <c r="O1485" s="140" t="b">
        <v>0</v>
      </c>
      <c r="P1485" s="138" t="s">
        <v>3075</v>
      </c>
      <c r="Q1485" t="s">
        <v>1823</v>
      </c>
      <c r="R1485" t="s">
        <v>630</v>
      </c>
    </row>
    <row r="1486" spans="1:18" x14ac:dyDescent="0.25">
      <c r="A1486" s="138" t="s">
        <v>14408</v>
      </c>
      <c r="B1486" s="138" t="s">
        <v>1109</v>
      </c>
      <c r="C1486" s="138" t="s">
        <v>1817</v>
      </c>
      <c r="D1486" s="138" t="s">
        <v>1818</v>
      </c>
      <c r="E1486" s="138" t="s">
        <v>1971</v>
      </c>
      <c r="F1486" s="138"/>
      <c r="G1486" s="138" t="s">
        <v>71</v>
      </c>
      <c r="H1486" s="138" t="s">
        <v>1777</v>
      </c>
      <c r="I1486" s="138" t="s">
        <v>5547</v>
      </c>
      <c r="J1486" s="138" t="s">
        <v>1109</v>
      </c>
      <c r="K1486" s="138"/>
      <c r="L1486" s="138"/>
      <c r="M1486" s="138" t="s">
        <v>6027</v>
      </c>
      <c r="N1486" s="139">
        <v>60</v>
      </c>
      <c r="O1486" s="140" t="b">
        <v>0</v>
      </c>
      <c r="P1486" s="138" t="s">
        <v>3075</v>
      </c>
      <c r="Q1486" t="s">
        <v>1823</v>
      </c>
      <c r="R1486" t="s">
        <v>630</v>
      </c>
    </row>
    <row r="1487" spans="1:18" x14ac:dyDescent="0.25">
      <c r="A1487" s="138" t="s">
        <v>13955</v>
      </c>
      <c r="B1487" s="138" t="s">
        <v>1110</v>
      </c>
      <c r="C1487" s="138"/>
      <c r="D1487" s="138" t="s">
        <v>1818</v>
      </c>
      <c r="E1487" s="138" t="s">
        <v>2102</v>
      </c>
      <c r="F1487" s="138" t="s">
        <v>6018</v>
      </c>
      <c r="G1487" s="138"/>
      <c r="H1487" s="138"/>
      <c r="I1487" s="138" t="s">
        <v>5959</v>
      </c>
      <c r="J1487" s="138"/>
      <c r="K1487" s="138"/>
      <c r="L1487" s="138"/>
      <c r="M1487" s="138" t="s">
        <v>6028</v>
      </c>
      <c r="N1487" s="139">
        <v>60</v>
      </c>
      <c r="O1487" s="140" t="b">
        <v>0</v>
      </c>
      <c r="P1487" s="138" t="s">
        <v>1822</v>
      </c>
      <c r="Q1487" t="s">
        <v>1823</v>
      </c>
      <c r="R1487" t="s">
        <v>630</v>
      </c>
    </row>
    <row r="1488" spans="1:18" x14ac:dyDescent="0.25">
      <c r="A1488" s="138" t="s">
        <v>13956</v>
      </c>
      <c r="B1488" s="138" t="s">
        <v>1111</v>
      </c>
      <c r="C1488" s="138"/>
      <c r="D1488" s="138" t="s">
        <v>1818</v>
      </c>
      <c r="E1488" s="138" t="s">
        <v>2102</v>
      </c>
      <c r="F1488" s="138" t="s">
        <v>6018</v>
      </c>
      <c r="G1488" s="138"/>
      <c r="H1488" s="138"/>
      <c r="I1488" s="138" t="s">
        <v>5959</v>
      </c>
      <c r="J1488" s="138"/>
      <c r="K1488" s="138"/>
      <c r="L1488" s="138"/>
      <c r="M1488" s="138" t="s">
        <v>6029</v>
      </c>
      <c r="N1488" s="139">
        <v>60</v>
      </c>
      <c r="O1488" s="140" t="b">
        <v>0</v>
      </c>
      <c r="P1488" s="138" t="s">
        <v>1822</v>
      </c>
      <c r="Q1488" t="s">
        <v>1823</v>
      </c>
      <c r="R1488" t="s">
        <v>630</v>
      </c>
    </row>
    <row r="1489" spans="1:18" x14ac:dyDescent="0.25">
      <c r="A1489" s="138" t="s">
        <v>14735</v>
      </c>
      <c r="B1489" s="138" t="s">
        <v>1113</v>
      </c>
      <c r="C1489" s="138"/>
      <c r="D1489" s="138" t="s">
        <v>1818</v>
      </c>
      <c r="E1489" s="138" t="s">
        <v>4064</v>
      </c>
      <c r="F1489" s="138" t="s">
        <v>6030</v>
      </c>
      <c r="G1489" s="138"/>
      <c r="H1489" s="138"/>
      <c r="I1489" s="138" t="s">
        <v>5959</v>
      </c>
      <c r="J1489" s="138"/>
      <c r="K1489" s="138"/>
      <c r="L1489" s="138"/>
      <c r="M1489" s="138" t="s">
        <v>6031</v>
      </c>
      <c r="N1489" s="139">
        <v>60</v>
      </c>
      <c r="O1489" s="140" t="b">
        <v>0</v>
      </c>
      <c r="P1489" s="138" t="s">
        <v>1822</v>
      </c>
      <c r="Q1489" t="s">
        <v>1823</v>
      </c>
      <c r="R1489" t="s">
        <v>630</v>
      </c>
    </row>
    <row r="1490" spans="1:18" x14ac:dyDescent="0.25">
      <c r="A1490" s="138" t="s">
        <v>14711</v>
      </c>
      <c r="B1490" s="138" t="s">
        <v>1114</v>
      </c>
      <c r="C1490" s="138"/>
      <c r="D1490" s="138" t="s">
        <v>1818</v>
      </c>
      <c r="E1490" s="138" t="s">
        <v>6032</v>
      </c>
      <c r="F1490" s="138" t="s">
        <v>6033</v>
      </c>
      <c r="G1490" s="138" t="s">
        <v>70</v>
      </c>
      <c r="H1490" s="138" t="s">
        <v>1779</v>
      </c>
      <c r="I1490" s="138" t="s">
        <v>5959</v>
      </c>
      <c r="J1490" s="138" t="s">
        <v>1817</v>
      </c>
      <c r="K1490" s="138"/>
      <c r="L1490" s="138" t="s">
        <v>1817</v>
      </c>
      <c r="M1490" s="138" t="s">
        <v>6034</v>
      </c>
      <c r="N1490" s="139">
        <v>60</v>
      </c>
      <c r="O1490" s="140" t="b">
        <v>0</v>
      </c>
      <c r="P1490" s="138" t="s">
        <v>1822</v>
      </c>
      <c r="Q1490" t="s">
        <v>1823</v>
      </c>
      <c r="R1490" t="s">
        <v>630</v>
      </c>
    </row>
    <row r="1491" spans="1:18" x14ac:dyDescent="0.25">
      <c r="A1491" s="138" t="s">
        <v>14283</v>
      </c>
      <c r="B1491" s="138" t="s">
        <v>1116</v>
      </c>
      <c r="C1491" s="138"/>
      <c r="D1491" s="138" t="s">
        <v>1818</v>
      </c>
      <c r="E1491" s="138" t="s">
        <v>1971</v>
      </c>
      <c r="F1491" s="138" t="s">
        <v>3427</v>
      </c>
      <c r="G1491" s="138"/>
      <c r="H1491" s="138"/>
      <c r="I1491" s="138" t="s">
        <v>5959</v>
      </c>
      <c r="J1491" s="138"/>
      <c r="K1491" s="138"/>
      <c r="L1491" s="138"/>
      <c r="M1491" s="138" t="s">
        <v>6035</v>
      </c>
      <c r="N1491" s="139">
        <v>60</v>
      </c>
      <c r="O1491" s="140" t="b">
        <v>0</v>
      </c>
      <c r="P1491" s="138" t="s">
        <v>1822</v>
      </c>
      <c r="Q1491" t="s">
        <v>1823</v>
      </c>
      <c r="R1491" t="s">
        <v>630</v>
      </c>
    </row>
    <row r="1492" spans="1:18" x14ac:dyDescent="0.25">
      <c r="A1492" s="138" t="s">
        <v>14736</v>
      </c>
      <c r="B1492" s="138" t="s">
        <v>1121</v>
      </c>
      <c r="C1492" s="138"/>
      <c r="D1492" s="138" t="s">
        <v>1818</v>
      </c>
      <c r="E1492" s="138" t="s">
        <v>4064</v>
      </c>
      <c r="F1492" s="138" t="s">
        <v>6036</v>
      </c>
      <c r="G1492" s="138"/>
      <c r="H1492" s="138"/>
      <c r="I1492" s="138" t="s">
        <v>5959</v>
      </c>
      <c r="J1492" s="138"/>
      <c r="K1492" s="138"/>
      <c r="L1492" s="138"/>
      <c r="M1492" s="138" t="s">
        <v>6037</v>
      </c>
      <c r="N1492" s="139">
        <v>60</v>
      </c>
      <c r="O1492" s="140" t="b">
        <v>0</v>
      </c>
      <c r="P1492" s="138" t="s">
        <v>1822</v>
      </c>
      <c r="Q1492" t="s">
        <v>1823</v>
      </c>
      <c r="R1492" t="s">
        <v>630</v>
      </c>
    </row>
    <row r="1493" spans="1:18" x14ac:dyDescent="0.25">
      <c r="A1493" s="138" t="s">
        <v>14602</v>
      </c>
      <c r="B1493" s="138" t="s">
        <v>1118</v>
      </c>
      <c r="C1493" s="138"/>
      <c r="D1493" s="138" t="s">
        <v>1818</v>
      </c>
      <c r="E1493" s="138" t="s">
        <v>1938</v>
      </c>
      <c r="F1493" s="138" t="s">
        <v>6009</v>
      </c>
      <c r="G1493" s="138"/>
      <c r="H1493" s="138"/>
      <c r="I1493" s="138" t="s">
        <v>5959</v>
      </c>
      <c r="J1493" s="138"/>
      <c r="K1493" s="138"/>
      <c r="L1493" s="138"/>
      <c r="M1493" s="138" t="s">
        <v>6038</v>
      </c>
      <c r="N1493" s="139">
        <v>60</v>
      </c>
      <c r="O1493" s="140" t="b">
        <v>0</v>
      </c>
      <c r="P1493" s="138" t="s">
        <v>1822</v>
      </c>
      <c r="Q1493" t="s">
        <v>1823</v>
      </c>
      <c r="R1493" t="s">
        <v>630</v>
      </c>
    </row>
    <row r="1494" spans="1:18" x14ac:dyDescent="0.25">
      <c r="A1494" s="138" t="s">
        <v>14712</v>
      </c>
      <c r="B1494" s="138" t="s">
        <v>1120</v>
      </c>
      <c r="C1494" s="138"/>
      <c r="D1494" s="138" t="s">
        <v>1818</v>
      </c>
      <c r="E1494" s="138" t="s">
        <v>6032</v>
      </c>
      <c r="F1494" s="138" t="s">
        <v>6033</v>
      </c>
      <c r="G1494" s="138"/>
      <c r="H1494" s="138"/>
      <c r="I1494" s="138" t="s">
        <v>5959</v>
      </c>
      <c r="J1494" s="138"/>
      <c r="K1494" s="138"/>
      <c r="L1494" s="138"/>
      <c r="M1494" s="138" t="s">
        <v>6039</v>
      </c>
      <c r="N1494" s="139">
        <v>60</v>
      </c>
      <c r="O1494" s="140" t="b">
        <v>0</v>
      </c>
      <c r="P1494" s="138" t="s">
        <v>1822</v>
      </c>
      <c r="Q1494" t="s">
        <v>1823</v>
      </c>
      <c r="R1494" t="s">
        <v>630</v>
      </c>
    </row>
    <row r="1495" spans="1:18" x14ac:dyDescent="0.25">
      <c r="A1495" s="138" t="s">
        <v>14110</v>
      </c>
      <c r="B1495" s="138" t="s">
        <v>1123</v>
      </c>
      <c r="C1495" s="138" t="s">
        <v>1817</v>
      </c>
      <c r="D1495" s="138" t="s">
        <v>1818</v>
      </c>
      <c r="E1495" s="138" t="s">
        <v>2734</v>
      </c>
      <c r="F1495" s="138"/>
      <c r="G1495" s="138" t="s">
        <v>1786</v>
      </c>
      <c r="H1495" s="138" t="s">
        <v>1787</v>
      </c>
      <c r="I1495" s="138" t="s">
        <v>5547</v>
      </c>
      <c r="J1495" s="138" t="s">
        <v>1123</v>
      </c>
      <c r="K1495" s="138" t="s">
        <v>6040</v>
      </c>
      <c r="L1495" s="138"/>
      <c r="M1495" s="138" t="s">
        <v>6040</v>
      </c>
      <c r="N1495" s="139">
        <v>60</v>
      </c>
      <c r="O1495" s="140" t="b">
        <v>0</v>
      </c>
      <c r="P1495" s="138" t="s">
        <v>3075</v>
      </c>
      <c r="Q1495" t="s">
        <v>1823</v>
      </c>
      <c r="R1495" t="s">
        <v>630</v>
      </c>
    </row>
    <row r="1496" spans="1:18" x14ac:dyDescent="0.25">
      <c r="A1496" s="138" t="s">
        <v>13911</v>
      </c>
      <c r="B1496" s="138" t="s">
        <v>1124</v>
      </c>
      <c r="C1496" s="138"/>
      <c r="D1496" s="138" t="s">
        <v>1818</v>
      </c>
      <c r="E1496" s="138" t="s">
        <v>1832</v>
      </c>
      <c r="F1496" s="138"/>
      <c r="G1496" s="138"/>
      <c r="H1496" s="138"/>
      <c r="I1496" s="138" t="s">
        <v>5959</v>
      </c>
      <c r="J1496" s="138"/>
      <c r="K1496" s="138"/>
      <c r="L1496" s="138"/>
      <c r="M1496" s="138" t="s">
        <v>6041</v>
      </c>
      <c r="N1496" s="139">
        <v>60</v>
      </c>
      <c r="O1496" s="140" t="b">
        <v>0</v>
      </c>
      <c r="P1496" s="138" t="s">
        <v>1822</v>
      </c>
      <c r="Q1496" t="s">
        <v>1823</v>
      </c>
      <c r="R1496" t="s">
        <v>630</v>
      </c>
    </row>
    <row r="1497" spans="1:18" x14ac:dyDescent="0.25">
      <c r="A1497" s="138" t="s">
        <v>14409</v>
      </c>
      <c r="B1497" s="138" t="s">
        <v>1125</v>
      </c>
      <c r="C1497" s="138"/>
      <c r="D1497" s="138" t="s">
        <v>1818</v>
      </c>
      <c r="E1497" s="138" t="s">
        <v>1971</v>
      </c>
      <c r="F1497" s="138" t="s">
        <v>6042</v>
      </c>
      <c r="G1497" s="138" t="s">
        <v>1782</v>
      </c>
      <c r="H1497" s="138" t="s">
        <v>1783</v>
      </c>
      <c r="I1497" s="138" t="s">
        <v>5959</v>
      </c>
      <c r="J1497" s="138" t="s">
        <v>1817</v>
      </c>
      <c r="K1497" s="138"/>
      <c r="L1497" s="138" t="s">
        <v>1817</v>
      </c>
      <c r="M1497" s="138" t="s">
        <v>6043</v>
      </c>
      <c r="N1497" s="139">
        <v>60</v>
      </c>
      <c r="O1497" s="140" t="b">
        <v>0</v>
      </c>
      <c r="P1497" s="138" t="s">
        <v>1822</v>
      </c>
      <c r="Q1497" t="s">
        <v>1823</v>
      </c>
      <c r="R1497" t="s">
        <v>630</v>
      </c>
    </row>
    <row r="1498" spans="1:18" x14ac:dyDescent="0.25">
      <c r="A1498" s="138" t="s">
        <v>13812</v>
      </c>
      <c r="B1498" s="138" t="s">
        <v>1126</v>
      </c>
      <c r="C1498" s="138"/>
      <c r="D1498" s="138" t="s">
        <v>1818</v>
      </c>
      <c r="E1498" s="138" t="s">
        <v>2086</v>
      </c>
      <c r="F1498" s="138"/>
      <c r="G1498" s="138"/>
      <c r="H1498" s="138"/>
      <c r="I1498" s="138" t="s">
        <v>5959</v>
      </c>
      <c r="J1498" s="138"/>
      <c r="K1498" s="138"/>
      <c r="L1498" s="138"/>
      <c r="M1498" s="138" t="s">
        <v>6044</v>
      </c>
      <c r="N1498" s="139">
        <v>60</v>
      </c>
      <c r="O1498" s="140" t="b">
        <v>0</v>
      </c>
      <c r="P1498" s="138" t="s">
        <v>1822</v>
      </c>
      <c r="Q1498" t="s">
        <v>1823</v>
      </c>
      <c r="R1498" t="s">
        <v>630</v>
      </c>
    </row>
    <row r="1499" spans="1:18" x14ac:dyDescent="0.25">
      <c r="A1499" s="138" t="s">
        <v>13863</v>
      </c>
      <c r="B1499" s="138" t="s">
        <v>1128</v>
      </c>
      <c r="C1499" s="138"/>
      <c r="D1499" s="138" t="s">
        <v>1818</v>
      </c>
      <c r="E1499" s="138" t="s">
        <v>6045</v>
      </c>
      <c r="F1499" s="138" t="s">
        <v>6046</v>
      </c>
      <c r="G1499" s="138"/>
      <c r="H1499" s="138"/>
      <c r="I1499" s="138" t="s">
        <v>5959</v>
      </c>
      <c r="J1499" s="138"/>
      <c r="K1499" s="138"/>
      <c r="L1499" s="138"/>
      <c r="M1499" s="138" t="s">
        <v>6047</v>
      </c>
      <c r="N1499" s="139">
        <v>60</v>
      </c>
      <c r="O1499" s="140" t="b">
        <v>0</v>
      </c>
      <c r="P1499" s="138" t="s">
        <v>1822</v>
      </c>
      <c r="Q1499" t="s">
        <v>1823</v>
      </c>
      <c r="R1499" t="s">
        <v>630</v>
      </c>
    </row>
    <row r="1500" spans="1:18" x14ac:dyDescent="0.25">
      <c r="A1500" s="138" t="s">
        <v>14819</v>
      </c>
      <c r="B1500" s="138" t="s">
        <v>1129</v>
      </c>
      <c r="C1500" s="138"/>
      <c r="D1500" s="138" t="s">
        <v>1818</v>
      </c>
      <c r="E1500" s="138" t="s">
        <v>1858</v>
      </c>
      <c r="F1500" s="138" t="s">
        <v>6048</v>
      </c>
      <c r="G1500" s="138"/>
      <c r="H1500" s="138"/>
      <c r="I1500" s="138" t="s">
        <v>5959</v>
      </c>
      <c r="J1500" s="138"/>
      <c r="K1500" s="138"/>
      <c r="L1500" s="138"/>
      <c r="M1500" s="138" t="s">
        <v>6049</v>
      </c>
      <c r="N1500" s="139">
        <v>60</v>
      </c>
      <c r="O1500" s="140" t="b">
        <v>0</v>
      </c>
      <c r="P1500" s="138" t="s">
        <v>1822</v>
      </c>
      <c r="Q1500" t="s">
        <v>1823</v>
      </c>
      <c r="R1500" t="s">
        <v>630</v>
      </c>
    </row>
    <row r="1501" spans="1:18" x14ac:dyDescent="0.25">
      <c r="A1501" s="138" t="s">
        <v>14489</v>
      </c>
      <c r="B1501" s="138" t="s">
        <v>1130</v>
      </c>
      <c r="C1501" s="138"/>
      <c r="D1501" s="138" t="s">
        <v>1818</v>
      </c>
      <c r="E1501" s="138" t="s">
        <v>1881</v>
      </c>
      <c r="F1501" s="138" t="s">
        <v>4350</v>
      </c>
      <c r="G1501" s="138"/>
      <c r="H1501" s="138"/>
      <c r="I1501" s="138" t="s">
        <v>5959</v>
      </c>
      <c r="J1501" s="138"/>
      <c r="K1501" s="138"/>
      <c r="L1501" s="138"/>
      <c r="M1501" s="138" t="s">
        <v>6050</v>
      </c>
      <c r="N1501" s="139">
        <v>60</v>
      </c>
      <c r="O1501" s="140" t="b">
        <v>0</v>
      </c>
      <c r="P1501" s="138" t="s">
        <v>1822</v>
      </c>
      <c r="Q1501" t="s">
        <v>1823</v>
      </c>
      <c r="R1501" t="s">
        <v>630</v>
      </c>
    </row>
    <row r="1502" spans="1:18" x14ac:dyDescent="0.25">
      <c r="A1502" s="138" t="s">
        <v>14700</v>
      </c>
      <c r="B1502" s="138" t="s">
        <v>1132</v>
      </c>
      <c r="C1502" s="138"/>
      <c r="D1502" s="138" t="s">
        <v>1818</v>
      </c>
      <c r="E1502" s="138" t="s">
        <v>6051</v>
      </c>
      <c r="F1502" s="138" t="s">
        <v>6052</v>
      </c>
      <c r="G1502" s="138"/>
      <c r="H1502" s="138"/>
      <c r="I1502" s="138" t="s">
        <v>5959</v>
      </c>
      <c r="J1502" s="138"/>
      <c r="K1502" s="138"/>
      <c r="L1502" s="138"/>
      <c r="M1502" s="138" t="s">
        <v>6053</v>
      </c>
      <c r="N1502" s="139">
        <v>60</v>
      </c>
      <c r="O1502" s="140" t="b">
        <v>0</v>
      </c>
      <c r="P1502" s="138" t="s">
        <v>1822</v>
      </c>
      <c r="Q1502" t="s">
        <v>1823</v>
      </c>
      <c r="R1502" t="s">
        <v>630</v>
      </c>
    </row>
    <row r="1503" spans="1:18" x14ac:dyDescent="0.25">
      <c r="A1503" s="138" t="s">
        <v>14236</v>
      </c>
      <c r="B1503" s="138" t="s">
        <v>6055</v>
      </c>
      <c r="C1503" s="138"/>
      <c r="D1503" s="138" t="s">
        <v>1818</v>
      </c>
      <c r="E1503" s="138" t="s">
        <v>2030</v>
      </c>
      <c r="F1503" s="138"/>
      <c r="G1503" s="138" t="s">
        <v>70</v>
      </c>
      <c r="H1503" s="138" t="s">
        <v>1779</v>
      </c>
      <c r="I1503" s="138" t="s">
        <v>6056</v>
      </c>
      <c r="J1503" s="138" t="s">
        <v>1817</v>
      </c>
      <c r="K1503" s="138"/>
      <c r="L1503" s="138" t="s">
        <v>1817</v>
      </c>
      <c r="M1503" s="138" t="s">
        <v>6057</v>
      </c>
      <c r="N1503" s="139">
        <v>60</v>
      </c>
      <c r="O1503" s="140" t="b">
        <v>0</v>
      </c>
      <c r="P1503" s="138" t="s">
        <v>1822</v>
      </c>
      <c r="Q1503" t="s">
        <v>1823</v>
      </c>
      <c r="R1503" t="s">
        <v>630</v>
      </c>
    </row>
    <row r="1504" spans="1:18" x14ac:dyDescent="0.25">
      <c r="A1504" s="138" t="s">
        <v>14895</v>
      </c>
      <c r="B1504" s="138" t="s">
        <v>1134</v>
      </c>
      <c r="C1504" s="138"/>
      <c r="D1504" s="138" t="s">
        <v>1818</v>
      </c>
      <c r="E1504" s="138" t="s">
        <v>6058</v>
      </c>
      <c r="F1504" s="138" t="s">
        <v>6059</v>
      </c>
      <c r="G1504" s="138"/>
      <c r="H1504" s="138"/>
      <c r="I1504" s="138" t="s">
        <v>5959</v>
      </c>
      <c r="J1504" s="138"/>
      <c r="K1504" s="138"/>
      <c r="L1504" s="138"/>
      <c r="M1504" s="138" t="s">
        <v>6060</v>
      </c>
      <c r="N1504" s="139">
        <v>60</v>
      </c>
      <c r="O1504" s="140" t="b">
        <v>0</v>
      </c>
      <c r="P1504" s="138" t="s">
        <v>1822</v>
      </c>
      <c r="Q1504" t="s">
        <v>1823</v>
      </c>
      <c r="R1504" t="s">
        <v>630</v>
      </c>
    </row>
    <row r="1505" spans="1:18" x14ac:dyDescent="0.25">
      <c r="A1505" s="138" t="s">
        <v>14237</v>
      </c>
      <c r="B1505" s="138" t="s">
        <v>1136</v>
      </c>
      <c r="C1505" s="138"/>
      <c r="D1505" s="138" t="s">
        <v>1818</v>
      </c>
      <c r="E1505" s="138" t="s">
        <v>2030</v>
      </c>
      <c r="F1505" s="138" t="s">
        <v>6061</v>
      </c>
      <c r="G1505" s="138"/>
      <c r="H1505" s="138"/>
      <c r="I1505" s="138" t="s">
        <v>5959</v>
      </c>
      <c r="J1505" s="138"/>
      <c r="K1505" s="138"/>
      <c r="L1505" s="138"/>
      <c r="M1505" s="138" t="s">
        <v>6062</v>
      </c>
      <c r="N1505" s="139">
        <v>60</v>
      </c>
      <c r="O1505" s="140" t="b">
        <v>0</v>
      </c>
      <c r="P1505" s="138" t="s">
        <v>1822</v>
      </c>
      <c r="Q1505" t="s">
        <v>1823</v>
      </c>
      <c r="R1505" t="s">
        <v>630</v>
      </c>
    </row>
    <row r="1506" spans="1:18" x14ac:dyDescent="0.25">
      <c r="A1506" s="138" t="s">
        <v>14603</v>
      </c>
      <c r="B1506" s="138" t="s">
        <v>1137</v>
      </c>
      <c r="C1506" s="138"/>
      <c r="D1506" s="138" t="s">
        <v>1818</v>
      </c>
      <c r="E1506" s="138"/>
      <c r="F1506" s="138"/>
      <c r="G1506" s="138"/>
      <c r="H1506" s="138"/>
      <c r="I1506" s="138" t="s">
        <v>5959</v>
      </c>
      <c r="J1506" s="138"/>
      <c r="K1506" s="138"/>
      <c r="L1506" s="138"/>
      <c r="M1506" s="138" t="s">
        <v>6063</v>
      </c>
      <c r="N1506" s="139">
        <v>60</v>
      </c>
      <c r="O1506" s="140" t="b">
        <v>0</v>
      </c>
      <c r="P1506" s="138" t="s">
        <v>1822</v>
      </c>
      <c r="Q1506" t="s">
        <v>1823</v>
      </c>
      <c r="R1506" t="s">
        <v>630</v>
      </c>
    </row>
    <row r="1507" spans="1:18" x14ac:dyDescent="0.25">
      <c r="A1507" s="138" t="s">
        <v>14689</v>
      </c>
      <c r="B1507" s="138" t="s">
        <v>1139</v>
      </c>
      <c r="C1507" s="138"/>
      <c r="D1507" s="138" t="s">
        <v>1818</v>
      </c>
      <c r="E1507" s="138" t="s">
        <v>5301</v>
      </c>
      <c r="F1507" s="138"/>
      <c r="G1507" s="138"/>
      <c r="H1507" s="138"/>
      <c r="I1507" s="138" t="s">
        <v>5959</v>
      </c>
      <c r="J1507" s="138"/>
      <c r="K1507" s="138"/>
      <c r="L1507" s="138"/>
      <c r="M1507" s="138" t="s">
        <v>6064</v>
      </c>
      <c r="N1507" s="139">
        <v>60</v>
      </c>
      <c r="O1507" s="140" t="b">
        <v>0</v>
      </c>
      <c r="P1507" s="138" t="s">
        <v>1822</v>
      </c>
      <c r="Q1507" t="s">
        <v>1823</v>
      </c>
      <c r="R1507" t="s">
        <v>630</v>
      </c>
    </row>
    <row r="1508" spans="1:18" x14ac:dyDescent="0.25">
      <c r="A1508" s="138" t="s">
        <v>13912</v>
      </c>
      <c r="B1508" s="138" t="s">
        <v>1140</v>
      </c>
      <c r="C1508" s="138"/>
      <c r="D1508" s="138" t="s">
        <v>1818</v>
      </c>
      <c r="E1508" s="138" t="s">
        <v>1832</v>
      </c>
      <c r="F1508" s="138" t="s">
        <v>6065</v>
      </c>
      <c r="G1508" s="138"/>
      <c r="H1508" s="138"/>
      <c r="I1508" s="138" t="s">
        <v>5959</v>
      </c>
      <c r="J1508" s="138"/>
      <c r="K1508" s="138"/>
      <c r="L1508" s="138"/>
      <c r="M1508" s="138" t="s">
        <v>6066</v>
      </c>
      <c r="N1508" s="139">
        <v>60</v>
      </c>
      <c r="O1508" s="140" t="b">
        <v>0</v>
      </c>
      <c r="P1508" s="138" t="s">
        <v>1822</v>
      </c>
      <c r="Q1508" t="s">
        <v>1823</v>
      </c>
      <c r="R1508" t="s">
        <v>630</v>
      </c>
    </row>
    <row r="1509" spans="1:18" x14ac:dyDescent="0.25">
      <c r="A1509" s="138" t="s">
        <v>14690</v>
      </c>
      <c r="B1509" s="138" t="s">
        <v>1142</v>
      </c>
      <c r="C1509" s="138"/>
      <c r="D1509" s="138" t="s">
        <v>1818</v>
      </c>
      <c r="E1509" s="138" t="s">
        <v>5301</v>
      </c>
      <c r="F1509" s="138" t="s">
        <v>6067</v>
      </c>
      <c r="G1509" s="138"/>
      <c r="H1509" s="138"/>
      <c r="I1509" s="138" t="s">
        <v>5959</v>
      </c>
      <c r="J1509" s="138"/>
      <c r="K1509" s="138"/>
      <c r="L1509" s="138"/>
      <c r="M1509" s="138" t="s">
        <v>6068</v>
      </c>
      <c r="N1509" s="139">
        <v>60</v>
      </c>
      <c r="O1509" s="140" t="b">
        <v>0</v>
      </c>
      <c r="P1509" s="138" t="s">
        <v>1822</v>
      </c>
      <c r="Q1509" t="s">
        <v>1823</v>
      </c>
      <c r="R1509" t="s">
        <v>630</v>
      </c>
    </row>
    <row r="1510" spans="1:18" x14ac:dyDescent="0.25">
      <c r="A1510" s="138" t="s">
        <v>14354</v>
      </c>
      <c r="B1510" s="138" t="s">
        <v>1143</v>
      </c>
      <c r="C1510" s="138"/>
      <c r="D1510" s="138" t="s">
        <v>1818</v>
      </c>
      <c r="E1510" s="138" t="s">
        <v>1819</v>
      </c>
      <c r="F1510" s="138" t="s">
        <v>6069</v>
      </c>
      <c r="G1510" s="138"/>
      <c r="H1510" s="138"/>
      <c r="I1510" s="138" t="s">
        <v>5959</v>
      </c>
      <c r="J1510" s="138"/>
      <c r="K1510" s="138"/>
      <c r="L1510" s="138"/>
      <c r="M1510" s="138" t="s">
        <v>6070</v>
      </c>
      <c r="N1510" s="139">
        <v>60</v>
      </c>
      <c r="O1510" s="140" t="b">
        <v>0</v>
      </c>
      <c r="P1510" s="138" t="s">
        <v>1822</v>
      </c>
      <c r="Q1510" t="s">
        <v>1823</v>
      </c>
      <c r="R1510" t="s">
        <v>630</v>
      </c>
    </row>
    <row r="1511" spans="1:18" x14ac:dyDescent="0.25">
      <c r="A1511" s="138" t="s">
        <v>14737</v>
      </c>
      <c r="B1511" s="138" t="s">
        <v>1144</v>
      </c>
      <c r="C1511" s="138" t="s">
        <v>1817</v>
      </c>
      <c r="D1511" s="138" t="s">
        <v>1818</v>
      </c>
      <c r="E1511" s="138" t="s">
        <v>4064</v>
      </c>
      <c r="F1511" s="138"/>
      <c r="G1511" s="138" t="s">
        <v>71</v>
      </c>
      <c r="H1511" s="138" t="s">
        <v>1777</v>
      </c>
      <c r="I1511" s="138" t="s">
        <v>5959</v>
      </c>
      <c r="J1511" s="138" t="s">
        <v>1144</v>
      </c>
      <c r="K1511" s="138" t="s">
        <v>6071</v>
      </c>
      <c r="L1511" s="138"/>
      <c r="M1511" s="138" t="s">
        <v>6071</v>
      </c>
      <c r="N1511" s="139">
        <v>60</v>
      </c>
      <c r="O1511" s="140" t="b">
        <v>0</v>
      </c>
      <c r="P1511" s="138" t="s">
        <v>3075</v>
      </c>
      <c r="Q1511" t="s">
        <v>1823</v>
      </c>
      <c r="R1511" t="s">
        <v>630</v>
      </c>
    </row>
    <row r="1512" spans="1:18" x14ac:dyDescent="0.25">
      <c r="A1512" s="138" t="s">
        <v>14918</v>
      </c>
      <c r="B1512" s="138" t="s">
        <v>1146</v>
      </c>
      <c r="C1512" s="138"/>
      <c r="D1512" s="138" t="s">
        <v>1818</v>
      </c>
      <c r="E1512" s="138" t="s">
        <v>5293</v>
      </c>
      <c r="F1512" s="138" t="s">
        <v>6072</v>
      </c>
      <c r="G1512" s="138"/>
      <c r="H1512" s="138"/>
      <c r="I1512" s="138" t="s">
        <v>5959</v>
      </c>
      <c r="J1512" s="138"/>
      <c r="K1512" s="138"/>
      <c r="L1512" s="138"/>
      <c r="M1512" s="138" t="s">
        <v>6073</v>
      </c>
      <c r="N1512" s="139">
        <v>60</v>
      </c>
      <c r="O1512" s="140" t="b">
        <v>0</v>
      </c>
      <c r="P1512" s="138" t="s">
        <v>1822</v>
      </c>
      <c r="Q1512" t="s">
        <v>1823</v>
      </c>
      <c r="R1512" t="s">
        <v>630</v>
      </c>
    </row>
    <row r="1513" spans="1:18" x14ac:dyDescent="0.25">
      <c r="A1513" s="138" t="s">
        <v>14691</v>
      </c>
      <c r="B1513" s="138" t="s">
        <v>1147</v>
      </c>
      <c r="C1513" s="138"/>
      <c r="D1513" s="138" t="s">
        <v>1818</v>
      </c>
      <c r="E1513" s="138" t="s">
        <v>5301</v>
      </c>
      <c r="F1513" s="138" t="s">
        <v>6074</v>
      </c>
      <c r="G1513" s="138"/>
      <c r="H1513" s="138"/>
      <c r="I1513" s="138" t="s">
        <v>5959</v>
      </c>
      <c r="J1513" s="138"/>
      <c r="K1513" s="138"/>
      <c r="L1513" s="138"/>
      <c r="M1513" s="138" t="s">
        <v>6075</v>
      </c>
      <c r="N1513" s="139">
        <v>60</v>
      </c>
      <c r="O1513" s="140" t="b">
        <v>0</v>
      </c>
      <c r="P1513" s="138" t="s">
        <v>1822</v>
      </c>
      <c r="Q1513" t="s">
        <v>1823</v>
      </c>
      <c r="R1513" t="s">
        <v>630</v>
      </c>
    </row>
    <row r="1514" spans="1:18" x14ac:dyDescent="0.25">
      <c r="A1514" s="138" t="s">
        <v>14558</v>
      </c>
      <c r="B1514" s="138" t="s">
        <v>1149</v>
      </c>
      <c r="C1514" s="138"/>
      <c r="D1514" s="138" t="s">
        <v>1818</v>
      </c>
      <c r="E1514" s="138" t="s">
        <v>3779</v>
      </c>
      <c r="F1514" s="138" t="s">
        <v>5988</v>
      </c>
      <c r="G1514" s="138"/>
      <c r="H1514" s="138"/>
      <c r="I1514" s="138" t="s">
        <v>5959</v>
      </c>
      <c r="J1514" s="138"/>
      <c r="K1514" s="138"/>
      <c r="L1514" s="138"/>
      <c r="M1514" s="138" t="s">
        <v>6076</v>
      </c>
      <c r="N1514" s="139">
        <v>60</v>
      </c>
      <c r="O1514" s="140" t="b">
        <v>0</v>
      </c>
      <c r="P1514" s="138" t="s">
        <v>1822</v>
      </c>
      <c r="Q1514" t="s">
        <v>1823</v>
      </c>
      <c r="R1514" t="s">
        <v>630</v>
      </c>
    </row>
    <row r="1515" spans="1:18" x14ac:dyDescent="0.25">
      <c r="A1515" s="138" t="s">
        <v>13981</v>
      </c>
      <c r="B1515" s="138" t="s">
        <v>1150</v>
      </c>
      <c r="C1515" s="138"/>
      <c r="D1515" s="138" t="s">
        <v>1818</v>
      </c>
      <c r="E1515" s="138" t="s">
        <v>2053</v>
      </c>
      <c r="F1515" s="138" t="s">
        <v>3820</v>
      </c>
      <c r="G1515" s="138"/>
      <c r="H1515" s="138"/>
      <c r="I1515" s="138" t="s">
        <v>5959</v>
      </c>
      <c r="J1515" s="138"/>
      <c r="K1515" s="138"/>
      <c r="L1515" s="138"/>
      <c r="M1515" s="138" t="s">
        <v>6077</v>
      </c>
      <c r="N1515" s="139">
        <v>60</v>
      </c>
      <c r="O1515" s="140" t="b">
        <v>0</v>
      </c>
      <c r="P1515" s="138" t="s">
        <v>1822</v>
      </c>
      <c r="Q1515" t="s">
        <v>1823</v>
      </c>
      <c r="R1515" t="s">
        <v>630</v>
      </c>
    </row>
    <row r="1516" spans="1:18" x14ac:dyDescent="0.25">
      <c r="A1516" s="138" t="s">
        <v>14919</v>
      </c>
      <c r="B1516" s="138" t="s">
        <v>1151</v>
      </c>
      <c r="C1516" s="138"/>
      <c r="D1516" s="138" t="s">
        <v>1818</v>
      </c>
      <c r="E1516" s="138" t="s">
        <v>5293</v>
      </c>
      <c r="F1516" s="138" t="s">
        <v>6078</v>
      </c>
      <c r="G1516" s="138"/>
      <c r="H1516" s="138"/>
      <c r="I1516" s="138" t="s">
        <v>5959</v>
      </c>
      <c r="J1516" s="138"/>
      <c r="K1516" s="138"/>
      <c r="L1516" s="138"/>
      <c r="M1516" s="138" t="s">
        <v>6079</v>
      </c>
      <c r="N1516" s="139">
        <v>60</v>
      </c>
      <c r="O1516" s="140" t="b">
        <v>0</v>
      </c>
      <c r="P1516" s="138" t="s">
        <v>1822</v>
      </c>
      <c r="Q1516" t="s">
        <v>1823</v>
      </c>
      <c r="R1516" t="s">
        <v>630</v>
      </c>
    </row>
    <row r="1517" spans="1:18" x14ac:dyDescent="0.25">
      <c r="A1517" s="138" t="s">
        <v>14837</v>
      </c>
      <c r="B1517" s="138" t="s">
        <v>1153</v>
      </c>
      <c r="C1517" s="138"/>
      <c r="D1517" s="138" t="s">
        <v>1818</v>
      </c>
      <c r="E1517" s="138" t="s">
        <v>3134</v>
      </c>
      <c r="F1517" s="138" t="s">
        <v>6080</v>
      </c>
      <c r="G1517" s="138"/>
      <c r="H1517" s="138"/>
      <c r="I1517" s="138" t="s">
        <v>5959</v>
      </c>
      <c r="J1517" s="138"/>
      <c r="K1517" s="138"/>
      <c r="L1517" s="138"/>
      <c r="M1517" s="138" t="s">
        <v>6081</v>
      </c>
      <c r="N1517" s="139">
        <v>60</v>
      </c>
      <c r="O1517" s="140" t="b">
        <v>0</v>
      </c>
      <c r="P1517" s="138" t="s">
        <v>1822</v>
      </c>
      <c r="Q1517" t="s">
        <v>1823</v>
      </c>
      <c r="R1517" t="s">
        <v>630</v>
      </c>
    </row>
    <row r="1518" spans="1:18" x14ac:dyDescent="0.25">
      <c r="A1518" s="138" t="s">
        <v>14284</v>
      </c>
      <c r="B1518" s="138" t="s">
        <v>1155</v>
      </c>
      <c r="C1518" s="138" t="s">
        <v>1817</v>
      </c>
      <c r="D1518" s="138" t="s">
        <v>1818</v>
      </c>
      <c r="E1518" s="138" t="s">
        <v>1926</v>
      </c>
      <c r="F1518" s="138"/>
      <c r="G1518" s="138" t="s">
        <v>70</v>
      </c>
      <c r="H1518" s="138" t="s">
        <v>1779</v>
      </c>
      <c r="I1518" s="138" t="s">
        <v>5547</v>
      </c>
      <c r="J1518" s="138" t="s">
        <v>1155</v>
      </c>
      <c r="K1518" s="138"/>
      <c r="L1518" s="138"/>
      <c r="M1518" s="138" t="s">
        <v>6082</v>
      </c>
      <c r="N1518" s="139">
        <v>60</v>
      </c>
      <c r="O1518" s="140" t="b">
        <v>0</v>
      </c>
      <c r="P1518" s="138" t="s">
        <v>3075</v>
      </c>
      <c r="Q1518" t="s">
        <v>1823</v>
      </c>
      <c r="R1518" t="s">
        <v>630</v>
      </c>
    </row>
    <row r="1519" spans="1:18" x14ac:dyDescent="0.25">
      <c r="A1519" s="138" t="s">
        <v>14701</v>
      </c>
      <c r="B1519" s="138" t="s">
        <v>1157</v>
      </c>
      <c r="C1519" s="138"/>
      <c r="D1519" s="138" t="s">
        <v>1818</v>
      </c>
      <c r="E1519" s="138" t="s">
        <v>6051</v>
      </c>
      <c r="F1519" s="138" t="s">
        <v>6083</v>
      </c>
      <c r="G1519" s="138"/>
      <c r="H1519" s="138"/>
      <c r="I1519" s="138" t="s">
        <v>5959</v>
      </c>
      <c r="J1519" s="138"/>
      <c r="K1519" s="138"/>
      <c r="L1519" s="138"/>
      <c r="M1519" s="138" t="s">
        <v>6084</v>
      </c>
      <c r="N1519" s="139">
        <v>60</v>
      </c>
      <c r="O1519" s="140" t="b">
        <v>0</v>
      </c>
      <c r="P1519" s="138" t="s">
        <v>1822</v>
      </c>
      <c r="Q1519" t="s">
        <v>1823</v>
      </c>
      <c r="R1519" t="s">
        <v>630</v>
      </c>
    </row>
    <row r="1520" spans="1:18" x14ac:dyDescent="0.25">
      <c r="A1520" s="138" t="s">
        <v>13957</v>
      </c>
      <c r="B1520" s="138" t="s">
        <v>1159</v>
      </c>
      <c r="C1520" s="138" t="s">
        <v>1817</v>
      </c>
      <c r="D1520" s="138" t="s">
        <v>1818</v>
      </c>
      <c r="E1520" s="138" t="s">
        <v>2102</v>
      </c>
      <c r="F1520" s="138"/>
      <c r="G1520" s="138" t="s">
        <v>1786</v>
      </c>
      <c r="H1520" s="138" t="s">
        <v>1787</v>
      </c>
      <c r="I1520" s="138" t="s">
        <v>5547</v>
      </c>
      <c r="J1520" s="138" t="s">
        <v>1817</v>
      </c>
      <c r="K1520" s="138"/>
      <c r="L1520" s="138"/>
      <c r="M1520" s="138" t="s">
        <v>6085</v>
      </c>
      <c r="N1520" s="139">
        <v>60</v>
      </c>
      <c r="O1520" s="140" t="b">
        <v>0</v>
      </c>
      <c r="P1520" s="138" t="s">
        <v>3075</v>
      </c>
      <c r="Q1520" t="s">
        <v>1823</v>
      </c>
      <c r="R1520" t="s">
        <v>630</v>
      </c>
    </row>
    <row r="1521" spans="1:18" x14ac:dyDescent="0.25">
      <c r="A1521" s="138" t="s">
        <v>14537</v>
      </c>
      <c r="B1521" s="138" t="s">
        <v>1161</v>
      </c>
      <c r="C1521" s="138"/>
      <c r="D1521" s="138" t="s">
        <v>1818</v>
      </c>
      <c r="E1521" s="138" t="s">
        <v>3323</v>
      </c>
      <c r="F1521" s="138" t="s">
        <v>6005</v>
      </c>
      <c r="G1521" s="138"/>
      <c r="H1521" s="138"/>
      <c r="I1521" s="138" t="s">
        <v>5959</v>
      </c>
      <c r="J1521" s="138"/>
      <c r="K1521" s="138"/>
      <c r="L1521" s="138"/>
      <c r="M1521" s="138" t="s">
        <v>6006</v>
      </c>
      <c r="N1521" s="139">
        <v>60</v>
      </c>
      <c r="O1521" s="140" t="b">
        <v>0</v>
      </c>
      <c r="P1521" s="138" t="s">
        <v>1822</v>
      </c>
      <c r="Q1521" t="s">
        <v>1823</v>
      </c>
      <c r="R1521" t="s">
        <v>630</v>
      </c>
    </row>
    <row r="1522" spans="1:18" x14ac:dyDescent="0.25">
      <c r="A1522" s="138" t="s">
        <v>14896</v>
      </c>
      <c r="B1522" s="138" t="s">
        <v>1163</v>
      </c>
      <c r="C1522" s="138"/>
      <c r="D1522" s="138" t="s">
        <v>1818</v>
      </c>
      <c r="E1522" s="138" t="s">
        <v>6058</v>
      </c>
      <c r="F1522" s="138" t="s">
        <v>6086</v>
      </c>
      <c r="G1522" s="138"/>
      <c r="H1522" s="138"/>
      <c r="I1522" s="138" t="s">
        <v>5959</v>
      </c>
      <c r="J1522" s="138"/>
      <c r="K1522" s="138"/>
      <c r="L1522" s="138"/>
      <c r="M1522" s="138" t="s">
        <v>6087</v>
      </c>
      <c r="N1522" s="139">
        <v>60</v>
      </c>
      <c r="O1522" s="140" t="b">
        <v>0</v>
      </c>
      <c r="P1522" s="138" t="s">
        <v>1822</v>
      </c>
      <c r="Q1522" t="s">
        <v>1823</v>
      </c>
      <c r="R1522" t="s">
        <v>630</v>
      </c>
    </row>
    <row r="1523" spans="1:18" x14ac:dyDescent="0.25">
      <c r="A1523" s="138" t="s">
        <v>13864</v>
      </c>
      <c r="B1523" s="138" t="s">
        <v>1164</v>
      </c>
      <c r="C1523" s="138"/>
      <c r="D1523" s="138" t="s">
        <v>1818</v>
      </c>
      <c r="E1523" s="138" t="s">
        <v>6045</v>
      </c>
      <c r="F1523" s="138" t="s">
        <v>6088</v>
      </c>
      <c r="G1523" s="138"/>
      <c r="H1523" s="138"/>
      <c r="I1523" s="138" t="s">
        <v>5959</v>
      </c>
      <c r="J1523" s="138"/>
      <c r="K1523" s="138"/>
      <c r="L1523" s="138"/>
      <c r="M1523" s="138" t="s">
        <v>6089</v>
      </c>
      <c r="N1523" s="139">
        <v>60</v>
      </c>
      <c r="O1523" s="140" t="b">
        <v>0</v>
      </c>
      <c r="P1523" s="138" t="s">
        <v>1822</v>
      </c>
      <c r="Q1523" t="s">
        <v>1823</v>
      </c>
      <c r="R1523" t="s">
        <v>630</v>
      </c>
    </row>
    <row r="1524" spans="1:18" x14ac:dyDescent="0.25">
      <c r="A1524" s="138" t="s">
        <v>13958</v>
      </c>
      <c r="B1524" s="138" t="s">
        <v>1166</v>
      </c>
      <c r="C1524" s="138"/>
      <c r="D1524" s="138" t="s">
        <v>1818</v>
      </c>
      <c r="E1524" s="138" t="s">
        <v>2102</v>
      </c>
      <c r="F1524" s="138" t="s">
        <v>6090</v>
      </c>
      <c r="G1524" s="138"/>
      <c r="H1524" s="138"/>
      <c r="I1524" s="138" t="s">
        <v>5959</v>
      </c>
      <c r="J1524" s="138"/>
      <c r="K1524" s="138"/>
      <c r="L1524" s="138"/>
      <c r="M1524" s="138" t="s">
        <v>6091</v>
      </c>
      <c r="N1524" s="139">
        <v>60</v>
      </c>
      <c r="O1524" s="140" t="b">
        <v>0</v>
      </c>
      <c r="P1524" s="138" t="s">
        <v>1822</v>
      </c>
      <c r="Q1524" t="s">
        <v>1823</v>
      </c>
      <c r="R1524" t="s">
        <v>630</v>
      </c>
    </row>
    <row r="1525" spans="1:18" x14ac:dyDescent="0.25">
      <c r="A1525" s="138" t="s">
        <v>14410</v>
      </c>
      <c r="B1525" s="138" t="s">
        <v>1168</v>
      </c>
      <c r="C1525" s="138" t="s">
        <v>1817</v>
      </c>
      <c r="D1525" s="138" t="s">
        <v>1818</v>
      </c>
      <c r="E1525" s="138" t="s">
        <v>1930</v>
      </c>
      <c r="F1525" s="138"/>
      <c r="G1525" s="138" t="s">
        <v>71</v>
      </c>
      <c r="H1525" s="138" t="s">
        <v>1777</v>
      </c>
      <c r="I1525" s="138" t="s">
        <v>5547</v>
      </c>
      <c r="J1525" s="138" t="s">
        <v>1817</v>
      </c>
      <c r="K1525" s="138"/>
      <c r="L1525" s="138"/>
      <c r="M1525" s="138" t="s">
        <v>6092</v>
      </c>
      <c r="N1525" s="139">
        <v>60</v>
      </c>
      <c r="O1525" s="140" t="b">
        <v>0</v>
      </c>
      <c r="P1525" s="138" t="s">
        <v>3075</v>
      </c>
      <c r="Q1525" t="s">
        <v>1823</v>
      </c>
      <c r="R1525" t="s">
        <v>630</v>
      </c>
    </row>
    <row r="1526" spans="1:18" x14ac:dyDescent="0.25">
      <c r="A1526" s="138" t="s">
        <v>13959</v>
      </c>
      <c r="B1526" s="138" t="s">
        <v>1170</v>
      </c>
      <c r="C1526" s="138" t="s">
        <v>1817</v>
      </c>
      <c r="D1526" s="138" t="s">
        <v>1818</v>
      </c>
      <c r="E1526" s="138" t="s">
        <v>2102</v>
      </c>
      <c r="F1526" s="138"/>
      <c r="G1526" s="138" t="s">
        <v>1786</v>
      </c>
      <c r="H1526" s="138" t="s">
        <v>1787</v>
      </c>
      <c r="I1526" s="138" t="s">
        <v>5547</v>
      </c>
      <c r="J1526" s="138" t="s">
        <v>1817</v>
      </c>
      <c r="K1526" s="138"/>
      <c r="L1526" s="138"/>
      <c r="M1526" s="138" t="s">
        <v>6093</v>
      </c>
      <c r="N1526" s="139">
        <v>60</v>
      </c>
      <c r="O1526" s="140" t="b">
        <v>0</v>
      </c>
      <c r="P1526" s="138" t="s">
        <v>3075</v>
      </c>
      <c r="Q1526" t="s">
        <v>1823</v>
      </c>
      <c r="R1526" t="s">
        <v>630</v>
      </c>
    </row>
    <row r="1527" spans="1:18" x14ac:dyDescent="0.25">
      <c r="A1527" s="138" t="s">
        <v>14604</v>
      </c>
      <c r="B1527" s="138" t="s">
        <v>1172</v>
      </c>
      <c r="C1527" s="138" t="s">
        <v>1817</v>
      </c>
      <c r="D1527" s="138" t="s">
        <v>1818</v>
      </c>
      <c r="E1527" s="138"/>
      <c r="F1527" s="138"/>
      <c r="G1527" s="138"/>
      <c r="H1527" s="138"/>
      <c r="I1527" s="138" t="s">
        <v>5547</v>
      </c>
      <c r="J1527" s="138" t="s">
        <v>1817</v>
      </c>
      <c r="K1527" s="138"/>
      <c r="L1527" s="138"/>
      <c r="M1527" s="138" t="s">
        <v>6094</v>
      </c>
      <c r="N1527" s="139">
        <v>60</v>
      </c>
      <c r="O1527" s="140" t="b">
        <v>0</v>
      </c>
      <c r="P1527" s="138" t="s">
        <v>3075</v>
      </c>
      <c r="Q1527" t="s">
        <v>1823</v>
      </c>
      <c r="R1527" t="s">
        <v>630</v>
      </c>
    </row>
    <row r="1528" spans="1:18" x14ac:dyDescent="0.25">
      <c r="A1528" s="138" t="s">
        <v>14538</v>
      </c>
      <c r="B1528" s="138" t="s">
        <v>1174</v>
      </c>
      <c r="C1528" s="138"/>
      <c r="D1528" s="138" t="s">
        <v>1818</v>
      </c>
      <c r="E1528" s="138" t="s">
        <v>3323</v>
      </c>
      <c r="F1528" s="138" t="s">
        <v>6095</v>
      </c>
      <c r="G1528" s="138"/>
      <c r="H1528" s="138"/>
      <c r="I1528" s="138" t="s">
        <v>5959</v>
      </c>
      <c r="J1528" s="138"/>
      <c r="K1528" s="138"/>
      <c r="L1528" s="138"/>
      <c r="M1528" s="138" t="s">
        <v>6096</v>
      </c>
      <c r="N1528" s="139">
        <v>60</v>
      </c>
      <c r="O1528" s="140" t="b">
        <v>0</v>
      </c>
      <c r="P1528" s="138" t="s">
        <v>1822</v>
      </c>
      <c r="Q1528" t="s">
        <v>1823</v>
      </c>
      <c r="R1528" t="s">
        <v>630</v>
      </c>
    </row>
    <row r="1529" spans="1:18" x14ac:dyDescent="0.25">
      <c r="A1529" s="138" t="s">
        <v>14702</v>
      </c>
      <c r="B1529" s="138" t="s">
        <v>1176</v>
      </c>
      <c r="C1529" s="138" t="s">
        <v>1817</v>
      </c>
      <c r="D1529" s="138" t="s">
        <v>1818</v>
      </c>
      <c r="E1529" s="138" t="s">
        <v>6051</v>
      </c>
      <c r="F1529" s="138"/>
      <c r="G1529" s="138" t="s">
        <v>1786</v>
      </c>
      <c r="H1529" s="138" t="s">
        <v>1787</v>
      </c>
      <c r="I1529" s="138" t="s">
        <v>5547</v>
      </c>
      <c r="J1529" s="138" t="s">
        <v>1176</v>
      </c>
      <c r="K1529" s="138"/>
      <c r="L1529" s="138"/>
      <c r="M1529" s="138" t="s">
        <v>6097</v>
      </c>
      <c r="N1529" s="139">
        <v>60</v>
      </c>
      <c r="O1529" s="140" t="b">
        <v>0</v>
      </c>
      <c r="P1529" s="138" t="s">
        <v>3075</v>
      </c>
      <c r="Q1529" t="s">
        <v>1823</v>
      </c>
      <c r="R1529" t="s">
        <v>630</v>
      </c>
    </row>
    <row r="1530" spans="1:18" x14ac:dyDescent="0.25">
      <c r="A1530" s="138" t="s">
        <v>13865</v>
      </c>
      <c r="B1530" s="138" t="s">
        <v>1178</v>
      </c>
      <c r="C1530" s="138"/>
      <c r="D1530" s="138" t="s">
        <v>1818</v>
      </c>
      <c r="E1530" s="138" t="s">
        <v>6045</v>
      </c>
      <c r="F1530" s="138" t="s">
        <v>6098</v>
      </c>
      <c r="G1530" s="138"/>
      <c r="H1530" s="138"/>
      <c r="I1530" s="138" t="s">
        <v>5959</v>
      </c>
      <c r="J1530" s="138"/>
      <c r="K1530" s="138"/>
      <c r="L1530" s="138"/>
      <c r="M1530" s="138" t="s">
        <v>6099</v>
      </c>
      <c r="N1530" s="139">
        <v>60</v>
      </c>
      <c r="O1530" s="140" t="b">
        <v>0</v>
      </c>
      <c r="P1530" s="138" t="s">
        <v>1822</v>
      </c>
      <c r="Q1530" t="s">
        <v>1823</v>
      </c>
      <c r="R1530" t="s">
        <v>630</v>
      </c>
    </row>
    <row r="1531" spans="1:18" x14ac:dyDescent="0.25">
      <c r="A1531" s="138" t="s">
        <v>14092</v>
      </c>
      <c r="B1531" s="138" t="s">
        <v>1179</v>
      </c>
      <c r="C1531" s="138"/>
      <c r="D1531" s="138" t="s">
        <v>1818</v>
      </c>
      <c r="E1531" s="138" t="s">
        <v>4289</v>
      </c>
      <c r="F1531" s="138" t="s">
        <v>6100</v>
      </c>
      <c r="G1531" s="138"/>
      <c r="H1531" s="138"/>
      <c r="I1531" s="138" t="s">
        <v>5959</v>
      </c>
      <c r="J1531" s="138"/>
      <c r="K1531" s="138"/>
      <c r="L1531" s="138"/>
      <c r="M1531" s="138" t="s">
        <v>6101</v>
      </c>
      <c r="N1531" s="139">
        <v>60</v>
      </c>
      <c r="O1531" s="140" t="b">
        <v>0</v>
      </c>
      <c r="P1531" s="138" t="s">
        <v>1822</v>
      </c>
      <c r="Q1531" t="s">
        <v>1823</v>
      </c>
      <c r="R1531" t="s">
        <v>630</v>
      </c>
    </row>
    <row r="1532" spans="1:18" x14ac:dyDescent="0.25">
      <c r="A1532" s="138" t="s">
        <v>14285</v>
      </c>
      <c r="B1532" s="138" t="s">
        <v>1180</v>
      </c>
      <c r="C1532" s="138"/>
      <c r="D1532" s="138" t="s">
        <v>1818</v>
      </c>
      <c r="E1532" s="138" t="s">
        <v>1926</v>
      </c>
      <c r="F1532" s="138" t="s">
        <v>2715</v>
      </c>
      <c r="G1532" s="138"/>
      <c r="H1532" s="138"/>
      <c r="I1532" s="138" t="s">
        <v>5959</v>
      </c>
      <c r="J1532" s="138"/>
      <c r="K1532" s="138"/>
      <c r="L1532" s="138"/>
      <c r="M1532" s="138" t="s">
        <v>6102</v>
      </c>
      <c r="N1532" s="139">
        <v>60</v>
      </c>
      <c r="O1532" s="140" t="b">
        <v>0</v>
      </c>
      <c r="P1532" s="138" t="s">
        <v>1822</v>
      </c>
      <c r="Q1532" t="s">
        <v>1823</v>
      </c>
      <c r="R1532" t="s">
        <v>630</v>
      </c>
    </row>
    <row r="1533" spans="1:18" x14ac:dyDescent="0.25">
      <c r="A1533" s="138" t="s">
        <v>14713</v>
      </c>
      <c r="B1533" s="138" t="s">
        <v>1181</v>
      </c>
      <c r="C1533" s="138"/>
      <c r="D1533" s="138" t="s">
        <v>1818</v>
      </c>
      <c r="E1533" s="138" t="s">
        <v>6032</v>
      </c>
      <c r="F1533" s="138"/>
      <c r="G1533" s="138"/>
      <c r="H1533" s="138"/>
      <c r="I1533" s="138" t="s">
        <v>5959</v>
      </c>
      <c r="J1533" s="138"/>
      <c r="K1533" s="138"/>
      <c r="L1533" s="138"/>
      <c r="M1533" s="138" t="s">
        <v>6103</v>
      </c>
      <c r="N1533" s="139">
        <v>60</v>
      </c>
      <c r="O1533" s="140" t="b">
        <v>0</v>
      </c>
      <c r="P1533" s="138" t="s">
        <v>1822</v>
      </c>
      <c r="Q1533" t="s">
        <v>1823</v>
      </c>
      <c r="R1533" t="s">
        <v>630</v>
      </c>
    </row>
    <row r="1534" spans="1:18" x14ac:dyDescent="0.25">
      <c r="A1534" s="138" t="s">
        <v>14897</v>
      </c>
      <c r="B1534" s="138" t="s">
        <v>1183</v>
      </c>
      <c r="C1534" s="138"/>
      <c r="D1534" s="138" t="s">
        <v>1818</v>
      </c>
      <c r="E1534" s="138" t="s">
        <v>6058</v>
      </c>
      <c r="F1534" s="138" t="s">
        <v>6104</v>
      </c>
      <c r="G1534" s="138"/>
      <c r="H1534" s="138"/>
      <c r="I1534" s="138" t="s">
        <v>5959</v>
      </c>
      <c r="J1534" s="138"/>
      <c r="K1534" s="138"/>
      <c r="L1534" s="138"/>
      <c r="M1534" s="138" t="s">
        <v>6105</v>
      </c>
      <c r="N1534" s="139">
        <v>60</v>
      </c>
      <c r="O1534" s="140" t="b">
        <v>0</v>
      </c>
      <c r="P1534" s="138" t="s">
        <v>1822</v>
      </c>
      <c r="Q1534" t="s">
        <v>1823</v>
      </c>
      <c r="R1534" t="s">
        <v>630</v>
      </c>
    </row>
    <row r="1535" spans="1:18" x14ac:dyDescent="0.25">
      <c r="A1535" s="138" t="s">
        <v>13866</v>
      </c>
      <c r="B1535" s="138" t="s">
        <v>1184</v>
      </c>
      <c r="C1535" s="138"/>
      <c r="D1535" s="138" t="s">
        <v>1818</v>
      </c>
      <c r="E1535" s="138" t="s">
        <v>6045</v>
      </c>
      <c r="F1535" s="138" t="s">
        <v>6106</v>
      </c>
      <c r="G1535" s="138"/>
      <c r="H1535" s="138"/>
      <c r="I1535" s="138" t="s">
        <v>5959</v>
      </c>
      <c r="J1535" s="138"/>
      <c r="K1535" s="138"/>
      <c r="L1535" s="138"/>
      <c r="M1535" s="138" t="s">
        <v>6107</v>
      </c>
      <c r="N1535" s="139">
        <v>60</v>
      </c>
      <c r="O1535" s="140" t="b">
        <v>0</v>
      </c>
      <c r="P1535" s="138" t="s">
        <v>1822</v>
      </c>
      <c r="Q1535" t="s">
        <v>1823</v>
      </c>
      <c r="R1535" t="s">
        <v>630</v>
      </c>
    </row>
    <row r="1536" spans="1:18" x14ac:dyDescent="0.25">
      <c r="A1536" s="138" t="s">
        <v>14714</v>
      </c>
      <c r="B1536" s="138" t="s">
        <v>1186</v>
      </c>
      <c r="C1536" s="138"/>
      <c r="D1536" s="138" t="s">
        <v>1818</v>
      </c>
      <c r="E1536" s="138" t="s">
        <v>6032</v>
      </c>
      <c r="F1536" s="138"/>
      <c r="G1536" s="138" t="s">
        <v>70</v>
      </c>
      <c r="H1536" s="138" t="s">
        <v>1779</v>
      </c>
      <c r="I1536" s="138" t="s">
        <v>5959</v>
      </c>
      <c r="J1536" s="138" t="s">
        <v>1186</v>
      </c>
      <c r="K1536" s="138" t="s">
        <v>6108</v>
      </c>
      <c r="L1536" s="138" t="s">
        <v>1817</v>
      </c>
      <c r="M1536" s="138" t="s">
        <v>6108</v>
      </c>
      <c r="N1536" s="139">
        <v>60</v>
      </c>
      <c r="O1536" s="140" t="b">
        <v>0</v>
      </c>
      <c r="P1536" s="138" t="s">
        <v>1822</v>
      </c>
      <c r="Q1536" t="s">
        <v>1823</v>
      </c>
      <c r="R1536" t="s">
        <v>630</v>
      </c>
    </row>
    <row r="1537" spans="1:18" x14ac:dyDescent="0.25">
      <c r="A1537" s="138" t="s">
        <v>14093</v>
      </c>
      <c r="B1537" s="138" t="s">
        <v>1188</v>
      </c>
      <c r="C1537" s="138"/>
      <c r="D1537" s="138" t="s">
        <v>1818</v>
      </c>
      <c r="E1537" s="138" t="s">
        <v>4289</v>
      </c>
      <c r="F1537" s="138" t="s">
        <v>6109</v>
      </c>
      <c r="G1537" s="138"/>
      <c r="H1537" s="138"/>
      <c r="I1537" s="138" t="s">
        <v>5959</v>
      </c>
      <c r="J1537" s="138"/>
      <c r="K1537" s="138"/>
      <c r="L1537" s="138"/>
      <c r="M1537" s="138" t="s">
        <v>6110</v>
      </c>
      <c r="N1537" s="139">
        <v>60</v>
      </c>
      <c r="O1537" s="140" t="b">
        <v>0</v>
      </c>
      <c r="P1537" s="138" t="s">
        <v>1822</v>
      </c>
      <c r="Q1537" t="s">
        <v>1823</v>
      </c>
      <c r="R1537" t="s">
        <v>630</v>
      </c>
    </row>
    <row r="1538" spans="1:18" x14ac:dyDescent="0.25">
      <c r="A1538" s="138" t="s">
        <v>14238</v>
      </c>
      <c r="B1538" s="138" t="s">
        <v>1190</v>
      </c>
      <c r="C1538" s="138" t="s">
        <v>1817</v>
      </c>
      <c r="D1538" s="138" t="s">
        <v>1818</v>
      </c>
      <c r="E1538" s="138" t="s">
        <v>2030</v>
      </c>
      <c r="F1538" s="138"/>
      <c r="G1538" s="138" t="s">
        <v>70</v>
      </c>
      <c r="H1538" s="138" t="s">
        <v>1779</v>
      </c>
      <c r="I1538" s="138" t="s">
        <v>5547</v>
      </c>
      <c r="J1538" s="138" t="s">
        <v>1190</v>
      </c>
      <c r="K1538" s="138" t="s">
        <v>6111</v>
      </c>
      <c r="L1538" s="138"/>
      <c r="M1538" s="138" t="s">
        <v>6111</v>
      </c>
      <c r="N1538" s="139">
        <v>60</v>
      </c>
      <c r="O1538" s="140" t="b">
        <v>0</v>
      </c>
      <c r="P1538" s="138" t="s">
        <v>3075</v>
      </c>
      <c r="Q1538" t="s">
        <v>1823</v>
      </c>
      <c r="R1538" t="s">
        <v>630</v>
      </c>
    </row>
    <row r="1539" spans="1:18" x14ac:dyDescent="0.25">
      <c r="A1539" s="138" t="s">
        <v>13960</v>
      </c>
      <c r="B1539" s="138" t="s">
        <v>1192</v>
      </c>
      <c r="C1539" s="138" t="s">
        <v>1817</v>
      </c>
      <c r="D1539" s="138" t="s">
        <v>1818</v>
      </c>
      <c r="E1539" s="138" t="s">
        <v>2102</v>
      </c>
      <c r="F1539" s="138"/>
      <c r="G1539" s="138" t="s">
        <v>1786</v>
      </c>
      <c r="H1539" s="138" t="s">
        <v>1787</v>
      </c>
      <c r="I1539" s="138" t="s">
        <v>5547</v>
      </c>
      <c r="J1539" s="138" t="s">
        <v>1817</v>
      </c>
      <c r="K1539" s="138"/>
      <c r="L1539" s="138"/>
      <c r="M1539" s="138" t="s">
        <v>6112</v>
      </c>
      <c r="N1539" s="139">
        <v>60</v>
      </c>
      <c r="O1539" s="140" t="b">
        <v>0</v>
      </c>
      <c r="P1539" s="138" t="s">
        <v>3075</v>
      </c>
      <c r="Q1539" t="s">
        <v>1823</v>
      </c>
      <c r="R1539" t="s">
        <v>630</v>
      </c>
    </row>
    <row r="1540" spans="1:18" x14ac:dyDescent="0.25">
      <c r="A1540" s="138" t="s">
        <v>14785</v>
      </c>
      <c r="B1540" s="138" t="s">
        <v>1194</v>
      </c>
      <c r="C1540" s="138" t="s">
        <v>1817</v>
      </c>
      <c r="D1540" s="138" t="s">
        <v>1818</v>
      </c>
      <c r="E1540" s="138" t="s">
        <v>5966</v>
      </c>
      <c r="F1540" s="138"/>
      <c r="G1540" s="138" t="s">
        <v>70</v>
      </c>
      <c r="H1540" s="138" t="s">
        <v>1779</v>
      </c>
      <c r="I1540" s="138" t="s">
        <v>5547</v>
      </c>
      <c r="J1540" s="138" t="s">
        <v>1194</v>
      </c>
      <c r="K1540" s="138" t="s">
        <v>6113</v>
      </c>
      <c r="L1540" s="138"/>
      <c r="M1540" s="138" t="s">
        <v>6113</v>
      </c>
      <c r="N1540" s="139">
        <v>60</v>
      </c>
      <c r="O1540" s="140" t="b">
        <v>0</v>
      </c>
      <c r="P1540" s="138" t="s">
        <v>3075</v>
      </c>
      <c r="Q1540" t="s">
        <v>1823</v>
      </c>
      <c r="R1540" t="s">
        <v>630</v>
      </c>
    </row>
    <row r="1541" spans="1:18" x14ac:dyDescent="0.25">
      <c r="A1541" s="138" t="s">
        <v>13867</v>
      </c>
      <c r="B1541" s="138" t="s">
        <v>1196</v>
      </c>
      <c r="C1541" s="138" t="s">
        <v>1817</v>
      </c>
      <c r="D1541" s="138" t="s">
        <v>1818</v>
      </c>
      <c r="E1541" s="138" t="s">
        <v>6045</v>
      </c>
      <c r="F1541" s="138"/>
      <c r="G1541" s="138" t="s">
        <v>70</v>
      </c>
      <c r="H1541" s="138" t="s">
        <v>1779</v>
      </c>
      <c r="I1541" s="138" t="s">
        <v>5547</v>
      </c>
      <c r="J1541" s="138" t="s">
        <v>1817</v>
      </c>
      <c r="K1541" s="138"/>
      <c r="L1541" s="138"/>
      <c r="M1541" s="138" t="s">
        <v>6114</v>
      </c>
      <c r="N1541" s="139">
        <v>60</v>
      </c>
      <c r="O1541" s="140" t="b">
        <v>0</v>
      </c>
      <c r="P1541" s="138" t="s">
        <v>3075</v>
      </c>
      <c r="Q1541" t="s">
        <v>1823</v>
      </c>
      <c r="R1541" t="s">
        <v>630</v>
      </c>
    </row>
    <row r="1542" spans="1:18" x14ac:dyDescent="0.25">
      <c r="A1542" s="138" t="s">
        <v>14898</v>
      </c>
      <c r="B1542" s="138" t="s">
        <v>1198</v>
      </c>
      <c r="C1542" s="138" t="s">
        <v>1817</v>
      </c>
      <c r="D1542" s="138" t="s">
        <v>1818</v>
      </c>
      <c r="E1542" s="138" t="s">
        <v>6058</v>
      </c>
      <c r="F1542" s="138"/>
      <c r="G1542" s="138" t="s">
        <v>70</v>
      </c>
      <c r="H1542" s="138" t="s">
        <v>1779</v>
      </c>
      <c r="I1542" s="138" t="s">
        <v>5547</v>
      </c>
      <c r="J1542" s="138" t="s">
        <v>1817</v>
      </c>
      <c r="K1542" s="138"/>
      <c r="L1542" s="138"/>
      <c r="M1542" s="138" t="s">
        <v>6115</v>
      </c>
      <c r="N1542" s="139">
        <v>60</v>
      </c>
      <c r="O1542" s="140" t="b">
        <v>0</v>
      </c>
      <c r="P1542" s="138" t="s">
        <v>3075</v>
      </c>
      <c r="Q1542" t="s">
        <v>1823</v>
      </c>
      <c r="R1542" t="s">
        <v>630</v>
      </c>
    </row>
    <row r="1543" spans="1:18" x14ac:dyDescent="0.25">
      <c r="A1543" s="138" t="s">
        <v>14715</v>
      </c>
      <c r="B1543" s="138" t="s">
        <v>1199</v>
      </c>
      <c r="C1543" s="138"/>
      <c r="D1543" s="138" t="s">
        <v>1818</v>
      </c>
      <c r="E1543" s="138" t="s">
        <v>6032</v>
      </c>
      <c r="F1543" s="138"/>
      <c r="G1543" s="138" t="s">
        <v>70</v>
      </c>
      <c r="H1543" s="138" t="s">
        <v>1779</v>
      </c>
      <c r="I1543" s="138" t="s">
        <v>5959</v>
      </c>
      <c r="J1543" s="138" t="s">
        <v>1199</v>
      </c>
      <c r="K1543" s="138" t="s">
        <v>6116</v>
      </c>
      <c r="L1543" s="138" t="s">
        <v>1817</v>
      </c>
      <c r="M1543" s="138" t="s">
        <v>6116</v>
      </c>
      <c r="N1543" s="139">
        <v>60</v>
      </c>
      <c r="O1543" s="140" t="b">
        <v>0</v>
      </c>
      <c r="P1543" s="138" t="s">
        <v>1822</v>
      </c>
      <c r="Q1543" t="s">
        <v>1823</v>
      </c>
      <c r="R1543" t="s">
        <v>630</v>
      </c>
    </row>
    <row r="1544" spans="1:18" x14ac:dyDescent="0.25">
      <c r="A1544" s="138" t="s">
        <v>14559</v>
      </c>
      <c r="B1544" s="138" t="s">
        <v>1201</v>
      </c>
      <c r="C1544" s="138" t="s">
        <v>1817</v>
      </c>
      <c r="D1544" s="138" t="s">
        <v>1818</v>
      </c>
      <c r="E1544" s="138" t="s">
        <v>3779</v>
      </c>
      <c r="F1544" s="138"/>
      <c r="G1544" s="138" t="s">
        <v>1782</v>
      </c>
      <c r="H1544" s="138" t="s">
        <v>1783</v>
      </c>
      <c r="I1544" s="138" t="s">
        <v>5547</v>
      </c>
      <c r="J1544" s="138" t="s">
        <v>1817</v>
      </c>
      <c r="K1544" s="138"/>
      <c r="L1544" s="138"/>
      <c r="M1544" s="138" t="s">
        <v>6117</v>
      </c>
      <c r="N1544" s="139">
        <v>60</v>
      </c>
      <c r="O1544" s="140" t="b">
        <v>0</v>
      </c>
      <c r="P1544" s="138" t="s">
        <v>3075</v>
      </c>
      <c r="Q1544" t="s">
        <v>1823</v>
      </c>
      <c r="R1544" t="s">
        <v>630</v>
      </c>
    </row>
    <row r="1545" spans="1:18" x14ac:dyDescent="0.25">
      <c r="A1545" s="138" t="s">
        <v>14605</v>
      </c>
      <c r="B1545" s="138" t="s">
        <v>1202</v>
      </c>
      <c r="C1545" s="138"/>
      <c r="D1545" s="138" t="s">
        <v>1818</v>
      </c>
      <c r="E1545" s="138" t="s">
        <v>1938</v>
      </c>
      <c r="F1545" s="138"/>
      <c r="G1545" s="138" t="s">
        <v>70</v>
      </c>
      <c r="H1545" s="138" t="s">
        <v>1779</v>
      </c>
      <c r="I1545" s="138" t="s">
        <v>5959</v>
      </c>
      <c r="J1545" s="138"/>
      <c r="K1545" s="138"/>
      <c r="L1545" s="138"/>
      <c r="M1545" s="138" t="s">
        <v>6118</v>
      </c>
      <c r="N1545" s="139">
        <v>60</v>
      </c>
      <c r="O1545" s="140" t="b">
        <v>0</v>
      </c>
      <c r="P1545" s="138" t="s">
        <v>1822</v>
      </c>
      <c r="Q1545" t="s">
        <v>1823</v>
      </c>
      <c r="R1545" t="s">
        <v>630</v>
      </c>
    </row>
    <row r="1546" spans="1:18" x14ac:dyDescent="0.25">
      <c r="A1546" s="138" t="s">
        <v>14738</v>
      </c>
      <c r="B1546" s="138" t="s">
        <v>1204</v>
      </c>
      <c r="C1546" s="138" t="s">
        <v>1817</v>
      </c>
      <c r="D1546" s="138" t="s">
        <v>1818</v>
      </c>
      <c r="E1546" s="138" t="s">
        <v>4064</v>
      </c>
      <c r="F1546" s="138"/>
      <c r="G1546" s="138" t="s">
        <v>1782</v>
      </c>
      <c r="H1546" s="138" t="s">
        <v>1783</v>
      </c>
      <c r="I1546" s="138" t="s">
        <v>5547</v>
      </c>
      <c r="J1546" s="138" t="s">
        <v>1817</v>
      </c>
      <c r="K1546" s="138"/>
      <c r="L1546" s="138"/>
      <c r="M1546" s="138" t="s">
        <v>6119</v>
      </c>
      <c r="N1546" s="139">
        <v>60</v>
      </c>
      <c r="O1546" s="140" t="b">
        <v>0</v>
      </c>
      <c r="P1546" s="138" t="s">
        <v>3075</v>
      </c>
      <c r="Q1546" t="s">
        <v>1823</v>
      </c>
      <c r="R1546" t="s">
        <v>630</v>
      </c>
    </row>
    <row r="1547" spans="1:18" x14ac:dyDescent="0.25">
      <c r="A1547" s="138" t="s">
        <v>14560</v>
      </c>
      <c r="B1547" s="138" t="s">
        <v>1206</v>
      </c>
      <c r="C1547" s="138"/>
      <c r="D1547" s="138" t="s">
        <v>1818</v>
      </c>
      <c r="E1547" s="138" t="s">
        <v>3779</v>
      </c>
      <c r="F1547" s="138" t="s">
        <v>6120</v>
      </c>
      <c r="G1547" s="138"/>
      <c r="H1547" s="138"/>
      <c r="I1547" s="138" t="s">
        <v>5959</v>
      </c>
      <c r="J1547" s="138"/>
      <c r="K1547" s="138"/>
      <c r="L1547" s="138"/>
      <c r="M1547" s="138" t="s">
        <v>6121</v>
      </c>
      <c r="N1547" s="139">
        <v>60</v>
      </c>
      <c r="O1547" s="140" t="b">
        <v>0</v>
      </c>
      <c r="P1547" s="138" t="s">
        <v>1822</v>
      </c>
      <c r="Q1547" t="s">
        <v>1823</v>
      </c>
      <c r="R1547" t="s">
        <v>630</v>
      </c>
    </row>
    <row r="1548" spans="1:18" x14ac:dyDescent="0.25">
      <c r="A1548" s="138" t="s">
        <v>14739</v>
      </c>
      <c r="B1548" s="138" t="s">
        <v>1208</v>
      </c>
      <c r="C1548" s="138"/>
      <c r="D1548" s="138" t="s">
        <v>1818</v>
      </c>
      <c r="E1548" s="138" t="s">
        <v>4064</v>
      </c>
      <c r="F1548" s="138" t="s">
        <v>6122</v>
      </c>
      <c r="G1548" s="138"/>
      <c r="H1548" s="138"/>
      <c r="I1548" s="138" t="s">
        <v>5959</v>
      </c>
      <c r="J1548" s="138"/>
      <c r="K1548" s="138"/>
      <c r="L1548" s="138"/>
      <c r="M1548" s="138" t="s">
        <v>6123</v>
      </c>
      <c r="N1548" s="139">
        <v>60</v>
      </c>
      <c r="O1548" s="140" t="b">
        <v>0</v>
      </c>
      <c r="P1548" s="138" t="s">
        <v>1822</v>
      </c>
      <c r="Q1548" t="s">
        <v>1823</v>
      </c>
      <c r="R1548" t="s">
        <v>630</v>
      </c>
    </row>
    <row r="1549" spans="1:18" x14ac:dyDescent="0.25">
      <c r="A1549" s="138" t="s">
        <v>14561</v>
      </c>
      <c r="B1549" s="138" t="s">
        <v>1209</v>
      </c>
      <c r="C1549" s="138"/>
      <c r="D1549" s="138" t="s">
        <v>1818</v>
      </c>
      <c r="E1549" s="138" t="s">
        <v>3779</v>
      </c>
      <c r="F1549" s="138" t="s">
        <v>6124</v>
      </c>
      <c r="G1549" s="138"/>
      <c r="H1549" s="138"/>
      <c r="I1549" s="138" t="s">
        <v>5959</v>
      </c>
      <c r="J1549" s="138"/>
      <c r="K1549" s="138"/>
      <c r="L1549" s="138"/>
      <c r="M1549" s="138" t="s">
        <v>6125</v>
      </c>
      <c r="N1549" s="139">
        <v>60</v>
      </c>
      <c r="O1549" s="140" t="b">
        <v>0</v>
      </c>
      <c r="P1549" s="138" t="s">
        <v>1822</v>
      </c>
      <c r="Q1549" t="s">
        <v>1823</v>
      </c>
      <c r="R1549" t="s">
        <v>630</v>
      </c>
    </row>
    <row r="1550" spans="1:18" x14ac:dyDescent="0.25">
      <c r="A1550" s="138" t="s">
        <v>14606</v>
      </c>
      <c r="B1550" s="138" t="s">
        <v>1210</v>
      </c>
      <c r="C1550" s="138"/>
      <c r="D1550" s="138" t="s">
        <v>1818</v>
      </c>
      <c r="E1550" s="138" t="s">
        <v>1938</v>
      </c>
      <c r="F1550" s="138"/>
      <c r="G1550" s="138" t="s">
        <v>70</v>
      </c>
      <c r="H1550" s="138" t="s">
        <v>1779</v>
      </c>
      <c r="I1550" s="138" t="s">
        <v>5959</v>
      </c>
      <c r="J1550" s="138" t="s">
        <v>1817</v>
      </c>
      <c r="K1550" s="138"/>
      <c r="L1550" s="138" t="s">
        <v>1817</v>
      </c>
      <c r="M1550" s="138" t="s">
        <v>6126</v>
      </c>
      <c r="N1550" s="139">
        <v>60</v>
      </c>
      <c r="O1550" s="140" t="b">
        <v>0</v>
      </c>
      <c r="P1550" s="138" t="s">
        <v>1822</v>
      </c>
      <c r="Q1550" t="s">
        <v>1823</v>
      </c>
      <c r="R1550" t="s">
        <v>630</v>
      </c>
    </row>
    <row r="1551" spans="1:18" x14ac:dyDescent="0.25">
      <c r="A1551" s="138" t="s">
        <v>14111</v>
      </c>
      <c r="B1551" s="138" t="s">
        <v>1212</v>
      </c>
      <c r="C1551" s="138" t="s">
        <v>1817</v>
      </c>
      <c r="D1551" s="138" t="s">
        <v>1818</v>
      </c>
      <c r="E1551" s="138" t="s">
        <v>2734</v>
      </c>
      <c r="F1551" s="138"/>
      <c r="G1551" s="138" t="s">
        <v>1786</v>
      </c>
      <c r="H1551" s="138" t="s">
        <v>1787</v>
      </c>
      <c r="I1551" s="138" t="s">
        <v>5547</v>
      </c>
      <c r="J1551" s="138" t="s">
        <v>1212</v>
      </c>
      <c r="K1551" s="138"/>
      <c r="L1551" s="138"/>
      <c r="M1551" s="138" t="s">
        <v>6127</v>
      </c>
      <c r="N1551" s="139">
        <v>60</v>
      </c>
      <c r="O1551" s="140" t="b">
        <v>0</v>
      </c>
      <c r="P1551" s="138" t="s">
        <v>3075</v>
      </c>
      <c r="Q1551" t="s">
        <v>1823</v>
      </c>
      <c r="R1551" t="s">
        <v>630</v>
      </c>
    </row>
    <row r="1552" spans="1:18" x14ac:dyDescent="0.25">
      <c r="A1552" s="138" t="s">
        <v>14490</v>
      </c>
      <c r="B1552" s="138" t="s">
        <v>1214</v>
      </c>
      <c r="C1552" s="138"/>
      <c r="D1552" s="138" t="s">
        <v>1818</v>
      </c>
      <c r="E1552" s="138" t="s">
        <v>1881</v>
      </c>
      <c r="F1552" s="138"/>
      <c r="G1552" s="138"/>
      <c r="H1552" s="138"/>
      <c r="I1552" s="138" t="s">
        <v>5959</v>
      </c>
      <c r="J1552" s="138"/>
      <c r="K1552" s="138"/>
      <c r="L1552" s="138"/>
      <c r="M1552" s="138" t="s">
        <v>6128</v>
      </c>
      <c r="N1552" s="139">
        <v>60</v>
      </c>
      <c r="O1552" s="140" t="b">
        <v>0</v>
      </c>
      <c r="P1552" s="138" t="s">
        <v>1822</v>
      </c>
      <c r="Q1552" t="s">
        <v>1823</v>
      </c>
      <c r="R1552" t="s">
        <v>630</v>
      </c>
    </row>
    <row r="1553" spans="1:18" x14ac:dyDescent="0.25">
      <c r="A1553" s="138" t="s">
        <v>14539</v>
      </c>
      <c r="B1553" s="138" t="s">
        <v>1216</v>
      </c>
      <c r="C1553" s="138"/>
      <c r="D1553" s="138" t="s">
        <v>1818</v>
      </c>
      <c r="E1553" s="138" t="s">
        <v>3323</v>
      </c>
      <c r="F1553" s="138"/>
      <c r="G1553" s="138"/>
      <c r="H1553" s="138"/>
      <c r="I1553" s="138" t="s">
        <v>5959</v>
      </c>
      <c r="J1553" s="138"/>
      <c r="K1553" s="138"/>
      <c r="L1553" s="138"/>
      <c r="M1553" s="138" t="s">
        <v>6129</v>
      </c>
      <c r="N1553" s="139">
        <v>60</v>
      </c>
      <c r="O1553" s="140" t="b">
        <v>0</v>
      </c>
      <c r="P1553" s="138" t="s">
        <v>1822</v>
      </c>
      <c r="Q1553" t="s">
        <v>1823</v>
      </c>
      <c r="R1553" t="s">
        <v>630</v>
      </c>
    </row>
    <row r="1554" spans="1:18" x14ac:dyDescent="0.25">
      <c r="A1554" s="138" t="s">
        <v>14540</v>
      </c>
      <c r="B1554" s="138" t="s">
        <v>1217</v>
      </c>
      <c r="C1554" s="138"/>
      <c r="D1554" s="138" t="s">
        <v>1818</v>
      </c>
      <c r="E1554" s="138" t="s">
        <v>3323</v>
      </c>
      <c r="F1554" s="138" t="s">
        <v>6095</v>
      </c>
      <c r="G1554" s="138"/>
      <c r="H1554" s="138"/>
      <c r="I1554" s="138" t="s">
        <v>5959</v>
      </c>
      <c r="J1554" s="138"/>
      <c r="K1554" s="138"/>
      <c r="L1554" s="138"/>
      <c r="M1554" s="138" t="s">
        <v>6130</v>
      </c>
      <c r="N1554" s="139">
        <v>60</v>
      </c>
      <c r="O1554" s="140" t="b">
        <v>0</v>
      </c>
      <c r="P1554" s="138" t="s">
        <v>1822</v>
      </c>
      <c r="Q1554" t="s">
        <v>1823</v>
      </c>
      <c r="R1554" t="s">
        <v>630</v>
      </c>
    </row>
    <row r="1555" spans="1:18" x14ac:dyDescent="0.25">
      <c r="A1555" s="138" t="s">
        <v>14541</v>
      </c>
      <c r="B1555" s="138" t="s">
        <v>1219</v>
      </c>
      <c r="C1555" s="138"/>
      <c r="D1555" s="138" t="s">
        <v>1818</v>
      </c>
      <c r="E1555" s="138" t="s">
        <v>3323</v>
      </c>
      <c r="F1555" s="138"/>
      <c r="G1555" s="138"/>
      <c r="H1555" s="138"/>
      <c r="I1555" s="138" t="s">
        <v>5959</v>
      </c>
      <c r="J1555" s="138"/>
      <c r="K1555" s="138"/>
      <c r="L1555" s="138"/>
      <c r="M1555" s="138" t="s">
        <v>6131</v>
      </c>
      <c r="N1555" s="139">
        <v>60</v>
      </c>
      <c r="O1555" s="140" t="b">
        <v>0</v>
      </c>
      <c r="P1555" s="138" t="s">
        <v>1822</v>
      </c>
      <c r="Q1555" t="s">
        <v>1823</v>
      </c>
      <c r="R1555" t="s">
        <v>630</v>
      </c>
    </row>
    <row r="1556" spans="1:18" x14ac:dyDescent="0.25">
      <c r="A1556" s="138" t="s">
        <v>14740</v>
      </c>
      <c r="B1556" s="138" t="s">
        <v>6133</v>
      </c>
      <c r="C1556" s="138"/>
      <c r="D1556" s="138" t="s">
        <v>1818</v>
      </c>
      <c r="E1556" s="138"/>
      <c r="F1556" s="138"/>
      <c r="G1556" s="138"/>
      <c r="H1556" s="138"/>
      <c r="I1556" s="138" t="s">
        <v>5959</v>
      </c>
      <c r="J1556" s="138"/>
      <c r="K1556" s="138"/>
      <c r="L1556" s="138"/>
      <c r="M1556" s="138" t="s">
        <v>6134</v>
      </c>
      <c r="N1556" s="139">
        <v>60</v>
      </c>
      <c r="O1556" s="140" t="b">
        <v>0</v>
      </c>
      <c r="P1556" s="138" t="s">
        <v>1822</v>
      </c>
      <c r="Q1556" t="s">
        <v>1823</v>
      </c>
      <c r="R1556" t="s">
        <v>630</v>
      </c>
    </row>
    <row r="1557" spans="1:18" x14ac:dyDescent="0.25">
      <c r="A1557" s="138" t="s">
        <v>14562</v>
      </c>
      <c r="B1557" s="138" t="s">
        <v>1221</v>
      </c>
      <c r="C1557" s="138" t="s">
        <v>1817</v>
      </c>
      <c r="D1557" s="138" t="s">
        <v>1818</v>
      </c>
      <c r="E1557" s="138" t="s">
        <v>3779</v>
      </c>
      <c r="F1557" s="138"/>
      <c r="G1557" s="138" t="s">
        <v>1786</v>
      </c>
      <c r="H1557" s="138" t="s">
        <v>1787</v>
      </c>
      <c r="I1557" s="138" t="s">
        <v>5547</v>
      </c>
      <c r="J1557" s="138" t="s">
        <v>1817</v>
      </c>
      <c r="K1557" s="138"/>
      <c r="L1557" s="138"/>
      <c r="M1557" s="138" t="s">
        <v>6135</v>
      </c>
      <c r="N1557" s="139">
        <v>60</v>
      </c>
      <c r="O1557" s="140" t="b">
        <v>0</v>
      </c>
      <c r="P1557" s="138" t="s">
        <v>3075</v>
      </c>
      <c r="Q1557" t="s">
        <v>1823</v>
      </c>
      <c r="R1557" t="s">
        <v>630</v>
      </c>
    </row>
    <row r="1558" spans="1:18" x14ac:dyDescent="0.25">
      <c r="A1558" s="138" t="s">
        <v>14563</v>
      </c>
      <c r="B1558" s="138" t="s">
        <v>1223</v>
      </c>
      <c r="C1558" s="138" t="s">
        <v>1817</v>
      </c>
      <c r="D1558" s="138" t="s">
        <v>1818</v>
      </c>
      <c r="E1558" s="138" t="s">
        <v>3779</v>
      </c>
      <c r="F1558" s="138"/>
      <c r="G1558" s="138" t="s">
        <v>1786</v>
      </c>
      <c r="H1558" s="138" t="s">
        <v>1787</v>
      </c>
      <c r="I1558" s="138" t="s">
        <v>5547</v>
      </c>
      <c r="J1558" s="138" t="s">
        <v>1817</v>
      </c>
      <c r="K1558" s="138"/>
      <c r="L1558" s="138"/>
      <c r="M1558" s="138" t="s">
        <v>6136</v>
      </c>
      <c r="N1558" s="139">
        <v>60</v>
      </c>
      <c r="O1558" s="140" t="b">
        <v>0</v>
      </c>
      <c r="P1558" s="138" t="s">
        <v>3075</v>
      </c>
      <c r="Q1558" t="s">
        <v>1823</v>
      </c>
      <c r="R1558" t="s">
        <v>630</v>
      </c>
    </row>
    <row r="1559" spans="1:18" x14ac:dyDescent="0.25">
      <c r="A1559" s="138" t="s">
        <v>14564</v>
      </c>
      <c r="B1559" s="138" t="s">
        <v>1225</v>
      </c>
      <c r="C1559" s="138" t="s">
        <v>1817</v>
      </c>
      <c r="D1559" s="138" t="s">
        <v>1818</v>
      </c>
      <c r="E1559" s="138" t="s">
        <v>3779</v>
      </c>
      <c r="F1559" s="138"/>
      <c r="G1559" s="138" t="s">
        <v>71</v>
      </c>
      <c r="H1559" s="138" t="s">
        <v>1777</v>
      </c>
      <c r="I1559" s="138" t="s">
        <v>5547</v>
      </c>
      <c r="J1559" s="138" t="s">
        <v>1225</v>
      </c>
      <c r="K1559" s="138" t="s">
        <v>6137</v>
      </c>
      <c r="L1559" s="138"/>
      <c r="M1559" s="138" t="s">
        <v>6137</v>
      </c>
      <c r="N1559" s="139">
        <v>60</v>
      </c>
      <c r="O1559" s="140" t="b">
        <v>0</v>
      </c>
      <c r="P1559" s="138" t="s">
        <v>3075</v>
      </c>
      <c r="Q1559" t="s">
        <v>1823</v>
      </c>
      <c r="R1559" t="s">
        <v>630</v>
      </c>
    </row>
    <row r="1560" spans="1:18" x14ac:dyDescent="0.25">
      <c r="A1560" s="138" t="s">
        <v>14065</v>
      </c>
      <c r="B1560" s="138" t="s">
        <v>1226</v>
      </c>
      <c r="C1560" s="138" t="s">
        <v>1817</v>
      </c>
      <c r="D1560" s="138" t="s">
        <v>1818</v>
      </c>
      <c r="E1560" s="138" t="s">
        <v>1911</v>
      </c>
      <c r="F1560" s="138"/>
      <c r="G1560" s="138" t="s">
        <v>71</v>
      </c>
      <c r="H1560" s="138" t="s">
        <v>1777</v>
      </c>
      <c r="I1560" s="138" t="s">
        <v>5547</v>
      </c>
      <c r="J1560" s="138" t="s">
        <v>1817</v>
      </c>
      <c r="K1560" s="138"/>
      <c r="L1560" s="138"/>
      <c r="M1560" s="138" t="s">
        <v>6138</v>
      </c>
      <c r="N1560" s="139">
        <v>60</v>
      </c>
      <c r="O1560" s="140" t="b">
        <v>0</v>
      </c>
      <c r="P1560" s="138" t="s">
        <v>3075</v>
      </c>
      <c r="Q1560" t="s">
        <v>1823</v>
      </c>
      <c r="R1560" t="s">
        <v>630</v>
      </c>
    </row>
    <row r="1561" spans="1:18" x14ac:dyDescent="0.25">
      <c r="A1561" s="138" t="s">
        <v>14411</v>
      </c>
      <c r="B1561" s="138" t="s">
        <v>6140</v>
      </c>
      <c r="C1561" s="138"/>
      <c r="D1561" s="138" t="s">
        <v>1818</v>
      </c>
      <c r="E1561" s="138"/>
      <c r="F1561" s="138"/>
      <c r="G1561" s="138"/>
      <c r="H1561" s="138"/>
      <c r="I1561" s="138" t="s">
        <v>5959</v>
      </c>
      <c r="J1561" s="138"/>
      <c r="K1561" s="138"/>
      <c r="L1561" s="138"/>
      <c r="M1561" s="138" t="s">
        <v>6141</v>
      </c>
      <c r="N1561" s="139">
        <v>60</v>
      </c>
      <c r="O1561" s="140" t="b">
        <v>0</v>
      </c>
      <c r="P1561" s="138" t="s">
        <v>1822</v>
      </c>
      <c r="Q1561" t="s">
        <v>1823</v>
      </c>
      <c r="R1561" t="s">
        <v>630</v>
      </c>
    </row>
    <row r="1562" spans="1:18" x14ac:dyDescent="0.25">
      <c r="A1562" s="138" t="s">
        <v>14112</v>
      </c>
      <c r="B1562" s="138" t="s">
        <v>1227</v>
      </c>
      <c r="C1562" s="138" t="s">
        <v>1817</v>
      </c>
      <c r="D1562" s="138" t="s">
        <v>1818</v>
      </c>
      <c r="E1562" s="138" t="s">
        <v>2734</v>
      </c>
      <c r="F1562" s="138"/>
      <c r="G1562" s="138" t="s">
        <v>1786</v>
      </c>
      <c r="H1562" s="138" t="s">
        <v>1787</v>
      </c>
      <c r="I1562" s="138" t="s">
        <v>5547</v>
      </c>
      <c r="J1562" s="138" t="s">
        <v>1817</v>
      </c>
      <c r="K1562" s="138"/>
      <c r="L1562" s="138"/>
      <c r="M1562" s="138" t="s">
        <v>6142</v>
      </c>
      <c r="N1562" s="139">
        <v>60</v>
      </c>
      <c r="O1562" s="140" t="b">
        <v>0</v>
      </c>
      <c r="P1562" s="138" t="s">
        <v>3075</v>
      </c>
      <c r="Q1562" t="s">
        <v>1823</v>
      </c>
      <c r="R1562" t="s">
        <v>630</v>
      </c>
    </row>
    <row r="1563" spans="1:18" x14ac:dyDescent="0.25">
      <c r="A1563" s="138" t="s">
        <v>14899</v>
      </c>
      <c r="B1563" s="138" t="s">
        <v>1228</v>
      </c>
      <c r="C1563" s="138" t="s">
        <v>1817</v>
      </c>
      <c r="D1563" s="138" t="s">
        <v>1818</v>
      </c>
      <c r="E1563" s="138" t="s">
        <v>6058</v>
      </c>
      <c r="F1563" s="138"/>
      <c r="G1563" s="138" t="s">
        <v>1786</v>
      </c>
      <c r="H1563" s="138" t="s">
        <v>1787</v>
      </c>
      <c r="I1563" s="138" t="s">
        <v>5547</v>
      </c>
      <c r="J1563" s="138" t="s">
        <v>1817</v>
      </c>
      <c r="K1563" s="138"/>
      <c r="L1563" s="138"/>
      <c r="M1563" s="138" t="s">
        <v>6143</v>
      </c>
      <c r="N1563" s="139">
        <v>60</v>
      </c>
      <c r="O1563" s="140" t="b">
        <v>0</v>
      </c>
      <c r="P1563" s="138" t="s">
        <v>3075</v>
      </c>
      <c r="Q1563" t="s">
        <v>1823</v>
      </c>
      <c r="R1563" t="s">
        <v>630</v>
      </c>
    </row>
    <row r="1564" spans="1:18" x14ac:dyDescent="0.25">
      <c r="A1564" s="138" t="s">
        <v>14491</v>
      </c>
      <c r="B1564" s="138" t="s">
        <v>1229</v>
      </c>
      <c r="C1564" s="138"/>
      <c r="D1564" s="138" t="s">
        <v>1818</v>
      </c>
      <c r="E1564" s="138" t="s">
        <v>1881</v>
      </c>
      <c r="F1564" s="138"/>
      <c r="G1564" s="138" t="s">
        <v>71</v>
      </c>
      <c r="H1564" s="138" t="s">
        <v>1777</v>
      </c>
      <c r="I1564" s="138" t="s">
        <v>5959</v>
      </c>
      <c r="J1564" s="138" t="s">
        <v>1817</v>
      </c>
      <c r="K1564" s="138"/>
      <c r="L1564" s="138" t="s">
        <v>1817</v>
      </c>
      <c r="M1564" s="138" t="s">
        <v>6144</v>
      </c>
      <c r="N1564" s="139">
        <v>60</v>
      </c>
      <c r="O1564" s="140" t="b">
        <v>0</v>
      </c>
      <c r="P1564" s="138" t="s">
        <v>1822</v>
      </c>
      <c r="Q1564" t="s">
        <v>1823</v>
      </c>
      <c r="R1564" t="s">
        <v>630</v>
      </c>
    </row>
    <row r="1565" spans="1:18" x14ac:dyDescent="0.25">
      <c r="A1565" s="138" t="s">
        <v>14741</v>
      </c>
      <c r="B1565" s="138" t="s">
        <v>6146</v>
      </c>
      <c r="C1565" s="138"/>
      <c r="D1565" s="138" t="s">
        <v>1818</v>
      </c>
      <c r="E1565" s="138"/>
      <c r="F1565" s="138"/>
      <c r="G1565" s="138"/>
      <c r="H1565" s="138"/>
      <c r="I1565" s="138" t="s">
        <v>5959</v>
      </c>
      <c r="J1565" s="138"/>
      <c r="K1565" s="138"/>
      <c r="L1565" s="138"/>
      <c r="M1565" s="138" t="s">
        <v>6147</v>
      </c>
      <c r="N1565" s="139">
        <v>60</v>
      </c>
      <c r="O1565" s="140" t="b">
        <v>0</v>
      </c>
      <c r="P1565" s="138" t="s">
        <v>1822</v>
      </c>
      <c r="Q1565" t="s">
        <v>1823</v>
      </c>
      <c r="R1565" t="s">
        <v>630</v>
      </c>
    </row>
    <row r="1566" spans="1:18" x14ac:dyDescent="0.25">
      <c r="A1566" s="138" t="s">
        <v>14959</v>
      </c>
      <c r="B1566" s="138" t="s">
        <v>1230</v>
      </c>
      <c r="C1566" s="138" t="s">
        <v>1817</v>
      </c>
      <c r="D1566" s="138" t="s">
        <v>1818</v>
      </c>
      <c r="E1566" s="138" t="s">
        <v>1955</v>
      </c>
      <c r="F1566" s="138"/>
      <c r="G1566" s="138" t="s">
        <v>1786</v>
      </c>
      <c r="H1566" s="138" t="s">
        <v>1787</v>
      </c>
      <c r="I1566" s="138" t="s">
        <v>5547</v>
      </c>
      <c r="J1566" s="138" t="s">
        <v>1817</v>
      </c>
      <c r="K1566" s="138"/>
      <c r="L1566" s="138"/>
      <c r="M1566" s="138" t="s">
        <v>6148</v>
      </c>
      <c r="N1566" s="139">
        <v>60</v>
      </c>
      <c r="O1566" s="140" t="b">
        <v>0</v>
      </c>
      <c r="P1566" s="138" t="s">
        <v>3075</v>
      </c>
      <c r="Q1566" t="s">
        <v>1823</v>
      </c>
      <c r="R1566" t="s">
        <v>630</v>
      </c>
    </row>
    <row r="1567" spans="1:18" x14ac:dyDescent="0.25">
      <c r="A1567" s="138" t="s">
        <v>14565</v>
      </c>
      <c r="B1567" s="138" t="s">
        <v>1231</v>
      </c>
      <c r="C1567" s="138" t="s">
        <v>1817</v>
      </c>
      <c r="D1567" s="138" t="s">
        <v>1818</v>
      </c>
      <c r="E1567" s="138" t="s">
        <v>3779</v>
      </c>
      <c r="F1567" s="138"/>
      <c r="G1567" s="138" t="s">
        <v>1782</v>
      </c>
      <c r="H1567" s="138" t="s">
        <v>1783</v>
      </c>
      <c r="I1567" s="138" t="s">
        <v>5547</v>
      </c>
      <c r="J1567" s="138" t="s">
        <v>1817</v>
      </c>
      <c r="K1567" s="138"/>
      <c r="L1567" s="138"/>
      <c r="M1567" s="138" t="s">
        <v>6149</v>
      </c>
      <c r="N1567" s="139">
        <v>60</v>
      </c>
      <c r="O1567" s="140" t="b">
        <v>0</v>
      </c>
      <c r="P1567" s="138" t="s">
        <v>3075</v>
      </c>
      <c r="Q1567" t="s">
        <v>1823</v>
      </c>
      <c r="R1567" t="s">
        <v>630</v>
      </c>
    </row>
    <row r="1568" spans="1:18" x14ac:dyDescent="0.25">
      <c r="A1568" s="138" t="s">
        <v>14742</v>
      </c>
      <c r="B1568" s="138" t="s">
        <v>1232</v>
      </c>
      <c r="C1568" s="138"/>
      <c r="D1568" s="138" t="s">
        <v>1818</v>
      </c>
      <c r="E1568" s="138" t="s">
        <v>4064</v>
      </c>
      <c r="F1568" s="138" t="s">
        <v>6150</v>
      </c>
      <c r="G1568" s="138"/>
      <c r="H1568" s="138"/>
      <c r="I1568" s="138" t="s">
        <v>5959</v>
      </c>
      <c r="J1568" s="138"/>
      <c r="K1568" s="138"/>
      <c r="L1568" s="138"/>
      <c r="M1568" s="138" t="s">
        <v>6151</v>
      </c>
      <c r="N1568" s="139">
        <v>60</v>
      </c>
      <c r="O1568" s="140" t="b">
        <v>0</v>
      </c>
      <c r="P1568" s="138" t="s">
        <v>1822</v>
      </c>
      <c r="Q1568" t="s">
        <v>1823</v>
      </c>
      <c r="R1568" t="s">
        <v>630</v>
      </c>
    </row>
    <row r="1569" spans="1:18" x14ac:dyDescent="0.25">
      <c r="A1569" s="138" t="s">
        <v>13961</v>
      </c>
      <c r="B1569" s="138" t="s">
        <v>1233</v>
      </c>
      <c r="C1569" s="138" t="s">
        <v>1817</v>
      </c>
      <c r="D1569" s="138" t="s">
        <v>1818</v>
      </c>
      <c r="E1569" s="138" t="s">
        <v>2102</v>
      </c>
      <c r="F1569" s="138"/>
      <c r="G1569" s="138" t="s">
        <v>71</v>
      </c>
      <c r="H1569" s="138" t="s">
        <v>1777</v>
      </c>
      <c r="I1569" s="138" t="s">
        <v>5547</v>
      </c>
      <c r="J1569" s="138" t="s">
        <v>1817</v>
      </c>
      <c r="K1569" s="138"/>
      <c r="L1569" s="138"/>
      <c r="M1569" s="138" t="s">
        <v>6152</v>
      </c>
      <c r="N1569" s="139">
        <v>60</v>
      </c>
      <c r="O1569" s="140" t="b">
        <v>0</v>
      </c>
      <c r="P1569" s="138" t="s">
        <v>3075</v>
      </c>
      <c r="Q1569" t="s">
        <v>1823</v>
      </c>
      <c r="R1569" t="s">
        <v>630</v>
      </c>
    </row>
    <row r="1570" spans="1:18" x14ac:dyDescent="0.25">
      <c r="A1570" s="138" t="s">
        <v>7710</v>
      </c>
      <c r="B1570" s="138" t="s">
        <v>6154</v>
      </c>
      <c r="C1570" s="138" t="s">
        <v>1817</v>
      </c>
      <c r="D1570" s="138" t="s">
        <v>1818</v>
      </c>
      <c r="E1570" s="138"/>
      <c r="F1570" s="138"/>
      <c r="G1570" s="138" t="s">
        <v>1786</v>
      </c>
      <c r="H1570" s="138" t="s">
        <v>1787</v>
      </c>
      <c r="I1570" s="138" t="s">
        <v>5547</v>
      </c>
      <c r="J1570" s="138" t="s">
        <v>1817</v>
      </c>
      <c r="K1570" s="138"/>
      <c r="L1570" s="138"/>
      <c r="M1570" s="138" t="s">
        <v>6155</v>
      </c>
      <c r="N1570" s="139">
        <v>60</v>
      </c>
      <c r="O1570" s="140" t="b">
        <v>0</v>
      </c>
      <c r="P1570" s="138" t="s">
        <v>3075</v>
      </c>
      <c r="Q1570" t="s">
        <v>1823</v>
      </c>
      <c r="R1570" t="s">
        <v>630</v>
      </c>
    </row>
    <row r="1571" spans="1:18" x14ac:dyDescent="0.25">
      <c r="A1571" s="138" t="s">
        <v>14566</v>
      </c>
      <c r="B1571" s="138" t="s">
        <v>1235</v>
      </c>
      <c r="C1571" s="138" t="s">
        <v>1817</v>
      </c>
      <c r="D1571" s="138" t="s">
        <v>1818</v>
      </c>
      <c r="E1571" s="138" t="s">
        <v>3779</v>
      </c>
      <c r="F1571" s="138"/>
      <c r="G1571" s="138" t="s">
        <v>1786</v>
      </c>
      <c r="H1571" s="138" t="s">
        <v>1787</v>
      </c>
      <c r="I1571" s="138" t="s">
        <v>5547</v>
      </c>
      <c r="J1571" s="138" t="s">
        <v>1817</v>
      </c>
      <c r="K1571" s="138"/>
      <c r="L1571" s="138"/>
      <c r="M1571" s="138" t="s">
        <v>6156</v>
      </c>
      <c r="N1571" s="139">
        <v>60</v>
      </c>
      <c r="O1571" s="140" t="b">
        <v>0</v>
      </c>
      <c r="P1571" s="138" t="s">
        <v>3075</v>
      </c>
      <c r="Q1571" t="s">
        <v>1823</v>
      </c>
      <c r="R1571" t="s">
        <v>630</v>
      </c>
    </row>
    <row r="1572" spans="1:18" x14ac:dyDescent="0.25">
      <c r="A1572" s="138" t="s">
        <v>13982</v>
      </c>
      <c r="B1572" s="138" t="s">
        <v>1237</v>
      </c>
      <c r="C1572" s="138" t="s">
        <v>1817</v>
      </c>
      <c r="D1572" s="138" t="s">
        <v>1818</v>
      </c>
      <c r="E1572" s="138" t="s">
        <v>2053</v>
      </c>
      <c r="F1572" s="138"/>
      <c r="G1572" s="138" t="s">
        <v>1786</v>
      </c>
      <c r="H1572" s="138" t="s">
        <v>1787</v>
      </c>
      <c r="I1572" s="138" t="s">
        <v>5547</v>
      </c>
      <c r="J1572" s="138" t="s">
        <v>1817</v>
      </c>
      <c r="K1572" s="138"/>
      <c r="L1572" s="138"/>
      <c r="M1572" s="138" t="s">
        <v>6157</v>
      </c>
      <c r="N1572" s="139">
        <v>60</v>
      </c>
      <c r="O1572" s="140" t="b">
        <v>0</v>
      </c>
      <c r="P1572" s="138" t="s">
        <v>3075</v>
      </c>
      <c r="Q1572" t="s">
        <v>1823</v>
      </c>
      <c r="R1572" t="s">
        <v>630</v>
      </c>
    </row>
    <row r="1573" spans="1:18" x14ac:dyDescent="0.25">
      <c r="A1573" s="138" t="s">
        <v>13983</v>
      </c>
      <c r="B1573" s="138" t="s">
        <v>1238</v>
      </c>
      <c r="C1573" s="138" t="s">
        <v>1817</v>
      </c>
      <c r="D1573" s="138" t="s">
        <v>1818</v>
      </c>
      <c r="E1573" s="138" t="s">
        <v>2053</v>
      </c>
      <c r="F1573" s="138"/>
      <c r="G1573" s="138" t="s">
        <v>1786</v>
      </c>
      <c r="H1573" s="138" t="s">
        <v>1787</v>
      </c>
      <c r="I1573" s="138" t="s">
        <v>5547</v>
      </c>
      <c r="J1573" s="138" t="s">
        <v>1817</v>
      </c>
      <c r="K1573" s="138"/>
      <c r="L1573" s="138"/>
      <c r="M1573" s="138" t="s">
        <v>6158</v>
      </c>
      <c r="N1573" s="139">
        <v>60</v>
      </c>
      <c r="O1573" s="140" t="b">
        <v>0</v>
      </c>
      <c r="P1573" s="138" t="s">
        <v>3075</v>
      </c>
      <c r="Q1573" t="s">
        <v>1823</v>
      </c>
      <c r="R1573" t="s">
        <v>630</v>
      </c>
    </row>
    <row r="1574" spans="1:18" x14ac:dyDescent="0.25">
      <c r="A1574" s="138" t="s">
        <v>14113</v>
      </c>
      <c r="B1574" s="138" t="s">
        <v>1239</v>
      </c>
      <c r="C1574" s="138" t="s">
        <v>1817</v>
      </c>
      <c r="D1574" s="138" t="s">
        <v>1818</v>
      </c>
      <c r="E1574" s="138" t="s">
        <v>2734</v>
      </c>
      <c r="F1574" s="138"/>
      <c r="G1574" s="138" t="s">
        <v>1786</v>
      </c>
      <c r="H1574" s="138" t="s">
        <v>1787</v>
      </c>
      <c r="I1574" s="138" t="s">
        <v>5547</v>
      </c>
      <c r="J1574" s="138" t="s">
        <v>1817</v>
      </c>
      <c r="K1574" s="138"/>
      <c r="L1574" s="138"/>
      <c r="M1574" s="138" t="s">
        <v>6159</v>
      </c>
      <c r="N1574" s="139">
        <v>60</v>
      </c>
      <c r="O1574" s="140" t="b">
        <v>0</v>
      </c>
      <c r="P1574" s="138" t="s">
        <v>3075</v>
      </c>
      <c r="Q1574" t="s">
        <v>1823</v>
      </c>
      <c r="R1574" t="s">
        <v>630</v>
      </c>
    </row>
    <row r="1575" spans="1:18" x14ac:dyDescent="0.25">
      <c r="A1575" s="138" t="s">
        <v>14743</v>
      </c>
      <c r="B1575" s="138" t="s">
        <v>1241</v>
      </c>
      <c r="C1575" s="138" t="s">
        <v>1817</v>
      </c>
      <c r="D1575" s="138" t="s">
        <v>1818</v>
      </c>
      <c r="E1575" s="138" t="s">
        <v>4064</v>
      </c>
      <c r="F1575" s="138"/>
      <c r="G1575" s="138" t="s">
        <v>71</v>
      </c>
      <c r="H1575" s="138" t="s">
        <v>1777</v>
      </c>
      <c r="I1575" s="138" t="s">
        <v>5959</v>
      </c>
      <c r="J1575" s="138" t="s">
        <v>1817</v>
      </c>
      <c r="K1575" s="138"/>
      <c r="L1575" s="138"/>
      <c r="M1575" s="138" t="s">
        <v>6160</v>
      </c>
      <c r="N1575" s="139">
        <v>60</v>
      </c>
      <c r="O1575" s="140" t="b">
        <v>0</v>
      </c>
      <c r="P1575" s="138" t="s">
        <v>3075</v>
      </c>
      <c r="Q1575" t="s">
        <v>1823</v>
      </c>
      <c r="R1575" t="s">
        <v>630</v>
      </c>
    </row>
    <row r="1576" spans="1:18" x14ac:dyDescent="0.25">
      <c r="A1576" s="138" t="s">
        <v>14412</v>
      </c>
      <c r="B1576" s="138" t="s">
        <v>1242</v>
      </c>
      <c r="C1576" s="138" t="s">
        <v>1817</v>
      </c>
      <c r="D1576" s="138" t="s">
        <v>1818</v>
      </c>
      <c r="E1576" s="138" t="s">
        <v>1971</v>
      </c>
      <c r="F1576" s="138"/>
      <c r="G1576" s="138" t="s">
        <v>71</v>
      </c>
      <c r="H1576" s="138" t="s">
        <v>1777</v>
      </c>
      <c r="I1576" s="138" t="s">
        <v>5547</v>
      </c>
      <c r="J1576" s="138" t="s">
        <v>1817</v>
      </c>
      <c r="K1576" s="138"/>
      <c r="L1576" s="138"/>
      <c r="M1576" s="138" t="s">
        <v>6161</v>
      </c>
      <c r="N1576" s="139">
        <v>60</v>
      </c>
      <c r="O1576" s="140" t="b">
        <v>0</v>
      </c>
      <c r="P1576" s="138" t="s">
        <v>3075</v>
      </c>
      <c r="Q1576" t="s">
        <v>1823</v>
      </c>
      <c r="R1576" t="s">
        <v>630</v>
      </c>
    </row>
    <row r="1577" spans="1:18" x14ac:dyDescent="0.25">
      <c r="A1577" s="138" t="s">
        <v>14920</v>
      </c>
      <c r="B1577" s="138" t="s">
        <v>6163</v>
      </c>
      <c r="C1577" s="138"/>
      <c r="D1577" s="138" t="s">
        <v>1818</v>
      </c>
      <c r="E1577" s="138"/>
      <c r="F1577" s="138"/>
      <c r="G1577" s="138"/>
      <c r="H1577" s="138"/>
      <c r="I1577" s="138" t="s">
        <v>5959</v>
      </c>
      <c r="J1577" s="138"/>
      <c r="K1577" s="138"/>
      <c r="L1577" s="138"/>
      <c r="M1577" s="138" t="s">
        <v>6164</v>
      </c>
      <c r="N1577" s="139">
        <v>60</v>
      </c>
      <c r="O1577" s="140" t="b">
        <v>0</v>
      </c>
      <c r="P1577" s="138" t="s">
        <v>1822</v>
      </c>
      <c r="Q1577" t="s">
        <v>1823</v>
      </c>
      <c r="R1577" t="s">
        <v>630</v>
      </c>
    </row>
    <row r="1578" spans="1:18" x14ac:dyDescent="0.25">
      <c r="A1578" s="138" t="s">
        <v>14607</v>
      </c>
      <c r="B1578" s="138" t="s">
        <v>1243</v>
      </c>
      <c r="C1578" s="138"/>
      <c r="D1578" s="138" t="s">
        <v>1818</v>
      </c>
      <c r="E1578" s="138"/>
      <c r="F1578" s="138"/>
      <c r="G1578" s="138"/>
      <c r="H1578" s="138"/>
      <c r="I1578" s="138" t="s">
        <v>5959</v>
      </c>
      <c r="J1578" s="138" t="s">
        <v>1817</v>
      </c>
      <c r="K1578" s="138"/>
      <c r="L1578" s="138" t="s">
        <v>1817</v>
      </c>
      <c r="M1578" s="138" t="s">
        <v>6165</v>
      </c>
      <c r="N1578" s="139">
        <v>60</v>
      </c>
      <c r="O1578" s="140" t="b">
        <v>0</v>
      </c>
      <c r="P1578" s="138" t="s">
        <v>1822</v>
      </c>
      <c r="Q1578" t="s">
        <v>1823</v>
      </c>
      <c r="R1578" t="s">
        <v>630</v>
      </c>
    </row>
    <row r="1579" spans="1:18" x14ac:dyDescent="0.25">
      <c r="A1579" s="138" t="s">
        <v>14567</v>
      </c>
      <c r="B1579" s="138" t="s">
        <v>1245</v>
      </c>
      <c r="C1579" s="138" t="s">
        <v>1817</v>
      </c>
      <c r="D1579" s="138" t="s">
        <v>1818</v>
      </c>
      <c r="E1579" s="138" t="s">
        <v>3779</v>
      </c>
      <c r="F1579" s="138"/>
      <c r="G1579" s="138" t="s">
        <v>71</v>
      </c>
      <c r="H1579" s="138" t="s">
        <v>1777</v>
      </c>
      <c r="I1579" s="138" t="s">
        <v>5547</v>
      </c>
      <c r="J1579" s="138" t="s">
        <v>1817</v>
      </c>
      <c r="K1579" s="138"/>
      <c r="L1579" s="138"/>
      <c r="M1579" s="138" t="s">
        <v>6166</v>
      </c>
      <c r="N1579" s="139">
        <v>60</v>
      </c>
      <c r="O1579" s="140" t="b">
        <v>0</v>
      </c>
      <c r="P1579" s="138" t="s">
        <v>3075</v>
      </c>
      <c r="Q1579" t="s">
        <v>1823</v>
      </c>
      <c r="R1579" t="s">
        <v>630</v>
      </c>
    </row>
    <row r="1580" spans="1:18" x14ac:dyDescent="0.25">
      <c r="A1580" s="138" t="s">
        <v>14692</v>
      </c>
      <c r="B1580" s="138" t="s">
        <v>1246</v>
      </c>
      <c r="C1580" s="138" t="s">
        <v>1817</v>
      </c>
      <c r="D1580" s="138" t="s">
        <v>1818</v>
      </c>
      <c r="E1580" s="138"/>
      <c r="F1580" s="138"/>
      <c r="G1580" s="138" t="s">
        <v>71</v>
      </c>
      <c r="H1580" s="138" t="s">
        <v>1777</v>
      </c>
      <c r="I1580" s="138" t="s">
        <v>5547</v>
      </c>
      <c r="J1580" s="138" t="s">
        <v>1817</v>
      </c>
      <c r="K1580" s="138"/>
      <c r="L1580" s="138"/>
      <c r="M1580" s="138" t="s">
        <v>6167</v>
      </c>
      <c r="N1580" s="139">
        <v>60</v>
      </c>
      <c r="O1580" s="140" t="b">
        <v>0</v>
      </c>
      <c r="P1580" s="138" t="s">
        <v>3075</v>
      </c>
      <c r="Q1580" t="s">
        <v>1823</v>
      </c>
      <c r="R1580" t="s">
        <v>630</v>
      </c>
    </row>
    <row r="1581" spans="1:18" x14ac:dyDescent="0.25">
      <c r="A1581" s="138" t="s">
        <v>14744</v>
      </c>
      <c r="B1581" s="138" t="s">
        <v>6169</v>
      </c>
      <c r="C1581" s="138" t="s">
        <v>1817</v>
      </c>
      <c r="D1581" s="138" t="s">
        <v>1818</v>
      </c>
      <c r="E1581" s="138"/>
      <c r="F1581" s="138"/>
      <c r="G1581" s="138" t="s">
        <v>71</v>
      </c>
      <c r="H1581" s="138" t="s">
        <v>1777</v>
      </c>
      <c r="I1581" s="138" t="s">
        <v>5547</v>
      </c>
      <c r="J1581" s="138" t="s">
        <v>1817</v>
      </c>
      <c r="K1581" s="138"/>
      <c r="L1581" s="138"/>
      <c r="M1581" s="138" t="s">
        <v>6170</v>
      </c>
      <c r="N1581" s="139">
        <v>60</v>
      </c>
      <c r="O1581" s="140" t="b">
        <v>0</v>
      </c>
      <c r="P1581" s="138" t="s">
        <v>3075</v>
      </c>
      <c r="Q1581" t="s">
        <v>1823</v>
      </c>
      <c r="R1581" t="s">
        <v>630</v>
      </c>
    </row>
    <row r="1582" spans="1:18" x14ac:dyDescent="0.25">
      <c r="A1582" s="138" t="s">
        <v>13913</v>
      </c>
      <c r="B1582" s="138" t="s">
        <v>1247</v>
      </c>
      <c r="C1582" s="138" t="s">
        <v>1817</v>
      </c>
      <c r="D1582" s="138" t="s">
        <v>1818</v>
      </c>
      <c r="E1582" s="138" t="s">
        <v>1832</v>
      </c>
      <c r="F1582" s="138"/>
      <c r="G1582" s="138" t="s">
        <v>70</v>
      </c>
      <c r="H1582" s="138" t="s">
        <v>1779</v>
      </c>
      <c r="I1582" s="138" t="s">
        <v>5547</v>
      </c>
      <c r="J1582" s="138" t="s">
        <v>1817</v>
      </c>
      <c r="K1582" s="138"/>
      <c r="L1582" s="138"/>
      <c r="M1582" s="138" t="s">
        <v>6171</v>
      </c>
      <c r="N1582" s="139">
        <v>60</v>
      </c>
      <c r="O1582" s="140" t="b">
        <v>0</v>
      </c>
      <c r="P1582" s="138" t="s">
        <v>3075</v>
      </c>
      <c r="Q1582" t="s">
        <v>1823</v>
      </c>
      <c r="R1582" t="s">
        <v>630</v>
      </c>
    </row>
    <row r="1583" spans="1:18" x14ac:dyDescent="0.25">
      <c r="A1583" s="138" t="s">
        <v>14716</v>
      </c>
      <c r="B1583" s="138" t="s">
        <v>1248</v>
      </c>
      <c r="C1583" s="138" t="s">
        <v>1817</v>
      </c>
      <c r="D1583" s="138" t="s">
        <v>1818</v>
      </c>
      <c r="E1583" s="138"/>
      <c r="F1583" s="138"/>
      <c r="G1583" s="138" t="s">
        <v>71</v>
      </c>
      <c r="H1583" s="138" t="s">
        <v>1777</v>
      </c>
      <c r="I1583" s="138" t="s">
        <v>5547</v>
      </c>
      <c r="J1583" s="138" t="s">
        <v>1817</v>
      </c>
      <c r="K1583" s="138"/>
      <c r="L1583" s="138"/>
      <c r="M1583" s="138" t="s">
        <v>6172</v>
      </c>
      <c r="N1583" s="139">
        <v>60</v>
      </c>
      <c r="O1583" s="140" t="b">
        <v>0</v>
      </c>
      <c r="P1583" s="138" t="s">
        <v>3075</v>
      </c>
      <c r="Q1583" t="s">
        <v>1823</v>
      </c>
      <c r="R1583" t="s">
        <v>630</v>
      </c>
    </row>
    <row r="1584" spans="1:18" x14ac:dyDescent="0.25">
      <c r="A1584" s="138" t="s">
        <v>14286</v>
      </c>
      <c r="B1584" s="138" t="s">
        <v>6174</v>
      </c>
      <c r="C1584" s="138"/>
      <c r="D1584" s="138" t="s">
        <v>1818</v>
      </c>
      <c r="E1584" s="138"/>
      <c r="F1584" s="138"/>
      <c r="G1584" s="138"/>
      <c r="H1584" s="138"/>
      <c r="I1584" s="138" t="s">
        <v>5959</v>
      </c>
      <c r="J1584" s="138" t="s">
        <v>1817</v>
      </c>
      <c r="K1584" s="138"/>
      <c r="L1584" s="138" t="s">
        <v>1817</v>
      </c>
      <c r="M1584" s="138" t="s">
        <v>6175</v>
      </c>
      <c r="N1584" s="139">
        <v>60</v>
      </c>
      <c r="O1584" s="140" t="b">
        <v>0</v>
      </c>
      <c r="P1584" s="138" t="s">
        <v>1822</v>
      </c>
      <c r="Q1584" t="s">
        <v>1823</v>
      </c>
      <c r="R1584" t="s">
        <v>630</v>
      </c>
    </row>
    <row r="1585" spans="1:18" x14ac:dyDescent="0.25">
      <c r="A1585" s="138" t="s">
        <v>14838</v>
      </c>
      <c r="B1585" s="138" t="s">
        <v>6177</v>
      </c>
      <c r="C1585" s="138" t="s">
        <v>1817</v>
      </c>
      <c r="D1585" s="138" t="s">
        <v>1818</v>
      </c>
      <c r="E1585" s="138"/>
      <c r="F1585" s="138"/>
      <c r="G1585" s="138" t="s">
        <v>1786</v>
      </c>
      <c r="H1585" s="138" t="s">
        <v>1787</v>
      </c>
      <c r="I1585" s="138" t="s">
        <v>5547</v>
      </c>
      <c r="J1585" s="138" t="s">
        <v>1817</v>
      </c>
      <c r="K1585" s="138"/>
      <c r="L1585" s="138"/>
      <c r="M1585" s="138" t="s">
        <v>6178</v>
      </c>
      <c r="N1585" s="139">
        <v>60</v>
      </c>
      <c r="O1585" s="140" t="b">
        <v>0</v>
      </c>
      <c r="P1585" s="138" t="s">
        <v>3075</v>
      </c>
      <c r="Q1585" t="s">
        <v>1823</v>
      </c>
      <c r="R1585" t="s">
        <v>630</v>
      </c>
    </row>
    <row r="1586" spans="1:18" x14ac:dyDescent="0.25">
      <c r="A1586" s="138" t="s">
        <v>14717</v>
      </c>
      <c r="B1586" s="138" t="s">
        <v>6180</v>
      </c>
      <c r="C1586" s="138"/>
      <c r="D1586" s="138" t="s">
        <v>1818</v>
      </c>
      <c r="E1586" s="138"/>
      <c r="F1586" s="138"/>
      <c r="G1586" s="138"/>
      <c r="H1586" s="138"/>
      <c r="I1586" s="138" t="s">
        <v>5959</v>
      </c>
      <c r="J1586" s="138"/>
      <c r="K1586" s="138"/>
      <c r="L1586" s="138"/>
      <c r="M1586" s="138" t="s">
        <v>6181</v>
      </c>
      <c r="N1586" s="139">
        <v>60</v>
      </c>
      <c r="O1586" s="140" t="b">
        <v>0</v>
      </c>
      <c r="P1586" s="138" t="s">
        <v>1822</v>
      </c>
      <c r="Q1586" t="s">
        <v>1823</v>
      </c>
      <c r="R1586" t="s">
        <v>630</v>
      </c>
    </row>
    <row r="1587" spans="1:18" x14ac:dyDescent="0.25">
      <c r="A1587" s="138" t="s">
        <v>14900</v>
      </c>
      <c r="B1587" s="138" t="s">
        <v>6183</v>
      </c>
      <c r="C1587" s="138" t="s">
        <v>1817</v>
      </c>
      <c r="D1587" s="138" t="s">
        <v>1818</v>
      </c>
      <c r="E1587" s="138"/>
      <c r="F1587" s="138"/>
      <c r="G1587" s="138" t="s">
        <v>70</v>
      </c>
      <c r="H1587" s="138" t="s">
        <v>1779</v>
      </c>
      <c r="I1587" s="138" t="s">
        <v>5547</v>
      </c>
      <c r="J1587" s="138" t="s">
        <v>1817</v>
      </c>
      <c r="K1587" s="138" t="s">
        <v>6184</v>
      </c>
      <c r="L1587" s="138"/>
      <c r="M1587" s="138" t="s">
        <v>6184</v>
      </c>
      <c r="N1587" s="139">
        <v>60</v>
      </c>
      <c r="O1587" s="140" t="b">
        <v>0</v>
      </c>
      <c r="P1587" s="138" t="s">
        <v>3075</v>
      </c>
      <c r="Q1587" t="s">
        <v>1823</v>
      </c>
      <c r="R1587" t="s">
        <v>630</v>
      </c>
    </row>
    <row r="1588" spans="1:18" x14ac:dyDescent="0.25">
      <c r="A1588" s="138" t="s">
        <v>14693</v>
      </c>
      <c r="B1588" s="138" t="s">
        <v>6186</v>
      </c>
      <c r="C1588" s="138"/>
      <c r="D1588" s="138" t="s">
        <v>1818</v>
      </c>
      <c r="E1588" s="138"/>
      <c r="F1588" s="138" t="s">
        <v>6187</v>
      </c>
      <c r="G1588" s="138"/>
      <c r="H1588" s="138"/>
      <c r="I1588" s="138" t="s">
        <v>5959</v>
      </c>
      <c r="J1588" s="138"/>
      <c r="K1588" s="138"/>
      <c r="L1588" s="138"/>
      <c r="M1588" s="138" t="s">
        <v>6188</v>
      </c>
      <c r="N1588" s="139">
        <v>60</v>
      </c>
      <c r="O1588" s="140" t="b">
        <v>0</v>
      </c>
      <c r="P1588" s="138" t="s">
        <v>1822</v>
      </c>
      <c r="Q1588" t="s">
        <v>1823</v>
      </c>
      <c r="R1588" t="s">
        <v>630</v>
      </c>
    </row>
    <row r="1589" spans="1:18" x14ac:dyDescent="0.25">
      <c r="A1589" s="138" t="s">
        <v>14921</v>
      </c>
      <c r="B1589" s="138" t="s">
        <v>6190</v>
      </c>
      <c r="C1589" s="138"/>
      <c r="D1589" s="138" t="s">
        <v>1818</v>
      </c>
      <c r="E1589" s="138"/>
      <c r="F1589" s="138"/>
      <c r="G1589" s="138"/>
      <c r="H1589" s="138"/>
      <c r="I1589" s="138" t="s">
        <v>5959</v>
      </c>
      <c r="J1589" s="138"/>
      <c r="K1589" s="138"/>
      <c r="L1589" s="138"/>
      <c r="M1589" s="138" t="s">
        <v>6191</v>
      </c>
      <c r="N1589" s="139">
        <v>60</v>
      </c>
      <c r="O1589" s="140" t="b">
        <v>0</v>
      </c>
      <c r="P1589" s="138" t="s">
        <v>1822</v>
      </c>
      <c r="Q1589" t="s">
        <v>1823</v>
      </c>
      <c r="R1589" t="s">
        <v>630</v>
      </c>
    </row>
    <row r="1590" spans="1:18" x14ac:dyDescent="0.25">
      <c r="A1590" s="138" t="s">
        <v>13868</v>
      </c>
      <c r="B1590" s="138" t="s">
        <v>1249</v>
      </c>
      <c r="C1590" s="138"/>
      <c r="D1590" s="138" t="s">
        <v>1818</v>
      </c>
      <c r="E1590" s="138"/>
      <c r="F1590" s="138"/>
      <c r="G1590" s="138"/>
      <c r="H1590" s="138"/>
      <c r="I1590" s="138" t="s">
        <v>5959</v>
      </c>
      <c r="J1590" s="138"/>
      <c r="K1590" s="138"/>
      <c r="L1590" s="138"/>
      <c r="M1590" s="138" t="s">
        <v>6192</v>
      </c>
      <c r="N1590" s="139">
        <v>60</v>
      </c>
      <c r="O1590" s="140" t="b">
        <v>0</v>
      </c>
      <c r="P1590" s="138" t="s">
        <v>1822</v>
      </c>
      <c r="Q1590" t="s">
        <v>1823</v>
      </c>
      <c r="R1590" t="s">
        <v>630</v>
      </c>
    </row>
    <row r="1591" spans="1:18" x14ac:dyDescent="0.25">
      <c r="A1591" s="138" t="s">
        <v>13869</v>
      </c>
      <c r="B1591" s="138" t="s">
        <v>1251</v>
      </c>
      <c r="C1591" s="138"/>
      <c r="D1591" s="138" t="s">
        <v>1818</v>
      </c>
      <c r="E1591" s="138"/>
      <c r="F1591" s="138"/>
      <c r="G1591" s="138"/>
      <c r="H1591" s="138"/>
      <c r="I1591" s="138" t="s">
        <v>5959</v>
      </c>
      <c r="J1591" s="138"/>
      <c r="K1591" s="138"/>
      <c r="L1591" s="138"/>
      <c r="M1591" s="138" t="s">
        <v>6193</v>
      </c>
      <c r="N1591" s="139">
        <v>60</v>
      </c>
      <c r="O1591" s="140" t="b">
        <v>0</v>
      </c>
      <c r="P1591" s="138" t="s">
        <v>1822</v>
      </c>
      <c r="Q1591" t="s">
        <v>1823</v>
      </c>
      <c r="R1591" t="s">
        <v>630</v>
      </c>
    </row>
    <row r="1592" spans="1:18" x14ac:dyDescent="0.25">
      <c r="A1592" s="138" t="s">
        <v>15001</v>
      </c>
      <c r="B1592" s="138" t="s">
        <v>6195</v>
      </c>
      <c r="C1592" s="138" t="s">
        <v>1817</v>
      </c>
      <c r="D1592" s="138" t="s">
        <v>1818</v>
      </c>
      <c r="E1592" s="138"/>
      <c r="F1592" s="138"/>
      <c r="G1592" s="138" t="s">
        <v>70</v>
      </c>
      <c r="H1592" s="138" t="s">
        <v>1779</v>
      </c>
      <c r="I1592" s="138" t="s">
        <v>5547</v>
      </c>
      <c r="J1592" s="138" t="s">
        <v>1817</v>
      </c>
      <c r="K1592" s="138" t="s">
        <v>6196</v>
      </c>
      <c r="L1592" s="138"/>
      <c r="M1592" s="138" t="s">
        <v>6196</v>
      </c>
      <c r="N1592" s="139">
        <v>60</v>
      </c>
      <c r="O1592" s="140" t="b">
        <v>0</v>
      </c>
      <c r="P1592" s="138" t="s">
        <v>3075</v>
      </c>
      <c r="Q1592" t="s">
        <v>1823</v>
      </c>
      <c r="R1592" t="s">
        <v>630</v>
      </c>
    </row>
    <row r="1593" spans="1:18" x14ac:dyDescent="0.25">
      <c r="A1593" s="138" t="s">
        <v>13984</v>
      </c>
      <c r="B1593" s="138" t="s">
        <v>6198</v>
      </c>
      <c r="C1593" s="138"/>
      <c r="D1593" s="138" t="s">
        <v>1818</v>
      </c>
      <c r="E1593" s="138"/>
      <c r="F1593" s="138"/>
      <c r="G1593" s="138"/>
      <c r="H1593" s="138"/>
      <c r="I1593" s="138" t="s">
        <v>5959</v>
      </c>
      <c r="J1593" s="138"/>
      <c r="K1593" s="138"/>
      <c r="L1593" s="138"/>
      <c r="M1593" s="138" t="s">
        <v>6199</v>
      </c>
      <c r="N1593" s="139">
        <v>60</v>
      </c>
      <c r="O1593" s="140" t="b">
        <v>0</v>
      </c>
      <c r="P1593" s="138" t="s">
        <v>1822</v>
      </c>
      <c r="Q1593" t="s">
        <v>1823</v>
      </c>
      <c r="R1593" t="s">
        <v>630</v>
      </c>
    </row>
    <row r="1594" spans="1:18" x14ac:dyDescent="0.25">
      <c r="A1594" s="138" t="s">
        <v>13962</v>
      </c>
      <c r="B1594" s="138" t="s">
        <v>6201</v>
      </c>
      <c r="C1594" s="138"/>
      <c r="D1594" s="138" t="s">
        <v>1818</v>
      </c>
      <c r="E1594" s="138"/>
      <c r="F1594" s="138"/>
      <c r="G1594" s="138"/>
      <c r="H1594" s="138"/>
      <c r="I1594" s="138" t="s">
        <v>5959</v>
      </c>
      <c r="J1594" s="138"/>
      <c r="K1594" s="138"/>
      <c r="L1594" s="138"/>
      <c r="M1594" s="138" t="s">
        <v>6202</v>
      </c>
      <c r="N1594" s="139">
        <v>60</v>
      </c>
      <c r="O1594" s="140" t="b">
        <v>0</v>
      </c>
      <c r="P1594" s="138" t="s">
        <v>1822</v>
      </c>
      <c r="Q1594" t="s">
        <v>1823</v>
      </c>
      <c r="R1594" t="s">
        <v>630</v>
      </c>
    </row>
    <row r="1595" spans="1:18" x14ac:dyDescent="0.25">
      <c r="A1595" s="138" t="s">
        <v>14608</v>
      </c>
      <c r="B1595" s="138" t="s">
        <v>1252</v>
      </c>
      <c r="C1595" s="138" t="s">
        <v>1817</v>
      </c>
      <c r="D1595" s="138" t="s">
        <v>1818</v>
      </c>
      <c r="E1595" s="138"/>
      <c r="F1595" s="138"/>
      <c r="G1595" s="138" t="s">
        <v>70</v>
      </c>
      <c r="H1595" s="138" t="s">
        <v>1779</v>
      </c>
      <c r="I1595" s="138" t="s">
        <v>5547</v>
      </c>
      <c r="J1595" s="138" t="s">
        <v>1817</v>
      </c>
      <c r="K1595" s="138" t="s">
        <v>6203</v>
      </c>
      <c r="L1595" s="138"/>
      <c r="M1595" s="138" t="s">
        <v>6203</v>
      </c>
      <c r="N1595" s="139">
        <v>60</v>
      </c>
      <c r="O1595" s="140" t="b">
        <v>0</v>
      </c>
      <c r="P1595" s="138" t="s">
        <v>3075</v>
      </c>
      <c r="Q1595" t="s">
        <v>1823</v>
      </c>
      <c r="R1595" t="s">
        <v>630</v>
      </c>
    </row>
    <row r="1596" spans="1:18" x14ac:dyDescent="0.25">
      <c r="A1596" s="138" t="s">
        <v>14922</v>
      </c>
      <c r="B1596" s="138" t="s">
        <v>6205</v>
      </c>
      <c r="C1596" s="138"/>
      <c r="D1596" s="138" t="s">
        <v>1818</v>
      </c>
      <c r="E1596" s="138"/>
      <c r="F1596" s="138"/>
      <c r="G1596" s="138"/>
      <c r="H1596" s="138"/>
      <c r="I1596" s="138" t="s">
        <v>5959</v>
      </c>
      <c r="J1596" s="138"/>
      <c r="K1596" s="138"/>
      <c r="L1596" s="138"/>
      <c r="M1596" s="138" t="s">
        <v>6206</v>
      </c>
      <c r="N1596" s="139">
        <v>60</v>
      </c>
      <c r="O1596" s="140" t="b">
        <v>0</v>
      </c>
      <c r="P1596" s="138" t="s">
        <v>1822</v>
      </c>
      <c r="Q1596" t="s">
        <v>1823</v>
      </c>
      <c r="R1596" t="s">
        <v>630</v>
      </c>
    </row>
    <row r="1597" spans="1:18" x14ac:dyDescent="0.25">
      <c r="A1597" s="138" t="s">
        <v>13870</v>
      </c>
      <c r="B1597" s="138" t="s">
        <v>1254</v>
      </c>
      <c r="C1597" s="138"/>
      <c r="D1597" s="138" t="s">
        <v>1818</v>
      </c>
      <c r="E1597" s="138"/>
      <c r="F1597" s="138" t="s">
        <v>6207</v>
      </c>
      <c r="G1597" s="138"/>
      <c r="H1597" s="138"/>
      <c r="I1597" s="138" t="s">
        <v>5959</v>
      </c>
      <c r="J1597" s="138"/>
      <c r="K1597" s="138"/>
      <c r="L1597" s="138"/>
      <c r="M1597" s="138" t="s">
        <v>6208</v>
      </c>
      <c r="N1597" s="139">
        <v>60</v>
      </c>
      <c r="O1597" s="140" t="b">
        <v>0</v>
      </c>
      <c r="P1597" s="138" t="s">
        <v>1822</v>
      </c>
      <c r="Q1597" t="s">
        <v>1823</v>
      </c>
      <c r="R1597" t="s">
        <v>630</v>
      </c>
    </row>
    <row r="1598" spans="1:18" x14ac:dyDescent="0.25">
      <c r="A1598" s="138" t="s">
        <v>14413</v>
      </c>
      <c r="B1598" s="138" t="s">
        <v>6210</v>
      </c>
      <c r="C1598" s="138"/>
      <c r="D1598" s="138" t="s">
        <v>1818</v>
      </c>
      <c r="E1598" s="138"/>
      <c r="F1598" s="138" t="s">
        <v>6211</v>
      </c>
      <c r="G1598" s="138"/>
      <c r="H1598" s="138"/>
      <c r="I1598" s="138" t="s">
        <v>5959</v>
      </c>
      <c r="J1598" s="138"/>
      <c r="K1598" s="138"/>
      <c r="L1598" s="138"/>
      <c r="M1598" s="138" t="s">
        <v>6212</v>
      </c>
      <c r="N1598" s="139">
        <v>60</v>
      </c>
      <c r="O1598" s="140" t="b">
        <v>0</v>
      </c>
      <c r="P1598" s="138" t="s">
        <v>1822</v>
      </c>
      <c r="Q1598" t="s">
        <v>1823</v>
      </c>
      <c r="R1598" t="s">
        <v>630</v>
      </c>
    </row>
    <row r="1599" spans="1:18" x14ac:dyDescent="0.25">
      <c r="A1599" s="138" t="s">
        <v>14414</v>
      </c>
      <c r="B1599" s="138" t="s">
        <v>1255</v>
      </c>
      <c r="C1599" s="138" t="s">
        <v>1817</v>
      </c>
      <c r="D1599" s="138" t="s">
        <v>1818</v>
      </c>
      <c r="E1599" s="138"/>
      <c r="F1599" s="138"/>
      <c r="G1599" s="138" t="s">
        <v>70</v>
      </c>
      <c r="H1599" s="138" t="s">
        <v>1779</v>
      </c>
      <c r="I1599" s="138" t="s">
        <v>5547</v>
      </c>
      <c r="J1599" s="138" t="s">
        <v>1817</v>
      </c>
      <c r="K1599" s="138" t="s">
        <v>6213</v>
      </c>
      <c r="L1599" s="138"/>
      <c r="M1599" s="138" t="s">
        <v>6213</v>
      </c>
      <c r="N1599" s="139">
        <v>60</v>
      </c>
      <c r="O1599" s="140" t="b">
        <v>0</v>
      </c>
      <c r="P1599" s="138" t="s">
        <v>3075</v>
      </c>
      <c r="Q1599" t="s">
        <v>1823</v>
      </c>
      <c r="R1599" t="s">
        <v>630</v>
      </c>
    </row>
    <row r="1600" spans="1:18" x14ac:dyDescent="0.25">
      <c r="A1600" s="138" t="s">
        <v>14745</v>
      </c>
      <c r="B1600" s="138" t="s">
        <v>6215</v>
      </c>
      <c r="C1600" s="138" t="s">
        <v>1817</v>
      </c>
      <c r="D1600" s="138" t="s">
        <v>1818</v>
      </c>
      <c r="E1600" s="138"/>
      <c r="F1600" s="138"/>
      <c r="G1600" s="138" t="s">
        <v>70</v>
      </c>
      <c r="H1600" s="138" t="s">
        <v>1779</v>
      </c>
      <c r="I1600" s="138" t="s">
        <v>5547</v>
      </c>
      <c r="J1600" s="138" t="s">
        <v>1817</v>
      </c>
      <c r="K1600" s="138" t="s">
        <v>6216</v>
      </c>
      <c r="L1600" s="138"/>
      <c r="M1600" s="138" t="s">
        <v>6216</v>
      </c>
      <c r="N1600" s="139">
        <v>60</v>
      </c>
      <c r="O1600" s="140" t="b">
        <v>0</v>
      </c>
      <c r="P1600" s="138" t="s">
        <v>3075</v>
      </c>
      <c r="Q1600" t="s">
        <v>1823</v>
      </c>
      <c r="R1600" t="s">
        <v>630</v>
      </c>
    </row>
    <row r="1601" spans="1:18" x14ac:dyDescent="0.25">
      <c r="A1601" s="138" t="s">
        <v>14355</v>
      </c>
      <c r="B1601" s="138" t="s">
        <v>6218</v>
      </c>
      <c r="C1601" s="138"/>
      <c r="D1601" s="138" t="s">
        <v>1818</v>
      </c>
      <c r="E1601" s="138"/>
      <c r="F1601" s="138" t="s">
        <v>6219</v>
      </c>
      <c r="G1601" s="138"/>
      <c r="H1601" s="138"/>
      <c r="I1601" s="138" t="s">
        <v>5959</v>
      </c>
      <c r="J1601" s="138"/>
      <c r="K1601" s="138"/>
      <c r="L1601" s="138"/>
      <c r="M1601" s="138" t="s">
        <v>6220</v>
      </c>
      <c r="N1601" s="139">
        <v>60</v>
      </c>
      <c r="O1601" s="140" t="b">
        <v>0</v>
      </c>
      <c r="P1601" s="138" t="s">
        <v>1822</v>
      </c>
      <c r="Q1601" t="s">
        <v>1823</v>
      </c>
      <c r="R1601" t="s">
        <v>630</v>
      </c>
    </row>
    <row r="1602" spans="1:18" x14ac:dyDescent="0.25">
      <c r="A1602" s="138" t="s">
        <v>14609</v>
      </c>
      <c r="B1602" s="138" t="s">
        <v>885</v>
      </c>
      <c r="C1602" s="138" t="s">
        <v>1817</v>
      </c>
      <c r="D1602" s="138" t="s">
        <v>1818</v>
      </c>
      <c r="E1602" s="138" t="s">
        <v>1938</v>
      </c>
      <c r="F1602" s="138"/>
      <c r="G1602" s="138" t="s">
        <v>70</v>
      </c>
      <c r="H1602" s="138" t="s">
        <v>1779</v>
      </c>
      <c r="I1602" s="138" t="s">
        <v>5547</v>
      </c>
      <c r="J1602" s="138" t="s">
        <v>1817</v>
      </c>
      <c r="K1602" s="138"/>
      <c r="L1602" s="138"/>
      <c r="M1602" s="138" t="s">
        <v>6222</v>
      </c>
      <c r="N1602" s="139">
        <v>60</v>
      </c>
      <c r="O1602" s="140" t="b">
        <v>0</v>
      </c>
      <c r="P1602" s="138" t="s">
        <v>3075</v>
      </c>
      <c r="Q1602" t="s">
        <v>1823</v>
      </c>
      <c r="R1602" t="s">
        <v>630</v>
      </c>
    </row>
    <row r="1603" spans="1:18" x14ac:dyDescent="0.25">
      <c r="A1603" s="138" t="s">
        <v>14415</v>
      </c>
      <c r="B1603" s="138" t="s">
        <v>885</v>
      </c>
      <c r="C1603" s="138" t="s">
        <v>1817</v>
      </c>
      <c r="D1603" s="138" t="s">
        <v>1818</v>
      </c>
      <c r="E1603" s="138" t="s">
        <v>1971</v>
      </c>
      <c r="F1603" s="138"/>
      <c r="G1603" s="138" t="s">
        <v>71</v>
      </c>
      <c r="H1603" s="138" t="s">
        <v>1777</v>
      </c>
      <c r="I1603" s="138" t="s">
        <v>5547</v>
      </c>
      <c r="J1603" s="138" t="s">
        <v>1817</v>
      </c>
      <c r="K1603" s="138"/>
      <c r="L1603" s="138"/>
      <c r="M1603" s="138" t="s">
        <v>6223</v>
      </c>
      <c r="N1603" s="139">
        <v>60</v>
      </c>
      <c r="O1603" s="140" t="b">
        <v>0</v>
      </c>
      <c r="P1603" s="138" t="s">
        <v>3075</v>
      </c>
      <c r="Q1603" t="s">
        <v>1823</v>
      </c>
      <c r="R1603" t="s">
        <v>630</v>
      </c>
    </row>
    <row r="1604" spans="1:18" x14ac:dyDescent="0.25">
      <c r="A1604" s="138" t="s">
        <v>13813</v>
      </c>
      <c r="B1604" s="138" t="s">
        <v>885</v>
      </c>
      <c r="C1604" s="138" t="s">
        <v>1817</v>
      </c>
      <c r="D1604" s="138" t="s">
        <v>1818</v>
      </c>
      <c r="E1604" s="138" t="s">
        <v>2086</v>
      </c>
      <c r="F1604" s="138"/>
      <c r="G1604" s="138" t="s">
        <v>70</v>
      </c>
      <c r="H1604" s="138" t="s">
        <v>1779</v>
      </c>
      <c r="I1604" s="138" t="s">
        <v>5547</v>
      </c>
      <c r="J1604" s="138" t="s">
        <v>1817</v>
      </c>
      <c r="K1604" s="138"/>
      <c r="L1604" s="138"/>
      <c r="M1604" s="138" t="s">
        <v>6224</v>
      </c>
      <c r="N1604" s="139">
        <v>60</v>
      </c>
      <c r="O1604" s="140" t="b">
        <v>0</v>
      </c>
      <c r="P1604" s="138" t="s">
        <v>3075</v>
      </c>
      <c r="Q1604" t="s">
        <v>1823</v>
      </c>
      <c r="R1604" t="s">
        <v>630</v>
      </c>
    </row>
    <row r="1605" spans="1:18" x14ac:dyDescent="0.25">
      <c r="A1605" s="138" t="s">
        <v>14416</v>
      </c>
      <c r="B1605" s="138" t="s">
        <v>885</v>
      </c>
      <c r="C1605" s="138" t="s">
        <v>1817</v>
      </c>
      <c r="D1605" s="138" t="s">
        <v>1818</v>
      </c>
      <c r="E1605" s="138" t="s">
        <v>1971</v>
      </c>
      <c r="F1605" s="138"/>
      <c r="G1605" s="138" t="s">
        <v>71</v>
      </c>
      <c r="H1605" s="138" t="s">
        <v>1777</v>
      </c>
      <c r="I1605" s="138" t="s">
        <v>5547</v>
      </c>
      <c r="J1605" s="138" t="s">
        <v>1817</v>
      </c>
      <c r="K1605" s="138"/>
      <c r="L1605" s="138"/>
      <c r="M1605" s="138" t="s">
        <v>6225</v>
      </c>
      <c r="N1605" s="139">
        <v>60</v>
      </c>
      <c r="O1605" s="140" t="b">
        <v>0</v>
      </c>
      <c r="P1605" s="138" t="s">
        <v>3075</v>
      </c>
      <c r="Q1605" t="s">
        <v>1823</v>
      </c>
      <c r="R1605" t="s">
        <v>630</v>
      </c>
    </row>
    <row r="1606" spans="1:18" x14ac:dyDescent="0.25">
      <c r="A1606" s="138" t="s">
        <v>14210</v>
      </c>
      <c r="B1606" s="138" t="s">
        <v>885</v>
      </c>
      <c r="C1606" s="138" t="s">
        <v>1817</v>
      </c>
      <c r="D1606" s="138" t="s">
        <v>1818</v>
      </c>
      <c r="E1606" s="138" t="s">
        <v>1930</v>
      </c>
      <c r="F1606" s="138"/>
      <c r="G1606" s="138" t="s">
        <v>71</v>
      </c>
      <c r="H1606" s="138" t="s">
        <v>1777</v>
      </c>
      <c r="I1606" s="138" t="s">
        <v>5547</v>
      </c>
      <c r="J1606" s="138" t="s">
        <v>1817</v>
      </c>
      <c r="K1606" s="138"/>
      <c r="L1606" s="138"/>
      <c r="M1606" s="138" t="s">
        <v>6226</v>
      </c>
      <c r="N1606" s="139">
        <v>60</v>
      </c>
      <c r="O1606" s="140" t="b">
        <v>0</v>
      </c>
      <c r="P1606" s="138" t="s">
        <v>3075</v>
      </c>
      <c r="Q1606" t="s">
        <v>1823</v>
      </c>
      <c r="R1606" t="s">
        <v>630</v>
      </c>
    </row>
    <row r="1607" spans="1:18" x14ac:dyDescent="0.25">
      <c r="A1607" s="138" t="s">
        <v>13916</v>
      </c>
      <c r="B1607" s="138" t="s">
        <v>885</v>
      </c>
      <c r="C1607" s="138" t="s">
        <v>1817</v>
      </c>
      <c r="D1607" s="138" t="s">
        <v>1818</v>
      </c>
      <c r="E1607" s="138" t="s">
        <v>1832</v>
      </c>
      <c r="F1607" s="138"/>
      <c r="G1607" s="138" t="s">
        <v>70</v>
      </c>
      <c r="H1607" s="138" t="s">
        <v>1779</v>
      </c>
      <c r="I1607" s="138" t="s">
        <v>5547</v>
      </c>
      <c r="J1607" s="138" t="s">
        <v>1817</v>
      </c>
      <c r="K1607" s="138"/>
      <c r="L1607" s="138"/>
      <c r="M1607" s="138" t="s">
        <v>6227</v>
      </c>
      <c r="N1607" s="139">
        <v>60</v>
      </c>
      <c r="O1607" s="140" t="b">
        <v>0</v>
      </c>
      <c r="P1607" s="138" t="s">
        <v>3075</v>
      </c>
      <c r="Q1607" t="s">
        <v>1823</v>
      </c>
      <c r="R1607" t="s">
        <v>630</v>
      </c>
    </row>
    <row r="1608" spans="1:18" x14ac:dyDescent="0.25">
      <c r="A1608" s="138" t="s">
        <v>14287</v>
      </c>
      <c r="B1608" s="138" t="s">
        <v>883</v>
      </c>
      <c r="C1608" s="138" t="s">
        <v>1817</v>
      </c>
      <c r="D1608" s="138" t="s">
        <v>1818</v>
      </c>
      <c r="E1608" s="138" t="s">
        <v>1926</v>
      </c>
      <c r="F1608" s="138"/>
      <c r="G1608" s="138" t="s">
        <v>70</v>
      </c>
      <c r="H1608" s="138" t="s">
        <v>1779</v>
      </c>
      <c r="I1608" s="138" t="s">
        <v>5547</v>
      </c>
      <c r="J1608" s="138" t="s">
        <v>1817</v>
      </c>
      <c r="K1608" s="138"/>
      <c r="L1608" s="138"/>
      <c r="M1608" s="138" t="s">
        <v>6229</v>
      </c>
      <c r="N1608" s="139">
        <v>60</v>
      </c>
      <c r="O1608" s="140" t="b">
        <v>0</v>
      </c>
      <c r="P1608" s="138" t="s">
        <v>3075</v>
      </c>
      <c r="Q1608" t="s">
        <v>1823</v>
      </c>
      <c r="R1608" t="s">
        <v>630</v>
      </c>
    </row>
    <row r="1609" spans="1:18" x14ac:dyDescent="0.25">
      <c r="A1609" s="138" t="s">
        <v>13783</v>
      </c>
      <c r="B1609" s="138" t="s">
        <v>885</v>
      </c>
      <c r="C1609" s="138" t="s">
        <v>1817</v>
      </c>
      <c r="D1609" s="138" t="s">
        <v>1818</v>
      </c>
      <c r="E1609" s="138" t="s">
        <v>1886</v>
      </c>
      <c r="F1609" s="138"/>
      <c r="G1609" s="138" t="s">
        <v>1786</v>
      </c>
      <c r="H1609" s="138" t="s">
        <v>1787</v>
      </c>
      <c r="I1609" s="138" t="s">
        <v>5547</v>
      </c>
      <c r="J1609" s="138" t="s">
        <v>1817</v>
      </c>
      <c r="K1609" s="138"/>
      <c r="L1609" s="138"/>
      <c r="M1609" s="138" t="s">
        <v>6230</v>
      </c>
      <c r="N1609" s="139">
        <v>60</v>
      </c>
      <c r="O1609" s="140" t="b">
        <v>0</v>
      </c>
      <c r="P1609" s="138" t="s">
        <v>3075</v>
      </c>
      <c r="Q1609" t="s">
        <v>1823</v>
      </c>
      <c r="R1609" t="s">
        <v>630</v>
      </c>
    </row>
    <row r="1610" spans="1:18" x14ac:dyDescent="0.25">
      <c r="A1610" s="138" t="s">
        <v>13814</v>
      </c>
      <c r="B1610" s="138" t="s">
        <v>885</v>
      </c>
      <c r="C1610" s="138" t="s">
        <v>1817</v>
      </c>
      <c r="D1610" s="138" t="s">
        <v>1818</v>
      </c>
      <c r="E1610" s="138" t="s">
        <v>2086</v>
      </c>
      <c r="F1610" s="138"/>
      <c r="G1610" s="138" t="s">
        <v>70</v>
      </c>
      <c r="H1610" s="138" t="s">
        <v>1779</v>
      </c>
      <c r="I1610" s="138" t="s">
        <v>5547</v>
      </c>
      <c r="J1610" s="138" t="s">
        <v>1817</v>
      </c>
      <c r="K1610" s="138"/>
      <c r="L1610" s="138"/>
      <c r="M1610" s="138" t="s">
        <v>6231</v>
      </c>
      <c r="N1610" s="139">
        <v>60</v>
      </c>
      <c r="O1610" s="140" t="b">
        <v>0</v>
      </c>
      <c r="P1610" s="138" t="s">
        <v>3075</v>
      </c>
      <c r="Q1610" t="s">
        <v>1823</v>
      </c>
      <c r="R1610" t="s">
        <v>630</v>
      </c>
    </row>
    <row r="1611" spans="1:18" x14ac:dyDescent="0.25">
      <c r="A1611" s="138" t="s">
        <v>14417</v>
      </c>
      <c r="B1611" s="138" t="s">
        <v>885</v>
      </c>
      <c r="C1611" s="138" t="s">
        <v>1817</v>
      </c>
      <c r="D1611" s="138" t="s">
        <v>1818</v>
      </c>
      <c r="E1611" s="138" t="s">
        <v>1971</v>
      </c>
      <c r="F1611" s="138"/>
      <c r="G1611" s="138" t="s">
        <v>71</v>
      </c>
      <c r="H1611" s="138" t="s">
        <v>1777</v>
      </c>
      <c r="I1611" s="138" t="s">
        <v>5547</v>
      </c>
      <c r="J1611" s="138" t="s">
        <v>1817</v>
      </c>
      <c r="K1611" s="138"/>
      <c r="L1611" s="138"/>
      <c r="M1611" s="138" t="s">
        <v>6232</v>
      </c>
      <c r="N1611" s="139">
        <v>60</v>
      </c>
      <c r="O1611" s="140" t="b">
        <v>0</v>
      </c>
      <c r="P1611" s="138" t="s">
        <v>3075</v>
      </c>
      <c r="Q1611" t="s">
        <v>1823</v>
      </c>
      <c r="R1611" t="s">
        <v>630</v>
      </c>
    </row>
    <row r="1612" spans="1:18" x14ac:dyDescent="0.25">
      <c r="A1612" s="138" t="s">
        <v>14288</v>
      </c>
      <c r="B1612" s="138" t="s">
        <v>883</v>
      </c>
      <c r="C1612" s="138" t="s">
        <v>1817</v>
      </c>
      <c r="D1612" s="138" t="s">
        <v>1818</v>
      </c>
      <c r="E1612" s="138" t="s">
        <v>1926</v>
      </c>
      <c r="F1612" s="138"/>
      <c r="G1612" s="138" t="s">
        <v>70</v>
      </c>
      <c r="H1612" s="138" t="s">
        <v>1779</v>
      </c>
      <c r="I1612" s="138" t="s">
        <v>5547</v>
      </c>
      <c r="J1612" s="138" t="s">
        <v>1817</v>
      </c>
      <c r="K1612" s="138"/>
      <c r="L1612" s="138"/>
      <c r="M1612" s="138" t="s">
        <v>6233</v>
      </c>
      <c r="N1612" s="139">
        <v>60</v>
      </c>
      <c r="O1612" s="140" t="b">
        <v>0</v>
      </c>
      <c r="P1612" s="138" t="s">
        <v>3075</v>
      </c>
      <c r="Q1612" t="s">
        <v>1823</v>
      </c>
      <c r="R1612" t="s">
        <v>630</v>
      </c>
    </row>
    <row r="1613" spans="1:18" x14ac:dyDescent="0.25">
      <c r="A1613" s="138" t="s">
        <v>14610</v>
      </c>
      <c r="B1613" s="138" t="s">
        <v>885</v>
      </c>
      <c r="C1613" s="138" t="s">
        <v>1817</v>
      </c>
      <c r="D1613" s="138" t="s">
        <v>1818</v>
      </c>
      <c r="E1613" s="138" t="s">
        <v>1938</v>
      </c>
      <c r="F1613" s="138"/>
      <c r="G1613" s="138" t="s">
        <v>70</v>
      </c>
      <c r="H1613" s="138" t="s">
        <v>1779</v>
      </c>
      <c r="I1613" s="138" t="s">
        <v>5547</v>
      </c>
      <c r="J1613" s="138" t="s">
        <v>1817</v>
      </c>
      <c r="K1613" s="138"/>
      <c r="L1613" s="138"/>
      <c r="M1613" s="138" t="s">
        <v>6235</v>
      </c>
      <c r="N1613" s="139">
        <v>60</v>
      </c>
      <c r="O1613" s="140" t="b">
        <v>0</v>
      </c>
      <c r="P1613" s="138" t="s">
        <v>3075</v>
      </c>
      <c r="Q1613" t="s">
        <v>1823</v>
      </c>
      <c r="R1613" t="s">
        <v>630</v>
      </c>
    </row>
    <row r="1614" spans="1:18" x14ac:dyDescent="0.25">
      <c r="A1614" s="138" t="s">
        <v>14418</v>
      </c>
      <c r="B1614" s="138" t="s">
        <v>885</v>
      </c>
      <c r="C1614" s="138" t="s">
        <v>1817</v>
      </c>
      <c r="D1614" s="138" t="s">
        <v>1818</v>
      </c>
      <c r="E1614" s="138" t="s">
        <v>1971</v>
      </c>
      <c r="F1614" s="138"/>
      <c r="G1614" s="138" t="s">
        <v>71</v>
      </c>
      <c r="H1614" s="138" t="s">
        <v>1777</v>
      </c>
      <c r="I1614" s="138" t="s">
        <v>5547</v>
      </c>
      <c r="J1614" s="138" t="s">
        <v>1817</v>
      </c>
      <c r="K1614" s="138"/>
      <c r="L1614" s="138"/>
      <c r="M1614" s="138" t="s">
        <v>6236</v>
      </c>
      <c r="N1614" s="139">
        <v>60</v>
      </c>
      <c r="O1614" s="140" t="b">
        <v>0</v>
      </c>
      <c r="P1614" s="138" t="s">
        <v>3075</v>
      </c>
      <c r="Q1614" t="s">
        <v>1823</v>
      </c>
      <c r="R1614" t="s">
        <v>630</v>
      </c>
    </row>
    <row r="1615" spans="1:18" x14ac:dyDescent="0.25">
      <c r="A1615" s="138" t="s">
        <v>14240</v>
      </c>
      <c r="B1615" s="138" t="s">
        <v>883</v>
      </c>
      <c r="C1615" s="138" t="s">
        <v>1817</v>
      </c>
      <c r="D1615" s="138" t="s">
        <v>1818</v>
      </c>
      <c r="E1615" s="138" t="s">
        <v>2030</v>
      </c>
      <c r="F1615" s="138"/>
      <c r="G1615" s="138" t="s">
        <v>71</v>
      </c>
      <c r="H1615" s="138" t="s">
        <v>1777</v>
      </c>
      <c r="I1615" s="138" t="s">
        <v>5547</v>
      </c>
      <c r="J1615" s="138" t="s">
        <v>1817</v>
      </c>
      <c r="K1615" s="138"/>
      <c r="L1615" s="138"/>
      <c r="M1615" s="138" t="s">
        <v>6237</v>
      </c>
      <c r="N1615" s="139">
        <v>60</v>
      </c>
      <c r="O1615" s="140" t="b">
        <v>0</v>
      </c>
      <c r="P1615" s="138" t="s">
        <v>3075</v>
      </c>
      <c r="Q1615" t="s">
        <v>1823</v>
      </c>
      <c r="R1615" t="s">
        <v>630</v>
      </c>
    </row>
    <row r="1616" spans="1:18" x14ac:dyDescent="0.25">
      <c r="A1616" s="138" t="s">
        <v>14492</v>
      </c>
      <c r="B1616" s="138" t="s">
        <v>885</v>
      </c>
      <c r="C1616" s="138" t="s">
        <v>1817</v>
      </c>
      <c r="D1616" s="138" t="s">
        <v>1818</v>
      </c>
      <c r="E1616" s="138" t="s">
        <v>1881</v>
      </c>
      <c r="F1616" s="138"/>
      <c r="G1616" s="138" t="s">
        <v>70</v>
      </c>
      <c r="H1616" s="138" t="s">
        <v>1779</v>
      </c>
      <c r="I1616" s="138" t="s">
        <v>5547</v>
      </c>
      <c r="J1616" s="138" t="s">
        <v>1817</v>
      </c>
      <c r="K1616" s="138"/>
      <c r="L1616" s="138"/>
      <c r="M1616" s="138" t="s">
        <v>6238</v>
      </c>
      <c r="N1616" s="139">
        <v>60</v>
      </c>
      <c r="O1616" s="140" t="b">
        <v>0</v>
      </c>
      <c r="P1616" s="138" t="s">
        <v>3075</v>
      </c>
      <c r="Q1616" t="s">
        <v>1823</v>
      </c>
      <c r="R1616" t="s">
        <v>630</v>
      </c>
    </row>
    <row r="1617" spans="1:18" x14ac:dyDescent="0.25">
      <c r="A1617" s="138" t="s">
        <v>14611</v>
      </c>
      <c r="B1617" s="138" t="s">
        <v>885</v>
      </c>
      <c r="C1617" s="138" t="s">
        <v>1817</v>
      </c>
      <c r="D1617" s="138" t="s">
        <v>1818</v>
      </c>
      <c r="E1617" s="138" t="s">
        <v>1938</v>
      </c>
      <c r="F1617" s="138"/>
      <c r="G1617" s="138" t="s">
        <v>70</v>
      </c>
      <c r="H1617" s="138" t="s">
        <v>1779</v>
      </c>
      <c r="I1617" s="138" t="s">
        <v>5547</v>
      </c>
      <c r="J1617" s="138" t="s">
        <v>1817</v>
      </c>
      <c r="K1617" s="138"/>
      <c r="L1617" s="138"/>
      <c r="M1617" s="138" t="s">
        <v>6239</v>
      </c>
      <c r="N1617" s="139">
        <v>60</v>
      </c>
      <c r="O1617" s="140" t="b">
        <v>0</v>
      </c>
      <c r="P1617" s="138" t="s">
        <v>3075</v>
      </c>
      <c r="Q1617" t="s">
        <v>1823</v>
      </c>
      <c r="R1617" t="s">
        <v>630</v>
      </c>
    </row>
    <row r="1618" spans="1:18" x14ac:dyDescent="0.25">
      <c r="A1618" s="138" t="s">
        <v>13986</v>
      </c>
      <c r="B1618" s="138" t="s">
        <v>5622</v>
      </c>
      <c r="C1618" s="138" t="s">
        <v>1817</v>
      </c>
      <c r="D1618" s="138" t="s">
        <v>1818</v>
      </c>
      <c r="E1618" s="138" t="s">
        <v>2053</v>
      </c>
      <c r="F1618" s="138"/>
      <c r="G1618" s="138" t="s">
        <v>71</v>
      </c>
      <c r="H1618" s="138" t="s">
        <v>1777</v>
      </c>
      <c r="I1618" s="138" t="s">
        <v>5547</v>
      </c>
      <c r="J1618" s="138" t="s">
        <v>1817</v>
      </c>
      <c r="K1618" s="138"/>
      <c r="L1618" s="138"/>
      <c r="M1618" s="138" t="s">
        <v>6240</v>
      </c>
      <c r="N1618" s="139">
        <v>60</v>
      </c>
      <c r="O1618" s="140" t="b">
        <v>0</v>
      </c>
      <c r="P1618" s="138" t="s">
        <v>3075</v>
      </c>
      <c r="Q1618" t="s">
        <v>1823</v>
      </c>
      <c r="R1618" t="s">
        <v>630</v>
      </c>
    </row>
    <row r="1619" spans="1:18" x14ac:dyDescent="0.25">
      <c r="A1619" s="138" t="s">
        <v>13987</v>
      </c>
      <c r="B1619" s="138" t="s">
        <v>5622</v>
      </c>
      <c r="C1619" s="138" t="s">
        <v>1817</v>
      </c>
      <c r="D1619" s="138" t="s">
        <v>1818</v>
      </c>
      <c r="E1619" s="138" t="s">
        <v>2053</v>
      </c>
      <c r="F1619" s="138"/>
      <c r="G1619" s="138" t="s">
        <v>71</v>
      </c>
      <c r="H1619" s="138" t="s">
        <v>1777</v>
      </c>
      <c r="I1619" s="138" t="s">
        <v>5547</v>
      </c>
      <c r="J1619" s="138" t="s">
        <v>1817</v>
      </c>
      <c r="K1619" s="138"/>
      <c r="L1619" s="138"/>
      <c r="M1619" s="138" t="s">
        <v>6241</v>
      </c>
      <c r="N1619" s="139">
        <v>60</v>
      </c>
      <c r="O1619" s="140" t="b">
        <v>0</v>
      </c>
      <c r="P1619" s="138" t="s">
        <v>3075</v>
      </c>
      <c r="Q1619" t="s">
        <v>1823</v>
      </c>
      <c r="R1619" t="s">
        <v>630</v>
      </c>
    </row>
    <row r="1620" spans="1:18" x14ac:dyDescent="0.25">
      <c r="A1620" s="138" t="s">
        <v>14820</v>
      </c>
      <c r="B1620" s="138" t="s">
        <v>885</v>
      </c>
      <c r="C1620" s="138" t="s">
        <v>1817</v>
      </c>
      <c r="D1620" s="138" t="s">
        <v>1818</v>
      </c>
      <c r="E1620" s="138" t="s">
        <v>1858</v>
      </c>
      <c r="F1620" s="138"/>
      <c r="G1620" s="138" t="s">
        <v>1786</v>
      </c>
      <c r="H1620" s="138" t="s">
        <v>1787</v>
      </c>
      <c r="I1620" s="138" t="s">
        <v>5547</v>
      </c>
      <c r="J1620" s="138" t="s">
        <v>1817</v>
      </c>
      <c r="K1620" s="138"/>
      <c r="L1620" s="138"/>
      <c r="M1620" s="138" t="s">
        <v>6242</v>
      </c>
      <c r="N1620" s="139">
        <v>60</v>
      </c>
      <c r="O1620" s="140" t="b">
        <v>0</v>
      </c>
      <c r="P1620" s="138" t="s">
        <v>3075</v>
      </c>
      <c r="Q1620" t="s">
        <v>1823</v>
      </c>
      <c r="R1620" t="s">
        <v>630</v>
      </c>
    </row>
    <row r="1621" spans="1:18" x14ac:dyDescent="0.25">
      <c r="A1621" s="138" t="s">
        <v>13988</v>
      </c>
      <c r="B1621" s="138" t="s">
        <v>5622</v>
      </c>
      <c r="C1621" s="138" t="s">
        <v>1817</v>
      </c>
      <c r="D1621" s="138" t="s">
        <v>1818</v>
      </c>
      <c r="E1621" s="138" t="s">
        <v>2053</v>
      </c>
      <c r="F1621" s="138"/>
      <c r="G1621" s="138" t="s">
        <v>71</v>
      </c>
      <c r="H1621" s="138" t="s">
        <v>1777</v>
      </c>
      <c r="I1621" s="138" t="s">
        <v>5547</v>
      </c>
      <c r="J1621" s="138" t="s">
        <v>1817</v>
      </c>
      <c r="K1621" s="138"/>
      <c r="L1621" s="138"/>
      <c r="M1621" s="138" t="s">
        <v>6244</v>
      </c>
      <c r="N1621" s="139">
        <v>60</v>
      </c>
      <c r="O1621" s="140" t="b">
        <v>0</v>
      </c>
      <c r="P1621" s="138" t="s">
        <v>3075</v>
      </c>
      <c r="Q1621" t="s">
        <v>1823</v>
      </c>
      <c r="R1621" t="s">
        <v>630</v>
      </c>
    </row>
    <row r="1622" spans="1:18" x14ac:dyDescent="0.25">
      <c r="A1622" s="138" t="s">
        <v>13989</v>
      </c>
      <c r="B1622" s="138" t="s">
        <v>5622</v>
      </c>
      <c r="C1622" s="138" t="s">
        <v>1817</v>
      </c>
      <c r="D1622" s="138" t="s">
        <v>1818</v>
      </c>
      <c r="E1622" s="138" t="s">
        <v>2053</v>
      </c>
      <c r="F1622" s="138"/>
      <c r="G1622" s="138" t="s">
        <v>71</v>
      </c>
      <c r="H1622" s="138" t="s">
        <v>1777</v>
      </c>
      <c r="I1622" s="138" t="s">
        <v>5547</v>
      </c>
      <c r="J1622" s="138" t="s">
        <v>1817</v>
      </c>
      <c r="K1622" s="138"/>
      <c r="L1622" s="138"/>
      <c r="M1622" s="138" t="s">
        <v>6246</v>
      </c>
      <c r="N1622" s="139">
        <v>60</v>
      </c>
      <c r="O1622" s="140" t="b">
        <v>0</v>
      </c>
      <c r="P1622" s="138" t="s">
        <v>3075</v>
      </c>
      <c r="Q1622" t="s">
        <v>1823</v>
      </c>
      <c r="R1622" t="s">
        <v>630</v>
      </c>
    </row>
    <row r="1623" spans="1:18" x14ac:dyDescent="0.25">
      <c r="A1623" s="138" t="s">
        <v>14865</v>
      </c>
      <c r="B1623" s="138" t="s">
        <v>883</v>
      </c>
      <c r="C1623" s="138" t="s">
        <v>1817</v>
      </c>
      <c r="D1623" s="138" t="s">
        <v>1818</v>
      </c>
      <c r="E1623" s="138" t="s">
        <v>2072</v>
      </c>
      <c r="F1623" s="138"/>
      <c r="G1623" s="138" t="s">
        <v>1786</v>
      </c>
      <c r="H1623" s="138" t="s">
        <v>1787</v>
      </c>
      <c r="I1623" s="138" t="s">
        <v>5547</v>
      </c>
      <c r="J1623" s="138" t="s">
        <v>1817</v>
      </c>
      <c r="K1623" s="138"/>
      <c r="L1623" s="138"/>
      <c r="M1623" s="138" t="s">
        <v>6248</v>
      </c>
      <c r="N1623" s="139">
        <v>60</v>
      </c>
      <c r="O1623" s="140" t="b">
        <v>0</v>
      </c>
      <c r="P1623" s="138" t="s">
        <v>3075</v>
      </c>
      <c r="Q1623" t="s">
        <v>1823</v>
      </c>
      <c r="R1623" t="s">
        <v>630</v>
      </c>
    </row>
    <row r="1624" spans="1:18" x14ac:dyDescent="0.25">
      <c r="A1624" s="138" t="s">
        <v>13815</v>
      </c>
      <c r="B1624" s="138" t="s">
        <v>883</v>
      </c>
      <c r="C1624" s="138" t="s">
        <v>1817</v>
      </c>
      <c r="D1624" s="138" t="s">
        <v>1818</v>
      </c>
      <c r="E1624" s="138" t="s">
        <v>2086</v>
      </c>
      <c r="F1624" s="138"/>
      <c r="G1624" s="138" t="s">
        <v>70</v>
      </c>
      <c r="H1624" s="138" t="s">
        <v>1779</v>
      </c>
      <c r="I1624" s="138" t="s">
        <v>5547</v>
      </c>
      <c r="J1624" s="138" t="s">
        <v>1817</v>
      </c>
      <c r="K1624" s="138"/>
      <c r="L1624" s="138"/>
      <c r="M1624" s="138" t="s">
        <v>6249</v>
      </c>
      <c r="N1624" s="139">
        <v>60</v>
      </c>
      <c r="O1624" s="140" t="b">
        <v>0</v>
      </c>
      <c r="P1624" s="138" t="s">
        <v>3075</v>
      </c>
      <c r="Q1624" t="s">
        <v>1823</v>
      </c>
      <c r="R1624" t="s">
        <v>630</v>
      </c>
    </row>
    <row r="1625" spans="1:18" x14ac:dyDescent="0.25">
      <c r="A1625" s="138" t="s">
        <v>14211</v>
      </c>
      <c r="B1625" s="138" t="s">
        <v>885</v>
      </c>
      <c r="C1625" s="138" t="s">
        <v>1817</v>
      </c>
      <c r="D1625" s="138" t="s">
        <v>1818</v>
      </c>
      <c r="E1625" s="138" t="s">
        <v>1930</v>
      </c>
      <c r="F1625" s="138"/>
      <c r="G1625" s="138" t="s">
        <v>71</v>
      </c>
      <c r="H1625" s="138" t="s">
        <v>1777</v>
      </c>
      <c r="I1625" s="138" t="s">
        <v>5547</v>
      </c>
      <c r="J1625" s="138" t="s">
        <v>1817</v>
      </c>
      <c r="K1625" s="138"/>
      <c r="L1625" s="138"/>
      <c r="M1625" s="138" t="s">
        <v>6250</v>
      </c>
      <c r="N1625" s="139">
        <v>60</v>
      </c>
      <c r="O1625" s="140" t="b">
        <v>0</v>
      </c>
      <c r="P1625" s="138" t="s">
        <v>3075</v>
      </c>
      <c r="Q1625" t="s">
        <v>1823</v>
      </c>
      <c r="R1625" t="s">
        <v>630</v>
      </c>
    </row>
    <row r="1626" spans="1:18" x14ac:dyDescent="0.25">
      <c r="A1626" s="138" t="s">
        <v>14612</v>
      </c>
      <c r="B1626" s="138" t="s">
        <v>885</v>
      </c>
      <c r="C1626" s="138" t="s">
        <v>1817</v>
      </c>
      <c r="D1626" s="138" t="s">
        <v>1818</v>
      </c>
      <c r="E1626" s="138" t="s">
        <v>1938</v>
      </c>
      <c r="F1626" s="138"/>
      <c r="G1626" s="138" t="s">
        <v>70</v>
      </c>
      <c r="H1626" s="138" t="s">
        <v>1779</v>
      </c>
      <c r="I1626" s="138" t="s">
        <v>5547</v>
      </c>
      <c r="J1626" s="138" t="s">
        <v>1817</v>
      </c>
      <c r="K1626" s="138"/>
      <c r="L1626" s="138"/>
      <c r="M1626" s="138" t="s">
        <v>6251</v>
      </c>
      <c r="N1626" s="139">
        <v>60</v>
      </c>
      <c r="O1626" s="140" t="b">
        <v>0</v>
      </c>
      <c r="P1626" s="138" t="s">
        <v>3075</v>
      </c>
      <c r="Q1626" t="s">
        <v>1823</v>
      </c>
      <c r="R1626" t="s">
        <v>630</v>
      </c>
    </row>
    <row r="1627" spans="1:18" x14ac:dyDescent="0.25">
      <c r="A1627" s="138" t="s">
        <v>13816</v>
      </c>
      <c r="B1627" s="138" t="s">
        <v>885</v>
      </c>
      <c r="C1627" s="138" t="s">
        <v>1817</v>
      </c>
      <c r="D1627" s="138" t="s">
        <v>1818</v>
      </c>
      <c r="E1627" s="138" t="s">
        <v>2086</v>
      </c>
      <c r="F1627" s="138"/>
      <c r="G1627" s="138" t="s">
        <v>70</v>
      </c>
      <c r="H1627" s="138" t="s">
        <v>1779</v>
      </c>
      <c r="I1627" s="138" t="s">
        <v>5547</v>
      </c>
      <c r="J1627" s="138" t="s">
        <v>1817</v>
      </c>
      <c r="K1627" s="138"/>
      <c r="L1627" s="138"/>
      <c r="M1627" s="138" t="s">
        <v>6253</v>
      </c>
      <c r="N1627" s="139">
        <v>60</v>
      </c>
      <c r="O1627" s="140" t="b">
        <v>0</v>
      </c>
      <c r="P1627" s="138" t="s">
        <v>3075</v>
      </c>
      <c r="Q1627" t="s">
        <v>1823</v>
      </c>
      <c r="R1627" t="s">
        <v>630</v>
      </c>
    </row>
    <row r="1628" spans="1:18" x14ac:dyDescent="0.25">
      <c r="A1628" s="138" t="s">
        <v>14289</v>
      </c>
      <c r="B1628" s="138" t="s">
        <v>883</v>
      </c>
      <c r="C1628" s="138" t="s">
        <v>1817</v>
      </c>
      <c r="D1628" s="138" t="s">
        <v>1818</v>
      </c>
      <c r="E1628" s="138" t="s">
        <v>1926</v>
      </c>
      <c r="F1628" s="138"/>
      <c r="G1628" s="138" t="s">
        <v>70</v>
      </c>
      <c r="H1628" s="138" t="s">
        <v>1779</v>
      </c>
      <c r="I1628" s="138" t="s">
        <v>5547</v>
      </c>
      <c r="J1628" s="138" t="s">
        <v>1817</v>
      </c>
      <c r="K1628" s="138"/>
      <c r="L1628" s="138"/>
      <c r="M1628" s="138" t="s">
        <v>6254</v>
      </c>
      <c r="N1628" s="139">
        <v>60</v>
      </c>
      <c r="O1628" s="140" t="b">
        <v>0</v>
      </c>
      <c r="P1628" s="138" t="s">
        <v>3075</v>
      </c>
      <c r="Q1628" t="s">
        <v>1823</v>
      </c>
      <c r="R1628" t="s">
        <v>630</v>
      </c>
    </row>
    <row r="1629" spans="1:18" x14ac:dyDescent="0.25">
      <c r="A1629" s="138" t="s">
        <v>14419</v>
      </c>
      <c r="B1629" s="138" t="s">
        <v>885</v>
      </c>
      <c r="C1629" s="138" t="s">
        <v>1817</v>
      </c>
      <c r="D1629" s="138" t="s">
        <v>1818</v>
      </c>
      <c r="E1629" s="138" t="s">
        <v>1971</v>
      </c>
      <c r="F1629" s="138"/>
      <c r="G1629" s="138" t="s">
        <v>71</v>
      </c>
      <c r="H1629" s="138" t="s">
        <v>1777</v>
      </c>
      <c r="I1629" s="138" t="s">
        <v>5547</v>
      </c>
      <c r="J1629" s="138" t="s">
        <v>1817</v>
      </c>
      <c r="K1629" s="138"/>
      <c r="L1629" s="138"/>
      <c r="M1629" s="138" t="s">
        <v>6255</v>
      </c>
      <c r="N1629" s="139">
        <v>60</v>
      </c>
      <c r="O1629" s="140" t="b">
        <v>0</v>
      </c>
      <c r="P1629" s="138" t="s">
        <v>3075</v>
      </c>
      <c r="Q1629" t="s">
        <v>1823</v>
      </c>
      <c r="R1629" t="s">
        <v>630</v>
      </c>
    </row>
    <row r="1630" spans="1:18" x14ac:dyDescent="0.25">
      <c r="A1630" s="138" t="s">
        <v>13990</v>
      </c>
      <c r="B1630" s="138" t="s">
        <v>5622</v>
      </c>
      <c r="C1630" s="138" t="s">
        <v>1817</v>
      </c>
      <c r="D1630" s="138" t="s">
        <v>1818</v>
      </c>
      <c r="E1630" s="138" t="s">
        <v>2053</v>
      </c>
      <c r="F1630" s="138"/>
      <c r="G1630" s="138" t="s">
        <v>71</v>
      </c>
      <c r="H1630" s="138" t="s">
        <v>1777</v>
      </c>
      <c r="I1630" s="138" t="s">
        <v>5547</v>
      </c>
      <c r="J1630" s="138" t="s">
        <v>1817</v>
      </c>
      <c r="K1630" s="138"/>
      <c r="L1630" s="138"/>
      <c r="M1630" s="138" t="s">
        <v>6256</v>
      </c>
      <c r="N1630" s="139">
        <v>60</v>
      </c>
      <c r="O1630" s="140" t="b">
        <v>0</v>
      </c>
      <c r="P1630" s="138" t="s">
        <v>3075</v>
      </c>
      <c r="Q1630" t="s">
        <v>1823</v>
      </c>
      <c r="R1630" t="s">
        <v>630</v>
      </c>
    </row>
    <row r="1631" spans="1:18" x14ac:dyDescent="0.25">
      <c r="A1631" s="138" t="s">
        <v>13991</v>
      </c>
      <c r="B1631" s="138" t="s">
        <v>5622</v>
      </c>
      <c r="C1631" s="138" t="s">
        <v>1817</v>
      </c>
      <c r="D1631" s="138" t="s">
        <v>1818</v>
      </c>
      <c r="E1631" s="138" t="s">
        <v>2053</v>
      </c>
      <c r="F1631" s="138"/>
      <c r="G1631" s="138" t="s">
        <v>71</v>
      </c>
      <c r="H1631" s="138" t="s">
        <v>1777</v>
      </c>
      <c r="I1631" s="138" t="s">
        <v>5547</v>
      </c>
      <c r="J1631" s="138" t="s">
        <v>1817</v>
      </c>
      <c r="K1631" s="138"/>
      <c r="L1631" s="138"/>
      <c r="M1631" s="138" t="s">
        <v>6257</v>
      </c>
      <c r="N1631" s="139">
        <v>60</v>
      </c>
      <c r="O1631" s="140" t="b">
        <v>0</v>
      </c>
      <c r="P1631" s="138" t="s">
        <v>3075</v>
      </c>
      <c r="Q1631" t="s">
        <v>1823</v>
      </c>
      <c r="R1631" t="s">
        <v>630</v>
      </c>
    </row>
    <row r="1632" spans="1:18" x14ac:dyDescent="0.25">
      <c r="A1632" s="138" t="s">
        <v>14241</v>
      </c>
      <c r="B1632" s="138" t="s">
        <v>883</v>
      </c>
      <c r="C1632" s="138" t="s">
        <v>1817</v>
      </c>
      <c r="D1632" s="138" t="s">
        <v>1818</v>
      </c>
      <c r="E1632" s="138" t="s">
        <v>2030</v>
      </c>
      <c r="F1632" s="138"/>
      <c r="G1632" s="138" t="s">
        <v>70</v>
      </c>
      <c r="H1632" s="138" t="s">
        <v>1779</v>
      </c>
      <c r="I1632" s="138" t="s">
        <v>5547</v>
      </c>
      <c r="J1632" s="138" t="s">
        <v>1817</v>
      </c>
      <c r="K1632" s="138"/>
      <c r="L1632" s="138"/>
      <c r="M1632" s="138" t="s">
        <v>6259</v>
      </c>
      <c r="N1632" s="139">
        <v>60</v>
      </c>
      <c r="O1632" s="140" t="b">
        <v>0</v>
      </c>
      <c r="P1632" s="138" t="s">
        <v>3075</v>
      </c>
      <c r="Q1632" t="s">
        <v>1823</v>
      </c>
      <c r="R1632" t="s">
        <v>630</v>
      </c>
    </row>
    <row r="1633" spans="1:18" x14ac:dyDescent="0.25">
      <c r="A1633" s="138" t="s">
        <v>13817</v>
      </c>
      <c r="B1633" s="138" t="s">
        <v>885</v>
      </c>
      <c r="C1633" s="138" t="s">
        <v>1817</v>
      </c>
      <c r="D1633" s="138" t="s">
        <v>1818</v>
      </c>
      <c r="E1633" s="138" t="s">
        <v>2086</v>
      </c>
      <c r="F1633" s="138"/>
      <c r="G1633" s="138" t="s">
        <v>70</v>
      </c>
      <c r="H1633" s="138" t="s">
        <v>1779</v>
      </c>
      <c r="I1633" s="138" t="s">
        <v>5547</v>
      </c>
      <c r="J1633" s="138" t="s">
        <v>1817</v>
      </c>
      <c r="K1633" s="138"/>
      <c r="L1633" s="138"/>
      <c r="M1633" s="138" t="s">
        <v>6260</v>
      </c>
      <c r="N1633" s="139">
        <v>60</v>
      </c>
      <c r="O1633" s="140" t="b">
        <v>0</v>
      </c>
      <c r="P1633" s="138" t="s">
        <v>3075</v>
      </c>
      <c r="Q1633" t="s">
        <v>1823</v>
      </c>
      <c r="R1633" t="s">
        <v>630</v>
      </c>
    </row>
    <row r="1634" spans="1:18" x14ac:dyDescent="0.25">
      <c r="A1634" s="138" t="s">
        <v>14821</v>
      </c>
      <c r="B1634" s="138" t="s">
        <v>885</v>
      </c>
      <c r="C1634" s="138" t="s">
        <v>1817</v>
      </c>
      <c r="D1634" s="138" t="s">
        <v>1818</v>
      </c>
      <c r="E1634" s="138" t="s">
        <v>1858</v>
      </c>
      <c r="F1634" s="138"/>
      <c r="G1634" s="138" t="s">
        <v>1786</v>
      </c>
      <c r="H1634" s="138" t="s">
        <v>1787</v>
      </c>
      <c r="I1634" s="138" t="s">
        <v>5547</v>
      </c>
      <c r="J1634" s="138" t="s">
        <v>1817</v>
      </c>
      <c r="K1634" s="138"/>
      <c r="L1634" s="138"/>
      <c r="M1634" s="138" t="s">
        <v>6261</v>
      </c>
      <c r="N1634" s="139">
        <v>60</v>
      </c>
      <c r="O1634" s="140" t="b">
        <v>0</v>
      </c>
      <c r="P1634" s="138" t="s">
        <v>3075</v>
      </c>
      <c r="Q1634" t="s">
        <v>1823</v>
      </c>
      <c r="R1634" t="s">
        <v>630</v>
      </c>
    </row>
    <row r="1635" spans="1:18" x14ac:dyDescent="0.25">
      <c r="A1635" s="138" t="s">
        <v>14822</v>
      </c>
      <c r="B1635" s="138" t="s">
        <v>885</v>
      </c>
      <c r="C1635" s="138" t="s">
        <v>1817</v>
      </c>
      <c r="D1635" s="138" t="s">
        <v>1818</v>
      </c>
      <c r="E1635" s="138" t="s">
        <v>1858</v>
      </c>
      <c r="F1635" s="138"/>
      <c r="G1635" s="138" t="s">
        <v>1786</v>
      </c>
      <c r="H1635" s="138" t="s">
        <v>1787</v>
      </c>
      <c r="I1635" s="138" t="s">
        <v>5547</v>
      </c>
      <c r="J1635" s="138" t="s">
        <v>1817</v>
      </c>
      <c r="K1635" s="138"/>
      <c r="L1635" s="138"/>
      <c r="M1635" s="138" t="s">
        <v>6262</v>
      </c>
      <c r="N1635" s="139">
        <v>60</v>
      </c>
      <c r="O1635" s="140" t="b">
        <v>0</v>
      </c>
      <c r="P1635" s="138" t="s">
        <v>3075</v>
      </c>
      <c r="Q1635" t="s">
        <v>1823</v>
      </c>
      <c r="R1635" t="s">
        <v>630</v>
      </c>
    </row>
    <row r="1636" spans="1:18" x14ac:dyDescent="0.25">
      <c r="A1636" s="138" t="s">
        <v>14290</v>
      </c>
      <c r="B1636" s="138" t="s">
        <v>883</v>
      </c>
      <c r="C1636" s="138" t="s">
        <v>1817</v>
      </c>
      <c r="D1636" s="138" t="s">
        <v>1818</v>
      </c>
      <c r="E1636" s="138" t="s">
        <v>1926</v>
      </c>
      <c r="F1636" s="138"/>
      <c r="G1636" s="138" t="s">
        <v>70</v>
      </c>
      <c r="H1636" s="138" t="s">
        <v>1779</v>
      </c>
      <c r="I1636" s="138" t="s">
        <v>5547</v>
      </c>
      <c r="J1636" s="138" t="s">
        <v>1817</v>
      </c>
      <c r="K1636" s="138"/>
      <c r="L1636" s="138"/>
      <c r="M1636" s="138" t="s">
        <v>6263</v>
      </c>
      <c r="N1636" s="139">
        <v>60</v>
      </c>
      <c r="O1636" s="140" t="b">
        <v>0</v>
      </c>
      <c r="P1636" s="138" t="s">
        <v>3075</v>
      </c>
      <c r="Q1636" t="s">
        <v>1823</v>
      </c>
      <c r="R1636" t="s">
        <v>630</v>
      </c>
    </row>
    <row r="1637" spans="1:18" x14ac:dyDescent="0.25">
      <c r="A1637" s="138" t="s">
        <v>14420</v>
      </c>
      <c r="B1637" s="138" t="s">
        <v>885</v>
      </c>
      <c r="C1637" s="138" t="s">
        <v>1817</v>
      </c>
      <c r="D1637" s="138" t="s">
        <v>1818</v>
      </c>
      <c r="E1637" s="138" t="s">
        <v>1971</v>
      </c>
      <c r="F1637" s="138"/>
      <c r="G1637" s="138" t="s">
        <v>71</v>
      </c>
      <c r="H1637" s="138" t="s">
        <v>1777</v>
      </c>
      <c r="I1637" s="138" t="s">
        <v>5547</v>
      </c>
      <c r="J1637" s="138" t="s">
        <v>1817</v>
      </c>
      <c r="K1637" s="138"/>
      <c r="L1637" s="138"/>
      <c r="M1637" s="138" t="s">
        <v>6265</v>
      </c>
      <c r="N1637" s="139">
        <v>60</v>
      </c>
      <c r="O1637" s="140" t="b">
        <v>0</v>
      </c>
      <c r="P1637" s="138" t="s">
        <v>3075</v>
      </c>
      <c r="Q1637" t="s">
        <v>1823</v>
      </c>
      <c r="R1637" t="s">
        <v>630</v>
      </c>
    </row>
    <row r="1638" spans="1:18" x14ac:dyDescent="0.25">
      <c r="A1638" s="138" t="s">
        <v>13818</v>
      </c>
      <c r="B1638" s="138" t="s">
        <v>885</v>
      </c>
      <c r="C1638" s="138" t="s">
        <v>1817</v>
      </c>
      <c r="D1638" s="138" t="s">
        <v>1818</v>
      </c>
      <c r="E1638" s="138" t="s">
        <v>2086</v>
      </c>
      <c r="F1638" s="138"/>
      <c r="G1638" s="138" t="s">
        <v>70</v>
      </c>
      <c r="H1638" s="138" t="s">
        <v>1779</v>
      </c>
      <c r="I1638" s="138" t="s">
        <v>5547</v>
      </c>
      <c r="J1638" s="138" t="s">
        <v>1817</v>
      </c>
      <c r="K1638" s="138"/>
      <c r="L1638" s="138"/>
      <c r="M1638" s="138" t="s">
        <v>6266</v>
      </c>
      <c r="N1638" s="139">
        <v>60</v>
      </c>
      <c r="O1638" s="140" t="b">
        <v>0</v>
      </c>
      <c r="P1638" s="138" t="s">
        <v>3075</v>
      </c>
      <c r="Q1638" t="s">
        <v>1823</v>
      </c>
      <c r="R1638" t="s">
        <v>630</v>
      </c>
    </row>
    <row r="1639" spans="1:18" x14ac:dyDescent="0.25">
      <c r="A1639" s="138" t="s">
        <v>14421</v>
      </c>
      <c r="B1639" s="138" t="s">
        <v>885</v>
      </c>
      <c r="C1639" s="138" t="s">
        <v>1817</v>
      </c>
      <c r="D1639" s="138" t="s">
        <v>1818</v>
      </c>
      <c r="E1639" s="138" t="s">
        <v>1971</v>
      </c>
      <c r="F1639" s="138"/>
      <c r="G1639" s="138" t="s">
        <v>71</v>
      </c>
      <c r="H1639" s="138" t="s">
        <v>1777</v>
      </c>
      <c r="I1639" s="138" t="s">
        <v>5547</v>
      </c>
      <c r="J1639" s="138" t="s">
        <v>1817</v>
      </c>
      <c r="K1639" s="138"/>
      <c r="L1639" s="138"/>
      <c r="M1639" s="138" t="s">
        <v>6267</v>
      </c>
      <c r="N1639" s="139">
        <v>60</v>
      </c>
      <c r="O1639" s="140" t="b">
        <v>0</v>
      </c>
      <c r="P1639" s="138" t="s">
        <v>3075</v>
      </c>
      <c r="Q1639" t="s">
        <v>1823</v>
      </c>
      <c r="R1639" t="s">
        <v>630</v>
      </c>
    </row>
    <row r="1640" spans="1:18" x14ac:dyDescent="0.25">
      <c r="A1640" s="138" t="s">
        <v>14613</v>
      </c>
      <c r="B1640" s="138" t="s">
        <v>885</v>
      </c>
      <c r="C1640" s="138" t="s">
        <v>1817</v>
      </c>
      <c r="D1640" s="138" t="s">
        <v>1818</v>
      </c>
      <c r="E1640" s="138" t="s">
        <v>1938</v>
      </c>
      <c r="F1640" s="138"/>
      <c r="G1640" s="138" t="s">
        <v>70</v>
      </c>
      <c r="H1640" s="138" t="s">
        <v>1779</v>
      </c>
      <c r="I1640" s="138" t="s">
        <v>5547</v>
      </c>
      <c r="J1640" s="138" t="s">
        <v>1817</v>
      </c>
      <c r="K1640" s="138"/>
      <c r="L1640" s="138"/>
      <c r="M1640" s="138" t="s">
        <v>6268</v>
      </c>
      <c r="N1640" s="139">
        <v>60</v>
      </c>
      <c r="O1640" s="140" t="b">
        <v>0</v>
      </c>
      <c r="P1640" s="138" t="s">
        <v>3075</v>
      </c>
      <c r="Q1640" t="s">
        <v>1823</v>
      </c>
      <c r="R1640" t="s">
        <v>630</v>
      </c>
    </row>
    <row r="1641" spans="1:18" x14ac:dyDescent="0.25">
      <c r="A1641" s="138" t="s">
        <v>14114</v>
      </c>
      <c r="B1641" s="138" t="s">
        <v>5660</v>
      </c>
      <c r="C1641" s="138" t="s">
        <v>1817</v>
      </c>
      <c r="D1641" s="138" t="s">
        <v>1818</v>
      </c>
      <c r="E1641" s="138" t="s">
        <v>2734</v>
      </c>
      <c r="F1641" s="138"/>
      <c r="G1641" s="138" t="s">
        <v>71</v>
      </c>
      <c r="H1641" s="138" t="s">
        <v>1777</v>
      </c>
      <c r="I1641" s="138" t="s">
        <v>5547</v>
      </c>
      <c r="J1641" s="138" t="s">
        <v>1817</v>
      </c>
      <c r="K1641" s="138"/>
      <c r="L1641" s="138"/>
      <c r="M1641" s="138" t="s">
        <v>6270</v>
      </c>
      <c r="N1641" s="139">
        <v>60</v>
      </c>
      <c r="O1641" s="140" t="b">
        <v>0</v>
      </c>
      <c r="P1641" s="138" t="s">
        <v>3075</v>
      </c>
      <c r="Q1641" t="s">
        <v>1823</v>
      </c>
      <c r="R1641" t="s">
        <v>630</v>
      </c>
    </row>
    <row r="1642" spans="1:18" x14ac:dyDescent="0.25">
      <c r="A1642" s="138" t="s">
        <v>14115</v>
      </c>
      <c r="B1642" s="138" t="s">
        <v>5660</v>
      </c>
      <c r="C1642" s="138" t="s">
        <v>1817</v>
      </c>
      <c r="D1642" s="138" t="s">
        <v>1818</v>
      </c>
      <c r="E1642" s="138" t="s">
        <v>2734</v>
      </c>
      <c r="F1642" s="138"/>
      <c r="G1642" s="138" t="s">
        <v>71</v>
      </c>
      <c r="H1642" s="138" t="s">
        <v>1777</v>
      </c>
      <c r="I1642" s="138" t="s">
        <v>5547</v>
      </c>
      <c r="J1642" s="138" t="s">
        <v>1817</v>
      </c>
      <c r="K1642" s="138"/>
      <c r="L1642" s="138"/>
      <c r="M1642" s="138" t="s">
        <v>6272</v>
      </c>
      <c r="N1642" s="139">
        <v>60</v>
      </c>
      <c r="O1642" s="140" t="b">
        <v>0</v>
      </c>
      <c r="P1642" s="138" t="s">
        <v>3075</v>
      </c>
      <c r="Q1642" t="s">
        <v>1823</v>
      </c>
      <c r="R1642" t="s">
        <v>630</v>
      </c>
    </row>
    <row r="1643" spans="1:18" x14ac:dyDescent="0.25">
      <c r="A1643" s="138" t="s">
        <v>14614</v>
      </c>
      <c r="B1643" s="138" t="s">
        <v>885</v>
      </c>
      <c r="C1643" s="138" t="s">
        <v>1817</v>
      </c>
      <c r="D1643" s="138" t="s">
        <v>1818</v>
      </c>
      <c r="E1643" s="138" t="s">
        <v>1938</v>
      </c>
      <c r="F1643" s="138"/>
      <c r="G1643" s="138" t="s">
        <v>70</v>
      </c>
      <c r="H1643" s="138" t="s">
        <v>1779</v>
      </c>
      <c r="I1643" s="138" t="s">
        <v>5547</v>
      </c>
      <c r="J1643" s="138" t="s">
        <v>1817</v>
      </c>
      <c r="K1643" s="138"/>
      <c r="L1643" s="138"/>
      <c r="M1643" s="138" t="s">
        <v>6273</v>
      </c>
      <c r="N1643" s="139">
        <v>60</v>
      </c>
      <c r="O1643" s="140" t="b">
        <v>0</v>
      </c>
      <c r="P1643" s="138" t="s">
        <v>3075</v>
      </c>
      <c r="Q1643" t="s">
        <v>1823</v>
      </c>
      <c r="R1643" t="s">
        <v>630</v>
      </c>
    </row>
    <row r="1644" spans="1:18" x14ac:dyDescent="0.25">
      <c r="A1644" s="138" t="s">
        <v>14615</v>
      </c>
      <c r="B1644" s="138" t="s">
        <v>885</v>
      </c>
      <c r="C1644" s="138" t="s">
        <v>1817</v>
      </c>
      <c r="D1644" s="138" t="s">
        <v>1818</v>
      </c>
      <c r="E1644" s="138" t="s">
        <v>1938</v>
      </c>
      <c r="F1644" s="138"/>
      <c r="G1644" s="138" t="s">
        <v>70</v>
      </c>
      <c r="H1644" s="138" t="s">
        <v>1779</v>
      </c>
      <c r="I1644" s="138" t="s">
        <v>5547</v>
      </c>
      <c r="J1644" s="138" t="s">
        <v>1817</v>
      </c>
      <c r="K1644" s="138"/>
      <c r="L1644" s="138"/>
      <c r="M1644" s="138" t="s">
        <v>6274</v>
      </c>
      <c r="N1644" s="139">
        <v>60</v>
      </c>
      <c r="O1644" s="140" t="b">
        <v>0</v>
      </c>
      <c r="P1644" s="138" t="s">
        <v>3075</v>
      </c>
      <c r="Q1644" t="s">
        <v>1823</v>
      </c>
      <c r="R1644" t="s">
        <v>630</v>
      </c>
    </row>
    <row r="1645" spans="1:18" x14ac:dyDescent="0.25">
      <c r="A1645" s="138" t="s">
        <v>14960</v>
      </c>
      <c r="B1645" s="138" t="s">
        <v>885</v>
      </c>
      <c r="C1645" s="138" t="s">
        <v>1817</v>
      </c>
      <c r="D1645" s="138" t="s">
        <v>1818</v>
      </c>
      <c r="E1645" s="138" t="s">
        <v>1955</v>
      </c>
      <c r="F1645" s="138"/>
      <c r="G1645" s="138" t="s">
        <v>1786</v>
      </c>
      <c r="H1645" s="138" t="s">
        <v>1787</v>
      </c>
      <c r="I1645" s="138" t="s">
        <v>5547</v>
      </c>
      <c r="J1645" s="138" t="s">
        <v>1817</v>
      </c>
      <c r="K1645" s="138"/>
      <c r="L1645" s="138"/>
      <c r="M1645" s="138" t="s">
        <v>6275</v>
      </c>
      <c r="N1645" s="139">
        <v>60</v>
      </c>
      <c r="O1645" s="140" t="b">
        <v>0</v>
      </c>
      <c r="P1645" s="138" t="s">
        <v>3075</v>
      </c>
      <c r="Q1645" t="s">
        <v>1823</v>
      </c>
      <c r="R1645" t="s">
        <v>630</v>
      </c>
    </row>
    <row r="1646" spans="1:18" x14ac:dyDescent="0.25">
      <c r="A1646" s="138" t="s">
        <v>14493</v>
      </c>
      <c r="B1646" s="138" t="s">
        <v>885</v>
      </c>
      <c r="C1646" s="138" t="s">
        <v>1817</v>
      </c>
      <c r="D1646" s="138" t="s">
        <v>1818</v>
      </c>
      <c r="E1646" s="138" t="s">
        <v>1881</v>
      </c>
      <c r="F1646" s="138"/>
      <c r="G1646" s="138" t="s">
        <v>71</v>
      </c>
      <c r="H1646" s="138" t="s">
        <v>1777</v>
      </c>
      <c r="I1646" s="138" t="s">
        <v>5547</v>
      </c>
      <c r="J1646" s="138" t="s">
        <v>1817</v>
      </c>
      <c r="K1646" s="138"/>
      <c r="L1646" s="138"/>
      <c r="M1646" s="138" t="s">
        <v>6277</v>
      </c>
      <c r="N1646" s="139">
        <v>60</v>
      </c>
      <c r="O1646" s="140" t="b">
        <v>0</v>
      </c>
      <c r="P1646" s="138" t="s">
        <v>3075</v>
      </c>
      <c r="Q1646" t="s">
        <v>1823</v>
      </c>
      <c r="R1646" t="s">
        <v>630</v>
      </c>
    </row>
    <row r="1647" spans="1:18" x14ac:dyDescent="0.25">
      <c r="A1647" s="138" t="s">
        <v>14116</v>
      </c>
      <c r="B1647" s="138" t="s">
        <v>5660</v>
      </c>
      <c r="C1647" s="138" t="s">
        <v>1817</v>
      </c>
      <c r="D1647" s="138" t="s">
        <v>1818</v>
      </c>
      <c r="E1647" s="138" t="s">
        <v>2734</v>
      </c>
      <c r="F1647" s="138"/>
      <c r="G1647" s="138" t="s">
        <v>1786</v>
      </c>
      <c r="H1647" s="138" t="s">
        <v>1787</v>
      </c>
      <c r="I1647" s="138" t="s">
        <v>5547</v>
      </c>
      <c r="J1647" s="138" t="s">
        <v>1817</v>
      </c>
      <c r="K1647" s="138"/>
      <c r="L1647" s="138"/>
      <c r="M1647" s="138" t="s">
        <v>6278</v>
      </c>
      <c r="N1647" s="139">
        <v>60</v>
      </c>
      <c r="O1647" s="140" t="b">
        <v>0</v>
      </c>
      <c r="P1647" s="138" t="s">
        <v>3075</v>
      </c>
      <c r="Q1647" t="s">
        <v>1823</v>
      </c>
      <c r="R1647" t="s">
        <v>630</v>
      </c>
    </row>
    <row r="1648" spans="1:18" x14ac:dyDescent="0.25">
      <c r="A1648" s="138" t="s">
        <v>13917</v>
      </c>
      <c r="B1648" s="138" t="s">
        <v>885</v>
      </c>
      <c r="C1648" s="138" t="s">
        <v>1817</v>
      </c>
      <c r="D1648" s="138" t="s">
        <v>1818</v>
      </c>
      <c r="E1648" s="138" t="s">
        <v>1832</v>
      </c>
      <c r="F1648" s="138"/>
      <c r="G1648" s="138" t="s">
        <v>70</v>
      </c>
      <c r="H1648" s="138" t="s">
        <v>1779</v>
      </c>
      <c r="I1648" s="138" t="s">
        <v>5547</v>
      </c>
      <c r="J1648" s="138" t="s">
        <v>1817</v>
      </c>
      <c r="K1648" s="138"/>
      <c r="L1648" s="138"/>
      <c r="M1648" s="138" t="s">
        <v>6279</v>
      </c>
      <c r="N1648" s="139">
        <v>60</v>
      </c>
      <c r="O1648" s="140" t="b">
        <v>0</v>
      </c>
      <c r="P1648" s="138" t="s">
        <v>3075</v>
      </c>
      <c r="Q1648" t="s">
        <v>1823</v>
      </c>
      <c r="R1648" t="s">
        <v>630</v>
      </c>
    </row>
    <row r="1649" spans="1:18" x14ac:dyDescent="0.25">
      <c r="A1649" s="138" t="s">
        <v>14212</v>
      </c>
      <c r="B1649" s="138" t="s">
        <v>885</v>
      </c>
      <c r="C1649" s="138" t="s">
        <v>1817</v>
      </c>
      <c r="D1649" s="138" t="s">
        <v>1818</v>
      </c>
      <c r="E1649" s="138" t="s">
        <v>1930</v>
      </c>
      <c r="F1649" s="138"/>
      <c r="G1649" s="138" t="s">
        <v>71</v>
      </c>
      <c r="H1649" s="138" t="s">
        <v>1777</v>
      </c>
      <c r="I1649" s="138" t="s">
        <v>5547</v>
      </c>
      <c r="J1649" s="138" t="s">
        <v>1817</v>
      </c>
      <c r="K1649" s="138"/>
      <c r="L1649" s="138"/>
      <c r="M1649" s="138" t="s">
        <v>6280</v>
      </c>
      <c r="N1649" s="139">
        <v>60</v>
      </c>
      <c r="O1649" s="140" t="b">
        <v>0</v>
      </c>
      <c r="P1649" s="138" t="s">
        <v>3075</v>
      </c>
      <c r="Q1649" t="s">
        <v>1823</v>
      </c>
      <c r="R1649" t="s">
        <v>630</v>
      </c>
    </row>
    <row r="1650" spans="1:18" x14ac:dyDescent="0.25">
      <c r="A1650" s="138" t="s">
        <v>13918</v>
      </c>
      <c r="B1650" s="138" t="s">
        <v>885</v>
      </c>
      <c r="C1650" s="138" t="s">
        <v>1817</v>
      </c>
      <c r="D1650" s="138" t="s">
        <v>1818</v>
      </c>
      <c r="E1650" s="138" t="s">
        <v>1832</v>
      </c>
      <c r="F1650" s="138"/>
      <c r="G1650" s="138" t="s">
        <v>70</v>
      </c>
      <c r="H1650" s="138" t="s">
        <v>1779</v>
      </c>
      <c r="I1650" s="138" t="s">
        <v>5547</v>
      </c>
      <c r="J1650" s="138" t="s">
        <v>1817</v>
      </c>
      <c r="K1650" s="138"/>
      <c r="L1650" s="138"/>
      <c r="M1650" s="138" t="s">
        <v>6281</v>
      </c>
      <c r="N1650" s="139">
        <v>60</v>
      </c>
      <c r="O1650" s="140" t="b">
        <v>0</v>
      </c>
      <c r="P1650" s="138" t="s">
        <v>3075</v>
      </c>
      <c r="Q1650" t="s">
        <v>1823</v>
      </c>
      <c r="R1650" t="s">
        <v>630</v>
      </c>
    </row>
    <row r="1651" spans="1:18" x14ac:dyDescent="0.25">
      <c r="A1651" s="138" t="s">
        <v>14494</v>
      </c>
      <c r="B1651" s="138" t="s">
        <v>885</v>
      </c>
      <c r="C1651" s="138" t="s">
        <v>1817</v>
      </c>
      <c r="D1651" s="138" t="s">
        <v>1818</v>
      </c>
      <c r="E1651" s="138" t="s">
        <v>1881</v>
      </c>
      <c r="F1651" s="138"/>
      <c r="G1651" s="138" t="s">
        <v>71</v>
      </c>
      <c r="H1651" s="138" t="s">
        <v>1777</v>
      </c>
      <c r="I1651" s="138" t="s">
        <v>5547</v>
      </c>
      <c r="J1651" s="138" t="s">
        <v>1817</v>
      </c>
      <c r="K1651" s="138"/>
      <c r="L1651" s="138"/>
      <c r="M1651" s="138" t="s">
        <v>6282</v>
      </c>
      <c r="N1651" s="139">
        <v>60</v>
      </c>
      <c r="O1651" s="140" t="b">
        <v>0</v>
      </c>
      <c r="P1651" s="138" t="s">
        <v>3075</v>
      </c>
      <c r="Q1651" t="s">
        <v>1823</v>
      </c>
      <c r="R1651" t="s">
        <v>630</v>
      </c>
    </row>
    <row r="1652" spans="1:18" x14ac:dyDescent="0.25">
      <c r="A1652" s="138" t="s">
        <v>13784</v>
      </c>
      <c r="B1652" s="138" t="s">
        <v>885</v>
      </c>
      <c r="C1652" s="138" t="s">
        <v>1817</v>
      </c>
      <c r="D1652" s="138" t="s">
        <v>1818</v>
      </c>
      <c r="E1652" s="138" t="s">
        <v>1886</v>
      </c>
      <c r="F1652" s="138"/>
      <c r="G1652" s="138" t="s">
        <v>1786</v>
      </c>
      <c r="H1652" s="138" t="s">
        <v>1787</v>
      </c>
      <c r="I1652" s="138" t="s">
        <v>5547</v>
      </c>
      <c r="J1652" s="138" t="s">
        <v>1817</v>
      </c>
      <c r="K1652" s="138"/>
      <c r="L1652" s="138"/>
      <c r="M1652" s="138" t="s">
        <v>6283</v>
      </c>
      <c r="N1652" s="139">
        <v>60</v>
      </c>
      <c r="O1652" s="140" t="b">
        <v>0</v>
      </c>
      <c r="P1652" s="138" t="s">
        <v>3075</v>
      </c>
      <c r="Q1652" t="s">
        <v>1823</v>
      </c>
      <c r="R1652" t="s">
        <v>630</v>
      </c>
    </row>
    <row r="1653" spans="1:18" x14ac:dyDescent="0.25">
      <c r="A1653" s="138" t="s">
        <v>14961</v>
      </c>
      <c r="B1653" s="138" t="s">
        <v>885</v>
      </c>
      <c r="C1653" s="138" t="s">
        <v>1817</v>
      </c>
      <c r="D1653" s="138" t="s">
        <v>1818</v>
      </c>
      <c r="E1653" s="138" t="s">
        <v>1955</v>
      </c>
      <c r="F1653" s="138"/>
      <c r="G1653" s="138" t="s">
        <v>1786</v>
      </c>
      <c r="H1653" s="138" t="s">
        <v>1787</v>
      </c>
      <c r="I1653" s="138" t="s">
        <v>5547</v>
      </c>
      <c r="J1653" s="138" t="s">
        <v>1817</v>
      </c>
      <c r="K1653" s="138"/>
      <c r="L1653" s="138"/>
      <c r="M1653" s="138" t="s">
        <v>6285</v>
      </c>
      <c r="N1653" s="139">
        <v>60</v>
      </c>
      <c r="O1653" s="140" t="b">
        <v>0</v>
      </c>
      <c r="P1653" s="138" t="s">
        <v>3075</v>
      </c>
      <c r="Q1653" t="s">
        <v>1823</v>
      </c>
      <c r="R1653" t="s">
        <v>630</v>
      </c>
    </row>
    <row r="1654" spans="1:18" x14ac:dyDescent="0.25">
      <c r="A1654" s="138" t="s">
        <v>13919</v>
      </c>
      <c r="B1654" s="138" t="s">
        <v>885</v>
      </c>
      <c r="C1654" s="138" t="s">
        <v>1817</v>
      </c>
      <c r="D1654" s="138" t="s">
        <v>1818</v>
      </c>
      <c r="E1654" s="138" t="s">
        <v>1832</v>
      </c>
      <c r="F1654" s="138"/>
      <c r="G1654" s="138" t="s">
        <v>70</v>
      </c>
      <c r="H1654" s="138" t="s">
        <v>1779</v>
      </c>
      <c r="I1654" s="138" t="s">
        <v>5547</v>
      </c>
      <c r="J1654" s="138" t="s">
        <v>1817</v>
      </c>
      <c r="K1654" s="138"/>
      <c r="L1654" s="138"/>
      <c r="M1654" s="138" t="s">
        <v>6286</v>
      </c>
      <c r="N1654" s="139">
        <v>60</v>
      </c>
      <c r="O1654" s="140" t="b">
        <v>0</v>
      </c>
      <c r="P1654" s="138" t="s">
        <v>3075</v>
      </c>
      <c r="Q1654" t="s">
        <v>1823</v>
      </c>
      <c r="R1654" t="s">
        <v>630</v>
      </c>
    </row>
    <row r="1655" spans="1:18" x14ac:dyDescent="0.25">
      <c r="A1655" s="138" t="s">
        <v>14422</v>
      </c>
      <c r="B1655" s="138" t="s">
        <v>885</v>
      </c>
      <c r="C1655" s="138" t="s">
        <v>1817</v>
      </c>
      <c r="D1655" s="138" t="s">
        <v>1818</v>
      </c>
      <c r="E1655" s="138" t="s">
        <v>1971</v>
      </c>
      <c r="F1655" s="138"/>
      <c r="G1655" s="138" t="s">
        <v>71</v>
      </c>
      <c r="H1655" s="138" t="s">
        <v>1777</v>
      </c>
      <c r="I1655" s="138" t="s">
        <v>5547</v>
      </c>
      <c r="J1655" s="138" t="s">
        <v>1817</v>
      </c>
      <c r="K1655" s="138"/>
      <c r="L1655" s="138"/>
      <c r="M1655" s="138" t="s">
        <v>6287</v>
      </c>
      <c r="N1655" s="139">
        <v>60</v>
      </c>
      <c r="O1655" s="140" t="b">
        <v>0</v>
      </c>
      <c r="P1655" s="138" t="s">
        <v>3075</v>
      </c>
      <c r="Q1655" t="s">
        <v>1823</v>
      </c>
      <c r="R1655" t="s">
        <v>630</v>
      </c>
    </row>
    <row r="1656" spans="1:18" x14ac:dyDescent="0.25">
      <c r="A1656" s="138" t="s">
        <v>14423</v>
      </c>
      <c r="B1656" s="138" t="s">
        <v>885</v>
      </c>
      <c r="C1656" s="138" t="s">
        <v>1817</v>
      </c>
      <c r="D1656" s="138" t="s">
        <v>1818</v>
      </c>
      <c r="E1656" s="138" t="s">
        <v>1971</v>
      </c>
      <c r="F1656" s="138"/>
      <c r="G1656" s="138" t="s">
        <v>71</v>
      </c>
      <c r="H1656" s="138" t="s">
        <v>1777</v>
      </c>
      <c r="I1656" s="138" t="s">
        <v>5547</v>
      </c>
      <c r="J1656" s="138" t="s">
        <v>1817</v>
      </c>
      <c r="K1656" s="138"/>
      <c r="L1656" s="138"/>
      <c r="M1656" s="138" t="s">
        <v>6288</v>
      </c>
      <c r="N1656" s="139">
        <v>60</v>
      </c>
      <c r="O1656" s="140" t="b">
        <v>0</v>
      </c>
      <c r="P1656" s="138" t="s">
        <v>3075</v>
      </c>
      <c r="Q1656" t="s">
        <v>1823</v>
      </c>
      <c r="R1656" t="s">
        <v>630</v>
      </c>
    </row>
    <row r="1657" spans="1:18" x14ac:dyDescent="0.25">
      <c r="A1657" s="138" t="s">
        <v>14616</v>
      </c>
      <c r="B1657" s="138" t="s">
        <v>885</v>
      </c>
      <c r="C1657" s="138" t="s">
        <v>1817</v>
      </c>
      <c r="D1657" s="138" t="s">
        <v>1818</v>
      </c>
      <c r="E1657" s="138" t="s">
        <v>1938</v>
      </c>
      <c r="F1657" s="138"/>
      <c r="G1657" s="138" t="s">
        <v>70</v>
      </c>
      <c r="H1657" s="138" t="s">
        <v>1779</v>
      </c>
      <c r="I1657" s="138" t="s">
        <v>5547</v>
      </c>
      <c r="J1657" s="138" t="s">
        <v>1817</v>
      </c>
      <c r="K1657" s="138"/>
      <c r="L1657" s="138"/>
      <c r="M1657" s="138" t="s">
        <v>6289</v>
      </c>
      <c r="N1657" s="139">
        <v>60</v>
      </c>
      <c r="O1657" s="140" t="b">
        <v>0</v>
      </c>
      <c r="P1657" s="138" t="s">
        <v>3075</v>
      </c>
      <c r="Q1657" t="s">
        <v>1823</v>
      </c>
      <c r="R1657" t="s">
        <v>630</v>
      </c>
    </row>
    <row r="1658" spans="1:18" x14ac:dyDescent="0.25">
      <c r="A1658" s="138" t="s">
        <v>14617</v>
      </c>
      <c r="B1658" s="138" t="s">
        <v>885</v>
      </c>
      <c r="C1658" s="138" t="s">
        <v>1817</v>
      </c>
      <c r="D1658" s="138" t="s">
        <v>1818</v>
      </c>
      <c r="E1658" s="138" t="s">
        <v>1938</v>
      </c>
      <c r="F1658" s="138"/>
      <c r="G1658" s="138" t="s">
        <v>70</v>
      </c>
      <c r="H1658" s="138" t="s">
        <v>1779</v>
      </c>
      <c r="I1658" s="138" t="s">
        <v>5547</v>
      </c>
      <c r="J1658" s="138" t="s">
        <v>1817</v>
      </c>
      <c r="K1658" s="138"/>
      <c r="L1658" s="138"/>
      <c r="M1658" s="138" t="s">
        <v>6290</v>
      </c>
      <c r="N1658" s="139">
        <v>60</v>
      </c>
      <c r="O1658" s="140" t="b">
        <v>0</v>
      </c>
      <c r="P1658" s="138" t="s">
        <v>3075</v>
      </c>
      <c r="Q1658" t="s">
        <v>1823</v>
      </c>
      <c r="R1658" t="s">
        <v>630</v>
      </c>
    </row>
    <row r="1659" spans="1:18" x14ac:dyDescent="0.25">
      <c r="A1659" s="138" t="s">
        <v>14291</v>
      </c>
      <c r="B1659" s="138" t="s">
        <v>883</v>
      </c>
      <c r="C1659" s="138" t="s">
        <v>1817</v>
      </c>
      <c r="D1659" s="138" t="s">
        <v>1818</v>
      </c>
      <c r="E1659" s="138" t="s">
        <v>1926</v>
      </c>
      <c r="F1659" s="138"/>
      <c r="G1659" s="138" t="s">
        <v>70</v>
      </c>
      <c r="H1659" s="138" t="s">
        <v>1779</v>
      </c>
      <c r="I1659" s="138" t="s">
        <v>5547</v>
      </c>
      <c r="J1659" s="138" t="s">
        <v>1817</v>
      </c>
      <c r="K1659" s="138"/>
      <c r="L1659" s="138"/>
      <c r="M1659" s="138" t="s">
        <v>6291</v>
      </c>
      <c r="N1659" s="139">
        <v>60</v>
      </c>
      <c r="O1659" s="140" t="b">
        <v>0</v>
      </c>
      <c r="P1659" s="138" t="s">
        <v>3075</v>
      </c>
      <c r="Q1659" t="s">
        <v>1823</v>
      </c>
      <c r="R1659" t="s">
        <v>630</v>
      </c>
    </row>
    <row r="1660" spans="1:18" x14ac:dyDescent="0.25">
      <c r="A1660" s="138" t="s">
        <v>13920</v>
      </c>
      <c r="B1660" s="138" t="s">
        <v>885</v>
      </c>
      <c r="C1660" s="138" t="s">
        <v>1817</v>
      </c>
      <c r="D1660" s="138" t="s">
        <v>1818</v>
      </c>
      <c r="E1660" s="138" t="s">
        <v>1832</v>
      </c>
      <c r="F1660" s="138"/>
      <c r="G1660" s="138" t="s">
        <v>70</v>
      </c>
      <c r="H1660" s="138" t="s">
        <v>1779</v>
      </c>
      <c r="I1660" s="138" t="s">
        <v>5547</v>
      </c>
      <c r="J1660" s="138" t="s">
        <v>1817</v>
      </c>
      <c r="K1660" s="138"/>
      <c r="L1660" s="138"/>
      <c r="M1660" s="138" t="s">
        <v>6292</v>
      </c>
      <c r="N1660" s="139">
        <v>60</v>
      </c>
      <c r="O1660" s="140" t="b">
        <v>0</v>
      </c>
      <c r="P1660" s="138" t="s">
        <v>3075</v>
      </c>
      <c r="Q1660" t="s">
        <v>1823</v>
      </c>
      <c r="R1660" t="s">
        <v>630</v>
      </c>
    </row>
    <row r="1661" spans="1:18" x14ac:dyDescent="0.25">
      <c r="A1661" s="138" t="s">
        <v>14866</v>
      </c>
      <c r="B1661" s="138" t="s">
        <v>883</v>
      </c>
      <c r="C1661" s="138" t="s">
        <v>1817</v>
      </c>
      <c r="D1661" s="138" t="s">
        <v>1818</v>
      </c>
      <c r="E1661" s="138" t="s">
        <v>2072</v>
      </c>
      <c r="F1661" s="138"/>
      <c r="G1661" s="138" t="s">
        <v>71</v>
      </c>
      <c r="H1661" s="138" t="s">
        <v>1777</v>
      </c>
      <c r="I1661" s="138" t="s">
        <v>5547</v>
      </c>
      <c r="J1661" s="138" t="s">
        <v>1817</v>
      </c>
      <c r="K1661" s="138"/>
      <c r="L1661" s="138"/>
      <c r="M1661" s="138" t="s">
        <v>6294</v>
      </c>
      <c r="N1661" s="139">
        <v>60</v>
      </c>
      <c r="O1661" s="140" t="b">
        <v>0</v>
      </c>
      <c r="P1661" s="138" t="s">
        <v>3075</v>
      </c>
      <c r="Q1661" t="s">
        <v>1823</v>
      </c>
      <c r="R1661" t="s">
        <v>630</v>
      </c>
    </row>
    <row r="1662" spans="1:18" x14ac:dyDescent="0.25">
      <c r="A1662" s="138" t="s">
        <v>14424</v>
      </c>
      <c r="B1662" s="138" t="s">
        <v>885</v>
      </c>
      <c r="C1662" s="138" t="s">
        <v>1817</v>
      </c>
      <c r="D1662" s="138" t="s">
        <v>1818</v>
      </c>
      <c r="E1662" s="138" t="s">
        <v>1971</v>
      </c>
      <c r="F1662" s="138"/>
      <c r="G1662" s="138" t="s">
        <v>71</v>
      </c>
      <c r="H1662" s="138" t="s">
        <v>1777</v>
      </c>
      <c r="I1662" s="138" t="s">
        <v>5547</v>
      </c>
      <c r="J1662" s="138" t="s">
        <v>1817</v>
      </c>
      <c r="K1662" s="138"/>
      <c r="L1662" s="138"/>
      <c r="M1662" s="138" t="s">
        <v>6295</v>
      </c>
      <c r="N1662" s="139">
        <v>60</v>
      </c>
      <c r="O1662" s="140" t="b">
        <v>0</v>
      </c>
      <c r="P1662" s="138" t="s">
        <v>3075</v>
      </c>
      <c r="Q1662" t="s">
        <v>1823</v>
      </c>
      <c r="R1662" t="s">
        <v>630</v>
      </c>
    </row>
    <row r="1663" spans="1:18" x14ac:dyDescent="0.25">
      <c r="A1663" s="138" t="s">
        <v>14213</v>
      </c>
      <c r="B1663" s="138" t="s">
        <v>885</v>
      </c>
      <c r="C1663" s="138" t="s">
        <v>1817</v>
      </c>
      <c r="D1663" s="138" t="s">
        <v>1818</v>
      </c>
      <c r="E1663" s="138" t="s">
        <v>1930</v>
      </c>
      <c r="F1663" s="138"/>
      <c r="G1663" s="138" t="s">
        <v>71</v>
      </c>
      <c r="H1663" s="138" t="s">
        <v>1777</v>
      </c>
      <c r="I1663" s="138" t="s">
        <v>5547</v>
      </c>
      <c r="J1663" s="138" t="s">
        <v>1817</v>
      </c>
      <c r="K1663" s="138"/>
      <c r="L1663" s="138"/>
      <c r="M1663" s="138" t="s">
        <v>6296</v>
      </c>
      <c r="N1663" s="139">
        <v>60</v>
      </c>
      <c r="O1663" s="140" t="b">
        <v>0</v>
      </c>
      <c r="P1663" s="138" t="s">
        <v>3075</v>
      </c>
      <c r="Q1663" t="s">
        <v>1823</v>
      </c>
      <c r="R1663" t="s">
        <v>630</v>
      </c>
    </row>
    <row r="1664" spans="1:18" x14ac:dyDescent="0.25">
      <c r="A1664" s="138" t="s">
        <v>13819</v>
      </c>
      <c r="B1664" s="138" t="s">
        <v>883</v>
      </c>
      <c r="C1664" s="138" t="s">
        <v>1817</v>
      </c>
      <c r="D1664" s="138" t="s">
        <v>1818</v>
      </c>
      <c r="E1664" s="138" t="s">
        <v>2086</v>
      </c>
      <c r="F1664" s="138"/>
      <c r="G1664" s="138" t="s">
        <v>70</v>
      </c>
      <c r="H1664" s="138" t="s">
        <v>1779</v>
      </c>
      <c r="I1664" s="138" t="s">
        <v>5547</v>
      </c>
      <c r="J1664" s="138" t="s">
        <v>1817</v>
      </c>
      <c r="K1664" s="138"/>
      <c r="L1664" s="138"/>
      <c r="M1664" s="138" t="s">
        <v>6297</v>
      </c>
      <c r="N1664" s="139">
        <v>60</v>
      </c>
      <c r="O1664" s="140" t="b">
        <v>0</v>
      </c>
      <c r="P1664" s="138" t="s">
        <v>3075</v>
      </c>
      <c r="Q1664" t="s">
        <v>1823</v>
      </c>
      <c r="R1664" t="s">
        <v>630</v>
      </c>
    </row>
    <row r="1665" spans="1:18" x14ac:dyDescent="0.25">
      <c r="A1665" s="138" t="s">
        <v>14292</v>
      </c>
      <c r="B1665" s="138" t="s">
        <v>883</v>
      </c>
      <c r="C1665" s="138" t="s">
        <v>1817</v>
      </c>
      <c r="D1665" s="138" t="s">
        <v>1818</v>
      </c>
      <c r="E1665" s="138" t="s">
        <v>1926</v>
      </c>
      <c r="F1665" s="138"/>
      <c r="G1665" s="138" t="s">
        <v>70</v>
      </c>
      <c r="H1665" s="138" t="s">
        <v>1779</v>
      </c>
      <c r="I1665" s="138" t="s">
        <v>5547</v>
      </c>
      <c r="J1665" s="138" t="s">
        <v>1817</v>
      </c>
      <c r="K1665" s="138"/>
      <c r="L1665" s="138"/>
      <c r="M1665" s="138" t="s">
        <v>6298</v>
      </c>
      <c r="N1665" s="139">
        <v>60</v>
      </c>
      <c r="O1665" s="140" t="b">
        <v>0</v>
      </c>
      <c r="P1665" s="138" t="s">
        <v>3075</v>
      </c>
      <c r="Q1665" t="s">
        <v>1823</v>
      </c>
      <c r="R1665" t="s">
        <v>630</v>
      </c>
    </row>
    <row r="1666" spans="1:18" x14ac:dyDescent="0.25">
      <c r="A1666" s="138" t="s">
        <v>14495</v>
      </c>
      <c r="B1666" s="138" t="s">
        <v>885</v>
      </c>
      <c r="C1666" s="138" t="s">
        <v>1817</v>
      </c>
      <c r="D1666" s="138" t="s">
        <v>1818</v>
      </c>
      <c r="E1666" s="138" t="s">
        <v>1881</v>
      </c>
      <c r="F1666" s="138"/>
      <c r="G1666" s="138" t="s">
        <v>71</v>
      </c>
      <c r="H1666" s="138" t="s">
        <v>1777</v>
      </c>
      <c r="I1666" s="138" t="s">
        <v>5547</v>
      </c>
      <c r="J1666" s="138" t="s">
        <v>1817</v>
      </c>
      <c r="K1666" s="138"/>
      <c r="L1666" s="138"/>
      <c r="M1666" s="138" t="s">
        <v>6299</v>
      </c>
      <c r="N1666" s="139">
        <v>60</v>
      </c>
      <c r="O1666" s="140" t="b">
        <v>0</v>
      </c>
      <c r="P1666" s="138" t="s">
        <v>3075</v>
      </c>
      <c r="Q1666" t="s">
        <v>1823</v>
      </c>
      <c r="R1666" t="s">
        <v>630</v>
      </c>
    </row>
    <row r="1667" spans="1:18" x14ac:dyDescent="0.25">
      <c r="A1667" s="138" t="s">
        <v>14117</v>
      </c>
      <c r="B1667" s="138" t="s">
        <v>5660</v>
      </c>
      <c r="C1667" s="138" t="s">
        <v>1817</v>
      </c>
      <c r="D1667" s="138" t="s">
        <v>1818</v>
      </c>
      <c r="E1667" s="138" t="s">
        <v>2734</v>
      </c>
      <c r="F1667" s="138"/>
      <c r="G1667" s="138" t="s">
        <v>1786</v>
      </c>
      <c r="H1667" s="138" t="s">
        <v>1787</v>
      </c>
      <c r="I1667" s="138" t="s">
        <v>5547</v>
      </c>
      <c r="J1667" s="138" t="s">
        <v>1817</v>
      </c>
      <c r="K1667" s="138"/>
      <c r="L1667" s="138"/>
      <c r="M1667" s="138" t="s">
        <v>6301</v>
      </c>
      <c r="N1667" s="139">
        <v>60</v>
      </c>
      <c r="O1667" s="140" t="b">
        <v>0</v>
      </c>
      <c r="P1667" s="138" t="s">
        <v>3075</v>
      </c>
      <c r="Q1667" t="s">
        <v>1823</v>
      </c>
      <c r="R1667" t="s">
        <v>630</v>
      </c>
    </row>
    <row r="1668" spans="1:18" x14ac:dyDescent="0.25">
      <c r="A1668" s="138" t="s">
        <v>13820</v>
      </c>
      <c r="B1668" s="138" t="s">
        <v>885</v>
      </c>
      <c r="C1668" s="138" t="s">
        <v>1817</v>
      </c>
      <c r="D1668" s="138" t="s">
        <v>1818</v>
      </c>
      <c r="E1668" s="138" t="s">
        <v>2086</v>
      </c>
      <c r="F1668" s="138"/>
      <c r="G1668" s="138" t="s">
        <v>70</v>
      </c>
      <c r="H1668" s="138" t="s">
        <v>1779</v>
      </c>
      <c r="I1668" s="138" t="s">
        <v>5547</v>
      </c>
      <c r="J1668" s="138" t="s">
        <v>1817</v>
      </c>
      <c r="K1668" s="138"/>
      <c r="L1668" s="138"/>
      <c r="M1668" s="138" t="s">
        <v>6302</v>
      </c>
      <c r="N1668" s="139">
        <v>60</v>
      </c>
      <c r="O1668" s="140" t="b">
        <v>0</v>
      </c>
      <c r="P1668" s="138" t="s">
        <v>3075</v>
      </c>
      <c r="Q1668" t="s">
        <v>1823</v>
      </c>
      <c r="R1668" t="s">
        <v>630</v>
      </c>
    </row>
    <row r="1669" spans="1:18" x14ac:dyDescent="0.25">
      <c r="A1669" s="138" t="s">
        <v>14293</v>
      </c>
      <c r="B1669" s="138" t="s">
        <v>883</v>
      </c>
      <c r="C1669" s="138" t="s">
        <v>1817</v>
      </c>
      <c r="D1669" s="138" t="s">
        <v>1818</v>
      </c>
      <c r="E1669" s="138" t="s">
        <v>1926</v>
      </c>
      <c r="F1669" s="138"/>
      <c r="G1669" s="138" t="s">
        <v>70</v>
      </c>
      <c r="H1669" s="138" t="s">
        <v>1779</v>
      </c>
      <c r="I1669" s="138" t="s">
        <v>5547</v>
      </c>
      <c r="J1669" s="138" t="s">
        <v>1817</v>
      </c>
      <c r="K1669" s="138"/>
      <c r="L1669" s="138"/>
      <c r="M1669" s="138" t="s">
        <v>6303</v>
      </c>
      <c r="N1669" s="139">
        <v>60</v>
      </c>
      <c r="O1669" s="140" t="b">
        <v>0</v>
      </c>
      <c r="P1669" s="138" t="s">
        <v>3075</v>
      </c>
      <c r="Q1669" t="s">
        <v>1823</v>
      </c>
      <c r="R1669" t="s">
        <v>630</v>
      </c>
    </row>
    <row r="1670" spans="1:18" x14ac:dyDescent="0.25">
      <c r="A1670" s="138" t="s">
        <v>14242</v>
      </c>
      <c r="B1670" s="138" t="s">
        <v>883</v>
      </c>
      <c r="C1670" s="138" t="s">
        <v>1817</v>
      </c>
      <c r="D1670" s="138" t="s">
        <v>1818</v>
      </c>
      <c r="E1670" s="138" t="s">
        <v>2030</v>
      </c>
      <c r="F1670" s="138"/>
      <c r="G1670" s="138" t="s">
        <v>70</v>
      </c>
      <c r="H1670" s="138" t="s">
        <v>1779</v>
      </c>
      <c r="I1670" s="138" t="s">
        <v>5547</v>
      </c>
      <c r="J1670" s="138" t="s">
        <v>1817</v>
      </c>
      <c r="K1670" s="138"/>
      <c r="L1670" s="138"/>
      <c r="M1670" s="138" t="s">
        <v>6304</v>
      </c>
      <c r="N1670" s="139">
        <v>60</v>
      </c>
      <c r="O1670" s="140" t="b">
        <v>0</v>
      </c>
      <c r="P1670" s="138" t="s">
        <v>3075</v>
      </c>
      <c r="Q1670" t="s">
        <v>1823</v>
      </c>
      <c r="R1670" t="s">
        <v>630</v>
      </c>
    </row>
    <row r="1671" spans="1:18" x14ac:dyDescent="0.25">
      <c r="A1671" s="138" t="s">
        <v>13821</v>
      </c>
      <c r="B1671" s="138" t="s">
        <v>885</v>
      </c>
      <c r="C1671" s="138" t="s">
        <v>1817</v>
      </c>
      <c r="D1671" s="138" t="s">
        <v>1818</v>
      </c>
      <c r="E1671" s="138" t="s">
        <v>2086</v>
      </c>
      <c r="F1671" s="138"/>
      <c r="G1671" s="138" t="s">
        <v>70</v>
      </c>
      <c r="H1671" s="138" t="s">
        <v>1779</v>
      </c>
      <c r="I1671" s="138" t="s">
        <v>5547</v>
      </c>
      <c r="J1671" s="138" t="s">
        <v>1817</v>
      </c>
      <c r="K1671" s="138"/>
      <c r="L1671" s="138"/>
      <c r="M1671" s="138" t="s">
        <v>6305</v>
      </c>
      <c r="N1671" s="139">
        <v>60</v>
      </c>
      <c r="O1671" s="140" t="b">
        <v>0</v>
      </c>
      <c r="P1671" s="138" t="s">
        <v>3075</v>
      </c>
      <c r="Q1671" t="s">
        <v>1823</v>
      </c>
      <c r="R1671" t="s">
        <v>630</v>
      </c>
    </row>
    <row r="1672" spans="1:18" x14ac:dyDescent="0.25">
      <c r="A1672" s="138" t="s">
        <v>14496</v>
      </c>
      <c r="B1672" s="138" t="s">
        <v>885</v>
      </c>
      <c r="C1672" s="138" t="s">
        <v>1817</v>
      </c>
      <c r="D1672" s="138" t="s">
        <v>1818</v>
      </c>
      <c r="E1672" s="138" t="s">
        <v>1881</v>
      </c>
      <c r="F1672" s="138"/>
      <c r="G1672" s="138" t="s">
        <v>71</v>
      </c>
      <c r="H1672" s="138" t="s">
        <v>1777</v>
      </c>
      <c r="I1672" s="138" t="s">
        <v>5547</v>
      </c>
      <c r="J1672" s="138" t="s">
        <v>1817</v>
      </c>
      <c r="K1672" s="138"/>
      <c r="L1672" s="138"/>
      <c r="M1672" s="138" t="s">
        <v>6306</v>
      </c>
      <c r="N1672" s="139">
        <v>60</v>
      </c>
      <c r="O1672" s="140" t="b">
        <v>0</v>
      </c>
      <c r="P1672" s="138" t="s">
        <v>3075</v>
      </c>
      <c r="Q1672" t="s">
        <v>1823</v>
      </c>
      <c r="R1672" t="s">
        <v>630</v>
      </c>
    </row>
    <row r="1673" spans="1:18" x14ac:dyDescent="0.25">
      <c r="A1673" s="138" t="s">
        <v>14294</v>
      </c>
      <c r="B1673" s="138" t="s">
        <v>883</v>
      </c>
      <c r="C1673" s="138" t="s">
        <v>1817</v>
      </c>
      <c r="D1673" s="138" t="s">
        <v>1818</v>
      </c>
      <c r="E1673" s="138" t="s">
        <v>1926</v>
      </c>
      <c r="F1673" s="138"/>
      <c r="G1673" s="138" t="s">
        <v>70</v>
      </c>
      <c r="H1673" s="138" t="s">
        <v>1779</v>
      </c>
      <c r="I1673" s="138" t="s">
        <v>5547</v>
      </c>
      <c r="J1673" s="138" t="s">
        <v>1817</v>
      </c>
      <c r="K1673" s="138"/>
      <c r="L1673" s="138"/>
      <c r="M1673" s="138" t="s">
        <v>6308</v>
      </c>
      <c r="N1673" s="139">
        <v>60</v>
      </c>
      <c r="O1673" s="140" t="b">
        <v>0</v>
      </c>
      <c r="P1673" s="138" t="s">
        <v>3075</v>
      </c>
      <c r="Q1673" t="s">
        <v>1823</v>
      </c>
      <c r="R1673" t="s">
        <v>630</v>
      </c>
    </row>
    <row r="1674" spans="1:18" x14ac:dyDescent="0.25">
      <c r="A1674" s="138" t="s">
        <v>14823</v>
      </c>
      <c r="B1674" s="138" t="s">
        <v>885</v>
      </c>
      <c r="C1674" s="138" t="s">
        <v>1817</v>
      </c>
      <c r="D1674" s="138" t="s">
        <v>1818</v>
      </c>
      <c r="E1674" s="138" t="s">
        <v>1858</v>
      </c>
      <c r="F1674" s="138"/>
      <c r="G1674" s="138" t="s">
        <v>1786</v>
      </c>
      <c r="H1674" s="138" t="s">
        <v>1787</v>
      </c>
      <c r="I1674" s="138" t="s">
        <v>5547</v>
      </c>
      <c r="J1674" s="138" t="s">
        <v>1817</v>
      </c>
      <c r="K1674" s="138"/>
      <c r="L1674" s="138"/>
      <c r="M1674" s="138" t="s">
        <v>6309</v>
      </c>
      <c r="N1674" s="139">
        <v>60</v>
      </c>
      <c r="O1674" s="140" t="b">
        <v>0</v>
      </c>
      <c r="P1674" s="138" t="s">
        <v>3075</v>
      </c>
      <c r="Q1674" t="s">
        <v>1823</v>
      </c>
      <c r="R1674" t="s">
        <v>630</v>
      </c>
    </row>
    <row r="1675" spans="1:18" x14ac:dyDescent="0.25">
      <c r="A1675" s="138" t="s">
        <v>14118</v>
      </c>
      <c r="B1675" s="138" t="s">
        <v>5660</v>
      </c>
      <c r="C1675" s="138" t="s">
        <v>1817</v>
      </c>
      <c r="D1675" s="138" t="s">
        <v>1818</v>
      </c>
      <c r="E1675" s="138" t="s">
        <v>2734</v>
      </c>
      <c r="F1675" s="138"/>
      <c r="G1675" s="138" t="s">
        <v>1786</v>
      </c>
      <c r="H1675" s="138" t="s">
        <v>1787</v>
      </c>
      <c r="I1675" s="138" t="s">
        <v>5547</v>
      </c>
      <c r="J1675" s="138" t="s">
        <v>1817</v>
      </c>
      <c r="K1675" s="138"/>
      <c r="L1675" s="138"/>
      <c r="M1675" s="138" t="s">
        <v>6311</v>
      </c>
      <c r="N1675" s="139">
        <v>60</v>
      </c>
      <c r="O1675" s="140" t="b">
        <v>0</v>
      </c>
      <c r="P1675" s="138" t="s">
        <v>3075</v>
      </c>
      <c r="Q1675" t="s">
        <v>1823</v>
      </c>
      <c r="R1675" t="s">
        <v>630</v>
      </c>
    </row>
    <row r="1676" spans="1:18" x14ac:dyDescent="0.25">
      <c r="A1676" s="138" t="s">
        <v>14119</v>
      </c>
      <c r="B1676" s="138" t="s">
        <v>885</v>
      </c>
      <c r="C1676" s="138" t="s">
        <v>1817</v>
      </c>
      <c r="D1676" s="138" t="s">
        <v>1818</v>
      </c>
      <c r="E1676" s="138" t="s">
        <v>2734</v>
      </c>
      <c r="F1676" s="138"/>
      <c r="G1676" s="138" t="s">
        <v>1786</v>
      </c>
      <c r="H1676" s="138" t="s">
        <v>1787</v>
      </c>
      <c r="I1676" s="138" t="s">
        <v>5547</v>
      </c>
      <c r="J1676" s="138" t="s">
        <v>1817</v>
      </c>
      <c r="K1676" s="138"/>
      <c r="L1676" s="138"/>
      <c r="M1676" s="138" t="s">
        <v>6312</v>
      </c>
      <c r="N1676" s="139">
        <v>60</v>
      </c>
      <c r="O1676" s="140" t="b">
        <v>0</v>
      </c>
      <c r="P1676" s="138" t="s">
        <v>3075</v>
      </c>
      <c r="Q1676" t="s">
        <v>1823</v>
      </c>
      <c r="R1676" t="s">
        <v>630</v>
      </c>
    </row>
    <row r="1677" spans="1:18" x14ac:dyDescent="0.25">
      <c r="A1677" s="138" t="s">
        <v>13921</v>
      </c>
      <c r="B1677" s="138" t="s">
        <v>885</v>
      </c>
      <c r="C1677" s="138" t="s">
        <v>1817</v>
      </c>
      <c r="D1677" s="138" t="s">
        <v>1818</v>
      </c>
      <c r="E1677" s="138" t="s">
        <v>1832</v>
      </c>
      <c r="F1677" s="138"/>
      <c r="G1677" s="138" t="s">
        <v>70</v>
      </c>
      <c r="H1677" s="138" t="s">
        <v>1779</v>
      </c>
      <c r="I1677" s="138" t="s">
        <v>5547</v>
      </c>
      <c r="J1677" s="138" t="s">
        <v>1817</v>
      </c>
      <c r="K1677" s="138"/>
      <c r="L1677" s="138"/>
      <c r="M1677" s="138" t="s">
        <v>6313</v>
      </c>
      <c r="N1677" s="139">
        <v>60</v>
      </c>
      <c r="O1677" s="140" t="b">
        <v>0</v>
      </c>
      <c r="P1677" s="138" t="s">
        <v>3075</v>
      </c>
      <c r="Q1677" t="s">
        <v>1823</v>
      </c>
      <c r="R1677" t="s">
        <v>630</v>
      </c>
    </row>
    <row r="1678" spans="1:18" x14ac:dyDescent="0.25">
      <c r="A1678" s="138" t="s">
        <v>13822</v>
      </c>
      <c r="B1678" s="138" t="s">
        <v>885</v>
      </c>
      <c r="C1678" s="138" t="s">
        <v>1817</v>
      </c>
      <c r="D1678" s="138" t="s">
        <v>1818</v>
      </c>
      <c r="E1678" s="138" t="s">
        <v>2086</v>
      </c>
      <c r="F1678" s="138"/>
      <c r="G1678" s="138" t="s">
        <v>70</v>
      </c>
      <c r="H1678" s="138" t="s">
        <v>1779</v>
      </c>
      <c r="I1678" s="138" t="s">
        <v>5547</v>
      </c>
      <c r="J1678" s="138" t="s">
        <v>1817</v>
      </c>
      <c r="K1678" s="138"/>
      <c r="L1678" s="138"/>
      <c r="M1678" s="138" t="s">
        <v>6314</v>
      </c>
      <c r="N1678" s="139">
        <v>60</v>
      </c>
      <c r="O1678" s="140" t="b">
        <v>0</v>
      </c>
      <c r="P1678" s="138" t="s">
        <v>3075</v>
      </c>
      <c r="Q1678" t="s">
        <v>1823</v>
      </c>
      <c r="R1678" t="s">
        <v>630</v>
      </c>
    </row>
    <row r="1679" spans="1:18" x14ac:dyDescent="0.25">
      <c r="A1679" s="138" t="s">
        <v>14618</v>
      </c>
      <c r="B1679" s="138" t="s">
        <v>885</v>
      </c>
      <c r="C1679" s="138" t="s">
        <v>1817</v>
      </c>
      <c r="D1679" s="138" t="s">
        <v>1818</v>
      </c>
      <c r="E1679" s="138" t="s">
        <v>1938</v>
      </c>
      <c r="F1679" s="138"/>
      <c r="G1679" s="138" t="s">
        <v>70</v>
      </c>
      <c r="H1679" s="138" t="s">
        <v>1779</v>
      </c>
      <c r="I1679" s="138" t="s">
        <v>5547</v>
      </c>
      <c r="J1679" s="138" t="s">
        <v>1817</v>
      </c>
      <c r="K1679" s="138"/>
      <c r="L1679" s="138"/>
      <c r="M1679" s="138" t="s">
        <v>6315</v>
      </c>
      <c r="N1679" s="139">
        <v>60</v>
      </c>
      <c r="O1679" s="140" t="b">
        <v>0</v>
      </c>
      <c r="P1679" s="138" t="s">
        <v>3075</v>
      </c>
      <c r="Q1679" t="s">
        <v>1823</v>
      </c>
      <c r="R1679" t="s">
        <v>630</v>
      </c>
    </row>
    <row r="1680" spans="1:18" x14ac:dyDescent="0.25">
      <c r="A1680" s="138" t="s">
        <v>14120</v>
      </c>
      <c r="B1680" s="138" t="s">
        <v>885</v>
      </c>
      <c r="C1680" s="138" t="s">
        <v>1817</v>
      </c>
      <c r="D1680" s="138" t="s">
        <v>1818</v>
      </c>
      <c r="E1680" s="138" t="s">
        <v>2734</v>
      </c>
      <c r="F1680" s="138"/>
      <c r="G1680" s="138" t="s">
        <v>1786</v>
      </c>
      <c r="H1680" s="138" t="s">
        <v>1787</v>
      </c>
      <c r="I1680" s="138" t="s">
        <v>5547</v>
      </c>
      <c r="J1680" s="138" t="s">
        <v>1817</v>
      </c>
      <c r="K1680" s="138"/>
      <c r="L1680" s="138"/>
      <c r="M1680" s="138" t="s">
        <v>6316</v>
      </c>
      <c r="N1680" s="139">
        <v>60</v>
      </c>
      <c r="O1680" s="140" t="b">
        <v>0</v>
      </c>
      <c r="P1680" s="138" t="s">
        <v>3075</v>
      </c>
      <c r="Q1680" t="s">
        <v>1823</v>
      </c>
      <c r="R1680" t="s">
        <v>630</v>
      </c>
    </row>
    <row r="1681" spans="1:18" x14ac:dyDescent="0.25">
      <c r="A1681" s="138" t="s">
        <v>14824</v>
      </c>
      <c r="B1681" s="138" t="s">
        <v>885</v>
      </c>
      <c r="C1681" s="138" t="s">
        <v>1817</v>
      </c>
      <c r="D1681" s="138" t="s">
        <v>1818</v>
      </c>
      <c r="E1681" s="138" t="s">
        <v>1858</v>
      </c>
      <c r="F1681" s="138"/>
      <c r="G1681" s="138" t="s">
        <v>1786</v>
      </c>
      <c r="H1681" s="138" t="s">
        <v>1787</v>
      </c>
      <c r="I1681" s="138" t="s">
        <v>5547</v>
      </c>
      <c r="J1681" s="138" t="s">
        <v>1817</v>
      </c>
      <c r="K1681" s="138"/>
      <c r="L1681" s="138"/>
      <c r="M1681" s="138" t="s">
        <v>6317</v>
      </c>
      <c r="N1681" s="139">
        <v>60</v>
      </c>
      <c r="O1681" s="140" t="b">
        <v>0</v>
      </c>
      <c r="P1681" s="138" t="s">
        <v>3075</v>
      </c>
      <c r="Q1681" t="s">
        <v>1823</v>
      </c>
      <c r="R1681" t="s">
        <v>630</v>
      </c>
    </row>
    <row r="1682" spans="1:18" x14ac:dyDescent="0.25">
      <c r="A1682" s="138" t="s">
        <v>13992</v>
      </c>
      <c r="B1682" s="138" t="s">
        <v>885</v>
      </c>
      <c r="C1682" s="138" t="s">
        <v>1817</v>
      </c>
      <c r="D1682" s="138" t="s">
        <v>1818</v>
      </c>
      <c r="E1682" s="138" t="s">
        <v>2053</v>
      </c>
      <c r="F1682" s="138"/>
      <c r="G1682" s="138" t="s">
        <v>71</v>
      </c>
      <c r="H1682" s="138" t="s">
        <v>1777</v>
      </c>
      <c r="I1682" s="138" t="s">
        <v>5547</v>
      </c>
      <c r="J1682" s="138" t="s">
        <v>1817</v>
      </c>
      <c r="K1682" s="138"/>
      <c r="L1682" s="138"/>
      <c r="M1682" s="138" t="s">
        <v>6318</v>
      </c>
      <c r="N1682" s="139">
        <v>60</v>
      </c>
      <c r="O1682" s="140" t="b">
        <v>0</v>
      </c>
      <c r="P1682" s="138" t="s">
        <v>3075</v>
      </c>
      <c r="Q1682" t="s">
        <v>1823</v>
      </c>
      <c r="R1682" t="s">
        <v>630</v>
      </c>
    </row>
    <row r="1683" spans="1:18" x14ac:dyDescent="0.25">
      <c r="A1683" s="138" t="s">
        <v>14619</v>
      </c>
      <c r="B1683" s="138" t="s">
        <v>885</v>
      </c>
      <c r="C1683" s="138" t="s">
        <v>1817</v>
      </c>
      <c r="D1683" s="138" t="s">
        <v>1818</v>
      </c>
      <c r="E1683" s="138" t="s">
        <v>1938</v>
      </c>
      <c r="F1683" s="138"/>
      <c r="G1683" s="138" t="s">
        <v>70</v>
      </c>
      <c r="H1683" s="138" t="s">
        <v>1779</v>
      </c>
      <c r="I1683" s="138" t="s">
        <v>5547</v>
      </c>
      <c r="J1683" s="138" t="s">
        <v>1817</v>
      </c>
      <c r="K1683" s="138"/>
      <c r="L1683" s="138"/>
      <c r="M1683" s="138" t="s">
        <v>6320</v>
      </c>
      <c r="N1683" s="139">
        <v>60</v>
      </c>
      <c r="O1683" s="140" t="b">
        <v>0</v>
      </c>
      <c r="P1683" s="138" t="s">
        <v>3075</v>
      </c>
      <c r="Q1683" t="s">
        <v>1823</v>
      </c>
      <c r="R1683" t="s">
        <v>630</v>
      </c>
    </row>
    <row r="1684" spans="1:18" x14ac:dyDescent="0.25">
      <c r="A1684" s="138" t="s">
        <v>14620</v>
      </c>
      <c r="B1684" s="138" t="s">
        <v>885</v>
      </c>
      <c r="C1684" s="138" t="s">
        <v>1817</v>
      </c>
      <c r="D1684" s="138" t="s">
        <v>1818</v>
      </c>
      <c r="E1684" s="138" t="s">
        <v>1938</v>
      </c>
      <c r="F1684" s="138"/>
      <c r="G1684" s="138" t="s">
        <v>70</v>
      </c>
      <c r="H1684" s="138" t="s">
        <v>1779</v>
      </c>
      <c r="I1684" s="138" t="s">
        <v>5547</v>
      </c>
      <c r="J1684" s="138" t="s">
        <v>1817</v>
      </c>
      <c r="K1684" s="138"/>
      <c r="L1684" s="138"/>
      <c r="M1684" s="138" t="s">
        <v>6321</v>
      </c>
      <c r="N1684" s="139">
        <v>60</v>
      </c>
      <c r="O1684" s="140" t="b">
        <v>0</v>
      </c>
      <c r="P1684" s="138" t="s">
        <v>3075</v>
      </c>
      <c r="Q1684" t="s">
        <v>1823</v>
      </c>
      <c r="R1684" t="s">
        <v>630</v>
      </c>
    </row>
    <row r="1685" spans="1:18" x14ac:dyDescent="0.25">
      <c r="A1685" s="138" t="s">
        <v>14621</v>
      </c>
      <c r="B1685" s="138" t="s">
        <v>885</v>
      </c>
      <c r="C1685" s="138" t="s">
        <v>1817</v>
      </c>
      <c r="D1685" s="138" t="s">
        <v>1818</v>
      </c>
      <c r="E1685" s="138" t="s">
        <v>1938</v>
      </c>
      <c r="F1685" s="138"/>
      <c r="G1685" s="138" t="s">
        <v>70</v>
      </c>
      <c r="H1685" s="138" t="s">
        <v>1779</v>
      </c>
      <c r="I1685" s="138" t="s">
        <v>5547</v>
      </c>
      <c r="J1685" s="138" t="s">
        <v>1817</v>
      </c>
      <c r="K1685" s="138"/>
      <c r="L1685" s="138"/>
      <c r="M1685" s="138" t="s">
        <v>6322</v>
      </c>
      <c r="N1685" s="139">
        <v>60</v>
      </c>
      <c r="O1685" s="140" t="b">
        <v>0</v>
      </c>
      <c r="P1685" s="138" t="s">
        <v>3075</v>
      </c>
      <c r="Q1685" t="s">
        <v>1823</v>
      </c>
      <c r="R1685" t="s">
        <v>630</v>
      </c>
    </row>
    <row r="1686" spans="1:18" x14ac:dyDescent="0.25">
      <c r="A1686" s="138" t="s">
        <v>14867</v>
      </c>
      <c r="B1686" s="138" t="s">
        <v>883</v>
      </c>
      <c r="C1686" s="138" t="s">
        <v>1817</v>
      </c>
      <c r="D1686" s="138" t="s">
        <v>1818</v>
      </c>
      <c r="E1686" s="138" t="s">
        <v>2072</v>
      </c>
      <c r="F1686" s="138"/>
      <c r="G1686" s="138" t="s">
        <v>1786</v>
      </c>
      <c r="H1686" s="138" t="s">
        <v>1787</v>
      </c>
      <c r="I1686" s="138" t="s">
        <v>5547</v>
      </c>
      <c r="J1686" s="138" t="s">
        <v>1817</v>
      </c>
      <c r="K1686" s="138"/>
      <c r="L1686" s="138"/>
      <c r="M1686" s="138" t="s">
        <v>6323</v>
      </c>
      <c r="N1686" s="139">
        <v>60</v>
      </c>
      <c r="O1686" s="140" t="b">
        <v>0</v>
      </c>
      <c r="P1686" s="138" t="s">
        <v>3075</v>
      </c>
      <c r="Q1686" t="s">
        <v>1823</v>
      </c>
      <c r="R1686" t="s">
        <v>630</v>
      </c>
    </row>
    <row r="1687" spans="1:18" x14ac:dyDescent="0.25">
      <c r="A1687" s="138" t="s">
        <v>13993</v>
      </c>
      <c r="B1687" s="138" t="s">
        <v>885</v>
      </c>
      <c r="C1687" s="138" t="s">
        <v>1817</v>
      </c>
      <c r="D1687" s="138" t="s">
        <v>1818</v>
      </c>
      <c r="E1687" s="138" t="s">
        <v>2053</v>
      </c>
      <c r="F1687" s="138"/>
      <c r="G1687" s="138" t="s">
        <v>71</v>
      </c>
      <c r="H1687" s="138" t="s">
        <v>1777</v>
      </c>
      <c r="I1687" s="138" t="s">
        <v>5547</v>
      </c>
      <c r="J1687" s="138" t="s">
        <v>1817</v>
      </c>
      <c r="K1687" s="138"/>
      <c r="L1687" s="138"/>
      <c r="M1687" s="138" t="s">
        <v>6324</v>
      </c>
      <c r="N1687" s="139">
        <v>60</v>
      </c>
      <c r="O1687" s="140" t="b">
        <v>0</v>
      </c>
      <c r="P1687" s="138" t="s">
        <v>3075</v>
      </c>
      <c r="Q1687" t="s">
        <v>1823</v>
      </c>
      <c r="R1687" t="s">
        <v>630</v>
      </c>
    </row>
    <row r="1688" spans="1:18" x14ac:dyDescent="0.25">
      <c r="A1688" s="138" t="s">
        <v>14868</v>
      </c>
      <c r="B1688" s="138" t="s">
        <v>883</v>
      </c>
      <c r="C1688" s="138" t="s">
        <v>1817</v>
      </c>
      <c r="D1688" s="138" t="s">
        <v>1818</v>
      </c>
      <c r="E1688" s="138" t="s">
        <v>2072</v>
      </c>
      <c r="F1688" s="138"/>
      <c r="G1688" s="138" t="s">
        <v>1786</v>
      </c>
      <c r="H1688" s="138" t="s">
        <v>1787</v>
      </c>
      <c r="I1688" s="138" t="s">
        <v>5547</v>
      </c>
      <c r="J1688" s="138" t="s">
        <v>1817</v>
      </c>
      <c r="K1688" s="138"/>
      <c r="L1688" s="138"/>
      <c r="M1688" s="138" t="s">
        <v>6325</v>
      </c>
      <c r="N1688" s="139">
        <v>60</v>
      </c>
      <c r="O1688" s="140" t="b">
        <v>0</v>
      </c>
      <c r="P1688" s="138" t="s">
        <v>3075</v>
      </c>
      <c r="Q1688" t="s">
        <v>1823</v>
      </c>
      <c r="R1688" t="s">
        <v>630</v>
      </c>
    </row>
    <row r="1689" spans="1:18" x14ac:dyDescent="0.25">
      <c r="A1689" s="138" t="s">
        <v>14622</v>
      </c>
      <c r="B1689" s="138" t="s">
        <v>885</v>
      </c>
      <c r="C1689" s="138" t="s">
        <v>1817</v>
      </c>
      <c r="D1689" s="138" t="s">
        <v>1818</v>
      </c>
      <c r="E1689" s="138" t="s">
        <v>1938</v>
      </c>
      <c r="F1689" s="138"/>
      <c r="G1689" s="138" t="s">
        <v>70</v>
      </c>
      <c r="H1689" s="138" t="s">
        <v>1779</v>
      </c>
      <c r="I1689" s="138" t="s">
        <v>5547</v>
      </c>
      <c r="J1689" s="138" t="s">
        <v>1817</v>
      </c>
      <c r="K1689" s="138"/>
      <c r="L1689" s="138"/>
      <c r="M1689" s="138" t="s">
        <v>6326</v>
      </c>
      <c r="N1689" s="139">
        <v>60</v>
      </c>
      <c r="O1689" s="140" t="b">
        <v>0</v>
      </c>
      <c r="P1689" s="138" t="s">
        <v>3075</v>
      </c>
      <c r="Q1689" t="s">
        <v>1823</v>
      </c>
      <c r="R1689" t="s">
        <v>630</v>
      </c>
    </row>
    <row r="1690" spans="1:18" x14ac:dyDescent="0.25">
      <c r="A1690" s="138" t="s">
        <v>14623</v>
      </c>
      <c r="B1690" s="138" t="s">
        <v>885</v>
      </c>
      <c r="C1690" s="138" t="s">
        <v>1817</v>
      </c>
      <c r="D1690" s="138" t="s">
        <v>1818</v>
      </c>
      <c r="E1690" s="138" t="s">
        <v>1938</v>
      </c>
      <c r="F1690" s="138"/>
      <c r="G1690" s="138" t="s">
        <v>70</v>
      </c>
      <c r="H1690" s="138" t="s">
        <v>1779</v>
      </c>
      <c r="I1690" s="138" t="s">
        <v>5547</v>
      </c>
      <c r="J1690" s="138" t="s">
        <v>1817</v>
      </c>
      <c r="K1690" s="138"/>
      <c r="L1690" s="138"/>
      <c r="M1690" s="138" t="s">
        <v>6327</v>
      </c>
      <c r="N1690" s="139">
        <v>60</v>
      </c>
      <c r="O1690" s="140" t="b">
        <v>0</v>
      </c>
      <c r="P1690" s="138" t="s">
        <v>3075</v>
      </c>
      <c r="Q1690" t="s">
        <v>1823</v>
      </c>
      <c r="R1690" t="s">
        <v>630</v>
      </c>
    </row>
    <row r="1691" spans="1:18" x14ac:dyDescent="0.25">
      <c r="A1691" s="138" t="s">
        <v>13922</v>
      </c>
      <c r="B1691" s="138" t="s">
        <v>885</v>
      </c>
      <c r="C1691" s="138" t="s">
        <v>1817</v>
      </c>
      <c r="D1691" s="138" t="s">
        <v>1818</v>
      </c>
      <c r="E1691" s="138" t="s">
        <v>1832</v>
      </c>
      <c r="F1691" s="138"/>
      <c r="G1691" s="138" t="s">
        <v>70</v>
      </c>
      <c r="H1691" s="138" t="s">
        <v>1779</v>
      </c>
      <c r="I1691" s="138" t="s">
        <v>5547</v>
      </c>
      <c r="J1691" s="138" t="s">
        <v>1817</v>
      </c>
      <c r="K1691" s="138"/>
      <c r="L1691" s="138"/>
      <c r="M1691" s="138" t="s">
        <v>6328</v>
      </c>
      <c r="N1691" s="139">
        <v>60</v>
      </c>
      <c r="O1691" s="140" t="b">
        <v>0</v>
      </c>
      <c r="P1691" s="138" t="s">
        <v>3075</v>
      </c>
      <c r="Q1691" t="s">
        <v>1823</v>
      </c>
      <c r="R1691" t="s">
        <v>630</v>
      </c>
    </row>
    <row r="1692" spans="1:18" x14ac:dyDescent="0.25">
      <c r="A1692" s="138" t="s">
        <v>14869</v>
      </c>
      <c r="B1692" s="138" t="s">
        <v>883</v>
      </c>
      <c r="C1692" s="138" t="s">
        <v>1817</v>
      </c>
      <c r="D1692" s="138" t="s">
        <v>1818</v>
      </c>
      <c r="E1692" s="138" t="s">
        <v>2072</v>
      </c>
      <c r="F1692" s="138"/>
      <c r="G1692" s="138" t="s">
        <v>1786</v>
      </c>
      <c r="H1692" s="138" t="s">
        <v>1787</v>
      </c>
      <c r="I1692" s="138" t="s">
        <v>5547</v>
      </c>
      <c r="J1692" s="138" t="s">
        <v>1817</v>
      </c>
      <c r="K1692" s="138"/>
      <c r="L1692" s="138"/>
      <c r="M1692" s="138" t="s">
        <v>6330</v>
      </c>
      <c r="N1692" s="139">
        <v>60</v>
      </c>
      <c r="O1692" s="140" t="b">
        <v>0</v>
      </c>
      <c r="P1692" s="138" t="s">
        <v>3075</v>
      </c>
      <c r="Q1692" t="s">
        <v>1823</v>
      </c>
      <c r="R1692" t="s">
        <v>630</v>
      </c>
    </row>
    <row r="1693" spans="1:18" x14ac:dyDescent="0.25">
      <c r="A1693" s="138" t="s">
        <v>14624</v>
      </c>
      <c r="B1693" s="138" t="s">
        <v>885</v>
      </c>
      <c r="C1693" s="138" t="s">
        <v>1817</v>
      </c>
      <c r="D1693" s="138" t="s">
        <v>1818</v>
      </c>
      <c r="E1693" s="138" t="s">
        <v>1938</v>
      </c>
      <c r="F1693" s="138"/>
      <c r="G1693" s="138" t="s">
        <v>70</v>
      </c>
      <c r="H1693" s="138" t="s">
        <v>1779</v>
      </c>
      <c r="I1693" s="138" t="s">
        <v>5547</v>
      </c>
      <c r="J1693" s="138" t="s">
        <v>1817</v>
      </c>
      <c r="K1693" s="138"/>
      <c r="L1693" s="138"/>
      <c r="M1693" s="138" t="s">
        <v>6331</v>
      </c>
      <c r="N1693" s="139">
        <v>60</v>
      </c>
      <c r="O1693" s="140" t="b">
        <v>0</v>
      </c>
      <c r="P1693" s="138" t="s">
        <v>3075</v>
      </c>
      <c r="Q1693" t="s">
        <v>1823</v>
      </c>
      <c r="R1693" t="s">
        <v>630</v>
      </c>
    </row>
    <row r="1694" spans="1:18" x14ac:dyDescent="0.25">
      <c r="A1694" s="138" t="s">
        <v>14962</v>
      </c>
      <c r="B1694" s="138" t="s">
        <v>885</v>
      </c>
      <c r="C1694" s="138" t="s">
        <v>1817</v>
      </c>
      <c r="D1694" s="138" t="s">
        <v>1818</v>
      </c>
      <c r="E1694" s="138" t="s">
        <v>1955</v>
      </c>
      <c r="F1694" s="138"/>
      <c r="G1694" s="138" t="s">
        <v>1786</v>
      </c>
      <c r="H1694" s="138" t="s">
        <v>1787</v>
      </c>
      <c r="I1694" s="138" t="s">
        <v>5547</v>
      </c>
      <c r="J1694" s="138" t="s">
        <v>1817</v>
      </c>
      <c r="K1694" s="138"/>
      <c r="L1694" s="138"/>
      <c r="M1694" s="138" t="s">
        <v>6332</v>
      </c>
      <c r="N1694" s="139">
        <v>60</v>
      </c>
      <c r="O1694" s="140" t="b">
        <v>0</v>
      </c>
      <c r="P1694" s="138" t="s">
        <v>3075</v>
      </c>
      <c r="Q1694" t="s">
        <v>1823</v>
      </c>
      <c r="R1694" t="s">
        <v>630</v>
      </c>
    </row>
    <row r="1695" spans="1:18" x14ac:dyDescent="0.25">
      <c r="A1695" s="138" t="s">
        <v>13823</v>
      </c>
      <c r="B1695" s="138" t="s">
        <v>883</v>
      </c>
      <c r="C1695" s="138" t="s">
        <v>1817</v>
      </c>
      <c r="D1695" s="138" t="s">
        <v>1818</v>
      </c>
      <c r="E1695" s="138" t="s">
        <v>2086</v>
      </c>
      <c r="F1695" s="138"/>
      <c r="G1695" s="138" t="s">
        <v>70</v>
      </c>
      <c r="H1695" s="138" t="s">
        <v>1779</v>
      </c>
      <c r="I1695" s="138" t="s">
        <v>5547</v>
      </c>
      <c r="J1695" s="138" t="s">
        <v>1817</v>
      </c>
      <c r="K1695" s="138"/>
      <c r="L1695" s="138"/>
      <c r="M1695" s="138" t="s">
        <v>6333</v>
      </c>
      <c r="N1695" s="139">
        <v>60</v>
      </c>
      <c r="O1695" s="140" t="b">
        <v>0</v>
      </c>
      <c r="P1695" s="138" t="s">
        <v>3075</v>
      </c>
      <c r="Q1695" t="s">
        <v>1823</v>
      </c>
      <c r="R1695" t="s">
        <v>630</v>
      </c>
    </row>
    <row r="1696" spans="1:18" x14ac:dyDescent="0.25">
      <c r="A1696" s="138" t="s">
        <v>13994</v>
      </c>
      <c r="B1696" s="138" t="s">
        <v>885</v>
      </c>
      <c r="C1696" s="138" t="s">
        <v>1817</v>
      </c>
      <c r="D1696" s="138" t="s">
        <v>1818</v>
      </c>
      <c r="E1696" s="138" t="s">
        <v>2053</v>
      </c>
      <c r="F1696" s="138"/>
      <c r="G1696" s="138" t="s">
        <v>71</v>
      </c>
      <c r="H1696" s="138" t="s">
        <v>1777</v>
      </c>
      <c r="I1696" s="138" t="s">
        <v>5547</v>
      </c>
      <c r="J1696" s="138" t="s">
        <v>1817</v>
      </c>
      <c r="K1696" s="138"/>
      <c r="L1696" s="138"/>
      <c r="M1696" s="138" t="s">
        <v>6334</v>
      </c>
      <c r="N1696" s="139">
        <v>60</v>
      </c>
      <c r="O1696" s="140" t="b">
        <v>0</v>
      </c>
      <c r="P1696" s="138" t="s">
        <v>3075</v>
      </c>
      <c r="Q1696" t="s">
        <v>1823</v>
      </c>
      <c r="R1696" t="s">
        <v>630</v>
      </c>
    </row>
    <row r="1697" spans="1:18" x14ac:dyDescent="0.25">
      <c r="A1697" s="138" t="s">
        <v>14870</v>
      </c>
      <c r="B1697" s="138" t="s">
        <v>885</v>
      </c>
      <c r="C1697" s="138" t="s">
        <v>1817</v>
      </c>
      <c r="D1697" s="138" t="s">
        <v>1818</v>
      </c>
      <c r="E1697" s="138" t="s">
        <v>2072</v>
      </c>
      <c r="F1697" s="138"/>
      <c r="G1697" s="138" t="s">
        <v>1786</v>
      </c>
      <c r="H1697" s="138" t="s">
        <v>1787</v>
      </c>
      <c r="I1697" s="138" t="s">
        <v>5547</v>
      </c>
      <c r="J1697" s="138" t="s">
        <v>1817</v>
      </c>
      <c r="K1697" s="138"/>
      <c r="L1697" s="138"/>
      <c r="M1697" s="138" t="s">
        <v>6336</v>
      </c>
      <c r="N1697" s="139">
        <v>60</v>
      </c>
      <c r="O1697" s="140" t="b">
        <v>0</v>
      </c>
      <c r="P1697" s="138" t="s">
        <v>3075</v>
      </c>
      <c r="Q1697" t="s">
        <v>1823</v>
      </c>
      <c r="R1697" t="s">
        <v>630</v>
      </c>
    </row>
    <row r="1698" spans="1:18" x14ac:dyDescent="0.25">
      <c r="A1698" s="138" t="s">
        <v>14963</v>
      </c>
      <c r="B1698" s="138" t="s">
        <v>885</v>
      </c>
      <c r="C1698" s="138" t="s">
        <v>1817</v>
      </c>
      <c r="D1698" s="138" t="s">
        <v>1818</v>
      </c>
      <c r="E1698" s="138" t="s">
        <v>1955</v>
      </c>
      <c r="F1698" s="138"/>
      <c r="G1698" s="138" t="s">
        <v>1786</v>
      </c>
      <c r="H1698" s="138" t="s">
        <v>1787</v>
      </c>
      <c r="I1698" s="138" t="s">
        <v>5547</v>
      </c>
      <c r="J1698" s="138" t="s">
        <v>1817</v>
      </c>
      <c r="K1698" s="138"/>
      <c r="L1698" s="138"/>
      <c r="M1698" s="138" t="s">
        <v>6337</v>
      </c>
      <c r="N1698" s="139">
        <v>60</v>
      </c>
      <c r="O1698" s="140" t="b">
        <v>0</v>
      </c>
      <c r="P1698" s="138" t="s">
        <v>3075</v>
      </c>
      <c r="Q1698" t="s">
        <v>1823</v>
      </c>
      <c r="R1698" t="s">
        <v>630</v>
      </c>
    </row>
    <row r="1699" spans="1:18" x14ac:dyDescent="0.25">
      <c r="A1699" s="138" t="s">
        <v>14295</v>
      </c>
      <c r="B1699" s="138" t="s">
        <v>883</v>
      </c>
      <c r="C1699" s="138" t="s">
        <v>1817</v>
      </c>
      <c r="D1699" s="138" t="s">
        <v>1818</v>
      </c>
      <c r="E1699" s="138" t="s">
        <v>1926</v>
      </c>
      <c r="F1699" s="138"/>
      <c r="G1699" s="138" t="s">
        <v>70</v>
      </c>
      <c r="H1699" s="138" t="s">
        <v>1779</v>
      </c>
      <c r="I1699" s="138" t="s">
        <v>5547</v>
      </c>
      <c r="J1699" s="138" t="s">
        <v>1817</v>
      </c>
      <c r="K1699" s="138"/>
      <c r="L1699" s="138"/>
      <c r="M1699" s="138" t="s">
        <v>6338</v>
      </c>
      <c r="N1699" s="139">
        <v>60</v>
      </c>
      <c r="O1699" s="140" t="b">
        <v>0</v>
      </c>
      <c r="P1699" s="138" t="s">
        <v>3075</v>
      </c>
      <c r="Q1699" t="s">
        <v>1823</v>
      </c>
      <c r="R1699" t="s">
        <v>630</v>
      </c>
    </row>
    <row r="1700" spans="1:18" x14ac:dyDescent="0.25">
      <c r="A1700" s="138" t="s">
        <v>14625</v>
      </c>
      <c r="B1700" s="138" t="s">
        <v>885</v>
      </c>
      <c r="C1700" s="138" t="s">
        <v>1817</v>
      </c>
      <c r="D1700" s="138" t="s">
        <v>1818</v>
      </c>
      <c r="E1700" s="138" t="s">
        <v>1938</v>
      </c>
      <c r="F1700" s="138"/>
      <c r="G1700" s="138" t="s">
        <v>70</v>
      </c>
      <c r="H1700" s="138" t="s">
        <v>1779</v>
      </c>
      <c r="I1700" s="138" t="s">
        <v>5547</v>
      </c>
      <c r="J1700" s="138" t="s">
        <v>1817</v>
      </c>
      <c r="K1700" s="138"/>
      <c r="L1700" s="138"/>
      <c r="M1700" s="138" t="s">
        <v>6339</v>
      </c>
      <c r="N1700" s="139">
        <v>60</v>
      </c>
      <c r="O1700" s="140" t="b">
        <v>0</v>
      </c>
      <c r="P1700" s="138" t="s">
        <v>3075</v>
      </c>
      <c r="Q1700" t="s">
        <v>1823</v>
      </c>
      <c r="R1700" t="s">
        <v>630</v>
      </c>
    </row>
    <row r="1701" spans="1:18" x14ac:dyDescent="0.25">
      <c r="A1701" s="138" t="s">
        <v>14214</v>
      </c>
      <c r="B1701" s="138" t="s">
        <v>885</v>
      </c>
      <c r="C1701" s="138" t="s">
        <v>1817</v>
      </c>
      <c r="D1701" s="138" t="s">
        <v>1818</v>
      </c>
      <c r="E1701" s="138" t="s">
        <v>1930</v>
      </c>
      <c r="F1701" s="138"/>
      <c r="G1701" s="138" t="s">
        <v>71</v>
      </c>
      <c r="H1701" s="138" t="s">
        <v>1777</v>
      </c>
      <c r="I1701" s="138" t="s">
        <v>5547</v>
      </c>
      <c r="J1701" s="138" t="s">
        <v>1817</v>
      </c>
      <c r="K1701" s="138"/>
      <c r="L1701" s="138"/>
      <c r="M1701" s="138" t="s">
        <v>6340</v>
      </c>
      <c r="N1701" s="139">
        <v>60</v>
      </c>
      <c r="O1701" s="140" t="b">
        <v>0</v>
      </c>
      <c r="P1701" s="138" t="s">
        <v>3075</v>
      </c>
      <c r="Q1701" t="s">
        <v>1823</v>
      </c>
      <c r="R1701" t="s">
        <v>630</v>
      </c>
    </row>
    <row r="1702" spans="1:18" x14ac:dyDescent="0.25">
      <c r="A1702" s="138" t="s">
        <v>14626</v>
      </c>
      <c r="B1702" s="138" t="s">
        <v>885</v>
      </c>
      <c r="C1702" s="138" t="s">
        <v>1817</v>
      </c>
      <c r="D1702" s="138" t="s">
        <v>1818</v>
      </c>
      <c r="E1702" s="138" t="s">
        <v>1938</v>
      </c>
      <c r="F1702" s="138"/>
      <c r="G1702" s="138" t="s">
        <v>70</v>
      </c>
      <c r="H1702" s="138" t="s">
        <v>1779</v>
      </c>
      <c r="I1702" s="138" t="s">
        <v>5547</v>
      </c>
      <c r="J1702" s="138" t="s">
        <v>1817</v>
      </c>
      <c r="K1702" s="138"/>
      <c r="L1702" s="138"/>
      <c r="M1702" s="138" t="s">
        <v>6342</v>
      </c>
      <c r="N1702" s="139">
        <v>60</v>
      </c>
      <c r="O1702" s="140" t="b">
        <v>0</v>
      </c>
      <c r="P1702" s="138" t="s">
        <v>3075</v>
      </c>
      <c r="Q1702" t="s">
        <v>1823</v>
      </c>
      <c r="R1702" t="s">
        <v>630</v>
      </c>
    </row>
    <row r="1703" spans="1:18" x14ac:dyDescent="0.25">
      <c r="A1703" s="138" t="s">
        <v>13824</v>
      </c>
      <c r="B1703" s="138" t="s">
        <v>883</v>
      </c>
      <c r="C1703" s="138" t="s">
        <v>1817</v>
      </c>
      <c r="D1703" s="138" t="s">
        <v>1818</v>
      </c>
      <c r="E1703" s="138" t="s">
        <v>2086</v>
      </c>
      <c r="F1703" s="138"/>
      <c r="G1703" s="138" t="s">
        <v>70</v>
      </c>
      <c r="H1703" s="138" t="s">
        <v>1779</v>
      </c>
      <c r="I1703" s="138" t="s">
        <v>5547</v>
      </c>
      <c r="J1703" s="138" t="s">
        <v>1817</v>
      </c>
      <c r="K1703" s="138"/>
      <c r="L1703" s="138"/>
      <c r="M1703" s="138" t="s">
        <v>6343</v>
      </c>
      <c r="N1703" s="139">
        <v>60</v>
      </c>
      <c r="O1703" s="140" t="b">
        <v>0</v>
      </c>
      <c r="P1703" s="138" t="s">
        <v>3075</v>
      </c>
      <c r="Q1703" t="s">
        <v>1823</v>
      </c>
      <c r="R1703" t="s">
        <v>630</v>
      </c>
    </row>
    <row r="1704" spans="1:18" x14ac:dyDescent="0.25">
      <c r="A1704" s="138" t="s">
        <v>13923</v>
      </c>
      <c r="B1704" s="138" t="s">
        <v>885</v>
      </c>
      <c r="C1704" s="138" t="s">
        <v>1817</v>
      </c>
      <c r="D1704" s="138" t="s">
        <v>1818</v>
      </c>
      <c r="E1704" s="138" t="s">
        <v>1832</v>
      </c>
      <c r="F1704" s="138"/>
      <c r="G1704" s="138" t="s">
        <v>70</v>
      </c>
      <c r="H1704" s="138" t="s">
        <v>1779</v>
      </c>
      <c r="I1704" s="138" t="s">
        <v>5547</v>
      </c>
      <c r="J1704" s="138" t="s">
        <v>1817</v>
      </c>
      <c r="K1704" s="138"/>
      <c r="L1704" s="138"/>
      <c r="M1704" s="138" t="s">
        <v>6344</v>
      </c>
      <c r="N1704" s="139">
        <v>60</v>
      </c>
      <c r="O1704" s="140" t="b">
        <v>0</v>
      </c>
      <c r="P1704" s="138" t="s">
        <v>3075</v>
      </c>
      <c r="Q1704" t="s">
        <v>1823</v>
      </c>
      <c r="R1704" t="s">
        <v>630</v>
      </c>
    </row>
    <row r="1705" spans="1:18" x14ac:dyDescent="0.25">
      <c r="A1705" s="138" t="s">
        <v>13924</v>
      </c>
      <c r="B1705" s="138" t="s">
        <v>885</v>
      </c>
      <c r="C1705" s="138" t="s">
        <v>1817</v>
      </c>
      <c r="D1705" s="138" t="s">
        <v>1818</v>
      </c>
      <c r="E1705" s="138" t="s">
        <v>1832</v>
      </c>
      <c r="F1705" s="138"/>
      <c r="G1705" s="138" t="s">
        <v>70</v>
      </c>
      <c r="H1705" s="138" t="s">
        <v>1779</v>
      </c>
      <c r="I1705" s="138" t="s">
        <v>5547</v>
      </c>
      <c r="J1705" s="138" t="s">
        <v>1817</v>
      </c>
      <c r="K1705" s="138"/>
      <c r="L1705" s="138"/>
      <c r="M1705" s="138" t="s">
        <v>6345</v>
      </c>
      <c r="N1705" s="139">
        <v>60</v>
      </c>
      <c r="O1705" s="140" t="b">
        <v>0</v>
      </c>
      <c r="P1705" s="138" t="s">
        <v>3075</v>
      </c>
      <c r="Q1705" t="s">
        <v>1823</v>
      </c>
      <c r="R1705" t="s">
        <v>630</v>
      </c>
    </row>
    <row r="1706" spans="1:18" x14ac:dyDescent="0.25">
      <c r="A1706" s="138" t="s">
        <v>14627</v>
      </c>
      <c r="B1706" s="138" t="s">
        <v>885</v>
      </c>
      <c r="C1706" s="138" t="s">
        <v>1817</v>
      </c>
      <c r="D1706" s="138" t="s">
        <v>1818</v>
      </c>
      <c r="E1706" s="138" t="s">
        <v>1938</v>
      </c>
      <c r="F1706" s="138"/>
      <c r="G1706" s="138" t="s">
        <v>70</v>
      </c>
      <c r="H1706" s="138" t="s">
        <v>1779</v>
      </c>
      <c r="I1706" s="138" t="s">
        <v>5547</v>
      </c>
      <c r="J1706" s="138" t="s">
        <v>1817</v>
      </c>
      <c r="K1706" s="138"/>
      <c r="L1706" s="138"/>
      <c r="M1706" s="138" t="s">
        <v>6346</v>
      </c>
      <c r="N1706" s="139">
        <v>60</v>
      </c>
      <c r="O1706" s="140" t="b">
        <v>0</v>
      </c>
      <c r="P1706" s="138" t="s">
        <v>3075</v>
      </c>
      <c r="Q1706" t="s">
        <v>1823</v>
      </c>
      <c r="R1706" t="s">
        <v>630</v>
      </c>
    </row>
    <row r="1707" spans="1:18" x14ac:dyDescent="0.25">
      <c r="A1707" s="138" t="s">
        <v>14497</v>
      </c>
      <c r="B1707" s="138" t="s">
        <v>885</v>
      </c>
      <c r="C1707" s="138" t="s">
        <v>1817</v>
      </c>
      <c r="D1707" s="138" t="s">
        <v>1818</v>
      </c>
      <c r="E1707" s="138" t="s">
        <v>1881</v>
      </c>
      <c r="F1707" s="138"/>
      <c r="G1707" s="138" t="s">
        <v>71</v>
      </c>
      <c r="H1707" s="138" t="s">
        <v>1777</v>
      </c>
      <c r="I1707" s="138" t="s">
        <v>5547</v>
      </c>
      <c r="J1707" s="138" t="s">
        <v>1817</v>
      </c>
      <c r="K1707" s="138"/>
      <c r="L1707" s="138"/>
      <c r="M1707" s="138" t="s">
        <v>6347</v>
      </c>
      <c r="N1707" s="139">
        <v>60</v>
      </c>
      <c r="O1707" s="140" t="b">
        <v>0</v>
      </c>
      <c r="P1707" s="138" t="s">
        <v>3075</v>
      </c>
      <c r="Q1707" t="s">
        <v>1823</v>
      </c>
      <c r="R1707" t="s">
        <v>630</v>
      </c>
    </row>
    <row r="1708" spans="1:18" x14ac:dyDescent="0.25">
      <c r="A1708" s="138" t="s">
        <v>13785</v>
      </c>
      <c r="B1708" s="138" t="s">
        <v>885</v>
      </c>
      <c r="C1708" s="138" t="s">
        <v>1817</v>
      </c>
      <c r="D1708" s="138" t="s">
        <v>1818</v>
      </c>
      <c r="E1708" s="138" t="s">
        <v>1886</v>
      </c>
      <c r="F1708" s="138"/>
      <c r="G1708" s="138" t="s">
        <v>1786</v>
      </c>
      <c r="H1708" s="138" t="s">
        <v>1787</v>
      </c>
      <c r="I1708" s="138" t="s">
        <v>5547</v>
      </c>
      <c r="J1708" s="138" t="s">
        <v>1817</v>
      </c>
      <c r="K1708" s="138"/>
      <c r="L1708" s="138"/>
      <c r="M1708" s="138" t="s">
        <v>6348</v>
      </c>
      <c r="N1708" s="139">
        <v>60</v>
      </c>
      <c r="O1708" s="140" t="b">
        <v>0</v>
      </c>
      <c r="P1708" s="138" t="s">
        <v>3075</v>
      </c>
      <c r="Q1708" t="s">
        <v>1823</v>
      </c>
      <c r="R1708" t="s">
        <v>630</v>
      </c>
    </row>
    <row r="1709" spans="1:18" x14ac:dyDescent="0.25">
      <c r="A1709" s="138" t="s">
        <v>14628</v>
      </c>
      <c r="B1709" s="138" t="s">
        <v>885</v>
      </c>
      <c r="C1709" s="138" t="s">
        <v>1817</v>
      </c>
      <c r="D1709" s="138" t="s">
        <v>1818</v>
      </c>
      <c r="E1709" s="138" t="s">
        <v>1938</v>
      </c>
      <c r="F1709" s="138"/>
      <c r="G1709" s="138" t="s">
        <v>70</v>
      </c>
      <c r="H1709" s="138" t="s">
        <v>1779</v>
      </c>
      <c r="I1709" s="138" t="s">
        <v>5547</v>
      </c>
      <c r="J1709" s="138" t="s">
        <v>1817</v>
      </c>
      <c r="K1709" s="138"/>
      <c r="L1709" s="138"/>
      <c r="M1709" s="138" t="s">
        <v>6349</v>
      </c>
      <c r="N1709" s="139">
        <v>60</v>
      </c>
      <c r="O1709" s="140" t="b">
        <v>0</v>
      </c>
      <c r="P1709" s="138" t="s">
        <v>3075</v>
      </c>
      <c r="Q1709" t="s">
        <v>1823</v>
      </c>
      <c r="R1709" t="s">
        <v>630</v>
      </c>
    </row>
    <row r="1710" spans="1:18" x14ac:dyDescent="0.25">
      <c r="A1710" s="138" t="s">
        <v>14629</v>
      </c>
      <c r="B1710" s="138" t="s">
        <v>885</v>
      </c>
      <c r="C1710" s="138" t="s">
        <v>1817</v>
      </c>
      <c r="D1710" s="138" t="s">
        <v>1818</v>
      </c>
      <c r="E1710" s="138" t="s">
        <v>1938</v>
      </c>
      <c r="F1710" s="138"/>
      <c r="G1710" s="138" t="s">
        <v>70</v>
      </c>
      <c r="H1710" s="138" t="s">
        <v>1779</v>
      </c>
      <c r="I1710" s="138" t="s">
        <v>5547</v>
      </c>
      <c r="J1710" s="138" t="s">
        <v>1817</v>
      </c>
      <c r="K1710" s="138"/>
      <c r="L1710" s="138"/>
      <c r="M1710" s="138" t="s">
        <v>6350</v>
      </c>
      <c r="N1710" s="139">
        <v>60</v>
      </c>
      <c r="O1710" s="140" t="b">
        <v>0</v>
      </c>
      <c r="P1710" s="138" t="s">
        <v>3075</v>
      </c>
      <c r="Q1710" t="s">
        <v>1823</v>
      </c>
      <c r="R1710" t="s">
        <v>630</v>
      </c>
    </row>
    <row r="1711" spans="1:18" x14ac:dyDescent="0.25">
      <c r="A1711" s="138" t="s">
        <v>14243</v>
      </c>
      <c r="B1711" s="138" t="s">
        <v>883</v>
      </c>
      <c r="C1711" s="138" t="s">
        <v>1817</v>
      </c>
      <c r="D1711" s="138" t="s">
        <v>1818</v>
      </c>
      <c r="E1711" s="138" t="s">
        <v>2030</v>
      </c>
      <c r="F1711" s="138"/>
      <c r="G1711" s="138" t="s">
        <v>70</v>
      </c>
      <c r="H1711" s="138" t="s">
        <v>1779</v>
      </c>
      <c r="I1711" s="138" t="s">
        <v>5547</v>
      </c>
      <c r="J1711" s="138" t="s">
        <v>1817</v>
      </c>
      <c r="K1711" s="138"/>
      <c r="L1711" s="138"/>
      <c r="M1711" s="138" t="s">
        <v>6351</v>
      </c>
      <c r="N1711" s="139">
        <v>60</v>
      </c>
      <c r="O1711" s="140" t="b">
        <v>0</v>
      </c>
      <c r="P1711" s="138" t="s">
        <v>3075</v>
      </c>
      <c r="Q1711" t="s">
        <v>1823</v>
      </c>
      <c r="R1711" t="s">
        <v>630</v>
      </c>
    </row>
    <row r="1712" spans="1:18" x14ac:dyDescent="0.25">
      <c r="A1712" s="138" t="s">
        <v>13786</v>
      </c>
      <c r="B1712" s="138" t="s">
        <v>885</v>
      </c>
      <c r="C1712" s="138" t="s">
        <v>1817</v>
      </c>
      <c r="D1712" s="138" t="s">
        <v>1818</v>
      </c>
      <c r="E1712" s="138" t="s">
        <v>1886</v>
      </c>
      <c r="F1712" s="138"/>
      <c r="G1712" s="138" t="s">
        <v>1786</v>
      </c>
      <c r="H1712" s="138" t="s">
        <v>1787</v>
      </c>
      <c r="I1712" s="138" t="s">
        <v>5547</v>
      </c>
      <c r="J1712" s="138" t="s">
        <v>1817</v>
      </c>
      <c r="K1712" s="138"/>
      <c r="L1712" s="138"/>
      <c r="M1712" s="138" t="s">
        <v>6352</v>
      </c>
      <c r="N1712" s="139">
        <v>60</v>
      </c>
      <c r="O1712" s="140" t="b">
        <v>0</v>
      </c>
      <c r="P1712" s="138" t="s">
        <v>3075</v>
      </c>
      <c r="Q1712" t="s">
        <v>1823</v>
      </c>
      <c r="R1712" t="s">
        <v>630</v>
      </c>
    </row>
    <row r="1713" spans="1:18" x14ac:dyDescent="0.25">
      <c r="A1713" s="138" t="s">
        <v>14871</v>
      </c>
      <c r="B1713" s="138" t="s">
        <v>885</v>
      </c>
      <c r="C1713" s="138" t="s">
        <v>1817</v>
      </c>
      <c r="D1713" s="138" t="s">
        <v>1818</v>
      </c>
      <c r="E1713" s="138" t="s">
        <v>2072</v>
      </c>
      <c r="F1713" s="138"/>
      <c r="G1713" s="138" t="s">
        <v>1786</v>
      </c>
      <c r="H1713" s="138" t="s">
        <v>1787</v>
      </c>
      <c r="I1713" s="138" t="s">
        <v>5547</v>
      </c>
      <c r="J1713" s="138" t="s">
        <v>1817</v>
      </c>
      <c r="K1713" s="138"/>
      <c r="L1713" s="138"/>
      <c r="M1713" s="138" t="s">
        <v>6354</v>
      </c>
      <c r="N1713" s="139">
        <v>60</v>
      </c>
      <c r="O1713" s="140" t="b">
        <v>0</v>
      </c>
      <c r="P1713" s="138" t="s">
        <v>3075</v>
      </c>
      <c r="Q1713" t="s">
        <v>1823</v>
      </c>
      <c r="R1713" t="s">
        <v>630</v>
      </c>
    </row>
    <row r="1714" spans="1:18" x14ac:dyDescent="0.25">
      <c r="A1714" s="138" t="s">
        <v>14296</v>
      </c>
      <c r="B1714" s="138" t="s">
        <v>883</v>
      </c>
      <c r="C1714" s="138" t="s">
        <v>1817</v>
      </c>
      <c r="D1714" s="138" t="s">
        <v>1818</v>
      </c>
      <c r="E1714" s="138" t="s">
        <v>1926</v>
      </c>
      <c r="F1714" s="138"/>
      <c r="G1714" s="138" t="s">
        <v>70</v>
      </c>
      <c r="H1714" s="138" t="s">
        <v>1779</v>
      </c>
      <c r="I1714" s="138" t="s">
        <v>5547</v>
      </c>
      <c r="J1714" s="138" t="s">
        <v>1817</v>
      </c>
      <c r="K1714" s="138"/>
      <c r="L1714" s="138"/>
      <c r="M1714" s="138" t="s">
        <v>6356</v>
      </c>
      <c r="N1714" s="139">
        <v>60</v>
      </c>
      <c r="O1714" s="140" t="b">
        <v>0</v>
      </c>
      <c r="P1714" s="138" t="s">
        <v>3075</v>
      </c>
      <c r="Q1714" t="s">
        <v>1823</v>
      </c>
      <c r="R1714" t="s">
        <v>630</v>
      </c>
    </row>
    <row r="1715" spans="1:18" x14ac:dyDescent="0.25">
      <c r="A1715" s="138" t="s">
        <v>14425</v>
      </c>
      <c r="B1715" s="138" t="s">
        <v>885</v>
      </c>
      <c r="C1715" s="138" t="s">
        <v>1817</v>
      </c>
      <c r="D1715" s="138" t="s">
        <v>1818</v>
      </c>
      <c r="E1715" s="138" t="s">
        <v>1971</v>
      </c>
      <c r="F1715" s="138"/>
      <c r="G1715" s="138" t="s">
        <v>71</v>
      </c>
      <c r="H1715" s="138" t="s">
        <v>1777</v>
      </c>
      <c r="I1715" s="138" t="s">
        <v>5547</v>
      </c>
      <c r="J1715" s="138" t="s">
        <v>1817</v>
      </c>
      <c r="K1715" s="138"/>
      <c r="L1715" s="138"/>
      <c r="M1715" s="138" t="s">
        <v>6357</v>
      </c>
      <c r="N1715" s="139">
        <v>60</v>
      </c>
      <c r="O1715" s="140" t="b">
        <v>0</v>
      </c>
      <c r="P1715" s="138" t="s">
        <v>3075</v>
      </c>
      <c r="Q1715" t="s">
        <v>1823</v>
      </c>
      <c r="R1715" t="s">
        <v>630</v>
      </c>
    </row>
    <row r="1716" spans="1:18" x14ac:dyDescent="0.25">
      <c r="A1716" s="138" t="s">
        <v>13825</v>
      </c>
      <c r="B1716" s="138" t="s">
        <v>883</v>
      </c>
      <c r="C1716" s="138" t="s">
        <v>1817</v>
      </c>
      <c r="D1716" s="138" t="s">
        <v>1818</v>
      </c>
      <c r="E1716" s="138" t="s">
        <v>2086</v>
      </c>
      <c r="F1716" s="138"/>
      <c r="G1716" s="138" t="s">
        <v>70</v>
      </c>
      <c r="H1716" s="138" t="s">
        <v>1779</v>
      </c>
      <c r="I1716" s="138" t="s">
        <v>5547</v>
      </c>
      <c r="J1716" s="138" t="s">
        <v>1817</v>
      </c>
      <c r="K1716" s="138"/>
      <c r="L1716" s="138"/>
      <c r="M1716" s="138" t="s">
        <v>6358</v>
      </c>
      <c r="N1716" s="139">
        <v>60</v>
      </c>
      <c r="O1716" s="140" t="b">
        <v>0</v>
      </c>
      <c r="P1716" s="138" t="s">
        <v>3075</v>
      </c>
      <c r="Q1716" t="s">
        <v>1823</v>
      </c>
      <c r="R1716" t="s">
        <v>630</v>
      </c>
    </row>
    <row r="1717" spans="1:18" x14ac:dyDescent="0.25">
      <c r="A1717" s="138" t="s">
        <v>13826</v>
      </c>
      <c r="B1717" s="138" t="s">
        <v>883</v>
      </c>
      <c r="C1717" s="138" t="s">
        <v>1817</v>
      </c>
      <c r="D1717" s="138" t="s">
        <v>1818</v>
      </c>
      <c r="E1717" s="138" t="s">
        <v>2086</v>
      </c>
      <c r="F1717" s="138"/>
      <c r="G1717" s="138" t="s">
        <v>70</v>
      </c>
      <c r="H1717" s="138" t="s">
        <v>1779</v>
      </c>
      <c r="I1717" s="138" t="s">
        <v>5547</v>
      </c>
      <c r="J1717" s="138" t="s">
        <v>1817</v>
      </c>
      <c r="K1717" s="138"/>
      <c r="L1717" s="138"/>
      <c r="M1717" s="138" t="s">
        <v>6359</v>
      </c>
      <c r="N1717" s="139">
        <v>60</v>
      </c>
      <c r="O1717" s="140" t="b">
        <v>0</v>
      </c>
      <c r="P1717" s="138" t="s">
        <v>3075</v>
      </c>
      <c r="Q1717" t="s">
        <v>1823</v>
      </c>
      <c r="R1717" t="s">
        <v>630</v>
      </c>
    </row>
    <row r="1718" spans="1:18" x14ac:dyDescent="0.25">
      <c r="A1718" s="138" t="s">
        <v>14426</v>
      </c>
      <c r="B1718" s="138" t="s">
        <v>885</v>
      </c>
      <c r="C1718" s="138" t="s">
        <v>1817</v>
      </c>
      <c r="D1718" s="138" t="s">
        <v>1818</v>
      </c>
      <c r="E1718" s="138" t="s">
        <v>1971</v>
      </c>
      <c r="F1718" s="138"/>
      <c r="G1718" s="138" t="s">
        <v>71</v>
      </c>
      <c r="H1718" s="138" t="s">
        <v>1777</v>
      </c>
      <c r="I1718" s="138" t="s">
        <v>5547</v>
      </c>
      <c r="J1718" s="138" t="s">
        <v>1817</v>
      </c>
      <c r="K1718" s="138"/>
      <c r="L1718" s="138"/>
      <c r="M1718" s="138" t="s">
        <v>6360</v>
      </c>
      <c r="N1718" s="139">
        <v>60</v>
      </c>
      <c r="O1718" s="140" t="b">
        <v>0</v>
      </c>
      <c r="P1718" s="138" t="s">
        <v>3075</v>
      </c>
      <c r="Q1718" t="s">
        <v>1823</v>
      </c>
      <c r="R1718" t="s">
        <v>630</v>
      </c>
    </row>
    <row r="1719" spans="1:18" x14ac:dyDescent="0.25">
      <c r="A1719" s="138" t="s">
        <v>13995</v>
      </c>
      <c r="B1719" s="138" t="s">
        <v>885</v>
      </c>
      <c r="C1719" s="138" t="s">
        <v>1817</v>
      </c>
      <c r="D1719" s="138" t="s">
        <v>1818</v>
      </c>
      <c r="E1719" s="138" t="s">
        <v>2053</v>
      </c>
      <c r="F1719" s="138"/>
      <c r="G1719" s="138" t="s">
        <v>71</v>
      </c>
      <c r="H1719" s="138" t="s">
        <v>1777</v>
      </c>
      <c r="I1719" s="138" t="s">
        <v>5547</v>
      </c>
      <c r="J1719" s="138" t="s">
        <v>1817</v>
      </c>
      <c r="K1719" s="138"/>
      <c r="L1719" s="138"/>
      <c r="M1719" s="138" t="s">
        <v>6361</v>
      </c>
      <c r="N1719" s="139">
        <v>60</v>
      </c>
      <c r="O1719" s="140" t="b">
        <v>0</v>
      </c>
      <c r="P1719" s="138" t="s">
        <v>3075</v>
      </c>
      <c r="Q1719" t="s">
        <v>1823</v>
      </c>
      <c r="R1719" t="s">
        <v>630</v>
      </c>
    </row>
    <row r="1720" spans="1:18" x14ac:dyDescent="0.25">
      <c r="A1720" s="138" t="s">
        <v>14825</v>
      </c>
      <c r="B1720" s="138" t="s">
        <v>885</v>
      </c>
      <c r="C1720" s="138" t="s">
        <v>1817</v>
      </c>
      <c r="D1720" s="138" t="s">
        <v>1818</v>
      </c>
      <c r="E1720" s="138" t="s">
        <v>1858</v>
      </c>
      <c r="F1720" s="138"/>
      <c r="G1720" s="138" t="s">
        <v>1786</v>
      </c>
      <c r="H1720" s="138" t="s">
        <v>1787</v>
      </c>
      <c r="I1720" s="138" t="s">
        <v>5547</v>
      </c>
      <c r="J1720" s="138" t="s">
        <v>1817</v>
      </c>
      <c r="K1720" s="138"/>
      <c r="L1720" s="138"/>
      <c r="M1720" s="138" t="s">
        <v>6362</v>
      </c>
      <c r="N1720" s="139">
        <v>60</v>
      </c>
      <c r="O1720" s="140" t="b">
        <v>0</v>
      </c>
      <c r="P1720" s="138" t="s">
        <v>3075</v>
      </c>
      <c r="Q1720" t="s">
        <v>1823</v>
      </c>
      <c r="R1720" t="s">
        <v>630</v>
      </c>
    </row>
    <row r="1721" spans="1:18" x14ac:dyDescent="0.25">
      <c r="A1721" s="138" t="s">
        <v>14872</v>
      </c>
      <c r="B1721" s="138" t="s">
        <v>885</v>
      </c>
      <c r="C1721" s="138" t="s">
        <v>1817</v>
      </c>
      <c r="D1721" s="138" t="s">
        <v>1818</v>
      </c>
      <c r="E1721" s="138" t="s">
        <v>2072</v>
      </c>
      <c r="F1721" s="138"/>
      <c r="G1721" s="138" t="s">
        <v>1786</v>
      </c>
      <c r="H1721" s="138" t="s">
        <v>1787</v>
      </c>
      <c r="I1721" s="138" t="s">
        <v>5547</v>
      </c>
      <c r="J1721" s="138" t="s">
        <v>1817</v>
      </c>
      <c r="K1721" s="138"/>
      <c r="L1721" s="138"/>
      <c r="M1721" s="138" t="s">
        <v>6363</v>
      </c>
      <c r="N1721" s="139">
        <v>60</v>
      </c>
      <c r="O1721" s="140" t="b">
        <v>0</v>
      </c>
      <c r="P1721" s="138" t="s">
        <v>3075</v>
      </c>
      <c r="Q1721" t="s">
        <v>1823</v>
      </c>
      <c r="R1721" t="s">
        <v>630</v>
      </c>
    </row>
    <row r="1722" spans="1:18" x14ac:dyDescent="0.25">
      <c r="A1722" s="138" t="s">
        <v>14498</v>
      </c>
      <c r="B1722" s="138" t="s">
        <v>885</v>
      </c>
      <c r="C1722" s="138" t="s">
        <v>1817</v>
      </c>
      <c r="D1722" s="138" t="s">
        <v>1818</v>
      </c>
      <c r="E1722" s="138" t="s">
        <v>1881</v>
      </c>
      <c r="F1722" s="138"/>
      <c r="G1722" s="138" t="s">
        <v>70</v>
      </c>
      <c r="H1722" s="138" t="s">
        <v>1779</v>
      </c>
      <c r="I1722" s="138" t="s">
        <v>5547</v>
      </c>
      <c r="J1722" s="138" t="s">
        <v>1817</v>
      </c>
      <c r="K1722" s="138"/>
      <c r="L1722" s="138"/>
      <c r="M1722" s="138" t="s">
        <v>6364</v>
      </c>
      <c r="N1722" s="139">
        <v>60</v>
      </c>
      <c r="O1722" s="140" t="b">
        <v>0</v>
      </c>
      <c r="P1722" s="138" t="s">
        <v>3075</v>
      </c>
      <c r="Q1722" t="s">
        <v>1823</v>
      </c>
      <c r="R1722" t="s">
        <v>630</v>
      </c>
    </row>
    <row r="1723" spans="1:18" x14ac:dyDescent="0.25">
      <c r="A1723" s="138" t="s">
        <v>14630</v>
      </c>
      <c r="B1723" s="138" t="s">
        <v>885</v>
      </c>
      <c r="C1723" s="138" t="s">
        <v>1817</v>
      </c>
      <c r="D1723" s="138" t="s">
        <v>1818</v>
      </c>
      <c r="E1723" s="138" t="s">
        <v>1938</v>
      </c>
      <c r="F1723" s="138"/>
      <c r="G1723" s="138" t="s">
        <v>70</v>
      </c>
      <c r="H1723" s="138" t="s">
        <v>1779</v>
      </c>
      <c r="I1723" s="138" t="s">
        <v>5547</v>
      </c>
      <c r="J1723" s="138" t="s">
        <v>1817</v>
      </c>
      <c r="K1723" s="138"/>
      <c r="L1723" s="138"/>
      <c r="M1723" s="138" t="s">
        <v>6365</v>
      </c>
      <c r="N1723" s="139">
        <v>60</v>
      </c>
      <c r="O1723" s="140" t="b">
        <v>0</v>
      </c>
      <c r="P1723" s="138" t="s">
        <v>3075</v>
      </c>
      <c r="Q1723" t="s">
        <v>1823</v>
      </c>
      <c r="R1723" t="s">
        <v>630</v>
      </c>
    </row>
    <row r="1724" spans="1:18" x14ac:dyDescent="0.25">
      <c r="A1724" s="138" t="s">
        <v>14964</v>
      </c>
      <c r="B1724" s="138" t="s">
        <v>885</v>
      </c>
      <c r="C1724" s="138" t="s">
        <v>1817</v>
      </c>
      <c r="D1724" s="138" t="s">
        <v>1818</v>
      </c>
      <c r="E1724" s="138" t="s">
        <v>1955</v>
      </c>
      <c r="F1724" s="138"/>
      <c r="G1724" s="138" t="s">
        <v>1786</v>
      </c>
      <c r="H1724" s="138" t="s">
        <v>1787</v>
      </c>
      <c r="I1724" s="138" t="s">
        <v>5547</v>
      </c>
      <c r="J1724" s="138" t="s">
        <v>1817</v>
      </c>
      <c r="K1724" s="138"/>
      <c r="L1724" s="138"/>
      <c r="M1724" s="138" t="s">
        <v>6366</v>
      </c>
      <c r="N1724" s="139">
        <v>60</v>
      </c>
      <c r="O1724" s="140" t="b">
        <v>0</v>
      </c>
      <c r="P1724" s="138" t="s">
        <v>3075</v>
      </c>
      <c r="Q1724" t="s">
        <v>1823</v>
      </c>
      <c r="R1724" t="s">
        <v>630</v>
      </c>
    </row>
    <row r="1725" spans="1:18" x14ac:dyDescent="0.25">
      <c r="A1725" s="138" t="s">
        <v>14965</v>
      </c>
      <c r="B1725" s="138" t="s">
        <v>885</v>
      </c>
      <c r="C1725" s="138" t="s">
        <v>1817</v>
      </c>
      <c r="D1725" s="138" t="s">
        <v>1818</v>
      </c>
      <c r="E1725" s="138" t="s">
        <v>1955</v>
      </c>
      <c r="F1725" s="138"/>
      <c r="G1725" s="138" t="s">
        <v>1786</v>
      </c>
      <c r="H1725" s="138" t="s">
        <v>1787</v>
      </c>
      <c r="I1725" s="138" t="s">
        <v>5547</v>
      </c>
      <c r="J1725" s="138" t="s">
        <v>1817</v>
      </c>
      <c r="K1725" s="138"/>
      <c r="L1725" s="138"/>
      <c r="M1725" s="138" t="s">
        <v>6367</v>
      </c>
      <c r="N1725" s="139">
        <v>60</v>
      </c>
      <c r="O1725" s="140" t="b">
        <v>0</v>
      </c>
      <c r="P1725" s="138" t="s">
        <v>3075</v>
      </c>
      <c r="Q1725" t="s">
        <v>1823</v>
      </c>
      <c r="R1725" t="s">
        <v>630</v>
      </c>
    </row>
    <row r="1726" spans="1:18" x14ac:dyDescent="0.25">
      <c r="A1726" s="138" t="s">
        <v>13827</v>
      </c>
      <c r="B1726" s="138" t="s">
        <v>883</v>
      </c>
      <c r="C1726" s="138" t="s">
        <v>1817</v>
      </c>
      <c r="D1726" s="138" t="s">
        <v>1818</v>
      </c>
      <c r="E1726" s="138" t="s">
        <v>2086</v>
      </c>
      <c r="F1726" s="138"/>
      <c r="G1726" s="138" t="s">
        <v>70</v>
      </c>
      <c r="H1726" s="138" t="s">
        <v>1779</v>
      </c>
      <c r="I1726" s="138" t="s">
        <v>5547</v>
      </c>
      <c r="J1726" s="138" t="s">
        <v>1817</v>
      </c>
      <c r="K1726" s="138"/>
      <c r="L1726" s="138"/>
      <c r="M1726" s="138" t="s">
        <v>6368</v>
      </c>
      <c r="N1726" s="139">
        <v>60</v>
      </c>
      <c r="O1726" s="140" t="b">
        <v>0</v>
      </c>
      <c r="P1726" s="138" t="s">
        <v>3075</v>
      </c>
      <c r="Q1726" t="s">
        <v>1823</v>
      </c>
      <c r="R1726" t="s">
        <v>630</v>
      </c>
    </row>
    <row r="1727" spans="1:18" x14ac:dyDescent="0.25">
      <c r="A1727" s="138" t="s">
        <v>14427</v>
      </c>
      <c r="B1727" s="138" t="s">
        <v>885</v>
      </c>
      <c r="C1727" s="138" t="s">
        <v>1817</v>
      </c>
      <c r="D1727" s="138" t="s">
        <v>1818</v>
      </c>
      <c r="E1727" s="138" t="s">
        <v>1971</v>
      </c>
      <c r="F1727" s="138"/>
      <c r="G1727" s="138" t="s">
        <v>71</v>
      </c>
      <c r="H1727" s="138" t="s">
        <v>1777</v>
      </c>
      <c r="I1727" s="138" t="s">
        <v>5547</v>
      </c>
      <c r="J1727" s="138" t="s">
        <v>1817</v>
      </c>
      <c r="K1727" s="138"/>
      <c r="L1727" s="138"/>
      <c r="M1727" s="138" t="s">
        <v>6369</v>
      </c>
      <c r="N1727" s="139">
        <v>60</v>
      </c>
      <c r="O1727" s="140" t="b">
        <v>0</v>
      </c>
      <c r="P1727" s="138" t="s">
        <v>3075</v>
      </c>
      <c r="Q1727" t="s">
        <v>1823</v>
      </c>
      <c r="R1727" t="s">
        <v>630</v>
      </c>
    </row>
    <row r="1728" spans="1:18" x14ac:dyDescent="0.25">
      <c r="A1728" s="138" t="s">
        <v>14297</v>
      </c>
      <c r="B1728" s="138" t="s">
        <v>883</v>
      </c>
      <c r="C1728" s="138" t="s">
        <v>1817</v>
      </c>
      <c r="D1728" s="138" t="s">
        <v>1818</v>
      </c>
      <c r="E1728" s="138" t="s">
        <v>1926</v>
      </c>
      <c r="F1728" s="138"/>
      <c r="G1728" s="138" t="s">
        <v>70</v>
      </c>
      <c r="H1728" s="138" t="s">
        <v>1779</v>
      </c>
      <c r="I1728" s="138" t="s">
        <v>5547</v>
      </c>
      <c r="J1728" s="138" t="s">
        <v>1817</v>
      </c>
      <c r="K1728" s="138"/>
      <c r="L1728" s="138"/>
      <c r="M1728" s="138" t="s">
        <v>6370</v>
      </c>
      <c r="N1728" s="139">
        <v>60</v>
      </c>
      <c r="O1728" s="140" t="b">
        <v>0</v>
      </c>
      <c r="P1728" s="138" t="s">
        <v>3075</v>
      </c>
      <c r="Q1728" t="s">
        <v>1823</v>
      </c>
      <c r="R1728" t="s">
        <v>630</v>
      </c>
    </row>
    <row r="1729" spans="1:18" x14ac:dyDescent="0.25">
      <c r="A1729" s="138" t="s">
        <v>14499</v>
      </c>
      <c r="B1729" s="138" t="s">
        <v>885</v>
      </c>
      <c r="C1729" s="138" t="s">
        <v>1817</v>
      </c>
      <c r="D1729" s="138" t="s">
        <v>1818</v>
      </c>
      <c r="E1729" s="138" t="s">
        <v>1881</v>
      </c>
      <c r="F1729" s="138"/>
      <c r="G1729" s="138" t="s">
        <v>71</v>
      </c>
      <c r="H1729" s="138" t="s">
        <v>1777</v>
      </c>
      <c r="I1729" s="138" t="s">
        <v>5547</v>
      </c>
      <c r="J1729" s="138" t="s">
        <v>1817</v>
      </c>
      <c r="K1729" s="138"/>
      <c r="L1729" s="138"/>
      <c r="M1729" s="138" t="s">
        <v>6371</v>
      </c>
      <c r="N1729" s="139">
        <v>60</v>
      </c>
      <c r="O1729" s="140" t="b">
        <v>0</v>
      </c>
      <c r="P1729" s="138" t="s">
        <v>3075</v>
      </c>
      <c r="Q1729" t="s">
        <v>1823</v>
      </c>
      <c r="R1729" t="s">
        <v>630</v>
      </c>
    </row>
    <row r="1730" spans="1:18" x14ac:dyDescent="0.25">
      <c r="A1730" s="138" t="s">
        <v>14873</v>
      </c>
      <c r="B1730" s="138" t="s">
        <v>885</v>
      </c>
      <c r="C1730" s="138" t="s">
        <v>1817</v>
      </c>
      <c r="D1730" s="138" t="s">
        <v>1818</v>
      </c>
      <c r="E1730" s="138" t="s">
        <v>2072</v>
      </c>
      <c r="F1730" s="138"/>
      <c r="G1730" s="138" t="s">
        <v>70</v>
      </c>
      <c r="H1730" s="138" t="s">
        <v>1779</v>
      </c>
      <c r="I1730" s="138" t="s">
        <v>5547</v>
      </c>
      <c r="J1730" s="138" t="s">
        <v>1817</v>
      </c>
      <c r="K1730" s="138"/>
      <c r="L1730" s="138"/>
      <c r="M1730" s="138" t="s">
        <v>6372</v>
      </c>
      <c r="N1730" s="139">
        <v>60</v>
      </c>
      <c r="O1730" s="140" t="b">
        <v>0</v>
      </c>
      <c r="P1730" s="138" t="s">
        <v>3075</v>
      </c>
      <c r="Q1730" t="s">
        <v>1823</v>
      </c>
      <c r="R1730" t="s">
        <v>630</v>
      </c>
    </row>
    <row r="1731" spans="1:18" x14ac:dyDescent="0.25">
      <c r="A1731" s="138" t="s">
        <v>14631</v>
      </c>
      <c r="B1731" s="138" t="s">
        <v>885</v>
      </c>
      <c r="C1731" s="138" t="s">
        <v>1817</v>
      </c>
      <c r="D1731" s="138" t="s">
        <v>1818</v>
      </c>
      <c r="E1731" s="138" t="s">
        <v>1938</v>
      </c>
      <c r="F1731" s="138"/>
      <c r="G1731" s="138" t="s">
        <v>70</v>
      </c>
      <c r="H1731" s="138" t="s">
        <v>1779</v>
      </c>
      <c r="I1731" s="138" t="s">
        <v>5547</v>
      </c>
      <c r="J1731" s="138" t="s">
        <v>1817</v>
      </c>
      <c r="K1731" s="138"/>
      <c r="L1731" s="138"/>
      <c r="M1731" s="138" t="s">
        <v>6373</v>
      </c>
      <c r="N1731" s="139">
        <v>60</v>
      </c>
      <c r="O1731" s="140" t="b">
        <v>0</v>
      </c>
      <c r="P1731" s="138" t="s">
        <v>3075</v>
      </c>
      <c r="Q1731" t="s">
        <v>1823</v>
      </c>
      <c r="R1731" t="s">
        <v>630</v>
      </c>
    </row>
    <row r="1732" spans="1:18" x14ac:dyDescent="0.25">
      <c r="A1732" s="138" t="s">
        <v>14428</v>
      </c>
      <c r="B1732" s="138" t="s">
        <v>885</v>
      </c>
      <c r="C1732" s="138" t="s">
        <v>1817</v>
      </c>
      <c r="D1732" s="138" t="s">
        <v>1818</v>
      </c>
      <c r="E1732" s="138" t="s">
        <v>1971</v>
      </c>
      <c r="F1732" s="138"/>
      <c r="G1732" s="138" t="s">
        <v>71</v>
      </c>
      <c r="H1732" s="138" t="s">
        <v>1777</v>
      </c>
      <c r="I1732" s="138" t="s">
        <v>5547</v>
      </c>
      <c r="J1732" s="138" t="s">
        <v>1817</v>
      </c>
      <c r="K1732" s="138"/>
      <c r="L1732" s="138"/>
      <c r="M1732" s="138" t="s">
        <v>6374</v>
      </c>
      <c r="N1732" s="139">
        <v>60</v>
      </c>
      <c r="O1732" s="140" t="b">
        <v>0</v>
      </c>
      <c r="P1732" s="138" t="s">
        <v>3075</v>
      </c>
      <c r="Q1732" t="s">
        <v>1823</v>
      </c>
      <c r="R1732" t="s">
        <v>630</v>
      </c>
    </row>
    <row r="1733" spans="1:18" x14ac:dyDescent="0.25">
      <c r="A1733" s="138" t="s">
        <v>14121</v>
      </c>
      <c r="B1733" s="138" t="s">
        <v>885</v>
      </c>
      <c r="C1733" s="138" t="s">
        <v>1817</v>
      </c>
      <c r="D1733" s="138" t="s">
        <v>1818</v>
      </c>
      <c r="E1733" s="138" t="s">
        <v>2734</v>
      </c>
      <c r="F1733" s="138"/>
      <c r="G1733" s="138" t="s">
        <v>71</v>
      </c>
      <c r="H1733" s="138" t="s">
        <v>1777</v>
      </c>
      <c r="I1733" s="138" t="s">
        <v>5547</v>
      </c>
      <c r="J1733" s="138" t="s">
        <v>1817</v>
      </c>
      <c r="K1733" s="138"/>
      <c r="L1733" s="138"/>
      <c r="M1733" s="138" t="s">
        <v>6376</v>
      </c>
      <c r="N1733" s="139">
        <v>60</v>
      </c>
      <c r="O1733" s="140" t="b">
        <v>0</v>
      </c>
      <c r="P1733" s="138" t="s">
        <v>3075</v>
      </c>
      <c r="Q1733" t="s">
        <v>1823</v>
      </c>
      <c r="R1733" t="s">
        <v>630</v>
      </c>
    </row>
    <row r="1734" spans="1:18" x14ac:dyDescent="0.25">
      <c r="A1734" s="138" t="s">
        <v>14122</v>
      </c>
      <c r="B1734" s="138" t="s">
        <v>885</v>
      </c>
      <c r="C1734" s="138" t="s">
        <v>1817</v>
      </c>
      <c r="D1734" s="138" t="s">
        <v>1818</v>
      </c>
      <c r="E1734" s="138" t="s">
        <v>2734</v>
      </c>
      <c r="F1734" s="138"/>
      <c r="G1734" s="138" t="s">
        <v>71</v>
      </c>
      <c r="H1734" s="138" t="s">
        <v>1777</v>
      </c>
      <c r="I1734" s="138" t="s">
        <v>5547</v>
      </c>
      <c r="J1734" s="138" t="s">
        <v>1817</v>
      </c>
      <c r="K1734" s="138"/>
      <c r="L1734" s="138"/>
      <c r="M1734" s="138" t="s">
        <v>6378</v>
      </c>
      <c r="N1734" s="139">
        <v>60</v>
      </c>
      <c r="O1734" s="140" t="b">
        <v>0</v>
      </c>
      <c r="P1734" s="138" t="s">
        <v>3075</v>
      </c>
      <c r="Q1734" t="s">
        <v>1823</v>
      </c>
      <c r="R1734" t="s">
        <v>630</v>
      </c>
    </row>
    <row r="1735" spans="1:18" x14ac:dyDescent="0.25">
      <c r="A1735" s="138" t="s">
        <v>14500</v>
      </c>
      <c r="B1735" s="138" t="s">
        <v>885</v>
      </c>
      <c r="C1735" s="138" t="s">
        <v>1817</v>
      </c>
      <c r="D1735" s="138" t="s">
        <v>1818</v>
      </c>
      <c r="E1735" s="138" t="s">
        <v>1881</v>
      </c>
      <c r="F1735" s="138"/>
      <c r="G1735" s="138" t="s">
        <v>71</v>
      </c>
      <c r="H1735" s="138" t="s">
        <v>1777</v>
      </c>
      <c r="I1735" s="138" t="s">
        <v>5547</v>
      </c>
      <c r="J1735" s="138" t="s">
        <v>1817</v>
      </c>
      <c r="K1735" s="138"/>
      <c r="L1735" s="138"/>
      <c r="M1735" s="138" t="s">
        <v>6379</v>
      </c>
      <c r="N1735" s="139">
        <v>60</v>
      </c>
      <c r="O1735" s="140" t="b">
        <v>0</v>
      </c>
      <c r="P1735" s="138" t="s">
        <v>3075</v>
      </c>
      <c r="Q1735" t="s">
        <v>1823</v>
      </c>
      <c r="R1735" t="s">
        <v>630</v>
      </c>
    </row>
    <row r="1736" spans="1:18" x14ac:dyDescent="0.25">
      <c r="A1736" s="138" t="s">
        <v>14429</v>
      </c>
      <c r="B1736" s="138" t="s">
        <v>885</v>
      </c>
      <c r="C1736" s="138" t="s">
        <v>1817</v>
      </c>
      <c r="D1736" s="138" t="s">
        <v>1818</v>
      </c>
      <c r="E1736" s="138" t="s">
        <v>1971</v>
      </c>
      <c r="F1736" s="138"/>
      <c r="G1736" s="138" t="s">
        <v>71</v>
      </c>
      <c r="H1736" s="138" t="s">
        <v>1777</v>
      </c>
      <c r="I1736" s="138" t="s">
        <v>5547</v>
      </c>
      <c r="J1736" s="138" t="s">
        <v>1817</v>
      </c>
      <c r="K1736" s="138"/>
      <c r="L1736" s="138"/>
      <c r="M1736" s="138" t="s">
        <v>6381</v>
      </c>
      <c r="N1736" s="139">
        <v>60</v>
      </c>
      <c r="O1736" s="140" t="b">
        <v>0</v>
      </c>
      <c r="P1736" s="138" t="s">
        <v>3075</v>
      </c>
      <c r="Q1736" t="s">
        <v>1823</v>
      </c>
      <c r="R1736" t="s">
        <v>630</v>
      </c>
    </row>
    <row r="1737" spans="1:18" x14ac:dyDescent="0.25">
      <c r="A1737" s="138" t="s">
        <v>13828</v>
      </c>
      <c r="B1737" s="138" t="s">
        <v>883</v>
      </c>
      <c r="C1737" s="138" t="s">
        <v>1817</v>
      </c>
      <c r="D1737" s="138" t="s">
        <v>1818</v>
      </c>
      <c r="E1737" s="138" t="s">
        <v>2086</v>
      </c>
      <c r="F1737" s="138"/>
      <c r="G1737" s="138" t="s">
        <v>70</v>
      </c>
      <c r="H1737" s="138" t="s">
        <v>1779</v>
      </c>
      <c r="I1737" s="138" t="s">
        <v>5547</v>
      </c>
      <c r="J1737" s="138" t="s">
        <v>1817</v>
      </c>
      <c r="K1737" s="138"/>
      <c r="L1737" s="138"/>
      <c r="M1737" s="138" t="s">
        <v>6382</v>
      </c>
      <c r="N1737" s="139">
        <v>60</v>
      </c>
      <c r="O1737" s="140" t="b">
        <v>0</v>
      </c>
      <c r="P1737" s="138" t="s">
        <v>3075</v>
      </c>
      <c r="Q1737" t="s">
        <v>1823</v>
      </c>
      <c r="R1737" t="s">
        <v>630</v>
      </c>
    </row>
    <row r="1738" spans="1:18" x14ac:dyDescent="0.25">
      <c r="A1738" s="138" t="s">
        <v>14298</v>
      </c>
      <c r="B1738" s="138" t="s">
        <v>883</v>
      </c>
      <c r="C1738" s="138" t="s">
        <v>1817</v>
      </c>
      <c r="D1738" s="138" t="s">
        <v>1818</v>
      </c>
      <c r="E1738" s="138" t="s">
        <v>1926</v>
      </c>
      <c r="F1738" s="138"/>
      <c r="G1738" s="138" t="s">
        <v>70</v>
      </c>
      <c r="H1738" s="138" t="s">
        <v>1779</v>
      </c>
      <c r="I1738" s="138" t="s">
        <v>5547</v>
      </c>
      <c r="J1738" s="138" t="s">
        <v>1817</v>
      </c>
      <c r="K1738" s="138"/>
      <c r="L1738" s="138"/>
      <c r="M1738" s="138" t="s">
        <v>6383</v>
      </c>
      <c r="N1738" s="139">
        <v>60</v>
      </c>
      <c r="O1738" s="140" t="b">
        <v>0</v>
      </c>
      <c r="P1738" s="138" t="s">
        <v>3075</v>
      </c>
      <c r="Q1738" t="s">
        <v>1823</v>
      </c>
      <c r="R1738" t="s">
        <v>630</v>
      </c>
    </row>
    <row r="1739" spans="1:18" x14ac:dyDescent="0.25">
      <c r="A1739" s="138" t="s">
        <v>14066</v>
      </c>
      <c r="B1739" s="138" t="s">
        <v>885</v>
      </c>
      <c r="C1739" s="138" t="s">
        <v>1817</v>
      </c>
      <c r="D1739" s="138" t="s">
        <v>1818</v>
      </c>
      <c r="E1739" s="138" t="s">
        <v>1911</v>
      </c>
      <c r="F1739" s="138"/>
      <c r="G1739" s="138" t="s">
        <v>71</v>
      </c>
      <c r="H1739" s="138" t="s">
        <v>1777</v>
      </c>
      <c r="I1739" s="138" t="s">
        <v>5547</v>
      </c>
      <c r="J1739" s="138" t="s">
        <v>1817</v>
      </c>
      <c r="K1739" s="138"/>
      <c r="L1739" s="138"/>
      <c r="M1739" s="138" t="s">
        <v>6384</v>
      </c>
      <c r="N1739" s="139">
        <v>60</v>
      </c>
      <c r="O1739" s="140" t="b">
        <v>0</v>
      </c>
      <c r="P1739" s="138" t="s">
        <v>3075</v>
      </c>
      <c r="Q1739" t="s">
        <v>1823</v>
      </c>
      <c r="R1739" t="s">
        <v>630</v>
      </c>
    </row>
    <row r="1740" spans="1:18" x14ac:dyDescent="0.25">
      <c r="A1740" s="138" t="s">
        <v>14299</v>
      </c>
      <c r="B1740" s="138" t="s">
        <v>883</v>
      </c>
      <c r="C1740" s="138" t="s">
        <v>1817</v>
      </c>
      <c r="D1740" s="138" t="s">
        <v>1818</v>
      </c>
      <c r="E1740" s="138" t="s">
        <v>1926</v>
      </c>
      <c r="F1740" s="138"/>
      <c r="G1740" s="138" t="s">
        <v>70</v>
      </c>
      <c r="H1740" s="138" t="s">
        <v>1779</v>
      </c>
      <c r="I1740" s="138" t="s">
        <v>5547</v>
      </c>
      <c r="J1740" s="138" t="s">
        <v>1817</v>
      </c>
      <c r="K1740" s="138"/>
      <c r="L1740" s="138"/>
      <c r="M1740" s="138" t="s">
        <v>6385</v>
      </c>
      <c r="N1740" s="139">
        <v>60</v>
      </c>
      <c r="O1740" s="140" t="b">
        <v>0</v>
      </c>
      <c r="P1740" s="138" t="s">
        <v>3075</v>
      </c>
      <c r="Q1740" t="s">
        <v>1823</v>
      </c>
      <c r="R1740" t="s">
        <v>630</v>
      </c>
    </row>
    <row r="1741" spans="1:18" x14ac:dyDescent="0.25">
      <c r="A1741" s="138" t="s">
        <v>13996</v>
      </c>
      <c r="B1741" s="138" t="s">
        <v>885</v>
      </c>
      <c r="C1741" s="138" t="s">
        <v>1817</v>
      </c>
      <c r="D1741" s="138" t="s">
        <v>1818</v>
      </c>
      <c r="E1741" s="138" t="s">
        <v>2053</v>
      </c>
      <c r="F1741" s="138"/>
      <c r="G1741" s="138" t="s">
        <v>70</v>
      </c>
      <c r="H1741" s="138" t="s">
        <v>1779</v>
      </c>
      <c r="I1741" s="138" t="s">
        <v>5547</v>
      </c>
      <c r="J1741" s="138" t="s">
        <v>1817</v>
      </c>
      <c r="K1741" s="138"/>
      <c r="L1741" s="138"/>
      <c r="M1741" s="138" t="s">
        <v>6386</v>
      </c>
      <c r="N1741" s="139">
        <v>60</v>
      </c>
      <c r="O1741" s="140" t="b">
        <v>0</v>
      </c>
      <c r="P1741" s="138" t="s">
        <v>3075</v>
      </c>
      <c r="Q1741" t="s">
        <v>1823</v>
      </c>
      <c r="R1741" t="s">
        <v>630</v>
      </c>
    </row>
    <row r="1742" spans="1:18" x14ac:dyDescent="0.25">
      <c r="A1742" s="138" t="s">
        <v>13925</v>
      </c>
      <c r="B1742" s="138" t="s">
        <v>885</v>
      </c>
      <c r="C1742" s="138" t="s">
        <v>1817</v>
      </c>
      <c r="D1742" s="138" t="s">
        <v>1818</v>
      </c>
      <c r="E1742" s="138" t="s">
        <v>1832</v>
      </c>
      <c r="F1742" s="138"/>
      <c r="G1742" s="138" t="s">
        <v>70</v>
      </c>
      <c r="H1742" s="138" t="s">
        <v>1779</v>
      </c>
      <c r="I1742" s="138" t="s">
        <v>5547</v>
      </c>
      <c r="J1742" s="138" t="s">
        <v>1817</v>
      </c>
      <c r="K1742" s="138"/>
      <c r="L1742" s="138"/>
      <c r="M1742" s="138" t="s">
        <v>6387</v>
      </c>
      <c r="N1742" s="139">
        <v>60</v>
      </c>
      <c r="O1742" s="140" t="b">
        <v>0</v>
      </c>
      <c r="P1742" s="138" t="s">
        <v>3075</v>
      </c>
      <c r="Q1742" t="s">
        <v>1823</v>
      </c>
      <c r="R1742" t="s">
        <v>630</v>
      </c>
    </row>
    <row r="1743" spans="1:18" x14ac:dyDescent="0.25">
      <c r="A1743" s="138" t="s">
        <v>14632</v>
      </c>
      <c r="B1743" s="138" t="s">
        <v>885</v>
      </c>
      <c r="C1743" s="138" t="s">
        <v>1817</v>
      </c>
      <c r="D1743" s="138" t="s">
        <v>1818</v>
      </c>
      <c r="E1743" s="138" t="s">
        <v>1938</v>
      </c>
      <c r="F1743" s="138"/>
      <c r="G1743" s="138" t="s">
        <v>70</v>
      </c>
      <c r="H1743" s="138" t="s">
        <v>1779</v>
      </c>
      <c r="I1743" s="138" t="s">
        <v>5547</v>
      </c>
      <c r="J1743" s="138" t="s">
        <v>1817</v>
      </c>
      <c r="K1743" s="138"/>
      <c r="L1743" s="138"/>
      <c r="M1743" s="138" t="s">
        <v>6388</v>
      </c>
      <c r="N1743" s="139">
        <v>60</v>
      </c>
      <c r="O1743" s="140" t="b">
        <v>0</v>
      </c>
      <c r="P1743" s="138" t="s">
        <v>3075</v>
      </c>
      <c r="Q1743" t="s">
        <v>1823</v>
      </c>
      <c r="R1743" t="s">
        <v>630</v>
      </c>
    </row>
    <row r="1744" spans="1:18" x14ac:dyDescent="0.25">
      <c r="A1744" s="138" t="s">
        <v>14300</v>
      </c>
      <c r="B1744" s="138" t="s">
        <v>883</v>
      </c>
      <c r="C1744" s="138" t="s">
        <v>1817</v>
      </c>
      <c r="D1744" s="138" t="s">
        <v>1818</v>
      </c>
      <c r="E1744" s="138" t="s">
        <v>1926</v>
      </c>
      <c r="F1744" s="138"/>
      <c r="G1744" s="138" t="s">
        <v>70</v>
      </c>
      <c r="H1744" s="138" t="s">
        <v>1779</v>
      </c>
      <c r="I1744" s="138" t="s">
        <v>5547</v>
      </c>
      <c r="J1744" s="138" t="s">
        <v>1817</v>
      </c>
      <c r="K1744" s="138"/>
      <c r="L1744" s="138"/>
      <c r="M1744" s="138" t="s">
        <v>6389</v>
      </c>
      <c r="N1744" s="139">
        <v>60</v>
      </c>
      <c r="O1744" s="140" t="b">
        <v>0</v>
      </c>
      <c r="P1744" s="138" t="s">
        <v>3075</v>
      </c>
      <c r="Q1744" t="s">
        <v>1823</v>
      </c>
      <c r="R1744" t="s">
        <v>630</v>
      </c>
    </row>
    <row r="1745" spans="1:18" x14ac:dyDescent="0.25">
      <c r="A1745" s="138" t="s">
        <v>14633</v>
      </c>
      <c r="B1745" s="138" t="s">
        <v>885</v>
      </c>
      <c r="C1745" s="138" t="s">
        <v>1817</v>
      </c>
      <c r="D1745" s="138" t="s">
        <v>1818</v>
      </c>
      <c r="E1745" s="138" t="s">
        <v>1938</v>
      </c>
      <c r="F1745" s="138"/>
      <c r="G1745" s="138" t="s">
        <v>70</v>
      </c>
      <c r="H1745" s="138" t="s">
        <v>1779</v>
      </c>
      <c r="I1745" s="138" t="s">
        <v>5547</v>
      </c>
      <c r="J1745" s="138" t="s">
        <v>1817</v>
      </c>
      <c r="K1745" s="138"/>
      <c r="L1745" s="138"/>
      <c r="M1745" s="138" t="s">
        <v>6391</v>
      </c>
      <c r="N1745" s="139">
        <v>60</v>
      </c>
      <c r="O1745" s="140" t="b">
        <v>0</v>
      </c>
      <c r="P1745" s="138" t="s">
        <v>3075</v>
      </c>
      <c r="Q1745" t="s">
        <v>1823</v>
      </c>
      <c r="R1745" t="s">
        <v>630</v>
      </c>
    </row>
    <row r="1746" spans="1:18" x14ac:dyDescent="0.25">
      <c r="A1746" s="138" t="s">
        <v>14244</v>
      </c>
      <c r="B1746" s="138" t="s">
        <v>883</v>
      </c>
      <c r="C1746" s="138" t="s">
        <v>1817</v>
      </c>
      <c r="D1746" s="138" t="s">
        <v>1818</v>
      </c>
      <c r="E1746" s="138" t="s">
        <v>2030</v>
      </c>
      <c r="F1746" s="138"/>
      <c r="G1746" s="138" t="s">
        <v>70</v>
      </c>
      <c r="H1746" s="138" t="s">
        <v>1779</v>
      </c>
      <c r="I1746" s="138" t="s">
        <v>5547</v>
      </c>
      <c r="J1746" s="138" t="s">
        <v>1817</v>
      </c>
      <c r="K1746" s="138"/>
      <c r="L1746" s="138"/>
      <c r="M1746" s="138" t="s">
        <v>6392</v>
      </c>
      <c r="N1746" s="139">
        <v>60</v>
      </c>
      <c r="O1746" s="140" t="b">
        <v>0</v>
      </c>
      <c r="P1746" s="138" t="s">
        <v>3075</v>
      </c>
      <c r="Q1746" t="s">
        <v>1823</v>
      </c>
      <c r="R1746" t="s">
        <v>630</v>
      </c>
    </row>
    <row r="1747" spans="1:18" x14ac:dyDescent="0.25">
      <c r="A1747" s="138" t="s">
        <v>14215</v>
      </c>
      <c r="B1747" s="138" t="s">
        <v>885</v>
      </c>
      <c r="C1747" s="138" t="s">
        <v>1817</v>
      </c>
      <c r="D1747" s="138" t="s">
        <v>1818</v>
      </c>
      <c r="E1747" s="138" t="s">
        <v>1930</v>
      </c>
      <c r="F1747" s="138"/>
      <c r="G1747" s="138" t="s">
        <v>71</v>
      </c>
      <c r="H1747" s="138" t="s">
        <v>1777</v>
      </c>
      <c r="I1747" s="138" t="s">
        <v>5547</v>
      </c>
      <c r="J1747" s="138" t="s">
        <v>1817</v>
      </c>
      <c r="K1747" s="138"/>
      <c r="L1747" s="138"/>
      <c r="M1747" s="138" t="s">
        <v>6393</v>
      </c>
      <c r="N1747" s="139">
        <v>60</v>
      </c>
      <c r="O1747" s="140" t="b">
        <v>0</v>
      </c>
      <c r="P1747" s="138" t="s">
        <v>3075</v>
      </c>
      <c r="Q1747" t="s">
        <v>1823</v>
      </c>
      <c r="R1747" t="s">
        <v>630</v>
      </c>
    </row>
    <row r="1748" spans="1:18" x14ac:dyDescent="0.25">
      <c r="A1748" s="138" t="s">
        <v>13829</v>
      </c>
      <c r="B1748" s="138" t="s">
        <v>883</v>
      </c>
      <c r="C1748" s="138" t="s">
        <v>1817</v>
      </c>
      <c r="D1748" s="138" t="s">
        <v>1818</v>
      </c>
      <c r="E1748" s="138" t="s">
        <v>2086</v>
      </c>
      <c r="F1748" s="138"/>
      <c r="G1748" s="138" t="s">
        <v>70</v>
      </c>
      <c r="H1748" s="138" t="s">
        <v>1779</v>
      </c>
      <c r="I1748" s="138" t="s">
        <v>5547</v>
      </c>
      <c r="J1748" s="138" t="s">
        <v>1817</v>
      </c>
      <c r="K1748" s="138"/>
      <c r="L1748" s="138"/>
      <c r="M1748" s="138" t="s">
        <v>6394</v>
      </c>
      <c r="N1748" s="139">
        <v>60</v>
      </c>
      <c r="O1748" s="140" t="b">
        <v>0</v>
      </c>
      <c r="P1748" s="138" t="s">
        <v>3075</v>
      </c>
      <c r="Q1748" t="s">
        <v>1823</v>
      </c>
      <c r="R1748" t="s">
        <v>630</v>
      </c>
    </row>
    <row r="1749" spans="1:18" x14ac:dyDescent="0.25">
      <c r="A1749" s="138" t="s">
        <v>14501</v>
      </c>
      <c r="B1749" s="138" t="s">
        <v>885</v>
      </c>
      <c r="C1749" s="138" t="s">
        <v>1817</v>
      </c>
      <c r="D1749" s="138" t="s">
        <v>1818</v>
      </c>
      <c r="E1749" s="138" t="s">
        <v>1881</v>
      </c>
      <c r="F1749" s="138"/>
      <c r="G1749" s="138" t="s">
        <v>71</v>
      </c>
      <c r="H1749" s="138" t="s">
        <v>1777</v>
      </c>
      <c r="I1749" s="138" t="s">
        <v>5547</v>
      </c>
      <c r="J1749" s="138" t="s">
        <v>1817</v>
      </c>
      <c r="K1749" s="138"/>
      <c r="L1749" s="138"/>
      <c r="M1749" s="138" t="s">
        <v>6395</v>
      </c>
      <c r="N1749" s="139">
        <v>60</v>
      </c>
      <c r="O1749" s="140" t="b">
        <v>0</v>
      </c>
      <c r="P1749" s="138" t="s">
        <v>3075</v>
      </c>
      <c r="Q1749" t="s">
        <v>1823</v>
      </c>
      <c r="R1749" t="s">
        <v>630</v>
      </c>
    </row>
    <row r="1750" spans="1:18" x14ac:dyDescent="0.25">
      <c r="A1750" s="138" t="s">
        <v>14502</v>
      </c>
      <c r="B1750" s="138" t="s">
        <v>885</v>
      </c>
      <c r="C1750" s="138" t="s">
        <v>1817</v>
      </c>
      <c r="D1750" s="138" t="s">
        <v>1818</v>
      </c>
      <c r="E1750" s="138" t="s">
        <v>1881</v>
      </c>
      <c r="F1750" s="138"/>
      <c r="G1750" s="138" t="s">
        <v>71</v>
      </c>
      <c r="H1750" s="138" t="s">
        <v>1777</v>
      </c>
      <c r="I1750" s="138" t="s">
        <v>5547</v>
      </c>
      <c r="J1750" s="138" t="s">
        <v>1817</v>
      </c>
      <c r="K1750" s="138"/>
      <c r="L1750" s="138"/>
      <c r="M1750" s="138" t="s">
        <v>6396</v>
      </c>
      <c r="N1750" s="139">
        <v>60</v>
      </c>
      <c r="O1750" s="140" t="b">
        <v>0</v>
      </c>
      <c r="P1750" s="138" t="s">
        <v>3075</v>
      </c>
      <c r="Q1750" t="s">
        <v>1823</v>
      </c>
      <c r="R1750" t="s">
        <v>630</v>
      </c>
    </row>
    <row r="1751" spans="1:18" x14ac:dyDescent="0.25">
      <c r="A1751" s="138" t="s">
        <v>14634</v>
      </c>
      <c r="B1751" s="138" t="s">
        <v>885</v>
      </c>
      <c r="C1751" s="138" t="s">
        <v>1817</v>
      </c>
      <c r="D1751" s="138" t="s">
        <v>1818</v>
      </c>
      <c r="E1751" s="138" t="s">
        <v>1938</v>
      </c>
      <c r="F1751" s="138"/>
      <c r="G1751" s="138" t="s">
        <v>70</v>
      </c>
      <c r="H1751" s="138" t="s">
        <v>1779</v>
      </c>
      <c r="I1751" s="138" t="s">
        <v>5547</v>
      </c>
      <c r="J1751" s="138" t="s">
        <v>1817</v>
      </c>
      <c r="K1751" s="138"/>
      <c r="L1751" s="138"/>
      <c r="M1751" s="138" t="s">
        <v>6397</v>
      </c>
      <c r="N1751" s="139">
        <v>60</v>
      </c>
      <c r="O1751" s="140" t="b">
        <v>0</v>
      </c>
      <c r="P1751" s="138" t="s">
        <v>3075</v>
      </c>
      <c r="Q1751" t="s">
        <v>1823</v>
      </c>
      <c r="R1751" t="s">
        <v>630</v>
      </c>
    </row>
    <row r="1752" spans="1:18" x14ac:dyDescent="0.25">
      <c r="A1752" s="138" t="s">
        <v>14123</v>
      </c>
      <c r="B1752" s="138" t="s">
        <v>885</v>
      </c>
      <c r="C1752" s="138" t="s">
        <v>1817</v>
      </c>
      <c r="D1752" s="138" t="s">
        <v>1818</v>
      </c>
      <c r="E1752" s="138" t="s">
        <v>2734</v>
      </c>
      <c r="F1752" s="138"/>
      <c r="G1752" s="138" t="s">
        <v>1786</v>
      </c>
      <c r="H1752" s="138" t="s">
        <v>1787</v>
      </c>
      <c r="I1752" s="138" t="s">
        <v>5547</v>
      </c>
      <c r="J1752" s="138" t="s">
        <v>1817</v>
      </c>
      <c r="K1752" s="138"/>
      <c r="L1752" s="138"/>
      <c r="M1752" s="138" t="s">
        <v>6398</v>
      </c>
      <c r="N1752" s="139">
        <v>60</v>
      </c>
      <c r="O1752" s="140" t="b">
        <v>0</v>
      </c>
      <c r="P1752" s="138" t="s">
        <v>3075</v>
      </c>
      <c r="Q1752" t="s">
        <v>1823</v>
      </c>
      <c r="R1752" t="s">
        <v>630</v>
      </c>
    </row>
    <row r="1753" spans="1:18" x14ac:dyDescent="0.25">
      <c r="A1753" s="138" t="s">
        <v>14839</v>
      </c>
      <c r="B1753" s="138" t="s">
        <v>883</v>
      </c>
      <c r="C1753" s="138" t="s">
        <v>1817</v>
      </c>
      <c r="D1753" s="138" t="s">
        <v>1818</v>
      </c>
      <c r="E1753" s="138" t="s">
        <v>3134</v>
      </c>
      <c r="F1753" s="138"/>
      <c r="G1753" s="138" t="s">
        <v>1786</v>
      </c>
      <c r="H1753" s="138" t="s">
        <v>1787</v>
      </c>
      <c r="I1753" s="138" t="s">
        <v>5547</v>
      </c>
      <c r="J1753" s="138" t="s">
        <v>1817</v>
      </c>
      <c r="K1753" s="138"/>
      <c r="L1753" s="138"/>
      <c r="M1753" s="138" t="s">
        <v>6399</v>
      </c>
      <c r="N1753" s="139">
        <v>60</v>
      </c>
      <c r="O1753" s="140" t="b">
        <v>0</v>
      </c>
      <c r="P1753" s="138" t="s">
        <v>3075</v>
      </c>
      <c r="Q1753" t="s">
        <v>1823</v>
      </c>
      <c r="R1753" t="s">
        <v>630</v>
      </c>
    </row>
    <row r="1754" spans="1:18" x14ac:dyDescent="0.25">
      <c r="A1754" s="138" t="s">
        <v>14635</v>
      </c>
      <c r="B1754" s="138" t="s">
        <v>885</v>
      </c>
      <c r="C1754" s="138" t="s">
        <v>1817</v>
      </c>
      <c r="D1754" s="138" t="s">
        <v>1818</v>
      </c>
      <c r="E1754" s="138" t="s">
        <v>1938</v>
      </c>
      <c r="F1754" s="138"/>
      <c r="G1754" s="138" t="s">
        <v>70</v>
      </c>
      <c r="H1754" s="138" t="s">
        <v>1779</v>
      </c>
      <c r="I1754" s="138" t="s">
        <v>5547</v>
      </c>
      <c r="J1754" s="138" t="s">
        <v>1817</v>
      </c>
      <c r="K1754" s="138"/>
      <c r="L1754" s="138"/>
      <c r="M1754" s="138" t="s">
        <v>6400</v>
      </c>
      <c r="N1754" s="139">
        <v>60</v>
      </c>
      <c r="O1754" s="140" t="b">
        <v>0</v>
      </c>
      <c r="P1754" s="138" t="s">
        <v>3075</v>
      </c>
      <c r="Q1754" t="s">
        <v>1823</v>
      </c>
      <c r="R1754" t="s">
        <v>630</v>
      </c>
    </row>
    <row r="1755" spans="1:18" x14ac:dyDescent="0.25">
      <c r="A1755" s="138" t="s">
        <v>14503</v>
      </c>
      <c r="B1755" s="138" t="s">
        <v>885</v>
      </c>
      <c r="C1755" s="138" t="s">
        <v>1817</v>
      </c>
      <c r="D1755" s="138" t="s">
        <v>1818</v>
      </c>
      <c r="E1755" s="138" t="s">
        <v>1881</v>
      </c>
      <c r="F1755" s="138"/>
      <c r="G1755" s="138" t="s">
        <v>71</v>
      </c>
      <c r="H1755" s="138" t="s">
        <v>1777</v>
      </c>
      <c r="I1755" s="138" t="s">
        <v>5547</v>
      </c>
      <c r="J1755" s="138" t="s">
        <v>1817</v>
      </c>
      <c r="K1755" s="138"/>
      <c r="L1755" s="138"/>
      <c r="M1755" s="138" t="s">
        <v>6401</v>
      </c>
      <c r="N1755" s="139">
        <v>60</v>
      </c>
      <c r="O1755" s="140" t="b">
        <v>0</v>
      </c>
      <c r="P1755" s="138" t="s">
        <v>3075</v>
      </c>
      <c r="Q1755" t="s">
        <v>1823</v>
      </c>
      <c r="R1755" t="s">
        <v>630</v>
      </c>
    </row>
    <row r="1756" spans="1:18" x14ac:dyDescent="0.25">
      <c r="A1756" s="138" t="s">
        <v>14245</v>
      </c>
      <c r="B1756" s="138" t="s">
        <v>883</v>
      </c>
      <c r="C1756" s="138" t="s">
        <v>1817</v>
      </c>
      <c r="D1756" s="138" t="s">
        <v>1818</v>
      </c>
      <c r="E1756" s="138" t="s">
        <v>2030</v>
      </c>
      <c r="F1756" s="138"/>
      <c r="G1756" s="138" t="s">
        <v>70</v>
      </c>
      <c r="H1756" s="138" t="s">
        <v>1779</v>
      </c>
      <c r="I1756" s="138" t="s">
        <v>5547</v>
      </c>
      <c r="J1756" s="138" t="s">
        <v>1817</v>
      </c>
      <c r="K1756" s="138"/>
      <c r="L1756" s="138"/>
      <c r="M1756" s="138" t="s">
        <v>6402</v>
      </c>
      <c r="N1756" s="139">
        <v>60</v>
      </c>
      <c r="O1756" s="140" t="b">
        <v>0</v>
      </c>
      <c r="P1756" s="138" t="s">
        <v>3075</v>
      </c>
      <c r="Q1756" t="s">
        <v>1823</v>
      </c>
      <c r="R1756" t="s">
        <v>630</v>
      </c>
    </row>
    <row r="1757" spans="1:18" x14ac:dyDescent="0.25">
      <c r="A1757" s="138" t="s">
        <v>14430</v>
      </c>
      <c r="B1757" s="138" t="s">
        <v>885</v>
      </c>
      <c r="C1757" s="138" t="s">
        <v>1817</v>
      </c>
      <c r="D1757" s="138" t="s">
        <v>1818</v>
      </c>
      <c r="E1757" s="138" t="s">
        <v>1971</v>
      </c>
      <c r="F1757" s="138"/>
      <c r="G1757" s="138" t="s">
        <v>71</v>
      </c>
      <c r="H1757" s="138" t="s">
        <v>1777</v>
      </c>
      <c r="I1757" s="138" t="s">
        <v>5547</v>
      </c>
      <c r="J1757" s="138" t="s">
        <v>1817</v>
      </c>
      <c r="K1757" s="138"/>
      <c r="L1757" s="138"/>
      <c r="M1757" s="138" t="s">
        <v>6403</v>
      </c>
      <c r="N1757" s="139">
        <v>60</v>
      </c>
      <c r="O1757" s="140" t="b">
        <v>0</v>
      </c>
      <c r="P1757" s="138" t="s">
        <v>3075</v>
      </c>
      <c r="Q1757" t="s">
        <v>1823</v>
      </c>
      <c r="R1757" t="s">
        <v>630</v>
      </c>
    </row>
    <row r="1758" spans="1:18" x14ac:dyDescent="0.25">
      <c r="A1758" s="138" t="s">
        <v>14966</v>
      </c>
      <c r="B1758" s="138" t="s">
        <v>885</v>
      </c>
      <c r="C1758" s="138" t="s">
        <v>1817</v>
      </c>
      <c r="D1758" s="138" t="s">
        <v>1818</v>
      </c>
      <c r="E1758" s="138" t="s">
        <v>1955</v>
      </c>
      <c r="F1758" s="138"/>
      <c r="G1758" s="138" t="s">
        <v>1786</v>
      </c>
      <c r="H1758" s="138" t="s">
        <v>1787</v>
      </c>
      <c r="I1758" s="138" t="s">
        <v>5547</v>
      </c>
      <c r="J1758" s="138" t="s">
        <v>1817</v>
      </c>
      <c r="K1758" s="138"/>
      <c r="L1758" s="138"/>
      <c r="M1758" s="138" t="s">
        <v>6404</v>
      </c>
      <c r="N1758" s="139">
        <v>60</v>
      </c>
      <c r="O1758" s="140" t="b">
        <v>0</v>
      </c>
      <c r="P1758" s="138" t="s">
        <v>3075</v>
      </c>
      <c r="Q1758" t="s">
        <v>1823</v>
      </c>
      <c r="R1758" t="s">
        <v>630</v>
      </c>
    </row>
    <row r="1759" spans="1:18" x14ac:dyDescent="0.25">
      <c r="A1759" s="138" t="s">
        <v>13830</v>
      </c>
      <c r="B1759" s="138" t="s">
        <v>883</v>
      </c>
      <c r="C1759" s="138" t="s">
        <v>1817</v>
      </c>
      <c r="D1759" s="138" t="s">
        <v>1818</v>
      </c>
      <c r="E1759" s="138" t="s">
        <v>2086</v>
      </c>
      <c r="F1759" s="138"/>
      <c r="G1759" s="138" t="s">
        <v>70</v>
      </c>
      <c r="H1759" s="138" t="s">
        <v>1779</v>
      </c>
      <c r="I1759" s="138" t="s">
        <v>5547</v>
      </c>
      <c r="J1759" s="138" t="s">
        <v>1817</v>
      </c>
      <c r="K1759" s="138"/>
      <c r="L1759" s="138"/>
      <c r="M1759" s="138" t="s">
        <v>6405</v>
      </c>
      <c r="N1759" s="139">
        <v>60</v>
      </c>
      <c r="O1759" s="140" t="b">
        <v>0</v>
      </c>
      <c r="P1759" s="138" t="s">
        <v>3075</v>
      </c>
      <c r="Q1759" t="s">
        <v>1823</v>
      </c>
      <c r="R1759" t="s">
        <v>630</v>
      </c>
    </row>
    <row r="1760" spans="1:18" x14ac:dyDescent="0.25">
      <c r="A1760" s="138" t="s">
        <v>13926</v>
      </c>
      <c r="B1760" s="138" t="s">
        <v>885</v>
      </c>
      <c r="C1760" s="138" t="s">
        <v>1817</v>
      </c>
      <c r="D1760" s="138" t="s">
        <v>1818</v>
      </c>
      <c r="E1760" s="138" t="s">
        <v>1832</v>
      </c>
      <c r="F1760" s="138"/>
      <c r="G1760" s="138" t="s">
        <v>70</v>
      </c>
      <c r="H1760" s="138" t="s">
        <v>1779</v>
      </c>
      <c r="I1760" s="138" t="s">
        <v>5547</v>
      </c>
      <c r="J1760" s="138" t="s">
        <v>1817</v>
      </c>
      <c r="K1760" s="138"/>
      <c r="L1760" s="138"/>
      <c r="M1760" s="138" t="s">
        <v>6407</v>
      </c>
      <c r="N1760" s="139">
        <v>60</v>
      </c>
      <c r="O1760" s="140" t="b">
        <v>0</v>
      </c>
      <c r="P1760" s="138" t="s">
        <v>3075</v>
      </c>
      <c r="Q1760" t="s">
        <v>1823</v>
      </c>
      <c r="R1760" t="s">
        <v>630</v>
      </c>
    </row>
    <row r="1761" spans="1:18" x14ac:dyDescent="0.25">
      <c r="A1761" s="138" t="s">
        <v>14967</v>
      </c>
      <c r="B1761" s="138" t="s">
        <v>885</v>
      </c>
      <c r="C1761" s="138" t="s">
        <v>1817</v>
      </c>
      <c r="D1761" s="138" t="s">
        <v>1818</v>
      </c>
      <c r="E1761" s="138" t="s">
        <v>1955</v>
      </c>
      <c r="F1761" s="138"/>
      <c r="G1761" s="138" t="s">
        <v>1786</v>
      </c>
      <c r="H1761" s="138" t="s">
        <v>1787</v>
      </c>
      <c r="I1761" s="138" t="s">
        <v>5547</v>
      </c>
      <c r="J1761" s="138" t="s">
        <v>1817</v>
      </c>
      <c r="K1761" s="138"/>
      <c r="L1761" s="138"/>
      <c r="M1761" s="138" t="s">
        <v>6409</v>
      </c>
      <c r="N1761" s="139">
        <v>60</v>
      </c>
      <c r="O1761" s="140" t="b">
        <v>0</v>
      </c>
      <c r="P1761" s="138" t="s">
        <v>3075</v>
      </c>
      <c r="Q1761" t="s">
        <v>1823</v>
      </c>
      <c r="R1761" t="s">
        <v>630</v>
      </c>
    </row>
    <row r="1762" spans="1:18" x14ac:dyDescent="0.25">
      <c r="A1762" s="138" t="s">
        <v>14246</v>
      </c>
      <c r="B1762" s="138" t="s">
        <v>883</v>
      </c>
      <c r="C1762" s="138" t="s">
        <v>1817</v>
      </c>
      <c r="D1762" s="138" t="s">
        <v>1818</v>
      </c>
      <c r="E1762" s="138" t="s">
        <v>2030</v>
      </c>
      <c r="F1762" s="138"/>
      <c r="G1762" s="138" t="s">
        <v>70</v>
      </c>
      <c r="H1762" s="138" t="s">
        <v>1779</v>
      </c>
      <c r="I1762" s="138" t="s">
        <v>5547</v>
      </c>
      <c r="J1762" s="138" t="s">
        <v>1817</v>
      </c>
      <c r="K1762" s="138"/>
      <c r="L1762" s="138"/>
      <c r="M1762" s="138" t="s">
        <v>6410</v>
      </c>
      <c r="N1762" s="139">
        <v>60</v>
      </c>
      <c r="O1762" s="140" t="b">
        <v>0</v>
      </c>
      <c r="P1762" s="138" t="s">
        <v>3075</v>
      </c>
      <c r="Q1762" t="s">
        <v>1823</v>
      </c>
      <c r="R1762" t="s">
        <v>630</v>
      </c>
    </row>
    <row r="1763" spans="1:18" x14ac:dyDescent="0.25">
      <c r="A1763" s="138" t="s">
        <v>14301</v>
      </c>
      <c r="B1763" s="138" t="s">
        <v>883</v>
      </c>
      <c r="C1763" s="138" t="s">
        <v>1817</v>
      </c>
      <c r="D1763" s="138" t="s">
        <v>1818</v>
      </c>
      <c r="E1763" s="138" t="s">
        <v>1926</v>
      </c>
      <c r="F1763" s="138"/>
      <c r="G1763" s="138" t="s">
        <v>70</v>
      </c>
      <c r="H1763" s="138" t="s">
        <v>1779</v>
      </c>
      <c r="I1763" s="138" t="s">
        <v>5547</v>
      </c>
      <c r="J1763" s="138" t="s">
        <v>1817</v>
      </c>
      <c r="K1763" s="138"/>
      <c r="L1763" s="138"/>
      <c r="M1763" s="138" t="s">
        <v>6411</v>
      </c>
      <c r="N1763" s="139">
        <v>60</v>
      </c>
      <c r="O1763" s="140" t="b">
        <v>0</v>
      </c>
      <c r="P1763" s="138" t="s">
        <v>3075</v>
      </c>
      <c r="Q1763" t="s">
        <v>1823</v>
      </c>
      <c r="R1763" t="s">
        <v>630</v>
      </c>
    </row>
    <row r="1764" spans="1:18" x14ac:dyDescent="0.25">
      <c r="A1764" s="138" t="s">
        <v>14247</v>
      </c>
      <c r="B1764" s="138" t="s">
        <v>883</v>
      </c>
      <c r="C1764" s="138" t="s">
        <v>1817</v>
      </c>
      <c r="D1764" s="138" t="s">
        <v>1818</v>
      </c>
      <c r="E1764" s="138" t="s">
        <v>2030</v>
      </c>
      <c r="F1764" s="138"/>
      <c r="G1764" s="138" t="s">
        <v>70</v>
      </c>
      <c r="H1764" s="138" t="s">
        <v>1779</v>
      </c>
      <c r="I1764" s="138" t="s">
        <v>5547</v>
      </c>
      <c r="J1764" s="138" t="s">
        <v>1817</v>
      </c>
      <c r="K1764" s="138"/>
      <c r="L1764" s="138"/>
      <c r="M1764" s="138" t="s">
        <v>6412</v>
      </c>
      <c r="N1764" s="139">
        <v>60</v>
      </c>
      <c r="O1764" s="140" t="b">
        <v>0</v>
      </c>
      <c r="P1764" s="138" t="s">
        <v>3075</v>
      </c>
      <c r="Q1764" t="s">
        <v>1823</v>
      </c>
      <c r="R1764" t="s">
        <v>630</v>
      </c>
    </row>
    <row r="1765" spans="1:18" x14ac:dyDescent="0.25">
      <c r="A1765" s="138" t="s">
        <v>14431</v>
      </c>
      <c r="B1765" s="138" t="s">
        <v>885</v>
      </c>
      <c r="C1765" s="138" t="s">
        <v>1817</v>
      </c>
      <c r="D1765" s="138" t="s">
        <v>1818</v>
      </c>
      <c r="E1765" s="138" t="s">
        <v>1971</v>
      </c>
      <c r="F1765" s="138"/>
      <c r="G1765" s="138" t="s">
        <v>71</v>
      </c>
      <c r="H1765" s="138" t="s">
        <v>1777</v>
      </c>
      <c r="I1765" s="138" t="s">
        <v>5547</v>
      </c>
      <c r="J1765" s="138" t="s">
        <v>1817</v>
      </c>
      <c r="K1765" s="138"/>
      <c r="L1765" s="138"/>
      <c r="M1765" s="138" t="s">
        <v>6413</v>
      </c>
      <c r="N1765" s="139">
        <v>60</v>
      </c>
      <c r="O1765" s="140" t="b">
        <v>0</v>
      </c>
      <c r="P1765" s="138" t="s">
        <v>3075</v>
      </c>
      <c r="Q1765" t="s">
        <v>1823</v>
      </c>
      <c r="R1765" t="s">
        <v>630</v>
      </c>
    </row>
    <row r="1766" spans="1:18" x14ac:dyDescent="0.25">
      <c r="A1766" s="138" t="s">
        <v>14636</v>
      </c>
      <c r="B1766" s="138" t="s">
        <v>885</v>
      </c>
      <c r="C1766" s="138" t="s">
        <v>1817</v>
      </c>
      <c r="D1766" s="138" t="s">
        <v>1818</v>
      </c>
      <c r="E1766" s="138" t="s">
        <v>1938</v>
      </c>
      <c r="F1766" s="138"/>
      <c r="G1766" s="138" t="s">
        <v>70</v>
      </c>
      <c r="H1766" s="138" t="s">
        <v>1779</v>
      </c>
      <c r="I1766" s="138" t="s">
        <v>5547</v>
      </c>
      <c r="J1766" s="138" t="s">
        <v>1817</v>
      </c>
      <c r="K1766" s="138"/>
      <c r="L1766" s="138"/>
      <c r="M1766" s="138" t="s">
        <v>6414</v>
      </c>
      <c r="N1766" s="139">
        <v>60</v>
      </c>
      <c r="O1766" s="140" t="b">
        <v>0</v>
      </c>
      <c r="P1766" s="138" t="s">
        <v>3075</v>
      </c>
      <c r="Q1766" t="s">
        <v>1823</v>
      </c>
      <c r="R1766" t="s">
        <v>630</v>
      </c>
    </row>
    <row r="1767" spans="1:18" x14ac:dyDescent="0.25">
      <c r="A1767" s="138" t="s">
        <v>14302</v>
      </c>
      <c r="B1767" s="138" t="s">
        <v>883</v>
      </c>
      <c r="C1767" s="138" t="s">
        <v>1817</v>
      </c>
      <c r="D1767" s="138" t="s">
        <v>1818</v>
      </c>
      <c r="E1767" s="138" t="s">
        <v>1926</v>
      </c>
      <c r="F1767" s="138"/>
      <c r="G1767" s="138" t="s">
        <v>70</v>
      </c>
      <c r="H1767" s="138" t="s">
        <v>1779</v>
      </c>
      <c r="I1767" s="138" t="s">
        <v>5547</v>
      </c>
      <c r="J1767" s="138" t="s">
        <v>1817</v>
      </c>
      <c r="K1767" s="138"/>
      <c r="L1767" s="138"/>
      <c r="M1767" s="138" t="s">
        <v>6415</v>
      </c>
      <c r="N1767" s="139">
        <v>60</v>
      </c>
      <c r="O1767" s="140" t="b">
        <v>0</v>
      </c>
      <c r="P1767" s="138" t="s">
        <v>3075</v>
      </c>
      <c r="Q1767" t="s">
        <v>1823</v>
      </c>
      <c r="R1767" t="s">
        <v>630</v>
      </c>
    </row>
    <row r="1768" spans="1:18" x14ac:dyDescent="0.25">
      <c r="A1768" s="138" t="s">
        <v>14248</v>
      </c>
      <c r="B1768" s="138" t="s">
        <v>883</v>
      </c>
      <c r="C1768" s="138" t="s">
        <v>1817</v>
      </c>
      <c r="D1768" s="138" t="s">
        <v>1818</v>
      </c>
      <c r="E1768" s="138" t="s">
        <v>2030</v>
      </c>
      <c r="F1768" s="138"/>
      <c r="G1768" s="138" t="s">
        <v>71</v>
      </c>
      <c r="H1768" s="138" t="s">
        <v>1777</v>
      </c>
      <c r="I1768" s="138" t="s">
        <v>5547</v>
      </c>
      <c r="J1768" s="138" t="s">
        <v>1817</v>
      </c>
      <c r="K1768" s="138"/>
      <c r="L1768" s="138"/>
      <c r="M1768" s="138" t="s">
        <v>6416</v>
      </c>
      <c r="N1768" s="139">
        <v>60</v>
      </c>
      <c r="O1768" s="140" t="b">
        <v>0</v>
      </c>
      <c r="P1768" s="138" t="s">
        <v>3075</v>
      </c>
      <c r="Q1768" t="s">
        <v>1823</v>
      </c>
      <c r="R1768" t="s">
        <v>630</v>
      </c>
    </row>
    <row r="1769" spans="1:18" x14ac:dyDescent="0.25">
      <c r="A1769" s="138" t="s">
        <v>14432</v>
      </c>
      <c r="B1769" s="138" t="s">
        <v>885</v>
      </c>
      <c r="C1769" s="138" t="s">
        <v>1817</v>
      </c>
      <c r="D1769" s="138" t="s">
        <v>1818</v>
      </c>
      <c r="E1769" s="138" t="s">
        <v>1971</v>
      </c>
      <c r="F1769" s="138"/>
      <c r="G1769" s="138" t="s">
        <v>71</v>
      </c>
      <c r="H1769" s="138" t="s">
        <v>1777</v>
      </c>
      <c r="I1769" s="138" t="s">
        <v>5547</v>
      </c>
      <c r="J1769" s="138" t="s">
        <v>1817</v>
      </c>
      <c r="K1769" s="138"/>
      <c r="L1769" s="138"/>
      <c r="M1769" s="138" t="s">
        <v>6417</v>
      </c>
      <c r="N1769" s="139">
        <v>60</v>
      </c>
      <c r="O1769" s="140" t="b">
        <v>0</v>
      </c>
      <c r="P1769" s="138" t="s">
        <v>3075</v>
      </c>
      <c r="Q1769" t="s">
        <v>1823</v>
      </c>
      <c r="R1769" t="s">
        <v>630</v>
      </c>
    </row>
    <row r="1770" spans="1:18" x14ac:dyDescent="0.25">
      <c r="A1770" s="138" t="s">
        <v>14303</v>
      </c>
      <c r="B1770" s="138" t="s">
        <v>883</v>
      </c>
      <c r="C1770" s="138" t="s">
        <v>1817</v>
      </c>
      <c r="D1770" s="138" t="s">
        <v>1818</v>
      </c>
      <c r="E1770" s="138" t="s">
        <v>1926</v>
      </c>
      <c r="F1770" s="138"/>
      <c r="G1770" s="138" t="s">
        <v>70</v>
      </c>
      <c r="H1770" s="138" t="s">
        <v>1779</v>
      </c>
      <c r="I1770" s="138" t="s">
        <v>5547</v>
      </c>
      <c r="J1770" s="138" t="s">
        <v>1817</v>
      </c>
      <c r="K1770" s="138"/>
      <c r="L1770" s="138"/>
      <c r="M1770" s="138" t="s">
        <v>6418</v>
      </c>
      <c r="N1770" s="139">
        <v>60</v>
      </c>
      <c r="O1770" s="140" t="b">
        <v>0</v>
      </c>
      <c r="P1770" s="138" t="s">
        <v>3075</v>
      </c>
      <c r="Q1770" t="s">
        <v>1823</v>
      </c>
      <c r="R1770" t="s">
        <v>630</v>
      </c>
    </row>
    <row r="1771" spans="1:18" x14ac:dyDescent="0.25">
      <c r="A1771" s="138" t="s">
        <v>13997</v>
      </c>
      <c r="B1771" s="138" t="s">
        <v>885</v>
      </c>
      <c r="C1771" s="138" t="s">
        <v>1817</v>
      </c>
      <c r="D1771" s="138" t="s">
        <v>1818</v>
      </c>
      <c r="E1771" s="138" t="s">
        <v>2053</v>
      </c>
      <c r="F1771" s="138"/>
      <c r="G1771" s="138" t="s">
        <v>1786</v>
      </c>
      <c r="H1771" s="138" t="s">
        <v>1787</v>
      </c>
      <c r="I1771" s="138" t="s">
        <v>5547</v>
      </c>
      <c r="J1771" s="138" t="s">
        <v>1817</v>
      </c>
      <c r="K1771" s="138"/>
      <c r="L1771" s="138"/>
      <c r="M1771" s="138" t="s">
        <v>6419</v>
      </c>
      <c r="N1771" s="139">
        <v>60</v>
      </c>
      <c r="O1771" s="140" t="b">
        <v>0</v>
      </c>
      <c r="P1771" s="138" t="s">
        <v>3075</v>
      </c>
      <c r="Q1771" t="s">
        <v>1823</v>
      </c>
      <c r="R1771" t="s">
        <v>630</v>
      </c>
    </row>
    <row r="1772" spans="1:18" x14ac:dyDescent="0.25">
      <c r="A1772" s="138" t="s">
        <v>14874</v>
      </c>
      <c r="B1772" s="138" t="s">
        <v>885</v>
      </c>
      <c r="C1772" s="138" t="s">
        <v>1817</v>
      </c>
      <c r="D1772" s="138" t="s">
        <v>1818</v>
      </c>
      <c r="E1772" s="138" t="s">
        <v>2072</v>
      </c>
      <c r="F1772" s="138"/>
      <c r="G1772" s="138" t="s">
        <v>1786</v>
      </c>
      <c r="H1772" s="138" t="s">
        <v>1787</v>
      </c>
      <c r="I1772" s="138" t="s">
        <v>5547</v>
      </c>
      <c r="J1772" s="138" t="s">
        <v>1817</v>
      </c>
      <c r="K1772" s="138"/>
      <c r="L1772" s="138"/>
      <c r="M1772" s="138" t="s">
        <v>6420</v>
      </c>
      <c r="N1772" s="139">
        <v>60</v>
      </c>
      <c r="O1772" s="140" t="b">
        <v>0</v>
      </c>
      <c r="P1772" s="138" t="s">
        <v>3075</v>
      </c>
      <c r="Q1772" t="s">
        <v>1823</v>
      </c>
      <c r="R1772" t="s">
        <v>630</v>
      </c>
    </row>
    <row r="1773" spans="1:18" x14ac:dyDescent="0.25">
      <c r="A1773" s="138" t="s">
        <v>14875</v>
      </c>
      <c r="B1773" s="138" t="s">
        <v>885</v>
      </c>
      <c r="C1773" s="138" t="s">
        <v>1817</v>
      </c>
      <c r="D1773" s="138" t="s">
        <v>1818</v>
      </c>
      <c r="E1773" s="138" t="s">
        <v>2072</v>
      </c>
      <c r="F1773" s="138"/>
      <c r="G1773" s="138" t="s">
        <v>1786</v>
      </c>
      <c r="H1773" s="138" t="s">
        <v>1787</v>
      </c>
      <c r="I1773" s="138" t="s">
        <v>5547</v>
      </c>
      <c r="J1773" s="138" t="s">
        <v>1817</v>
      </c>
      <c r="K1773" s="138"/>
      <c r="L1773" s="138"/>
      <c r="M1773" s="138" t="s">
        <v>6421</v>
      </c>
      <c r="N1773" s="139">
        <v>60</v>
      </c>
      <c r="O1773" s="140" t="b">
        <v>0</v>
      </c>
      <c r="P1773" s="138" t="s">
        <v>3075</v>
      </c>
      <c r="Q1773" t="s">
        <v>1823</v>
      </c>
      <c r="R1773" t="s">
        <v>630</v>
      </c>
    </row>
    <row r="1774" spans="1:18" x14ac:dyDescent="0.25">
      <c r="A1774" s="138" t="s">
        <v>14826</v>
      </c>
      <c r="B1774" s="138" t="s">
        <v>885</v>
      </c>
      <c r="C1774" s="138" t="s">
        <v>1817</v>
      </c>
      <c r="D1774" s="138" t="s">
        <v>1818</v>
      </c>
      <c r="E1774" s="138" t="s">
        <v>1858</v>
      </c>
      <c r="F1774" s="138"/>
      <c r="G1774" s="138" t="s">
        <v>1786</v>
      </c>
      <c r="H1774" s="138" t="s">
        <v>1787</v>
      </c>
      <c r="I1774" s="138" t="s">
        <v>5547</v>
      </c>
      <c r="J1774" s="138" t="s">
        <v>1817</v>
      </c>
      <c r="K1774" s="138"/>
      <c r="L1774" s="138"/>
      <c r="M1774" s="138" t="s">
        <v>6423</v>
      </c>
      <c r="N1774" s="139">
        <v>60</v>
      </c>
      <c r="O1774" s="140" t="b">
        <v>0</v>
      </c>
      <c r="P1774" s="138" t="s">
        <v>3075</v>
      </c>
      <c r="Q1774" t="s">
        <v>1823</v>
      </c>
      <c r="R1774" t="s">
        <v>630</v>
      </c>
    </row>
    <row r="1775" spans="1:18" x14ac:dyDescent="0.25">
      <c r="A1775" s="138" t="s">
        <v>13998</v>
      </c>
      <c r="B1775" s="138" t="s">
        <v>885</v>
      </c>
      <c r="C1775" s="138" t="s">
        <v>1817</v>
      </c>
      <c r="D1775" s="138" t="s">
        <v>1818</v>
      </c>
      <c r="E1775" s="138" t="s">
        <v>2053</v>
      </c>
      <c r="F1775" s="138"/>
      <c r="G1775" s="138" t="s">
        <v>71</v>
      </c>
      <c r="H1775" s="138" t="s">
        <v>1777</v>
      </c>
      <c r="I1775" s="138" t="s">
        <v>5547</v>
      </c>
      <c r="J1775" s="138" t="s">
        <v>1817</v>
      </c>
      <c r="K1775" s="138"/>
      <c r="L1775" s="138"/>
      <c r="M1775" s="138" t="s">
        <v>6424</v>
      </c>
      <c r="N1775" s="139">
        <v>60</v>
      </c>
      <c r="O1775" s="140" t="b">
        <v>0</v>
      </c>
      <c r="P1775" s="138" t="s">
        <v>3075</v>
      </c>
      <c r="Q1775" t="s">
        <v>1823</v>
      </c>
      <c r="R1775" t="s">
        <v>630</v>
      </c>
    </row>
    <row r="1776" spans="1:18" x14ac:dyDescent="0.25">
      <c r="A1776" s="138" t="s">
        <v>14304</v>
      </c>
      <c r="B1776" s="138" t="s">
        <v>883</v>
      </c>
      <c r="C1776" s="138" t="s">
        <v>1817</v>
      </c>
      <c r="D1776" s="138" t="s">
        <v>1818</v>
      </c>
      <c r="E1776" s="138" t="s">
        <v>1926</v>
      </c>
      <c r="F1776" s="138"/>
      <c r="G1776" s="138" t="s">
        <v>70</v>
      </c>
      <c r="H1776" s="138" t="s">
        <v>1779</v>
      </c>
      <c r="I1776" s="138" t="s">
        <v>5547</v>
      </c>
      <c r="J1776" s="138" t="s">
        <v>1817</v>
      </c>
      <c r="K1776" s="138"/>
      <c r="L1776" s="138"/>
      <c r="M1776" s="138" t="s">
        <v>6425</v>
      </c>
      <c r="N1776" s="139">
        <v>60</v>
      </c>
      <c r="O1776" s="140" t="b">
        <v>0</v>
      </c>
      <c r="P1776" s="138" t="s">
        <v>3075</v>
      </c>
      <c r="Q1776" t="s">
        <v>1823</v>
      </c>
      <c r="R1776" t="s">
        <v>630</v>
      </c>
    </row>
    <row r="1777" spans="1:18" x14ac:dyDescent="0.25">
      <c r="A1777" s="138" t="s">
        <v>14637</v>
      </c>
      <c r="B1777" s="138" t="s">
        <v>885</v>
      </c>
      <c r="C1777" s="138" t="s">
        <v>1817</v>
      </c>
      <c r="D1777" s="138" t="s">
        <v>1818</v>
      </c>
      <c r="E1777" s="138" t="s">
        <v>1938</v>
      </c>
      <c r="F1777" s="138"/>
      <c r="G1777" s="138" t="s">
        <v>70</v>
      </c>
      <c r="H1777" s="138" t="s">
        <v>1779</v>
      </c>
      <c r="I1777" s="138" t="s">
        <v>5547</v>
      </c>
      <c r="J1777" s="138" t="s">
        <v>1817</v>
      </c>
      <c r="K1777" s="138"/>
      <c r="L1777" s="138"/>
      <c r="M1777" s="138" t="s">
        <v>6427</v>
      </c>
      <c r="N1777" s="139">
        <v>60</v>
      </c>
      <c r="O1777" s="140" t="b">
        <v>0</v>
      </c>
      <c r="P1777" s="138" t="s">
        <v>3075</v>
      </c>
      <c r="Q1777" t="s">
        <v>1823</v>
      </c>
      <c r="R1777" t="s">
        <v>630</v>
      </c>
    </row>
    <row r="1778" spans="1:18" x14ac:dyDescent="0.25">
      <c r="A1778" s="138" t="s">
        <v>14124</v>
      </c>
      <c r="B1778" s="138" t="s">
        <v>885</v>
      </c>
      <c r="C1778" s="138" t="s">
        <v>1817</v>
      </c>
      <c r="D1778" s="138" t="s">
        <v>1818</v>
      </c>
      <c r="E1778" s="138" t="s">
        <v>2734</v>
      </c>
      <c r="F1778" s="138"/>
      <c r="G1778" s="138" t="s">
        <v>1786</v>
      </c>
      <c r="H1778" s="138" t="s">
        <v>1787</v>
      </c>
      <c r="I1778" s="138" t="s">
        <v>5547</v>
      </c>
      <c r="J1778" s="138" t="s">
        <v>1817</v>
      </c>
      <c r="K1778" s="138"/>
      <c r="L1778" s="138"/>
      <c r="M1778" s="138" t="s">
        <v>6428</v>
      </c>
      <c r="N1778" s="139">
        <v>60</v>
      </c>
      <c r="O1778" s="140" t="b">
        <v>0</v>
      </c>
      <c r="P1778" s="138" t="s">
        <v>3075</v>
      </c>
      <c r="Q1778" t="s">
        <v>1823</v>
      </c>
      <c r="R1778" t="s">
        <v>630</v>
      </c>
    </row>
    <row r="1779" spans="1:18" x14ac:dyDescent="0.25">
      <c r="A1779" s="138" t="s">
        <v>14216</v>
      </c>
      <c r="B1779" s="138" t="s">
        <v>885</v>
      </c>
      <c r="C1779" s="138" t="s">
        <v>1817</v>
      </c>
      <c r="D1779" s="138" t="s">
        <v>1818</v>
      </c>
      <c r="E1779" s="138" t="s">
        <v>1930</v>
      </c>
      <c r="F1779" s="138"/>
      <c r="G1779" s="138" t="s">
        <v>71</v>
      </c>
      <c r="H1779" s="138" t="s">
        <v>1777</v>
      </c>
      <c r="I1779" s="138" t="s">
        <v>5547</v>
      </c>
      <c r="J1779" s="138" t="s">
        <v>1817</v>
      </c>
      <c r="K1779" s="138"/>
      <c r="L1779" s="138"/>
      <c r="M1779" s="138" t="s">
        <v>6429</v>
      </c>
      <c r="N1779" s="139">
        <v>60</v>
      </c>
      <c r="O1779" s="140" t="b">
        <v>0</v>
      </c>
      <c r="P1779" s="138" t="s">
        <v>3075</v>
      </c>
      <c r="Q1779" t="s">
        <v>1823</v>
      </c>
      <c r="R1779" t="s">
        <v>630</v>
      </c>
    </row>
    <row r="1780" spans="1:18" x14ac:dyDescent="0.25">
      <c r="A1780" s="138" t="s">
        <v>14067</v>
      </c>
      <c r="B1780" s="138" t="s">
        <v>885</v>
      </c>
      <c r="C1780" s="138" t="s">
        <v>1817</v>
      </c>
      <c r="D1780" s="138" t="s">
        <v>1818</v>
      </c>
      <c r="E1780" s="138" t="s">
        <v>1911</v>
      </c>
      <c r="F1780" s="138"/>
      <c r="G1780" s="138" t="s">
        <v>1786</v>
      </c>
      <c r="H1780" s="138" t="s">
        <v>1787</v>
      </c>
      <c r="I1780" s="138" t="s">
        <v>5547</v>
      </c>
      <c r="J1780" s="138" t="s">
        <v>1817</v>
      </c>
      <c r="K1780" s="138"/>
      <c r="L1780" s="138"/>
      <c r="M1780" s="138" t="s">
        <v>6430</v>
      </c>
      <c r="N1780" s="139">
        <v>60</v>
      </c>
      <c r="O1780" s="140" t="b">
        <v>0</v>
      </c>
      <c r="P1780" s="138" t="s">
        <v>3075</v>
      </c>
      <c r="Q1780" t="s">
        <v>1823</v>
      </c>
      <c r="R1780" t="s">
        <v>630</v>
      </c>
    </row>
    <row r="1781" spans="1:18" x14ac:dyDescent="0.25">
      <c r="A1781" s="138" t="s">
        <v>14968</v>
      </c>
      <c r="B1781" s="138" t="s">
        <v>885</v>
      </c>
      <c r="C1781" s="138" t="s">
        <v>1817</v>
      </c>
      <c r="D1781" s="138" t="s">
        <v>1818</v>
      </c>
      <c r="E1781" s="138" t="s">
        <v>1955</v>
      </c>
      <c r="F1781" s="138"/>
      <c r="G1781" s="138" t="s">
        <v>1786</v>
      </c>
      <c r="H1781" s="138" t="s">
        <v>1787</v>
      </c>
      <c r="I1781" s="138" t="s">
        <v>5547</v>
      </c>
      <c r="J1781" s="138" t="s">
        <v>1817</v>
      </c>
      <c r="K1781" s="138"/>
      <c r="L1781" s="138"/>
      <c r="M1781" s="138" t="s">
        <v>6431</v>
      </c>
      <c r="N1781" s="139">
        <v>60</v>
      </c>
      <c r="O1781" s="140" t="b">
        <v>0</v>
      </c>
      <c r="P1781" s="138" t="s">
        <v>3075</v>
      </c>
      <c r="Q1781" t="s">
        <v>1823</v>
      </c>
      <c r="R1781" t="s">
        <v>630</v>
      </c>
    </row>
    <row r="1782" spans="1:18" x14ac:dyDescent="0.25">
      <c r="A1782" s="138" t="s">
        <v>14638</v>
      </c>
      <c r="B1782" s="138" t="s">
        <v>885</v>
      </c>
      <c r="C1782" s="138" t="s">
        <v>1817</v>
      </c>
      <c r="D1782" s="138" t="s">
        <v>1818</v>
      </c>
      <c r="E1782" s="138" t="s">
        <v>1938</v>
      </c>
      <c r="F1782" s="138"/>
      <c r="G1782" s="138" t="s">
        <v>70</v>
      </c>
      <c r="H1782" s="138" t="s">
        <v>1779</v>
      </c>
      <c r="I1782" s="138" t="s">
        <v>5547</v>
      </c>
      <c r="J1782" s="138" t="s">
        <v>1817</v>
      </c>
      <c r="K1782" s="138"/>
      <c r="L1782" s="138"/>
      <c r="M1782" s="138" t="s">
        <v>6432</v>
      </c>
      <c r="N1782" s="139">
        <v>60</v>
      </c>
      <c r="O1782" s="140" t="b">
        <v>0</v>
      </c>
      <c r="P1782" s="138" t="s">
        <v>3075</v>
      </c>
      <c r="Q1782" t="s">
        <v>1823</v>
      </c>
      <c r="R1782" t="s">
        <v>630</v>
      </c>
    </row>
    <row r="1783" spans="1:18" x14ac:dyDescent="0.25">
      <c r="A1783" s="138" t="s">
        <v>14504</v>
      </c>
      <c r="B1783" s="138" t="s">
        <v>885</v>
      </c>
      <c r="C1783" s="138" t="s">
        <v>1817</v>
      </c>
      <c r="D1783" s="138" t="s">
        <v>1818</v>
      </c>
      <c r="E1783" s="138" t="s">
        <v>1881</v>
      </c>
      <c r="F1783" s="138"/>
      <c r="G1783" s="138" t="s">
        <v>71</v>
      </c>
      <c r="H1783" s="138" t="s">
        <v>1777</v>
      </c>
      <c r="I1783" s="138" t="s">
        <v>5547</v>
      </c>
      <c r="J1783" s="138" t="s">
        <v>1817</v>
      </c>
      <c r="K1783" s="138"/>
      <c r="L1783" s="138"/>
      <c r="M1783" s="138" t="s">
        <v>6433</v>
      </c>
      <c r="N1783" s="139">
        <v>60</v>
      </c>
      <c r="O1783" s="140" t="b">
        <v>0</v>
      </c>
      <c r="P1783" s="138" t="s">
        <v>3075</v>
      </c>
      <c r="Q1783" t="s">
        <v>1823</v>
      </c>
      <c r="R1783" t="s">
        <v>630</v>
      </c>
    </row>
    <row r="1784" spans="1:18" x14ac:dyDescent="0.25">
      <c r="A1784" s="138" t="s">
        <v>14433</v>
      </c>
      <c r="B1784" s="138" t="s">
        <v>885</v>
      </c>
      <c r="C1784" s="138" t="s">
        <v>1817</v>
      </c>
      <c r="D1784" s="138" t="s">
        <v>1818</v>
      </c>
      <c r="E1784" s="138" t="s">
        <v>1971</v>
      </c>
      <c r="F1784" s="138"/>
      <c r="G1784" s="138" t="s">
        <v>71</v>
      </c>
      <c r="H1784" s="138" t="s">
        <v>1777</v>
      </c>
      <c r="I1784" s="138" t="s">
        <v>5547</v>
      </c>
      <c r="J1784" s="138" t="s">
        <v>1817</v>
      </c>
      <c r="K1784" s="138"/>
      <c r="L1784" s="138"/>
      <c r="M1784" s="138" t="s">
        <v>6434</v>
      </c>
      <c r="N1784" s="139">
        <v>60</v>
      </c>
      <c r="O1784" s="140" t="b">
        <v>0</v>
      </c>
      <c r="P1784" s="138" t="s">
        <v>3075</v>
      </c>
      <c r="Q1784" t="s">
        <v>1823</v>
      </c>
      <c r="R1784" t="s">
        <v>630</v>
      </c>
    </row>
    <row r="1785" spans="1:18" x14ac:dyDescent="0.25">
      <c r="A1785" s="138" t="s">
        <v>13999</v>
      </c>
      <c r="B1785" s="138" t="s">
        <v>885</v>
      </c>
      <c r="C1785" s="138" t="s">
        <v>1817</v>
      </c>
      <c r="D1785" s="138" t="s">
        <v>1818</v>
      </c>
      <c r="E1785" s="138" t="s">
        <v>2053</v>
      </c>
      <c r="F1785" s="138"/>
      <c r="G1785" s="138" t="s">
        <v>71</v>
      </c>
      <c r="H1785" s="138" t="s">
        <v>1777</v>
      </c>
      <c r="I1785" s="138" t="s">
        <v>5547</v>
      </c>
      <c r="J1785" s="138" t="s">
        <v>1817</v>
      </c>
      <c r="K1785" s="138"/>
      <c r="L1785" s="138"/>
      <c r="M1785" s="138" t="s">
        <v>6435</v>
      </c>
      <c r="N1785" s="139">
        <v>60</v>
      </c>
      <c r="O1785" s="140" t="b">
        <v>0</v>
      </c>
      <c r="P1785" s="138" t="s">
        <v>3075</v>
      </c>
      <c r="Q1785" t="s">
        <v>1823</v>
      </c>
      <c r="R1785" t="s">
        <v>630</v>
      </c>
    </row>
    <row r="1786" spans="1:18" x14ac:dyDescent="0.25">
      <c r="A1786" s="138" t="s">
        <v>14434</v>
      </c>
      <c r="B1786" s="138" t="s">
        <v>885</v>
      </c>
      <c r="C1786" s="138" t="s">
        <v>1817</v>
      </c>
      <c r="D1786" s="138" t="s">
        <v>1818</v>
      </c>
      <c r="E1786" s="138" t="s">
        <v>1971</v>
      </c>
      <c r="F1786" s="138"/>
      <c r="G1786" s="138" t="s">
        <v>71</v>
      </c>
      <c r="H1786" s="138" t="s">
        <v>1777</v>
      </c>
      <c r="I1786" s="138" t="s">
        <v>5547</v>
      </c>
      <c r="J1786" s="138" t="s">
        <v>1817</v>
      </c>
      <c r="K1786" s="138"/>
      <c r="L1786" s="138"/>
      <c r="M1786" s="138" t="s">
        <v>6436</v>
      </c>
      <c r="N1786" s="139">
        <v>60</v>
      </c>
      <c r="O1786" s="140" t="b">
        <v>0</v>
      </c>
      <c r="P1786" s="138" t="s">
        <v>3075</v>
      </c>
      <c r="Q1786" t="s">
        <v>1823</v>
      </c>
      <c r="R1786" t="s">
        <v>630</v>
      </c>
    </row>
    <row r="1787" spans="1:18" x14ac:dyDescent="0.25">
      <c r="A1787" s="138" t="s">
        <v>14639</v>
      </c>
      <c r="B1787" s="138" t="s">
        <v>885</v>
      </c>
      <c r="C1787" s="138" t="s">
        <v>1817</v>
      </c>
      <c r="D1787" s="138" t="s">
        <v>1818</v>
      </c>
      <c r="E1787" s="138" t="s">
        <v>1938</v>
      </c>
      <c r="F1787" s="138"/>
      <c r="G1787" s="138" t="s">
        <v>70</v>
      </c>
      <c r="H1787" s="138" t="s">
        <v>1779</v>
      </c>
      <c r="I1787" s="138" t="s">
        <v>5547</v>
      </c>
      <c r="J1787" s="138" t="s">
        <v>1817</v>
      </c>
      <c r="K1787" s="138"/>
      <c r="L1787" s="138"/>
      <c r="M1787" s="138" t="s">
        <v>6438</v>
      </c>
      <c r="N1787" s="139">
        <v>60</v>
      </c>
      <c r="O1787" s="140" t="b">
        <v>0</v>
      </c>
      <c r="P1787" s="138" t="s">
        <v>3075</v>
      </c>
      <c r="Q1787" t="s">
        <v>1823</v>
      </c>
      <c r="R1787" t="s">
        <v>630</v>
      </c>
    </row>
    <row r="1788" spans="1:18" x14ac:dyDescent="0.25">
      <c r="A1788" s="138" t="s">
        <v>14249</v>
      </c>
      <c r="B1788" s="138" t="s">
        <v>883</v>
      </c>
      <c r="C1788" s="138" t="s">
        <v>1817</v>
      </c>
      <c r="D1788" s="138" t="s">
        <v>1818</v>
      </c>
      <c r="E1788" s="138" t="s">
        <v>2030</v>
      </c>
      <c r="F1788" s="138"/>
      <c r="G1788" s="138" t="s">
        <v>70</v>
      </c>
      <c r="H1788" s="138" t="s">
        <v>1779</v>
      </c>
      <c r="I1788" s="138" t="s">
        <v>5547</v>
      </c>
      <c r="J1788" s="138" t="s">
        <v>1817</v>
      </c>
      <c r="K1788" s="138"/>
      <c r="L1788" s="138"/>
      <c r="M1788" s="138" t="s">
        <v>6440</v>
      </c>
      <c r="N1788" s="139">
        <v>60</v>
      </c>
      <c r="O1788" s="140" t="b">
        <v>0</v>
      </c>
      <c r="P1788" s="138" t="s">
        <v>3075</v>
      </c>
      <c r="Q1788" t="s">
        <v>1823</v>
      </c>
      <c r="R1788" t="s">
        <v>630</v>
      </c>
    </row>
    <row r="1789" spans="1:18" x14ac:dyDescent="0.25">
      <c r="A1789" s="138" t="s">
        <v>14505</v>
      </c>
      <c r="B1789" s="138" t="s">
        <v>885</v>
      </c>
      <c r="C1789" s="138" t="s">
        <v>1817</v>
      </c>
      <c r="D1789" s="138" t="s">
        <v>1818</v>
      </c>
      <c r="E1789" s="138" t="s">
        <v>1881</v>
      </c>
      <c r="F1789" s="138"/>
      <c r="G1789" s="138" t="s">
        <v>71</v>
      </c>
      <c r="H1789" s="138" t="s">
        <v>1777</v>
      </c>
      <c r="I1789" s="138" t="s">
        <v>5547</v>
      </c>
      <c r="J1789" s="138" t="s">
        <v>1817</v>
      </c>
      <c r="K1789" s="138"/>
      <c r="L1789" s="138"/>
      <c r="M1789" s="138" t="s">
        <v>6441</v>
      </c>
      <c r="N1789" s="139">
        <v>60</v>
      </c>
      <c r="O1789" s="140" t="b">
        <v>0</v>
      </c>
      <c r="P1789" s="138" t="s">
        <v>3075</v>
      </c>
      <c r="Q1789" t="s">
        <v>1823</v>
      </c>
      <c r="R1789" t="s">
        <v>630</v>
      </c>
    </row>
    <row r="1790" spans="1:18" x14ac:dyDescent="0.25">
      <c r="A1790" s="138" t="s">
        <v>14305</v>
      </c>
      <c r="B1790" s="138" t="s">
        <v>883</v>
      </c>
      <c r="C1790" s="138" t="s">
        <v>1817</v>
      </c>
      <c r="D1790" s="138" t="s">
        <v>1818</v>
      </c>
      <c r="E1790" s="138" t="s">
        <v>1926</v>
      </c>
      <c r="F1790" s="138"/>
      <c r="G1790" s="138" t="s">
        <v>70</v>
      </c>
      <c r="H1790" s="138" t="s">
        <v>1779</v>
      </c>
      <c r="I1790" s="138" t="s">
        <v>5547</v>
      </c>
      <c r="J1790" s="138" t="s">
        <v>1817</v>
      </c>
      <c r="K1790" s="138"/>
      <c r="L1790" s="138"/>
      <c r="M1790" s="138" t="s">
        <v>6442</v>
      </c>
      <c r="N1790" s="139">
        <v>60</v>
      </c>
      <c r="O1790" s="140" t="b">
        <v>0</v>
      </c>
      <c r="P1790" s="138" t="s">
        <v>3075</v>
      </c>
      <c r="Q1790" t="s">
        <v>1823</v>
      </c>
      <c r="R1790" t="s">
        <v>630</v>
      </c>
    </row>
    <row r="1791" spans="1:18" x14ac:dyDescent="0.25">
      <c r="A1791" s="138" t="s">
        <v>14506</v>
      </c>
      <c r="B1791" s="138" t="s">
        <v>885</v>
      </c>
      <c r="C1791" s="138" t="s">
        <v>1817</v>
      </c>
      <c r="D1791" s="138" t="s">
        <v>1818</v>
      </c>
      <c r="E1791" s="138" t="s">
        <v>1881</v>
      </c>
      <c r="F1791" s="138"/>
      <c r="G1791" s="138" t="s">
        <v>71</v>
      </c>
      <c r="H1791" s="138" t="s">
        <v>1777</v>
      </c>
      <c r="I1791" s="138" t="s">
        <v>5547</v>
      </c>
      <c r="J1791" s="138" t="s">
        <v>1817</v>
      </c>
      <c r="K1791" s="138"/>
      <c r="L1791" s="138"/>
      <c r="M1791" s="138" t="s">
        <v>6443</v>
      </c>
      <c r="N1791" s="139">
        <v>60</v>
      </c>
      <c r="O1791" s="140" t="b">
        <v>0</v>
      </c>
      <c r="P1791" s="138" t="s">
        <v>3075</v>
      </c>
      <c r="Q1791" t="s">
        <v>1823</v>
      </c>
      <c r="R1791" t="s">
        <v>630</v>
      </c>
    </row>
    <row r="1792" spans="1:18" x14ac:dyDescent="0.25">
      <c r="A1792" s="138" t="s">
        <v>14507</v>
      </c>
      <c r="B1792" s="138" t="s">
        <v>885</v>
      </c>
      <c r="C1792" s="138" t="s">
        <v>1817</v>
      </c>
      <c r="D1792" s="138" t="s">
        <v>1818</v>
      </c>
      <c r="E1792" s="138" t="s">
        <v>1881</v>
      </c>
      <c r="F1792" s="138"/>
      <c r="G1792" s="138" t="s">
        <v>71</v>
      </c>
      <c r="H1792" s="138" t="s">
        <v>1777</v>
      </c>
      <c r="I1792" s="138" t="s">
        <v>5547</v>
      </c>
      <c r="J1792" s="138" t="s">
        <v>1817</v>
      </c>
      <c r="K1792" s="138"/>
      <c r="L1792" s="138"/>
      <c r="M1792" s="138" t="s">
        <v>6444</v>
      </c>
      <c r="N1792" s="139">
        <v>60</v>
      </c>
      <c r="O1792" s="140" t="b">
        <v>0</v>
      </c>
      <c r="P1792" s="138" t="s">
        <v>3075</v>
      </c>
      <c r="Q1792" t="s">
        <v>1823</v>
      </c>
      <c r="R1792" t="s">
        <v>630</v>
      </c>
    </row>
    <row r="1793" spans="1:18" x14ac:dyDescent="0.25">
      <c r="A1793" s="138" t="s">
        <v>14000</v>
      </c>
      <c r="B1793" s="138" t="s">
        <v>885</v>
      </c>
      <c r="C1793" s="138" t="s">
        <v>1817</v>
      </c>
      <c r="D1793" s="138" t="s">
        <v>1818</v>
      </c>
      <c r="E1793" s="138" t="s">
        <v>2053</v>
      </c>
      <c r="F1793" s="138"/>
      <c r="G1793" s="138" t="s">
        <v>70</v>
      </c>
      <c r="H1793" s="138" t="s">
        <v>1779</v>
      </c>
      <c r="I1793" s="138" t="s">
        <v>5547</v>
      </c>
      <c r="J1793" s="138" t="s">
        <v>1817</v>
      </c>
      <c r="K1793" s="138"/>
      <c r="L1793" s="138"/>
      <c r="M1793" s="138" t="s">
        <v>6445</v>
      </c>
      <c r="N1793" s="139">
        <v>60</v>
      </c>
      <c r="O1793" s="140" t="b">
        <v>0</v>
      </c>
      <c r="P1793" s="138" t="s">
        <v>3075</v>
      </c>
      <c r="Q1793" t="s">
        <v>1823</v>
      </c>
      <c r="R1793" t="s">
        <v>630</v>
      </c>
    </row>
    <row r="1794" spans="1:18" x14ac:dyDescent="0.25">
      <c r="A1794" s="138" t="s">
        <v>13927</v>
      </c>
      <c r="B1794" s="138" t="s">
        <v>885</v>
      </c>
      <c r="C1794" s="138" t="s">
        <v>1817</v>
      </c>
      <c r="D1794" s="138" t="s">
        <v>1818</v>
      </c>
      <c r="E1794" s="138" t="s">
        <v>1832</v>
      </c>
      <c r="F1794" s="138"/>
      <c r="G1794" s="138" t="s">
        <v>70</v>
      </c>
      <c r="H1794" s="138" t="s">
        <v>1779</v>
      </c>
      <c r="I1794" s="138" t="s">
        <v>5547</v>
      </c>
      <c r="J1794" s="138" t="s">
        <v>1817</v>
      </c>
      <c r="K1794" s="138"/>
      <c r="L1794" s="138"/>
      <c r="M1794" s="138" t="s">
        <v>6446</v>
      </c>
      <c r="N1794" s="139">
        <v>60</v>
      </c>
      <c r="O1794" s="140" t="b">
        <v>0</v>
      </c>
      <c r="P1794" s="138" t="s">
        <v>3075</v>
      </c>
      <c r="Q1794" t="s">
        <v>1823</v>
      </c>
      <c r="R1794" t="s">
        <v>630</v>
      </c>
    </row>
    <row r="1795" spans="1:18" x14ac:dyDescent="0.25">
      <c r="A1795" s="138" t="s">
        <v>14969</v>
      </c>
      <c r="B1795" s="138" t="s">
        <v>885</v>
      </c>
      <c r="C1795" s="138" t="s">
        <v>1817</v>
      </c>
      <c r="D1795" s="138" t="s">
        <v>1818</v>
      </c>
      <c r="E1795" s="138" t="s">
        <v>1955</v>
      </c>
      <c r="F1795" s="138"/>
      <c r="G1795" s="138" t="s">
        <v>1786</v>
      </c>
      <c r="H1795" s="138" t="s">
        <v>1787</v>
      </c>
      <c r="I1795" s="138" t="s">
        <v>5547</v>
      </c>
      <c r="J1795" s="138" t="s">
        <v>1817</v>
      </c>
      <c r="K1795" s="138"/>
      <c r="L1795" s="138"/>
      <c r="M1795" s="138" t="s">
        <v>6447</v>
      </c>
      <c r="N1795" s="139">
        <v>60</v>
      </c>
      <c r="O1795" s="140" t="b">
        <v>0</v>
      </c>
      <c r="P1795" s="138" t="s">
        <v>3075</v>
      </c>
      <c r="Q1795" t="s">
        <v>1823</v>
      </c>
      <c r="R1795" t="s">
        <v>630</v>
      </c>
    </row>
    <row r="1796" spans="1:18" x14ac:dyDescent="0.25">
      <c r="A1796" s="138" t="s">
        <v>14640</v>
      </c>
      <c r="B1796" s="138" t="s">
        <v>885</v>
      </c>
      <c r="C1796" s="138" t="s">
        <v>1817</v>
      </c>
      <c r="D1796" s="138" t="s">
        <v>1818</v>
      </c>
      <c r="E1796" s="138" t="s">
        <v>1938</v>
      </c>
      <c r="F1796" s="138"/>
      <c r="G1796" s="138" t="s">
        <v>70</v>
      </c>
      <c r="H1796" s="138" t="s">
        <v>1779</v>
      </c>
      <c r="I1796" s="138" t="s">
        <v>5547</v>
      </c>
      <c r="J1796" s="138" t="s">
        <v>1817</v>
      </c>
      <c r="K1796" s="138"/>
      <c r="L1796" s="138"/>
      <c r="M1796" s="138" t="s">
        <v>6449</v>
      </c>
      <c r="N1796" s="139">
        <v>60</v>
      </c>
      <c r="O1796" s="140" t="b">
        <v>0</v>
      </c>
      <c r="P1796" s="138" t="s">
        <v>3075</v>
      </c>
      <c r="Q1796" t="s">
        <v>1823</v>
      </c>
      <c r="R1796" t="s">
        <v>630</v>
      </c>
    </row>
    <row r="1797" spans="1:18" x14ac:dyDescent="0.25">
      <c r="A1797" s="138" t="s">
        <v>14641</v>
      </c>
      <c r="B1797" s="138" t="s">
        <v>885</v>
      </c>
      <c r="C1797" s="138" t="s">
        <v>1817</v>
      </c>
      <c r="D1797" s="138" t="s">
        <v>1818</v>
      </c>
      <c r="E1797" s="138" t="s">
        <v>1938</v>
      </c>
      <c r="F1797" s="138"/>
      <c r="G1797" s="138" t="s">
        <v>70</v>
      </c>
      <c r="H1797" s="138" t="s">
        <v>1779</v>
      </c>
      <c r="I1797" s="138" t="s">
        <v>5547</v>
      </c>
      <c r="J1797" s="138" t="s">
        <v>1817</v>
      </c>
      <c r="K1797" s="138"/>
      <c r="L1797" s="138"/>
      <c r="M1797" s="138" t="s">
        <v>6450</v>
      </c>
      <c r="N1797" s="139">
        <v>60</v>
      </c>
      <c r="O1797" s="140" t="b">
        <v>0</v>
      </c>
      <c r="P1797" s="138" t="s">
        <v>3075</v>
      </c>
      <c r="Q1797" t="s">
        <v>1823</v>
      </c>
      <c r="R1797" t="s">
        <v>630</v>
      </c>
    </row>
    <row r="1798" spans="1:18" x14ac:dyDescent="0.25">
      <c r="A1798" s="138" t="s">
        <v>14508</v>
      </c>
      <c r="B1798" s="138" t="s">
        <v>885</v>
      </c>
      <c r="C1798" s="138" t="s">
        <v>1817</v>
      </c>
      <c r="D1798" s="138" t="s">
        <v>1818</v>
      </c>
      <c r="E1798" s="138" t="s">
        <v>1881</v>
      </c>
      <c r="F1798" s="138"/>
      <c r="G1798" s="138" t="s">
        <v>71</v>
      </c>
      <c r="H1798" s="138" t="s">
        <v>1777</v>
      </c>
      <c r="I1798" s="138" t="s">
        <v>5547</v>
      </c>
      <c r="J1798" s="138" t="s">
        <v>1817</v>
      </c>
      <c r="K1798" s="138"/>
      <c r="L1798" s="138"/>
      <c r="M1798" s="138" t="s">
        <v>6451</v>
      </c>
      <c r="N1798" s="139">
        <v>60</v>
      </c>
      <c r="O1798" s="140" t="b">
        <v>0</v>
      </c>
      <c r="P1798" s="138" t="s">
        <v>3075</v>
      </c>
      <c r="Q1798" t="s">
        <v>1823</v>
      </c>
      <c r="R1798" t="s">
        <v>630</v>
      </c>
    </row>
    <row r="1799" spans="1:18" x14ac:dyDescent="0.25">
      <c r="A1799" s="138" t="s">
        <v>14068</v>
      </c>
      <c r="B1799" s="138" t="s">
        <v>885</v>
      </c>
      <c r="C1799" s="138" t="s">
        <v>1817</v>
      </c>
      <c r="D1799" s="138" t="s">
        <v>1818</v>
      </c>
      <c r="E1799" s="138" t="s">
        <v>1911</v>
      </c>
      <c r="F1799" s="138"/>
      <c r="G1799" s="138" t="s">
        <v>71</v>
      </c>
      <c r="H1799" s="138" t="s">
        <v>1777</v>
      </c>
      <c r="I1799" s="138" t="s">
        <v>5547</v>
      </c>
      <c r="J1799" s="138" t="s">
        <v>1817</v>
      </c>
      <c r="K1799" s="138"/>
      <c r="L1799" s="138"/>
      <c r="M1799" s="138" t="s">
        <v>6452</v>
      </c>
      <c r="N1799" s="139">
        <v>60</v>
      </c>
      <c r="O1799" s="140" t="b">
        <v>0</v>
      </c>
      <c r="P1799" s="138" t="s">
        <v>3075</v>
      </c>
      <c r="Q1799" t="s">
        <v>1823</v>
      </c>
      <c r="R1799" t="s">
        <v>630</v>
      </c>
    </row>
    <row r="1800" spans="1:18" x14ac:dyDescent="0.25">
      <c r="A1800" s="138" t="s">
        <v>14125</v>
      </c>
      <c r="B1800" s="138" t="s">
        <v>885</v>
      </c>
      <c r="C1800" s="138" t="s">
        <v>1817</v>
      </c>
      <c r="D1800" s="138" t="s">
        <v>1818</v>
      </c>
      <c r="E1800" s="138" t="s">
        <v>2734</v>
      </c>
      <c r="F1800" s="138"/>
      <c r="G1800" s="138" t="s">
        <v>1786</v>
      </c>
      <c r="H1800" s="138" t="s">
        <v>1787</v>
      </c>
      <c r="I1800" s="138" t="s">
        <v>5547</v>
      </c>
      <c r="J1800" s="138" t="s">
        <v>1817</v>
      </c>
      <c r="K1800" s="138"/>
      <c r="L1800" s="138"/>
      <c r="M1800" s="138" t="s">
        <v>6453</v>
      </c>
      <c r="N1800" s="139">
        <v>60</v>
      </c>
      <c r="O1800" s="140" t="b">
        <v>0</v>
      </c>
      <c r="P1800" s="138" t="s">
        <v>3075</v>
      </c>
      <c r="Q1800" t="s">
        <v>1823</v>
      </c>
      <c r="R1800" t="s">
        <v>630</v>
      </c>
    </row>
    <row r="1801" spans="1:18" x14ac:dyDescent="0.25">
      <c r="A1801" s="138" t="s">
        <v>14069</v>
      </c>
      <c r="B1801" s="138" t="s">
        <v>885</v>
      </c>
      <c r="C1801" s="138" t="s">
        <v>1817</v>
      </c>
      <c r="D1801" s="138" t="s">
        <v>1818</v>
      </c>
      <c r="E1801" s="138" t="s">
        <v>1911</v>
      </c>
      <c r="F1801" s="138"/>
      <c r="G1801" s="138" t="s">
        <v>71</v>
      </c>
      <c r="H1801" s="138" t="s">
        <v>1777</v>
      </c>
      <c r="I1801" s="138" t="s">
        <v>5547</v>
      </c>
      <c r="J1801" s="138" t="s">
        <v>1817</v>
      </c>
      <c r="K1801" s="138"/>
      <c r="L1801" s="138"/>
      <c r="M1801" s="138" t="s">
        <v>6454</v>
      </c>
      <c r="N1801" s="139">
        <v>60</v>
      </c>
      <c r="O1801" s="140" t="b">
        <v>0</v>
      </c>
      <c r="P1801" s="138" t="s">
        <v>3075</v>
      </c>
      <c r="Q1801" t="s">
        <v>1823</v>
      </c>
      <c r="R1801" t="s">
        <v>630</v>
      </c>
    </row>
    <row r="1802" spans="1:18" x14ac:dyDescent="0.25">
      <c r="A1802" s="138" t="s">
        <v>14642</v>
      </c>
      <c r="B1802" s="138" t="s">
        <v>885</v>
      </c>
      <c r="C1802" s="138" t="s">
        <v>1817</v>
      </c>
      <c r="D1802" s="138" t="s">
        <v>1818</v>
      </c>
      <c r="E1802" s="138" t="s">
        <v>1938</v>
      </c>
      <c r="F1802" s="138"/>
      <c r="G1802" s="138" t="s">
        <v>70</v>
      </c>
      <c r="H1802" s="138" t="s">
        <v>1779</v>
      </c>
      <c r="I1802" s="138" t="s">
        <v>5547</v>
      </c>
      <c r="J1802" s="138" t="s">
        <v>1817</v>
      </c>
      <c r="K1802" s="138"/>
      <c r="L1802" s="138"/>
      <c r="M1802" s="138" t="s">
        <v>6455</v>
      </c>
      <c r="N1802" s="139">
        <v>60</v>
      </c>
      <c r="O1802" s="140" t="b">
        <v>0</v>
      </c>
      <c r="P1802" s="138" t="s">
        <v>3075</v>
      </c>
      <c r="Q1802" t="s">
        <v>1823</v>
      </c>
      <c r="R1802" t="s">
        <v>630</v>
      </c>
    </row>
    <row r="1803" spans="1:18" x14ac:dyDescent="0.25">
      <c r="A1803" s="138" t="s">
        <v>14435</v>
      </c>
      <c r="B1803" s="138" t="s">
        <v>885</v>
      </c>
      <c r="C1803" s="138" t="s">
        <v>1817</v>
      </c>
      <c r="D1803" s="138" t="s">
        <v>1818</v>
      </c>
      <c r="E1803" s="138" t="s">
        <v>1971</v>
      </c>
      <c r="F1803" s="138"/>
      <c r="G1803" s="138" t="s">
        <v>71</v>
      </c>
      <c r="H1803" s="138" t="s">
        <v>1777</v>
      </c>
      <c r="I1803" s="138" t="s">
        <v>5547</v>
      </c>
      <c r="J1803" s="138" t="s">
        <v>1817</v>
      </c>
      <c r="K1803" s="138"/>
      <c r="L1803" s="138"/>
      <c r="M1803" s="138" t="s">
        <v>6456</v>
      </c>
      <c r="N1803" s="139">
        <v>60</v>
      </c>
      <c r="O1803" s="140" t="b">
        <v>0</v>
      </c>
      <c r="P1803" s="138" t="s">
        <v>3075</v>
      </c>
      <c r="Q1803" t="s">
        <v>1823</v>
      </c>
      <c r="R1803" t="s">
        <v>630</v>
      </c>
    </row>
    <row r="1804" spans="1:18" x14ac:dyDescent="0.25">
      <c r="A1804" s="138" t="s">
        <v>14876</v>
      </c>
      <c r="B1804" s="138" t="s">
        <v>885</v>
      </c>
      <c r="C1804" s="138" t="s">
        <v>1817</v>
      </c>
      <c r="D1804" s="138" t="s">
        <v>1818</v>
      </c>
      <c r="E1804" s="138" t="s">
        <v>2072</v>
      </c>
      <c r="F1804" s="138"/>
      <c r="G1804" s="138" t="s">
        <v>1786</v>
      </c>
      <c r="H1804" s="138" t="s">
        <v>1787</v>
      </c>
      <c r="I1804" s="138" t="s">
        <v>5547</v>
      </c>
      <c r="J1804" s="138" t="s">
        <v>1817</v>
      </c>
      <c r="K1804" s="138"/>
      <c r="L1804" s="138"/>
      <c r="M1804" s="138" t="s">
        <v>6457</v>
      </c>
      <c r="N1804" s="139">
        <v>60</v>
      </c>
      <c r="O1804" s="140" t="b">
        <v>0</v>
      </c>
      <c r="P1804" s="138" t="s">
        <v>3075</v>
      </c>
      <c r="Q1804" t="s">
        <v>1823</v>
      </c>
      <c r="R1804" t="s">
        <v>630</v>
      </c>
    </row>
    <row r="1805" spans="1:18" x14ac:dyDescent="0.25">
      <c r="A1805" s="138" t="s">
        <v>14643</v>
      </c>
      <c r="B1805" s="138" t="s">
        <v>885</v>
      </c>
      <c r="C1805" s="138" t="s">
        <v>1817</v>
      </c>
      <c r="D1805" s="138" t="s">
        <v>1818</v>
      </c>
      <c r="E1805" s="138" t="s">
        <v>1938</v>
      </c>
      <c r="F1805" s="138"/>
      <c r="G1805" s="138" t="s">
        <v>70</v>
      </c>
      <c r="H1805" s="138" t="s">
        <v>1779</v>
      </c>
      <c r="I1805" s="138" t="s">
        <v>5547</v>
      </c>
      <c r="J1805" s="138" t="s">
        <v>1817</v>
      </c>
      <c r="K1805" s="138"/>
      <c r="L1805" s="138"/>
      <c r="M1805" s="138" t="s">
        <v>6458</v>
      </c>
      <c r="N1805" s="139">
        <v>60</v>
      </c>
      <c r="O1805" s="140" t="b">
        <v>0</v>
      </c>
      <c r="P1805" s="138" t="s">
        <v>3075</v>
      </c>
      <c r="Q1805" t="s">
        <v>1823</v>
      </c>
      <c r="R1805" t="s">
        <v>630</v>
      </c>
    </row>
    <row r="1806" spans="1:18" x14ac:dyDescent="0.25">
      <c r="A1806" s="138" t="s">
        <v>14001</v>
      </c>
      <c r="B1806" s="138" t="s">
        <v>885</v>
      </c>
      <c r="C1806" s="138" t="s">
        <v>1817</v>
      </c>
      <c r="D1806" s="138" t="s">
        <v>1818</v>
      </c>
      <c r="E1806" s="138" t="s">
        <v>2053</v>
      </c>
      <c r="F1806" s="138"/>
      <c r="G1806" s="138" t="s">
        <v>1786</v>
      </c>
      <c r="H1806" s="138" t="s">
        <v>1787</v>
      </c>
      <c r="I1806" s="138" t="s">
        <v>5547</v>
      </c>
      <c r="J1806" s="138" t="s">
        <v>1817</v>
      </c>
      <c r="K1806" s="138"/>
      <c r="L1806" s="138"/>
      <c r="M1806" s="138" t="s">
        <v>6459</v>
      </c>
      <c r="N1806" s="139">
        <v>60</v>
      </c>
      <c r="O1806" s="140" t="b">
        <v>0</v>
      </c>
      <c r="P1806" s="138" t="s">
        <v>3075</v>
      </c>
      <c r="Q1806" t="s">
        <v>1823</v>
      </c>
      <c r="R1806" t="s">
        <v>630</v>
      </c>
    </row>
    <row r="1807" spans="1:18" x14ac:dyDescent="0.25">
      <c r="A1807" s="138" t="s">
        <v>14126</v>
      </c>
      <c r="B1807" s="138" t="s">
        <v>885</v>
      </c>
      <c r="C1807" s="138" t="s">
        <v>1817</v>
      </c>
      <c r="D1807" s="138" t="s">
        <v>1818</v>
      </c>
      <c r="E1807" s="138" t="s">
        <v>2734</v>
      </c>
      <c r="F1807" s="138"/>
      <c r="G1807" s="138" t="s">
        <v>1786</v>
      </c>
      <c r="H1807" s="138" t="s">
        <v>1787</v>
      </c>
      <c r="I1807" s="138" t="s">
        <v>5547</v>
      </c>
      <c r="J1807" s="138" t="s">
        <v>1817</v>
      </c>
      <c r="K1807" s="138"/>
      <c r="L1807" s="138"/>
      <c r="M1807" s="138" t="s">
        <v>6460</v>
      </c>
      <c r="N1807" s="139">
        <v>60</v>
      </c>
      <c r="O1807" s="140" t="b">
        <v>0</v>
      </c>
      <c r="P1807" s="138" t="s">
        <v>3075</v>
      </c>
      <c r="Q1807" t="s">
        <v>1823</v>
      </c>
      <c r="R1807" t="s">
        <v>630</v>
      </c>
    </row>
    <row r="1808" spans="1:18" x14ac:dyDescent="0.25">
      <c r="A1808" s="138" t="s">
        <v>14002</v>
      </c>
      <c r="B1808" s="138" t="s">
        <v>885</v>
      </c>
      <c r="C1808" s="138" t="s">
        <v>1817</v>
      </c>
      <c r="D1808" s="138" t="s">
        <v>1818</v>
      </c>
      <c r="E1808" s="138" t="s">
        <v>2053</v>
      </c>
      <c r="F1808" s="138"/>
      <c r="G1808" s="138" t="s">
        <v>1786</v>
      </c>
      <c r="H1808" s="138" t="s">
        <v>1787</v>
      </c>
      <c r="I1808" s="138" t="s">
        <v>5547</v>
      </c>
      <c r="J1808" s="138" t="s">
        <v>1817</v>
      </c>
      <c r="K1808" s="138"/>
      <c r="L1808" s="138"/>
      <c r="M1808" s="138" t="s">
        <v>6461</v>
      </c>
      <c r="N1808" s="139">
        <v>60</v>
      </c>
      <c r="O1808" s="140" t="b">
        <v>0</v>
      </c>
      <c r="P1808" s="138" t="s">
        <v>3075</v>
      </c>
      <c r="Q1808" t="s">
        <v>1823</v>
      </c>
      <c r="R1808" t="s">
        <v>630</v>
      </c>
    </row>
    <row r="1809" spans="1:18" x14ac:dyDescent="0.25">
      <c r="A1809" s="138" t="s">
        <v>14970</v>
      </c>
      <c r="B1809" s="138" t="s">
        <v>885</v>
      </c>
      <c r="C1809" s="138" t="s">
        <v>1817</v>
      </c>
      <c r="D1809" s="138" t="s">
        <v>1818</v>
      </c>
      <c r="E1809" s="138" t="s">
        <v>1955</v>
      </c>
      <c r="F1809" s="138"/>
      <c r="G1809" s="138" t="s">
        <v>1786</v>
      </c>
      <c r="H1809" s="138" t="s">
        <v>1787</v>
      </c>
      <c r="I1809" s="138" t="s">
        <v>5547</v>
      </c>
      <c r="J1809" s="138" t="s">
        <v>1817</v>
      </c>
      <c r="K1809" s="138"/>
      <c r="L1809" s="138"/>
      <c r="M1809" s="138" t="s">
        <v>6409</v>
      </c>
      <c r="N1809" s="139">
        <v>60</v>
      </c>
      <c r="O1809" s="140" t="b">
        <v>0</v>
      </c>
      <c r="P1809" s="138" t="s">
        <v>3075</v>
      </c>
      <c r="Q1809" t="s">
        <v>1823</v>
      </c>
      <c r="R1809" t="s">
        <v>630</v>
      </c>
    </row>
    <row r="1810" spans="1:18" x14ac:dyDescent="0.25">
      <c r="A1810" s="138" t="s">
        <v>14250</v>
      </c>
      <c r="B1810" s="138" t="s">
        <v>883</v>
      </c>
      <c r="C1810" s="138" t="s">
        <v>1817</v>
      </c>
      <c r="D1810" s="138" t="s">
        <v>1818</v>
      </c>
      <c r="E1810" s="138" t="s">
        <v>2030</v>
      </c>
      <c r="F1810" s="138"/>
      <c r="G1810" s="138" t="s">
        <v>70</v>
      </c>
      <c r="H1810" s="138" t="s">
        <v>1779</v>
      </c>
      <c r="I1810" s="138" t="s">
        <v>5547</v>
      </c>
      <c r="J1810" s="138" t="s">
        <v>1817</v>
      </c>
      <c r="K1810" s="138"/>
      <c r="L1810" s="138"/>
      <c r="M1810" s="138" t="s">
        <v>6463</v>
      </c>
      <c r="N1810" s="139">
        <v>60</v>
      </c>
      <c r="O1810" s="140" t="b">
        <v>0</v>
      </c>
      <c r="P1810" s="138" t="s">
        <v>3075</v>
      </c>
      <c r="Q1810" t="s">
        <v>1823</v>
      </c>
      <c r="R1810" t="s">
        <v>630</v>
      </c>
    </row>
    <row r="1811" spans="1:18" x14ac:dyDescent="0.25">
      <c r="A1811" s="138" t="s">
        <v>14251</v>
      </c>
      <c r="B1811" s="138" t="s">
        <v>883</v>
      </c>
      <c r="C1811" s="138" t="s">
        <v>1817</v>
      </c>
      <c r="D1811" s="138" t="s">
        <v>1818</v>
      </c>
      <c r="E1811" s="138" t="s">
        <v>2030</v>
      </c>
      <c r="F1811" s="138"/>
      <c r="G1811" s="138" t="s">
        <v>70</v>
      </c>
      <c r="H1811" s="138" t="s">
        <v>1779</v>
      </c>
      <c r="I1811" s="138" t="s">
        <v>5547</v>
      </c>
      <c r="J1811" s="138" t="s">
        <v>1817</v>
      </c>
      <c r="K1811" s="138"/>
      <c r="L1811" s="138"/>
      <c r="M1811" s="138" t="s">
        <v>6464</v>
      </c>
      <c r="N1811" s="139">
        <v>60</v>
      </c>
      <c r="O1811" s="140" t="b">
        <v>0</v>
      </c>
      <c r="P1811" s="138" t="s">
        <v>3075</v>
      </c>
      <c r="Q1811" t="s">
        <v>1823</v>
      </c>
      <c r="R1811" t="s">
        <v>630</v>
      </c>
    </row>
    <row r="1812" spans="1:18" x14ac:dyDescent="0.25">
      <c r="A1812" s="138" t="s">
        <v>14356</v>
      </c>
      <c r="B1812" s="138" t="s">
        <v>885</v>
      </c>
      <c r="C1812" s="138" t="s">
        <v>1817</v>
      </c>
      <c r="D1812" s="138" t="s">
        <v>1818</v>
      </c>
      <c r="E1812" s="138" t="s">
        <v>1819</v>
      </c>
      <c r="F1812" s="138"/>
      <c r="G1812" s="138" t="s">
        <v>1784</v>
      </c>
      <c r="H1812" s="138" t="s">
        <v>1785</v>
      </c>
      <c r="I1812" s="138" t="s">
        <v>5547</v>
      </c>
      <c r="J1812" s="138" t="s">
        <v>1817</v>
      </c>
      <c r="K1812" s="138"/>
      <c r="L1812" s="138"/>
      <c r="M1812" s="138" t="s">
        <v>6465</v>
      </c>
      <c r="N1812" s="139">
        <v>60</v>
      </c>
      <c r="O1812" s="140" t="b">
        <v>0</v>
      </c>
      <c r="P1812" s="138" t="s">
        <v>3075</v>
      </c>
      <c r="Q1812" t="s">
        <v>1823</v>
      </c>
      <c r="R1812" t="s">
        <v>630</v>
      </c>
    </row>
    <row r="1813" spans="1:18" x14ac:dyDescent="0.25">
      <c r="A1813" s="138" t="s">
        <v>13928</v>
      </c>
      <c r="B1813" s="138" t="s">
        <v>885</v>
      </c>
      <c r="C1813" s="138" t="s">
        <v>1817</v>
      </c>
      <c r="D1813" s="138" t="s">
        <v>1818</v>
      </c>
      <c r="E1813" s="138" t="s">
        <v>1832</v>
      </c>
      <c r="F1813" s="138"/>
      <c r="G1813" s="138" t="s">
        <v>70</v>
      </c>
      <c r="H1813" s="138" t="s">
        <v>1779</v>
      </c>
      <c r="I1813" s="138" t="s">
        <v>5547</v>
      </c>
      <c r="J1813" s="138" t="s">
        <v>1817</v>
      </c>
      <c r="K1813" s="138"/>
      <c r="L1813" s="138"/>
      <c r="M1813" s="138" t="s">
        <v>6466</v>
      </c>
      <c r="N1813" s="139">
        <v>60</v>
      </c>
      <c r="O1813" s="140" t="b">
        <v>0</v>
      </c>
      <c r="P1813" s="138" t="s">
        <v>3075</v>
      </c>
      <c r="Q1813" t="s">
        <v>1823</v>
      </c>
      <c r="R1813" t="s">
        <v>630</v>
      </c>
    </row>
    <row r="1814" spans="1:18" x14ac:dyDescent="0.25">
      <c r="A1814" s="138" t="s">
        <v>14644</v>
      </c>
      <c r="B1814" s="138" t="s">
        <v>885</v>
      </c>
      <c r="C1814" s="138" t="s">
        <v>1817</v>
      </c>
      <c r="D1814" s="138" t="s">
        <v>1818</v>
      </c>
      <c r="E1814" s="138" t="s">
        <v>1938</v>
      </c>
      <c r="F1814" s="138"/>
      <c r="G1814" s="138" t="s">
        <v>70</v>
      </c>
      <c r="H1814" s="138" t="s">
        <v>1779</v>
      </c>
      <c r="I1814" s="138" t="s">
        <v>5547</v>
      </c>
      <c r="J1814" s="138" t="s">
        <v>1817</v>
      </c>
      <c r="K1814" s="138"/>
      <c r="L1814" s="138"/>
      <c r="M1814" s="138" t="s">
        <v>6467</v>
      </c>
      <c r="N1814" s="139">
        <v>60</v>
      </c>
      <c r="O1814" s="140" t="b">
        <v>0</v>
      </c>
      <c r="P1814" s="138" t="s">
        <v>3075</v>
      </c>
      <c r="Q1814" t="s">
        <v>1823</v>
      </c>
      <c r="R1814" t="s">
        <v>630</v>
      </c>
    </row>
    <row r="1815" spans="1:18" x14ac:dyDescent="0.25">
      <c r="A1815" s="138" t="s">
        <v>14217</v>
      </c>
      <c r="B1815" s="138" t="s">
        <v>885</v>
      </c>
      <c r="C1815" s="138" t="s">
        <v>1817</v>
      </c>
      <c r="D1815" s="138" t="s">
        <v>1818</v>
      </c>
      <c r="E1815" s="138" t="s">
        <v>1930</v>
      </c>
      <c r="F1815" s="138"/>
      <c r="G1815" s="138" t="s">
        <v>71</v>
      </c>
      <c r="H1815" s="138" t="s">
        <v>1777</v>
      </c>
      <c r="I1815" s="138" t="s">
        <v>5547</v>
      </c>
      <c r="J1815" s="138" t="s">
        <v>1817</v>
      </c>
      <c r="K1815" s="138"/>
      <c r="L1815" s="138"/>
      <c r="M1815" s="138" t="s">
        <v>6468</v>
      </c>
      <c r="N1815" s="139">
        <v>60</v>
      </c>
      <c r="O1815" s="140" t="b">
        <v>0</v>
      </c>
      <c r="P1815" s="138" t="s">
        <v>3075</v>
      </c>
      <c r="Q1815" t="s">
        <v>1823</v>
      </c>
      <c r="R1815" t="s">
        <v>630</v>
      </c>
    </row>
    <row r="1816" spans="1:18" x14ac:dyDescent="0.25">
      <c r="A1816" s="138" t="s">
        <v>14252</v>
      </c>
      <c r="B1816" s="138" t="s">
        <v>883</v>
      </c>
      <c r="C1816" s="138" t="s">
        <v>1817</v>
      </c>
      <c r="D1816" s="138" t="s">
        <v>1818</v>
      </c>
      <c r="E1816" s="138" t="s">
        <v>2030</v>
      </c>
      <c r="F1816" s="138"/>
      <c r="G1816" s="138" t="s">
        <v>70</v>
      </c>
      <c r="H1816" s="138" t="s">
        <v>1779</v>
      </c>
      <c r="I1816" s="138" t="s">
        <v>5547</v>
      </c>
      <c r="J1816" s="138" t="s">
        <v>1817</v>
      </c>
      <c r="K1816" s="138"/>
      <c r="L1816" s="138"/>
      <c r="M1816" s="138" t="s">
        <v>6469</v>
      </c>
      <c r="N1816" s="139">
        <v>60</v>
      </c>
      <c r="O1816" s="140" t="b">
        <v>0</v>
      </c>
      <c r="P1816" s="138" t="s">
        <v>3075</v>
      </c>
      <c r="Q1816" t="s">
        <v>1823</v>
      </c>
      <c r="R1816" t="s">
        <v>630</v>
      </c>
    </row>
    <row r="1817" spans="1:18" x14ac:dyDescent="0.25">
      <c r="A1817" s="138" t="s">
        <v>14877</v>
      </c>
      <c r="B1817" s="138" t="s">
        <v>885</v>
      </c>
      <c r="C1817" s="138" t="s">
        <v>1817</v>
      </c>
      <c r="D1817" s="138" t="s">
        <v>1818</v>
      </c>
      <c r="E1817" s="138" t="s">
        <v>2072</v>
      </c>
      <c r="F1817" s="138"/>
      <c r="G1817" s="138" t="s">
        <v>1786</v>
      </c>
      <c r="H1817" s="138" t="s">
        <v>1787</v>
      </c>
      <c r="I1817" s="138" t="s">
        <v>5547</v>
      </c>
      <c r="J1817" s="138" t="s">
        <v>1817</v>
      </c>
      <c r="K1817" s="138"/>
      <c r="L1817" s="138"/>
      <c r="M1817" s="138" t="s">
        <v>6470</v>
      </c>
      <c r="N1817" s="139">
        <v>60</v>
      </c>
      <c r="O1817" s="140" t="b">
        <v>0</v>
      </c>
      <c r="P1817" s="138" t="s">
        <v>3075</v>
      </c>
      <c r="Q1817" t="s">
        <v>1823</v>
      </c>
      <c r="R1817" t="s">
        <v>630</v>
      </c>
    </row>
    <row r="1818" spans="1:18" x14ac:dyDescent="0.25">
      <c r="A1818" s="138" t="s">
        <v>14971</v>
      </c>
      <c r="B1818" s="138" t="s">
        <v>885</v>
      </c>
      <c r="C1818" s="138" t="s">
        <v>1817</v>
      </c>
      <c r="D1818" s="138" t="s">
        <v>1818</v>
      </c>
      <c r="E1818" s="138" t="s">
        <v>1955</v>
      </c>
      <c r="F1818" s="138"/>
      <c r="G1818" s="138" t="s">
        <v>1786</v>
      </c>
      <c r="H1818" s="138" t="s">
        <v>1787</v>
      </c>
      <c r="I1818" s="138" t="s">
        <v>5547</v>
      </c>
      <c r="J1818" s="138" t="s">
        <v>1817</v>
      </c>
      <c r="K1818" s="138"/>
      <c r="L1818" s="138"/>
      <c r="M1818" s="138" t="s">
        <v>6471</v>
      </c>
      <c r="N1818" s="139">
        <v>60</v>
      </c>
      <c r="O1818" s="140" t="b">
        <v>0</v>
      </c>
      <c r="P1818" s="138" t="s">
        <v>3075</v>
      </c>
      <c r="Q1818" t="s">
        <v>1823</v>
      </c>
      <c r="R1818" t="s">
        <v>630</v>
      </c>
    </row>
    <row r="1819" spans="1:18" x14ac:dyDescent="0.25">
      <c r="A1819" s="138" t="s">
        <v>14436</v>
      </c>
      <c r="B1819" s="138" t="s">
        <v>885</v>
      </c>
      <c r="C1819" s="138" t="s">
        <v>1817</v>
      </c>
      <c r="D1819" s="138" t="s">
        <v>1818</v>
      </c>
      <c r="E1819" s="138" t="s">
        <v>1971</v>
      </c>
      <c r="F1819" s="138"/>
      <c r="G1819" s="138" t="s">
        <v>71</v>
      </c>
      <c r="H1819" s="138" t="s">
        <v>1777</v>
      </c>
      <c r="I1819" s="138" t="s">
        <v>5547</v>
      </c>
      <c r="J1819" s="138" t="s">
        <v>1817</v>
      </c>
      <c r="K1819" s="138"/>
      <c r="L1819" s="138"/>
      <c r="M1819" s="138" t="s">
        <v>6472</v>
      </c>
      <c r="N1819" s="139">
        <v>60</v>
      </c>
      <c r="O1819" s="140" t="b">
        <v>0</v>
      </c>
      <c r="P1819" s="138" t="s">
        <v>3075</v>
      </c>
      <c r="Q1819" t="s">
        <v>1823</v>
      </c>
      <c r="R1819" t="s">
        <v>630</v>
      </c>
    </row>
    <row r="1820" spans="1:18" x14ac:dyDescent="0.25">
      <c r="A1820" s="138" t="s">
        <v>14437</v>
      </c>
      <c r="B1820" s="138" t="s">
        <v>885</v>
      </c>
      <c r="C1820" s="138" t="s">
        <v>1817</v>
      </c>
      <c r="D1820" s="138" t="s">
        <v>1818</v>
      </c>
      <c r="E1820" s="138" t="s">
        <v>1971</v>
      </c>
      <c r="F1820" s="138"/>
      <c r="G1820" s="138" t="s">
        <v>71</v>
      </c>
      <c r="H1820" s="138" t="s">
        <v>1777</v>
      </c>
      <c r="I1820" s="138" t="s">
        <v>5547</v>
      </c>
      <c r="J1820" s="138" t="s">
        <v>1817</v>
      </c>
      <c r="K1820" s="138"/>
      <c r="L1820" s="138"/>
      <c r="M1820" s="138" t="s">
        <v>6473</v>
      </c>
      <c r="N1820" s="139">
        <v>60</v>
      </c>
      <c r="O1820" s="140" t="b">
        <v>0</v>
      </c>
      <c r="P1820" s="138" t="s">
        <v>3075</v>
      </c>
      <c r="Q1820" t="s">
        <v>1823</v>
      </c>
      <c r="R1820" t="s">
        <v>630</v>
      </c>
    </row>
    <row r="1821" spans="1:18" x14ac:dyDescent="0.25">
      <c r="A1821" s="138" t="s">
        <v>14827</v>
      </c>
      <c r="B1821" s="138" t="s">
        <v>885</v>
      </c>
      <c r="C1821" s="138" t="s">
        <v>1817</v>
      </c>
      <c r="D1821" s="138" t="s">
        <v>1818</v>
      </c>
      <c r="E1821" s="138" t="s">
        <v>1858</v>
      </c>
      <c r="F1821" s="138"/>
      <c r="G1821" s="138" t="s">
        <v>1786</v>
      </c>
      <c r="H1821" s="138" t="s">
        <v>1787</v>
      </c>
      <c r="I1821" s="138" t="s">
        <v>5547</v>
      </c>
      <c r="J1821" s="138" t="s">
        <v>1817</v>
      </c>
      <c r="K1821" s="138"/>
      <c r="L1821" s="138"/>
      <c r="M1821" s="138" t="s">
        <v>6474</v>
      </c>
      <c r="N1821" s="139">
        <v>60</v>
      </c>
      <c r="O1821" s="140" t="b">
        <v>0</v>
      </c>
      <c r="P1821" s="138" t="s">
        <v>3075</v>
      </c>
      <c r="Q1821" t="s">
        <v>1823</v>
      </c>
      <c r="R1821" t="s">
        <v>630</v>
      </c>
    </row>
    <row r="1822" spans="1:18" x14ac:dyDescent="0.25">
      <c r="A1822" s="138" t="s">
        <v>14645</v>
      </c>
      <c r="B1822" s="138" t="s">
        <v>885</v>
      </c>
      <c r="C1822" s="138" t="s">
        <v>1817</v>
      </c>
      <c r="D1822" s="138" t="s">
        <v>1818</v>
      </c>
      <c r="E1822" s="138" t="s">
        <v>1938</v>
      </c>
      <c r="F1822" s="138"/>
      <c r="G1822" s="138" t="s">
        <v>70</v>
      </c>
      <c r="H1822" s="138" t="s">
        <v>1779</v>
      </c>
      <c r="I1822" s="138" t="s">
        <v>5547</v>
      </c>
      <c r="J1822" s="138" t="s">
        <v>1817</v>
      </c>
      <c r="K1822" s="138"/>
      <c r="L1822" s="138"/>
      <c r="M1822" s="138" t="s">
        <v>6475</v>
      </c>
      <c r="N1822" s="139">
        <v>60</v>
      </c>
      <c r="O1822" s="140" t="b">
        <v>0</v>
      </c>
      <c r="P1822" s="138" t="s">
        <v>3075</v>
      </c>
      <c r="Q1822" t="s">
        <v>1823</v>
      </c>
      <c r="R1822" t="s">
        <v>630</v>
      </c>
    </row>
    <row r="1823" spans="1:18" x14ac:dyDescent="0.25">
      <c r="A1823" s="138" t="s">
        <v>14646</v>
      </c>
      <c r="B1823" s="138" t="s">
        <v>885</v>
      </c>
      <c r="C1823" s="138" t="s">
        <v>1817</v>
      </c>
      <c r="D1823" s="138" t="s">
        <v>1818</v>
      </c>
      <c r="E1823" s="138" t="s">
        <v>1938</v>
      </c>
      <c r="F1823" s="138"/>
      <c r="G1823" s="138" t="s">
        <v>70</v>
      </c>
      <c r="H1823" s="138" t="s">
        <v>1779</v>
      </c>
      <c r="I1823" s="138" t="s">
        <v>5547</v>
      </c>
      <c r="J1823" s="138" t="s">
        <v>1817</v>
      </c>
      <c r="K1823" s="138"/>
      <c r="L1823" s="138"/>
      <c r="M1823" s="138" t="s">
        <v>6476</v>
      </c>
      <c r="N1823" s="139">
        <v>60</v>
      </c>
      <c r="O1823" s="140" t="b">
        <v>0</v>
      </c>
      <c r="P1823" s="138" t="s">
        <v>3075</v>
      </c>
      <c r="Q1823" t="s">
        <v>1823</v>
      </c>
      <c r="R1823" t="s">
        <v>630</v>
      </c>
    </row>
    <row r="1824" spans="1:18" x14ac:dyDescent="0.25">
      <c r="A1824" s="138" t="s">
        <v>14647</v>
      </c>
      <c r="B1824" s="138" t="s">
        <v>885</v>
      </c>
      <c r="C1824" s="138" t="s">
        <v>1817</v>
      </c>
      <c r="D1824" s="138" t="s">
        <v>1818</v>
      </c>
      <c r="E1824" s="138" t="s">
        <v>1938</v>
      </c>
      <c r="F1824" s="138"/>
      <c r="G1824" s="138" t="s">
        <v>70</v>
      </c>
      <c r="H1824" s="138" t="s">
        <v>1779</v>
      </c>
      <c r="I1824" s="138" t="s">
        <v>5547</v>
      </c>
      <c r="J1824" s="138" t="s">
        <v>1817</v>
      </c>
      <c r="K1824" s="138"/>
      <c r="L1824" s="138"/>
      <c r="M1824" s="138" t="s">
        <v>6477</v>
      </c>
      <c r="N1824" s="139">
        <v>60</v>
      </c>
      <c r="O1824" s="140" t="b">
        <v>0</v>
      </c>
      <c r="P1824" s="138" t="s">
        <v>3075</v>
      </c>
      <c r="Q1824" t="s">
        <v>1823</v>
      </c>
      <c r="R1824" t="s">
        <v>630</v>
      </c>
    </row>
    <row r="1825" spans="1:18" x14ac:dyDescent="0.25">
      <c r="A1825" s="138" t="s">
        <v>14648</v>
      </c>
      <c r="B1825" s="138" t="s">
        <v>885</v>
      </c>
      <c r="C1825" s="138" t="s">
        <v>1817</v>
      </c>
      <c r="D1825" s="138" t="s">
        <v>1818</v>
      </c>
      <c r="E1825" s="138" t="s">
        <v>1938</v>
      </c>
      <c r="F1825" s="138"/>
      <c r="G1825" s="138" t="s">
        <v>70</v>
      </c>
      <c r="H1825" s="138" t="s">
        <v>1779</v>
      </c>
      <c r="I1825" s="138" t="s">
        <v>5547</v>
      </c>
      <c r="J1825" s="138" t="s">
        <v>1817</v>
      </c>
      <c r="K1825" s="138"/>
      <c r="L1825" s="138"/>
      <c r="M1825" s="138" t="s">
        <v>6478</v>
      </c>
      <c r="N1825" s="139">
        <v>60</v>
      </c>
      <c r="O1825" s="140" t="b">
        <v>0</v>
      </c>
      <c r="P1825" s="138" t="s">
        <v>3075</v>
      </c>
      <c r="Q1825" t="s">
        <v>1823</v>
      </c>
      <c r="R1825" t="s">
        <v>630</v>
      </c>
    </row>
    <row r="1826" spans="1:18" x14ac:dyDescent="0.25">
      <c r="A1826" s="138" t="s">
        <v>14649</v>
      </c>
      <c r="B1826" s="138" t="s">
        <v>885</v>
      </c>
      <c r="C1826" s="138" t="s">
        <v>1817</v>
      </c>
      <c r="D1826" s="138" t="s">
        <v>1818</v>
      </c>
      <c r="E1826" s="138" t="s">
        <v>1938</v>
      </c>
      <c r="F1826" s="138"/>
      <c r="G1826" s="138" t="s">
        <v>70</v>
      </c>
      <c r="H1826" s="138" t="s">
        <v>1779</v>
      </c>
      <c r="I1826" s="138" t="s">
        <v>5547</v>
      </c>
      <c r="J1826" s="138" t="s">
        <v>1817</v>
      </c>
      <c r="K1826" s="138"/>
      <c r="L1826" s="138"/>
      <c r="M1826" s="138" t="s">
        <v>6479</v>
      </c>
      <c r="N1826" s="139">
        <v>60</v>
      </c>
      <c r="O1826" s="140" t="b">
        <v>0</v>
      </c>
      <c r="P1826" s="138" t="s">
        <v>3075</v>
      </c>
      <c r="Q1826" t="s">
        <v>1823</v>
      </c>
      <c r="R1826" t="s">
        <v>630</v>
      </c>
    </row>
    <row r="1827" spans="1:18" x14ac:dyDescent="0.25">
      <c r="A1827" s="138" t="s">
        <v>14127</v>
      </c>
      <c r="B1827" s="138" t="s">
        <v>885</v>
      </c>
      <c r="C1827" s="138" t="s">
        <v>1817</v>
      </c>
      <c r="D1827" s="138" t="s">
        <v>1818</v>
      </c>
      <c r="E1827" s="138" t="s">
        <v>2734</v>
      </c>
      <c r="F1827" s="138"/>
      <c r="G1827" s="138" t="s">
        <v>71</v>
      </c>
      <c r="H1827" s="138" t="s">
        <v>1777</v>
      </c>
      <c r="I1827" s="138" t="s">
        <v>5547</v>
      </c>
      <c r="J1827" s="138" t="s">
        <v>1817</v>
      </c>
      <c r="K1827" s="138"/>
      <c r="L1827" s="138"/>
      <c r="M1827" s="138" t="s">
        <v>6481</v>
      </c>
      <c r="N1827" s="139">
        <v>60</v>
      </c>
      <c r="O1827" s="140" t="b">
        <v>0</v>
      </c>
      <c r="P1827" s="138" t="s">
        <v>3075</v>
      </c>
      <c r="Q1827" t="s">
        <v>1823</v>
      </c>
      <c r="R1827" t="s">
        <v>630</v>
      </c>
    </row>
    <row r="1828" spans="1:18" x14ac:dyDescent="0.25">
      <c r="A1828" s="138" t="s">
        <v>13831</v>
      </c>
      <c r="B1828" s="138" t="s">
        <v>883</v>
      </c>
      <c r="C1828" s="138" t="s">
        <v>1817</v>
      </c>
      <c r="D1828" s="138" t="s">
        <v>1818</v>
      </c>
      <c r="E1828" s="138" t="s">
        <v>2086</v>
      </c>
      <c r="F1828" s="138"/>
      <c r="G1828" s="138" t="s">
        <v>70</v>
      </c>
      <c r="H1828" s="138" t="s">
        <v>1779</v>
      </c>
      <c r="I1828" s="138" t="s">
        <v>5547</v>
      </c>
      <c r="J1828" s="138" t="s">
        <v>1817</v>
      </c>
      <c r="K1828" s="138"/>
      <c r="L1828" s="138"/>
      <c r="M1828" s="138" t="s">
        <v>6482</v>
      </c>
      <c r="N1828" s="139">
        <v>60</v>
      </c>
      <c r="O1828" s="140" t="b">
        <v>0</v>
      </c>
      <c r="P1828" s="138" t="s">
        <v>3075</v>
      </c>
      <c r="Q1828" t="s">
        <v>1823</v>
      </c>
      <c r="R1828" t="s">
        <v>630</v>
      </c>
    </row>
    <row r="1829" spans="1:18" x14ac:dyDescent="0.25">
      <c r="A1829" s="138" t="s">
        <v>14509</v>
      </c>
      <c r="B1829" s="138" t="s">
        <v>885</v>
      </c>
      <c r="C1829" s="138" t="s">
        <v>1817</v>
      </c>
      <c r="D1829" s="138" t="s">
        <v>1818</v>
      </c>
      <c r="E1829" s="138" t="s">
        <v>1881</v>
      </c>
      <c r="F1829" s="138"/>
      <c r="G1829" s="138" t="s">
        <v>71</v>
      </c>
      <c r="H1829" s="138" t="s">
        <v>1777</v>
      </c>
      <c r="I1829" s="138" t="s">
        <v>5547</v>
      </c>
      <c r="J1829" s="138" t="s">
        <v>1817</v>
      </c>
      <c r="K1829" s="138"/>
      <c r="L1829" s="138"/>
      <c r="M1829" s="138" t="s">
        <v>6483</v>
      </c>
      <c r="N1829" s="139">
        <v>60</v>
      </c>
      <c r="O1829" s="140" t="b">
        <v>0</v>
      </c>
      <c r="P1829" s="138" t="s">
        <v>3075</v>
      </c>
      <c r="Q1829" t="s">
        <v>1823</v>
      </c>
      <c r="R1829" t="s">
        <v>630</v>
      </c>
    </row>
    <row r="1830" spans="1:18" x14ac:dyDescent="0.25">
      <c r="A1830" s="138" t="s">
        <v>14218</v>
      </c>
      <c r="B1830" s="138" t="s">
        <v>885</v>
      </c>
      <c r="C1830" s="138" t="s">
        <v>1817</v>
      </c>
      <c r="D1830" s="138" t="s">
        <v>1818</v>
      </c>
      <c r="E1830" s="138" t="s">
        <v>1930</v>
      </c>
      <c r="F1830" s="138"/>
      <c r="G1830" s="138" t="s">
        <v>71</v>
      </c>
      <c r="H1830" s="138" t="s">
        <v>1777</v>
      </c>
      <c r="I1830" s="138" t="s">
        <v>5547</v>
      </c>
      <c r="J1830" s="138" t="s">
        <v>1817</v>
      </c>
      <c r="K1830" s="138"/>
      <c r="L1830" s="138"/>
      <c r="M1830" s="138" t="s">
        <v>6484</v>
      </c>
      <c r="N1830" s="139">
        <v>60</v>
      </c>
      <c r="O1830" s="140" t="b">
        <v>0</v>
      </c>
      <c r="P1830" s="138" t="s">
        <v>3075</v>
      </c>
      <c r="Q1830" t="s">
        <v>1823</v>
      </c>
      <c r="R1830" t="s">
        <v>630</v>
      </c>
    </row>
    <row r="1831" spans="1:18" x14ac:dyDescent="0.25">
      <c r="A1831" s="138" t="s">
        <v>14878</v>
      </c>
      <c r="B1831" s="138" t="s">
        <v>885</v>
      </c>
      <c r="C1831" s="138" t="s">
        <v>1817</v>
      </c>
      <c r="D1831" s="138" t="s">
        <v>1818</v>
      </c>
      <c r="E1831" s="138" t="s">
        <v>2072</v>
      </c>
      <c r="F1831" s="138"/>
      <c r="G1831" s="138" t="s">
        <v>1786</v>
      </c>
      <c r="H1831" s="138" t="s">
        <v>1787</v>
      </c>
      <c r="I1831" s="138" t="s">
        <v>5547</v>
      </c>
      <c r="J1831" s="138" t="s">
        <v>1817</v>
      </c>
      <c r="K1831" s="138"/>
      <c r="L1831" s="138"/>
      <c r="M1831" s="138" t="s">
        <v>6486</v>
      </c>
      <c r="N1831" s="139">
        <v>60</v>
      </c>
      <c r="O1831" s="140" t="b">
        <v>0</v>
      </c>
      <c r="P1831" s="138" t="s">
        <v>3075</v>
      </c>
      <c r="Q1831" t="s">
        <v>1823</v>
      </c>
      <c r="R1831" t="s">
        <v>630</v>
      </c>
    </row>
    <row r="1832" spans="1:18" x14ac:dyDescent="0.25">
      <c r="A1832" s="138" t="s">
        <v>14828</v>
      </c>
      <c r="B1832" s="138" t="s">
        <v>885</v>
      </c>
      <c r="C1832" s="138" t="s">
        <v>1817</v>
      </c>
      <c r="D1832" s="138" t="s">
        <v>1818</v>
      </c>
      <c r="E1832" s="138" t="s">
        <v>1858</v>
      </c>
      <c r="F1832" s="138"/>
      <c r="G1832" s="138" t="s">
        <v>1786</v>
      </c>
      <c r="H1832" s="138" t="s">
        <v>1787</v>
      </c>
      <c r="I1832" s="138" t="s">
        <v>5547</v>
      </c>
      <c r="J1832" s="138" t="s">
        <v>1817</v>
      </c>
      <c r="K1832" s="138"/>
      <c r="L1832" s="138"/>
      <c r="M1832" s="138" t="s">
        <v>6487</v>
      </c>
      <c r="N1832" s="139">
        <v>60</v>
      </c>
      <c r="O1832" s="140" t="b">
        <v>0</v>
      </c>
      <c r="P1832" s="138" t="s">
        <v>3075</v>
      </c>
      <c r="Q1832" t="s">
        <v>1823</v>
      </c>
      <c r="R1832" t="s">
        <v>630</v>
      </c>
    </row>
    <row r="1833" spans="1:18" x14ac:dyDescent="0.25">
      <c r="A1833" s="138" t="s">
        <v>14306</v>
      </c>
      <c r="B1833" s="138" t="s">
        <v>883</v>
      </c>
      <c r="C1833" s="138" t="s">
        <v>1817</v>
      </c>
      <c r="D1833" s="138" t="s">
        <v>1818</v>
      </c>
      <c r="E1833" s="138" t="s">
        <v>1926</v>
      </c>
      <c r="F1833" s="138"/>
      <c r="G1833" s="138" t="s">
        <v>70</v>
      </c>
      <c r="H1833" s="138" t="s">
        <v>1779</v>
      </c>
      <c r="I1833" s="138" t="s">
        <v>5547</v>
      </c>
      <c r="J1833" s="138" t="s">
        <v>1817</v>
      </c>
      <c r="K1833" s="138"/>
      <c r="L1833" s="138"/>
      <c r="M1833" s="138" t="s">
        <v>6488</v>
      </c>
      <c r="N1833" s="139">
        <v>60</v>
      </c>
      <c r="O1833" s="140" t="b">
        <v>0</v>
      </c>
      <c r="P1833" s="138" t="s">
        <v>3075</v>
      </c>
      <c r="Q1833" t="s">
        <v>1823</v>
      </c>
      <c r="R1833" t="s">
        <v>630</v>
      </c>
    </row>
    <row r="1834" spans="1:18" x14ac:dyDescent="0.25">
      <c r="A1834" s="138" t="s">
        <v>14879</v>
      </c>
      <c r="B1834" s="138" t="s">
        <v>885</v>
      </c>
      <c r="C1834" s="138" t="s">
        <v>1817</v>
      </c>
      <c r="D1834" s="138" t="s">
        <v>1818</v>
      </c>
      <c r="E1834" s="138" t="s">
        <v>2072</v>
      </c>
      <c r="F1834" s="138"/>
      <c r="G1834" s="138" t="s">
        <v>1786</v>
      </c>
      <c r="H1834" s="138" t="s">
        <v>1787</v>
      </c>
      <c r="I1834" s="138" t="s">
        <v>5547</v>
      </c>
      <c r="J1834" s="138" t="s">
        <v>1817</v>
      </c>
      <c r="K1834" s="138"/>
      <c r="L1834" s="138"/>
      <c r="M1834" s="138" t="s">
        <v>6489</v>
      </c>
      <c r="N1834" s="139">
        <v>60</v>
      </c>
      <c r="O1834" s="140" t="b">
        <v>0</v>
      </c>
      <c r="P1834" s="138" t="s">
        <v>3075</v>
      </c>
      <c r="Q1834" t="s">
        <v>1823</v>
      </c>
      <c r="R1834" t="s">
        <v>630</v>
      </c>
    </row>
    <row r="1835" spans="1:18" x14ac:dyDescent="0.25">
      <c r="A1835" s="138" t="s">
        <v>13929</v>
      </c>
      <c r="B1835" s="138" t="s">
        <v>885</v>
      </c>
      <c r="C1835" s="138" t="s">
        <v>1817</v>
      </c>
      <c r="D1835" s="138" t="s">
        <v>1818</v>
      </c>
      <c r="E1835" s="138" t="s">
        <v>1832</v>
      </c>
      <c r="F1835" s="138"/>
      <c r="G1835" s="138" t="s">
        <v>70</v>
      </c>
      <c r="H1835" s="138" t="s">
        <v>1779</v>
      </c>
      <c r="I1835" s="138" t="s">
        <v>5547</v>
      </c>
      <c r="J1835" s="138" t="s">
        <v>1817</v>
      </c>
      <c r="K1835" s="138"/>
      <c r="L1835" s="138"/>
      <c r="M1835" s="138" t="s">
        <v>6490</v>
      </c>
      <c r="N1835" s="139">
        <v>60</v>
      </c>
      <c r="O1835" s="140" t="b">
        <v>0</v>
      </c>
      <c r="P1835" s="138" t="s">
        <v>3075</v>
      </c>
      <c r="Q1835" t="s">
        <v>1823</v>
      </c>
      <c r="R1835" t="s">
        <v>630</v>
      </c>
    </row>
    <row r="1836" spans="1:18" x14ac:dyDescent="0.25">
      <c r="A1836" s="138" t="s">
        <v>13832</v>
      </c>
      <c r="B1836" s="138" t="s">
        <v>883</v>
      </c>
      <c r="C1836" s="138" t="s">
        <v>1817</v>
      </c>
      <c r="D1836" s="138" t="s">
        <v>1818</v>
      </c>
      <c r="E1836" s="138" t="s">
        <v>2086</v>
      </c>
      <c r="F1836" s="138"/>
      <c r="G1836" s="138" t="s">
        <v>70</v>
      </c>
      <c r="H1836" s="138" t="s">
        <v>1779</v>
      </c>
      <c r="I1836" s="138" t="s">
        <v>5547</v>
      </c>
      <c r="J1836" s="138" t="s">
        <v>1817</v>
      </c>
      <c r="K1836" s="138"/>
      <c r="L1836" s="138"/>
      <c r="M1836" s="138" t="s">
        <v>6492</v>
      </c>
      <c r="N1836" s="139">
        <v>60</v>
      </c>
      <c r="O1836" s="140" t="b">
        <v>0</v>
      </c>
      <c r="P1836" s="138" t="s">
        <v>3075</v>
      </c>
      <c r="Q1836" t="s">
        <v>1823</v>
      </c>
      <c r="R1836" t="s">
        <v>630</v>
      </c>
    </row>
    <row r="1837" spans="1:18" x14ac:dyDescent="0.25">
      <c r="A1837" s="138" t="s">
        <v>14829</v>
      </c>
      <c r="B1837" s="138" t="s">
        <v>885</v>
      </c>
      <c r="C1837" s="138" t="s">
        <v>1817</v>
      </c>
      <c r="D1837" s="138" t="s">
        <v>1818</v>
      </c>
      <c r="E1837" s="138" t="s">
        <v>1858</v>
      </c>
      <c r="F1837" s="138"/>
      <c r="G1837" s="138" t="s">
        <v>1786</v>
      </c>
      <c r="H1837" s="138" t="s">
        <v>1787</v>
      </c>
      <c r="I1837" s="138" t="s">
        <v>5547</v>
      </c>
      <c r="J1837" s="138" t="s">
        <v>1817</v>
      </c>
      <c r="K1837" s="138"/>
      <c r="L1837" s="138"/>
      <c r="M1837" s="138" t="s">
        <v>6493</v>
      </c>
      <c r="N1837" s="139">
        <v>60</v>
      </c>
      <c r="O1837" s="140" t="b">
        <v>0</v>
      </c>
      <c r="P1837" s="138" t="s">
        <v>3075</v>
      </c>
      <c r="Q1837" t="s">
        <v>1823</v>
      </c>
      <c r="R1837" t="s">
        <v>630</v>
      </c>
    </row>
    <row r="1838" spans="1:18" x14ac:dyDescent="0.25">
      <c r="A1838" s="138" t="s">
        <v>14128</v>
      </c>
      <c r="B1838" s="138" t="s">
        <v>885</v>
      </c>
      <c r="C1838" s="138" t="s">
        <v>1817</v>
      </c>
      <c r="D1838" s="138" t="s">
        <v>1818</v>
      </c>
      <c r="E1838" s="138" t="s">
        <v>2734</v>
      </c>
      <c r="F1838" s="138"/>
      <c r="G1838" s="138" t="s">
        <v>71</v>
      </c>
      <c r="H1838" s="138" t="s">
        <v>1777</v>
      </c>
      <c r="I1838" s="138" t="s">
        <v>5547</v>
      </c>
      <c r="J1838" s="138" t="s">
        <v>1817</v>
      </c>
      <c r="K1838" s="138"/>
      <c r="L1838" s="138"/>
      <c r="M1838" s="138" t="s">
        <v>6495</v>
      </c>
      <c r="N1838" s="139">
        <v>60</v>
      </c>
      <c r="O1838" s="140" t="b">
        <v>0</v>
      </c>
      <c r="P1838" s="138" t="s">
        <v>3075</v>
      </c>
      <c r="Q1838" t="s">
        <v>1823</v>
      </c>
      <c r="R1838" t="s">
        <v>630</v>
      </c>
    </row>
    <row r="1839" spans="1:18" x14ac:dyDescent="0.25">
      <c r="A1839" s="138" t="s">
        <v>13930</v>
      </c>
      <c r="B1839" s="138" t="s">
        <v>885</v>
      </c>
      <c r="C1839" s="138" t="s">
        <v>1817</v>
      </c>
      <c r="D1839" s="138" t="s">
        <v>1818</v>
      </c>
      <c r="E1839" s="138" t="s">
        <v>1832</v>
      </c>
      <c r="F1839" s="138"/>
      <c r="G1839" s="138" t="s">
        <v>70</v>
      </c>
      <c r="H1839" s="138" t="s">
        <v>1779</v>
      </c>
      <c r="I1839" s="138" t="s">
        <v>5547</v>
      </c>
      <c r="J1839" s="138" t="s">
        <v>1817</v>
      </c>
      <c r="K1839" s="138"/>
      <c r="L1839" s="138"/>
      <c r="M1839" s="138" t="s">
        <v>6496</v>
      </c>
      <c r="N1839" s="139">
        <v>60</v>
      </c>
      <c r="O1839" s="140" t="b">
        <v>0</v>
      </c>
      <c r="P1839" s="138" t="s">
        <v>3075</v>
      </c>
      <c r="Q1839" t="s">
        <v>1823</v>
      </c>
      <c r="R1839" t="s">
        <v>630</v>
      </c>
    </row>
    <row r="1840" spans="1:18" x14ac:dyDescent="0.25">
      <c r="A1840" s="138" t="s">
        <v>14718</v>
      </c>
      <c r="B1840" s="138" t="s">
        <v>883</v>
      </c>
      <c r="C1840" s="138" t="s">
        <v>1817</v>
      </c>
      <c r="D1840" s="138" t="s">
        <v>1818</v>
      </c>
      <c r="E1840" s="138" t="s">
        <v>6032</v>
      </c>
      <c r="F1840" s="138"/>
      <c r="G1840" s="138" t="s">
        <v>70</v>
      </c>
      <c r="H1840" s="138" t="s">
        <v>1779</v>
      </c>
      <c r="I1840" s="138" t="s">
        <v>5547</v>
      </c>
      <c r="J1840" s="138" t="s">
        <v>1817</v>
      </c>
      <c r="K1840" s="138"/>
      <c r="L1840" s="138"/>
      <c r="M1840" s="138" t="s">
        <v>6497</v>
      </c>
      <c r="N1840" s="139">
        <v>60</v>
      </c>
      <c r="O1840" s="140" t="b">
        <v>0</v>
      </c>
      <c r="P1840" s="138" t="s">
        <v>3075</v>
      </c>
      <c r="Q1840" t="s">
        <v>1823</v>
      </c>
      <c r="R1840" t="s">
        <v>630</v>
      </c>
    </row>
    <row r="1841" spans="1:18" x14ac:dyDescent="0.25">
      <c r="A1841" s="138" t="s">
        <v>14003</v>
      </c>
      <c r="B1841" s="138" t="s">
        <v>885</v>
      </c>
      <c r="C1841" s="138" t="s">
        <v>1817</v>
      </c>
      <c r="D1841" s="138" t="s">
        <v>1818</v>
      </c>
      <c r="E1841" s="138" t="s">
        <v>2053</v>
      </c>
      <c r="F1841" s="138"/>
      <c r="G1841" s="138" t="s">
        <v>70</v>
      </c>
      <c r="H1841" s="138" t="s">
        <v>1779</v>
      </c>
      <c r="I1841" s="138" t="s">
        <v>5547</v>
      </c>
      <c r="J1841" s="138" t="s">
        <v>1817</v>
      </c>
      <c r="K1841" s="138"/>
      <c r="L1841" s="138"/>
      <c r="M1841" s="138" t="s">
        <v>6498</v>
      </c>
      <c r="N1841" s="139">
        <v>60</v>
      </c>
      <c r="O1841" s="140" t="b">
        <v>0</v>
      </c>
      <c r="P1841" s="138" t="s">
        <v>3075</v>
      </c>
      <c r="Q1841" t="s">
        <v>1823</v>
      </c>
      <c r="R1841" t="s">
        <v>630</v>
      </c>
    </row>
    <row r="1842" spans="1:18" x14ac:dyDescent="0.25">
      <c r="A1842" s="138" t="s">
        <v>14650</v>
      </c>
      <c r="B1842" s="138" t="s">
        <v>885</v>
      </c>
      <c r="C1842" s="138" t="s">
        <v>1817</v>
      </c>
      <c r="D1842" s="138" t="s">
        <v>1818</v>
      </c>
      <c r="E1842" s="138" t="s">
        <v>1938</v>
      </c>
      <c r="F1842" s="138"/>
      <c r="G1842" s="138" t="s">
        <v>70</v>
      </c>
      <c r="H1842" s="138" t="s">
        <v>1779</v>
      </c>
      <c r="I1842" s="138" t="s">
        <v>5547</v>
      </c>
      <c r="J1842" s="138" t="s">
        <v>1817</v>
      </c>
      <c r="K1842" s="138" t="s">
        <v>6499</v>
      </c>
      <c r="L1842" s="138"/>
      <c r="M1842" s="138" t="s">
        <v>6500</v>
      </c>
      <c r="N1842" s="139">
        <v>60</v>
      </c>
      <c r="O1842" s="140" t="b">
        <v>0</v>
      </c>
      <c r="P1842" s="138" t="s">
        <v>3075</v>
      </c>
      <c r="Q1842" t="s">
        <v>1823</v>
      </c>
      <c r="R1842" t="s">
        <v>630</v>
      </c>
    </row>
    <row r="1843" spans="1:18" x14ac:dyDescent="0.25">
      <c r="A1843" s="138" t="s">
        <v>14880</v>
      </c>
      <c r="B1843" s="138" t="s">
        <v>885</v>
      </c>
      <c r="C1843" s="138" t="s">
        <v>1817</v>
      </c>
      <c r="D1843" s="138" t="s">
        <v>1818</v>
      </c>
      <c r="E1843" s="138" t="s">
        <v>2072</v>
      </c>
      <c r="F1843" s="138"/>
      <c r="G1843" s="138" t="s">
        <v>71</v>
      </c>
      <c r="H1843" s="138" t="s">
        <v>1777</v>
      </c>
      <c r="I1843" s="138" t="s">
        <v>5547</v>
      </c>
      <c r="J1843" s="138" t="s">
        <v>1817</v>
      </c>
      <c r="K1843" s="138"/>
      <c r="L1843" s="138"/>
      <c r="M1843" s="138" t="s">
        <v>6501</v>
      </c>
      <c r="N1843" s="139">
        <v>60</v>
      </c>
      <c r="O1843" s="140" t="b">
        <v>0</v>
      </c>
      <c r="P1843" s="138" t="s">
        <v>3075</v>
      </c>
      <c r="Q1843" t="s">
        <v>1823</v>
      </c>
      <c r="R1843" t="s">
        <v>630</v>
      </c>
    </row>
    <row r="1844" spans="1:18" x14ac:dyDescent="0.25">
      <c r="A1844" s="138" t="s">
        <v>14438</v>
      </c>
      <c r="B1844" s="138" t="s">
        <v>885</v>
      </c>
      <c r="C1844" s="138" t="s">
        <v>1817</v>
      </c>
      <c r="D1844" s="138" t="s">
        <v>1818</v>
      </c>
      <c r="E1844" s="138" t="s">
        <v>1971</v>
      </c>
      <c r="F1844" s="138"/>
      <c r="G1844" s="138" t="s">
        <v>71</v>
      </c>
      <c r="H1844" s="138" t="s">
        <v>1777</v>
      </c>
      <c r="I1844" s="138" t="s">
        <v>5547</v>
      </c>
      <c r="J1844" s="138" t="s">
        <v>1817</v>
      </c>
      <c r="K1844" s="138"/>
      <c r="L1844" s="138"/>
      <c r="M1844" s="138" t="s">
        <v>6502</v>
      </c>
      <c r="N1844" s="139">
        <v>60</v>
      </c>
      <c r="O1844" s="140" t="b">
        <v>0</v>
      </c>
      <c r="P1844" s="138" t="s">
        <v>3075</v>
      </c>
      <c r="Q1844" t="s">
        <v>1823</v>
      </c>
      <c r="R1844" t="s">
        <v>630</v>
      </c>
    </row>
    <row r="1845" spans="1:18" x14ac:dyDescent="0.25">
      <c r="A1845" s="138" t="s">
        <v>14357</v>
      </c>
      <c r="B1845" s="138" t="s">
        <v>885</v>
      </c>
      <c r="C1845" s="138" t="s">
        <v>1817</v>
      </c>
      <c r="D1845" s="138" t="s">
        <v>1818</v>
      </c>
      <c r="E1845" s="138" t="s">
        <v>1819</v>
      </c>
      <c r="F1845" s="138"/>
      <c r="G1845" s="138" t="s">
        <v>70</v>
      </c>
      <c r="H1845" s="138" t="s">
        <v>1779</v>
      </c>
      <c r="I1845" s="138" t="s">
        <v>5547</v>
      </c>
      <c r="J1845" s="138" t="s">
        <v>1817</v>
      </c>
      <c r="K1845" s="138"/>
      <c r="L1845" s="138"/>
      <c r="M1845" s="138" t="s">
        <v>6504</v>
      </c>
      <c r="N1845" s="139">
        <v>60</v>
      </c>
      <c r="O1845" s="140" t="b">
        <v>0</v>
      </c>
      <c r="P1845" s="138" t="s">
        <v>3075</v>
      </c>
      <c r="Q1845" t="s">
        <v>1823</v>
      </c>
      <c r="R1845" t="s">
        <v>630</v>
      </c>
    </row>
    <row r="1846" spans="1:18" x14ac:dyDescent="0.25">
      <c r="A1846" s="138" t="s">
        <v>14651</v>
      </c>
      <c r="B1846" s="138" t="s">
        <v>885</v>
      </c>
      <c r="C1846" s="138" t="s">
        <v>1817</v>
      </c>
      <c r="D1846" s="138" t="s">
        <v>1818</v>
      </c>
      <c r="E1846" s="138" t="s">
        <v>1938</v>
      </c>
      <c r="F1846" s="138"/>
      <c r="G1846" s="138" t="s">
        <v>70</v>
      </c>
      <c r="H1846" s="138" t="s">
        <v>1779</v>
      </c>
      <c r="I1846" s="138" t="s">
        <v>5547</v>
      </c>
      <c r="J1846" s="138" t="s">
        <v>1817</v>
      </c>
      <c r="K1846" s="138"/>
      <c r="L1846" s="138"/>
      <c r="M1846" s="138" t="s">
        <v>6505</v>
      </c>
      <c r="N1846" s="139">
        <v>60</v>
      </c>
      <c r="O1846" s="140" t="b">
        <v>0</v>
      </c>
      <c r="P1846" s="138" t="s">
        <v>3075</v>
      </c>
      <c r="Q1846" t="s">
        <v>1823</v>
      </c>
      <c r="R1846" t="s">
        <v>630</v>
      </c>
    </row>
    <row r="1847" spans="1:18" x14ac:dyDescent="0.25">
      <c r="A1847" s="138" t="s">
        <v>14004</v>
      </c>
      <c r="B1847" s="138" t="s">
        <v>885</v>
      </c>
      <c r="C1847" s="138" t="s">
        <v>1817</v>
      </c>
      <c r="D1847" s="138" t="s">
        <v>1818</v>
      </c>
      <c r="E1847" s="138" t="s">
        <v>2053</v>
      </c>
      <c r="F1847" s="138"/>
      <c r="G1847" s="138" t="s">
        <v>71</v>
      </c>
      <c r="H1847" s="138" t="s">
        <v>1777</v>
      </c>
      <c r="I1847" s="138" t="s">
        <v>5547</v>
      </c>
      <c r="J1847" s="138" t="s">
        <v>1817</v>
      </c>
      <c r="K1847" s="138"/>
      <c r="L1847" s="138"/>
      <c r="M1847" s="138" t="s">
        <v>6506</v>
      </c>
      <c r="N1847" s="139">
        <v>60</v>
      </c>
      <c r="O1847" s="140" t="b">
        <v>0</v>
      </c>
      <c r="P1847" s="138" t="s">
        <v>3075</v>
      </c>
      <c r="Q1847" t="s">
        <v>1823</v>
      </c>
      <c r="R1847" t="s">
        <v>630</v>
      </c>
    </row>
    <row r="1848" spans="1:18" x14ac:dyDescent="0.25">
      <c r="A1848" s="138" t="s">
        <v>14129</v>
      </c>
      <c r="B1848" s="138" t="s">
        <v>885</v>
      </c>
      <c r="C1848" s="138" t="s">
        <v>1817</v>
      </c>
      <c r="D1848" s="138" t="s">
        <v>1818</v>
      </c>
      <c r="E1848" s="138" t="s">
        <v>2734</v>
      </c>
      <c r="F1848" s="138"/>
      <c r="G1848" s="138" t="s">
        <v>1786</v>
      </c>
      <c r="H1848" s="138" t="s">
        <v>1787</v>
      </c>
      <c r="I1848" s="138" t="s">
        <v>5547</v>
      </c>
      <c r="J1848" s="138" t="s">
        <v>1817</v>
      </c>
      <c r="K1848" s="138"/>
      <c r="L1848" s="138"/>
      <c r="M1848" s="138" t="s">
        <v>6507</v>
      </c>
      <c r="N1848" s="139">
        <v>60</v>
      </c>
      <c r="O1848" s="140" t="b">
        <v>0</v>
      </c>
      <c r="P1848" s="138" t="s">
        <v>3075</v>
      </c>
      <c r="Q1848" t="s">
        <v>1823</v>
      </c>
      <c r="R1848" t="s">
        <v>630</v>
      </c>
    </row>
    <row r="1849" spans="1:18" x14ac:dyDescent="0.25">
      <c r="A1849" s="138" t="s">
        <v>13787</v>
      </c>
      <c r="B1849" s="138" t="s">
        <v>885</v>
      </c>
      <c r="C1849" s="138" t="s">
        <v>1817</v>
      </c>
      <c r="D1849" s="138" t="s">
        <v>1818</v>
      </c>
      <c r="E1849" s="138" t="s">
        <v>1886</v>
      </c>
      <c r="F1849" s="138"/>
      <c r="G1849" s="138" t="s">
        <v>1786</v>
      </c>
      <c r="H1849" s="138" t="s">
        <v>1787</v>
      </c>
      <c r="I1849" s="138" t="s">
        <v>5547</v>
      </c>
      <c r="J1849" s="138" t="s">
        <v>1817</v>
      </c>
      <c r="K1849" s="138"/>
      <c r="L1849" s="138"/>
      <c r="M1849" s="138" t="s">
        <v>6508</v>
      </c>
      <c r="N1849" s="139">
        <v>60</v>
      </c>
      <c r="O1849" s="140" t="b">
        <v>0</v>
      </c>
      <c r="P1849" s="138" t="s">
        <v>3075</v>
      </c>
      <c r="Q1849" t="s">
        <v>1823</v>
      </c>
      <c r="R1849" t="s">
        <v>630</v>
      </c>
    </row>
    <row r="1850" spans="1:18" x14ac:dyDescent="0.25">
      <c r="A1850" s="138" t="s">
        <v>14830</v>
      </c>
      <c r="B1850" s="138" t="s">
        <v>885</v>
      </c>
      <c r="C1850" s="138" t="s">
        <v>1817</v>
      </c>
      <c r="D1850" s="138" t="s">
        <v>1818</v>
      </c>
      <c r="E1850" s="138" t="s">
        <v>1858</v>
      </c>
      <c r="F1850" s="138"/>
      <c r="G1850" s="138" t="s">
        <v>1786</v>
      </c>
      <c r="H1850" s="138" t="s">
        <v>1787</v>
      </c>
      <c r="I1850" s="138" t="s">
        <v>5547</v>
      </c>
      <c r="J1850" s="138" t="s">
        <v>1817</v>
      </c>
      <c r="K1850" s="138"/>
      <c r="L1850" s="138"/>
      <c r="M1850" s="138" t="s">
        <v>6509</v>
      </c>
      <c r="N1850" s="139">
        <v>60</v>
      </c>
      <c r="O1850" s="140" t="b">
        <v>0</v>
      </c>
      <c r="P1850" s="138" t="s">
        <v>3075</v>
      </c>
      <c r="Q1850" t="s">
        <v>1823</v>
      </c>
      <c r="R1850" t="s">
        <v>630</v>
      </c>
    </row>
    <row r="1851" spans="1:18" x14ac:dyDescent="0.25">
      <c r="A1851" s="138" t="s">
        <v>14786</v>
      </c>
      <c r="B1851" s="138" t="s">
        <v>883</v>
      </c>
      <c r="C1851" s="138" t="s">
        <v>1817</v>
      </c>
      <c r="D1851" s="138" t="s">
        <v>1818</v>
      </c>
      <c r="E1851" s="138" t="s">
        <v>5966</v>
      </c>
      <c r="F1851" s="138"/>
      <c r="G1851" s="138" t="s">
        <v>70</v>
      </c>
      <c r="H1851" s="138" t="s">
        <v>1779</v>
      </c>
      <c r="I1851" s="138" t="s">
        <v>5547</v>
      </c>
      <c r="J1851" s="138" t="s">
        <v>1817</v>
      </c>
      <c r="K1851" s="138"/>
      <c r="L1851" s="138"/>
      <c r="M1851" s="138" t="s">
        <v>6510</v>
      </c>
      <c r="N1851" s="139">
        <v>60</v>
      </c>
      <c r="O1851" s="140" t="b">
        <v>0</v>
      </c>
      <c r="P1851" s="138" t="s">
        <v>3075</v>
      </c>
      <c r="Q1851" t="s">
        <v>1823</v>
      </c>
      <c r="R1851" t="s">
        <v>630</v>
      </c>
    </row>
    <row r="1852" spans="1:18" x14ac:dyDescent="0.25">
      <c r="A1852" s="138" t="s">
        <v>14219</v>
      </c>
      <c r="B1852" s="138" t="s">
        <v>885</v>
      </c>
      <c r="C1852" s="138" t="s">
        <v>1817</v>
      </c>
      <c r="D1852" s="138" t="s">
        <v>1818</v>
      </c>
      <c r="E1852" s="138" t="s">
        <v>1930</v>
      </c>
      <c r="F1852" s="138"/>
      <c r="G1852" s="138" t="s">
        <v>71</v>
      </c>
      <c r="H1852" s="138" t="s">
        <v>1777</v>
      </c>
      <c r="I1852" s="138" t="s">
        <v>5547</v>
      </c>
      <c r="J1852" s="138" t="s">
        <v>1817</v>
      </c>
      <c r="K1852" s="138"/>
      <c r="L1852" s="138"/>
      <c r="M1852" s="138" t="s">
        <v>6511</v>
      </c>
      <c r="N1852" s="139">
        <v>60</v>
      </c>
      <c r="O1852" s="140" t="b">
        <v>0</v>
      </c>
      <c r="P1852" s="138" t="s">
        <v>3075</v>
      </c>
      <c r="Q1852" t="s">
        <v>1823</v>
      </c>
      <c r="R1852" t="s">
        <v>630</v>
      </c>
    </row>
    <row r="1853" spans="1:18" x14ac:dyDescent="0.25">
      <c r="A1853" s="138" t="s">
        <v>13931</v>
      </c>
      <c r="B1853" s="138" t="s">
        <v>885</v>
      </c>
      <c r="C1853" s="138" t="s">
        <v>1817</v>
      </c>
      <c r="D1853" s="138" t="s">
        <v>1818</v>
      </c>
      <c r="E1853" s="138" t="s">
        <v>1832</v>
      </c>
      <c r="F1853" s="138"/>
      <c r="G1853" s="138" t="s">
        <v>70</v>
      </c>
      <c r="H1853" s="138" t="s">
        <v>1779</v>
      </c>
      <c r="I1853" s="138" t="s">
        <v>5547</v>
      </c>
      <c r="J1853" s="138" t="s">
        <v>1817</v>
      </c>
      <c r="K1853" s="138"/>
      <c r="L1853" s="138"/>
      <c r="M1853" s="138" t="s">
        <v>6512</v>
      </c>
      <c r="N1853" s="139">
        <v>60</v>
      </c>
      <c r="O1853" s="140" t="b">
        <v>0</v>
      </c>
      <c r="P1853" s="138" t="s">
        <v>3075</v>
      </c>
      <c r="Q1853" t="s">
        <v>1823</v>
      </c>
      <c r="R1853" t="s">
        <v>630</v>
      </c>
    </row>
    <row r="1854" spans="1:18" x14ac:dyDescent="0.25">
      <c r="A1854" s="138" t="s">
        <v>14719</v>
      </c>
      <c r="B1854" s="138" t="s">
        <v>883</v>
      </c>
      <c r="C1854" s="138" t="s">
        <v>1817</v>
      </c>
      <c r="D1854" s="138" t="s">
        <v>1818</v>
      </c>
      <c r="E1854" s="138" t="s">
        <v>6032</v>
      </c>
      <c r="F1854" s="138"/>
      <c r="G1854" s="138" t="s">
        <v>71</v>
      </c>
      <c r="H1854" s="138" t="s">
        <v>1777</v>
      </c>
      <c r="I1854" s="138" t="s">
        <v>5547</v>
      </c>
      <c r="J1854" s="138" t="s">
        <v>1817</v>
      </c>
      <c r="K1854" s="138"/>
      <c r="L1854" s="138"/>
      <c r="M1854" s="138" t="s">
        <v>6513</v>
      </c>
      <c r="N1854" s="139">
        <v>60</v>
      </c>
      <c r="O1854" s="140" t="b">
        <v>0</v>
      </c>
      <c r="P1854" s="138" t="s">
        <v>3075</v>
      </c>
      <c r="Q1854" t="s">
        <v>1823</v>
      </c>
      <c r="R1854" t="s">
        <v>630</v>
      </c>
    </row>
    <row r="1855" spans="1:18" x14ac:dyDescent="0.25">
      <c r="A1855" s="138" t="s">
        <v>14439</v>
      </c>
      <c r="B1855" s="138" t="s">
        <v>885</v>
      </c>
      <c r="C1855" s="138" t="s">
        <v>1817</v>
      </c>
      <c r="D1855" s="138" t="s">
        <v>1818</v>
      </c>
      <c r="E1855" s="138" t="s">
        <v>1971</v>
      </c>
      <c r="F1855" s="138"/>
      <c r="G1855" s="138" t="s">
        <v>71</v>
      </c>
      <c r="H1855" s="138" t="s">
        <v>1777</v>
      </c>
      <c r="I1855" s="138" t="s">
        <v>5547</v>
      </c>
      <c r="J1855" s="138" t="s">
        <v>1817</v>
      </c>
      <c r="K1855" s="138"/>
      <c r="L1855" s="138"/>
      <c r="M1855" s="138" t="s">
        <v>6514</v>
      </c>
      <c r="N1855" s="139">
        <v>60</v>
      </c>
      <c r="O1855" s="140" t="b">
        <v>0</v>
      </c>
      <c r="P1855" s="138" t="s">
        <v>3075</v>
      </c>
      <c r="Q1855" t="s">
        <v>1823</v>
      </c>
      <c r="R1855" t="s">
        <v>630</v>
      </c>
    </row>
    <row r="1856" spans="1:18" x14ac:dyDescent="0.25">
      <c r="A1856" s="138" t="s">
        <v>14307</v>
      </c>
      <c r="B1856" s="138" t="s">
        <v>883</v>
      </c>
      <c r="C1856" s="138" t="s">
        <v>1817</v>
      </c>
      <c r="D1856" s="138" t="s">
        <v>1818</v>
      </c>
      <c r="E1856" s="138" t="s">
        <v>1926</v>
      </c>
      <c r="F1856" s="138"/>
      <c r="G1856" s="138" t="s">
        <v>70</v>
      </c>
      <c r="H1856" s="138" t="s">
        <v>1779</v>
      </c>
      <c r="I1856" s="138" t="s">
        <v>5547</v>
      </c>
      <c r="J1856" s="138" t="s">
        <v>1817</v>
      </c>
      <c r="K1856" s="138"/>
      <c r="L1856" s="138"/>
      <c r="M1856" s="138" t="s">
        <v>6515</v>
      </c>
      <c r="N1856" s="139">
        <v>60</v>
      </c>
      <c r="O1856" s="140" t="b">
        <v>0</v>
      </c>
      <c r="P1856" s="138" t="s">
        <v>3075</v>
      </c>
      <c r="Q1856" t="s">
        <v>1823</v>
      </c>
      <c r="R1856" t="s">
        <v>630</v>
      </c>
    </row>
    <row r="1857" spans="1:18" x14ac:dyDescent="0.25">
      <c r="A1857" s="138" t="s">
        <v>14972</v>
      </c>
      <c r="B1857" s="138" t="s">
        <v>885</v>
      </c>
      <c r="C1857" s="138" t="s">
        <v>1817</v>
      </c>
      <c r="D1857" s="138" t="s">
        <v>1818</v>
      </c>
      <c r="E1857" s="138" t="s">
        <v>1955</v>
      </c>
      <c r="F1857" s="138"/>
      <c r="G1857" s="138" t="s">
        <v>1786</v>
      </c>
      <c r="H1857" s="138" t="s">
        <v>1787</v>
      </c>
      <c r="I1857" s="138" t="s">
        <v>5547</v>
      </c>
      <c r="J1857" s="138" t="s">
        <v>1817</v>
      </c>
      <c r="K1857" s="138"/>
      <c r="L1857" s="138"/>
      <c r="M1857" s="138" t="s">
        <v>6516</v>
      </c>
      <c r="N1857" s="139">
        <v>60</v>
      </c>
      <c r="O1857" s="140" t="b">
        <v>0</v>
      </c>
      <c r="P1857" s="138" t="s">
        <v>3075</v>
      </c>
      <c r="Q1857" t="s">
        <v>1823</v>
      </c>
      <c r="R1857" t="s">
        <v>630</v>
      </c>
    </row>
    <row r="1858" spans="1:18" x14ac:dyDescent="0.25">
      <c r="A1858" s="138" t="s">
        <v>14720</v>
      </c>
      <c r="B1858" s="138" t="s">
        <v>883</v>
      </c>
      <c r="C1858" s="138" t="s">
        <v>1817</v>
      </c>
      <c r="D1858" s="138" t="s">
        <v>1818</v>
      </c>
      <c r="E1858" s="138" t="s">
        <v>6032</v>
      </c>
      <c r="F1858" s="138"/>
      <c r="G1858" s="138" t="s">
        <v>70</v>
      </c>
      <c r="H1858" s="138" t="s">
        <v>1779</v>
      </c>
      <c r="I1858" s="138" t="s">
        <v>5547</v>
      </c>
      <c r="J1858" s="138" t="s">
        <v>1817</v>
      </c>
      <c r="K1858" s="138"/>
      <c r="L1858" s="138"/>
      <c r="M1858" s="138" t="s">
        <v>6517</v>
      </c>
      <c r="N1858" s="139">
        <v>60</v>
      </c>
      <c r="O1858" s="140" t="b">
        <v>0</v>
      </c>
      <c r="P1858" s="138" t="s">
        <v>3075</v>
      </c>
      <c r="Q1858" t="s">
        <v>1823</v>
      </c>
      <c r="R1858" t="s">
        <v>630</v>
      </c>
    </row>
    <row r="1859" spans="1:18" x14ac:dyDescent="0.25">
      <c r="A1859" s="138" t="s">
        <v>14440</v>
      </c>
      <c r="B1859" s="138" t="s">
        <v>885</v>
      </c>
      <c r="C1859" s="138" t="s">
        <v>1817</v>
      </c>
      <c r="D1859" s="138" t="s">
        <v>1818</v>
      </c>
      <c r="E1859" s="138" t="s">
        <v>1971</v>
      </c>
      <c r="F1859" s="138"/>
      <c r="G1859" s="138" t="s">
        <v>71</v>
      </c>
      <c r="H1859" s="138" t="s">
        <v>1777</v>
      </c>
      <c r="I1859" s="138" t="s">
        <v>5547</v>
      </c>
      <c r="J1859" s="138" t="s">
        <v>1817</v>
      </c>
      <c r="K1859" s="138"/>
      <c r="L1859" s="138"/>
      <c r="M1859" s="138" t="s">
        <v>6518</v>
      </c>
      <c r="N1859" s="139">
        <v>60</v>
      </c>
      <c r="O1859" s="140" t="b">
        <v>0</v>
      </c>
      <c r="P1859" s="138" t="s">
        <v>3075</v>
      </c>
      <c r="Q1859" t="s">
        <v>1823</v>
      </c>
      <c r="R1859" t="s">
        <v>630</v>
      </c>
    </row>
    <row r="1860" spans="1:18" x14ac:dyDescent="0.25">
      <c r="A1860" s="138" t="s">
        <v>14973</v>
      </c>
      <c r="B1860" s="138" t="s">
        <v>885</v>
      </c>
      <c r="C1860" s="138" t="s">
        <v>1817</v>
      </c>
      <c r="D1860" s="138" t="s">
        <v>1818</v>
      </c>
      <c r="E1860" s="138" t="s">
        <v>1955</v>
      </c>
      <c r="F1860" s="138"/>
      <c r="G1860" s="138" t="s">
        <v>1786</v>
      </c>
      <c r="H1860" s="138" t="s">
        <v>1787</v>
      </c>
      <c r="I1860" s="138" t="s">
        <v>5547</v>
      </c>
      <c r="J1860" s="138" t="s">
        <v>1817</v>
      </c>
      <c r="K1860" s="138"/>
      <c r="L1860" s="138"/>
      <c r="M1860" s="138" t="s">
        <v>6519</v>
      </c>
      <c r="N1860" s="139">
        <v>60</v>
      </c>
      <c r="O1860" s="140" t="b">
        <v>0</v>
      </c>
      <c r="P1860" s="138" t="s">
        <v>3075</v>
      </c>
      <c r="Q1860" t="s">
        <v>1823</v>
      </c>
      <c r="R1860" t="s">
        <v>630</v>
      </c>
    </row>
    <row r="1861" spans="1:18" x14ac:dyDescent="0.25">
      <c r="A1861" s="138" t="s">
        <v>14974</v>
      </c>
      <c r="B1861" s="138" t="s">
        <v>885</v>
      </c>
      <c r="C1861" s="138" t="s">
        <v>1817</v>
      </c>
      <c r="D1861" s="138" t="s">
        <v>1818</v>
      </c>
      <c r="E1861" s="138" t="s">
        <v>1955</v>
      </c>
      <c r="F1861" s="138"/>
      <c r="G1861" s="138" t="s">
        <v>1786</v>
      </c>
      <c r="H1861" s="138" t="s">
        <v>1787</v>
      </c>
      <c r="I1861" s="138" t="s">
        <v>5547</v>
      </c>
      <c r="J1861" s="138" t="s">
        <v>1817</v>
      </c>
      <c r="K1861" s="138"/>
      <c r="L1861" s="138"/>
      <c r="M1861" s="138" t="s">
        <v>6521</v>
      </c>
      <c r="N1861" s="139">
        <v>60</v>
      </c>
      <c r="O1861" s="140" t="b">
        <v>0</v>
      </c>
      <c r="P1861" s="138" t="s">
        <v>3075</v>
      </c>
      <c r="Q1861" t="s">
        <v>1823</v>
      </c>
      <c r="R1861" t="s">
        <v>630</v>
      </c>
    </row>
    <row r="1862" spans="1:18" x14ac:dyDescent="0.25">
      <c r="A1862" s="138" t="s">
        <v>13932</v>
      </c>
      <c r="B1862" s="138" t="s">
        <v>885</v>
      </c>
      <c r="C1862" s="138" t="s">
        <v>1817</v>
      </c>
      <c r="D1862" s="138" t="s">
        <v>1818</v>
      </c>
      <c r="E1862" s="138" t="s">
        <v>1832</v>
      </c>
      <c r="F1862" s="138"/>
      <c r="G1862" s="138" t="s">
        <v>70</v>
      </c>
      <c r="H1862" s="138" t="s">
        <v>1779</v>
      </c>
      <c r="I1862" s="138" t="s">
        <v>5547</v>
      </c>
      <c r="J1862" s="138" t="s">
        <v>1817</v>
      </c>
      <c r="K1862" s="138"/>
      <c r="L1862" s="138"/>
      <c r="M1862" s="138" t="s">
        <v>6523</v>
      </c>
      <c r="N1862" s="139">
        <v>60</v>
      </c>
      <c r="O1862" s="140" t="b">
        <v>0</v>
      </c>
      <c r="P1862" s="138" t="s">
        <v>3075</v>
      </c>
      <c r="Q1862" t="s">
        <v>1823</v>
      </c>
      <c r="R1862" t="s">
        <v>630</v>
      </c>
    </row>
    <row r="1863" spans="1:18" x14ac:dyDescent="0.25">
      <c r="A1863" s="138" t="s">
        <v>13833</v>
      </c>
      <c r="B1863" s="138" t="s">
        <v>883</v>
      </c>
      <c r="C1863" s="138" t="s">
        <v>1817</v>
      </c>
      <c r="D1863" s="138" t="s">
        <v>1818</v>
      </c>
      <c r="E1863" s="138" t="s">
        <v>2086</v>
      </c>
      <c r="F1863" s="138"/>
      <c r="G1863" s="138" t="s">
        <v>70</v>
      </c>
      <c r="H1863" s="138" t="s">
        <v>1779</v>
      </c>
      <c r="I1863" s="138" t="s">
        <v>5547</v>
      </c>
      <c r="J1863" s="138" t="s">
        <v>1817</v>
      </c>
      <c r="K1863" s="138"/>
      <c r="L1863" s="138"/>
      <c r="M1863" s="138" t="s">
        <v>6524</v>
      </c>
      <c r="N1863" s="139">
        <v>60</v>
      </c>
      <c r="O1863" s="140" t="b">
        <v>0</v>
      </c>
      <c r="P1863" s="138" t="s">
        <v>3075</v>
      </c>
      <c r="Q1863" t="s">
        <v>1823</v>
      </c>
      <c r="R1863" t="s">
        <v>630</v>
      </c>
    </row>
    <row r="1864" spans="1:18" x14ac:dyDescent="0.25">
      <c r="A1864" s="138" t="s">
        <v>14308</v>
      </c>
      <c r="B1864" s="138" t="s">
        <v>883</v>
      </c>
      <c r="C1864" s="138" t="s">
        <v>1817</v>
      </c>
      <c r="D1864" s="138" t="s">
        <v>1818</v>
      </c>
      <c r="E1864" s="138" t="s">
        <v>1926</v>
      </c>
      <c r="F1864" s="138"/>
      <c r="G1864" s="138" t="s">
        <v>70</v>
      </c>
      <c r="H1864" s="138" t="s">
        <v>1779</v>
      </c>
      <c r="I1864" s="138" t="s">
        <v>5547</v>
      </c>
      <c r="J1864" s="138" t="s">
        <v>1817</v>
      </c>
      <c r="K1864" s="138"/>
      <c r="L1864" s="138"/>
      <c r="M1864" s="138" t="s">
        <v>6525</v>
      </c>
      <c r="N1864" s="139">
        <v>60</v>
      </c>
      <c r="O1864" s="140" t="b">
        <v>0</v>
      </c>
      <c r="P1864" s="138" t="s">
        <v>3075</v>
      </c>
      <c r="Q1864" t="s">
        <v>1823</v>
      </c>
      <c r="R1864" t="s">
        <v>630</v>
      </c>
    </row>
    <row r="1865" spans="1:18" x14ac:dyDescent="0.25">
      <c r="A1865" s="138" t="s">
        <v>14309</v>
      </c>
      <c r="B1865" s="138" t="s">
        <v>885</v>
      </c>
      <c r="C1865" s="138" t="s">
        <v>1817</v>
      </c>
      <c r="D1865" s="138" t="s">
        <v>1818</v>
      </c>
      <c r="E1865" s="138" t="s">
        <v>1926</v>
      </c>
      <c r="F1865" s="138"/>
      <c r="G1865" s="138" t="s">
        <v>70</v>
      </c>
      <c r="H1865" s="138" t="s">
        <v>1779</v>
      </c>
      <c r="I1865" s="138" t="s">
        <v>5547</v>
      </c>
      <c r="J1865" s="138" t="s">
        <v>1817</v>
      </c>
      <c r="K1865" s="138"/>
      <c r="L1865" s="138"/>
      <c r="M1865" s="138" t="s">
        <v>6526</v>
      </c>
      <c r="N1865" s="139">
        <v>60</v>
      </c>
      <c r="O1865" s="140" t="b">
        <v>0</v>
      </c>
      <c r="P1865" s="138" t="s">
        <v>3075</v>
      </c>
      <c r="Q1865" t="s">
        <v>1823</v>
      </c>
      <c r="R1865" t="s">
        <v>630</v>
      </c>
    </row>
    <row r="1866" spans="1:18" x14ac:dyDescent="0.25">
      <c r="A1866" s="138" t="s">
        <v>14840</v>
      </c>
      <c r="B1866" s="138" t="s">
        <v>883</v>
      </c>
      <c r="C1866" s="138" t="s">
        <v>1817</v>
      </c>
      <c r="D1866" s="138" t="s">
        <v>1818</v>
      </c>
      <c r="E1866" s="138" t="s">
        <v>3134</v>
      </c>
      <c r="F1866" s="138"/>
      <c r="G1866" s="138" t="s">
        <v>1786</v>
      </c>
      <c r="H1866" s="138" t="s">
        <v>1787</v>
      </c>
      <c r="I1866" s="138" t="s">
        <v>5547</v>
      </c>
      <c r="J1866" s="138" t="s">
        <v>1817</v>
      </c>
      <c r="K1866" s="138"/>
      <c r="L1866" s="138"/>
      <c r="M1866" s="138" t="s">
        <v>6527</v>
      </c>
      <c r="N1866" s="139">
        <v>60</v>
      </c>
      <c r="O1866" s="140" t="b">
        <v>0</v>
      </c>
      <c r="P1866" s="138" t="s">
        <v>3075</v>
      </c>
      <c r="Q1866" t="s">
        <v>1823</v>
      </c>
      <c r="R1866" t="s">
        <v>630</v>
      </c>
    </row>
    <row r="1867" spans="1:18" x14ac:dyDescent="0.25">
      <c r="A1867" s="138" t="s">
        <v>14746</v>
      </c>
      <c r="B1867" s="138" t="s">
        <v>885</v>
      </c>
      <c r="C1867" s="138" t="s">
        <v>1817</v>
      </c>
      <c r="D1867" s="138" t="s">
        <v>1818</v>
      </c>
      <c r="E1867" s="138" t="s">
        <v>4064</v>
      </c>
      <c r="F1867" s="138"/>
      <c r="G1867" s="138" t="s">
        <v>71</v>
      </c>
      <c r="H1867" s="138" t="s">
        <v>1777</v>
      </c>
      <c r="I1867" s="138" t="s">
        <v>5959</v>
      </c>
      <c r="J1867" s="138" t="s">
        <v>1817</v>
      </c>
      <c r="K1867" s="138"/>
      <c r="L1867" s="138"/>
      <c r="M1867" s="138" t="s">
        <v>6528</v>
      </c>
      <c r="N1867" s="139">
        <v>60</v>
      </c>
      <c r="O1867" s="140" t="b">
        <v>0</v>
      </c>
      <c r="P1867" s="138" t="s">
        <v>3075</v>
      </c>
      <c r="Q1867" t="s">
        <v>1823</v>
      </c>
      <c r="R1867" t="s">
        <v>630</v>
      </c>
    </row>
    <row r="1868" spans="1:18" x14ac:dyDescent="0.25">
      <c r="A1868" s="138" t="s">
        <v>14747</v>
      </c>
      <c r="B1868" s="138" t="s">
        <v>885</v>
      </c>
      <c r="C1868" s="138" t="s">
        <v>1817</v>
      </c>
      <c r="D1868" s="138" t="s">
        <v>1818</v>
      </c>
      <c r="E1868" s="138" t="s">
        <v>4064</v>
      </c>
      <c r="F1868" s="138"/>
      <c r="G1868" s="138" t="s">
        <v>71</v>
      </c>
      <c r="H1868" s="138" t="s">
        <v>1777</v>
      </c>
      <c r="I1868" s="138" t="s">
        <v>5959</v>
      </c>
      <c r="J1868" s="138" t="s">
        <v>1817</v>
      </c>
      <c r="K1868" s="138"/>
      <c r="L1868" s="138"/>
      <c r="M1868" s="138" t="s">
        <v>6529</v>
      </c>
      <c r="N1868" s="139">
        <v>60</v>
      </c>
      <c r="O1868" s="140" t="b">
        <v>0</v>
      </c>
      <c r="P1868" s="138" t="s">
        <v>3075</v>
      </c>
      <c r="Q1868" t="s">
        <v>1823</v>
      </c>
      <c r="R1868" t="s">
        <v>630</v>
      </c>
    </row>
    <row r="1869" spans="1:18" x14ac:dyDescent="0.25">
      <c r="A1869" s="138" t="s">
        <v>14130</v>
      </c>
      <c r="B1869" s="138" t="s">
        <v>885</v>
      </c>
      <c r="C1869" s="138" t="s">
        <v>1817</v>
      </c>
      <c r="D1869" s="138" t="s">
        <v>1818</v>
      </c>
      <c r="E1869" s="138" t="s">
        <v>2734</v>
      </c>
      <c r="F1869" s="138"/>
      <c r="G1869" s="138" t="s">
        <v>1786</v>
      </c>
      <c r="H1869" s="138" t="s">
        <v>1787</v>
      </c>
      <c r="I1869" s="138" t="s">
        <v>5547</v>
      </c>
      <c r="J1869" s="138" t="s">
        <v>1817</v>
      </c>
      <c r="K1869" s="138"/>
      <c r="L1869" s="138"/>
      <c r="M1869" s="138" t="s">
        <v>6530</v>
      </c>
      <c r="N1869" s="139">
        <v>60</v>
      </c>
      <c r="O1869" s="140" t="b">
        <v>0</v>
      </c>
      <c r="P1869" s="138" t="s">
        <v>3075</v>
      </c>
      <c r="Q1869" t="s">
        <v>1823</v>
      </c>
      <c r="R1869" t="s">
        <v>630</v>
      </c>
    </row>
    <row r="1870" spans="1:18" x14ac:dyDescent="0.25">
      <c r="A1870" s="138" t="s">
        <v>14005</v>
      </c>
      <c r="B1870" s="138" t="s">
        <v>885</v>
      </c>
      <c r="C1870" s="138" t="s">
        <v>1817</v>
      </c>
      <c r="D1870" s="138" t="s">
        <v>1818</v>
      </c>
      <c r="E1870" s="138" t="s">
        <v>2053</v>
      </c>
      <c r="F1870" s="138"/>
      <c r="G1870" s="138" t="s">
        <v>71</v>
      </c>
      <c r="H1870" s="138" t="s">
        <v>1777</v>
      </c>
      <c r="I1870" s="138" t="s">
        <v>5547</v>
      </c>
      <c r="J1870" s="138" t="s">
        <v>1817</v>
      </c>
      <c r="K1870" s="138"/>
      <c r="L1870" s="138"/>
      <c r="M1870" s="138" t="s">
        <v>6531</v>
      </c>
      <c r="N1870" s="139">
        <v>60</v>
      </c>
      <c r="O1870" s="140" t="b">
        <v>0</v>
      </c>
      <c r="P1870" s="138" t="s">
        <v>3075</v>
      </c>
      <c r="Q1870" t="s">
        <v>1823</v>
      </c>
      <c r="R1870" t="s">
        <v>630</v>
      </c>
    </row>
    <row r="1871" spans="1:18" x14ac:dyDescent="0.25">
      <c r="A1871" s="138" t="s">
        <v>14881</v>
      </c>
      <c r="B1871" s="138" t="s">
        <v>885</v>
      </c>
      <c r="C1871" s="138" t="s">
        <v>1817</v>
      </c>
      <c r="D1871" s="138" t="s">
        <v>1818</v>
      </c>
      <c r="E1871" s="138" t="s">
        <v>2072</v>
      </c>
      <c r="F1871" s="138"/>
      <c r="G1871" s="138" t="s">
        <v>1786</v>
      </c>
      <c r="H1871" s="138" t="s">
        <v>1787</v>
      </c>
      <c r="I1871" s="138" t="s">
        <v>5547</v>
      </c>
      <c r="J1871" s="138" t="s">
        <v>1817</v>
      </c>
      <c r="K1871" s="138"/>
      <c r="L1871" s="138"/>
      <c r="M1871" s="138" t="s">
        <v>6532</v>
      </c>
      <c r="N1871" s="139">
        <v>60</v>
      </c>
      <c r="O1871" s="140" t="b">
        <v>0</v>
      </c>
      <c r="P1871" s="138" t="s">
        <v>3075</v>
      </c>
      <c r="Q1871" t="s">
        <v>1823</v>
      </c>
      <c r="R1871" t="s">
        <v>630</v>
      </c>
    </row>
    <row r="1872" spans="1:18" x14ac:dyDescent="0.25">
      <c r="A1872" s="138" t="s">
        <v>14568</v>
      </c>
      <c r="B1872" s="138" t="s">
        <v>883</v>
      </c>
      <c r="C1872" s="138" t="s">
        <v>1817</v>
      </c>
      <c r="D1872" s="138" t="s">
        <v>1818</v>
      </c>
      <c r="E1872" s="138" t="s">
        <v>3779</v>
      </c>
      <c r="F1872" s="138"/>
      <c r="G1872" s="138" t="s">
        <v>70</v>
      </c>
      <c r="H1872" s="138" t="s">
        <v>1779</v>
      </c>
      <c r="I1872" s="138" t="s">
        <v>5547</v>
      </c>
      <c r="J1872" s="138" t="s">
        <v>1817</v>
      </c>
      <c r="K1872" s="138"/>
      <c r="L1872" s="138"/>
      <c r="M1872" s="138" t="s">
        <v>6533</v>
      </c>
      <c r="N1872" s="139">
        <v>60</v>
      </c>
      <c r="O1872" s="140" t="b">
        <v>0</v>
      </c>
      <c r="P1872" s="138" t="s">
        <v>3075</v>
      </c>
      <c r="Q1872" t="s">
        <v>1823</v>
      </c>
      <c r="R1872" t="s">
        <v>630</v>
      </c>
    </row>
    <row r="1873" spans="1:18" x14ac:dyDescent="0.25">
      <c r="A1873" s="138" t="s">
        <v>13834</v>
      </c>
      <c r="B1873" s="138" t="s">
        <v>883</v>
      </c>
      <c r="C1873" s="138" t="s">
        <v>1817</v>
      </c>
      <c r="D1873" s="138" t="s">
        <v>1818</v>
      </c>
      <c r="E1873" s="138" t="s">
        <v>2086</v>
      </c>
      <c r="F1873" s="138"/>
      <c r="G1873" s="138" t="s">
        <v>70</v>
      </c>
      <c r="H1873" s="138" t="s">
        <v>1779</v>
      </c>
      <c r="I1873" s="138" t="s">
        <v>5547</v>
      </c>
      <c r="J1873" s="138" t="s">
        <v>1817</v>
      </c>
      <c r="K1873" s="138"/>
      <c r="L1873" s="138"/>
      <c r="M1873" s="138" t="s">
        <v>6534</v>
      </c>
      <c r="N1873" s="139">
        <v>60</v>
      </c>
      <c r="O1873" s="140" t="b">
        <v>0</v>
      </c>
      <c r="P1873" s="138" t="s">
        <v>3075</v>
      </c>
      <c r="Q1873" t="s">
        <v>1823</v>
      </c>
      <c r="R1873" t="s">
        <v>630</v>
      </c>
    </row>
    <row r="1874" spans="1:18" x14ac:dyDescent="0.25">
      <c r="A1874" s="138" t="s">
        <v>14975</v>
      </c>
      <c r="B1874" s="138" t="s">
        <v>885</v>
      </c>
      <c r="C1874" s="138" t="s">
        <v>1817</v>
      </c>
      <c r="D1874" s="138" t="s">
        <v>1818</v>
      </c>
      <c r="E1874" s="138" t="s">
        <v>1955</v>
      </c>
      <c r="F1874" s="138"/>
      <c r="G1874" s="138" t="s">
        <v>1786</v>
      </c>
      <c r="H1874" s="138" t="s">
        <v>1787</v>
      </c>
      <c r="I1874" s="138" t="s">
        <v>5547</v>
      </c>
      <c r="J1874" s="138" t="s">
        <v>1817</v>
      </c>
      <c r="K1874" s="138"/>
      <c r="L1874" s="138"/>
      <c r="M1874" s="138" t="s">
        <v>6535</v>
      </c>
      <c r="N1874" s="139">
        <v>60</v>
      </c>
      <c r="O1874" s="140" t="b">
        <v>0</v>
      </c>
      <c r="P1874" s="138" t="s">
        <v>3075</v>
      </c>
      <c r="Q1874" t="s">
        <v>1823</v>
      </c>
      <c r="R1874" t="s">
        <v>630</v>
      </c>
    </row>
    <row r="1875" spans="1:18" x14ac:dyDescent="0.25">
      <c r="A1875" s="138" t="s">
        <v>14841</v>
      </c>
      <c r="B1875" s="138" t="s">
        <v>883</v>
      </c>
      <c r="C1875" s="138" t="s">
        <v>1817</v>
      </c>
      <c r="D1875" s="138" t="s">
        <v>1818</v>
      </c>
      <c r="E1875" s="138" t="s">
        <v>3134</v>
      </c>
      <c r="F1875" s="138"/>
      <c r="G1875" s="138" t="s">
        <v>1786</v>
      </c>
      <c r="H1875" s="138" t="s">
        <v>1787</v>
      </c>
      <c r="I1875" s="138" t="s">
        <v>5547</v>
      </c>
      <c r="J1875" s="138" t="s">
        <v>1817</v>
      </c>
      <c r="K1875" s="138"/>
      <c r="L1875" s="138"/>
      <c r="M1875" s="138" t="s">
        <v>6536</v>
      </c>
      <c r="N1875" s="139">
        <v>60</v>
      </c>
      <c r="O1875" s="140" t="b">
        <v>0</v>
      </c>
      <c r="P1875" s="138" t="s">
        <v>3075</v>
      </c>
      <c r="Q1875" t="s">
        <v>1823</v>
      </c>
      <c r="R1875" t="s">
        <v>630</v>
      </c>
    </row>
    <row r="1876" spans="1:18" x14ac:dyDescent="0.25">
      <c r="A1876" s="138" t="s">
        <v>14787</v>
      </c>
      <c r="B1876" s="138" t="s">
        <v>883</v>
      </c>
      <c r="C1876" s="138" t="s">
        <v>1817</v>
      </c>
      <c r="D1876" s="138" t="s">
        <v>1818</v>
      </c>
      <c r="E1876" s="138" t="s">
        <v>5966</v>
      </c>
      <c r="F1876" s="138"/>
      <c r="G1876" s="138" t="s">
        <v>70</v>
      </c>
      <c r="H1876" s="138" t="s">
        <v>1779</v>
      </c>
      <c r="I1876" s="138" t="s">
        <v>5547</v>
      </c>
      <c r="J1876" s="138" t="s">
        <v>1817</v>
      </c>
      <c r="K1876" s="138"/>
      <c r="L1876" s="138"/>
      <c r="M1876" s="138" t="s">
        <v>6537</v>
      </c>
      <c r="N1876" s="139">
        <v>60</v>
      </c>
      <c r="O1876" s="140" t="b">
        <v>0</v>
      </c>
      <c r="P1876" s="138" t="s">
        <v>3075</v>
      </c>
      <c r="Q1876" t="s">
        <v>1823</v>
      </c>
      <c r="R1876" t="s">
        <v>630</v>
      </c>
    </row>
    <row r="1877" spans="1:18" x14ac:dyDescent="0.25">
      <c r="A1877" s="138" t="s">
        <v>14748</v>
      </c>
      <c r="B1877" s="138" t="s">
        <v>885</v>
      </c>
      <c r="C1877" s="138" t="s">
        <v>1817</v>
      </c>
      <c r="D1877" s="138" t="s">
        <v>1818</v>
      </c>
      <c r="E1877" s="138" t="s">
        <v>4064</v>
      </c>
      <c r="F1877" s="138"/>
      <c r="G1877" s="138" t="s">
        <v>70</v>
      </c>
      <c r="H1877" s="138" t="s">
        <v>1779</v>
      </c>
      <c r="I1877" s="138" t="s">
        <v>5959</v>
      </c>
      <c r="J1877" s="138" t="s">
        <v>1817</v>
      </c>
      <c r="K1877" s="138"/>
      <c r="L1877" s="138"/>
      <c r="M1877" s="138" t="s">
        <v>6538</v>
      </c>
      <c r="N1877" s="139">
        <v>60</v>
      </c>
      <c r="O1877" s="140" t="b">
        <v>0</v>
      </c>
      <c r="P1877" s="138" t="s">
        <v>3075</v>
      </c>
      <c r="Q1877" t="s">
        <v>1823</v>
      </c>
      <c r="R1877" t="s">
        <v>630</v>
      </c>
    </row>
    <row r="1878" spans="1:18" x14ac:dyDescent="0.25">
      <c r="A1878" s="138" t="s">
        <v>14721</v>
      </c>
      <c r="B1878" s="138" t="s">
        <v>883</v>
      </c>
      <c r="C1878" s="138" t="s">
        <v>1817</v>
      </c>
      <c r="D1878" s="138" t="s">
        <v>1818</v>
      </c>
      <c r="E1878" s="138" t="s">
        <v>6032</v>
      </c>
      <c r="F1878" s="138"/>
      <c r="G1878" s="138" t="s">
        <v>70</v>
      </c>
      <c r="H1878" s="138" t="s">
        <v>1779</v>
      </c>
      <c r="I1878" s="138" t="s">
        <v>5547</v>
      </c>
      <c r="J1878" s="138" t="s">
        <v>1817</v>
      </c>
      <c r="K1878" s="138"/>
      <c r="L1878" s="138"/>
      <c r="M1878" s="138" t="s">
        <v>6539</v>
      </c>
      <c r="N1878" s="139">
        <v>60</v>
      </c>
      <c r="O1878" s="140" t="b">
        <v>0</v>
      </c>
      <c r="P1878" s="138" t="s">
        <v>3075</v>
      </c>
      <c r="Q1878" t="s">
        <v>1823</v>
      </c>
      <c r="R1878" t="s">
        <v>630</v>
      </c>
    </row>
    <row r="1879" spans="1:18" x14ac:dyDescent="0.25">
      <c r="A1879" s="138" t="s">
        <v>14310</v>
      </c>
      <c r="B1879" s="138" t="s">
        <v>883</v>
      </c>
      <c r="C1879" s="138" t="s">
        <v>1817</v>
      </c>
      <c r="D1879" s="138" t="s">
        <v>1818</v>
      </c>
      <c r="E1879" s="138" t="s">
        <v>1926</v>
      </c>
      <c r="F1879" s="138"/>
      <c r="G1879" s="138" t="s">
        <v>70</v>
      </c>
      <c r="H1879" s="138" t="s">
        <v>1779</v>
      </c>
      <c r="I1879" s="138" t="s">
        <v>5547</v>
      </c>
      <c r="J1879" s="138" t="s">
        <v>1817</v>
      </c>
      <c r="K1879" s="138"/>
      <c r="L1879" s="138"/>
      <c r="M1879" s="138" t="s">
        <v>6540</v>
      </c>
      <c r="N1879" s="139">
        <v>60</v>
      </c>
      <c r="O1879" s="140" t="b">
        <v>0</v>
      </c>
      <c r="P1879" s="138" t="s">
        <v>3075</v>
      </c>
      <c r="Q1879" t="s">
        <v>1823</v>
      </c>
      <c r="R1879" t="s">
        <v>630</v>
      </c>
    </row>
    <row r="1880" spans="1:18" x14ac:dyDescent="0.25">
      <c r="A1880" s="138" t="s">
        <v>14441</v>
      </c>
      <c r="B1880" s="138" t="s">
        <v>885</v>
      </c>
      <c r="C1880" s="138" t="s">
        <v>1817</v>
      </c>
      <c r="D1880" s="138" t="s">
        <v>1818</v>
      </c>
      <c r="E1880" s="138" t="s">
        <v>1971</v>
      </c>
      <c r="F1880" s="138"/>
      <c r="G1880" s="138" t="s">
        <v>71</v>
      </c>
      <c r="H1880" s="138" t="s">
        <v>1777</v>
      </c>
      <c r="I1880" s="138" t="s">
        <v>5547</v>
      </c>
      <c r="J1880" s="138" t="s">
        <v>1817</v>
      </c>
      <c r="K1880" s="138"/>
      <c r="L1880" s="138"/>
      <c r="M1880" s="138" t="s">
        <v>6542</v>
      </c>
      <c r="N1880" s="139">
        <v>60</v>
      </c>
      <c r="O1880" s="140" t="b">
        <v>0</v>
      </c>
      <c r="P1880" s="138" t="s">
        <v>3075</v>
      </c>
      <c r="Q1880" t="s">
        <v>1823</v>
      </c>
      <c r="R1880" t="s">
        <v>630</v>
      </c>
    </row>
    <row r="1881" spans="1:18" x14ac:dyDescent="0.25">
      <c r="A1881" s="138" t="s">
        <v>14976</v>
      </c>
      <c r="B1881" s="138" t="s">
        <v>885</v>
      </c>
      <c r="C1881" s="138" t="s">
        <v>1817</v>
      </c>
      <c r="D1881" s="138" t="s">
        <v>1818</v>
      </c>
      <c r="E1881" s="138" t="s">
        <v>1955</v>
      </c>
      <c r="F1881" s="138"/>
      <c r="G1881" s="138" t="s">
        <v>1786</v>
      </c>
      <c r="H1881" s="138" t="s">
        <v>1787</v>
      </c>
      <c r="I1881" s="138" t="s">
        <v>5547</v>
      </c>
      <c r="J1881" s="138" t="s">
        <v>1817</v>
      </c>
      <c r="K1881" s="138"/>
      <c r="L1881" s="138"/>
      <c r="M1881" s="138" t="s">
        <v>6543</v>
      </c>
      <c r="N1881" s="139">
        <v>60</v>
      </c>
      <c r="O1881" s="140" t="b">
        <v>0</v>
      </c>
      <c r="P1881" s="138" t="s">
        <v>3075</v>
      </c>
      <c r="Q1881" t="s">
        <v>1823</v>
      </c>
      <c r="R1881" t="s">
        <v>630</v>
      </c>
    </row>
    <row r="1882" spans="1:18" x14ac:dyDescent="0.25">
      <c r="A1882" s="138" t="s">
        <v>14070</v>
      </c>
      <c r="B1882" s="138" t="s">
        <v>885</v>
      </c>
      <c r="C1882" s="138" t="s">
        <v>1817</v>
      </c>
      <c r="D1882" s="138" t="s">
        <v>1818</v>
      </c>
      <c r="E1882" s="138" t="s">
        <v>1911</v>
      </c>
      <c r="F1882" s="138"/>
      <c r="G1882" s="138" t="s">
        <v>70</v>
      </c>
      <c r="H1882" s="138" t="s">
        <v>1779</v>
      </c>
      <c r="I1882" s="138" t="s">
        <v>5547</v>
      </c>
      <c r="J1882" s="138" t="s">
        <v>1817</v>
      </c>
      <c r="K1882" s="138"/>
      <c r="L1882" s="138"/>
      <c r="M1882" s="138" t="s">
        <v>6544</v>
      </c>
      <c r="N1882" s="139">
        <v>60</v>
      </c>
      <c r="O1882" s="140" t="b">
        <v>0</v>
      </c>
      <c r="P1882" s="138" t="s">
        <v>3075</v>
      </c>
      <c r="Q1882" t="s">
        <v>1823</v>
      </c>
      <c r="R1882" t="s">
        <v>630</v>
      </c>
    </row>
    <row r="1883" spans="1:18" x14ac:dyDescent="0.25">
      <c r="A1883" s="138" t="s">
        <v>13835</v>
      </c>
      <c r="B1883" s="138" t="s">
        <v>885</v>
      </c>
      <c r="C1883" s="138" t="s">
        <v>1817</v>
      </c>
      <c r="D1883" s="138" t="s">
        <v>1818</v>
      </c>
      <c r="E1883" s="138" t="s">
        <v>2086</v>
      </c>
      <c r="F1883" s="138"/>
      <c r="G1883" s="138" t="s">
        <v>70</v>
      </c>
      <c r="H1883" s="138" t="s">
        <v>1779</v>
      </c>
      <c r="I1883" s="138" t="s">
        <v>5547</v>
      </c>
      <c r="J1883" s="138" t="s">
        <v>1817</v>
      </c>
      <c r="K1883" s="138"/>
      <c r="L1883" s="138"/>
      <c r="M1883" s="138" t="s">
        <v>6545</v>
      </c>
      <c r="N1883" s="139">
        <v>60</v>
      </c>
      <c r="O1883" s="140" t="b">
        <v>0</v>
      </c>
      <c r="P1883" s="138" t="s">
        <v>3075</v>
      </c>
      <c r="Q1883" t="s">
        <v>1823</v>
      </c>
      <c r="R1883" t="s">
        <v>630</v>
      </c>
    </row>
    <row r="1884" spans="1:18" x14ac:dyDescent="0.25">
      <c r="A1884" s="138" t="s">
        <v>14788</v>
      </c>
      <c r="B1884" s="138" t="s">
        <v>883</v>
      </c>
      <c r="C1884" s="138" t="s">
        <v>1817</v>
      </c>
      <c r="D1884" s="138" t="s">
        <v>1818</v>
      </c>
      <c r="E1884" s="138" t="s">
        <v>5966</v>
      </c>
      <c r="F1884" s="138"/>
      <c r="G1884" s="138" t="s">
        <v>1786</v>
      </c>
      <c r="H1884" s="138" t="s">
        <v>1787</v>
      </c>
      <c r="I1884" s="138" t="s">
        <v>5547</v>
      </c>
      <c r="J1884" s="138" t="s">
        <v>1817</v>
      </c>
      <c r="K1884" s="138"/>
      <c r="L1884" s="138"/>
      <c r="M1884" s="138" t="s">
        <v>6547</v>
      </c>
      <c r="N1884" s="139">
        <v>60</v>
      </c>
      <c r="O1884" s="140" t="b">
        <v>0</v>
      </c>
      <c r="P1884" s="138" t="s">
        <v>3075</v>
      </c>
      <c r="Q1884" t="s">
        <v>1823</v>
      </c>
      <c r="R1884" t="s">
        <v>630</v>
      </c>
    </row>
    <row r="1885" spans="1:18" x14ac:dyDescent="0.25">
      <c r="A1885" s="138" t="s">
        <v>14977</v>
      </c>
      <c r="B1885" s="138" t="s">
        <v>885</v>
      </c>
      <c r="C1885" s="138" t="s">
        <v>1817</v>
      </c>
      <c r="D1885" s="138" t="s">
        <v>1818</v>
      </c>
      <c r="E1885" s="138" t="s">
        <v>1955</v>
      </c>
      <c r="F1885" s="138"/>
      <c r="G1885" s="138" t="s">
        <v>1786</v>
      </c>
      <c r="H1885" s="138" t="s">
        <v>1787</v>
      </c>
      <c r="I1885" s="138" t="s">
        <v>5547</v>
      </c>
      <c r="J1885" s="138" t="s">
        <v>1817</v>
      </c>
      <c r="K1885" s="138"/>
      <c r="L1885" s="138"/>
      <c r="M1885" s="138" t="s">
        <v>6548</v>
      </c>
      <c r="N1885" s="139">
        <v>60</v>
      </c>
      <c r="O1885" s="140" t="b">
        <v>0</v>
      </c>
      <c r="P1885" s="138" t="s">
        <v>3075</v>
      </c>
      <c r="Q1885" t="s">
        <v>1823</v>
      </c>
      <c r="R1885" t="s">
        <v>630</v>
      </c>
    </row>
    <row r="1886" spans="1:18" x14ac:dyDescent="0.25">
      <c r="A1886" s="138" t="s">
        <v>14311</v>
      </c>
      <c r="B1886" s="138" t="s">
        <v>885</v>
      </c>
      <c r="C1886" s="138" t="s">
        <v>1817</v>
      </c>
      <c r="D1886" s="138" t="s">
        <v>1818</v>
      </c>
      <c r="E1886" s="138" t="s">
        <v>1926</v>
      </c>
      <c r="F1886" s="138"/>
      <c r="G1886" s="138" t="s">
        <v>70</v>
      </c>
      <c r="H1886" s="138" t="s">
        <v>1779</v>
      </c>
      <c r="I1886" s="138" t="s">
        <v>5547</v>
      </c>
      <c r="J1886" s="138" t="s">
        <v>1817</v>
      </c>
      <c r="K1886" s="138"/>
      <c r="L1886" s="138"/>
      <c r="M1886" s="138" t="s">
        <v>6549</v>
      </c>
      <c r="N1886" s="139">
        <v>60</v>
      </c>
      <c r="O1886" s="140" t="b">
        <v>0</v>
      </c>
      <c r="P1886" s="138" t="s">
        <v>3075</v>
      </c>
      <c r="Q1886" t="s">
        <v>1823</v>
      </c>
      <c r="R1886" t="s">
        <v>630</v>
      </c>
    </row>
    <row r="1887" spans="1:18" x14ac:dyDescent="0.25">
      <c r="A1887" s="138" t="s">
        <v>14131</v>
      </c>
      <c r="B1887" s="138" t="s">
        <v>885</v>
      </c>
      <c r="C1887" s="138" t="s">
        <v>1817</v>
      </c>
      <c r="D1887" s="138" t="s">
        <v>1818</v>
      </c>
      <c r="E1887" s="138" t="s">
        <v>2734</v>
      </c>
      <c r="F1887" s="138"/>
      <c r="G1887" s="138" t="s">
        <v>1786</v>
      </c>
      <c r="H1887" s="138" t="s">
        <v>1787</v>
      </c>
      <c r="I1887" s="138" t="s">
        <v>5547</v>
      </c>
      <c r="J1887" s="138" t="s">
        <v>1817</v>
      </c>
      <c r="K1887" s="138"/>
      <c r="L1887" s="138"/>
      <c r="M1887" s="138" t="s">
        <v>6550</v>
      </c>
      <c r="N1887" s="139">
        <v>60</v>
      </c>
      <c r="O1887" s="140" t="b">
        <v>0</v>
      </c>
      <c r="P1887" s="138" t="s">
        <v>3075</v>
      </c>
      <c r="Q1887" t="s">
        <v>1823</v>
      </c>
      <c r="R1887" t="s">
        <v>630</v>
      </c>
    </row>
    <row r="1888" spans="1:18" x14ac:dyDescent="0.25">
      <c r="A1888" s="138" t="s">
        <v>13933</v>
      </c>
      <c r="B1888" s="138" t="s">
        <v>885</v>
      </c>
      <c r="C1888" s="138" t="s">
        <v>1817</v>
      </c>
      <c r="D1888" s="138" t="s">
        <v>1818</v>
      </c>
      <c r="E1888" s="138" t="s">
        <v>1832</v>
      </c>
      <c r="F1888" s="138"/>
      <c r="G1888" s="138" t="s">
        <v>70</v>
      </c>
      <c r="H1888" s="138" t="s">
        <v>1779</v>
      </c>
      <c r="I1888" s="138" t="s">
        <v>5547</v>
      </c>
      <c r="J1888" s="138" t="s">
        <v>1817</v>
      </c>
      <c r="K1888" s="138"/>
      <c r="L1888" s="138"/>
      <c r="M1888" s="138" t="s">
        <v>6551</v>
      </c>
      <c r="N1888" s="139">
        <v>60</v>
      </c>
      <c r="O1888" s="140" t="b">
        <v>0</v>
      </c>
      <c r="P1888" s="138" t="s">
        <v>3075</v>
      </c>
      <c r="Q1888" t="s">
        <v>1823</v>
      </c>
      <c r="R1888" t="s">
        <v>630</v>
      </c>
    </row>
    <row r="1889" spans="1:18" x14ac:dyDescent="0.25">
      <c r="A1889" s="138" t="s">
        <v>14978</v>
      </c>
      <c r="B1889" s="138" t="s">
        <v>885</v>
      </c>
      <c r="C1889" s="138" t="s">
        <v>1817</v>
      </c>
      <c r="D1889" s="138" t="s">
        <v>1818</v>
      </c>
      <c r="E1889" s="138" t="s">
        <v>1955</v>
      </c>
      <c r="F1889" s="138"/>
      <c r="G1889" s="138" t="s">
        <v>1786</v>
      </c>
      <c r="H1889" s="138" t="s">
        <v>1787</v>
      </c>
      <c r="I1889" s="138" t="s">
        <v>5547</v>
      </c>
      <c r="J1889" s="138" t="s">
        <v>1817</v>
      </c>
      <c r="K1889" s="138"/>
      <c r="L1889" s="138"/>
      <c r="M1889" s="138" t="s">
        <v>6553</v>
      </c>
      <c r="N1889" s="139">
        <v>60</v>
      </c>
      <c r="O1889" s="140" t="b">
        <v>0</v>
      </c>
      <c r="P1889" s="138" t="s">
        <v>3075</v>
      </c>
      <c r="Q1889" t="s">
        <v>1823</v>
      </c>
      <c r="R1889" t="s">
        <v>630</v>
      </c>
    </row>
    <row r="1890" spans="1:18" x14ac:dyDescent="0.25">
      <c r="A1890" s="138" t="s">
        <v>14842</v>
      </c>
      <c r="B1890" s="138" t="s">
        <v>883</v>
      </c>
      <c r="C1890" s="138" t="s">
        <v>1817</v>
      </c>
      <c r="D1890" s="138" t="s">
        <v>1818</v>
      </c>
      <c r="E1890" s="138" t="s">
        <v>3134</v>
      </c>
      <c r="F1890" s="138"/>
      <c r="G1890" s="138" t="s">
        <v>1786</v>
      </c>
      <c r="H1890" s="138" t="s">
        <v>1787</v>
      </c>
      <c r="I1890" s="138" t="s">
        <v>5547</v>
      </c>
      <c r="J1890" s="138" t="s">
        <v>1817</v>
      </c>
      <c r="K1890" s="138"/>
      <c r="L1890" s="138"/>
      <c r="M1890" s="138" t="s">
        <v>6554</v>
      </c>
      <c r="N1890" s="139">
        <v>60</v>
      </c>
      <c r="O1890" s="140" t="b">
        <v>0</v>
      </c>
      <c r="P1890" s="138" t="s">
        <v>3075</v>
      </c>
      <c r="Q1890" t="s">
        <v>1823</v>
      </c>
      <c r="R1890" t="s">
        <v>630</v>
      </c>
    </row>
    <row r="1891" spans="1:18" x14ac:dyDescent="0.25">
      <c r="A1891" s="138" t="s">
        <v>14510</v>
      </c>
      <c r="B1891" s="138" t="s">
        <v>885</v>
      </c>
      <c r="C1891" s="138" t="s">
        <v>1817</v>
      </c>
      <c r="D1891" s="138" t="s">
        <v>1818</v>
      </c>
      <c r="E1891" s="138" t="s">
        <v>1881</v>
      </c>
      <c r="F1891" s="138"/>
      <c r="G1891" s="138" t="s">
        <v>71</v>
      </c>
      <c r="H1891" s="138" t="s">
        <v>1777</v>
      </c>
      <c r="I1891" s="138" t="s">
        <v>5547</v>
      </c>
      <c r="J1891" s="138" t="s">
        <v>1817</v>
      </c>
      <c r="K1891" s="138"/>
      <c r="L1891" s="138"/>
      <c r="M1891" s="138" t="s">
        <v>6555</v>
      </c>
      <c r="N1891" s="139">
        <v>60</v>
      </c>
      <c r="O1891" s="140" t="b">
        <v>0</v>
      </c>
      <c r="P1891" s="138" t="s">
        <v>3075</v>
      </c>
      <c r="Q1891" t="s">
        <v>1823</v>
      </c>
      <c r="R1891" t="s">
        <v>630</v>
      </c>
    </row>
    <row r="1892" spans="1:18" x14ac:dyDescent="0.25">
      <c r="A1892" s="138" t="s">
        <v>14749</v>
      </c>
      <c r="B1892" s="138" t="s">
        <v>885</v>
      </c>
      <c r="C1892" s="138" t="s">
        <v>1817</v>
      </c>
      <c r="D1892" s="138" t="s">
        <v>1818</v>
      </c>
      <c r="E1892" s="138" t="s">
        <v>4064</v>
      </c>
      <c r="F1892" s="138"/>
      <c r="G1892" s="138" t="s">
        <v>71</v>
      </c>
      <c r="H1892" s="138" t="s">
        <v>1777</v>
      </c>
      <c r="I1892" s="138" t="s">
        <v>5959</v>
      </c>
      <c r="J1892" s="138" t="s">
        <v>1817</v>
      </c>
      <c r="K1892" s="138"/>
      <c r="L1892" s="138"/>
      <c r="M1892" s="138" t="s">
        <v>6556</v>
      </c>
      <c r="N1892" s="139">
        <v>60</v>
      </c>
      <c r="O1892" s="140" t="b">
        <v>0</v>
      </c>
      <c r="P1892" s="138" t="s">
        <v>3075</v>
      </c>
      <c r="Q1892" t="s">
        <v>1823</v>
      </c>
      <c r="R1892" t="s">
        <v>630</v>
      </c>
    </row>
    <row r="1893" spans="1:18" x14ac:dyDescent="0.25">
      <c r="A1893" s="138" t="s">
        <v>14652</v>
      </c>
      <c r="B1893" s="138" t="s">
        <v>885</v>
      </c>
      <c r="C1893" s="138" t="s">
        <v>1817</v>
      </c>
      <c r="D1893" s="138" t="s">
        <v>1818</v>
      </c>
      <c r="E1893" s="138" t="s">
        <v>1938</v>
      </c>
      <c r="F1893" s="138"/>
      <c r="G1893" s="138" t="s">
        <v>70</v>
      </c>
      <c r="H1893" s="138" t="s">
        <v>1779</v>
      </c>
      <c r="I1893" s="138" t="s">
        <v>5547</v>
      </c>
      <c r="J1893" s="138" t="s">
        <v>1817</v>
      </c>
      <c r="K1893" s="138"/>
      <c r="L1893" s="138"/>
      <c r="M1893" s="138" t="s">
        <v>6557</v>
      </c>
      <c r="N1893" s="139">
        <v>60</v>
      </c>
      <c r="O1893" s="140" t="b">
        <v>0</v>
      </c>
      <c r="P1893" s="138" t="s">
        <v>3075</v>
      </c>
      <c r="Q1893" t="s">
        <v>1823</v>
      </c>
      <c r="R1893" t="s">
        <v>630</v>
      </c>
    </row>
    <row r="1894" spans="1:18" x14ac:dyDescent="0.25">
      <c r="A1894" s="138" t="s">
        <v>14006</v>
      </c>
      <c r="B1894" s="138" t="s">
        <v>885</v>
      </c>
      <c r="C1894" s="138" t="s">
        <v>1817</v>
      </c>
      <c r="D1894" s="138" t="s">
        <v>1818</v>
      </c>
      <c r="E1894" s="138" t="s">
        <v>2053</v>
      </c>
      <c r="F1894" s="138"/>
      <c r="G1894" s="138" t="s">
        <v>71</v>
      </c>
      <c r="H1894" s="138" t="s">
        <v>1777</v>
      </c>
      <c r="I1894" s="138" t="s">
        <v>5547</v>
      </c>
      <c r="J1894" s="138" t="s">
        <v>1817</v>
      </c>
      <c r="K1894" s="138"/>
      <c r="L1894" s="138"/>
      <c r="M1894" s="138" t="s">
        <v>6558</v>
      </c>
      <c r="N1894" s="139">
        <v>60</v>
      </c>
      <c r="O1894" s="140" t="b">
        <v>0</v>
      </c>
      <c r="P1894" s="138" t="s">
        <v>3075</v>
      </c>
      <c r="Q1894" t="s">
        <v>1823</v>
      </c>
      <c r="R1894" t="s">
        <v>630</v>
      </c>
    </row>
    <row r="1895" spans="1:18" x14ac:dyDescent="0.25">
      <c r="A1895" s="138" t="s">
        <v>14071</v>
      </c>
      <c r="B1895" s="138" t="s">
        <v>885</v>
      </c>
      <c r="C1895" s="138" t="s">
        <v>1817</v>
      </c>
      <c r="D1895" s="138" t="s">
        <v>1818</v>
      </c>
      <c r="E1895" s="138" t="s">
        <v>1911</v>
      </c>
      <c r="F1895" s="138"/>
      <c r="G1895" s="138" t="s">
        <v>71</v>
      </c>
      <c r="H1895" s="138" t="s">
        <v>1777</v>
      </c>
      <c r="I1895" s="138" t="s">
        <v>5547</v>
      </c>
      <c r="J1895" s="138" t="s">
        <v>1817</v>
      </c>
      <c r="K1895" s="138"/>
      <c r="L1895" s="138"/>
      <c r="M1895" s="138" t="s">
        <v>6559</v>
      </c>
      <c r="N1895" s="139">
        <v>60</v>
      </c>
      <c r="O1895" s="140" t="b">
        <v>0</v>
      </c>
      <c r="P1895" s="138" t="s">
        <v>3075</v>
      </c>
      <c r="Q1895" t="s">
        <v>1823</v>
      </c>
      <c r="R1895" t="s">
        <v>630</v>
      </c>
    </row>
    <row r="1896" spans="1:18" x14ac:dyDescent="0.25">
      <c r="A1896" s="138" t="s">
        <v>14653</v>
      </c>
      <c r="B1896" s="138" t="s">
        <v>885</v>
      </c>
      <c r="C1896" s="138" t="s">
        <v>1817</v>
      </c>
      <c r="D1896" s="138" t="s">
        <v>1818</v>
      </c>
      <c r="E1896" s="138" t="s">
        <v>1938</v>
      </c>
      <c r="F1896" s="138"/>
      <c r="G1896" s="138" t="s">
        <v>70</v>
      </c>
      <c r="H1896" s="138" t="s">
        <v>1779</v>
      </c>
      <c r="I1896" s="138" t="s">
        <v>5547</v>
      </c>
      <c r="J1896" s="138" t="s">
        <v>1817</v>
      </c>
      <c r="K1896" s="138" t="s">
        <v>6560</v>
      </c>
      <c r="L1896" s="138"/>
      <c r="M1896" s="138" t="s">
        <v>6561</v>
      </c>
      <c r="N1896" s="139">
        <v>60</v>
      </c>
      <c r="O1896" s="140" t="b">
        <v>0</v>
      </c>
      <c r="P1896" s="138" t="s">
        <v>3075</v>
      </c>
      <c r="Q1896" t="s">
        <v>1823</v>
      </c>
      <c r="R1896" t="s">
        <v>630</v>
      </c>
    </row>
    <row r="1897" spans="1:18" x14ac:dyDescent="0.25">
      <c r="A1897" s="138" t="s">
        <v>13836</v>
      </c>
      <c r="B1897" s="138" t="s">
        <v>885</v>
      </c>
      <c r="C1897" s="138" t="s">
        <v>1817</v>
      </c>
      <c r="D1897" s="138" t="s">
        <v>1818</v>
      </c>
      <c r="E1897" s="138" t="s">
        <v>2086</v>
      </c>
      <c r="F1897" s="138"/>
      <c r="G1897" s="138" t="s">
        <v>70</v>
      </c>
      <c r="H1897" s="138" t="s">
        <v>1779</v>
      </c>
      <c r="I1897" s="138" t="s">
        <v>5547</v>
      </c>
      <c r="J1897" s="138" t="s">
        <v>1817</v>
      </c>
      <c r="K1897" s="138"/>
      <c r="L1897" s="138"/>
      <c r="M1897" s="138" t="s">
        <v>6562</v>
      </c>
      <c r="N1897" s="139">
        <v>60</v>
      </c>
      <c r="O1897" s="140" t="b">
        <v>0</v>
      </c>
      <c r="P1897" s="138" t="s">
        <v>3075</v>
      </c>
      <c r="Q1897" t="s">
        <v>1823</v>
      </c>
      <c r="R1897" t="s">
        <v>630</v>
      </c>
    </row>
    <row r="1898" spans="1:18" x14ac:dyDescent="0.25">
      <c r="A1898" s="138" t="s">
        <v>14511</v>
      </c>
      <c r="B1898" s="138" t="s">
        <v>885</v>
      </c>
      <c r="C1898" s="138" t="s">
        <v>1817</v>
      </c>
      <c r="D1898" s="138" t="s">
        <v>1818</v>
      </c>
      <c r="E1898" s="138" t="s">
        <v>1881</v>
      </c>
      <c r="F1898" s="138"/>
      <c r="G1898" s="138" t="s">
        <v>71</v>
      </c>
      <c r="H1898" s="138" t="s">
        <v>1777</v>
      </c>
      <c r="I1898" s="138" t="s">
        <v>5547</v>
      </c>
      <c r="J1898" s="138" t="s">
        <v>1817</v>
      </c>
      <c r="K1898" s="138"/>
      <c r="L1898" s="138"/>
      <c r="M1898" s="138" t="s">
        <v>6563</v>
      </c>
      <c r="N1898" s="139">
        <v>60</v>
      </c>
      <c r="O1898" s="140" t="b">
        <v>0</v>
      </c>
      <c r="P1898" s="138" t="s">
        <v>3075</v>
      </c>
      <c r="Q1898" t="s">
        <v>1823</v>
      </c>
      <c r="R1898" t="s">
        <v>630</v>
      </c>
    </row>
    <row r="1899" spans="1:18" x14ac:dyDescent="0.25">
      <c r="A1899" s="138" t="s">
        <v>13934</v>
      </c>
      <c r="B1899" s="138" t="s">
        <v>885</v>
      </c>
      <c r="C1899" s="138" t="s">
        <v>1817</v>
      </c>
      <c r="D1899" s="138" t="s">
        <v>1818</v>
      </c>
      <c r="E1899" s="138" t="s">
        <v>1832</v>
      </c>
      <c r="F1899" s="138"/>
      <c r="G1899" s="138" t="s">
        <v>70</v>
      </c>
      <c r="H1899" s="138" t="s">
        <v>1779</v>
      </c>
      <c r="I1899" s="138" t="s">
        <v>5547</v>
      </c>
      <c r="J1899" s="138" t="s">
        <v>1817</v>
      </c>
      <c r="K1899" s="138"/>
      <c r="L1899" s="138"/>
      <c r="M1899" s="138" t="s">
        <v>6564</v>
      </c>
      <c r="N1899" s="139">
        <v>60</v>
      </c>
      <c r="O1899" s="140" t="b">
        <v>0</v>
      </c>
      <c r="P1899" s="138" t="s">
        <v>3075</v>
      </c>
      <c r="Q1899" t="s">
        <v>1823</v>
      </c>
      <c r="R1899" t="s">
        <v>630</v>
      </c>
    </row>
    <row r="1900" spans="1:18" x14ac:dyDescent="0.25">
      <c r="A1900" s="138" t="s">
        <v>14843</v>
      </c>
      <c r="B1900" s="138" t="s">
        <v>883</v>
      </c>
      <c r="C1900" s="138" t="s">
        <v>1817</v>
      </c>
      <c r="D1900" s="138" t="s">
        <v>1818</v>
      </c>
      <c r="E1900" s="138" t="s">
        <v>3134</v>
      </c>
      <c r="F1900" s="138"/>
      <c r="G1900" s="138" t="s">
        <v>1786</v>
      </c>
      <c r="H1900" s="138" t="s">
        <v>1787</v>
      </c>
      <c r="I1900" s="138" t="s">
        <v>5547</v>
      </c>
      <c r="J1900" s="138" t="s">
        <v>1817</v>
      </c>
      <c r="K1900" s="138"/>
      <c r="L1900" s="138"/>
      <c r="M1900" s="138" t="s">
        <v>6565</v>
      </c>
      <c r="N1900" s="139">
        <v>60</v>
      </c>
      <c r="O1900" s="140" t="b">
        <v>0</v>
      </c>
      <c r="P1900" s="138" t="s">
        <v>3075</v>
      </c>
      <c r="Q1900" t="s">
        <v>1823</v>
      </c>
      <c r="R1900" t="s">
        <v>630</v>
      </c>
    </row>
    <row r="1901" spans="1:18" x14ac:dyDescent="0.25">
      <c r="A1901" s="138" t="s">
        <v>13935</v>
      </c>
      <c r="B1901" s="138" t="s">
        <v>885</v>
      </c>
      <c r="C1901" s="138" t="s">
        <v>1817</v>
      </c>
      <c r="D1901" s="138" t="s">
        <v>1818</v>
      </c>
      <c r="E1901" s="138" t="s">
        <v>1832</v>
      </c>
      <c r="F1901" s="138"/>
      <c r="G1901" s="138" t="s">
        <v>70</v>
      </c>
      <c r="H1901" s="138" t="s">
        <v>1779</v>
      </c>
      <c r="I1901" s="138" t="s">
        <v>5547</v>
      </c>
      <c r="J1901" s="138" t="s">
        <v>1817</v>
      </c>
      <c r="K1901" s="138"/>
      <c r="L1901" s="138"/>
      <c r="M1901" s="138" t="s">
        <v>6566</v>
      </c>
      <c r="N1901" s="139">
        <v>60</v>
      </c>
      <c r="O1901" s="140" t="b">
        <v>0</v>
      </c>
      <c r="P1901" s="138" t="s">
        <v>3075</v>
      </c>
      <c r="Q1901" t="s">
        <v>1823</v>
      </c>
      <c r="R1901" t="s">
        <v>630</v>
      </c>
    </row>
    <row r="1902" spans="1:18" x14ac:dyDescent="0.25">
      <c r="A1902" s="138" t="s">
        <v>14722</v>
      </c>
      <c r="B1902" s="138" t="s">
        <v>883</v>
      </c>
      <c r="C1902" s="138" t="s">
        <v>1817</v>
      </c>
      <c r="D1902" s="138" t="s">
        <v>1818</v>
      </c>
      <c r="E1902" s="138" t="s">
        <v>6032</v>
      </c>
      <c r="F1902" s="138"/>
      <c r="G1902" s="138" t="s">
        <v>70</v>
      </c>
      <c r="H1902" s="138" t="s">
        <v>1779</v>
      </c>
      <c r="I1902" s="138" t="s">
        <v>5547</v>
      </c>
      <c r="J1902" s="138" t="s">
        <v>1817</v>
      </c>
      <c r="K1902" s="138"/>
      <c r="L1902" s="138"/>
      <c r="M1902" s="138" t="s">
        <v>6567</v>
      </c>
      <c r="N1902" s="139">
        <v>60</v>
      </c>
      <c r="O1902" s="140" t="b">
        <v>0</v>
      </c>
      <c r="P1902" s="138" t="s">
        <v>3075</v>
      </c>
      <c r="Q1902" t="s">
        <v>1823</v>
      </c>
      <c r="R1902" t="s">
        <v>630</v>
      </c>
    </row>
    <row r="1903" spans="1:18" x14ac:dyDescent="0.25">
      <c r="A1903" s="138" t="s">
        <v>13936</v>
      </c>
      <c r="B1903" s="138" t="s">
        <v>885</v>
      </c>
      <c r="C1903" s="138" t="s">
        <v>1817</v>
      </c>
      <c r="D1903" s="138" t="s">
        <v>1818</v>
      </c>
      <c r="E1903" s="138" t="s">
        <v>1832</v>
      </c>
      <c r="F1903" s="138"/>
      <c r="G1903" s="138" t="s">
        <v>70</v>
      </c>
      <c r="H1903" s="138" t="s">
        <v>1779</v>
      </c>
      <c r="I1903" s="138" t="s">
        <v>5547</v>
      </c>
      <c r="J1903" s="138" t="s">
        <v>1817</v>
      </c>
      <c r="K1903" s="138"/>
      <c r="L1903" s="138"/>
      <c r="M1903" s="138" t="s">
        <v>6568</v>
      </c>
      <c r="N1903" s="139">
        <v>60</v>
      </c>
      <c r="O1903" s="140" t="b">
        <v>0</v>
      </c>
      <c r="P1903" s="138" t="s">
        <v>3075</v>
      </c>
      <c r="Q1903" t="s">
        <v>1823</v>
      </c>
      <c r="R1903" t="s">
        <v>630</v>
      </c>
    </row>
    <row r="1904" spans="1:18" x14ac:dyDescent="0.25">
      <c r="A1904" s="138" t="s">
        <v>13937</v>
      </c>
      <c r="B1904" s="138" t="s">
        <v>885</v>
      </c>
      <c r="C1904" s="138" t="s">
        <v>1817</v>
      </c>
      <c r="D1904" s="138" t="s">
        <v>1818</v>
      </c>
      <c r="E1904" s="138" t="s">
        <v>1832</v>
      </c>
      <c r="F1904" s="138"/>
      <c r="G1904" s="138" t="s">
        <v>70</v>
      </c>
      <c r="H1904" s="138" t="s">
        <v>1779</v>
      </c>
      <c r="I1904" s="138" t="s">
        <v>5547</v>
      </c>
      <c r="J1904" s="138" t="s">
        <v>1817</v>
      </c>
      <c r="K1904" s="138"/>
      <c r="L1904" s="138"/>
      <c r="M1904" s="138" t="s">
        <v>6569</v>
      </c>
      <c r="N1904" s="139">
        <v>60</v>
      </c>
      <c r="O1904" s="140" t="b">
        <v>0</v>
      </c>
      <c r="P1904" s="138" t="s">
        <v>3075</v>
      </c>
      <c r="Q1904" t="s">
        <v>1823</v>
      </c>
      <c r="R1904" t="s">
        <v>630</v>
      </c>
    </row>
    <row r="1905" spans="1:18" x14ac:dyDescent="0.25">
      <c r="A1905" s="138" t="s">
        <v>14512</v>
      </c>
      <c r="B1905" s="138" t="s">
        <v>885</v>
      </c>
      <c r="C1905" s="138" t="s">
        <v>1817</v>
      </c>
      <c r="D1905" s="138" t="s">
        <v>1818</v>
      </c>
      <c r="E1905" s="138" t="s">
        <v>1881</v>
      </c>
      <c r="F1905" s="138"/>
      <c r="G1905" s="138" t="s">
        <v>71</v>
      </c>
      <c r="H1905" s="138" t="s">
        <v>1777</v>
      </c>
      <c r="I1905" s="138" t="s">
        <v>5547</v>
      </c>
      <c r="J1905" s="138" t="s">
        <v>1817</v>
      </c>
      <c r="K1905" s="138"/>
      <c r="L1905" s="138"/>
      <c r="M1905" s="138" t="s">
        <v>6570</v>
      </c>
      <c r="N1905" s="139">
        <v>60</v>
      </c>
      <c r="O1905" s="140" t="b">
        <v>0</v>
      </c>
      <c r="P1905" s="138" t="s">
        <v>3075</v>
      </c>
      <c r="Q1905" t="s">
        <v>1823</v>
      </c>
      <c r="R1905" t="s">
        <v>630</v>
      </c>
    </row>
    <row r="1906" spans="1:18" x14ac:dyDescent="0.25">
      <c r="A1906" s="138" t="s">
        <v>14220</v>
      </c>
      <c r="B1906" s="138" t="s">
        <v>885</v>
      </c>
      <c r="C1906" s="138" t="s">
        <v>1817</v>
      </c>
      <c r="D1906" s="138" t="s">
        <v>1818</v>
      </c>
      <c r="E1906" s="138" t="s">
        <v>1930</v>
      </c>
      <c r="F1906" s="138"/>
      <c r="G1906" s="138" t="s">
        <v>71</v>
      </c>
      <c r="H1906" s="138" t="s">
        <v>1777</v>
      </c>
      <c r="I1906" s="138" t="s">
        <v>5547</v>
      </c>
      <c r="J1906" s="138" t="s">
        <v>1817</v>
      </c>
      <c r="K1906" s="138"/>
      <c r="L1906" s="138"/>
      <c r="M1906" s="138" t="s">
        <v>6572</v>
      </c>
      <c r="N1906" s="139">
        <v>60</v>
      </c>
      <c r="O1906" s="140" t="b">
        <v>0</v>
      </c>
      <c r="P1906" s="138" t="s">
        <v>3075</v>
      </c>
      <c r="Q1906" t="s">
        <v>1823</v>
      </c>
      <c r="R1906" t="s">
        <v>630</v>
      </c>
    </row>
    <row r="1907" spans="1:18" x14ac:dyDescent="0.25">
      <c r="A1907" s="138" t="s">
        <v>14750</v>
      </c>
      <c r="B1907" s="138" t="s">
        <v>885</v>
      </c>
      <c r="C1907" s="138" t="s">
        <v>1817</v>
      </c>
      <c r="D1907" s="138" t="s">
        <v>1818</v>
      </c>
      <c r="E1907" s="138" t="s">
        <v>4064</v>
      </c>
      <c r="F1907" s="138"/>
      <c r="G1907" s="138" t="s">
        <v>71</v>
      </c>
      <c r="H1907" s="138" t="s">
        <v>1777</v>
      </c>
      <c r="I1907" s="138" t="s">
        <v>5959</v>
      </c>
      <c r="J1907" s="138" t="s">
        <v>1817</v>
      </c>
      <c r="K1907" s="138"/>
      <c r="L1907" s="138"/>
      <c r="M1907" s="138" t="s">
        <v>6573</v>
      </c>
      <c r="N1907" s="139">
        <v>60</v>
      </c>
      <c r="O1907" s="140" t="b">
        <v>0</v>
      </c>
      <c r="P1907" s="138" t="s">
        <v>3075</v>
      </c>
      <c r="Q1907" t="s">
        <v>1823</v>
      </c>
      <c r="R1907" t="s">
        <v>630</v>
      </c>
    </row>
    <row r="1908" spans="1:18" x14ac:dyDescent="0.25">
      <c r="A1908" s="138" t="s">
        <v>14132</v>
      </c>
      <c r="B1908" s="138" t="s">
        <v>885</v>
      </c>
      <c r="C1908" s="138" t="s">
        <v>1817</v>
      </c>
      <c r="D1908" s="138" t="s">
        <v>1818</v>
      </c>
      <c r="E1908" s="138" t="s">
        <v>2734</v>
      </c>
      <c r="F1908" s="138"/>
      <c r="G1908" s="138" t="s">
        <v>1786</v>
      </c>
      <c r="H1908" s="138" t="s">
        <v>1787</v>
      </c>
      <c r="I1908" s="138" t="s">
        <v>5547</v>
      </c>
      <c r="J1908" s="138" t="s">
        <v>1817</v>
      </c>
      <c r="K1908" s="138"/>
      <c r="L1908" s="138"/>
      <c r="M1908" s="138" t="s">
        <v>6574</v>
      </c>
      <c r="N1908" s="139">
        <v>60</v>
      </c>
      <c r="O1908" s="140" t="b">
        <v>0</v>
      </c>
      <c r="P1908" s="138" t="s">
        <v>3075</v>
      </c>
      <c r="Q1908" t="s">
        <v>1823</v>
      </c>
      <c r="R1908" t="s">
        <v>630</v>
      </c>
    </row>
    <row r="1909" spans="1:18" x14ac:dyDescent="0.25">
      <c r="A1909" s="138" t="s">
        <v>14569</v>
      </c>
      <c r="B1909" s="138" t="s">
        <v>883</v>
      </c>
      <c r="C1909" s="138" t="s">
        <v>1817</v>
      </c>
      <c r="D1909" s="138" t="s">
        <v>1818</v>
      </c>
      <c r="E1909" s="138" t="s">
        <v>3779</v>
      </c>
      <c r="F1909" s="138"/>
      <c r="G1909" s="138" t="s">
        <v>70</v>
      </c>
      <c r="H1909" s="138" t="s">
        <v>1779</v>
      </c>
      <c r="I1909" s="138" t="s">
        <v>5547</v>
      </c>
      <c r="J1909" s="138" t="s">
        <v>1817</v>
      </c>
      <c r="K1909" s="138"/>
      <c r="L1909" s="138"/>
      <c r="M1909" s="138" t="s">
        <v>6575</v>
      </c>
      <c r="N1909" s="139">
        <v>60</v>
      </c>
      <c r="O1909" s="140" t="b">
        <v>0</v>
      </c>
      <c r="P1909" s="138" t="s">
        <v>3075</v>
      </c>
      <c r="Q1909" t="s">
        <v>1823</v>
      </c>
      <c r="R1909" t="s">
        <v>630</v>
      </c>
    </row>
    <row r="1910" spans="1:18" x14ac:dyDescent="0.25">
      <c r="A1910" s="138" t="s">
        <v>14312</v>
      </c>
      <c r="B1910" s="138" t="s">
        <v>885</v>
      </c>
      <c r="C1910" s="138" t="s">
        <v>1817</v>
      </c>
      <c r="D1910" s="138" t="s">
        <v>1818</v>
      </c>
      <c r="E1910" s="138" t="s">
        <v>1926</v>
      </c>
      <c r="F1910" s="138"/>
      <c r="G1910" s="138" t="s">
        <v>70</v>
      </c>
      <c r="H1910" s="138" t="s">
        <v>1779</v>
      </c>
      <c r="I1910" s="138" t="s">
        <v>5547</v>
      </c>
      <c r="J1910" s="138" t="s">
        <v>1817</v>
      </c>
      <c r="K1910" s="138"/>
      <c r="L1910" s="138"/>
      <c r="M1910" s="138" t="s">
        <v>6577</v>
      </c>
      <c r="N1910" s="139">
        <v>60</v>
      </c>
      <c r="O1910" s="140" t="b">
        <v>0</v>
      </c>
      <c r="P1910" s="138" t="s">
        <v>3075</v>
      </c>
      <c r="Q1910" t="s">
        <v>1823</v>
      </c>
      <c r="R1910" t="s">
        <v>630</v>
      </c>
    </row>
    <row r="1911" spans="1:18" x14ac:dyDescent="0.25">
      <c r="A1911" s="138" t="s">
        <v>14253</v>
      </c>
      <c r="B1911" s="138" t="s">
        <v>883</v>
      </c>
      <c r="C1911" s="138" t="s">
        <v>1817</v>
      </c>
      <c r="D1911" s="138" t="s">
        <v>1818</v>
      </c>
      <c r="E1911" s="138" t="s">
        <v>2030</v>
      </c>
      <c r="F1911" s="138"/>
      <c r="G1911" s="138" t="s">
        <v>70</v>
      </c>
      <c r="H1911" s="138" t="s">
        <v>1779</v>
      </c>
      <c r="I1911" s="138" t="s">
        <v>5547</v>
      </c>
      <c r="J1911" s="138" t="s">
        <v>1817</v>
      </c>
      <c r="K1911" s="138"/>
      <c r="L1911" s="138"/>
      <c r="M1911" s="138" t="s">
        <v>6579</v>
      </c>
      <c r="N1911" s="139">
        <v>60</v>
      </c>
      <c r="O1911" s="140" t="b">
        <v>0</v>
      </c>
      <c r="P1911" s="138" t="s">
        <v>3075</v>
      </c>
      <c r="Q1911" t="s">
        <v>1823</v>
      </c>
      <c r="R1911" t="s">
        <v>630</v>
      </c>
    </row>
    <row r="1912" spans="1:18" x14ac:dyDescent="0.25">
      <c r="A1912" s="138" t="s">
        <v>14442</v>
      </c>
      <c r="B1912" s="138" t="s">
        <v>885</v>
      </c>
      <c r="C1912" s="138" t="s">
        <v>1817</v>
      </c>
      <c r="D1912" s="138" t="s">
        <v>1818</v>
      </c>
      <c r="E1912" s="138" t="s">
        <v>1971</v>
      </c>
      <c r="F1912" s="138"/>
      <c r="G1912" s="138" t="s">
        <v>71</v>
      </c>
      <c r="H1912" s="138" t="s">
        <v>1777</v>
      </c>
      <c r="I1912" s="138" t="s">
        <v>5547</v>
      </c>
      <c r="J1912" s="138" t="s">
        <v>1817</v>
      </c>
      <c r="K1912" s="138"/>
      <c r="L1912" s="138"/>
      <c r="M1912" s="138" t="s">
        <v>6580</v>
      </c>
      <c r="N1912" s="139">
        <v>60</v>
      </c>
      <c r="O1912" s="140" t="b">
        <v>0</v>
      </c>
      <c r="P1912" s="138" t="s">
        <v>3075</v>
      </c>
      <c r="Q1912" t="s">
        <v>1823</v>
      </c>
      <c r="R1912" t="s">
        <v>630</v>
      </c>
    </row>
    <row r="1913" spans="1:18" x14ac:dyDescent="0.25">
      <c r="A1913" s="138" t="s">
        <v>14654</v>
      </c>
      <c r="B1913" s="138" t="s">
        <v>885</v>
      </c>
      <c r="C1913" s="138" t="s">
        <v>1817</v>
      </c>
      <c r="D1913" s="138" t="s">
        <v>1818</v>
      </c>
      <c r="E1913" s="138" t="s">
        <v>1938</v>
      </c>
      <c r="F1913" s="138"/>
      <c r="G1913" s="138" t="s">
        <v>70</v>
      </c>
      <c r="H1913" s="138" t="s">
        <v>1779</v>
      </c>
      <c r="I1913" s="138" t="s">
        <v>5547</v>
      </c>
      <c r="J1913" s="138" t="s">
        <v>1817</v>
      </c>
      <c r="K1913" s="138"/>
      <c r="L1913" s="138"/>
      <c r="M1913" s="138" t="s">
        <v>6581</v>
      </c>
      <c r="N1913" s="139">
        <v>60</v>
      </c>
      <c r="O1913" s="140" t="b">
        <v>0</v>
      </c>
      <c r="P1913" s="138" t="s">
        <v>3075</v>
      </c>
      <c r="Q1913" t="s">
        <v>1823</v>
      </c>
      <c r="R1913" t="s">
        <v>630</v>
      </c>
    </row>
    <row r="1914" spans="1:18" x14ac:dyDescent="0.25">
      <c r="A1914" s="138" t="s">
        <v>14513</v>
      </c>
      <c r="B1914" s="138" t="s">
        <v>885</v>
      </c>
      <c r="C1914" s="138" t="s">
        <v>1817</v>
      </c>
      <c r="D1914" s="138" t="s">
        <v>1818</v>
      </c>
      <c r="E1914" s="138" t="s">
        <v>1881</v>
      </c>
      <c r="F1914" s="138"/>
      <c r="G1914" s="138" t="s">
        <v>70</v>
      </c>
      <c r="H1914" s="138" t="s">
        <v>1779</v>
      </c>
      <c r="I1914" s="138" t="s">
        <v>5547</v>
      </c>
      <c r="J1914" s="138" t="s">
        <v>1817</v>
      </c>
      <c r="K1914" s="138"/>
      <c r="L1914" s="138"/>
      <c r="M1914" s="138" t="s">
        <v>6582</v>
      </c>
      <c r="N1914" s="139">
        <v>60</v>
      </c>
      <c r="O1914" s="140" t="b">
        <v>0</v>
      </c>
      <c r="P1914" s="138" t="s">
        <v>3075</v>
      </c>
      <c r="Q1914" t="s">
        <v>1823</v>
      </c>
      <c r="R1914" t="s">
        <v>630</v>
      </c>
    </row>
    <row r="1915" spans="1:18" x14ac:dyDescent="0.25">
      <c r="A1915" s="138" t="s">
        <v>14313</v>
      </c>
      <c r="B1915" s="138" t="s">
        <v>883</v>
      </c>
      <c r="C1915" s="138" t="s">
        <v>1817</v>
      </c>
      <c r="D1915" s="138" t="s">
        <v>1818</v>
      </c>
      <c r="E1915" s="138" t="s">
        <v>1926</v>
      </c>
      <c r="F1915" s="138"/>
      <c r="G1915" s="138" t="s">
        <v>70</v>
      </c>
      <c r="H1915" s="138" t="s">
        <v>1779</v>
      </c>
      <c r="I1915" s="138" t="s">
        <v>5547</v>
      </c>
      <c r="J1915" s="138" t="s">
        <v>1817</v>
      </c>
      <c r="K1915" s="138"/>
      <c r="L1915" s="138"/>
      <c r="M1915" s="138" t="s">
        <v>6583</v>
      </c>
      <c r="N1915" s="139">
        <v>60</v>
      </c>
      <c r="O1915" s="140" t="b">
        <v>0</v>
      </c>
      <c r="P1915" s="138" t="s">
        <v>3075</v>
      </c>
      <c r="Q1915" t="s">
        <v>1823</v>
      </c>
      <c r="R1915" t="s">
        <v>630</v>
      </c>
    </row>
    <row r="1916" spans="1:18" x14ac:dyDescent="0.25">
      <c r="A1916" s="138" t="s">
        <v>14570</v>
      </c>
      <c r="B1916" s="138" t="s">
        <v>883</v>
      </c>
      <c r="C1916" s="138" t="s">
        <v>1817</v>
      </c>
      <c r="D1916" s="138" t="s">
        <v>1818</v>
      </c>
      <c r="E1916" s="138" t="s">
        <v>3779</v>
      </c>
      <c r="F1916" s="138"/>
      <c r="G1916" s="138" t="s">
        <v>1786</v>
      </c>
      <c r="H1916" s="138" t="s">
        <v>1787</v>
      </c>
      <c r="I1916" s="138" t="s">
        <v>5547</v>
      </c>
      <c r="J1916" s="138" t="s">
        <v>1817</v>
      </c>
      <c r="K1916" s="138"/>
      <c r="L1916" s="138"/>
      <c r="M1916" s="138" t="s">
        <v>6584</v>
      </c>
      <c r="N1916" s="139">
        <v>60</v>
      </c>
      <c r="O1916" s="140" t="b">
        <v>0</v>
      </c>
      <c r="P1916" s="138" t="s">
        <v>3075</v>
      </c>
      <c r="Q1916" t="s">
        <v>1823</v>
      </c>
      <c r="R1916" t="s">
        <v>630</v>
      </c>
    </row>
    <row r="1917" spans="1:18" x14ac:dyDescent="0.25">
      <c r="A1917" s="138" t="s">
        <v>14443</v>
      </c>
      <c r="B1917" s="138" t="s">
        <v>885</v>
      </c>
      <c r="C1917" s="138" t="s">
        <v>1817</v>
      </c>
      <c r="D1917" s="138" t="s">
        <v>1818</v>
      </c>
      <c r="E1917" s="138" t="s">
        <v>1971</v>
      </c>
      <c r="F1917" s="138"/>
      <c r="G1917" s="138" t="s">
        <v>71</v>
      </c>
      <c r="H1917" s="138" t="s">
        <v>1777</v>
      </c>
      <c r="I1917" s="138" t="s">
        <v>5547</v>
      </c>
      <c r="J1917" s="138" t="s">
        <v>1817</v>
      </c>
      <c r="K1917" s="138"/>
      <c r="L1917" s="138"/>
      <c r="M1917" s="138" t="s">
        <v>6585</v>
      </c>
      <c r="N1917" s="139">
        <v>60</v>
      </c>
      <c r="O1917" s="140" t="b">
        <v>0</v>
      </c>
      <c r="P1917" s="138" t="s">
        <v>3075</v>
      </c>
      <c r="Q1917" t="s">
        <v>1823</v>
      </c>
      <c r="R1917" t="s">
        <v>630</v>
      </c>
    </row>
    <row r="1918" spans="1:18" x14ac:dyDescent="0.25">
      <c r="A1918" s="138" t="s">
        <v>14655</v>
      </c>
      <c r="B1918" s="138" t="s">
        <v>885</v>
      </c>
      <c r="C1918" s="138" t="s">
        <v>1817</v>
      </c>
      <c r="D1918" s="138" t="s">
        <v>1818</v>
      </c>
      <c r="E1918" s="138" t="s">
        <v>1938</v>
      </c>
      <c r="F1918" s="138"/>
      <c r="G1918" s="138" t="s">
        <v>70</v>
      </c>
      <c r="H1918" s="138" t="s">
        <v>1779</v>
      </c>
      <c r="I1918" s="138" t="s">
        <v>5547</v>
      </c>
      <c r="J1918" s="138" t="s">
        <v>1817</v>
      </c>
      <c r="K1918" s="138"/>
      <c r="L1918" s="138"/>
      <c r="M1918" s="138" t="s">
        <v>6587</v>
      </c>
      <c r="N1918" s="139">
        <v>60</v>
      </c>
      <c r="O1918" s="140" t="b">
        <v>0</v>
      </c>
      <c r="P1918" s="138" t="s">
        <v>3075</v>
      </c>
      <c r="Q1918" t="s">
        <v>1823</v>
      </c>
      <c r="R1918" t="s">
        <v>630</v>
      </c>
    </row>
    <row r="1919" spans="1:18" x14ac:dyDescent="0.25">
      <c r="A1919" s="138" t="s">
        <v>14514</v>
      </c>
      <c r="B1919" s="138" t="s">
        <v>885</v>
      </c>
      <c r="C1919" s="138" t="s">
        <v>1817</v>
      </c>
      <c r="D1919" s="138" t="s">
        <v>1818</v>
      </c>
      <c r="E1919" s="138" t="s">
        <v>1881</v>
      </c>
      <c r="F1919" s="138"/>
      <c r="G1919" s="138" t="s">
        <v>71</v>
      </c>
      <c r="H1919" s="138" t="s">
        <v>1777</v>
      </c>
      <c r="I1919" s="138" t="s">
        <v>5547</v>
      </c>
      <c r="J1919" s="138" t="s">
        <v>1817</v>
      </c>
      <c r="K1919" s="138"/>
      <c r="L1919" s="138"/>
      <c r="M1919" s="138" t="s">
        <v>6588</v>
      </c>
      <c r="N1919" s="139">
        <v>60</v>
      </c>
      <c r="O1919" s="140" t="b">
        <v>0</v>
      </c>
      <c r="P1919" s="138" t="s">
        <v>3075</v>
      </c>
      <c r="Q1919" t="s">
        <v>1823</v>
      </c>
      <c r="R1919" t="s">
        <v>630</v>
      </c>
    </row>
    <row r="1920" spans="1:18" x14ac:dyDescent="0.25">
      <c r="A1920" s="138" t="s">
        <v>13938</v>
      </c>
      <c r="B1920" s="138" t="s">
        <v>885</v>
      </c>
      <c r="C1920" s="138" t="s">
        <v>1817</v>
      </c>
      <c r="D1920" s="138" t="s">
        <v>1818</v>
      </c>
      <c r="E1920" s="138" t="s">
        <v>1832</v>
      </c>
      <c r="F1920" s="138"/>
      <c r="G1920" s="138" t="s">
        <v>70</v>
      </c>
      <c r="H1920" s="138" t="s">
        <v>1779</v>
      </c>
      <c r="I1920" s="138" t="s">
        <v>5547</v>
      </c>
      <c r="J1920" s="138" t="s">
        <v>1817</v>
      </c>
      <c r="K1920" s="138"/>
      <c r="L1920" s="138"/>
      <c r="M1920" s="138" t="s">
        <v>6589</v>
      </c>
      <c r="N1920" s="139">
        <v>60</v>
      </c>
      <c r="O1920" s="140" t="b">
        <v>0</v>
      </c>
      <c r="P1920" s="138" t="s">
        <v>3075</v>
      </c>
      <c r="Q1920" t="s">
        <v>1823</v>
      </c>
      <c r="R1920" t="s">
        <v>630</v>
      </c>
    </row>
    <row r="1921" spans="1:18" x14ac:dyDescent="0.25">
      <c r="A1921" s="138" t="s">
        <v>14789</v>
      </c>
      <c r="B1921" s="138" t="s">
        <v>883</v>
      </c>
      <c r="C1921" s="138" t="s">
        <v>1817</v>
      </c>
      <c r="D1921" s="138" t="s">
        <v>1818</v>
      </c>
      <c r="E1921" s="138" t="s">
        <v>5966</v>
      </c>
      <c r="F1921" s="138"/>
      <c r="G1921" s="138" t="s">
        <v>70</v>
      </c>
      <c r="H1921" s="138" t="s">
        <v>1779</v>
      </c>
      <c r="I1921" s="138" t="s">
        <v>5547</v>
      </c>
      <c r="J1921" s="138" t="s">
        <v>1817</v>
      </c>
      <c r="K1921" s="138"/>
      <c r="L1921" s="138"/>
      <c r="M1921" s="138" t="s">
        <v>6590</v>
      </c>
      <c r="N1921" s="139">
        <v>60</v>
      </c>
      <c r="O1921" s="140" t="b">
        <v>0</v>
      </c>
      <c r="P1921" s="138" t="s">
        <v>3075</v>
      </c>
      <c r="Q1921" t="s">
        <v>1823</v>
      </c>
      <c r="R1921" t="s">
        <v>630</v>
      </c>
    </row>
    <row r="1922" spans="1:18" x14ac:dyDescent="0.25">
      <c r="A1922" s="138" t="s">
        <v>13837</v>
      </c>
      <c r="B1922" s="138" t="s">
        <v>883</v>
      </c>
      <c r="C1922" s="138" t="s">
        <v>1817</v>
      </c>
      <c r="D1922" s="138" t="s">
        <v>1818</v>
      </c>
      <c r="E1922" s="138" t="s">
        <v>2086</v>
      </c>
      <c r="F1922" s="138"/>
      <c r="G1922" s="138" t="s">
        <v>70</v>
      </c>
      <c r="H1922" s="138" t="s">
        <v>1779</v>
      </c>
      <c r="I1922" s="138" t="s">
        <v>5547</v>
      </c>
      <c r="J1922" s="138" t="s">
        <v>1817</v>
      </c>
      <c r="K1922" s="138"/>
      <c r="L1922" s="138"/>
      <c r="M1922" s="138" t="s">
        <v>6591</v>
      </c>
      <c r="N1922" s="139">
        <v>60</v>
      </c>
      <c r="O1922" s="140" t="b">
        <v>0</v>
      </c>
      <c r="P1922" s="138" t="s">
        <v>3075</v>
      </c>
      <c r="Q1922" t="s">
        <v>1823</v>
      </c>
      <c r="R1922" t="s">
        <v>630</v>
      </c>
    </row>
    <row r="1923" spans="1:18" x14ac:dyDescent="0.25">
      <c r="A1923" s="138" t="s">
        <v>14133</v>
      </c>
      <c r="B1923" s="138" t="s">
        <v>885</v>
      </c>
      <c r="C1923" s="138" t="s">
        <v>1817</v>
      </c>
      <c r="D1923" s="138" t="s">
        <v>1818</v>
      </c>
      <c r="E1923" s="138" t="s">
        <v>2734</v>
      </c>
      <c r="F1923" s="138"/>
      <c r="G1923" s="138" t="s">
        <v>1786</v>
      </c>
      <c r="H1923" s="138" t="s">
        <v>1787</v>
      </c>
      <c r="I1923" s="138" t="s">
        <v>5547</v>
      </c>
      <c r="J1923" s="138" t="s">
        <v>1817</v>
      </c>
      <c r="K1923" s="138"/>
      <c r="L1923" s="138"/>
      <c r="M1923" s="138" t="s">
        <v>6592</v>
      </c>
      <c r="N1923" s="139">
        <v>60</v>
      </c>
      <c r="O1923" s="140" t="b">
        <v>0</v>
      </c>
      <c r="P1923" s="138" t="s">
        <v>3075</v>
      </c>
      <c r="Q1923" t="s">
        <v>1823</v>
      </c>
      <c r="R1923" t="s">
        <v>630</v>
      </c>
    </row>
    <row r="1924" spans="1:18" x14ac:dyDescent="0.25">
      <c r="A1924" s="138" t="s">
        <v>14751</v>
      </c>
      <c r="B1924" s="138" t="s">
        <v>885</v>
      </c>
      <c r="C1924" s="138" t="s">
        <v>1817</v>
      </c>
      <c r="D1924" s="138" t="s">
        <v>1818</v>
      </c>
      <c r="E1924" s="138" t="s">
        <v>4064</v>
      </c>
      <c r="F1924" s="138"/>
      <c r="G1924" s="138" t="s">
        <v>71</v>
      </c>
      <c r="H1924" s="138" t="s">
        <v>1777</v>
      </c>
      <c r="I1924" s="138" t="s">
        <v>5959</v>
      </c>
      <c r="J1924" s="138" t="s">
        <v>1817</v>
      </c>
      <c r="K1924" s="138"/>
      <c r="L1924" s="138"/>
      <c r="M1924" s="138" t="s">
        <v>6593</v>
      </c>
      <c r="N1924" s="139">
        <v>60</v>
      </c>
      <c r="O1924" s="140" t="b">
        <v>0</v>
      </c>
      <c r="P1924" s="138" t="s">
        <v>3075</v>
      </c>
      <c r="Q1924" t="s">
        <v>1823</v>
      </c>
      <c r="R1924" t="s">
        <v>630</v>
      </c>
    </row>
    <row r="1925" spans="1:18" x14ac:dyDescent="0.25">
      <c r="A1925" s="138" t="s">
        <v>14444</v>
      </c>
      <c r="B1925" s="138" t="s">
        <v>885</v>
      </c>
      <c r="C1925" s="138" t="s">
        <v>1817</v>
      </c>
      <c r="D1925" s="138" t="s">
        <v>1818</v>
      </c>
      <c r="E1925" s="138" t="s">
        <v>1971</v>
      </c>
      <c r="F1925" s="138"/>
      <c r="G1925" s="138" t="s">
        <v>71</v>
      </c>
      <c r="H1925" s="138" t="s">
        <v>1777</v>
      </c>
      <c r="I1925" s="138" t="s">
        <v>5547</v>
      </c>
      <c r="J1925" s="138" t="s">
        <v>1817</v>
      </c>
      <c r="K1925" s="138"/>
      <c r="L1925" s="138"/>
      <c r="M1925" s="138" t="s">
        <v>6594</v>
      </c>
      <c r="N1925" s="139">
        <v>60</v>
      </c>
      <c r="O1925" s="140" t="b">
        <v>0</v>
      </c>
      <c r="P1925" s="138" t="s">
        <v>3075</v>
      </c>
      <c r="Q1925" t="s">
        <v>1823</v>
      </c>
      <c r="R1925" t="s">
        <v>630</v>
      </c>
    </row>
    <row r="1926" spans="1:18" x14ac:dyDescent="0.25">
      <c r="A1926" s="138" t="s">
        <v>14656</v>
      </c>
      <c r="B1926" s="138" t="s">
        <v>885</v>
      </c>
      <c r="C1926" s="138" t="s">
        <v>1817</v>
      </c>
      <c r="D1926" s="138" t="s">
        <v>1818</v>
      </c>
      <c r="E1926" s="138" t="s">
        <v>1938</v>
      </c>
      <c r="F1926" s="138"/>
      <c r="G1926" s="138" t="s">
        <v>70</v>
      </c>
      <c r="H1926" s="138" t="s">
        <v>1779</v>
      </c>
      <c r="I1926" s="138" t="s">
        <v>5547</v>
      </c>
      <c r="J1926" s="138" t="s">
        <v>1817</v>
      </c>
      <c r="K1926" s="138"/>
      <c r="L1926" s="138"/>
      <c r="M1926" s="138" t="s">
        <v>6595</v>
      </c>
      <c r="N1926" s="139">
        <v>60</v>
      </c>
      <c r="O1926" s="140" t="b">
        <v>0</v>
      </c>
      <c r="P1926" s="138" t="s">
        <v>3075</v>
      </c>
      <c r="Q1926" t="s">
        <v>1823</v>
      </c>
      <c r="R1926" t="s">
        <v>630</v>
      </c>
    </row>
    <row r="1927" spans="1:18" x14ac:dyDescent="0.25">
      <c r="A1927" s="138" t="s">
        <v>14657</v>
      </c>
      <c r="B1927" s="138" t="s">
        <v>885</v>
      </c>
      <c r="C1927" s="138" t="s">
        <v>1817</v>
      </c>
      <c r="D1927" s="138" t="s">
        <v>1818</v>
      </c>
      <c r="E1927" s="138" t="s">
        <v>1938</v>
      </c>
      <c r="F1927" s="138"/>
      <c r="G1927" s="138" t="s">
        <v>70</v>
      </c>
      <c r="H1927" s="138" t="s">
        <v>1779</v>
      </c>
      <c r="I1927" s="138" t="s">
        <v>5547</v>
      </c>
      <c r="J1927" s="138" t="s">
        <v>1817</v>
      </c>
      <c r="K1927" s="138"/>
      <c r="L1927" s="138"/>
      <c r="M1927" s="138" t="s">
        <v>6597</v>
      </c>
      <c r="N1927" s="139">
        <v>60</v>
      </c>
      <c r="O1927" s="140" t="b">
        <v>0</v>
      </c>
      <c r="P1927" s="138" t="s">
        <v>3075</v>
      </c>
      <c r="Q1927" t="s">
        <v>1823</v>
      </c>
      <c r="R1927" t="s">
        <v>630</v>
      </c>
    </row>
    <row r="1928" spans="1:18" x14ac:dyDescent="0.25">
      <c r="A1928" s="138" t="s">
        <v>14658</v>
      </c>
      <c r="B1928" s="138" t="s">
        <v>885</v>
      </c>
      <c r="C1928" s="138" t="s">
        <v>1817</v>
      </c>
      <c r="D1928" s="138" t="s">
        <v>1818</v>
      </c>
      <c r="E1928" s="138" t="s">
        <v>1938</v>
      </c>
      <c r="F1928" s="138"/>
      <c r="G1928" s="138" t="s">
        <v>70</v>
      </c>
      <c r="H1928" s="138" t="s">
        <v>1779</v>
      </c>
      <c r="I1928" s="138" t="s">
        <v>5547</v>
      </c>
      <c r="J1928" s="138" t="s">
        <v>1817</v>
      </c>
      <c r="K1928" s="138"/>
      <c r="L1928" s="138"/>
      <c r="M1928" s="138" t="s">
        <v>6598</v>
      </c>
      <c r="N1928" s="139">
        <v>60</v>
      </c>
      <c r="O1928" s="140" t="b">
        <v>0</v>
      </c>
      <c r="P1928" s="138" t="s">
        <v>3075</v>
      </c>
      <c r="Q1928" t="s">
        <v>1823</v>
      </c>
      <c r="R1928" t="s">
        <v>630</v>
      </c>
    </row>
    <row r="1929" spans="1:18" x14ac:dyDescent="0.25">
      <c r="A1929" s="138" t="s">
        <v>14007</v>
      </c>
      <c r="B1929" s="138" t="s">
        <v>885</v>
      </c>
      <c r="C1929" s="138" t="s">
        <v>1817</v>
      </c>
      <c r="D1929" s="138" t="s">
        <v>1818</v>
      </c>
      <c r="E1929" s="138" t="s">
        <v>2053</v>
      </c>
      <c r="F1929" s="138"/>
      <c r="G1929" s="138" t="s">
        <v>71</v>
      </c>
      <c r="H1929" s="138" t="s">
        <v>1777</v>
      </c>
      <c r="I1929" s="138" t="s">
        <v>5547</v>
      </c>
      <c r="J1929" s="138" t="s">
        <v>1817</v>
      </c>
      <c r="K1929" s="138"/>
      <c r="L1929" s="138"/>
      <c r="M1929" s="138" t="s">
        <v>6599</v>
      </c>
      <c r="N1929" s="139">
        <v>60</v>
      </c>
      <c r="O1929" s="140" t="b">
        <v>0</v>
      </c>
      <c r="P1929" s="138" t="s">
        <v>3075</v>
      </c>
      <c r="Q1929" t="s">
        <v>1823</v>
      </c>
      <c r="R1929" t="s">
        <v>630</v>
      </c>
    </row>
    <row r="1930" spans="1:18" x14ac:dyDescent="0.25">
      <c r="A1930" s="138" t="s">
        <v>14515</v>
      </c>
      <c r="B1930" s="138" t="s">
        <v>885</v>
      </c>
      <c r="C1930" s="138" t="s">
        <v>1817</v>
      </c>
      <c r="D1930" s="138" t="s">
        <v>1818</v>
      </c>
      <c r="E1930" s="138" t="s">
        <v>1881</v>
      </c>
      <c r="F1930" s="138"/>
      <c r="G1930" s="138" t="s">
        <v>71</v>
      </c>
      <c r="H1930" s="138" t="s">
        <v>1777</v>
      </c>
      <c r="I1930" s="138" t="s">
        <v>5547</v>
      </c>
      <c r="J1930" s="138" t="s">
        <v>1817</v>
      </c>
      <c r="K1930" s="138"/>
      <c r="L1930" s="138"/>
      <c r="M1930" s="138" t="s">
        <v>6601</v>
      </c>
      <c r="N1930" s="139">
        <v>60</v>
      </c>
      <c r="O1930" s="140" t="b">
        <v>0</v>
      </c>
      <c r="P1930" s="138" t="s">
        <v>3075</v>
      </c>
      <c r="Q1930" t="s">
        <v>1823</v>
      </c>
      <c r="R1930" t="s">
        <v>630</v>
      </c>
    </row>
    <row r="1931" spans="1:18" x14ac:dyDescent="0.25">
      <c r="A1931" s="138" t="s">
        <v>14134</v>
      </c>
      <c r="B1931" s="138" t="s">
        <v>885</v>
      </c>
      <c r="C1931" s="138" t="s">
        <v>1817</v>
      </c>
      <c r="D1931" s="138" t="s">
        <v>1818</v>
      </c>
      <c r="E1931" s="138" t="s">
        <v>2734</v>
      </c>
      <c r="F1931" s="138"/>
      <c r="G1931" s="138" t="s">
        <v>1786</v>
      </c>
      <c r="H1931" s="138" t="s">
        <v>1787</v>
      </c>
      <c r="I1931" s="138" t="s">
        <v>5547</v>
      </c>
      <c r="J1931" s="138" t="s">
        <v>1817</v>
      </c>
      <c r="K1931" s="138"/>
      <c r="L1931" s="138"/>
      <c r="M1931" s="138" t="s">
        <v>6602</v>
      </c>
      <c r="N1931" s="139">
        <v>60</v>
      </c>
      <c r="O1931" s="140" t="b">
        <v>0</v>
      </c>
      <c r="P1931" s="138" t="s">
        <v>3075</v>
      </c>
      <c r="Q1931" t="s">
        <v>1823</v>
      </c>
      <c r="R1931" t="s">
        <v>630</v>
      </c>
    </row>
    <row r="1932" spans="1:18" x14ac:dyDescent="0.25">
      <c r="A1932" s="138" t="s">
        <v>14072</v>
      </c>
      <c r="B1932" s="138" t="s">
        <v>885</v>
      </c>
      <c r="C1932" s="138" t="s">
        <v>1817</v>
      </c>
      <c r="D1932" s="138" t="s">
        <v>1818</v>
      </c>
      <c r="E1932" s="138" t="s">
        <v>1911</v>
      </c>
      <c r="F1932" s="138"/>
      <c r="G1932" s="138" t="s">
        <v>71</v>
      </c>
      <c r="H1932" s="138" t="s">
        <v>1777</v>
      </c>
      <c r="I1932" s="138" t="s">
        <v>5547</v>
      </c>
      <c r="J1932" s="138" t="s">
        <v>1817</v>
      </c>
      <c r="K1932" s="138"/>
      <c r="L1932" s="138"/>
      <c r="M1932" s="138" t="s">
        <v>6603</v>
      </c>
      <c r="N1932" s="139">
        <v>60</v>
      </c>
      <c r="O1932" s="140" t="b">
        <v>0</v>
      </c>
      <c r="P1932" s="138" t="s">
        <v>3075</v>
      </c>
      <c r="Q1932" t="s">
        <v>1823</v>
      </c>
      <c r="R1932" t="s">
        <v>630</v>
      </c>
    </row>
    <row r="1933" spans="1:18" x14ac:dyDescent="0.25">
      <c r="A1933" s="138" t="s">
        <v>14659</v>
      </c>
      <c r="B1933" s="138" t="s">
        <v>885</v>
      </c>
      <c r="C1933" s="138" t="s">
        <v>1817</v>
      </c>
      <c r="D1933" s="138" t="s">
        <v>1818</v>
      </c>
      <c r="E1933" s="138" t="s">
        <v>1938</v>
      </c>
      <c r="F1933" s="138"/>
      <c r="G1933" s="138" t="s">
        <v>70</v>
      </c>
      <c r="H1933" s="138" t="s">
        <v>1779</v>
      </c>
      <c r="I1933" s="138" t="s">
        <v>5547</v>
      </c>
      <c r="J1933" s="138" t="s">
        <v>1817</v>
      </c>
      <c r="K1933" s="138"/>
      <c r="L1933" s="138"/>
      <c r="M1933" s="138" t="s">
        <v>6604</v>
      </c>
      <c r="N1933" s="139">
        <v>60</v>
      </c>
      <c r="O1933" s="140" t="b">
        <v>0</v>
      </c>
      <c r="P1933" s="138" t="s">
        <v>3075</v>
      </c>
      <c r="Q1933" t="s">
        <v>1823</v>
      </c>
      <c r="R1933" t="s">
        <v>630</v>
      </c>
    </row>
    <row r="1934" spans="1:18" x14ac:dyDescent="0.25">
      <c r="A1934" s="138" t="s">
        <v>14314</v>
      </c>
      <c r="B1934" s="138" t="s">
        <v>885</v>
      </c>
      <c r="C1934" s="138" t="s">
        <v>1817</v>
      </c>
      <c r="D1934" s="138" t="s">
        <v>1818</v>
      </c>
      <c r="E1934" s="138" t="s">
        <v>1926</v>
      </c>
      <c r="F1934" s="138"/>
      <c r="G1934" s="138" t="s">
        <v>70</v>
      </c>
      <c r="H1934" s="138" t="s">
        <v>1779</v>
      </c>
      <c r="I1934" s="138" t="s">
        <v>5547</v>
      </c>
      <c r="J1934" s="138" t="s">
        <v>1817</v>
      </c>
      <c r="K1934" s="138"/>
      <c r="L1934" s="138"/>
      <c r="M1934" s="138" t="s">
        <v>6606</v>
      </c>
      <c r="N1934" s="139">
        <v>60</v>
      </c>
      <c r="O1934" s="140" t="b">
        <v>0</v>
      </c>
      <c r="P1934" s="138" t="s">
        <v>3075</v>
      </c>
      <c r="Q1934" t="s">
        <v>1823</v>
      </c>
      <c r="R1934" t="s">
        <v>630</v>
      </c>
    </row>
    <row r="1935" spans="1:18" x14ac:dyDescent="0.25">
      <c r="A1935" s="138" t="s">
        <v>14979</v>
      </c>
      <c r="B1935" s="138" t="s">
        <v>885</v>
      </c>
      <c r="C1935" s="138" t="s">
        <v>1817</v>
      </c>
      <c r="D1935" s="138" t="s">
        <v>1818</v>
      </c>
      <c r="E1935" s="138" t="s">
        <v>1955</v>
      </c>
      <c r="F1935" s="138"/>
      <c r="G1935" s="138" t="s">
        <v>1786</v>
      </c>
      <c r="H1935" s="138" t="s">
        <v>1787</v>
      </c>
      <c r="I1935" s="138" t="s">
        <v>5547</v>
      </c>
      <c r="J1935" s="138" t="s">
        <v>1817</v>
      </c>
      <c r="K1935" s="138"/>
      <c r="L1935" s="138"/>
      <c r="M1935" s="138" t="s">
        <v>6607</v>
      </c>
      <c r="N1935" s="139">
        <v>60</v>
      </c>
      <c r="O1935" s="140" t="b">
        <v>0</v>
      </c>
      <c r="P1935" s="138" t="s">
        <v>3075</v>
      </c>
      <c r="Q1935" t="s">
        <v>1823</v>
      </c>
      <c r="R1935" t="s">
        <v>630</v>
      </c>
    </row>
    <row r="1936" spans="1:18" x14ac:dyDescent="0.25">
      <c r="A1936" s="138" t="s">
        <v>14516</v>
      </c>
      <c r="B1936" s="138" t="s">
        <v>885</v>
      </c>
      <c r="C1936" s="138" t="s">
        <v>1817</v>
      </c>
      <c r="D1936" s="138" t="s">
        <v>1818</v>
      </c>
      <c r="E1936" s="138" t="s">
        <v>1881</v>
      </c>
      <c r="F1936" s="138"/>
      <c r="G1936" s="138" t="s">
        <v>71</v>
      </c>
      <c r="H1936" s="138" t="s">
        <v>1777</v>
      </c>
      <c r="I1936" s="138" t="s">
        <v>5547</v>
      </c>
      <c r="J1936" s="138" t="s">
        <v>1817</v>
      </c>
      <c r="K1936" s="138"/>
      <c r="L1936" s="138"/>
      <c r="M1936" s="138" t="s">
        <v>6608</v>
      </c>
      <c r="N1936" s="139">
        <v>60</v>
      </c>
      <c r="O1936" s="140" t="b">
        <v>0</v>
      </c>
      <c r="P1936" s="138" t="s">
        <v>3075</v>
      </c>
      <c r="Q1936" t="s">
        <v>1823</v>
      </c>
      <c r="R1936" t="s">
        <v>630</v>
      </c>
    </row>
    <row r="1937" spans="1:18" x14ac:dyDescent="0.25">
      <c r="A1937" s="138" t="s">
        <v>14254</v>
      </c>
      <c r="B1937" s="138" t="s">
        <v>883</v>
      </c>
      <c r="C1937" s="138" t="s">
        <v>1817</v>
      </c>
      <c r="D1937" s="138" t="s">
        <v>1818</v>
      </c>
      <c r="E1937" s="138" t="s">
        <v>2030</v>
      </c>
      <c r="F1937" s="138"/>
      <c r="G1937" s="138" t="s">
        <v>70</v>
      </c>
      <c r="H1937" s="138" t="s">
        <v>1779</v>
      </c>
      <c r="I1937" s="138" t="s">
        <v>5547</v>
      </c>
      <c r="J1937" s="138" t="s">
        <v>1817</v>
      </c>
      <c r="K1937" s="138"/>
      <c r="L1937" s="138"/>
      <c r="M1937" s="138" t="s">
        <v>6609</v>
      </c>
      <c r="N1937" s="139">
        <v>60</v>
      </c>
      <c r="O1937" s="140" t="b">
        <v>0</v>
      </c>
      <c r="P1937" s="138" t="s">
        <v>3075</v>
      </c>
      <c r="Q1937" t="s">
        <v>1823</v>
      </c>
      <c r="R1937" t="s">
        <v>630</v>
      </c>
    </row>
    <row r="1938" spans="1:18" x14ac:dyDescent="0.25">
      <c r="A1938" s="138" t="s">
        <v>14255</v>
      </c>
      <c r="B1938" s="138" t="s">
        <v>883</v>
      </c>
      <c r="C1938" s="138" t="s">
        <v>1817</v>
      </c>
      <c r="D1938" s="138" t="s">
        <v>1818</v>
      </c>
      <c r="E1938" s="138" t="s">
        <v>2030</v>
      </c>
      <c r="F1938" s="138"/>
      <c r="G1938" s="138" t="s">
        <v>71</v>
      </c>
      <c r="H1938" s="138" t="s">
        <v>1777</v>
      </c>
      <c r="I1938" s="138" t="s">
        <v>5547</v>
      </c>
      <c r="J1938" s="138" t="s">
        <v>1817</v>
      </c>
      <c r="K1938" s="138"/>
      <c r="L1938" s="138"/>
      <c r="M1938" s="138" t="s">
        <v>6610</v>
      </c>
      <c r="N1938" s="139">
        <v>60</v>
      </c>
      <c r="O1938" s="140" t="b">
        <v>0</v>
      </c>
      <c r="P1938" s="138" t="s">
        <v>3075</v>
      </c>
      <c r="Q1938" t="s">
        <v>1823</v>
      </c>
      <c r="R1938" t="s">
        <v>630</v>
      </c>
    </row>
    <row r="1939" spans="1:18" x14ac:dyDescent="0.25">
      <c r="A1939" s="138" t="s">
        <v>14445</v>
      </c>
      <c r="B1939" s="138" t="s">
        <v>885</v>
      </c>
      <c r="C1939" s="138" t="s">
        <v>1817</v>
      </c>
      <c r="D1939" s="138" t="s">
        <v>1818</v>
      </c>
      <c r="E1939" s="138" t="s">
        <v>1971</v>
      </c>
      <c r="F1939" s="138"/>
      <c r="G1939" s="138" t="s">
        <v>71</v>
      </c>
      <c r="H1939" s="138" t="s">
        <v>1777</v>
      </c>
      <c r="I1939" s="138" t="s">
        <v>5547</v>
      </c>
      <c r="J1939" s="138" t="s">
        <v>1817</v>
      </c>
      <c r="K1939" s="138"/>
      <c r="L1939" s="138"/>
      <c r="M1939" s="138" t="s">
        <v>6611</v>
      </c>
      <c r="N1939" s="139">
        <v>60</v>
      </c>
      <c r="O1939" s="140" t="b">
        <v>0</v>
      </c>
      <c r="P1939" s="138" t="s">
        <v>3075</v>
      </c>
      <c r="Q1939" t="s">
        <v>1823</v>
      </c>
      <c r="R1939" t="s">
        <v>630</v>
      </c>
    </row>
    <row r="1940" spans="1:18" x14ac:dyDescent="0.25">
      <c r="A1940" s="138" t="s">
        <v>14221</v>
      </c>
      <c r="B1940" s="138" t="s">
        <v>885</v>
      </c>
      <c r="C1940" s="138" t="s">
        <v>1817</v>
      </c>
      <c r="D1940" s="138" t="s">
        <v>1818</v>
      </c>
      <c r="E1940" s="138" t="s">
        <v>1930</v>
      </c>
      <c r="F1940" s="138"/>
      <c r="G1940" s="138" t="s">
        <v>71</v>
      </c>
      <c r="H1940" s="138" t="s">
        <v>1777</v>
      </c>
      <c r="I1940" s="138" t="s">
        <v>5547</v>
      </c>
      <c r="J1940" s="138" t="s">
        <v>1817</v>
      </c>
      <c r="K1940" s="138"/>
      <c r="L1940" s="138"/>
      <c r="M1940" s="138" t="s">
        <v>6612</v>
      </c>
      <c r="N1940" s="139">
        <v>60</v>
      </c>
      <c r="O1940" s="140" t="b">
        <v>0</v>
      </c>
      <c r="P1940" s="138" t="s">
        <v>3075</v>
      </c>
      <c r="Q1940" t="s">
        <v>1823</v>
      </c>
      <c r="R1940" t="s">
        <v>630</v>
      </c>
    </row>
    <row r="1941" spans="1:18" x14ac:dyDescent="0.25">
      <c r="A1941" s="138" t="s">
        <v>14660</v>
      </c>
      <c r="B1941" s="138" t="s">
        <v>885</v>
      </c>
      <c r="C1941" s="138" t="s">
        <v>1817</v>
      </c>
      <c r="D1941" s="138" t="s">
        <v>1818</v>
      </c>
      <c r="E1941" s="138" t="s">
        <v>1938</v>
      </c>
      <c r="F1941" s="138"/>
      <c r="G1941" s="138" t="s">
        <v>70</v>
      </c>
      <c r="H1941" s="138" t="s">
        <v>1779</v>
      </c>
      <c r="I1941" s="138" t="s">
        <v>5547</v>
      </c>
      <c r="J1941" s="138" t="s">
        <v>1817</v>
      </c>
      <c r="K1941" s="138"/>
      <c r="L1941" s="138"/>
      <c r="M1941" s="138" t="s">
        <v>6613</v>
      </c>
      <c r="N1941" s="139">
        <v>60</v>
      </c>
      <c r="O1941" s="140" t="b">
        <v>0</v>
      </c>
      <c r="P1941" s="138" t="s">
        <v>3075</v>
      </c>
      <c r="Q1941" t="s">
        <v>1823</v>
      </c>
      <c r="R1941" t="s">
        <v>630</v>
      </c>
    </row>
    <row r="1942" spans="1:18" x14ac:dyDescent="0.25">
      <c r="A1942" s="138" t="s">
        <v>14517</v>
      </c>
      <c r="B1942" s="138" t="s">
        <v>885</v>
      </c>
      <c r="C1942" s="138" t="s">
        <v>1817</v>
      </c>
      <c r="D1942" s="138" t="s">
        <v>1818</v>
      </c>
      <c r="E1942" s="138" t="s">
        <v>1881</v>
      </c>
      <c r="F1942" s="138"/>
      <c r="G1942" s="138" t="s">
        <v>71</v>
      </c>
      <c r="H1942" s="138" t="s">
        <v>1777</v>
      </c>
      <c r="I1942" s="138" t="s">
        <v>5547</v>
      </c>
      <c r="J1942" s="138" t="s">
        <v>1817</v>
      </c>
      <c r="K1942" s="138"/>
      <c r="L1942" s="138"/>
      <c r="M1942" s="138" t="s">
        <v>6614</v>
      </c>
      <c r="N1942" s="139">
        <v>60</v>
      </c>
      <c r="O1942" s="140" t="b">
        <v>0</v>
      </c>
      <c r="P1942" s="138" t="s">
        <v>3075</v>
      </c>
      <c r="Q1942" t="s">
        <v>1823</v>
      </c>
      <c r="R1942" t="s">
        <v>630</v>
      </c>
    </row>
    <row r="1943" spans="1:18" x14ac:dyDescent="0.25">
      <c r="A1943" s="138" t="s">
        <v>14752</v>
      </c>
      <c r="B1943" s="138" t="s">
        <v>885</v>
      </c>
      <c r="C1943" s="138" t="s">
        <v>1817</v>
      </c>
      <c r="D1943" s="138" t="s">
        <v>1818</v>
      </c>
      <c r="E1943" s="138" t="s">
        <v>4064</v>
      </c>
      <c r="F1943" s="138"/>
      <c r="G1943" s="138" t="s">
        <v>71</v>
      </c>
      <c r="H1943" s="138" t="s">
        <v>1777</v>
      </c>
      <c r="I1943" s="138" t="s">
        <v>5959</v>
      </c>
      <c r="J1943" s="138" t="s">
        <v>1817</v>
      </c>
      <c r="K1943" s="138"/>
      <c r="L1943" s="138"/>
      <c r="M1943" s="138" t="s">
        <v>6615</v>
      </c>
      <c r="N1943" s="139">
        <v>60</v>
      </c>
      <c r="O1943" s="140" t="b">
        <v>0</v>
      </c>
      <c r="P1943" s="138" t="s">
        <v>3075</v>
      </c>
      <c r="Q1943" t="s">
        <v>1823</v>
      </c>
      <c r="R1943" t="s">
        <v>630</v>
      </c>
    </row>
    <row r="1944" spans="1:18" x14ac:dyDescent="0.25">
      <c r="A1944" s="138" t="s">
        <v>14518</v>
      </c>
      <c r="B1944" s="138" t="s">
        <v>885</v>
      </c>
      <c r="C1944" s="138" t="s">
        <v>1817</v>
      </c>
      <c r="D1944" s="138" t="s">
        <v>1818</v>
      </c>
      <c r="E1944" s="138" t="s">
        <v>1881</v>
      </c>
      <c r="F1944" s="138"/>
      <c r="G1944" s="138" t="s">
        <v>71</v>
      </c>
      <c r="H1944" s="138" t="s">
        <v>1777</v>
      </c>
      <c r="I1944" s="138" t="s">
        <v>5547</v>
      </c>
      <c r="J1944" s="138" t="s">
        <v>1817</v>
      </c>
      <c r="K1944" s="138"/>
      <c r="L1944" s="138"/>
      <c r="M1944" s="138" t="s">
        <v>6616</v>
      </c>
      <c r="N1944" s="139">
        <v>60</v>
      </c>
      <c r="O1944" s="140" t="b">
        <v>0</v>
      </c>
      <c r="P1944" s="138" t="s">
        <v>3075</v>
      </c>
      <c r="Q1944" t="s">
        <v>1823</v>
      </c>
      <c r="R1944" t="s">
        <v>630</v>
      </c>
    </row>
    <row r="1945" spans="1:18" x14ac:dyDescent="0.25">
      <c r="A1945" s="138" t="s">
        <v>14358</v>
      </c>
      <c r="B1945" s="138" t="s">
        <v>885</v>
      </c>
      <c r="C1945" s="138" t="s">
        <v>1817</v>
      </c>
      <c r="D1945" s="138" t="s">
        <v>1818</v>
      </c>
      <c r="E1945" s="138" t="s">
        <v>1819</v>
      </c>
      <c r="F1945" s="138"/>
      <c r="G1945" s="138" t="s">
        <v>1786</v>
      </c>
      <c r="H1945" s="138" t="s">
        <v>1787</v>
      </c>
      <c r="I1945" s="138" t="s">
        <v>5547</v>
      </c>
      <c r="J1945" s="138" t="s">
        <v>1817</v>
      </c>
      <c r="K1945" s="138"/>
      <c r="L1945" s="138"/>
      <c r="M1945" s="138" t="s">
        <v>6617</v>
      </c>
      <c r="N1945" s="139">
        <v>60</v>
      </c>
      <c r="O1945" s="140" t="b">
        <v>0</v>
      </c>
      <c r="P1945" s="138" t="s">
        <v>3075</v>
      </c>
      <c r="Q1945" t="s">
        <v>1823</v>
      </c>
      <c r="R1945" t="s">
        <v>630</v>
      </c>
    </row>
    <row r="1946" spans="1:18" x14ac:dyDescent="0.25">
      <c r="A1946" s="138" t="s">
        <v>14844</v>
      </c>
      <c r="B1946" s="138" t="s">
        <v>883</v>
      </c>
      <c r="C1946" s="138" t="s">
        <v>1817</v>
      </c>
      <c r="D1946" s="138" t="s">
        <v>1818</v>
      </c>
      <c r="E1946" s="138" t="s">
        <v>3134</v>
      </c>
      <c r="F1946" s="138"/>
      <c r="G1946" s="138" t="s">
        <v>1786</v>
      </c>
      <c r="H1946" s="138" t="s">
        <v>1787</v>
      </c>
      <c r="I1946" s="138" t="s">
        <v>5547</v>
      </c>
      <c r="J1946" s="138" t="s">
        <v>1817</v>
      </c>
      <c r="K1946" s="138"/>
      <c r="L1946" s="138"/>
      <c r="M1946" s="138" t="s">
        <v>6618</v>
      </c>
      <c r="N1946" s="139">
        <v>60</v>
      </c>
      <c r="O1946" s="140" t="b">
        <v>0</v>
      </c>
      <c r="P1946" s="138" t="s">
        <v>3075</v>
      </c>
      <c r="Q1946" t="s">
        <v>1823</v>
      </c>
      <c r="R1946" t="s">
        <v>630</v>
      </c>
    </row>
    <row r="1947" spans="1:18" x14ac:dyDescent="0.25">
      <c r="A1947" s="138" t="s">
        <v>14882</v>
      </c>
      <c r="B1947" s="138" t="s">
        <v>885</v>
      </c>
      <c r="C1947" s="138" t="s">
        <v>1817</v>
      </c>
      <c r="D1947" s="138" t="s">
        <v>1818</v>
      </c>
      <c r="E1947" s="138" t="s">
        <v>2072</v>
      </c>
      <c r="F1947" s="138"/>
      <c r="G1947" s="138" t="s">
        <v>1786</v>
      </c>
      <c r="H1947" s="138" t="s">
        <v>1787</v>
      </c>
      <c r="I1947" s="138" t="s">
        <v>5547</v>
      </c>
      <c r="J1947" s="138" t="s">
        <v>1817</v>
      </c>
      <c r="K1947" s="138"/>
      <c r="L1947" s="138"/>
      <c r="M1947" s="138" t="s">
        <v>6619</v>
      </c>
      <c r="N1947" s="139">
        <v>60</v>
      </c>
      <c r="O1947" s="140" t="b">
        <v>0</v>
      </c>
      <c r="P1947" s="138" t="s">
        <v>3075</v>
      </c>
      <c r="Q1947" t="s">
        <v>1823</v>
      </c>
      <c r="R1947" t="s">
        <v>630</v>
      </c>
    </row>
    <row r="1948" spans="1:18" x14ac:dyDescent="0.25">
      <c r="A1948" s="138" t="s">
        <v>14446</v>
      </c>
      <c r="B1948" s="138" t="s">
        <v>885</v>
      </c>
      <c r="C1948" s="138" t="s">
        <v>1817</v>
      </c>
      <c r="D1948" s="138" t="s">
        <v>1818</v>
      </c>
      <c r="E1948" s="138" t="s">
        <v>1971</v>
      </c>
      <c r="F1948" s="138"/>
      <c r="G1948" s="138" t="s">
        <v>71</v>
      </c>
      <c r="H1948" s="138" t="s">
        <v>1777</v>
      </c>
      <c r="I1948" s="138" t="s">
        <v>5547</v>
      </c>
      <c r="J1948" s="138" t="s">
        <v>1817</v>
      </c>
      <c r="K1948" s="138"/>
      <c r="L1948" s="138"/>
      <c r="M1948" s="138" t="s">
        <v>6620</v>
      </c>
      <c r="N1948" s="139">
        <v>60</v>
      </c>
      <c r="O1948" s="140" t="b">
        <v>0</v>
      </c>
      <c r="P1948" s="138" t="s">
        <v>3075</v>
      </c>
      <c r="Q1948" t="s">
        <v>1823</v>
      </c>
      <c r="R1948" t="s">
        <v>630</v>
      </c>
    </row>
    <row r="1949" spans="1:18" x14ac:dyDescent="0.25">
      <c r="A1949" s="138" t="s">
        <v>14135</v>
      </c>
      <c r="B1949" s="138" t="s">
        <v>885</v>
      </c>
      <c r="C1949" s="138" t="s">
        <v>1817</v>
      </c>
      <c r="D1949" s="138" t="s">
        <v>1818</v>
      </c>
      <c r="E1949" s="138" t="s">
        <v>2734</v>
      </c>
      <c r="F1949" s="138"/>
      <c r="G1949" s="138" t="s">
        <v>1786</v>
      </c>
      <c r="H1949" s="138" t="s">
        <v>1787</v>
      </c>
      <c r="I1949" s="138" t="s">
        <v>5547</v>
      </c>
      <c r="J1949" s="138" t="s">
        <v>1817</v>
      </c>
      <c r="K1949" s="138"/>
      <c r="L1949" s="138"/>
      <c r="M1949" s="138" t="s">
        <v>6621</v>
      </c>
      <c r="N1949" s="139">
        <v>60</v>
      </c>
      <c r="O1949" s="140" t="b">
        <v>0</v>
      </c>
      <c r="P1949" s="138" t="s">
        <v>3075</v>
      </c>
      <c r="Q1949" t="s">
        <v>1823</v>
      </c>
      <c r="R1949" t="s">
        <v>630</v>
      </c>
    </row>
    <row r="1950" spans="1:18" x14ac:dyDescent="0.25">
      <c r="A1950" s="138" t="s">
        <v>14790</v>
      </c>
      <c r="B1950" s="138" t="s">
        <v>883</v>
      </c>
      <c r="C1950" s="138" t="s">
        <v>1817</v>
      </c>
      <c r="D1950" s="138" t="s">
        <v>1818</v>
      </c>
      <c r="E1950" s="138" t="s">
        <v>5966</v>
      </c>
      <c r="F1950" s="138"/>
      <c r="G1950" s="138" t="s">
        <v>1786</v>
      </c>
      <c r="H1950" s="138" t="s">
        <v>1787</v>
      </c>
      <c r="I1950" s="138" t="s">
        <v>5547</v>
      </c>
      <c r="J1950" s="138" t="s">
        <v>1817</v>
      </c>
      <c r="K1950" s="138"/>
      <c r="L1950" s="138"/>
      <c r="M1950" s="138" t="s">
        <v>6622</v>
      </c>
      <c r="N1950" s="139">
        <v>60</v>
      </c>
      <c r="O1950" s="140" t="b">
        <v>0</v>
      </c>
      <c r="P1950" s="138" t="s">
        <v>3075</v>
      </c>
      <c r="Q1950" t="s">
        <v>1823</v>
      </c>
      <c r="R1950" t="s">
        <v>630</v>
      </c>
    </row>
    <row r="1951" spans="1:18" x14ac:dyDescent="0.25">
      <c r="A1951" s="138" t="s">
        <v>14980</v>
      </c>
      <c r="B1951" s="138" t="s">
        <v>885</v>
      </c>
      <c r="C1951" s="138" t="s">
        <v>1817</v>
      </c>
      <c r="D1951" s="138" t="s">
        <v>1818</v>
      </c>
      <c r="E1951" s="138" t="s">
        <v>1955</v>
      </c>
      <c r="F1951" s="138"/>
      <c r="G1951" s="138" t="s">
        <v>1786</v>
      </c>
      <c r="H1951" s="138" t="s">
        <v>1787</v>
      </c>
      <c r="I1951" s="138" t="s">
        <v>5547</v>
      </c>
      <c r="J1951" s="138" t="s">
        <v>1817</v>
      </c>
      <c r="K1951" s="138"/>
      <c r="L1951" s="138"/>
      <c r="M1951" s="138" t="s">
        <v>6623</v>
      </c>
      <c r="N1951" s="139">
        <v>60</v>
      </c>
      <c r="O1951" s="140" t="b">
        <v>0</v>
      </c>
      <c r="P1951" s="138" t="s">
        <v>3075</v>
      </c>
      <c r="Q1951" t="s">
        <v>1823</v>
      </c>
      <c r="R1951" t="s">
        <v>630</v>
      </c>
    </row>
    <row r="1952" spans="1:18" x14ac:dyDescent="0.25">
      <c r="A1952" s="138" t="s">
        <v>14924</v>
      </c>
      <c r="B1952" s="138" t="s">
        <v>885</v>
      </c>
      <c r="C1952" s="138" t="s">
        <v>1817</v>
      </c>
      <c r="D1952" s="138" t="s">
        <v>1818</v>
      </c>
      <c r="E1952" s="138" t="s">
        <v>5293</v>
      </c>
      <c r="F1952" s="138"/>
      <c r="G1952" s="138" t="s">
        <v>1786</v>
      </c>
      <c r="H1952" s="138" t="s">
        <v>1787</v>
      </c>
      <c r="I1952" s="138" t="s">
        <v>5547</v>
      </c>
      <c r="J1952" s="138" t="s">
        <v>1817</v>
      </c>
      <c r="K1952" s="138"/>
      <c r="L1952" s="138"/>
      <c r="M1952" s="138" t="s">
        <v>6624</v>
      </c>
      <c r="N1952" s="139">
        <v>60</v>
      </c>
      <c r="O1952" s="140" t="b">
        <v>0</v>
      </c>
      <c r="P1952" s="138" t="s">
        <v>3075</v>
      </c>
      <c r="Q1952" t="s">
        <v>1823</v>
      </c>
      <c r="R1952" t="s">
        <v>630</v>
      </c>
    </row>
    <row r="1953" spans="1:18" x14ac:dyDescent="0.25">
      <c r="A1953" s="138" t="s">
        <v>14925</v>
      </c>
      <c r="B1953" s="138" t="s">
        <v>885</v>
      </c>
      <c r="C1953" s="138" t="s">
        <v>1817</v>
      </c>
      <c r="D1953" s="138" t="s">
        <v>1818</v>
      </c>
      <c r="E1953" s="138" t="s">
        <v>5293</v>
      </c>
      <c r="F1953" s="138"/>
      <c r="G1953" s="138" t="s">
        <v>1786</v>
      </c>
      <c r="H1953" s="138" t="s">
        <v>1787</v>
      </c>
      <c r="I1953" s="138" t="s">
        <v>5547</v>
      </c>
      <c r="J1953" s="138" t="s">
        <v>1817</v>
      </c>
      <c r="K1953" s="138"/>
      <c r="L1953" s="138"/>
      <c r="M1953" s="138" t="s">
        <v>6625</v>
      </c>
      <c r="N1953" s="139">
        <v>60</v>
      </c>
      <c r="O1953" s="140" t="b">
        <v>0</v>
      </c>
      <c r="P1953" s="138" t="s">
        <v>3075</v>
      </c>
      <c r="Q1953" t="s">
        <v>1823</v>
      </c>
      <c r="R1953" t="s">
        <v>630</v>
      </c>
    </row>
    <row r="1954" spans="1:18" x14ac:dyDescent="0.25">
      <c r="A1954" s="138" t="s">
        <v>14315</v>
      </c>
      <c r="B1954" s="138" t="s">
        <v>885</v>
      </c>
      <c r="C1954" s="138" t="s">
        <v>1817</v>
      </c>
      <c r="D1954" s="138" t="s">
        <v>1818</v>
      </c>
      <c r="E1954" s="138" t="s">
        <v>1926</v>
      </c>
      <c r="F1954" s="138"/>
      <c r="G1954" s="138" t="s">
        <v>70</v>
      </c>
      <c r="H1954" s="138" t="s">
        <v>1779</v>
      </c>
      <c r="I1954" s="138" t="s">
        <v>5547</v>
      </c>
      <c r="J1954" s="138" t="s">
        <v>1817</v>
      </c>
      <c r="K1954" s="138"/>
      <c r="L1954" s="138"/>
      <c r="M1954" s="138" t="s">
        <v>6626</v>
      </c>
      <c r="N1954" s="139">
        <v>60</v>
      </c>
      <c r="O1954" s="140" t="b">
        <v>0</v>
      </c>
      <c r="P1954" s="138" t="s">
        <v>3075</v>
      </c>
      <c r="Q1954" t="s">
        <v>1823</v>
      </c>
      <c r="R1954" t="s">
        <v>630</v>
      </c>
    </row>
    <row r="1955" spans="1:18" x14ac:dyDescent="0.25">
      <c r="A1955" s="138" t="s">
        <v>14883</v>
      </c>
      <c r="B1955" s="138" t="s">
        <v>885</v>
      </c>
      <c r="C1955" s="138" t="s">
        <v>1817</v>
      </c>
      <c r="D1955" s="138" t="s">
        <v>1818</v>
      </c>
      <c r="E1955" s="138" t="s">
        <v>2072</v>
      </c>
      <c r="F1955" s="138"/>
      <c r="G1955" s="138" t="s">
        <v>1786</v>
      </c>
      <c r="H1955" s="138" t="s">
        <v>1787</v>
      </c>
      <c r="I1955" s="138" t="s">
        <v>5547</v>
      </c>
      <c r="J1955" s="138" t="s">
        <v>1817</v>
      </c>
      <c r="K1955" s="138"/>
      <c r="L1955" s="138"/>
      <c r="M1955" s="138" t="s">
        <v>6627</v>
      </c>
      <c r="N1955" s="139">
        <v>60</v>
      </c>
      <c r="O1955" s="140" t="b">
        <v>0</v>
      </c>
      <c r="P1955" s="138" t="s">
        <v>3075</v>
      </c>
      <c r="Q1955" t="s">
        <v>1823</v>
      </c>
      <c r="R1955" t="s">
        <v>630</v>
      </c>
    </row>
    <row r="1956" spans="1:18" x14ac:dyDescent="0.25">
      <c r="A1956" s="138" t="s">
        <v>14791</v>
      </c>
      <c r="B1956" s="138" t="s">
        <v>883</v>
      </c>
      <c r="C1956" s="138" t="s">
        <v>1817</v>
      </c>
      <c r="D1956" s="138" t="s">
        <v>1818</v>
      </c>
      <c r="E1956" s="138" t="s">
        <v>5966</v>
      </c>
      <c r="F1956" s="138"/>
      <c r="G1956" s="138" t="s">
        <v>70</v>
      </c>
      <c r="H1956" s="138" t="s">
        <v>1779</v>
      </c>
      <c r="I1956" s="138" t="s">
        <v>5547</v>
      </c>
      <c r="J1956" s="138" t="s">
        <v>1817</v>
      </c>
      <c r="K1956" s="138"/>
      <c r="L1956" s="138"/>
      <c r="M1956" s="138" t="s">
        <v>6628</v>
      </c>
      <c r="N1956" s="139">
        <v>60</v>
      </c>
      <c r="O1956" s="140" t="b">
        <v>0</v>
      </c>
      <c r="P1956" s="138" t="s">
        <v>3075</v>
      </c>
      <c r="Q1956" t="s">
        <v>1823</v>
      </c>
      <c r="R1956" t="s">
        <v>630</v>
      </c>
    </row>
    <row r="1957" spans="1:18" x14ac:dyDescent="0.25">
      <c r="A1957" s="138" t="s">
        <v>14316</v>
      </c>
      <c r="B1957" s="138" t="s">
        <v>885</v>
      </c>
      <c r="C1957" s="138" t="s">
        <v>1817</v>
      </c>
      <c r="D1957" s="138" t="s">
        <v>1818</v>
      </c>
      <c r="E1957" s="138" t="s">
        <v>1926</v>
      </c>
      <c r="F1957" s="138"/>
      <c r="G1957" s="138" t="s">
        <v>70</v>
      </c>
      <c r="H1957" s="138" t="s">
        <v>1779</v>
      </c>
      <c r="I1957" s="138" t="s">
        <v>5547</v>
      </c>
      <c r="J1957" s="138" t="s">
        <v>1817</v>
      </c>
      <c r="K1957" s="138"/>
      <c r="L1957" s="138"/>
      <c r="M1957" s="138" t="s">
        <v>6630</v>
      </c>
      <c r="N1957" s="139">
        <v>60</v>
      </c>
      <c r="O1957" s="140" t="b">
        <v>0</v>
      </c>
      <c r="P1957" s="138" t="s">
        <v>3075</v>
      </c>
      <c r="Q1957" t="s">
        <v>1823</v>
      </c>
      <c r="R1957" t="s">
        <v>630</v>
      </c>
    </row>
    <row r="1958" spans="1:18" x14ac:dyDescent="0.25">
      <c r="A1958" s="138" t="s">
        <v>14519</v>
      </c>
      <c r="B1958" s="138" t="s">
        <v>885</v>
      </c>
      <c r="C1958" s="138" t="s">
        <v>1817</v>
      </c>
      <c r="D1958" s="138" t="s">
        <v>1818</v>
      </c>
      <c r="E1958" s="138" t="s">
        <v>1881</v>
      </c>
      <c r="F1958" s="138"/>
      <c r="G1958" s="138" t="s">
        <v>71</v>
      </c>
      <c r="H1958" s="138" t="s">
        <v>1777</v>
      </c>
      <c r="I1958" s="138" t="s">
        <v>5547</v>
      </c>
      <c r="J1958" s="138" t="s">
        <v>1817</v>
      </c>
      <c r="K1958" s="138"/>
      <c r="L1958" s="138"/>
      <c r="M1958" s="138" t="s">
        <v>6631</v>
      </c>
      <c r="N1958" s="139">
        <v>60</v>
      </c>
      <c r="O1958" s="140" t="b">
        <v>0</v>
      </c>
      <c r="P1958" s="138" t="s">
        <v>3075</v>
      </c>
      <c r="Q1958" t="s">
        <v>1823</v>
      </c>
      <c r="R1958" t="s">
        <v>630</v>
      </c>
    </row>
    <row r="1959" spans="1:18" x14ac:dyDescent="0.25">
      <c r="A1959" s="138" t="s">
        <v>14753</v>
      </c>
      <c r="B1959" s="138" t="s">
        <v>885</v>
      </c>
      <c r="C1959" s="138" t="s">
        <v>1817</v>
      </c>
      <c r="D1959" s="138" t="s">
        <v>1818</v>
      </c>
      <c r="E1959" s="138" t="s">
        <v>4064</v>
      </c>
      <c r="F1959" s="138"/>
      <c r="G1959" s="138" t="s">
        <v>71</v>
      </c>
      <c r="H1959" s="138" t="s">
        <v>1777</v>
      </c>
      <c r="I1959" s="138" t="s">
        <v>5959</v>
      </c>
      <c r="J1959" s="138" t="s">
        <v>1817</v>
      </c>
      <c r="K1959" s="138"/>
      <c r="L1959" s="138"/>
      <c r="M1959" s="138" t="s">
        <v>6632</v>
      </c>
      <c r="N1959" s="139">
        <v>60</v>
      </c>
      <c r="O1959" s="140" t="b">
        <v>0</v>
      </c>
      <c r="P1959" s="138" t="s">
        <v>3075</v>
      </c>
      <c r="Q1959" t="s">
        <v>1823</v>
      </c>
      <c r="R1959" t="s">
        <v>630</v>
      </c>
    </row>
    <row r="1960" spans="1:18" x14ac:dyDescent="0.25">
      <c r="A1960" s="138" t="s">
        <v>14792</v>
      </c>
      <c r="B1960" s="138" t="s">
        <v>883</v>
      </c>
      <c r="C1960" s="138" t="s">
        <v>1817</v>
      </c>
      <c r="D1960" s="138" t="s">
        <v>1818</v>
      </c>
      <c r="E1960" s="138" t="s">
        <v>5966</v>
      </c>
      <c r="F1960" s="138"/>
      <c r="G1960" s="138" t="s">
        <v>70</v>
      </c>
      <c r="H1960" s="138" t="s">
        <v>1779</v>
      </c>
      <c r="I1960" s="138" t="s">
        <v>5547</v>
      </c>
      <c r="J1960" s="138" t="s">
        <v>1817</v>
      </c>
      <c r="K1960" s="138"/>
      <c r="L1960" s="138"/>
      <c r="M1960" s="138" t="s">
        <v>6634</v>
      </c>
      <c r="N1960" s="139">
        <v>60</v>
      </c>
      <c r="O1960" s="140" t="b">
        <v>0</v>
      </c>
      <c r="P1960" s="138" t="s">
        <v>3075</v>
      </c>
      <c r="Q1960" t="s">
        <v>1823</v>
      </c>
      <c r="R1960" t="s">
        <v>630</v>
      </c>
    </row>
    <row r="1961" spans="1:18" x14ac:dyDescent="0.25">
      <c r="A1961" s="138" t="s">
        <v>14902</v>
      </c>
      <c r="B1961" s="138" t="s">
        <v>885</v>
      </c>
      <c r="C1961" s="138" t="s">
        <v>1817</v>
      </c>
      <c r="D1961" s="138" t="s">
        <v>1818</v>
      </c>
      <c r="E1961" s="138" t="s">
        <v>6058</v>
      </c>
      <c r="F1961" s="138"/>
      <c r="G1961" s="138" t="s">
        <v>1786</v>
      </c>
      <c r="H1961" s="138" t="s">
        <v>1787</v>
      </c>
      <c r="I1961" s="138" t="s">
        <v>5547</v>
      </c>
      <c r="J1961" s="138" t="s">
        <v>1817</v>
      </c>
      <c r="K1961" s="138"/>
      <c r="L1961" s="138"/>
      <c r="M1961" s="138" t="s">
        <v>6635</v>
      </c>
      <c r="N1961" s="139">
        <v>60</v>
      </c>
      <c r="O1961" s="140" t="b">
        <v>0</v>
      </c>
      <c r="P1961" s="138" t="s">
        <v>3075</v>
      </c>
      <c r="Q1961" t="s">
        <v>1823</v>
      </c>
      <c r="R1961" t="s">
        <v>630</v>
      </c>
    </row>
    <row r="1962" spans="1:18" x14ac:dyDescent="0.25">
      <c r="A1962" s="138" t="s">
        <v>14317</v>
      </c>
      <c r="B1962" s="138" t="s">
        <v>885</v>
      </c>
      <c r="C1962" s="138" t="s">
        <v>1817</v>
      </c>
      <c r="D1962" s="138" t="s">
        <v>1818</v>
      </c>
      <c r="E1962" s="138" t="s">
        <v>1926</v>
      </c>
      <c r="F1962" s="138"/>
      <c r="G1962" s="138" t="s">
        <v>70</v>
      </c>
      <c r="H1962" s="138" t="s">
        <v>1779</v>
      </c>
      <c r="I1962" s="138" t="s">
        <v>5547</v>
      </c>
      <c r="J1962" s="138" t="s">
        <v>1817</v>
      </c>
      <c r="K1962" s="138"/>
      <c r="L1962" s="138"/>
      <c r="M1962" s="138" t="s">
        <v>6636</v>
      </c>
      <c r="N1962" s="139">
        <v>60</v>
      </c>
      <c r="O1962" s="140" t="b">
        <v>0</v>
      </c>
      <c r="P1962" s="138" t="s">
        <v>3075</v>
      </c>
      <c r="Q1962" t="s">
        <v>1823</v>
      </c>
      <c r="R1962" t="s">
        <v>630</v>
      </c>
    </row>
    <row r="1963" spans="1:18" x14ac:dyDescent="0.25">
      <c r="A1963" s="138" t="s">
        <v>14884</v>
      </c>
      <c r="B1963" s="138" t="s">
        <v>885</v>
      </c>
      <c r="C1963" s="138" t="s">
        <v>1817</v>
      </c>
      <c r="D1963" s="138" t="s">
        <v>1818</v>
      </c>
      <c r="E1963" s="138" t="s">
        <v>2072</v>
      </c>
      <c r="F1963" s="138"/>
      <c r="G1963" s="138" t="s">
        <v>1786</v>
      </c>
      <c r="H1963" s="138" t="s">
        <v>1787</v>
      </c>
      <c r="I1963" s="138" t="s">
        <v>5547</v>
      </c>
      <c r="J1963" s="138" t="s">
        <v>1817</v>
      </c>
      <c r="K1963" s="138"/>
      <c r="L1963" s="138"/>
      <c r="M1963" s="138" t="s">
        <v>6637</v>
      </c>
      <c r="N1963" s="139">
        <v>60</v>
      </c>
      <c r="O1963" s="140" t="b">
        <v>0</v>
      </c>
      <c r="P1963" s="138" t="s">
        <v>3075</v>
      </c>
      <c r="Q1963" t="s">
        <v>1823</v>
      </c>
      <c r="R1963" t="s">
        <v>630</v>
      </c>
    </row>
    <row r="1964" spans="1:18" x14ac:dyDescent="0.25">
      <c r="A1964" s="138" t="s">
        <v>14793</v>
      </c>
      <c r="B1964" s="138" t="s">
        <v>883</v>
      </c>
      <c r="C1964" s="138" t="s">
        <v>1817</v>
      </c>
      <c r="D1964" s="138" t="s">
        <v>1818</v>
      </c>
      <c r="E1964" s="138" t="s">
        <v>5966</v>
      </c>
      <c r="F1964" s="138"/>
      <c r="G1964" s="138" t="s">
        <v>71</v>
      </c>
      <c r="H1964" s="138" t="s">
        <v>1777</v>
      </c>
      <c r="I1964" s="138" t="s">
        <v>5547</v>
      </c>
      <c r="J1964" s="138" t="s">
        <v>1817</v>
      </c>
      <c r="K1964" s="138"/>
      <c r="L1964" s="138"/>
      <c r="M1964" s="138" t="s">
        <v>6638</v>
      </c>
      <c r="N1964" s="139">
        <v>60</v>
      </c>
      <c r="O1964" s="140" t="b">
        <v>0</v>
      </c>
      <c r="P1964" s="138" t="s">
        <v>3075</v>
      </c>
      <c r="Q1964" t="s">
        <v>1823</v>
      </c>
      <c r="R1964" t="s">
        <v>630</v>
      </c>
    </row>
    <row r="1965" spans="1:18" x14ac:dyDescent="0.25">
      <c r="A1965" s="138" t="s">
        <v>14447</v>
      </c>
      <c r="B1965" s="138" t="s">
        <v>885</v>
      </c>
      <c r="C1965" s="138" t="s">
        <v>1817</v>
      </c>
      <c r="D1965" s="138" t="s">
        <v>1818</v>
      </c>
      <c r="E1965" s="138" t="s">
        <v>1971</v>
      </c>
      <c r="F1965" s="138"/>
      <c r="G1965" s="138" t="s">
        <v>71</v>
      </c>
      <c r="H1965" s="138" t="s">
        <v>1777</v>
      </c>
      <c r="I1965" s="138" t="s">
        <v>5547</v>
      </c>
      <c r="J1965" s="138" t="s">
        <v>1817</v>
      </c>
      <c r="K1965" s="138"/>
      <c r="L1965" s="138"/>
      <c r="M1965" s="138" t="s">
        <v>6639</v>
      </c>
      <c r="N1965" s="139">
        <v>60</v>
      </c>
      <c r="O1965" s="140" t="b">
        <v>0</v>
      </c>
      <c r="P1965" s="138" t="s">
        <v>3075</v>
      </c>
      <c r="Q1965" t="s">
        <v>1823</v>
      </c>
      <c r="R1965" t="s">
        <v>630</v>
      </c>
    </row>
    <row r="1966" spans="1:18" x14ac:dyDescent="0.25">
      <c r="A1966" s="138" t="s">
        <v>14885</v>
      </c>
      <c r="B1966" s="138" t="s">
        <v>885</v>
      </c>
      <c r="C1966" s="138" t="s">
        <v>1817</v>
      </c>
      <c r="D1966" s="138" t="s">
        <v>1818</v>
      </c>
      <c r="E1966" s="138" t="s">
        <v>2072</v>
      </c>
      <c r="F1966" s="138"/>
      <c r="G1966" s="138" t="s">
        <v>1786</v>
      </c>
      <c r="H1966" s="138" t="s">
        <v>1787</v>
      </c>
      <c r="I1966" s="138" t="s">
        <v>5547</v>
      </c>
      <c r="J1966" s="138" t="s">
        <v>1817</v>
      </c>
      <c r="K1966" s="138"/>
      <c r="L1966" s="138"/>
      <c r="M1966" s="138" t="s">
        <v>6640</v>
      </c>
      <c r="N1966" s="139">
        <v>60</v>
      </c>
      <c r="O1966" s="140" t="b">
        <v>0</v>
      </c>
      <c r="P1966" s="138" t="s">
        <v>3075</v>
      </c>
      <c r="Q1966" t="s">
        <v>1823</v>
      </c>
      <c r="R1966" t="s">
        <v>630</v>
      </c>
    </row>
    <row r="1967" spans="1:18" x14ac:dyDescent="0.25">
      <c r="A1967" s="138" t="s">
        <v>14903</v>
      </c>
      <c r="B1967" s="138" t="s">
        <v>885</v>
      </c>
      <c r="C1967" s="138" t="s">
        <v>1817</v>
      </c>
      <c r="D1967" s="138" t="s">
        <v>1818</v>
      </c>
      <c r="E1967" s="138" t="s">
        <v>6058</v>
      </c>
      <c r="F1967" s="138"/>
      <c r="G1967" s="138" t="s">
        <v>1786</v>
      </c>
      <c r="H1967" s="138" t="s">
        <v>1787</v>
      </c>
      <c r="I1967" s="138" t="s">
        <v>5547</v>
      </c>
      <c r="J1967" s="138" t="s">
        <v>1817</v>
      </c>
      <c r="K1967" s="138"/>
      <c r="L1967" s="138"/>
      <c r="M1967" s="138" t="s">
        <v>6641</v>
      </c>
      <c r="N1967" s="139">
        <v>60</v>
      </c>
      <c r="O1967" s="140" t="b">
        <v>0</v>
      </c>
      <c r="P1967" s="138" t="s">
        <v>3075</v>
      </c>
      <c r="Q1967" t="s">
        <v>1823</v>
      </c>
      <c r="R1967" t="s">
        <v>630</v>
      </c>
    </row>
    <row r="1968" spans="1:18" x14ac:dyDescent="0.25">
      <c r="A1968" s="138" t="s">
        <v>14904</v>
      </c>
      <c r="B1968" s="138" t="s">
        <v>885</v>
      </c>
      <c r="C1968" s="138" t="s">
        <v>1817</v>
      </c>
      <c r="D1968" s="138" t="s">
        <v>1818</v>
      </c>
      <c r="E1968" s="138" t="s">
        <v>6058</v>
      </c>
      <c r="F1968" s="138"/>
      <c r="G1968" s="138" t="s">
        <v>1786</v>
      </c>
      <c r="H1968" s="138" t="s">
        <v>1787</v>
      </c>
      <c r="I1968" s="138" t="s">
        <v>5547</v>
      </c>
      <c r="J1968" s="138" t="s">
        <v>1817</v>
      </c>
      <c r="K1968" s="138"/>
      <c r="L1968" s="138"/>
      <c r="M1968" s="138" t="s">
        <v>6642</v>
      </c>
      <c r="N1968" s="139">
        <v>60</v>
      </c>
      <c r="O1968" s="140" t="b">
        <v>0</v>
      </c>
      <c r="P1968" s="138" t="s">
        <v>3075</v>
      </c>
      <c r="Q1968" t="s">
        <v>1823</v>
      </c>
      <c r="R1968" t="s">
        <v>630</v>
      </c>
    </row>
    <row r="1969" spans="1:18" x14ac:dyDescent="0.25">
      <c r="A1969" s="138" t="s">
        <v>14905</v>
      </c>
      <c r="B1969" s="138" t="s">
        <v>885</v>
      </c>
      <c r="C1969" s="138" t="s">
        <v>1817</v>
      </c>
      <c r="D1969" s="138" t="s">
        <v>1818</v>
      </c>
      <c r="E1969" s="138" t="s">
        <v>6058</v>
      </c>
      <c r="F1969" s="138"/>
      <c r="G1969" s="138" t="s">
        <v>1786</v>
      </c>
      <c r="H1969" s="138" t="s">
        <v>1787</v>
      </c>
      <c r="I1969" s="138" t="s">
        <v>5547</v>
      </c>
      <c r="J1969" s="138" t="s">
        <v>1817</v>
      </c>
      <c r="K1969" s="138"/>
      <c r="L1969" s="138"/>
      <c r="M1969" s="138" t="s">
        <v>6643</v>
      </c>
      <c r="N1969" s="139">
        <v>60</v>
      </c>
      <c r="O1969" s="140" t="b">
        <v>0</v>
      </c>
      <c r="P1969" s="138" t="s">
        <v>3075</v>
      </c>
      <c r="Q1969" t="s">
        <v>1823</v>
      </c>
      <c r="R1969" t="s">
        <v>630</v>
      </c>
    </row>
    <row r="1970" spans="1:18" x14ac:dyDescent="0.25">
      <c r="A1970" s="138" t="s">
        <v>14906</v>
      </c>
      <c r="B1970" s="138" t="s">
        <v>885</v>
      </c>
      <c r="C1970" s="138" t="s">
        <v>1817</v>
      </c>
      <c r="D1970" s="138" t="s">
        <v>1818</v>
      </c>
      <c r="E1970" s="138" t="s">
        <v>6058</v>
      </c>
      <c r="F1970" s="138"/>
      <c r="G1970" s="138" t="s">
        <v>1786</v>
      </c>
      <c r="H1970" s="138" t="s">
        <v>1787</v>
      </c>
      <c r="I1970" s="138" t="s">
        <v>5547</v>
      </c>
      <c r="J1970" s="138" t="s">
        <v>1817</v>
      </c>
      <c r="K1970" s="138"/>
      <c r="L1970" s="138"/>
      <c r="M1970" s="138" t="s">
        <v>6644</v>
      </c>
      <c r="N1970" s="139">
        <v>60</v>
      </c>
      <c r="O1970" s="140" t="b">
        <v>0</v>
      </c>
      <c r="P1970" s="138" t="s">
        <v>3075</v>
      </c>
      <c r="Q1970" t="s">
        <v>1823</v>
      </c>
      <c r="R1970" t="s">
        <v>630</v>
      </c>
    </row>
    <row r="1971" spans="1:18" x14ac:dyDescent="0.25">
      <c r="A1971" s="138" t="s">
        <v>14794</v>
      </c>
      <c r="B1971" s="138" t="s">
        <v>883</v>
      </c>
      <c r="C1971" s="138" t="s">
        <v>1817</v>
      </c>
      <c r="D1971" s="138" t="s">
        <v>1818</v>
      </c>
      <c r="E1971" s="138" t="s">
        <v>5966</v>
      </c>
      <c r="F1971" s="138"/>
      <c r="G1971" s="138" t="s">
        <v>70</v>
      </c>
      <c r="H1971" s="138" t="s">
        <v>1779</v>
      </c>
      <c r="I1971" s="138" t="s">
        <v>5547</v>
      </c>
      <c r="J1971" s="138" t="s">
        <v>1817</v>
      </c>
      <c r="K1971" s="138" t="s">
        <v>6645</v>
      </c>
      <c r="L1971" s="138"/>
      <c r="M1971" s="138" t="s">
        <v>6646</v>
      </c>
      <c r="N1971" s="139">
        <v>60</v>
      </c>
      <c r="O1971" s="140" t="b">
        <v>0</v>
      </c>
      <c r="P1971" s="138" t="s">
        <v>3075</v>
      </c>
      <c r="Q1971" t="s">
        <v>1823</v>
      </c>
      <c r="R1971" t="s">
        <v>630</v>
      </c>
    </row>
    <row r="1972" spans="1:18" x14ac:dyDescent="0.25">
      <c r="A1972" s="138" t="s">
        <v>14256</v>
      </c>
      <c r="B1972" s="138" t="s">
        <v>883</v>
      </c>
      <c r="C1972" s="138" t="s">
        <v>1817</v>
      </c>
      <c r="D1972" s="138" t="s">
        <v>1818</v>
      </c>
      <c r="E1972" s="138" t="s">
        <v>2030</v>
      </c>
      <c r="F1972" s="138"/>
      <c r="G1972" s="138" t="s">
        <v>70</v>
      </c>
      <c r="H1972" s="138" t="s">
        <v>1779</v>
      </c>
      <c r="I1972" s="138" t="s">
        <v>5547</v>
      </c>
      <c r="J1972" s="138" t="s">
        <v>1817</v>
      </c>
      <c r="K1972" s="138"/>
      <c r="L1972" s="138"/>
      <c r="M1972" s="138" t="s">
        <v>6647</v>
      </c>
      <c r="N1972" s="139">
        <v>60</v>
      </c>
      <c r="O1972" s="140" t="b">
        <v>0</v>
      </c>
      <c r="P1972" s="138" t="s">
        <v>3075</v>
      </c>
      <c r="Q1972" t="s">
        <v>1823</v>
      </c>
      <c r="R1972" t="s">
        <v>630</v>
      </c>
    </row>
    <row r="1973" spans="1:18" x14ac:dyDescent="0.25">
      <c r="A1973" s="138" t="s">
        <v>14661</v>
      </c>
      <c r="B1973" s="138" t="s">
        <v>885</v>
      </c>
      <c r="C1973" s="138" t="s">
        <v>1817</v>
      </c>
      <c r="D1973" s="138" t="s">
        <v>1818</v>
      </c>
      <c r="E1973" s="138" t="s">
        <v>1938</v>
      </c>
      <c r="F1973" s="138"/>
      <c r="G1973" s="138" t="s">
        <v>70</v>
      </c>
      <c r="H1973" s="138" t="s">
        <v>1779</v>
      </c>
      <c r="I1973" s="138" t="s">
        <v>5547</v>
      </c>
      <c r="J1973" s="138" t="s">
        <v>1817</v>
      </c>
      <c r="K1973" s="138"/>
      <c r="L1973" s="138"/>
      <c r="M1973" s="138" t="s">
        <v>6648</v>
      </c>
      <c r="N1973" s="139">
        <v>60</v>
      </c>
      <c r="O1973" s="140" t="b">
        <v>0</v>
      </c>
      <c r="P1973" s="138" t="s">
        <v>3075</v>
      </c>
      <c r="Q1973" t="s">
        <v>1823</v>
      </c>
      <c r="R1973" t="s">
        <v>630</v>
      </c>
    </row>
    <row r="1974" spans="1:18" x14ac:dyDescent="0.25">
      <c r="A1974" s="138" t="s">
        <v>14662</v>
      </c>
      <c r="B1974" s="138" t="s">
        <v>885</v>
      </c>
      <c r="C1974" s="138" t="s">
        <v>1817</v>
      </c>
      <c r="D1974" s="138" t="s">
        <v>1818</v>
      </c>
      <c r="E1974" s="138" t="s">
        <v>1938</v>
      </c>
      <c r="F1974" s="138"/>
      <c r="G1974" s="138" t="s">
        <v>70</v>
      </c>
      <c r="H1974" s="138" t="s">
        <v>1779</v>
      </c>
      <c r="I1974" s="138" t="s">
        <v>5547</v>
      </c>
      <c r="J1974" s="138" t="s">
        <v>1817</v>
      </c>
      <c r="K1974" s="138"/>
      <c r="L1974" s="138"/>
      <c r="M1974" s="138" t="s">
        <v>6649</v>
      </c>
      <c r="N1974" s="139">
        <v>60</v>
      </c>
      <c r="O1974" s="140" t="b">
        <v>0</v>
      </c>
      <c r="P1974" s="138" t="s">
        <v>3075</v>
      </c>
      <c r="Q1974" t="s">
        <v>1823</v>
      </c>
      <c r="R1974" t="s">
        <v>630</v>
      </c>
    </row>
    <row r="1975" spans="1:18" x14ac:dyDescent="0.25">
      <c r="A1975" s="138" t="s">
        <v>13838</v>
      </c>
      <c r="B1975" s="138" t="s">
        <v>885</v>
      </c>
      <c r="C1975" s="138" t="s">
        <v>1817</v>
      </c>
      <c r="D1975" s="138" t="s">
        <v>1818</v>
      </c>
      <c r="E1975" s="138" t="s">
        <v>2086</v>
      </c>
      <c r="F1975" s="138"/>
      <c r="G1975" s="138" t="s">
        <v>70</v>
      </c>
      <c r="H1975" s="138" t="s">
        <v>1779</v>
      </c>
      <c r="I1975" s="138" t="s">
        <v>5547</v>
      </c>
      <c r="J1975" s="138" t="s">
        <v>1817</v>
      </c>
      <c r="K1975" s="138"/>
      <c r="L1975" s="138"/>
      <c r="M1975" s="138" t="s">
        <v>6650</v>
      </c>
      <c r="N1975" s="139">
        <v>60</v>
      </c>
      <c r="O1975" s="140" t="b">
        <v>0</v>
      </c>
      <c r="P1975" s="138" t="s">
        <v>3075</v>
      </c>
      <c r="Q1975" t="s">
        <v>1823</v>
      </c>
      <c r="R1975" t="s">
        <v>630</v>
      </c>
    </row>
    <row r="1976" spans="1:18" x14ac:dyDescent="0.25">
      <c r="A1976" s="138" t="s">
        <v>14222</v>
      </c>
      <c r="B1976" s="138" t="s">
        <v>885</v>
      </c>
      <c r="C1976" s="138" t="s">
        <v>1817</v>
      </c>
      <c r="D1976" s="138" t="s">
        <v>1818</v>
      </c>
      <c r="E1976" s="138" t="s">
        <v>1930</v>
      </c>
      <c r="F1976" s="138"/>
      <c r="G1976" s="138" t="s">
        <v>71</v>
      </c>
      <c r="H1976" s="138" t="s">
        <v>1777</v>
      </c>
      <c r="I1976" s="138" t="s">
        <v>5547</v>
      </c>
      <c r="J1976" s="138" t="s">
        <v>1817</v>
      </c>
      <c r="K1976" s="138"/>
      <c r="L1976" s="138"/>
      <c r="M1976" s="138" t="s">
        <v>6651</v>
      </c>
      <c r="N1976" s="139">
        <v>60</v>
      </c>
      <c r="O1976" s="140" t="b">
        <v>0</v>
      </c>
      <c r="P1976" s="138" t="s">
        <v>3075</v>
      </c>
      <c r="Q1976" t="s">
        <v>1823</v>
      </c>
      <c r="R1976" t="s">
        <v>630</v>
      </c>
    </row>
    <row r="1977" spans="1:18" x14ac:dyDescent="0.25">
      <c r="A1977" s="138" t="s">
        <v>14520</v>
      </c>
      <c r="B1977" s="138" t="s">
        <v>885</v>
      </c>
      <c r="C1977" s="138" t="s">
        <v>1817</v>
      </c>
      <c r="D1977" s="138" t="s">
        <v>1818</v>
      </c>
      <c r="E1977" s="138" t="s">
        <v>1881</v>
      </c>
      <c r="F1977" s="138"/>
      <c r="G1977" s="138" t="s">
        <v>71</v>
      </c>
      <c r="H1977" s="138" t="s">
        <v>1777</v>
      </c>
      <c r="I1977" s="138" t="s">
        <v>5547</v>
      </c>
      <c r="J1977" s="138" t="s">
        <v>1817</v>
      </c>
      <c r="K1977" s="138"/>
      <c r="L1977" s="138"/>
      <c r="M1977" s="138" t="s">
        <v>6652</v>
      </c>
      <c r="N1977" s="139">
        <v>60</v>
      </c>
      <c r="O1977" s="140" t="b">
        <v>0</v>
      </c>
      <c r="P1977" s="138" t="s">
        <v>3075</v>
      </c>
      <c r="Q1977" t="s">
        <v>1823</v>
      </c>
      <c r="R1977" t="s">
        <v>630</v>
      </c>
    </row>
    <row r="1978" spans="1:18" x14ac:dyDescent="0.25">
      <c r="A1978" s="138" t="s">
        <v>14136</v>
      </c>
      <c r="B1978" s="138" t="s">
        <v>885</v>
      </c>
      <c r="C1978" s="138" t="s">
        <v>1817</v>
      </c>
      <c r="D1978" s="138" t="s">
        <v>1818</v>
      </c>
      <c r="E1978" s="138" t="s">
        <v>2734</v>
      </c>
      <c r="F1978" s="138"/>
      <c r="G1978" s="138" t="s">
        <v>1786</v>
      </c>
      <c r="H1978" s="138" t="s">
        <v>1787</v>
      </c>
      <c r="I1978" s="138" t="s">
        <v>5547</v>
      </c>
      <c r="J1978" s="138" t="s">
        <v>1817</v>
      </c>
      <c r="K1978" s="138"/>
      <c r="L1978" s="138"/>
      <c r="M1978" s="138" t="s">
        <v>6653</v>
      </c>
      <c r="N1978" s="139">
        <v>60</v>
      </c>
      <c r="O1978" s="140" t="b">
        <v>0</v>
      </c>
      <c r="P1978" s="138" t="s">
        <v>3075</v>
      </c>
      <c r="Q1978" t="s">
        <v>1823</v>
      </c>
      <c r="R1978" t="s">
        <v>630</v>
      </c>
    </row>
    <row r="1979" spans="1:18" x14ac:dyDescent="0.25">
      <c r="A1979" s="138" t="s">
        <v>14223</v>
      </c>
      <c r="B1979" s="138" t="s">
        <v>885</v>
      </c>
      <c r="C1979" s="138" t="s">
        <v>1817</v>
      </c>
      <c r="D1979" s="138" t="s">
        <v>1818</v>
      </c>
      <c r="E1979" s="138" t="s">
        <v>1930</v>
      </c>
      <c r="F1979" s="138"/>
      <c r="G1979" s="138" t="s">
        <v>71</v>
      </c>
      <c r="H1979" s="138" t="s">
        <v>1777</v>
      </c>
      <c r="I1979" s="138" t="s">
        <v>5547</v>
      </c>
      <c r="J1979" s="138" t="s">
        <v>1817</v>
      </c>
      <c r="K1979" s="138"/>
      <c r="L1979" s="138"/>
      <c r="M1979" s="138" t="s">
        <v>6654</v>
      </c>
      <c r="N1979" s="139">
        <v>60</v>
      </c>
      <c r="O1979" s="140" t="b">
        <v>0</v>
      </c>
      <c r="P1979" s="138" t="s">
        <v>3075</v>
      </c>
      <c r="Q1979" t="s">
        <v>1823</v>
      </c>
      <c r="R1979" t="s">
        <v>630</v>
      </c>
    </row>
    <row r="1980" spans="1:18" x14ac:dyDescent="0.25">
      <c r="A1980" s="138" t="s">
        <v>13839</v>
      </c>
      <c r="B1980" s="138" t="s">
        <v>885</v>
      </c>
      <c r="C1980" s="138" t="s">
        <v>1817</v>
      </c>
      <c r="D1980" s="138" t="s">
        <v>1818</v>
      </c>
      <c r="E1980" s="138" t="s">
        <v>2086</v>
      </c>
      <c r="F1980" s="138"/>
      <c r="G1980" s="138" t="s">
        <v>70</v>
      </c>
      <c r="H1980" s="138" t="s">
        <v>1779</v>
      </c>
      <c r="I1980" s="138" t="s">
        <v>5547</v>
      </c>
      <c r="J1980" s="138" t="s">
        <v>1817</v>
      </c>
      <c r="K1980" s="138"/>
      <c r="L1980" s="138"/>
      <c r="M1980" s="138" t="s">
        <v>6655</v>
      </c>
      <c r="N1980" s="139">
        <v>60</v>
      </c>
      <c r="O1980" s="140" t="b">
        <v>0</v>
      </c>
      <c r="P1980" s="138" t="s">
        <v>3075</v>
      </c>
      <c r="Q1980" t="s">
        <v>1823</v>
      </c>
      <c r="R1980" t="s">
        <v>630</v>
      </c>
    </row>
    <row r="1981" spans="1:18" x14ac:dyDescent="0.25">
      <c r="A1981" s="138" t="s">
        <v>14754</v>
      </c>
      <c r="B1981" s="138" t="s">
        <v>885</v>
      </c>
      <c r="C1981" s="138" t="s">
        <v>1817</v>
      </c>
      <c r="D1981" s="138" t="s">
        <v>1818</v>
      </c>
      <c r="E1981" s="138" t="s">
        <v>4064</v>
      </c>
      <c r="F1981" s="138"/>
      <c r="G1981" s="138" t="s">
        <v>70</v>
      </c>
      <c r="H1981" s="138" t="s">
        <v>1779</v>
      </c>
      <c r="I1981" s="138" t="s">
        <v>5959</v>
      </c>
      <c r="J1981" s="138" t="s">
        <v>1817</v>
      </c>
      <c r="K1981" s="138"/>
      <c r="L1981" s="138"/>
      <c r="M1981" s="138" t="s">
        <v>6656</v>
      </c>
      <c r="N1981" s="139">
        <v>60</v>
      </c>
      <c r="O1981" s="140" t="b">
        <v>0</v>
      </c>
      <c r="P1981" s="138" t="s">
        <v>3075</v>
      </c>
      <c r="Q1981" t="s">
        <v>1823</v>
      </c>
      <c r="R1981" t="s">
        <v>630</v>
      </c>
    </row>
    <row r="1982" spans="1:18" x14ac:dyDescent="0.25">
      <c r="A1982" s="138" t="s">
        <v>14755</v>
      </c>
      <c r="B1982" s="138" t="s">
        <v>885</v>
      </c>
      <c r="C1982" s="138" t="s">
        <v>1817</v>
      </c>
      <c r="D1982" s="138" t="s">
        <v>1818</v>
      </c>
      <c r="E1982" s="138" t="s">
        <v>4064</v>
      </c>
      <c r="F1982" s="138"/>
      <c r="G1982" s="138" t="s">
        <v>71</v>
      </c>
      <c r="H1982" s="138" t="s">
        <v>1777</v>
      </c>
      <c r="I1982" s="138" t="s">
        <v>5959</v>
      </c>
      <c r="J1982" s="138" t="s">
        <v>1817</v>
      </c>
      <c r="K1982" s="138"/>
      <c r="L1982" s="138"/>
      <c r="M1982" s="138" t="s">
        <v>6657</v>
      </c>
      <c r="N1982" s="139">
        <v>60</v>
      </c>
      <c r="O1982" s="140" t="b">
        <v>0</v>
      </c>
      <c r="P1982" s="138" t="s">
        <v>3075</v>
      </c>
      <c r="Q1982" t="s">
        <v>1823</v>
      </c>
      <c r="R1982" t="s">
        <v>630</v>
      </c>
    </row>
    <row r="1983" spans="1:18" x14ac:dyDescent="0.25">
      <c r="A1983" s="138" t="s">
        <v>14571</v>
      </c>
      <c r="B1983" s="138" t="s">
        <v>883</v>
      </c>
      <c r="C1983" s="138" t="s">
        <v>1817</v>
      </c>
      <c r="D1983" s="138" t="s">
        <v>1818</v>
      </c>
      <c r="E1983" s="138" t="s">
        <v>3779</v>
      </c>
      <c r="F1983" s="138"/>
      <c r="G1983" s="138" t="s">
        <v>70</v>
      </c>
      <c r="H1983" s="138" t="s">
        <v>1779</v>
      </c>
      <c r="I1983" s="138" t="s">
        <v>5547</v>
      </c>
      <c r="J1983" s="138" t="s">
        <v>1817</v>
      </c>
      <c r="K1983" s="138"/>
      <c r="L1983" s="138"/>
      <c r="M1983" s="138" t="s">
        <v>6658</v>
      </c>
      <c r="N1983" s="139">
        <v>60</v>
      </c>
      <c r="O1983" s="140" t="b">
        <v>0</v>
      </c>
      <c r="P1983" s="138" t="s">
        <v>3075</v>
      </c>
      <c r="Q1983" t="s">
        <v>1823</v>
      </c>
      <c r="R1983" t="s">
        <v>630</v>
      </c>
    </row>
    <row r="1984" spans="1:18" x14ac:dyDescent="0.25">
      <c r="A1984" s="138" t="s">
        <v>14318</v>
      </c>
      <c r="B1984" s="138" t="s">
        <v>883</v>
      </c>
      <c r="C1984" s="138" t="s">
        <v>1817</v>
      </c>
      <c r="D1984" s="138" t="s">
        <v>1818</v>
      </c>
      <c r="E1984" s="138" t="s">
        <v>1926</v>
      </c>
      <c r="F1984" s="138"/>
      <c r="G1984" s="138" t="s">
        <v>70</v>
      </c>
      <c r="H1984" s="138" t="s">
        <v>1779</v>
      </c>
      <c r="I1984" s="138" t="s">
        <v>5547</v>
      </c>
      <c r="J1984" s="138" t="s">
        <v>1817</v>
      </c>
      <c r="K1984" s="138"/>
      <c r="L1984" s="138"/>
      <c r="M1984" s="138" t="s">
        <v>6659</v>
      </c>
      <c r="N1984" s="139">
        <v>60</v>
      </c>
      <c r="O1984" s="140" t="b">
        <v>0</v>
      </c>
      <c r="P1984" s="138" t="s">
        <v>3075</v>
      </c>
      <c r="Q1984" t="s">
        <v>1823</v>
      </c>
      <c r="R1984" t="s">
        <v>630</v>
      </c>
    </row>
    <row r="1985" spans="1:18" x14ac:dyDescent="0.25">
      <c r="A1985" s="138" t="s">
        <v>14137</v>
      </c>
      <c r="B1985" s="138" t="s">
        <v>885</v>
      </c>
      <c r="C1985" s="138" t="s">
        <v>1817</v>
      </c>
      <c r="D1985" s="138" t="s">
        <v>1818</v>
      </c>
      <c r="E1985" s="138" t="s">
        <v>2734</v>
      </c>
      <c r="F1985" s="138"/>
      <c r="G1985" s="138" t="s">
        <v>71</v>
      </c>
      <c r="H1985" s="138" t="s">
        <v>1777</v>
      </c>
      <c r="I1985" s="138" t="s">
        <v>5547</v>
      </c>
      <c r="J1985" s="138" t="s">
        <v>1817</v>
      </c>
      <c r="K1985" s="138"/>
      <c r="L1985" s="138"/>
      <c r="M1985" s="138" t="s">
        <v>6661</v>
      </c>
      <c r="N1985" s="139">
        <v>60</v>
      </c>
      <c r="O1985" s="140" t="b">
        <v>0</v>
      </c>
      <c r="P1985" s="138" t="s">
        <v>3075</v>
      </c>
      <c r="Q1985" t="s">
        <v>1823</v>
      </c>
      <c r="R1985" t="s">
        <v>630</v>
      </c>
    </row>
    <row r="1986" spans="1:18" x14ac:dyDescent="0.25">
      <c r="A1986" s="138" t="s">
        <v>14073</v>
      </c>
      <c r="B1986" s="138" t="s">
        <v>885</v>
      </c>
      <c r="C1986" s="138" t="s">
        <v>1817</v>
      </c>
      <c r="D1986" s="138" t="s">
        <v>1818</v>
      </c>
      <c r="E1986" s="138" t="s">
        <v>1911</v>
      </c>
      <c r="F1986" s="138"/>
      <c r="G1986" s="138" t="s">
        <v>71</v>
      </c>
      <c r="H1986" s="138" t="s">
        <v>1777</v>
      </c>
      <c r="I1986" s="138" t="s">
        <v>5547</v>
      </c>
      <c r="J1986" s="138" t="s">
        <v>1817</v>
      </c>
      <c r="K1986" s="138"/>
      <c r="L1986" s="138"/>
      <c r="M1986" s="138" t="s">
        <v>6662</v>
      </c>
      <c r="N1986" s="139">
        <v>60</v>
      </c>
      <c r="O1986" s="140" t="b">
        <v>0</v>
      </c>
      <c r="P1986" s="138" t="s">
        <v>3075</v>
      </c>
      <c r="Q1986" t="s">
        <v>1823</v>
      </c>
      <c r="R1986" t="s">
        <v>630</v>
      </c>
    </row>
    <row r="1987" spans="1:18" x14ac:dyDescent="0.25">
      <c r="A1987" s="138" t="s">
        <v>14886</v>
      </c>
      <c r="B1987" s="138" t="s">
        <v>885</v>
      </c>
      <c r="C1987" s="138" t="s">
        <v>1817</v>
      </c>
      <c r="D1987" s="138" t="s">
        <v>1818</v>
      </c>
      <c r="E1987" s="138" t="s">
        <v>2072</v>
      </c>
      <c r="F1987" s="138"/>
      <c r="G1987" s="138" t="s">
        <v>1786</v>
      </c>
      <c r="H1987" s="138" t="s">
        <v>1787</v>
      </c>
      <c r="I1987" s="138" t="s">
        <v>5547</v>
      </c>
      <c r="J1987" s="138" t="s">
        <v>1817</v>
      </c>
      <c r="K1987" s="138"/>
      <c r="L1987" s="138"/>
      <c r="M1987" s="138" t="s">
        <v>6664</v>
      </c>
      <c r="N1987" s="139">
        <v>60</v>
      </c>
      <c r="O1987" s="140" t="b">
        <v>0</v>
      </c>
      <c r="P1987" s="138" t="s">
        <v>3075</v>
      </c>
      <c r="Q1987" t="s">
        <v>1823</v>
      </c>
      <c r="R1987" t="s">
        <v>630</v>
      </c>
    </row>
    <row r="1988" spans="1:18" x14ac:dyDescent="0.25">
      <c r="A1988" s="138" t="s">
        <v>14138</v>
      </c>
      <c r="B1988" s="138" t="s">
        <v>885</v>
      </c>
      <c r="C1988" s="138" t="s">
        <v>1817</v>
      </c>
      <c r="D1988" s="138" t="s">
        <v>1818</v>
      </c>
      <c r="E1988" s="138" t="s">
        <v>2734</v>
      </c>
      <c r="F1988" s="138"/>
      <c r="G1988" s="138" t="s">
        <v>71</v>
      </c>
      <c r="H1988" s="138" t="s">
        <v>1777</v>
      </c>
      <c r="I1988" s="138" t="s">
        <v>5547</v>
      </c>
      <c r="J1988" s="138" t="s">
        <v>1817</v>
      </c>
      <c r="K1988" s="138"/>
      <c r="L1988" s="138"/>
      <c r="M1988" s="138" t="s">
        <v>6666</v>
      </c>
      <c r="N1988" s="139">
        <v>60</v>
      </c>
      <c r="O1988" s="140" t="b">
        <v>0</v>
      </c>
      <c r="P1988" s="138" t="s">
        <v>3075</v>
      </c>
      <c r="Q1988" t="s">
        <v>1823</v>
      </c>
      <c r="R1988" t="s">
        <v>630</v>
      </c>
    </row>
    <row r="1989" spans="1:18" x14ac:dyDescent="0.25">
      <c r="A1989" s="138" t="s">
        <v>14694</v>
      </c>
      <c r="B1989" s="138" t="s">
        <v>885</v>
      </c>
      <c r="C1989" s="138" t="s">
        <v>1817</v>
      </c>
      <c r="D1989" s="138" t="s">
        <v>1818</v>
      </c>
      <c r="E1989" s="138" t="s">
        <v>5301</v>
      </c>
      <c r="F1989" s="138"/>
      <c r="G1989" s="138" t="s">
        <v>1786</v>
      </c>
      <c r="H1989" s="138" t="s">
        <v>1787</v>
      </c>
      <c r="I1989" s="138" t="s">
        <v>5547</v>
      </c>
      <c r="J1989" s="138" t="s">
        <v>1817</v>
      </c>
      <c r="K1989" s="138"/>
      <c r="L1989" s="138"/>
      <c r="M1989" s="138" t="s">
        <v>6667</v>
      </c>
      <c r="N1989" s="139">
        <v>60</v>
      </c>
      <c r="O1989" s="140" t="b">
        <v>0</v>
      </c>
      <c r="P1989" s="138" t="s">
        <v>3075</v>
      </c>
      <c r="Q1989" t="s">
        <v>1823</v>
      </c>
      <c r="R1989" t="s">
        <v>630</v>
      </c>
    </row>
    <row r="1990" spans="1:18" x14ac:dyDescent="0.25">
      <c r="A1990" s="138" t="s">
        <v>14521</v>
      </c>
      <c r="B1990" s="138" t="s">
        <v>885</v>
      </c>
      <c r="C1990" s="138" t="s">
        <v>1817</v>
      </c>
      <c r="D1990" s="138" t="s">
        <v>1818</v>
      </c>
      <c r="E1990" s="138" t="s">
        <v>1881</v>
      </c>
      <c r="F1990" s="138"/>
      <c r="G1990" s="138" t="s">
        <v>71</v>
      </c>
      <c r="H1990" s="138" t="s">
        <v>1777</v>
      </c>
      <c r="I1990" s="138" t="s">
        <v>5547</v>
      </c>
      <c r="J1990" s="138" t="s">
        <v>1817</v>
      </c>
      <c r="K1990" s="138"/>
      <c r="L1990" s="138"/>
      <c r="M1990" s="138" t="s">
        <v>6668</v>
      </c>
      <c r="N1990" s="139">
        <v>60</v>
      </c>
      <c r="O1990" s="140" t="b">
        <v>0</v>
      </c>
      <c r="P1990" s="138" t="s">
        <v>3075</v>
      </c>
      <c r="Q1990" t="s">
        <v>1823</v>
      </c>
      <c r="R1990" t="s">
        <v>630</v>
      </c>
    </row>
    <row r="1991" spans="1:18" x14ac:dyDescent="0.25">
      <c r="A1991" s="138" t="s">
        <v>14448</v>
      </c>
      <c r="B1991" s="138" t="s">
        <v>885</v>
      </c>
      <c r="C1991" s="138" t="s">
        <v>1817</v>
      </c>
      <c r="D1991" s="138" t="s">
        <v>1818</v>
      </c>
      <c r="E1991" s="138" t="s">
        <v>1971</v>
      </c>
      <c r="F1991" s="138"/>
      <c r="G1991" s="138" t="s">
        <v>71</v>
      </c>
      <c r="H1991" s="138" t="s">
        <v>1777</v>
      </c>
      <c r="I1991" s="138" t="s">
        <v>5547</v>
      </c>
      <c r="J1991" s="138" t="s">
        <v>1817</v>
      </c>
      <c r="K1991" s="138"/>
      <c r="L1991" s="138"/>
      <c r="M1991" s="138" t="s">
        <v>6669</v>
      </c>
      <c r="N1991" s="139">
        <v>60</v>
      </c>
      <c r="O1991" s="140" t="b">
        <v>0</v>
      </c>
      <c r="P1991" s="138" t="s">
        <v>3075</v>
      </c>
      <c r="Q1991" t="s">
        <v>1823</v>
      </c>
      <c r="R1991" t="s">
        <v>630</v>
      </c>
    </row>
    <row r="1992" spans="1:18" x14ac:dyDescent="0.25">
      <c r="A1992" s="138" t="s">
        <v>14257</v>
      </c>
      <c r="B1992" s="138" t="s">
        <v>883</v>
      </c>
      <c r="C1992" s="138" t="s">
        <v>1817</v>
      </c>
      <c r="D1992" s="138" t="s">
        <v>1818</v>
      </c>
      <c r="E1992" s="138" t="s">
        <v>2030</v>
      </c>
      <c r="F1992" s="138"/>
      <c r="G1992" s="138" t="s">
        <v>70</v>
      </c>
      <c r="H1992" s="138" t="s">
        <v>1779</v>
      </c>
      <c r="I1992" s="138" t="s">
        <v>5547</v>
      </c>
      <c r="J1992" s="138" t="s">
        <v>1817</v>
      </c>
      <c r="K1992" s="138"/>
      <c r="L1992" s="138"/>
      <c r="M1992" s="138" t="s">
        <v>6670</v>
      </c>
      <c r="N1992" s="139">
        <v>60</v>
      </c>
      <c r="O1992" s="140" t="b">
        <v>0</v>
      </c>
      <c r="P1992" s="138" t="s">
        <v>3075</v>
      </c>
      <c r="Q1992" t="s">
        <v>1823</v>
      </c>
      <c r="R1992" t="s">
        <v>630</v>
      </c>
    </row>
    <row r="1993" spans="1:18" x14ac:dyDescent="0.25">
      <c r="A1993" s="138" t="s">
        <v>14572</v>
      </c>
      <c r="B1993" s="138" t="s">
        <v>883</v>
      </c>
      <c r="C1993" s="138" t="s">
        <v>1817</v>
      </c>
      <c r="D1993" s="138" t="s">
        <v>1818</v>
      </c>
      <c r="E1993" s="138" t="s">
        <v>3779</v>
      </c>
      <c r="F1993" s="138"/>
      <c r="G1993" s="138" t="s">
        <v>1786</v>
      </c>
      <c r="H1993" s="138" t="s">
        <v>1787</v>
      </c>
      <c r="I1993" s="138" t="s">
        <v>5547</v>
      </c>
      <c r="J1993" s="138" t="s">
        <v>1817</v>
      </c>
      <c r="K1993" s="138"/>
      <c r="L1993" s="138"/>
      <c r="M1993" s="138" t="s">
        <v>6671</v>
      </c>
      <c r="N1993" s="139">
        <v>60</v>
      </c>
      <c r="O1993" s="140" t="b">
        <v>0</v>
      </c>
      <c r="P1993" s="138" t="s">
        <v>3075</v>
      </c>
      <c r="Q1993" t="s">
        <v>1823</v>
      </c>
      <c r="R1993" t="s">
        <v>630</v>
      </c>
    </row>
    <row r="1994" spans="1:18" x14ac:dyDescent="0.25">
      <c r="A1994" s="138" t="s">
        <v>14522</v>
      </c>
      <c r="B1994" s="138" t="s">
        <v>885</v>
      </c>
      <c r="C1994" s="138" t="s">
        <v>1817</v>
      </c>
      <c r="D1994" s="138" t="s">
        <v>1818</v>
      </c>
      <c r="E1994" s="138" t="s">
        <v>1881</v>
      </c>
      <c r="F1994" s="138"/>
      <c r="G1994" s="138" t="s">
        <v>71</v>
      </c>
      <c r="H1994" s="138" t="s">
        <v>1777</v>
      </c>
      <c r="I1994" s="138" t="s">
        <v>5547</v>
      </c>
      <c r="J1994" s="138" t="s">
        <v>1817</v>
      </c>
      <c r="K1994" s="138"/>
      <c r="L1994" s="138"/>
      <c r="M1994" s="138" t="s">
        <v>6672</v>
      </c>
      <c r="N1994" s="139">
        <v>60</v>
      </c>
      <c r="O1994" s="140" t="b">
        <v>0</v>
      </c>
      <c r="P1994" s="138" t="s">
        <v>3075</v>
      </c>
      <c r="Q1994" t="s">
        <v>1823</v>
      </c>
      <c r="R1994" t="s">
        <v>630</v>
      </c>
    </row>
    <row r="1995" spans="1:18" x14ac:dyDescent="0.25">
      <c r="A1995" s="138" t="s">
        <v>14981</v>
      </c>
      <c r="B1995" s="138" t="s">
        <v>885</v>
      </c>
      <c r="C1995" s="138" t="s">
        <v>1817</v>
      </c>
      <c r="D1995" s="138" t="s">
        <v>1818</v>
      </c>
      <c r="E1995" s="138" t="s">
        <v>1955</v>
      </c>
      <c r="F1995" s="138"/>
      <c r="G1995" s="138" t="s">
        <v>1786</v>
      </c>
      <c r="H1995" s="138" t="s">
        <v>1787</v>
      </c>
      <c r="I1995" s="138" t="s">
        <v>5547</v>
      </c>
      <c r="J1995" s="138" t="s">
        <v>1817</v>
      </c>
      <c r="K1995" s="138"/>
      <c r="L1995" s="138"/>
      <c r="M1995" s="138" t="s">
        <v>6673</v>
      </c>
      <c r="N1995" s="139">
        <v>60</v>
      </c>
      <c r="O1995" s="140" t="b">
        <v>0</v>
      </c>
      <c r="P1995" s="138" t="s">
        <v>3075</v>
      </c>
      <c r="Q1995" t="s">
        <v>1823</v>
      </c>
      <c r="R1995" t="s">
        <v>630</v>
      </c>
    </row>
    <row r="1996" spans="1:18" x14ac:dyDescent="0.25">
      <c r="A1996" s="138" t="s">
        <v>14008</v>
      </c>
      <c r="B1996" s="138" t="s">
        <v>885</v>
      </c>
      <c r="C1996" s="138" t="s">
        <v>1817</v>
      </c>
      <c r="D1996" s="138" t="s">
        <v>1818</v>
      </c>
      <c r="E1996" s="138" t="s">
        <v>2053</v>
      </c>
      <c r="F1996" s="138"/>
      <c r="G1996" s="138" t="s">
        <v>71</v>
      </c>
      <c r="H1996" s="138" t="s">
        <v>1777</v>
      </c>
      <c r="I1996" s="138" t="s">
        <v>5547</v>
      </c>
      <c r="J1996" s="138" t="s">
        <v>1817</v>
      </c>
      <c r="K1996" s="138"/>
      <c r="L1996" s="138"/>
      <c r="M1996" s="138" t="s">
        <v>6674</v>
      </c>
      <c r="N1996" s="139">
        <v>60</v>
      </c>
      <c r="O1996" s="140" t="b">
        <v>0</v>
      </c>
      <c r="P1996" s="138" t="s">
        <v>3075</v>
      </c>
      <c r="Q1996" t="s">
        <v>1823</v>
      </c>
      <c r="R1996" t="s">
        <v>630</v>
      </c>
    </row>
    <row r="1997" spans="1:18" x14ac:dyDescent="0.25">
      <c r="A1997" s="138" t="s">
        <v>14756</v>
      </c>
      <c r="B1997" s="138" t="s">
        <v>885</v>
      </c>
      <c r="C1997" s="138" t="s">
        <v>1817</v>
      </c>
      <c r="D1997" s="138" t="s">
        <v>1818</v>
      </c>
      <c r="E1997" s="138" t="s">
        <v>4064</v>
      </c>
      <c r="F1997" s="138"/>
      <c r="G1997" s="138" t="s">
        <v>71</v>
      </c>
      <c r="H1997" s="138" t="s">
        <v>1777</v>
      </c>
      <c r="I1997" s="138" t="s">
        <v>5959</v>
      </c>
      <c r="J1997" s="138" t="s">
        <v>1817</v>
      </c>
      <c r="K1997" s="138"/>
      <c r="L1997" s="138"/>
      <c r="M1997" s="138" t="s">
        <v>6675</v>
      </c>
      <c r="N1997" s="139">
        <v>60</v>
      </c>
      <c r="O1997" s="140" t="b">
        <v>0</v>
      </c>
      <c r="P1997" s="138" t="s">
        <v>3075</v>
      </c>
      <c r="Q1997" t="s">
        <v>1823</v>
      </c>
      <c r="R1997" t="s">
        <v>630</v>
      </c>
    </row>
    <row r="1998" spans="1:18" x14ac:dyDescent="0.25">
      <c r="A1998" s="138" t="s">
        <v>14663</v>
      </c>
      <c r="B1998" s="138" t="s">
        <v>885</v>
      </c>
      <c r="C1998" s="138" t="s">
        <v>1817</v>
      </c>
      <c r="D1998" s="138" t="s">
        <v>1818</v>
      </c>
      <c r="E1998" s="138" t="s">
        <v>1938</v>
      </c>
      <c r="F1998" s="138"/>
      <c r="G1998" s="138" t="s">
        <v>70</v>
      </c>
      <c r="H1998" s="138" t="s">
        <v>1779</v>
      </c>
      <c r="I1998" s="138" t="s">
        <v>5547</v>
      </c>
      <c r="J1998" s="138" t="s">
        <v>1817</v>
      </c>
      <c r="K1998" s="138"/>
      <c r="L1998" s="138"/>
      <c r="M1998" s="138" t="s">
        <v>6676</v>
      </c>
      <c r="N1998" s="139">
        <v>60</v>
      </c>
      <c r="O1998" s="140" t="b">
        <v>0</v>
      </c>
      <c r="P1998" s="138" t="s">
        <v>3075</v>
      </c>
      <c r="Q1998" t="s">
        <v>1823</v>
      </c>
      <c r="R1998" t="s">
        <v>630</v>
      </c>
    </row>
    <row r="1999" spans="1:18" x14ac:dyDescent="0.25">
      <c r="A1999" s="138" t="s">
        <v>14009</v>
      </c>
      <c r="B1999" s="138" t="s">
        <v>885</v>
      </c>
      <c r="C1999" s="138" t="s">
        <v>1817</v>
      </c>
      <c r="D1999" s="138" t="s">
        <v>1818</v>
      </c>
      <c r="E1999" s="138" t="s">
        <v>2053</v>
      </c>
      <c r="F1999" s="138"/>
      <c r="G1999" s="138" t="s">
        <v>71</v>
      </c>
      <c r="H1999" s="138" t="s">
        <v>1777</v>
      </c>
      <c r="I1999" s="138" t="s">
        <v>5547</v>
      </c>
      <c r="J1999" s="138" t="s">
        <v>1817</v>
      </c>
      <c r="K1999" s="138"/>
      <c r="L1999" s="138"/>
      <c r="M1999" s="138" t="s">
        <v>6678</v>
      </c>
      <c r="N1999" s="139">
        <v>60</v>
      </c>
      <c r="O1999" s="140" t="b">
        <v>0</v>
      </c>
      <c r="P1999" s="138" t="s">
        <v>3075</v>
      </c>
      <c r="Q1999" t="s">
        <v>1823</v>
      </c>
      <c r="R1999" t="s">
        <v>630</v>
      </c>
    </row>
    <row r="2000" spans="1:18" x14ac:dyDescent="0.25">
      <c r="A2000" s="138" t="s">
        <v>14907</v>
      </c>
      <c r="B2000" s="138" t="s">
        <v>885</v>
      </c>
      <c r="C2000" s="138" t="s">
        <v>1817</v>
      </c>
      <c r="D2000" s="138" t="s">
        <v>1818</v>
      </c>
      <c r="E2000" s="138" t="s">
        <v>6058</v>
      </c>
      <c r="F2000" s="138"/>
      <c r="G2000" s="138" t="s">
        <v>1786</v>
      </c>
      <c r="H2000" s="138" t="s">
        <v>1787</v>
      </c>
      <c r="I2000" s="138" t="s">
        <v>5547</v>
      </c>
      <c r="J2000" s="138" t="s">
        <v>1817</v>
      </c>
      <c r="K2000" s="138"/>
      <c r="L2000" s="138"/>
      <c r="M2000" s="138" t="s">
        <v>6679</v>
      </c>
      <c r="N2000" s="139">
        <v>60</v>
      </c>
      <c r="O2000" s="140" t="b">
        <v>0</v>
      </c>
      <c r="P2000" s="138" t="s">
        <v>3075</v>
      </c>
      <c r="Q2000" t="s">
        <v>1823</v>
      </c>
      <c r="R2000" t="s">
        <v>630</v>
      </c>
    </row>
    <row r="2001" spans="1:18" x14ac:dyDescent="0.25">
      <c r="A2001" s="138" t="s">
        <v>14319</v>
      </c>
      <c r="B2001" s="138" t="s">
        <v>885</v>
      </c>
      <c r="C2001" s="138" t="s">
        <v>1817</v>
      </c>
      <c r="D2001" s="138" t="s">
        <v>1818</v>
      </c>
      <c r="E2001" s="138" t="s">
        <v>1926</v>
      </c>
      <c r="F2001" s="138"/>
      <c r="G2001" s="138" t="s">
        <v>70</v>
      </c>
      <c r="H2001" s="138" t="s">
        <v>1779</v>
      </c>
      <c r="I2001" s="138" t="s">
        <v>5547</v>
      </c>
      <c r="J2001" s="138" t="s">
        <v>1817</v>
      </c>
      <c r="K2001" s="138"/>
      <c r="L2001" s="138"/>
      <c r="M2001" s="138" t="s">
        <v>6680</v>
      </c>
      <c r="N2001" s="139">
        <v>60</v>
      </c>
      <c r="O2001" s="140" t="b">
        <v>0</v>
      </c>
      <c r="P2001" s="138" t="s">
        <v>3075</v>
      </c>
      <c r="Q2001" t="s">
        <v>1823</v>
      </c>
      <c r="R2001" t="s">
        <v>630</v>
      </c>
    </row>
    <row r="2002" spans="1:18" x14ac:dyDescent="0.25">
      <c r="A2002" s="138" t="s">
        <v>14926</v>
      </c>
      <c r="B2002" s="138" t="s">
        <v>885</v>
      </c>
      <c r="C2002" s="138" t="s">
        <v>1817</v>
      </c>
      <c r="D2002" s="138" t="s">
        <v>1818</v>
      </c>
      <c r="E2002" s="138" t="s">
        <v>5293</v>
      </c>
      <c r="F2002" s="138"/>
      <c r="G2002" s="138" t="s">
        <v>1786</v>
      </c>
      <c r="H2002" s="138" t="s">
        <v>1787</v>
      </c>
      <c r="I2002" s="138" t="s">
        <v>5547</v>
      </c>
      <c r="J2002" s="138" t="s">
        <v>1817</v>
      </c>
      <c r="K2002" s="138"/>
      <c r="L2002" s="138"/>
      <c r="M2002" s="138" t="s">
        <v>6681</v>
      </c>
      <c r="N2002" s="139">
        <v>60</v>
      </c>
      <c r="O2002" s="140" t="b">
        <v>0</v>
      </c>
      <c r="P2002" s="138" t="s">
        <v>3075</v>
      </c>
      <c r="Q2002" t="s">
        <v>1823</v>
      </c>
      <c r="R2002" t="s">
        <v>630</v>
      </c>
    </row>
    <row r="2003" spans="1:18" x14ac:dyDescent="0.25">
      <c r="A2003" s="138" t="s">
        <v>14664</v>
      </c>
      <c r="B2003" s="138" t="s">
        <v>885</v>
      </c>
      <c r="C2003" s="138" t="s">
        <v>1817</v>
      </c>
      <c r="D2003" s="138" t="s">
        <v>1818</v>
      </c>
      <c r="E2003" s="138" t="s">
        <v>1938</v>
      </c>
      <c r="F2003" s="138"/>
      <c r="G2003" s="138" t="s">
        <v>70</v>
      </c>
      <c r="H2003" s="138" t="s">
        <v>1779</v>
      </c>
      <c r="I2003" s="138" t="s">
        <v>5547</v>
      </c>
      <c r="J2003" s="138" t="s">
        <v>1817</v>
      </c>
      <c r="K2003" s="138"/>
      <c r="L2003" s="138"/>
      <c r="M2003" s="138" t="s">
        <v>6682</v>
      </c>
      <c r="N2003" s="139">
        <v>60</v>
      </c>
      <c r="O2003" s="140" t="b">
        <v>0</v>
      </c>
      <c r="P2003" s="138" t="s">
        <v>3075</v>
      </c>
      <c r="Q2003" t="s">
        <v>1823</v>
      </c>
      <c r="R2003" t="s">
        <v>630</v>
      </c>
    </row>
    <row r="2004" spans="1:18" x14ac:dyDescent="0.25">
      <c r="A2004" s="138" t="s">
        <v>14320</v>
      </c>
      <c r="B2004" s="138" t="s">
        <v>885</v>
      </c>
      <c r="C2004" s="138" t="s">
        <v>1817</v>
      </c>
      <c r="D2004" s="138" t="s">
        <v>1818</v>
      </c>
      <c r="E2004" s="138" t="s">
        <v>1926</v>
      </c>
      <c r="F2004" s="138"/>
      <c r="G2004" s="138" t="s">
        <v>70</v>
      </c>
      <c r="H2004" s="138" t="s">
        <v>1779</v>
      </c>
      <c r="I2004" s="138" t="s">
        <v>5547</v>
      </c>
      <c r="J2004" s="138" t="s">
        <v>1817</v>
      </c>
      <c r="K2004" s="138"/>
      <c r="L2004" s="138"/>
      <c r="M2004" s="138" t="s">
        <v>6683</v>
      </c>
      <c r="N2004" s="139">
        <v>60</v>
      </c>
      <c r="O2004" s="140" t="b">
        <v>0</v>
      </c>
      <c r="P2004" s="138" t="s">
        <v>3075</v>
      </c>
      <c r="Q2004" t="s">
        <v>1823</v>
      </c>
      <c r="R2004" t="s">
        <v>630</v>
      </c>
    </row>
    <row r="2005" spans="1:18" x14ac:dyDescent="0.25">
      <c r="A2005" s="138" t="s">
        <v>14908</v>
      </c>
      <c r="B2005" s="138" t="s">
        <v>885</v>
      </c>
      <c r="C2005" s="138" t="s">
        <v>1817</v>
      </c>
      <c r="D2005" s="138" t="s">
        <v>1818</v>
      </c>
      <c r="E2005" s="138" t="s">
        <v>6058</v>
      </c>
      <c r="F2005" s="138"/>
      <c r="G2005" s="138" t="s">
        <v>1786</v>
      </c>
      <c r="H2005" s="138" t="s">
        <v>1787</v>
      </c>
      <c r="I2005" s="138" t="s">
        <v>5547</v>
      </c>
      <c r="J2005" s="138" t="s">
        <v>1817</v>
      </c>
      <c r="K2005" s="138"/>
      <c r="L2005" s="138"/>
      <c r="M2005" s="138" t="s">
        <v>6684</v>
      </c>
      <c r="N2005" s="139">
        <v>60</v>
      </c>
      <c r="O2005" s="140" t="b">
        <v>0</v>
      </c>
      <c r="P2005" s="138" t="s">
        <v>3075</v>
      </c>
      <c r="Q2005" t="s">
        <v>1823</v>
      </c>
      <c r="R2005" t="s">
        <v>630</v>
      </c>
    </row>
    <row r="2006" spans="1:18" x14ac:dyDescent="0.25">
      <c r="A2006" s="138" t="s">
        <v>13963</v>
      </c>
      <c r="B2006" s="138" t="s">
        <v>885</v>
      </c>
      <c r="C2006" s="138" t="s">
        <v>1817</v>
      </c>
      <c r="D2006" s="138" t="s">
        <v>1818</v>
      </c>
      <c r="E2006" s="138" t="s">
        <v>2102</v>
      </c>
      <c r="F2006" s="138"/>
      <c r="G2006" s="138" t="s">
        <v>1786</v>
      </c>
      <c r="H2006" s="138" t="s">
        <v>1787</v>
      </c>
      <c r="I2006" s="138" t="s">
        <v>5547</v>
      </c>
      <c r="J2006" s="138" t="s">
        <v>1817</v>
      </c>
      <c r="K2006" s="138"/>
      <c r="L2006" s="138"/>
      <c r="M2006" s="138" t="s">
        <v>6685</v>
      </c>
      <c r="N2006" s="139">
        <v>60</v>
      </c>
      <c r="O2006" s="140" t="b">
        <v>0</v>
      </c>
      <c r="P2006" s="138" t="s">
        <v>3075</v>
      </c>
      <c r="Q2006" t="s">
        <v>1823</v>
      </c>
      <c r="R2006" t="s">
        <v>630</v>
      </c>
    </row>
    <row r="2007" spans="1:18" x14ac:dyDescent="0.25">
      <c r="A2007" s="138" t="s">
        <v>14927</v>
      </c>
      <c r="B2007" s="138" t="s">
        <v>5622</v>
      </c>
      <c r="C2007" s="138" t="s">
        <v>1817</v>
      </c>
      <c r="D2007" s="138" t="s">
        <v>1818</v>
      </c>
      <c r="E2007" s="138" t="s">
        <v>5293</v>
      </c>
      <c r="F2007" s="138"/>
      <c r="G2007" s="138" t="s">
        <v>1786</v>
      </c>
      <c r="H2007" s="138" t="s">
        <v>1787</v>
      </c>
      <c r="I2007" s="138" t="s">
        <v>5547</v>
      </c>
      <c r="J2007" s="138" t="s">
        <v>1817</v>
      </c>
      <c r="K2007" s="138"/>
      <c r="L2007" s="138"/>
      <c r="M2007" s="138" t="s">
        <v>6686</v>
      </c>
      <c r="N2007" s="139">
        <v>60</v>
      </c>
      <c r="O2007" s="140" t="b">
        <v>0</v>
      </c>
      <c r="P2007" s="138" t="s">
        <v>3075</v>
      </c>
      <c r="Q2007" t="s">
        <v>1823</v>
      </c>
      <c r="R2007" t="s">
        <v>630</v>
      </c>
    </row>
    <row r="2008" spans="1:18" x14ac:dyDescent="0.25">
      <c r="A2008" s="138" t="s">
        <v>14665</v>
      </c>
      <c r="B2008" s="138" t="s">
        <v>885</v>
      </c>
      <c r="C2008" s="138" t="s">
        <v>1817</v>
      </c>
      <c r="D2008" s="138" t="s">
        <v>1818</v>
      </c>
      <c r="E2008" s="138" t="s">
        <v>1938</v>
      </c>
      <c r="F2008" s="138"/>
      <c r="G2008" s="138" t="s">
        <v>70</v>
      </c>
      <c r="H2008" s="138" t="s">
        <v>1779</v>
      </c>
      <c r="I2008" s="138" t="s">
        <v>5547</v>
      </c>
      <c r="J2008" s="138" t="s">
        <v>1817</v>
      </c>
      <c r="K2008" s="138"/>
      <c r="L2008" s="138"/>
      <c r="M2008" s="138" t="s">
        <v>6687</v>
      </c>
      <c r="N2008" s="139">
        <v>60</v>
      </c>
      <c r="O2008" s="140" t="b">
        <v>0</v>
      </c>
      <c r="P2008" s="138" t="s">
        <v>3075</v>
      </c>
      <c r="Q2008" t="s">
        <v>1823</v>
      </c>
      <c r="R2008" t="s">
        <v>630</v>
      </c>
    </row>
    <row r="2009" spans="1:18" x14ac:dyDescent="0.25">
      <c r="A2009" s="138" t="s">
        <v>14321</v>
      </c>
      <c r="B2009" s="138" t="s">
        <v>885</v>
      </c>
      <c r="C2009" s="138" t="s">
        <v>1817</v>
      </c>
      <c r="D2009" s="138" t="s">
        <v>1818</v>
      </c>
      <c r="E2009" s="138" t="s">
        <v>1926</v>
      </c>
      <c r="F2009" s="138"/>
      <c r="G2009" s="138" t="s">
        <v>70</v>
      </c>
      <c r="H2009" s="138" t="s">
        <v>1779</v>
      </c>
      <c r="I2009" s="138" t="s">
        <v>5547</v>
      </c>
      <c r="J2009" s="138" t="s">
        <v>1817</v>
      </c>
      <c r="K2009" s="138"/>
      <c r="L2009" s="138"/>
      <c r="M2009" s="138" t="s">
        <v>6688</v>
      </c>
      <c r="N2009" s="139">
        <v>60</v>
      </c>
      <c r="O2009" s="140" t="b">
        <v>0</v>
      </c>
      <c r="P2009" s="138" t="s">
        <v>3075</v>
      </c>
      <c r="Q2009" t="s">
        <v>1823</v>
      </c>
      <c r="R2009" t="s">
        <v>630</v>
      </c>
    </row>
    <row r="2010" spans="1:18" x14ac:dyDescent="0.25">
      <c r="A2010" s="138" t="s">
        <v>14010</v>
      </c>
      <c r="B2010" s="138" t="s">
        <v>885</v>
      </c>
      <c r="C2010" s="138" t="s">
        <v>1817</v>
      </c>
      <c r="D2010" s="138" t="s">
        <v>1818</v>
      </c>
      <c r="E2010" s="138" t="s">
        <v>2053</v>
      </c>
      <c r="F2010" s="138"/>
      <c r="G2010" s="138" t="s">
        <v>70</v>
      </c>
      <c r="H2010" s="138" t="s">
        <v>1779</v>
      </c>
      <c r="I2010" s="138" t="s">
        <v>5547</v>
      </c>
      <c r="J2010" s="138" t="s">
        <v>1817</v>
      </c>
      <c r="K2010" s="138"/>
      <c r="L2010" s="138"/>
      <c r="M2010" s="138" t="s">
        <v>6689</v>
      </c>
      <c r="N2010" s="139">
        <v>60</v>
      </c>
      <c r="O2010" s="140" t="b">
        <v>0</v>
      </c>
      <c r="P2010" s="138" t="s">
        <v>3075</v>
      </c>
      <c r="Q2010" t="s">
        <v>1823</v>
      </c>
      <c r="R2010" t="s">
        <v>630</v>
      </c>
    </row>
    <row r="2011" spans="1:18" x14ac:dyDescent="0.25">
      <c r="A2011" s="138" t="s">
        <v>14666</v>
      </c>
      <c r="B2011" s="138" t="s">
        <v>885</v>
      </c>
      <c r="C2011" s="138" t="s">
        <v>1817</v>
      </c>
      <c r="D2011" s="138" t="s">
        <v>1818</v>
      </c>
      <c r="E2011" s="138" t="s">
        <v>2053</v>
      </c>
      <c r="F2011" s="138"/>
      <c r="G2011" s="138" t="s">
        <v>70</v>
      </c>
      <c r="H2011" s="138" t="s">
        <v>1779</v>
      </c>
      <c r="I2011" s="138" t="s">
        <v>5547</v>
      </c>
      <c r="J2011" s="138" t="s">
        <v>1817</v>
      </c>
      <c r="K2011" s="138"/>
      <c r="L2011" s="138"/>
      <c r="M2011" s="138" t="s">
        <v>6690</v>
      </c>
      <c r="N2011" s="139">
        <v>60</v>
      </c>
      <c r="O2011" s="140" t="b">
        <v>0</v>
      </c>
      <c r="P2011" s="138" t="s">
        <v>3075</v>
      </c>
      <c r="Q2011" t="s">
        <v>1823</v>
      </c>
      <c r="R2011" t="s">
        <v>630</v>
      </c>
    </row>
    <row r="2012" spans="1:18" x14ac:dyDescent="0.25">
      <c r="A2012" s="138" t="s">
        <v>14845</v>
      </c>
      <c r="B2012" s="138" t="s">
        <v>883</v>
      </c>
      <c r="C2012" s="138" t="s">
        <v>1817</v>
      </c>
      <c r="D2012" s="138" t="s">
        <v>1818</v>
      </c>
      <c r="E2012" s="138" t="s">
        <v>3134</v>
      </c>
      <c r="F2012" s="138"/>
      <c r="G2012" s="138" t="s">
        <v>1786</v>
      </c>
      <c r="H2012" s="138" t="s">
        <v>1787</v>
      </c>
      <c r="I2012" s="138" t="s">
        <v>5547</v>
      </c>
      <c r="J2012" s="138" t="s">
        <v>1817</v>
      </c>
      <c r="K2012" s="138"/>
      <c r="L2012" s="138"/>
      <c r="M2012" s="138" t="s">
        <v>6691</v>
      </c>
      <c r="N2012" s="139">
        <v>60</v>
      </c>
      <c r="O2012" s="140" t="b">
        <v>0</v>
      </c>
      <c r="P2012" s="138" t="s">
        <v>3075</v>
      </c>
      <c r="Q2012" t="s">
        <v>1823</v>
      </c>
      <c r="R2012" t="s">
        <v>630</v>
      </c>
    </row>
    <row r="2013" spans="1:18" x14ac:dyDescent="0.25">
      <c r="A2013" s="138" t="s">
        <v>14887</v>
      </c>
      <c r="B2013" s="138" t="s">
        <v>885</v>
      </c>
      <c r="C2013" s="138" t="s">
        <v>1817</v>
      </c>
      <c r="D2013" s="138" t="s">
        <v>1818</v>
      </c>
      <c r="E2013" s="138" t="s">
        <v>2072</v>
      </c>
      <c r="F2013" s="138"/>
      <c r="G2013" s="138" t="s">
        <v>1786</v>
      </c>
      <c r="H2013" s="138" t="s">
        <v>1787</v>
      </c>
      <c r="I2013" s="138" t="s">
        <v>5547</v>
      </c>
      <c r="J2013" s="138" t="s">
        <v>1817</v>
      </c>
      <c r="K2013" s="138"/>
      <c r="L2013" s="138"/>
      <c r="M2013" s="138" t="s">
        <v>6692</v>
      </c>
      <c r="N2013" s="139">
        <v>60</v>
      </c>
      <c r="O2013" s="140" t="b">
        <v>0</v>
      </c>
      <c r="P2013" s="138" t="s">
        <v>3075</v>
      </c>
      <c r="Q2013" t="s">
        <v>1823</v>
      </c>
      <c r="R2013" t="s">
        <v>630</v>
      </c>
    </row>
    <row r="2014" spans="1:18" x14ac:dyDescent="0.25">
      <c r="A2014" s="138" t="s">
        <v>14846</v>
      </c>
      <c r="B2014" s="138" t="s">
        <v>883</v>
      </c>
      <c r="C2014" s="138" t="s">
        <v>1817</v>
      </c>
      <c r="D2014" s="138" t="s">
        <v>1818</v>
      </c>
      <c r="E2014" s="138" t="s">
        <v>3134</v>
      </c>
      <c r="F2014" s="138"/>
      <c r="G2014" s="138" t="s">
        <v>1786</v>
      </c>
      <c r="H2014" s="138" t="s">
        <v>1787</v>
      </c>
      <c r="I2014" s="138" t="s">
        <v>5547</v>
      </c>
      <c r="J2014" s="138" t="s">
        <v>1817</v>
      </c>
      <c r="K2014" s="138"/>
      <c r="L2014" s="138"/>
      <c r="M2014" s="138" t="s">
        <v>6693</v>
      </c>
      <c r="N2014" s="139">
        <v>60</v>
      </c>
      <c r="O2014" s="140" t="b">
        <v>0</v>
      </c>
      <c r="P2014" s="138" t="s">
        <v>3075</v>
      </c>
      <c r="Q2014" t="s">
        <v>1823</v>
      </c>
      <c r="R2014" t="s">
        <v>630</v>
      </c>
    </row>
    <row r="2015" spans="1:18" x14ac:dyDescent="0.25">
      <c r="A2015" s="138" t="s">
        <v>14847</v>
      </c>
      <c r="B2015" s="138" t="s">
        <v>883</v>
      </c>
      <c r="C2015" s="138" t="s">
        <v>1817</v>
      </c>
      <c r="D2015" s="138" t="s">
        <v>1818</v>
      </c>
      <c r="E2015" s="138" t="s">
        <v>3134</v>
      </c>
      <c r="F2015" s="138"/>
      <c r="G2015" s="138" t="s">
        <v>1786</v>
      </c>
      <c r="H2015" s="138" t="s">
        <v>1787</v>
      </c>
      <c r="I2015" s="138" t="s">
        <v>5547</v>
      </c>
      <c r="J2015" s="138" t="s">
        <v>1817</v>
      </c>
      <c r="K2015" s="138"/>
      <c r="L2015" s="138"/>
      <c r="M2015" s="138" t="s">
        <v>6694</v>
      </c>
      <c r="N2015" s="139">
        <v>60</v>
      </c>
      <c r="O2015" s="140" t="b">
        <v>0</v>
      </c>
      <c r="P2015" s="138" t="s">
        <v>3075</v>
      </c>
      <c r="Q2015" t="s">
        <v>1823</v>
      </c>
      <c r="R2015" t="s">
        <v>630</v>
      </c>
    </row>
    <row r="2016" spans="1:18" x14ac:dyDescent="0.25">
      <c r="A2016" s="138" t="s">
        <v>14848</v>
      </c>
      <c r="B2016" s="138" t="s">
        <v>883</v>
      </c>
      <c r="C2016" s="138" t="s">
        <v>1817</v>
      </c>
      <c r="D2016" s="138" t="s">
        <v>1818</v>
      </c>
      <c r="E2016" s="138" t="s">
        <v>3134</v>
      </c>
      <c r="F2016" s="138"/>
      <c r="G2016" s="138" t="s">
        <v>1786</v>
      </c>
      <c r="H2016" s="138" t="s">
        <v>1787</v>
      </c>
      <c r="I2016" s="138" t="s">
        <v>5547</v>
      </c>
      <c r="J2016" s="138" t="s">
        <v>1817</v>
      </c>
      <c r="K2016" s="138"/>
      <c r="L2016" s="138"/>
      <c r="M2016" s="138" t="s">
        <v>6695</v>
      </c>
      <c r="N2016" s="139">
        <v>60</v>
      </c>
      <c r="O2016" s="140" t="b">
        <v>0</v>
      </c>
      <c r="P2016" s="138" t="s">
        <v>3075</v>
      </c>
      <c r="Q2016" t="s">
        <v>1823</v>
      </c>
      <c r="R2016" t="s">
        <v>630</v>
      </c>
    </row>
    <row r="2017" spans="1:18" x14ac:dyDescent="0.25">
      <c r="A2017" s="138" t="s">
        <v>14011</v>
      </c>
      <c r="B2017" s="138" t="s">
        <v>885</v>
      </c>
      <c r="C2017" s="138" t="s">
        <v>1817</v>
      </c>
      <c r="D2017" s="138" t="s">
        <v>1818</v>
      </c>
      <c r="E2017" s="138" t="s">
        <v>2053</v>
      </c>
      <c r="F2017" s="138"/>
      <c r="G2017" s="138" t="s">
        <v>71</v>
      </c>
      <c r="H2017" s="138" t="s">
        <v>1777</v>
      </c>
      <c r="I2017" s="138" t="s">
        <v>5547</v>
      </c>
      <c r="J2017" s="138" t="s">
        <v>1817</v>
      </c>
      <c r="K2017" s="138"/>
      <c r="L2017" s="138"/>
      <c r="M2017" s="138" t="s">
        <v>6696</v>
      </c>
      <c r="N2017" s="139">
        <v>60</v>
      </c>
      <c r="O2017" s="140" t="b">
        <v>0</v>
      </c>
      <c r="P2017" s="138" t="s">
        <v>3075</v>
      </c>
      <c r="Q2017" t="s">
        <v>1823</v>
      </c>
      <c r="R2017" t="s">
        <v>630</v>
      </c>
    </row>
    <row r="2018" spans="1:18" x14ac:dyDescent="0.25">
      <c r="A2018" s="138" t="s">
        <v>14012</v>
      </c>
      <c r="B2018" s="138" t="s">
        <v>885</v>
      </c>
      <c r="C2018" s="138" t="s">
        <v>1817</v>
      </c>
      <c r="D2018" s="138" t="s">
        <v>1818</v>
      </c>
      <c r="E2018" s="138" t="s">
        <v>2053</v>
      </c>
      <c r="F2018" s="138"/>
      <c r="G2018" s="138" t="s">
        <v>71</v>
      </c>
      <c r="H2018" s="138" t="s">
        <v>1777</v>
      </c>
      <c r="I2018" s="138" t="s">
        <v>5547</v>
      </c>
      <c r="J2018" s="138" t="s">
        <v>1817</v>
      </c>
      <c r="K2018" s="138"/>
      <c r="L2018" s="138"/>
      <c r="M2018" s="138" t="s">
        <v>6697</v>
      </c>
      <c r="N2018" s="139">
        <v>60</v>
      </c>
      <c r="O2018" s="140" t="b">
        <v>0</v>
      </c>
      <c r="P2018" s="138" t="s">
        <v>3075</v>
      </c>
      <c r="Q2018" t="s">
        <v>1823</v>
      </c>
      <c r="R2018" t="s">
        <v>630</v>
      </c>
    </row>
    <row r="2019" spans="1:18" x14ac:dyDescent="0.25">
      <c r="A2019" s="138" t="s">
        <v>14449</v>
      </c>
      <c r="B2019" s="138" t="s">
        <v>885</v>
      </c>
      <c r="C2019" s="138" t="s">
        <v>1817</v>
      </c>
      <c r="D2019" s="138" t="s">
        <v>1818</v>
      </c>
      <c r="E2019" s="138" t="s">
        <v>1971</v>
      </c>
      <c r="F2019" s="138"/>
      <c r="G2019" s="138" t="s">
        <v>71</v>
      </c>
      <c r="H2019" s="138" t="s">
        <v>1777</v>
      </c>
      <c r="I2019" s="138" t="s">
        <v>5547</v>
      </c>
      <c r="J2019" s="138" t="s">
        <v>1817</v>
      </c>
      <c r="K2019" s="138"/>
      <c r="L2019" s="138"/>
      <c r="M2019" s="138" t="s">
        <v>6698</v>
      </c>
      <c r="N2019" s="139">
        <v>60</v>
      </c>
      <c r="O2019" s="140" t="b">
        <v>0</v>
      </c>
      <c r="P2019" s="138" t="s">
        <v>3075</v>
      </c>
      <c r="Q2019" t="s">
        <v>1823</v>
      </c>
      <c r="R2019" t="s">
        <v>630</v>
      </c>
    </row>
    <row r="2020" spans="1:18" x14ac:dyDescent="0.25">
      <c r="A2020" s="138" t="s">
        <v>14013</v>
      </c>
      <c r="B2020" s="138" t="s">
        <v>885</v>
      </c>
      <c r="C2020" s="138" t="s">
        <v>1817</v>
      </c>
      <c r="D2020" s="138" t="s">
        <v>1818</v>
      </c>
      <c r="E2020" s="138" t="s">
        <v>2053</v>
      </c>
      <c r="F2020" s="138"/>
      <c r="G2020" s="138" t="s">
        <v>71</v>
      </c>
      <c r="H2020" s="138" t="s">
        <v>1777</v>
      </c>
      <c r="I2020" s="138" t="s">
        <v>5547</v>
      </c>
      <c r="J2020" s="138" t="s">
        <v>1817</v>
      </c>
      <c r="K2020" s="138"/>
      <c r="L2020" s="138"/>
      <c r="M2020" s="138" t="s">
        <v>6699</v>
      </c>
      <c r="N2020" s="139">
        <v>60</v>
      </c>
      <c r="O2020" s="140" t="b">
        <v>0</v>
      </c>
      <c r="P2020" s="138" t="s">
        <v>3075</v>
      </c>
      <c r="Q2020" t="s">
        <v>1823</v>
      </c>
      <c r="R2020" t="s">
        <v>630</v>
      </c>
    </row>
    <row r="2021" spans="1:18" x14ac:dyDescent="0.25">
      <c r="A2021" s="138" t="s">
        <v>14757</v>
      </c>
      <c r="B2021" s="138" t="s">
        <v>885</v>
      </c>
      <c r="C2021" s="138" t="s">
        <v>1817</v>
      </c>
      <c r="D2021" s="138" t="s">
        <v>1818</v>
      </c>
      <c r="E2021" s="138" t="s">
        <v>4064</v>
      </c>
      <c r="F2021" s="138"/>
      <c r="G2021" s="138" t="s">
        <v>71</v>
      </c>
      <c r="H2021" s="138" t="s">
        <v>1777</v>
      </c>
      <c r="I2021" s="138" t="s">
        <v>5959</v>
      </c>
      <c r="J2021" s="138" t="s">
        <v>1817</v>
      </c>
      <c r="K2021" s="138"/>
      <c r="L2021" s="138"/>
      <c r="M2021" s="138" t="s">
        <v>6700</v>
      </c>
      <c r="N2021" s="139">
        <v>60</v>
      </c>
      <c r="O2021" s="140" t="b">
        <v>0</v>
      </c>
      <c r="P2021" s="138" t="s">
        <v>3075</v>
      </c>
      <c r="Q2021" t="s">
        <v>1823</v>
      </c>
      <c r="R2021" t="s">
        <v>630</v>
      </c>
    </row>
    <row r="2022" spans="1:18" x14ac:dyDescent="0.25">
      <c r="A2022" s="138" t="s">
        <v>13939</v>
      </c>
      <c r="B2022" s="138" t="s">
        <v>885</v>
      </c>
      <c r="C2022" s="138" t="s">
        <v>1817</v>
      </c>
      <c r="D2022" s="138" t="s">
        <v>1818</v>
      </c>
      <c r="E2022" s="138" t="s">
        <v>1832</v>
      </c>
      <c r="F2022" s="138"/>
      <c r="G2022" s="138" t="s">
        <v>70</v>
      </c>
      <c r="H2022" s="138" t="s">
        <v>1779</v>
      </c>
      <c r="I2022" s="138" t="s">
        <v>5547</v>
      </c>
      <c r="J2022" s="138" t="s">
        <v>1817</v>
      </c>
      <c r="K2022" s="138"/>
      <c r="L2022" s="138"/>
      <c r="M2022" s="138" t="s">
        <v>6701</v>
      </c>
      <c r="N2022" s="139">
        <v>60</v>
      </c>
      <c r="O2022" s="140" t="b">
        <v>0</v>
      </c>
      <c r="P2022" s="138" t="s">
        <v>3075</v>
      </c>
      <c r="Q2022" t="s">
        <v>1823</v>
      </c>
      <c r="R2022" t="s">
        <v>630</v>
      </c>
    </row>
    <row r="2023" spans="1:18" x14ac:dyDescent="0.25">
      <c r="A2023" s="138" t="s">
        <v>14450</v>
      </c>
      <c r="B2023" s="138" t="s">
        <v>885</v>
      </c>
      <c r="C2023" s="138" t="s">
        <v>1817</v>
      </c>
      <c r="D2023" s="138" t="s">
        <v>1818</v>
      </c>
      <c r="E2023" s="138" t="s">
        <v>1971</v>
      </c>
      <c r="F2023" s="138"/>
      <c r="G2023" s="138" t="s">
        <v>71</v>
      </c>
      <c r="H2023" s="138" t="s">
        <v>1777</v>
      </c>
      <c r="I2023" s="138" t="s">
        <v>5547</v>
      </c>
      <c r="J2023" s="138" t="s">
        <v>1817</v>
      </c>
      <c r="K2023" s="138"/>
      <c r="L2023" s="138"/>
      <c r="M2023" s="138" t="s">
        <v>6702</v>
      </c>
      <c r="N2023" s="139">
        <v>60</v>
      </c>
      <c r="O2023" s="140" t="b">
        <v>0</v>
      </c>
      <c r="P2023" s="138" t="s">
        <v>3075</v>
      </c>
      <c r="Q2023" t="s">
        <v>1823</v>
      </c>
      <c r="R2023" t="s">
        <v>630</v>
      </c>
    </row>
    <row r="2024" spans="1:18" x14ac:dyDescent="0.25">
      <c r="A2024" s="138" t="s">
        <v>14451</v>
      </c>
      <c r="B2024" s="138" t="s">
        <v>885</v>
      </c>
      <c r="C2024" s="138" t="s">
        <v>1817</v>
      </c>
      <c r="D2024" s="138" t="s">
        <v>1818</v>
      </c>
      <c r="E2024" s="138" t="s">
        <v>1971</v>
      </c>
      <c r="F2024" s="138"/>
      <c r="G2024" s="138" t="s">
        <v>71</v>
      </c>
      <c r="H2024" s="138" t="s">
        <v>1777</v>
      </c>
      <c r="I2024" s="138" t="s">
        <v>5547</v>
      </c>
      <c r="J2024" s="138" t="s">
        <v>1817</v>
      </c>
      <c r="K2024" s="138"/>
      <c r="L2024" s="138"/>
      <c r="M2024" s="138" t="s">
        <v>6704</v>
      </c>
      <c r="N2024" s="139">
        <v>60</v>
      </c>
      <c r="O2024" s="140" t="b">
        <v>0</v>
      </c>
      <c r="P2024" s="138" t="s">
        <v>3075</v>
      </c>
      <c r="Q2024" t="s">
        <v>1823</v>
      </c>
      <c r="R2024" t="s">
        <v>630</v>
      </c>
    </row>
    <row r="2025" spans="1:18" x14ac:dyDescent="0.25">
      <c r="A2025" s="138" t="s">
        <v>14982</v>
      </c>
      <c r="B2025" s="138" t="s">
        <v>885</v>
      </c>
      <c r="C2025" s="138" t="s">
        <v>1817</v>
      </c>
      <c r="D2025" s="138" t="s">
        <v>1818</v>
      </c>
      <c r="E2025" s="138" t="s">
        <v>1955</v>
      </c>
      <c r="F2025" s="138"/>
      <c r="G2025" s="138" t="s">
        <v>1786</v>
      </c>
      <c r="H2025" s="138" t="s">
        <v>1787</v>
      </c>
      <c r="I2025" s="138" t="s">
        <v>5547</v>
      </c>
      <c r="J2025" s="138" t="s">
        <v>1817</v>
      </c>
      <c r="K2025" s="138"/>
      <c r="L2025" s="138"/>
      <c r="M2025" s="138" t="s">
        <v>6705</v>
      </c>
      <c r="N2025" s="139">
        <v>60</v>
      </c>
      <c r="O2025" s="140" t="b">
        <v>0</v>
      </c>
      <c r="P2025" s="138" t="s">
        <v>3075</v>
      </c>
      <c r="Q2025" t="s">
        <v>1823</v>
      </c>
      <c r="R2025" t="s">
        <v>630</v>
      </c>
    </row>
    <row r="2026" spans="1:18" x14ac:dyDescent="0.25">
      <c r="A2026" s="138" t="s">
        <v>14573</v>
      </c>
      <c r="B2026" s="138" t="s">
        <v>883</v>
      </c>
      <c r="C2026" s="138" t="s">
        <v>1817</v>
      </c>
      <c r="D2026" s="138" t="s">
        <v>1818</v>
      </c>
      <c r="E2026" s="138" t="s">
        <v>3779</v>
      </c>
      <c r="F2026" s="138"/>
      <c r="G2026" s="138" t="s">
        <v>1786</v>
      </c>
      <c r="H2026" s="138" t="s">
        <v>1787</v>
      </c>
      <c r="I2026" s="138" t="s">
        <v>5547</v>
      </c>
      <c r="J2026" s="138" t="s">
        <v>1817</v>
      </c>
      <c r="K2026" s="138"/>
      <c r="L2026" s="138"/>
      <c r="M2026" s="138" t="s">
        <v>6707</v>
      </c>
      <c r="N2026" s="139">
        <v>60</v>
      </c>
      <c r="O2026" s="140" t="b">
        <v>0</v>
      </c>
      <c r="P2026" s="138" t="s">
        <v>3075</v>
      </c>
      <c r="Q2026" t="s">
        <v>1823</v>
      </c>
      <c r="R2026" t="s">
        <v>630</v>
      </c>
    </row>
    <row r="2027" spans="1:18" x14ac:dyDescent="0.25">
      <c r="A2027" s="138" t="s">
        <v>14574</v>
      </c>
      <c r="B2027" s="138" t="s">
        <v>883</v>
      </c>
      <c r="C2027" s="138" t="s">
        <v>1817</v>
      </c>
      <c r="D2027" s="138" t="s">
        <v>1818</v>
      </c>
      <c r="E2027" s="138" t="s">
        <v>3779</v>
      </c>
      <c r="F2027" s="138"/>
      <c r="G2027" s="138" t="s">
        <v>1786</v>
      </c>
      <c r="H2027" s="138" t="s">
        <v>1787</v>
      </c>
      <c r="I2027" s="138" t="s">
        <v>5547</v>
      </c>
      <c r="J2027" s="138" t="s">
        <v>1817</v>
      </c>
      <c r="K2027" s="138"/>
      <c r="L2027" s="138"/>
      <c r="M2027" s="138" t="s">
        <v>6708</v>
      </c>
      <c r="N2027" s="139">
        <v>60</v>
      </c>
      <c r="O2027" s="140" t="b">
        <v>0</v>
      </c>
      <c r="P2027" s="138" t="s">
        <v>3075</v>
      </c>
      <c r="Q2027" t="s">
        <v>1823</v>
      </c>
      <c r="R2027" t="s">
        <v>630</v>
      </c>
    </row>
    <row r="2028" spans="1:18" x14ac:dyDescent="0.25">
      <c r="A2028" s="138" t="s">
        <v>14575</v>
      </c>
      <c r="B2028" s="138" t="s">
        <v>883</v>
      </c>
      <c r="C2028" s="138" t="s">
        <v>1817</v>
      </c>
      <c r="D2028" s="138" t="s">
        <v>1818</v>
      </c>
      <c r="E2028" s="138" t="s">
        <v>3779</v>
      </c>
      <c r="F2028" s="138"/>
      <c r="G2028" s="138" t="s">
        <v>1786</v>
      </c>
      <c r="H2028" s="138" t="s">
        <v>1787</v>
      </c>
      <c r="I2028" s="138" t="s">
        <v>5547</v>
      </c>
      <c r="J2028" s="138" t="s">
        <v>1817</v>
      </c>
      <c r="K2028" s="138"/>
      <c r="L2028" s="138"/>
      <c r="M2028" s="138" t="s">
        <v>6709</v>
      </c>
      <c r="N2028" s="139">
        <v>60</v>
      </c>
      <c r="O2028" s="140" t="b">
        <v>0</v>
      </c>
      <c r="P2028" s="138" t="s">
        <v>3075</v>
      </c>
      <c r="Q2028" t="s">
        <v>1823</v>
      </c>
      <c r="R2028" t="s">
        <v>630</v>
      </c>
    </row>
    <row r="2029" spans="1:18" x14ac:dyDescent="0.25">
      <c r="A2029" s="138" t="s">
        <v>13840</v>
      </c>
      <c r="B2029" s="138" t="s">
        <v>883</v>
      </c>
      <c r="C2029" s="138" t="s">
        <v>1817</v>
      </c>
      <c r="D2029" s="138" t="s">
        <v>1818</v>
      </c>
      <c r="E2029" s="138" t="s">
        <v>2086</v>
      </c>
      <c r="F2029" s="138"/>
      <c r="G2029" s="138" t="s">
        <v>70</v>
      </c>
      <c r="H2029" s="138" t="s">
        <v>1779</v>
      </c>
      <c r="I2029" s="138" t="s">
        <v>5547</v>
      </c>
      <c r="J2029" s="138" t="s">
        <v>1817</v>
      </c>
      <c r="K2029" s="138"/>
      <c r="L2029" s="138"/>
      <c r="M2029" s="138" t="s">
        <v>6710</v>
      </c>
      <c r="N2029" s="139">
        <v>60</v>
      </c>
      <c r="O2029" s="140" t="b">
        <v>0</v>
      </c>
      <c r="P2029" s="138" t="s">
        <v>3075</v>
      </c>
      <c r="Q2029" t="s">
        <v>1823</v>
      </c>
      <c r="R2029" t="s">
        <v>630</v>
      </c>
    </row>
    <row r="2030" spans="1:18" x14ac:dyDescent="0.25">
      <c r="A2030" s="138" t="s">
        <v>14758</v>
      </c>
      <c r="B2030" s="138" t="s">
        <v>885</v>
      </c>
      <c r="C2030" s="138" t="s">
        <v>1817</v>
      </c>
      <c r="D2030" s="138" t="s">
        <v>1818</v>
      </c>
      <c r="E2030" s="138" t="s">
        <v>4064</v>
      </c>
      <c r="F2030" s="138"/>
      <c r="G2030" s="138" t="s">
        <v>71</v>
      </c>
      <c r="H2030" s="138" t="s">
        <v>1777</v>
      </c>
      <c r="I2030" s="138" t="s">
        <v>5959</v>
      </c>
      <c r="J2030" s="138" t="s">
        <v>1817</v>
      </c>
      <c r="K2030" s="138"/>
      <c r="L2030" s="138"/>
      <c r="M2030" s="138" t="s">
        <v>6711</v>
      </c>
      <c r="N2030" s="139">
        <v>60</v>
      </c>
      <c r="O2030" s="140" t="b">
        <v>0</v>
      </c>
      <c r="P2030" s="138" t="s">
        <v>3075</v>
      </c>
      <c r="Q2030" t="s">
        <v>1823</v>
      </c>
      <c r="R2030" t="s">
        <v>630</v>
      </c>
    </row>
    <row r="2031" spans="1:18" x14ac:dyDescent="0.25">
      <c r="A2031" s="138" t="s">
        <v>14014</v>
      </c>
      <c r="B2031" s="138" t="s">
        <v>885</v>
      </c>
      <c r="C2031" s="138" t="s">
        <v>1817</v>
      </c>
      <c r="D2031" s="138" t="s">
        <v>1818</v>
      </c>
      <c r="E2031" s="138" t="s">
        <v>2053</v>
      </c>
      <c r="F2031" s="138"/>
      <c r="G2031" s="138" t="s">
        <v>71</v>
      </c>
      <c r="H2031" s="138" t="s">
        <v>1777</v>
      </c>
      <c r="I2031" s="138" t="s">
        <v>5547</v>
      </c>
      <c r="J2031" s="138" t="s">
        <v>1817</v>
      </c>
      <c r="K2031" s="138"/>
      <c r="L2031" s="138"/>
      <c r="M2031" s="138" t="s">
        <v>6712</v>
      </c>
      <c r="N2031" s="139">
        <v>60</v>
      </c>
      <c r="O2031" s="140" t="b">
        <v>0</v>
      </c>
      <c r="P2031" s="138" t="s">
        <v>3075</v>
      </c>
      <c r="Q2031" t="s">
        <v>1823</v>
      </c>
      <c r="R2031" t="s">
        <v>630</v>
      </c>
    </row>
    <row r="2032" spans="1:18" x14ac:dyDescent="0.25">
      <c r="A2032" s="138" t="s">
        <v>14139</v>
      </c>
      <c r="B2032" s="138" t="s">
        <v>885</v>
      </c>
      <c r="C2032" s="138" t="s">
        <v>1817</v>
      </c>
      <c r="D2032" s="138" t="s">
        <v>1818</v>
      </c>
      <c r="E2032" s="138" t="s">
        <v>2734</v>
      </c>
      <c r="F2032" s="138"/>
      <c r="G2032" s="138" t="s">
        <v>1786</v>
      </c>
      <c r="H2032" s="138" t="s">
        <v>1787</v>
      </c>
      <c r="I2032" s="138" t="s">
        <v>5547</v>
      </c>
      <c r="J2032" s="138" t="s">
        <v>1817</v>
      </c>
      <c r="K2032" s="138"/>
      <c r="L2032" s="138"/>
      <c r="M2032" s="138" t="s">
        <v>6713</v>
      </c>
      <c r="N2032" s="139">
        <v>60</v>
      </c>
      <c r="O2032" s="140" t="b">
        <v>0</v>
      </c>
      <c r="P2032" s="138" t="s">
        <v>3075</v>
      </c>
      <c r="Q2032" t="s">
        <v>1823</v>
      </c>
      <c r="R2032" t="s">
        <v>630</v>
      </c>
    </row>
    <row r="2033" spans="1:18" x14ac:dyDescent="0.25">
      <c r="A2033" s="138" t="s">
        <v>15002</v>
      </c>
      <c r="B2033" s="138" t="s">
        <v>885</v>
      </c>
      <c r="C2033" s="138" t="s">
        <v>1817</v>
      </c>
      <c r="D2033" s="138" t="s">
        <v>1818</v>
      </c>
      <c r="E2033" s="138" t="s">
        <v>6714</v>
      </c>
      <c r="F2033" s="138"/>
      <c r="G2033" s="138" t="s">
        <v>70</v>
      </c>
      <c r="H2033" s="138" t="s">
        <v>1779</v>
      </c>
      <c r="I2033" s="138" t="s">
        <v>5547</v>
      </c>
      <c r="J2033" s="138" t="s">
        <v>1817</v>
      </c>
      <c r="K2033" s="138"/>
      <c r="L2033" s="138"/>
      <c r="M2033" s="138" t="s">
        <v>6715</v>
      </c>
      <c r="N2033" s="139">
        <v>60</v>
      </c>
      <c r="O2033" s="140" t="b">
        <v>0</v>
      </c>
      <c r="P2033" s="138" t="s">
        <v>3075</v>
      </c>
      <c r="Q2033" t="s">
        <v>1823</v>
      </c>
      <c r="R2033" t="s">
        <v>630</v>
      </c>
    </row>
    <row r="2034" spans="1:18" x14ac:dyDescent="0.25">
      <c r="A2034" s="138" t="s">
        <v>15003</v>
      </c>
      <c r="B2034" s="138" t="s">
        <v>885</v>
      </c>
      <c r="C2034" s="138" t="s">
        <v>1817</v>
      </c>
      <c r="D2034" s="138" t="s">
        <v>1818</v>
      </c>
      <c r="E2034" s="138" t="s">
        <v>6714</v>
      </c>
      <c r="F2034" s="138"/>
      <c r="G2034" s="138" t="s">
        <v>70</v>
      </c>
      <c r="H2034" s="138" t="s">
        <v>1779</v>
      </c>
      <c r="I2034" s="138" t="s">
        <v>5547</v>
      </c>
      <c r="J2034" s="138" t="s">
        <v>1817</v>
      </c>
      <c r="K2034" s="138"/>
      <c r="L2034" s="138"/>
      <c r="M2034" s="138" t="s">
        <v>6716</v>
      </c>
      <c r="N2034" s="139">
        <v>60</v>
      </c>
      <c r="O2034" s="140" t="b">
        <v>0</v>
      </c>
      <c r="P2034" s="138" t="s">
        <v>3075</v>
      </c>
      <c r="Q2034" t="s">
        <v>1823</v>
      </c>
      <c r="R2034" t="s">
        <v>630</v>
      </c>
    </row>
    <row r="2035" spans="1:18" x14ac:dyDescent="0.25">
      <c r="A2035" s="138" t="s">
        <v>14452</v>
      </c>
      <c r="B2035" s="138" t="s">
        <v>885</v>
      </c>
      <c r="C2035" s="138" t="s">
        <v>1817</v>
      </c>
      <c r="D2035" s="138" t="s">
        <v>1818</v>
      </c>
      <c r="E2035" s="138" t="s">
        <v>1971</v>
      </c>
      <c r="F2035" s="138"/>
      <c r="G2035" s="138" t="s">
        <v>71</v>
      </c>
      <c r="H2035" s="138" t="s">
        <v>1777</v>
      </c>
      <c r="I2035" s="138" t="s">
        <v>5547</v>
      </c>
      <c r="J2035" s="138" t="s">
        <v>1817</v>
      </c>
      <c r="K2035" s="138"/>
      <c r="L2035" s="138"/>
      <c r="M2035" s="138" t="s">
        <v>6717</v>
      </c>
      <c r="N2035" s="139">
        <v>60</v>
      </c>
      <c r="O2035" s="140" t="b">
        <v>0</v>
      </c>
      <c r="P2035" s="138" t="s">
        <v>3075</v>
      </c>
      <c r="Q2035" t="s">
        <v>1823</v>
      </c>
      <c r="R2035" t="s">
        <v>630</v>
      </c>
    </row>
    <row r="2036" spans="1:18" x14ac:dyDescent="0.25">
      <c r="A2036" s="138" t="s">
        <v>14667</v>
      </c>
      <c r="B2036" s="138" t="s">
        <v>885</v>
      </c>
      <c r="C2036" s="138" t="s">
        <v>1817</v>
      </c>
      <c r="D2036" s="138" t="s">
        <v>1818</v>
      </c>
      <c r="E2036" s="138" t="s">
        <v>1938</v>
      </c>
      <c r="F2036" s="138"/>
      <c r="G2036" s="138" t="s">
        <v>70</v>
      </c>
      <c r="H2036" s="138" t="s">
        <v>1779</v>
      </c>
      <c r="I2036" s="138" t="s">
        <v>5547</v>
      </c>
      <c r="J2036" s="138" t="s">
        <v>1817</v>
      </c>
      <c r="K2036" s="138"/>
      <c r="L2036" s="138"/>
      <c r="M2036" s="138" t="s">
        <v>6718</v>
      </c>
      <c r="N2036" s="139">
        <v>60</v>
      </c>
      <c r="O2036" s="140" t="b">
        <v>0</v>
      </c>
      <c r="P2036" s="138" t="s">
        <v>3075</v>
      </c>
      <c r="Q2036" t="s">
        <v>1823</v>
      </c>
      <c r="R2036" t="s">
        <v>630</v>
      </c>
    </row>
    <row r="2037" spans="1:18" x14ac:dyDescent="0.25">
      <c r="A2037" s="138" t="s">
        <v>14705</v>
      </c>
      <c r="B2037" s="138" t="s">
        <v>5622</v>
      </c>
      <c r="C2037" s="138" t="s">
        <v>1817</v>
      </c>
      <c r="D2037" s="138" t="s">
        <v>1818</v>
      </c>
      <c r="E2037" s="138" t="s">
        <v>6051</v>
      </c>
      <c r="F2037" s="138"/>
      <c r="G2037" s="138" t="s">
        <v>1786</v>
      </c>
      <c r="H2037" s="138" t="s">
        <v>1787</v>
      </c>
      <c r="I2037" s="138" t="s">
        <v>5547</v>
      </c>
      <c r="J2037" s="138" t="s">
        <v>1817</v>
      </c>
      <c r="K2037" s="138"/>
      <c r="L2037" s="138"/>
      <c r="M2037" s="138" t="s">
        <v>6719</v>
      </c>
      <c r="N2037" s="139">
        <v>60</v>
      </c>
      <c r="O2037" s="140" t="b">
        <v>0</v>
      </c>
      <c r="P2037" s="138" t="s">
        <v>3075</v>
      </c>
      <c r="Q2037" t="s">
        <v>1823</v>
      </c>
      <c r="R2037" t="s">
        <v>630</v>
      </c>
    </row>
    <row r="2038" spans="1:18" x14ac:dyDescent="0.25">
      <c r="A2038" s="138" t="s">
        <v>14074</v>
      </c>
      <c r="B2038" s="138" t="s">
        <v>885</v>
      </c>
      <c r="C2038" s="138" t="s">
        <v>1817</v>
      </c>
      <c r="D2038" s="138" t="s">
        <v>1818</v>
      </c>
      <c r="E2038" s="138" t="s">
        <v>1911</v>
      </c>
      <c r="F2038" s="138"/>
      <c r="G2038" s="138" t="s">
        <v>71</v>
      </c>
      <c r="H2038" s="138" t="s">
        <v>1777</v>
      </c>
      <c r="I2038" s="138" t="s">
        <v>5547</v>
      </c>
      <c r="J2038" s="138" t="s">
        <v>1817</v>
      </c>
      <c r="K2038" s="138"/>
      <c r="L2038" s="138"/>
      <c r="M2038" s="138" t="s">
        <v>6720</v>
      </c>
      <c r="N2038" s="139">
        <v>60</v>
      </c>
      <c r="O2038" s="140" t="b">
        <v>0</v>
      </c>
      <c r="P2038" s="138" t="s">
        <v>3075</v>
      </c>
      <c r="Q2038" t="s">
        <v>1823</v>
      </c>
      <c r="R2038" t="s">
        <v>630</v>
      </c>
    </row>
    <row r="2039" spans="1:18" x14ac:dyDescent="0.25">
      <c r="A2039" s="138" t="s">
        <v>14224</v>
      </c>
      <c r="B2039" s="138" t="s">
        <v>885</v>
      </c>
      <c r="C2039" s="138" t="s">
        <v>1817</v>
      </c>
      <c r="D2039" s="138" t="s">
        <v>1818</v>
      </c>
      <c r="E2039" s="138" t="s">
        <v>1930</v>
      </c>
      <c r="F2039" s="138"/>
      <c r="G2039" s="138" t="s">
        <v>71</v>
      </c>
      <c r="H2039" s="138" t="s">
        <v>1777</v>
      </c>
      <c r="I2039" s="138" t="s">
        <v>5547</v>
      </c>
      <c r="J2039" s="138" t="s">
        <v>1817</v>
      </c>
      <c r="K2039" s="138"/>
      <c r="L2039" s="138"/>
      <c r="M2039" s="138" t="s">
        <v>6721</v>
      </c>
      <c r="N2039" s="139">
        <v>60</v>
      </c>
      <c r="O2039" s="140" t="b">
        <v>0</v>
      </c>
      <c r="P2039" s="138" t="s">
        <v>3075</v>
      </c>
      <c r="Q2039" t="s">
        <v>1823</v>
      </c>
      <c r="R2039" t="s">
        <v>630</v>
      </c>
    </row>
    <row r="2040" spans="1:18" x14ac:dyDescent="0.25">
      <c r="A2040" s="138" t="s">
        <v>14453</v>
      </c>
      <c r="B2040" s="138" t="s">
        <v>885</v>
      </c>
      <c r="C2040" s="138" t="s">
        <v>1817</v>
      </c>
      <c r="D2040" s="138" t="s">
        <v>1818</v>
      </c>
      <c r="E2040" s="138" t="s">
        <v>1971</v>
      </c>
      <c r="F2040" s="138"/>
      <c r="G2040" s="138" t="s">
        <v>71</v>
      </c>
      <c r="H2040" s="138" t="s">
        <v>1777</v>
      </c>
      <c r="I2040" s="138" t="s">
        <v>5547</v>
      </c>
      <c r="J2040" s="138" t="s">
        <v>1817</v>
      </c>
      <c r="K2040" s="138"/>
      <c r="L2040" s="138"/>
      <c r="M2040" s="138" t="s">
        <v>6722</v>
      </c>
      <c r="N2040" s="139">
        <v>60</v>
      </c>
      <c r="O2040" s="140" t="b">
        <v>0</v>
      </c>
      <c r="P2040" s="138" t="s">
        <v>3075</v>
      </c>
      <c r="Q2040" t="s">
        <v>1823</v>
      </c>
      <c r="R2040" t="s">
        <v>630</v>
      </c>
    </row>
    <row r="2041" spans="1:18" x14ac:dyDescent="0.25">
      <c r="A2041" s="138" t="s">
        <v>14576</v>
      </c>
      <c r="B2041" s="138" t="s">
        <v>883</v>
      </c>
      <c r="C2041" s="138" t="s">
        <v>1817</v>
      </c>
      <c r="D2041" s="138" t="s">
        <v>1818</v>
      </c>
      <c r="E2041" s="138" t="s">
        <v>3779</v>
      </c>
      <c r="F2041" s="138"/>
      <c r="G2041" s="138" t="s">
        <v>1786</v>
      </c>
      <c r="H2041" s="138" t="s">
        <v>1787</v>
      </c>
      <c r="I2041" s="138" t="s">
        <v>5547</v>
      </c>
      <c r="J2041" s="138" t="s">
        <v>1817</v>
      </c>
      <c r="K2041" s="138"/>
      <c r="L2041" s="138"/>
      <c r="M2041" s="138" t="s">
        <v>6724</v>
      </c>
      <c r="N2041" s="139">
        <v>60</v>
      </c>
      <c r="O2041" s="140" t="b">
        <v>0</v>
      </c>
      <c r="P2041" s="138" t="s">
        <v>3075</v>
      </c>
      <c r="Q2041" t="s">
        <v>1823</v>
      </c>
      <c r="R2041" t="s">
        <v>630</v>
      </c>
    </row>
    <row r="2042" spans="1:18" x14ac:dyDescent="0.25">
      <c r="A2042" s="138" t="s">
        <v>14015</v>
      </c>
      <c r="B2042" s="138" t="s">
        <v>885</v>
      </c>
      <c r="C2042" s="138" t="s">
        <v>1817</v>
      </c>
      <c r="D2042" s="138" t="s">
        <v>1818</v>
      </c>
      <c r="E2042" s="138" t="s">
        <v>2053</v>
      </c>
      <c r="F2042" s="138"/>
      <c r="G2042" s="138" t="s">
        <v>71</v>
      </c>
      <c r="H2042" s="138" t="s">
        <v>1777</v>
      </c>
      <c r="I2042" s="138" t="s">
        <v>5547</v>
      </c>
      <c r="J2042" s="138" t="s">
        <v>1817</v>
      </c>
      <c r="K2042" s="138"/>
      <c r="L2042" s="138"/>
      <c r="M2042" s="138" t="s">
        <v>6725</v>
      </c>
      <c r="N2042" s="139">
        <v>60</v>
      </c>
      <c r="O2042" s="140" t="b">
        <v>0</v>
      </c>
      <c r="P2042" s="138" t="s">
        <v>3075</v>
      </c>
      <c r="Q2042" t="s">
        <v>1823</v>
      </c>
      <c r="R2042" t="s">
        <v>630</v>
      </c>
    </row>
    <row r="2043" spans="1:18" x14ac:dyDescent="0.25">
      <c r="A2043" s="138" t="s">
        <v>14723</v>
      </c>
      <c r="B2043" s="138" t="s">
        <v>883</v>
      </c>
      <c r="C2043" s="138" t="s">
        <v>1817</v>
      </c>
      <c r="D2043" s="138" t="s">
        <v>1818</v>
      </c>
      <c r="E2043" s="138" t="s">
        <v>6032</v>
      </c>
      <c r="F2043" s="138"/>
      <c r="G2043" s="138" t="s">
        <v>70</v>
      </c>
      <c r="H2043" s="138" t="s">
        <v>1779</v>
      </c>
      <c r="I2043" s="138" t="s">
        <v>5547</v>
      </c>
      <c r="J2043" s="138" t="s">
        <v>1817</v>
      </c>
      <c r="K2043" s="138"/>
      <c r="L2043" s="138"/>
      <c r="M2043" s="138" t="s">
        <v>6726</v>
      </c>
      <c r="N2043" s="139">
        <v>60</v>
      </c>
      <c r="O2043" s="140" t="b">
        <v>0</v>
      </c>
      <c r="P2043" s="138" t="s">
        <v>3075</v>
      </c>
      <c r="Q2043" t="s">
        <v>1823</v>
      </c>
      <c r="R2043" t="s">
        <v>630</v>
      </c>
    </row>
    <row r="2044" spans="1:18" x14ac:dyDescent="0.25">
      <c r="A2044" s="138" t="s">
        <v>14724</v>
      </c>
      <c r="B2044" s="138" t="s">
        <v>883</v>
      </c>
      <c r="C2044" s="138" t="s">
        <v>1817</v>
      </c>
      <c r="D2044" s="138" t="s">
        <v>1818</v>
      </c>
      <c r="E2044" s="138" t="s">
        <v>6032</v>
      </c>
      <c r="F2044" s="138"/>
      <c r="G2044" s="138" t="s">
        <v>70</v>
      </c>
      <c r="H2044" s="138" t="s">
        <v>1779</v>
      </c>
      <c r="I2044" s="138" t="s">
        <v>5547</v>
      </c>
      <c r="J2044" s="138" t="s">
        <v>1817</v>
      </c>
      <c r="K2044" s="138"/>
      <c r="L2044" s="138"/>
      <c r="M2044" s="138" t="s">
        <v>6728</v>
      </c>
      <c r="N2044" s="139">
        <v>60</v>
      </c>
      <c r="O2044" s="140" t="b">
        <v>0</v>
      </c>
      <c r="P2044" s="138" t="s">
        <v>3075</v>
      </c>
      <c r="Q2044" t="s">
        <v>1823</v>
      </c>
      <c r="R2044" t="s">
        <v>630</v>
      </c>
    </row>
    <row r="2045" spans="1:18" x14ac:dyDescent="0.25">
      <c r="A2045" s="138" t="s">
        <v>14831</v>
      </c>
      <c r="B2045" s="138" t="s">
        <v>885</v>
      </c>
      <c r="C2045" s="138" t="s">
        <v>1817</v>
      </c>
      <c r="D2045" s="138" t="s">
        <v>1818</v>
      </c>
      <c r="E2045" s="138" t="s">
        <v>1858</v>
      </c>
      <c r="F2045" s="138"/>
      <c r="G2045" s="138" t="s">
        <v>1786</v>
      </c>
      <c r="H2045" s="138" t="s">
        <v>1787</v>
      </c>
      <c r="I2045" s="138" t="s">
        <v>5547</v>
      </c>
      <c r="J2045" s="138" t="s">
        <v>1817</v>
      </c>
      <c r="K2045" s="138"/>
      <c r="L2045" s="138"/>
      <c r="M2045" s="138" t="s">
        <v>6729</v>
      </c>
      <c r="N2045" s="139">
        <v>60</v>
      </c>
      <c r="O2045" s="140" t="b">
        <v>0</v>
      </c>
      <c r="P2045" s="138" t="s">
        <v>3075</v>
      </c>
      <c r="Q2045" t="s">
        <v>1823</v>
      </c>
      <c r="R2045" t="s">
        <v>630</v>
      </c>
    </row>
    <row r="2046" spans="1:18" x14ac:dyDescent="0.25">
      <c r="A2046" s="138" t="s">
        <v>13940</v>
      </c>
      <c r="B2046" s="138" t="s">
        <v>885</v>
      </c>
      <c r="C2046" s="138" t="s">
        <v>1817</v>
      </c>
      <c r="D2046" s="138" t="s">
        <v>1818</v>
      </c>
      <c r="E2046" s="138" t="s">
        <v>1832</v>
      </c>
      <c r="F2046" s="138"/>
      <c r="G2046" s="138" t="s">
        <v>70</v>
      </c>
      <c r="H2046" s="138" t="s">
        <v>1779</v>
      </c>
      <c r="I2046" s="138" t="s">
        <v>5547</v>
      </c>
      <c r="J2046" s="138" t="s">
        <v>1817</v>
      </c>
      <c r="K2046" s="138"/>
      <c r="L2046" s="138"/>
      <c r="M2046" s="138" t="s">
        <v>6730</v>
      </c>
      <c r="N2046" s="139">
        <v>60</v>
      </c>
      <c r="O2046" s="140" t="b">
        <v>0</v>
      </c>
      <c r="P2046" s="138" t="s">
        <v>3075</v>
      </c>
      <c r="Q2046" t="s">
        <v>1823</v>
      </c>
      <c r="R2046" t="s">
        <v>630</v>
      </c>
    </row>
    <row r="2047" spans="1:18" x14ac:dyDescent="0.25">
      <c r="A2047" s="138" t="s">
        <v>14725</v>
      </c>
      <c r="B2047" s="138" t="s">
        <v>883</v>
      </c>
      <c r="C2047" s="138" t="s">
        <v>1817</v>
      </c>
      <c r="D2047" s="138" t="s">
        <v>1818</v>
      </c>
      <c r="E2047" s="138" t="s">
        <v>6032</v>
      </c>
      <c r="F2047" s="138"/>
      <c r="G2047" s="138" t="s">
        <v>70</v>
      </c>
      <c r="H2047" s="138" t="s">
        <v>1779</v>
      </c>
      <c r="I2047" s="138" t="s">
        <v>5547</v>
      </c>
      <c r="J2047" s="138" t="s">
        <v>1817</v>
      </c>
      <c r="K2047" s="138"/>
      <c r="L2047" s="138"/>
      <c r="M2047" s="138" t="s">
        <v>6731</v>
      </c>
      <c r="N2047" s="139">
        <v>60</v>
      </c>
      <c r="O2047" s="140" t="b">
        <v>0</v>
      </c>
      <c r="P2047" s="138" t="s">
        <v>3075</v>
      </c>
      <c r="Q2047" t="s">
        <v>1823</v>
      </c>
      <c r="R2047" t="s">
        <v>630</v>
      </c>
    </row>
    <row r="2048" spans="1:18" x14ac:dyDescent="0.25">
      <c r="A2048" s="138" t="s">
        <v>13941</v>
      </c>
      <c r="B2048" s="138" t="s">
        <v>885</v>
      </c>
      <c r="C2048" s="138" t="s">
        <v>1817</v>
      </c>
      <c r="D2048" s="138" t="s">
        <v>1818</v>
      </c>
      <c r="E2048" s="138" t="s">
        <v>1832</v>
      </c>
      <c r="F2048" s="138"/>
      <c r="G2048" s="138" t="s">
        <v>70</v>
      </c>
      <c r="H2048" s="138" t="s">
        <v>1779</v>
      </c>
      <c r="I2048" s="138" t="s">
        <v>5547</v>
      </c>
      <c r="J2048" s="138" t="s">
        <v>1817</v>
      </c>
      <c r="K2048" s="138"/>
      <c r="L2048" s="138"/>
      <c r="M2048" s="138" t="s">
        <v>6732</v>
      </c>
      <c r="N2048" s="139">
        <v>60</v>
      </c>
      <c r="O2048" s="140" t="b">
        <v>0</v>
      </c>
      <c r="P2048" s="138" t="s">
        <v>3075</v>
      </c>
      <c r="Q2048" t="s">
        <v>1823</v>
      </c>
      <c r="R2048" t="s">
        <v>630</v>
      </c>
    </row>
    <row r="2049" spans="1:18" x14ac:dyDescent="0.25">
      <c r="A2049" s="138" t="s">
        <v>13841</v>
      </c>
      <c r="B2049" s="138" t="s">
        <v>885</v>
      </c>
      <c r="C2049" s="138" t="s">
        <v>1817</v>
      </c>
      <c r="D2049" s="138" t="s">
        <v>1818</v>
      </c>
      <c r="E2049" s="138" t="s">
        <v>2086</v>
      </c>
      <c r="F2049" s="138"/>
      <c r="G2049" s="138" t="s">
        <v>70</v>
      </c>
      <c r="H2049" s="138" t="s">
        <v>1779</v>
      </c>
      <c r="I2049" s="138" t="s">
        <v>5547</v>
      </c>
      <c r="J2049" s="138" t="s">
        <v>1817</v>
      </c>
      <c r="K2049" s="138"/>
      <c r="L2049" s="138"/>
      <c r="M2049" s="138" t="s">
        <v>6733</v>
      </c>
      <c r="N2049" s="139">
        <v>60</v>
      </c>
      <c r="O2049" s="140" t="b">
        <v>0</v>
      </c>
      <c r="P2049" s="138" t="s">
        <v>3075</v>
      </c>
      <c r="Q2049" t="s">
        <v>1823</v>
      </c>
      <c r="R2049" t="s">
        <v>630</v>
      </c>
    </row>
    <row r="2050" spans="1:18" x14ac:dyDescent="0.25">
      <c r="A2050" s="138" t="s">
        <v>14706</v>
      </c>
      <c r="B2050" s="138" t="s">
        <v>5622</v>
      </c>
      <c r="C2050" s="138" t="s">
        <v>1817</v>
      </c>
      <c r="D2050" s="138" t="s">
        <v>1818</v>
      </c>
      <c r="E2050" s="138" t="s">
        <v>6051</v>
      </c>
      <c r="F2050" s="138"/>
      <c r="G2050" s="138" t="s">
        <v>1786</v>
      </c>
      <c r="H2050" s="138" t="s">
        <v>1787</v>
      </c>
      <c r="I2050" s="138" t="s">
        <v>5547</v>
      </c>
      <c r="J2050" s="138" t="s">
        <v>1817</v>
      </c>
      <c r="K2050" s="138"/>
      <c r="L2050" s="138"/>
      <c r="M2050" s="138" t="s">
        <v>6735</v>
      </c>
      <c r="N2050" s="139">
        <v>60</v>
      </c>
      <c r="O2050" s="140" t="b">
        <v>0</v>
      </c>
      <c r="P2050" s="138" t="s">
        <v>3075</v>
      </c>
      <c r="Q2050" t="s">
        <v>1823</v>
      </c>
      <c r="R2050" t="s">
        <v>630</v>
      </c>
    </row>
    <row r="2051" spans="1:18" x14ac:dyDescent="0.25">
      <c r="A2051" s="138" t="s">
        <v>14140</v>
      </c>
      <c r="B2051" s="138" t="s">
        <v>885</v>
      </c>
      <c r="C2051" s="138" t="s">
        <v>1817</v>
      </c>
      <c r="D2051" s="138" t="s">
        <v>1818</v>
      </c>
      <c r="E2051" s="138" t="s">
        <v>2734</v>
      </c>
      <c r="F2051" s="138"/>
      <c r="G2051" s="138" t="s">
        <v>70</v>
      </c>
      <c r="H2051" s="138" t="s">
        <v>1779</v>
      </c>
      <c r="I2051" s="138" t="s">
        <v>5547</v>
      </c>
      <c r="J2051" s="138" t="s">
        <v>1817</v>
      </c>
      <c r="K2051" s="138"/>
      <c r="L2051" s="138"/>
      <c r="M2051" s="138" t="s">
        <v>6736</v>
      </c>
      <c r="N2051" s="139">
        <v>60</v>
      </c>
      <c r="O2051" s="140" t="b">
        <v>0</v>
      </c>
      <c r="P2051" s="138" t="s">
        <v>3075</v>
      </c>
      <c r="Q2051" t="s">
        <v>1823</v>
      </c>
      <c r="R2051" t="s">
        <v>630</v>
      </c>
    </row>
    <row r="2052" spans="1:18" x14ac:dyDescent="0.25">
      <c r="A2052" s="138" t="s">
        <v>14322</v>
      </c>
      <c r="B2052" s="138" t="s">
        <v>883</v>
      </c>
      <c r="C2052" s="138" t="s">
        <v>1817</v>
      </c>
      <c r="D2052" s="138" t="s">
        <v>1818</v>
      </c>
      <c r="E2052" s="138" t="s">
        <v>1926</v>
      </c>
      <c r="F2052" s="138"/>
      <c r="G2052" s="138" t="s">
        <v>70</v>
      </c>
      <c r="H2052" s="138" t="s">
        <v>1779</v>
      </c>
      <c r="I2052" s="138" t="s">
        <v>5547</v>
      </c>
      <c r="J2052" s="138" t="s">
        <v>1817</v>
      </c>
      <c r="K2052" s="138"/>
      <c r="L2052" s="138"/>
      <c r="M2052" s="138" t="s">
        <v>6737</v>
      </c>
      <c r="N2052" s="139">
        <v>60</v>
      </c>
      <c r="O2052" s="140" t="b">
        <v>0</v>
      </c>
      <c r="P2052" s="138" t="s">
        <v>3075</v>
      </c>
      <c r="Q2052" t="s">
        <v>1823</v>
      </c>
      <c r="R2052" t="s">
        <v>630</v>
      </c>
    </row>
    <row r="2053" spans="1:18" x14ac:dyDescent="0.25">
      <c r="A2053" s="138" t="s">
        <v>13942</v>
      </c>
      <c r="B2053" s="138" t="s">
        <v>885</v>
      </c>
      <c r="C2053" s="138" t="s">
        <v>1817</v>
      </c>
      <c r="D2053" s="138" t="s">
        <v>1818</v>
      </c>
      <c r="E2053" s="138" t="s">
        <v>1832</v>
      </c>
      <c r="F2053" s="138"/>
      <c r="G2053" s="138" t="s">
        <v>70</v>
      </c>
      <c r="H2053" s="138" t="s">
        <v>1779</v>
      </c>
      <c r="I2053" s="138" t="s">
        <v>5547</v>
      </c>
      <c r="J2053" s="138" t="s">
        <v>1817</v>
      </c>
      <c r="K2053" s="138"/>
      <c r="L2053" s="138"/>
      <c r="M2053" s="138" t="s">
        <v>6738</v>
      </c>
      <c r="N2053" s="139">
        <v>60</v>
      </c>
      <c r="O2053" s="140" t="b">
        <v>0</v>
      </c>
      <c r="P2053" s="138" t="s">
        <v>3075</v>
      </c>
      <c r="Q2053" t="s">
        <v>1823</v>
      </c>
      <c r="R2053" t="s">
        <v>630</v>
      </c>
    </row>
    <row r="2054" spans="1:18" x14ac:dyDescent="0.25">
      <c r="A2054" s="138" t="s">
        <v>14759</v>
      </c>
      <c r="B2054" s="138" t="s">
        <v>885</v>
      </c>
      <c r="C2054" s="138" t="s">
        <v>1817</v>
      </c>
      <c r="D2054" s="138" t="s">
        <v>1818</v>
      </c>
      <c r="E2054" s="138" t="s">
        <v>4064</v>
      </c>
      <c r="F2054" s="138"/>
      <c r="G2054" s="138" t="s">
        <v>71</v>
      </c>
      <c r="H2054" s="138" t="s">
        <v>1777</v>
      </c>
      <c r="I2054" s="138" t="s">
        <v>5959</v>
      </c>
      <c r="J2054" s="138" t="s">
        <v>1817</v>
      </c>
      <c r="K2054" s="138"/>
      <c r="L2054" s="138"/>
      <c r="M2054" s="138" t="s">
        <v>6739</v>
      </c>
      <c r="N2054" s="139">
        <v>60</v>
      </c>
      <c r="O2054" s="140" t="b">
        <v>0</v>
      </c>
      <c r="P2054" s="138" t="s">
        <v>3075</v>
      </c>
      <c r="Q2054" t="s">
        <v>1823</v>
      </c>
      <c r="R2054" t="s">
        <v>630</v>
      </c>
    </row>
    <row r="2055" spans="1:18" x14ac:dyDescent="0.25">
      <c r="A2055" s="138" t="s">
        <v>14928</v>
      </c>
      <c r="B2055" s="138" t="s">
        <v>885</v>
      </c>
      <c r="C2055" s="138" t="s">
        <v>1817</v>
      </c>
      <c r="D2055" s="138" t="s">
        <v>1818</v>
      </c>
      <c r="E2055" s="138" t="s">
        <v>5293</v>
      </c>
      <c r="F2055" s="138"/>
      <c r="G2055" s="138" t="s">
        <v>1786</v>
      </c>
      <c r="H2055" s="138" t="s">
        <v>1787</v>
      </c>
      <c r="I2055" s="138" t="s">
        <v>5547</v>
      </c>
      <c r="J2055" s="138" t="s">
        <v>1817</v>
      </c>
      <c r="K2055" s="138"/>
      <c r="L2055" s="138"/>
      <c r="M2055" s="138" t="s">
        <v>6740</v>
      </c>
      <c r="N2055" s="139">
        <v>60</v>
      </c>
      <c r="O2055" s="140" t="b">
        <v>0</v>
      </c>
      <c r="P2055" s="138" t="s">
        <v>3075</v>
      </c>
      <c r="Q2055" t="s">
        <v>1823</v>
      </c>
      <c r="R2055" t="s">
        <v>630</v>
      </c>
    </row>
    <row r="2056" spans="1:18" x14ac:dyDescent="0.25">
      <c r="A2056" s="138" t="s">
        <v>14323</v>
      </c>
      <c r="B2056" s="138" t="s">
        <v>885</v>
      </c>
      <c r="C2056" s="138" t="s">
        <v>1817</v>
      </c>
      <c r="D2056" s="138" t="s">
        <v>1818</v>
      </c>
      <c r="E2056" s="138" t="s">
        <v>1926</v>
      </c>
      <c r="F2056" s="138"/>
      <c r="G2056" s="138" t="s">
        <v>70</v>
      </c>
      <c r="H2056" s="138" t="s">
        <v>1779</v>
      </c>
      <c r="I2056" s="138" t="s">
        <v>5547</v>
      </c>
      <c r="J2056" s="138" t="s">
        <v>1817</v>
      </c>
      <c r="K2056" s="138"/>
      <c r="L2056" s="138"/>
      <c r="M2056" s="138" t="s">
        <v>6742</v>
      </c>
      <c r="N2056" s="139">
        <v>60</v>
      </c>
      <c r="O2056" s="140" t="b">
        <v>0</v>
      </c>
      <c r="P2056" s="138" t="s">
        <v>3075</v>
      </c>
      <c r="Q2056" t="s">
        <v>1823</v>
      </c>
      <c r="R2056" t="s">
        <v>630</v>
      </c>
    </row>
    <row r="2057" spans="1:18" x14ac:dyDescent="0.25">
      <c r="A2057" s="138" t="s">
        <v>14888</v>
      </c>
      <c r="B2057" s="138" t="s">
        <v>885</v>
      </c>
      <c r="C2057" s="138" t="s">
        <v>1817</v>
      </c>
      <c r="D2057" s="138" t="s">
        <v>1818</v>
      </c>
      <c r="E2057" s="138" t="s">
        <v>2072</v>
      </c>
      <c r="F2057" s="138"/>
      <c r="G2057" s="138" t="s">
        <v>1786</v>
      </c>
      <c r="H2057" s="138" t="s">
        <v>1787</v>
      </c>
      <c r="I2057" s="138" t="s">
        <v>5547</v>
      </c>
      <c r="J2057" s="138" t="s">
        <v>1817</v>
      </c>
      <c r="K2057" s="138"/>
      <c r="L2057" s="138"/>
      <c r="M2057" s="138" t="s">
        <v>6743</v>
      </c>
      <c r="N2057" s="139">
        <v>60</v>
      </c>
      <c r="O2057" s="140" t="b">
        <v>0</v>
      </c>
      <c r="P2057" s="138" t="s">
        <v>3075</v>
      </c>
      <c r="Q2057" t="s">
        <v>1823</v>
      </c>
      <c r="R2057" t="s">
        <v>630</v>
      </c>
    </row>
    <row r="2058" spans="1:18" x14ac:dyDescent="0.25">
      <c r="A2058" s="138" t="s">
        <v>14016</v>
      </c>
      <c r="B2058" s="138" t="s">
        <v>885</v>
      </c>
      <c r="C2058" s="138" t="s">
        <v>1817</v>
      </c>
      <c r="D2058" s="138" t="s">
        <v>1818</v>
      </c>
      <c r="E2058" s="138" t="s">
        <v>2053</v>
      </c>
      <c r="F2058" s="138"/>
      <c r="G2058" s="138" t="s">
        <v>71</v>
      </c>
      <c r="H2058" s="138" t="s">
        <v>1777</v>
      </c>
      <c r="I2058" s="138" t="s">
        <v>5547</v>
      </c>
      <c r="J2058" s="138" t="s">
        <v>1817</v>
      </c>
      <c r="K2058" s="138"/>
      <c r="L2058" s="138"/>
      <c r="M2058" s="138" t="s">
        <v>6744</v>
      </c>
      <c r="N2058" s="139">
        <v>60</v>
      </c>
      <c r="O2058" s="140" t="b">
        <v>0</v>
      </c>
      <c r="P2058" s="138" t="s">
        <v>3075</v>
      </c>
      <c r="Q2058" t="s">
        <v>1823</v>
      </c>
      <c r="R2058" t="s">
        <v>630</v>
      </c>
    </row>
    <row r="2059" spans="1:18" x14ac:dyDescent="0.25">
      <c r="A2059" s="138" t="s">
        <v>13842</v>
      </c>
      <c r="B2059" s="138" t="s">
        <v>885</v>
      </c>
      <c r="C2059" s="138" t="s">
        <v>1817</v>
      </c>
      <c r="D2059" s="138" t="s">
        <v>1818</v>
      </c>
      <c r="E2059" s="138" t="s">
        <v>2086</v>
      </c>
      <c r="F2059" s="138"/>
      <c r="G2059" s="138" t="s">
        <v>70</v>
      </c>
      <c r="H2059" s="138" t="s">
        <v>1779</v>
      </c>
      <c r="I2059" s="138" t="s">
        <v>5547</v>
      </c>
      <c r="J2059" s="138" t="s">
        <v>1817</v>
      </c>
      <c r="K2059" s="138"/>
      <c r="L2059" s="138"/>
      <c r="M2059" s="138" t="s">
        <v>6745</v>
      </c>
      <c r="N2059" s="139">
        <v>60</v>
      </c>
      <c r="O2059" s="140" t="b">
        <v>0</v>
      </c>
      <c r="P2059" s="138" t="s">
        <v>3075</v>
      </c>
      <c r="Q2059" t="s">
        <v>1823</v>
      </c>
      <c r="R2059" t="s">
        <v>630</v>
      </c>
    </row>
    <row r="2060" spans="1:18" x14ac:dyDescent="0.25">
      <c r="A2060" s="138" t="s">
        <v>14017</v>
      </c>
      <c r="B2060" s="138" t="s">
        <v>885</v>
      </c>
      <c r="C2060" s="138" t="s">
        <v>1817</v>
      </c>
      <c r="D2060" s="138" t="s">
        <v>1818</v>
      </c>
      <c r="E2060" s="138" t="s">
        <v>2053</v>
      </c>
      <c r="F2060" s="138"/>
      <c r="G2060" s="138" t="s">
        <v>71</v>
      </c>
      <c r="H2060" s="138" t="s">
        <v>1777</v>
      </c>
      <c r="I2060" s="138" t="s">
        <v>5547</v>
      </c>
      <c r="J2060" s="138" t="s">
        <v>1817</v>
      </c>
      <c r="K2060" s="138"/>
      <c r="L2060" s="138"/>
      <c r="M2060" s="138" t="s">
        <v>6746</v>
      </c>
      <c r="N2060" s="139">
        <v>60</v>
      </c>
      <c r="O2060" s="140" t="b">
        <v>0</v>
      </c>
      <c r="P2060" s="138" t="s">
        <v>3075</v>
      </c>
      <c r="Q2060" t="s">
        <v>1823</v>
      </c>
      <c r="R2060" t="s">
        <v>630</v>
      </c>
    </row>
    <row r="2061" spans="1:18" x14ac:dyDescent="0.25">
      <c r="A2061" s="138" t="s">
        <v>14523</v>
      </c>
      <c r="B2061" s="138" t="s">
        <v>885</v>
      </c>
      <c r="C2061" s="138" t="s">
        <v>1817</v>
      </c>
      <c r="D2061" s="138" t="s">
        <v>1818</v>
      </c>
      <c r="E2061" s="138" t="s">
        <v>1881</v>
      </c>
      <c r="F2061" s="138"/>
      <c r="G2061" s="138" t="s">
        <v>71</v>
      </c>
      <c r="H2061" s="138" t="s">
        <v>1777</v>
      </c>
      <c r="I2061" s="138" t="s">
        <v>5547</v>
      </c>
      <c r="J2061" s="138" t="s">
        <v>1817</v>
      </c>
      <c r="K2061" s="138"/>
      <c r="L2061" s="138"/>
      <c r="M2061" s="138" t="s">
        <v>6747</v>
      </c>
      <c r="N2061" s="139">
        <v>60</v>
      </c>
      <c r="O2061" s="140" t="b">
        <v>0</v>
      </c>
      <c r="P2061" s="138" t="s">
        <v>3075</v>
      </c>
      <c r="Q2061" t="s">
        <v>1823</v>
      </c>
      <c r="R2061" t="s">
        <v>630</v>
      </c>
    </row>
    <row r="2062" spans="1:18" x14ac:dyDescent="0.25">
      <c r="A2062" s="138" t="s">
        <v>13943</v>
      </c>
      <c r="B2062" s="138" t="s">
        <v>885</v>
      </c>
      <c r="C2062" s="138" t="s">
        <v>1817</v>
      </c>
      <c r="D2062" s="138" t="s">
        <v>1818</v>
      </c>
      <c r="E2062" s="138" t="s">
        <v>1832</v>
      </c>
      <c r="F2062" s="138"/>
      <c r="G2062" s="138" t="s">
        <v>70</v>
      </c>
      <c r="H2062" s="138" t="s">
        <v>1779</v>
      </c>
      <c r="I2062" s="138" t="s">
        <v>5547</v>
      </c>
      <c r="J2062" s="138" t="s">
        <v>1817</v>
      </c>
      <c r="K2062" s="138"/>
      <c r="L2062" s="138"/>
      <c r="M2062" s="138" t="s">
        <v>6748</v>
      </c>
      <c r="N2062" s="139">
        <v>60</v>
      </c>
      <c r="O2062" s="140" t="b">
        <v>0</v>
      </c>
      <c r="P2062" s="138" t="s">
        <v>3075</v>
      </c>
      <c r="Q2062" t="s">
        <v>1823</v>
      </c>
      <c r="R2062" t="s">
        <v>630</v>
      </c>
    </row>
    <row r="2063" spans="1:18" x14ac:dyDescent="0.25">
      <c r="A2063" s="138" t="s">
        <v>14726</v>
      </c>
      <c r="B2063" s="138" t="s">
        <v>883</v>
      </c>
      <c r="C2063" s="138" t="s">
        <v>1817</v>
      </c>
      <c r="D2063" s="138" t="s">
        <v>1818</v>
      </c>
      <c r="E2063" s="138" t="s">
        <v>6032</v>
      </c>
      <c r="F2063" s="138"/>
      <c r="G2063" s="138" t="s">
        <v>70</v>
      </c>
      <c r="H2063" s="138" t="s">
        <v>1779</v>
      </c>
      <c r="I2063" s="138" t="s">
        <v>5547</v>
      </c>
      <c r="J2063" s="138" t="s">
        <v>1817</v>
      </c>
      <c r="K2063" s="138"/>
      <c r="L2063" s="138"/>
      <c r="M2063" s="138" t="s">
        <v>6749</v>
      </c>
      <c r="N2063" s="139">
        <v>60</v>
      </c>
      <c r="O2063" s="140" t="b">
        <v>0</v>
      </c>
      <c r="P2063" s="138" t="s">
        <v>3075</v>
      </c>
      <c r="Q2063" t="s">
        <v>1823</v>
      </c>
      <c r="R2063" t="s">
        <v>630</v>
      </c>
    </row>
    <row r="2064" spans="1:18" x14ac:dyDescent="0.25">
      <c r="A2064" s="138" t="s">
        <v>14695</v>
      </c>
      <c r="B2064" s="138" t="s">
        <v>885</v>
      </c>
      <c r="C2064" s="138" t="s">
        <v>1817</v>
      </c>
      <c r="D2064" s="138" t="s">
        <v>1818</v>
      </c>
      <c r="E2064" s="138" t="s">
        <v>5301</v>
      </c>
      <c r="F2064" s="138"/>
      <c r="G2064" s="138" t="s">
        <v>1786</v>
      </c>
      <c r="H2064" s="138" t="s">
        <v>1787</v>
      </c>
      <c r="I2064" s="138" t="s">
        <v>5547</v>
      </c>
      <c r="J2064" s="138" t="s">
        <v>1817</v>
      </c>
      <c r="K2064" s="138"/>
      <c r="L2064" s="138"/>
      <c r="M2064" s="138" t="s">
        <v>6750</v>
      </c>
      <c r="N2064" s="139">
        <v>60</v>
      </c>
      <c r="O2064" s="140" t="b">
        <v>0</v>
      </c>
      <c r="P2064" s="138" t="s">
        <v>3075</v>
      </c>
      <c r="Q2064" t="s">
        <v>1823</v>
      </c>
      <c r="R2064" t="s">
        <v>630</v>
      </c>
    </row>
    <row r="2065" spans="1:18" x14ac:dyDescent="0.25">
      <c r="A2065" s="138" t="s">
        <v>14707</v>
      </c>
      <c r="B2065" s="138" t="s">
        <v>5622</v>
      </c>
      <c r="C2065" s="138" t="s">
        <v>1817</v>
      </c>
      <c r="D2065" s="138" t="s">
        <v>1818</v>
      </c>
      <c r="E2065" s="138" t="s">
        <v>6051</v>
      </c>
      <c r="F2065" s="138"/>
      <c r="G2065" s="138" t="s">
        <v>1786</v>
      </c>
      <c r="H2065" s="138" t="s">
        <v>1787</v>
      </c>
      <c r="I2065" s="138" t="s">
        <v>5547</v>
      </c>
      <c r="J2065" s="138" t="s">
        <v>1817</v>
      </c>
      <c r="K2065" s="138"/>
      <c r="L2065" s="138"/>
      <c r="M2065" s="138" t="s">
        <v>6751</v>
      </c>
      <c r="N2065" s="139">
        <v>60</v>
      </c>
      <c r="O2065" s="140" t="b">
        <v>0</v>
      </c>
      <c r="P2065" s="138" t="s">
        <v>3075</v>
      </c>
      <c r="Q2065" t="s">
        <v>1823</v>
      </c>
      <c r="R2065" t="s">
        <v>630</v>
      </c>
    </row>
    <row r="2066" spans="1:18" x14ac:dyDescent="0.25">
      <c r="A2066" s="138" t="s">
        <v>14524</v>
      </c>
      <c r="B2066" s="138" t="s">
        <v>885</v>
      </c>
      <c r="C2066" s="138" t="s">
        <v>1817</v>
      </c>
      <c r="D2066" s="138" t="s">
        <v>1818</v>
      </c>
      <c r="E2066" s="138" t="s">
        <v>1881</v>
      </c>
      <c r="F2066" s="138"/>
      <c r="G2066" s="138" t="s">
        <v>71</v>
      </c>
      <c r="H2066" s="138" t="s">
        <v>1777</v>
      </c>
      <c r="I2066" s="138" t="s">
        <v>5547</v>
      </c>
      <c r="J2066" s="138" t="s">
        <v>1817</v>
      </c>
      <c r="K2066" s="138"/>
      <c r="L2066" s="138"/>
      <c r="M2066" s="138" t="s">
        <v>6752</v>
      </c>
      <c r="N2066" s="139">
        <v>60</v>
      </c>
      <c r="O2066" s="140" t="b">
        <v>0</v>
      </c>
      <c r="P2066" s="138" t="s">
        <v>3075</v>
      </c>
      <c r="Q2066" t="s">
        <v>1823</v>
      </c>
      <c r="R2066" t="s">
        <v>630</v>
      </c>
    </row>
    <row r="2067" spans="1:18" x14ac:dyDescent="0.25">
      <c r="A2067" s="138" t="s">
        <v>14141</v>
      </c>
      <c r="B2067" s="138" t="s">
        <v>885</v>
      </c>
      <c r="C2067" s="138" t="s">
        <v>1817</v>
      </c>
      <c r="D2067" s="138" t="s">
        <v>1818</v>
      </c>
      <c r="E2067" s="138" t="s">
        <v>2734</v>
      </c>
      <c r="F2067" s="138"/>
      <c r="G2067" s="138" t="s">
        <v>1786</v>
      </c>
      <c r="H2067" s="138" t="s">
        <v>1787</v>
      </c>
      <c r="I2067" s="138" t="s">
        <v>5547</v>
      </c>
      <c r="J2067" s="138" t="s">
        <v>1817</v>
      </c>
      <c r="K2067" s="138"/>
      <c r="L2067" s="138"/>
      <c r="M2067" s="138" t="s">
        <v>6753</v>
      </c>
      <c r="N2067" s="139">
        <v>60</v>
      </c>
      <c r="O2067" s="140" t="b">
        <v>0</v>
      </c>
      <c r="P2067" s="138" t="s">
        <v>3075</v>
      </c>
      <c r="Q2067" t="s">
        <v>1823</v>
      </c>
      <c r="R2067" t="s">
        <v>630</v>
      </c>
    </row>
    <row r="2068" spans="1:18" x14ac:dyDescent="0.25">
      <c r="A2068" s="138" t="s">
        <v>14075</v>
      </c>
      <c r="B2068" s="138" t="s">
        <v>885</v>
      </c>
      <c r="C2068" s="138" t="s">
        <v>1817</v>
      </c>
      <c r="D2068" s="138" t="s">
        <v>1818</v>
      </c>
      <c r="E2068" s="138" t="s">
        <v>1911</v>
      </c>
      <c r="F2068" s="138"/>
      <c r="G2068" s="138" t="s">
        <v>71</v>
      </c>
      <c r="H2068" s="138" t="s">
        <v>1777</v>
      </c>
      <c r="I2068" s="138" t="s">
        <v>5547</v>
      </c>
      <c r="J2068" s="138" t="s">
        <v>1817</v>
      </c>
      <c r="K2068" s="138"/>
      <c r="L2068" s="138"/>
      <c r="M2068" s="138" t="s">
        <v>6754</v>
      </c>
      <c r="N2068" s="139">
        <v>60</v>
      </c>
      <c r="O2068" s="140" t="b">
        <v>0</v>
      </c>
      <c r="P2068" s="138" t="s">
        <v>3075</v>
      </c>
      <c r="Q2068" t="s">
        <v>1823</v>
      </c>
      <c r="R2068" t="s">
        <v>630</v>
      </c>
    </row>
    <row r="2069" spans="1:18" x14ac:dyDescent="0.25">
      <c r="A2069" s="138" t="s">
        <v>13788</v>
      </c>
      <c r="B2069" s="138" t="s">
        <v>885</v>
      </c>
      <c r="C2069" s="138" t="s">
        <v>1817</v>
      </c>
      <c r="D2069" s="138" t="s">
        <v>1818</v>
      </c>
      <c r="E2069" s="138" t="s">
        <v>1886</v>
      </c>
      <c r="F2069" s="138"/>
      <c r="G2069" s="138" t="s">
        <v>1786</v>
      </c>
      <c r="H2069" s="138" t="s">
        <v>1787</v>
      </c>
      <c r="I2069" s="138" t="s">
        <v>5547</v>
      </c>
      <c r="J2069" s="138" t="s">
        <v>1817</v>
      </c>
      <c r="K2069" s="138"/>
      <c r="L2069" s="138"/>
      <c r="M2069" s="138" t="s">
        <v>6755</v>
      </c>
      <c r="N2069" s="139">
        <v>60</v>
      </c>
      <c r="O2069" s="140" t="b">
        <v>0</v>
      </c>
      <c r="P2069" s="138" t="s">
        <v>3075</v>
      </c>
      <c r="Q2069" t="s">
        <v>1823</v>
      </c>
      <c r="R2069" t="s">
        <v>630</v>
      </c>
    </row>
    <row r="2070" spans="1:18" x14ac:dyDescent="0.25">
      <c r="A2070" s="138" t="s">
        <v>14076</v>
      </c>
      <c r="B2070" s="138" t="s">
        <v>885</v>
      </c>
      <c r="C2070" s="138" t="s">
        <v>1817</v>
      </c>
      <c r="D2070" s="138" t="s">
        <v>1818</v>
      </c>
      <c r="E2070" s="138" t="s">
        <v>1911</v>
      </c>
      <c r="F2070" s="138"/>
      <c r="G2070" s="138" t="s">
        <v>71</v>
      </c>
      <c r="H2070" s="138" t="s">
        <v>1777</v>
      </c>
      <c r="I2070" s="138" t="s">
        <v>5547</v>
      </c>
      <c r="J2070" s="138" t="s">
        <v>1817</v>
      </c>
      <c r="K2070" s="138"/>
      <c r="L2070" s="138"/>
      <c r="M2070" s="138" t="s">
        <v>6756</v>
      </c>
      <c r="N2070" s="139">
        <v>60</v>
      </c>
      <c r="O2070" s="140" t="b">
        <v>0</v>
      </c>
      <c r="P2070" s="138" t="s">
        <v>3075</v>
      </c>
      <c r="Q2070" t="s">
        <v>1823</v>
      </c>
      <c r="R2070" t="s">
        <v>630</v>
      </c>
    </row>
    <row r="2071" spans="1:18" x14ac:dyDescent="0.25">
      <c r="A2071" s="138" t="s">
        <v>14795</v>
      </c>
      <c r="B2071" s="138" t="s">
        <v>883</v>
      </c>
      <c r="C2071" s="138" t="s">
        <v>1817</v>
      </c>
      <c r="D2071" s="138" t="s">
        <v>1818</v>
      </c>
      <c r="E2071" s="138" t="s">
        <v>5966</v>
      </c>
      <c r="F2071" s="138"/>
      <c r="G2071" s="138" t="s">
        <v>70</v>
      </c>
      <c r="H2071" s="138" t="s">
        <v>1779</v>
      </c>
      <c r="I2071" s="138" t="s">
        <v>5547</v>
      </c>
      <c r="J2071" s="138" t="s">
        <v>1817</v>
      </c>
      <c r="K2071" s="138"/>
      <c r="L2071" s="138"/>
      <c r="M2071" s="138" t="s">
        <v>6757</v>
      </c>
      <c r="N2071" s="139">
        <v>60</v>
      </c>
      <c r="O2071" s="140" t="b">
        <v>0</v>
      </c>
      <c r="P2071" s="138" t="s">
        <v>3075</v>
      </c>
      <c r="Q2071" t="s">
        <v>1823</v>
      </c>
      <c r="R2071" t="s">
        <v>630</v>
      </c>
    </row>
    <row r="2072" spans="1:18" x14ac:dyDescent="0.25">
      <c r="A2072" s="138" t="s">
        <v>14760</v>
      </c>
      <c r="B2072" s="138" t="s">
        <v>885</v>
      </c>
      <c r="C2072" s="138" t="s">
        <v>1817</v>
      </c>
      <c r="D2072" s="138" t="s">
        <v>1818</v>
      </c>
      <c r="E2072" s="138" t="s">
        <v>4064</v>
      </c>
      <c r="F2072" s="138"/>
      <c r="G2072" s="138" t="s">
        <v>71</v>
      </c>
      <c r="H2072" s="138" t="s">
        <v>1777</v>
      </c>
      <c r="I2072" s="138" t="s">
        <v>5959</v>
      </c>
      <c r="J2072" s="138" t="s">
        <v>1817</v>
      </c>
      <c r="K2072" s="138"/>
      <c r="L2072" s="138"/>
      <c r="M2072" s="138" t="s">
        <v>6758</v>
      </c>
      <c r="N2072" s="139">
        <v>60</v>
      </c>
      <c r="O2072" s="140" t="b">
        <v>0</v>
      </c>
      <c r="P2072" s="138" t="s">
        <v>3075</v>
      </c>
      <c r="Q2072" t="s">
        <v>1823</v>
      </c>
      <c r="R2072" t="s">
        <v>630</v>
      </c>
    </row>
    <row r="2073" spans="1:18" x14ac:dyDescent="0.25">
      <c r="A2073" s="138" t="s">
        <v>14983</v>
      </c>
      <c r="B2073" s="138" t="s">
        <v>885</v>
      </c>
      <c r="C2073" s="138" t="s">
        <v>1817</v>
      </c>
      <c r="D2073" s="138" t="s">
        <v>1818</v>
      </c>
      <c r="E2073" s="138" t="s">
        <v>1955</v>
      </c>
      <c r="F2073" s="138"/>
      <c r="G2073" s="138" t="s">
        <v>1786</v>
      </c>
      <c r="H2073" s="138" t="s">
        <v>1787</v>
      </c>
      <c r="I2073" s="138" t="s">
        <v>5547</v>
      </c>
      <c r="J2073" s="138" t="s">
        <v>1817</v>
      </c>
      <c r="K2073" s="138"/>
      <c r="L2073" s="138"/>
      <c r="M2073" s="138" t="s">
        <v>6759</v>
      </c>
      <c r="N2073" s="139">
        <v>60</v>
      </c>
      <c r="O2073" s="140" t="b">
        <v>0</v>
      </c>
      <c r="P2073" s="138" t="s">
        <v>3075</v>
      </c>
      <c r="Q2073" t="s">
        <v>1823</v>
      </c>
      <c r="R2073" t="s">
        <v>630</v>
      </c>
    </row>
    <row r="2074" spans="1:18" x14ac:dyDescent="0.25">
      <c r="A2074" s="138" t="s">
        <v>14077</v>
      </c>
      <c r="B2074" s="138" t="s">
        <v>885</v>
      </c>
      <c r="C2074" s="138" t="s">
        <v>1817</v>
      </c>
      <c r="D2074" s="138" t="s">
        <v>1818</v>
      </c>
      <c r="E2074" s="138" t="s">
        <v>1911</v>
      </c>
      <c r="F2074" s="138"/>
      <c r="G2074" s="138" t="s">
        <v>71</v>
      </c>
      <c r="H2074" s="138" t="s">
        <v>1777</v>
      </c>
      <c r="I2074" s="138" t="s">
        <v>5547</v>
      </c>
      <c r="J2074" s="138" t="s">
        <v>1817</v>
      </c>
      <c r="K2074" s="138"/>
      <c r="L2074" s="138"/>
      <c r="M2074" s="138" t="s">
        <v>6760</v>
      </c>
      <c r="N2074" s="139">
        <v>60</v>
      </c>
      <c r="O2074" s="140" t="b">
        <v>0</v>
      </c>
      <c r="P2074" s="138" t="s">
        <v>3075</v>
      </c>
      <c r="Q2074" t="s">
        <v>1823</v>
      </c>
      <c r="R2074" t="s">
        <v>630</v>
      </c>
    </row>
    <row r="2075" spans="1:18" x14ac:dyDescent="0.25">
      <c r="A2075" s="138" t="s">
        <v>14078</v>
      </c>
      <c r="B2075" s="138" t="s">
        <v>885</v>
      </c>
      <c r="C2075" s="138" t="s">
        <v>1817</v>
      </c>
      <c r="D2075" s="138" t="s">
        <v>1818</v>
      </c>
      <c r="E2075" s="138" t="s">
        <v>1911</v>
      </c>
      <c r="F2075" s="138"/>
      <c r="G2075" s="138" t="s">
        <v>71</v>
      </c>
      <c r="H2075" s="138" t="s">
        <v>1777</v>
      </c>
      <c r="I2075" s="138" t="s">
        <v>5547</v>
      </c>
      <c r="J2075" s="138" t="s">
        <v>1817</v>
      </c>
      <c r="K2075" s="138"/>
      <c r="L2075" s="138"/>
      <c r="M2075" s="138" t="s">
        <v>6761</v>
      </c>
      <c r="N2075" s="139">
        <v>60</v>
      </c>
      <c r="O2075" s="140" t="b">
        <v>0</v>
      </c>
      <c r="P2075" s="138" t="s">
        <v>3075</v>
      </c>
      <c r="Q2075" t="s">
        <v>1823</v>
      </c>
      <c r="R2075" t="s">
        <v>630</v>
      </c>
    </row>
    <row r="2076" spans="1:18" x14ac:dyDescent="0.25">
      <c r="A2076" s="138" t="s">
        <v>14542</v>
      </c>
      <c r="B2076" s="138" t="s">
        <v>883</v>
      </c>
      <c r="C2076" s="138" t="s">
        <v>1817</v>
      </c>
      <c r="D2076" s="138" t="s">
        <v>1818</v>
      </c>
      <c r="E2076" s="138" t="s">
        <v>3323</v>
      </c>
      <c r="F2076" s="138"/>
      <c r="G2076" s="138" t="s">
        <v>1786</v>
      </c>
      <c r="H2076" s="138" t="s">
        <v>1787</v>
      </c>
      <c r="I2076" s="138" t="s">
        <v>5547</v>
      </c>
      <c r="J2076" s="138" t="s">
        <v>1817</v>
      </c>
      <c r="K2076" s="138"/>
      <c r="L2076" s="138"/>
      <c r="M2076" s="138" t="s">
        <v>6762</v>
      </c>
      <c r="N2076" s="139">
        <v>60</v>
      </c>
      <c r="O2076" s="140" t="b">
        <v>0</v>
      </c>
      <c r="P2076" s="138" t="s">
        <v>3075</v>
      </c>
      <c r="Q2076" t="s">
        <v>1823</v>
      </c>
      <c r="R2076" t="s">
        <v>630</v>
      </c>
    </row>
    <row r="2077" spans="1:18" x14ac:dyDescent="0.25">
      <c r="A2077" s="138" t="s">
        <v>14668</v>
      </c>
      <c r="B2077" s="138" t="s">
        <v>885</v>
      </c>
      <c r="C2077" s="138" t="s">
        <v>1817</v>
      </c>
      <c r="D2077" s="138" t="s">
        <v>1818</v>
      </c>
      <c r="E2077" s="138" t="s">
        <v>1938</v>
      </c>
      <c r="F2077" s="138"/>
      <c r="G2077" s="138" t="s">
        <v>70</v>
      </c>
      <c r="H2077" s="138" t="s">
        <v>1779</v>
      </c>
      <c r="I2077" s="138" t="s">
        <v>5547</v>
      </c>
      <c r="J2077" s="138" t="s">
        <v>1817</v>
      </c>
      <c r="K2077" s="138"/>
      <c r="L2077" s="138"/>
      <c r="M2077" s="138" t="s">
        <v>6763</v>
      </c>
      <c r="N2077" s="139">
        <v>60</v>
      </c>
      <c r="O2077" s="140" t="b">
        <v>0</v>
      </c>
      <c r="P2077" s="138" t="s">
        <v>3075</v>
      </c>
      <c r="Q2077" t="s">
        <v>1823</v>
      </c>
      <c r="R2077" t="s">
        <v>630</v>
      </c>
    </row>
    <row r="2078" spans="1:18" x14ac:dyDescent="0.25">
      <c r="A2078" s="138" t="s">
        <v>14832</v>
      </c>
      <c r="B2078" s="138" t="s">
        <v>885</v>
      </c>
      <c r="C2078" s="138" t="s">
        <v>1817</v>
      </c>
      <c r="D2078" s="138" t="s">
        <v>1818</v>
      </c>
      <c r="E2078" s="138" t="s">
        <v>1858</v>
      </c>
      <c r="F2078" s="138"/>
      <c r="G2078" s="138" t="s">
        <v>1786</v>
      </c>
      <c r="H2078" s="138" t="s">
        <v>1787</v>
      </c>
      <c r="I2078" s="138" t="s">
        <v>5547</v>
      </c>
      <c r="J2078" s="138" t="s">
        <v>1817</v>
      </c>
      <c r="K2078" s="138"/>
      <c r="L2078" s="138"/>
      <c r="M2078" s="138" t="s">
        <v>6764</v>
      </c>
      <c r="N2078" s="139">
        <v>60</v>
      </c>
      <c r="O2078" s="140" t="b">
        <v>0</v>
      </c>
      <c r="P2078" s="138" t="s">
        <v>3075</v>
      </c>
      <c r="Q2078" t="s">
        <v>1823</v>
      </c>
      <c r="R2078" t="s">
        <v>630</v>
      </c>
    </row>
    <row r="2079" spans="1:18" x14ac:dyDescent="0.25">
      <c r="A2079" s="138" t="s">
        <v>14669</v>
      </c>
      <c r="B2079" s="138" t="s">
        <v>885</v>
      </c>
      <c r="C2079" s="138" t="s">
        <v>1817</v>
      </c>
      <c r="D2079" s="138" t="s">
        <v>1818</v>
      </c>
      <c r="E2079" s="138" t="s">
        <v>1938</v>
      </c>
      <c r="F2079" s="138"/>
      <c r="G2079" s="138" t="s">
        <v>70</v>
      </c>
      <c r="H2079" s="138" t="s">
        <v>1779</v>
      </c>
      <c r="I2079" s="138" t="s">
        <v>5547</v>
      </c>
      <c r="J2079" s="138" t="s">
        <v>1817</v>
      </c>
      <c r="K2079" s="138"/>
      <c r="L2079" s="138"/>
      <c r="M2079" s="138" t="s">
        <v>6765</v>
      </c>
      <c r="N2079" s="139">
        <v>60</v>
      </c>
      <c r="O2079" s="140" t="b">
        <v>0</v>
      </c>
      <c r="P2079" s="138" t="s">
        <v>3075</v>
      </c>
      <c r="Q2079" t="s">
        <v>1823</v>
      </c>
      <c r="R2079" t="s">
        <v>630</v>
      </c>
    </row>
    <row r="2080" spans="1:18" x14ac:dyDescent="0.25">
      <c r="A2080" s="138" t="s">
        <v>14984</v>
      </c>
      <c r="B2080" s="138" t="s">
        <v>885</v>
      </c>
      <c r="C2080" s="138" t="s">
        <v>1817</v>
      </c>
      <c r="D2080" s="138" t="s">
        <v>1818</v>
      </c>
      <c r="E2080" s="138" t="s">
        <v>1955</v>
      </c>
      <c r="F2080" s="138"/>
      <c r="G2080" s="138" t="s">
        <v>1786</v>
      </c>
      <c r="H2080" s="138" t="s">
        <v>1787</v>
      </c>
      <c r="I2080" s="138" t="s">
        <v>5547</v>
      </c>
      <c r="J2080" s="138" t="s">
        <v>1817</v>
      </c>
      <c r="K2080" s="138"/>
      <c r="L2080" s="138"/>
      <c r="M2080" s="138" t="s">
        <v>6767</v>
      </c>
      <c r="N2080" s="139">
        <v>60</v>
      </c>
      <c r="O2080" s="140" t="b">
        <v>0</v>
      </c>
      <c r="P2080" s="138" t="s">
        <v>3075</v>
      </c>
      <c r="Q2080" t="s">
        <v>1823</v>
      </c>
      <c r="R2080" t="s">
        <v>630</v>
      </c>
    </row>
    <row r="2081" spans="1:18" x14ac:dyDescent="0.25">
      <c r="A2081" s="138" t="s">
        <v>14909</v>
      </c>
      <c r="B2081" s="138" t="s">
        <v>885</v>
      </c>
      <c r="C2081" s="138" t="s">
        <v>1817</v>
      </c>
      <c r="D2081" s="138" t="s">
        <v>1818</v>
      </c>
      <c r="E2081" s="138" t="s">
        <v>6058</v>
      </c>
      <c r="F2081" s="138"/>
      <c r="G2081" s="138" t="s">
        <v>1786</v>
      </c>
      <c r="H2081" s="138" t="s">
        <v>1787</v>
      </c>
      <c r="I2081" s="138" t="s">
        <v>5547</v>
      </c>
      <c r="J2081" s="138" t="s">
        <v>1817</v>
      </c>
      <c r="K2081" s="138"/>
      <c r="L2081" s="138"/>
      <c r="M2081" s="138" t="s">
        <v>6768</v>
      </c>
      <c r="N2081" s="139">
        <v>60</v>
      </c>
      <c r="O2081" s="140" t="b">
        <v>0</v>
      </c>
      <c r="P2081" s="138" t="s">
        <v>3075</v>
      </c>
      <c r="Q2081" t="s">
        <v>1823</v>
      </c>
      <c r="R2081" t="s">
        <v>630</v>
      </c>
    </row>
    <row r="2082" spans="1:18" x14ac:dyDescent="0.25">
      <c r="A2082" s="138" t="s">
        <v>14849</v>
      </c>
      <c r="B2082" s="138" t="s">
        <v>883</v>
      </c>
      <c r="C2082" s="138" t="s">
        <v>1817</v>
      </c>
      <c r="D2082" s="138" t="s">
        <v>1818</v>
      </c>
      <c r="E2082" s="138" t="s">
        <v>3134</v>
      </c>
      <c r="F2082" s="138"/>
      <c r="G2082" s="138" t="s">
        <v>1786</v>
      </c>
      <c r="H2082" s="138" t="s">
        <v>1787</v>
      </c>
      <c r="I2082" s="138" t="s">
        <v>5547</v>
      </c>
      <c r="J2082" s="138" t="s">
        <v>1817</v>
      </c>
      <c r="K2082" s="138"/>
      <c r="L2082" s="138"/>
      <c r="M2082" s="138" t="s">
        <v>6769</v>
      </c>
      <c r="N2082" s="139">
        <v>60</v>
      </c>
      <c r="O2082" s="140" t="b">
        <v>0</v>
      </c>
      <c r="P2082" s="138" t="s">
        <v>3075</v>
      </c>
      <c r="Q2082" t="s">
        <v>1823</v>
      </c>
      <c r="R2082" t="s">
        <v>630</v>
      </c>
    </row>
    <row r="2083" spans="1:18" x14ac:dyDescent="0.25">
      <c r="A2083" s="138" t="s">
        <v>14142</v>
      </c>
      <c r="B2083" s="138" t="s">
        <v>885</v>
      </c>
      <c r="C2083" s="138" t="s">
        <v>1817</v>
      </c>
      <c r="D2083" s="138" t="s">
        <v>1818</v>
      </c>
      <c r="E2083" s="138" t="s">
        <v>2734</v>
      </c>
      <c r="F2083" s="138"/>
      <c r="G2083" s="138" t="s">
        <v>1786</v>
      </c>
      <c r="H2083" s="138" t="s">
        <v>1787</v>
      </c>
      <c r="I2083" s="138" t="s">
        <v>5547</v>
      </c>
      <c r="J2083" s="138" t="s">
        <v>1817</v>
      </c>
      <c r="K2083" s="138"/>
      <c r="L2083" s="138"/>
      <c r="M2083" s="138" t="s">
        <v>6771</v>
      </c>
      <c r="N2083" s="139">
        <v>60</v>
      </c>
      <c r="O2083" s="140" t="b">
        <v>0</v>
      </c>
      <c r="P2083" s="138" t="s">
        <v>3075</v>
      </c>
      <c r="Q2083" t="s">
        <v>1823</v>
      </c>
      <c r="R2083" t="s">
        <v>630</v>
      </c>
    </row>
    <row r="2084" spans="1:18" x14ac:dyDescent="0.25">
      <c r="A2084" s="138" t="s">
        <v>14225</v>
      </c>
      <c r="B2084" s="138" t="s">
        <v>885</v>
      </c>
      <c r="C2084" s="138" t="s">
        <v>1817</v>
      </c>
      <c r="D2084" s="138" t="s">
        <v>1818</v>
      </c>
      <c r="E2084" s="138" t="s">
        <v>1930</v>
      </c>
      <c r="F2084" s="138"/>
      <c r="G2084" s="138" t="s">
        <v>71</v>
      </c>
      <c r="H2084" s="138" t="s">
        <v>1777</v>
      </c>
      <c r="I2084" s="138" t="s">
        <v>5547</v>
      </c>
      <c r="J2084" s="138" t="s">
        <v>1817</v>
      </c>
      <c r="K2084" s="138"/>
      <c r="L2084" s="138"/>
      <c r="M2084" s="138" t="s">
        <v>6772</v>
      </c>
      <c r="N2084" s="139">
        <v>60</v>
      </c>
      <c r="O2084" s="140" t="b">
        <v>0</v>
      </c>
      <c r="P2084" s="138" t="s">
        <v>3075</v>
      </c>
      <c r="Q2084" t="s">
        <v>1823</v>
      </c>
      <c r="R2084" t="s">
        <v>630</v>
      </c>
    </row>
    <row r="2085" spans="1:18" x14ac:dyDescent="0.25">
      <c r="A2085" s="138" t="s">
        <v>14850</v>
      </c>
      <c r="B2085" s="138" t="s">
        <v>883</v>
      </c>
      <c r="C2085" s="138" t="s">
        <v>1817</v>
      </c>
      <c r="D2085" s="138" t="s">
        <v>1818</v>
      </c>
      <c r="E2085" s="138" t="s">
        <v>3134</v>
      </c>
      <c r="F2085" s="138"/>
      <c r="G2085" s="138" t="s">
        <v>1786</v>
      </c>
      <c r="H2085" s="138" t="s">
        <v>1787</v>
      </c>
      <c r="I2085" s="138" t="s">
        <v>5547</v>
      </c>
      <c r="J2085" s="138" t="s">
        <v>1817</v>
      </c>
      <c r="K2085" s="138"/>
      <c r="L2085" s="138"/>
      <c r="M2085" s="138" t="s">
        <v>6773</v>
      </c>
      <c r="N2085" s="139">
        <v>60</v>
      </c>
      <c r="O2085" s="140" t="b">
        <v>0</v>
      </c>
      <c r="P2085" s="138" t="s">
        <v>3075</v>
      </c>
      <c r="Q2085" t="s">
        <v>1823</v>
      </c>
      <c r="R2085" t="s">
        <v>630</v>
      </c>
    </row>
    <row r="2086" spans="1:18" x14ac:dyDescent="0.25">
      <c r="A2086" s="138" t="s">
        <v>14889</v>
      </c>
      <c r="B2086" s="138" t="s">
        <v>885</v>
      </c>
      <c r="C2086" s="138" t="s">
        <v>1817</v>
      </c>
      <c r="D2086" s="138" t="s">
        <v>1818</v>
      </c>
      <c r="E2086" s="138" t="s">
        <v>2072</v>
      </c>
      <c r="F2086" s="138"/>
      <c r="G2086" s="138" t="s">
        <v>1786</v>
      </c>
      <c r="H2086" s="138" t="s">
        <v>1787</v>
      </c>
      <c r="I2086" s="138" t="s">
        <v>5547</v>
      </c>
      <c r="J2086" s="138" t="s">
        <v>1817</v>
      </c>
      <c r="K2086" s="138"/>
      <c r="L2086" s="138"/>
      <c r="M2086" s="138" t="s">
        <v>6774</v>
      </c>
      <c r="N2086" s="139">
        <v>60</v>
      </c>
      <c r="O2086" s="140" t="b">
        <v>0</v>
      </c>
      <c r="P2086" s="138" t="s">
        <v>3075</v>
      </c>
      <c r="Q2086" t="s">
        <v>1823</v>
      </c>
      <c r="R2086" t="s">
        <v>630</v>
      </c>
    </row>
    <row r="2087" spans="1:18" x14ac:dyDescent="0.25">
      <c r="A2087" s="138" t="s">
        <v>14018</v>
      </c>
      <c r="B2087" s="138" t="s">
        <v>885</v>
      </c>
      <c r="C2087" s="138" t="s">
        <v>1817</v>
      </c>
      <c r="D2087" s="138" t="s">
        <v>1818</v>
      </c>
      <c r="E2087" s="138" t="s">
        <v>2053</v>
      </c>
      <c r="F2087" s="138"/>
      <c r="G2087" s="138" t="s">
        <v>71</v>
      </c>
      <c r="H2087" s="138" t="s">
        <v>1777</v>
      </c>
      <c r="I2087" s="138" t="s">
        <v>5547</v>
      </c>
      <c r="J2087" s="138" t="s">
        <v>1817</v>
      </c>
      <c r="K2087" s="138"/>
      <c r="L2087" s="138"/>
      <c r="M2087" s="138" t="s">
        <v>6775</v>
      </c>
      <c r="N2087" s="139">
        <v>60</v>
      </c>
      <c r="O2087" s="140" t="b">
        <v>0</v>
      </c>
      <c r="P2087" s="138" t="s">
        <v>3075</v>
      </c>
      <c r="Q2087" t="s">
        <v>1823</v>
      </c>
      <c r="R2087" t="s">
        <v>630</v>
      </c>
    </row>
    <row r="2088" spans="1:18" x14ac:dyDescent="0.25">
      <c r="A2088" s="138" t="s">
        <v>13789</v>
      </c>
      <c r="B2088" s="138" t="s">
        <v>885</v>
      </c>
      <c r="C2088" s="138" t="s">
        <v>1817</v>
      </c>
      <c r="D2088" s="138" t="s">
        <v>1818</v>
      </c>
      <c r="E2088" s="138" t="s">
        <v>1886</v>
      </c>
      <c r="F2088" s="138"/>
      <c r="G2088" s="138" t="s">
        <v>1786</v>
      </c>
      <c r="H2088" s="138" t="s">
        <v>1787</v>
      </c>
      <c r="I2088" s="138" t="s">
        <v>5547</v>
      </c>
      <c r="J2088" s="138" t="s">
        <v>1817</v>
      </c>
      <c r="K2088" s="138"/>
      <c r="L2088" s="138"/>
      <c r="M2088" s="138" t="s">
        <v>6776</v>
      </c>
      <c r="N2088" s="139">
        <v>60</v>
      </c>
      <c r="O2088" s="140" t="b">
        <v>0</v>
      </c>
      <c r="P2088" s="138" t="s">
        <v>3075</v>
      </c>
      <c r="Q2088" t="s">
        <v>1823</v>
      </c>
      <c r="R2088" t="s">
        <v>630</v>
      </c>
    </row>
    <row r="2089" spans="1:18" x14ac:dyDescent="0.25">
      <c r="A2089" s="138" t="s">
        <v>13790</v>
      </c>
      <c r="B2089" s="138" t="s">
        <v>885</v>
      </c>
      <c r="C2089" s="138" t="s">
        <v>1817</v>
      </c>
      <c r="D2089" s="138" t="s">
        <v>1818</v>
      </c>
      <c r="E2089" s="138" t="s">
        <v>1886</v>
      </c>
      <c r="F2089" s="138"/>
      <c r="G2089" s="138" t="s">
        <v>1786</v>
      </c>
      <c r="H2089" s="138" t="s">
        <v>1787</v>
      </c>
      <c r="I2089" s="138" t="s">
        <v>5547</v>
      </c>
      <c r="J2089" s="138" t="s">
        <v>1817</v>
      </c>
      <c r="K2089" s="138"/>
      <c r="L2089" s="138"/>
      <c r="M2089" s="138" t="s">
        <v>6777</v>
      </c>
      <c r="N2089" s="139">
        <v>60</v>
      </c>
      <c r="O2089" s="140" t="b">
        <v>0</v>
      </c>
      <c r="P2089" s="138" t="s">
        <v>3075</v>
      </c>
      <c r="Q2089" t="s">
        <v>1823</v>
      </c>
      <c r="R2089" t="s">
        <v>630</v>
      </c>
    </row>
    <row r="2090" spans="1:18" x14ac:dyDescent="0.25">
      <c r="A2090" s="138" t="s">
        <v>14258</v>
      </c>
      <c r="B2090" s="138" t="s">
        <v>883</v>
      </c>
      <c r="C2090" s="138" t="s">
        <v>1817</v>
      </c>
      <c r="D2090" s="138" t="s">
        <v>1818</v>
      </c>
      <c r="E2090" s="138" t="s">
        <v>2030</v>
      </c>
      <c r="F2090" s="138"/>
      <c r="G2090" s="138" t="s">
        <v>70</v>
      </c>
      <c r="H2090" s="138" t="s">
        <v>1779</v>
      </c>
      <c r="I2090" s="138" t="s">
        <v>5547</v>
      </c>
      <c r="J2090" s="138" t="s">
        <v>1817</v>
      </c>
      <c r="K2090" s="138"/>
      <c r="L2090" s="138"/>
      <c r="M2090" s="138" t="s">
        <v>6778</v>
      </c>
      <c r="N2090" s="139">
        <v>60</v>
      </c>
      <c r="O2090" s="140" t="b">
        <v>0</v>
      </c>
      <c r="P2090" s="138" t="s">
        <v>3075</v>
      </c>
      <c r="Q2090" t="s">
        <v>1823</v>
      </c>
      <c r="R2090" t="s">
        <v>630</v>
      </c>
    </row>
    <row r="2091" spans="1:18" x14ac:dyDescent="0.25">
      <c r="A2091" s="138" t="s">
        <v>13843</v>
      </c>
      <c r="B2091" s="138" t="s">
        <v>883</v>
      </c>
      <c r="C2091" s="138" t="s">
        <v>1817</v>
      </c>
      <c r="D2091" s="138" t="s">
        <v>1818</v>
      </c>
      <c r="E2091" s="138" t="s">
        <v>2086</v>
      </c>
      <c r="F2091" s="138"/>
      <c r="G2091" s="138" t="s">
        <v>70</v>
      </c>
      <c r="H2091" s="138" t="s">
        <v>1779</v>
      </c>
      <c r="I2091" s="138" t="s">
        <v>5547</v>
      </c>
      <c r="J2091" s="138" t="s">
        <v>1817</v>
      </c>
      <c r="K2091" s="138"/>
      <c r="L2091" s="138"/>
      <c r="M2091" s="138" t="s">
        <v>6779</v>
      </c>
      <c r="N2091" s="139">
        <v>60</v>
      </c>
      <c r="O2091" s="140" t="b">
        <v>0</v>
      </c>
      <c r="P2091" s="138" t="s">
        <v>3075</v>
      </c>
      <c r="Q2091" t="s">
        <v>1823</v>
      </c>
      <c r="R2091" t="s">
        <v>630</v>
      </c>
    </row>
    <row r="2092" spans="1:18" x14ac:dyDescent="0.25">
      <c r="A2092" s="138" t="s">
        <v>14910</v>
      </c>
      <c r="B2092" s="138" t="s">
        <v>885</v>
      </c>
      <c r="C2092" s="138" t="s">
        <v>1817</v>
      </c>
      <c r="D2092" s="138" t="s">
        <v>1818</v>
      </c>
      <c r="E2092" s="138" t="s">
        <v>6058</v>
      </c>
      <c r="F2092" s="138"/>
      <c r="G2092" s="138" t="s">
        <v>1786</v>
      </c>
      <c r="H2092" s="138" t="s">
        <v>1787</v>
      </c>
      <c r="I2092" s="138" t="s">
        <v>5547</v>
      </c>
      <c r="J2092" s="138" t="s">
        <v>1817</v>
      </c>
      <c r="K2092" s="138"/>
      <c r="L2092" s="138"/>
      <c r="M2092" s="138" t="s">
        <v>6780</v>
      </c>
      <c r="N2092" s="139">
        <v>60</v>
      </c>
      <c r="O2092" s="140" t="b">
        <v>0</v>
      </c>
      <c r="P2092" s="138" t="s">
        <v>3075</v>
      </c>
      <c r="Q2092" t="s">
        <v>1823</v>
      </c>
      <c r="R2092" t="s">
        <v>630</v>
      </c>
    </row>
    <row r="2093" spans="1:18" x14ac:dyDescent="0.25">
      <c r="A2093" s="138" t="s">
        <v>14525</v>
      </c>
      <c r="B2093" s="138" t="s">
        <v>885</v>
      </c>
      <c r="C2093" s="138" t="s">
        <v>1817</v>
      </c>
      <c r="D2093" s="138" t="s">
        <v>1818</v>
      </c>
      <c r="E2093" s="138" t="s">
        <v>1881</v>
      </c>
      <c r="F2093" s="138"/>
      <c r="G2093" s="138" t="s">
        <v>71</v>
      </c>
      <c r="H2093" s="138" t="s">
        <v>1777</v>
      </c>
      <c r="I2093" s="138" t="s">
        <v>5547</v>
      </c>
      <c r="J2093" s="138" t="s">
        <v>1817</v>
      </c>
      <c r="K2093" s="138"/>
      <c r="L2093" s="138"/>
      <c r="M2093" s="138" t="s">
        <v>6781</v>
      </c>
      <c r="N2093" s="139">
        <v>60</v>
      </c>
      <c r="O2093" s="140" t="b">
        <v>0</v>
      </c>
      <c r="P2093" s="138" t="s">
        <v>3075</v>
      </c>
      <c r="Q2093" t="s">
        <v>1823</v>
      </c>
      <c r="R2093" t="s">
        <v>630</v>
      </c>
    </row>
    <row r="2094" spans="1:18" x14ac:dyDescent="0.25">
      <c r="A2094" s="138" t="s">
        <v>14094</v>
      </c>
      <c r="B2094" s="138" t="s">
        <v>883</v>
      </c>
      <c r="C2094" s="138" t="s">
        <v>1817</v>
      </c>
      <c r="D2094" s="138" t="s">
        <v>1818</v>
      </c>
      <c r="E2094" s="138" t="s">
        <v>4289</v>
      </c>
      <c r="F2094" s="138"/>
      <c r="G2094" s="138" t="s">
        <v>70</v>
      </c>
      <c r="H2094" s="138" t="s">
        <v>1779</v>
      </c>
      <c r="I2094" s="138" t="s">
        <v>5547</v>
      </c>
      <c r="J2094" s="138" t="s">
        <v>1817</v>
      </c>
      <c r="K2094" s="138"/>
      <c r="L2094" s="138"/>
      <c r="M2094" s="138" t="s">
        <v>6782</v>
      </c>
      <c r="N2094" s="139">
        <v>60</v>
      </c>
      <c r="O2094" s="140" t="b">
        <v>0</v>
      </c>
      <c r="P2094" s="138" t="s">
        <v>3075</v>
      </c>
      <c r="Q2094" t="s">
        <v>1823</v>
      </c>
      <c r="R2094" t="s">
        <v>630</v>
      </c>
    </row>
    <row r="2095" spans="1:18" x14ac:dyDescent="0.25">
      <c r="A2095" s="138" t="s">
        <v>15004</v>
      </c>
      <c r="B2095" s="138" t="s">
        <v>885</v>
      </c>
      <c r="C2095" s="138" t="s">
        <v>1817</v>
      </c>
      <c r="D2095" s="138" t="s">
        <v>1818</v>
      </c>
      <c r="E2095" s="138" t="s">
        <v>6714</v>
      </c>
      <c r="F2095" s="138"/>
      <c r="G2095" s="138" t="s">
        <v>70</v>
      </c>
      <c r="H2095" s="138" t="s">
        <v>1779</v>
      </c>
      <c r="I2095" s="138" t="s">
        <v>5547</v>
      </c>
      <c r="J2095" s="138" t="s">
        <v>1817</v>
      </c>
      <c r="K2095" s="138"/>
      <c r="L2095" s="138"/>
      <c r="M2095" s="138" t="s">
        <v>6783</v>
      </c>
      <c r="N2095" s="139">
        <v>60</v>
      </c>
      <c r="O2095" s="140" t="b">
        <v>0</v>
      </c>
      <c r="P2095" s="138" t="s">
        <v>3075</v>
      </c>
      <c r="Q2095" t="s">
        <v>1823</v>
      </c>
      <c r="R2095" t="s">
        <v>630</v>
      </c>
    </row>
    <row r="2096" spans="1:18" x14ac:dyDescent="0.25">
      <c r="A2096" s="138" t="s">
        <v>14526</v>
      </c>
      <c r="B2096" s="138" t="s">
        <v>885</v>
      </c>
      <c r="C2096" s="138" t="s">
        <v>1817</v>
      </c>
      <c r="D2096" s="138" t="s">
        <v>1818</v>
      </c>
      <c r="E2096" s="138" t="s">
        <v>1881</v>
      </c>
      <c r="F2096" s="138"/>
      <c r="G2096" s="138" t="s">
        <v>71</v>
      </c>
      <c r="H2096" s="138" t="s">
        <v>1777</v>
      </c>
      <c r="I2096" s="138" t="s">
        <v>5547</v>
      </c>
      <c r="J2096" s="138" t="s">
        <v>1817</v>
      </c>
      <c r="K2096" s="138"/>
      <c r="L2096" s="138"/>
      <c r="M2096" s="138" t="s">
        <v>6784</v>
      </c>
      <c r="N2096" s="139">
        <v>60</v>
      </c>
      <c r="O2096" s="140" t="b">
        <v>0</v>
      </c>
      <c r="P2096" s="138" t="s">
        <v>3075</v>
      </c>
      <c r="Q2096" t="s">
        <v>1823</v>
      </c>
      <c r="R2096" t="s">
        <v>630</v>
      </c>
    </row>
    <row r="2097" spans="1:18" x14ac:dyDescent="0.25">
      <c r="A2097" s="138" t="s">
        <v>14727</v>
      </c>
      <c r="B2097" s="138" t="s">
        <v>883</v>
      </c>
      <c r="C2097" s="138" t="s">
        <v>1817</v>
      </c>
      <c r="D2097" s="138" t="s">
        <v>1818</v>
      </c>
      <c r="E2097" s="138" t="s">
        <v>6032</v>
      </c>
      <c r="F2097" s="138"/>
      <c r="G2097" s="138" t="s">
        <v>70</v>
      </c>
      <c r="H2097" s="138" t="s">
        <v>1779</v>
      </c>
      <c r="I2097" s="138" t="s">
        <v>5547</v>
      </c>
      <c r="J2097" s="138" t="s">
        <v>1817</v>
      </c>
      <c r="K2097" s="138"/>
      <c r="L2097" s="138"/>
      <c r="M2097" s="138" t="s">
        <v>6785</v>
      </c>
      <c r="N2097" s="139">
        <v>60</v>
      </c>
      <c r="O2097" s="140" t="b">
        <v>0</v>
      </c>
      <c r="P2097" s="138" t="s">
        <v>3075</v>
      </c>
      <c r="Q2097" t="s">
        <v>1823</v>
      </c>
      <c r="R2097" t="s">
        <v>630</v>
      </c>
    </row>
    <row r="2098" spans="1:18" x14ac:dyDescent="0.25">
      <c r="A2098" s="138" t="s">
        <v>14985</v>
      </c>
      <c r="B2098" s="138" t="s">
        <v>885</v>
      </c>
      <c r="C2098" s="138" t="s">
        <v>1817</v>
      </c>
      <c r="D2098" s="138" t="s">
        <v>1818</v>
      </c>
      <c r="E2098" s="138" t="s">
        <v>1955</v>
      </c>
      <c r="F2098" s="138"/>
      <c r="G2098" s="138" t="s">
        <v>1786</v>
      </c>
      <c r="H2098" s="138" t="s">
        <v>1787</v>
      </c>
      <c r="I2098" s="138" t="s">
        <v>5547</v>
      </c>
      <c r="J2098" s="138" t="s">
        <v>1817</v>
      </c>
      <c r="K2098" s="138"/>
      <c r="L2098" s="138"/>
      <c r="M2098" s="138" t="s">
        <v>6786</v>
      </c>
      <c r="N2098" s="139">
        <v>60</v>
      </c>
      <c r="O2098" s="140" t="b">
        <v>0</v>
      </c>
      <c r="P2098" s="138" t="s">
        <v>3075</v>
      </c>
      <c r="Q2098" t="s">
        <v>1823</v>
      </c>
      <c r="R2098" t="s">
        <v>630</v>
      </c>
    </row>
    <row r="2099" spans="1:18" x14ac:dyDescent="0.25">
      <c r="A2099" s="138" t="s">
        <v>14226</v>
      </c>
      <c r="B2099" s="138" t="s">
        <v>885</v>
      </c>
      <c r="C2099" s="138" t="s">
        <v>1817</v>
      </c>
      <c r="D2099" s="138" t="s">
        <v>1818</v>
      </c>
      <c r="E2099" s="138" t="s">
        <v>1930</v>
      </c>
      <c r="F2099" s="138"/>
      <c r="G2099" s="138" t="s">
        <v>71</v>
      </c>
      <c r="H2099" s="138" t="s">
        <v>1777</v>
      </c>
      <c r="I2099" s="138" t="s">
        <v>5547</v>
      </c>
      <c r="J2099" s="138" t="s">
        <v>1817</v>
      </c>
      <c r="K2099" s="138"/>
      <c r="L2099" s="138"/>
      <c r="M2099" s="138" t="s">
        <v>6787</v>
      </c>
      <c r="N2099" s="139">
        <v>60</v>
      </c>
      <c r="O2099" s="140" t="b">
        <v>0</v>
      </c>
      <c r="P2099" s="138" t="s">
        <v>3075</v>
      </c>
      <c r="Q2099" t="s">
        <v>1823</v>
      </c>
      <c r="R2099" t="s">
        <v>630</v>
      </c>
    </row>
    <row r="2100" spans="1:18" x14ac:dyDescent="0.25">
      <c r="A2100" s="138" t="s">
        <v>13844</v>
      </c>
      <c r="B2100" s="138" t="s">
        <v>885</v>
      </c>
      <c r="C2100" s="138" t="s">
        <v>1817</v>
      </c>
      <c r="D2100" s="138" t="s">
        <v>1818</v>
      </c>
      <c r="E2100" s="138" t="s">
        <v>2086</v>
      </c>
      <c r="F2100" s="138"/>
      <c r="G2100" s="138" t="s">
        <v>70</v>
      </c>
      <c r="H2100" s="138" t="s">
        <v>1779</v>
      </c>
      <c r="I2100" s="138" t="s">
        <v>5547</v>
      </c>
      <c r="J2100" s="138" t="s">
        <v>1817</v>
      </c>
      <c r="K2100" s="138"/>
      <c r="L2100" s="138"/>
      <c r="M2100" s="138" t="s">
        <v>6788</v>
      </c>
      <c r="N2100" s="139">
        <v>60</v>
      </c>
      <c r="O2100" s="140" t="b">
        <v>0</v>
      </c>
      <c r="P2100" s="138" t="s">
        <v>3075</v>
      </c>
      <c r="Q2100" t="s">
        <v>1823</v>
      </c>
      <c r="R2100" t="s">
        <v>630</v>
      </c>
    </row>
    <row r="2101" spans="1:18" x14ac:dyDescent="0.25">
      <c r="A2101" s="138" t="s">
        <v>14359</v>
      </c>
      <c r="B2101" s="138" t="s">
        <v>885</v>
      </c>
      <c r="C2101" s="138" t="s">
        <v>1817</v>
      </c>
      <c r="D2101" s="138" t="s">
        <v>1818</v>
      </c>
      <c r="E2101" s="138" t="s">
        <v>1819</v>
      </c>
      <c r="F2101" s="138"/>
      <c r="G2101" s="138" t="s">
        <v>1786</v>
      </c>
      <c r="H2101" s="138" t="s">
        <v>1787</v>
      </c>
      <c r="I2101" s="138" t="s">
        <v>5547</v>
      </c>
      <c r="J2101" s="138" t="s">
        <v>1817</v>
      </c>
      <c r="K2101" s="138"/>
      <c r="L2101" s="138"/>
      <c r="M2101" s="138" t="s">
        <v>6789</v>
      </c>
      <c r="N2101" s="139">
        <v>60</v>
      </c>
      <c r="O2101" s="140" t="b">
        <v>0</v>
      </c>
      <c r="P2101" s="138" t="s">
        <v>3075</v>
      </c>
      <c r="Q2101" t="s">
        <v>1823</v>
      </c>
      <c r="R2101" t="s">
        <v>630</v>
      </c>
    </row>
    <row r="2102" spans="1:18" x14ac:dyDescent="0.25">
      <c r="A2102" s="138" t="s">
        <v>14761</v>
      </c>
      <c r="B2102" s="138" t="s">
        <v>885</v>
      </c>
      <c r="C2102" s="138" t="s">
        <v>1817</v>
      </c>
      <c r="D2102" s="138" t="s">
        <v>1818</v>
      </c>
      <c r="E2102" s="138" t="s">
        <v>4064</v>
      </c>
      <c r="F2102" s="138"/>
      <c r="G2102" s="138" t="s">
        <v>71</v>
      </c>
      <c r="H2102" s="138" t="s">
        <v>1777</v>
      </c>
      <c r="I2102" s="138" t="s">
        <v>5959</v>
      </c>
      <c r="J2102" s="138" t="s">
        <v>1817</v>
      </c>
      <c r="K2102" s="138"/>
      <c r="L2102" s="138"/>
      <c r="M2102" s="138" t="s">
        <v>6645</v>
      </c>
      <c r="N2102" s="139">
        <v>60</v>
      </c>
      <c r="O2102" s="140" t="b">
        <v>0</v>
      </c>
      <c r="P2102" s="138" t="s">
        <v>3075</v>
      </c>
      <c r="Q2102" t="s">
        <v>1823</v>
      </c>
      <c r="R2102" t="s">
        <v>630</v>
      </c>
    </row>
    <row r="2103" spans="1:18" x14ac:dyDescent="0.25">
      <c r="A2103" s="138" t="s">
        <v>14890</v>
      </c>
      <c r="B2103" s="138" t="s">
        <v>885</v>
      </c>
      <c r="C2103" s="138" t="s">
        <v>1817</v>
      </c>
      <c r="D2103" s="138" t="s">
        <v>1818</v>
      </c>
      <c r="E2103" s="138" t="s">
        <v>2072</v>
      </c>
      <c r="F2103" s="138"/>
      <c r="G2103" s="138" t="s">
        <v>1786</v>
      </c>
      <c r="H2103" s="138" t="s">
        <v>1787</v>
      </c>
      <c r="I2103" s="138" t="s">
        <v>5547</v>
      </c>
      <c r="J2103" s="138" t="s">
        <v>1817</v>
      </c>
      <c r="K2103" s="138"/>
      <c r="L2103" s="138"/>
      <c r="M2103" s="138" t="s">
        <v>6790</v>
      </c>
      <c r="N2103" s="139">
        <v>60</v>
      </c>
      <c r="O2103" s="140" t="b">
        <v>0</v>
      </c>
      <c r="P2103" s="138" t="s">
        <v>3075</v>
      </c>
      <c r="Q2103" t="s">
        <v>1823</v>
      </c>
      <c r="R2103" t="s">
        <v>630</v>
      </c>
    </row>
    <row r="2104" spans="1:18" x14ac:dyDescent="0.25">
      <c r="A2104" s="138" t="s">
        <v>14762</v>
      </c>
      <c r="B2104" s="138" t="s">
        <v>885</v>
      </c>
      <c r="C2104" s="138" t="s">
        <v>1817</v>
      </c>
      <c r="D2104" s="138" t="s">
        <v>1818</v>
      </c>
      <c r="E2104" s="138" t="s">
        <v>4064</v>
      </c>
      <c r="F2104" s="138"/>
      <c r="G2104" s="138" t="s">
        <v>71</v>
      </c>
      <c r="H2104" s="138" t="s">
        <v>1777</v>
      </c>
      <c r="I2104" s="138" t="s">
        <v>5959</v>
      </c>
      <c r="J2104" s="138" t="s">
        <v>1817</v>
      </c>
      <c r="K2104" s="138"/>
      <c r="L2104" s="138"/>
      <c r="M2104" s="138" t="s">
        <v>6791</v>
      </c>
      <c r="N2104" s="139">
        <v>60</v>
      </c>
      <c r="O2104" s="140" t="b">
        <v>0</v>
      </c>
      <c r="P2104" s="138" t="s">
        <v>3075</v>
      </c>
      <c r="Q2104" t="s">
        <v>1823</v>
      </c>
      <c r="R2104" t="s">
        <v>630</v>
      </c>
    </row>
    <row r="2105" spans="1:18" x14ac:dyDescent="0.25">
      <c r="A2105" s="138" t="s">
        <v>14670</v>
      </c>
      <c r="B2105" s="138" t="s">
        <v>885</v>
      </c>
      <c r="C2105" s="138" t="s">
        <v>1817</v>
      </c>
      <c r="D2105" s="138" t="s">
        <v>1818</v>
      </c>
      <c r="E2105" s="138" t="s">
        <v>1938</v>
      </c>
      <c r="F2105" s="138"/>
      <c r="G2105" s="138" t="s">
        <v>70</v>
      </c>
      <c r="H2105" s="138" t="s">
        <v>1779</v>
      </c>
      <c r="I2105" s="138" t="s">
        <v>5547</v>
      </c>
      <c r="J2105" s="138" t="s">
        <v>1817</v>
      </c>
      <c r="K2105" s="138"/>
      <c r="L2105" s="138"/>
      <c r="M2105" s="138" t="s">
        <v>6792</v>
      </c>
      <c r="N2105" s="139">
        <v>60</v>
      </c>
      <c r="O2105" s="140" t="b">
        <v>0</v>
      </c>
      <c r="P2105" s="138" t="s">
        <v>3075</v>
      </c>
      <c r="Q2105" t="s">
        <v>1823</v>
      </c>
      <c r="R2105" t="s">
        <v>630</v>
      </c>
    </row>
    <row r="2106" spans="1:18" x14ac:dyDescent="0.25">
      <c r="A2106" s="138" t="s">
        <v>13845</v>
      </c>
      <c r="B2106" s="138" t="s">
        <v>885</v>
      </c>
      <c r="C2106" s="138" t="s">
        <v>1817</v>
      </c>
      <c r="D2106" s="138" t="s">
        <v>1818</v>
      </c>
      <c r="E2106" s="138" t="s">
        <v>2086</v>
      </c>
      <c r="F2106" s="138"/>
      <c r="G2106" s="138" t="s">
        <v>70</v>
      </c>
      <c r="H2106" s="138" t="s">
        <v>1779</v>
      </c>
      <c r="I2106" s="138" t="s">
        <v>5547</v>
      </c>
      <c r="J2106" s="138" t="s">
        <v>1817</v>
      </c>
      <c r="K2106" s="138"/>
      <c r="L2106" s="138"/>
      <c r="M2106" s="138" t="s">
        <v>6793</v>
      </c>
      <c r="N2106" s="139">
        <v>60</v>
      </c>
      <c r="O2106" s="140" t="b">
        <v>0</v>
      </c>
      <c r="P2106" s="138" t="s">
        <v>3075</v>
      </c>
      <c r="Q2106" t="s">
        <v>1823</v>
      </c>
      <c r="R2106" t="s">
        <v>630</v>
      </c>
    </row>
    <row r="2107" spans="1:18" x14ac:dyDescent="0.25">
      <c r="A2107" s="138" t="s">
        <v>13944</v>
      </c>
      <c r="B2107" s="138" t="s">
        <v>885</v>
      </c>
      <c r="C2107" s="138" t="s">
        <v>1817</v>
      </c>
      <c r="D2107" s="138" t="s">
        <v>1818</v>
      </c>
      <c r="E2107" s="138" t="s">
        <v>1832</v>
      </c>
      <c r="F2107" s="138"/>
      <c r="G2107" s="138" t="s">
        <v>70</v>
      </c>
      <c r="H2107" s="138" t="s">
        <v>1779</v>
      </c>
      <c r="I2107" s="138" t="s">
        <v>5547</v>
      </c>
      <c r="J2107" s="138" t="s">
        <v>1817</v>
      </c>
      <c r="K2107" s="138"/>
      <c r="L2107" s="138"/>
      <c r="M2107" s="138" t="s">
        <v>6794</v>
      </c>
      <c r="N2107" s="139">
        <v>60</v>
      </c>
      <c r="O2107" s="140" t="b">
        <v>0</v>
      </c>
      <c r="P2107" s="138" t="s">
        <v>3075</v>
      </c>
      <c r="Q2107" t="s">
        <v>1823</v>
      </c>
      <c r="R2107" t="s">
        <v>630</v>
      </c>
    </row>
    <row r="2108" spans="1:18" x14ac:dyDescent="0.25">
      <c r="A2108" s="138" t="s">
        <v>14671</v>
      </c>
      <c r="B2108" s="138" t="s">
        <v>885</v>
      </c>
      <c r="C2108" s="138" t="s">
        <v>1817</v>
      </c>
      <c r="D2108" s="138" t="s">
        <v>1818</v>
      </c>
      <c r="E2108" s="138" t="s">
        <v>1938</v>
      </c>
      <c r="F2108" s="138"/>
      <c r="G2108" s="138" t="s">
        <v>70</v>
      </c>
      <c r="H2108" s="138" t="s">
        <v>1779</v>
      </c>
      <c r="I2108" s="138" t="s">
        <v>5547</v>
      </c>
      <c r="J2108" s="138" t="s">
        <v>1817</v>
      </c>
      <c r="K2108" s="138"/>
      <c r="L2108" s="138"/>
      <c r="M2108" s="138" t="s">
        <v>6795</v>
      </c>
      <c r="N2108" s="139">
        <v>60</v>
      </c>
      <c r="O2108" s="140" t="b">
        <v>0</v>
      </c>
      <c r="P2108" s="138" t="s">
        <v>3075</v>
      </c>
      <c r="Q2108" t="s">
        <v>1823</v>
      </c>
      <c r="R2108" t="s">
        <v>630</v>
      </c>
    </row>
    <row r="2109" spans="1:18" x14ac:dyDescent="0.25">
      <c r="A2109" s="138" t="s">
        <v>14672</v>
      </c>
      <c r="B2109" s="138" t="s">
        <v>885</v>
      </c>
      <c r="C2109" s="138" t="s">
        <v>1817</v>
      </c>
      <c r="D2109" s="138" t="s">
        <v>1818</v>
      </c>
      <c r="E2109" s="138" t="s">
        <v>1938</v>
      </c>
      <c r="F2109" s="138"/>
      <c r="G2109" s="138" t="s">
        <v>70</v>
      </c>
      <c r="H2109" s="138" t="s">
        <v>1779</v>
      </c>
      <c r="I2109" s="138" t="s">
        <v>5547</v>
      </c>
      <c r="J2109" s="138" t="s">
        <v>1817</v>
      </c>
      <c r="K2109" s="138"/>
      <c r="L2109" s="138"/>
      <c r="M2109" s="138" t="s">
        <v>6796</v>
      </c>
      <c r="N2109" s="139">
        <v>60</v>
      </c>
      <c r="O2109" s="140" t="b">
        <v>0</v>
      </c>
      <c r="P2109" s="138" t="s">
        <v>3075</v>
      </c>
      <c r="Q2109" t="s">
        <v>1823</v>
      </c>
      <c r="R2109" t="s">
        <v>630</v>
      </c>
    </row>
    <row r="2110" spans="1:18" x14ac:dyDescent="0.25">
      <c r="A2110" s="138" t="s">
        <v>14095</v>
      </c>
      <c r="B2110" s="138" t="s">
        <v>883</v>
      </c>
      <c r="C2110" s="138" t="s">
        <v>1817</v>
      </c>
      <c r="D2110" s="138" t="s">
        <v>1818</v>
      </c>
      <c r="E2110" s="138" t="s">
        <v>4289</v>
      </c>
      <c r="F2110" s="138"/>
      <c r="G2110" s="138" t="s">
        <v>70</v>
      </c>
      <c r="H2110" s="138" t="s">
        <v>1779</v>
      </c>
      <c r="I2110" s="138" t="s">
        <v>5547</v>
      </c>
      <c r="J2110" s="138" t="s">
        <v>1817</v>
      </c>
      <c r="K2110" s="138"/>
      <c r="L2110" s="138"/>
      <c r="M2110" s="138" t="s">
        <v>6797</v>
      </c>
      <c r="N2110" s="139">
        <v>60</v>
      </c>
      <c r="O2110" s="140" t="b">
        <v>0</v>
      </c>
      <c r="P2110" s="138" t="s">
        <v>3075</v>
      </c>
      <c r="Q2110" t="s">
        <v>1823</v>
      </c>
      <c r="R2110" t="s">
        <v>630</v>
      </c>
    </row>
    <row r="2111" spans="1:18" x14ac:dyDescent="0.25">
      <c r="A2111" s="138" t="s">
        <v>14143</v>
      </c>
      <c r="B2111" s="138" t="s">
        <v>885</v>
      </c>
      <c r="C2111" s="138" t="s">
        <v>1817</v>
      </c>
      <c r="D2111" s="138" t="s">
        <v>1818</v>
      </c>
      <c r="E2111" s="138" t="s">
        <v>2734</v>
      </c>
      <c r="F2111" s="138"/>
      <c r="G2111" s="138" t="s">
        <v>1786</v>
      </c>
      <c r="H2111" s="138" t="s">
        <v>1787</v>
      </c>
      <c r="I2111" s="138" t="s">
        <v>5547</v>
      </c>
      <c r="J2111" s="138" t="s">
        <v>1817</v>
      </c>
      <c r="K2111" s="138"/>
      <c r="L2111" s="138"/>
      <c r="M2111" s="138" t="s">
        <v>6798</v>
      </c>
      <c r="N2111" s="139">
        <v>60</v>
      </c>
      <c r="O2111" s="140" t="b">
        <v>0</v>
      </c>
      <c r="P2111" s="138" t="s">
        <v>3075</v>
      </c>
      <c r="Q2111" t="s">
        <v>1823</v>
      </c>
      <c r="R2111" t="s">
        <v>630</v>
      </c>
    </row>
    <row r="2112" spans="1:18" x14ac:dyDescent="0.25">
      <c r="A2112" s="138" t="s">
        <v>14763</v>
      </c>
      <c r="B2112" s="138" t="s">
        <v>885</v>
      </c>
      <c r="C2112" s="138" t="s">
        <v>1817</v>
      </c>
      <c r="D2112" s="138" t="s">
        <v>1818</v>
      </c>
      <c r="E2112" s="138" t="s">
        <v>4064</v>
      </c>
      <c r="F2112" s="138"/>
      <c r="G2112" s="138" t="s">
        <v>71</v>
      </c>
      <c r="H2112" s="138" t="s">
        <v>1777</v>
      </c>
      <c r="I2112" s="138" t="s">
        <v>5959</v>
      </c>
      <c r="J2112" s="138" t="s">
        <v>1817</v>
      </c>
      <c r="K2112" s="138"/>
      <c r="L2112" s="138"/>
      <c r="M2112" s="138" t="s">
        <v>6799</v>
      </c>
      <c r="N2112" s="139">
        <v>60</v>
      </c>
      <c r="O2112" s="140" t="b">
        <v>0</v>
      </c>
      <c r="P2112" s="138" t="s">
        <v>3075</v>
      </c>
      <c r="Q2112" t="s">
        <v>1823</v>
      </c>
      <c r="R2112" t="s">
        <v>630</v>
      </c>
    </row>
    <row r="2113" spans="1:18" x14ac:dyDescent="0.25">
      <c r="A2113" s="138" t="s">
        <v>14144</v>
      </c>
      <c r="B2113" s="138" t="s">
        <v>885</v>
      </c>
      <c r="C2113" s="138" t="s">
        <v>1817</v>
      </c>
      <c r="D2113" s="138" t="s">
        <v>1818</v>
      </c>
      <c r="E2113" s="138" t="s">
        <v>2734</v>
      </c>
      <c r="F2113" s="138"/>
      <c r="G2113" s="138" t="s">
        <v>1786</v>
      </c>
      <c r="H2113" s="138" t="s">
        <v>1787</v>
      </c>
      <c r="I2113" s="138" t="s">
        <v>5547</v>
      </c>
      <c r="J2113" s="138" t="s">
        <v>1817</v>
      </c>
      <c r="K2113" s="138"/>
      <c r="L2113" s="138"/>
      <c r="M2113" s="138" t="s">
        <v>6800</v>
      </c>
      <c r="N2113" s="139">
        <v>60</v>
      </c>
      <c r="O2113" s="140" t="b">
        <v>0</v>
      </c>
      <c r="P2113" s="138" t="s">
        <v>3075</v>
      </c>
      <c r="Q2113" t="s">
        <v>1823</v>
      </c>
      <c r="R2113" t="s">
        <v>630</v>
      </c>
    </row>
    <row r="2114" spans="1:18" x14ac:dyDescent="0.25">
      <c r="A2114" s="138" t="s">
        <v>14454</v>
      </c>
      <c r="B2114" s="138" t="s">
        <v>885</v>
      </c>
      <c r="C2114" s="138" t="s">
        <v>1817</v>
      </c>
      <c r="D2114" s="138" t="s">
        <v>1818</v>
      </c>
      <c r="E2114" s="138" t="s">
        <v>1971</v>
      </c>
      <c r="F2114" s="138"/>
      <c r="G2114" s="138" t="s">
        <v>71</v>
      </c>
      <c r="H2114" s="138" t="s">
        <v>1777</v>
      </c>
      <c r="I2114" s="138" t="s">
        <v>5547</v>
      </c>
      <c r="J2114" s="138" t="s">
        <v>1817</v>
      </c>
      <c r="K2114" s="138"/>
      <c r="L2114" s="138"/>
      <c r="M2114" s="138" t="s">
        <v>6801</v>
      </c>
      <c r="N2114" s="139">
        <v>60</v>
      </c>
      <c r="O2114" s="140" t="b">
        <v>0</v>
      </c>
      <c r="P2114" s="138" t="s">
        <v>3075</v>
      </c>
      <c r="Q2114" t="s">
        <v>1823</v>
      </c>
      <c r="R2114" t="s">
        <v>630</v>
      </c>
    </row>
    <row r="2115" spans="1:18" x14ac:dyDescent="0.25">
      <c r="A2115" s="138" t="s">
        <v>14986</v>
      </c>
      <c r="B2115" s="138" t="s">
        <v>885</v>
      </c>
      <c r="C2115" s="138" t="s">
        <v>1817</v>
      </c>
      <c r="D2115" s="138" t="s">
        <v>1818</v>
      </c>
      <c r="E2115" s="138" t="s">
        <v>1955</v>
      </c>
      <c r="F2115" s="138"/>
      <c r="G2115" s="138" t="s">
        <v>1786</v>
      </c>
      <c r="H2115" s="138" t="s">
        <v>1787</v>
      </c>
      <c r="I2115" s="138" t="s">
        <v>5547</v>
      </c>
      <c r="J2115" s="138" t="s">
        <v>1817</v>
      </c>
      <c r="K2115" s="138"/>
      <c r="L2115" s="138"/>
      <c r="M2115" s="138" t="s">
        <v>6802</v>
      </c>
      <c r="N2115" s="139">
        <v>60</v>
      </c>
      <c r="O2115" s="140" t="b">
        <v>0</v>
      </c>
      <c r="P2115" s="138" t="s">
        <v>3075</v>
      </c>
      <c r="Q2115" t="s">
        <v>1823</v>
      </c>
      <c r="R2115" t="s">
        <v>630</v>
      </c>
    </row>
    <row r="2116" spans="1:18" x14ac:dyDescent="0.25">
      <c r="A2116" s="138" t="s">
        <v>14259</v>
      </c>
      <c r="B2116" s="138" t="s">
        <v>883</v>
      </c>
      <c r="C2116" s="138" t="s">
        <v>1817</v>
      </c>
      <c r="D2116" s="138" t="s">
        <v>1818</v>
      </c>
      <c r="E2116" s="138" t="s">
        <v>2030</v>
      </c>
      <c r="F2116" s="138"/>
      <c r="G2116" s="138" t="s">
        <v>70</v>
      </c>
      <c r="H2116" s="138" t="s">
        <v>1779</v>
      </c>
      <c r="I2116" s="138" t="s">
        <v>5547</v>
      </c>
      <c r="J2116" s="138" t="s">
        <v>1817</v>
      </c>
      <c r="K2116" s="138"/>
      <c r="L2116" s="138"/>
      <c r="M2116" s="138" t="s">
        <v>6803</v>
      </c>
      <c r="N2116" s="139">
        <v>60</v>
      </c>
      <c r="O2116" s="140" t="b">
        <v>0</v>
      </c>
      <c r="P2116" s="138" t="s">
        <v>3075</v>
      </c>
      <c r="Q2116" t="s">
        <v>1823</v>
      </c>
      <c r="R2116" t="s">
        <v>630</v>
      </c>
    </row>
    <row r="2117" spans="1:18" x14ac:dyDescent="0.25">
      <c r="A2117" s="138" t="s">
        <v>14987</v>
      </c>
      <c r="B2117" s="138" t="s">
        <v>885</v>
      </c>
      <c r="C2117" s="138" t="s">
        <v>1817</v>
      </c>
      <c r="D2117" s="138" t="s">
        <v>1818</v>
      </c>
      <c r="E2117" s="138" t="s">
        <v>1955</v>
      </c>
      <c r="F2117" s="138"/>
      <c r="G2117" s="138" t="s">
        <v>1786</v>
      </c>
      <c r="H2117" s="138" t="s">
        <v>1787</v>
      </c>
      <c r="I2117" s="138" t="s">
        <v>5547</v>
      </c>
      <c r="J2117" s="138" t="s">
        <v>1817</v>
      </c>
      <c r="K2117" s="138"/>
      <c r="L2117" s="138"/>
      <c r="M2117" s="138" t="s">
        <v>6804</v>
      </c>
      <c r="N2117" s="139">
        <v>60</v>
      </c>
      <c r="O2117" s="140" t="b">
        <v>0</v>
      </c>
      <c r="P2117" s="138" t="s">
        <v>3075</v>
      </c>
      <c r="Q2117" t="s">
        <v>1823</v>
      </c>
      <c r="R2117" t="s">
        <v>630</v>
      </c>
    </row>
    <row r="2118" spans="1:18" x14ac:dyDescent="0.25">
      <c r="A2118" s="138" t="s">
        <v>14833</v>
      </c>
      <c r="B2118" s="138" t="s">
        <v>885</v>
      </c>
      <c r="C2118" s="138" t="s">
        <v>1817</v>
      </c>
      <c r="D2118" s="138" t="s">
        <v>1818</v>
      </c>
      <c r="E2118" s="138" t="s">
        <v>1858</v>
      </c>
      <c r="F2118" s="138"/>
      <c r="G2118" s="138" t="s">
        <v>1786</v>
      </c>
      <c r="H2118" s="138" t="s">
        <v>1787</v>
      </c>
      <c r="I2118" s="138" t="s">
        <v>5547</v>
      </c>
      <c r="J2118" s="138" t="s">
        <v>1817</v>
      </c>
      <c r="K2118" s="138"/>
      <c r="L2118" s="138"/>
      <c r="M2118" s="138" t="s">
        <v>6805</v>
      </c>
      <c r="N2118" s="139">
        <v>60</v>
      </c>
      <c r="O2118" s="140" t="b">
        <v>0</v>
      </c>
      <c r="P2118" s="138" t="s">
        <v>3075</v>
      </c>
      <c r="Q2118" t="s">
        <v>1823</v>
      </c>
      <c r="R2118" t="s">
        <v>630</v>
      </c>
    </row>
    <row r="2119" spans="1:18" x14ac:dyDescent="0.25">
      <c r="A2119" s="138" t="s">
        <v>14455</v>
      </c>
      <c r="B2119" s="138" t="s">
        <v>885</v>
      </c>
      <c r="C2119" s="138" t="s">
        <v>1817</v>
      </c>
      <c r="D2119" s="138" t="s">
        <v>1818</v>
      </c>
      <c r="E2119" s="138" t="s">
        <v>1971</v>
      </c>
      <c r="F2119" s="138"/>
      <c r="G2119" s="138" t="s">
        <v>71</v>
      </c>
      <c r="H2119" s="138" t="s">
        <v>1777</v>
      </c>
      <c r="I2119" s="138" t="s">
        <v>5547</v>
      </c>
      <c r="J2119" s="138" t="s">
        <v>1817</v>
      </c>
      <c r="K2119" s="138"/>
      <c r="L2119" s="138"/>
      <c r="M2119" s="138" t="s">
        <v>6806</v>
      </c>
      <c r="N2119" s="139">
        <v>60</v>
      </c>
      <c r="O2119" s="140" t="b">
        <v>0</v>
      </c>
      <c r="P2119" s="138" t="s">
        <v>3075</v>
      </c>
      <c r="Q2119" t="s">
        <v>1823</v>
      </c>
      <c r="R2119" t="s">
        <v>630</v>
      </c>
    </row>
    <row r="2120" spans="1:18" x14ac:dyDescent="0.25">
      <c r="A2120" s="138" t="s">
        <v>14988</v>
      </c>
      <c r="B2120" s="138" t="s">
        <v>885</v>
      </c>
      <c r="C2120" s="138" t="s">
        <v>631</v>
      </c>
      <c r="D2120" s="138" t="s">
        <v>1818</v>
      </c>
      <c r="E2120" s="138" t="s">
        <v>1955</v>
      </c>
      <c r="F2120" s="138"/>
      <c r="G2120" s="138" t="s">
        <v>1786</v>
      </c>
      <c r="H2120" s="138" t="s">
        <v>1787</v>
      </c>
      <c r="I2120" s="138" t="s">
        <v>5547</v>
      </c>
      <c r="J2120" s="138" t="s">
        <v>1817</v>
      </c>
      <c r="K2120" s="138"/>
      <c r="L2120" s="138"/>
      <c r="M2120" s="138" t="s">
        <v>6807</v>
      </c>
      <c r="N2120" s="139">
        <v>60</v>
      </c>
      <c r="O2120" s="140" t="b">
        <v>0</v>
      </c>
      <c r="P2120" s="138" t="s">
        <v>3075</v>
      </c>
      <c r="Q2120" t="s">
        <v>1823</v>
      </c>
      <c r="R2120" t="s">
        <v>630</v>
      </c>
    </row>
    <row r="2121" spans="1:18" x14ac:dyDescent="0.25">
      <c r="A2121" s="138" t="s">
        <v>14145</v>
      </c>
      <c r="B2121" s="138" t="s">
        <v>885</v>
      </c>
      <c r="C2121" s="138" t="s">
        <v>1817</v>
      </c>
      <c r="D2121" s="138" t="s">
        <v>1818</v>
      </c>
      <c r="E2121" s="138" t="s">
        <v>2734</v>
      </c>
      <c r="F2121" s="138"/>
      <c r="G2121" s="138" t="s">
        <v>1786</v>
      </c>
      <c r="H2121" s="138" t="s">
        <v>1787</v>
      </c>
      <c r="I2121" s="138" t="s">
        <v>5547</v>
      </c>
      <c r="J2121" s="138" t="s">
        <v>1817</v>
      </c>
      <c r="K2121" s="138"/>
      <c r="L2121" s="138"/>
      <c r="M2121" s="138" t="s">
        <v>6808</v>
      </c>
      <c r="N2121" s="139">
        <v>60</v>
      </c>
      <c r="O2121" s="140" t="b">
        <v>0</v>
      </c>
      <c r="P2121" s="138" t="s">
        <v>3075</v>
      </c>
      <c r="Q2121" t="s">
        <v>1823</v>
      </c>
      <c r="R2121" t="s">
        <v>630</v>
      </c>
    </row>
    <row r="2122" spans="1:18" x14ac:dyDescent="0.25">
      <c r="A2122" s="138" t="s">
        <v>14146</v>
      </c>
      <c r="B2122" s="138" t="s">
        <v>885</v>
      </c>
      <c r="C2122" s="138" t="s">
        <v>1817</v>
      </c>
      <c r="D2122" s="138" t="s">
        <v>1818</v>
      </c>
      <c r="E2122" s="138" t="s">
        <v>2734</v>
      </c>
      <c r="F2122" s="138"/>
      <c r="G2122" s="138" t="s">
        <v>1786</v>
      </c>
      <c r="H2122" s="138" t="s">
        <v>1787</v>
      </c>
      <c r="I2122" s="138" t="s">
        <v>5547</v>
      </c>
      <c r="J2122" s="138" t="s">
        <v>1817</v>
      </c>
      <c r="K2122" s="138"/>
      <c r="L2122" s="138"/>
      <c r="M2122" s="138" t="s">
        <v>6809</v>
      </c>
      <c r="N2122" s="139">
        <v>60</v>
      </c>
      <c r="O2122" s="140" t="b">
        <v>0</v>
      </c>
      <c r="P2122" s="138" t="s">
        <v>3075</v>
      </c>
      <c r="Q2122" t="s">
        <v>1823</v>
      </c>
      <c r="R2122" t="s">
        <v>630</v>
      </c>
    </row>
    <row r="2123" spans="1:18" x14ac:dyDescent="0.25">
      <c r="A2123" s="138" t="s">
        <v>14227</v>
      </c>
      <c r="B2123" s="138" t="s">
        <v>885</v>
      </c>
      <c r="C2123" s="138" t="s">
        <v>1817</v>
      </c>
      <c r="D2123" s="138" t="s">
        <v>1818</v>
      </c>
      <c r="E2123" s="138" t="s">
        <v>1930</v>
      </c>
      <c r="F2123" s="138"/>
      <c r="G2123" s="138" t="s">
        <v>71</v>
      </c>
      <c r="H2123" s="138" t="s">
        <v>1777</v>
      </c>
      <c r="I2123" s="138" t="s">
        <v>5547</v>
      </c>
      <c r="J2123" s="138" t="s">
        <v>1817</v>
      </c>
      <c r="K2123" s="138"/>
      <c r="L2123" s="138"/>
      <c r="M2123" s="138" t="s">
        <v>6810</v>
      </c>
      <c r="N2123" s="139">
        <v>60</v>
      </c>
      <c r="O2123" s="140" t="b">
        <v>0</v>
      </c>
      <c r="P2123" s="138" t="s">
        <v>3075</v>
      </c>
      <c r="Q2123" t="s">
        <v>1823</v>
      </c>
      <c r="R2123" t="s">
        <v>630</v>
      </c>
    </row>
    <row r="2124" spans="1:18" x14ac:dyDescent="0.25">
      <c r="A2124" s="138" t="s">
        <v>14673</v>
      </c>
      <c r="B2124" s="138" t="s">
        <v>885</v>
      </c>
      <c r="C2124" s="138" t="s">
        <v>1817</v>
      </c>
      <c r="D2124" s="138" t="s">
        <v>1818</v>
      </c>
      <c r="E2124" s="138" t="s">
        <v>1938</v>
      </c>
      <c r="F2124" s="138"/>
      <c r="G2124" s="138" t="s">
        <v>70</v>
      </c>
      <c r="H2124" s="138" t="s">
        <v>1779</v>
      </c>
      <c r="I2124" s="138" t="s">
        <v>5547</v>
      </c>
      <c r="J2124" s="138" t="s">
        <v>1817</v>
      </c>
      <c r="K2124" s="138"/>
      <c r="L2124" s="138"/>
      <c r="M2124" s="138" t="s">
        <v>6811</v>
      </c>
      <c r="N2124" s="139">
        <v>60</v>
      </c>
      <c r="O2124" s="140" t="b">
        <v>0</v>
      </c>
      <c r="P2124" s="138" t="s">
        <v>3075</v>
      </c>
      <c r="Q2124" t="s">
        <v>1823</v>
      </c>
      <c r="R2124" t="s">
        <v>630</v>
      </c>
    </row>
    <row r="2125" spans="1:18" x14ac:dyDescent="0.25">
      <c r="A2125" s="138" t="s">
        <v>13791</v>
      </c>
      <c r="B2125" s="138" t="s">
        <v>885</v>
      </c>
      <c r="C2125" s="138" t="s">
        <v>1817</v>
      </c>
      <c r="D2125" s="138" t="s">
        <v>1818</v>
      </c>
      <c r="E2125" s="138" t="s">
        <v>1886</v>
      </c>
      <c r="F2125" s="138"/>
      <c r="G2125" s="138" t="s">
        <v>1786</v>
      </c>
      <c r="H2125" s="138" t="s">
        <v>1787</v>
      </c>
      <c r="I2125" s="138" t="s">
        <v>5547</v>
      </c>
      <c r="J2125" s="138" t="s">
        <v>1817</v>
      </c>
      <c r="K2125" s="138"/>
      <c r="L2125" s="138"/>
      <c r="M2125" s="138" t="s">
        <v>6812</v>
      </c>
      <c r="N2125" s="139">
        <v>60</v>
      </c>
      <c r="O2125" s="140" t="b">
        <v>0</v>
      </c>
      <c r="P2125" s="138" t="s">
        <v>3075</v>
      </c>
      <c r="Q2125" t="s">
        <v>1823</v>
      </c>
      <c r="R2125" t="s">
        <v>630</v>
      </c>
    </row>
    <row r="2126" spans="1:18" x14ac:dyDescent="0.25">
      <c r="A2126" s="138" t="s">
        <v>13945</v>
      </c>
      <c r="B2126" s="138" t="s">
        <v>885</v>
      </c>
      <c r="C2126" s="138" t="s">
        <v>1817</v>
      </c>
      <c r="D2126" s="138" t="s">
        <v>1818</v>
      </c>
      <c r="E2126" s="138" t="s">
        <v>1832</v>
      </c>
      <c r="F2126" s="138"/>
      <c r="G2126" s="138" t="s">
        <v>70</v>
      </c>
      <c r="H2126" s="138" t="s">
        <v>1779</v>
      </c>
      <c r="I2126" s="138" t="s">
        <v>5547</v>
      </c>
      <c r="J2126" s="138" t="s">
        <v>1817</v>
      </c>
      <c r="K2126" s="138"/>
      <c r="L2126" s="138"/>
      <c r="M2126" s="138" t="s">
        <v>6813</v>
      </c>
      <c r="N2126" s="139">
        <v>60</v>
      </c>
      <c r="O2126" s="140" t="b">
        <v>0</v>
      </c>
      <c r="P2126" s="138" t="s">
        <v>3075</v>
      </c>
      <c r="Q2126" t="s">
        <v>1823</v>
      </c>
      <c r="R2126" t="s">
        <v>630</v>
      </c>
    </row>
    <row r="2127" spans="1:18" x14ac:dyDescent="0.25">
      <c r="A2127" s="138" t="s">
        <v>14147</v>
      </c>
      <c r="B2127" s="138" t="s">
        <v>885</v>
      </c>
      <c r="C2127" s="138" t="s">
        <v>1817</v>
      </c>
      <c r="D2127" s="138" t="s">
        <v>1818</v>
      </c>
      <c r="E2127" s="138" t="s">
        <v>2734</v>
      </c>
      <c r="F2127" s="138"/>
      <c r="G2127" s="138" t="s">
        <v>1786</v>
      </c>
      <c r="H2127" s="138" t="s">
        <v>1787</v>
      </c>
      <c r="I2127" s="138" t="s">
        <v>5547</v>
      </c>
      <c r="J2127" s="138" t="s">
        <v>1817</v>
      </c>
      <c r="K2127" s="138"/>
      <c r="L2127" s="138"/>
      <c r="M2127" s="138" t="s">
        <v>6814</v>
      </c>
      <c r="N2127" s="139">
        <v>60</v>
      </c>
      <c r="O2127" s="140" t="b">
        <v>0</v>
      </c>
      <c r="P2127" s="138" t="s">
        <v>3075</v>
      </c>
      <c r="Q2127" t="s">
        <v>1823</v>
      </c>
      <c r="R2127" t="s">
        <v>630</v>
      </c>
    </row>
    <row r="2128" spans="1:18" x14ac:dyDescent="0.25">
      <c r="A2128" s="138" t="s">
        <v>14148</v>
      </c>
      <c r="B2128" s="138" t="s">
        <v>885</v>
      </c>
      <c r="C2128" s="138" t="s">
        <v>1817</v>
      </c>
      <c r="D2128" s="138" t="s">
        <v>1818</v>
      </c>
      <c r="E2128" s="138" t="s">
        <v>2734</v>
      </c>
      <c r="F2128" s="138"/>
      <c r="G2128" s="138" t="s">
        <v>1786</v>
      </c>
      <c r="H2128" s="138" t="s">
        <v>1787</v>
      </c>
      <c r="I2128" s="138" t="s">
        <v>5547</v>
      </c>
      <c r="J2128" s="138" t="s">
        <v>1817</v>
      </c>
      <c r="K2128" s="138"/>
      <c r="L2128" s="138"/>
      <c r="M2128" s="138" t="s">
        <v>6815</v>
      </c>
      <c r="N2128" s="139">
        <v>60</v>
      </c>
      <c r="O2128" s="140" t="b">
        <v>0</v>
      </c>
      <c r="P2128" s="138" t="s">
        <v>3075</v>
      </c>
      <c r="Q2128" t="s">
        <v>1823</v>
      </c>
      <c r="R2128" t="s">
        <v>630</v>
      </c>
    </row>
    <row r="2129" spans="1:18" x14ac:dyDescent="0.25">
      <c r="A2129" s="138" t="s">
        <v>13846</v>
      </c>
      <c r="B2129" s="138" t="s">
        <v>885</v>
      </c>
      <c r="C2129" s="138" t="s">
        <v>1817</v>
      </c>
      <c r="D2129" s="138" t="s">
        <v>1818</v>
      </c>
      <c r="E2129" s="138" t="s">
        <v>2086</v>
      </c>
      <c r="F2129" s="138"/>
      <c r="G2129" s="138" t="s">
        <v>70</v>
      </c>
      <c r="H2129" s="138" t="s">
        <v>1779</v>
      </c>
      <c r="I2129" s="138" t="s">
        <v>5547</v>
      </c>
      <c r="J2129" s="138" t="s">
        <v>1817</v>
      </c>
      <c r="K2129" s="138"/>
      <c r="L2129" s="138"/>
      <c r="M2129" s="138" t="s">
        <v>6816</v>
      </c>
      <c r="N2129" s="139">
        <v>60</v>
      </c>
      <c r="O2129" s="140" t="b">
        <v>0</v>
      </c>
      <c r="P2129" s="138" t="s">
        <v>3075</v>
      </c>
      <c r="Q2129" t="s">
        <v>1823</v>
      </c>
      <c r="R2129" t="s">
        <v>630</v>
      </c>
    </row>
    <row r="2130" spans="1:18" x14ac:dyDescent="0.25">
      <c r="A2130" s="138" t="s">
        <v>14019</v>
      </c>
      <c r="B2130" s="138" t="s">
        <v>885</v>
      </c>
      <c r="C2130" s="138" t="s">
        <v>1817</v>
      </c>
      <c r="D2130" s="138" t="s">
        <v>1818</v>
      </c>
      <c r="E2130" s="138" t="s">
        <v>2053</v>
      </c>
      <c r="F2130" s="138"/>
      <c r="G2130" s="138" t="s">
        <v>71</v>
      </c>
      <c r="H2130" s="138" t="s">
        <v>1777</v>
      </c>
      <c r="I2130" s="138" t="s">
        <v>5547</v>
      </c>
      <c r="J2130" s="138" t="s">
        <v>1817</v>
      </c>
      <c r="K2130" s="138"/>
      <c r="L2130" s="138"/>
      <c r="M2130" s="138" t="s">
        <v>6817</v>
      </c>
      <c r="N2130" s="139">
        <v>60</v>
      </c>
      <c r="O2130" s="140" t="b">
        <v>0</v>
      </c>
      <c r="P2130" s="138" t="s">
        <v>3075</v>
      </c>
      <c r="Q2130" t="s">
        <v>1823</v>
      </c>
      <c r="R2130" t="s">
        <v>630</v>
      </c>
    </row>
    <row r="2131" spans="1:18" x14ac:dyDescent="0.25">
      <c r="A2131" s="138" t="s">
        <v>14149</v>
      </c>
      <c r="B2131" s="138" t="s">
        <v>885</v>
      </c>
      <c r="C2131" s="138" t="s">
        <v>1817</v>
      </c>
      <c r="D2131" s="138" t="s">
        <v>1818</v>
      </c>
      <c r="E2131" s="138" t="s">
        <v>2734</v>
      </c>
      <c r="F2131" s="138"/>
      <c r="G2131" s="138" t="s">
        <v>1786</v>
      </c>
      <c r="H2131" s="138" t="s">
        <v>1787</v>
      </c>
      <c r="I2131" s="138" t="s">
        <v>5547</v>
      </c>
      <c r="J2131" s="138" t="s">
        <v>1817</v>
      </c>
      <c r="K2131" s="138"/>
      <c r="L2131" s="138"/>
      <c r="M2131" s="138" t="s">
        <v>6818</v>
      </c>
      <c r="N2131" s="139">
        <v>60</v>
      </c>
      <c r="O2131" s="140" t="b">
        <v>0</v>
      </c>
      <c r="P2131" s="138" t="s">
        <v>3075</v>
      </c>
      <c r="Q2131" t="s">
        <v>1823</v>
      </c>
      <c r="R2131" t="s">
        <v>630</v>
      </c>
    </row>
    <row r="2132" spans="1:18" x14ac:dyDescent="0.25">
      <c r="A2132" s="138" t="s">
        <v>14150</v>
      </c>
      <c r="B2132" s="138" t="s">
        <v>885</v>
      </c>
      <c r="C2132" s="138" t="s">
        <v>1817</v>
      </c>
      <c r="D2132" s="138" t="s">
        <v>1818</v>
      </c>
      <c r="E2132" s="138" t="s">
        <v>2734</v>
      </c>
      <c r="F2132" s="138"/>
      <c r="G2132" s="138" t="s">
        <v>1786</v>
      </c>
      <c r="H2132" s="138" t="s">
        <v>1787</v>
      </c>
      <c r="I2132" s="138" t="s">
        <v>5547</v>
      </c>
      <c r="J2132" s="138" t="s">
        <v>1817</v>
      </c>
      <c r="K2132" s="138"/>
      <c r="L2132" s="138"/>
      <c r="M2132" s="138" t="s">
        <v>6819</v>
      </c>
      <c r="N2132" s="139">
        <v>60</v>
      </c>
      <c r="O2132" s="140" t="b">
        <v>0</v>
      </c>
      <c r="P2132" s="138" t="s">
        <v>3075</v>
      </c>
      <c r="Q2132" t="s">
        <v>1823</v>
      </c>
      <c r="R2132" t="s">
        <v>630</v>
      </c>
    </row>
    <row r="2133" spans="1:18" x14ac:dyDescent="0.25">
      <c r="A2133" s="138" t="s">
        <v>14527</v>
      </c>
      <c r="B2133" s="138" t="s">
        <v>885</v>
      </c>
      <c r="C2133" s="138" t="s">
        <v>1817</v>
      </c>
      <c r="D2133" s="138" t="s">
        <v>1818</v>
      </c>
      <c r="E2133" s="138" t="s">
        <v>1881</v>
      </c>
      <c r="F2133" s="138"/>
      <c r="G2133" s="138" t="s">
        <v>71</v>
      </c>
      <c r="H2133" s="138" t="s">
        <v>1777</v>
      </c>
      <c r="I2133" s="138" t="s">
        <v>5547</v>
      </c>
      <c r="J2133" s="138" t="s">
        <v>1817</v>
      </c>
      <c r="K2133" s="138"/>
      <c r="L2133" s="138"/>
      <c r="M2133" s="138" t="s">
        <v>6820</v>
      </c>
      <c r="N2133" s="139">
        <v>60</v>
      </c>
      <c r="O2133" s="140" t="b">
        <v>0</v>
      </c>
      <c r="P2133" s="138" t="s">
        <v>3075</v>
      </c>
      <c r="Q2133" t="s">
        <v>1823</v>
      </c>
      <c r="R2133" t="s">
        <v>630</v>
      </c>
    </row>
    <row r="2134" spans="1:18" x14ac:dyDescent="0.25">
      <c r="A2134" s="138" t="s">
        <v>13847</v>
      </c>
      <c r="B2134" s="138" t="s">
        <v>883</v>
      </c>
      <c r="C2134" s="138" t="s">
        <v>1817</v>
      </c>
      <c r="D2134" s="138" t="s">
        <v>1818</v>
      </c>
      <c r="E2134" s="138" t="s">
        <v>2086</v>
      </c>
      <c r="F2134" s="138"/>
      <c r="G2134" s="138" t="s">
        <v>70</v>
      </c>
      <c r="H2134" s="138" t="s">
        <v>1779</v>
      </c>
      <c r="I2134" s="138" t="s">
        <v>5547</v>
      </c>
      <c r="J2134" s="138" t="s">
        <v>1817</v>
      </c>
      <c r="K2134" s="138"/>
      <c r="L2134" s="138"/>
      <c r="M2134" s="138" t="s">
        <v>6821</v>
      </c>
      <c r="N2134" s="139">
        <v>60</v>
      </c>
      <c r="O2134" s="140" t="b">
        <v>0</v>
      </c>
      <c r="P2134" s="138" t="s">
        <v>3075</v>
      </c>
      <c r="Q2134" t="s">
        <v>1823</v>
      </c>
      <c r="R2134" t="s">
        <v>630</v>
      </c>
    </row>
    <row r="2135" spans="1:18" x14ac:dyDescent="0.25">
      <c r="A2135" s="138" t="s">
        <v>14151</v>
      </c>
      <c r="B2135" s="138" t="s">
        <v>885</v>
      </c>
      <c r="C2135" s="138" t="s">
        <v>1817</v>
      </c>
      <c r="D2135" s="138" t="s">
        <v>1818</v>
      </c>
      <c r="E2135" s="138" t="s">
        <v>2734</v>
      </c>
      <c r="F2135" s="138"/>
      <c r="G2135" s="138" t="s">
        <v>1786</v>
      </c>
      <c r="H2135" s="138" t="s">
        <v>1787</v>
      </c>
      <c r="I2135" s="138" t="s">
        <v>5547</v>
      </c>
      <c r="J2135" s="138" t="s">
        <v>1817</v>
      </c>
      <c r="K2135" s="138"/>
      <c r="L2135" s="138"/>
      <c r="M2135" s="138" t="s">
        <v>6822</v>
      </c>
      <c r="N2135" s="139">
        <v>60</v>
      </c>
      <c r="O2135" s="140" t="b">
        <v>0</v>
      </c>
      <c r="P2135" s="138" t="s">
        <v>3075</v>
      </c>
      <c r="Q2135" t="s">
        <v>1823</v>
      </c>
      <c r="R2135" t="s">
        <v>630</v>
      </c>
    </row>
    <row r="2136" spans="1:18" x14ac:dyDescent="0.25">
      <c r="A2136" s="138" t="s">
        <v>14152</v>
      </c>
      <c r="B2136" s="138" t="s">
        <v>885</v>
      </c>
      <c r="C2136" s="138" t="s">
        <v>1817</v>
      </c>
      <c r="D2136" s="138" t="s">
        <v>1818</v>
      </c>
      <c r="E2136" s="138" t="s">
        <v>2734</v>
      </c>
      <c r="F2136" s="138"/>
      <c r="G2136" s="138" t="s">
        <v>70</v>
      </c>
      <c r="H2136" s="138" t="s">
        <v>1779</v>
      </c>
      <c r="I2136" s="138" t="s">
        <v>5547</v>
      </c>
      <c r="J2136" s="138" t="s">
        <v>1817</v>
      </c>
      <c r="K2136" s="138"/>
      <c r="L2136" s="138"/>
      <c r="M2136" s="138" t="s">
        <v>6823</v>
      </c>
      <c r="N2136" s="139">
        <v>60</v>
      </c>
      <c r="O2136" s="140" t="b">
        <v>0</v>
      </c>
      <c r="P2136" s="138" t="s">
        <v>3075</v>
      </c>
      <c r="Q2136" t="s">
        <v>1823</v>
      </c>
      <c r="R2136" t="s">
        <v>630</v>
      </c>
    </row>
    <row r="2137" spans="1:18" x14ac:dyDescent="0.25">
      <c r="A2137" s="138" t="s">
        <v>13848</v>
      </c>
      <c r="B2137" s="138" t="s">
        <v>885</v>
      </c>
      <c r="C2137" s="138" t="s">
        <v>1817</v>
      </c>
      <c r="D2137" s="138" t="s">
        <v>1818</v>
      </c>
      <c r="E2137" s="138" t="s">
        <v>2086</v>
      </c>
      <c r="F2137" s="138"/>
      <c r="G2137" s="138" t="s">
        <v>70</v>
      </c>
      <c r="H2137" s="138" t="s">
        <v>1779</v>
      </c>
      <c r="I2137" s="138" t="s">
        <v>5547</v>
      </c>
      <c r="J2137" s="138" t="s">
        <v>1817</v>
      </c>
      <c r="K2137" s="138"/>
      <c r="L2137" s="138"/>
      <c r="M2137" s="138" t="s">
        <v>6824</v>
      </c>
      <c r="N2137" s="139">
        <v>60</v>
      </c>
      <c r="O2137" s="140" t="b">
        <v>0</v>
      </c>
      <c r="P2137" s="138" t="s">
        <v>3075</v>
      </c>
      <c r="Q2137" t="s">
        <v>1823</v>
      </c>
      <c r="R2137" t="s">
        <v>630</v>
      </c>
    </row>
    <row r="2138" spans="1:18" x14ac:dyDescent="0.25">
      <c r="A2138" s="138" t="s">
        <v>13946</v>
      </c>
      <c r="B2138" s="138" t="s">
        <v>885</v>
      </c>
      <c r="C2138" s="138" t="s">
        <v>1817</v>
      </c>
      <c r="D2138" s="138" t="s">
        <v>1818</v>
      </c>
      <c r="E2138" s="138" t="s">
        <v>1832</v>
      </c>
      <c r="F2138" s="138"/>
      <c r="G2138" s="138" t="s">
        <v>70</v>
      </c>
      <c r="H2138" s="138" t="s">
        <v>1779</v>
      </c>
      <c r="I2138" s="138" t="s">
        <v>5547</v>
      </c>
      <c r="J2138" s="138" t="s">
        <v>1817</v>
      </c>
      <c r="K2138" s="138"/>
      <c r="L2138" s="138"/>
      <c r="M2138" s="138" t="s">
        <v>6825</v>
      </c>
      <c r="N2138" s="139">
        <v>60</v>
      </c>
      <c r="O2138" s="140" t="b">
        <v>0</v>
      </c>
      <c r="P2138" s="138" t="s">
        <v>3075</v>
      </c>
      <c r="Q2138" t="s">
        <v>1823</v>
      </c>
      <c r="R2138" t="s">
        <v>630</v>
      </c>
    </row>
    <row r="2139" spans="1:18" x14ac:dyDescent="0.25">
      <c r="A2139" s="138" t="s">
        <v>13792</v>
      </c>
      <c r="B2139" s="138" t="s">
        <v>885</v>
      </c>
      <c r="C2139" s="138" t="s">
        <v>1817</v>
      </c>
      <c r="D2139" s="138" t="s">
        <v>1818</v>
      </c>
      <c r="E2139" s="138" t="s">
        <v>1886</v>
      </c>
      <c r="F2139" s="138"/>
      <c r="G2139" s="138" t="s">
        <v>1786</v>
      </c>
      <c r="H2139" s="138" t="s">
        <v>1787</v>
      </c>
      <c r="I2139" s="138" t="s">
        <v>5547</v>
      </c>
      <c r="J2139" s="138" t="s">
        <v>1817</v>
      </c>
      <c r="K2139" s="138"/>
      <c r="L2139" s="138"/>
      <c r="M2139" s="138" t="s">
        <v>6826</v>
      </c>
      <c r="N2139" s="139">
        <v>60</v>
      </c>
      <c r="O2139" s="140" t="b">
        <v>0</v>
      </c>
      <c r="P2139" s="138" t="s">
        <v>3075</v>
      </c>
      <c r="Q2139" t="s">
        <v>1823</v>
      </c>
      <c r="R2139" t="s">
        <v>630</v>
      </c>
    </row>
    <row r="2140" spans="1:18" x14ac:dyDescent="0.25">
      <c r="A2140" s="138" t="s">
        <v>14911</v>
      </c>
      <c r="B2140" s="138" t="s">
        <v>885</v>
      </c>
      <c r="C2140" s="138" t="s">
        <v>1817</v>
      </c>
      <c r="D2140" s="138" t="s">
        <v>1818</v>
      </c>
      <c r="E2140" s="138" t="s">
        <v>6058</v>
      </c>
      <c r="F2140" s="138"/>
      <c r="G2140" s="138" t="s">
        <v>1786</v>
      </c>
      <c r="H2140" s="138" t="s">
        <v>1787</v>
      </c>
      <c r="I2140" s="138" t="s">
        <v>5547</v>
      </c>
      <c r="J2140" s="138" t="s">
        <v>1817</v>
      </c>
      <c r="K2140" s="138"/>
      <c r="L2140" s="138"/>
      <c r="M2140" s="138" t="s">
        <v>6827</v>
      </c>
      <c r="N2140" s="139">
        <v>60</v>
      </c>
      <c r="O2140" s="140" t="b">
        <v>0</v>
      </c>
      <c r="P2140" s="138" t="s">
        <v>3075</v>
      </c>
      <c r="Q2140" t="s">
        <v>1823</v>
      </c>
      <c r="R2140" t="s">
        <v>630</v>
      </c>
    </row>
    <row r="2141" spans="1:18" x14ac:dyDescent="0.25">
      <c r="A2141" s="138" t="s">
        <v>14989</v>
      </c>
      <c r="B2141" s="138" t="s">
        <v>885</v>
      </c>
      <c r="C2141" s="138" t="s">
        <v>1817</v>
      </c>
      <c r="D2141" s="138" t="s">
        <v>1818</v>
      </c>
      <c r="E2141" s="138" t="s">
        <v>1955</v>
      </c>
      <c r="F2141" s="138"/>
      <c r="G2141" s="138" t="s">
        <v>1786</v>
      </c>
      <c r="H2141" s="138" t="s">
        <v>1787</v>
      </c>
      <c r="I2141" s="138" t="s">
        <v>5547</v>
      </c>
      <c r="J2141" s="138" t="s">
        <v>1817</v>
      </c>
      <c r="K2141" s="138"/>
      <c r="L2141" s="138"/>
      <c r="M2141" s="138" t="s">
        <v>6828</v>
      </c>
      <c r="N2141" s="139">
        <v>60</v>
      </c>
      <c r="O2141" s="140" t="b">
        <v>0</v>
      </c>
      <c r="P2141" s="138" t="s">
        <v>3075</v>
      </c>
      <c r="Q2141" t="s">
        <v>1823</v>
      </c>
      <c r="R2141" t="s">
        <v>630</v>
      </c>
    </row>
    <row r="2142" spans="1:18" x14ac:dyDescent="0.25">
      <c r="A2142" s="138" t="s">
        <v>14153</v>
      </c>
      <c r="B2142" s="138" t="s">
        <v>885</v>
      </c>
      <c r="C2142" s="138" t="s">
        <v>1817</v>
      </c>
      <c r="D2142" s="138" t="s">
        <v>1818</v>
      </c>
      <c r="E2142" s="138" t="s">
        <v>2734</v>
      </c>
      <c r="F2142" s="138"/>
      <c r="G2142" s="138" t="s">
        <v>71</v>
      </c>
      <c r="H2142" s="138" t="s">
        <v>1777</v>
      </c>
      <c r="I2142" s="138" t="s">
        <v>5547</v>
      </c>
      <c r="J2142" s="138" t="s">
        <v>1817</v>
      </c>
      <c r="K2142" s="138"/>
      <c r="L2142" s="138"/>
      <c r="M2142" s="138" t="s">
        <v>6830</v>
      </c>
      <c r="N2142" s="139">
        <v>60</v>
      </c>
      <c r="O2142" s="140" t="b">
        <v>0</v>
      </c>
      <c r="P2142" s="138" t="s">
        <v>3075</v>
      </c>
      <c r="Q2142" t="s">
        <v>1823</v>
      </c>
      <c r="R2142" t="s">
        <v>630</v>
      </c>
    </row>
    <row r="2143" spans="1:18" x14ac:dyDescent="0.25">
      <c r="A2143" s="138" t="s">
        <v>13871</v>
      </c>
      <c r="B2143" s="138" t="s">
        <v>883</v>
      </c>
      <c r="C2143" s="138" t="s">
        <v>1817</v>
      </c>
      <c r="D2143" s="138" t="s">
        <v>1818</v>
      </c>
      <c r="E2143" s="138" t="s">
        <v>6045</v>
      </c>
      <c r="F2143" s="138"/>
      <c r="G2143" s="138" t="s">
        <v>70</v>
      </c>
      <c r="H2143" s="138" t="s">
        <v>1779</v>
      </c>
      <c r="I2143" s="138" t="s">
        <v>5547</v>
      </c>
      <c r="J2143" s="138" t="s">
        <v>1817</v>
      </c>
      <c r="K2143" s="138"/>
      <c r="L2143" s="138"/>
      <c r="M2143" s="138" t="s">
        <v>6831</v>
      </c>
      <c r="N2143" s="139">
        <v>60</v>
      </c>
      <c r="O2143" s="140" t="b">
        <v>0</v>
      </c>
      <c r="P2143" s="138" t="s">
        <v>3075</v>
      </c>
      <c r="Q2143" t="s">
        <v>1823</v>
      </c>
      <c r="R2143" t="s">
        <v>630</v>
      </c>
    </row>
    <row r="2144" spans="1:18" x14ac:dyDescent="0.25">
      <c r="A2144" s="138" t="s">
        <v>14834</v>
      </c>
      <c r="B2144" s="138" t="s">
        <v>885</v>
      </c>
      <c r="C2144" s="138" t="s">
        <v>1817</v>
      </c>
      <c r="D2144" s="138" t="s">
        <v>1818</v>
      </c>
      <c r="E2144" s="138" t="s">
        <v>1858</v>
      </c>
      <c r="F2144" s="138"/>
      <c r="G2144" s="138" t="s">
        <v>1786</v>
      </c>
      <c r="H2144" s="138" t="s">
        <v>1787</v>
      </c>
      <c r="I2144" s="138" t="s">
        <v>5547</v>
      </c>
      <c r="J2144" s="138" t="s">
        <v>1817</v>
      </c>
      <c r="K2144" s="138"/>
      <c r="L2144" s="138"/>
      <c r="M2144" s="138" t="s">
        <v>6832</v>
      </c>
      <c r="N2144" s="139">
        <v>60</v>
      </c>
      <c r="O2144" s="140" t="b">
        <v>0</v>
      </c>
      <c r="P2144" s="138" t="s">
        <v>3075</v>
      </c>
      <c r="Q2144" t="s">
        <v>1823</v>
      </c>
      <c r="R2144" t="s">
        <v>630</v>
      </c>
    </row>
    <row r="2145" spans="1:18" x14ac:dyDescent="0.25">
      <c r="A2145" s="138" t="s">
        <v>14154</v>
      </c>
      <c r="B2145" s="138" t="s">
        <v>885</v>
      </c>
      <c r="C2145" s="138" t="s">
        <v>1817</v>
      </c>
      <c r="D2145" s="138" t="s">
        <v>1818</v>
      </c>
      <c r="E2145" s="138" t="s">
        <v>2734</v>
      </c>
      <c r="F2145" s="138"/>
      <c r="G2145" s="138" t="s">
        <v>71</v>
      </c>
      <c r="H2145" s="138" t="s">
        <v>1777</v>
      </c>
      <c r="I2145" s="138" t="s">
        <v>5547</v>
      </c>
      <c r="J2145" s="138" t="s">
        <v>1817</v>
      </c>
      <c r="K2145" s="138"/>
      <c r="L2145" s="138"/>
      <c r="M2145" s="138" t="s">
        <v>6833</v>
      </c>
      <c r="N2145" s="139">
        <v>60</v>
      </c>
      <c r="O2145" s="140" t="b">
        <v>0</v>
      </c>
      <c r="P2145" s="138" t="s">
        <v>3075</v>
      </c>
      <c r="Q2145" t="s">
        <v>1823</v>
      </c>
      <c r="R2145" t="s">
        <v>630</v>
      </c>
    </row>
    <row r="2146" spans="1:18" x14ac:dyDescent="0.25">
      <c r="A2146" s="138" t="s">
        <v>14155</v>
      </c>
      <c r="B2146" s="138" t="s">
        <v>885</v>
      </c>
      <c r="C2146" s="138" t="s">
        <v>1817</v>
      </c>
      <c r="D2146" s="138" t="s">
        <v>1818</v>
      </c>
      <c r="E2146" s="138" t="s">
        <v>2734</v>
      </c>
      <c r="F2146" s="138"/>
      <c r="G2146" s="138" t="s">
        <v>1786</v>
      </c>
      <c r="H2146" s="138" t="s">
        <v>1787</v>
      </c>
      <c r="I2146" s="138" t="s">
        <v>5547</v>
      </c>
      <c r="J2146" s="138" t="s">
        <v>1817</v>
      </c>
      <c r="K2146" s="138"/>
      <c r="L2146" s="138"/>
      <c r="M2146" s="138" t="s">
        <v>6834</v>
      </c>
      <c r="N2146" s="139">
        <v>60</v>
      </c>
      <c r="O2146" s="140" t="b">
        <v>0</v>
      </c>
      <c r="P2146" s="138" t="s">
        <v>3075</v>
      </c>
      <c r="Q2146" t="s">
        <v>1823</v>
      </c>
      <c r="R2146" t="s">
        <v>630</v>
      </c>
    </row>
    <row r="2147" spans="1:18" x14ac:dyDescent="0.25">
      <c r="A2147" s="138" t="s">
        <v>14156</v>
      </c>
      <c r="B2147" s="138" t="s">
        <v>885</v>
      </c>
      <c r="C2147" s="138" t="s">
        <v>1817</v>
      </c>
      <c r="D2147" s="138" t="s">
        <v>1818</v>
      </c>
      <c r="E2147" s="138" t="s">
        <v>2734</v>
      </c>
      <c r="F2147" s="138"/>
      <c r="G2147" s="138" t="s">
        <v>1786</v>
      </c>
      <c r="H2147" s="138" t="s">
        <v>1787</v>
      </c>
      <c r="I2147" s="138" t="s">
        <v>5547</v>
      </c>
      <c r="J2147" s="138" t="s">
        <v>1817</v>
      </c>
      <c r="K2147" s="138"/>
      <c r="L2147" s="138"/>
      <c r="M2147" s="138" t="s">
        <v>6835</v>
      </c>
      <c r="N2147" s="139">
        <v>60</v>
      </c>
      <c r="O2147" s="140" t="b">
        <v>0</v>
      </c>
      <c r="P2147" s="138" t="s">
        <v>3075</v>
      </c>
      <c r="Q2147" t="s">
        <v>1823</v>
      </c>
      <c r="R2147" t="s">
        <v>630</v>
      </c>
    </row>
    <row r="2148" spans="1:18" x14ac:dyDescent="0.25">
      <c r="A2148" s="138" t="s">
        <v>14764</v>
      </c>
      <c r="B2148" s="138" t="s">
        <v>885</v>
      </c>
      <c r="C2148" s="138" t="s">
        <v>1817</v>
      </c>
      <c r="D2148" s="138" t="s">
        <v>1818</v>
      </c>
      <c r="E2148" s="138" t="s">
        <v>4064</v>
      </c>
      <c r="F2148" s="138"/>
      <c r="G2148" s="138" t="s">
        <v>71</v>
      </c>
      <c r="H2148" s="138" t="s">
        <v>1777</v>
      </c>
      <c r="I2148" s="138" t="s">
        <v>5959</v>
      </c>
      <c r="J2148" s="138" t="s">
        <v>1817</v>
      </c>
      <c r="K2148" s="138"/>
      <c r="L2148" s="138"/>
      <c r="M2148" s="138" t="s">
        <v>6836</v>
      </c>
      <c r="N2148" s="139">
        <v>60</v>
      </c>
      <c r="O2148" s="140" t="b">
        <v>0</v>
      </c>
      <c r="P2148" s="138" t="s">
        <v>3075</v>
      </c>
      <c r="Q2148" t="s">
        <v>1823</v>
      </c>
      <c r="R2148" t="s">
        <v>630</v>
      </c>
    </row>
    <row r="2149" spans="1:18" x14ac:dyDescent="0.25">
      <c r="A2149" s="138" t="s">
        <v>14577</v>
      </c>
      <c r="B2149" s="138" t="s">
        <v>883</v>
      </c>
      <c r="C2149" s="138" t="s">
        <v>1817</v>
      </c>
      <c r="D2149" s="138" t="s">
        <v>1818</v>
      </c>
      <c r="E2149" s="138" t="s">
        <v>3779</v>
      </c>
      <c r="F2149" s="138"/>
      <c r="G2149" s="138" t="s">
        <v>1786</v>
      </c>
      <c r="H2149" s="138" t="s">
        <v>1787</v>
      </c>
      <c r="I2149" s="138" t="s">
        <v>5547</v>
      </c>
      <c r="J2149" s="138" t="s">
        <v>1817</v>
      </c>
      <c r="K2149" s="138"/>
      <c r="L2149" s="138"/>
      <c r="M2149" s="138" t="s">
        <v>6837</v>
      </c>
      <c r="N2149" s="139">
        <v>60</v>
      </c>
      <c r="O2149" s="140" t="b">
        <v>0</v>
      </c>
      <c r="P2149" s="138" t="s">
        <v>3075</v>
      </c>
      <c r="Q2149" t="s">
        <v>1823</v>
      </c>
      <c r="R2149" t="s">
        <v>630</v>
      </c>
    </row>
    <row r="2150" spans="1:18" x14ac:dyDescent="0.25">
      <c r="A2150" s="138" t="s">
        <v>14674</v>
      </c>
      <c r="B2150" s="138" t="s">
        <v>885</v>
      </c>
      <c r="C2150" s="138" t="s">
        <v>1817</v>
      </c>
      <c r="D2150" s="138" t="s">
        <v>1818</v>
      </c>
      <c r="E2150" s="138" t="s">
        <v>1938</v>
      </c>
      <c r="F2150" s="138"/>
      <c r="G2150" s="138" t="s">
        <v>70</v>
      </c>
      <c r="H2150" s="138" t="s">
        <v>1779</v>
      </c>
      <c r="I2150" s="138" t="s">
        <v>5547</v>
      </c>
      <c r="J2150" s="138" t="s">
        <v>1817</v>
      </c>
      <c r="K2150" s="138"/>
      <c r="L2150" s="138"/>
      <c r="M2150" s="138" t="s">
        <v>6838</v>
      </c>
      <c r="N2150" s="139">
        <v>60</v>
      </c>
      <c r="O2150" s="140" t="b">
        <v>0</v>
      </c>
      <c r="P2150" s="138" t="s">
        <v>3075</v>
      </c>
      <c r="Q2150" t="s">
        <v>1823</v>
      </c>
      <c r="R2150" t="s">
        <v>630</v>
      </c>
    </row>
    <row r="2151" spans="1:18" x14ac:dyDescent="0.25">
      <c r="A2151" s="138" t="s">
        <v>13849</v>
      </c>
      <c r="B2151" s="138" t="s">
        <v>885</v>
      </c>
      <c r="C2151" s="138" t="s">
        <v>1817</v>
      </c>
      <c r="D2151" s="138" t="s">
        <v>1818</v>
      </c>
      <c r="E2151" s="138" t="s">
        <v>2086</v>
      </c>
      <c r="F2151" s="138"/>
      <c r="G2151" s="138" t="s">
        <v>70</v>
      </c>
      <c r="H2151" s="138" t="s">
        <v>1779</v>
      </c>
      <c r="I2151" s="138" t="s">
        <v>5547</v>
      </c>
      <c r="J2151" s="138" t="s">
        <v>1817</v>
      </c>
      <c r="K2151" s="138"/>
      <c r="L2151" s="138"/>
      <c r="M2151" s="138" t="s">
        <v>6839</v>
      </c>
      <c r="N2151" s="139">
        <v>60</v>
      </c>
      <c r="O2151" s="140" t="b">
        <v>0</v>
      </c>
      <c r="P2151" s="138" t="s">
        <v>3075</v>
      </c>
      <c r="Q2151" t="s">
        <v>1823</v>
      </c>
      <c r="R2151" t="s">
        <v>630</v>
      </c>
    </row>
    <row r="2152" spans="1:18" x14ac:dyDescent="0.25">
      <c r="A2152" s="138" t="s">
        <v>14079</v>
      </c>
      <c r="B2152" s="138" t="s">
        <v>885</v>
      </c>
      <c r="C2152" s="138" t="s">
        <v>1817</v>
      </c>
      <c r="D2152" s="138" t="s">
        <v>1818</v>
      </c>
      <c r="E2152" s="138" t="s">
        <v>1911</v>
      </c>
      <c r="F2152" s="138"/>
      <c r="G2152" s="138" t="s">
        <v>71</v>
      </c>
      <c r="H2152" s="138" t="s">
        <v>1777</v>
      </c>
      <c r="I2152" s="138" t="s">
        <v>5547</v>
      </c>
      <c r="J2152" s="138" t="s">
        <v>1817</v>
      </c>
      <c r="K2152" s="138"/>
      <c r="L2152" s="138"/>
      <c r="M2152" s="138" t="s">
        <v>6840</v>
      </c>
      <c r="N2152" s="139">
        <v>60</v>
      </c>
      <c r="O2152" s="140" t="b">
        <v>0</v>
      </c>
      <c r="P2152" s="138" t="s">
        <v>3075</v>
      </c>
      <c r="Q2152" t="s">
        <v>1823</v>
      </c>
      <c r="R2152" t="s">
        <v>630</v>
      </c>
    </row>
    <row r="2153" spans="1:18" x14ac:dyDescent="0.25">
      <c r="A2153" s="138" t="s">
        <v>14080</v>
      </c>
      <c r="B2153" s="138" t="s">
        <v>885</v>
      </c>
      <c r="C2153" s="138" t="s">
        <v>1817</v>
      </c>
      <c r="D2153" s="138" t="s">
        <v>1818</v>
      </c>
      <c r="E2153" s="138" t="s">
        <v>1911</v>
      </c>
      <c r="F2153" s="138"/>
      <c r="G2153" s="138" t="s">
        <v>71</v>
      </c>
      <c r="H2153" s="138" t="s">
        <v>1777</v>
      </c>
      <c r="I2153" s="138" t="s">
        <v>5547</v>
      </c>
      <c r="J2153" s="138" t="s">
        <v>1817</v>
      </c>
      <c r="K2153" s="138"/>
      <c r="L2153" s="138"/>
      <c r="M2153" s="138" t="s">
        <v>6841</v>
      </c>
      <c r="N2153" s="139">
        <v>60</v>
      </c>
      <c r="O2153" s="140" t="b">
        <v>0</v>
      </c>
      <c r="P2153" s="138" t="s">
        <v>3075</v>
      </c>
      <c r="Q2153" t="s">
        <v>1823</v>
      </c>
      <c r="R2153" t="s">
        <v>630</v>
      </c>
    </row>
    <row r="2154" spans="1:18" x14ac:dyDescent="0.25">
      <c r="A2154" s="138" t="s">
        <v>14929</v>
      </c>
      <c r="B2154" s="138" t="s">
        <v>885</v>
      </c>
      <c r="C2154" s="138" t="s">
        <v>1817</v>
      </c>
      <c r="D2154" s="138" t="s">
        <v>1818</v>
      </c>
      <c r="E2154" s="138" t="s">
        <v>5293</v>
      </c>
      <c r="F2154" s="138"/>
      <c r="G2154" s="138" t="s">
        <v>1786</v>
      </c>
      <c r="H2154" s="138" t="s">
        <v>1787</v>
      </c>
      <c r="I2154" s="138" t="s">
        <v>5547</v>
      </c>
      <c r="J2154" s="138" t="s">
        <v>1817</v>
      </c>
      <c r="K2154" s="138"/>
      <c r="L2154" s="138"/>
      <c r="M2154" s="138" t="s">
        <v>6842</v>
      </c>
      <c r="N2154" s="139">
        <v>60</v>
      </c>
      <c r="O2154" s="140" t="b">
        <v>0</v>
      </c>
      <c r="P2154" s="138" t="s">
        <v>3075</v>
      </c>
      <c r="Q2154" t="s">
        <v>1823</v>
      </c>
      <c r="R2154" t="s">
        <v>630</v>
      </c>
    </row>
    <row r="2155" spans="1:18" x14ac:dyDescent="0.25">
      <c r="A2155" s="138" t="s">
        <v>14543</v>
      </c>
      <c r="B2155" s="138" t="s">
        <v>883</v>
      </c>
      <c r="C2155" s="138" t="s">
        <v>1817</v>
      </c>
      <c r="D2155" s="138" t="s">
        <v>1818</v>
      </c>
      <c r="E2155" s="138" t="s">
        <v>3323</v>
      </c>
      <c r="F2155" s="138"/>
      <c r="G2155" s="138" t="s">
        <v>1786</v>
      </c>
      <c r="H2155" s="138" t="s">
        <v>1787</v>
      </c>
      <c r="I2155" s="138" t="s">
        <v>5547</v>
      </c>
      <c r="J2155" s="138" t="s">
        <v>1817</v>
      </c>
      <c r="K2155" s="138"/>
      <c r="L2155" s="138"/>
      <c r="M2155" s="138" t="s">
        <v>6843</v>
      </c>
      <c r="N2155" s="139">
        <v>60</v>
      </c>
      <c r="O2155" s="140" t="b">
        <v>0</v>
      </c>
      <c r="P2155" s="138" t="s">
        <v>3075</v>
      </c>
      <c r="Q2155" t="s">
        <v>1823</v>
      </c>
      <c r="R2155" t="s">
        <v>630</v>
      </c>
    </row>
    <row r="2156" spans="1:18" x14ac:dyDescent="0.25">
      <c r="A2156" s="138" t="s">
        <v>14708</v>
      </c>
      <c r="B2156" s="138" t="s">
        <v>5622</v>
      </c>
      <c r="C2156" s="138" t="s">
        <v>1817</v>
      </c>
      <c r="D2156" s="138" t="s">
        <v>1818</v>
      </c>
      <c r="E2156" s="138" t="s">
        <v>6051</v>
      </c>
      <c r="F2156" s="138"/>
      <c r="G2156" s="138" t="s">
        <v>1786</v>
      </c>
      <c r="H2156" s="138" t="s">
        <v>1787</v>
      </c>
      <c r="I2156" s="138" t="s">
        <v>5547</v>
      </c>
      <c r="J2156" s="138" t="s">
        <v>1817</v>
      </c>
      <c r="K2156" s="138"/>
      <c r="L2156" s="138"/>
      <c r="M2156" s="138" t="s">
        <v>6844</v>
      </c>
      <c r="N2156" s="139">
        <v>60</v>
      </c>
      <c r="O2156" s="140" t="b">
        <v>0</v>
      </c>
      <c r="P2156" s="138" t="s">
        <v>3075</v>
      </c>
      <c r="Q2156" t="s">
        <v>1823</v>
      </c>
      <c r="R2156" t="s">
        <v>630</v>
      </c>
    </row>
    <row r="2157" spans="1:18" x14ac:dyDescent="0.25">
      <c r="A2157" s="138" t="s">
        <v>14675</v>
      </c>
      <c r="B2157" s="138" t="s">
        <v>885</v>
      </c>
      <c r="C2157" s="138" t="s">
        <v>1817</v>
      </c>
      <c r="D2157" s="138" t="s">
        <v>1818</v>
      </c>
      <c r="E2157" s="138" t="s">
        <v>1938</v>
      </c>
      <c r="F2157" s="138"/>
      <c r="G2157" s="138" t="s">
        <v>70</v>
      </c>
      <c r="H2157" s="138" t="s">
        <v>1779</v>
      </c>
      <c r="I2157" s="138" t="s">
        <v>5547</v>
      </c>
      <c r="J2157" s="138" t="s">
        <v>1817</v>
      </c>
      <c r="K2157" s="138"/>
      <c r="L2157" s="138"/>
      <c r="M2157" s="138" t="s">
        <v>6845</v>
      </c>
      <c r="N2157" s="139">
        <v>60</v>
      </c>
      <c r="O2157" s="140" t="b">
        <v>0</v>
      </c>
      <c r="P2157" s="138" t="s">
        <v>3075</v>
      </c>
      <c r="Q2157" t="s">
        <v>1823</v>
      </c>
      <c r="R2157" t="s">
        <v>630</v>
      </c>
    </row>
    <row r="2158" spans="1:18" x14ac:dyDescent="0.25">
      <c r="A2158" s="138" t="s">
        <v>14676</v>
      </c>
      <c r="B2158" s="138" t="s">
        <v>885</v>
      </c>
      <c r="C2158" s="138" t="s">
        <v>1817</v>
      </c>
      <c r="D2158" s="138" t="s">
        <v>1818</v>
      </c>
      <c r="E2158" s="138" t="s">
        <v>1938</v>
      </c>
      <c r="F2158" s="138"/>
      <c r="G2158" s="138" t="s">
        <v>70</v>
      </c>
      <c r="H2158" s="138" t="s">
        <v>1779</v>
      </c>
      <c r="I2158" s="138" t="s">
        <v>5547</v>
      </c>
      <c r="J2158" s="138" t="s">
        <v>1817</v>
      </c>
      <c r="K2158" s="138"/>
      <c r="L2158" s="138"/>
      <c r="M2158" s="138" t="s">
        <v>6846</v>
      </c>
      <c r="N2158" s="139">
        <v>60</v>
      </c>
      <c r="O2158" s="140" t="b">
        <v>0</v>
      </c>
      <c r="P2158" s="138" t="s">
        <v>3075</v>
      </c>
      <c r="Q2158" t="s">
        <v>1823</v>
      </c>
      <c r="R2158" t="s">
        <v>630</v>
      </c>
    </row>
    <row r="2159" spans="1:18" x14ac:dyDescent="0.25">
      <c r="A2159" s="138" t="s">
        <v>13793</v>
      </c>
      <c r="B2159" s="138" t="s">
        <v>885</v>
      </c>
      <c r="C2159" s="138" t="s">
        <v>1817</v>
      </c>
      <c r="D2159" s="138" t="s">
        <v>1818</v>
      </c>
      <c r="E2159" s="138" t="s">
        <v>1886</v>
      </c>
      <c r="F2159" s="138"/>
      <c r="G2159" s="138" t="s">
        <v>1786</v>
      </c>
      <c r="H2159" s="138" t="s">
        <v>1787</v>
      </c>
      <c r="I2159" s="138" t="s">
        <v>5547</v>
      </c>
      <c r="J2159" s="138" t="s">
        <v>1817</v>
      </c>
      <c r="K2159" s="138"/>
      <c r="L2159" s="138"/>
      <c r="M2159" s="138" t="s">
        <v>6847</v>
      </c>
      <c r="N2159" s="139">
        <v>60</v>
      </c>
      <c r="O2159" s="140" t="b">
        <v>0</v>
      </c>
      <c r="P2159" s="138" t="s">
        <v>3075</v>
      </c>
      <c r="Q2159" t="s">
        <v>1823</v>
      </c>
      <c r="R2159" t="s">
        <v>630</v>
      </c>
    </row>
    <row r="2160" spans="1:18" x14ac:dyDescent="0.25">
      <c r="A2160" s="138" t="s">
        <v>14990</v>
      </c>
      <c r="B2160" s="138" t="s">
        <v>885</v>
      </c>
      <c r="C2160" s="138" t="s">
        <v>1817</v>
      </c>
      <c r="D2160" s="138" t="s">
        <v>1818</v>
      </c>
      <c r="E2160" s="138" t="s">
        <v>1955</v>
      </c>
      <c r="F2160" s="138"/>
      <c r="G2160" s="138" t="s">
        <v>1786</v>
      </c>
      <c r="H2160" s="138" t="s">
        <v>1787</v>
      </c>
      <c r="I2160" s="138" t="s">
        <v>5547</v>
      </c>
      <c r="J2160" s="138" t="s">
        <v>1817</v>
      </c>
      <c r="K2160" s="138"/>
      <c r="L2160" s="138"/>
      <c r="M2160" s="138" t="s">
        <v>6848</v>
      </c>
      <c r="N2160" s="139">
        <v>60</v>
      </c>
      <c r="O2160" s="140" t="b">
        <v>0</v>
      </c>
      <c r="P2160" s="138" t="s">
        <v>3075</v>
      </c>
      <c r="Q2160" t="s">
        <v>1823</v>
      </c>
      <c r="R2160" t="s">
        <v>630</v>
      </c>
    </row>
    <row r="2161" spans="1:18" x14ac:dyDescent="0.25">
      <c r="A2161" s="138" t="s">
        <v>14528</v>
      </c>
      <c r="B2161" s="138" t="s">
        <v>885</v>
      </c>
      <c r="C2161" s="138" t="s">
        <v>1817</v>
      </c>
      <c r="D2161" s="138" t="s">
        <v>1818</v>
      </c>
      <c r="E2161" s="138" t="s">
        <v>1881</v>
      </c>
      <c r="F2161" s="138"/>
      <c r="G2161" s="138" t="s">
        <v>71</v>
      </c>
      <c r="H2161" s="138" t="s">
        <v>1777</v>
      </c>
      <c r="I2161" s="138" t="s">
        <v>5547</v>
      </c>
      <c r="J2161" s="138" t="s">
        <v>1817</v>
      </c>
      <c r="K2161" s="138"/>
      <c r="L2161" s="138"/>
      <c r="M2161" s="138" t="s">
        <v>6849</v>
      </c>
      <c r="N2161" s="139">
        <v>60</v>
      </c>
      <c r="O2161" s="140" t="b">
        <v>0</v>
      </c>
      <c r="P2161" s="138" t="s">
        <v>3075</v>
      </c>
      <c r="Q2161" t="s">
        <v>1823</v>
      </c>
      <c r="R2161" t="s">
        <v>630</v>
      </c>
    </row>
    <row r="2162" spans="1:18" x14ac:dyDescent="0.25">
      <c r="A2162" s="138" t="s">
        <v>14696</v>
      </c>
      <c r="B2162" s="138" t="s">
        <v>885</v>
      </c>
      <c r="C2162" s="138" t="s">
        <v>1817</v>
      </c>
      <c r="D2162" s="138" t="s">
        <v>1818</v>
      </c>
      <c r="E2162" s="138" t="s">
        <v>5301</v>
      </c>
      <c r="F2162" s="138"/>
      <c r="G2162" s="138" t="s">
        <v>1786</v>
      </c>
      <c r="H2162" s="138" t="s">
        <v>1787</v>
      </c>
      <c r="I2162" s="138" t="s">
        <v>5547</v>
      </c>
      <c r="J2162" s="138" t="s">
        <v>1817</v>
      </c>
      <c r="K2162" s="138"/>
      <c r="L2162" s="138"/>
      <c r="M2162" s="138" t="s">
        <v>6850</v>
      </c>
      <c r="N2162" s="139">
        <v>60</v>
      </c>
      <c r="O2162" s="140" t="b">
        <v>0</v>
      </c>
      <c r="P2162" s="138" t="s">
        <v>3075</v>
      </c>
      <c r="Q2162" t="s">
        <v>1823</v>
      </c>
      <c r="R2162" t="s">
        <v>630</v>
      </c>
    </row>
    <row r="2163" spans="1:18" x14ac:dyDescent="0.25">
      <c r="A2163" s="138" t="s">
        <v>13947</v>
      </c>
      <c r="B2163" s="138" t="s">
        <v>885</v>
      </c>
      <c r="C2163" s="138" t="s">
        <v>1817</v>
      </c>
      <c r="D2163" s="138" t="s">
        <v>1818</v>
      </c>
      <c r="E2163" s="138" t="s">
        <v>1832</v>
      </c>
      <c r="F2163" s="138"/>
      <c r="G2163" s="138" t="s">
        <v>70</v>
      </c>
      <c r="H2163" s="138" t="s">
        <v>1779</v>
      </c>
      <c r="I2163" s="138" t="s">
        <v>5547</v>
      </c>
      <c r="J2163" s="138" t="s">
        <v>1817</v>
      </c>
      <c r="K2163" s="138"/>
      <c r="L2163" s="138"/>
      <c r="M2163" s="138" t="s">
        <v>6851</v>
      </c>
      <c r="N2163" s="139">
        <v>60</v>
      </c>
      <c r="O2163" s="140" t="b">
        <v>0</v>
      </c>
      <c r="P2163" s="138" t="s">
        <v>3075</v>
      </c>
      <c r="Q2163" t="s">
        <v>1823</v>
      </c>
      <c r="R2163" t="s">
        <v>630</v>
      </c>
    </row>
    <row r="2164" spans="1:18" x14ac:dyDescent="0.25">
      <c r="A2164" s="138" t="s">
        <v>14529</v>
      </c>
      <c r="B2164" s="138" t="s">
        <v>885</v>
      </c>
      <c r="C2164" s="138" t="s">
        <v>1817</v>
      </c>
      <c r="D2164" s="138" t="s">
        <v>1818</v>
      </c>
      <c r="E2164" s="138" t="s">
        <v>1881</v>
      </c>
      <c r="F2164" s="138"/>
      <c r="G2164" s="138" t="s">
        <v>71</v>
      </c>
      <c r="H2164" s="138" t="s">
        <v>1777</v>
      </c>
      <c r="I2164" s="138" t="s">
        <v>5547</v>
      </c>
      <c r="J2164" s="138" t="s">
        <v>1817</v>
      </c>
      <c r="K2164" s="138"/>
      <c r="L2164" s="138"/>
      <c r="M2164" s="138" t="s">
        <v>6852</v>
      </c>
      <c r="N2164" s="139">
        <v>60</v>
      </c>
      <c r="O2164" s="140" t="b">
        <v>0</v>
      </c>
      <c r="P2164" s="138" t="s">
        <v>3075</v>
      </c>
      <c r="Q2164" t="s">
        <v>1823</v>
      </c>
      <c r="R2164" t="s">
        <v>630</v>
      </c>
    </row>
    <row r="2165" spans="1:18" x14ac:dyDescent="0.25">
      <c r="A2165" s="138" t="s">
        <v>13872</v>
      </c>
      <c r="B2165" s="138" t="s">
        <v>883</v>
      </c>
      <c r="C2165" s="138" t="s">
        <v>1817</v>
      </c>
      <c r="D2165" s="138" t="s">
        <v>1818</v>
      </c>
      <c r="E2165" s="138" t="s">
        <v>6045</v>
      </c>
      <c r="F2165" s="138"/>
      <c r="G2165" s="138" t="s">
        <v>70</v>
      </c>
      <c r="H2165" s="138" t="s">
        <v>1779</v>
      </c>
      <c r="I2165" s="138" t="s">
        <v>5547</v>
      </c>
      <c r="J2165" s="138" t="s">
        <v>1817</v>
      </c>
      <c r="K2165" s="138"/>
      <c r="L2165" s="138"/>
      <c r="M2165" s="138" t="s">
        <v>6853</v>
      </c>
      <c r="N2165" s="139">
        <v>60</v>
      </c>
      <c r="O2165" s="140" t="b">
        <v>0</v>
      </c>
      <c r="P2165" s="138" t="s">
        <v>3075</v>
      </c>
      <c r="Q2165" t="s">
        <v>1823</v>
      </c>
      <c r="R2165" t="s">
        <v>630</v>
      </c>
    </row>
    <row r="2166" spans="1:18" x14ac:dyDescent="0.25">
      <c r="A2166" s="138" t="s">
        <v>14912</v>
      </c>
      <c r="B2166" s="138" t="s">
        <v>885</v>
      </c>
      <c r="C2166" s="138" t="s">
        <v>1817</v>
      </c>
      <c r="D2166" s="138" t="s">
        <v>1818</v>
      </c>
      <c r="E2166" s="138" t="s">
        <v>6058</v>
      </c>
      <c r="F2166" s="138"/>
      <c r="G2166" s="138" t="s">
        <v>1786</v>
      </c>
      <c r="H2166" s="138" t="s">
        <v>1787</v>
      </c>
      <c r="I2166" s="138" t="s">
        <v>5547</v>
      </c>
      <c r="J2166" s="138" t="s">
        <v>1817</v>
      </c>
      <c r="K2166" s="138"/>
      <c r="L2166" s="138"/>
      <c r="M2166" s="138" t="s">
        <v>6855</v>
      </c>
      <c r="N2166" s="139">
        <v>60</v>
      </c>
      <c r="O2166" s="140" t="b">
        <v>0</v>
      </c>
      <c r="P2166" s="138" t="s">
        <v>3075</v>
      </c>
      <c r="Q2166" t="s">
        <v>1823</v>
      </c>
      <c r="R2166" t="s">
        <v>630</v>
      </c>
    </row>
    <row r="2167" spans="1:18" x14ac:dyDescent="0.25">
      <c r="A2167" s="138" t="s">
        <v>14991</v>
      </c>
      <c r="B2167" s="138" t="s">
        <v>885</v>
      </c>
      <c r="C2167" s="138" t="s">
        <v>1817</v>
      </c>
      <c r="D2167" s="138" t="s">
        <v>1818</v>
      </c>
      <c r="E2167" s="138" t="s">
        <v>1955</v>
      </c>
      <c r="F2167" s="138"/>
      <c r="G2167" s="138" t="s">
        <v>1786</v>
      </c>
      <c r="H2167" s="138" t="s">
        <v>1787</v>
      </c>
      <c r="I2167" s="138" t="s">
        <v>5547</v>
      </c>
      <c r="J2167" s="138" t="s">
        <v>1817</v>
      </c>
      <c r="K2167" s="138"/>
      <c r="L2167" s="138"/>
      <c r="M2167" s="138" t="s">
        <v>6856</v>
      </c>
      <c r="N2167" s="139">
        <v>60</v>
      </c>
      <c r="O2167" s="140" t="b">
        <v>0</v>
      </c>
      <c r="P2167" s="138" t="s">
        <v>3075</v>
      </c>
      <c r="Q2167" t="s">
        <v>1823</v>
      </c>
      <c r="R2167" t="s">
        <v>630</v>
      </c>
    </row>
    <row r="2168" spans="1:18" x14ac:dyDescent="0.25">
      <c r="A2168" s="138" t="s">
        <v>14891</v>
      </c>
      <c r="B2168" s="138" t="s">
        <v>883</v>
      </c>
      <c r="C2168" s="138" t="s">
        <v>1817</v>
      </c>
      <c r="D2168" s="138" t="s">
        <v>1818</v>
      </c>
      <c r="E2168" s="138" t="s">
        <v>2072</v>
      </c>
      <c r="F2168" s="138"/>
      <c r="G2168" s="138" t="s">
        <v>1786</v>
      </c>
      <c r="H2168" s="138" t="s">
        <v>1787</v>
      </c>
      <c r="I2168" s="138" t="s">
        <v>5547</v>
      </c>
      <c r="J2168" s="138" t="s">
        <v>1817</v>
      </c>
      <c r="K2168" s="138"/>
      <c r="L2168" s="138"/>
      <c r="M2168" s="138" t="s">
        <v>6857</v>
      </c>
      <c r="N2168" s="139">
        <v>60</v>
      </c>
      <c r="O2168" s="140" t="b">
        <v>0</v>
      </c>
      <c r="P2168" s="138" t="s">
        <v>3075</v>
      </c>
      <c r="Q2168" t="s">
        <v>1823</v>
      </c>
      <c r="R2168" t="s">
        <v>630</v>
      </c>
    </row>
    <row r="2169" spans="1:18" x14ac:dyDescent="0.25">
      <c r="A2169" s="138" t="s">
        <v>14765</v>
      </c>
      <c r="B2169" s="138" t="s">
        <v>885</v>
      </c>
      <c r="C2169" s="138" t="s">
        <v>1817</v>
      </c>
      <c r="D2169" s="138" t="s">
        <v>1818</v>
      </c>
      <c r="E2169" s="138" t="s">
        <v>4064</v>
      </c>
      <c r="F2169" s="138"/>
      <c r="G2169" s="138" t="s">
        <v>71</v>
      </c>
      <c r="H2169" s="138" t="s">
        <v>1777</v>
      </c>
      <c r="I2169" s="138" t="s">
        <v>5959</v>
      </c>
      <c r="J2169" s="138" t="s">
        <v>1817</v>
      </c>
      <c r="K2169" s="138"/>
      <c r="L2169" s="138"/>
      <c r="M2169" s="138" t="s">
        <v>6858</v>
      </c>
      <c r="N2169" s="139">
        <v>60</v>
      </c>
      <c r="O2169" s="140" t="b">
        <v>0</v>
      </c>
      <c r="P2169" s="138" t="s">
        <v>3075</v>
      </c>
      <c r="Q2169" t="s">
        <v>1823</v>
      </c>
      <c r="R2169" t="s">
        <v>630</v>
      </c>
    </row>
    <row r="2170" spans="1:18" x14ac:dyDescent="0.25">
      <c r="A2170" s="138" t="s">
        <v>14766</v>
      </c>
      <c r="B2170" s="138" t="s">
        <v>885</v>
      </c>
      <c r="C2170" s="138" t="s">
        <v>1817</v>
      </c>
      <c r="D2170" s="138" t="s">
        <v>1818</v>
      </c>
      <c r="E2170" s="138" t="s">
        <v>4064</v>
      </c>
      <c r="F2170" s="138"/>
      <c r="G2170" s="138" t="s">
        <v>71</v>
      </c>
      <c r="H2170" s="138" t="s">
        <v>1777</v>
      </c>
      <c r="I2170" s="138" t="s">
        <v>5959</v>
      </c>
      <c r="J2170" s="138" t="s">
        <v>1817</v>
      </c>
      <c r="K2170" s="138"/>
      <c r="L2170" s="138"/>
      <c r="M2170" s="138" t="s">
        <v>6859</v>
      </c>
      <c r="N2170" s="139">
        <v>60</v>
      </c>
      <c r="O2170" s="140" t="b">
        <v>0</v>
      </c>
      <c r="P2170" s="138" t="s">
        <v>3075</v>
      </c>
      <c r="Q2170" t="s">
        <v>1823</v>
      </c>
      <c r="R2170" t="s">
        <v>630</v>
      </c>
    </row>
    <row r="2171" spans="1:18" x14ac:dyDescent="0.25">
      <c r="A2171" s="138" t="s">
        <v>13850</v>
      </c>
      <c r="B2171" s="138" t="s">
        <v>883</v>
      </c>
      <c r="C2171" s="138" t="s">
        <v>1817</v>
      </c>
      <c r="D2171" s="138" t="s">
        <v>1818</v>
      </c>
      <c r="E2171" s="138" t="s">
        <v>2086</v>
      </c>
      <c r="F2171" s="138"/>
      <c r="G2171" s="138" t="s">
        <v>70</v>
      </c>
      <c r="H2171" s="138" t="s">
        <v>1779</v>
      </c>
      <c r="I2171" s="138" t="s">
        <v>5547</v>
      </c>
      <c r="J2171" s="138" t="s">
        <v>1817</v>
      </c>
      <c r="K2171" s="138"/>
      <c r="L2171" s="138"/>
      <c r="M2171" s="138" t="s">
        <v>6860</v>
      </c>
      <c r="N2171" s="139">
        <v>60</v>
      </c>
      <c r="O2171" s="140" t="b">
        <v>0</v>
      </c>
      <c r="P2171" s="138" t="s">
        <v>3075</v>
      </c>
      <c r="Q2171" t="s">
        <v>1823</v>
      </c>
      <c r="R2171" t="s">
        <v>630</v>
      </c>
    </row>
    <row r="2172" spans="1:18" x14ac:dyDescent="0.25">
      <c r="A2172" s="138" t="s">
        <v>14677</v>
      </c>
      <c r="B2172" s="138" t="s">
        <v>885</v>
      </c>
      <c r="C2172" s="138" t="s">
        <v>1817</v>
      </c>
      <c r="D2172" s="138" t="s">
        <v>1818</v>
      </c>
      <c r="E2172" s="138" t="s">
        <v>1938</v>
      </c>
      <c r="F2172" s="138"/>
      <c r="G2172" s="138" t="s">
        <v>70</v>
      </c>
      <c r="H2172" s="138" t="s">
        <v>1779</v>
      </c>
      <c r="I2172" s="138" t="s">
        <v>5547</v>
      </c>
      <c r="J2172" s="138" t="s">
        <v>1817</v>
      </c>
      <c r="K2172" s="138"/>
      <c r="L2172" s="138"/>
      <c r="M2172" s="138" t="s">
        <v>6861</v>
      </c>
      <c r="N2172" s="139">
        <v>60</v>
      </c>
      <c r="O2172" s="140" t="b">
        <v>0</v>
      </c>
      <c r="P2172" s="138" t="s">
        <v>3075</v>
      </c>
      <c r="Q2172" t="s">
        <v>1823</v>
      </c>
      <c r="R2172" t="s">
        <v>630</v>
      </c>
    </row>
    <row r="2173" spans="1:18" x14ac:dyDescent="0.25">
      <c r="A2173" s="138" t="s">
        <v>14913</v>
      </c>
      <c r="B2173" s="138" t="s">
        <v>885</v>
      </c>
      <c r="C2173" s="138" t="s">
        <v>1817</v>
      </c>
      <c r="D2173" s="138" t="s">
        <v>1818</v>
      </c>
      <c r="E2173" s="138" t="s">
        <v>6058</v>
      </c>
      <c r="F2173" s="138"/>
      <c r="G2173" s="138" t="s">
        <v>1786</v>
      </c>
      <c r="H2173" s="138" t="s">
        <v>1787</v>
      </c>
      <c r="I2173" s="138" t="s">
        <v>5547</v>
      </c>
      <c r="J2173" s="138" t="s">
        <v>1817</v>
      </c>
      <c r="K2173" s="138"/>
      <c r="L2173" s="138"/>
      <c r="M2173" s="138" t="s">
        <v>6862</v>
      </c>
      <c r="N2173" s="139">
        <v>60</v>
      </c>
      <c r="O2173" s="140" t="b">
        <v>0</v>
      </c>
      <c r="P2173" s="138" t="s">
        <v>3075</v>
      </c>
      <c r="Q2173" t="s">
        <v>1823</v>
      </c>
      <c r="R2173" t="s">
        <v>630</v>
      </c>
    </row>
    <row r="2174" spans="1:18" x14ac:dyDescent="0.25">
      <c r="A2174" s="138" t="s">
        <v>14767</v>
      </c>
      <c r="B2174" s="138" t="s">
        <v>885</v>
      </c>
      <c r="C2174" s="138" t="s">
        <v>1817</v>
      </c>
      <c r="D2174" s="138" t="s">
        <v>1818</v>
      </c>
      <c r="E2174" s="138" t="s">
        <v>4064</v>
      </c>
      <c r="F2174" s="138"/>
      <c r="G2174" s="138" t="s">
        <v>71</v>
      </c>
      <c r="H2174" s="138" t="s">
        <v>1777</v>
      </c>
      <c r="I2174" s="138" t="s">
        <v>5959</v>
      </c>
      <c r="J2174" s="138" t="s">
        <v>1817</v>
      </c>
      <c r="K2174" s="138"/>
      <c r="L2174" s="138"/>
      <c r="M2174" s="138" t="s">
        <v>6863</v>
      </c>
      <c r="N2174" s="139">
        <v>60</v>
      </c>
      <c r="O2174" s="140" t="b">
        <v>0</v>
      </c>
      <c r="P2174" s="138" t="s">
        <v>3075</v>
      </c>
      <c r="Q2174" t="s">
        <v>1823</v>
      </c>
      <c r="R2174" t="s">
        <v>630</v>
      </c>
    </row>
    <row r="2175" spans="1:18" x14ac:dyDescent="0.25">
      <c r="A2175" s="138" t="s">
        <v>14020</v>
      </c>
      <c r="B2175" s="138" t="s">
        <v>885</v>
      </c>
      <c r="C2175" s="138" t="s">
        <v>1817</v>
      </c>
      <c r="D2175" s="138" t="s">
        <v>1818</v>
      </c>
      <c r="E2175" s="138" t="s">
        <v>2053</v>
      </c>
      <c r="F2175" s="138"/>
      <c r="G2175" s="138" t="s">
        <v>71</v>
      </c>
      <c r="H2175" s="138" t="s">
        <v>1777</v>
      </c>
      <c r="I2175" s="138" t="s">
        <v>5547</v>
      </c>
      <c r="J2175" s="138" t="s">
        <v>1817</v>
      </c>
      <c r="K2175" s="138"/>
      <c r="L2175" s="138"/>
      <c r="M2175" s="138" t="s">
        <v>6864</v>
      </c>
      <c r="N2175" s="139">
        <v>60</v>
      </c>
      <c r="O2175" s="140" t="b">
        <v>0</v>
      </c>
      <c r="P2175" s="138" t="s">
        <v>3075</v>
      </c>
      <c r="Q2175" t="s">
        <v>1823</v>
      </c>
      <c r="R2175" t="s">
        <v>630</v>
      </c>
    </row>
    <row r="2176" spans="1:18" x14ac:dyDescent="0.25">
      <c r="A2176" s="138" t="s">
        <v>14678</v>
      </c>
      <c r="B2176" s="138" t="s">
        <v>885</v>
      </c>
      <c r="C2176" s="138" t="s">
        <v>1817</v>
      </c>
      <c r="D2176" s="138" t="s">
        <v>1818</v>
      </c>
      <c r="E2176" s="138" t="s">
        <v>1938</v>
      </c>
      <c r="F2176" s="138"/>
      <c r="G2176" s="138" t="s">
        <v>70</v>
      </c>
      <c r="H2176" s="138" t="s">
        <v>1779</v>
      </c>
      <c r="I2176" s="138" t="s">
        <v>5547</v>
      </c>
      <c r="J2176" s="138" t="s">
        <v>1817</v>
      </c>
      <c r="K2176" s="138"/>
      <c r="L2176" s="138"/>
      <c r="M2176" s="138" t="s">
        <v>6865</v>
      </c>
      <c r="N2176" s="139">
        <v>60</v>
      </c>
      <c r="O2176" s="140" t="b">
        <v>0</v>
      </c>
      <c r="P2176" s="138" t="s">
        <v>3075</v>
      </c>
      <c r="Q2176" t="s">
        <v>1823</v>
      </c>
      <c r="R2176" t="s">
        <v>630</v>
      </c>
    </row>
    <row r="2177" spans="1:18" x14ac:dyDescent="0.25">
      <c r="A2177" s="138" t="s">
        <v>13964</v>
      </c>
      <c r="B2177" s="138" t="s">
        <v>5622</v>
      </c>
      <c r="C2177" s="138" t="s">
        <v>1817</v>
      </c>
      <c r="D2177" s="138" t="s">
        <v>1818</v>
      </c>
      <c r="E2177" s="138" t="s">
        <v>2102</v>
      </c>
      <c r="F2177" s="138"/>
      <c r="G2177" s="138" t="s">
        <v>1786</v>
      </c>
      <c r="H2177" s="138" t="s">
        <v>1787</v>
      </c>
      <c r="I2177" s="138" t="s">
        <v>5547</v>
      </c>
      <c r="J2177" s="138" t="s">
        <v>1817</v>
      </c>
      <c r="K2177" s="138"/>
      <c r="L2177" s="138"/>
      <c r="M2177" s="138" t="s">
        <v>6866</v>
      </c>
      <c r="N2177" s="139">
        <v>60</v>
      </c>
      <c r="O2177" s="140" t="b">
        <v>0</v>
      </c>
      <c r="P2177" s="138" t="s">
        <v>3075</v>
      </c>
      <c r="Q2177" t="s">
        <v>1823</v>
      </c>
      <c r="R2177" t="s">
        <v>630</v>
      </c>
    </row>
    <row r="2178" spans="1:18" x14ac:dyDescent="0.25">
      <c r="A2178" s="138" t="s">
        <v>14709</v>
      </c>
      <c r="B2178" s="138" t="s">
        <v>5622</v>
      </c>
      <c r="C2178" s="138" t="s">
        <v>1817</v>
      </c>
      <c r="D2178" s="138" t="s">
        <v>1818</v>
      </c>
      <c r="E2178" s="138" t="s">
        <v>6051</v>
      </c>
      <c r="F2178" s="138"/>
      <c r="G2178" s="138" t="s">
        <v>1786</v>
      </c>
      <c r="H2178" s="138" t="s">
        <v>1787</v>
      </c>
      <c r="I2178" s="138" t="s">
        <v>5547</v>
      </c>
      <c r="J2178" s="138" t="s">
        <v>1817</v>
      </c>
      <c r="K2178" s="138"/>
      <c r="L2178" s="138"/>
      <c r="M2178" s="138" t="s">
        <v>6867</v>
      </c>
      <c r="N2178" s="139">
        <v>60</v>
      </c>
      <c r="O2178" s="140" t="b">
        <v>0</v>
      </c>
      <c r="P2178" s="138" t="s">
        <v>3075</v>
      </c>
      <c r="Q2178" t="s">
        <v>1823</v>
      </c>
      <c r="R2178" t="s">
        <v>630</v>
      </c>
    </row>
    <row r="2179" spans="1:18" x14ac:dyDescent="0.25">
      <c r="A2179" s="138" t="s">
        <v>14456</v>
      </c>
      <c r="B2179" s="138" t="s">
        <v>885</v>
      </c>
      <c r="C2179" s="138" t="s">
        <v>1817</v>
      </c>
      <c r="D2179" s="138" t="s">
        <v>1818</v>
      </c>
      <c r="E2179" s="138" t="s">
        <v>1971</v>
      </c>
      <c r="F2179" s="138"/>
      <c r="G2179" s="138" t="s">
        <v>71</v>
      </c>
      <c r="H2179" s="138" t="s">
        <v>1777</v>
      </c>
      <c r="I2179" s="138" t="s">
        <v>5547</v>
      </c>
      <c r="J2179" s="138" t="s">
        <v>1817</v>
      </c>
      <c r="K2179" s="138"/>
      <c r="L2179" s="138"/>
      <c r="M2179" s="138" t="s">
        <v>6868</v>
      </c>
      <c r="N2179" s="139">
        <v>60</v>
      </c>
      <c r="O2179" s="140" t="b">
        <v>0</v>
      </c>
      <c r="P2179" s="138" t="s">
        <v>3075</v>
      </c>
      <c r="Q2179" t="s">
        <v>1823</v>
      </c>
      <c r="R2179" t="s">
        <v>630</v>
      </c>
    </row>
    <row r="2180" spans="1:18" x14ac:dyDescent="0.25">
      <c r="A2180" s="138" t="s">
        <v>14768</v>
      </c>
      <c r="B2180" s="138" t="s">
        <v>885</v>
      </c>
      <c r="C2180" s="138" t="s">
        <v>1817</v>
      </c>
      <c r="D2180" s="138" t="s">
        <v>1818</v>
      </c>
      <c r="E2180" s="138" t="s">
        <v>4064</v>
      </c>
      <c r="F2180" s="138"/>
      <c r="G2180" s="138" t="s">
        <v>71</v>
      </c>
      <c r="H2180" s="138" t="s">
        <v>1777</v>
      </c>
      <c r="I2180" s="138" t="s">
        <v>5959</v>
      </c>
      <c r="J2180" s="138" t="s">
        <v>1817</v>
      </c>
      <c r="K2180" s="138"/>
      <c r="L2180" s="138"/>
      <c r="M2180" s="138" t="s">
        <v>6869</v>
      </c>
      <c r="N2180" s="139">
        <v>60</v>
      </c>
      <c r="O2180" s="140" t="b">
        <v>0</v>
      </c>
      <c r="P2180" s="138" t="s">
        <v>3075</v>
      </c>
      <c r="Q2180" t="s">
        <v>1823</v>
      </c>
      <c r="R2180" t="s">
        <v>630</v>
      </c>
    </row>
    <row r="2181" spans="1:18" x14ac:dyDescent="0.25">
      <c r="A2181" s="138" t="s">
        <v>14157</v>
      </c>
      <c r="B2181" s="138" t="s">
        <v>885</v>
      </c>
      <c r="C2181" s="138" t="s">
        <v>1817</v>
      </c>
      <c r="D2181" s="138" t="s">
        <v>1818</v>
      </c>
      <c r="E2181" s="138" t="s">
        <v>2734</v>
      </c>
      <c r="F2181" s="138"/>
      <c r="G2181" s="138" t="s">
        <v>1786</v>
      </c>
      <c r="H2181" s="138" t="s">
        <v>1787</v>
      </c>
      <c r="I2181" s="138" t="s">
        <v>5547</v>
      </c>
      <c r="J2181" s="138" t="s">
        <v>1817</v>
      </c>
      <c r="K2181" s="138"/>
      <c r="L2181" s="138"/>
      <c r="M2181" s="138" t="s">
        <v>6870</v>
      </c>
      <c r="N2181" s="139">
        <v>60</v>
      </c>
      <c r="O2181" s="140" t="b">
        <v>0</v>
      </c>
      <c r="P2181" s="138" t="s">
        <v>3075</v>
      </c>
      <c r="Q2181" t="s">
        <v>1823</v>
      </c>
      <c r="R2181" t="s">
        <v>630</v>
      </c>
    </row>
    <row r="2182" spans="1:18" x14ac:dyDescent="0.25">
      <c r="A2182" s="138" t="s">
        <v>14769</v>
      </c>
      <c r="B2182" s="138" t="s">
        <v>885</v>
      </c>
      <c r="C2182" s="138" t="s">
        <v>1817</v>
      </c>
      <c r="D2182" s="138" t="s">
        <v>1818</v>
      </c>
      <c r="E2182" s="138" t="s">
        <v>4064</v>
      </c>
      <c r="F2182" s="138"/>
      <c r="G2182" s="138" t="s">
        <v>71</v>
      </c>
      <c r="H2182" s="138" t="s">
        <v>1777</v>
      </c>
      <c r="I2182" s="138" t="s">
        <v>5959</v>
      </c>
      <c r="J2182" s="138" t="s">
        <v>1817</v>
      </c>
      <c r="K2182" s="138"/>
      <c r="L2182" s="138"/>
      <c r="M2182" s="138" t="s">
        <v>6871</v>
      </c>
      <c r="N2182" s="139">
        <v>60</v>
      </c>
      <c r="O2182" s="140" t="b">
        <v>0</v>
      </c>
      <c r="P2182" s="138" t="s">
        <v>3075</v>
      </c>
      <c r="Q2182" t="s">
        <v>1823</v>
      </c>
      <c r="R2182" t="s">
        <v>630</v>
      </c>
    </row>
    <row r="2183" spans="1:18" x14ac:dyDescent="0.25">
      <c r="A2183" s="138" t="s">
        <v>14914</v>
      </c>
      <c r="B2183" s="138" t="s">
        <v>885</v>
      </c>
      <c r="C2183" s="138" t="s">
        <v>1817</v>
      </c>
      <c r="D2183" s="138" t="s">
        <v>1818</v>
      </c>
      <c r="E2183" s="138" t="s">
        <v>6058</v>
      </c>
      <c r="F2183" s="138"/>
      <c r="G2183" s="138" t="s">
        <v>1786</v>
      </c>
      <c r="H2183" s="138" t="s">
        <v>1787</v>
      </c>
      <c r="I2183" s="138" t="s">
        <v>5547</v>
      </c>
      <c r="J2183" s="138" t="s">
        <v>1817</v>
      </c>
      <c r="K2183" s="138"/>
      <c r="L2183" s="138"/>
      <c r="M2183" s="138" t="s">
        <v>6872</v>
      </c>
      <c r="N2183" s="139">
        <v>60</v>
      </c>
      <c r="O2183" s="140" t="b">
        <v>0</v>
      </c>
      <c r="P2183" s="138" t="s">
        <v>3075</v>
      </c>
      <c r="Q2183" t="s">
        <v>1823</v>
      </c>
      <c r="R2183" t="s">
        <v>630</v>
      </c>
    </row>
    <row r="2184" spans="1:18" x14ac:dyDescent="0.25">
      <c r="A2184" s="138" t="s">
        <v>13965</v>
      </c>
      <c r="B2184" s="138" t="s">
        <v>885</v>
      </c>
      <c r="C2184" s="138" t="s">
        <v>1817</v>
      </c>
      <c r="D2184" s="138" t="s">
        <v>1818</v>
      </c>
      <c r="E2184" s="138" t="s">
        <v>2102</v>
      </c>
      <c r="F2184" s="138"/>
      <c r="G2184" s="138" t="s">
        <v>1786</v>
      </c>
      <c r="H2184" s="138" t="s">
        <v>1787</v>
      </c>
      <c r="I2184" s="138" t="s">
        <v>5547</v>
      </c>
      <c r="J2184" s="138" t="s">
        <v>1817</v>
      </c>
      <c r="K2184" s="138"/>
      <c r="L2184" s="138"/>
      <c r="M2184" s="138" t="s">
        <v>6873</v>
      </c>
      <c r="N2184" s="139">
        <v>60</v>
      </c>
      <c r="O2184" s="140" t="b">
        <v>0</v>
      </c>
      <c r="P2184" s="138" t="s">
        <v>3075</v>
      </c>
      <c r="Q2184" t="s">
        <v>1823</v>
      </c>
      <c r="R2184" t="s">
        <v>630</v>
      </c>
    </row>
    <row r="2185" spans="1:18" x14ac:dyDescent="0.25">
      <c r="A2185" s="138" t="s">
        <v>14770</v>
      </c>
      <c r="B2185" s="138" t="s">
        <v>885</v>
      </c>
      <c r="C2185" s="138" t="s">
        <v>1817</v>
      </c>
      <c r="D2185" s="138" t="s">
        <v>1818</v>
      </c>
      <c r="E2185" s="138" t="s">
        <v>4064</v>
      </c>
      <c r="F2185" s="138"/>
      <c r="G2185" s="138" t="s">
        <v>71</v>
      </c>
      <c r="H2185" s="138" t="s">
        <v>1777</v>
      </c>
      <c r="I2185" s="138" t="s">
        <v>5959</v>
      </c>
      <c r="J2185" s="138" t="s">
        <v>1817</v>
      </c>
      <c r="K2185" s="138"/>
      <c r="L2185" s="138"/>
      <c r="M2185" s="138" t="s">
        <v>6874</v>
      </c>
      <c r="N2185" s="139">
        <v>60</v>
      </c>
      <c r="O2185" s="140" t="b">
        <v>0</v>
      </c>
      <c r="P2185" s="138" t="s">
        <v>3075</v>
      </c>
      <c r="Q2185" t="s">
        <v>1823</v>
      </c>
      <c r="R2185" t="s">
        <v>630</v>
      </c>
    </row>
    <row r="2186" spans="1:18" x14ac:dyDescent="0.25">
      <c r="A2186" s="138" t="s">
        <v>14679</v>
      </c>
      <c r="B2186" s="138" t="s">
        <v>885</v>
      </c>
      <c r="C2186" s="138" t="s">
        <v>1817</v>
      </c>
      <c r="D2186" s="138" t="s">
        <v>1818</v>
      </c>
      <c r="E2186" s="138" t="s">
        <v>1938</v>
      </c>
      <c r="F2186" s="138"/>
      <c r="G2186" s="138" t="s">
        <v>70</v>
      </c>
      <c r="H2186" s="138" t="s">
        <v>1779</v>
      </c>
      <c r="I2186" s="138" t="s">
        <v>5547</v>
      </c>
      <c r="J2186" s="138" t="s">
        <v>1817</v>
      </c>
      <c r="K2186" s="138"/>
      <c r="L2186" s="138"/>
      <c r="M2186" s="138" t="s">
        <v>6875</v>
      </c>
      <c r="N2186" s="139">
        <v>60</v>
      </c>
      <c r="O2186" s="140" t="b">
        <v>0</v>
      </c>
      <c r="P2186" s="138" t="s">
        <v>3075</v>
      </c>
      <c r="Q2186" t="s">
        <v>1823</v>
      </c>
      <c r="R2186" t="s">
        <v>630</v>
      </c>
    </row>
    <row r="2187" spans="1:18" x14ac:dyDescent="0.25">
      <c r="A2187" s="138" t="s">
        <v>14771</v>
      </c>
      <c r="B2187" s="138" t="s">
        <v>885</v>
      </c>
      <c r="C2187" s="138" t="s">
        <v>1817</v>
      </c>
      <c r="D2187" s="138" t="s">
        <v>1818</v>
      </c>
      <c r="E2187" s="138" t="s">
        <v>4064</v>
      </c>
      <c r="F2187" s="138"/>
      <c r="G2187" s="138" t="s">
        <v>71</v>
      </c>
      <c r="H2187" s="138" t="s">
        <v>1777</v>
      </c>
      <c r="I2187" s="138" t="s">
        <v>5959</v>
      </c>
      <c r="J2187" s="138" t="s">
        <v>1817</v>
      </c>
      <c r="K2187" s="138"/>
      <c r="L2187" s="138"/>
      <c r="M2187" s="138" t="s">
        <v>6876</v>
      </c>
      <c r="N2187" s="139">
        <v>60</v>
      </c>
      <c r="O2187" s="140" t="b">
        <v>0</v>
      </c>
      <c r="P2187" s="138" t="s">
        <v>3075</v>
      </c>
      <c r="Q2187" t="s">
        <v>1823</v>
      </c>
      <c r="R2187" t="s">
        <v>630</v>
      </c>
    </row>
    <row r="2188" spans="1:18" x14ac:dyDescent="0.25">
      <c r="A2188" s="138" t="s">
        <v>14324</v>
      </c>
      <c r="B2188" s="138" t="s">
        <v>885</v>
      </c>
      <c r="C2188" s="138" t="s">
        <v>1817</v>
      </c>
      <c r="D2188" s="138" t="s">
        <v>1818</v>
      </c>
      <c r="E2188" s="138" t="s">
        <v>1926</v>
      </c>
      <c r="F2188" s="138"/>
      <c r="G2188" s="138" t="s">
        <v>70</v>
      </c>
      <c r="H2188" s="138" t="s">
        <v>1779</v>
      </c>
      <c r="I2188" s="138" t="s">
        <v>5547</v>
      </c>
      <c r="J2188" s="138" t="s">
        <v>1817</v>
      </c>
      <c r="K2188" s="138"/>
      <c r="L2188" s="138"/>
      <c r="M2188" s="138" t="s">
        <v>6877</v>
      </c>
      <c r="N2188" s="139">
        <v>60</v>
      </c>
      <c r="O2188" s="140" t="b">
        <v>0</v>
      </c>
      <c r="P2188" s="138" t="s">
        <v>3075</v>
      </c>
      <c r="Q2188" t="s">
        <v>1823</v>
      </c>
      <c r="R2188" t="s">
        <v>630</v>
      </c>
    </row>
    <row r="2189" spans="1:18" x14ac:dyDescent="0.25">
      <c r="A2189" s="138" t="s">
        <v>14772</v>
      </c>
      <c r="B2189" s="138" t="s">
        <v>885</v>
      </c>
      <c r="C2189" s="138" t="s">
        <v>1817</v>
      </c>
      <c r="D2189" s="138" t="s">
        <v>1818</v>
      </c>
      <c r="E2189" s="138" t="s">
        <v>4064</v>
      </c>
      <c r="F2189" s="138"/>
      <c r="G2189" s="138" t="s">
        <v>71</v>
      </c>
      <c r="H2189" s="138" t="s">
        <v>1777</v>
      </c>
      <c r="I2189" s="138" t="s">
        <v>5959</v>
      </c>
      <c r="J2189" s="138" t="s">
        <v>1817</v>
      </c>
      <c r="K2189" s="138"/>
      <c r="L2189" s="138"/>
      <c r="M2189" s="138" t="s">
        <v>6878</v>
      </c>
      <c r="N2189" s="139">
        <v>60</v>
      </c>
      <c r="O2189" s="140" t="b">
        <v>0</v>
      </c>
      <c r="P2189" s="138" t="s">
        <v>3075</v>
      </c>
      <c r="Q2189" t="s">
        <v>1823</v>
      </c>
      <c r="R2189" t="s">
        <v>630</v>
      </c>
    </row>
    <row r="2190" spans="1:18" x14ac:dyDescent="0.25">
      <c r="A2190" s="138" t="s">
        <v>14680</v>
      </c>
      <c r="B2190" s="138" t="s">
        <v>885</v>
      </c>
      <c r="C2190" s="138" t="s">
        <v>1817</v>
      </c>
      <c r="D2190" s="138" t="s">
        <v>1818</v>
      </c>
      <c r="E2190" s="138" t="s">
        <v>1938</v>
      </c>
      <c r="F2190" s="138"/>
      <c r="G2190" s="138" t="s">
        <v>70</v>
      </c>
      <c r="H2190" s="138" t="s">
        <v>1779</v>
      </c>
      <c r="I2190" s="138" t="s">
        <v>5547</v>
      </c>
      <c r="J2190" s="138" t="s">
        <v>1817</v>
      </c>
      <c r="K2190" s="138"/>
      <c r="L2190" s="138"/>
      <c r="M2190" s="138" t="s">
        <v>6879</v>
      </c>
      <c r="N2190" s="139">
        <v>60</v>
      </c>
      <c r="O2190" s="140" t="b">
        <v>0</v>
      </c>
      <c r="P2190" s="138" t="s">
        <v>3075</v>
      </c>
      <c r="Q2190" t="s">
        <v>1823</v>
      </c>
      <c r="R2190" t="s">
        <v>630</v>
      </c>
    </row>
    <row r="2191" spans="1:18" x14ac:dyDescent="0.25">
      <c r="A2191" s="138" t="s">
        <v>14457</v>
      </c>
      <c r="B2191" s="138" t="s">
        <v>885</v>
      </c>
      <c r="C2191" s="138" t="s">
        <v>1817</v>
      </c>
      <c r="D2191" s="138" t="s">
        <v>1818</v>
      </c>
      <c r="E2191" s="138" t="s">
        <v>1971</v>
      </c>
      <c r="F2191" s="138"/>
      <c r="G2191" s="138" t="s">
        <v>71</v>
      </c>
      <c r="H2191" s="138" t="s">
        <v>1777</v>
      </c>
      <c r="I2191" s="138" t="s">
        <v>5547</v>
      </c>
      <c r="J2191" s="138" t="s">
        <v>1817</v>
      </c>
      <c r="K2191" s="138"/>
      <c r="L2191" s="138"/>
      <c r="M2191" s="138" t="s">
        <v>6880</v>
      </c>
      <c r="N2191" s="139">
        <v>60</v>
      </c>
      <c r="O2191" s="140" t="b">
        <v>0</v>
      </c>
      <c r="P2191" s="138" t="s">
        <v>3075</v>
      </c>
      <c r="Q2191" t="s">
        <v>1823</v>
      </c>
      <c r="R2191" t="s">
        <v>630</v>
      </c>
    </row>
    <row r="2192" spans="1:18" x14ac:dyDescent="0.25">
      <c r="A2192" s="138" t="s">
        <v>14228</v>
      </c>
      <c r="B2192" s="138" t="s">
        <v>885</v>
      </c>
      <c r="C2192" s="138" t="s">
        <v>1817</v>
      </c>
      <c r="D2192" s="138" t="s">
        <v>1818</v>
      </c>
      <c r="E2192" s="138" t="s">
        <v>1930</v>
      </c>
      <c r="F2192" s="138"/>
      <c r="G2192" s="138" t="s">
        <v>71</v>
      </c>
      <c r="H2192" s="138" t="s">
        <v>1777</v>
      </c>
      <c r="I2192" s="138" t="s">
        <v>5547</v>
      </c>
      <c r="J2192" s="138" t="s">
        <v>1817</v>
      </c>
      <c r="K2192" s="138"/>
      <c r="L2192" s="138"/>
      <c r="M2192" s="138" t="s">
        <v>6881</v>
      </c>
      <c r="N2192" s="139">
        <v>60</v>
      </c>
      <c r="O2192" s="140" t="b">
        <v>0</v>
      </c>
      <c r="P2192" s="138" t="s">
        <v>3075</v>
      </c>
      <c r="Q2192" t="s">
        <v>1823</v>
      </c>
      <c r="R2192" t="s">
        <v>630</v>
      </c>
    </row>
    <row r="2193" spans="1:18" x14ac:dyDescent="0.25">
      <c r="A2193" s="138" t="s">
        <v>14325</v>
      </c>
      <c r="B2193" s="138" t="s">
        <v>885</v>
      </c>
      <c r="C2193" s="138" t="s">
        <v>1817</v>
      </c>
      <c r="D2193" s="138" t="s">
        <v>1818</v>
      </c>
      <c r="E2193" s="138" t="s">
        <v>1926</v>
      </c>
      <c r="F2193" s="138"/>
      <c r="G2193" s="138" t="s">
        <v>70</v>
      </c>
      <c r="H2193" s="138" t="s">
        <v>1779</v>
      </c>
      <c r="I2193" s="138" t="s">
        <v>5547</v>
      </c>
      <c r="J2193" s="138" t="s">
        <v>1817</v>
      </c>
      <c r="K2193" s="138"/>
      <c r="L2193" s="138"/>
      <c r="M2193" s="138" t="s">
        <v>6882</v>
      </c>
      <c r="N2193" s="139">
        <v>60</v>
      </c>
      <c r="O2193" s="140" t="b">
        <v>0</v>
      </c>
      <c r="P2193" s="138" t="s">
        <v>3075</v>
      </c>
      <c r="Q2193" t="s">
        <v>1823</v>
      </c>
      <c r="R2193" t="s">
        <v>630</v>
      </c>
    </row>
    <row r="2194" spans="1:18" x14ac:dyDescent="0.25">
      <c r="A2194" s="138" t="s">
        <v>14021</v>
      </c>
      <c r="B2194" s="138" t="s">
        <v>885</v>
      </c>
      <c r="C2194" s="138" t="s">
        <v>1817</v>
      </c>
      <c r="D2194" s="138" t="s">
        <v>1818</v>
      </c>
      <c r="E2194" s="138" t="s">
        <v>2053</v>
      </c>
      <c r="F2194" s="138"/>
      <c r="G2194" s="138" t="s">
        <v>71</v>
      </c>
      <c r="H2194" s="138" t="s">
        <v>1777</v>
      </c>
      <c r="I2194" s="138" t="s">
        <v>5547</v>
      </c>
      <c r="J2194" s="138" t="s">
        <v>1817</v>
      </c>
      <c r="K2194" s="138"/>
      <c r="L2194" s="138"/>
      <c r="M2194" s="138" t="s">
        <v>6883</v>
      </c>
      <c r="N2194" s="139">
        <v>60</v>
      </c>
      <c r="O2194" s="140" t="b">
        <v>0</v>
      </c>
      <c r="P2194" s="138" t="s">
        <v>3075</v>
      </c>
      <c r="Q2194" t="s">
        <v>1823</v>
      </c>
      <c r="R2194" t="s">
        <v>630</v>
      </c>
    </row>
    <row r="2195" spans="1:18" x14ac:dyDescent="0.25">
      <c r="A2195" s="138" t="s">
        <v>14915</v>
      </c>
      <c r="B2195" s="138" t="s">
        <v>885</v>
      </c>
      <c r="C2195" s="138" t="s">
        <v>1817</v>
      </c>
      <c r="D2195" s="138" t="s">
        <v>1818</v>
      </c>
      <c r="E2195" s="138" t="s">
        <v>6058</v>
      </c>
      <c r="F2195" s="138"/>
      <c r="G2195" s="138" t="s">
        <v>1786</v>
      </c>
      <c r="H2195" s="138" t="s">
        <v>1787</v>
      </c>
      <c r="I2195" s="138" t="s">
        <v>5547</v>
      </c>
      <c r="J2195" s="138" t="s">
        <v>1817</v>
      </c>
      <c r="K2195" s="138"/>
      <c r="L2195" s="138"/>
      <c r="M2195" s="138" t="s">
        <v>6884</v>
      </c>
      <c r="N2195" s="139">
        <v>60</v>
      </c>
      <c r="O2195" s="140" t="b">
        <v>0</v>
      </c>
      <c r="P2195" s="138" t="s">
        <v>3075</v>
      </c>
      <c r="Q2195" t="s">
        <v>1823</v>
      </c>
      <c r="R2195" t="s">
        <v>630</v>
      </c>
    </row>
    <row r="2196" spans="1:18" x14ac:dyDescent="0.25">
      <c r="A2196" s="138" t="s">
        <v>14544</v>
      </c>
      <c r="B2196" s="138" t="s">
        <v>883</v>
      </c>
      <c r="C2196" s="138" t="s">
        <v>1817</v>
      </c>
      <c r="D2196" s="138" t="s">
        <v>1818</v>
      </c>
      <c r="E2196" s="138" t="s">
        <v>3323</v>
      </c>
      <c r="F2196" s="138"/>
      <c r="G2196" s="138" t="s">
        <v>1786</v>
      </c>
      <c r="H2196" s="138" t="s">
        <v>1787</v>
      </c>
      <c r="I2196" s="138" t="s">
        <v>5547</v>
      </c>
      <c r="J2196" s="138" t="s">
        <v>1817</v>
      </c>
      <c r="K2196" s="138"/>
      <c r="L2196" s="138"/>
      <c r="M2196" s="138" t="s">
        <v>6885</v>
      </c>
      <c r="N2196" s="139">
        <v>60</v>
      </c>
      <c r="O2196" s="140" t="b">
        <v>0</v>
      </c>
      <c r="P2196" s="138" t="s">
        <v>3075</v>
      </c>
      <c r="Q2196" t="s">
        <v>1823</v>
      </c>
      <c r="R2196" t="s">
        <v>630</v>
      </c>
    </row>
    <row r="2197" spans="1:18" x14ac:dyDescent="0.25">
      <c r="A2197" s="138" t="s">
        <v>14992</v>
      </c>
      <c r="B2197" s="138" t="s">
        <v>885</v>
      </c>
      <c r="C2197" s="138" t="s">
        <v>1817</v>
      </c>
      <c r="D2197" s="138" t="s">
        <v>1818</v>
      </c>
      <c r="E2197" s="138" t="s">
        <v>1955</v>
      </c>
      <c r="F2197" s="138"/>
      <c r="G2197" s="138" t="s">
        <v>1786</v>
      </c>
      <c r="H2197" s="138" t="s">
        <v>1787</v>
      </c>
      <c r="I2197" s="138" t="s">
        <v>5547</v>
      </c>
      <c r="J2197" s="138" t="s">
        <v>1817</v>
      </c>
      <c r="K2197" s="138"/>
      <c r="L2197" s="138"/>
      <c r="M2197" s="138" t="s">
        <v>6886</v>
      </c>
      <c r="N2197" s="139">
        <v>60</v>
      </c>
      <c r="O2197" s="140" t="b">
        <v>0</v>
      </c>
      <c r="P2197" s="138" t="s">
        <v>3075</v>
      </c>
      <c r="Q2197" t="s">
        <v>1823</v>
      </c>
      <c r="R2197" t="s">
        <v>630</v>
      </c>
    </row>
    <row r="2198" spans="1:18" x14ac:dyDescent="0.25">
      <c r="A2198" s="138" t="s">
        <v>14796</v>
      </c>
      <c r="B2198" s="138" t="s">
        <v>883</v>
      </c>
      <c r="C2198" s="138" t="s">
        <v>1817</v>
      </c>
      <c r="D2198" s="138" t="s">
        <v>1818</v>
      </c>
      <c r="E2198" s="138" t="s">
        <v>5966</v>
      </c>
      <c r="F2198" s="138"/>
      <c r="G2198" s="138" t="s">
        <v>70</v>
      </c>
      <c r="H2198" s="138" t="s">
        <v>1779</v>
      </c>
      <c r="I2198" s="138" t="s">
        <v>5547</v>
      </c>
      <c r="J2198" s="138" t="s">
        <v>1817</v>
      </c>
      <c r="K2198" s="138"/>
      <c r="L2198" s="138"/>
      <c r="M2198" s="138" t="s">
        <v>6887</v>
      </c>
      <c r="N2198" s="139">
        <v>60</v>
      </c>
      <c r="O2198" s="140" t="b">
        <v>0</v>
      </c>
      <c r="P2198" s="138" t="s">
        <v>3075</v>
      </c>
      <c r="Q2198" t="s">
        <v>1823</v>
      </c>
      <c r="R2198" t="s">
        <v>630</v>
      </c>
    </row>
    <row r="2199" spans="1:18" x14ac:dyDescent="0.25">
      <c r="A2199" s="138" t="s">
        <v>13948</v>
      </c>
      <c r="B2199" s="138" t="s">
        <v>885</v>
      </c>
      <c r="C2199" s="138" t="s">
        <v>1817</v>
      </c>
      <c r="D2199" s="138" t="s">
        <v>1818</v>
      </c>
      <c r="E2199" s="138" t="s">
        <v>1832</v>
      </c>
      <c r="F2199" s="138"/>
      <c r="G2199" s="138" t="s">
        <v>70</v>
      </c>
      <c r="H2199" s="138" t="s">
        <v>1779</v>
      </c>
      <c r="I2199" s="138" t="s">
        <v>5547</v>
      </c>
      <c r="J2199" s="138" t="s">
        <v>1817</v>
      </c>
      <c r="K2199" s="138"/>
      <c r="L2199" s="138"/>
      <c r="M2199" s="138" t="s">
        <v>6888</v>
      </c>
      <c r="N2199" s="139">
        <v>60</v>
      </c>
      <c r="O2199" s="140" t="b">
        <v>0</v>
      </c>
      <c r="P2199" s="138" t="s">
        <v>3075</v>
      </c>
      <c r="Q2199" t="s">
        <v>1823</v>
      </c>
      <c r="R2199" t="s">
        <v>630</v>
      </c>
    </row>
    <row r="2200" spans="1:18" x14ac:dyDescent="0.25">
      <c r="A2200" s="138" t="s">
        <v>13949</v>
      </c>
      <c r="B2200" s="138" t="s">
        <v>885</v>
      </c>
      <c r="C2200" s="138" t="s">
        <v>1817</v>
      </c>
      <c r="D2200" s="138" t="s">
        <v>1818</v>
      </c>
      <c r="E2200" s="138" t="s">
        <v>1832</v>
      </c>
      <c r="F2200" s="138"/>
      <c r="G2200" s="138" t="s">
        <v>70</v>
      </c>
      <c r="H2200" s="138" t="s">
        <v>1779</v>
      </c>
      <c r="I2200" s="138" t="s">
        <v>5547</v>
      </c>
      <c r="J2200" s="138" t="s">
        <v>1817</v>
      </c>
      <c r="K2200" s="138"/>
      <c r="L2200" s="138"/>
      <c r="M2200" s="138" t="s">
        <v>6889</v>
      </c>
      <c r="N2200" s="139">
        <v>60</v>
      </c>
      <c r="O2200" s="140" t="b">
        <v>0</v>
      </c>
      <c r="P2200" s="138" t="s">
        <v>3075</v>
      </c>
      <c r="Q2200" t="s">
        <v>1823</v>
      </c>
      <c r="R2200" t="s">
        <v>630</v>
      </c>
    </row>
    <row r="2201" spans="1:18" x14ac:dyDescent="0.25">
      <c r="A2201" s="138" t="s">
        <v>14710</v>
      </c>
      <c r="B2201" s="138" t="s">
        <v>5622</v>
      </c>
      <c r="C2201" s="138" t="s">
        <v>1817</v>
      </c>
      <c r="D2201" s="138" t="s">
        <v>1818</v>
      </c>
      <c r="E2201" s="138" t="s">
        <v>6051</v>
      </c>
      <c r="F2201" s="138"/>
      <c r="G2201" s="138" t="s">
        <v>1786</v>
      </c>
      <c r="H2201" s="138" t="s">
        <v>1787</v>
      </c>
      <c r="I2201" s="138" t="s">
        <v>5547</v>
      </c>
      <c r="J2201" s="138" t="s">
        <v>1817</v>
      </c>
      <c r="K2201" s="138"/>
      <c r="L2201" s="138"/>
      <c r="M2201" s="138" t="s">
        <v>6890</v>
      </c>
      <c r="N2201" s="139">
        <v>60</v>
      </c>
      <c r="O2201" s="140" t="b">
        <v>0</v>
      </c>
      <c r="P2201" s="138" t="s">
        <v>3075</v>
      </c>
      <c r="Q2201" t="s">
        <v>1823</v>
      </c>
      <c r="R2201" t="s">
        <v>630</v>
      </c>
    </row>
    <row r="2202" spans="1:18" x14ac:dyDescent="0.25">
      <c r="A2202" s="138" t="s">
        <v>14022</v>
      </c>
      <c r="B2202" s="138" t="s">
        <v>885</v>
      </c>
      <c r="C2202" s="138" t="s">
        <v>1817</v>
      </c>
      <c r="D2202" s="138" t="s">
        <v>1818</v>
      </c>
      <c r="E2202" s="138" t="s">
        <v>2053</v>
      </c>
      <c r="F2202" s="138"/>
      <c r="G2202" s="138" t="s">
        <v>71</v>
      </c>
      <c r="H2202" s="138" t="s">
        <v>1777</v>
      </c>
      <c r="I2202" s="138" t="s">
        <v>5547</v>
      </c>
      <c r="J2202" s="138" t="s">
        <v>1817</v>
      </c>
      <c r="K2202" s="138"/>
      <c r="L2202" s="138"/>
      <c r="M2202" s="138" t="s">
        <v>6891</v>
      </c>
      <c r="N2202" s="139">
        <v>60</v>
      </c>
      <c r="O2202" s="140" t="b">
        <v>0</v>
      </c>
      <c r="P2202" s="138" t="s">
        <v>3075</v>
      </c>
      <c r="Q2202" t="s">
        <v>1823</v>
      </c>
      <c r="R2202" t="s">
        <v>630</v>
      </c>
    </row>
    <row r="2203" spans="1:18" x14ac:dyDescent="0.25">
      <c r="A2203" s="138" t="s">
        <v>14530</v>
      </c>
      <c r="B2203" s="138" t="s">
        <v>885</v>
      </c>
      <c r="C2203" s="138" t="s">
        <v>1817</v>
      </c>
      <c r="D2203" s="138" t="s">
        <v>1818</v>
      </c>
      <c r="E2203" s="138" t="s">
        <v>1881</v>
      </c>
      <c r="F2203" s="138"/>
      <c r="G2203" s="138" t="s">
        <v>71</v>
      </c>
      <c r="H2203" s="138" t="s">
        <v>1777</v>
      </c>
      <c r="I2203" s="138" t="s">
        <v>5547</v>
      </c>
      <c r="J2203" s="138" t="s">
        <v>1817</v>
      </c>
      <c r="K2203" s="138"/>
      <c r="L2203" s="138"/>
      <c r="M2203" s="138" t="s">
        <v>6892</v>
      </c>
      <c r="N2203" s="139">
        <v>60</v>
      </c>
      <c r="O2203" s="140" t="b">
        <v>0</v>
      </c>
      <c r="P2203" s="138" t="s">
        <v>3075</v>
      </c>
      <c r="Q2203" t="s">
        <v>1823</v>
      </c>
      <c r="R2203" t="s">
        <v>630</v>
      </c>
    </row>
    <row r="2204" spans="1:18" x14ac:dyDescent="0.25">
      <c r="A2204" s="138" t="s">
        <v>14158</v>
      </c>
      <c r="B2204" s="138" t="s">
        <v>885</v>
      </c>
      <c r="C2204" s="138" t="s">
        <v>1817</v>
      </c>
      <c r="D2204" s="138" t="s">
        <v>1818</v>
      </c>
      <c r="E2204" s="138" t="s">
        <v>2734</v>
      </c>
      <c r="F2204" s="138"/>
      <c r="G2204" s="138" t="s">
        <v>70</v>
      </c>
      <c r="H2204" s="138" t="s">
        <v>1779</v>
      </c>
      <c r="I2204" s="138" t="s">
        <v>5547</v>
      </c>
      <c r="J2204" s="138" t="s">
        <v>1817</v>
      </c>
      <c r="K2204" s="138"/>
      <c r="L2204" s="138"/>
      <c r="M2204" s="138" t="s">
        <v>6893</v>
      </c>
      <c r="N2204" s="139">
        <v>60</v>
      </c>
      <c r="O2204" s="140" t="b">
        <v>0</v>
      </c>
      <c r="P2204" s="138" t="s">
        <v>3075</v>
      </c>
      <c r="Q2204" t="s">
        <v>1823</v>
      </c>
      <c r="R2204" t="s">
        <v>630</v>
      </c>
    </row>
    <row r="2205" spans="1:18" x14ac:dyDescent="0.25">
      <c r="A2205" s="138" t="s">
        <v>13851</v>
      </c>
      <c r="B2205" s="138" t="s">
        <v>885</v>
      </c>
      <c r="C2205" s="138" t="s">
        <v>1817</v>
      </c>
      <c r="D2205" s="138" t="s">
        <v>1818</v>
      </c>
      <c r="E2205" s="138" t="s">
        <v>2086</v>
      </c>
      <c r="F2205" s="138"/>
      <c r="G2205" s="138" t="s">
        <v>70</v>
      </c>
      <c r="H2205" s="138" t="s">
        <v>1779</v>
      </c>
      <c r="I2205" s="138" t="s">
        <v>5547</v>
      </c>
      <c r="J2205" s="138" t="s">
        <v>1817</v>
      </c>
      <c r="K2205" s="138"/>
      <c r="L2205" s="138"/>
      <c r="M2205" s="138" t="s">
        <v>6894</v>
      </c>
      <c r="N2205" s="139">
        <v>60</v>
      </c>
      <c r="O2205" s="140" t="b">
        <v>0</v>
      </c>
      <c r="P2205" s="138" t="s">
        <v>3075</v>
      </c>
      <c r="Q2205" t="s">
        <v>1823</v>
      </c>
      <c r="R2205" t="s">
        <v>630</v>
      </c>
    </row>
    <row r="2206" spans="1:18" x14ac:dyDescent="0.25">
      <c r="A2206" s="138" t="s">
        <v>14023</v>
      </c>
      <c r="B2206" s="138" t="s">
        <v>885</v>
      </c>
      <c r="C2206" s="138" t="s">
        <v>1817</v>
      </c>
      <c r="D2206" s="138" t="s">
        <v>1818</v>
      </c>
      <c r="E2206" s="138" t="s">
        <v>2053</v>
      </c>
      <c r="F2206" s="138"/>
      <c r="G2206" s="138" t="s">
        <v>71</v>
      </c>
      <c r="H2206" s="138" t="s">
        <v>1777</v>
      </c>
      <c r="I2206" s="138" t="s">
        <v>5547</v>
      </c>
      <c r="J2206" s="138" t="s">
        <v>1817</v>
      </c>
      <c r="K2206" s="138"/>
      <c r="L2206" s="138"/>
      <c r="M2206" s="138" t="s">
        <v>6895</v>
      </c>
      <c r="N2206" s="139">
        <v>60</v>
      </c>
      <c r="O2206" s="140" t="b">
        <v>0</v>
      </c>
      <c r="P2206" s="138" t="s">
        <v>3075</v>
      </c>
      <c r="Q2206" t="s">
        <v>1823</v>
      </c>
      <c r="R2206" t="s">
        <v>630</v>
      </c>
    </row>
    <row r="2207" spans="1:18" x14ac:dyDescent="0.25">
      <c r="A2207" s="138" t="s">
        <v>14545</v>
      </c>
      <c r="B2207" s="138" t="s">
        <v>883</v>
      </c>
      <c r="C2207" s="138" t="s">
        <v>1817</v>
      </c>
      <c r="D2207" s="138" t="s">
        <v>1818</v>
      </c>
      <c r="E2207" s="138" t="s">
        <v>3323</v>
      </c>
      <c r="F2207" s="138"/>
      <c r="G2207" s="138" t="s">
        <v>1786</v>
      </c>
      <c r="H2207" s="138" t="s">
        <v>1787</v>
      </c>
      <c r="I2207" s="138" t="s">
        <v>5547</v>
      </c>
      <c r="J2207" s="138" t="s">
        <v>1817</v>
      </c>
      <c r="K2207" s="138"/>
      <c r="L2207" s="138"/>
      <c r="M2207" s="138" t="s">
        <v>6897</v>
      </c>
      <c r="N2207" s="139">
        <v>60</v>
      </c>
      <c r="O2207" s="140" t="b">
        <v>0</v>
      </c>
      <c r="P2207" s="138" t="s">
        <v>3075</v>
      </c>
      <c r="Q2207" t="s">
        <v>1823</v>
      </c>
      <c r="R2207" t="s">
        <v>630</v>
      </c>
    </row>
    <row r="2208" spans="1:18" x14ac:dyDescent="0.25">
      <c r="A2208" s="138" t="s">
        <v>14081</v>
      </c>
      <c r="B2208" s="138" t="s">
        <v>885</v>
      </c>
      <c r="C2208" s="138" t="s">
        <v>1817</v>
      </c>
      <c r="D2208" s="138" t="s">
        <v>1818</v>
      </c>
      <c r="E2208" s="138" t="s">
        <v>1911</v>
      </c>
      <c r="F2208" s="138"/>
      <c r="G2208" s="138" t="s">
        <v>71</v>
      </c>
      <c r="H2208" s="138" t="s">
        <v>1777</v>
      </c>
      <c r="I2208" s="138" t="s">
        <v>5547</v>
      </c>
      <c r="J2208" s="138" t="s">
        <v>1817</v>
      </c>
      <c r="K2208" s="138"/>
      <c r="L2208" s="138"/>
      <c r="M2208" s="138" t="s">
        <v>6898</v>
      </c>
      <c r="N2208" s="139">
        <v>60</v>
      </c>
      <c r="O2208" s="140" t="b">
        <v>0</v>
      </c>
      <c r="P2208" s="138" t="s">
        <v>3075</v>
      </c>
      <c r="Q2208" t="s">
        <v>1823</v>
      </c>
      <c r="R2208" t="s">
        <v>630</v>
      </c>
    </row>
    <row r="2209" spans="1:18" x14ac:dyDescent="0.25">
      <c r="A2209" s="138" t="s">
        <v>13873</v>
      </c>
      <c r="B2209" s="138" t="s">
        <v>883</v>
      </c>
      <c r="C2209" s="138" t="s">
        <v>1817</v>
      </c>
      <c r="D2209" s="138" t="s">
        <v>1818</v>
      </c>
      <c r="E2209" s="138" t="s">
        <v>6045</v>
      </c>
      <c r="F2209" s="138"/>
      <c r="G2209" s="138" t="s">
        <v>70</v>
      </c>
      <c r="H2209" s="138" t="s">
        <v>1779</v>
      </c>
      <c r="I2209" s="138" t="s">
        <v>5547</v>
      </c>
      <c r="J2209" s="138" t="s">
        <v>1817</v>
      </c>
      <c r="K2209" s="138"/>
      <c r="L2209" s="138"/>
      <c r="M2209" s="138" t="s">
        <v>6899</v>
      </c>
      <c r="N2209" s="139">
        <v>60</v>
      </c>
      <c r="O2209" s="140" t="b">
        <v>0</v>
      </c>
      <c r="P2209" s="138" t="s">
        <v>3075</v>
      </c>
      <c r="Q2209" t="s">
        <v>1823</v>
      </c>
      <c r="R2209" t="s">
        <v>630</v>
      </c>
    </row>
    <row r="2210" spans="1:18" x14ac:dyDescent="0.25">
      <c r="A2210" s="138" t="s">
        <v>14993</v>
      </c>
      <c r="B2210" s="138" t="s">
        <v>885</v>
      </c>
      <c r="C2210" s="138" t="s">
        <v>1817</v>
      </c>
      <c r="D2210" s="138" t="s">
        <v>1818</v>
      </c>
      <c r="E2210" s="138" t="s">
        <v>1955</v>
      </c>
      <c r="F2210" s="138"/>
      <c r="G2210" s="138" t="s">
        <v>1786</v>
      </c>
      <c r="H2210" s="138" t="s">
        <v>1787</v>
      </c>
      <c r="I2210" s="138" t="s">
        <v>5547</v>
      </c>
      <c r="J2210" s="138" t="s">
        <v>1817</v>
      </c>
      <c r="K2210" s="138"/>
      <c r="L2210" s="138"/>
      <c r="M2210" s="138" t="s">
        <v>6900</v>
      </c>
      <c r="N2210" s="139">
        <v>60</v>
      </c>
      <c r="O2210" s="140" t="b">
        <v>0</v>
      </c>
      <c r="P2210" s="138" t="s">
        <v>3075</v>
      </c>
      <c r="Q2210" t="s">
        <v>1823</v>
      </c>
      <c r="R2210" t="s">
        <v>630</v>
      </c>
    </row>
    <row r="2211" spans="1:18" x14ac:dyDescent="0.25">
      <c r="A2211" s="138" t="s">
        <v>13852</v>
      </c>
      <c r="B2211" s="138" t="s">
        <v>885</v>
      </c>
      <c r="C2211" s="138" t="s">
        <v>1817</v>
      </c>
      <c r="D2211" s="138" t="s">
        <v>1818</v>
      </c>
      <c r="E2211" s="138" t="s">
        <v>2086</v>
      </c>
      <c r="F2211" s="138"/>
      <c r="G2211" s="138" t="s">
        <v>70</v>
      </c>
      <c r="H2211" s="138" t="s">
        <v>1779</v>
      </c>
      <c r="I2211" s="138" t="s">
        <v>5547</v>
      </c>
      <c r="J2211" s="138" t="s">
        <v>1817</v>
      </c>
      <c r="K2211" s="138"/>
      <c r="L2211" s="138"/>
      <c r="M2211" s="138" t="s">
        <v>6901</v>
      </c>
      <c r="N2211" s="139">
        <v>60</v>
      </c>
      <c r="O2211" s="140" t="b">
        <v>0</v>
      </c>
      <c r="P2211" s="138" t="s">
        <v>3075</v>
      </c>
      <c r="Q2211" t="s">
        <v>1823</v>
      </c>
      <c r="R2211" t="s">
        <v>630</v>
      </c>
    </row>
    <row r="2212" spans="1:18" x14ac:dyDescent="0.25">
      <c r="A2212" s="138" t="s">
        <v>14773</v>
      </c>
      <c r="B2212" s="138" t="s">
        <v>885</v>
      </c>
      <c r="C2212" s="138" t="s">
        <v>1817</v>
      </c>
      <c r="D2212" s="138" t="s">
        <v>1818</v>
      </c>
      <c r="E2212" s="138" t="s">
        <v>4064</v>
      </c>
      <c r="F2212" s="138"/>
      <c r="G2212" s="138" t="s">
        <v>71</v>
      </c>
      <c r="H2212" s="138" t="s">
        <v>1777</v>
      </c>
      <c r="I2212" s="138" t="s">
        <v>5959</v>
      </c>
      <c r="J2212" s="138" t="s">
        <v>1817</v>
      </c>
      <c r="K2212" s="138"/>
      <c r="L2212" s="138"/>
      <c r="M2212" s="138" t="s">
        <v>6902</v>
      </c>
      <c r="N2212" s="139">
        <v>60</v>
      </c>
      <c r="O2212" s="140" t="b">
        <v>0</v>
      </c>
      <c r="P2212" s="138" t="s">
        <v>3075</v>
      </c>
      <c r="Q2212" t="s">
        <v>1823</v>
      </c>
      <c r="R2212" t="s">
        <v>630</v>
      </c>
    </row>
    <row r="2213" spans="1:18" x14ac:dyDescent="0.25">
      <c r="A2213" s="138" t="s">
        <v>14082</v>
      </c>
      <c r="B2213" s="138" t="s">
        <v>885</v>
      </c>
      <c r="C2213" s="138" t="s">
        <v>1817</v>
      </c>
      <c r="D2213" s="138" t="s">
        <v>1818</v>
      </c>
      <c r="E2213" s="138" t="s">
        <v>1911</v>
      </c>
      <c r="F2213" s="138"/>
      <c r="G2213" s="138" t="s">
        <v>71</v>
      </c>
      <c r="H2213" s="138" t="s">
        <v>1777</v>
      </c>
      <c r="I2213" s="138" t="s">
        <v>5547</v>
      </c>
      <c r="J2213" s="138" t="s">
        <v>1817</v>
      </c>
      <c r="K2213" s="138"/>
      <c r="L2213" s="138"/>
      <c r="M2213" s="138" t="s">
        <v>6903</v>
      </c>
      <c r="N2213" s="139">
        <v>60</v>
      </c>
      <c r="O2213" s="140" t="b">
        <v>0</v>
      </c>
      <c r="P2213" s="138" t="s">
        <v>3075</v>
      </c>
      <c r="Q2213" t="s">
        <v>1823</v>
      </c>
      <c r="R2213" t="s">
        <v>630</v>
      </c>
    </row>
    <row r="2214" spans="1:18" x14ac:dyDescent="0.25">
      <c r="A2214" s="138" t="s">
        <v>14774</v>
      </c>
      <c r="B2214" s="138" t="s">
        <v>885</v>
      </c>
      <c r="C2214" s="138" t="s">
        <v>1817</v>
      </c>
      <c r="D2214" s="138" t="s">
        <v>1818</v>
      </c>
      <c r="E2214" s="138" t="s">
        <v>4064</v>
      </c>
      <c r="F2214" s="138"/>
      <c r="G2214" s="138" t="s">
        <v>71</v>
      </c>
      <c r="H2214" s="138" t="s">
        <v>1777</v>
      </c>
      <c r="I2214" s="138" t="s">
        <v>5959</v>
      </c>
      <c r="J2214" s="138" t="s">
        <v>1817</v>
      </c>
      <c r="K2214" s="138"/>
      <c r="L2214" s="138"/>
      <c r="M2214" s="138" t="s">
        <v>6904</v>
      </c>
      <c r="N2214" s="139">
        <v>60</v>
      </c>
      <c r="O2214" s="140" t="b">
        <v>0</v>
      </c>
      <c r="P2214" s="138" t="s">
        <v>3075</v>
      </c>
      <c r="Q2214" t="s">
        <v>1823</v>
      </c>
      <c r="R2214" t="s">
        <v>630</v>
      </c>
    </row>
    <row r="2215" spans="1:18" x14ac:dyDescent="0.25">
      <c r="A2215" s="138" t="s">
        <v>13853</v>
      </c>
      <c r="B2215" s="138" t="s">
        <v>883</v>
      </c>
      <c r="C2215" s="138" t="s">
        <v>1817</v>
      </c>
      <c r="D2215" s="138" t="s">
        <v>1818</v>
      </c>
      <c r="E2215" s="138" t="s">
        <v>2086</v>
      </c>
      <c r="F2215" s="138"/>
      <c r="G2215" s="138" t="s">
        <v>70</v>
      </c>
      <c r="H2215" s="138" t="s">
        <v>1779</v>
      </c>
      <c r="I2215" s="138" t="s">
        <v>5547</v>
      </c>
      <c r="J2215" s="138" t="s">
        <v>1817</v>
      </c>
      <c r="K2215" s="138"/>
      <c r="L2215" s="138"/>
      <c r="M2215" s="138" t="s">
        <v>6905</v>
      </c>
      <c r="N2215" s="139">
        <v>60</v>
      </c>
      <c r="O2215" s="140" t="b">
        <v>0</v>
      </c>
      <c r="P2215" s="138" t="s">
        <v>3075</v>
      </c>
      <c r="Q2215" t="s">
        <v>1823</v>
      </c>
      <c r="R2215" t="s">
        <v>630</v>
      </c>
    </row>
    <row r="2216" spans="1:18" x14ac:dyDescent="0.25">
      <c r="A2216" s="138" t="s">
        <v>14775</v>
      </c>
      <c r="B2216" s="138" t="s">
        <v>885</v>
      </c>
      <c r="C2216" s="138" t="s">
        <v>1817</v>
      </c>
      <c r="D2216" s="138" t="s">
        <v>1818</v>
      </c>
      <c r="E2216" s="138" t="s">
        <v>4064</v>
      </c>
      <c r="F2216" s="138"/>
      <c r="G2216" s="138" t="s">
        <v>71</v>
      </c>
      <c r="H2216" s="138" t="s">
        <v>1777</v>
      </c>
      <c r="I2216" s="138" t="s">
        <v>5959</v>
      </c>
      <c r="J2216" s="138" t="s">
        <v>1817</v>
      </c>
      <c r="K2216" s="138"/>
      <c r="L2216" s="138"/>
      <c r="M2216" s="138" t="s">
        <v>6906</v>
      </c>
      <c r="N2216" s="139">
        <v>60</v>
      </c>
      <c r="O2216" s="140" t="b">
        <v>0</v>
      </c>
      <c r="P2216" s="138" t="s">
        <v>3075</v>
      </c>
      <c r="Q2216" t="s">
        <v>1823</v>
      </c>
      <c r="R2216" t="s">
        <v>630</v>
      </c>
    </row>
    <row r="2217" spans="1:18" x14ac:dyDescent="0.25">
      <c r="A2217" s="138" t="s">
        <v>14326</v>
      </c>
      <c r="B2217" s="138" t="s">
        <v>885</v>
      </c>
      <c r="C2217" s="138" t="s">
        <v>1817</v>
      </c>
      <c r="D2217" s="138" t="s">
        <v>1818</v>
      </c>
      <c r="E2217" s="138" t="s">
        <v>1926</v>
      </c>
      <c r="F2217" s="138"/>
      <c r="G2217" s="138" t="s">
        <v>70</v>
      </c>
      <c r="H2217" s="138" t="s">
        <v>1779</v>
      </c>
      <c r="I2217" s="138" t="s">
        <v>5547</v>
      </c>
      <c r="J2217" s="138" t="s">
        <v>1817</v>
      </c>
      <c r="K2217" s="138"/>
      <c r="L2217" s="138"/>
      <c r="M2217" s="138" t="s">
        <v>6907</v>
      </c>
      <c r="N2217" s="139">
        <v>60</v>
      </c>
      <c r="O2217" s="140" t="b">
        <v>0</v>
      </c>
      <c r="P2217" s="138" t="s">
        <v>3075</v>
      </c>
      <c r="Q2217" t="s">
        <v>1823</v>
      </c>
      <c r="R2217" t="s">
        <v>630</v>
      </c>
    </row>
    <row r="2218" spans="1:18" x14ac:dyDescent="0.25">
      <c r="A2218" s="138" t="s">
        <v>13950</v>
      </c>
      <c r="B2218" s="138" t="s">
        <v>885</v>
      </c>
      <c r="C2218" s="138" t="s">
        <v>1817</v>
      </c>
      <c r="D2218" s="138" t="s">
        <v>1818</v>
      </c>
      <c r="E2218" s="138" t="s">
        <v>1832</v>
      </c>
      <c r="F2218" s="138"/>
      <c r="G2218" s="138" t="s">
        <v>70</v>
      </c>
      <c r="H2218" s="138" t="s">
        <v>1779</v>
      </c>
      <c r="I2218" s="138" t="s">
        <v>5547</v>
      </c>
      <c r="J2218" s="138" t="s">
        <v>1817</v>
      </c>
      <c r="K2218" s="138"/>
      <c r="L2218" s="138"/>
      <c r="M2218" s="138" t="s">
        <v>6908</v>
      </c>
      <c r="N2218" s="139">
        <v>60</v>
      </c>
      <c r="O2218" s="140" t="b">
        <v>0</v>
      </c>
      <c r="P2218" s="138" t="s">
        <v>3075</v>
      </c>
      <c r="Q2218" t="s">
        <v>1823</v>
      </c>
      <c r="R2218" t="s">
        <v>630</v>
      </c>
    </row>
    <row r="2219" spans="1:18" x14ac:dyDescent="0.25">
      <c r="A2219" s="138" t="s">
        <v>13874</v>
      </c>
      <c r="B2219" s="138" t="s">
        <v>883</v>
      </c>
      <c r="C2219" s="138" t="s">
        <v>1817</v>
      </c>
      <c r="D2219" s="138" t="s">
        <v>1818</v>
      </c>
      <c r="E2219" s="138" t="s">
        <v>6045</v>
      </c>
      <c r="F2219" s="138"/>
      <c r="G2219" s="138" t="s">
        <v>70</v>
      </c>
      <c r="H2219" s="138" t="s">
        <v>1779</v>
      </c>
      <c r="I2219" s="138" t="s">
        <v>5547</v>
      </c>
      <c r="J2219" s="138" t="s">
        <v>1817</v>
      </c>
      <c r="K2219" s="138"/>
      <c r="L2219" s="138"/>
      <c r="M2219" s="138" t="s">
        <v>6909</v>
      </c>
      <c r="N2219" s="139">
        <v>60</v>
      </c>
      <c r="O2219" s="140" t="b">
        <v>0</v>
      </c>
      <c r="P2219" s="138" t="s">
        <v>3075</v>
      </c>
      <c r="Q2219" t="s">
        <v>1823</v>
      </c>
      <c r="R2219" t="s">
        <v>630</v>
      </c>
    </row>
    <row r="2220" spans="1:18" x14ac:dyDescent="0.25">
      <c r="A2220" s="138" t="s">
        <v>14096</v>
      </c>
      <c r="B2220" s="138" t="s">
        <v>883</v>
      </c>
      <c r="C2220" s="138" t="s">
        <v>1817</v>
      </c>
      <c r="D2220" s="138" t="s">
        <v>1818</v>
      </c>
      <c r="E2220" s="138" t="s">
        <v>4289</v>
      </c>
      <c r="F2220" s="138"/>
      <c r="G2220" s="138" t="s">
        <v>70</v>
      </c>
      <c r="H2220" s="138" t="s">
        <v>1779</v>
      </c>
      <c r="I2220" s="138" t="s">
        <v>5547</v>
      </c>
      <c r="J2220" s="138" t="s">
        <v>1817</v>
      </c>
      <c r="K2220" s="138"/>
      <c r="L2220" s="138"/>
      <c r="M2220" s="138" t="s">
        <v>6910</v>
      </c>
      <c r="N2220" s="139">
        <v>60</v>
      </c>
      <c r="O2220" s="140" t="b">
        <v>0</v>
      </c>
      <c r="P2220" s="138" t="s">
        <v>3075</v>
      </c>
      <c r="Q2220" t="s">
        <v>1823</v>
      </c>
      <c r="R2220" t="s">
        <v>630</v>
      </c>
    </row>
    <row r="2221" spans="1:18" x14ac:dyDescent="0.25">
      <c r="A2221" s="138" t="s">
        <v>14930</v>
      </c>
      <c r="B2221" s="138" t="s">
        <v>885</v>
      </c>
      <c r="C2221" s="138" t="s">
        <v>1817</v>
      </c>
      <c r="D2221" s="138" t="s">
        <v>1818</v>
      </c>
      <c r="E2221" s="138" t="s">
        <v>5293</v>
      </c>
      <c r="F2221" s="138"/>
      <c r="G2221" s="138" t="s">
        <v>1786</v>
      </c>
      <c r="H2221" s="138" t="s">
        <v>1787</v>
      </c>
      <c r="I2221" s="138" t="s">
        <v>5547</v>
      </c>
      <c r="J2221" s="138" t="s">
        <v>1817</v>
      </c>
      <c r="K2221" s="138"/>
      <c r="L2221" s="138"/>
      <c r="M2221" s="138" t="s">
        <v>6911</v>
      </c>
      <c r="N2221" s="139">
        <v>60</v>
      </c>
      <c r="O2221" s="140" t="b">
        <v>0</v>
      </c>
      <c r="P2221" s="138" t="s">
        <v>3075</v>
      </c>
      <c r="Q2221" t="s">
        <v>1823</v>
      </c>
      <c r="R2221" t="s">
        <v>630</v>
      </c>
    </row>
    <row r="2222" spans="1:18" x14ac:dyDescent="0.25">
      <c r="A2222" s="138" t="s">
        <v>13875</v>
      </c>
      <c r="B2222" s="138" t="s">
        <v>883</v>
      </c>
      <c r="C2222" s="138" t="s">
        <v>1817</v>
      </c>
      <c r="D2222" s="138" t="s">
        <v>1818</v>
      </c>
      <c r="E2222" s="138" t="s">
        <v>6045</v>
      </c>
      <c r="F2222" s="138"/>
      <c r="G2222" s="138" t="s">
        <v>70</v>
      </c>
      <c r="H2222" s="138" t="s">
        <v>1779</v>
      </c>
      <c r="I2222" s="138" t="s">
        <v>5547</v>
      </c>
      <c r="J2222" s="138" t="s">
        <v>1817</v>
      </c>
      <c r="K2222" s="138"/>
      <c r="L2222" s="138"/>
      <c r="M2222" s="138" t="s">
        <v>6912</v>
      </c>
      <c r="N2222" s="139">
        <v>60</v>
      </c>
      <c r="O2222" s="140" t="b">
        <v>0</v>
      </c>
      <c r="P2222" s="138" t="s">
        <v>3075</v>
      </c>
      <c r="Q2222" t="s">
        <v>1823</v>
      </c>
      <c r="R2222" t="s">
        <v>630</v>
      </c>
    </row>
    <row r="2223" spans="1:18" x14ac:dyDescent="0.25">
      <c r="A2223" s="138" t="s">
        <v>14531</v>
      </c>
      <c r="B2223" s="138" t="s">
        <v>885</v>
      </c>
      <c r="C2223" s="138" t="s">
        <v>1817</v>
      </c>
      <c r="D2223" s="138" t="s">
        <v>1818</v>
      </c>
      <c r="E2223" s="138" t="s">
        <v>1881</v>
      </c>
      <c r="F2223" s="138"/>
      <c r="G2223" s="138" t="s">
        <v>71</v>
      </c>
      <c r="H2223" s="138" t="s">
        <v>1777</v>
      </c>
      <c r="I2223" s="138" t="s">
        <v>5547</v>
      </c>
      <c r="J2223" s="138" t="s">
        <v>1817</v>
      </c>
      <c r="K2223" s="138"/>
      <c r="L2223" s="138"/>
      <c r="M2223" s="138" t="s">
        <v>6913</v>
      </c>
      <c r="N2223" s="139">
        <v>60</v>
      </c>
      <c r="O2223" s="140" t="b">
        <v>0</v>
      </c>
      <c r="P2223" s="138" t="s">
        <v>3075</v>
      </c>
      <c r="Q2223" t="s">
        <v>1823</v>
      </c>
      <c r="R2223" t="s">
        <v>630</v>
      </c>
    </row>
    <row r="2224" spans="1:18" x14ac:dyDescent="0.25">
      <c r="A2224" s="138" t="s">
        <v>14260</v>
      </c>
      <c r="B2224" s="138" t="s">
        <v>883</v>
      </c>
      <c r="C2224" s="138" t="s">
        <v>1817</v>
      </c>
      <c r="D2224" s="138" t="s">
        <v>1818</v>
      </c>
      <c r="E2224" s="138" t="s">
        <v>2030</v>
      </c>
      <c r="F2224" s="138"/>
      <c r="G2224" s="138" t="s">
        <v>70</v>
      </c>
      <c r="H2224" s="138" t="s">
        <v>1779</v>
      </c>
      <c r="I2224" s="138" t="s">
        <v>5547</v>
      </c>
      <c r="J2224" s="138" t="s">
        <v>1817</v>
      </c>
      <c r="K2224" s="138"/>
      <c r="L2224" s="138"/>
      <c r="M2224" s="138" t="s">
        <v>6914</v>
      </c>
      <c r="N2224" s="139">
        <v>60</v>
      </c>
      <c r="O2224" s="140" t="b">
        <v>0</v>
      </c>
      <c r="P2224" s="138" t="s">
        <v>3075</v>
      </c>
      <c r="Q2224" t="s">
        <v>1823</v>
      </c>
      <c r="R2224" t="s">
        <v>630</v>
      </c>
    </row>
    <row r="2225" spans="1:18" x14ac:dyDescent="0.25">
      <c r="A2225" s="138" t="s">
        <v>13876</v>
      </c>
      <c r="B2225" s="138" t="s">
        <v>883</v>
      </c>
      <c r="C2225" s="138" t="s">
        <v>1817</v>
      </c>
      <c r="D2225" s="138" t="s">
        <v>1818</v>
      </c>
      <c r="E2225" s="138" t="s">
        <v>6045</v>
      </c>
      <c r="F2225" s="138"/>
      <c r="G2225" s="138" t="s">
        <v>70</v>
      </c>
      <c r="H2225" s="138" t="s">
        <v>1779</v>
      </c>
      <c r="I2225" s="138" t="s">
        <v>5547</v>
      </c>
      <c r="J2225" s="138" t="s">
        <v>1817</v>
      </c>
      <c r="K2225" s="138"/>
      <c r="L2225" s="138"/>
      <c r="M2225" s="138" t="s">
        <v>6915</v>
      </c>
      <c r="N2225" s="139">
        <v>60</v>
      </c>
      <c r="O2225" s="140" t="b">
        <v>0</v>
      </c>
      <c r="P2225" s="138" t="s">
        <v>3075</v>
      </c>
      <c r="Q2225" t="s">
        <v>1823</v>
      </c>
      <c r="R2225" t="s">
        <v>630</v>
      </c>
    </row>
    <row r="2226" spans="1:18" x14ac:dyDescent="0.25">
      <c r="A2226" s="138" t="s">
        <v>14327</v>
      </c>
      <c r="B2226" s="138" t="s">
        <v>885</v>
      </c>
      <c r="C2226" s="138" t="s">
        <v>1817</v>
      </c>
      <c r="D2226" s="138" t="s">
        <v>1818</v>
      </c>
      <c r="E2226" s="138" t="s">
        <v>1926</v>
      </c>
      <c r="F2226" s="138"/>
      <c r="G2226" s="138" t="s">
        <v>70</v>
      </c>
      <c r="H2226" s="138" t="s">
        <v>1779</v>
      </c>
      <c r="I2226" s="138" t="s">
        <v>5547</v>
      </c>
      <c r="J2226" s="138" t="s">
        <v>1817</v>
      </c>
      <c r="K2226" s="138"/>
      <c r="L2226" s="138"/>
      <c r="M2226" s="138" t="s">
        <v>6916</v>
      </c>
      <c r="N2226" s="139">
        <v>60</v>
      </c>
      <c r="O2226" s="140" t="b">
        <v>0</v>
      </c>
      <c r="P2226" s="138" t="s">
        <v>3075</v>
      </c>
      <c r="Q2226" t="s">
        <v>1823</v>
      </c>
      <c r="R2226" t="s">
        <v>630</v>
      </c>
    </row>
    <row r="2227" spans="1:18" x14ac:dyDescent="0.25">
      <c r="A2227" s="138" t="s">
        <v>14229</v>
      </c>
      <c r="B2227" s="138" t="s">
        <v>885</v>
      </c>
      <c r="C2227" s="138" t="s">
        <v>1817</v>
      </c>
      <c r="D2227" s="138" t="s">
        <v>1818</v>
      </c>
      <c r="E2227" s="138" t="s">
        <v>1930</v>
      </c>
      <c r="F2227" s="138"/>
      <c r="G2227" s="138" t="s">
        <v>71</v>
      </c>
      <c r="H2227" s="138" t="s">
        <v>1777</v>
      </c>
      <c r="I2227" s="138" t="s">
        <v>5547</v>
      </c>
      <c r="J2227" s="138" t="s">
        <v>1817</v>
      </c>
      <c r="K2227" s="138"/>
      <c r="L2227" s="138"/>
      <c r="M2227" s="138" t="s">
        <v>6917</v>
      </c>
      <c r="N2227" s="139">
        <v>60</v>
      </c>
      <c r="O2227" s="140" t="b">
        <v>0</v>
      </c>
      <c r="P2227" s="138" t="s">
        <v>3075</v>
      </c>
      <c r="Q2227" t="s">
        <v>1823</v>
      </c>
      <c r="R2227" t="s">
        <v>630</v>
      </c>
    </row>
    <row r="2228" spans="1:18" x14ac:dyDescent="0.25">
      <c r="A2228" s="138" t="s">
        <v>14024</v>
      </c>
      <c r="B2228" s="138" t="s">
        <v>885</v>
      </c>
      <c r="C2228" s="138" t="s">
        <v>1817</v>
      </c>
      <c r="D2228" s="138" t="s">
        <v>1818</v>
      </c>
      <c r="E2228" s="138" t="s">
        <v>2053</v>
      </c>
      <c r="F2228" s="138"/>
      <c r="G2228" s="138" t="s">
        <v>71</v>
      </c>
      <c r="H2228" s="138" t="s">
        <v>1777</v>
      </c>
      <c r="I2228" s="138" t="s">
        <v>5547</v>
      </c>
      <c r="J2228" s="138" t="s">
        <v>1817</v>
      </c>
      <c r="K2228" s="138"/>
      <c r="L2228" s="138"/>
      <c r="M2228" s="138" t="s">
        <v>6919</v>
      </c>
      <c r="N2228" s="139">
        <v>60</v>
      </c>
      <c r="O2228" s="140" t="b">
        <v>0</v>
      </c>
      <c r="P2228" s="138" t="s">
        <v>3075</v>
      </c>
      <c r="Q2228" t="s">
        <v>1823</v>
      </c>
      <c r="R2228" t="s">
        <v>630</v>
      </c>
    </row>
    <row r="2229" spans="1:18" x14ac:dyDescent="0.25">
      <c r="A2229" s="138" t="s">
        <v>14681</v>
      </c>
      <c r="B2229" s="138" t="s">
        <v>885</v>
      </c>
      <c r="C2229" s="138" t="s">
        <v>1817</v>
      </c>
      <c r="D2229" s="138" t="s">
        <v>1818</v>
      </c>
      <c r="E2229" s="138" t="s">
        <v>1938</v>
      </c>
      <c r="F2229" s="138"/>
      <c r="G2229" s="138" t="s">
        <v>70</v>
      </c>
      <c r="H2229" s="138" t="s">
        <v>1779</v>
      </c>
      <c r="I2229" s="138" t="s">
        <v>5547</v>
      </c>
      <c r="J2229" s="138" t="s">
        <v>1817</v>
      </c>
      <c r="K2229" s="138"/>
      <c r="L2229" s="138"/>
      <c r="M2229" s="138" t="s">
        <v>6920</v>
      </c>
      <c r="N2229" s="139">
        <v>60</v>
      </c>
      <c r="O2229" s="140" t="b">
        <v>0</v>
      </c>
      <c r="P2229" s="138" t="s">
        <v>3075</v>
      </c>
      <c r="Q2229" t="s">
        <v>1823</v>
      </c>
      <c r="R2229" t="s">
        <v>630</v>
      </c>
    </row>
    <row r="2230" spans="1:18" x14ac:dyDescent="0.25">
      <c r="A2230" s="138" t="s">
        <v>14682</v>
      </c>
      <c r="B2230" s="138" t="s">
        <v>885</v>
      </c>
      <c r="C2230" s="138" t="s">
        <v>1817</v>
      </c>
      <c r="D2230" s="138" t="s">
        <v>1818</v>
      </c>
      <c r="E2230" s="138" t="s">
        <v>1938</v>
      </c>
      <c r="F2230" s="138"/>
      <c r="G2230" s="138" t="s">
        <v>70</v>
      </c>
      <c r="H2230" s="138" t="s">
        <v>1779</v>
      </c>
      <c r="I2230" s="138" t="s">
        <v>5547</v>
      </c>
      <c r="J2230" s="138" t="s">
        <v>1817</v>
      </c>
      <c r="K2230" s="138"/>
      <c r="L2230" s="138"/>
      <c r="M2230" s="138" t="s">
        <v>6921</v>
      </c>
      <c r="N2230" s="139">
        <v>60</v>
      </c>
      <c r="O2230" s="140" t="b">
        <v>0</v>
      </c>
      <c r="P2230" s="138" t="s">
        <v>3075</v>
      </c>
      <c r="Q2230" t="s">
        <v>1823</v>
      </c>
      <c r="R2230" t="s">
        <v>630</v>
      </c>
    </row>
    <row r="2231" spans="1:18" x14ac:dyDescent="0.25">
      <c r="A2231" s="138" t="s">
        <v>14728</v>
      </c>
      <c r="B2231" s="138" t="s">
        <v>883</v>
      </c>
      <c r="C2231" s="138" t="s">
        <v>1817</v>
      </c>
      <c r="D2231" s="138" t="s">
        <v>1818</v>
      </c>
      <c r="E2231" s="138" t="s">
        <v>6032</v>
      </c>
      <c r="F2231" s="138"/>
      <c r="G2231" s="138" t="s">
        <v>70</v>
      </c>
      <c r="H2231" s="138" t="s">
        <v>1779</v>
      </c>
      <c r="I2231" s="138" t="s">
        <v>5547</v>
      </c>
      <c r="J2231" s="138" t="s">
        <v>1817</v>
      </c>
      <c r="K2231" s="138"/>
      <c r="L2231" s="138"/>
      <c r="M2231" s="138" t="s">
        <v>6922</v>
      </c>
      <c r="N2231" s="139">
        <v>60</v>
      </c>
      <c r="O2231" s="140" t="b">
        <v>0</v>
      </c>
      <c r="P2231" s="138" t="s">
        <v>3075</v>
      </c>
      <c r="Q2231" t="s">
        <v>1823</v>
      </c>
      <c r="R2231" t="s">
        <v>630</v>
      </c>
    </row>
    <row r="2232" spans="1:18" x14ac:dyDescent="0.25">
      <c r="A2232" s="138" t="s">
        <v>14683</v>
      </c>
      <c r="B2232" s="138" t="s">
        <v>885</v>
      </c>
      <c r="C2232" s="138" t="s">
        <v>1817</v>
      </c>
      <c r="D2232" s="138" t="s">
        <v>1818</v>
      </c>
      <c r="E2232" s="138" t="s">
        <v>1938</v>
      </c>
      <c r="F2232" s="138"/>
      <c r="G2232" s="138" t="s">
        <v>70</v>
      </c>
      <c r="H2232" s="138" t="s">
        <v>1779</v>
      </c>
      <c r="I2232" s="138" t="s">
        <v>5547</v>
      </c>
      <c r="J2232" s="138" t="s">
        <v>1817</v>
      </c>
      <c r="K2232" s="138"/>
      <c r="L2232" s="138"/>
      <c r="M2232" s="138" t="s">
        <v>6923</v>
      </c>
      <c r="N2232" s="139">
        <v>60</v>
      </c>
      <c r="O2232" s="140" t="b">
        <v>0</v>
      </c>
      <c r="P2232" s="138" t="s">
        <v>3075</v>
      </c>
      <c r="Q2232" t="s">
        <v>1823</v>
      </c>
      <c r="R2232" t="s">
        <v>630</v>
      </c>
    </row>
    <row r="2233" spans="1:18" x14ac:dyDescent="0.25">
      <c r="A2233" s="138" t="s">
        <v>14328</v>
      </c>
      <c r="B2233" s="138" t="s">
        <v>885</v>
      </c>
      <c r="C2233" s="138" t="s">
        <v>1817</v>
      </c>
      <c r="D2233" s="138" t="s">
        <v>1818</v>
      </c>
      <c r="E2233" s="138" t="s">
        <v>1926</v>
      </c>
      <c r="F2233" s="138"/>
      <c r="G2233" s="138" t="s">
        <v>70</v>
      </c>
      <c r="H2233" s="138" t="s">
        <v>1779</v>
      </c>
      <c r="I2233" s="138" t="s">
        <v>5547</v>
      </c>
      <c r="J2233" s="138" t="s">
        <v>1817</v>
      </c>
      <c r="K2233" s="138"/>
      <c r="L2233" s="138"/>
      <c r="M2233" s="138" t="s">
        <v>6924</v>
      </c>
      <c r="N2233" s="139">
        <v>60</v>
      </c>
      <c r="O2233" s="140" t="b">
        <v>0</v>
      </c>
      <c r="P2233" s="138" t="s">
        <v>3075</v>
      </c>
      <c r="Q2233" t="s">
        <v>1823</v>
      </c>
      <c r="R2233" t="s">
        <v>630</v>
      </c>
    </row>
    <row r="2234" spans="1:18" x14ac:dyDescent="0.25">
      <c r="A2234" s="138" t="s">
        <v>14025</v>
      </c>
      <c r="B2234" s="138" t="s">
        <v>885</v>
      </c>
      <c r="C2234" s="138" t="s">
        <v>1817</v>
      </c>
      <c r="D2234" s="138" t="s">
        <v>1818</v>
      </c>
      <c r="E2234" s="138" t="s">
        <v>2053</v>
      </c>
      <c r="F2234" s="138"/>
      <c r="G2234" s="138" t="s">
        <v>71</v>
      </c>
      <c r="H2234" s="138" t="s">
        <v>1777</v>
      </c>
      <c r="I2234" s="138" t="s">
        <v>5547</v>
      </c>
      <c r="J2234" s="138" t="s">
        <v>1817</v>
      </c>
      <c r="K2234" s="138"/>
      <c r="L2234" s="138"/>
      <c r="M2234" s="138" t="s">
        <v>6925</v>
      </c>
      <c r="N2234" s="139">
        <v>60</v>
      </c>
      <c r="O2234" s="140" t="b">
        <v>0</v>
      </c>
      <c r="P2234" s="138" t="s">
        <v>3075</v>
      </c>
      <c r="Q2234" t="s">
        <v>1823</v>
      </c>
      <c r="R2234" t="s">
        <v>630</v>
      </c>
    </row>
    <row r="2235" spans="1:18" x14ac:dyDescent="0.25">
      <c r="A2235" s="138" t="s">
        <v>13966</v>
      </c>
      <c r="B2235" s="138" t="s">
        <v>885</v>
      </c>
      <c r="C2235" s="138" t="s">
        <v>1817</v>
      </c>
      <c r="D2235" s="138" t="s">
        <v>1818</v>
      </c>
      <c r="E2235" s="138" t="s">
        <v>2102</v>
      </c>
      <c r="F2235" s="138"/>
      <c r="G2235" s="138" t="s">
        <v>1786</v>
      </c>
      <c r="H2235" s="138" t="s">
        <v>1787</v>
      </c>
      <c r="I2235" s="138" t="s">
        <v>5547</v>
      </c>
      <c r="J2235" s="138" t="s">
        <v>1817</v>
      </c>
      <c r="K2235" s="138"/>
      <c r="L2235" s="138"/>
      <c r="M2235" s="138" t="s">
        <v>6926</v>
      </c>
      <c r="N2235" s="139">
        <v>60</v>
      </c>
      <c r="O2235" s="140" t="b">
        <v>0</v>
      </c>
      <c r="P2235" s="138" t="s">
        <v>3075</v>
      </c>
      <c r="Q2235" t="s">
        <v>1823</v>
      </c>
      <c r="R2235" t="s">
        <v>630</v>
      </c>
    </row>
    <row r="2236" spans="1:18" x14ac:dyDescent="0.25">
      <c r="A2236" s="138" t="s">
        <v>14684</v>
      </c>
      <c r="B2236" s="138" t="s">
        <v>885</v>
      </c>
      <c r="C2236" s="138" t="s">
        <v>1817</v>
      </c>
      <c r="D2236" s="138" t="s">
        <v>1818</v>
      </c>
      <c r="E2236" s="138" t="s">
        <v>1938</v>
      </c>
      <c r="F2236" s="138"/>
      <c r="G2236" s="138" t="s">
        <v>70</v>
      </c>
      <c r="H2236" s="138" t="s">
        <v>1779</v>
      </c>
      <c r="I2236" s="138" t="s">
        <v>5547</v>
      </c>
      <c r="J2236" s="138" t="s">
        <v>1817</v>
      </c>
      <c r="K2236" s="138"/>
      <c r="L2236" s="138"/>
      <c r="M2236" s="138" t="s">
        <v>6927</v>
      </c>
      <c r="N2236" s="139">
        <v>60</v>
      </c>
      <c r="O2236" s="140" t="b">
        <v>0</v>
      </c>
      <c r="P2236" s="138" t="s">
        <v>3075</v>
      </c>
      <c r="Q2236" t="s">
        <v>1823</v>
      </c>
      <c r="R2236" t="s">
        <v>630</v>
      </c>
    </row>
    <row r="2237" spans="1:18" x14ac:dyDescent="0.25">
      <c r="A2237" s="138" t="s">
        <v>14329</v>
      </c>
      <c r="B2237" s="138" t="s">
        <v>883</v>
      </c>
      <c r="C2237" s="138" t="s">
        <v>1817</v>
      </c>
      <c r="D2237" s="138" t="s">
        <v>1818</v>
      </c>
      <c r="E2237" s="138" t="s">
        <v>1926</v>
      </c>
      <c r="F2237" s="138"/>
      <c r="G2237" s="138" t="s">
        <v>1786</v>
      </c>
      <c r="H2237" s="138" t="s">
        <v>1787</v>
      </c>
      <c r="I2237" s="138" t="s">
        <v>5547</v>
      </c>
      <c r="J2237" s="138" t="s">
        <v>1817</v>
      </c>
      <c r="K2237" s="138"/>
      <c r="L2237" s="138"/>
      <c r="M2237" s="138" t="s">
        <v>6928</v>
      </c>
      <c r="N2237" s="139">
        <v>60</v>
      </c>
      <c r="O2237" s="140" t="b">
        <v>0</v>
      </c>
      <c r="P2237" s="138" t="s">
        <v>3075</v>
      </c>
      <c r="Q2237" t="s">
        <v>1823</v>
      </c>
      <c r="R2237" t="s">
        <v>630</v>
      </c>
    </row>
    <row r="2238" spans="1:18" x14ac:dyDescent="0.25">
      <c r="A2238" s="138" t="s">
        <v>14330</v>
      </c>
      <c r="B2238" s="138" t="s">
        <v>885</v>
      </c>
      <c r="C2238" s="138" t="s">
        <v>1817</v>
      </c>
      <c r="D2238" s="138" t="s">
        <v>1818</v>
      </c>
      <c r="E2238" s="138" t="s">
        <v>1926</v>
      </c>
      <c r="F2238" s="138"/>
      <c r="G2238" s="138" t="s">
        <v>70</v>
      </c>
      <c r="H2238" s="138" t="s">
        <v>1779</v>
      </c>
      <c r="I2238" s="138" t="s">
        <v>5547</v>
      </c>
      <c r="J2238" s="138" t="s">
        <v>1817</v>
      </c>
      <c r="K2238" s="138"/>
      <c r="L2238" s="138"/>
      <c r="M2238" s="138" t="s">
        <v>6929</v>
      </c>
      <c r="N2238" s="139">
        <v>60</v>
      </c>
      <c r="O2238" s="140" t="b">
        <v>0</v>
      </c>
      <c r="P2238" s="138" t="s">
        <v>3075</v>
      </c>
      <c r="Q2238" t="s">
        <v>1823</v>
      </c>
      <c r="R2238" t="s">
        <v>630</v>
      </c>
    </row>
    <row r="2239" spans="1:18" x14ac:dyDescent="0.25">
      <c r="A2239" s="138" t="s">
        <v>14360</v>
      </c>
      <c r="B2239" s="138" t="s">
        <v>885</v>
      </c>
      <c r="C2239" s="138" t="s">
        <v>1817</v>
      </c>
      <c r="D2239" s="138" t="s">
        <v>1818</v>
      </c>
      <c r="E2239" s="138" t="s">
        <v>1819</v>
      </c>
      <c r="F2239" s="138"/>
      <c r="G2239" s="138" t="s">
        <v>71</v>
      </c>
      <c r="H2239" s="138" t="s">
        <v>1777</v>
      </c>
      <c r="I2239" s="138" t="s">
        <v>5547</v>
      </c>
      <c r="J2239" s="138" t="s">
        <v>1817</v>
      </c>
      <c r="K2239" s="138"/>
      <c r="L2239" s="138"/>
      <c r="M2239" s="138" t="s">
        <v>6930</v>
      </c>
      <c r="N2239" s="139">
        <v>60</v>
      </c>
      <c r="O2239" s="140" t="b">
        <v>0</v>
      </c>
      <c r="P2239" s="138" t="s">
        <v>3075</v>
      </c>
      <c r="Q2239" t="s">
        <v>1823</v>
      </c>
      <c r="R2239" t="s">
        <v>630</v>
      </c>
    </row>
    <row r="2240" spans="1:18" x14ac:dyDescent="0.25">
      <c r="A2240" s="138" t="s">
        <v>14994</v>
      </c>
      <c r="B2240" s="138" t="s">
        <v>885</v>
      </c>
      <c r="C2240" s="138" t="s">
        <v>1817</v>
      </c>
      <c r="D2240" s="138" t="s">
        <v>1818</v>
      </c>
      <c r="E2240" s="138" t="s">
        <v>1955</v>
      </c>
      <c r="F2240" s="138"/>
      <c r="G2240" s="138" t="s">
        <v>1786</v>
      </c>
      <c r="H2240" s="138" t="s">
        <v>1787</v>
      </c>
      <c r="I2240" s="138" t="s">
        <v>5547</v>
      </c>
      <c r="J2240" s="138" t="s">
        <v>1817</v>
      </c>
      <c r="K2240" s="138"/>
      <c r="L2240" s="138"/>
      <c r="M2240" s="138" t="s">
        <v>6931</v>
      </c>
      <c r="N2240" s="139">
        <v>60</v>
      </c>
      <c r="O2240" s="140" t="b">
        <v>0</v>
      </c>
      <c r="P2240" s="138" t="s">
        <v>3075</v>
      </c>
      <c r="Q2240" t="s">
        <v>1823</v>
      </c>
      <c r="R2240" t="s">
        <v>630</v>
      </c>
    </row>
    <row r="2241" spans="1:18" x14ac:dyDescent="0.25">
      <c r="A2241" s="138" t="s">
        <v>14026</v>
      </c>
      <c r="B2241" s="138" t="s">
        <v>885</v>
      </c>
      <c r="C2241" s="138" t="s">
        <v>1817</v>
      </c>
      <c r="D2241" s="138" t="s">
        <v>1818</v>
      </c>
      <c r="E2241" s="138" t="s">
        <v>2053</v>
      </c>
      <c r="F2241" s="138"/>
      <c r="G2241" s="138" t="s">
        <v>71</v>
      </c>
      <c r="H2241" s="138" t="s">
        <v>1777</v>
      </c>
      <c r="I2241" s="138" t="s">
        <v>5547</v>
      </c>
      <c r="J2241" s="138" t="s">
        <v>1817</v>
      </c>
      <c r="K2241" s="138"/>
      <c r="L2241" s="138"/>
      <c r="M2241" s="138" t="s">
        <v>6932</v>
      </c>
      <c r="N2241" s="139">
        <v>60</v>
      </c>
      <c r="O2241" s="140" t="b">
        <v>0</v>
      </c>
      <c r="P2241" s="138" t="s">
        <v>3075</v>
      </c>
      <c r="Q2241" t="s">
        <v>1823</v>
      </c>
      <c r="R2241" t="s">
        <v>630</v>
      </c>
    </row>
    <row r="2242" spans="1:18" x14ac:dyDescent="0.25">
      <c r="A2242" s="138" t="s">
        <v>14083</v>
      </c>
      <c r="B2242" s="138" t="s">
        <v>885</v>
      </c>
      <c r="C2242" s="138" t="s">
        <v>1817</v>
      </c>
      <c r="D2242" s="138" t="s">
        <v>1818</v>
      </c>
      <c r="E2242" s="138" t="s">
        <v>1911</v>
      </c>
      <c r="F2242" s="138"/>
      <c r="G2242" s="138" t="s">
        <v>71</v>
      </c>
      <c r="H2242" s="138" t="s">
        <v>1777</v>
      </c>
      <c r="I2242" s="138" t="s">
        <v>5547</v>
      </c>
      <c r="J2242" s="138" t="s">
        <v>1817</v>
      </c>
      <c r="K2242" s="138"/>
      <c r="L2242" s="138"/>
      <c r="M2242" s="138" t="s">
        <v>6933</v>
      </c>
      <c r="N2242" s="139">
        <v>60</v>
      </c>
      <c r="O2242" s="140" t="b">
        <v>0</v>
      </c>
      <c r="P2242" s="138" t="s">
        <v>3075</v>
      </c>
      <c r="Q2242" t="s">
        <v>1823</v>
      </c>
      <c r="R2242" t="s">
        <v>630</v>
      </c>
    </row>
    <row r="2243" spans="1:18" x14ac:dyDescent="0.25">
      <c r="A2243" s="138" t="s">
        <v>13967</v>
      </c>
      <c r="B2243" s="138" t="s">
        <v>885</v>
      </c>
      <c r="C2243" s="138" t="s">
        <v>1817</v>
      </c>
      <c r="D2243" s="138" t="s">
        <v>1818</v>
      </c>
      <c r="E2243" s="138" t="s">
        <v>2102</v>
      </c>
      <c r="F2243" s="138"/>
      <c r="G2243" s="138" t="s">
        <v>1786</v>
      </c>
      <c r="H2243" s="138" t="s">
        <v>1787</v>
      </c>
      <c r="I2243" s="138" t="s">
        <v>5547</v>
      </c>
      <c r="J2243" s="138" t="s">
        <v>1817</v>
      </c>
      <c r="K2243" s="138"/>
      <c r="L2243" s="138"/>
      <c r="M2243" s="138" t="s">
        <v>6934</v>
      </c>
      <c r="N2243" s="139">
        <v>60</v>
      </c>
      <c r="O2243" s="140" t="b">
        <v>0</v>
      </c>
      <c r="P2243" s="138" t="s">
        <v>3075</v>
      </c>
      <c r="Q2243" t="s">
        <v>1823</v>
      </c>
      <c r="R2243" t="s">
        <v>630</v>
      </c>
    </row>
    <row r="2244" spans="1:18" x14ac:dyDescent="0.25">
      <c r="A2244" s="138" t="s">
        <v>14261</v>
      </c>
      <c r="B2244" s="138" t="s">
        <v>883</v>
      </c>
      <c r="C2244" s="138" t="s">
        <v>1817</v>
      </c>
      <c r="D2244" s="138" t="s">
        <v>1818</v>
      </c>
      <c r="E2244" s="138" t="s">
        <v>2030</v>
      </c>
      <c r="F2244" s="138"/>
      <c r="G2244" s="138" t="s">
        <v>70</v>
      </c>
      <c r="H2244" s="138" t="s">
        <v>1779</v>
      </c>
      <c r="I2244" s="138" t="s">
        <v>5547</v>
      </c>
      <c r="J2244" s="138" t="s">
        <v>1817</v>
      </c>
      <c r="K2244" s="138"/>
      <c r="L2244" s="138"/>
      <c r="M2244" s="138" t="s">
        <v>6935</v>
      </c>
      <c r="N2244" s="139">
        <v>60</v>
      </c>
      <c r="O2244" s="140" t="b">
        <v>0</v>
      </c>
      <c r="P2244" s="138" t="s">
        <v>3075</v>
      </c>
      <c r="Q2244" t="s">
        <v>1823</v>
      </c>
      <c r="R2244" t="s">
        <v>630</v>
      </c>
    </row>
    <row r="2245" spans="1:18" x14ac:dyDescent="0.25">
      <c r="A2245" s="138" t="s">
        <v>14331</v>
      </c>
      <c r="B2245" s="138" t="s">
        <v>885</v>
      </c>
      <c r="C2245" s="138" t="s">
        <v>1817</v>
      </c>
      <c r="D2245" s="138" t="s">
        <v>1818</v>
      </c>
      <c r="E2245" s="138" t="s">
        <v>1926</v>
      </c>
      <c r="F2245" s="138"/>
      <c r="G2245" s="138" t="s">
        <v>70</v>
      </c>
      <c r="H2245" s="138" t="s">
        <v>1779</v>
      </c>
      <c r="I2245" s="138" t="s">
        <v>5547</v>
      </c>
      <c r="J2245" s="138" t="s">
        <v>1817</v>
      </c>
      <c r="K2245" s="138"/>
      <c r="L2245" s="138"/>
      <c r="M2245" s="138" t="s">
        <v>6936</v>
      </c>
      <c r="N2245" s="139">
        <v>60</v>
      </c>
      <c r="O2245" s="140" t="b">
        <v>0</v>
      </c>
      <c r="P2245" s="138" t="s">
        <v>3075</v>
      </c>
      <c r="Q2245" t="s">
        <v>1823</v>
      </c>
      <c r="R2245" t="s">
        <v>630</v>
      </c>
    </row>
    <row r="2246" spans="1:18" x14ac:dyDescent="0.25">
      <c r="A2246" s="138" t="s">
        <v>14332</v>
      </c>
      <c r="B2246" s="138" t="s">
        <v>885</v>
      </c>
      <c r="C2246" s="138" t="s">
        <v>1817</v>
      </c>
      <c r="D2246" s="138" t="s">
        <v>1818</v>
      </c>
      <c r="E2246" s="138" t="s">
        <v>1926</v>
      </c>
      <c r="F2246" s="138"/>
      <c r="G2246" s="138" t="s">
        <v>70</v>
      </c>
      <c r="H2246" s="138" t="s">
        <v>1779</v>
      </c>
      <c r="I2246" s="138" t="s">
        <v>5547</v>
      </c>
      <c r="J2246" s="138" t="s">
        <v>1817</v>
      </c>
      <c r="K2246" s="138"/>
      <c r="L2246" s="138"/>
      <c r="M2246" s="138" t="s">
        <v>6937</v>
      </c>
      <c r="N2246" s="139">
        <v>60</v>
      </c>
      <c r="O2246" s="140" t="b">
        <v>0</v>
      </c>
      <c r="P2246" s="138" t="s">
        <v>3075</v>
      </c>
      <c r="Q2246" t="s">
        <v>1823</v>
      </c>
      <c r="R2246" t="s">
        <v>630</v>
      </c>
    </row>
    <row r="2247" spans="1:18" x14ac:dyDescent="0.25">
      <c r="A2247" s="138" t="s">
        <v>15011</v>
      </c>
      <c r="B2247" s="138" t="s">
        <v>6939</v>
      </c>
      <c r="C2247" s="138"/>
      <c r="D2247" s="138" t="s">
        <v>1902</v>
      </c>
      <c r="E2247" s="138" t="s">
        <v>6940</v>
      </c>
      <c r="F2247" s="138"/>
      <c r="G2247" s="138"/>
      <c r="H2247" s="138"/>
      <c r="I2247" s="138" t="s">
        <v>5959</v>
      </c>
      <c r="J2247" s="138" t="s">
        <v>6941</v>
      </c>
      <c r="K2247" s="138" t="s">
        <v>6942</v>
      </c>
      <c r="L2247" s="138" t="s">
        <v>1817</v>
      </c>
      <c r="M2247" s="138" t="s">
        <v>6942</v>
      </c>
      <c r="N2247" s="139">
        <v>60</v>
      </c>
      <c r="O2247" s="140" t="b">
        <v>0</v>
      </c>
      <c r="P2247" s="138" t="s">
        <v>1822</v>
      </c>
      <c r="Q2247" t="s">
        <v>1823</v>
      </c>
      <c r="R2247" t="s">
        <v>630</v>
      </c>
    </row>
    <row r="2248" spans="1:18" x14ac:dyDescent="0.25">
      <c r="A2248" s="138" t="s">
        <v>13968</v>
      </c>
      <c r="B2248" s="138" t="s">
        <v>885</v>
      </c>
      <c r="C2248" s="138" t="s">
        <v>1817</v>
      </c>
      <c r="D2248" s="138" t="s">
        <v>1818</v>
      </c>
      <c r="E2248" s="138" t="s">
        <v>2102</v>
      </c>
      <c r="F2248" s="138"/>
      <c r="G2248" s="138" t="s">
        <v>70</v>
      </c>
      <c r="H2248" s="138" t="s">
        <v>1779</v>
      </c>
      <c r="I2248" s="138" t="s">
        <v>5547</v>
      </c>
      <c r="J2248" s="138" t="s">
        <v>1817</v>
      </c>
      <c r="K2248" s="138"/>
      <c r="L2248" s="138"/>
      <c r="M2248" s="138" t="s">
        <v>6943</v>
      </c>
      <c r="N2248" s="139">
        <v>60</v>
      </c>
      <c r="O2248" s="140" t="b">
        <v>0</v>
      </c>
      <c r="P2248" s="138" t="s">
        <v>3075</v>
      </c>
      <c r="Q2248" t="s">
        <v>1823</v>
      </c>
      <c r="R2248" t="s">
        <v>630</v>
      </c>
    </row>
    <row r="2249" spans="1:18" x14ac:dyDescent="0.25">
      <c r="A2249" s="138" t="s">
        <v>14776</v>
      </c>
      <c r="B2249" s="138" t="s">
        <v>885</v>
      </c>
      <c r="C2249" s="138" t="s">
        <v>1817</v>
      </c>
      <c r="D2249" s="138" t="s">
        <v>1818</v>
      </c>
      <c r="E2249" s="138" t="s">
        <v>4064</v>
      </c>
      <c r="F2249" s="138"/>
      <c r="G2249" s="138" t="s">
        <v>70</v>
      </c>
      <c r="H2249" s="138" t="s">
        <v>1779</v>
      </c>
      <c r="I2249" s="138" t="s">
        <v>5959</v>
      </c>
      <c r="J2249" s="138" t="s">
        <v>1817</v>
      </c>
      <c r="K2249" s="138"/>
      <c r="L2249" s="138"/>
      <c r="M2249" s="138" t="s">
        <v>6944</v>
      </c>
      <c r="N2249" s="139">
        <v>60</v>
      </c>
      <c r="O2249" s="140" t="b">
        <v>0</v>
      </c>
      <c r="P2249" s="138" t="s">
        <v>3075</v>
      </c>
      <c r="Q2249" t="s">
        <v>1823</v>
      </c>
      <c r="R2249" t="s">
        <v>630</v>
      </c>
    </row>
    <row r="2250" spans="1:18" x14ac:dyDescent="0.25">
      <c r="A2250" s="138" t="s">
        <v>14685</v>
      </c>
      <c r="B2250" s="138" t="s">
        <v>885</v>
      </c>
      <c r="C2250" s="138" t="s">
        <v>1817</v>
      </c>
      <c r="D2250" s="138" t="s">
        <v>1818</v>
      </c>
      <c r="E2250" s="138" t="s">
        <v>1938</v>
      </c>
      <c r="F2250" s="138"/>
      <c r="G2250" s="138" t="s">
        <v>70</v>
      </c>
      <c r="H2250" s="138" t="s">
        <v>1779</v>
      </c>
      <c r="I2250" s="138" t="s">
        <v>5547</v>
      </c>
      <c r="J2250" s="138" t="s">
        <v>1817</v>
      </c>
      <c r="K2250" s="138"/>
      <c r="L2250" s="138"/>
      <c r="M2250" s="138" t="s">
        <v>6945</v>
      </c>
      <c r="N2250" s="139">
        <v>60</v>
      </c>
      <c r="O2250" s="140" t="b">
        <v>0</v>
      </c>
      <c r="P2250" s="138" t="s">
        <v>3075</v>
      </c>
      <c r="Q2250" t="s">
        <v>1823</v>
      </c>
      <c r="R2250" t="s">
        <v>630</v>
      </c>
    </row>
    <row r="2251" spans="1:18" x14ac:dyDescent="0.25">
      <c r="A2251" s="138" t="s">
        <v>13969</v>
      </c>
      <c r="B2251" s="138" t="s">
        <v>885</v>
      </c>
      <c r="C2251" s="138" t="s">
        <v>1817</v>
      </c>
      <c r="D2251" s="138" t="s">
        <v>1818</v>
      </c>
      <c r="E2251" s="138" t="s">
        <v>2102</v>
      </c>
      <c r="F2251" s="138"/>
      <c r="G2251" s="138" t="s">
        <v>1786</v>
      </c>
      <c r="H2251" s="138" t="s">
        <v>1787</v>
      </c>
      <c r="I2251" s="138" t="s">
        <v>5547</v>
      </c>
      <c r="J2251" s="138" t="s">
        <v>1817</v>
      </c>
      <c r="K2251" s="138"/>
      <c r="L2251" s="138"/>
      <c r="M2251" s="138" t="s">
        <v>6946</v>
      </c>
      <c r="N2251" s="139">
        <v>60</v>
      </c>
      <c r="O2251" s="140" t="b">
        <v>0</v>
      </c>
      <c r="P2251" s="138" t="s">
        <v>3075</v>
      </c>
      <c r="Q2251" t="s">
        <v>1823</v>
      </c>
      <c r="R2251" t="s">
        <v>630</v>
      </c>
    </row>
    <row r="2252" spans="1:18" x14ac:dyDescent="0.25">
      <c r="A2252" s="138" t="s">
        <v>14995</v>
      </c>
      <c r="B2252" s="138" t="s">
        <v>885</v>
      </c>
      <c r="C2252" s="138" t="s">
        <v>1817</v>
      </c>
      <c r="D2252" s="138" t="s">
        <v>1818</v>
      </c>
      <c r="E2252" s="138" t="s">
        <v>1955</v>
      </c>
      <c r="F2252" s="138"/>
      <c r="G2252" s="138" t="s">
        <v>1786</v>
      </c>
      <c r="H2252" s="138" t="s">
        <v>1787</v>
      </c>
      <c r="I2252" s="138" t="s">
        <v>5547</v>
      </c>
      <c r="J2252" s="138" t="s">
        <v>1817</v>
      </c>
      <c r="K2252" s="138"/>
      <c r="L2252" s="138"/>
      <c r="M2252" s="138" t="s">
        <v>6947</v>
      </c>
      <c r="N2252" s="139">
        <v>60</v>
      </c>
      <c r="O2252" s="140" t="b">
        <v>0</v>
      </c>
      <c r="P2252" s="138" t="s">
        <v>3075</v>
      </c>
      <c r="Q2252" t="s">
        <v>1823</v>
      </c>
      <c r="R2252" t="s">
        <v>630</v>
      </c>
    </row>
    <row r="2253" spans="1:18" x14ac:dyDescent="0.25">
      <c r="A2253" s="138" t="s">
        <v>14361</v>
      </c>
      <c r="B2253" s="138" t="s">
        <v>885</v>
      </c>
      <c r="C2253" s="138" t="s">
        <v>1817</v>
      </c>
      <c r="D2253" s="138" t="s">
        <v>1818</v>
      </c>
      <c r="E2253" s="138" t="s">
        <v>1819</v>
      </c>
      <c r="F2253" s="138"/>
      <c r="G2253" s="138" t="s">
        <v>1786</v>
      </c>
      <c r="H2253" s="138" t="s">
        <v>1787</v>
      </c>
      <c r="I2253" s="138" t="s">
        <v>5547</v>
      </c>
      <c r="J2253" s="138" t="s">
        <v>1817</v>
      </c>
      <c r="K2253" s="138"/>
      <c r="L2253" s="138"/>
      <c r="M2253" s="138" t="s">
        <v>6949</v>
      </c>
      <c r="N2253" s="139">
        <v>60</v>
      </c>
      <c r="O2253" s="140" t="b">
        <v>0</v>
      </c>
      <c r="P2253" s="138" t="s">
        <v>3075</v>
      </c>
      <c r="Q2253" t="s">
        <v>1823</v>
      </c>
      <c r="R2253" t="s">
        <v>630</v>
      </c>
    </row>
    <row r="2254" spans="1:18" x14ac:dyDescent="0.25">
      <c r="A2254" s="138" t="s">
        <v>14931</v>
      </c>
      <c r="B2254" s="138" t="s">
        <v>885</v>
      </c>
      <c r="C2254" s="138" t="s">
        <v>1817</v>
      </c>
      <c r="D2254" s="138" t="s">
        <v>1818</v>
      </c>
      <c r="E2254" s="138" t="s">
        <v>5293</v>
      </c>
      <c r="F2254" s="138"/>
      <c r="G2254" s="138" t="s">
        <v>1786</v>
      </c>
      <c r="H2254" s="138" t="s">
        <v>1787</v>
      </c>
      <c r="I2254" s="138" t="s">
        <v>5547</v>
      </c>
      <c r="J2254" s="138" t="s">
        <v>1817</v>
      </c>
      <c r="K2254" s="138"/>
      <c r="L2254" s="138"/>
      <c r="M2254" s="138" t="s">
        <v>6950</v>
      </c>
      <c r="N2254" s="139">
        <v>60</v>
      </c>
      <c r="O2254" s="140" t="b">
        <v>0</v>
      </c>
      <c r="P2254" s="138" t="s">
        <v>3075</v>
      </c>
      <c r="Q2254" t="s">
        <v>1823</v>
      </c>
      <c r="R2254" t="s">
        <v>630</v>
      </c>
    </row>
    <row r="2255" spans="1:18" x14ac:dyDescent="0.25">
      <c r="A2255" s="138" t="s">
        <v>13854</v>
      </c>
      <c r="B2255" s="138" t="s">
        <v>885</v>
      </c>
      <c r="C2255" s="138" t="s">
        <v>1817</v>
      </c>
      <c r="D2255" s="138" t="s">
        <v>1818</v>
      </c>
      <c r="E2255" s="138" t="s">
        <v>2086</v>
      </c>
      <c r="F2255" s="138"/>
      <c r="G2255" s="138" t="s">
        <v>70</v>
      </c>
      <c r="H2255" s="138" t="s">
        <v>1779</v>
      </c>
      <c r="I2255" s="138" t="s">
        <v>5547</v>
      </c>
      <c r="J2255" s="138" t="s">
        <v>1817</v>
      </c>
      <c r="K2255" s="138"/>
      <c r="L2255" s="138"/>
      <c r="M2255" s="138" t="s">
        <v>6951</v>
      </c>
      <c r="N2255" s="139">
        <v>60</v>
      </c>
      <c r="O2255" s="140" t="b">
        <v>0</v>
      </c>
      <c r="P2255" s="138" t="s">
        <v>3075</v>
      </c>
      <c r="Q2255" t="s">
        <v>1823</v>
      </c>
      <c r="R2255" t="s">
        <v>630</v>
      </c>
    </row>
    <row r="2256" spans="1:18" x14ac:dyDescent="0.25">
      <c r="A2256" s="138" t="s">
        <v>14996</v>
      </c>
      <c r="B2256" s="138" t="s">
        <v>885</v>
      </c>
      <c r="C2256" s="138" t="s">
        <v>1817</v>
      </c>
      <c r="D2256" s="138" t="s">
        <v>1818</v>
      </c>
      <c r="E2256" s="138" t="s">
        <v>1955</v>
      </c>
      <c r="F2256" s="138"/>
      <c r="G2256" s="138" t="s">
        <v>1786</v>
      </c>
      <c r="H2256" s="138" t="s">
        <v>1787</v>
      </c>
      <c r="I2256" s="138" t="s">
        <v>5547</v>
      </c>
      <c r="J2256" s="138" t="s">
        <v>1817</v>
      </c>
      <c r="K2256" s="138"/>
      <c r="L2256" s="138"/>
      <c r="M2256" s="138" t="s">
        <v>6952</v>
      </c>
      <c r="N2256" s="139">
        <v>60</v>
      </c>
      <c r="O2256" s="140" t="b">
        <v>0</v>
      </c>
      <c r="P2256" s="138" t="s">
        <v>3075</v>
      </c>
      <c r="Q2256" t="s">
        <v>1823</v>
      </c>
      <c r="R2256" t="s">
        <v>630</v>
      </c>
    </row>
    <row r="2257" spans="1:18" x14ac:dyDescent="0.25">
      <c r="A2257" s="138" t="s">
        <v>14458</v>
      </c>
      <c r="B2257" s="138" t="s">
        <v>885</v>
      </c>
      <c r="C2257" s="138" t="s">
        <v>1817</v>
      </c>
      <c r="D2257" s="138" t="s">
        <v>1818</v>
      </c>
      <c r="E2257" s="138" t="s">
        <v>1971</v>
      </c>
      <c r="F2257" s="138"/>
      <c r="G2257" s="138" t="s">
        <v>71</v>
      </c>
      <c r="H2257" s="138" t="s">
        <v>1777</v>
      </c>
      <c r="I2257" s="138" t="s">
        <v>5547</v>
      </c>
      <c r="J2257" s="138" t="s">
        <v>1817</v>
      </c>
      <c r="K2257" s="138"/>
      <c r="L2257" s="138"/>
      <c r="M2257" s="138" t="s">
        <v>6953</v>
      </c>
      <c r="N2257" s="139">
        <v>60</v>
      </c>
      <c r="O2257" s="140" t="b">
        <v>0</v>
      </c>
      <c r="P2257" s="138" t="s">
        <v>3075</v>
      </c>
      <c r="Q2257" t="s">
        <v>1823</v>
      </c>
      <c r="R2257" t="s">
        <v>630</v>
      </c>
    </row>
    <row r="2258" spans="1:18" x14ac:dyDescent="0.25">
      <c r="A2258" s="138" t="s">
        <v>14159</v>
      </c>
      <c r="B2258" s="138" t="s">
        <v>885</v>
      </c>
      <c r="C2258" s="138" t="s">
        <v>1817</v>
      </c>
      <c r="D2258" s="138" t="s">
        <v>1818</v>
      </c>
      <c r="E2258" s="138" t="s">
        <v>2734</v>
      </c>
      <c r="F2258" s="138"/>
      <c r="G2258" s="138" t="s">
        <v>1786</v>
      </c>
      <c r="H2258" s="138" t="s">
        <v>1787</v>
      </c>
      <c r="I2258" s="138" t="s">
        <v>5547</v>
      </c>
      <c r="J2258" s="138" t="s">
        <v>1817</v>
      </c>
      <c r="K2258" s="138"/>
      <c r="L2258" s="138"/>
      <c r="M2258" s="138" t="s">
        <v>6954</v>
      </c>
      <c r="N2258" s="139">
        <v>60</v>
      </c>
      <c r="O2258" s="140" t="b">
        <v>0</v>
      </c>
      <c r="P2258" s="138" t="s">
        <v>3075</v>
      </c>
      <c r="Q2258" t="s">
        <v>1823</v>
      </c>
      <c r="R2258" t="s">
        <v>630</v>
      </c>
    </row>
    <row r="2259" spans="1:18" x14ac:dyDescent="0.25">
      <c r="A2259" s="138" t="s">
        <v>14160</v>
      </c>
      <c r="B2259" s="138" t="s">
        <v>885</v>
      </c>
      <c r="C2259" s="138" t="s">
        <v>1817</v>
      </c>
      <c r="D2259" s="138" t="s">
        <v>1818</v>
      </c>
      <c r="E2259" s="138" t="s">
        <v>2734</v>
      </c>
      <c r="F2259" s="138"/>
      <c r="G2259" s="138" t="s">
        <v>1786</v>
      </c>
      <c r="H2259" s="138" t="s">
        <v>1787</v>
      </c>
      <c r="I2259" s="138" t="s">
        <v>5547</v>
      </c>
      <c r="J2259" s="138" t="s">
        <v>1817</v>
      </c>
      <c r="K2259" s="138"/>
      <c r="L2259" s="138"/>
      <c r="M2259" s="138" t="s">
        <v>6955</v>
      </c>
      <c r="N2259" s="139">
        <v>60</v>
      </c>
      <c r="O2259" s="140" t="b">
        <v>0</v>
      </c>
      <c r="P2259" s="138" t="s">
        <v>3075</v>
      </c>
      <c r="Q2259" t="s">
        <v>1823</v>
      </c>
      <c r="R2259" t="s">
        <v>630</v>
      </c>
    </row>
    <row r="2260" spans="1:18" x14ac:dyDescent="0.25">
      <c r="A2260" s="138" t="s">
        <v>14729</v>
      </c>
      <c r="B2260" s="138" t="s">
        <v>883</v>
      </c>
      <c r="C2260" s="138" t="s">
        <v>1817</v>
      </c>
      <c r="D2260" s="138" t="s">
        <v>1818</v>
      </c>
      <c r="E2260" s="138" t="s">
        <v>6032</v>
      </c>
      <c r="F2260" s="138"/>
      <c r="G2260" s="138" t="s">
        <v>70</v>
      </c>
      <c r="H2260" s="138" t="s">
        <v>1779</v>
      </c>
      <c r="I2260" s="138" t="s">
        <v>5547</v>
      </c>
      <c r="J2260" s="138" t="s">
        <v>1817</v>
      </c>
      <c r="K2260" s="138"/>
      <c r="L2260" s="138"/>
      <c r="M2260" s="138" t="s">
        <v>6956</v>
      </c>
      <c r="N2260" s="139">
        <v>60</v>
      </c>
      <c r="O2260" s="140" t="b">
        <v>0</v>
      </c>
      <c r="P2260" s="138" t="s">
        <v>3075</v>
      </c>
      <c r="Q2260" t="s">
        <v>1823</v>
      </c>
      <c r="R2260" t="s">
        <v>630</v>
      </c>
    </row>
    <row r="2261" spans="1:18" x14ac:dyDescent="0.25">
      <c r="A2261" s="138" t="s">
        <v>13970</v>
      </c>
      <c r="B2261" s="138" t="s">
        <v>885</v>
      </c>
      <c r="C2261" s="138" t="s">
        <v>1817</v>
      </c>
      <c r="D2261" s="138" t="s">
        <v>1818</v>
      </c>
      <c r="E2261" s="138" t="s">
        <v>2102</v>
      </c>
      <c r="F2261" s="138"/>
      <c r="G2261" s="138" t="s">
        <v>1786</v>
      </c>
      <c r="H2261" s="138" t="s">
        <v>1787</v>
      </c>
      <c r="I2261" s="138" t="s">
        <v>5547</v>
      </c>
      <c r="J2261" s="138" t="s">
        <v>1817</v>
      </c>
      <c r="K2261" s="138"/>
      <c r="L2261" s="138"/>
      <c r="M2261" s="138" t="s">
        <v>6957</v>
      </c>
      <c r="N2261" s="139">
        <v>60</v>
      </c>
      <c r="O2261" s="140" t="b">
        <v>0</v>
      </c>
      <c r="P2261" s="138" t="s">
        <v>3075</v>
      </c>
      <c r="Q2261" t="s">
        <v>1823</v>
      </c>
      <c r="R2261" t="s">
        <v>630</v>
      </c>
    </row>
    <row r="2262" spans="1:18" x14ac:dyDescent="0.25">
      <c r="A2262" s="138" t="s">
        <v>13794</v>
      </c>
      <c r="B2262" s="138" t="s">
        <v>885</v>
      </c>
      <c r="C2262" s="138" t="s">
        <v>1817</v>
      </c>
      <c r="D2262" s="138" t="s">
        <v>1818</v>
      </c>
      <c r="E2262" s="138" t="s">
        <v>1886</v>
      </c>
      <c r="F2262" s="138"/>
      <c r="G2262" s="138" t="s">
        <v>1786</v>
      </c>
      <c r="H2262" s="138" t="s">
        <v>1787</v>
      </c>
      <c r="I2262" s="138" t="s">
        <v>5547</v>
      </c>
      <c r="J2262" s="138" t="s">
        <v>1817</v>
      </c>
      <c r="K2262" s="138"/>
      <c r="L2262" s="138"/>
      <c r="M2262" s="138" t="s">
        <v>6958</v>
      </c>
      <c r="N2262" s="139">
        <v>60</v>
      </c>
      <c r="O2262" s="140" t="b">
        <v>0</v>
      </c>
      <c r="P2262" s="138" t="s">
        <v>3075</v>
      </c>
      <c r="Q2262" t="s">
        <v>1823</v>
      </c>
      <c r="R2262" t="s">
        <v>630</v>
      </c>
    </row>
    <row r="2263" spans="1:18" x14ac:dyDescent="0.25">
      <c r="A2263" s="138" t="s">
        <v>14686</v>
      </c>
      <c r="B2263" s="138" t="s">
        <v>885</v>
      </c>
      <c r="C2263" s="138" t="s">
        <v>1817</v>
      </c>
      <c r="D2263" s="138" t="s">
        <v>1818</v>
      </c>
      <c r="E2263" s="138" t="s">
        <v>1938</v>
      </c>
      <c r="F2263" s="138"/>
      <c r="G2263" s="138" t="s">
        <v>70</v>
      </c>
      <c r="H2263" s="138" t="s">
        <v>1779</v>
      </c>
      <c r="I2263" s="138" t="s">
        <v>5547</v>
      </c>
      <c r="J2263" s="138" t="s">
        <v>1817</v>
      </c>
      <c r="K2263" s="138"/>
      <c r="L2263" s="138"/>
      <c r="M2263" s="138" t="s">
        <v>6959</v>
      </c>
      <c r="N2263" s="139">
        <v>60</v>
      </c>
      <c r="O2263" s="140" t="b">
        <v>0</v>
      </c>
      <c r="P2263" s="138" t="s">
        <v>3075</v>
      </c>
      <c r="Q2263" t="s">
        <v>1823</v>
      </c>
      <c r="R2263" t="s">
        <v>630</v>
      </c>
    </row>
    <row r="2264" spans="1:18" x14ac:dyDescent="0.25">
      <c r="A2264" s="138" t="s">
        <v>14578</v>
      </c>
      <c r="B2264" s="138" t="s">
        <v>883</v>
      </c>
      <c r="C2264" s="138" t="s">
        <v>1817</v>
      </c>
      <c r="D2264" s="138" t="s">
        <v>1818</v>
      </c>
      <c r="E2264" s="138" t="s">
        <v>3779</v>
      </c>
      <c r="F2264" s="138"/>
      <c r="G2264" s="138" t="s">
        <v>71</v>
      </c>
      <c r="H2264" s="138" t="s">
        <v>1777</v>
      </c>
      <c r="I2264" s="138" t="s">
        <v>5547</v>
      </c>
      <c r="J2264" s="138" t="s">
        <v>1817</v>
      </c>
      <c r="K2264" s="138"/>
      <c r="L2264" s="138"/>
      <c r="M2264" s="138" t="s">
        <v>6960</v>
      </c>
      <c r="N2264" s="139">
        <v>60</v>
      </c>
      <c r="O2264" s="140" t="b">
        <v>0</v>
      </c>
      <c r="P2264" s="138" t="s">
        <v>3075</v>
      </c>
      <c r="Q2264" t="s">
        <v>1823</v>
      </c>
      <c r="R2264" t="s">
        <v>630</v>
      </c>
    </row>
    <row r="2265" spans="1:18" x14ac:dyDescent="0.25">
      <c r="A2265" s="138" t="s">
        <v>13951</v>
      </c>
      <c r="B2265" s="138" t="s">
        <v>885</v>
      </c>
      <c r="C2265" s="138" t="s">
        <v>1817</v>
      </c>
      <c r="D2265" s="138" t="s">
        <v>1818</v>
      </c>
      <c r="E2265" s="138" t="s">
        <v>1832</v>
      </c>
      <c r="F2265" s="138"/>
      <c r="G2265" s="138" t="s">
        <v>70</v>
      </c>
      <c r="H2265" s="138" t="s">
        <v>1779</v>
      </c>
      <c r="I2265" s="138" t="s">
        <v>5547</v>
      </c>
      <c r="J2265" s="138" t="s">
        <v>1817</v>
      </c>
      <c r="K2265" s="138"/>
      <c r="L2265" s="138"/>
      <c r="M2265" s="138" t="s">
        <v>6961</v>
      </c>
      <c r="N2265" s="139">
        <v>60</v>
      </c>
      <c r="O2265" s="140" t="b">
        <v>0</v>
      </c>
      <c r="P2265" s="138" t="s">
        <v>3075</v>
      </c>
      <c r="Q2265" t="s">
        <v>1823</v>
      </c>
      <c r="R2265" t="s">
        <v>630</v>
      </c>
    </row>
    <row r="2266" spans="1:18" x14ac:dyDescent="0.25">
      <c r="A2266" s="138" t="s">
        <v>13877</v>
      </c>
      <c r="B2266" s="138" t="s">
        <v>883</v>
      </c>
      <c r="C2266" s="138" t="s">
        <v>1817</v>
      </c>
      <c r="D2266" s="138" t="s">
        <v>1818</v>
      </c>
      <c r="E2266" s="138" t="s">
        <v>6045</v>
      </c>
      <c r="F2266" s="138"/>
      <c r="G2266" s="138" t="s">
        <v>70</v>
      </c>
      <c r="H2266" s="138" t="s">
        <v>1779</v>
      </c>
      <c r="I2266" s="138" t="s">
        <v>5547</v>
      </c>
      <c r="J2266" s="138" t="s">
        <v>1817</v>
      </c>
      <c r="K2266" s="138"/>
      <c r="L2266" s="138"/>
      <c r="M2266" s="138" t="s">
        <v>6962</v>
      </c>
      <c r="N2266" s="139">
        <v>60</v>
      </c>
      <c r="O2266" s="140" t="b">
        <v>0</v>
      </c>
      <c r="P2266" s="138" t="s">
        <v>3075</v>
      </c>
      <c r="Q2266" t="s">
        <v>1823</v>
      </c>
      <c r="R2266" t="s">
        <v>630</v>
      </c>
    </row>
    <row r="2267" spans="1:18" x14ac:dyDescent="0.25">
      <c r="A2267" s="138" t="s">
        <v>14027</v>
      </c>
      <c r="B2267" s="138" t="s">
        <v>631</v>
      </c>
      <c r="C2267" s="138" t="s">
        <v>1817</v>
      </c>
      <c r="D2267" s="138" t="s">
        <v>1818</v>
      </c>
      <c r="E2267" s="138" t="s">
        <v>2053</v>
      </c>
      <c r="F2267" s="138"/>
      <c r="G2267" s="138" t="s">
        <v>71</v>
      </c>
      <c r="H2267" s="138" t="s">
        <v>1777</v>
      </c>
      <c r="I2267" s="138" t="s">
        <v>5547</v>
      </c>
      <c r="J2267" s="138" t="s">
        <v>1817</v>
      </c>
      <c r="K2267" s="138"/>
      <c r="L2267" s="138"/>
      <c r="M2267" s="138" t="s">
        <v>6963</v>
      </c>
      <c r="N2267" s="139">
        <v>60</v>
      </c>
      <c r="O2267" s="140" t="b">
        <v>0</v>
      </c>
      <c r="P2267" s="138" t="s">
        <v>3075</v>
      </c>
      <c r="Q2267" t="s">
        <v>1823</v>
      </c>
      <c r="R2267" t="s">
        <v>630</v>
      </c>
    </row>
    <row r="2268" spans="1:18" x14ac:dyDescent="0.25">
      <c r="A2268" s="138" t="s">
        <v>14532</v>
      </c>
      <c r="B2268" s="138" t="s">
        <v>885</v>
      </c>
      <c r="C2268" s="138" t="s">
        <v>1817</v>
      </c>
      <c r="D2268" s="138" t="s">
        <v>1818</v>
      </c>
      <c r="E2268" s="138" t="s">
        <v>1881</v>
      </c>
      <c r="F2268" s="138"/>
      <c r="G2268" s="138" t="s">
        <v>71</v>
      </c>
      <c r="H2268" s="138" t="s">
        <v>1777</v>
      </c>
      <c r="I2268" s="138" t="s">
        <v>5547</v>
      </c>
      <c r="J2268" s="138" t="s">
        <v>1817</v>
      </c>
      <c r="K2268" s="138"/>
      <c r="L2268" s="138"/>
      <c r="M2268" s="138" t="s">
        <v>6964</v>
      </c>
      <c r="N2268" s="139">
        <v>60</v>
      </c>
      <c r="O2268" s="140" t="b">
        <v>0</v>
      </c>
      <c r="P2268" s="138" t="s">
        <v>3075</v>
      </c>
      <c r="Q2268" t="s">
        <v>1823</v>
      </c>
      <c r="R2268" t="s">
        <v>630</v>
      </c>
    </row>
    <row r="2269" spans="1:18" x14ac:dyDescent="0.25">
      <c r="A2269" s="138" t="s">
        <v>14892</v>
      </c>
      <c r="B2269" s="138" t="s">
        <v>883</v>
      </c>
      <c r="C2269" s="138" t="s">
        <v>1817</v>
      </c>
      <c r="D2269" s="138" t="s">
        <v>1818</v>
      </c>
      <c r="E2269" s="138" t="s">
        <v>2072</v>
      </c>
      <c r="F2269" s="138"/>
      <c r="G2269" s="138" t="s">
        <v>71</v>
      </c>
      <c r="H2269" s="138" t="s">
        <v>1777</v>
      </c>
      <c r="I2269" s="138" t="s">
        <v>5547</v>
      </c>
      <c r="J2269" s="138" t="s">
        <v>1817</v>
      </c>
      <c r="K2269" s="138"/>
      <c r="L2269" s="138"/>
      <c r="M2269" s="138" t="s">
        <v>6965</v>
      </c>
      <c r="N2269" s="139">
        <v>60</v>
      </c>
      <c r="O2269" s="140" t="b">
        <v>0</v>
      </c>
      <c r="P2269" s="138" t="s">
        <v>3075</v>
      </c>
      <c r="Q2269" t="s">
        <v>1823</v>
      </c>
      <c r="R2269" t="s">
        <v>630</v>
      </c>
    </row>
    <row r="2270" spans="1:18" x14ac:dyDescent="0.25">
      <c r="A2270" s="138" t="s">
        <v>13971</v>
      </c>
      <c r="B2270" s="138" t="s">
        <v>885</v>
      </c>
      <c r="C2270" s="138" t="s">
        <v>1817</v>
      </c>
      <c r="D2270" s="138" t="s">
        <v>1818</v>
      </c>
      <c r="E2270" s="138" t="s">
        <v>2102</v>
      </c>
      <c r="F2270" s="138"/>
      <c r="G2270" s="138" t="s">
        <v>71</v>
      </c>
      <c r="H2270" s="138" t="s">
        <v>1777</v>
      </c>
      <c r="I2270" s="138" t="s">
        <v>5547</v>
      </c>
      <c r="J2270" s="138" t="s">
        <v>1817</v>
      </c>
      <c r="K2270" s="138"/>
      <c r="L2270" s="138"/>
      <c r="M2270" s="138" t="s">
        <v>6966</v>
      </c>
      <c r="N2270" s="139">
        <v>60</v>
      </c>
      <c r="O2270" s="140" t="b">
        <v>0</v>
      </c>
      <c r="P2270" s="138" t="s">
        <v>3075</v>
      </c>
      <c r="Q2270" t="s">
        <v>1823</v>
      </c>
      <c r="R2270" t="s">
        <v>630</v>
      </c>
    </row>
    <row r="2271" spans="1:18" x14ac:dyDescent="0.25">
      <c r="A2271" s="138" t="s">
        <v>14730</v>
      </c>
      <c r="B2271" s="138" t="s">
        <v>883</v>
      </c>
      <c r="C2271" s="138" t="s">
        <v>1817</v>
      </c>
      <c r="D2271" s="138" t="s">
        <v>1818</v>
      </c>
      <c r="E2271" s="138" t="s">
        <v>6032</v>
      </c>
      <c r="F2271" s="138"/>
      <c r="G2271" s="138" t="s">
        <v>70</v>
      </c>
      <c r="H2271" s="138" t="s">
        <v>1779</v>
      </c>
      <c r="I2271" s="138" t="s">
        <v>5547</v>
      </c>
      <c r="J2271" s="138" t="s">
        <v>1817</v>
      </c>
      <c r="K2271" s="138"/>
      <c r="L2271" s="138"/>
      <c r="M2271" s="138" t="s">
        <v>6967</v>
      </c>
      <c r="N2271" s="139">
        <v>60</v>
      </c>
      <c r="O2271" s="140" t="b">
        <v>0</v>
      </c>
      <c r="P2271" s="138" t="s">
        <v>3075</v>
      </c>
      <c r="Q2271" t="s">
        <v>1823</v>
      </c>
      <c r="R2271" t="s">
        <v>630</v>
      </c>
    </row>
    <row r="2272" spans="1:18" x14ac:dyDescent="0.25">
      <c r="A2272" s="138" t="s">
        <v>13855</v>
      </c>
      <c r="B2272" s="138" t="s">
        <v>885</v>
      </c>
      <c r="C2272" s="138" t="s">
        <v>1817</v>
      </c>
      <c r="D2272" s="138" t="s">
        <v>1818</v>
      </c>
      <c r="E2272" s="138" t="s">
        <v>2086</v>
      </c>
      <c r="F2272" s="138"/>
      <c r="G2272" s="138" t="s">
        <v>70</v>
      </c>
      <c r="H2272" s="138" t="s">
        <v>1779</v>
      </c>
      <c r="I2272" s="138" t="s">
        <v>5547</v>
      </c>
      <c r="J2272" s="138" t="s">
        <v>1817</v>
      </c>
      <c r="K2272" s="138"/>
      <c r="L2272" s="138"/>
      <c r="M2272" s="138" t="s">
        <v>6968</v>
      </c>
      <c r="N2272" s="139">
        <v>60</v>
      </c>
      <c r="O2272" s="140" t="b">
        <v>0</v>
      </c>
      <c r="P2272" s="138" t="s">
        <v>3075</v>
      </c>
      <c r="Q2272" t="s">
        <v>1823</v>
      </c>
      <c r="R2272" t="s">
        <v>630</v>
      </c>
    </row>
    <row r="2273" spans="1:18" x14ac:dyDescent="0.25">
      <c r="A2273" s="138" t="s">
        <v>14797</v>
      </c>
      <c r="B2273" s="138" t="s">
        <v>883</v>
      </c>
      <c r="C2273" s="138" t="s">
        <v>1817</v>
      </c>
      <c r="D2273" s="138" t="s">
        <v>1818</v>
      </c>
      <c r="E2273" s="138" t="s">
        <v>5966</v>
      </c>
      <c r="F2273" s="138"/>
      <c r="G2273" s="138" t="s">
        <v>70</v>
      </c>
      <c r="H2273" s="138" t="s">
        <v>1779</v>
      </c>
      <c r="I2273" s="138" t="s">
        <v>5547</v>
      </c>
      <c r="J2273" s="138" t="s">
        <v>1817</v>
      </c>
      <c r="K2273" s="138"/>
      <c r="L2273" s="138"/>
      <c r="M2273" s="138" t="s">
        <v>6969</v>
      </c>
      <c r="N2273" s="139">
        <v>60</v>
      </c>
      <c r="O2273" s="140" t="b">
        <v>0</v>
      </c>
      <c r="P2273" s="138" t="s">
        <v>3075</v>
      </c>
      <c r="Q2273" t="s">
        <v>1823</v>
      </c>
      <c r="R2273" t="s">
        <v>630</v>
      </c>
    </row>
    <row r="2274" spans="1:18" x14ac:dyDescent="0.25">
      <c r="A2274" s="138" t="s">
        <v>13856</v>
      </c>
      <c r="B2274" s="138" t="s">
        <v>883</v>
      </c>
      <c r="C2274" s="138" t="s">
        <v>1817</v>
      </c>
      <c r="D2274" s="138" t="s">
        <v>1818</v>
      </c>
      <c r="E2274" s="138" t="s">
        <v>2086</v>
      </c>
      <c r="F2274" s="138"/>
      <c r="G2274" s="138" t="s">
        <v>70</v>
      </c>
      <c r="H2274" s="138" t="s">
        <v>1779</v>
      </c>
      <c r="I2274" s="138" t="s">
        <v>5547</v>
      </c>
      <c r="J2274" s="138" t="s">
        <v>1817</v>
      </c>
      <c r="K2274" s="138"/>
      <c r="L2274" s="138"/>
      <c r="M2274" s="138" t="s">
        <v>6970</v>
      </c>
      <c r="N2274" s="139">
        <v>60</v>
      </c>
      <c r="O2274" s="140" t="b">
        <v>0</v>
      </c>
      <c r="P2274" s="138" t="s">
        <v>3075</v>
      </c>
      <c r="Q2274" t="s">
        <v>1823</v>
      </c>
      <c r="R2274" t="s">
        <v>630</v>
      </c>
    </row>
    <row r="2275" spans="1:18" x14ac:dyDescent="0.25">
      <c r="A2275" s="138" t="s">
        <v>15005</v>
      </c>
      <c r="B2275" s="138" t="s">
        <v>885</v>
      </c>
      <c r="C2275" s="138" t="s">
        <v>1817</v>
      </c>
      <c r="D2275" s="138" t="s">
        <v>1818</v>
      </c>
      <c r="E2275" s="138" t="s">
        <v>6714</v>
      </c>
      <c r="F2275" s="138"/>
      <c r="G2275" s="138" t="s">
        <v>70</v>
      </c>
      <c r="H2275" s="138" t="s">
        <v>1779</v>
      </c>
      <c r="I2275" s="138" t="s">
        <v>5547</v>
      </c>
      <c r="J2275" s="138" t="s">
        <v>1817</v>
      </c>
      <c r="K2275" s="138"/>
      <c r="L2275" s="138"/>
      <c r="M2275" s="138" t="s">
        <v>6971</v>
      </c>
      <c r="N2275" s="139">
        <v>60</v>
      </c>
      <c r="O2275" s="140" t="b">
        <v>0</v>
      </c>
      <c r="P2275" s="138" t="s">
        <v>3075</v>
      </c>
      <c r="Q2275" t="s">
        <v>1823</v>
      </c>
      <c r="R2275" t="s">
        <v>630</v>
      </c>
    </row>
    <row r="2276" spans="1:18" x14ac:dyDescent="0.25">
      <c r="A2276" s="138" t="s">
        <v>14333</v>
      </c>
      <c r="B2276" s="138" t="s">
        <v>883</v>
      </c>
      <c r="C2276" s="138" t="s">
        <v>1817</v>
      </c>
      <c r="D2276" s="138" t="s">
        <v>1818</v>
      </c>
      <c r="E2276" s="138" t="s">
        <v>1926</v>
      </c>
      <c r="F2276" s="138"/>
      <c r="G2276" s="138" t="s">
        <v>70</v>
      </c>
      <c r="H2276" s="138" t="s">
        <v>1779</v>
      </c>
      <c r="I2276" s="138" t="s">
        <v>5547</v>
      </c>
      <c r="J2276" s="138" t="s">
        <v>1817</v>
      </c>
      <c r="K2276" s="138"/>
      <c r="L2276" s="138"/>
      <c r="M2276" s="138" t="s">
        <v>6972</v>
      </c>
      <c r="N2276" s="139">
        <v>60</v>
      </c>
      <c r="O2276" s="140" t="b">
        <v>0</v>
      </c>
      <c r="P2276" s="138" t="s">
        <v>3075</v>
      </c>
      <c r="Q2276" t="s">
        <v>1823</v>
      </c>
      <c r="R2276" t="s">
        <v>630</v>
      </c>
    </row>
    <row r="2277" spans="1:18" x14ac:dyDescent="0.25">
      <c r="A2277" s="138" t="s">
        <v>13857</v>
      </c>
      <c r="B2277" s="138" t="s">
        <v>885</v>
      </c>
      <c r="C2277" s="138" t="s">
        <v>1817</v>
      </c>
      <c r="D2277" s="138" t="s">
        <v>1818</v>
      </c>
      <c r="E2277" s="138" t="s">
        <v>2086</v>
      </c>
      <c r="F2277" s="138"/>
      <c r="G2277" s="138" t="s">
        <v>70</v>
      </c>
      <c r="H2277" s="138" t="s">
        <v>1779</v>
      </c>
      <c r="I2277" s="138" t="s">
        <v>5547</v>
      </c>
      <c r="J2277" s="138" t="s">
        <v>1817</v>
      </c>
      <c r="K2277" s="138"/>
      <c r="L2277" s="138"/>
      <c r="M2277" s="138" t="s">
        <v>6973</v>
      </c>
      <c r="N2277" s="139">
        <v>60</v>
      </c>
      <c r="O2277" s="140" t="b">
        <v>0</v>
      </c>
      <c r="P2277" s="138" t="s">
        <v>3075</v>
      </c>
      <c r="Q2277" t="s">
        <v>1823</v>
      </c>
      <c r="R2277" t="s">
        <v>630</v>
      </c>
    </row>
    <row r="2278" spans="1:18" x14ac:dyDescent="0.25">
      <c r="A2278" s="138" t="s">
        <v>14362</v>
      </c>
      <c r="B2278" s="138" t="s">
        <v>885</v>
      </c>
      <c r="C2278" s="138" t="s">
        <v>1817</v>
      </c>
      <c r="D2278" s="138" t="s">
        <v>1818</v>
      </c>
      <c r="E2278" s="138" t="s">
        <v>1819</v>
      </c>
      <c r="F2278" s="138"/>
      <c r="G2278" s="138" t="s">
        <v>1786</v>
      </c>
      <c r="H2278" s="138" t="s">
        <v>1787</v>
      </c>
      <c r="I2278" s="138" t="s">
        <v>5547</v>
      </c>
      <c r="J2278" s="138" t="s">
        <v>1817</v>
      </c>
      <c r="K2278" s="138"/>
      <c r="L2278" s="138"/>
      <c r="M2278" s="138" t="s">
        <v>6974</v>
      </c>
      <c r="N2278" s="139">
        <v>60</v>
      </c>
      <c r="O2278" s="140" t="b">
        <v>0</v>
      </c>
      <c r="P2278" s="138" t="s">
        <v>3075</v>
      </c>
      <c r="Q2278" t="s">
        <v>1823</v>
      </c>
      <c r="R2278" t="s">
        <v>630</v>
      </c>
    </row>
    <row r="2279" spans="1:18" x14ac:dyDescent="0.25">
      <c r="A2279" s="138" t="s">
        <v>14363</v>
      </c>
      <c r="B2279" s="138" t="s">
        <v>885</v>
      </c>
      <c r="C2279" s="138" t="s">
        <v>1817</v>
      </c>
      <c r="D2279" s="138" t="s">
        <v>1818</v>
      </c>
      <c r="E2279" s="138" t="s">
        <v>1819</v>
      </c>
      <c r="F2279" s="138"/>
      <c r="G2279" s="138" t="s">
        <v>1786</v>
      </c>
      <c r="H2279" s="138" t="s">
        <v>1787</v>
      </c>
      <c r="I2279" s="138" t="s">
        <v>5547</v>
      </c>
      <c r="J2279" s="138" t="s">
        <v>1817</v>
      </c>
      <c r="K2279" s="138"/>
      <c r="L2279" s="138"/>
      <c r="M2279" s="138" t="s">
        <v>6975</v>
      </c>
      <c r="N2279" s="139">
        <v>60</v>
      </c>
      <c r="O2279" s="140" t="b">
        <v>0</v>
      </c>
      <c r="P2279" s="138" t="s">
        <v>3075</v>
      </c>
      <c r="Q2279" t="s">
        <v>1823</v>
      </c>
      <c r="R2279" t="s">
        <v>630</v>
      </c>
    </row>
    <row r="2280" spans="1:18" x14ac:dyDescent="0.25">
      <c r="A2280" s="138" t="s">
        <v>14334</v>
      </c>
      <c r="B2280" s="138" t="s">
        <v>885</v>
      </c>
      <c r="C2280" s="138" t="s">
        <v>1817</v>
      </c>
      <c r="D2280" s="138" t="s">
        <v>1818</v>
      </c>
      <c r="E2280" s="138" t="s">
        <v>1926</v>
      </c>
      <c r="F2280" s="138"/>
      <c r="G2280" s="138" t="s">
        <v>70</v>
      </c>
      <c r="H2280" s="138" t="s">
        <v>1779</v>
      </c>
      <c r="I2280" s="138" t="s">
        <v>5547</v>
      </c>
      <c r="J2280" s="138" t="s">
        <v>1817</v>
      </c>
      <c r="K2280" s="138"/>
      <c r="L2280" s="138"/>
      <c r="M2280" s="138" t="s">
        <v>6976</v>
      </c>
      <c r="N2280" s="139">
        <v>60</v>
      </c>
      <c r="O2280" s="140" t="b">
        <v>0</v>
      </c>
      <c r="P2280" s="138" t="s">
        <v>3075</v>
      </c>
      <c r="Q2280" t="s">
        <v>1823</v>
      </c>
      <c r="R2280" t="s">
        <v>630</v>
      </c>
    </row>
    <row r="2281" spans="1:18" x14ac:dyDescent="0.25">
      <c r="A2281" s="138" t="s">
        <v>14028</v>
      </c>
      <c r="B2281" s="138" t="s">
        <v>885</v>
      </c>
      <c r="C2281" s="138" t="s">
        <v>1817</v>
      </c>
      <c r="D2281" s="138" t="s">
        <v>1818</v>
      </c>
      <c r="E2281" s="138" t="s">
        <v>2053</v>
      </c>
      <c r="F2281" s="138"/>
      <c r="G2281" s="138" t="s">
        <v>71</v>
      </c>
      <c r="H2281" s="138" t="s">
        <v>1777</v>
      </c>
      <c r="I2281" s="138" t="s">
        <v>5547</v>
      </c>
      <c r="J2281" s="138" t="s">
        <v>1817</v>
      </c>
      <c r="K2281" s="138"/>
      <c r="L2281" s="138"/>
      <c r="M2281" s="138" t="s">
        <v>6977</v>
      </c>
      <c r="N2281" s="139">
        <v>60</v>
      </c>
      <c r="O2281" s="140" t="b">
        <v>0</v>
      </c>
      <c r="P2281" s="138" t="s">
        <v>3075</v>
      </c>
      <c r="Q2281" t="s">
        <v>1823</v>
      </c>
      <c r="R2281" t="s">
        <v>630</v>
      </c>
    </row>
    <row r="2282" spans="1:18" x14ac:dyDescent="0.25">
      <c r="A2282" s="138" t="s">
        <v>14546</v>
      </c>
      <c r="B2282" s="138" t="s">
        <v>883</v>
      </c>
      <c r="C2282" s="138" t="s">
        <v>1817</v>
      </c>
      <c r="D2282" s="138" t="s">
        <v>1818</v>
      </c>
      <c r="E2282" s="138" t="s">
        <v>3323</v>
      </c>
      <c r="F2282" s="138"/>
      <c r="G2282" s="138" t="s">
        <v>1786</v>
      </c>
      <c r="H2282" s="138" t="s">
        <v>1787</v>
      </c>
      <c r="I2282" s="138" t="s">
        <v>5547</v>
      </c>
      <c r="J2282" s="138" t="s">
        <v>1817</v>
      </c>
      <c r="K2282" s="138"/>
      <c r="L2282" s="138"/>
      <c r="M2282" s="138" t="s">
        <v>6978</v>
      </c>
      <c r="N2282" s="139">
        <v>60</v>
      </c>
      <c r="O2282" s="140" t="b">
        <v>0</v>
      </c>
      <c r="P2282" s="138" t="s">
        <v>3075</v>
      </c>
      <c r="Q2282" t="s">
        <v>1823</v>
      </c>
      <c r="R2282" t="s">
        <v>630</v>
      </c>
    </row>
    <row r="2283" spans="1:18" x14ac:dyDescent="0.25">
      <c r="A2283" s="138" t="s">
        <v>13972</v>
      </c>
      <c r="B2283" s="138" t="s">
        <v>885</v>
      </c>
      <c r="C2283" s="138" t="s">
        <v>1817</v>
      </c>
      <c r="D2283" s="138" t="s">
        <v>1818</v>
      </c>
      <c r="E2283" s="138" t="s">
        <v>2102</v>
      </c>
      <c r="F2283" s="138"/>
      <c r="G2283" s="138" t="s">
        <v>1786</v>
      </c>
      <c r="H2283" s="138" t="s">
        <v>1787</v>
      </c>
      <c r="I2283" s="138" t="s">
        <v>5547</v>
      </c>
      <c r="J2283" s="138" t="s">
        <v>1817</v>
      </c>
      <c r="K2283" s="138"/>
      <c r="L2283" s="138"/>
      <c r="M2283" s="138" t="s">
        <v>6979</v>
      </c>
      <c r="N2283" s="139">
        <v>60</v>
      </c>
      <c r="O2283" s="140" t="b">
        <v>0</v>
      </c>
      <c r="P2283" s="138" t="s">
        <v>3075</v>
      </c>
      <c r="Q2283" t="s">
        <v>1823</v>
      </c>
      <c r="R2283" t="s">
        <v>630</v>
      </c>
    </row>
    <row r="2284" spans="1:18" x14ac:dyDescent="0.25">
      <c r="A2284" s="138" t="s">
        <v>14262</v>
      </c>
      <c r="B2284" s="138" t="s">
        <v>883</v>
      </c>
      <c r="C2284" s="138" t="s">
        <v>1817</v>
      </c>
      <c r="D2284" s="138" t="s">
        <v>1818</v>
      </c>
      <c r="E2284" s="138" t="s">
        <v>2030</v>
      </c>
      <c r="F2284" s="138"/>
      <c r="G2284" s="138" t="s">
        <v>70</v>
      </c>
      <c r="H2284" s="138" t="s">
        <v>1779</v>
      </c>
      <c r="I2284" s="138" t="s">
        <v>5547</v>
      </c>
      <c r="J2284" s="138" t="s">
        <v>1817</v>
      </c>
      <c r="K2284" s="138"/>
      <c r="L2284" s="138"/>
      <c r="M2284" s="138" t="s">
        <v>6980</v>
      </c>
      <c r="N2284" s="139">
        <v>60</v>
      </c>
      <c r="O2284" s="140" t="b">
        <v>0</v>
      </c>
      <c r="P2284" s="138" t="s">
        <v>3075</v>
      </c>
      <c r="Q2284" t="s">
        <v>1823</v>
      </c>
      <c r="R2284" t="s">
        <v>630</v>
      </c>
    </row>
    <row r="2285" spans="1:18" x14ac:dyDescent="0.25">
      <c r="A2285" s="138" t="s">
        <v>14851</v>
      </c>
      <c r="B2285" s="138" t="s">
        <v>883</v>
      </c>
      <c r="C2285" s="138" t="s">
        <v>1817</v>
      </c>
      <c r="D2285" s="138" t="s">
        <v>1818</v>
      </c>
      <c r="E2285" s="138" t="s">
        <v>3134</v>
      </c>
      <c r="F2285" s="138"/>
      <c r="G2285" s="138" t="s">
        <v>1786</v>
      </c>
      <c r="H2285" s="138" t="s">
        <v>1787</v>
      </c>
      <c r="I2285" s="138" t="s">
        <v>5547</v>
      </c>
      <c r="J2285" s="138" t="s">
        <v>1817</v>
      </c>
      <c r="K2285" s="138"/>
      <c r="L2285" s="138"/>
      <c r="M2285" s="138" t="s">
        <v>6981</v>
      </c>
      <c r="N2285" s="139">
        <v>60</v>
      </c>
      <c r="O2285" s="140" t="b">
        <v>0</v>
      </c>
      <c r="P2285" s="138" t="s">
        <v>3075</v>
      </c>
      <c r="Q2285" t="s">
        <v>1823</v>
      </c>
      <c r="R2285" t="s">
        <v>630</v>
      </c>
    </row>
    <row r="2286" spans="1:18" x14ac:dyDescent="0.25">
      <c r="A2286" s="138" t="s">
        <v>14932</v>
      </c>
      <c r="B2286" s="138" t="s">
        <v>885</v>
      </c>
      <c r="C2286" s="138" t="s">
        <v>1817</v>
      </c>
      <c r="D2286" s="138" t="s">
        <v>1818</v>
      </c>
      <c r="E2286" s="138" t="s">
        <v>5293</v>
      </c>
      <c r="F2286" s="138"/>
      <c r="G2286" s="138" t="s">
        <v>1786</v>
      </c>
      <c r="H2286" s="138" t="s">
        <v>1787</v>
      </c>
      <c r="I2286" s="138" t="s">
        <v>5547</v>
      </c>
      <c r="J2286" s="138" t="s">
        <v>1817</v>
      </c>
      <c r="K2286" s="138"/>
      <c r="L2286" s="138"/>
      <c r="M2286" s="138" t="s">
        <v>6982</v>
      </c>
      <c r="N2286" s="139">
        <v>60</v>
      </c>
      <c r="O2286" s="140" t="b">
        <v>0</v>
      </c>
      <c r="P2286" s="138" t="s">
        <v>3075</v>
      </c>
      <c r="Q2286" t="s">
        <v>1823</v>
      </c>
      <c r="R2286" t="s">
        <v>630</v>
      </c>
    </row>
    <row r="2287" spans="1:18" x14ac:dyDescent="0.25">
      <c r="A2287" s="138" t="s">
        <v>14777</v>
      </c>
      <c r="B2287" s="138" t="s">
        <v>885</v>
      </c>
      <c r="C2287" s="138" t="s">
        <v>1817</v>
      </c>
      <c r="D2287" s="138" t="s">
        <v>1818</v>
      </c>
      <c r="E2287" s="138" t="s">
        <v>4064</v>
      </c>
      <c r="F2287" s="138"/>
      <c r="G2287" s="138" t="s">
        <v>71</v>
      </c>
      <c r="H2287" s="138" t="s">
        <v>1777</v>
      </c>
      <c r="I2287" s="138" t="s">
        <v>5959</v>
      </c>
      <c r="J2287" s="138" t="s">
        <v>1817</v>
      </c>
      <c r="K2287" s="138"/>
      <c r="L2287" s="138"/>
      <c r="M2287" s="138" t="s">
        <v>6983</v>
      </c>
      <c r="N2287" s="139">
        <v>60</v>
      </c>
      <c r="O2287" s="140" t="b">
        <v>0</v>
      </c>
      <c r="P2287" s="138" t="s">
        <v>3075</v>
      </c>
      <c r="Q2287" t="s">
        <v>1823</v>
      </c>
      <c r="R2287" t="s">
        <v>630</v>
      </c>
    </row>
    <row r="2288" spans="1:18" x14ac:dyDescent="0.25">
      <c r="A2288" s="138" t="s">
        <v>14852</v>
      </c>
      <c r="B2288" s="138" t="s">
        <v>883</v>
      </c>
      <c r="C2288" s="138"/>
      <c r="D2288" s="138" t="s">
        <v>1818</v>
      </c>
      <c r="E2288" s="138" t="s">
        <v>3134</v>
      </c>
      <c r="F2288" s="138"/>
      <c r="G2288" s="138" t="s">
        <v>1786</v>
      </c>
      <c r="H2288" s="138" t="s">
        <v>1787</v>
      </c>
      <c r="I2288" s="138" t="s">
        <v>1852</v>
      </c>
      <c r="J2288" s="138" t="s">
        <v>6984</v>
      </c>
      <c r="K2288" s="138" t="s">
        <v>6985</v>
      </c>
      <c r="L2288" s="138"/>
      <c r="M2288" s="138" t="s">
        <v>6985</v>
      </c>
      <c r="N2288" s="139">
        <v>60</v>
      </c>
      <c r="O2288" s="140" t="b">
        <v>0</v>
      </c>
      <c r="P2288" s="138" t="s">
        <v>1822</v>
      </c>
      <c r="Q2288" t="s">
        <v>1823</v>
      </c>
      <c r="R2288" t="s">
        <v>630</v>
      </c>
    </row>
    <row r="2289" spans="1:18" x14ac:dyDescent="0.25">
      <c r="A2289" s="138" t="s">
        <v>14798</v>
      </c>
      <c r="B2289" s="138" t="s">
        <v>883</v>
      </c>
      <c r="C2289" s="138" t="s">
        <v>1817</v>
      </c>
      <c r="D2289" s="138" t="s">
        <v>1818</v>
      </c>
      <c r="E2289" s="138" t="s">
        <v>5966</v>
      </c>
      <c r="F2289" s="138"/>
      <c r="G2289" s="138" t="s">
        <v>70</v>
      </c>
      <c r="H2289" s="138" t="s">
        <v>1779</v>
      </c>
      <c r="I2289" s="138" t="s">
        <v>5547</v>
      </c>
      <c r="J2289" s="138" t="s">
        <v>1817</v>
      </c>
      <c r="K2289" s="138"/>
      <c r="L2289" s="138"/>
      <c r="M2289" s="138" t="s">
        <v>6986</v>
      </c>
      <c r="N2289" s="139">
        <v>60</v>
      </c>
      <c r="O2289" s="140" t="b">
        <v>0</v>
      </c>
      <c r="P2289" s="138" t="s">
        <v>3075</v>
      </c>
      <c r="Q2289" t="s">
        <v>1823</v>
      </c>
      <c r="R2289" t="s">
        <v>630</v>
      </c>
    </row>
    <row r="2290" spans="1:18" x14ac:dyDescent="0.25">
      <c r="A2290" s="138" t="s">
        <v>14731</v>
      </c>
      <c r="B2290" s="138" t="s">
        <v>883</v>
      </c>
      <c r="C2290" s="138" t="s">
        <v>1817</v>
      </c>
      <c r="D2290" s="138" t="s">
        <v>1818</v>
      </c>
      <c r="E2290" s="138" t="s">
        <v>6032</v>
      </c>
      <c r="F2290" s="138"/>
      <c r="G2290" s="138" t="s">
        <v>70</v>
      </c>
      <c r="H2290" s="138" t="s">
        <v>1779</v>
      </c>
      <c r="I2290" s="138" t="s">
        <v>5547</v>
      </c>
      <c r="J2290" s="138" t="s">
        <v>1817</v>
      </c>
      <c r="K2290" s="138"/>
      <c r="L2290" s="138"/>
      <c r="M2290" s="138" t="s">
        <v>6987</v>
      </c>
      <c r="N2290" s="139">
        <v>60</v>
      </c>
      <c r="O2290" s="140" t="b">
        <v>0</v>
      </c>
      <c r="P2290" s="138" t="s">
        <v>3075</v>
      </c>
      <c r="Q2290" t="s">
        <v>1823</v>
      </c>
      <c r="R2290" t="s">
        <v>630</v>
      </c>
    </row>
    <row r="2291" spans="1:18" x14ac:dyDescent="0.25">
      <c r="A2291" s="138" t="s">
        <v>13973</v>
      </c>
      <c r="B2291" s="138" t="s">
        <v>885</v>
      </c>
      <c r="C2291" s="138" t="s">
        <v>1817</v>
      </c>
      <c r="D2291" s="138" t="s">
        <v>1818</v>
      </c>
      <c r="E2291" s="138" t="s">
        <v>2102</v>
      </c>
      <c r="F2291" s="138"/>
      <c r="G2291" s="138" t="s">
        <v>1786</v>
      </c>
      <c r="H2291" s="138" t="s">
        <v>1787</v>
      </c>
      <c r="I2291" s="138" t="s">
        <v>5547</v>
      </c>
      <c r="J2291" s="138" t="s">
        <v>1817</v>
      </c>
      <c r="K2291" s="138"/>
      <c r="L2291" s="138"/>
      <c r="M2291" s="138" t="s">
        <v>6989</v>
      </c>
      <c r="N2291" s="139">
        <v>60</v>
      </c>
      <c r="O2291" s="140" t="b">
        <v>0</v>
      </c>
      <c r="P2291" s="138" t="s">
        <v>3075</v>
      </c>
      <c r="Q2291" t="s">
        <v>1823</v>
      </c>
      <c r="R2291" t="s">
        <v>630</v>
      </c>
    </row>
    <row r="2292" spans="1:18" x14ac:dyDescent="0.25">
      <c r="A2292" s="138" t="s">
        <v>14547</v>
      </c>
      <c r="B2292" s="138" t="s">
        <v>883</v>
      </c>
      <c r="C2292" s="138" t="s">
        <v>1817</v>
      </c>
      <c r="D2292" s="138" t="s">
        <v>1818</v>
      </c>
      <c r="E2292" s="138" t="s">
        <v>3323</v>
      </c>
      <c r="F2292" s="138"/>
      <c r="G2292" s="138" t="s">
        <v>1786</v>
      </c>
      <c r="H2292" s="138" t="s">
        <v>1787</v>
      </c>
      <c r="I2292" s="138" t="s">
        <v>5547</v>
      </c>
      <c r="J2292" s="138" t="s">
        <v>1817</v>
      </c>
      <c r="K2292" s="138"/>
      <c r="L2292" s="138"/>
      <c r="M2292" s="138" t="s">
        <v>6990</v>
      </c>
      <c r="N2292" s="139">
        <v>60</v>
      </c>
      <c r="O2292" s="140" t="b">
        <v>0</v>
      </c>
      <c r="P2292" s="138" t="s">
        <v>3075</v>
      </c>
      <c r="Q2292" t="s">
        <v>1823</v>
      </c>
      <c r="R2292" t="s">
        <v>630</v>
      </c>
    </row>
    <row r="2293" spans="1:18" x14ac:dyDescent="0.25">
      <c r="A2293" s="138" t="s">
        <v>14335</v>
      </c>
      <c r="B2293" s="138" t="s">
        <v>885</v>
      </c>
      <c r="C2293" s="138" t="s">
        <v>1817</v>
      </c>
      <c r="D2293" s="138" t="s">
        <v>1818</v>
      </c>
      <c r="E2293" s="138" t="s">
        <v>1926</v>
      </c>
      <c r="F2293" s="138"/>
      <c r="G2293" s="138" t="s">
        <v>70</v>
      </c>
      <c r="H2293" s="138" t="s">
        <v>1779</v>
      </c>
      <c r="I2293" s="138" t="s">
        <v>5547</v>
      </c>
      <c r="J2293" s="138" t="s">
        <v>1817</v>
      </c>
      <c r="K2293" s="138"/>
      <c r="L2293" s="138"/>
      <c r="M2293" s="138" t="s">
        <v>6991</v>
      </c>
      <c r="N2293" s="139">
        <v>60</v>
      </c>
      <c r="O2293" s="140" t="b">
        <v>0</v>
      </c>
      <c r="P2293" s="138" t="s">
        <v>3075</v>
      </c>
      <c r="Q2293" t="s">
        <v>1823</v>
      </c>
      <c r="R2293" t="s">
        <v>630</v>
      </c>
    </row>
    <row r="2294" spans="1:18" x14ac:dyDescent="0.25">
      <c r="A2294" s="138" t="s">
        <v>14697</v>
      </c>
      <c r="B2294" s="138" t="s">
        <v>885</v>
      </c>
      <c r="C2294" s="138" t="s">
        <v>1817</v>
      </c>
      <c r="D2294" s="138" t="s">
        <v>1818</v>
      </c>
      <c r="E2294" s="138" t="s">
        <v>5301</v>
      </c>
      <c r="F2294" s="138"/>
      <c r="G2294" s="138" t="s">
        <v>1786</v>
      </c>
      <c r="H2294" s="138" t="s">
        <v>1787</v>
      </c>
      <c r="I2294" s="138" t="s">
        <v>5547</v>
      </c>
      <c r="J2294" s="138" t="s">
        <v>1817</v>
      </c>
      <c r="K2294" s="138"/>
      <c r="L2294" s="138"/>
      <c r="M2294" s="138" t="s">
        <v>6992</v>
      </c>
      <c r="N2294" s="139">
        <v>60</v>
      </c>
      <c r="O2294" s="140" t="b">
        <v>0</v>
      </c>
      <c r="P2294" s="138" t="s">
        <v>3075</v>
      </c>
      <c r="Q2294" t="s">
        <v>1823</v>
      </c>
      <c r="R2294" t="s">
        <v>630</v>
      </c>
    </row>
    <row r="2295" spans="1:18" x14ac:dyDescent="0.25">
      <c r="A2295" s="138" t="s">
        <v>14084</v>
      </c>
      <c r="B2295" s="138" t="s">
        <v>885</v>
      </c>
      <c r="C2295" s="138" t="s">
        <v>1817</v>
      </c>
      <c r="D2295" s="138" t="s">
        <v>1818</v>
      </c>
      <c r="E2295" s="138" t="s">
        <v>1911</v>
      </c>
      <c r="F2295" s="138"/>
      <c r="G2295" s="138" t="s">
        <v>1786</v>
      </c>
      <c r="H2295" s="138" t="s">
        <v>1787</v>
      </c>
      <c r="I2295" s="138" t="s">
        <v>5547</v>
      </c>
      <c r="J2295" s="138" t="s">
        <v>1817</v>
      </c>
      <c r="K2295" s="138"/>
      <c r="L2295" s="138"/>
      <c r="M2295" s="138" t="s">
        <v>6993</v>
      </c>
      <c r="N2295" s="139">
        <v>60</v>
      </c>
      <c r="O2295" s="140" t="b">
        <v>0</v>
      </c>
      <c r="P2295" s="138" t="s">
        <v>3075</v>
      </c>
      <c r="Q2295" t="s">
        <v>1823</v>
      </c>
      <c r="R2295" t="s">
        <v>630</v>
      </c>
    </row>
    <row r="2296" spans="1:18" x14ac:dyDescent="0.25">
      <c r="A2296" s="138" t="s">
        <v>14579</v>
      </c>
      <c r="B2296" s="138" t="s">
        <v>883</v>
      </c>
      <c r="C2296" s="138" t="s">
        <v>1817</v>
      </c>
      <c r="D2296" s="138" t="s">
        <v>1818</v>
      </c>
      <c r="E2296" s="138" t="s">
        <v>3779</v>
      </c>
      <c r="F2296" s="138"/>
      <c r="G2296" s="138" t="s">
        <v>1786</v>
      </c>
      <c r="H2296" s="138" t="s">
        <v>1787</v>
      </c>
      <c r="I2296" s="138" t="s">
        <v>5547</v>
      </c>
      <c r="J2296" s="138" t="s">
        <v>1817</v>
      </c>
      <c r="K2296" s="138"/>
      <c r="L2296" s="138"/>
      <c r="M2296" s="138" t="s">
        <v>6994</v>
      </c>
      <c r="N2296" s="139">
        <v>60</v>
      </c>
      <c r="O2296" s="140" t="b">
        <v>0</v>
      </c>
      <c r="P2296" s="138" t="s">
        <v>3075</v>
      </c>
      <c r="Q2296" t="s">
        <v>1823</v>
      </c>
      <c r="R2296" t="s">
        <v>630</v>
      </c>
    </row>
    <row r="2297" spans="1:18" x14ac:dyDescent="0.25">
      <c r="A2297" s="138" t="s">
        <v>14698</v>
      </c>
      <c r="B2297" s="138" t="s">
        <v>885</v>
      </c>
      <c r="C2297" s="138" t="s">
        <v>1817</v>
      </c>
      <c r="D2297" s="138" t="s">
        <v>1818</v>
      </c>
      <c r="E2297" s="138" t="s">
        <v>5301</v>
      </c>
      <c r="F2297" s="138"/>
      <c r="G2297" s="138" t="s">
        <v>1786</v>
      </c>
      <c r="H2297" s="138" t="s">
        <v>1787</v>
      </c>
      <c r="I2297" s="138" t="s">
        <v>5547</v>
      </c>
      <c r="J2297" s="138" t="s">
        <v>1817</v>
      </c>
      <c r="K2297" s="138"/>
      <c r="L2297" s="138"/>
      <c r="M2297" s="138" t="s">
        <v>6995</v>
      </c>
      <c r="N2297" s="139">
        <v>60</v>
      </c>
      <c r="O2297" s="140" t="b">
        <v>0</v>
      </c>
      <c r="P2297" s="138" t="s">
        <v>3075</v>
      </c>
      <c r="Q2297" t="s">
        <v>1823</v>
      </c>
      <c r="R2297" t="s">
        <v>630</v>
      </c>
    </row>
    <row r="2298" spans="1:18" x14ac:dyDescent="0.25">
      <c r="A2298" s="138" t="s">
        <v>14732</v>
      </c>
      <c r="B2298" s="138" t="s">
        <v>883</v>
      </c>
      <c r="C2298" s="138" t="s">
        <v>1817</v>
      </c>
      <c r="D2298" s="138" t="s">
        <v>1818</v>
      </c>
      <c r="E2298" s="138" t="s">
        <v>6032</v>
      </c>
      <c r="F2298" s="138"/>
      <c r="G2298" s="138" t="s">
        <v>70</v>
      </c>
      <c r="H2298" s="138" t="s">
        <v>1779</v>
      </c>
      <c r="I2298" s="138" t="s">
        <v>5547</v>
      </c>
      <c r="J2298" s="138" t="s">
        <v>1817</v>
      </c>
      <c r="K2298" s="138"/>
      <c r="L2298" s="138"/>
      <c r="M2298" s="138" t="s">
        <v>6996</v>
      </c>
      <c r="N2298" s="139">
        <v>60</v>
      </c>
      <c r="O2298" s="140" t="b">
        <v>0</v>
      </c>
      <c r="P2298" s="138" t="s">
        <v>3075</v>
      </c>
      <c r="Q2298" t="s">
        <v>1823</v>
      </c>
      <c r="R2298" t="s">
        <v>630</v>
      </c>
    </row>
    <row r="2299" spans="1:18" x14ac:dyDescent="0.25">
      <c r="A2299" s="138" t="s">
        <v>14580</v>
      </c>
      <c r="B2299" s="138" t="s">
        <v>883</v>
      </c>
      <c r="C2299" s="138" t="s">
        <v>1817</v>
      </c>
      <c r="D2299" s="138" t="s">
        <v>1818</v>
      </c>
      <c r="E2299" s="138" t="s">
        <v>3779</v>
      </c>
      <c r="F2299" s="138"/>
      <c r="G2299" s="138" t="s">
        <v>1786</v>
      </c>
      <c r="H2299" s="138" t="s">
        <v>1787</v>
      </c>
      <c r="I2299" s="138" t="s">
        <v>5547</v>
      </c>
      <c r="J2299" s="138" t="s">
        <v>1817</v>
      </c>
      <c r="K2299" s="138"/>
      <c r="L2299" s="138"/>
      <c r="M2299" s="138" t="s">
        <v>6997</v>
      </c>
      <c r="N2299" s="139">
        <v>60</v>
      </c>
      <c r="O2299" s="140" t="b">
        <v>0</v>
      </c>
      <c r="P2299" s="138" t="s">
        <v>3075</v>
      </c>
      <c r="Q2299" t="s">
        <v>1823</v>
      </c>
      <c r="R2299" t="s">
        <v>630</v>
      </c>
    </row>
    <row r="2300" spans="1:18" x14ac:dyDescent="0.25">
      <c r="A2300" s="138" t="s">
        <v>15006</v>
      </c>
      <c r="B2300" s="138" t="s">
        <v>885</v>
      </c>
      <c r="C2300" s="138" t="s">
        <v>1817</v>
      </c>
      <c r="D2300" s="138" t="s">
        <v>1818</v>
      </c>
      <c r="E2300" s="138" t="s">
        <v>6714</v>
      </c>
      <c r="F2300" s="138"/>
      <c r="G2300" s="138" t="s">
        <v>70</v>
      </c>
      <c r="H2300" s="138" t="s">
        <v>1779</v>
      </c>
      <c r="I2300" s="138" t="s">
        <v>5547</v>
      </c>
      <c r="J2300" s="138" t="s">
        <v>1817</v>
      </c>
      <c r="K2300" s="138"/>
      <c r="L2300" s="138"/>
      <c r="M2300" s="138" t="s">
        <v>6998</v>
      </c>
      <c r="N2300" s="139">
        <v>60</v>
      </c>
      <c r="O2300" s="140" t="b">
        <v>0</v>
      </c>
      <c r="P2300" s="138" t="s">
        <v>3075</v>
      </c>
      <c r="Q2300" t="s">
        <v>1823</v>
      </c>
      <c r="R2300" t="s">
        <v>630</v>
      </c>
    </row>
    <row r="2301" spans="1:18" x14ac:dyDescent="0.25">
      <c r="A2301" s="138" t="s">
        <v>14097</v>
      </c>
      <c r="B2301" s="138" t="s">
        <v>883</v>
      </c>
      <c r="C2301" s="138" t="s">
        <v>1817</v>
      </c>
      <c r="D2301" s="138" t="s">
        <v>1818</v>
      </c>
      <c r="E2301" s="138" t="s">
        <v>4289</v>
      </c>
      <c r="F2301" s="138"/>
      <c r="G2301" s="138" t="s">
        <v>70</v>
      </c>
      <c r="H2301" s="138" t="s">
        <v>1779</v>
      </c>
      <c r="I2301" s="138" t="s">
        <v>5547</v>
      </c>
      <c r="J2301" s="138" t="s">
        <v>1817</v>
      </c>
      <c r="K2301" s="138"/>
      <c r="L2301" s="138"/>
      <c r="M2301" s="138" t="s">
        <v>6999</v>
      </c>
      <c r="N2301" s="139">
        <v>60</v>
      </c>
      <c r="O2301" s="140" t="b">
        <v>0</v>
      </c>
      <c r="P2301" s="138" t="s">
        <v>3075</v>
      </c>
      <c r="Q2301" t="s">
        <v>1823</v>
      </c>
      <c r="R2301" t="s">
        <v>630</v>
      </c>
    </row>
    <row r="2302" spans="1:18" x14ac:dyDescent="0.25">
      <c r="A2302" s="138" t="s">
        <v>14733</v>
      </c>
      <c r="B2302" s="138" t="s">
        <v>883</v>
      </c>
      <c r="C2302" s="138" t="s">
        <v>1817</v>
      </c>
      <c r="D2302" s="138" t="s">
        <v>1818</v>
      </c>
      <c r="E2302" s="138" t="s">
        <v>6032</v>
      </c>
      <c r="F2302" s="138"/>
      <c r="G2302" s="138" t="s">
        <v>70</v>
      </c>
      <c r="H2302" s="138" t="s">
        <v>1779</v>
      </c>
      <c r="I2302" s="138" t="s">
        <v>5547</v>
      </c>
      <c r="J2302" s="138" t="s">
        <v>1817</v>
      </c>
      <c r="K2302" s="138"/>
      <c r="L2302" s="138"/>
      <c r="M2302" s="138" t="s">
        <v>7000</v>
      </c>
      <c r="N2302" s="139">
        <v>60</v>
      </c>
      <c r="O2302" s="140" t="b">
        <v>0</v>
      </c>
      <c r="P2302" s="138" t="s">
        <v>3075</v>
      </c>
      <c r="Q2302" t="s">
        <v>1823</v>
      </c>
      <c r="R2302" t="s">
        <v>630</v>
      </c>
    </row>
    <row r="2303" spans="1:18" x14ac:dyDescent="0.25">
      <c r="A2303" s="138" t="s">
        <v>14161</v>
      </c>
      <c r="B2303" s="138" t="s">
        <v>885</v>
      </c>
      <c r="C2303" s="138" t="s">
        <v>1817</v>
      </c>
      <c r="D2303" s="138" t="s">
        <v>1818</v>
      </c>
      <c r="E2303" s="138" t="s">
        <v>2734</v>
      </c>
      <c r="F2303" s="138"/>
      <c r="G2303" s="138" t="s">
        <v>1786</v>
      </c>
      <c r="H2303" s="138" t="s">
        <v>1787</v>
      </c>
      <c r="I2303" s="138" t="s">
        <v>5547</v>
      </c>
      <c r="J2303" s="138" t="s">
        <v>1817</v>
      </c>
      <c r="K2303" s="138"/>
      <c r="L2303" s="138"/>
      <c r="M2303" s="138" t="s">
        <v>7001</v>
      </c>
      <c r="N2303" s="139">
        <v>60</v>
      </c>
      <c r="O2303" s="140" t="b">
        <v>0</v>
      </c>
      <c r="P2303" s="138" t="s">
        <v>3075</v>
      </c>
      <c r="Q2303" t="s">
        <v>1823</v>
      </c>
      <c r="R2303" t="s">
        <v>630</v>
      </c>
    </row>
    <row r="2304" spans="1:18" x14ac:dyDescent="0.25">
      <c r="A2304" s="138" t="s">
        <v>14098</v>
      </c>
      <c r="B2304" s="138" t="s">
        <v>883</v>
      </c>
      <c r="C2304" s="138" t="s">
        <v>1817</v>
      </c>
      <c r="D2304" s="138" t="s">
        <v>1818</v>
      </c>
      <c r="E2304" s="138" t="s">
        <v>4289</v>
      </c>
      <c r="F2304" s="138"/>
      <c r="G2304" s="138" t="s">
        <v>70</v>
      </c>
      <c r="H2304" s="138" t="s">
        <v>1779</v>
      </c>
      <c r="I2304" s="138" t="s">
        <v>5547</v>
      </c>
      <c r="J2304" s="138" t="s">
        <v>1817</v>
      </c>
      <c r="K2304" s="138"/>
      <c r="L2304" s="138"/>
      <c r="M2304" s="138" t="s">
        <v>7002</v>
      </c>
      <c r="N2304" s="139">
        <v>60</v>
      </c>
      <c r="O2304" s="140" t="b">
        <v>0</v>
      </c>
      <c r="P2304" s="138" t="s">
        <v>3075</v>
      </c>
      <c r="Q2304" t="s">
        <v>1823</v>
      </c>
      <c r="R2304" t="s">
        <v>630</v>
      </c>
    </row>
    <row r="2305" spans="1:18" x14ac:dyDescent="0.25">
      <c r="A2305" s="138" t="s">
        <v>14778</v>
      </c>
      <c r="B2305" s="138" t="s">
        <v>885</v>
      </c>
      <c r="C2305" s="138" t="s">
        <v>1817</v>
      </c>
      <c r="D2305" s="138" t="s">
        <v>1818</v>
      </c>
      <c r="E2305" s="138" t="s">
        <v>4064</v>
      </c>
      <c r="F2305" s="138"/>
      <c r="G2305" s="138" t="s">
        <v>71</v>
      </c>
      <c r="H2305" s="138" t="s">
        <v>1777</v>
      </c>
      <c r="I2305" s="138" t="s">
        <v>5959</v>
      </c>
      <c r="J2305" s="138" t="s">
        <v>1817</v>
      </c>
      <c r="K2305" s="138"/>
      <c r="L2305" s="138"/>
      <c r="M2305" s="138" t="s">
        <v>7003</v>
      </c>
      <c r="N2305" s="139">
        <v>60</v>
      </c>
      <c r="O2305" s="140" t="b">
        <v>0</v>
      </c>
      <c r="P2305" s="138" t="s">
        <v>3075</v>
      </c>
      <c r="Q2305" t="s">
        <v>1823</v>
      </c>
      <c r="R2305" t="s">
        <v>630</v>
      </c>
    </row>
    <row r="2306" spans="1:18" x14ac:dyDescent="0.25">
      <c r="A2306" s="138" t="s">
        <v>14893</v>
      </c>
      <c r="B2306" s="138" t="s">
        <v>883</v>
      </c>
      <c r="C2306" s="138" t="s">
        <v>1817</v>
      </c>
      <c r="D2306" s="138" t="s">
        <v>1818</v>
      </c>
      <c r="E2306" s="138" t="s">
        <v>2072</v>
      </c>
      <c r="F2306" s="138"/>
      <c r="G2306" s="138" t="s">
        <v>1786</v>
      </c>
      <c r="H2306" s="138" t="s">
        <v>1787</v>
      </c>
      <c r="I2306" s="138" t="s">
        <v>5547</v>
      </c>
      <c r="J2306" s="138" t="s">
        <v>1817</v>
      </c>
      <c r="K2306" s="138"/>
      <c r="L2306" s="138"/>
      <c r="M2306" s="138" t="s">
        <v>7004</v>
      </c>
      <c r="N2306" s="139">
        <v>60</v>
      </c>
      <c r="O2306" s="140" t="b">
        <v>0</v>
      </c>
      <c r="P2306" s="138" t="s">
        <v>3075</v>
      </c>
      <c r="Q2306" t="s">
        <v>1823</v>
      </c>
      <c r="R2306" t="s">
        <v>630</v>
      </c>
    </row>
    <row r="2307" spans="1:18" x14ac:dyDescent="0.25">
      <c r="A2307" s="138" t="s">
        <v>13974</v>
      </c>
      <c r="B2307" s="138" t="s">
        <v>885</v>
      </c>
      <c r="C2307" s="138" t="s">
        <v>1817</v>
      </c>
      <c r="D2307" s="138" t="s">
        <v>1818</v>
      </c>
      <c r="E2307" s="138" t="s">
        <v>2102</v>
      </c>
      <c r="F2307" s="138"/>
      <c r="G2307" s="138" t="s">
        <v>1786</v>
      </c>
      <c r="H2307" s="138" t="s">
        <v>1787</v>
      </c>
      <c r="I2307" s="138" t="s">
        <v>5547</v>
      </c>
      <c r="J2307" s="138" t="s">
        <v>1817</v>
      </c>
      <c r="K2307" s="138"/>
      <c r="L2307" s="138"/>
      <c r="M2307" s="138" t="s">
        <v>7006</v>
      </c>
      <c r="N2307" s="139">
        <v>60</v>
      </c>
      <c r="O2307" s="140" t="b">
        <v>0</v>
      </c>
      <c r="P2307" s="138" t="s">
        <v>3075</v>
      </c>
      <c r="Q2307" t="s">
        <v>1823</v>
      </c>
      <c r="R2307" t="s">
        <v>630</v>
      </c>
    </row>
    <row r="2308" spans="1:18" x14ac:dyDescent="0.25">
      <c r="A2308" s="138" t="s">
        <v>13858</v>
      </c>
      <c r="B2308" s="138" t="s">
        <v>885</v>
      </c>
      <c r="C2308" s="138" t="s">
        <v>1817</v>
      </c>
      <c r="D2308" s="138" t="s">
        <v>1818</v>
      </c>
      <c r="E2308" s="138" t="s">
        <v>2086</v>
      </c>
      <c r="F2308" s="138"/>
      <c r="G2308" s="138" t="s">
        <v>70</v>
      </c>
      <c r="H2308" s="138" t="s">
        <v>1779</v>
      </c>
      <c r="I2308" s="138" t="s">
        <v>5547</v>
      </c>
      <c r="J2308" s="138" t="s">
        <v>1817</v>
      </c>
      <c r="K2308" s="138"/>
      <c r="L2308" s="138"/>
      <c r="M2308" s="138" t="s">
        <v>7007</v>
      </c>
      <c r="N2308" s="139">
        <v>60</v>
      </c>
      <c r="O2308" s="140" t="b">
        <v>0</v>
      </c>
      <c r="P2308" s="138" t="s">
        <v>3075</v>
      </c>
      <c r="Q2308" t="s">
        <v>1823</v>
      </c>
      <c r="R2308" t="s">
        <v>630</v>
      </c>
    </row>
    <row r="2309" spans="1:18" x14ac:dyDescent="0.25">
      <c r="A2309" s="138" t="s">
        <v>14699</v>
      </c>
      <c r="B2309" s="138" t="s">
        <v>885</v>
      </c>
      <c r="C2309" s="138" t="s">
        <v>1817</v>
      </c>
      <c r="D2309" s="138" t="s">
        <v>1818</v>
      </c>
      <c r="E2309" s="138" t="s">
        <v>5301</v>
      </c>
      <c r="F2309" s="138"/>
      <c r="G2309" s="138" t="s">
        <v>1786</v>
      </c>
      <c r="H2309" s="138" t="s">
        <v>1787</v>
      </c>
      <c r="I2309" s="138" t="s">
        <v>5547</v>
      </c>
      <c r="J2309" s="138" t="s">
        <v>1817</v>
      </c>
      <c r="K2309" s="138"/>
      <c r="L2309" s="138"/>
      <c r="M2309" s="138" t="s">
        <v>7008</v>
      </c>
      <c r="N2309" s="139">
        <v>60</v>
      </c>
      <c r="O2309" s="140" t="b">
        <v>0</v>
      </c>
      <c r="P2309" s="138" t="s">
        <v>3075</v>
      </c>
      <c r="Q2309" t="s">
        <v>1823</v>
      </c>
      <c r="R2309" t="s">
        <v>630</v>
      </c>
    </row>
    <row r="2310" spans="1:18" x14ac:dyDescent="0.25">
      <c r="A2310" s="138" t="s">
        <v>14336</v>
      </c>
      <c r="B2310" s="138" t="s">
        <v>885</v>
      </c>
      <c r="C2310" s="138" t="s">
        <v>1817</v>
      </c>
      <c r="D2310" s="138" t="s">
        <v>1818</v>
      </c>
      <c r="E2310" s="138" t="s">
        <v>1926</v>
      </c>
      <c r="F2310" s="138"/>
      <c r="G2310" s="138" t="s">
        <v>70</v>
      </c>
      <c r="H2310" s="138" t="s">
        <v>1779</v>
      </c>
      <c r="I2310" s="138" t="s">
        <v>5547</v>
      </c>
      <c r="J2310" s="138" t="s">
        <v>1817</v>
      </c>
      <c r="K2310" s="138"/>
      <c r="L2310" s="138"/>
      <c r="M2310" s="138" t="s">
        <v>7009</v>
      </c>
      <c r="N2310" s="139">
        <v>60</v>
      </c>
      <c r="O2310" s="140" t="b">
        <v>0</v>
      </c>
      <c r="P2310" s="138" t="s">
        <v>3075</v>
      </c>
      <c r="Q2310" t="s">
        <v>1823</v>
      </c>
      <c r="R2310" t="s">
        <v>630</v>
      </c>
    </row>
    <row r="2311" spans="1:18" x14ac:dyDescent="0.25">
      <c r="A2311" s="138" t="s">
        <v>14853</v>
      </c>
      <c r="B2311" s="138" t="s">
        <v>883</v>
      </c>
      <c r="C2311" s="138" t="s">
        <v>1817</v>
      </c>
      <c r="D2311" s="138" t="s">
        <v>1818</v>
      </c>
      <c r="E2311" s="138" t="s">
        <v>3134</v>
      </c>
      <c r="F2311" s="138"/>
      <c r="G2311" s="138" t="s">
        <v>1786</v>
      </c>
      <c r="H2311" s="138" t="s">
        <v>1787</v>
      </c>
      <c r="I2311" s="138" t="s">
        <v>5547</v>
      </c>
      <c r="J2311" s="138" t="s">
        <v>1817</v>
      </c>
      <c r="K2311" s="138"/>
      <c r="L2311" s="138"/>
      <c r="M2311" s="138" t="s">
        <v>7010</v>
      </c>
      <c r="N2311" s="139">
        <v>60</v>
      </c>
      <c r="O2311" s="140" t="b">
        <v>0</v>
      </c>
      <c r="P2311" s="138" t="s">
        <v>3075</v>
      </c>
      <c r="Q2311" t="s">
        <v>1823</v>
      </c>
      <c r="R2311" t="s">
        <v>630</v>
      </c>
    </row>
    <row r="2312" spans="1:18" x14ac:dyDescent="0.25">
      <c r="A2312" s="138" t="s">
        <v>14581</v>
      </c>
      <c r="B2312" s="138" t="s">
        <v>883</v>
      </c>
      <c r="C2312" s="138" t="s">
        <v>1817</v>
      </c>
      <c r="D2312" s="138" t="s">
        <v>1818</v>
      </c>
      <c r="E2312" s="138" t="s">
        <v>3779</v>
      </c>
      <c r="F2312" s="138"/>
      <c r="G2312" s="138" t="s">
        <v>71</v>
      </c>
      <c r="H2312" s="138" t="s">
        <v>1777</v>
      </c>
      <c r="I2312" s="138" t="s">
        <v>5547</v>
      </c>
      <c r="J2312" s="138" t="s">
        <v>1817</v>
      </c>
      <c r="K2312" s="138"/>
      <c r="L2312" s="138"/>
      <c r="M2312" s="138" t="s">
        <v>7011</v>
      </c>
      <c r="N2312" s="139">
        <v>60</v>
      </c>
      <c r="O2312" s="140" t="b">
        <v>0</v>
      </c>
      <c r="P2312" s="138" t="s">
        <v>3075</v>
      </c>
      <c r="Q2312" t="s">
        <v>1823</v>
      </c>
      <c r="R2312" t="s">
        <v>630</v>
      </c>
    </row>
    <row r="2313" spans="1:18" x14ac:dyDescent="0.25">
      <c r="A2313" s="138" t="s">
        <v>15007</v>
      </c>
      <c r="B2313" s="138" t="s">
        <v>885</v>
      </c>
      <c r="C2313" s="138" t="s">
        <v>1817</v>
      </c>
      <c r="D2313" s="138" t="s">
        <v>1818</v>
      </c>
      <c r="E2313" s="138" t="s">
        <v>6714</v>
      </c>
      <c r="F2313" s="138"/>
      <c r="G2313" s="138" t="s">
        <v>70</v>
      </c>
      <c r="H2313" s="138" t="s">
        <v>1779</v>
      </c>
      <c r="I2313" s="138" t="s">
        <v>5547</v>
      </c>
      <c r="J2313" s="138" t="s">
        <v>1817</v>
      </c>
      <c r="K2313" s="138"/>
      <c r="L2313" s="138"/>
      <c r="M2313" s="138" t="s">
        <v>7012</v>
      </c>
      <c r="N2313" s="139">
        <v>60</v>
      </c>
      <c r="O2313" s="140" t="b">
        <v>0</v>
      </c>
      <c r="P2313" s="138" t="s">
        <v>3075</v>
      </c>
      <c r="Q2313" t="s">
        <v>1823</v>
      </c>
      <c r="R2313" t="s">
        <v>630</v>
      </c>
    </row>
    <row r="2314" spans="1:18" x14ac:dyDescent="0.25">
      <c r="A2314" s="138" t="s">
        <v>14029</v>
      </c>
      <c r="B2314" s="138" t="s">
        <v>885</v>
      </c>
      <c r="C2314" s="138" t="s">
        <v>1817</v>
      </c>
      <c r="D2314" s="138" t="s">
        <v>1818</v>
      </c>
      <c r="E2314" s="138" t="s">
        <v>2053</v>
      </c>
      <c r="F2314" s="138"/>
      <c r="G2314" s="138" t="s">
        <v>71</v>
      </c>
      <c r="H2314" s="138" t="s">
        <v>1777</v>
      </c>
      <c r="I2314" s="138" t="s">
        <v>5547</v>
      </c>
      <c r="J2314" s="138" t="s">
        <v>1817</v>
      </c>
      <c r="K2314" s="138"/>
      <c r="L2314" s="138"/>
      <c r="M2314" s="138" t="s">
        <v>7013</v>
      </c>
      <c r="N2314" s="139">
        <v>60</v>
      </c>
      <c r="O2314" s="140" t="b">
        <v>0</v>
      </c>
      <c r="P2314" s="138" t="s">
        <v>3075</v>
      </c>
      <c r="Q2314" t="s">
        <v>1823</v>
      </c>
      <c r="R2314" t="s">
        <v>630</v>
      </c>
    </row>
    <row r="2315" spans="1:18" x14ac:dyDescent="0.25">
      <c r="A2315" s="138" t="s">
        <v>14548</v>
      </c>
      <c r="B2315" s="138" t="s">
        <v>883</v>
      </c>
      <c r="C2315" s="138" t="s">
        <v>1817</v>
      </c>
      <c r="D2315" s="138" t="s">
        <v>1818</v>
      </c>
      <c r="E2315" s="138" t="s">
        <v>3323</v>
      </c>
      <c r="F2315" s="138"/>
      <c r="G2315" s="138" t="s">
        <v>1786</v>
      </c>
      <c r="H2315" s="138" t="s">
        <v>1787</v>
      </c>
      <c r="I2315" s="138" t="s">
        <v>5547</v>
      </c>
      <c r="J2315" s="138" t="s">
        <v>1817</v>
      </c>
      <c r="K2315" s="138"/>
      <c r="L2315" s="138"/>
      <c r="M2315" s="138" t="s">
        <v>7014</v>
      </c>
      <c r="N2315" s="139">
        <v>60</v>
      </c>
      <c r="O2315" s="140" t="b">
        <v>0</v>
      </c>
      <c r="P2315" s="138" t="s">
        <v>3075</v>
      </c>
      <c r="Q2315" t="s">
        <v>1823</v>
      </c>
      <c r="R2315" t="s">
        <v>630</v>
      </c>
    </row>
    <row r="2316" spans="1:18" x14ac:dyDescent="0.25">
      <c r="A2316" s="138" t="s">
        <v>14099</v>
      </c>
      <c r="B2316" s="138" t="s">
        <v>883</v>
      </c>
      <c r="C2316" s="138" t="s">
        <v>1817</v>
      </c>
      <c r="D2316" s="138" t="s">
        <v>1818</v>
      </c>
      <c r="E2316" s="138" t="s">
        <v>4289</v>
      </c>
      <c r="F2316" s="138"/>
      <c r="G2316" s="138" t="s">
        <v>70</v>
      </c>
      <c r="H2316" s="138" t="s">
        <v>1779</v>
      </c>
      <c r="I2316" s="138" t="s">
        <v>5547</v>
      </c>
      <c r="J2316" s="138" t="s">
        <v>1817</v>
      </c>
      <c r="K2316" s="138"/>
      <c r="L2316" s="138"/>
      <c r="M2316" s="138" t="s">
        <v>7015</v>
      </c>
      <c r="N2316" s="139">
        <v>60</v>
      </c>
      <c r="O2316" s="140" t="b">
        <v>0</v>
      </c>
      <c r="P2316" s="138" t="s">
        <v>3075</v>
      </c>
      <c r="Q2316" t="s">
        <v>1823</v>
      </c>
      <c r="R2316" t="s">
        <v>630</v>
      </c>
    </row>
    <row r="2317" spans="1:18" x14ac:dyDescent="0.25">
      <c r="A2317" s="138" t="s">
        <v>15008</v>
      </c>
      <c r="B2317" s="138" t="s">
        <v>885</v>
      </c>
      <c r="C2317" s="138" t="s">
        <v>1817</v>
      </c>
      <c r="D2317" s="138" t="s">
        <v>1818</v>
      </c>
      <c r="E2317" s="138" t="s">
        <v>6714</v>
      </c>
      <c r="F2317" s="138"/>
      <c r="G2317" s="138" t="s">
        <v>70</v>
      </c>
      <c r="H2317" s="138" t="s">
        <v>1779</v>
      </c>
      <c r="I2317" s="138" t="s">
        <v>5547</v>
      </c>
      <c r="J2317" s="138" t="s">
        <v>1817</v>
      </c>
      <c r="K2317" s="138"/>
      <c r="L2317" s="138"/>
      <c r="M2317" s="138" t="s">
        <v>7016</v>
      </c>
      <c r="N2317" s="139">
        <v>60</v>
      </c>
      <c r="O2317" s="140" t="b">
        <v>0</v>
      </c>
      <c r="P2317" s="138" t="s">
        <v>3075</v>
      </c>
      <c r="Q2317" t="s">
        <v>1823</v>
      </c>
      <c r="R2317" t="s">
        <v>630</v>
      </c>
    </row>
    <row r="2318" spans="1:18" x14ac:dyDescent="0.25">
      <c r="A2318" s="138" t="s">
        <v>14030</v>
      </c>
      <c r="B2318" s="138" t="s">
        <v>885</v>
      </c>
      <c r="C2318" s="138" t="s">
        <v>1817</v>
      </c>
      <c r="D2318" s="138" t="s">
        <v>1818</v>
      </c>
      <c r="E2318" s="138" t="s">
        <v>2053</v>
      </c>
      <c r="F2318" s="138"/>
      <c r="G2318" s="138" t="s">
        <v>71</v>
      </c>
      <c r="H2318" s="138" t="s">
        <v>1777</v>
      </c>
      <c r="I2318" s="138" t="s">
        <v>5547</v>
      </c>
      <c r="J2318" s="138" t="s">
        <v>1817</v>
      </c>
      <c r="K2318" s="138"/>
      <c r="L2318" s="138"/>
      <c r="M2318" s="138" t="s">
        <v>7017</v>
      </c>
      <c r="N2318" s="139">
        <v>60</v>
      </c>
      <c r="O2318" s="140" t="b">
        <v>0</v>
      </c>
      <c r="P2318" s="138" t="s">
        <v>3075</v>
      </c>
      <c r="Q2318" t="s">
        <v>1823</v>
      </c>
      <c r="R2318" t="s">
        <v>630</v>
      </c>
    </row>
    <row r="2319" spans="1:18" x14ac:dyDescent="0.25">
      <c r="A2319" s="138" t="s">
        <v>14337</v>
      </c>
      <c r="B2319" s="138" t="s">
        <v>883</v>
      </c>
      <c r="C2319" s="138" t="s">
        <v>1817</v>
      </c>
      <c r="D2319" s="138" t="s">
        <v>1818</v>
      </c>
      <c r="E2319" s="138" t="s">
        <v>1926</v>
      </c>
      <c r="F2319" s="138"/>
      <c r="G2319" s="138" t="s">
        <v>70</v>
      </c>
      <c r="H2319" s="138" t="s">
        <v>1779</v>
      </c>
      <c r="I2319" s="138" t="s">
        <v>5547</v>
      </c>
      <c r="J2319" s="138" t="s">
        <v>1817</v>
      </c>
      <c r="K2319" s="138"/>
      <c r="L2319" s="138"/>
      <c r="M2319" s="138" t="s">
        <v>7018</v>
      </c>
      <c r="N2319" s="139">
        <v>60</v>
      </c>
      <c r="O2319" s="140" t="b">
        <v>0</v>
      </c>
      <c r="P2319" s="138" t="s">
        <v>3075</v>
      </c>
      <c r="Q2319" t="s">
        <v>1823</v>
      </c>
      <c r="R2319" t="s">
        <v>630</v>
      </c>
    </row>
    <row r="2320" spans="1:18" x14ac:dyDescent="0.25">
      <c r="A2320" s="138" t="s">
        <v>14230</v>
      </c>
      <c r="B2320" s="138" t="s">
        <v>5622</v>
      </c>
      <c r="C2320" s="138" t="s">
        <v>1817</v>
      </c>
      <c r="D2320" s="138" t="s">
        <v>1818</v>
      </c>
      <c r="E2320" s="138" t="s">
        <v>1930</v>
      </c>
      <c r="F2320" s="138"/>
      <c r="G2320" s="138" t="s">
        <v>71</v>
      </c>
      <c r="H2320" s="138" t="s">
        <v>1777</v>
      </c>
      <c r="I2320" s="138" t="s">
        <v>5547</v>
      </c>
      <c r="J2320" s="138" t="s">
        <v>1817</v>
      </c>
      <c r="K2320" s="138"/>
      <c r="L2320" s="138"/>
      <c r="M2320" s="138" t="s">
        <v>7019</v>
      </c>
      <c r="N2320" s="139">
        <v>60</v>
      </c>
      <c r="O2320" s="140" t="b">
        <v>0</v>
      </c>
      <c r="P2320" s="138" t="s">
        <v>3075</v>
      </c>
      <c r="Q2320" t="s">
        <v>1823</v>
      </c>
      <c r="R2320" t="s">
        <v>630</v>
      </c>
    </row>
    <row r="2321" spans="1:18" x14ac:dyDescent="0.25">
      <c r="A2321" s="138" t="s">
        <v>14997</v>
      </c>
      <c r="B2321" s="138" t="s">
        <v>885</v>
      </c>
      <c r="C2321" s="138" t="s">
        <v>1817</v>
      </c>
      <c r="D2321" s="138" t="s">
        <v>1818</v>
      </c>
      <c r="E2321" s="138" t="s">
        <v>1955</v>
      </c>
      <c r="F2321" s="138"/>
      <c r="G2321" s="138" t="s">
        <v>1786</v>
      </c>
      <c r="H2321" s="138" t="s">
        <v>1787</v>
      </c>
      <c r="I2321" s="138" t="s">
        <v>5547</v>
      </c>
      <c r="J2321" s="138" t="s">
        <v>1817</v>
      </c>
      <c r="K2321" s="138"/>
      <c r="L2321" s="138"/>
      <c r="M2321" s="138" t="s">
        <v>7020</v>
      </c>
      <c r="N2321" s="139">
        <v>60</v>
      </c>
      <c r="O2321" s="140" t="b">
        <v>0</v>
      </c>
      <c r="P2321" s="138" t="s">
        <v>3075</v>
      </c>
      <c r="Q2321" t="s">
        <v>1823</v>
      </c>
      <c r="R2321" t="s">
        <v>630</v>
      </c>
    </row>
    <row r="2322" spans="1:18" x14ac:dyDescent="0.25">
      <c r="A2322" s="138" t="s">
        <v>14338</v>
      </c>
      <c r="B2322" s="138" t="s">
        <v>883</v>
      </c>
      <c r="C2322" s="138" t="s">
        <v>1817</v>
      </c>
      <c r="D2322" s="138" t="s">
        <v>1818</v>
      </c>
      <c r="E2322" s="138" t="s">
        <v>1926</v>
      </c>
      <c r="F2322" s="138"/>
      <c r="G2322" s="138" t="s">
        <v>70</v>
      </c>
      <c r="H2322" s="138" t="s">
        <v>1779</v>
      </c>
      <c r="I2322" s="138" t="s">
        <v>5547</v>
      </c>
      <c r="J2322" s="138" t="s">
        <v>1817</v>
      </c>
      <c r="K2322" s="138"/>
      <c r="L2322" s="138"/>
      <c r="M2322" s="138" t="s">
        <v>7021</v>
      </c>
      <c r="N2322" s="139">
        <v>60</v>
      </c>
      <c r="O2322" s="140" t="b">
        <v>0</v>
      </c>
      <c r="P2322" s="138" t="s">
        <v>3075</v>
      </c>
      <c r="Q2322" t="s">
        <v>1823</v>
      </c>
      <c r="R2322" t="s">
        <v>630</v>
      </c>
    </row>
    <row r="2323" spans="1:18" x14ac:dyDescent="0.25">
      <c r="A2323" s="138" t="s">
        <v>13975</v>
      </c>
      <c r="B2323" s="138" t="s">
        <v>885</v>
      </c>
      <c r="C2323" s="138" t="s">
        <v>1817</v>
      </c>
      <c r="D2323" s="138" t="s">
        <v>1818</v>
      </c>
      <c r="E2323" s="138" t="s">
        <v>2102</v>
      </c>
      <c r="F2323" s="138"/>
      <c r="G2323" s="138" t="s">
        <v>1786</v>
      </c>
      <c r="H2323" s="138" t="s">
        <v>1787</v>
      </c>
      <c r="I2323" s="138" t="s">
        <v>5547</v>
      </c>
      <c r="J2323" s="138" t="s">
        <v>1817</v>
      </c>
      <c r="K2323" s="138"/>
      <c r="L2323" s="138"/>
      <c r="M2323" s="138" t="s">
        <v>7022</v>
      </c>
      <c r="N2323" s="139">
        <v>60</v>
      </c>
      <c r="O2323" s="140" t="b">
        <v>0</v>
      </c>
      <c r="P2323" s="138" t="s">
        <v>3075</v>
      </c>
      <c r="Q2323" t="s">
        <v>1823</v>
      </c>
      <c r="R2323" t="s">
        <v>630</v>
      </c>
    </row>
    <row r="2324" spans="1:18" x14ac:dyDescent="0.25">
      <c r="A2324" s="138" t="s">
        <v>14854</v>
      </c>
      <c r="B2324" s="138" t="s">
        <v>883</v>
      </c>
      <c r="C2324" s="138" t="s">
        <v>1817</v>
      </c>
      <c r="D2324" s="138" t="s">
        <v>1818</v>
      </c>
      <c r="E2324" s="138" t="s">
        <v>3134</v>
      </c>
      <c r="F2324" s="138"/>
      <c r="G2324" s="138" t="s">
        <v>1786</v>
      </c>
      <c r="H2324" s="138" t="s">
        <v>1787</v>
      </c>
      <c r="I2324" s="138" t="s">
        <v>5547</v>
      </c>
      <c r="J2324" s="138" t="s">
        <v>1817</v>
      </c>
      <c r="K2324" s="138"/>
      <c r="L2324" s="138"/>
      <c r="M2324" s="138" t="s">
        <v>7023</v>
      </c>
      <c r="N2324" s="139">
        <v>60</v>
      </c>
      <c r="O2324" s="140" t="b">
        <v>0</v>
      </c>
      <c r="P2324" s="138" t="s">
        <v>3075</v>
      </c>
      <c r="Q2324" t="s">
        <v>1823</v>
      </c>
      <c r="R2324" t="s">
        <v>630</v>
      </c>
    </row>
    <row r="2325" spans="1:18" x14ac:dyDescent="0.25">
      <c r="A2325" s="138" t="s">
        <v>14779</v>
      </c>
      <c r="B2325" s="138" t="s">
        <v>885</v>
      </c>
      <c r="C2325" s="138" t="s">
        <v>1817</v>
      </c>
      <c r="D2325" s="138" t="s">
        <v>1818</v>
      </c>
      <c r="E2325" s="138" t="s">
        <v>4064</v>
      </c>
      <c r="F2325" s="138"/>
      <c r="G2325" s="138" t="s">
        <v>1786</v>
      </c>
      <c r="H2325" s="138" t="s">
        <v>1787</v>
      </c>
      <c r="I2325" s="138" t="s">
        <v>5959</v>
      </c>
      <c r="J2325" s="138" t="s">
        <v>1817</v>
      </c>
      <c r="K2325" s="138"/>
      <c r="L2325" s="138"/>
      <c r="M2325" s="138" t="s">
        <v>7024</v>
      </c>
      <c r="N2325" s="139">
        <v>60</v>
      </c>
      <c r="O2325" s="140" t="b">
        <v>0</v>
      </c>
      <c r="P2325" s="138" t="s">
        <v>3075</v>
      </c>
      <c r="Q2325" t="s">
        <v>1823</v>
      </c>
      <c r="R2325" t="s">
        <v>630</v>
      </c>
    </row>
    <row r="2326" spans="1:18" x14ac:dyDescent="0.25">
      <c r="A2326" s="138" t="s">
        <v>13878</v>
      </c>
      <c r="B2326" s="138" t="s">
        <v>883</v>
      </c>
      <c r="C2326" s="138" t="s">
        <v>1817</v>
      </c>
      <c r="D2326" s="138" t="s">
        <v>1818</v>
      </c>
      <c r="E2326" s="138" t="s">
        <v>6045</v>
      </c>
      <c r="F2326" s="138"/>
      <c r="G2326" s="138" t="s">
        <v>70</v>
      </c>
      <c r="H2326" s="138" t="s">
        <v>1779</v>
      </c>
      <c r="I2326" s="138" t="s">
        <v>5547</v>
      </c>
      <c r="J2326" s="138" t="s">
        <v>1817</v>
      </c>
      <c r="K2326" s="138"/>
      <c r="L2326" s="138"/>
      <c r="M2326" s="138" t="s">
        <v>7025</v>
      </c>
      <c r="N2326" s="139">
        <v>60</v>
      </c>
      <c r="O2326" s="140" t="b">
        <v>0</v>
      </c>
      <c r="P2326" s="138" t="s">
        <v>3075</v>
      </c>
      <c r="Q2326" t="s">
        <v>1823</v>
      </c>
      <c r="R2326" t="s">
        <v>630</v>
      </c>
    </row>
    <row r="2327" spans="1:18" x14ac:dyDescent="0.25">
      <c r="A2327" s="138" t="s">
        <v>14933</v>
      </c>
      <c r="B2327" s="138" t="s">
        <v>5622</v>
      </c>
      <c r="C2327" s="138" t="s">
        <v>1817</v>
      </c>
      <c r="D2327" s="138" t="s">
        <v>1818</v>
      </c>
      <c r="E2327" s="138" t="s">
        <v>5293</v>
      </c>
      <c r="F2327" s="138"/>
      <c r="G2327" s="138" t="s">
        <v>1786</v>
      </c>
      <c r="H2327" s="138" t="s">
        <v>1787</v>
      </c>
      <c r="I2327" s="138" t="s">
        <v>5547</v>
      </c>
      <c r="J2327" s="138" t="s">
        <v>1817</v>
      </c>
      <c r="K2327" s="138"/>
      <c r="L2327" s="138"/>
      <c r="M2327" s="138" t="s">
        <v>7026</v>
      </c>
      <c r="N2327" s="139">
        <v>60</v>
      </c>
      <c r="O2327" s="140" t="b">
        <v>0</v>
      </c>
      <c r="P2327" s="138" t="s">
        <v>3075</v>
      </c>
      <c r="Q2327" t="s">
        <v>1823</v>
      </c>
      <c r="R2327" t="s">
        <v>630</v>
      </c>
    </row>
    <row r="2328" spans="1:18" x14ac:dyDescent="0.25">
      <c r="A2328" s="138" t="s">
        <v>13976</v>
      </c>
      <c r="B2328" s="138" t="s">
        <v>5622</v>
      </c>
      <c r="C2328" s="138" t="s">
        <v>1817</v>
      </c>
      <c r="D2328" s="138" t="s">
        <v>1818</v>
      </c>
      <c r="E2328" s="138" t="s">
        <v>2102</v>
      </c>
      <c r="F2328" s="138"/>
      <c r="G2328" s="138" t="s">
        <v>1786</v>
      </c>
      <c r="H2328" s="138" t="s">
        <v>1787</v>
      </c>
      <c r="I2328" s="138" t="s">
        <v>5547</v>
      </c>
      <c r="J2328" s="138" t="s">
        <v>1817</v>
      </c>
      <c r="K2328" s="138"/>
      <c r="L2328" s="138"/>
      <c r="M2328" s="138" t="s">
        <v>7027</v>
      </c>
      <c r="N2328" s="139">
        <v>60</v>
      </c>
      <c r="O2328" s="140" t="b">
        <v>0</v>
      </c>
      <c r="P2328" s="138" t="s">
        <v>3075</v>
      </c>
      <c r="Q2328" t="s">
        <v>1823</v>
      </c>
      <c r="R2328" t="s">
        <v>630</v>
      </c>
    </row>
    <row r="2329" spans="1:18" x14ac:dyDescent="0.25">
      <c r="A2329" s="138" t="s">
        <v>14085</v>
      </c>
      <c r="B2329" s="138" t="s">
        <v>5622</v>
      </c>
      <c r="C2329" s="138" t="s">
        <v>1817</v>
      </c>
      <c r="D2329" s="138" t="s">
        <v>1818</v>
      </c>
      <c r="E2329" s="138" t="s">
        <v>1911</v>
      </c>
      <c r="F2329" s="138"/>
      <c r="G2329" s="138" t="s">
        <v>71</v>
      </c>
      <c r="H2329" s="138" t="s">
        <v>1777</v>
      </c>
      <c r="I2329" s="138" t="s">
        <v>5547</v>
      </c>
      <c r="J2329" s="138" t="s">
        <v>1817</v>
      </c>
      <c r="K2329" s="138"/>
      <c r="L2329" s="138"/>
      <c r="M2329" s="138" t="s">
        <v>7028</v>
      </c>
      <c r="N2329" s="139">
        <v>60</v>
      </c>
      <c r="O2329" s="140" t="b">
        <v>0</v>
      </c>
      <c r="P2329" s="138" t="s">
        <v>3075</v>
      </c>
      <c r="Q2329" t="s">
        <v>1823</v>
      </c>
      <c r="R2329" t="s">
        <v>630</v>
      </c>
    </row>
    <row r="2330" spans="1:18" x14ac:dyDescent="0.25">
      <c r="A2330" s="138" t="s">
        <v>14339</v>
      </c>
      <c r="B2330" s="138" t="s">
        <v>883</v>
      </c>
      <c r="C2330" s="138" t="s">
        <v>1817</v>
      </c>
      <c r="D2330" s="138" t="s">
        <v>1818</v>
      </c>
      <c r="E2330" s="138" t="s">
        <v>1926</v>
      </c>
      <c r="F2330" s="138"/>
      <c r="G2330" s="138" t="s">
        <v>70</v>
      </c>
      <c r="H2330" s="138" t="s">
        <v>1779</v>
      </c>
      <c r="I2330" s="138" t="s">
        <v>5547</v>
      </c>
      <c r="J2330" s="138" t="s">
        <v>1817</v>
      </c>
      <c r="K2330" s="138"/>
      <c r="L2330" s="138"/>
      <c r="M2330" s="138" t="s">
        <v>7029</v>
      </c>
      <c r="N2330" s="139">
        <v>60</v>
      </c>
      <c r="O2330" s="140" t="b">
        <v>0</v>
      </c>
      <c r="P2330" s="138" t="s">
        <v>3075</v>
      </c>
      <c r="Q2330" t="s">
        <v>1823</v>
      </c>
      <c r="R2330" t="s">
        <v>630</v>
      </c>
    </row>
    <row r="2331" spans="1:18" x14ac:dyDescent="0.25">
      <c r="A2331" s="138" t="s">
        <v>13795</v>
      </c>
      <c r="B2331" s="138" t="s">
        <v>5622</v>
      </c>
      <c r="C2331" s="138" t="s">
        <v>1817</v>
      </c>
      <c r="D2331" s="138" t="s">
        <v>1818</v>
      </c>
      <c r="E2331" s="138" t="s">
        <v>1886</v>
      </c>
      <c r="F2331" s="138"/>
      <c r="G2331" s="138" t="s">
        <v>1786</v>
      </c>
      <c r="H2331" s="138" t="s">
        <v>1787</v>
      </c>
      <c r="I2331" s="138" t="s">
        <v>5547</v>
      </c>
      <c r="J2331" s="138" t="s">
        <v>1817</v>
      </c>
      <c r="K2331" s="138"/>
      <c r="L2331" s="138"/>
      <c r="M2331" s="138" t="s">
        <v>7030</v>
      </c>
      <c r="N2331" s="139">
        <v>60</v>
      </c>
      <c r="O2331" s="140" t="b">
        <v>0</v>
      </c>
      <c r="P2331" s="138" t="s">
        <v>3075</v>
      </c>
      <c r="Q2331" t="s">
        <v>1823</v>
      </c>
      <c r="R2331" t="s">
        <v>630</v>
      </c>
    </row>
    <row r="2332" spans="1:18" x14ac:dyDescent="0.25">
      <c r="A2332" s="138" t="s">
        <v>14533</v>
      </c>
      <c r="B2332" s="138" t="s">
        <v>5622</v>
      </c>
      <c r="C2332" s="138" t="s">
        <v>1817</v>
      </c>
      <c r="D2332" s="138" t="s">
        <v>1818</v>
      </c>
      <c r="E2332" s="138" t="s">
        <v>1881</v>
      </c>
      <c r="F2332" s="138"/>
      <c r="G2332" s="138" t="s">
        <v>71</v>
      </c>
      <c r="H2332" s="138" t="s">
        <v>1777</v>
      </c>
      <c r="I2332" s="138" t="s">
        <v>5547</v>
      </c>
      <c r="J2332" s="138" t="s">
        <v>1817</v>
      </c>
      <c r="K2332" s="138"/>
      <c r="L2332" s="138"/>
      <c r="M2332" s="138" t="s">
        <v>7031</v>
      </c>
      <c r="N2332" s="139">
        <v>60</v>
      </c>
      <c r="O2332" s="140" t="b">
        <v>0</v>
      </c>
      <c r="P2332" s="138" t="s">
        <v>3075</v>
      </c>
      <c r="Q2332" t="s">
        <v>1823</v>
      </c>
      <c r="R2332" t="s">
        <v>630</v>
      </c>
    </row>
    <row r="2333" spans="1:18" x14ac:dyDescent="0.25">
      <c r="A2333" s="138" t="s">
        <v>14340</v>
      </c>
      <c r="B2333" s="138" t="s">
        <v>883</v>
      </c>
      <c r="C2333" s="138" t="s">
        <v>1817</v>
      </c>
      <c r="D2333" s="138" t="s">
        <v>1818</v>
      </c>
      <c r="E2333" s="138" t="s">
        <v>1926</v>
      </c>
      <c r="F2333" s="138"/>
      <c r="G2333" s="138" t="s">
        <v>70</v>
      </c>
      <c r="H2333" s="138" t="s">
        <v>1779</v>
      </c>
      <c r="I2333" s="138" t="s">
        <v>5547</v>
      </c>
      <c r="J2333" s="138" t="s">
        <v>1817</v>
      </c>
      <c r="K2333" s="138"/>
      <c r="L2333" s="138"/>
      <c r="M2333" s="138" t="s">
        <v>7032</v>
      </c>
      <c r="N2333" s="139">
        <v>60</v>
      </c>
      <c r="O2333" s="140" t="b">
        <v>0</v>
      </c>
      <c r="P2333" s="138" t="s">
        <v>3075</v>
      </c>
      <c r="Q2333" t="s">
        <v>1823</v>
      </c>
      <c r="R2333" t="s">
        <v>630</v>
      </c>
    </row>
    <row r="2334" spans="1:18" x14ac:dyDescent="0.25">
      <c r="A2334" s="138" t="s">
        <v>14100</v>
      </c>
      <c r="B2334" s="138" t="s">
        <v>883</v>
      </c>
      <c r="C2334" s="138" t="s">
        <v>1817</v>
      </c>
      <c r="D2334" s="138" t="s">
        <v>1818</v>
      </c>
      <c r="E2334" s="138" t="s">
        <v>4289</v>
      </c>
      <c r="F2334" s="138"/>
      <c r="G2334" s="138" t="s">
        <v>70</v>
      </c>
      <c r="H2334" s="138" t="s">
        <v>1779</v>
      </c>
      <c r="I2334" s="138" t="s">
        <v>5547</v>
      </c>
      <c r="J2334" s="138" t="s">
        <v>1817</v>
      </c>
      <c r="K2334" s="138"/>
      <c r="L2334" s="138"/>
      <c r="M2334" s="138" t="s">
        <v>7033</v>
      </c>
      <c r="N2334" s="139">
        <v>60</v>
      </c>
      <c r="O2334" s="140" t="b">
        <v>0</v>
      </c>
      <c r="P2334" s="138" t="s">
        <v>3075</v>
      </c>
      <c r="Q2334" t="s">
        <v>1823</v>
      </c>
      <c r="R2334" t="s">
        <v>630</v>
      </c>
    </row>
    <row r="2335" spans="1:18" x14ac:dyDescent="0.25">
      <c r="A2335" s="138" t="s">
        <v>13859</v>
      </c>
      <c r="B2335" s="138" t="s">
        <v>883</v>
      </c>
      <c r="C2335" s="138" t="s">
        <v>1817</v>
      </c>
      <c r="D2335" s="138" t="s">
        <v>1818</v>
      </c>
      <c r="E2335" s="138" t="s">
        <v>2086</v>
      </c>
      <c r="F2335" s="138"/>
      <c r="G2335" s="138" t="s">
        <v>70</v>
      </c>
      <c r="H2335" s="138" t="s">
        <v>1779</v>
      </c>
      <c r="I2335" s="138" t="s">
        <v>5547</v>
      </c>
      <c r="J2335" s="138" t="s">
        <v>1817</v>
      </c>
      <c r="K2335" s="138"/>
      <c r="L2335" s="138"/>
      <c r="M2335" s="138" t="s">
        <v>7034</v>
      </c>
      <c r="N2335" s="139">
        <v>60</v>
      </c>
      <c r="O2335" s="140" t="b">
        <v>0</v>
      </c>
      <c r="P2335" s="138" t="s">
        <v>3075</v>
      </c>
      <c r="Q2335" t="s">
        <v>1823</v>
      </c>
      <c r="R2335" t="s">
        <v>630</v>
      </c>
    </row>
    <row r="2336" spans="1:18" x14ac:dyDescent="0.25">
      <c r="A2336" s="138" t="s">
        <v>14582</v>
      </c>
      <c r="B2336" s="138" t="s">
        <v>883</v>
      </c>
      <c r="C2336" s="138" t="s">
        <v>1817</v>
      </c>
      <c r="D2336" s="138" t="s">
        <v>1818</v>
      </c>
      <c r="E2336" s="138" t="s">
        <v>3779</v>
      </c>
      <c r="F2336" s="138"/>
      <c r="G2336" s="138" t="s">
        <v>1786</v>
      </c>
      <c r="H2336" s="138" t="s">
        <v>1787</v>
      </c>
      <c r="I2336" s="138" t="s">
        <v>5547</v>
      </c>
      <c r="J2336" s="138" t="s">
        <v>1817</v>
      </c>
      <c r="K2336" s="138"/>
      <c r="L2336" s="138"/>
      <c r="M2336" s="138" t="s">
        <v>7035</v>
      </c>
      <c r="N2336" s="139">
        <v>60</v>
      </c>
      <c r="O2336" s="140" t="b">
        <v>0</v>
      </c>
      <c r="P2336" s="138" t="s">
        <v>3075</v>
      </c>
      <c r="Q2336" t="s">
        <v>1823</v>
      </c>
      <c r="R2336" t="s">
        <v>630</v>
      </c>
    </row>
    <row r="2337" spans="1:18" x14ac:dyDescent="0.25">
      <c r="A2337" s="138" t="s">
        <v>14263</v>
      </c>
      <c r="B2337" s="138" t="s">
        <v>883</v>
      </c>
      <c r="C2337" s="138" t="s">
        <v>1817</v>
      </c>
      <c r="D2337" s="138" t="s">
        <v>1818</v>
      </c>
      <c r="E2337" s="138" t="s">
        <v>2030</v>
      </c>
      <c r="F2337" s="138"/>
      <c r="G2337" s="138" t="s">
        <v>70</v>
      </c>
      <c r="H2337" s="138" t="s">
        <v>1779</v>
      </c>
      <c r="I2337" s="138" t="s">
        <v>5547</v>
      </c>
      <c r="J2337" s="138" t="s">
        <v>1817</v>
      </c>
      <c r="K2337" s="138"/>
      <c r="L2337" s="138"/>
      <c r="M2337" s="138" t="s">
        <v>7036</v>
      </c>
      <c r="N2337" s="139">
        <v>60</v>
      </c>
      <c r="O2337" s="140" t="b">
        <v>0</v>
      </c>
      <c r="P2337" s="138" t="s">
        <v>3075</v>
      </c>
      <c r="Q2337" t="s">
        <v>1823</v>
      </c>
      <c r="R2337" t="s">
        <v>630</v>
      </c>
    </row>
    <row r="2338" spans="1:18" x14ac:dyDescent="0.25">
      <c r="A2338" s="138" t="s">
        <v>14534</v>
      </c>
      <c r="B2338" s="138" t="s">
        <v>5622</v>
      </c>
      <c r="C2338" s="138" t="s">
        <v>1817</v>
      </c>
      <c r="D2338" s="138" t="s">
        <v>1818</v>
      </c>
      <c r="E2338" s="138" t="s">
        <v>1881</v>
      </c>
      <c r="F2338" s="138"/>
      <c r="G2338" s="138" t="s">
        <v>71</v>
      </c>
      <c r="H2338" s="138" t="s">
        <v>1777</v>
      </c>
      <c r="I2338" s="138" t="s">
        <v>5547</v>
      </c>
      <c r="J2338" s="138" t="s">
        <v>1817</v>
      </c>
      <c r="K2338" s="138"/>
      <c r="L2338" s="138"/>
      <c r="M2338" s="138" t="s">
        <v>7037</v>
      </c>
      <c r="N2338" s="139">
        <v>60</v>
      </c>
      <c r="O2338" s="140" t="b">
        <v>0</v>
      </c>
      <c r="P2338" s="138" t="s">
        <v>3075</v>
      </c>
      <c r="Q2338" t="s">
        <v>1823</v>
      </c>
      <c r="R2338" t="s">
        <v>630</v>
      </c>
    </row>
    <row r="2339" spans="1:18" x14ac:dyDescent="0.25">
      <c r="A2339" s="138" t="s">
        <v>14264</v>
      </c>
      <c r="B2339" s="138" t="s">
        <v>883</v>
      </c>
      <c r="C2339" s="138" t="s">
        <v>1817</v>
      </c>
      <c r="D2339" s="138" t="s">
        <v>1818</v>
      </c>
      <c r="E2339" s="138" t="s">
        <v>2030</v>
      </c>
      <c r="F2339" s="138"/>
      <c r="G2339" s="138" t="s">
        <v>70</v>
      </c>
      <c r="H2339" s="138" t="s">
        <v>1779</v>
      </c>
      <c r="I2339" s="138" t="s">
        <v>5547</v>
      </c>
      <c r="J2339" s="138" t="s">
        <v>1817</v>
      </c>
      <c r="K2339" s="138"/>
      <c r="L2339" s="138"/>
      <c r="M2339" s="138" t="s">
        <v>7038</v>
      </c>
      <c r="N2339" s="139">
        <v>60</v>
      </c>
      <c r="O2339" s="140" t="b">
        <v>0</v>
      </c>
      <c r="P2339" s="138" t="s">
        <v>3075</v>
      </c>
      <c r="Q2339" t="s">
        <v>1823</v>
      </c>
      <c r="R2339" t="s">
        <v>630</v>
      </c>
    </row>
    <row r="2340" spans="1:18" x14ac:dyDescent="0.25">
      <c r="A2340" s="138" t="s">
        <v>14265</v>
      </c>
      <c r="B2340" s="138" t="s">
        <v>883</v>
      </c>
      <c r="C2340" s="138" t="s">
        <v>1817</v>
      </c>
      <c r="D2340" s="138" t="s">
        <v>1818</v>
      </c>
      <c r="E2340" s="138" t="s">
        <v>2030</v>
      </c>
      <c r="F2340" s="138"/>
      <c r="G2340" s="138" t="s">
        <v>70</v>
      </c>
      <c r="H2340" s="138" t="s">
        <v>1779</v>
      </c>
      <c r="I2340" s="138" t="s">
        <v>5547</v>
      </c>
      <c r="J2340" s="138" t="s">
        <v>1817</v>
      </c>
      <c r="K2340" s="138"/>
      <c r="L2340" s="138"/>
      <c r="M2340" s="138" t="s">
        <v>7039</v>
      </c>
      <c r="N2340" s="139">
        <v>60</v>
      </c>
      <c r="O2340" s="140" t="b">
        <v>0</v>
      </c>
      <c r="P2340" s="138" t="s">
        <v>3075</v>
      </c>
      <c r="Q2340" t="s">
        <v>1823</v>
      </c>
      <c r="R2340" t="s">
        <v>630</v>
      </c>
    </row>
    <row r="2341" spans="1:18" x14ac:dyDescent="0.25">
      <c r="A2341" s="138" t="s">
        <v>14894</v>
      </c>
      <c r="B2341" s="138" t="s">
        <v>883</v>
      </c>
      <c r="C2341" s="138" t="s">
        <v>1817</v>
      </c>
      <c r="D2341" s="138" t="s">
        <v>1818</v>
      </c>
      <c r="E2341" s="138" t="s">
        <v>2072</v>
      </c>
      <c r="F2341" s="138"/>
      <c r="G2341" s="138" t="s">
        <v>1786</v>
      </c>
      <c r="H2341" s="138" t="s">
        <v>1787</v>
      </c>
      <c r="I2341" s="138" t="s">
        <v>5547</v>
      </c>
      <c r="J2341" s="138" t="s">
        <v>1817</v>
      </c>
      <c r="K2341" s="138"/>
      <c r="L2341" s="138"/>
      <c r="M2341" s="138" t="s">
        <v>7040</v>
      </c>
      <c r="N2341" s="139">
        <v>60</v>
      </c>
      <c r="O2341" s="140" t="b">
        <v>0</v>
      </c>
      <c r="P2341" s="138" t="s">
        <v>3075</v>
      </c>
      <c r="Q2341" t="s">
        <v>1823</v>
      </c>
      <c r="R2341" t="s">
        <v>630</v>
      </c>
    </row>
    <row r="2342" spans="1:18" x14ac:dyDescent="0.25">
      <c r="A2342" s="138" t="s">
        <v>14341</v>
      </c>
      <c r="B2342" s="138" t="s">
        <v>883</v>
      </c>
      <c r="C2342" s="138" t="s">
        <v>1817</v>
      </c>
      <c r="D2342" s="138" t="s">
        <v>1818</v>
      </c>
      <c r="E2342" s="138" t="s">
        <v>1926</v>
      </c>
      <c r="F2342" s="138"/>
      <c r="G2342" s="138" t="s">
        <v>70</v>
      </c>
      <c r="H2342" s="138" t="s">
        <v>1779</v>
      </c>
      <c r="I2342" s="138" t="s">
        <v>5547</v>
      </c>
      <c r="J2342" s="138" t="s">
        <v>1817</v>
      </c>
      <c r="K2342" s="138"/>
      <c r="L2342" s="138"/>
      <c r="M2342" s="138" t="s">
        <v>7041</v>
      </c>
      <c r="N2342" s="139">
        <v>60</v>
      </c>
      <c r="O2342" s="140" t="b">
        <v>0</v>
      </c>
      <c r="P2342" s="138" t="s">
        <v>3075</v>
      </c>
      <c r="Q2342" t="s">
        <v>1823</v>
      </c>
      <c r="R2342" t="s">
        <v>630</v>
      </c>
    </row>
    <row r="2343" spans="1:18" x14ac:dyDescent="0.25">
      <c r="A2343" s="138" t="s">
        <v>14535</v>
      </c>
      <c r="B2343" s="138" t="s">
        <v>1651</v>
      </c>
      <c r="C2343" s="138" t="s">
        <v>1817</v>
      </c>
      <c r="D2343" s="138" t="s">
        <v>1818</v>
      </c>
      <c r="E2343" s="138" t="s">
        <v>1881</v>
      </c>
      <c r="F2343" s="138"/>
      <c r="G2343" s="138" t="s">
        <v>71</v>
      </c>
      <c r="H2343" s="138" t="s">
        <v>1777</v>
      </c>
      <c r="I2343" s="138" t="s">
        <v>5547</v>
      </c>
      <c r="J2343" s="138" t="s">
        <v>1651</v>
      </c>
      <c r="K2343" s="138" t="s">
        <v>7042</v>
      </c>
      <c r="L2343" s="138"/>
      <c r="M2343" s="138" t="s">
        <v>7042</v>
      </c>
      <c r="N2343" s="139">
        <v>60</v>
      </c>
      <c r="O2343" s="140" t="b">
        <v>0</v>
      </c>
      <c r="P2343" s="138" t="s">
        <v>3075</v>
      </c>
      <c r="Q2343" t="s">
        <v>1823</v>
      </c>
      <c r="R2343" t="s">
        <v>630</v>
      </c>
    </row>
    <row r="2344" spans="1:18" x14ac:dyDescent="0.25">
      <c r="A2344" s="138" t="s">
        <v>14998</v>
      </c>
      <c r="B2344" s="138" t="s">
        <v>5622</v>
      </c>
      <c r="C2344" s="138" t="s">
        <v>1817</v>
      </c>
      <c r="D2344" s="138" t="s">
        <v>1818</v>
      </c>
      <c r="E2344" s="138" t="s">
        <v>1955</v>
      </c>
      <c r="F2344" s="138"/>
      <c r="G2344" s="138" t="s">
        <v>1786</v>
      </c>
      <c r="H2344" s="138" t="s">
        <v>1787</v>
      </c>
      <c r="I2344" s="138" t="s">
        <v>5547</v>
      </c>
      <c r="J2344" s="138" t="s">
        <v>1817</v>
      </c>
      <c r="K2344" s="138"/>
      <c r="L2344" s="138"/>
      <c r="M2344" s="138" t="s">
        <v>7043</v>
      </c>
      <c r="N2344" s="139">
        <v>60</v>
      </c>
      <c r="O2344" s="140" t="b">
        <v>0</v>
      </c>
      <c r="P2344" s="138" t="s">
        <v>3075</v>
      </c>
      <c r="Q2344" t="s">
        <v>1823</v>
      </c>
      <c r="R2344" t="s">
        <v>630</v>
      </c>
    </row>
    <row r="2345" spans="1:18" x14ac:dyDescent="0.25">
      <c r="A2345" s="138" t="s">
        <v>14342</v>
      </c>
      <c r="B2345" s="138" t="s">
        <v>883</v>
      </c>
      <c r="C2345" s="138" t="s">
        <v>1817</v>
      </c>
      <c r="D2345" s="138" t="s">
        <v>1818</v>
      </c>
      <c r="E2345" s="138" t="s">
        <v>1926</v>
      </c>
      <c r="F2345" s="138"/>
      <c r="G2345" s="138" t="s">
        <v>70</v>
      </c>
      <c r="H2345" s="138" t="s">
        <v>1779</v>
      </c>
      <c r="I2345" s="138" t="s">
        <v>5547</v>
      </c>
      <c r="J2345" s="138" t="s">
        <v>1817</v>
      </c>
      <c r="K2345" s="138"/>
      <c r="L2345" s="138"/>
      <c r="M2345" s="138" t="s">
        <v>7044</v>
      </c>
      <c r="N2345" s="139">
        <v>60</v>
      </c>
      <c r="O2345" s="140" t="b">
        <v>0</v>
      </c>
      <c r="P2345" s="138" t="s">
        <v>3075</v>
      </c>
      <c r="Q2345" t="s">
        <v>1823</v>
      </c>
      <c r="R2345" t="s">
        <v>630</v>
      </c>
    </row>
    <row r="2346" spans="1:18" x14ac:dyDescent="0.25">
      <c r="A2346" s="138" t="s">
        <v>14549</v>
      </c>
      <c r="B2346" s="138" t="s">
        <v>883</v>
      </c>
      <c r="C2346" s="138" t="s">
        <v>1817</v>
      </c>
      <c r="D2346" s="138" t="s">
        <v>1818</v>
      </c>
      <c r="E2346" s="138" t="s">
        <v>3323</v>
      </c>
      <c r="F2346" s="138"/>
      <c r="G2346" s="138" t="s">
        <v>1786</v>
      </c>
      <c r="H2346" s="138" t="s">
        <v>1787</v>
      </c>
      <c r="I2346" s="138" t="s">
        <v>5547</v>
      </c>
      <c r="J2346" s="138" t="s">
        <v>1817</v>
      </c>
      <c r="K2346" s="138"/>
      <c r="L2346" s="138"/>
      <c r="M2346" s="138" t="s">
        <v>7046</v>
      </c>
      <c r="N2346" s="139">
        <v>60</v>
      </c>
      <c r="O2346" s="140" t="b">
        <v>0</v>
      </c>
      <c r="P2346" s="138" t="s">
        <v>3075</v>
      </c>
      <c r="Q2346" t="s">
        <v>1823</v>
      </c>
      <c r="R2346" t="s">
        <v>630</v>
      </c>
    </row>
    <row r="2347" spans="1:18" x14ac:dyDescent="0.25">
      <c r="A2347" s="138" t="s">
        <v>13796</v>
      </c>
      <c r="B2347" s="138" t="s">
        <v>5622</v>
      </c>
      <c r="C2347" s="138" t="s">
        <v>1817</v>
      </c>
      <c r="D2347" s="138" t="s">
        <v>1818</v>
      </c>
      <c r="E2347" s="138" t="s">
        <v>1886</v>
      </c>
      <c r="F2347" s="138"/>
      <c r="G2347" s="138" t="s">
        <v>1786</v>
      </c>
      <c r="H2347" s="138" t="s">
        <v>1787</v>
      </c>
      <c r="I2347" s="138" t="s">
        <v>5547</v>
      </c>
      <c r="J2347" s="138" t="s">
        <v>1817</v>
      </c>
      <c r="K2347" s="138"/>
      <c r="L2347" s="138"/>
      <c r="M2347" s="138" t="s">
        <v>7047</v>
      </c>
      <c r="N2347" s="139">
        <v>60</v>
      </c>
      <c r="O2347" s="140" t="b">
        <v>0</v>
      </c>
      <c r="P2347" s="138" t="s">
        <v>3075</v>
      </c>
      <c r="Q2347" t="s">
        <v>1823</v>
      </c>
      <c r="R2347" t="s">
        <v>630</v>
      </c>
    </row>
    <row r="2348" spans="1:18" x14ac:dyDescent="0.25">
      <c r="A2348" s="138" t="s">
        <v>14101</v>
      </c>
      <c r="B2348" s="138" t="s">
        <v>883</v>
      </c>
      <c r="C2348" s="138" t="s">
        <v>1817</v>
      </c>
      <c r="D2348" s="138" t="s">
        <v>1818</v>
      </c>
      <c r="E2348" s="138" t="s">
        <v>4289</v>
      </c>
      <c r="F2348" s="138"/>
      <c r="G2348" s="138" t="s">
        <v>70</v>
      </c>
      <c r="H2348" s="138" t="s">
        <v>1779</v>
      </c>
      <c r="I2348" s="138" t="s">
        <v>5547</v>
      </c>
      <c r="J2348" s="138" t="s">
        <v>1817</v>
      </c>
      <c r="K2348" s="138"/>
      <c r="L2348" s="138"/>
      <c r="M2348" s="138" t="s">
        <v>7048</v>
      </c>
      <c r="N2348" s="139">
        <v>60</v>
      </c>
      <c r="O2348" s="140" t="b">
        <v>0</v>
      </c>
      <c r="P2348" s="138" t="s">
        <v>3075</v>
      </c>
      <c r="Q2348" t="s">
        <v>1823</v>
      </c>
      <c r="R2348" t="s">
        <v>630</v>
      </c>
    </row>
    <row r="2349" spans="1:18" x14ac:dyDescent="0.25">
      <c r="A2349" s="138" t="s">
        <v>13860</v>
      </c>
      <c r="B2349" s="138" t="s">
        <v>883</v>
      </c>
      <c r="C2349" s="138" t="s">
        <v>1817</v>
      </c>
      <c r="D2349" s="138" t="s">
        <v>1818</v>
      </c>
      <c r="E2349" s="138" t="s">
        <v>2086</v>
      </c>
      <c r="F2349" s="138"/>
      <c r="G2349" s="138" t="s">
        <v>70</v>
      </c>
      <c r="H2349" s="138" t="s">
        <v>1779</v>
      </c>
      <c r="I2349" s="138" t="s">
        <v>5547</v>
      </c>
      <c r="J2349" s="138" t="s">
        <v>1817</v>
      </c>
      <c r="K2349" s="138"/>
      <c r="L2349" s="138"/>
      <c r="M2349" s="138" t="s">
        <v>7049</v>
      </c>
      <c r="N2349" s="139">
        <v>60</v>
      </c>
      <c r="O2349" s="140" t="b">
        <v>0</v>
      </c>
      <c r="P2349" s="138" t="s">
        <v>3075</v>
      </c>
      <c r="Q2349" t="s">
        <v>1823</v>
      </c>
      <c r="R2349" t="s">
        <v>630</v>
      </c>
    </row>
    <row r="2350" spans="1:18" x14ac:dyDescent="0.25">
      <c r="A2350" s="138" t="s">
        <v>13879</v>
      </c>
      <c r="B2350" s="138" t="s">
        <v>883</v>
      </c>
      <c r="C2350" s="138" t="s">
        <v>1817</v>
      </c>
      <c r="D2350" s="138" t="s">
        <v>1818</v>
      </c>
      <c r="E2350" s="138" t="s">
        <v>6045</v>
      </c>
      <c r="F2350" s="138"/>
      <c r="G2350" s="138" t="s">
        <v>70</v>
      </c>
      <c r="H2350" s="138" t="s">
        <v>1779</v>
      </c>
      <c r="I2350" s="138" t="s">
        <v>5547</v>
      </c>
      <c r="J2350" s="138" t="s">
        <v>1817</v>
      </c>
      <c r="K2350" s="138"/>
      <c r="L2350" s="138"/>
      <c r="M2350" s="138" t="s">
        <v>7050</v>
      </c>
      <c r="N2350" s="139">
        <v>60</v>
      </c>
      <c r="O2350" s="140" t="b">
        <v>0</v>
      </c>
      <c r="P2350" s="138" t="s">
        <v>3075</v>
      </c>
      <c r="Q2350" t="s">
        <v>1823</v>
      </c>
      <c r="R2350" t="s">
        <v>630</v>
      </c>
    </row>
    <row r="2351" spans="1:18" x14ac:dyDescent="0.25">
      <c r="A2351" s="138" t="s">
        <v>14999</v>
      </c>
      <c r="B2351" s="138" t="s">
        <v>1658</v>
      </c>
      <c r="C2351" s="138" t="s">
        <v>1817</v>
      </c>
      <c r="D2351" s="138" t="s">
        <v>1818</v>
      </c>
      <c r="E2351" s="138" t="s">
        <v>1955</v>
      </c>
      <c r="F2351" s="138"/>
      <c r="G2351" s="138" t="s">
        <v>1786</v>
      </c>
      <c r="H2351" s="138" t="s">
        <v>1787</v>
      </c>
      <c r="I2351" s="138" t="s">
        <v>5547</v>
      </c>
      <c r="J2351" s="138" t="s">
        <v>1658</v>
      </c>
      <c r="K2351" s="138" t="s">
        <v>7051</v>
      </c>
      <c r="L2351" s="138"/>
      <c r="M2351" s="138" t="s">
        <v>7052</v>
      </c>
      <c r="N2351" s="139">
        <v>60</v>
      </c>
      <c r="O2351" s="140" t="b">
        <v>0</v>
      </c>
      <c r="P2351" s="138" t="s">
        <v>3075</v>
      </c>
      <c r="Q2351" t="s">
        <v>1823</v>
      </c>
      <c r="R2351" t="s">
        <v>630</v>
      </c>
    </row>
    <row r="2352" spans="1:18" x14ac:dyDescent="0.25">
      <c r="A2352" s="138" t="s">
        <v>14550</v>
      </c>
      <c r="B2352" s="138" t="s">
        <v>883</v>
      </c>
      <c r="C2352" s="138" t="s">
        <v>1817</v>
      </c>
      <c r="D2352" s="138" t="s">
        <v>1818</v>
      </c>
      <c r="E2352" s="138" t="s">
        <v>3323</v>
      </c>
      <c r="F2352" s="138"/>
      <c r="G2352" s="138" t="s">
        <v>71</v>
      </c>
      <c r="H2352" s="138" t="s">
        <v>1777</v>
      </c>
      <c r="I2352" s="138" t="s">
        <v>5547</v>
      </c>
      <c r="J2352" s="138" t="s">
        <v>7053</v>
      </c>
      <c r="K2352" s="138" t="s">
        <v>7054</v>
      </c>
      <c r="L2352" s="138"/>
      <c r="M2352" s="138" t="s">
        <v>7054</v>
      </c>
      <c r="N2352" s="139">
        <v>60</v>
      </c>
      <c r="O2352" s="140" t="b">
        <v>0</v>
      </c>
      <c r="P2352" s="138" t="s">
        <v>3075</v>
      </c>
      <c r="Q2352" t="s">
        <v>1823</v>
      </c>
      <c r="R2352" t="s">
        <v>630</v>
      </c>
    </row>
    <row r="2353" spans="1:18" x14ac:dyDescent="0.25">
      <c r="A2353" s="138" t="s">
        <v>14855</v>
      </c>
      <c r="B2353" s="138" t="s">
        <v>883</v>
      </c>
      <c r="C2353" s="138" t="s">
        <v>1817</v>
      </c>
      <c r="D2353" s="138" t="s">
        <v>1818</v>
      </c>
      <c r="E2353" s="138" t="s">
        <v>3134</v>
      </c>
      <c r="F2353" s="138"/>
      <c r="G2353" s="138" t="s">
        <v>1786</v>
      </c>
      <c r="H2353" s="138" t="s">
        <v>1787</v>
      </c>
      <c r="I2353" s="138" t="s">
        <v>5547</v>
      </c>
      <c r="J2353" s="138" t="s">
        <v>1817</v>
      </c>
      <c r="K2353" s="138"/>
      <c r="L2353" s="138"/>
      <c r="M2353" s="138" t="s">
        <v>7055</v>
      </c>
      <c r="N2353" s="139">
        <v>60</v>
      </c>
      <c r="O2353" s="140" t="b">
        <v>0</v>
      </c>
      <c r="P2353" s="138" t="s">
        <v>3075</v>
      </c>
      <c r="Q2353" t="s">
        <v>1823</v>
      </c>
      <c r="R2353" t="s">
        <v>630</v>
      </c>
    </row>
    <row r="2354" spans="1:18" x14ac:dyDescent="0.25">
      <c r="A2354" s="138" t="s">
        <v>14734</v>
      </c>
      <c r="B2354" s="138" t="s">
        <v>883</v>
      </c>
      <c r="C2354" s="138" t="s">
        <v>1817</v>
      </c>
      <c r="D2354" s="138" t="s">
        <v>1818</v>
      </c>
      <c r="E2354" s="138" t="s">
        <v>6032</v>
      </c>
      <c r="F2354" s="138"/>
      <c r="G2354" s="138" t="s">
        <v>70</v>
      </c>
      <c r="H2354" s="138" t="s">
        <v>1779</v>
      </c>
      <c r="I2354" s="138" t="s">
        <v>5547</v>
      </c>
      <c r="J2354" s="138" t="s">
        <v>1817</v>
      </c>
      <c r="K2354" s="138"/>
      <c r="L2354" s="138"/>
      <c r="M2354" s="138" t="s">
        <v>7056</v>
      </c>
      <c r="N2354" s="139">
        <v>60</v>
      </c>
      <c r="O2354" s="140" t="b">
        <v>0</v>
      </c>
      <c r="P2354" s="138" t="s">
        <v>3075</v>
      </c>
      <c r="Q2354" t="s">
        <v>1823</v>
      </c>
      <c r="R2354" t="s">
        <v>630</v>
      </c>
    </row>
    <row r="2355" spans="1:18" x14ac:dyDescent="0.25">
      <c r="A2355" s="138" t="s">
        <v>13880</v>
      </c>
      <c r="B2355" s="138" t="s">
        <v>883</v>
      </c>
      <c r="C2355" s="138" t="s">
        <v>1817</v>
      </c>
      <c r="D2355" s="138" t="s">
        <v>1818</v>
      </c>
      <c r="E2355" s="138" t="s">
        <v>6045</v>
      </c>
      <c r="F2355" s="138"/>
      <c r="G2355" s="138" t="s">
        <v>70</v>
      </c>
      <c r="H2355" s="138" t="s">
        <v>1779</v>
      </c>
      <c r="I2355" s="138" t="s">
        <v>5547</v>
      </c>
      <c r="J2355" s="138" t="s">
        <v>1817</v>
      </c>
      <c r="K2355" s="138"/>
      <c r="L2355" s="138"/>
      <c r="M2355" s="138" t="s">
        <v>7057</v>
      </c>
      <c r="N2355" s="139">
        <v>60</v>
      </c>
      <c r="O2355" s="140" t="b">
        <v>0</v>
      </c>
      <c r="P2355" s="138" t="s">
        <v>3075</v>
      </c>
      <c r="Q2355" t="s">
        <v>1823</v>
      </c>
      <c r="R2355" t="s">
        <v>630</v>
      </c>
    </row>
    <row r="2356" spans="1:18" x14ac:dyDescent="0.25">
      <c r="A2356" s="138" t="s">
        <v>15000</v>
      </c>
      <c r="B2356" s="138" t="s">
        <v>883</v>
      </c>
      <c r="C2356" s="138" t="s">
        <v>1817</v>
      </c>
      <c r="D2356" s="138" t="s">
        <v>1818</v>
      </c>
      <c r="E2356" s="138" t="s">
        <v>1955</v>
      </c>
      <c r="F2356" s="138"/>
      <c r="G2356" s="138" t="s">
        <v>1786</v>
      </c>
      <c r="H2356" s="138" t="s">
        <v>1787</v>
      </c>
      <c r="I2356" s="138" t="s">
        <v>5547</v>
      </c>
      <c r="J2356" s="138" t="s">
        <v>1817</v>
      </c>
      <c r="K2356" s="138"/>
      <c r="L2356" s="138"/>
      <c r="M2356" s="138" t="s">
        <v>7058</v>
      </c>
      <c r="N2356" s="139">
        <v>60</v>
      </c>
      <c r="O2356" s="140" t="b">
        <v>0</v>
      </c>
      <c r="P2356" s="138" t="s">
        <v>3075</v>
      </c>
      <c r="Q2356" t="s">
        <v>1823</v>
      </c>
      <c r="R2356" t="s">
        <v>630</v>
      </c>
    </row>
    <row r="2357" spans="1:18" x14ac:dyDescent="0.25">
      <c r="A2357" s="138" t="s">
        <v>13797</v>
      </c>
      <c r="B2357" s="138" t="s">
        <v>883</v>
      </c>
      <c r="C2357" s="138" t="s">
        <v>1817</v>
      </c>
      <c r="D2357" s="138" t="s">
        <v>1818</v>
      </c>
      <c r="E2357" s="138" t="s">
        <v>1886</v>
      </c>
      <c r="F2357" s="138"/>
      <c r="G2357" s="138" t="s">
        <v>1786</v>
      </c>
      <c r="H2357" s="138" t="s">
        <v>1787</v>
      </c>
      <c r="I2357" s="138" t="s">
        <v>5547</v>
      </c>
      <c r="J2357" s="138" t="s">
        <v>1817</v>
      </c>
      <c r="K2357" s="138"/>
      <c r="L2357" s="138"/>
      <c r="M2357" s="138" t="s">
        <v>7059</v>
      </c>
      <c r="N2357" s="139">
        <v>60</v>
      </c>
      <c r="O2357" s="140" t="b">
        <v>0</v>
      </c>
      <c r="P2357" s="138" t="s">
        <v>3075</v>
      </c>
      <c r="Q2357" t="s">
        <v>1823</v>
      </c>
      <c r="R2357" t="s">
        <v>630</v>
      </c>
    </row>
    <row r="2358" spans="1:18" x14ac:dyDescent="0.25">
      <c r="A2358" s="138" t="s">
        <v>14551</v>
      </c>
      <c r="B2358" s="138" t="s">
        <v>883</v>
      </c>
      <c r="C2358" s="138" t="s">
        <v>1817</v>
      </c>
      <c r="D2358" s="138" t="s">
        <v>1818</v>
      </c>
      <c r="E2358" s="138" t="s">
        <v>3323</v>
      </c>
      <c r="F2358" s="138"/>
      <c r="G2358" s="138" t="s">
        <v>1786</v>
      </c>
      <c r="H2358" s="138" t="s">
        <v>1787</v>
      </c>
      <c r="I2358" s="138" t="s">
        <v>5547</v>
      </c>
      <c r="J2358" s="138" t="s">
        <v>1817</v>
      </c>
      <c r="K2358" s="138"/>
      <c r="L2358" s="138"/>
      <c r="M2358" s="138" t="s">
        <v>7060</v>
      </c>
      <c r="N2358" s="139">
        <v>60</v>
      </c>
      <c r="O2358" s="140" t="b">
        <v>0</v>
      </c>
      <c r="P2358" s="138" t="s">
        <v>3075</v>
      </c>
      <c r="Q2358" t="s">
        <v>1823</v>
      </c>
      <c r="R2358" t="s">
        <v>630</v>
      </c>
    </row>
    <row r="2359" spans="1:18" x14ac:dyDescent="0.25">
      <c r="A2359" s="138" t="s">
        <v>13861</v>
      </c>
      <c r="B2359" s="138" t="s">
        <v>883</v>
      </c>
      <c r="C2359" s="138" t="s">
        <v>1817</v>
      </c>
      <c r="D2359" s="138" t="s">
        <v>1818</v>
      </c>
      <c r="E2359" s="138" t="s">
        <v>2086</v>
      </c>
      <c r="F2359" s="138"/>
      <c r="G2359" s="138" t="s">
        <v>70</v>
      </c>
      <c r="H2359" s="138" t="s">
        <v>1779</v>
      </c>
      <c r="I2359" s="138" t="s">
        <v>5547</v>
      </c>
      <c r="J2359" s="138" t="s">
        <v>1817</v>
      </c>
      <c r="K2359" s="138"/>
      <c r="L2359" s="138"/>
      <c r="M2359" s="138" t="s">
        <v>7061</v>
      </c>
      <c r="N2359" s="139">
        <v>60</v>
      </c>
      <c r="O2359" s="140" t="b">
        <v>0</v>
      </c>
      <c r="P2359" s="138" t="s">
        <v>3075</v>
      </c>
      <c r="Q2359" t="s">
        <v>1823</v>
      </c>
      <c r="R2359" t="s">
        <v>630</v>
      </c>
    </row>
    <row r="2360" spans="1:18" x14ac:dyDescent="0.25">
      <c r="A2360" s="138" t="s">
        <v>14799</v>
      </c>
      <c r="B2360" s="138" t="s">
        <v>883</v>
      </c>
      <c r="C2360" s="138" t="s">
        <v>1817</v>
      </c>
      <c r="D2360" s="138" t="s">
        <v>1818</v>
      </c>
      <c r="E2360" s="138" t="s">
        <v>5966</v>
      </c>
      <c r="F2360" s="138"/>
      <c r="G2360" s="138" t="s">
        <v>70</v>
      </c>
      <c r="H2360" s="138" t="s">
        <v>1779</v>
      </c>
      <c r="I2360" s="138" t="s">
        <v>5547</v>
      </c>
      <c r="J2360" s="138" t="s">
        <v>1817</v>
      </c>
      <c r="K2360" s="138"/>
      <c r="L2360" s="138"/>
      <c r="M2360" s="138" t="s">
        <v>7062</v>
      </c>
      <c r="N2360" s="139">
        <v>60</v>
      </c>
      <c r="O2360" s="140" t="b">
        <v>0</v>
      </c>
      <c r="P2360" s="138" t="s">
        <v>3075</v>
      </c>
      <c r="Q2360" t="s">
        <v>1823</v>
      </c>
      <c r="R2360" t="s">
        <v>630</v>
      </c>
    </row>
    <row r="2361" spans="1:18" x14ac:dyDescent="0.25">
      <c r="A2361" s="138" t="s">
        <v>14800</v>
      </c>
      <c r="B2361" s="138" t="s">
        <v>883</v>
      </c>
      <c r="C2361" s="138" t="s">
        <v>1817</v>
      </c>
      <c r="D2361" s="138" t="s">
        <v>1818</v>
      </c>
      <c r="E2361" s="138" t="s">
        <v>5966</v>
      </c>
      <c r="F2361" s="138"/>
      <c r="G2361" s="138" t="s">
        <v>70</v>
      </c>
      <c r="H2361" s="138" t="s">
        <v>1779</v>
      </c>
      <c r="I2361" s="138" t="s">
        <v>5547</v>
      </c>
      <c r="J2361" s="138" t="s">
        <v>7063</v>
      </c>
      <c r="K2361" s="138" t="s">
        <v>7064</v>
      </c>
      <c r="L2361" s="138"/>
      <c r="M2361" s="138" t="s">
        <v>7064</v>
      </c>
      <c r="N2361" s="139">
        <v>60</v>
      </c>
      <c r="O2361" s="140" t="b">
        <v>0</v>
      </c>
      <c r="P2361" s="138" t="s">
        <v>3075</v>
      </c>
      <c r="Q2361" t="s">
        <v>1823</v>
      </c>
      <c r="R2361" t="s">
        <v>630</v>
      </c>
    </row>
    <row r="2362" spans="1:18" x14ac:dyDescent="0.25">
      <c r="A2362" s="138" t="s">
        <v>14102</v>
      </c>
      <c r="B2362" s="138" t="s">
        <v>883</v>
      </c>
      <c r="C2362" s="138" t="s">
        <v>1817</v>
      </c>
      <c r="D2362" s="138" t="s">
        <v>1818</v>
      </c>
      <c r="E2362" s="138" t="s">
        <v>4289</v>
      </c>
      <c r="F2362" s="138"/>
      <c r="G2362" s="138" t="s">
        <v>70</v>
      </c>
      <c r="H2362" s="138" t="s">
        <v>1779</v>
      </c>
      <c r="I2362" s="138" t="s">
        <v>5547</v>
      </c>
      <c r="J2362" s="138" t="s">
        <v>1817</v>
      </c>
      <c r="K2362" s="138"/>
      <c r="L2362" s="138"/>
      <c r="M2362" s="138" t="s">
        <v>7065</v>
      </c>
      <c r="N2362" s="139">
        <v>60</v>
      </c>
      <c r="O2362" s="140" t="b">
        <v>0</v>
      </c>
      <c r="P2362" s="138" t="s">
        <v>3075</v>
      </c>
      <c r="Q2362" t="s">
        <v>1823</v>
      </c>
      <c r="R2362" t="s">
        <v>630</v>
      </c>
    </row>
    <row r="2363" spans="1:18" x14ac:dyDescent="0.25">
      <c r="A2363" s="138" t="s">
        <v>14552</v>
      </c>
      <c r="B2363" s="138" t="s">
        <v>883</v>
      </c>
      <c r="C2363" s="138" t="s">
        <v>1817</v>
      </c>
      <c r="D2363" s="138" t="s">
        <v>1818</v>
      </c>
      <c r="E2363" s="138" t="s">
        <v>3323</v>
      </c>
      <c r="F2363" s="138"/>
      <c r="G2363" s="138" t="s">
        <v>1786</v>
      </c>
      <c r="H2363" s="138" t="s">
        <v>1787</v>
      </c>
      <c r="I2363" s="138" t="s">
        <v>5547</v>
      </c>
      <c r="J2363" s="138" t="s">
        <v>1817</v>
      </c>
      <c r="K2363" s="138"/>
      <c r="L2363" s="138"/>
      <c r="M2363" s="138" t="s">
        <v>7066</v>
      </c>
      <c r="N2363" s="139">
        <v>60</v>
      </c>
      <c r="O2363" s="140" t="b">
        <v>0</v>
      </c>
      <c r="P2363" s="138" t="s">
        <v>3075</v>
      </c>
      <c r="Q2363" t="s">
        <v>1823</v>
      </c>
      <c r="R2363" t="s">
        <v>630</v>
      </c>
    </row>
    <row r="2364" spans="1:18" x14ac:dyDescent="0.25">
      <c r="A2364" s="138" t="s">
        <v>14459</v>
      </c>
      <c r="B2364" s="138" t="s">
        <v>883</v>
      </c>
      <c r="C2364" s="138" t="s">
        <v>1817</v>
      </c>
      <c r="D2364" s="138" t="s">
        <v>1818</v>
      </c>
      <c r="E2364" s="138" t="s">
        <v>1971</v>
      </c>
      <c r="F2364" s="138"/>
      <c r="G2364" s="138" t="s">
        <v>71</v>
      </c>
      <c r="H2364" s="138" t="s">
        <v>1777</v>
      </c>
      <c r="I2364" s="138" t="s">
        <v>5547</v>
      </c>
      <c r="J2364" s="138" t="s">
        <v>1817</v>
      </c>
      <c r="K2364" s="138"/>
      <c r="L2364" s="138"/>
      <c r="M2364" s="138" t="s">
        <v>7067</v>
      </c>
      <c r="N2364" s="139">
        <v>60</v>
      </c>
      <c r="O2364" s="140" t="b">
        <v>0</v>
      </c>
      <c r="P2364" s="138" t="s">
        <v>3075</v>
      </c>
      <c r="Q2364" t="s">
        <v>1823</v>
      </c>
      <c r="R2364" t="s">
        <v>630</v>
      </c>
    </row>
    <row r="2365" spans="1:18" x14ac:dyDescent="0.25">
      <c r="A2365" s="138" t="s">
        <v>13862</v>
      </c>
      <c r="B2365" s="138" t="s">
        <v>883</v>
      </c>
      <c r="C2365" s="138" t="s">
        <v>1817</v>
      </c>
      <c r="D2365" s="138" t="s">
        <v>1818</v>
      </c>
      <c r="E2365" s="138" t="s">
        <v>2086</v>
      </c>
      <c r="F2365" s="138"/>
      <c r="G2365" s="138" t="s">
        <v>70</v>
      </c>
      <c r="H2365" s="138" t="s">
        <v>1779</v>
      </c>
      <c r="I2365" s="138" t="s">
        <v>5547</v>
      </c>
      <c r="J2365" s="138" t="s">
        <v>1817</v>
      </c>
      <c r="K2365" s="138"/>
      <c r="L2365" s="138"/>
      <c r="M2365" s="138" t="s">
        <v>7068</v>
      </c>
      <c r="N2365" s="139">
        <v>60</v>
      </c>
      <c r="O2365" s="140" t="b">
        <v>0</v>
      </c>
      <c r="P2365" s="138" t="s">
        <v>3075</v>
      </c>
      <c r="Q2365" t="s">
        <v>1823</v>
      </c>
      <c r="R2365" t="s">
        <v>630</v>
      </c>
    </row>
    <row r="2366" spans="1:18" x14ac:dyDescent="0.25">
      <c r="A2366" s="138" t="s">
        <v>14343</v>
      </c>
      <c r="B2366" s="138" t="s">
        <v>1673</v>
      </c>
      <c r="C2366" s="138" t="s">
        <v>1817</v>
      </c>
      <c r="D2366" s="138" t="s">
        <v>1818</v>
      </c>
      <c r="E2366" s="138" t="s">
        <v>3323</v>
      </c>
      <c r="F2366" s="138"/>
      <c r="G2366" s="138" t="s">
        <v>70</v>
      </c>
      <c r="H2366" s="138" t="s">
        <v>1779</v>
      </c>
      <c r="I2366" s="138" t="s">
        <v>5547</v>
      </c>
      <c r="J2366" s="138" t="s">
        <v>1673</v>
      </c>
      <c r="K2366" s="138" t="s">
        <v>7069</v>
      </c>
      <c r="L2366" s="138"/>
      <c r="M2366" s="138" t="s">
        <v>7069</v>
      </c>
      <c r="N2366" s="139">
        <v>60</v>
      </c>
      <c r="O2366" s="140" t="b">
        <v>0</v>
      </c>
      <c r="P2366" s="138" t="s">
        <v>3075</v>
      </c>
      <c r="Q2366" t="s">
        <v>1823</v>
      </c>
      <c r="R2366" t="s">
        <v>630</v>
      </c>
    </row>
    <row r="2367" spans="1:18" x14ac:dyDescent="0.25">
      <c r="A2367" s="138" t="s">
        <v>14553</v>
      </c>
      <c r="B2367" s="138" t="s">
        <v>885</v>
      </c>
      <c r="C2367" s="138" t="s">
        <v>1817</v>
      </c>
      <c r="D2367" s="138" t="s">
        <v>1818</v>
      </c>
      <c r="E2367" s="138" t="s">
        <v>3323</v>
      </c>
      <c r="F2367" s="138"/>
      <c r="G2367" s="138" t="s">
        <v>1786</v>
      </c>
      <c r="H2367" s="138" t="s">
        <v>1787</v>
      </c>
      <c r="I2367" s="138" t="s">
        <v>5547</v>
      </c>
      <c r="J2367" s="138" t="s">
        <v>7070</v>
      </c>
      <c r="K2367" s="138" t="s">
        <v>7071</v>
      </c>
      <c r="L2367" s="138"/>
      <c r="M2367" s="138" t="s">
        <v>7071</v>
      </c>
      <c r="N2367" s="139">
        <v>60</v>
      </c>
      <c r="O2367" s="140" t="b">
        <v>0</v>
      </c>
      <c r="P2367" s="138" t="s">
        <v>3075</v>
      </c>
      <c r="Q2367" t="s">
        <v>1823</v>
      </c>
      <c r="R2367" t="s">
        <v>630</v>
      </c>
    </row>
    <row r="2368" spans="1:18" x14ac:dyDescent="0.25">
      <c r="A2368" s="138" t="s">
        <v>14162</v>
      </c>
      <c r="B2368" s="138" t="s">
        <v>883</v>
      </c>
      <c r="C2368" s="138" t="s">
        <v>1817</v>
      </c>
      <c r="D2368" s="138" t="s">
        <v>1818</v>
      </c>
      <c r="E2368" s="138" t="s">
        <v>2734</v>
      </c>
      <c r="F2368" s="138"/>
      <c r="G2368" s="138" t="s">
        <v>1786</v>
      </c>
      <c r="H2368" s="138" t="s">
        <v>1787</v>
      </c>
      <c r="I2368" s="138" t="s">
        <v>5547</v>
      </c>
      <c r="J2368" s="138" t="s">
        <v>7072</v>
      </c>
      <c r="K2368" s="138" t="s">
        <v>7073</v>
      </c>
      <c r="L2368" s="138"/>
      <c r="M2368" s="138" t="s">
        <v>7073</v>
      </c>
      <c r="N2368" s="139">
        <v>60</v>
      </c>
      <c r="O2368" s="140" t="b">
        <v>0</v>
      </c>
      <c r="P2368" s="138" t="s">
        <v>3075</v>
      </c>
      <c r="Q2368" t="s">
        <v>1823</v>
      </c>
      <c r="R2368" t="s">
        <v>630</v>
      </c>
    </row>
    <row r="2369" spans="1:27" x14ac:dyDescent="0.25">
      <c r="A2369" s="138" t="s">
        <v>13798</v>
      </c>
      <c r="B2369" s="138" t="s">
        <v>1676</v>
      </c>
      <c r="C2369" s="138" t="s">
        <v>1817</v>
      </c>
      <c r="D2369" s="138" t="s">
        <v>1818</v>
      </c>
      <c r="E2369" s="138" t="s">
        <v>3323</v>
      </c>
      <c r="F2369" s="138"/>
      <c r="G2369" s="138" t="s">
        <v>1786</v>
      </c>
      <c r="H2369" s="138" t="s">
        <v>1787</v>
      </c>
      <c r="I2369" s="138" t="s">
        <v>5547</v>
      </c>
      <c r="J2369" s="138" t="s">
        <v>1676</v>
      </c>
      <c r="K2369" s="138" t="s">
        <v>7074</v>
      </c>
      <c r="L2369" s="138"/>
      <c r="M2369" s="138" t="s">
        <v>7074</v>
      </c>
      <c r="N2369" s="139">
        <v>60</v>
      </c>
      <c r="O2369" s="140" t="b">
        <v>0</v>
      </c>
      <c r="P2369" s="138" t="s">
        <v>3075</v>
      </c>
      <c r="Q2369" t="s">
        <v>1823</v>
      </c>
      <c r="R2369" t="s">
        <v>630</v>
      </c>
    </row>
    <row r="2370" spans="1:27" x14ac:dyDescent="0.25">
      <c r="A2370" s="138" t="s">
        <v>14266</v>
      </c>
      <c r="B2370" s="138" t="s">
        <v>883</v>
      </c>
      <c r="C2370" s="138" t="s">
        <v>1817</v>
      </c>
      <c r="D2370" s="138" t="s">
        <v>1818</v>
      </c>
      <c r="E2370" s="138" t="s">
        <v>2030</v>
      </c>
      <c r="F2370" s="138"/>
      <c r="G2370" s="138" t="s">
        <v>70</v>
      </c>
      <c r="H2370" s="138" t="s">
        <v>1779</v>
      </c>
      <c r="I2370" s="138" t="s">
        <v>5547</v>
      </c>
      <c r="J2370" s="138" t="s">
        <v>7075</v>
      </c>
      <c r="K2370" s="138" t="s">
        <v>7076</v>
      </c>
      <c r="L2370" s="138"/>
      <c r="M2370" s="138" t="s">
        <v>7076</v>
      </c>
      <c r="N2370" s="139">
        <v>60</v>
      </c>
      <c r="O2370" s="140" t="b">
        <v>0</v>
      </c>
      <c r="P2370" s="138" t="s">
        <v>3075</v>
      </c>
      <c r="Q2370" t="s">
        <v>1823</v>
      </c>
      <c r="R2370" t="s">
        <v>630</v>
      </c>
    </row>
    <row r="2371" spans="1:27" x14ac:dyDescent="0.25">
      <c r="A2371" s="138" t="s">
        <v>14163</v>
      </c>
      <c r="B2371" s="138" t="s">
        <v>1679</v>
      </c>
      <c r="C2371" s="138"/>
      <c r="D2371" s="138" t="s">
        <v>1818</v>
      </c>
      <c r="E2371" s="138" t="s">
        <v>2734</v>
      </c>
      <c r="F2371" s="138" t="s">
        <v>2814</v>
      </c>
      <c r="G2371" s="138" t="s">
        <v>1786</v>
      </c>
      <c r="H2371" s="138" t="s">
        <v>1787</v>
      </c>
      <c r="I2371" s="138" t="s">
        <v>5959</v>
      </c>
      <c r="J2371" s="138" t="s">
        <v>1679</v>
      </c>
      <c r="K2371" s="138" t="s">
        <v>7077</v>
      </c>
      <c r="L2371" s="138" t="s">
        <v>1817</v>
      </c>
      <c r="M2371" s="138" t="s">
        <v>7077</v>
      </c>
      <c r="N2371" s="139">
        <v>60</v>
      </c>
      <c r="O2371" s="140" t="b">
        <v>0</v>
      </c>
      <c r="P2371" s="138" t="s">
        <v>1822</v>
      </c>
      <c r="Q2371" t="s">
        <v>1823</v>
      </c>
      <c r="R2371" t="s">
        <v>630</v>
      </c>
    </row>
    <row r="2372" spans="1:27" x14ac:dyDescent="0.25">
      <c r="A2372" s="138" t="s">
        <v>14780</v>
      </c>
      <c r="B2372" s="138" t="s">
        <v>1681</v>
      </c>
      <c r="C2372" s="138" t="s">
        <v>1817</v>
      </c>
      <c r="D2372" s="138" t="s">
        <v>1818</v>
      </c>
      <c r="E2372" s="138" t="s">
        <v>4064</v>
      </c>
      <c r="F2372" s="138"/>
      <c r="G2372" s="138" t="s">
        <v>70</v>
      </c>
      <c r="H2372" s="138" t="s">
        <v>1779</v>
      </c>
      <c r="I2372" s="138" t="s">
        <v>5547</v>
      </c>
      <c r="J2372" s="138" t="s">
        <v>1681</v>
      </c>
      <c r="K2372" s="138" t="s">
        <v>7078</v>
      </c>
      <c r="L2372" s="138"/>
      <c r="M2372" s="138" t="s">
        <v>7078</v>
      </c>
      <c r="N2372" s="139">
        <v>60</v>
      </c>
      <c r="O2372" s="140" t="b">
        <v>0</v>
      </c>
      <c r="P2372" s="138" t="s">
        <v>3075</v>
      </c>
      <c r="Q2372" t="s">
        <v>1823</v>
      </c>
      <c r="R2372" t="s">
        <v>630</v>
      </c>
    </row>
    <row r="2373" spans="1:27" x14ac:dyDescent="0.25">
      <c r="A2373" s="138" t="s">
        <v>14164</v>
      </c>
      <c r="B2373" s="138" t="s">
        <v>5660</v>
      </c>
      <c r="C2373" s="138" t="s">
        <v>1817</v>
      </c>
      <c r="D2373" s="138" t="s">
        <v>1818</v>
      </c>
      <c r="E2373" s="138" t="s">
        <v>2734</v>
      </c>
      <c r="F2373" s="138"/>
      <c r="G2373" s="138" t="s">
        <v>1786</v>
      </c>
      <c r="H2373" s="138" t="s">
        <v>1787</v>
      </c>
      <c r="I2373" s="138" t="s">
        <v>5547</v>
      </c>
      <c r="J2373" s="138" t="s">
        <v>1817</v>
      </c>
      <c r="K2373" s="138"/>
      <c r="L2373" s="138"/>
      <c r="M2373" s="138" t="s">
        <v>7080</v>
      </c>
      <c r="N2373" s="139">
        <v>60</v>
      </c>
      <c r="O2373" s="140" t="b">
        <v>0</v>
      </c>
      <c r="P2373" s="138" t="s">
        <v>3075</v>
      </c>
      <c r="Q2373" t="s">
        <v>1823</v>
      </c>
      <c r="R2373" t="s">
        <v>630</v>
      </c>
    </row>
    <row r="2374" spans="1:27" x14ac:dyDescent="0.25">
      <c r="A2374" s="138" t="s">
        <v>14086</v>
      </c>
      <c r="B2374" s="138" t="s">
        <v>5660</v>
      </c>
      <c r="C2374" s="138" t="s">
        <v>1817</v>
      </c>
      <c r="D2374" s="138" t="s">
        <v>1818</v>
      </c>
      <c r="E2374" s="138" t="s">
        <v>1911</v>
      </c>
      <c r="F2374" s="138"/>
      <c r="G2374" s="138" t="s">
        <v>71</v>
      </c>
      <c r="H2374" s="138" t="s">
        <v>1777</v>
      </c>
      <c r="I2374" s="138" t="s">
        <v>5547</v>
      </c>
      <c r="J2374" s="138" t="s">
        <v>7081</v>
      </c>
      <c r="K2374" s="138" t="s">
        <v>7082</v>
      </c>
      <c r="L2374" s="138"/>
      <c r="M2374" s="138" t="s">
        <v>7082</v>
      </c>
      <c r="N2374" s="139">
        <v>60</v>
      </c>
      <c r="O2374" s="140" t="b">
        <v>0</v>
      </c>
      <c r="P2374" s="138" t="s">
        <v>3075</v>
      </c>
      <c r="Q2374" t="s">
        <v>1823</v>
      </c>
      <c r="R2374" t="s">
        <v>630</v>
      </c>
    </row>
    <row r="2375" spans="1:27" x14ac:dyDescent="0.25">
      <c r="A2375" s="138" t="s">
        <v>15100</v>
      </c>
      <c r="B2375" s="138" t="s">
        <v>7084</v>
      </c>
      <c r="C2375" s="138"/>
      <c r="D2375" s="138" t="s">
        <v>3026</v>
      </c>
      <c r="E2375" s="138"/>
      <c r="F2375" s="138"/>
      <c r="G2375" s="138"/>
      <c r="H2375" s="138"/>
      <c r="I2375" s="138"/>
      <c r="J2375" s="138"/>
      <c r="K2375" s="138"/>
      <c r="L2375" s="138" t="s">
        <v>7085</v>
      </c>
      <c r="M2375" s="138" t="s">
        <v>7086</v>
      </c>
      <c r="N2375" s="139"/>
      <c r="O2375" s="140" t="b">
        <v>0</v>
      </c>
      <c r="P2375" s="138" t="s">
        <v>1822</v>
      </c>
      <c r="Q2375" t="s">
        <v>1823</v>
      </c>
      <c r="R2375" t="s">
        <v>7083</v>
      </c>
    </row>
    <row r="2376" spans="1:27" x14ac:dyDescent="0.25">
      <c r="A2376" s="138" t="s">
        <v>15098</v>
      </c>
      <c r="B2376" s="138" t="s">
        <v>7088</v>
      </c>
      <c r="C2376" s="138"/>
      <c r="D2376" s="138" t="s">
        <v>3026</v>
      </c>
      <c r="E2376" s="138"/>
      <c r="F2376" s="138"/>
      <c r="G2376" s="138"/>
      <c r="H2376" s="138"/>
      <c r="I2376" s="138"/>
      <c r="J2376" s="138"/>
      <c r="K2376" s="138"/>
      <c r="L2376" s="138" t="s">
        <v>7089</v>
      </c>
      <c r="M2376" s="138" t="s">
        <v>7090</v>
      </c>
      <c r="N2376" s="139">
        <v>60</v>
      </c>
      <c r="O2376" s="140" t="b">
        <v>0</v>
      </c>
      <c r="P2376" s="138" t="s">
        <v>1822</v>
      </c>
      <c r="Q2376" t="s">
        <v>1823</v>
      </c>
      <c r="R2376" t="s">
        <v>7087</v>
      </c>
    </row>
    <row r="2377" spans="1:27" x14ac:dyDescent="0.25">
      <c r="A2377" s="138" t="s">
        <v>15101</v>
      </c>
      <c r="B2377" s="138" t="s">
        <v>7092</v>
      </c>
      <c r="C2377" s="138"/>
      <c r="D2377" s="138" t="s">
        <v>3026</v>
      </c>
      <c r="E2377" s="138"/>
      <c r="F2377" s="138"/>
      <c r="G2377" s="138"/>
      <c r="H2377" s="138"/>
      <c r="I2377" s="138"/>
      <c r="J2377" s="138"/>
      <c r="K2377" s="138"/>
      <c r="L2377" s="138" t="s">
        <v>7093</v>
      </c>
      <c r="M2377" s="138" t="s">
        <v>7094</v>
      </c>
      <c r="N2377" s="139"/>
      <c r="O2377" s="140" t="b">
        <v>0</v>
      </c>
      <c r="P2377" s="138" t="s">
        <v>1822</v>
      </c>
      <c r="Q2377" t="s">
        <v>1823</v>
      </c>
      <c r="R2377" t="s">
        <v>7091</v>
      </c>
    </row>
    <row r="2378" spans="1:27" x14ac:dyDescent="0.25">
      <c r="A2378" s="138" t="s">
        <v>7095</v>
      </c>
      <c r="B2378" s="138" t="s">
        <v>7096</v>
      </c>
      <c r="C2378" s="138"/>
      <c r="D2378" s="138" t="s">
        <v>1902</v>
      </c>
      <c r="E2378" s="138"/>
      <c r="F2378" s="138"/>
      <c r="G2378" s="138"/>
      <c r="H2378" s="138"/>
      <c r="I2378" s="138"/>
      <c r="J2378" s="138"/>
      <c r="K2378" s="138"/>
      <c r="L2378" s="138" t="s">
        <v>7097</v>
      </c>
      <c r="M2378" s="138" t="s">
        <v>7098</v>
      </c>
      <c r="N2378" s="139"/>
      <c r="O2378" s="140" t="b">
        <v>0</v>
      </c>
      <c r="P2378" s="138" t="s">
        <v>1822</v>
      </c>
      <c r="Q2378" t="s">
        <v>1823</v>
      </c>
      <c r="R2378" t="s">
        <v>7095</v>
      </c>
    </row>
    <row r="2379" spans="1:27" x14ac:dyDescent="0.25">
      <c r="A2379" s="138" t="s">
        <v>7099</v>
      </c>
      <c r="B2379" s="138" t="s">
        <v>7100</v>
      </c>
      <c r="C2379" s="138"/>
      <c r="D2379" s="138" t="s">
        <v>1902</v>
      </c>
      <c r="E2379" s="138"/>
      <c r="F2379" s="138"/>
      <c r="G2379" s="138"/>
      <c r="H2379" s="138"/>
      <c r="I2379" s="138"/>
      <c r="J2379" s="138"/>
      <c r="K2379" s="138"/>
      <c r="L2379" s="138" t="s">
        <v>7101</v>
      </c>
      <c r="M2379" s="138" t="s">
        <v>7102</v>
      </c>
      <c r="N2379" s="139"/>
      <c r="O2379" s="140" t="b">
        <v>0</v>
      </c>
      <c r="P2379" s="138" t="s">
        <v>1822</v>
      </c>
      <c r="Q2379" t="s">
        <v>1823</v>
      </c>
      <c r="R2379" t="s">
        <v>7099</v>
      </c>
    </row>
    <row r="2380" spans="1:27" x14ac:dyDescent="0.25">
      <c r="A2380" s="138" t="s">
        <v>14703</v>
      </c>
      <c r="B2380" s="138" t="s">
        <v>7177</v>
      </c>
      <c r="C2380" s="138"/>
      <c r="D2380" s="138" t="s">
        <v>1818</v>
      </c>
      <c r="E2380" s="138"/>
      <c r="F2380" s="138"/>
      <c r="G2380" s="138" t="s">
        <v>1786</v>
      </c>
      <c r="H2380" s="138" t="s">
        <v>1787</v>
      </c>
      <c r="I2380" s="138" t="s">
        <v>5547</v>
      </c>
      <c r="J2380" s="138" t="s">
        <v>7177</v>
      </c>
      <c r="K2380" s="138"/>
      <c r="L2380" s="138"/>
      <c r="M2380" s="138" t="s">
        <v>7178</v>
      </c>
      <c r="N2380" s="139">
        <v>60</v>
      </c>
      <c r="O2380" s="140" t="b">
        <v>0</v>
      </c>
      <c r="P2380" s="138" t="s">
        <v>1822</v>
      </c>
      <c r="Q2380" t="s">
        <v>1823</v>
      </c>
      <c r="R2380" t="s">
        <v>630</v>
      </c>
    </row>
    <row r="2381" spans="1:27" x14ac:dyDescent="0.25">
      <c r="A2381" s="138" t="s">
        <v>14901</v>
      </c>
      <c r="B2381" s="138" t="s">
        <v>7180</v>
      </c>
      <c r="C2381" s="138"/>
      <c r="D2381" s="138" t="s">
        <v>1818</v>
      </c>
      <c r="E2381" s="138"/>
      <c r="F2381" s="138"/>
      <c r="G2381" s="138" t="s">
        <v>1786</v>
      </c>
      <c r="H2381" s="138" t="s">
        <v>1787</v>
      </c>
      <c r="I2381" s="138" t="s">
        <v>5547</v>
      </c>
      <c r="J2381" s="138" t="s">
        <v>7180</v>
      </c>
      <c r="K2381" s="138"/>
      <c r="L2381" s="138"/>
      <c r="M2381" s="138" t="s">
        <v>7181</v>
      </c>
      <c r="N2381" s="139">
        <v>60</v>
      </c>
      <c r="O2381" s="140" t="b">
        <v>0</v>
      </c>
      <c r="P2381" s="138" t="s">
        <v>1822</v>
      </c>
      <c r="Q2381" t="s">
        <v>1823</v>
      </c>
      <c r="R2381" t="s">
        <v>630</v>
      </c>
    </row>
    <row r="2382" spans="1:27" ht="15.75" x14ac:dyDescent="0.25">
      <c r="A2382" s="138" t="s">
        <v>7226</v>
      </c>
      <c r="B2382" s="138" t="s">
        <v>7220</v>
      </c>
      <c r="C2382" s="138" t="s">
        <v>7219</v>
      </c>
      <c r="D2382" s="138" t="s">
        <v>1818</v>
      </c>
      <c r="E2382" s="138" t="s">
        <v>7218</v>
      </c>
      <c r="F2382" s="138"/>
      <c r="G2382" s="138" t="s">
        <v>7217</v>
      </c>
      <c r="H2382" s="138" t="s">
        <v>7216</v>
      </c>
      <c r="I2382" s="138"/>
      <c r="J2382" s="138"/>
      <c r="K2382" s="138"/>
      <c r="L2382" s="138"/>
      <c r="M2382" s="138" t="s">
        <v>7219</v>
      </c>
      <c r="N2382" s="139">
        <v>60</v>
      </c>
      <c r="O2382" s="140" t="b">
        <v>0</v>
      </c>
      <c r="P2382" s="138" t="s">
        <v>1822</v>
      </c>
      <c r="Q2382" t="s">
        <v>1823</v>
      </c>
      <c r="R2382" t="s">
        <v>630</v>
      </c>
      <c r="S2382" s="49"/>
      <c r="T2382" s="49"/>
      <c r="U2382" s="49"/>
      <c r="V2382" s="49"/>
      <c r="W2382" s="50"/>
      <c r="AA2382" s="49"/>
    </row>
    <row r="2383" spans="1:27" x14ac:dyDescent="0.25">
      <c r="A2383" s="138" t="s">
        <v>11155</v>
      </c>
      <c r="B2383" s="138" t="s">
        <v>7215</v>
      </c>
      <c r="C2383" s="138"/>
      <c r="D2383" s="138" t="s">
        <v>1818</v>
      </c>
      <c r="E2383" s="138" t="s">
        <v>7214</v>
      </c>
      <c r="F2383" s="138"/>
      <c r="G2383" s="138" t="s">
        <v>7213</v>
      </c>
      <c r="H2383" s="138" t="s">
        <v>7212</v>
      </c>
      <c r="I2383" s="138" t="s">
        <v>2153</v>
      </c>
      <c r="J2383" s="138"/>
      <c r="K2383" s="138" t="s">
        <v>7211</v>
      </c>
      <c r="L2383" s="138"/>
      <c r="M2383" s="138" t="s">
        <v>7211</v>
      </c>
      <c r="N2383" s="139">
        <v>1</v>
      </c>
      <c r="O2383" s="140" t="b">
        <v>0</v>
      </c>
      <c r="P2383" s="138" t="s">
        <v>1822</v>
      </c>
      <c r="Q2383" t="s">
        <v>1823</v>
      </c>
      <c r="R2383" t="s">
        <v>7195</v>
      </c>
    </row>
    <row r="2384" spans="1:27" x14ac:dyDescent="0.25">
      <c r="A2384" s="138" t="s">
        <v>11332</v>
      </c>
      <c r="B2384" s="138" t="s">
        <v>593</v>
      </c>
      <c r="C2384" s="138" t="s">
        <v>4567</v>
      </c>
      <c r="D2384" s="138" t="s">
        <v>2167</v>
      </c>
      <c r="E2384" s="138" t="s">
        <v>4143</v>
      </c>
      <c r="F2384" s="138"/>
      <c r="G2384" s="138"/>
      <c r="H2384" s="138"/>
      <c r="I2384" s="138" t="s">
        <v>4571</v>
      </c>
      <c r="J2384" s="138" t="s">
        <v>4593</v>
      </c>
      <c r="K2384" s="138" t="s">
        <v>7210</v>
      </c>
      <c r="L2384" s="138"/>
      <c r="M2384" s="138" t="s">
        <v>7210</v>
      </c>
      <c r="N2384" s="139">
        <v>31</v>
      </c>
      <c r="O2384" s="140" t="b">
        <v>0</v>
      </c>
      <c r="P2384" s="138" t="s">
        <v>1822</v>
      </c>
      <c r="Q2384" t="s">
        <v>1823</v>
      </c>
      <c r="R2384" t="s">
        <v>592</v>
      </c>
    </row>
    <row r="2385" spans="1:18" x14ac:dyDescent="0.25">
      <c r="A2385" s="138" t="e">
        <v>#N/A</v>
      </c>
      <c r="B2385" s="138" t="s">
        <v>7209</v>
      </c>
      <c r="C2385" s="138" t="s">
        <v>7208</v>
      </c>
      <c r="D2385" s="138" t="s">
        <v>7207</v>
      </c>
      <c r="E2385" s="138" t="s">
        <v>7206</v>
      </c>
      <c r="F2385" s="138"/>
      <c r="G2385" s="138" t="s">
        <v>7227</v>
      </c>
      <c r="H2385" s="138" t="s">
        <v>7228</v>
      </c>
      <c r="I2385" s="138"/>
      <c r="J2385" s="138"/>
      <c r="K2385" s="138"/>
      <c r="L2385" s="138" t="s">
        <v>7205</v>
      </c>
      <c r="M2385" s="138" t="s">
        <v>7204</v>
      </c>
      <c r="N2385" s="139" t="s">
        <v>7229</v>
      </c>
      <c r="O2385" s="140" t="b">
        <v>0</v>
      </c>
      <c r="P2385" s="138" t="s">
        <v>1822</v>
      </c>
      <c r="Q2385" t="s">
        <v>1823</v>
      </c>
      <c r="R2385" t="s">
        <v>630</v>
      </c>
    </row>
    <row r="2386" spans="1:18" x14ac:dyDescent="0.25">
      <c r="A2386" s="138" t="s">
        <v>7255</v>
      </c>
      <c r="B2386" s="138" t="s">
        <v>7230</v>
      </c>
      <c r="C2386" s="138"/>
      <c r="D2386" s="138" t="s">
        <v>1818</v>
      </c>
      <c r="E2386" s="138" t="s">
        <v>7231</v>
      </c>
      <c r="F2386" s="138"/>
      <c r="G2386" s="138" t="s">
        <v>7232</v>
      </c>
      <c r="H2386" s="138" t="s">
        <v>1787</v>
      </c>
      <c r="I2386" s="138" t="s">
        <v>5547</v>
      </c>
      <c r="J2386" s="138" t="s">
        <v>7230</v>
      </c>
      <c r="K2386" s="138" t="s">
        <v>7270</v>
      </c>
      <c r="L2386" s="138"/>
      <c r="M2386" s="138" t="s">
        <v>7233</v>
      </c>
      <c r="N2386" s="139" t="s">
        <v>7229</v>
      </c>
      <c r="O2386" s="140" t="b">
        <v>0</v>
      </c>
      <c r="P2386" s="138" t="s">
        <v>1822</v>
      </c>
      <c r="Q2386" t="s">
        <v>1823</v>
      </c>
      <c r="R2386" t="s">
        <v>630</v>
      </c>
    </row>
    <row r="2387" spans="1:18" x14ac:dyDescent="0.25">
      <c r="A2387" s="138" t="s">
        <v>7254</v>
      </c>
      <c r="B2387" s="138" t="s">
        <v>7234</v>
      </c>
      <c r="C2387" s="138"/>
      <c r="D2387" s="138" t="s">
        <v>1818</v>
      </c>
      <c r="E2387" s="138" t="s">
        <v>7235</v>
      </c>
      <c r="F2387" s="138"/>
      <c r="G2387" s="138" t="s">
        <v>7232</v>
      </c>
      <c r="H2387" s="138" t="s">
        <v>1787</v>
      </c>
      <c r="I2387" s="138" t="s">
        <v>5547</v>
      </c>
      <c r="J2387" s="138" t="s">
        <v>7234</v>
      </c>
      <c r="K2387" s="138" t="s">
        <v>7271</v>
      </c>
      <c r="L2387" s="138"/>
      <c r="M2387" s="138" t="s">
        <v>7234</v>
      </c>
      <c r="N2387" s="139" t="s">
        <v>7229</v>
      </c>
      <c r="O2387" s="140" t="b">
        <v>0</v>
      </c>
      <c r="P2387" s="138" t="s">
        <v>1822</v>
      </c>
      <c r="Q2387" t="s">
        <v>1823</v>
      </c>
      <c r="R2387" t="s">
        <v>630</v>
      </c>
    </row>
    <row r="2388" spans="1:18" x14ac:dyDescent="0.25">
      <c r="A2388" s="138" t="s">
        <v>7249</v>
      </c>
      <c r="B2388" s="138" t="s">
        <v>7236</v>
      </c>
      <c r="C2388" s="138"/>
      <c r="D2388" s="138" t="s">
        <v>1818</v>
      </c>
      <c r="E2388" s="138" t="s">
        <v>7237</v>
      </c>
      <c r="F2388" s="138"/>
      <c r="G2388" s="138" t="s">
        <v>7217</v>
      </c>
      <c r="H2388" s="138" t="s">
        <v>7238</v>
      </c>
      <c r="I2388" s="138" t="s">
        <v>5547</v>
      </c>
      <c r="J2388" s="138" t="s">
        <v>7236</v>
      </c>
      <c r="K2388" s="138" t="s">
        <v>7272</v>
      </c>
      <c r="L2388" s="138"/>
      <c r="M2388" s="138" t="s">
        <v>7236</v>
      </c>
      <c r="N2388" s="139">
        <v>60</v>
      </c>
      <c r="O2388" s="140" t="b">
        <v>0</v>
      </c>
      <c r="P2388" s="138" t="s">
        <v>1822</v>
      </c>
      <c r="Q2388" t="s">
        <v>1823</v>
      </c>
      <c r="R2388" t="s">
        <v>630</v>
      </c>
    </row>
    <row r="2389" spans="1:18" x14ac:dyDescent="0.25">
      <c r="A2389" s="138" t="s">
        <v>7250</v>
      </c>
      <c r="B2389" s="138" t="s">
        <v>7239</v>
      </c>
      <c r="C2389" s="138"/>
      <c r="D2389" s="138" t="s">
        <v>1818</v>
      </c>
      <c r="E2389" s="138" t="s">
        <v>7237</v>
      </c>
      <c r="F2389" s="138"/>
      <c r="G2389" s="138" t="s">
        <v>7217</v>
      </c>
      <c r="H2389" s="138" t="s">
        <v>7238</v>
      </c>
      <c r="I2389" s="138" t="s">
        <v>5547</v>
      </c>
      <c r="J2389" s="138" t="s">
        <v>7239</v>
      </c>
      <c r="K2389" s="138" t="s">
        <v>7273</v>
      </c>
      <c r="L2389" s="138"/>
      <c r="M2389" s="138" t="s">
        <v>7239</v>
      </c>
      <c r="N2389" s="139">
        <v>60</v>
      </c>
      <c r="O2389" s="140" t="b">
        <v>0</v>
      </c>
      <c r="P2389" s="138" t="s">
        <v>1822</v>
      </c>
      <c r="Q2389" t="s">
        <v>1823</v>
      </c>
      <c r="R2389" t="s">
        <v>630</v>
      </c>
    </row>
    <row r="2390" spans="1:18" x14ac:dyDescent="0.25">
      <c r="A2390" s="138" t="s">
        <v>7252</v>
      </c>
      <c r="B2390" s="138" t="s">
        <v>7240</v>
      </c>
      <c r="C2390" s="138"/>
      <c r="D2390" s="138" t="s">
        <v>1818</v>
      </c>
      <c r="E2390" s="138" t="s">
        <v>7241</v>
      </c>
      <c r="F2390" s="138"/>
      <c r="G2390" s="138" t="s">
        <v>7217</v>
      </c>
      <c r="H2390" s="138" t="s">
        <v>7238</v>
      </c>
      <c r="I2390" s="138" t="s">
        <v>5547</v>
      </c>
      <c r="J2390" s="138" t="s">
        <v>7240</v>
      </c>
      <c r="K2390" s="138" t="s">
        <v>7274</v>
      </c>
      <c r="L2390" s="138"/>
      <c r="M2390" s="138" t="s">
        <v>7240</v>
      </c>
      <c r="N2390" s="139">
        <v>60</v>
      </c>
      <c r="O2390" s="140" t="b">
        <v>0</v>
      </c>
      <c r="P2390" s="138" t="s">
        <v>1822</v>
      </c>
      <c r="Q2390" t="s">
        <v>1823</v>
      </c>
      <c r="R2390" t="s">
        <v>630</v>
      </c>
    </row>
    <row r="2391" spans="1:18" x14ac:dyDescent="0.25">
      <c r="A2391" s="138" t="s">
        <v>7251</v>
      </c>
      <c r="B2391" s="138" t="s">
        <v>7242</v>
      </c>
      <c r="C2391" s="138"/>
      <c r="D2391" s="138" t="s">
        <v>1818</v>
      </c>
      <c r="E2391" s="138" t="s">
        <v>7237</v>
      </c>
      <c r="F2391" s="138"/>
      <c r="G2391" s="138" t="s">
        <v>7217</v>
      </c>
      <c r="H2391" s="138" t="s">
        <v>7238</v>
      </c>
      <c r="I2391" s="138" t="s">
        <v>5547</v>
      </c>
      <c r="J2391" s="138" t="s">
        <v>7242</v>
      </c>
      <c r="K2391" s="138" t="s">
        <v>7275</v>
      </c>
      <c r="L2391" s="138"/>
      <c r="M2391" s="138" t="s">
        <v>7242</v>
      </c>
      <c r="N2391" s="139">
        <v>60</v>
      </c>
      <c r="O2391" s="140" t="b">
        <v>0</v>
      </c>
      <c r="P2391" s="138" t="s">
        <v>1822</v>
      </c>
      <c r="Q2391" t="s">
        <v>1823</v>
      </c>
      <c r="R2391" t="s">
        <v>630</v>
      </c>
    </row>
    <row r="2392" spans="1:18" x14ac:dyDescent="0.25">
      <c r="A2392" s="138" t="s">
        <v>7253</v>
      </c>
      <c r="B2392" s="138" t="s">
        <v>7243</v>
      </c>
      <c r="C2392" s="138"/>
      <c r="D2392" s="138" t="s">
        <v>1818</v>
      </c>
      <c r="E2392" s="138" t="s">
        <v>7244</v>
      </c>
      <c r="F2392" s="138"/>
      <c r="G2392" s="138" t="s">
        <v>7232</v>
      </c>
      <c r="H2392" s="138" t="s">
        <v>1787</v>
      </c>
      <c r="I2392" s="138" t="s">
        <v>5547</v>
      </c>
      <c r="J2392" s="138" t="s">
        <v>7243</v>
      </c>
      <c r="K2392" s="138" t="s">
        <v>7276</v>
      </c>
      <c r="L2392" s="138"/>
      <c r="M2392" s="138" t="s">
        <v>7243</v>
      </c>
      <c r="N2392" s="139">
        <v>60</v>
      </c>
      <c r="O2392" s="140" t="b">
        <v>0</v>
      </c>
      <c r="P2392" s="138" t="s">
        <v>1822</v>
      </c>
      <c r="Q2392" t="s">
        <v>1823</v>
      </c>
      <c r="R2392" t="s">
        <v>630</v>
      </c>
    </row>
    <row r="2393" spans="1:18" x14ac:dyDescent="0.25">
      <c r="A2393" s="138" t="s">
        <v>7734</v>
      </c>
      <c r="B2393" s="138" t="s">
        <v>7245</v>
      </c>
      <c r="C2393" s="138"/>
      <c r="D2393" s="138" t="s">
        <v>1818</v>
      </c>
      <c r="E2393" s="138" t="s">
        <v>7246</v>
      </c>
      <c r="F2393" s="138"/>
      <c r="G2393" s="138" t="s">
        <v>7247</v>
      </c>
      <c r="H2393" s="138" t="s">
        <v>7248</v>
      </c>
      <c r="I2393" s="138" t="s">
        <v>5547</v>
      </c>
      <c r="J2393" s="138" t="s">
        <v>7245</v>
      </c>
      <c r="K2393" s="138" t="s">
        <v>7277</v>
      </c>
      <c r="L2393" s="138"/>
      <c r="M2393" s="138" t="s">
        <v>7245</v>
      </c>
      <c r="N2393" s="139">
        <v>60</v>
      </c>
      <c r="O2393" s="140" t="b">
        <v>0</v>
      </c>
      <c r="P2393" s="138" t="s">
        <v>1822</v>
      </c>
      <c r="Q2393" t="s">
        <v>1823</v>
      </c>
      <c r="R2393" t="s">
        <v>630</v>
      </c>
    </row>
    <row r="2394" spans="1:18" x14ac:dyDescent="0.25">
      <c r="A2394" s="138" t="e">
        <v>#N/A</v>
      </c>
      <c r="B2394" s="138" t="s">
        <v>7278</v>
      </c>
      <c r="C2394" s="138"/>
      <c r="D2394" s="138" t="s">
        <v>1818</v>
      </c>
      <c r="E2394" s="138" t="s">
        <v>7244</v>
      </c>
      <c r="F2394" s="138"/>
      <c r="G2394" s="138" t="s">
        <v>7232</v>
      </c>
      <c r="H2394" s="138" t="s">
        <v>1787</v>
      </c>
      <c r="I2394" s="138" t="s">
        <v>5547</v>
      </c>
      <c r="J2394" s="138" t="s">
        <v>7278</v>
      </c>
      <c r="K2394" s="138" t="s">
        <v>7279</v>
      </c>
      <c r="L2394" s="138"/>
      <c r="M2394" s="138" t="s">
        <v>7278</v>
      </c>
      <c r="N2394" s="139">
        <v>60</v>
      </c>
      <c r="O2394" s="140" t="b">
        <v>0</v>
      </c>
      <c r="P2394" s="138" t="s">
        <v>1822</v>
      </c>
      <c r="Q2394" t="s">
        <v>1823</v>
      </c>
      <c r="R2394" t="s">
        <v>630</v>
      </c>
    </row>
    <row r="2395" spans="1:18" x14ac:dyDescent="0.25">
      <c r="A2395" s="138" t="s">
        <v>7280</v>
      </c>
      <c r="B2395" s="138" t="s">
        <v>7281</v>
      </c>
      <c r="C2395" s="138"/>
      <c r="D2395" s="138" t="s">
        <v>1818</v>
      </c>
      <c r="E2395" s="138" t="s">
        <v>7282</v>
      </c>
      <c r="F2395" s="138"/>
      <c r="G2395" s="138" t="s">
        <v>7232</v>
      </c>
      <c r="H2395" s="138" t="s">
        <v>1787</v>
      </c>
      <c r="I2395" s="138" t="s">
        <v>5547</v>
      </c>
      <c r="J2395" s="138" t="s">
        <v>7281</v>
      </c>
      <c r="K2395" s="138" t="s">
        <v>7283</v>
      </c>
      <c r="L2395" s="138"/>
      <c r="M2395" s="138" t="s">
        <v>7281</v>
      </c>
      <c r="N2395" s="139">
        <v>60</v>
      </c>
      <c r="O2395" s="140" t="b">
        <v>0</v>
      </c>
      <c r="P2395" s="138" t="s">
        <v>1822</v>
      </c>
      <c r="Q2395" t="s">
        <v>1823</v>
      </c>
      <c r="R2395" t="s">
        <v>630</v>
      </c>
    </row>
    <row r="2396" spans="1:18" x14ac:dyDescent="0.25">
      <c r="A2396" s="138" t="s">
        <v>7269</v>
      </c>
      <c r="B2396" s="138" t="s">
        <v>7284</v>
      </c>
      <c r="C2396" s="138"/>
      <c r="D2396" s="138" t="s">
        <v>1818</v>
      </c>
      <c r="E2396" s="138" t="s">
        <v>7285</v>
      </c>
      <c r="F2396" s="138"/>
      <c r="G2396" s="138" t="s">
        <v>7213</v>
      </c>
      <c r="H2396" s="138" t="s">
        <v>7212</v>
      </c>
      <c r="I2396" s="138"/>
      <c r="J2396" s="138"/>
      <c r="K2396" s="138" t="s">
        <v>7286</v>
      </c>
      <c r="L2396" s="138">
        <v>108432911</v>
      </c>
      <c r="M2396" s="138" t="s">
        <v>7286</v>
      </c>
      <c r="N2396" s="139">
        <v>60</v>
      </c>
      <c r="O2396" s="140" t="b">
        <v>0</v>
      </c>
      <c r="P2396" s="138" t="s">
        <v>1822</v>
      </c>
      <c r="Q2396" t="s">
        <v>1823</v>
      </c>
      <c r="R2396" t="s">
        <v>7287</v>
      </c>
    </row>
    <row r="2397" spans="1:18" x14ac:dyDescent="0.25">
      <c r="A2397" s="138" t="e">
        <v>#N/A</v>
      </c>
      <c r="B2397" s="138" t="s">
        <v>1770</v>
      </c>
      <c r="C2397" s="138"/>
      <c r="D2397" s="138" t="s">
        <v>1818</v>
      </c>
      <c r="E2397" s="138"/>
      <c r="F2397" s="138"/>
      <c r="G2397" s="138"/>
      <c r="H2397" s="138"/>
      <c r="I2397" s="138"/>
      <c r="J2397" s="138"/>
      <c r="K2397" s="138"/>
      <c r="L2397" s="138"/>
      <c r="M2397" s="138"/>
      <c r="N2397" s="139"/>
      <c r="O2397" s="140"/>
      <c r="P2397" s="138"/>
      <c r="R2397" t="s">
        <v>759</v>
      </c>
    </row>
    <row r="2398" spans="1:18" x14ac:dyDescent="0.25">
      <c r="A2398" s="138" t="s">
        <v>7318</v>
      </c>
      <c r="B2398" s="138" t="s">
        <v>7243</v>
      </c>
      <c r="C2398" s="138"/>
      <c r="D2398" s="138" t="s">
        <v>1818</v>
      </c>
      <c r="E2398" s="138" t="s">
        <v>7244</v>
      </c>
      <c r="F2398" s="138"/>
      <c r="G2398" s="138" t="s">
        <v>1786</v>
      </c>
      <c r="H2398" s="138" t="s">
        <v>7319</v>
      </c>
      <c r="I2398" s="138"/>
      <c r="J2398" s="138" t="s">
        <v>7243</v>
      </c>
      <c r="K2398" s="138" t="s">
        <v>7320</v>
      </c>
      <c r="L2398" s="138"/>
      <c r="M2398" s="138" t="s">
        <v>7320</v>
      </c>
      <c r="N2398" s="139">
        <v>60</v>
      </c>
      <c r="O2398" s="140" t="b">
        <v>0</v>
      </c>
      <c r="P2398" s="138" t="s">
        <v>1822</v>
      </c>
      <c r="Q2398" t="s">
        <v>1823</v>
      </c>
      <c r="R2398" t="s">
        <v>630</v>
      </c>
    </row>
    <row r="2399" spans="1:18" x14ac:dyDescent="0.25">
      <c r="A2399" s="138" t="e">
        <v>#N/A</v>
      </c>
      <c r="B2399" s="138" t="s">
        <v>7321</v>
      </c>
      <c r="C2399" s="138"/>
      <c r="D2399" s="138" t="s">
        <v>1818</v>
      </c>
      <c r="E2399" s="138" t="s">
        <v>7244</v>
      </c>
      <c r="F2399" s="138"/>
      <c r="G2399" s="138" t="s">
        <v>1786</v>
      </c>
      <c r="H2399" s="138" t="s">
        <v>7319</v>
      </c>
      <c r="I2399" s="138"/>
      <c r="J2399" s="138" t="s">
        <v>7321</v>
      </c>
      <c r="K2399" s="138" t="s">
        <v>7322</v>
      </c>
      <c r="L2399" s="138"/>
      <c r="M2399" s="138"/>
      <c r="N2399" s="139">
        <v>60</v>
      </c>
      <c r="O2399" s="140" t="b">
        <v>0</v>
      </c>
      <c r="P2399" s="138" t="s">
        <v>1822</v>
      </c>
      <c r="Q2399" t="s">
        <v>1823</v>
      </c>
      <c r="R2399" t="s">
        <v>630</v>
      </c>
    </row>
    <row r="2400" spans="1:18" x14ac:dyDescent="0.25">
      <c r="A2400" s="138" t="s">
        <v>7735</v>
      </c>
      <c r="B2400" s="138" t="s">
        <v>7325</v>
      </c>
      <c r="C2400" s="138"/>
      <c r="D2400" s="138" t="s">
        <v>1818</v>
      </c>
      <c r="E2400" s="138" t="s">
        <v>7326</v>
      </c>
      <c r="F2400" s="138"/>
      <c r="G2400" s="138" t="s">
        <v>7217</v>
      </c>
      <c r="H2400" s="138" t="s">
        <v>7238</v>
      </c>
      <c r="I2400" s="138"/>
      <c r="J2400" s="138" t="s">
        <v>7325</v>
      </c>
      <c r="K2400" s="138" t="s">
        <v>7327</v>
      </c>
      <c r="L2400" s="138"/>
      <c r="M2400" s="138"/>
      <c r="N2400" s="139">
        <v>60</v>
      </c>
      <c r="O2400" s="140" t="b">
        <v>0</v>
      </c>
      <c r="P2400" s="138" t="s">
        <v>1822</v>
      </c>
      <c r="Q2400" t="s">
        <v>1823</v>
      </c>
      <c r="R2400" t="s">
        <v>630</v>
      </c>
    </row>
    <row r="2401" spans="1:18" ht="18" customHeight="1" x14ac:dyDescent="0.25">
      <c r="A2401" s="138" t="s">
        <v>7328</v>
      </c>
      <c r="B2401" s="138" t="s">
        <v>7332</v>
      </c>
      <c r="C2401" s="138"/>
      <c r="D2401" s="138" t="s">
        <v>1818</v>
      </c>
      <c r="E2401" s="138" t="s">
        <v>7338</v>
      </c>
      <c r="F2401" s="138"/>
      <c r="G2401" s="138" t="s">
        <v>7342</v>
      </c>
      <c r="H2401" s="138" t="s">
        <v>7343</v>
      </c>
      <c r="I2401" s="138"/>
      <c r="J2401" s="138" t="s">
        <v>7332</v>
      </c>
      <c r="K2401" s="138" t="s">
        <v>7344</v>
      </c>
      <c r="L2401" s="138"/>
      <c r="M2401" s="138"/>
      <c r="N2401" s="139">
        <v>60</v>
      </c>
      <c r="O2401" s="140" t="b">
        <v>0</v>
      </c>
      <c r="P2401" s="138" t="s">
        <v>1822</v>
      </c>
      <c r="Q2401" t="s">
        <v>1823</v>
      </c>
      <c r="R2401" t="s">
        <v>628</v>
      </c>
    </row>
    <row r="2402" spans="1:18" ht="18" customHeight="1" x14ac:dyDescent="0.25">
      <c r="A2402" s="138" t="s">
        <v>7329</v>
      </c>
      <c r="B2402" s="138" t="s">
        <v>7333</v>
      </c>
      <c r="C2402" s="138"/>
      <c r="D2402" s="138" t="s">
        <v>1818</v>
      </c>
      <c r="E2402" s="138" t="s">
        <v>7339</v>
      </c>
      <c r="F2402" s="138"/>
      <c r="G2402" s="138" t="s">
        <v>7342</v>
      </c>
      <c r="H2402" s="138" t="s">
        <v>7343</v>
      </c>
      <c r="I2402" s="138"/>
      <c r="J2402" s="138" t="s">
        <v>7333</v>
      </c>
      <c r="K2402" s="138" t="s">
        <v>7345</v>
      </c>
      <c r="L2402" s="138"/>
      <c r="M2402" s="138"/>
      <c r="N2402" s="139">
        <v>60</v>
      </c>
      <c r="O2402" s="140" t="b">
        <v>0</v>
      </c>
      <c r="P2402" s="138" t="s">
        <v>1822</v>
      </c>
      <c r="Q2402" t="s">
        <v>1823</v>
      </c>
      <c r="R2402" t="s">
        <v>628</v>
      </c>
    </row>
    <row r="2403" spans="1:18" ht="18" customHeight="1" x14ac:dyDescent="0.25">
      <c r="A2403" s="138" t="s">
        <v>7330</v>
      </c>
      <c r="B2403" s="138" t="s">
        <v>7334</v>
      </c>
      <c r="C2403" s="138"/>
      <c r="D2403" s="138" t="s">
        <v>1818</v>
      </c>
      <c r="E2403" s="138" t="s">
        <v>7237</v>
      </c>
      <c r="F2403" s="138"/>
      <c r="G2403" s="138" t="s">
        <v>7342</v>
      </c>
      <c r="H2403" s="138" t="s">
        <v>7343</v>
      </c>
      <c r="I2403" s="138"/>
      <c r="J2403" s="138" t="s">
        <v>7334</v>
      </c>
      <c r="K2403" s="138" t="s">
        <v>7346</v>
      </c>
      <c r="L2403" s="138"/>
      <c r="M2403" s="138"/>
      <c r="N2403" s="139">
        <v>60</v>
      </c>
      <c r="O2403" s="140" t="b">
        <v>0</v>
      </c>
      <c r="P2403" s="138" t="s">
        <v>1822</v>
      </c>
      <c r="Q2403" t="s">
        <v>1823</v>
      </c>
      <c r="R2403" t="s">
        <v>628</v>
      </c>
    </row>
    <row r="2404" spans="1:18" ht="18" customHeight="1" x14ac:dyDescent="0.25">
      <c r="A2404" s="138" t="s">
        <v>7331</v>
      </c>
      <c r="B2404" s="138" t="s">
        <v>7335</v>
      </c>
      <c r="C2404" s="138"/>
      <c r="D2404" s="138" t="s">
        <v>1818</v>
      </c>
      <c r="E2404" s="138" t="s">
        <v>7340</v>
      </c>
      <c r="F2404" s="138"/>
      <c r="G2404" s="138" t="s">
        <v>7213</v>
      </c>
      <c r="H2404" s="138" t="s">
        <v>7212</v>
      </c>
      <c r="I2404" s="138"/>
      <c r="J2404" s="138" t="s">
        <v>7335</v>
      </c>
      <c r="K2404" s="138" t="s">
        <v>7347</v>
      </c>
      <c r="L2404" s="138"/>
      <c r="M2404" s="138"/>
      <c r="N2404" s="139">
        <v>60</v>
      </c>
      <c r="O2404" s="140" t="b">
        <v>0</v>
      </c>
      <c r="P2404" s="138" t="s">
        <v>1822</v>
      </c>
      <c r="Q2404" t="s">
        <v>1823</v>
      </c>
      <c r="R2404" t="s">
        <v>628</v>
      </c>
    </row>
    <row r="2405" spans="1:18" ht="18" customHeight="1" x14ac:dyDescent="0.25">
      <c r="A2405" s="138" t="s">
        <v>7324</v>
      </c>
      <c r="B2405" s="138" t="s">
        <v>7336</v>
      </c>
      <c r="C2405" s="138"/>
      <c r="D2405" s="138" t="s">
        <v>1818</v>
      </c>
      <c r="E2405" s="138" t="s">
        <v>7339</v>
      </c>
      <c r="F2405" s="138"/>
      <c r="G2405" s="138" t="s">
        <v>7342</v>
      </c>
      <c r="H2405" s="138" t="s">
        <v>7343</v>
      </c>
      <c r="I2405" s="138"/>
      <c r="J2405" s="138" t="s">
        <v>7336</v>
      </c>
      <c r="K2405" s="138" t="s">
        <v>7348</v>
      </c>
      <c r="L2405" s="138"/>
      <c r="M2405" s="138"/>
      <c r="N2405" s="139">
        <v>60</v>
      </c>
      <c r="O2405" s="140" t="b">
        <v>0</v>
      </c>
      <c r="P2405" s="138" t="s">
        <v>1822</v>
      </c>
      <c r="Q2405" t="s">
        <v>1823</v>
      </c>
      <c r="R2405" t="s">
        <v>628</v>
      </c>
    </row>
    <row r="2406" spans="1:18" ht="18" customHeight="1" x14ac:dyDescent="0.25">
      <c r="A2406" s="138" t="s">
        <v>7323</v>
      </c>
      <c r="B2406" s="138" t="s">
        <v>7337</v>
      </c>
      <c r="C2406" s="138"/>
      <c r="D2406" s="138" t="s">
        <v>1818</v>
      </c>
      <c r="E2406" s="138" t="s">
        <v>7341</v>
      </c>
      <c r="F2406" s="138"/>
      <c r="G2406" s="138" t="s">
        <v>7213</v>
      </c>
      <c r="H2406" s="138" t="s">
        <v>7212</v>
      </c>
      <c r="I2406" s="138"/>
      <c r="J2406" s="138" t="s">
        <v>7337</v>
      </c>
      <c r="K2406" s="138" t="s">
        <v>7349</v>
      </c>
      <c r="L2406" s="138"/>
      <c r="M2406" s="138"/>
      <c r="N2406" s="139">
        <v>60</v>
      </c>
      <c r="O2406" s="140" t="b">
        <v>0</v>
      </c>
      <c r="P2406" s="138" t="s">
        <v>1822</v>
      </c>
      <c r="Q2406" t="s">
        <v>1823</v>
      </c>
      <c r="R2406" t="s">
        <v>628</v>
      </c>
    </row>
    <row r="2407" spans="1:18" ht="18" customHeight="1" x14ac:dyDescent="0.25">
      <c r="A2407" s="138" t="e">
        <v>#N/A</v>
      </c>
      <c r="B2407" s="138" t="s">
        <v>7350</v>
      </c>
      <c r="C2407" s="138"/>
      <c r="D2407" s="138" t="s">
        <v>1818</v>
      </c>
      <c r="E2407" s="138" t="s">
        <v>7351</v>
      </c>
      <c r="F2407" s="138"/>
      <c r="G2407" s="138" t="s">
        <v>7247</v>
      </c>
      <c r="H2407" s="138" t="s">
        <v>7248</v>
      </c>
      <c r="I2407" s="138"/>
      <c r="J2407" s="138" t="s">
        <v>7350</v>
      </c>
      <c r="K2407" s="138" t="s">
        <v>7352</v>
      </c>
      <c r="L2407" s="138"/>
      <c r="M2407" s="138"/>
      <c r="N2407" s="139">
        <v>60</v>
      </c>
      <c r="O2407" s="140" t="b">
        <v>0</v>
      </c>
      <c r="P2407" s="138" t="s">
        <v>1822</v>
      </c>
      <c r="Q2407" t="s">
        <v>1823</v>
      </c>
      <c r="R2407" t="s">
        <v>630</v>
      </c>
    </row>
    <row r="2408" spans="1:18" x14ac:dyDescent="0.25">
      <c r="A2408" s="138" t="s">
        <v>7226</v>
      </c>
      <c r="B2408" s="138" t="s">
        <v>7353</v>
      </c>
      <c r="C2408" s="138"/>
      <c r="D2408" s="138" t="s">
        <v>1818</v>
      </c>
      <c r="E2408" s="138" t="s">
        <v>7237</v>
      </c>
      <c r="F2408" s="138"/>
      <c r="G2408" s="138" t="s">
        <v>7217</v>
      </c>
      <c r="H2408" s="138" t="s">
        <v>7238</v>
      </c>
      <c r="I2408" s="138" t="s">
        <v>5547</v>
      </c>
      <c r="J2408" s="138" t="s">
        <v>7353</v>
      </c>
      <c r="K2408" s="138" t="s">
        <v>7354</v>
      </c>
      <c r="L2408" s="138"/>
      <c r="M2408" s="138"/>
      <c r="N2408" s="139">
        <v>60</v>
      </c>
      <c r="O2408" s="140" t="b">
        <v>0</v>
      </c>
      <c r="P2408" s="138" t="s">
        <v>1822</v>
      </c>
      <c r="Q2408" t="s">
        <v>1823</v>
      </c>
      <c r="R2408" t="s">
        <v>630</v>
      </c>
    </row>
    <row r="2409" spans="1:18" x14ac:dyDescent="0.25">
      <c r="A2409" s="138" t="s">
        <v>10665</v>
      </c>
      <c r="B2409" s="138" t="s">
        <v>7356</v>
      </c>
      <c r="C2409" s="138"/>
      <c r="D2409" s="138" t="s">
        <v>1818</v>
      </c>
      <c r="E2409" s="138"/>
      <c r="F2409" s="138"/>
      <c r="G2409" s="138" t="s">
        <v>7342</v>
      </c>
      <c r="H2409" s="138" t="s">
        <v>1785</v>
      </c>
      <c r="I2409" s="138" t="s">
        <v>3605</v>
      </c>
      <c r="J2409" s="138" t="s">
        <v>7356</v>
      </c>
      <c r="K2409" s="138" t="s">
        <v>7357</v>
      </c>
      <c r="L2409" s="138"/>
      <c r="M2409" s="138" t="s">
        <v>7357</v>
      </c>
      <c r="N2409" s="139">
        <v>50</v>
      </c>
      <c r="O2409" s="140" t="b">
        <v>0</v>
      </c>
      <c r="P2409" s="138" t="s">
        <v>1822</v>
      </c>
      <c r="Q2409" t="s">
        <v>1823</v>
      </c>
      <c r="R2409" t="s">
        <v>575</v>
      </c>
    </row>
    <row r="2410" spans="1:18" x14ac:dyDescent="0.25">
      <c r="A2410" s="138" t="e">
        <v>#N/A</v>
      </c>
      <c r="B2410" s="138" t="s">
        <v>7360</v>
      </c>
      <c r="C2410" s="138"/>
      <c r="D2410" s="138" t="s">
        <v>1818</v>
      </c>
      <c r="E2410" s="138" t="s">
        <v>7338</v>
      </c>
      <c r="F2410" s="138"/>
      <c r="G2410" s="138" t="s">
        <v>7247</v>
      </c>
      <c r="H2410" s="138" t="s">
        <v>7248</v>
      </c>
      <c r="I2410" s="138" t="s">
        <v>5547</v>
      </c>
      <c r="J2410" s="138" t="s">
        <v>7360</v>
      </c>
      <c r="K2410" s="138" t="s">
        <v>7359</v>
      </c>
      <c r="L2410" s="138"/>
      <c r="M2410" s="138"/>
      <c r="N2410" s="139">
        <v>60</v>
      </c>
      <c r="O2410" s="140" t="b">
        <v>0</v>
      </c>
      <c r="P2410" s="138" t="s">
        <v>1822</v>
      </c>
      <c r="Q2410" t="s">
        <v>1823</v>
      </c>
      <c r="R2410" t="s">
        <v>630</v>
      </c>
    </row>
    <row r="2411" spans="1:18" x14ac:dyDescent="0.25">
      <c r="A2411" s="138" t="s">
        <v>7361</v>
      </c>
      <c r="B2411" s="138" t="s">
        <v>7362</v>
      </c>
      <c r="C2411" s="138"/>
      <c r="D2411" s="138" t="s">
        <v>1818</v>
      </c>
      <c r="E2411" s="138" t="s">
        <v>7363</v>
      </c>
      <c r="F2411" s="138"/>
      <c r="G2411" s="138" t="s">
        <v>7232</v>
      </c>
      <c r="H2411" s="138" t="s">
        <v>7364</v>
      </c>
      <c r="I2411" s="138" t="s">
        <v>5547</v>
      </c>
      <c r="J2411" s="138" t="s">
        <v>7362</v>
      </c>
      <c r="K2411" s="138" t="s">
        <v>7366</v>
      </c>
      <c r="L2411" s="138"/>
      <c r="M2411" s="138"/>
      <c r="N2411" s="139">
        <v>60</v>
      </c>
      <c r="O2411" s="140" t="b">
        <v>0</v>
      </c>
      <c r="P2411" s="138" t="s">
        <v>1822</v>
      </c>
      <c r="Q2411" t="s">
        <v>1823</v>
      </c>
      <c r="R2411" t="s">
        <v>630</v>
      </c>
    </row>
    <row r="2412" spans="1:18" x14ac:dyDescent="0.25">
      <c r="A2412" s="138" t="s">
        <v>12323</v>
      </c>
      <c r="B2412" s="138" t="s">
        <v>7367</v>
      </c>
      <c r="C2412" s="138"/>
      <c r="D2412" s="138" t="s">
        <v>7369</v>
      </c>
      <c r="E2412" s="138"/>
      <c r="F2412" s="138" t="s">
        <v>7370</v>
      </c>
      <c r="G2412" s="138" t="s">
        <v>7227</v>
      </c>
      <c r="H2412" s="138" t="s">
        <v>7228</v>
      </c>
      <c r="I2412" s="138"/>
      <c r="J2412" s="138"/>
      <c r="K2412" s="138" t="s">
        <v>7374</v>
      </c>
      <c r="L2412" s="138"/>
      <c r="M2412" s="138"/>
      <c r="N2412" s="139"/>
      <c r="O2412" s="140" t="b">
        <v>0</v>
      </c>
      <c r="P2412" s="138" t="s">
        <v>1822</v>
      </c>
      <c r="Q2412" t="s">
        <v>1823</v>
      </c>
      <c r="R2412" t="s">
        <v>7368</v>
      </c>
    </row>
    <row r="2413" spans="1:18" x14ac:dyDescent="0.25">
      <c r="A2413" s="138" t="s">
        <v>12322</v>
      </c>
      <c r="B2413" s="138" t="s">
        <v>7367</v>
      </c>
      <c r="C2413" s="138"/>
      <c r="D2413" s="138" t="s">
        <v>7369</v>
      </c>
      <c r="E2413" s="138"/>
      <c r="F2413" s="138" t="s">
        <v>7371</v>
      </c>
      <c r="G2413" s="138" t="s">
        <v>7227</v>
      </c>
      <c r="H2413" s="138" t="s">
        <v>7228</v>
      </c>
      <c r="I2413" s="138"/>
      <c r="J2413" s="138"/>
      <c r="K2413" s="138" t="s">
        <v>7375</v>
      </c>
      <c r="L2413" s="138"/>
      <c r="M2413" s="138"/>
      <c r="N2413" s="139"/>
      <c r="O2413" s="140" t="b">
        <v>0</v>
      </c>
      <c r="P2413" s="138" t="s">
        <v>1822</v>
      </c>
      <c r="Q2413" t="s">
        <v>1823</v>
      </c>
      <c r="R2413" t="s">
        <v>7368</v>
      </c>
    </row>
    <row r="2414" spans="1:18" ht="18.75" customHeight="1" x14ac:dyDescent="0.25">
      <c r="A2414" s="138" t="s">
        <v>12324</v>
      </c>
      <c r="B2414" s="138" t="s">
        <v>7367</v>
      </c>
      <c r="C2414" s="138"/>
      <c r="D2414" s="138" t="s">
        <v>7369</v>
      </c>
      <c r="E2414" s="138"/>
      <c r="F2414" s="138" t="s">
        <v>7372</v>
      </c>
      <c r="G2414" s="138" t="s">
        <v>7227</v>
      </c>
      <c r="H2414" s="138" t="s">
        <v>7228</v>
      </c>
      <c r="I2414" s="138"/>
      <c r="J2414" s="138"/>
      <c r="K2414" s="138" t="s">
        <v>7376</v>
      </c>
      <c r="L2414" s="138"/>
      <c r="M2414" s="138"/>
      <c r="N2414" s="139"/>
      <c r="O2414" s="140" t="b">
        <v>0</v>
      </c>
      <c r="P2414" s="138" t="s">
        <v>1822</v>
      </c>
      <c r="Q2414" t="s">
        <v>1823</v>
      </c>
      <c r="R2414" t="s">
        <v>7368</v>
      </c>
    </row>
    <row r="2415" spans="1:18" ht="18.75" customHeight="1" x14ac:dyDescent="0.25">
      <c r="A2415" s="138" t="s">
        <v>12321</v>
      </c>
      <c r="B2415" s="138" t="s">
        <v>7367</v>
      </c>
      <c r="C2415" s="138"/>
      <c r="D2415" s="138" t="s">
        <v>7369</v>
      </c>
      <c r="E2415" s="138"/>
      <c r="F2415" s="138" t="s">
        <v>7373</v>
      </c>
      <c r="G2415" s="138" t="s">
        <v>7227</v>
      </c>
      <c r="H2415" s="138" t="s">
        <v>7228</v>
      </c>
      <c r="I2415" s="138"/>
      <c r="J2415" s="138"/>
      <c r="K2415" s="138" t="s">
        <v>7377</v>
      </c>
      <c r="L2415" s="138"/>
      <c r="M2415" s="138"/>
      <c r="N2415" s="139"/>
      <c r="O2415" s="140" t="b">
        <v>0</v>
      </c>
      <c r="P2415" s="138" t="s">
        <v>1822</v>
      </c>
      <c r="Q2415" t="s">
        <v>1823</v>
      </c>
      <c r="R2415" t="s">
        <v>7368</v>
      </c>
    </row>
    <row r="2416" spans="1:18" x14ac:dyDescent="0.25">
      <c r="A2416" s="138" t="s">
        <v>7378</v>
      </c>
      <c r="B2416" s="138" t="s">
        <v>7379</v>
      </c>
      <c r="C2416" s="138"/>
      <c r="D2416" s="138" t="s">
        <v>1818</v>
      </c>
      <c r="E2416" s="138" t="s">
        <v>7282</v>
      </c>
      <c r="F2416" s="138"/>
      <c r="G2416" s="138" t="s">
        <v>7232</v>
      </c>
      <c r="H2416" s="138" t="s">
        <v>7364</v>
      </c>
      <c r="I2416" s="138" t="s">
        <v>5547</v>
      </c>
      <c r="J2416" s="138" t="s">
        <v>7379</v>
      </c>
      <c r="K2416" s="138" t="s">
        <v>7380</v>
      </c>
      <c r="L2416" s="138"/>
      <c r="M2416" s="138"/>
      <c r="N2416" s="139">
        <v>60</v>
      </c>
      <c r="O2416" s="140" t="b">
        <v>0</v>
      </c>
      <c r="P2416" s="138" t="s">
        <v>1822</v>
      </c>
      <c r="Q2416" t="s">
        <v>1823</v>
      </c>
      <c r="R2416" t="s">
        <v>630</v>
      </c>
    </row>
    <row r="2417" spans="1:18" x14ac:dyDescent="0.25">
      <c r="A2417" s="138" t="s">
        <v>7381</v>
      </c>
      <c r="B2417" s="138" t="s">
        <v>7382</v>
      </c>
      <c r="C2417" s="138"/>
      <c r="D2417" s="138" t="s">
        <v>1818</v>
      </c>
      <c r="E2417" s="138" t="s">
        <v>7383</v>
      </c>
      <c r="F2417" s="138"/>
      <c r="G2417" s="138" t="s">
        <v>7213</v>
      </c>
      <c r="H2417" s="138" t="s">
        <v>7212</v>
      </c>
      <c r="I2417" s="138"/>
      <c r="J2417" s="138"/>
      <c r="K2417" s="138" t="s">
        <v>7384</v>
      </c>
      <c r="L2417" s="138"/>
      <c r="M2417" s="138"/>
      <c r="N2417" s="139">
        <v>50</v>
      </c>
      <c r="O2417" s="140" t="b">
        <v>0</v>
      </c>
      <c r="P2417" s="138" t="s">
        <v>1822</v>
      </c>
      <c r="Q2417" t="s">
        <v>1823</v>
      </c>
      <c r="R2417" t="s">
        <v>575</v>
      </c>
    </row>
    <row r="2418" spans="1:18" x14ac:dyDescent="0.25">
      <c r="A2418" s="138" t="s">
        <v>7392</v>
      </c>
      <c r="B2418" s="138" t="s">
        <v>7393</v>
      </c>
      <c r="C2418" s="138"/>
      <c r="D2418" s="138" t="s">
        <v>1818</v>
      </c>
      <c r="E2418" s="138" t="s">
        <v>7394</v>
      </c>
      <c r="F2418" s="138"/>
      <c r="G2418" s="138" t="s">
        <v>7232</v>
      </c>
      <c r="H2418" s="138" t="s">
        <v>7364</v>
      </c>
      <c r="I2418" s="138" t="s">
        <v>5547</v>
      </c>
      <c r="J2418" s="138" t="s">
        <v>7393</v>
      </c>
      <c r="K2418" s="138" t="s">
        <v>7395</v>
      </c>
      <c r="L2418" s="138"/>
      <c r="M2418" s="138"/>
      <c r="N2418" s="139">
        <v>60</v>
      </c>
      <c r="O2418" s="140" t="b">
        <v>0</v>
      </c>
      <c r="P2418" s="138" t="s">
        <v>1822</v>
      </c>
      <c r="Q2418" t="s">
        <v>1823</v>
      </c>
      <c r="R2418" t="s">
        <v>630</v>
      </c>
    </row>
    <row r="2419" spans="1:18" x14ac:dyDescent="0.25">
      <c r="A2419" s="138" t="s">
        <v>7396</v>
      </c>
      <c r="B2419" s="138" t="s">
        <v>7397</v>
      </c>
      <c r="C2419" s="138"/>
      <c r="D2419" s="138" t="s">
        <v>1818</v>
      </c>
      <c r="E2419" s="138" t="s">
        <v>7282</v>
      </c>
      <c r="F2419" s="138"/>
      <c r="G2419" s="138" t="s">
        <v>7213</v>
      </c>
      <c r="H2419" s="138" t="s">
        <v>7212</v>
      </c>
      <c r="I2419" s="138"/>
      <c r="J2419" s="138"/>
      <c r="K2419" s="138" t="s">
        <v>7398</v>
      </c>
      <c r="L2419" s="138"/>
      <c r="M2419" s="138"/>
      <c r="N2419" s="139">
        <v>50</v>
      </c>
      <c r="O2419" s="140" t="b">
        <v>0</v>
      </c>
      <c r="P2419" s="138" t="s">
        <v>1822</v>
      </c>
      <c r="Q2419" t="s">
        <v>1823</v>
      </c>
      <c r="R2419" t="s">
        <v>575</v>
      </c>
    </row>
    <row r="2420" spans="1:18" x14ac:dyDescent="0.25">
      <c r="A2420" s="138" t="s">
        <v>7399</v>
      </c>
      <c r="B2420" s="138" t="s">
        <v>7400</v>
      </c>
      <c r="C2420" s="138"/>
      <c r="D2420" s="138" t="s">
        <v>1818</v>
      </c>
      <c r="E2420" s="138" t="s">
        <v>7401</v>
      </c>
      <c r="F2420" s="138"/>
      <c r="G2420" s="138" t="s">
        <v>7342</v>
      </c>
      <c r="H2420" s="138" t="s">
        <v>1785</v>
      </c>
      <c r="I2420" s="138"/>
      <c r="J2420" s="138"/>
      <c r="K2420" s="138" t="s">
        <v>7402</v>
      </c>
      <c r="L2420" s="138"/>
      <c r="M2420" s="138"/>
      <c r="N2420" s="139">
        <v>50</v>
      </c>
      <c r="O2420" s="140" t="b">
        <v>0</v>
      </c>
      <c r="P2420" s="138" t="s">
        <v>1822</v>
      </c>
      <c r="Q2420" t="s">
        <v>1823</v>
      </c>
      <c r="R2420" t="s">
        <v>575</v>
      </c>
    </row>
    <row r="2421" spans="1:18" x14ac:dyDescent="0.25">
      <c r="A2421" s="138" t="s">
        <v>7403</v>
      </c>
      <c r="B2421" s="138" t="s">
        <v>7404</v>
      </c>
      <c r="C2421" s="138"/>
      <c r="D2421" s="138" t="s">
        <v>1818</v>
      </c>
      <c r="E2421" s="138" t="s">
        <v>7405</v>
      </c>
      <c r="F2421" s="138"/>
      <c r="G2421" s="138" t="s">
        <v>7342</v>
      </c>
      <c r="H2421" s="138" t="s">
        <v>1785</v>
      </c>
      <c r="I2421" s="138"/>
      <c r="J2421" s="138"/>
      <c r="K2421" s="138" t="s">
        <v>7406</v>
      </c>
      <c r="L2421" s="138"/>
      <c r="M2421" s="138"/>
      <c r="N2421" s="139">
        <v>50</v>
      </c>
      <c r="O2421" s="140" t="b">
        <v>0</v>
      </c>
      <c r="P2421" s="138" t="s">
        <v>1822</v>
      </c>
      <c r="Q2421" t="s">
        <v>1823</v>
      </c>
      <c r="R2421" t="s">
        <v>575</v>
      </c>
    </row>
    <row r="2422" spans="1:18" x14ac:dyDescent="0.25">
      <c r="A2422" s="138" t="s">
        <v>10734</v>
      </c>
      <c r="B2422" s="138" t="s">
        <v>7408</v>
      </c>
      <c r="C2422" s="138"/>
      <c r="D2422" s="138" t="s">
        <v>1818</v>
      </c>
      <c r="E2422" s="138" t="s">
        <v>7338</v>
      </c>
      <c r="F2422" s="138"/>
      <c r="G2422" s="138" t="s">
        <v>7342</v>
      </c>
      <c r="H2422" s="138" t="s">
        <v>1785</v>
      </c>
      <c r="I2422" s="138"/>
      <c r="J2422" s="138"/>
      <c r="K2422" s="138" t="s">
        <v>7409</v>
      </c>
      <c r="L2422" s="138"/>
      <c r="M2422" s="138"/>
      <c r="N2422" s="139"/>
      <c r="O2422" s="140" t="b">
        <v>0</v>
      </c>
      <c r="P2422" s="138" t="s">
        <v>1822</v>
      </c>
      <c r="Q2422" t="s">
        <v>1823</v>
      </c>
      <c r="R2422" t="s">
        <v>7410</v>
      </c>
    </row>
    <row r="2423" spans="1:18" s="132" customFormat="1" ht="19.5" customHeight="1" x14ac:dyDescent="0.25">
      <c r="A2423" s="138" t="s">
        <v>7411</v>
      </c>
      <c r="B2423" s="138" t="s">
        <v>7412</v>
      </c>
      <c r="C2423" s="138"/>
      <c r="D2423" s="138" t="s">
        <v>1818</v>
      </c>
      <c r="E2423" s="138" t="s">
        <v>7565</v>
      </c>
      <c r="F2423" s="138"/>
      <c r="G2423" s="138" t="s">
        <v>7342</v>
      </c>
      <c r="H2423" s="138" t="s">
        <v>1785</v>
      </c>
      <c r="I2423" s="138"/>
      <c r="J2423" s="138"/>
      <c r="K2423" s="138" t="s">
        <v>7512</v>
      </c>
      <c r="L2423" s="138"/>
      <c r="M2423" s="138"/>
      <c r="N2423" s="139"/>
      <c r="O2423" s="140" t="b">
        <v>0</v>
      </c>
      <c r="P2423" s="138" t="s">
        <v>1822</v>
      </c>
      <c r="Q2423" t="s">
        <v>1823</v>
      </c>
      <c r="R2423" t="s">
        <v>7368</v>
      </c>
    </row>
    <row r="2424" spans="1:18" s="132" customFormat="1" ht="19.5" customHeight="1" x14ac:dyDescent="0.25">
      <c r="A2424" s="138" t="s">
        <v>7413</v>
      </c>
      <c r="B2424" s="138" t="s">
        <v>7414</v>
      </c>
      <c r="C2424" s="138"/>
      <c r="D2424" s="138" t="s">
        <v>1818</v>
      </c>
      <c r="E2424" s="138" t="s">
        <v>7566</v>
      </c>
      <c r="F2424" s="138"/>
      <c r="G2424" s="138" t="s">
        <v>7342</v>
      </c>
      <c r="H2424" s="138" t="s">
        <v>1785</v>
      </c>
      <c r="I2424" s="138"/>
      <c r="J2424" s="138"/>
      <c r="K2424" s="138" t="s">
        <v>7513</v>
      </c>
      <c r="L2424" s="138"/>
      <c r="M2424" s="138"/>
      <c r="N2424" s="139"/>
      <c r="O2424" s="140" t="b">
        <v>0</v>
      </c>
      <c r="P2424" s="138" t="s">
        <v>1822</v>
      </c>
      <c r="Q2424" t="s">
        <v>1823</v>
      </c>
      <c r="R2424" t="s">
        <v>7368</v>
      </c>
    </row>
    <row r="2425" spans="1:18" s="132" customFormat="1" ht="19.5" customHeight="1" x14ac:dyDescent="0.25">
      <c r="A2425" s="138" t="s">
        <v>7415</v>
      </c>
      <c r="B2425" s="138" t="s">
        <v>7416</v>
      </c>
      <c r="C2425" s="138"/>
      <c r="D2425" s="138" t="s">
        <v>1818</v>
      </c>
      <c r="E2425" s="138" t="s">
        <v>7567</v>
      </c>
      <c r="F2425" s="138"/>
      <c r="G2425" s="138" t="s">
        <v>7213</v>
      </c>
      <c r="H2425" s="138" t="s">
        <v>7212</v>
      </c>
      <c r="I2425" s="138"/>
      <c r="J2425" s="138"/>
      <c r="K2425" s="138" t="s">
        <v>7514</v>
      </c>
      <c r="L2425" s="138"/>
      <c r="M2425" s="138"/>
      <c r="N2425" s="139"/>
      <c r="O2425" s="140" t="b">
        <v>0</v>
      </c>
      <c r="P2425" s="138" t="s">
        <v>1822</v>
      </c>
      <c r="Q2425" t="s">
        <v>1823</v>
      </c>
      <c r="R2425" t="s">
        <v>7368</v>
      </c>
    </row>
    <row r="2426" spans="1:18" s="132" customFormat="1" ht="19.5" customHeight="1" x14ac:dyDescent="0.25">
      <c r="A2426" s="138" t="s">
        <v>7381</v>
      </c>
      <c r="B2426" s="138" t="s">
        <v>7417</v>
      </c>
      <c r="C2426" s="138"/>
      <c r="D2426" s="138" t="s">
        <v>1818</v>
      </c>
      <c r="E2426" s="138" t="s">
        <v>7568</v>
      </c>
      <c r="F2426" s="138"/>
      <c r="G2426" s="138" t="s">
        <v>7213</v>
      </c>
      <c r="H2426" s="138" t="s">
        <v>7212</v>
      </c>
      <c r="I2426" s="138"/>
      <c r="J2426" s="138"/>
      <c r="K2426" s="138" t="s">
        <v>7515</v>
      </c>
      <c r="L2426" s="138"/>
      <c r="M2426" s="138"/>
      <c r="N2426" s="139"/>
      <c r="O2426" s="140" t="b">
        <v>0</v>
      </c>
      <c r="P2426" s="138" t="s">
        <v>1822</v>
      </c>
      <c r="Q2426" t="s">
        <v>1823</v>
      </c>
      <c r="R2426" t="s">
        <v>575</v>
      </c>
    </row>
    <row r="2427" spans="1:18" s="132" customFormat="1" ht="19.5" customHeight="1" x14ac:dyDescent="0.25">
      <c r="A2427" s="138" t="s">
        <v>7418</v>
      </c>
      <c r="B2427" s="138" t="s">
        <v>7360</v>
      </c>
      <c r="C2427" s="138"/>
      <c r="D2427" s="138" t="s">
        <v>1818</v>
      </c>
      <c r="E2427" s="138" t="s">
        <v>7569</v>
      </c>
      <c r="F2427" s="138"/>
      <c r="G2427" s="138" t="s">
        <v>7342</v>
      </c>
      <c r="H2427" s="138" t="s">
        <v>1785</v>
      </c>
      <c r="I2427" s="138"/>
      <c r="J2427" s="138"/>
      <c r="K2427" s="138" t="s">
        <v>7359</v>
      </c>
      <c r="L2427" s="138"/>
      <c r="M2427" s="138"/>
      <c r="N2427" s="139"/>
      <c r="O2427" s="140" t="b">
        <v>0</v>
      </c>
      <c r="P2427" s="138" t="s">
        <v>1822</v>
      </c>
      <c r="Q2427" t="s">
        <v>1823</v>
      </c>
      <c r="R2427" t="s">
        <v>630</v>
      </c>
    </row>
    <row r="2428" spans="1:18" s="132" customFormat="1" ht="19.5" customHeight="1" x14ac:dyDescent="0.25">
      <c r="A2428" s="138" t="s">
        <v>7361</v>
      </c>
      <c r="B2428" s="138" t="s">
        <v>7419</v>
      </c>
      <c r="C2428" s="138"/>
      <c r="D2428" s="138" t="s">
        <v>1818</v>
      </c>
      <c r="E2428" s="138" t="s">
        <v>7570</v>
      </c>
      <c r="F2428" s="138"/>
      <c r="G2428" s="138" t="s">
        <v>7232</v>
      </c>
      <c r="H2428" s="138" t="s">
        <v>7364</v>
      </c>
      <c r="I2428" s="138"/>
      <c r="J2428" s="138"/>
      <c r="K2428" s="138" t="s">
        <v>7366</v>
      </c>
      <c r="L2428" s="138"/>
      <c r="M2428" s="138"/>
      <c r="N2428" s="139"/>
      <c r="O2428" s="140" t="b">
        <v>0</v>
      </c>
      <c r="P2428" s="138" t="s">
        <v>1822</v>
      </c>
      <c r="Q2428" t="s">
        <v>1823</v>
      </c>
      <c r="R2428" t="s">
        <v>630</v>
      </c>
    </row>
    <row r="2429" spans="1:18" s="132" customFormat="1" ht="19.5" customHeight="1" x14ac:dyDescent="0.25">
      <c r="A2429" s="138" t="s">
        <v>7378</v>
      </c>
      <c r="B2429" s="138" t="s">
        <v>7420</v>
      </c>
      <c r="C2429" s="138"/>
      <c r="D2429" s="138" t="s">
        <v>1818</v>
      </c>
      <c r="E2429" s="138" t="s">
        <v>7567</v>
      </c>
      <c r="F2429" s="138"/>
      <c r="G2429" s="138" t="s">
        <v>7232</v>
      </c>
      <c r="H2429" s="138" t="s">
        <v>7364</v>
      </c>
      <c r="I2429" s="138"/>
      <c r="J2429" s="138"/>
      <c r="K2429" s="138" t="s">
        <v>7380</v>
      </c>
      <c r="L2429" s="138"/>
      <c r="M2429" s="138"/>
      <c r="N2429" s="139"/>
      <c r="O2429" s="140" t="b">
        <v>0</v>
      </c>
      <c r="P2429" s="138" t="s">
        <v>1822</v>
      </c>
      <c r="Q2429" t="s">
        <v>1823</v>
      </c>
      <c r="R2429" t="s">
        <v>630</v>
      </c>
    </row>
    <row r="2430" spans="1:18" s="132" customFormat="1" ht="19.5" customHeight="1" x14ac:dyDescent="0.25">
      <c r="A2430" s="138" t="s">
        <v>7396</v>
      </c>
      <c r="B2430" s="138" t="s">
        <v>7421</v>
      </c>
      <c r="C2430" s="138"/>
      <c r="D2430" s="138" t="s">
        <v>1818</v>
      </c>
      <c r="E2430" s="138" t="s">
        <v>7567</v>
      </c>
      <c r="F2430" s="138"/>
      <c r="G2430" s="138" t="s">
        <v>7213</v>
      </c>
      <c r="H2430" s="138" t="s">
        <v>7212</v>
      </c>
      <c r="I2430" s="138"/>
      <c r="J2430" s="138"/>
      <c r="K2430" s="138" t="s">
        <v>7516</v>
      </c>
      <c r="L2430" s="138"/>
      <c r="M2430" s="138"/>
      <c r="N2430" s="139"/>
      <c r="O2430" s="140" t="b">
        <v>0</v>
      </c>
      <c r="P2430" s="138" t="s">
        <v>1822</v>
      </c>
      <c r="Q2430" t="s">
        <v>1823</v>
      </c>
      <c r="R2430" t="s">
        <v>575</v>
      </c>
    </row>
    <row r="2431" spans="1:18" s="132" customFormat="1" ht="19.5" customHeight="1" x14ac:dyDescent="0.25">
      <c r="A2431" s="138" t="s">
        <v>7399</v>
      </c>
      <c r="B2431" s="138" t="s">
        <v>7422</v>
      </c>
      <c r="C2431" s="138"/>
      <c r="D2431" s="138" t="s">
        <v>1818</v>
      </c>
      <c r="E2431" s="138" t="s">
        <v>7571</v>
      </c>
      <c r="F2431" s="138"/>
      <c r="G2431" s="138" t="s">
        <v>7342</v>
      </c>
      <c r="H2431" s="138" t="s">
        <v>1785</v>
      </c>
      <c r="I2431" s="138"/>
      <c r="J2431" s="138"/>
      <c r="K2431" s="138" t="s">
        <v>7517</v>
      </c>
      <c r="L2431" s="138"/>
      <c r="M2431" s="138"/>
      <c r="N2431" s="139"/>
      <c r="O2431" s="140" t="b">
        <v>0</v>
      </c>
      <c r="P2431" s="138" t="s">
        <v>1822</v>
      </c>
      <c r="Q2431" t="s">
        <v>1823</v>
      </c>
      <c r="R2431" t="s">
        <v>575</v>
      </c>
    </row>
    <row r="2432" spans="1:18" s="132" customFormat="1" ht="19.5" customHeight="1" x14ac:dyDescent="0.25">
      <c r="A2432" s="138" t="s">
        <v>11003</v>
      </c>
      <c r="B2432" s="138" t="s">
        <v>7424</v>
      </c>
      <c r="C2432" s="138"/>
      <c r="D2432" s="138" t="s">
        <v>1818</v>
      </c>
      <c r="E2432" s="138" t="s">
        <v>7572</v>
      </c>
      <c r="F2432" s="138"/>
      <c r="G2432" s="138" t="s">
        <v>7342</v>
      </c>
      <c r="H2432" s="138" t="s">
        <v>1785</v>
      </c>
      <c r="I2432" s="138"/>
      <c r="J2432" s="138"/>
      <c r="K2432" s="138" t="s">
        <v>7518</v>
      </c>
      <c r="L2432" s="138"/>
      <c r="M2432" s="138"/>
      <c r="N2432" s="139"/>
      <c r="O2432" s="140" t="b">
        <v>0</v>
      </c>
      <c r="P2432" s="138" t="s">
        <v>1822</v>
      </c>
      <c r="Q2432" t="s">
        <v>1823</v>
      </c>
      <c r="R2432" t="s">
        <v>7593</v>
      </c>
    </row>
    <row r="2433" spans="1:18" s="132" customFormat="1" ht="19.5" customHeight="1" x14ac:dyDescent="0.25">
      <c r="A2433" s="138" t="s">
        <v>7425</v>
      </c>
      <c r="B2433" s="138" t="s">
        <v>7426</v>
      </c>
      <c r="C2433" s="138"/>
      <c r="D2433" s="138" t="s">
        <v>7564</v>
      </c>
      <c r="E2433" s="138"/>
      <c r="F2433" s="138"/>
      <c r="G2433" s="138" t="s">
        <v>7227</v>
      </c>
      <c r="H2433" s="138" t="s">
        <v>7228</v>
      </c>
      <c r="I2433" s="138"/>
      <c r="J2433" s="138"/>
      <c r="K2433" s="138" t="s">
        <v>7519</v>
      </c>
      <c r="L2433" s="138"/>
      <c r="M2433" s="138"/>
      <c r="N2433" s="139"/>
      <c r="O2433" s="140" t="b">
        <v>0</v>
      </c>
      <c r="P2433" s="138" t="s">
        <v>1822</v>
      </c>
      <c r="Q2433" t="s">
        <v>1823</v>
      </c>
      <c r="R2433" t="s">
        <v>550</v>
      </c>
    </row>
    <row r="2434" spans="1:18" s="132" customFormat="1" ht="19.5" customHeight="1" x14ac:dyDescent="0.25">
      <c r="A2434" s="138" t="s">
        <v>7427</v>
      </c>
      <c r="B2434" s="138" t="s">
        <v>7428</v>
      </c>
      <c r="C2434" s="138"/>
      <c r="D2434" s="138" t="s">
        <v>1818</v>
      </c>
      <c r="E2434" s="138" t="s">
        <v>7573</v>
      </c>
      <c r="F2434" s="138"/>
      <c r="G2434" s="138" t="s">
        <v>7213</v>
      </c>
      <c r="H2434" s="138" t="s">
        <v>7212</v>
      </c>
      <c r="I2434" s="138"/>
      <c r="J2434" s="138"/>
      <c r="K2434" s="138" t="s">
        <v>7520</v>
      </c>
      <c r="L2434" s="138"/>
      <c r="M2434" s="138"/>
      <c r="N2434" s="139"/>
      <c r="O2434" s="140" t="b">
        <v>0</v>
      </c>
      <c r="P2434" s="138" t="s">
        <v>1822</v>
      </c>
      <c r="Q2434" t="s">
        <v>1823</v>
      </c>
      <c r="R2434" t="s">
        <v>575</v>
      </c>
    </row>
    <row r="2435" spans="1:18" s="132" customFormat="1" ht="19.5" customHeight="1" x14ac:dyDescent="0.25">
      <c r="A2435" s="138" t="s">
        <v>7403</v>
      </c>
      <c r="B2435" s="138" t="s">
        <v>7429</v>
      </c>
      <c r="C2435" s="138"/>
      <c r="D2435" s="138" t="s">
        <v>1818</v>
      </c>
      <c r="E2435" s="138" t="s">
        <v>7574</v>
      </c>
      <c r="F2435" s="138"/>
      <c r="G2435" s="138" t="s">
        <v>7342</v>
      </c>
      <c r="H2435" s="138" t="s">
        <v>1785</v>
      </c>
      <c r="I2435" s="138"/>
      <c r="J2435" s="138"/>
      <c r="K2435" s="138" t="s">
        <v>7521</v>
      </c>
      <c r="L2435" s="138"/>
      <c r="M2435" s="138"/>
      <c r="N2435" s="139"/>
      <c r="O2435" s="140" t="b">
        <v>0</v>
      </c>
      <c r="P2435" s="138" t="s">
        <v>1822</v>
      </c>
      <c r="Q2435" t="s">
        <v>1823</v>
      </c>
      <c r="R2435" t="s">
        <v>575</v>
      </c>
    </row>
    <row r="2436" spans="1:18" s="132" customFormat="1" ht="19.5" customHeight="1" x14ac:dyDescent="0.25">
      <c r="A2436" s="138" t="s">
        <v>7392</v>
      </c>
      <c r="B2436" s="138" t="s">
        <v>7430</v>
      </c>
      <c r="C2436" s="138"/>
      <c r="D2436" s="138" t="s">
        <v>1818</v>
      </c>
      <c r="E2436" s="138" t="s">
        <v>7570</v>
      </c>
      <c r="F2436" s="138"/>
      <c r="G2436" s="138" t="s">
        <v>7232</v>
      </c>
      <c r="H2436" s="138" t="s">
        <v>7364</v>
      </c>
      <c r="I2436" s="138"/>
      <c r="J2436" s="138"/>
      <c r="K2436" s="138" t="s">
        <v>7522</v>
      </c>
      <c r="L2436" s="138"/>
      <c r="M2436" s="138"/>
      <c r="N2436" s="139"/>
      <c r="O2436" s="140" t="b">
        <v>0</v>
      </c>
      <c r="P2436" s="138" t="s">
        <v>1822</v>
      </c>
      <c r="Q2436" t="s">
        <v>1823</v>
      </c>
      <c r="R2436" t="s">
        <v>630</v>
      </c>
    </row>
    <row r="2437" spans="1:18" s="132" customFormat="1" ht="19.5" customHeight="1" x14ac:dyDescent="0.25">
      <c r="A2437" s="138" t="s">
        <v>7431</v>
      </c>
      <c r="B2437" s="138" t="s">
        <v>7432</v>
      </c>
      <c r="C2437" s="138"/>
      <c r="D2437" s="138" t="s">
        <v>1818</v>
      </c>
      <c r="E2437" s="138" t="s">
        <v>7575</v>
      </c>
      <c r="F2437" s="138"/>
      <c r="G2437" s="138" t="s">
        <v>7247</v>
      </c>
      <c r="H2437" s="138" t="s">
        <v>7248</v>
      </c>
      <c r="I2437" s="138"/>
      <c r="J2437" s="138"/>
      <c r="K2437" s="138" t="s">
        <v>7523</v>
      </c>
      <c r="L2437" s="138"/>
      <c r="M2437" s="138"/>
      <c r="N2437" s="139"/>
      <c r="O2437" s="140" t="b">
        <v>0</v>
      </c>
      <c r="P2437" s="138" t="s">
        <v>1822</v>
      </c>
      <c r="Q2437" t="s">
        <v>1823</v>
      </c>
      <c r="R2437" t="s">
        <v>630</v>
      </c>
    </row>
    <row r="2438" spans="1:18" s="132" customFormat="1" ht="19.5" customHeight="1" x14ac:dyDescent="0.25">
      <c r="A2438" s="138" t="s">
        <v>7433</v>
      </c>
      <c r="B2438" s="138" t="s">
        <v>7434</v>
      </c>
      <c r="C2438" s="138"/>
      <c r="D2438" s="138" t="s">
        <v>1818</v>
      </c>
      <c r="E2438" s="138" t="s">
        <v>7576</v>
      </c>
      <c r="F2438" s="138"/>
      <c r="G2438" s="138" t="s">
        <v>7342</v>
      </c>
      <c r="H2438" s="138" t="s">
        <v>1785</v>
      </c>
      <c r="I2438" s="138"/>
      <c r="J2438" s="138"/>
      <c r="K2438" s="138" t="s">
        <v>7524</v>
      </c>
      <c r="L2438" s="138"/>
      <c r="M2438" s="138"/>
      <c r="N2438" s="139"/>
      <c r="O2438" s="140" t="b">
        <v>0</v>
      </c>
      <c r="P2438" s="138" t="s">
        <v>1822</v>
      </c>
      <c r="Q2438" t="s">
        <v>1823</v>
      </c>
      <c r="R2438" t="s">
        <v>7594</v>
      </c>
    </row>
    <row r="2439" spans="1:18" s="132" customFormat="1" ht="19.5" customHeight="1" x14ac:dyDescent="0.25">
      <c r="A2439" s="138" t="s">
        <v>7435</v>
      </c>
      <c r="B2439" s="138" t="s">
        <v>7436</v>
      </c>
      <c r="C2439" s="138"/>
      <c r="D2439" s="138" t="s">
        <v>1818</v>
      </c>
      <c r="E2439" s="138" t="s">
        <v>7577</v>
      </c>
      <c r="F2439" s="138"/>
      <c r="G2439" s="138" t="s">
        <v>7213</v>
      </c>
      <c r="H2439" s="138" t="s">
        <v>7212</v>
      </c>
      <c r="I2439" s="138"/>
      <c r="J2439" s="138"/>
      <c r="K2439" s="138" t="s">
        <v>7525</v>
      </c>
      <c r="L2439" s="138"/>
      <c r="M2439" s="138"/>
      <c r="N2439" s="139"/>
      <c r="O2439" s="140" t="b">
        <v>0</v>
      </c>
      <c r="P2439" s="138" t="s">
        <v>1822</v>
      </c>
      <c r="Q2439" t="s">
        <v>1823</v>
      </c>
      <c r="R2439" t="s">
        <v>7594</v>
      </c>
    </row>
    <row r="2440" spans="1:18" s="132" customFormat="1" ht="19.5" customHeight="1" x14ac:dyDescent="0.25">
      <c r="A2440" s="138" t="s">
        <v>7437</v>
      </c>
      <c r="B2440" s="138" t="s">
        <v>7438</v>
      </c>
      <c r="C2440" s="138"/>
      <c r="D2440" s="138" t="s">
        <v>1818</v>
      </c>
      <c r="E2440" s="138" t="s">
        <v>7578</v>
      </c>
      <c r="F2440" s="138"/>
      <c r="G2440" s="138" t="s">
        <v>7213</v>
      </c>
      <c r="H2440" s="138" t="s">
        <v>7212</v>
      </c>
      <c r="I2440" s="138"/>
      <c r="J2440" s="138"/>
      <c r="K2440" s="138" t="s">
        <v>7526</v>
      </c>
      <c r="L2440" s="138"/>
      <c r="M2440" s="138"/>
      <c r="N2440" s="139"/>
      <c r="O2440" s="140" t="b">
        <v>0</v>
      </c>
      <c r="P2440" s="138" t="s">
        <v>1822</v>
      </c>
      <c r="Q2440" t="s">
        <v>1823</v>
      </c>
      <c r="R2440" t="s">
        <v>7594</v>
      </c>
    </row>
    <row r="2441" spans="1:18" s="132" customFormat="1" ht="19.5" customHeight="1" x14ac:dyDescent="0.25">
      <c r="A2441" s="138" t="s">
        <v>7439</v>
      </c>
      <c r="B2441" s="138" t="s">
        <v>7440</v>
      </c>
      <c r="C2441" s="138"/>
      <c r="D2441" s="138" t="s">
        <v>1818</v>
      </c>
      <c r="E2441" s="138" t="s">
        <v>7578</v>
      </c>
      <c r="F2441" s="138"/>
      <c r="G2441" s="138" t="s">
        <v>7213</v>
      </c>
      <c r="H2441" s="138" t="s">
        <v>7212</v>
      </c>
      <c r="I2441" s="138"/>
      <c r="J2441" s="138"/>
      <c r="K2441" s="138" t="s">
        <v>7527</v>
      </c>
      <c r="L2441" s="138"/>
      <c r="M2441" s="138"/>
      <c r="N2441" s="139"/>
      <c r="O2441" s="140" t="b">
        <v>0</v>
      </c>
      <c r="P2441" s="138" t="s">
        <v>1822</v>
      </c>
      <c r="Q2441" t="s">
        <v>1823</v>
      </c>
      <c r="R2441" t="s">
        <v>7594</v>
      </c>
    </row>
    <row r="2442" spans="1:18" s="132" customFormat="1" ht="19.5" customHeight="1" x14ac:dyDescent="0.25">
      <c r="A2442" s="138" t="s">
        <v>7441</v>
      </c>
      <c r="B2442" s="138" t="s">
        <v>7442</v>
      </c>
      <c r="C2442" s="138"/>
      <c r="D2442" s="138" t="s">
        <v>1818</v>
      </c>
      <c r="E2442" s="138" t="s">
        <v>7579</v>
      </c>
      <c r="F2442" s="138"/>
      <c r="G2442" s="138" t="s">
        <v>7213</v>
      </c>
      <c r="H2442" s="138" t="s">
        <v>7212</v>
      </c>
      <c r="I2442" s="138"/>
      <c r="J2442" s="138"/>
      <c r="K2442" s="138" t="s">
        <v>7528</v>
      </c>
      <c r="L2442" s="138"/>
      <c r="M2442" s="138"/>
      <c r="N2442" s="139"/>
      <c r="O2442" s="140" t="b">
        <v>0</v>
      </c>
      <c r="P2442" s="138" t="s">
        <v>1822</v>
      </c>
      <c r="Q2442" t="s">
        <v>1823</v>
      </c>
      <c r="R2442" t="s">
        <v>7594</v>
      </c>
    </row>
    <row r="2443" spans="1:18" s="132" customFormat="1" ht="19.5" customHeight="1" x14ac:dyDescent="0.25">
      <c r="A2443" s="138" t="s">
        <v>7443</v>
      </c>
      <c r="B2443" s="138" t="s">
        <v>7444</v>
      </c>
      <c r="C2443" s="138"/>
      <c r="D2443" s="138" t="s">
        <v>1818</v>
      </c>
      <c r="E2443" s="138" t="s">
        <v>7580</v>
      </c>
      <c r="F2443" s="138"/>
      <c r="G2443" s="138" t="s">
        <v>7342</v>
      </c>
      <c r="H2443" s="138" t="s">
        <v>1785</v>
      </c>
      <c r="I2443" s="138"/>
      <c r="J2443" s="138"/>
      <c r="K2443" s="138" t="s">
        <v>7529</v>
      </c>
      <c r="L2443" s="138"/>
      <c r="M2443" s="138"/>
      <c r="N2443" s="139"/>
      <c r="O2443" s="140" t="b">
        <v>0</v>
      </c>
      <c r="P2443" s="138" t="s">
        <v>1822</v>
      </c>
      <c r="Q2443" t="s">
        <v>1823</v>
      </c>
      <c r="R2443" t="s">
        <v>7594</v>
      </c>
    </row>
    <row r="2444" spans="1:18" s="132" customFormat="1" ht="19.5" customHeight="1" x14ac:dyDescent="0.25">
      <c r="A2444" s="138" t="s">
        <v>7445</v>
      </c>
      <c r="B2444" s="138" t="s">
        <v>7446</v>
      </c>
      <c r="C2444" s="138"/>
      <c r="D2444" s="138" t="s">
        <v>1818</v>
      </c>
      <c r="E2444" s="138" t="s">
        <v>7581</v>
      </c>
      <c r="F2444" s="138"/>
      <c r="G2444" s="138" t="s">
        <v>7342</v>
      </c>
      <c r="H2444" s="138" t="s">
        <v>1785</v>
      </c>
      <c r="I2444" s="138"/>
      <c r="J2444" s="138"/>
      <c r="K2444" s="138" t="s">
        <v>7530</v>
      </c>
      <c r="L2444" s="138"/>
      <c r="M2444" s="138"/>
      <c r="N2444" s="139"/>
      <c r="O2444" s="140" t="b">
        <v>0</v>
      </c>
      <c r="P2444" s="138" t="s">
        <v>1822</v>
      </c>
      <c r="Q2444" t="s">
        <v>1823</v>
      </c>
      <c r="R2444" t="s">
        <v>7594</v>
      </c>
    </row>
    <row r="2445" spans="1:18" s="132" customFormat="1" ht="19.5" customHeight="1" x14ac:dyDescent="0.25">
      <c r="A2445" s="138" t="s">
        <v>7447</v>
      </c>
      <c r="B2445" s="138" t="s">
        <v>7448</v>
      </c>
      <c r="C2445" s="138"/>
      <c r="D2445" s="138" t="s">
        <v>1818</v>
      </c>
      <c r="E2445" s="138" t="s">
        <v>7582</v>
      </c>
      <c r="F2445" s="138"/>
      <c r="G2445" s="138" t="s">
        <v>7213</v>
      </c>
      <c r="H2445" s="138" t="s">
        <v>7212</v>
      </c>
      <c r="I2445" s="138"/>
      <c r="J2445" s="138"/>
      <c r="K2445" s="138" t="s">
        <v>7531</v>
      </c>
      <c r="L2445" s="138"/>
      <c r="M2445" s="138"/>
      <c r="N2445" s="139"/>
      <c r="O2445" s="140" t="b">
        <v>0</v>
      </c>
      <c r="P2445" s="138" t="s">
        <v>1822</v>
      </c>
      <c r="Q2445" t="s">
        <v>1823</v>
      </c>
      <c r="R2445" t="s">
        <v>7594</v>
      </c>
    </row>
    <row r="2446" spans="1:18" s="132" customFormat="1" ht="19.5" customHeight="1" x14ac:dyDescent="0.25">
      <c r="A2446" s="138" t="s">
        <v>7449</v>
      </c>
      <c r="B2446" s="138" t="s">
        <v>7450</v>
      </c>
      <c r="C2446" s="138"/>
      <c r="D2446" s="138" t="s">
        <v>1818</v>
      </c>
      <c r="E2446" s="138" t="s">
        <v>7580</v>
      </c>
      <c r="F2446" s="138"/>
      <c r="G2446" s="138" t="s">
        <v>7342</v>
      </c>
      <c r="H2446" s="138" t="s">
        <v>1785</v>
      </c>
      <c r="I2446" s="138"/>
      <c r="J2446" s="138"/>
      <c r="K2446" s="138" t="s">
        <v>7532</v>
      </c>
      <c r="L2446" s="138"/>
      <c r="M2446" s="138"/>
      <c r="N2446" s="139"/>
      <c r="O2446" s="140" t="b">
        <v>0</v>
      </c>
      <c r="P2446" s="138" t="s">
        <v>1822</v>
      </c>
      <c r="Q2446" t="s">
        <v>1823</v>
      </c>
      <c r="R2446" t="s">
        <v>7594</v>
      </c>
    </row>
    <row r="2447" spans="1:18" s="132" customFormat="1" ht="19.5" customHeight="1" x14ac:dyDescent="0.25">
      <c r="A2447" s="138" t="s">
        <v>7451</v>
      </c>
      <c r="B2447" s="138" t="s">
        <v>7452</v>
      </c>
      <c r="C2447" s="138"/>
      <c r="D2447" s="138" t="s">
        <v>1818</v>
      </c>
      <c r="E2447" s="138" t="s">
        <v>7583</v>
      </c>
      <c r="F2447" s="138"/>
      <c r="G2447" s="138" t="s">
        <v>7213</v>
      </c>
      <c r="H2447" s="138" t="s">
        <v>7212</v>
      </c>
      <c r="I2447" s="138"/>
      <c r="J2447" s="138"/>
      <c r="K2447" s="138" t="s">
        <v>7533</v>
      </c>
      <c r="L2447" s="138"/>
      <c r="M2447" s="138"/>
      <c r="N2447" s="139"/>
      <c r="O2447" s="140" t="b">
        <v>0</v>
      </c>
      <c r="P2447" s="138" t="s">
        <v>1822</v>
      </c>
      <c r="Q2447" t="s">
        <v>1823</v>
      </c>
      <c r="R2447" t="s">
        <v>7594</v>
      </c>
    </row>
    <row r="2448" spans="1:18" s="132" customFormat="1" ht="19.5" customHeight="1" x14ac:dyDescent="0.25">
      <c r="A2448" s="138" t="s">
        <v>7453</v>
      </c>
      <c r="B2448" s="138" t="s">
        <v>7454</v>
      </c>
      <c r="C2448" s="138"/>
      <c r="D2448" s="138" t="s">
        <v>1818</v>
      </c>
      <c r="E2448" s="138" t="s">
        <v>7578</v>
      </c>
      <c r="F2448" s="138"/>
      <c r="G2448" s="138" t="s">
        <v>7213</v>
      </c>
      <c r="H2448" s="138" t="s">
        <v>7212</v>
      </c>
      <c r="I2448" s="138"/>
      <c r="J2448" s="138"/>
      <c r="K2448" s="138" t="s">
        <v>7534</v>
      </c>
      <c r="L2448" s="138"/>
      <c r="M2448" s="138"/>
      <c r="N2448" s="139"/>
      <c r="O2448" s="140" t="b">
        <v>0</v>
      </c>
      <c r="P2448" s="138" t="s">
        <v>1822</v>
      </c>
      <c r="Q2448" t="s">
        <v>1823</v>
      </c>
      <c r="R2448" t="s">
        <v>7594</v>
      </c>
    </row>
    <row r="2449" spans="1:18" s="132" customFormat="1" ht="19.5" customHeight="1" x14ac:dyDescent="0.25">
      <c r="A2449" s="138" t="s">
        <v>7455</v>
      </c>
      <c r="B2449" s="138" t="s">
        <v>7456</v>
      </c>
      <c r="C2449" s="138"/>
      <c r="D2449" s="138" t="s">
        <v>1818</v>
      </c>
      <c r="E2449" s="138" t="s">
        <v>7582</v>
      </c>
      <c r="F2449" s="138"/>
      <c r="G2449" s="138" t="s">
        <v>7213</v>
      </c>
      <c r="H2449" s="138" t="s">
        <v>7212</v>
      </c>
      <c r="I2449" s="138"/>
      <c r="J2449" s="138"/>
      <c r="K2449" s="138" t="s">
        <v>7535</v>
      </c>
      <c r="L2449" s="138"/>
      <c r="M2449" s="138"/>
      <c r="N2449" s="139"/>
      <c r="O2449" s="140" t="b">
        <v>0</v>
      </c>
      <c r="P2449" s="138" t="s">
        <v>1822</v>
      </c>
      <c r="Q2449" t="s">
        <v>1823</v>
      </c>
      <c r="R2449" t="s">
        <v>7594</v>
      </c>
    </row>
    <row r="2450" spans="1:18" s="132" customFormat="1" ht="19.5" customHeight="1" x14ac:dyDescent="0.25">
      <c r="A2450" s="138" t="e">
        <v>#N/A</v>
      </c>
      <c r="B2450" s="138" t="s">
        <v>7457</v>
      </c>
      <c r="C2450" s="138"/>
      <c r="D2450" s="138" t="s">
        <v>1818</v>
      </c>
      <c r="E2450" s="138" t="s">
        <v>7576</v>
      </c>
      <c r="F2450" s="138"/>
      <c r="G2450" s="138" t="s">
        <v>7342</v>
      </c>
      <c r="H2450" s="138" t="s">
        <v>1785</v>
      </c>
      <c r="I2450" s="138"/>
      <c r="J2450" s="138"/>
      <c r="K2450" s="138" t="s">
        <v>7536</v>
      </c>
      <c r="L2450" s="138"/>
      <c r="M2450" s="138"/>
      <c r="N2450" s="139"/>
      <c r="O2450" s="140" t="b">
        <v>0</v>
      </c>
      <c r="P2450" s="138" t="s">
        <v>1822</v>
      </c>
      <c r="Q2450" t="s">
        <v>1823</v>
      </c>
      <c r="R2450" t="s">
        <v>7594</v>
      </c>
    </row>
    <row r="2451" spans="1:18" s="132" customFormat="1" ht="19.5" customHeight="1" x14ac:dyDescent="0.25">
      <c r="A2451" s="138" t="s">
        <v>7458</v>
      </c>
      <c r="B2451" s="138" t="s">
        <v>7459</v>
      </c>
      <c r="C2451" s="138"/>
      <c r="D2451" s="138" t="s">
        <v>1818</v>
      </c>
      <c r="E2451" s="138" t="s">
        <v>7582</v>
      </c>
      <c r="F2451" s="138"/>
      <c r="G2451" s="138" t="s">
        <v>7213</v>
      </c>
      <c r="H2451" s="138" t="s">
        <v>7212</v>
      </c>
      <c r="I2451" s="138"/>
      <c r="J2451" s="138"/>
      <c r="K2451" s="138" t="s">
        <v>7537</v>
      </c>
      <c r="L2451" s="138"/>
      <c r="M2451" s="138"/>
      <c r="N2451" s="139"/>
      <c r="O2451" s="140" t="b">
        <v>0</v>
      </c>
      <c r="P2451" s="138" t="s">
        <v>1822</v>
      </c>
      <c r="Q2451" t="s">
        <v>1823</v>
      </c>
      <c r="R2451" t="s">
        <v>7594</v>
      </c>
    </row>
    <row r="2452" spans="1:18" s="132" customFormat="1" ht="19.5" customHeight="1" x14ac:dyDescent="0.25">
      <c r="A2452" s="138" t="s">
        <v>7460</v>
      </c>
      <c r="B2452" s="138" t="s">
        <v>7461</v>
      </c>
      <c r="C2452" s="138"/>
      <c r="D2452" s="138" t="s">
        <v>1818</v>
      </c>
      <c r="E2452" s="138" t="s">
        <v>7579</v>
      </c>
      <c r="F2452" s="138"/>
      <c r="G2452" s="138" t="s">
        <v>7213</v>
      </c>
      <c r="H2452" s="138" t="s">
        <v>7212</v>
      </c>
      <c r="I2452" s="138"/>
      <c r="J2452" s="138"/>
      <c r="K2452" s="138" t="s">
        <v>7538</v>
      </c>
      <c r="L2452" s="138"/>
      <c r="M2452" s="138"/>
      <c r="N2452" s="139"/>
      <c r="O2452" s="140" t="b">
        <v>0</v>
      </c>
      <c r="P2452" s="138" t="s">
        <v>1822</v>
      </c>
      <c r="Q2452" t="s">
        <v>1823</v>
      </c>
      <c r="R2452" t="s">
        <v>7594</v>
      </c>
    </row>
    <row r="2453" spans="1:18" s="132" customFormat="1" ht="19.5" customHeight="1" x14ac:dyDescent="0.25">
      <c r="A2453" s="138" t="s">
        <v>7462</v>
      </c>
      <c r="B2453" s="138" t="s">
        <v>7463</v>
      </c>
      <c r="C2453" s="138"/>
      <c r="D2453" s="138" t="s">
        <v>1818</v>
      </c>
      <c r="E2453" s="138" t="s">
        <v>7580</v>
      </c>
      <c r="F2453" s="138"/>
      <c r="G2453" s="138" t="s">
        <v>7342</v>
      </c>
      <c r="H2453" s="138" t="s">
        <v>1785</v>
      </c>
      <c r="I2453" s="138"/>
      <c r="J2453" s="138"/>
      <c r="K2453" s="138" t="s">
        <v>7539</v>
      </c>
      <c r="L2453" s="138"/>
      <c r="M2453" s="138"/>
      <c r="N2453" s="139"/>
      <c r="O2453" s="140" t="b">
        <v>0</v>
      </c>
      <c r="P2453" s="138" t="s">
        <v>1822</v>
      </c>
      <c r="Q2453" t="s">
        <v>1823</v>
      </c>
      <c r="R2453" t="s">
        <v>7594</v>
      </c>
    </row>
    <row r="2454" spans="1:18" s="132" customFormat="1" ht="19.5" customHeight="1" x14ac:dyDescent="0.25">
      <c r="A2454" s="138" t="s">
        <v>7464</v>
      </c>
      <c r="B2454" s="138" t="s">
        <v>7465</v>
      </c>
      <c r="C2454" s="138"/>
      <c r="D2454" s="138" t="s">
        <v>1818</v>
      </c>
      <c r="E2454" s="138" t="s">
        <v>7578</v>
      </c>
      <c r="F2454" s="138"/>
      <c r="G2454" s="138" t="s">
        <v>7213</v>
      </c>
      <c r="H2454" s="138" t="s">
        <v>7212</v>
      </c>
      <c r="I2454" s="138"/>
      <c r="J2454" s="138"/>
      <c r="K2454" s="138" t="s">
        <v>7540</v>
      </c>
      <c r="L2454" s="138"/>
      <c r="M2454" s="138"/>
      <c r="N2454" s="139"/>
      <c r="O2454" s="140" t="b">
        <v>0</v>
      </c>
      <c r="P2454" s="138" t="s">
        <v>1822</v>
      </c>
      <c r="Q2454" t="s">
        <v>1823</v>
      </c>
      <c r="R2454" t="s">
        <v>7594</v>
      </c>
    </row>
    <row r="2455" spans="1:18" s="132" customFormat="1" ht="19.5" customHeight="1" x14ac:dyDescent="0.25">
      <c r="A2455" s="138" t="s">
        <v>7466</v>
      </c>
      <c r="B2455" s="138" t="s">
        <v>7467</v>
      </c>
      <c r="C2455" s="138"/>
      <c r="D2455" s="138" t="s">
        <v>1818</v>
      </c>
      <c r="E2455" s="138" t="s">
        <v>7584</v>
      </c>
      <c r="F2455" s="138"/>
      <c r="G2455" s="138" t="s">
        <v>7342</v>
      </c>
      <c r="H2455" s="138" t="s">
        <v>1785</v>
      </c>
      <c r="I2455" s="138"/>
      <c r="J2455" s="138"/>
      <c r="K2455" s="138" t="s">
        <v>7541</v>
      </c>
      <c r="L2455" s="138"/>
      <c r="M2455" s="138"/>
      <c r="N2455" s="139"/>
      <c r="O2455" s="140" t="b">
        <v>0</v>
      </c>
      <c r="P2455" s="138" t="s">
        <v>1822</v>
      </c>
      <c r="Q2455" t="s">
        <v>1823</v>
      </c>
      <c r="R2455" t="s">
        <v>7594</v>
      </c>
    </row>
    <row r="2456" spans="1:18" s="132" customFormat="1" ht="19.5" customHeight="1" x14ac:dyDescent="0.25">
      <c r="A2456" s="138" t="s">
        <v>7468</v>
      </c>
      <c r="B2456" s="138" t="s">
        <v>7469</v>
      </c>
      <c r="C2456" s="138"/>
      <c r="D2456" s="138" t="s">
        <v>1818</v>
      </c>
      <c r="E2456" s="138" t="s">
        <v>7585</v>
      </c>
      <c r="F2456" s="138"/>
      <c r="G2456" s="138" t="s">
        <v>7342</v>
      </c>
      <c r="H2456" s="138" t="s">
        <v>1785</v>
      </c>
      <c r="I2456" s="138"/>
      <c r="J2456" s="138"/>
      <c r="K2456" s="138" t="s">
        <v>7542</v>
      </c>
      <c r="L2456" s="138"/>
      <c r="M2456" s="138"/>
      <c r="N2456" s="139"/>
      <c r="O2456" s="140" t="b">
        <v>0</v>
      </c>
      <c r="P2456" s="138" t="s">
        <v>1822</v>
      </c>
      <c r="Q2456" t="s">
        <v>1823</v>
      </c>
      <c r="R2456" t="s">
        <v>7594</v>
      </c>
    </row>
    <row r="2457" spans="1:18" s="132" customFormat="1" ht="19.5" customHeight="1" x14ac:dyDescent="0.25">
      <c r="A2457" s="138" t="s">
        <v>7470</v>
      </c>
      <c r="B2457" s="138" t="s">
        <v>7471</v>
      </c>
      <c r="C2457" s="138"/>
      <c r="D2457" s="138" t="s">
        <v>1818</v>
      </c>
      <c r="E2457" s="138" t="s">
        <v>7583</v>
      </c>
      <c r="F2457" s="138"/>
      <c r="G2457" s="138" t="s">
        <v>7213</v>
      </c>
      <c r="H2457" s="138" t="s">
        <v>7212</v>
      </c>
      <c r="I2457" s="138"/>
      <c r="J2457" s="138"/>
      <c r="K2457" s="138" t="s">
        <v>7543</v>
      </c>
      <c r="L2457" s="138"/>
      <c r="M2457" s="138"/>
      <c r="N2457" s="139"/>
      <c r="O2457" s="140" t="b">
        <v>0</v>
      </c>
      <c r="P2457" s="138" t="s">
        <v>1822</v>
      </c>
      <c r="Q2457" t="s">
        <v>1823</v>
      </c>
      <c r="R2457" t="s">
        <v>7594</v>
      </c>
    </row>
    <row r="2458" spans="1:18" s="132" customFormat="1" ht="19.5" customHeight="1" x14ac:dyDescent="0.25">
      <c r="A2458" s="138" t="s">
        <v>7472</v>
      </c>
      <c r="B2458" s="138" t="s">
        <v>7473</v>
      </c>
      <c r="C2458" s="138"/>
      <c r="D2458" s="138" t="s">
        <v>1818</v>
      </c>
      <c r="E2458" s="138" t="s">
        <v>7586</v>
      </c>
      <c r="F2458" s="138"/>
      <c r="G2458" s="138" t="s">
        <v>7213</v>
      </c>
      <c r="H2458" s="138" t="s">
        <v>7212</v>
      </c>
      <c r="I2458" s="138"/>
      <c r="J2458" s="138"/>
      <c r="K2458" s="138" t="s">
        <v>7544</v>
      </c>
      <c r="L2458" s="138"/>
      <c r="M2458" s="138"/>
      <c r="N2458" s="139"/>
      <c r="O2458" s="140" t="b">
        <v>0</v>
      </c>
      <c r="P2458" s="138" t="s">
        <v>1822</v>
      </c>
      <c r="Q2458" t="s">
        <v>1823</v>
      </c>
      <c r="R2458" t="s">
        <v>7594</v>
      </c>
    </row>
    <row r="2459" spans="1:18" s="132" customFormat="1" ht="19.5" customHeight="1" x14ac:dyDescent="0.25">
      <c r="A2459" s="138" t="s">
        <v>7474</v>
      </c>
      <c r="B2459" s="138" t="s">
        <v>7475</v>
      </c>
      <c r="C2459" s="138"/>
      <c r="D2459" s="138" t="s">
        <v>1818</v>
      </c>
      <c r="E2459" s="138" t="s">
        <v>7580</v>
      </c>
      <c r="F2459" s="138"/>
      <c r="G2459" s="138" t="s">
        <v>7342</v>
      </c>
      <c r="H2459" s="138" t="s">
        <v>1785</v>
      </c>
      <c r="I2459" s="138"/>
      <c r="J2459" s="138"/>
      <c r="K2459" s="138" t="s">
        <v>7545</v>
      </c>
      <c r="L2459" s="138"/>
      <c r="M2459" s="138"/>
      <c r="N2459" s="139"/>
      <c r="O2459" s="140" t="b">
        <v>0</v>
      </c>
      <c r="P2459" s="138" t="s">
        <v>1822</v>
      </c>
      <c r="Q2459" t="s">
        <v>1823</v>
      </c>
      <c r="R2459" t="s">
        <v>7594</v>
      </c>
    </row>
    <row r="2460" spans="1:18" s="132" customFormat="1" ht="19.5" customHeight="1" x14ac:dyDescent="0.25">
      <c r="A2460" s="138" t="s">
        <v>7476</v>
      </c>
      <c r="B2460" s="138" t="s">
        <v>7477</v>
      </c>
      <c r="C2460" s="138"/>
      <c r="D2460" s="138" t="s">
        <v>1818</v>
      </c>
      <c r="E2460" s="138" t="s">
        <v>7582</v>
      </c>
      <c r="F2460" s="138"/>
      <c r="G2460" s="138" t="s">
        <v>7213</v>
      </c>
      <c r="H2460" s="138" t="s">
        <v>7212</v>
      </c>
      <c r="I2460" s="138"/>
      <c r="J2460" s="138"/>
      <c r="K2460" s="138" t="s">
        <v>7546</v>
      </c>
      <c r="L2460" s="138"/>
      <c r="M2460" s="138"/>
      <c r="N2460" s="139"/>
      <c r="O2460" s="140" t="b">
        <v>0</v>
      </c>
      <c r="P2460" s="138" t="s">
        <v>1822</v>
      </c>
      <c r="Q2460" t="s">
        <v>1823</v>
      </c>
      <c r="R2460" t="s">
        <v>7594</v>
      </c>
    </row>
    <row r="2461" spans="1:18" s="132" customFormat="1" ht="19.5" customHeight="1" x14ac:dyDescent="0.25">
      <c r="A2461" s="138" t="s">
        <v>7478</v>
      </c>
      <c r="B2461" s="138" t="s">
        <v>7479</v>
      </c>
      <c r="C2461" s="138"/>
      <c r="D2461" s="138" t="s">
        <v>1818</v>
      </c>
      <c r="E2461" s="138" t="s">
        <v>7585</v>
      </c>
      <c r="F2461" s="138"/>
      <c r="G2461" s="138" t="s">
        <v>7342</v>
      </c>
      <c r="H2461" s="138" t="s">
        <v>1785</v>
      </c>
      <c r="I2461" s="138"/>
      <c r="J2461" s="138"/>
      <c r="K2461" s="138" t="s">
        <v>7547</v>
      </c>
      <c r="L2461" s="138"/>
      <c r="M2461" s="138"/>
      <c r="N2461" s="139"/>
      <c r="O2461" s="140" t="b">
        <v>0</v>
      </c>
      <c r="P2461" s="138" t="s">
        <v>1822</v>
      </c>
      <c r="Q2461" t="s">
        <v>1823</v>
      </c>
      <c r="R2461" t="s">
        <v>7594</v>
      </c>
    </row>
    <row r="2462" spans="1:18" s="132" customFormat="1" ht="19.5" customHeight="1" x14ac:dyDescent="0.25">
      <c r="A2462" s="138" t="s">
        <v>7480</v>
      </c>
      <c r="B2462" s="138" t="s">
        <v>7481</v>
      </c>
      <c r="C2462" s="138"/>
      <c r="D2462" s="138" t="s">
        <v>1818</v>
      </c>
      <c r="E2462" s="138" t="s">
        <v>7578</v>
      </c>
      <c r="F2462" s="138"/>
      <c r="G2462" s="138" t="s">
        <v>7213</v>
      </c>
      <c r="H2462" s="138" t="s">
        <v>7212</v>
      </c>
      <c r="I2462" s="138"/>
      <c r="J2462" s="138"/>
      <c r="K2462" s="138" t="s">
        <v>7548</v>
      </c>
      <c r="L2462" s="138"/>
      <c r="M2462" s="138"/>
      <c r="N2462" s="139"/>
      <c r="O2462" s="140" t="b">
        <v>0</v>
      </c>
      <c r="P2462" s="138" t="s">
        <v>1822</v>
      </c>
      <c r="Q2462" t="s">
        <v>1823</v>
      </c>
      <c r="R2462" t="s">
        <v>7594</v>
      </c>
    </row>
    <row r="2463" spans="1:18" s="132" customFormat="1" ht="19.5" customHeight="1" x14ac:dyDescent="0.25">
      <c r="A2463" s="138" t="s">
        <v>7482</v>
      </c>
      <c r="B2463" s="138" t="s">
        <v>7483</v>
      </c>
      <c r="C2463" s="138"/>
      <c r="D2463" s="138" t="s">
        <v>1818</v>
      </c>
      <c r="E2463" s="138" t="s">
        <v>7587</v>
      </c>
      <c r="F2463" s="138"/>
      <c r="G2463" s="138" t="s">
        <v>7213</v>
      </c>
      <c r="H2463" s="138" t="s">
        <v>7212</v>
      </c>
      <c r="I2463" s="138"/>
      <c r="J2463" s="138"/>
      <c r="K2463" s="138" t="s">
        <v>7549</v>
      </c>
      <c r="L2463" s="138"/>
      <c r="M2463" s="138"/>
      <c r="N2463" s="139"/>
      <c r="O2463" s="140" t="b">
        <v>0</v>
      </c>
      <c r="P2463" s="138" t="s">
        <v>1822</v>
      </c>
      <c r="Q2463" t="s">
        <v>1823</v>
      </c>
      <c r="R2463" t="s">
        <v>7594</v>
      </c>
    </row>
    <row r="2464" spans="1:18" s="132" customFormat="1" ht="19.5" customHeight="1" x14ac:dyDescent="0.25">
      <c r="A2464" s="138" t="s">
        <v>7484</v>
      </c>
      <c r="B2464" s="138" t="s">
        <v>7485</v>
      </c>
      <c r="C2464" s="138"/>
      <c r="D2464" s="138" t="s">
        <v>1818</v>
      </c>
      <c r="E2464" s="138" t="s">
        <v>7588</v>
      </c>
      <c r="F2464" s="138"/>
      <c r="G2464" s="138" t="s">
        <v>7342</v>
      </c>
      <c r="H2464" s="138" t="s">
        <v>1785</v>
      </c>
      <c r="I2464" s="138"/>
      <c r="J2464" s="138"/>
      <c r="K2464" s="138" t="s">
        <v>7550</v>
      </c>
      <c r="L2464" s="138"/>
      <c r="M2464" s="138"/>
      <c r="N2464" s="139"/>
      <c r="O2464" s="140" t="b">
        <v>0</v>
      </c>
      <c r="P2464" s="138" t="s">
        <v>1822</v>
      </c>
      <c r="Q2464" t="s">
        <v>1823</v>
      </c>
      <c r="R2464" t="s">
        <v>7594</v>
      </c>
    </row>
    <row r="2465" spans="1:18" s="132" customFormat="1" ht="19.5" customHeight="1" x14ac:dyDescent="0.25">
      <c r="A2465" s="138" t="s">
        <v>7486</v>
      </c>
      <c r="B2465" s="138" t="s">
        <v>7487</v>
      </c>
      <c r="C2465" s="138"/>
      <c r="D2465" s="138" t="s">
        <v>1818</v>
      </c>
      <c r="E2465" s="138" t="s">
        <v>7588</v>
      </c>
      <c r="F2465" s="138"/>
      <c r="G2465" s="138" t="s">
        <v>7342</v>
      </c>
      <c r="H2465" s="138" t="s">
        <v>1785</v>
      </c>
      <c r="I2465" s="138"/>
      <c r="J2465" s="138"/>
      <c r="K2465" s="138" t="s">
        <v>7551</v>
      </c>
      <c r="L2465" s="138"/>
      <c r="M2465" s="138"/>
      <c r="N2465" s="139"/>
      <c r="O2465" s="140" t="b">
        <v>0</v>
      </c>
      <c r="P2465" s="138" t="s">
        <v>1822</v>
      </c>
      <c r="Q2465" t="s">
        <v>1823</v>
      </c>
      <c r="R2465" t="s">
        <v>7594</v>
      </c>
    </row>
    <row r="2466" spans="1:18" s="132" customFormat="1" ht="19.5" customHeight="1" x14ac:dyDescent="0.25">
      <c r="A2466" s="138" t="s">
        <v>7488</v>
      </c>
      <c r="B2466" s="138" t="s">
        <v>7489</v>
      </c>
      <c r="C2466" s="138"/>
      <c r="D2466" s="138" t="s">
        <v>1818</v>
      </c>
      <c r="E2466" s="138" t="s">
        <v>7579</v>
      </c>
      <c r="F2466" s="138"/>
      <c r="G2466" s="138" t="s">
        <v>7213</v>
      </c>
      <c r="H2466" s="138" t="s">
        <v>7212</v>
      </c>
      <c r="I2466" s="138"/>
      <c r="J2466" s="138"/>
      <c r="K2466" s="138" t="s">
        <v>7552</v>
      </c>
      <c r="L2466" s="138"/>
      <c r="M2466" s="138"/>
      <c r="N2466" s="139"/>
      <c r="O2466" s="140" t="b">
        <v>0</v>
      </c>
      <c r="P2466" s="138" t="s">
        <v>1822</v>
      </c>
      <c r="Q2466" t="s">
        <v>1823</v>
      </c>
      <c r="R2466" t="s">
        <v>7594</v>
      </c>
    </row>
    <row r="2467" spans="1:18" s="132" customFormat="1" ht="19.5" customHeight="1" x14ac:dyDescent="0.25">
      <c r="A2467" s="138" t="s">
        <v>7490</v>
      </c>
      <c r="B2467" s="138" t="s">
        <v>7491</v>
      </c>
      <c r="C2467" s="138"/>
      <c r="D2467" s="138" t="s">
        <v>1818</v>
      </c>
      <c r="E2467" s="138" t="s">
        <v>7579</v>
      </c>
      <c r="F2467" s="138"/>
      <c r="G2467" s="138" t="s">
        <v>7213</v>
      </c>
      <c r="H2467" s="138" t="s">
        <v>7212</v>
      </c>
      <c r="I2467" s="138"/>
      <c r="J2467" s="138"/>
      <c r="K2467" s="138" t="s">
        <v>7553</v>
      </c>
      <c r="L2467" s="138"/>
      <c r="M2467" s="138"/>
      <c r="N2467" s="139"/>
      <c r="O2467" s="140" t="b">
        <v>0</v>
      </c>
      <c r="P2467" s="138" t="s">
        <v>1822</v>
      </c>
      <c r="Q2467" t="s">
        <v>1823</v>
      </c>
      <c r="R2467" t="s">
        <v>7594</v>
      </c>
    </row>
    <row r="2468" spans="1:18" s="132" customFormat="1" ht="19.5" customHeight="1" x14ac:dyDescent="0.25">
      <c r="A2468" s="138" t="s">
        <v>7492</v>
      </c>
      <c r="B2468" s="138" t="s">
        <v>7493</v>
      </c>
      <c r="C2468" s="138"/>
      <c r="D2468" s="138" t="s">
        <v>1818</v>
      </c>
      <c r="E2468" s="138" t="s">
        <v>7579</v>
      </c>
      <c r="F2468" s="138"/>
      <c r="G2468" s="138" t="s">
        <v>7213</v>
      </c>
      <c r="H2468" s="138" t="s">
        <v>7212</v>
      </c>
      <c r="I2468" s="138"/>
      <c r="J2468" s="138"/>
      <c r="K2468" s="138" t="s">
        <v>7554</v>
      </c>
      <c r="L2468" s="138"/>
      <c r="M2468" s="138"/>
      <c r="N2468" s="139"/>
      <c r="O2468" s="140" t="b">
        <v>0</v>
      </c>
      <c r="P2468" s="138" t="s">
        <v>1822</v>
      </c>
      <c r="Q2468" t="s">
        <v>1823</v>
      </c>
      <c r="R2468" t="s">
        <v>7594</v>
      </c>
    </row>
    <row r="2469" spans="1:18" s="132" customFormat="1" ht="19.5" customHeight="1" x14ac:dyDescent="0.25">
      <c r="A2469" s="138" t="s">
        <v>7494</v>
      </c>
      <c r="B2469" s="138" t="s">
        <v>7495</v>
      </c>
      <c r="C2469" s="138"/>
      <c r="D2469" s="138" t="s">
        <v>1818</v>
      </c>
      <c r="E2469" s="138" t="s">
        <v>7579</v>
      </c>
      <c r="F2469" s="138"/>
      <c r="G2469" s="138" t="s">
        <v>7213</v>
      </c>
      <c r="H2469" s="138" t="s">
        <v>7212</v>
      </c>
      <c r="I2469" s="138"/>
      <c r="J2469" s="138"/>
      <c r="K2469" s="138" t="s">
        <v>7555</v>
      </c>
      <c r="L2469" s="138"/>
      <c r="M2469" s="138"/>
      <c r="N2469" s="139"/>
      <c r="O2469" s="140" t="b">
        <v>0</v>
      </c>
      <c r="P2469" s="138" t="s">
        <v>1822</v>
      </c>
      <c r="Q2469" t="s">
        <v>1823</v>
      </c>
      <c r="R2469" t="s">
        <v>7594</v>
      </c>
    </row>
    <row r="2470" spans="1:18" s="132" customFormat="1" ht="19.5" customHeight="1" x14ac:dyDescent="0.25">
      <c r="A2470" s="138" t="s">
        <v>7496</v>
      </c>
      <c r="B2470" s="138" t="s">
        <v>7497</v>
      </c>
      <c r="C2470" s="138"/>
      <c r="D2470" s="138" t="s">
        <v>1818</v>
      </c>
      <c r="E2470" s="138" t="s">
        <v>7589</v>
      </c>
      <c r="F2470" s="138"/>
      <c r="G2470" s="138" t="s">
        <v>7213</v>
      </c>
      <c r="H2470" s="138" t="s">
        <v>7212</v>
      </c>
      <c r="I2470" s="138"/>
      <c r="J2470" s="138"/>
      <c r="K2470" s="138" t="s">
        <v>7556</v>
      </c>
      <c r="L2470" s="138"/>
      <c r="M2470" s="138"/>
      <c r="N2470" s="139"/>
      <c r="O2470" s="140" t="b">
        <v>0</v>
      </c>
      <c r="P2470" s="138" t="s">
        <v>1822</v>
      </c>
      <c r="Q2470" t="s">
        <v>1823</v>
      </c>
      <c r="R2470" t="s">
        <v>7594</v>
      </c>
    </row>
    <row r="2471" spans="1:18" s="132" customFormat="1" ht="19.5" customHeight="1" x14ac:dyDescent="0.25">
      <c r="A2471" s="138" t="s">
        <v>7498</v>
      </c>
      <c r="B2471" s="138" t="s">
        <v>7499</v>
      </c>
      <c r="C2471" s="138"/>
      <c r="D2471" s="138" t="s">
        <v>1818</v>
      </c>
      <c r="E2471" s="138" t="s">
        <v>7587</v>
      </c>
      <c r="F2471" s="138"/>
      <c r="G2471" s="138" t="s">
        <v>7213</v>
      </c>
      <c r="H2471" s="138" t="s">
        <v>7212</v>
      </c>
      <c r="I2471" s="138"/>
      <c r="J2471" s="138"/>
      <c r="K2471" s="138" t="s">
        <v>7557</v>
      </c>
      <c r="L2471" s="138"/>
      <c r="M2471" s="138"/>
      <c r="N2471" s="139"/>
      <c r="O2471" s="140" t="b">
        <v>0</v>
      </c>
      <c r="P2471" s="138" t="s">
        <v>1822</v>
      </c>
      <c r="Q2471" t="s">
        <v>1823</v>
      </c>
      <c r="R2471" t="s">
        <v>7594</v>
      </c>
    </row>
    <row r="2472" spans="1:18" s="132" customFormat="1" ht="19.5" customHeight="1" x14ac:dyDescent="0.25">
      <c r="A2472" s="138" t="s">
        <v>7500</v>
      </c>
      <c r="B2472" s="138" t="s">
        <v>7501</v>
      </c>
      <c r="C2472" s="138"/>
      <c r="D2472" s="138" t="s">
        <v>1818</v>
      </c>
      <c r="E2472" s="138" t="s">
        <v>7584</v>
      </c>
      <c r="F2472" s="138"/>
      <c r="G2472" s="138" t="s">
        <v>7342</v>
      </c>
      <c r="H2472" s="138" t="s">
        <v>1785</v>
      </c>
      <c r="I2472" s="138"/>
      <c r="J2472" s="138"/>
      <c r="K2472" s="138" t="s">
        <v>7558</v>
      </c>
      <c r="L2472" s="138"/>
      <c r="M2472" s="138"/>
      <c r="N2472" s="139"/>
      <c r="O2472" s="140" t="b">
        <v>0</v>
      </c>
      <c r="P2472" s="138" t="s">
        <v>1822</v>
      </c>
      <c r="Q2472" t="s">
        <v>1823</v>
      </c>
      <c r="R2472" t="s">
        <v>7594</v>
      </c>
    </row>
    <row r="2473" spans="1:18" s="132" customFormat="1" ht="19.5" customHeight="1" x14ac:dyDescent="0.25">
      <c r="A2473" s="138" t="s">
        <v>7502</v>
      </c>
      <c r="B2473" s="138" t="s">
        <v>7503</v>
      </c>
      <c r="C2473" s="138"/>
      <c r="D2473" s="138" t="s">
        <v>1818</v>
      </c>
      <c r="E2473" s="138" t="s">
        <v>7588</v>
      </c>
      <c r="F2473" s="138"/>
      <c r="G2473" s="138" t="s">
        <v>7342</v>
      </c>
      <c r="H2473" s="138" t="s">
        <v>1785</v>
      </c>
      <c r="I2473" s="138"/>
      <c r="J2473" s="138"/>
      <c r="K2473" s="138" t="s">
        <v>7559</v>
      </c>
      <c r="L2473" s="138"/>
      <c r="M2473" s="138"/>
      <c r="N2473" s="139"/>
      <c r="O2473" s="140" t="b">
        <v>0</v>
      </c>
      <c r="P2473" s="138" t="s">
        <v>1822</v>
      </c>
      <c r="Q2473" t="s">
        <v>1823</v>
      </c>
      <c r="R2473" t="s">
        <v>7594</v>
      </c>
    </row>
    <row r="2474" spans="1:18" s="132" customFormat="1" ht="19.5" customHeight="1" x14ac:dyDescent="0.25">
      <c r="A2474" s="138" t="s">
        <v>7504</v>
      </c>
      <c r="B2474" s="138" t="s">
        <v>7505</v>
      </c>
      <c r="C2474" s="138"/>
      <c r="D2474" s="138" t="s">
        <v>1818</v>
      </c>
      <c r="E2474" s="138" t="s">
        <v>7588</v>
      </c>
      <c r="F2474" s="138"/>
      <c r="G2474" s="138" t="s">
        <v>7342</v>
      </c>
      <c r="H2474" s="138" t="s">
        <v>1785</v>
      </c>
      <c r="I2474" s="138"/>
      <c r="J2474" s="138"/>
      <c r="K2474" s="138" t="s">
        <v>7560</v>
      </c>
      <c r="L2474" s="138"/>
      <c r="M2474" s="138"/>
      <c r="N2474" s="139"/>
      <c r="O2474" s="140" t="b">
        <v>0</v>
      </c>
      <c r="P2474" s="138" t="s">
        <v>1822</v>
      </c>
      <c r="Q2474" t="s">
        <v>1823</v>
      </c>
      <c r="R2474" t="s">
        <v>7594</v>
      </c>
    </row>
    <row r="2475" spans="1:18" s="132" customFormat="1" ht="19.5" customHeight="1" x14ac:dyDescent="0.25">
      <c r="A2475" s="138" t="s">
        <v>7506</v>
      </c>
      <c r="B2475" s="138" t="s">
        <v>7507</v>
      </c>
      <c r="C2475" s="138"/>
      <c r="D2475" s="138" t="s">
        <v>1818</v>
      </c>
      <c r="E2475" s="138" t="s">
        <v>7589</v>
      </c>
      <c r="F2475" s="138"/>
      <c r="G2475" s="138" t="s">
        <v>7213</v>
      </c>
      <c r="H2475" s="138" t="s">
        <v>7212</v>
      </c>
      <c r="I2475" s="138"/>
      <c r="J2475" s="138"/>
      <c r="K2475" s="138" t="s">
        <v>7561</v>
      </c>
      <c r="L2475" s="138"/>
      <c r="M2475" s="138"/>
      <c r="N2475" s="139"/>
      <c r="O2475" s="140" t="b">
        <v>0</v>
      </c>
      <c r="P2475" s="138" t="s">
        <v>1822</v>
      </c>
      <c r="Q2475" t="s">
        <v>1823</v>
      </c>
      <c r="R2475" t="s">
        <v>7287</v>
      </c>
    </row>
    <row r="2476" spans="1:18" s="132" customFormat="1" ht="19.5" customHeight="1" x14ac:dyDescent="0.25">
      <c r="A2476" s="138" t="s">
        <v>11238</v>
      </c>
      <c r="B2476" s="138" t="s">
        <v>7509</v>
      </c>
      <c r="C2476" s="138"/>
      <c r="D2476" s="138" t="s">
        <v>1818</v>
      </c>
      <c r="E2476" s="138" t="s">
        <v>7590</v>
      </c>
      <c r="F2476" s="138"/>
      <c r="G2476" s="138" t="s">
        <v>7342</v>
      </c>
      <c r="H2476" s="138" t="s">
        <v>1785</v>
      </c>
      <c r="I2476" s="138"/>
      <c r="J2476" s="138"/>
      <c r="K2476" s="138" t="s">
        <v>7562</v>
      </c>
      <c r="L2476" s="138"/>
      <c r="M2476" s="138"/>
      <c r="N2476" s="139"/>
      <c r="O2476" s="140" t="b">
        <v>0</v>
      </c>
      <c r="P2476" s="138" t="s">
        <v>1822</v>
      </c>
      <c r="Q2476" t="s">
        <v>1823</v>
      </c>
      <c r="R2476" t="s">
        <v>7602</v>
      </c>
    </row>
    <row r="2477" spans="1:18" s="132" customFormat="1" ht="19.5" customHeight="1" x14ac:dyDescent="0.25">
      <c r="A2477" s="138" t="e">
        <v>#N/A</v>
      </c>
      <c r="B2477" s="138" t="s">
        <v>7511</v>
      </c>
      <c r="C2477" s="138"/>
      <c r="D2477" s="138" t="s">
        <v>7592</v>
      </c>
      <c r="E2477" s="138" t="s">
        <v>7591</v>
      </c>
      <c r="F2477" s="138"/>
      <c r="G2477" s="138" t="s">
        <v>7227</v>
      </c>
      <c r="H2477" s="138" t="s">
        <v>7228</v>
      </c>
      <c r="I2477" s="138"/>
      <c r="J2477" s="138"/>
      <c r="K2477" s="138" t="s">
        <v>7563</v>
      </c>
      <c r="L2477" s="138"/>
      <c r="M2477" s="138"/>
      <c r="N2477" s="139"/>
      <c r="O2477" s="140" t="b">
        <v>0</v>
      </c>
      <c r="P2477" s="138" t="s">
        <v>1822</v>
      </c>
      <c r="Q2477" t="s">
        <v>1823</v>
      </c>
      <c r="R2477" t="s">
        <v>550</v>
      </c>
    </row>
    <row r="2478" spans="1:18" x14ac:dyDescent="0.25">
      <c r="A2478" s="138" t="s">
        <v>7595</v>
      </c>
      <c r="B2478" s="138" t="s">
        <v>7596</v>
      </c>
      <c r="C2478" s="138"/>
      <c r="D2478" s="138" t="s">
        <v>1818</v>
      </c>
      <c r="E2478" s="138" t="s">
        <v>7566</v>
      </c>
      <c r="F2478" s="138"/>
      <c r="G2478" s="138" t="s">
        <v>7217</v>
      </c>
      <c r="H2478" s="138" t="s">
        <v>7597</v>
      </c>
      <c r="I2478" s="138"/>
      <c r="J2478" s="138"/>
      <c r="K2478" s="138" t="s">
        <v>7598</v>
      </c>
      <c r="L2478" s="138"/>
      <c r="M2478" s="138"/>
      <c r="N2478" s="139">
        <v>60</v>
      </c>
      <c r="O2478" s="140" t="b">
        <v>0</v>
      </c>
      <c r="P2478" s="138" t="s">
        <v>1822</v>
      </c>
      <c r="Q2478" t="s">
        <v>1823</v>
      </c>
      <c r="R2478" t="s">
        <v>630</v>
      </c>
    </row>
    <row r="2479" spans="1:18" x14ac:dyDescent="0.25">
      <c r="A2479" s="138" t="e">
        <v>#N/A</v>
      </c>
      <c r="B2479" s="138" t="s">
        <v>7599</v>
      </c>
      <c r="C2479" s="138"/>
      <c r="D2479" s="138" t="s">
        <v>1818</v>
      </c>
      <c r="E2479" s="138" t="s">
        <v>7600</v>
      </c>
      <c r="F2479" s="138"/>
      <c r="G2479" s="138" t="s">
        <v>7217</v>
      </c>
      <c r="H2479" s="138" t="s">
        <v>7597</v>
      </c>
      <c r="I2479" s="138"/>
      <c r="J2479" s="138"/>
      <c r="K2479" s="138" t="s">
        <v>7601</v>
      </c>
      <c r="L2479" s="138"/>
      <c r="M2479" s="138"/>
      <c r="N2479" s="139">
        <v>60</v>
      </c>
      <c r="O2479" s="140" t="b">
        <v>0</v>
      </c>
      <c r="P2479" s="138" t="s">
        <v>1822</v>
      </c>
      <c r="Q2479" t="s">
        <v>1823</v>
      </c>
      <c r="R2479" t="s">
        <v>630</v>
      </c>
    </row>
    <row r="2480" spans="1:18" x14ac:dyDescent="0.25">
      <c r="A2480" s="138" t="s">
        <v>7603</v>
      </c>
      <c r="B2480" s="138" t="s">
        <v>7604</v>
      </c>
      <c r="C2480" s="138"/>
      <c r="D2480" s="138" t="s">
        <v>1818</v>
      </c>
      <c r="E2480" s="138" t="s">
        <v>7605</v>
      </c>
      <c r="F2480" s="138"/>
      <c r="G2480" s="138" t="s">
        <v>7342</v>
      </c>
      <c r="H2480" s="138" t="s">
        <v>1785</v>
      </c>
      <c r="I2480" s="138"/>
      <c r="J2480" s="138"/>
      <c r="K2480" s="138" t="s">
        <v>7606</v>
      </c>
      <c r="L2480" s="138"/>
      <c r="M2480" s="138"/>
      <c r="N2480" s="139"/>
      <c r="O2480" s="140" t="b">
        <v>0</v>
      </c>
      <c r="P2480" s="138" t="s">
        <v>1822</v>
      </c>
      <c r="Q2480" t="s">
        <v>1823</v>
      </c>
      <c r="R2480" t="s">
        <v>575</v>
      </c>
    </row>
    <row r="2481" spans="1:18" x14ac:dyDescent="0.25">
      <c r="A2481" s="138" t="s">
        <v>7607</v>
      </c>
      <c r="B2481" s="138" t="s">
        <v>7608</v>
      </c>
      <c r="C2481" s="138"/>
      <c r="D2481" s="138" t="s">
        <v>1818</v>
      </c>
      <c r="E2481" s="138" t="s">
        <v>7570</v>
      </c>
      <c r="F2481" s="138"/>
      <c r="G2481" s="138" t="s">
        <v>7232</v>
      </c>
      <c r="H2481" s="138" t="s">
        <v>7364</v>
      </c>
      <c r="I2481" s="138"/>
      <c r="J2481" s="138"/>
      <c r="K2481" s="138" t="s">
        <v>7609</v>
      </c>
      <c r="L2481" s="138"/>
      <c r="M2481" s="138"/>
      <c r="N2481" s="139">
        <v>60</v>
      </c>
      <c r="O2481" s="140" t="b">
        <v>0</v>
      </c>
      <c r="P2481" s="138" t="s">
        <v>1822</v>
      </c>
      <c r="Q2481" t="s">
        <v>1823</v>
      </c>
      <c r="R2481" t="s">
        <v>630</v>
      </c>
    </row>
    <row r="2482" spans="1:18" x14ac:dyDescent="0.25">
      <c r="A2482" s="138" t="s">
        <v>7610</v>
      </c>
      <c r="B2482" s="138" t="s">
        <v>7611</v>
      </c>
      <c r="C2482" s="138"/>
      <c r="D2482" s="138" t="s">
        <v>1818</v>
      </c>
      <c r="E2482" s="138" t="s">
        <v>7612</v>
      </c>
      <c r="F2482" s="138"/>
      <c r="G2482" s="138" t="s">
        <v>7247</v>
      </c>
      <c r="H2482" s="138" t="s">
        <v>7248</v>
      </c>
      <c r="I2482" s="138"/>
      <c r="J2482" s="138"/>
      <c r="K2482" s="138" t="s">
        <v>7613</v>
      </c>
      <c r="L2482" s="138"/>
      <c r="M2482" s="138"/>
      <c r="N2482" s="139">
        <v>60</v>
      </c>
      <c r="O2482" s="140" t="b">
        <v>0</v>
      </c>
      <c r="P2482" s="138" t="s">
        <v>1822</v>
      </c>
      <c r="Q2482" t="s">
        <v>1823</v>
      </c>
      <c r="R2482" t="s">
        <v>630</v>
      </c>
    </row>
    <row r="2483" spans="1:18" x14ac:dyDescent="0.25">
      <c r="A2483" s="138" t="s">
        <v>7614</v>
      </c>
      <c r="B2483" s="138" t="s">
        <v>7615</v>
      </c>
      <c r="C2483" s="138"/>
      <c r="D2483" s="138" t="s">
        <v>1818</v>
      </c>
      <c r="E2483" s="138" t="s">
        <v>7586</v>
      </c>
      <c r="F2483" s="138"/>
      <c r="G2483" s="138" t="s">
        <v>7213</v>
      </c>
      <c r="H2483" s="138" t="s">
        <v>7212</v>
      </c>
      <c r="I2483" s="138"/>
      <c r="J2483" s="138"/>
      <c r="K2483" s="138" t="s">
        <v>7616</v>
      </c>
      <c r="L2483" s="138"/>
      <c r="M2483" s="138"/>
      <c r="N2483" s="139">
        <v>1</v>
      </c>
      <c r="O2483" s="140" t="b">
        <v>0</v>
      </c>
      <c r="P2483" s="138" t="s">
        <v>1822</v>
      </c>
      <c r="Q2483" t="s">
        <v>1823</v>
      </c>
      <c r="R2483" s="191" t="s">
        <v>7679</v>
      </c>
    </row>
    <row r="2484" spans="1:18" x14ac:dyDescent="0.25">
      <c r="A2484" s="138" t="s">
        <v>7617</v>
      </c>
      <c r="B2484" s="138" t="s">
        <v>7618</v>
      </c>
      <c r="C2484" s="138"/>
      <c r="D2484" s="138" t="s">
        <v>1818</v>
      </c>
      <c r="E2484" s="138" t="s">
        <v>7619</v>
      </c>
      <c r="F2484" s="138"/>
      <c r="G2484" s="138" t="s">
        <v>7247</v>
      </c>
      <c r="H2484" s="138" t="s">
        <v>7248</v>
      </c>
      <c r="I2484" s="138"/>
      <c r="J2484" s="138"/>
      <c r="K2484" s="138" t="s">
        <v>7620</v>
      </c>
      <c r="L2484" s="138"/>
      <c r="M2484" s="138"/>
      <c r="N2484" s="139">
        <v>60</v>
      </c>
      <c r="O2484" s="140" t="b">
        <v>0</v>
      </c>
      <c r="P2484" s="138" t="s">
        <v>1822</v>
      </c>
      <c r="Q2484" t="s">
        <v>1823</v>
      </c>
      <c r="R2484" t="s">
        <v>630</v>
      </c>
    </row>
    <row r="2485" spans="1:18" x14ac:dyDescent="0.25">
      <c r="A2485" s="138" t="s">
        <v>7621</v>
      </c>
      <c r="B2485" s="138" t="s">
        <v>7622</v>
      </c>
      <c r="C2485" s="138"/>
      <c r="D2485" s="138" t="s">
        <v>1818</v>
      </c>
      <c r="E2485" s="138" t="s">
        <v>7623</v>
      </c>
      <c r="F2485" s="138"/>
      <c r="G2485" s="138" t="s">
        <v>7247</v>
      </c>
      <c r="H2485" s="138" t="s">
        <v>7248</v>
      </c>
      <c r="I2485" s="138"/>
      <c r="J2485" s="138"/>
      <c r="K2485" s="138" t="s">
        <v>7624</v>
      </c>
      <c r="L2485" s="138"/>
      <c r="M2485" s="138"/>
      <c r="N2485" s="139">
        <v>60</v>
      </c>
      <c r="O2485" s="140" t="b">
        <v>0</v>
      </c>
      <c r="P2485" s="138" t="s">
        <v>1822</v>
      </c>
      <c r="Q2485" t="s">
        <v>1823</v>
      </c>
      <c r="R2485" t="s">
        <v>630</v>
      </c>
    </row>
    <row r="2486" spans="1:18" x14ac:dyDescent="0.25">
      <c r="A2486" s="138" t="s">
        <v>7625</v>
      </c>
      <c r="B2486" s="138" t="s">
        <v>7626</v>
      </c>
      <c r="C2486" s="138"/>
      <c r="D2486" s="138" t="s">
        <v>1818</v>
      </c>
      <c r="E2486" s="138" t="s">
        <v>7566</v>
      </c>
      <c r="F2486" s="138"/>
      <c r="G2486" s="138" t="s">
        <v>7217</v>
      </c>
      <c r="H2486" s="138" t="s">
        <v>7597</v>
      </c>
      <c r="I2486" s="138"/>
      <c r="J2486" s="138"/>
      <c r="K2486" s="138" t="s">
        <v>7627</v>
      </c>
      <c r="L2486" s="138"/>
      <c r="M2486" s="138"/>
      <c r="N2486" s="139">
        <v>60</v>
      </c>
      <c r="O2486" s="140" t="b">
        <v>0</v>
      </c>
      <c r="P2486" s="138" t="s">
        <v>1822</v>
      </c>
      <c r="Q2486" t="s">
        <v>1823</v>
      </c>
      <c r="R2486" t="s">
        <v>630</v>
      </c>
    </row>
    <row r="2487" spans="1:18" x14ac:dyDescent="0.25">
      <c r="A2487" s="138" t="s">
        <v>7628</v>
      </c>
      <c r="B2487" s="138" t="s">
        <v>7629</v>
      </c>
      <c r="C2487" s="138"/>
      <c r="D2487" s="138" t="s">
        <v>1818</v>
      </c>
      <c r="E2487" s="138" t="s">
        <v>7571</v>
      </c>
      <c r="F2487" s="138"/>
      <c r="G2487" s="138" t="s">
        <v>7342</v>
      </c>
      <c r="H2487" s="138" t="s">
        <v>1785</v>
      </c>
      <c r="I2487" s="138"/>
      <c r="J2487" s="138"/>
      <c r="K2487" s="138" t="s">
        <v>7630</v>
      </c>
      <c r="L2487" s="138"/>
      <c r="M2487" s="138"/>
      <c r="N2487" s="139">
        <v>46</v>
      </c>
      <c r="O2487" s="140" t="b">
        <v>0</v>
      </c>
      <c r="P2487" s="138" t="s">
        <v>1822</v>
      </c>
      <c r="Q2487" t="s">
        <v>1823</v>
      </c>
      <c r="R2487" t="s">
        <v>626</v>
      </c>
    </row>
    <row r="2488" spans="1:18" x14ac:dyDescent="0.25">
      <c r="A2488" s="138" t="s">
        <v>7631</v>
      </c>
      <c r="B2488" s="138" t="s">
        <v>7632</v>
      </c>
      <c r="C2488" s="138"/>
      <c r="D2488" s="138" t="s">
        <v>1818</v>
      </c>
      <c r="E2488" s="138" t="s">
        <v>7633</v>
      </c>
      <c r="F2488" s="138"/>
      <c r="G2488" s="138" t="s">
        <v>7232</v>
      </c>
      <c r="H2488" s="138" t="s">
        <v>7364</v>
      </c>
      <c r="I2488" s="138"/>
      <c r="J2488" s="138"/>
      <c r="K2488" s="138" t="s">
        <v>7634</v>
      </c>
      <c r="L2488" s="138"/>
      <c r="M2488" s="138"/>
      <c r="N2488" s="139">
        <v>60</v>
      </c>
      <c r="O2488" s="140" t="b">
        <v>0</v>
      </c>
      <c r="P2488" s="138" t="s">
        <v>1822</v>
      </c>
      <c r="Q2488" t="s">
        <v>1823</v>
      </c>
      <c r="R2488" t="s">
        <v>630</v>
      </c>
    </row>
    <row r="2489" spans="1:18" x14ac:dyDescent="0.25">
      <c r="A2489" s="138" t="s">
        <v>7635</v>
      </c>
      <c r="B2489" s="138" t="s">
        <v>7636</v>
      </c>
      <c r="C2489" s="138"/>
      <c r="D2489" s="138" t="s">
        <v>1818</v>
      </c>
      <c r="E2489" s="138" t="s">
        <v>7586</v>
      </c>
      <c r="F2489" s="138"/>
      <c r="G2489" s="138" t="s">
        <v>7213</v>
      </c>
      <c r="H2489" s="138" t="s">
        <v>7212</v>
      </c>
      <c r="I2489" s="138"/>
      <c r="J2489" s="138"/>
      <c r="K2489" s="138" t="s">
        <v>7637</v>
      </c>
      <c r="L2489" s="138"/>
      <c r="M2489" s="138"/>
      <c r="N2489" s="139">
        <v>1</v>
      </c>
      <c r="O2489" s="140" t="b">
        <v>0</v>
      </c>
      <c r="P2489" s="138" t="s">
        <v>1822</v>
      </c>
      <c r="Q2489" t="s">
        <v>1823</v>
      </c>
      <c r="R2489" s="191" t="s">
        <v>7679</v>
      </c>
    </row>
    <row r="2490" spans="1:18" x14ac:dyDescent="0.25">
      <c r="A2490" s="138" t="s">
        <v>7441</v>
      </c>
      <c r="B2490" s="138" t="s">
        <v>7677</v>
      </c>
      <c r="C2490" s="138"/>
      <c r="D2490" s="138" t="s">
        <v>1818</v>
      </c>
      <c r="E2490" s="138" t="s">
        <v>7678</v>
      </c>
      <c r="F2490" s="138"/>
      <c r="G2490" s="138" t="s">
        <v>7213</v>
      </c>
      <c r="H2490" s="138" t="s">
        <v>7212</v>
      </c>
      <c r="I2490" s="138"/>
      <c r="J2490" s="138"/>
      <c r="K2490" s="138" t="s">
        <v>7637</v>
      </c>
      <c r="L2490" s="138"/>
      <c r="M2490" s="138"/>
      <c r="N2490" s="139"/>
      <c r="O2490" s="140"/>
      <c r="P2490" s="138" t="s">
        <v>1822</v>
      </c>
      <c r="Q2490" t="s">
        <v>1823</v>
      </c>
      <c r="R2490" t="s">
        <v>7594</v>
      </c>
    </row>
    <row r="2491" spans="1:18" x14ac:dyDescent="0.25">
      <c r="A2491" s="167" t="s">
        <v>7680</v>
      </c>
      <c r="B2491" s="110" t="s">
        <v>7681</v>
      </c>
      <c r="C2491" s="167"/>
      <c r="D2491" s="142" t="s">
        <v>1818</v>
      </c>
      <c r="E2491" s="167" t="s">
        <v>7682</v>
      </c>
      <c r="F2491" s="167"/>
      <c r="G2491" s="167" t="s">
        <v>7232</v>
      </c>
      <c r="H2491" s="167" t="s">
        <v>7364</v>
      </c>
      <c r="I2491" s="167"/>
      <c r="J2491" s="33"/>
      <c r="K2491" s="141" t="s">
        <v>7683</v>
      </c>
      <c r="L2491" s="33"/>
      <c r="M2491" s="33"/>
      <c r="N2491" s="139">
        <v>60</v>
      </c>
      <c r="O2491" s="140" t="b">
        <v>0</v>
      </c>
      <c r="P2491" s="138" t="s">
        <v>1822</v>
      </c>
      <c r="Q2491" t="s">
        <v>1823</v>
      </c>
      <c r="R2491" t="s">
        <v>630</v>
      </c>
    </row>
    <row r="2492" spans="1:18" x14ac:dyDescent="0.25">
      <c r="A2492" s="167" t="s">
        <v>7684</v>
      </c>
      <c r="B2492" s="167" t="s">
        <v>7685</v>
      </c>
      <c r="C2492" s="167"/>
      <c r="D2492" s="142" t="s">
        <v>1818</v>
      </c>
      <c r="E2492" s="167" t="s">
        <v>7584</v>
      </c>
      <c r="F2492" s="167"/>
      <c r="G2492" s="142" t="s">
        <v>7247</v>
      </c>
      <c r="H2492" s="142" t="s">
        <v>7248</v>
      </c>
      <c r="I2492" s="167"/>
      <c r="J2492" s="167"/>
      <c r="K2492" t="s">
        <v>7686</v>
      </c>
      <c r="L2492" s="33"/>
      <c r="M2492" s="33"/>
      <c r="N2492" s="139">
        <v>60</v>
      </c>
      <c r="O2492" s="140" t="b">
        <v>0</v>
      </c>
      <c r="P2492" s="138" t="s">
        <v>1822</v>
      </c>
      <c r="Q2492" t="s">
        <v>1823</v>
      </c>
      <c r="R2492" t="s">
        <v>630</v>
      </c>
    </row>
    <row r="2493" spans="1:18" x14ac:dyDescent="0.25">
      <c r="A2493" s="167" t="s">
        <v>7687</v>
      </c>
      <c r="B2493" s="167" t="s">
        <v>7688</v>
      </c>
      <c r="C2493" s="167"/>
      <c r="D2493" s="142" t="s">
        <v>1818</v>
      </c>
      <c r="E2493" s="167" t="s">
        <v>7689</v>
      </c>
      <c r="F2493" s="167"/>
      <c r="G2493" s="167" t="s">
        <v>7232</v>
      </c>
      <c r="H2493" s="167" t="s">
        <v>7364</v>
      </c>
      <c r="I2493" s="167"/>
      <c r="J2493" s="33"/>
      <c r="K2493" s="143" t="s">
        <v>7690</v>
      </c>
      <c r="L2493" s="33"/>
      <c r="M2493" s="33"/>
      <c r="N2493" s="139">
        <v>60</v>
      </c>
      <c r="O2493" s="140" t="b">
        <v>0</v>
      </c>
      <c r="P2493" s="138" t="s">
        <v>1822</v>
      </c>
      <c r="Q2493" t="s">
        <v>1823</v>
      </c>
      <c r="R2493" t="s">
        <v>630</v>
      </c>
    </row>
    <row r="2494" spans="1:18" x14ac:dyDescent="0.25">
      <c r="A2494" s="167" t="s">
        <v>7691</v>
      </c>
      <c r="B2494" s="110" t="s">
        <v>7692</v>
      </c>
      <c r="C2494" s="167"/>
      <c r="D2494" s="142" t="s">
        <v>1818</v>
      </c>
      <c r="E2494" s="167" t="s">
        <v>7575</v>
      </c>
      <c r="F2494" s="167"/>
      <c r="G2494" s="167" t="s">
        <v>7247</v>
      </c>
      <c r="H2494" s="142" t="s">
        <v>7248</v>
      </c>
      <c r="I2494" s="167"/>
      <c r="J2494" s="33"/>
      <c r="K2494" t="s">
        <v>7693</v>
      </c>
      <c r="L2494" s="33"/>
      <c r="M2494" s="33"/>
      <c r="N2494" s="139">
        <v>60</v>
      </c>
      <c r="O2494" s="140" t="b">
        <v>0</v>
      </c>
      <c r="P2494" s="138" t="s">
        <v>1822</v>
      </c>
      <c r="Q2494" t="s">
        <v>1823</v>
      </c>
      <c r="R2494" t="s">
        <v>630</v>
      </c>
    </row>
    <row r="2495" spans="1:18" x14ac:dyDescent="0.25">
      <c r="A2495" s="167" t="s">
        <v>12057</v>
      </c>
      <c r="B2495" s="167" t="s">
        <v>7696</v>
      </c>
      <c r="C2495" s="167"/>
      <c r="D2495" s="142" t="s">
        <v>1818</v>
      </c>
      <c r="E2495" s="167" t="s">
        <v>7697</v>
      </c>
      <c r="F2495" s="167"/>
      <c r="G2495" s="167" t="s">
        <v>7342</v>
      </c>
      <c r="H2495" s="167" t="s">
        <v>7698</v>
      </c>
      <c r="I2495" s="167"/>
      <c r="J2495" s="33"/>
      <c r="K2495" t="s">
        <v>7699</v>
      </c>
      <c r="L2495" s="33"/>
      <c r="M2495" s="33"/>
      <c r="N2495" s="139">
        <v>60</v>
      </c>
      <c r="O2495" s="140" t="b">
        <v>0</v>
      </c>
      <c r="P2495" s="138" t="s">
        <v>1822</v>
      </c>
      <c r="Q2495" t="s">
        <v>1823</v>
      </c>
      <c r="R2495" s="33" t="s">
        <v>7700</v>
      </c>
    </row>
    <row r="2496" spans="1:18" x14ac:dyDescent="0.25">
      <c r="A2496" s="167" t="s">
        <v>7701</v>
      </c>
      <c r="B2496" s="110" t="s">
        <v>7702</v>
      </c>
      <c r="C2496" s="167"/>
      <c r="D2496" s="142" t="s">
        <v>1818</v>
      </c>
      <c r="E2496" s="167" t="s">
        <v>7697</v>
      </c>
      <c r="F2496" s="167"/>
      <c r="G2496" s="142" t="s">
        <v>7217</v>
      </c>
      <c r="H2496" s="142" t="s">
        <v>7597</v>
      </c>
      <c r="I2496" s="167"/>
      <c r="J2496" s="33"/>
      <c r="K2496" t="s">
        <v>7703</v>
      </c>
      <c r="L2496" s="33"/>
      <c r="M2496" s="33"/>
      <c r="N2496" s="139">
        <v>60</v>
      </c>
      <c r="O2496" s="140" t="b">
        <v>0</v>
      </c>
      <c r="P2496" s="138" t="s">
        <v>1822</v>
      </c>
      <c r="Q2496" t="s">
        <v>1823</v>
      </c>
      <c r="R2496" t="s">
        <v>630</v>
      </c>
    </row>
    <row r="2497" spans="1:18" x14ac:dyDescent="0.25">
      <c r="A2497" s="167" t="s">
        <v>11513</v>
      </c>
      <c r="B2497" t="s">
        <v>7705</v>
      </c>
      <c r="C2497" s="167"/>
      <c r="D2497" s="142" t="s">
        <v>1818</v>
      </c>
      <c r="E2497" s="167" t="s">
        <v>7574</v>
      </c>
      <c r="F2497" s="167"/>
      <c r="G2497" s="167" t="s">
        <v>7342</v>
      </c>
      <c r="H2497" s="167" t="s">
        <v>7698</v>
      </c>
      <c r="I2497" s="167"/>
      <c r="J2497" s="167"/>
      <c r="K2497" t="s">
        <v>7706</v>
      </c>
      <c r="L2497" s="33"/>
      <c r="M2497" s="33"/>
      <c r="N2497" s="33"/>
      <c r="O2497" s="140" t="b">
        <v>0</v>
      </c>
      <c r="P2497" s="138" t="s">
        <v>1822</v>
      </c>
      <c r="Q2497" t="s">
        <v>1823</v>
      </c>
      <c r="R2497" t="s">
        <v>4780</v>
      </c>
    </row>
    <row r="2498" spans="1:18" x14ac:dyDescent="0.25">
      <c r="A2498" s="167" t="s">
        <v>7707</v>
      </c>
      <c r="B2498" t="s">
        <v>7708</v>
      </c>
      <c r="C2498" s="167"/>
      <c r="D2498" s="142" t="s">
        <v>1818</v>
      </c>
      <c r="E2498" s="138" t="s">
        <v>7566</v>
      </c>
      <c r="F2498" s="138"/>
      <c r="G2498" s="138" t="s">
        <v>7217</v>
      </c>
      <c r="H2498" s="138" t="s">
        <v>7597</v>
      </c>
      <c r="I2498" s="33"/>
      <c r="J2498" s="33"/>
      <c r="K2498" t="s">
        <v>7709</v>
      </c>
      <c r="L2498" s="33"/>
      <c r="M2498" s="33"/>
      <c r="N2498" s="139">
        <v>60</v>
      </c>
      <c r="O2498" s="140" t="b">
        <v>0</v>
      </c>
      <c r="P2498" s="138" t="s">
        <v>1822</v>
      </c>
      <c r="Q2498" t="s">
        <v>1823</v>
      </c>
      <c r="R2498" t="s">
        <v>630</v>
      </c>
    </row>
    <row r="2499" spans="1:18" x14ac:dyDescent="0.25">
      <c r="A2499" s="167" t="e">
        <v>#N/A</v>
      </c>
      <c r="B2499" t="s">
        <v>7711</v>
      </c>
      <c r="C2499" s="167"/>
      <c r="D2499" s="142" t="s">
        <v>1818</v>
      </c>
      <c r="E2499" s="167" t="s">
        <v>7689</v>
      </c>
      <c r="F2499" s="167"/>
      <c r="G2499" s="167" t="s">
        <v>7232</v>
      </c>
      <c r="H2499" s="138" t="s">
        <v>7364</v>
      </c>
      <c r="I2499" s="167"/>
      <c r="J2499" s="33"/>
      <c r="K2499" t="s">
        <v>7712</v>
      </c>
      <c r="L2499" s="33"/>
      <c r="M2499" s="33"/>
      <c r="N2499" s="139">
        <v>60</v>
      </c>
      <c r="O2499" s="140" t="b">
        <v>0</v>
      </c>
      <c r="P2499" s="138" t="s">
        <v>1822</v>
      </c>
      <c r="Q2499" t="s">
        <v>1823</v>
      </c>
      <c r="R2499" t="s">
        <v>630</v>
      </c>
    </row>
    <row r="2500" spans="1:18" x14ac:dyDescent="0.25">
      <c r="A2500" s="167" t="s">
        <v>7713</v>
      </c>
      <c r="B2500" t="s">
        <v>7714</v>
      </c>
      <c r="C2500" s="167"/>
      <c r="D2500" s="142" t="s">
        <v>1818</v>
      </c>
      <c r="E2500" s="167" t="s">
        <v>7570</v>
      </c>
      <c r="F2500" s="167"/>
      <c r="G2500" s="167" t="s">
        <v>7232</v>
      </c>
      <c r="H2500" s="138" t="s">
        <v>7364</v>
      </c>
      <c r="I2500" s="33"/>
      <c r="J2500" s="33"/>
      <c r="K2500" t="s">
        <v>7715</v>
      </c>
      <c r="L2500" s="33"/>
      <c r="M2500" s="33"/>
      <c r="N2500" s="139">
        <v>60</v>
      </c>
      <c r="O2500" s="140" t="b">
        <v>0</v>
      </c>
      <c r="P2500" s="138" t="s">
        <v>1822</v>
      </c>
      <c r="Q2500" t="s">
        <v>1823</v>
      </c>
      <c r="R2500" t="s">
        <v>630</v>
      </c>
    </row>
    <row r="2501" spans="1:18" x14ac:dyDescent="0.25">
      <c r="A2501" s="167" t="s">
        <v>7716</v>
      </c>
      <c r="B2501" t="s">
        <v>7717</v>
      </c>
      <c r="C2501" s="167"/>
      <c r="D2501" s="142" t="s">
        <v>1818</v>
      </c>
      <c r="E2501" s="167" t="s">
        <v>7718</v>
      </c>
      <c r="F2501" s="167"/>
      <c r="G2501" s="167" t="s">
        <v>7232</v>
      </c>
      <c r="H2501" s="138" t="s">
        <v>7364</v>
      </c>
      <c r="I2501" s="167"/>
      <c r="J2501" s="33"/>
      <c r="K2501" t="s">
        <v>7719</v>
      </c>
      <c r="L2501" s="33"/>
      <c r="M2501" s="33"/>
      <c r="N2501" s="139">
        <v>60</v>
      </c>
      <c r="O2501" s="140" t="b">
        <v>0</v>
      </c>
      <c r="P2501" s="138" t="s">
        <v>1822</v>
      </c>
      <c r="Q2501" t="s">
        <v>1823</v>
      </c>
      <c r="R2501" t="s">
        <v>630</v>
      </c>
    </row>
    <row r="2502" spans="1:18" x14ac:dyDescent="0.25">
      <c r="A2502" s="167" t="s">
        <v>7720</v>
      </c>
      <c r="B2502" s="110" t="s">
        <v>7721</v>
      </c>
      <c r="C2502" s="167"/>
      <c r="D2502" s="142" t="s">
        <v>1818</v>
      </c>
      <c r="E2502" s="167" t="s">
        <v>7722</v>
      </c>
      <c r="F2502" s="167"/>
      <c r="G2502" s="167" t="s">
        <v>7232</v>
      </c>
      <c r="H2502" s="142" t="s">
        <v>7364</v>
      </c>
      <c r="I2502" s="167"/>
      <c r="J2502" s="33"/>
      <c r="K2502" t="s">
        <v>7723</v>
      </c>
      <c r="L2502" s="33"/>
      <c r="M2502" s="33"/>
      <c r="N2502" s="139">
        <v>60</v>
      </c>
      <c r="O2502" s="140" t="b">
        <v>0</v>
      </c>
      <c r="P2502" s="138" t="s">
        <v>1822</v>
      </c>
      <c r="Q2502" t="s">
        <v>1823</v>
      </c>
      <c r="R2502" t="s">
        <v>630</v>
      </c>
    </row>
    <row r="2503" spans="1:18" x14ac:dyDescent="0.25">
      <c r="A2503" s="167" t="s">
        <v>7724</v>
      </c>
      <c r="B2503" t="s">
        <v>7725</v>
      </c>
      <c r="C2503" s="167"/>
      <c r="D2503" s="142" t="s">
        <v>1818</v>
      </c>
      <c r="E2503" s="167" t="s">
        <v>7726</v>
      </c>
      <c r="F2503" s="167"/>
      <c r="G2503" s="167" t="s">
        <v>7247</v>
      </c>
      <c r="H2503" s="142" t="s">
        <v>7248</v>
      </c>
      <c r="I2503" s="33"/>
      <c r="J2503" s="33"/>
      <c r="K2503" t="s">
        <v>7727</v>
      </c>
      <c r="L2503" s="33"/>
      <c r="M2503" s="33"/>
      <c r="N2503" s="139">
        <v>60</v>
      </c>
      <c r="O2503" s="140" t="b">
        <v>0</v>
      </c>
      <c r="P2503" s="138" t="s">
        <v>1822</v>
      </c>
      <c r="Q2503" t="s">
        <v>1823</v>
      </c>
      <c r="R2503" t="s">
        <v>630</v>
      </c>
    </row>
    <row r="2504" spans="1:18" x14ac:dyDescent="0.25">
      <c r="A2504" s="167" t="s">
        <v>11145</v>
      </c>
      <c r="B2504" s="167" t="s">
        <v>7729</v>
      </c>
      <c r="C2504" s="167"/>
      <c r="D2504" s="142" t="s">
        <v>1818</v>
      </c>
      <c r="E2504" s="167" t="s">
        <v>7584</v>
      </c>
      <c r="F2504" s="167"/>
      <c r="G2504" s="167" t="s">
        <v>7342</v>
      </c>
      <c r="H2504" s="167" t="s">
        <v>7698</v>
      </c>
      <c r="I2504" s="167"/>
      <c r="J2504" s="167"/>
      <c r="K2504" s="110" t="s">
        <v>7730</v>
      </c>
      <c r="L2504" s="167"/>
      <c r="M2504" s="167"/>
      <c r="N2504" s="167"/>
      <c r="O2504" s="144" t="b">
        <v>0</v>
      </c>
      <c r="P2504" s="138" t="s">
        <v>1822</v>
      </c>
      <c r="Q2504" t="s">
        <v>1823</v>
      </c>
      <c r="R2504" s="33" t="s">
        <v>7729</v>
      </c>
    </row>
    <row r="2505" spans="1:18" x14ac:dyDescent="0.25">
      <c r="A2505" s="167" t="s">
        <v>7731</v>
      </c>
      <c r="B2505" s="167" t="s">
        <v>7732</v>
      </c>
      <c r="C2505" s="167"/>
      <c r="D2505" s="142" t="s">
        <v>1818</v>
      </c>
      <c r="E2505" s="167" t="s">
        <v>7575</v>
      </c>
      <c r="F2505" s="167"/>
      <c r="G2505" s="167" t="s">
        <v>7247</v>
      </c>
      <c r="H2505" s="142" t="s">
        <v>7248</v>
      </c>
      <c r="I2505" s="167"/>
      <c r="J2505" s="167"/>
      <c r="K2505" s="167" t="s">
        <v>7733</v>
      </c>
      <c r="L2505" s="33"/>
      <c r="M2505" s="33"/>
      <c r="N2505" s="139">
        <v>60</v>
      </c>
      <c r="O2505" s="140" t="b">
        <v>0</v>
      </c>
      <c r="P2505" s="138" t="s">
        <v>1822</v>
      </c>
      <c r="Q2505" t="s">
        <v>1823</v>
      </c>
      <c r="R2505" t="s">
        <v>630</v>
      </c>
    </row>
    <row r="2506" spans="1:18" x14ac:dyDescent="0.25">
      <c r="A2506" s="167" t="s">
        <v>7739</v>
      </c>
      <c r="B2506" s="167" t="s">
        <v>7742</v>
      </c>
      <c r="C2506" s="167"/>
      <c r="D2506" s="167" t="s">
        <v>7743</v>
      </c>
      <c r="E2506" s="167" t="s">
        <v>7744</v>
      </c>
      <c r="F2506" s="167"/>
      <c r="G2506" s="167" t="s">
        <v>1784</v>
      </c>
      <c r="H2506" s="167" t="s">
        <v>7698</v>
      </c>
      <c r="I2506" s="167"/>
      <c r="J2506" s="167"/>
      <c r="K2506" s="161" t="s">
        <v>7745</v>
      </c>
      <c r="L2506" s="33"/>
      <c r="M2506" s="33"/>
      <c r="N2506" s="33"/>
      <c r="O2506" s="140" t="b">
        <v>0</v>
      </c>
      <c r="P2506" s="138" t="s">
        <v>1822</v>
      </c>
      <c r="Q2506" t="s">
        <v>1823</v>
      </c>
      <c r="R2506" s="33" t="s">
        <v>7746</v>
      </c>
    </row>
    <row r="2507" spans="1:18" x14ac:dyDescent="0.25">
      <c r="A2507" s="167" t="s">
        <v>7747</v>
      </c>
      <c r="B2507" s="110" t="s">
        <v>7748</v>
      </c>
      <c r="C2507" s="167"/>
      <c r="D2507" s="142" t="s">
        <v>1818</v>
      </c>
      <c r="E2507" s="167" t="s">
        <v>7584</v>
      </c>
      <c r="F2507" s="167"/>
      <c r="G2507" s="167" t="s">
        <v>1784</v>
      </c>
      <c r="H2507" s="167" t="s">
        <v>7698</v>
      </c>
      <c r="I2507" s="167"/>
      <c r="J2507" s="33"/>
      <c r="K2507" t="s">
        <v>7749</v>
      </c>
      <c r="L2507" s="33"/>
      <c r="M2507" s="33"/>
      <c r="N2507" s="33"/>
      <c r="O2507" s="140" t="b">
        <v>0</v>
      </c>
      <c r="P2507" s="138" t="s">
        <v>1822</v>
      </c>
      <c r="Q2507" t="s">
        <v>1823</v>
      </c>
      <c r="R2507" s="33" t="s">
        <v>7746</v>
      </c>
    </row>
    <row r="2508" spans="1:18" x14ac:dyDescent="0.25">
      <c r="A2508" s="167" t="s">
        <v>7740</v>
      </c>
      <c r="B2508" s="110" t="s">
        <v>7750</v>
      </c>
      <c r="C2508" s="167"/>
      <c r="D2508" s="142" t="s">
        <v>1818</v>
      </c>
      <c r="E2508" s="167" t="s">
        <v>7751</v>
      </c>
      <c r="F2508" s="167"/>
      <c r="G2508" s="167" t="s">
        <v>7217</v>
      </c>
      <c r="H2508" s="142" t="s">
        <v>7597</v>
      </c>
      <c r="I2508" s="167"/>
      <c r="J2508" s="33"/>
      <c r="K2508" t="s">
        <v>7752</v>
      </c>
      <c r="L2508" s="33"/>
      <c r="M2508" s="33"/>
      <c r="N2508" s="139">
        <v>60</v>
      </c>
      <c r="O2508" s="140" t="b">
        <v>0</v>
      </c>
      <c r="P2508" s="138" t="s">
        <v>1822</v>
      </c>
      <c r="Q2508" t="s">
        <v>1823</v>
      </c>
      <c r="R2508" t="s">
        <v>630</v>
      </c>
    </row>
    <row r="2509" spans="1:18" x14ac:dyDescent="0.25">
      <c r="A2509" s="167" t="s">
        <v>7741</v>
      </c>
      <c r="B2509" s="167" t="s">
        <v>7753</v>
      </c>
      <c r="C2509" s="167"/>
      <c r="D2509" s="142" t="s">
        <v>1818</v>
      </c>
      <c r="E2509" s="167" t="s">
        <v>7569</v>
      </c>
      <c r="F2509" s="167"/>
      <c r="G2509" s="167" t="s">
        <v>7247</v>
      </c>
      <c r="H2509" s="142" t="s">
        <v>7248</v>
      </c>
      <c r="I2509" s="167"/>
      <c r="J2509" s="33"/>
      <c r="K2509" t="s">
        <v>7754</v>
      </c>
      <c r="L2509" s="33"/>
      <c r="M2509" s="33"/>
      <c r="N2509" s="139">
        <v>60</v>
      </c>
      <c r="O2509" s="140" t="b">
        <v>0</v>
      </c>
      <c r="P2509" s="138" t="s">
        <v>1822</v>
      </c>
      <c r="Q2509" t="s">
        <v>1823</v>
      </c>
      <c r="R2509" t="s">
        <v>630</v>
      </c>
    </row>
    <row r="2510" spans="1:18" x14ac:dyDescent="0.25">
      <c r="A2510" s="167" t="s">
        <v>7755</v>
      </c>
      <c r="B2510" s="110" t="s">
        <v>7757</v>
      </c>
      <c r="C2510" s="167"/>
      <c r="D2510" s="142" t="s">
        <v>1818</v>
      </c>
      <c r="E2510" s="167" t="s">
        <v>7573</v>
      </c>
      <c r="F2510" s="167"/>
      <c r="G2510" s="167" t="s">
        <v>7232</v>
      </c>
      <c r="H2510" s="142" t="s">
        <v>7364</v>
      </c>
      <c r="I2510" s="167"/>
      <c r="J2510" s="33"/>
      <c r="K2510" t="s">
        <v>7758</v>
      </c>
      <c r="L2510" s="33"/>
      <c r="M2510" s="33"/>
      <c r="N2510" s="139">
        <v>60</v>
      </c>
      <c r="O2510" s="140" t="b">
        <v>0</v>
      </c>
      <c r="P2510" s="138" t="s">
        <v>1822</v>
      </c>
      <c r="Q2510" t="s">
        <v>1823</v>
      </c>
      <c r="R2510" t="s">
        <v>630</v>
      </c>
    </row>
    <row r="2511" spans="1:18" x14ac:dyDescent="0.25">
      <c r="A2511" s="167" t="s">
        <v>7759</v>
      </c>
      <c r="B2511" s="110" t="s">
        <v>7760</v>
      </c>
      <c r="C2511" s="167"/>
      <c r="D2511" s="142" t="s">
        <v>1818</v>
      </c>
      <c r="E2511" s="167" t="s">
        <v>7633</v>
      </c>
      <c r="F2511" s="167"/>
      <c r="G2511" s="167" t="s">
        <v>7232</v>
      </c>
      <c r="H2511" s="142" t="s">
        <v>7364</v>
      </c>
      <c r="I2511" s="167"/>
      <c r="J2511" s="33"/>
      <c r="K2511" t="s">
        <v>7761</v>
      </c>
      <c r="L2511" s="33"/>
      <c r="M2511" s="33"/>
      <c r="N2511" s="139">
        <v>60</v>
      </c>
      <c r="O2511" s="140" t="b">
        <v>0</v>
      </c>
      <c r="P2511" s="138" t="s">
        <v>1822</v>
      </c>
      <c r="Q2511" t="s">
        <v>1823</v>
      </c>
      <c r="R2511" t="s">
        <v>630</v>
      </c>
    </row>
    <row r="2512" spans="1:18" x14ac:dyDescent="0.25">
      <c r="A2512" s="167" t="e">
        <v>#N/A</v>
      </c>
      <c r="B2512" t="s">
        <v>7762</v>
      </c>
      <c r="C2512" s="167"/>
      <c r="D2512" s="142" t="s">
        <v>1818</v>
      </c>
      <c r="E2512" s="167" t="s">
        <v>7633</v>
      </c>
      <c r="F2512" s="167"/>
      <c r="G2512" s="167" t="s">
        <v>7232</v>
      </c>
      <c r="H2512" s="142" t="s">
        <v>7364</v>
      </c>
      <c r="I2512" s="167"/>
      <c r="J2512" s="33"/>
      <c r="K2512" t="s">
        <v>7763</v>
      </c>
      <c r="L2512" s="33"/>
      <c r="M2512" s="33"/>
      <c r="N2512" s="139">
        <v>60</v>
      </c>
      <c r="O2512" s="140" t="b">
        <v>0</v>
      </c>
      <c r="P2512" s="138" t="s">
        <v>1822</v>
      </c>
      <c r="Q2512" t="s">
        <v>1823</v>
      </c>
      <c r="R2512" t="s">
        <v>630</v>
      </c>
    </row>
    <row r="2513" spans="1:18" x14ac:dyDescent="0.25">
      <c r="A2513" s="167" t="s">
        <v>7764</v>
      </c>
      <c r="B2513" s="167" t="s">
        <v>7765</v>
      </c>
      <c r="C2513" s="167"/>
      <c r="D2513" s="142" t="s">
        <v>1818</v>
      </c>
      <c r="E2513" s="167" t="s">
        <v>7697</v>
      </c>
      <c r="F2513" s="167"/>
      <c r="G2513" s="167" t="s">
        <v>7217</v>
      </c>
      <c r="H2513" s="142" t="s">
        <v>7597</v>
      </c>
      <c r="I2513" s="167"/>
      <c r="J2513" s="33"/>
      <c r="K2513" t="s">
        <v>7766</v>
      </c>
      <c r="L2513" s="33"/>
      <c r="M2513" s="33"/>
      <c r="N2513" s="139">
        <v>60</v>
      </c>
      <c r="O2513" s="140" t="b">
        <v>0</v>
      </c>
      <c r="P2513" s="138" t="s">
        <v>1822</v>
      </c>
      <c r="Q2513" t="s">
        <v>1823</v>
      </c>
      <c r="R2513" t="s">
        <v>630</v>
      </c>
    </row>
    <row r="2514" spans="1:18" x14ac:dyDescent="0.25">
      <c r="A2514" s="167" t="s">
        <v>7771</v>
      </c>
      <c r="B2514" t="s">
        <v>7772</v>
      </c>
      <c r="C2514" s="167"/>
      <c r="D2514" s="142" t="s">
        <v>1818</v>
      </c>
      <c r="E2514" s="167" t="s">
        <v>7773</v>
      </c>
      <c r="F2514" s="167"/>
      <c r="G2514" s="167" t="s">
        <v>7247</v>
      </c>
      <c r="H2514" s="167" t="s">
        <v>7248</v>
      </c>
      <c r="I2514" s="167"/>
      <c r="J2514" s="33"/>
      <c r="K2514" t="s">
        <v>7774</v>
      </c>
      <c r="L2514" s="33"/>
      <c r="M2514" s="33"/>
      <c r="N2514" s="139">
        <v>60</v>
      </c>
      <c r="O2514" s="140" t="b">
        <v>0</v>
      </c>
      <c r="P2514" s="138" t="s">
        <v>1822</v>
      </c>
      <c r="Q2514" t="s">
        <v>1823</v>
      </c>
      <c r="R2514" t="s">
        <v>630</v>
      </c>
    </row>
    <row r="2515" spans="1:18" x14ac:dyDescent="0.25">
      <c r="A2515" s="167" t="s">
        <v>7775</v>
      </c>
      <c r="B2515" t="s">
        <v>7776</v>
      </c>
      <c r="C2515" s="167"/>
      <c r="D2515" s="142" t="s">
        <v>1818</v>
      </c>
      <c r="E2515" s="167" t="s">
        <v>7567</v>
      </c>
      <c r="F2515" s="167"/>
      <c r="G2515" s="167" t="s">
        <v>7232</v>
      </c>
      <c r="H2515" s="142" t="s">
        <v>7364</v>
      </c>
      <c r="I2515" s="167"/>
      <c r="J2515" s="33"/>
      <c r="K2515" t="s">
        <v>7777</v>
      </c>
      <c r="L2515" s="33"/>
      <c r="M2515" s="33"/>
      <c r="N2515" s="139">
        <v>60</v>
      </c>
      <c r="O2515" s="140" t="b">
        <v>0</v>
      </c>
      <c r="P2515" s="138" t="s">
        <v>1822</v>
      </c>
      <c r="Q2515" t="s">
        <v>1823</v>
      </c>
      <c r="R2515" t="s">
        <v>630</v>
      </c>
    </row>
    <row r="2516" spans="1:18" x14ac:dyDescent="0.25">
      <c r="A2516" s="167" t="s">
        <v>7778</v>
      </c>
      <c r="B2516" s="169" t="s">
        <v>7779</v>
      </c>
      <c r="C2516" s="167"/>
      <c r="D2516" s="142" t="s">
        <v>1818</v>
      </c>
      <c r="E2516" s="167" t="s">
        <v>7718</v>
      </c>
      <c r="F2516" s="167"/>
      <c r="G2516" s="167" t="s">
        <v>7232</v>
      </c>
      <c r="H2516" s="142" t="s">
        <v>7364</v>
      </c>
      <c r="I2516" s="167"/>
      <c r="J2516" s="33"/>
      <c r="K2516" t="s">
        <v>7783</v>
      </c>
      <c r="L2516" s="33"/>
      <c r="M2516" s="33"/>
      <c r="N2516" s="139">
        <v>60</v>
      </c>
      <c r="O2516" s="140" t="b">
        <v>0</v>
      </c>
      <c r="P2516" s="138" t="s">
        <v>1822</v>
      </c>
      <c r="Q2516" t="s">
        <v>1823</v>
      </c>
      <c r="R2516" t="s">
        <v>630</v>
      </c>
    </row>
    <row r="2517" spans="1:18" ht="15.75" customHeight="1" x14ac:dyDescent="0.25">
      <c r="A2517" s="168" t="s">
        <v>7780</v>
      </c>
      <c r="B2517" s="167" t="s">
        <v>7781</v>
      </c>
      <c r="C2517" s="168"/>
      <c r="D2517" s="142" t="s">
        <v>1818</v>
      </c>
      <c r="E2517" s="168" t="s">
        <v>7782</v>
      </c>
      <c r="F2517" s="168"/>
      <c r="G2517" s="167" t="s">
        <v>7232</v>
      </c>
      <c r="H2517" s="142" t="s">
        <v>7364</v>
      </c>
      <c r="I2517" s="168"/>
      <c r="J2517" s="191"/>
      <c r="K2517" t="s">
        <v>7784</v>
      </c>
      <c r="L2517" s="191"/>
      <c r="M2517" s="191"/>
      <c r="N2517" s="139">
        <v>60</v>
      </c>
      <c r="O2517" s="140" t="b">
        <v>0</v>
      </c>
      <c r="P2517" s="138" t="s">
        <v>1822</v>
      </c>
      <c r="Q2517" t="s">
        <v>1823</v>
      </c>
      <c r="R2517" t="s">
        <v>630</v>
      </c>
    </row>
    <row r="2518" spans="1:18" x14ac:dyDescent="0.25">
      <c r="A2518" s="167" t="s">
        <v>7785</v>
      </c>
      <c r="B2518" s="167" t="s">
        <v>7786</v>
      </c>
      <c r="C2518" s="167"/>
      <c r="D2518" s="142" t="s">
        <v>1818</v>
      </c>
      <c r="E2518" s="167" t="s">
        <v>7619</v>
      </c>
      <c r="F2518" s="167"/>
      <c r="G2518" s="167" t="s">
        <v>7342</v>
      </c>
      <c r="H2518" s="167" t="s">
        <v>7698</v>
      </c>
      <c r="I2518" s="167"/>
      <c r="J2518" s="33"/>
      <c r="K2518" t="s">
        <v>7787</v>
      </c>
      <c r="L2518" s="33"/>
      <c r="M2518" s="33"/>
      <c r="N2518" s="139">
        <v>57</v>
      </c>
      <c r="O2518" s="140" t="b">
        <v>0</v>
      </c>
      <c r="P2518" s="138" t="s">
        <v>3075</v>
      </c>
      <c r="Q2518" t="s">
        <v>1823</v>
      </c>
      <c r="R2518" t="s">
        <v>557</v>
      </c>
    </row>
    <row r="2519" spans="1:18" x14ac:dyDescent="0.25">
      <c r="A2519" s="167" t="s">
        <v>7788</v>
      </c>
      <c r="B2519" s="167" t="s">
        <v>7789</v>
      </c>
      <c r="C2519" s="167"/>
      <c r="D2519" s="142" t="s">
        <v>1818</v>
      </c>
      <c r="E2519" s="167" t="s">
        <v>7612</v>
      </c>
      <c r="F2519" s="167"/>
      <c r="G2519" s="167" t="s">
        <v>7247</v>
      </c>
      <c r="H2519" s="167" t="s">
        <v>7248</v>
      </c>
      <c r="I2519" s="167"/>
      <c r="J2519" s="33"/>
      <c r="K2519" t="s">
        <v>7790</v>
      </c>
      <c r="L2519" s="33"/>
      <c r="M2519" s="33"/>
      <c r="N2519" s="139">
        <v>60</v>
      </c>
      <c r="O2519" s="140" t="b">
        <v>0</v>
      </c>
      <c r="P2519" s="138" t="s">
        <v>1822</v>
      </c>
      <c r="Q2519" t="s">
        <v>1823</v>
      </c>
      <c r="R2519" t="s">
        <v>630</v>
      </c>
    </row>
    <row r="2520" spans="1:18" x14ac:dyDescent="0.25">
      <c r="A2520" s="167" t="s">
        <v>7791</v>
      </c>
      <c r="B2520" s="167" t="s">
        <v>7792</v>
      </c>
      <c r="C2520" s="167"/>
      <c r="D2520" s="142" t="s">
        <v>1818</v>
      </c>
      <c r="E2520" s="167" t="s">
        <v>7572</v>
      </c>
      <c r="F2520" s="167"/>
      <c r="G2520" s="167" t="s">
        <v>7247</v>
      </c>
      <c r="H2520" s="167" t="s">
        <v>7248</v>
      </c>
      <c r="I2520" s="167"/>
      <c r="J2520" s="33"/>
      <c r="K2520" t="s">
        <v>7793</v>
      </c>
      <c r="L2520" s="33"/>
      <c r="M2520" s="33"/>
      <c r="N2520" s="139">
        <v>60</v>
      </c>
      <c r="O2520" s="140" t="b">
        <v>0</v>
      </c>
      <c r="P2520" s="138" t="s">
        <v>1822</v>
      </c>
      <c r="Q2520" t="s">
        <v>1823</v>
      </c>
      <c r="R2520" t="s">
        <v>630</v>
      </c>
    </row>
    <row r="2521" spans="1:18" x14ac:dyDescent="0.25">
      <c r="A2521" s="167" t="s">
        <v>7794</v>
      </c>
      <c r="B2521" s="167" t="s">
        <v>7795</v>
      </c>
      <c r="C2521" s="167"/>
      <c r="D2521" s="142" t="s">
        <v>1818</v>
      </c>
      <c r="E2521" s="167" t="s">
        <v>7751</v>
      </c>
      <c r="F2521" s="167"/>
      <c r="G2521" s="167" t="s">
        <v>7217</v>
      </c>
      <c r="H2521" s="142" t="s">
        <v>7597</v>
      </c>
      <c r="I2521" s="167"/>
      <c r="J2521" s="33"/>
      <c r="K2521" t="s">
        <v>7796</v>
      </c>
      <c r="L2521" s="33"/>
      <c r="M2521" s="33"/>
      <c r="N2521" s="139">
        <v>60</v>
      </c>
      <c r="O2521" s="140" t="b">
        <v>0</v>
      </c>
      <c r="P2521" s="138" t="s">
        <v>1822</v>
      </c>
      <c r="Q2521" t="s">
        <v>1823</v>
      </c>
      <c r="R2521" t="s">
        <v>630</v>
      </c>
    </row>
    <row r="2522" spans="1:18" x14ac:dyDescent="0.25">
      <c r="A2522" s="167" t="s">
        <v>7798</v>
      </c>
      <c r="B2522" s="169" t="s">
        <v>7799</v>
      </c>
      <c r="C2522" s="167"/>
      <c r="D2522" s="142" t="s">
        <v>1818</v>
      </c>
      <c r="E2522" s="167" t="s">
        <v>7570</v>
      </c>
      <c r="F2522" s="167"/>
      <c r="G2522" s="167" t="s">
        <v>7232</v>
      </c>
      <c r="H2522" s="142" t="s">
        <v>7364</v>
      </c>
      <c r="I2522" s="167"/>
      <c r="J2522" s="33"/>
      <c r="K2522" t="s">
        <v>7802</v>
      </c>
      <c r="L2522" s="33"/>
      <c r="M2522" s="33"/>
      <c r="N2522" s="139">
        <v>60</v>
      </c>
      <c r="O2522" s="140" t="b">
        <v>0</v>
      </c>
      <c r="P2522" s="138" t="s">
        <v>1822</v>
      </c>
      <c r="Q2522" t="s">
        <v>1823</v>
      </c>
      <c r="R2522" t="s">
        <v>630</v>
      </c>
    </row>
    <row r="2523" spans="1:18" x14ac:dyDescent="0.25">
      <c r="A2523" s="168" t="s">
        <v>7800</v>
      </c>
      <c r="B2523" s="167" t="s">
        <v>7801</v>
      </c>
      <c r="C2523" s="168"/>
      <c r="D2523" s="142" t="s">
        <v>1818</v>
      </c>
      <c r="E2523" s="168" t="s">
        <v>7633</v>
      </c>
      <c r="F2523" s="168"/>
      <c r="G2523" s="167" t="s">
        <v>7232</v>
      </c>
      <c r="H2523" s="142" t="s">
        <v>7364</v>
      </c>
      <c r="I2523" s="168"/>
      <c r="J2523" s="191"/>
      <c r="K2523" t="s">
        <v>7803</v>
      </c>
      <c r="L2523" s="191"/>
      <c r="M2523" s="191"/>
      <c r="N2523" s="139">
        <v>60</v>
      </c>
      <c r="O2523" s="140" t="b">
        <v>0</v>
      </c>
      <c r="P2523" s="138" t="s">
        <v>1822</v>
      </c>
      <c r="Q2523" t="s">
        <v>1823</v>
      </c>
      <c r="R2523" t="s">
        <v>630</v>
      </c>
    </row>
    <row r="2524" spans="1:18" x14ac:dyDescent="0.25">
      <c r="A2524" s="167" t="s">
        <v>7804</v>
      </c>
      <c r="B2524" s="167" t="s">
        <v>7805</v>
      </c>
      <c r="C2524" s="167"/>
      <c r="D2524" s="142" t="s">
        <v>1818</v>
      </c>
      <c r="E2524" s="167" t="s">
        <v>7806</v>
      </c>
      <c r="F2524" s="167"/>
      <c r="G2524" s="167" t="s">
        <v>7217</v>
      </c>
      <c r="H2524" s="142" t="s">
        <v>7597</v>
      </c>
      <c r="I2524" s="167"/>
      <c r="J2524" s="33"/>
      <c r="K2524" t="s">
        <v>7807</v>
      </c>
      <c r="L2524" s="33"/>
      <c r="M2524" s="33"/>
      <c r="N2524" s="139">
        <v>60</v>
      </c>
      <c r="O2524" s="140" t="b">
        <v>0</v>
      </c>
      <c r="P2524" s="138" t="s">
        <v>1822</v>
      </c>
      <c r="Q2524" t="s">
        <v>1823</v>
      </c>
      <c r="R2524" t="s">
        <v>630</v>
      </c>
    </row>
    <row r="2525" spans="1:18" x14ac:dyDescent="0.25">
      <c r="A2525" s="167" t="s">
        <v>7808</v>
      </c>
      <c r="B2525" s="167" t="s">
        <v>7809</v>
      </c>
      <c r="C2525" s="167"/>
      <c r="D2525" s="142" t="s">
        <v>1818</v>
      </c>
      <c r="E2525" s="167" t="s">
        <v>7810</v>
      </c>
      <c r="F2525" s="167"/>
      <c r="G2525" s="167" t="s">
        <v>7232</v>
      </c>
      <c r="H2525" s="142" t="s">
        <v>7364</v>
      </c>
      <c r="I2525" s="167"/>
      <c r="J2525" s="33"/>
      <c r="K2525" t="s">
        <v>7811</v>
      </c>
      <c r="L2525" s="33"/>
      <c r="M2525" s="33"/>
      <c r="N2525" s="139">
        <v>60</v>
      </c>
      <c r="O2525" s="140" t="b">
        <v>0</v>
      </c>
      <c r="P2525" s="138" t="s">
        <v>1822</v>
      </c>
      <c r="Q2525" t="s">
        <v>1823</v>
      </c>
      <c r="R2525" t="s">
        <v>630</v>
      </c>
    </row>
    <row r="2526" spans="1:18" x14ac:dyDescent="0.25">
      <c r="A2526" s="167" t="s">
        <v>7812</v>
      </c>
      <c r="B2526" s="169" t="s">
        <v>7813</v>
      </c>
      <c r="C2526" s="167"/>
      <c r="D2526" s="142" t="s">
        <v>1818</v>
      </c>
      <c r="E2526" s="167" t="s">
        <v>7575</v>
      </c>
      <c r="F2526" s="167"/>
      <c r="G2526" s="167" t="s">
        <v>7247</v>
      </c>
      <c r="H2526" s="167" t="s">
        <v>7248</v>
      </c>
      <c r="I2526" s="167"/>
      <c r="J2526" s="33"/>
      <c r="K2526" t="s">
        <v>7818</v>
      </c>
      <c r="L2526" s="33"/>
      <c r="M2526" s="33"/>
      <c r="N2526" s="139">
        <v>60</v>
      </c>
      <c r="O2526" s="140" t="b">
        <v>0</v>
      </c>
      <c r="P2526" s="138" t="s">
        <v>1822</v>
      </c>
      <c r="Q2526" t="s">
        <v>1823</v>
      </c>
      <c r="R2526" t="s">
        <v>630</v>
      </c>
    </row>
    <row r="2527" spans="1:18" x14ac:dyDescent="0.25">
      <c r="A2527" s="168" t="s">
        <v>7814</v>
      </c>
      <c r="B2527" s="169" t="s">
        <v>7815</v>
      </c>
      <c r="C2527" s="168"/>
      <c r="D2527" s="142" t="s">
        <v>1818</v>
      </c>
      <c r="E2527" s="168" t="s">
        <v>7619</v>
      </c>
      <c r="F2527" s="168"/>
      <c r="G2527" s="167" t="s">
        <v>7247</v>
      </c>
      <c r="H2527" s="167" t="s">
        <v>7248</v>
      </c>
      <c r="I2527" s="168"/>
      <c r="J2527" s="191"/>
      <c r="K2527" t="s">
        <v>7819</v>
      </c>
      <c r="L2527" s="191"/>
      <c r="M2527" s="191"/>
      <c r="N2527" s="139">
        <v>60</v>
      </c>
      <c r="O2527" s="140" t="b">
        <v>0</v>
      </c>
      <c r="P2527" s="138" t="s">
        <v>1822</v>
      </c>
      <c r="Q2527" t="s">
        <v>1823</v>
      </c>
      <c r="R2527" t="s">
        <v>630</v>
      </c>
    </row>
    <row r="2528" spans="1:18" x14ac:dyDescent="0.25">
      <c r="A2528" s="168" t="s">
        <v>7816</v>
      </c>
      <c r="B2528" s="167" t="s">
        <v>7817</v>
      </c>
      <c r="C2528" s="168"/>
      <c r="D2528" s="142" t="s">
        <v>1818</v>
      </c>
      <c r="E2528" s="168" t="s">
        <v>7584</v>
      </c>
      <c r="F2528" s="168"/>
      <c r="G2528" s="167" t="s">
        <v>7247</v>
      </c>
      <c r="H2528" s="167" t="s">
        <v>7248</v>
      </c>
      <c r="I2528" s="168"/>
      <c r="J2528" s="191"/>
      <c r="K2528" t="s">
        <v>7820</v>
      </c>
      <c r="L2528" s="191"/>
      <c r="M2528" s="191"/>
      <c r="N2528" s="139">
        <v>60</v>
      </c>
      <c r="O2528" s="140" t="b">
        <v>0</v>
      </c>
      <c r="P2528" s="138" t="s">
        <v>1822</v>
      </c>
      <c r="Q2528" t="s">
        <v>1823</v>
      </c>
      <c r="R2528" t="s">
        <v>630</v>
      </c>
    </row>
    <row r="2529" spans="1:18" x14ac:dyDescent="0.25">
      <c r="A2529" s="167" t="s">
        <v>7821</v>
      </c>
      <c r="B2529" s="167" t="s">
        <v>7825</v>
      </c>
      <c r="C2529" s="167"/>
      <c r="D2529" s="142" t="s">
        <v>1818</v>
      </c>
      <c r="E2529" s="167" t="s">
        <v>7697</v>
      </c>
      <c r="F2529" s="167"/>
      <c r="G2529" s="167" t="s">
        <v>7217</v>
      </c>
      <c r="H2529" s="142" t="s">
        <v>7597</v>
      </c>
      <c r="I2529" s="167"/>
      <c r="J2529" s="33"/>
      <c r="K2529" t="s">
        <v>7822</v>
      </c>
      <c r="L2529" s="33"/>
      <c r="M2529" s="33"/>
      <c r="N2529" s="139">
        <v>60</v>
      </c>
      <c r="O2529" s="140" t="b">
        <v>0</v>
      </c>
      <c r="P2529" s="138" t="s">
        <v>1822</v>
      </c>
      <c r="Q2529" t="s">
        <v>1823</v>
      </c>
      <c r="R2529" t="s">
        <v>630</v>
      </c>
    </row>
    <row r="2530" spans="1:18" x14ac:dyDescent="0.25">
      <c r="A2530" s="167" t="s">
        <v>7823</v>
      </c>
      <c r="B2530" s="167" t="s">
        <v>7824</v>
      </c>
      <c r="C2530" s="167"/>
      <c r="D2530" s="142" t="s">
        <v>1818</v>
      </c>
      <c r="E2530" s="167" t="s">
        <v>7697</v>
      </c>
      <c r="F2530" s="167"/>
      <c r="G2530" s="167" t="s">
        <v>7217</v>
      </c>
      <c r="H2530" s="142" t="s">
        <v>7597</v>
      </c>
      <c r="I2530" s="167"/>
      <c r="J2530" s="33"/>
      <c r="K2530" t="s">
        <v>7826</v>
      </c>
      <c r="L2530" s="33"/>
      <c r="M2530" s="33"/>
      <c r="N2530" s="139">
        <v>60</v>
      </c>
      <c r="O2530" s="140" t="b">
        <v>0</v>
      </c>
      <c r="P2530" s="138" t="s">
        <v>1822</v>
      </c>
      <c r="Q2530" t="s">
        <v>1823</v>
      </c>
      <c r="R2530" t="s">
        <v>630</v>
      </c>
    </row>
    <row r="2531" spans="1:18" x14ac:dyDescent="0.25">
      <c r="A2531" s="167" t="s">
        <v>7827</v>
      </c>
      <c r="B2531" s="167" t="s">
        <v>7828</v>
      </c>
      <c r="C2531" s="167"/>
      <c r="D2531" s="142" t="s">
        <v>1818</v>
      </c>
      <c r="E2531" s="167" t="s">
        <v>7574</v>
      </c>
      <c r="F2531" s="167"/>
      <c r="G2531" s="167" t="s">
        <v>7342</v>
      </c>
      <c r="H2531" s="167" t="s">
        <v>7698</v>
      </c>
      <c r="I2531" s="167"/>
      <c r="J2531" s="33"/>
      <c r="K2531" t="s">
        <v>7829</v>
      </c>
      <c r="L2531" s="33"/>
      <c r="M2531" s="33"/>
      <c r="N2531" s="139">
        <v>51</v>
      </c>
      <c r="O2531" s="140" t="b">
        <v>0</v>
      </c>
      <c r="P2531" s="138" t="s">
        <v>1822</v>
      </c>
      <c r="Q2531" t="s">
        <v>1823</v>
      </c>
      <c r="R2531" t="s">
        <v>614</v>
      </c>
    </row>
    <row r="2532" spans="1:18" x14ac:dyDescent="0.25">
      <c r="A2532" s="167" t="s">
        <v>7832</v>
      </c>
      <c r="B2532" s="167" t="s">
        <v>7833</v>
      </c>
      <c r="C2532" s="167"/>
      <c r="D2532" s="142" t="s">
        <v>1818</v>
      </c>
      <c r="E2532" s="167" t="s">
        <v>7782</v>
      </c>
      <c r="F2532" s="167"/>
      <c r="G2532" s="167" t="s">
        <v>7232</v>
      </c>
      <c r="H2532" s="142" t="s">
        <v>7364</v>
      </c>
      <c r="I2532" s="167"/>
      <c r="J2532" s="33"/>
      <c r="K2532" t="s">
        <v>7834</v>
      </c>
      <c r="L2532" s="33"/>
      <c r="M2532" s="33"/>
      <c r="N2532" s="139">
        <v>60</v>
      </c>
      <c r="O2532" s="140" t="b">
        <v>0</v>
      </c>
      <c r="P2532" s="138" t="s">
        <v>1822</v>
      </c>
      <c r="Q2532" t="s">
        <v>1823</v>
      </c>
      <c r="R2532" t="s">
        <v>630</v>
      </c>
    </row>
    <row r="2533" spans="1:18" x14ac:dyDescent="0.25">
      <c r="A2533" s="167" t="s">
        <v>7835</v>
      </c>
      <c r="B2533" s="192" t="s">
        <v>7836</v>
      </c>
      <c r="C2533" s="167"/>
      <c r="D2533" s="169" t="s">
        <v>1818</v>
      </c>
      <c r="E2533" s="167" t="s">
        <v>7718</v>
      </c>
      <c r="F2533" s="167"/>
      <c r="G2533" s="167" t="s">
        <v>7232</v>
      </c>
      <c r="H2533" s="167" t="s">
        <v>7364</v>
      </c>
      <c r="I2533" s="167"/>
      <c r="J2533" s="33"/>
      <c r="K2533" s="33" t="s">
        <v>7838</v>
      </c>
      <c r="L2533" s="33"/>
      <c r="M2533" s="33"/>
      <c r="N2533" s="193"/>
      <c r="O2533" s="194" t="s">
        <v>630</v>
      </c>
      <c r="P2533" s="32" t="s">
        <v>1822</v>
      </c>
      <c r="Q2533" s="33" t="s">
        <v>1823</v>
      </c>
      <c r="R2533" s="33" t="s">
        <v>630</v>
      </c>
    </row>
    <row r="2534" spans="1:18" x14ac:dyDescent="0.25">
      <c r="A2534" s="168" t="s">
        <v>7816</v>
      </c>
      <c r="B2534" s="192" t="s">
        <v>7817</v>
      </c>
      <c r="C2534" s="168"/>
      <c r="D2534" s="169" t="s">
        <v>1818</v>
      </c>
      <c r="E2534" s="168" t="s">
        <v>7837</v>
      </c>
      <c r="F2534" s="168"/>
      <c r="G2534" s="168" t="s">
        <v>7247</v>
      </c>
      <c r="H2534" s="168" t="s">
        <v>7248</v>
      </c>
      <c r="I2534" s="168"/>
      <c r="J2534" s="191"/>
      <c r="K2534" s="191" t="s">
        <v>7820</v>
      </c>
      <c r="L2534" s="191"/>
      <c r="M2534" s="191"/>
      <c r="N2534" s="193">
        <v>60</v>
      </c>
      <c r="O2534" s="194" t="b">
        <v>0</v>
      </c>
      <c r="P2534" s="32" t="s">
        <v>1822</v>
      </c>
      <c r="Q2534" s="191" t="s">
        <v>1823</v>
      </c>
      <c r="R2534" s="191" t="s">
        <v>630</v>
      </c>
    </row>
    <row r="2535" spans="1:18" x14ac:dyDescent="0.25">
      <c r="A2535" s="168" t="s">
        <v>7839</v>
      </c>
      <c r="B2535" s="192" t="s">
        <v>7840</v>
      </c>
      <c r="C2535" s="168"/>
      <c r="D2535" s="169" t="s">
        <v>1818</v>
      </c>
      <c r="E2535" s="168" t="s">
        <v>7571</v>
      </c>
      <c r="F2535" s="168"/>
      <c r="G2535" s="168" t="s">
        <v>7342</v>
      </c>
      <c r="H2535" s="168" t="s">
        <v>7698</v>
      </c>
      <c r="I2535" s="168"/>
      <c r="J2535" s="191"/>
      <c r="K2535" s="191" t="s">
        <v>7845</v>
      </c>
      <c r="L2535" s="191"/>
      <c r="M2535" s="191"/>
      <c r="N2535" s="193"/>
      <c r="O2535" s="194"/>
      <c r="P2535" s="32"/>
      <c r="Q2535" s="191"/>
      <c r="R2535" s="191"/>
    </row>
    <row r="2536" spans="1:18" ht="23.25" customHeight="1" x14ac:dyDescent="0.25">
      <c r="A2536" s="168" t="s">
        <v>7841</v>
      </c>
      <c r="B2536" s="192" t="s">
        <v>7842</v>
      </c>
      <c r="C2536" s="168"/>
      <c r="D2536" s="169" t="s">
        <v>1818</v>
      </c>
      <c r="E2536" s="168" t="s">
        <v>7571</v>
      </c>
      <c r="F2536" s="168"/>
      <c r="G2536" s="168" t="s">
        <v>7342</v>
      </c>
      <c r="H2536" s="168" t="s">
        <v>7698</v>
      </c>
      <c r="I2536" s="168"/>
      <c r="J2536" s="191"/>
      <c r="K2536" s="191" t="s">
        <v>7846</v>
      </c>
      <c r="L2536" s="191"/>
      <c r="M2536" s="191"/>
      <c r="N2536" s="193"/>
      <c r="O2536" s="194"/>
      <c r="P2536" s="32"/>
      <c r="Q2536" s="191"/>
      <c r="R2536" s="191"/>
    </row>
    <row r="2537" spans="1:18" ht="23.25" customHeight="1" x14ac:dyDescent="0.25">
      <c r="A2537" s="168" t="s">
        <v>7843</v>
      </c>
      <c r="B2537" s="192" t="s">
        <v>7844</v>
      </c>
      <c r="C2537" s="168"/>
      <c r="D2537" s="169" t="s">
        <v>1818</v>
      </c>
      <c r="E2537" s="168" t="s">
        <v>7810</v>
      </c>
      <c r="F2537" s="168"/>
      <c r="G2537" s="168" t="s">
        <v>7213</v>
      </c>
      <c r="H2537" s="168" t="s">
        <v>7212</v>
      </c>
      <c r="I2537" s="168"/>
      <c r="J2537" s="191"/>
      <c r="K2537" s="191" t="s">
        <v>7847</v>
      </c>
      <c r="L2537" s="191"/>
      <c r="M2537" s="191"/>
      <c r="N2537" s="193"/>
      <c r="O2537" s="194"/>
      <c r="P2537" s="32"/>
      <c r="Q2537" s="191"/>
      <c r="R2537" s="191"/>
    </row>
    <row r="2538" spans="1:18" ht="21" customHeight="1" x14ac:dyDescent="0.25">
      <c r="A2538" s="168" t="s">
        <v>7848</v>
      </c>
      <c r="B2538" s="192" t="s">
        <v>7849</v>
      </c>
      <c r="C2538" s="168"/>
      <c r="D2538" s="169" t="s">
        <v>1818</v>
      </c>
      <c r="E2538" s="168" t="s">
        <v>7722</v>
      </c>
      <c r="F2538" s="168"/>
      <c r="G2538" s="168" t="s">
        <v>7232</v>
      </c>
      <c r="H2538" s="168" t="s">
        <v>7364</v>
      </c>
      <c r="I2538" s="168"/>
      <c r="J2538" s="191"/>
      <c r="K2538" s="191" t="s">
        <v>7850</v>
      </c>
      <c r="L2538" s="191"/>
      <c r="M2538" s="191"/>
      <c r="N2538" s="193">
        <v>60</v>
      </c>
      <c r="O2538" s="194" t="b">
        <v>0</v>
      </c>
      <c r="P2538" s="32" t="s">
        <v>1822</v>
      </c>
      <c r="Q2538" s="191" t="s">
        <v>1823</v>
      </c>
      <c r="R2538" s="191" t="s">
        <v>630</v>
      </c>
    </row>
    <row r="2539" spans="1:18" ht="20.25" customHeight="1" x14ac:dyDescent="0.25">
      <c r="A2539" s="168" t="s">
        <v>7851</v>
      </c>
      <c r="B2539" s="192" t="s">
        <v>7852</v>
      </c>
      <c r="C2539" s="168"/>
      <c r="D2539" s="169" t="s">
        <v>1818</v>
      </c>
      <c r="E2539" s="168" t="s">
        <v>7751</v>
      </c>
      <c r="F2539" s="168"/>
      <c r="G2539" s="168" t="s">
        <v>7217</v>
      </c>
      <c r="H2539" s="168" t="s">
        <v>7597</v>
      </c>
      <c r="I2539" s="168"/>
      <c r="J2539" s="191"/>
      <c r="K2539" s="191" t="s">
        <v>7853</v>
      </c>
      <c r="L2539" s="191"/>
      <c r="M2539" s="191"/>
      <c r="N2539" s="193">
        <v>60</v>
      </c>
      <c r="O2539" s="194" t="b">
        <v>0</v>
      </c>
      <c r="P2539" s="32" t="s">
        <v>1822</v>
      </c>
      <c r="Q2539" s="191" t="s">
        <v>1823</v>
      </c>
      <c r="R2539" s="191" t="s">
        <v>630</v>
      </c>
    </row>
    <row r="2540" spans="1:18" ht="26.25" customHeight="1" x14ac:dyDescent="0.25">
      <c r="A2540" s="168" t="s">
        <v>7854</v>
      </c>
      <c r="B2540" s="192" t="s">
        <v>7855</v>
      </c>
      <c r="C2540" s="168"/>
      <c r="D2540" s="169" t="s">
        <v>1818</v>
      </c>
      <c r="E2540" s="168" t="s">
        <v>7566</v>
      </c>
      <c r="F2540" s="168"/>
      <c r="G2540" s="168" t="s">
        <v>7217</v>
      </c>
      <c r="H2540" s="168" t="s">
        <v>7597</v>
      </c>
      <c r="I2540" s="168"/>
      <c r="J2540" s="191"/>
      <c r="K2540" s="191" t="s">
        <v>7856</v>
      </c>
      <c r="L2540" s="191"/>
      <c r="M2540" s="191"/>
      <c r="N2540" s="193">
        <v>60</v>
      </c>
      <c r="O2540" s="194" t="b">
        <v>0</v>
      </c>
      <c r="P2540" s="32" t="s">
        <v>1822</v>
      </c>
      <c r="Q2540" s="191" t="s">
        <v>1823</v>
      </c>
      <c r="R2540" s="191" t="s">
        <v>630</v>
      </c>
    </row>
    <row r="2541" spans="1:18" x14ac:dyDescent="0.25">
      <c r="A2541" s="168" t="s">
        <v>7857</v>
      </c>
      <c r="B2541" s="192" t="s">
        <v>7858</v>
      </c>
      <c r="C2541" s="168"/>
      <c r="D2541" s="169" t="s">
        <v>1818</v>
      </c>
      <c r="E2541" s="168" t="s">
        <v>7751</v>
      </c>
      <c r="F2541" s="168"/>
      <c r="G2541" s="168" t="s">
        <v>7217</v>
      </c>
      <c r="H2541" s="168" t="s">
        <v>7597</v>
      </c>
      <c r="I2541" s="168"/>
      <c r="J2541" s="191"/>
      <c r="K2541" s="191" t="s">
        <v>7859</v>
      </c>
      <c r="L2541" s="191"/>
      <c r="M2541" s="191"/>
      <c r="N2541" s="193">
        <v>60</v>
      </c>
      <c r="O2541" s="194" t="b">
        <v>0</v>
      </c>
      <c r="P2541" s="32" t="s">
        <v>1822</v>
      </c>
      <c r="Q2541" s="191" t="s">
        <v>1823</v>
      </c>
      <c r="R2541" s="191" t="s">
        <v>630</v>
      </c>
    </row>
    <row r="2542" spans="1:18" ht="24" customHeight="1" x14ac:dyDescent="0.25">
      <c r="A2542" s="168" t="s">
        <v>7860</v>
      </c>
      <c r="B2542" s="192" t="s">
        <v>7861</v>
      </c>
      <c r="C2542" s="168"/>
      <c r="D2542" s="169" t="s">
        <v>1818</v>
      </c>
      <c r="E2542" s="168" t="s">
        <v>7575</v>
      </c>
      <c r="F2542" s="168"/>
      <c r="G2542" s="168" t="s">
        <v>7247</v>
      </c>
      <c r="H2542" s="168" t="s">
        <v>7248</v>
      </c>
      <c r="I2542" s="168"/>
      <c r="J2542" s="191"/>
      <c r="K2542" s="191" t="s">
        <v>7865</v>
      </c>
      <c r="L2542" s="191"/>
      <c r="M2542" s="191"/>
      <c r="N2542" s="193">
        <v>60</v>
      </c>
      <c r="O2542" s="194" t="b">
        <v>0</v>
      </c>
      <c r="P2542" s="32" t="s">
        <v>1822</v>
      </c>
      <c r="Q2542" s="191" t="s">
        <v>1823</v>
      </c>
      <c r="R2542" s="191" t="s">
        <v>630</v>
      </c>
    </row>
    <row r="2543" spans="1:18" x14ac:dyDescent="0.25">
      <c r="A2543" s="168" t="s">
        <v>7862</v>
      </c>
      <c r="B2543" s="192" t="s">
        <v>7863</v>
      </c>
      <c r="C2543" s="168"/>
      <c r="D2543" s="169" t="s">
        <v>1818</v>
      </c>
      <c r="E2543" s="168" t="s">
        <v>7623</v>
      </c>
      <c r="F2543" s="168"/>
      <c r="G2543" s="168" t="s">
        <v>7247</v>
      </c>
      <c r="H2543" s="168" t="s">
        <v>7248</v>
      </c>
      <c r="I2543" s="168"/>
      <c r="J2543" s="191"/>
      <c r="K2543" s="191" t="s">
        <v>7864</v>
      </c>
      <c r="L2543" s="191"/>
      <c r="M2543" s="191"/>
      <c r="N2543" s="193">
        <v>60</v>
      </c>
      <c r="O2543" s="194" t="b">
        <v>0</v>
      </c>
      <c r="P2543" s="32" t="s">
        <v>1822</v>
      </c>
      <c r="Q2543" s="191" t="s">
        <v>1823</v>
      </c>
      <c r="R2543" s="191" t="s">
        <v>630</v>
      </c>
    </row>
    <row r="2544" spans="1:18" x14ac:dyDescent="0.25">
      <c r="A2544" s="168" t="s">
        <v>7866</v>
      </c>
      <c r="B2544" s="192" t="s">
        <v>7867</v>
      </c>
      <c r="C2544" s="168"/>
      <c r="D2544" s="169" t="s">
        <v>1818</v>
      </c>
      <c r="E2544" s="168" t="s">
        <v>7806</v>
      </c>
      <c r="F2544" s="168"/>
      <c r="G2544" s="168" t="s">
        <v>7217</v>
      </c>
      <c r="H2544" s="168" t="s">
        <v>7597</v>
      </c>
      <c r="I2544" s="168"/>
      <c r="J2544" s="191"/>
      <c r="K2544" s="191" t="s">
        <v>7868</v>
      </c>
      <c r="L2544" s="191"/>
      <c r="M2544" s="191"/>
      <c r="N2544" s="193">
        <v>60</v>
      </c>
      <c r="O2544" s="194" t="b">
        <v>0</v>
      </c>
      <c r="P2544" s="32" t="s">
        <v>1822</v>
      </c>
      <c r="Q2544" s="191" t="s">
        <v>1823</v>
      </c>
      <c r="R2544" s="191" t="s">
        <v>630</v>
      </c>
    </row>
    <row r="2545" spans="1:18" x14ac:dyDescent="0.25">
      <c r="A2545" s="168" t="s">
        <v>7869</v>
      </c>
      <c r="B2545" s="195" t="s">
        <v>7870</v>
      </c>
      <c r="C2545" s="168"/>
      <c r="D2545" s="167" t="s">
        <v>1818</v>
      </c>
      <c r="E2545" s="168" t="s">
        <v>7871</v>
      </c>
      <c r="F2545" s="168"/>
      <c r="G2545" s="168" t="s">
        <v>7232</v>
      </c>
      <c r="H2545" s="168" t="s">
        <v>7364</v>
      </c>
      <c r="I2545" s="168"/>
      <c r="J2545" s="191"/>
      <c r="K2545" s="191" t="s">
        <v>7872</v>
      </c>
      <c r="L2545" s="191"/>
      <c r="M2545" s="191"/>
      <c r="N2545" s="196">
        <v>60</v>
      </c>
      <c r="O2545" s="197" t="b">
        <v>0</v>
      </c>
      <c r="P2545" s="33" t="s">
        <v>1822</v>
      </c>
      <c r="Q2545" s="191" t="s">
        <v>1823</v>
      </c>
      <c r="R2545" s="191" t="s">
        <v>630</v>
      </c>
    </row>
    <row r="2546" spans="1:18" x14ac:dyDescent="0.25">
      <c r="A2546" s="167" t="s">
        <v>15189</v>
      </c>
      <c r="B2546" t="s">
        <v>15190</v>
      </c>
      <c r="C2546" s="167"/>
      <c r="D2546" s="167" t="s">
        <v>15191</v>
      </c>
      <c r="E2546" s="167" t="s">
        <v>15192</v>
      </c>
      <c r="F2546" s="167"/>
      <c r="G2546" s="167" t="s">
        <v>1769</v>
      </c>
      <c r="H2546" s="167" t="s">
        <v>15193</v>
      </c>
      <c r="I2546" s="167"/>
      <c r="J2546" s="33"/>
      <c r="K2546" t="s">
        <v>15194</v>
      </c>
      <c r="L2546" s="33"/>
      <c r="M2546" s="33"/>
      <c r="N2546" s="196"/>
      <c r="O2546" s="197"/>
      <c r="P2546" s="33"/>
      <c r="Q2546" s="33"/>
      <c r="R2546" s="33"/>
    </row>
    <row r="2547" spans="1:18" x14ac:dyDescent="0.25">
      <c r="A2547" s="168" t="s">
        <v>15196</v>
      </c>
      <c r="B2547" s="192" t="s">
        <v>15197</v>
      </c>
      <c r="C2547" s="168"/>
      <c r="D2547" s="176" t="s">
        <v>1818</v>
      </c>
      <c r="E2547" s="168" t="s">
        <v>7575</v>
      </c>
      <c r="F2547" s="168"/>
      <c r="G2547" s="168" t="s">
        <v>7247</v>
      </c>
      <c r="H2547" s="168" t="s">
        <v>7248</v>
      </c>
      <c r="I2547" s="168"/>
      <c r="J2547" s="198"/>
      <c r="K2547" s="198" t="s">
        <v>15198</v>
      </c>
      <c r="L2547" s="198"/>
      <c r="M2547" s="198"/>
      <c r="N2547" s="199">
        <v>60</v>
      </c>
      <c r="O2547" s="200" t="b">
        <v>0</v>
      </c>
      <c r="P2547" s="177" t="s">
        <v>1822</v>
      </c>
      <c r="Q2547" s="198" t="s">
        <v>1823</v>
      </c>
      <c r="R2547" s="198" t="s">
        <v>630</v>
      </c>
    </row>
    <row r="2548" spans="1:18" x14ac:dyDescent="0.25">
      <c r="A2548" s="168" t="s">
        <v>15199</v>
      </c>
      <c r="B2548" s="192" t="s">
        <v>15200</v>
      </c>
      <c r="C2548" s="168"/>
      <c r="D2548" s="176" t="s">
        <v>1818</v>
      </c>
      <c r="E2548" s="168" t="s">
        <v>7570</v>
      </c>
      <c r="F2548" s="168"/>
      <c r="G2548" s="168" t="s">
        <v>7232</v>
      </c>
      <c r="H2548" s="168" t="s">
        <v>7364</v>
      </c>
      <c r="I2548" s="168"/>
      <c r="J2548" s="198"/>
      <c r="K2548" s="198" t="s">
        <v>15201</v>
      </c>
      <c r="L2548" s="198"/>
      <c r="M2548" s="198"/>
      <c r="N2548" s="199">
        <v>60</v>
      </c>
      <c r="O2548" s="200" t="b">
        <v>0</v>
      </c>
      <c r="P2548" s="177" t="s">
        <v>1822</v>
      </c>
      <c r="Q2548" s="198" t="s">
        <v>1823</v>
      </c>
      <c r="R2548" s="198" t="s">
        <v>630</v>
      </c>
    </row>
    <row r="2549" spans="1:18" x14ac:dyDescent="0.25">
      <c r="A2549" s="168" t="s">
        <v>15202</v>
      </c>
      <c r="B2549" s="192" t="s">
        <v>15203</v>
      </c>
      <c r="C2549" s="168"/>
      <c r="D2549" s="176" t="s">
        <v>1818</v>
      </c>
      <c r="E2549" s="168" t="s">
        <v>7697</v>
      </c>
      <c r="F2549" s="168"/>
      <c r="G2549" s="168" t="s">
        <v>7217</v>
      </c>
      <c r="H2549" s="168" t="s">
        <v>7597</v>
      </c>
      <c r="I2549" s="168"/>
      <c r="J2549" s="198"/>
      <c r="K2549" s="198" t="s">
        <v>15204</v>
      </c>
      <c r="L2549" s="198"/>
      <c r="M2549" s="198"/>
      <c r="N2549" s="199">
        <v>60</v>
      </c>
      <c r="O2549" s="200" t="b">
        <v>0</v>
      </c>
      <c r="P2549" s="177" t="s">
        <v>1822</v>
      </c>
      <c r="Q2549" s="198" t="s">
        <v>1823</v>
      </c>
      <c r="R2549" s="198" t="s">
        <v>630</v>
      </c>
    </row>
    <row r="2550" spans="1:18" x14ac:dyDescent="0.25">
      <c r="A2550" s="168" t="s">
        <v>15195</v>
      </c>
      <c r="B2550" s="192" t="s">
        <v>15205</v>
      </c>
      <c r="C2550" s="168"/>
      <c r="D2550" s="176" t="s">
        <v>1818</v>
      </c>
      <c r="E2550" s="168" t="s">
        <v>7575</v>
      </c>
      <c r="F2550" s="168"/>
      <c r="G2550" s="168" t="s">
        <v>7247</v>
      </c>
      <c r="H2550" s="168" t="s">
        <v>7248</v>
      </c>
      <c r="I2550" s="168"/>
      <c r="J2550" s="198"/>
      <c r="K2550" s="198" t="s">
        <v>15206</v>
      </c>
      <c r="L2550" s="198"/>
      <c r="M2550" s="198"/>
      <c r="N2550" s="199">
        <v>60</v>
      </c>
      <c r="O2550" s="200" t="b">
        <v>0</v>
      </c>
      <c r="P2550" s="177" t="s">
        <v>1822</v>
      </c>
      <c r="Q2550" s="198" t="s">
        <v>1823</v>
      </c>
      <c r="R2550" s="198" t="s">
        <v>630</v>
      </c>
    </row>
    <row r="2551" spans="1:18" x14ac:dyDescent="0.25">
      <c r="A2551" s="202" t="s">
        <v>15211</v>
      </c>
      <c r="B2551" s="202" t="s">
        <v>15218</v>
      </c>
      <c r="C2551" s="202"/>
      <c r="D2551" s="201" t="s">
        <v>1818</v>
      </c>
      <c r="E2551" s="202" t="s">
        <v>7751</v>
      </c>
      <c r="F2551" s="202"/>
      <c r="G2551" s="168" t="s">
        <v>7217</v>
      </c>
      <c r="H2551" s="168" t="s">
        <v>7597</v>
      </c>
      <c r="I2551" s="202"/>
      <c r="J2551" s="178"/>
      <c r="K2551" t="s">
        <v>15219</v>
      </c>
      <c r="L2551" s="178"/>
      <c r="M2551" s="178"/>
      <c r="N2551" s="193">
        <v>60</v>
      </c>
      <c r="O2551" s="194" t="b">
        <v>0</v>
      </c>
      <c r="P2551" s="185" t="s">
        <v>1822</v>
      </c>
      <c r="Q2551" s="191" t="s">
        <v>1823</v>
      </c>
      <c r="R2551" s="191" t="s">
        <v>630</v>
      </c>
    </row>
    <row r="2552" spans="1:18" x14ac:dyDescent="0.25">
      <c r="A2552" s="202" t="s">
        <v>15210</v>
      </c>
      <c r="B2552" s="202" t="s">
        <v>15220</v>
      </c>
      <c r="C2552" s="202"/>
      <c r="D2552" s="201" t="s">
        <v>1818</v>
      </c>
      <c r="E2552" s="202" t="s">
        <v>7751</v>
      </c>
      <c r="F2552" s="202"/>
      <c r="G2552" s="168" t="s">
        <v>7217</v>
      </c>
      <c r="H2552" s="168" t="s">
        <v>7597</v>
      </c>
      <c r="I2552" s="202"/>
      <c r="J2552" s="178"/>
      <c r="K2552" t="s">
        <v>15221</v>
      </c>
      <c r="L2552" s="178"/>
      <c r="M2552" s="178"/>
      <c r="N2552" s="193">
        <v>60</v>
      </c>
      <c r="O2552" s="194" t="b">
        <v>0</v>
      </c>
      <c r="P2552" s="185" t="s">
        <v>1822</v>
      </c>
      <c r="Q2552" s="191" t="s">
        <v>1823</v>
      </c>
      <c r="R2552" s="191" t="s">
        <v>630</v>
      </c>
    </row>
    <row r="2553" spans="1:18" x14ac:dyDescent="0.25">
      <c r="A2553" s="202" t="s">
        <v>15212</v>
      </c>
      <c r="B2553" s="202" t="s">
        <v>15222</v>
      </c>
      <c r="C2553" s="202"/>
      <c r="D2553" s="201" t="s">
        <v>1818</v>
      </c>
      <c r="E2553" s="202" t="s">
        <v>7697</v>
      </c>
      <c r="F2553" s="202"/>
      <c r="G2553" s="168" t="s">
        <v>7217</v>
      </c>
      <c r="H2553" s="168" t="s">
        <v>7597</v>
      </c>
      <c r="I2553" s="202"/>
      <c r="J2553" s="178"/>
      <c r="K2553" t="s">
        <v>15223</v>
      </c>
      <c r="L2553" s="178"/>
      <c r="M2553" s="178"/>
      <c r="N2553" s="193">
        <v>60</v>
      </c>
      <c r="O2553" s="194" t="b">
        <v>0</v>
      </c>
      <c r="P2553" s="185" t="s">
        <v>1822</v>
      </c>
      <c r="Q2553" s="191" t="s">
        <v>1823</v>
      </c>
      <c r="R2553" s="191" t="s">
        <v>630</v>
      </c>
    </row>
    <row r="2554" spans="1:18" x14ac:dyDescent="0.25">
      <c r="A2554" s="202" t="s">
        <v>15213</v>
      </c>
      <c r="B2554" s="202" t="s">
        <v>15224</v>
      </c>
      <c r="C2554" s="202"/>
      <c r="D2554" s="201" t="s">
        <v>1818</v>
      </c>
      <c r="E2554" s="202" t="s">
        <v>7806</v>
      </c>
      <c r="F2554" s="202"/>
      <c r="G2554" s="202" t="s">
        <v>7217</v>
      </c>
      <c r="H2554" s="168" t="s">
        <v>7597</v>
      </c>
      <c r="I2554" s="202"/>
      <c r="J2554" s="178"/>
      <c r="K2554" t="s">
        <v>15225</v>
      </c>
      <c r="L2554" s="178"/>
      <c r="M2554" s="178"/>
      <c r="N2554" s="193">
        <v>60</v>
      </c>
      <c r="O2554" s="194" t="b">
        <v>0</v>
      </c>
      <c r="P2554" s="185" t="s">
        <v>1822</v>
      </c>
      <c r="Q2554" s="191" t="s">
        <v>1823</v>
      </c>
      <c r="R2554" s="191" t="s">
        <v>630</v>
      </c>
    </row>
    <row r="2555" spans="1:18" x14ac:dyDescent="0.25">
      <c r="A2555" s="202" t="s">
        <v>15209</v>
      </c>
      <c r="B2555" s="202" t="s">
        <v>15226</v>
      </c>
      <c r="C2555" s="202"/>
      <c r="D2555" s="201" t="s">
        <v>1818</v>
      </c>
      <c r="E2555" s="202" t="s">
        <v>15227</v>
      </c>
      <c r="F2555" s="202"/>
      <c r="G2555" s="202" t="s">
        <v>7247</v>
      </c>
      <c r="H2555" s="168" t="s">
        <v>7248</v>
      </c>
      <c r="I2555" s="202"/>
      <c r="J2555" s="178"/>
      <c r="K2555" t="s">
        <v>15228</v>
      </c>
      <c r="L2555" s="178"/>
      <c r="M2555" s="178"/>
      <c r="N2555" s="193">
        <v>60</v>
      </c>
      <c r="O2555" s="194" t="b">
        <v>0</v>
      </c>
      <c r="P2555" s="185" t="s">
        <v>1822</v>
      </c>
      <c r="Q2555" s="191" t="s">
        <v>1823</v>
      </c>
      <c r="R2555" s="191" t="s">
        <v>630</v>
      </c>
    </row>
    <row r="2556" spans="1:18" x14ac:dyDescent="0.25">
      <c r="A2556" s="202" t="s">
        <v>15207</v>
      </c>
      <c r="B2556" s="202" t="s">
        <v>15229</v>
      </c>
      <c r="C2556" s="202"/>
      <c r="D2556" s="201" t="s">
        <v>1818</v>
      </c>
      <c r="E2556" s="202" t="s">
        <v>7612</v>
      </c>
      <c r="F2556" s="202"/>
      <c r="G2556" s="202" t="s">
        <v>7247</v>
      </c>
      <c r="H2556" s="168" t="s">
        <v>7248</v>
      </c>
      <c r="I2556" s="202"/>
      <c r="J2556" s="178"/>
      <c r="K2556" t="s">
        <v>15230</v>
      </c>
      <c r="L2556" s="178"/>
      <c r="M2556" s="178"/>
      <c r="N2556" s="193">
        <v>60</v>
      </c>
      <c r="O2556" s="194" t="b">
        <v>0</v>
      </c>
      <c r="P2556" s="185" t="s">
        <v>1822</v>
      </c>
      <c r="Q2556" s="191" t="s">
        <v>1823</v>
      </c>
      <c r="R2556" s="191" t="s">
        <v>630</v>
      </c>
    </row>
    <row r="2557" spans="1:18" x14ac:dyDescent="0.25">
      <c r="A2557" s="202" t="s">
        <v>15208</v>
      </c>
      <c r="B2557" s="202" t="s">
        <v>15231</v>
      </c>
      <c r="C2557" s="202"/>
      <c r="D2557" s="201" t="s">
        <v>1818</v>
      </c>
      <c r="E2557" s="202" t="s">
        <v>7572</v>
      </c>
      <c r="F2557" s="202"/>
      <c r="G2557" s="202" t="s">
        <v>7247</v>
      </c>
      <c r="H2557" s="168" t="s">
        <v>7248</v>
      </c>
      <c r="I2557" s="202"/>
      <c r="J2557" s="178"/>
      <c r="K2557" t="s">
        <v>15232</v>
      </c>
      <c r="L2557" s="178"/>
      <c r="M2557" s="178"/>
      <c r="N2557" s="193">
        <v>60</v>
      </c>
      <c r="O2557" s="194" t="b">
        <v>0</v>
      </c>
      <c r="P2557" s="185" t="s">
        <v>1822</v>
      </c>
      <c r="Q2557" s="191" t="s">
        <v>1823</v>
      </c>
      <c r="R2557" s="191" t="s">
        <v>630</v>
      </c>
    </row>
    <row r="2558" spans="1:18" x14ac:dyDescent="0.25">
      <c r="A2558" s="202" t="s">
        <v>15214</v>
      </c>
      <c r="B2558" s="202" t="s">
        <v>15233</v>
      </c>
      <c r="C2558" s="202"/>
      <c r="D2558" s="201" t="s">
        <v>1818</v>
      </c>
      <c r="E2558" s="202" t="s">
        <v>15234</v>
      </c>
      <c r="F2558" s="202"/>
      <c r="G2558" s="202" t="s">
        <v>7232</v>
      </c>
      <c r="H2558" s="168" t="s">
        <v>7364</v>
      </c>
      <c r="I2558" s="202"/>
      <c r="J2558" s="178"/>
      <c r="K2558" t="s">
        <v>15235</v>
      </c>
      <c r="L2558" s="178"/>
      <c r="M2558" s="178"/>
      <c r="N2558" s="193">
        <v>60</v>
      </c>
      <c r="O2558" s="194" t="b">
        <v>0</v>
      </c>
      <c r="P2558" s="185" t="s">
        <v>1822</v>
      </c>
      <c r="Q2558" s="191" t="s">
        <v>1823</v>
      </c>
      <c r="R2558" s="191" t="s">
        <v>630</v>
      </c>
    </row>
    <row r="2559" spans="1:18" x14ac:dyDescent="0.25">
      <c r="A2559" s="202" t="s">
        <v>15216</v>
      </c>
      <c r="B2559" s="202" t="s">
        <v>15236</v>
      </c>
      <c r="C2559" s="202"/>
      <c r="D2559" s="201" t="s">
        <v>1818</v>
      </c>
      <c r="E2559" s="202" t="s">
        <v>7697</v>
      </c>
      <c r="F2559" s="202"/>
      <c r="G2559" s="202" t="s">
        <v>7217</v>
      </c>
      <c r="H2559" s="168" t="s">
        <v>7597</v>
      </c>
      <c r="I2559" s="202"/>
      <c r="J2559" s="178"/>
      <c r="K2559" t="s">
        <v>15237</v>
      </c>
      <c r="L2559" s="178"/>
      <c r="M2559" s="178"/>
      <c r="N2559" s="193">
        <v>60</v>
      </c>
      <c r="O2559" s="194" t="b">
        <v>0</v>
      </c>
      <c r="P2559" s="185" t="s">
        <v>1822</v>
      </c>
      <c r="Q2559" s="191" t="s">
        <v>1823</v>
      </c>
      <c r="R2559" s="191" t="s">
        <v>630</v>
      </c>
    </row>
    <row r="2560" spans="1:18" x14ac:dyDescent="0.25">
      <c r="A2560" s="202" t="s">
        <v>15217</v>
      </c>
      <c r="B2560" s="201" t="s">
        <v>15238</v>
      </c>
      <c r="C2560" s="202"/>
      <c r="D2560" s="201" t="s">
        <v>1818</v>
      </c>
      <c r="E2560" s="202"/>
      <c r="F2560" s="202"/>
      <c r="G2560" s="168" t="s">
        <v>7342</v>
      </c>
      <c r="H2560" s="168" t="s">
        <v>7698</v>
      </c>
      <c r="I2560" s="202"/>
      <c r="J2560" s="178"/>
      <c r="K2560" t="s">
        <v>15239</v>
      </c>
      <c r="L2560" s="178"/>
      <c r="M2560" s="178"/>
      <c r="N2560" s="193">
        <v>60</v>
      </c>
      <c r="O2560" s="194" t="b">
        <v>0</v>
      </c>
      <c r="P2560" s="185" t="s">
        <v>1822</v>
      </c>
      <c r="Q2560" s="191" t="s">
        <v>1823</v>
      </c>
      <c r="R2560" s="191" t="s">
        <v>630</v>
      </c>
    </row>
    <row r="2561" spans="1:18" x14ac:dyDescent="0.25">
      <c r="A2561" s="168" t="s">
        <v>15240</v>
      </c>
      <c r="B2561" s="201" t="s">
        <v>15241</v>
      </c>
      <c r="C2561" s="168"/>
      <c r="D2561" s="201" t="s">
        <v>1818</v>
      </c>
      <c r="E2561" s="168"/>
      <c r="F2561" s="168"/>
      <c r="G2561" s="168" t="s">
        <v>7342</v>
      </c>
      <c r="H2561" s="168" t="s">
        <v>7698</v>
      </c>
      <c r="I2561" s="168"/>
      <c r="J2561" s="191"/>
      <c r="K2561" t="s">
        <v>15239</v>
      </c>
      <c r="L2561" s="191"/>
      <c r="M2561" s="191"/>
      <c r="N2561" s="193">
        <v>60</v>
      </c>
      <c r="O2561" s="194" t="b">
        <v>0</v>
      </c>
      <c r="P2561" s="185" t="s">
        <v>1822</v>
      </c>
      <c r="Q2561" s="191" t="s">
        <v>1823</v>
      </c>
      <c r="R2561" s="191" t="s">
        <v>630</v>
      </c>
    </row>
    <row r="2562" spans="1:18" x14ac:dyDescent="0.25">
      <c r="A2562" s="168" t="s">
        <v>15216</v>
      </c>
      <c r="B2562" s="202" t="s">
        <v>15236</v>
      </c>
      <c r="C2562" s="168"/>
      <c r="D2562" s="201" t="s">
        <v>1818</v>
      </c>
      <c r="E2562" s="168"/>
      <c r="F2562" s="168"/>
      <c r="G2562" s="168" t="s">
        <v>7217</v>
      </c>
      <c r="H2562" s="168" t="s">
        <v>7597</v>
      </c>
      <c r="I2562" s="168"/>
      <c r="J2562" s="191"/>
      <c r="K2562" t="s">
        <v>15242</v>
      </c>
      <c r="L2562" s="191"/>
      <c r="M2562" s="191"/>
      <c r="N2562" s="193">
        <v>60</v>
      </c>
      <c r="O2562" s="194" t="b">
        <v>0</v>
      </c>
      <c r="P2562" s="185" t="s">
        <v>1822</v>
      </c>
      <c r="Q2562" s="191" t="s">
        <v>1823</v>
      </c>
      <c r="R2562" s="191" t="s">
        <v>630</v>
      </c>
    </row>
    <row r="2563" spans="1:18" x14ac:dyDescent="0.25">
      <c r="A2563" s="202" t="s">
        <v>15243</v>
      </c>
      <c r="B2563" s="201" t="s">
        <v>15244</v>
      </c>
      <c r="C2563" s="202"/>
      <c r="D2563" s="201" t="s">
        <v>1818</v>
      </c>
      <c r="E2563" s="202"/>
      <c r="F2563" s="202"/>
      <c r="G2563" s="202" t="s">
        <v>7213</v>
      </c>
      <c r="H2563" s="168" t="s">
        <v>7212</v>
      </c>
      <c r="I2563" s="202"/>
      <c r="J2563" s="178"/>
      <c r="K2563" t="s">
        <v>15245</v>
      </c>
      <c r="L2563" s="178"/>
      <c r="M2563" s="178"/>
      <c r="N2563" s="193">
        <v>60</v>
      </c>
      <c r="O2563" s="194" t="b">
        <v>0</v>
      </c>
      <c r="P2563" s="185" t="s">
        <v>1822</v>
      </c>
      <c r="Q2563" s="191" t="s">
        <v>1823</v>
      </c>
      <c r="R2563" s="191" t="s">
        <v>630</v>
      </c>
    </row>
    <row r="2564" spans="1:18" x14ac:dyDescent="0.25">
      <c r="A2564" s="168" t="s">
        <v>15246</v>
      </c>
      <c r="B2564" s="202" t="s">
        <v>15247</v>
      </c>
      <c r="C2564" s="168"/>
      <c r="D2564" s="201" t="s">
        <v>1818</v>
      </c>
      <c r="E2564" s="168"/>
      <c r="F2564" s="168"/>
      <c r="G2564" s="168" t="s">
        <v>7217</v>
      </c>
      <c r="H2564" s="168" t="s">
        <v>7597</v>
      </c>
      <c r="I2564" s="168"/>
      <c r="J2564" s="191"/>
      <c r="K2564" t="s">
        <v>15248</v>
      </c>
      <c r="L2564" s="191"/>
      <c r="M2564" s="191"/>
      <c r="N2564" s="193">
        <v>60</v>
      </c>
      <c r="O2564" s="194" t="b">
        <v>0</v>
      </c>
      <c r="P2564" s="185" t="s">
        <v>1822</v>
      </c>
      <c r="Q2564" s="191" t="s">
        <v>1823</v>
      </c>
      <c r="R2564" s="191" t="s">
        <v>630</v>
      </c>
    </row>
  </sheetData>
  <dataValidations xWindow="946" yWindow="819" count="23">
    <dataValidation operator="equal" allowBlank="1" showInputMessage="1" promptTitle="MISA SME.NET" prompt="Nhập Số căn cước công dân, số chứng minh nhân dân, số định danh cá nhân: tối đa 20 ký tự." sqref="K2385" xr:uid="{9DFCF3FA-C401-4520-9955-CB3D72D69F39}"/>
    <dataValidation allowBlank="1" showInputMessage="1" showErrorMessage="1" promptTitle="MISA SME.NET" prompt="Nhập Địa chỉ_x000a_Tối đa 400 ký tự." sqref="AA2382 C2385:C2386 M2385" xr:uid="{AEFCA541-2A65-48A9-AC62-6A16D5217A3F}">
      <formula1>0</formula1>
      <formula2>0</formula2>
    </dataValidation>
    <dataValidation operator="equal" allowBlank="1" showInputMessage="1" showErrorMessage="1" errorTitle="MISA SME.NET" error="Số chứng từ không được để trống!" promptTitle="MISA SME.NET" prompt="Nhập Tên khách hàng_x000a_Tối đa 400 ký tự._x000a_" sqref="M2386 B2385" xr:uid="{810E30E8-5E5E-4B17-8F03-26D6414468BF}">
      <formula1>0</formula1>
      <formula2>0</formula2>
    </dataValidation>
    <dataValidation operator="equal" showInputMessage="1" showErrorMessage="1" errorTitle="MISA SME.NET" error="Ngày chứng từ không được để trống!" promptTitle="MISA SME.NET" prompt="Nhập Mã khách hàng._x000a_Tối đa 50 ký tự" sqref="A2385:A2386" xr:uid="{4399752A-FD3E-4D0F-9DD9-D4D94FE6DE2F}">
      <formula1>0</formula1>
      <formula2>0</formula2>
    </dataValidation>
    <dataValidation allowBlank="1" showInputMessage="1" showErrorMessage="1" promptTitle="MISA SME.NET" prompt="Nhập Tỉnh/Thành phố của ngân hàng: tối đa 100 ký tự." sqref="W2382" xr:uid="{014A5AFA-8F16-45B9-95BA-1173D470B964}">
      <formula1>0</formula1>
      <formula2>0</formula2>
    </dataValidation>
    <dataValidation operator="equal" allowBlank="1" showInputMessage="1" promptTitle="MISA SME.NET" prompt="Nhập Tên chi nhánh ngân hàng: tối đa 128 ký tự." sqref="V2382" xr:uid="{2FF05035-9E4B-4C19-A01F-B9657999E1E2}">
      <formula1>0</formula1>
      <formula2>0</formula2>
    </dataValidation>
    <dataValidation operator="equal" allowBlank="1" showInputMessage="1" promptTitle="MISA SME.NET" prompt="Nhập Tên ngân hàng: tối đa 128 ký tự." sqref="U2382" xr:uid="{34562ED4-808A-446C-B41B-E7E501949FF1}">
      <formula1>0</formula1>
      <formula2>0</formula2>
    </dataValidation>
    <dataValidation operator="equal" allowBlank="1" showInputMessage="1" promptTitle="MISA SME.NET" prompt="Nhập Số tài khoản ngân hàng: tối đa 50 ký tự." sqref="T2382" xr:uid="{BD532886-96E6-4306-9B51-4915844EEA8D}">
      <formula1>0</formula1>
      <formula2>0</formula2>
    </dataValidation>
    <dataValidation operator="equal" allowBlank="1" showInputMessage="1" promptTitle="MISA SME.NET" prompt="Nhập Xưng hô: tối đa 60 ký tự." sqref="N2385:N2387" xr:uid="{F943E9D6-C1D3-400D-94E7-254ADAB4B45C}">
      <formula1>0</formula1>
      <formula2>0</formula2>
    </dataValidation>
    <dataValidation allowBlank="1" showInputMessage="1" showErrorMessage="1" promptTitle="MISA SME.NET" prompt="Nhập Mã nhóm khách hàng, nhà cung cấp._x000a_(Phân cách nhau bởi dấu ;)" sqref="J2385" xr:uid="{5A74CB41-5A63-485B-899F-DE8C38E767D3}">
      <formula1>0</formula1>
      <formula2>0</formula2>
    </dataValidation>
    <dataValidation operator="equal" allowBlank="1" showInputMessage="1" promptTitle="MISA SME.NET" prompt="Nhập Website: tối đa 100 ký tự." sqref="I2385" xr:uid="{E45373F8-9289-41EB-9400-6A8EA08DE30F}">
      <formula1>0</formula1>
      <formula2>0</formula2>
    </dataValidation>
    <dataValidation operator="equal" allowBlank="1" showInputMessage="1" promptTitle="MISA SME.NET" prompt="Nhập Email: tối đa 100 ký tự." sqref="H2385" xr:uid="{04D94F38-9123-4F5C-A937-71A7C5E8752F}">
      <formula1>0</formula1>
      <formula2>0</formula2>
    </dataValidation>
    <dataValidation showInputMessage="1" errorTitle="MISA SME.NET 2012" error="Mã khách hàng không được để trống!" promptTitle="MISA SME.NET" prompt="Nhập Mã số thuế." sqref="E2385 L2385" xr:uid="{E6FF2C33-1FB1-4077-A2FE-ADC0FEFE1553}">
      <formula1>0</formula1>
      <formula2>0</formula2>
    </dataValidation>
    <dataValidation operator="equal" allowBlank="1" showInputMessage="1" promptTitle="MISA SME.NET" prompt="Nhập điện thoại cố định của người liên hệ: tối đa 50 ký tự." sqref="S2382" xr:uid="{C4C6FD00-22A2-4EF1-84E5-3857ABBB67B9}">
      <formula1>0</formula1>
      <formula2>0</formula2>
    </dataValidation>
    <dataValidation operator="equal" allowBlank="1" showInputMessage="1" promptTitle="MISA SME.NET" prompt="Nhập điện thoại di động của khách hàng cá nhân: tối đa 50 ký tự." sqref="F2385:F2386" xr:uid="{8D293464-916A-4B3C-A696-EE67F8B55CF8}">
      <formula1>0</formula1>
      <formula2>0</formula2>
    </dataValidation>
    <dataValidation operator="equal" allowBlank="1" showInputMessage="1" promptTitle="MISA SME.NET" prompt="Nhập Fax: tối đa 50 ký tự." sqref="G2385:G2387 G2392" xr:uid="{BFC66D0F-228D-4FDA-AFBB-21728D785209}">
      <formula1>0</formula1>
      <formula2>0</formula2>
    </dataValidation>
    <dataValidation operator="equal" allowBlank="1" showInputMessage="1" promptTitle="MISA SME.NET" prompt="Nhập ĐT cố định đối với KH cá nhân và Điện thoại với KH là tổ chức: tối đa 50 ký tự." sqref="E2386" xr:uid="{6EC752CB-A479-4C42-BA3B-C058D08B5895}">
      <formula1>0</formula1>
      <formula2>0</formula2>
    </dataValidation>
    <dataValidation allowBlank="1" showInputMessage="1" showErrorMessage="1" promptTitle="MISA SME.NET" prompt="Nhập Ngày cấp." sqref="L2386" xr:uid="{D1D20790-6646-4999-8F2C-69C6A7874FAA}">
      <formula1>0</formula1>
      <formula2>0</formula2>
    </dataValidation>
    <dataValidation type="list" allowBlank="1" showInputMessage="1" showErrorMessage="1" sqref="A707 A2396 A2413:A2415 I2422" xr:uid="{0734EE6D-C1C9-45FE-AE87-0F44597A3938}">
      <formula1>Ma_KH</formula1>
    </dataValidation>
    <dataValidation allowBlank="1" showInputMessage="1" showErrorMessage="1" promptTitle="MISA SME.NET" prompt="Nhập Tình trạng_x000a_Nhập 0 hoặc bỏ trống: Chưa thực hiện_x000a_Nhập 1: Đang thực hiện_x000a_Nhập 2: Hoàn thành_x000a_Nhập 3: Đã hủy bỏ" sqref="C2422" xr:uid="{EB773D83-3E49-4C93-9867-0EC738A65BD9}"/>
    <dataValidation allowBlank="1" showInputMessage="1" showErrorMessage="1" promptTitle="MISA SME.NET" prompt="Nhập Tính giá thành_x000a_Nhập 0 hoặc bỏ trống: Không tính giá thành_x000a_Nhập 1: Tính giá thành" sqref="F2422" xr:uid="{80687A98-F967-4400-ACD1-88C2886CED50}"/>
    <dataValidation type="list" allowBlank="1" showInputMessage="1" showErrorMessage="1" sqref="J2422" xr:uid="{205CD7C3-0C21-4EFA-8AA5-B57A622FFB9B}">
      <formula1>Ma_NV</formula1>
    </dataValidation>
    <dataValidation operator="equal" showInputMessage="1" showErrorMessage="1" errorTitle="MISA SME.NET" error="Ngày chứng từ không được để trống!" promptTitle="MISA SME.NET" prompt="Nhập Số đơn hàng_x000a_Tối đa 20 ký tự." sqref="A2484" xr:uid="{92C10232-C2B8-4BFC-B5ED-A13785C273E2}"/>
  </dataValidations>
  <pageMargins left="0.7" right="0.7" top="0.75" bottom="0.75" header="0.3" footer="0.3"/>
  <pageSetup paperSize="9" orientation="portrait" horizontalDpi="300" verticalDpi="30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B4D0C-3863-442F-B90A-5D8C30855166}">
  <sheetPr codeName="Sheet9"/>
  <dimension ref="A1:W257"/>
  <sheetViews>
    <sheetView zoomScaleNormal="100" workbookViewId="0">
      <selection activeCell="T6" sqref="T6"/>
    </sheetView>
  </sheetViews>
  <sheetFormatPr defaultRowHeight="15.75" x14ac:dyDescent="0.25"/>
  <cols>
    <col min="1" max="1" width="5.28515625" style="60" customWidth="1"/>
    <col min="2" max="2" width="9.140625" style="44"/>
    <col min="3" max="3" width="27.5703125" style="44" customWidth="1"/>
    <col min="4" max="4" width="8.7109375" style="44" customWidth="1"/>
    <col min="5" max="5" width="18.28515625" style="56" customWidth="1"/>
    <col min="6" max="6" width="10.5703125" style="44" customWidth="1"/>
    <col min="7" max="7" width="28.140625" style="44" customWidth="1"/>
    <col min="8" max="8" width="9" style="44" customWidth="1"/>
    <col min="9" max="9" width="17.85546875" style="56" bestFit="1" customWidth="1"/>
    <col min="10" max="10" width="1.42578125" style="44" customWidth="1"/>
    <col min="11" max="11" width="36.5703125" style="44" customWidth="1"/>
    <col min="12" max="12" width="5" style="44" customWidth="1"/>
    <col min="13" max="13" width="5.140625" style="44" customWidth="1"/>
    <col min="14" max="14" width="4.85546875" style="44" customWidth="1"/>
    <col min="15" max="15" width="4.7109375" style="44" customWidth="1"/>
    <col min="16" max="16" width="7" style="44" customWidth="1"/>
    <col min="17" max="17" width="3.5703125" style="44" customWidth="1"/>
    <col min="18" max="18" width="25.42578125" style="44" customWidth="1"/>
    <col min="19" max="19" width="9.85546875" style="44" customWidth="1"/>
    <col min="20" max="20" width="15" style="44" customWidth="1"/>
    <col min="21" max="21" width="38" style="44" customWidth="1"/>
    <col min="22" max="22" width="10.140625" style="44" customWidth="1"/>
    <col min="23" max="23" width="15.28515625" style="41" bestFit="1" customWidth="1"/>
    <col min="24" max="16384" width="9.140625" style="44"/>
  </cols>
  <sheetData>
    <row r="1" spans="1:23" x14ac:dyDescent="0.25">
      <c r="B1" s="46" t="s">
        <v>7192</v>
      </c>
      <c r="C1" s="46"/>
      <c r="D1" s="46">
        <f>SUM(D3:D37)</f>
        <v>6791</v>
      </c>
      <c r="E1" s="55"/>
      <c r="F1" s="46" t="s">
        <v>7193</v>
      </c>
      <c r="G1" s="46"/>
      <c r="H1" s="46">
        <f>SUM(H3:H37)</f>
        <v>14445</v>
      </c>
      <c r="I1" s="149">
        <f>D1+H1</f>
        <v>21236</v>
      </c>
      <c r="K1" s="70"/>
      <c r="L1" s="107" t="s">
        <v>7291</v>
      </c>
      <c r="M1" s="107" t="s">
        <v>7290</v>
      </c>
      <c r="N1" s="107" t="s">
        <v>7288</v>
      </c>
      <c r="O1" s="107" t="s">
        <v>7289</v>
      </c>
      <c r="P1" s="70"/>
      <c r="R1" s="315" t="s">
        <v>15251</v>
      </c>
      <c r="S1" s="315"/>
      <c r="U1" s="315" t="s">
        <v>15252</v>
      </c>
      <c r="V1" s="315"/>
    </row>
    <row r="2" spans="1:23" ht="63" x14ac:dyDescent="0.25">
      <c r="B2" s="47"/>
      <c r="C2" s="47" t="s">
        <v>7187</v>
      </c>
      <c r="D2" s="152" t="s">
        <v>7736</v>
      </c>
      <c r="E2" s="57" t="s">
        <v>7188</v>
      </c>
      <c r="F2" s="47"/>
      <c r="G2" s="47" t="s">
        <v>7187</v>
      </c>
      <c r="H2" s="152" t="s">
        <v>7736</v>
      </c>
      <c r="I2" s="58" t="s">
        <v>7188</v>
      </c>
      <c r="K2" s="45"/>
      <c r="L2" s="153" t="s">
        <v>7737</v>
      </c>
      <c r="M2" s="53" t="s">
        <v>7186</v>
      </c>
      <c r="N2" s="153" t="s">
        <v>7738</v>
      </c>
      <c r="O2" s="53" t="s">
        <v>15249</v>
      </c>
      <c r="P2" s="54" t="s">
        <v>7190</v>
      </c>
      <c r="R2" s="47" t="s">
        <v>7187</v>
      </c>
      <c r="S2" s="152" t="s">
        <v>7736</v>
      </c>
      <c r="U2" s="47" t="s">
        <v>7187</v>
      </c>
      <c r="V2" s="152" t="s">
        <v>7736</v>
      </c>
    </row>
    <row r="3" spans="1:23" x14ac:dyDescent="0.25">
      <c r="A3" s="60">
        <v>1</v>
      </c>
      <c r="B3" s="47" t="s">
        <v>2144</v>
      </c>
      <c r="C3" s="146" t="s">
        <v>49</v>
      </c>
      <c r="D3" s="47">
        <f>SUMIF($C$43:$C$1654,C3,$D$43:$D$1654)</f>
        <v>566</v>
      </c>
      <c r="E3" s="59">
        <f>D3*46000</f>
        <v>26036000</v>
      </c>
      <c r="F3" s="47" t="s">
        <v>1769</v>
      </c>
      <c r="G3" s="48" t="s">
        <v>49</v>
      </c>
      <c r="H3" s="47">
        <f>SUMIFS('VIN -MEGA'!$R:$R,'VIN -MEGA'!$J:$J,'Chuyển Mã'!F3,'VIN -MEGA'!$L:$L,'Chuyển Mã'!G3)+SUMIFS('PXK-HÓA ĐƠN'!$R:$R,'PXK-HÓA ĐƠN'!$J:$J,'Chuyển Mã'!F3,'PXK-HÓA ĐƠN'!$L:$L,'Chuyển Mã'!G3)</f>
        <v>1675</v>
      </c>
      <c r="I3" s="59">
        <f>H3*46000</f>
        <v>77050000</v>
      </c>
      <c r="K3" s="48" t="s">
        <v>49</v>
      </c>
      <c r="L3" s="119">
        <f>SUMIFS(Xuat_Tra_Doi!$AJ$3:$AJ$47,Xuat_Tra_Doi!$N$3:$N$47,L$1,Xuat_Tra_Doi!$AC$3:$AC$47,$K3)</f>
        <v>1</v>
      </c>
      <c r="M3" s="119">
        <f>SUMIFS(Xuat_Tra_Doi!$AJ$3:$AJ$47,Xuat_Tra_Doi!$N$3:$N$47,M$1,Xuat_Tra_Doi!$AC$3:$AC$47,$K3)</f>
        <v>3</v>
      </c>
      <c r="N3" s="119">
        <f>SUMIFS(Xuat_Tra_Doi!$AJ$3:$AJ$47,Xuat_Tra_Doi!$N$3:$N$47,N$1,Xuat_Tra_Doi!$AC$3:$AC$47,$K3)</f>
        <v>0</v>
      </c>
      <c r="O3" s="119">
        <f>SUMIFS(Xuat_Tra_Doi!$AJ$3:$AJ$47,Xuat_Tra_Doi!$N$3:$N$47,O$1,Xuat_Tra_Doi!$AC$3:$AC$47,$K3)</f>
        <v>0</v>
      </c>
      <c r="P3" s="239">
        <f>SUM(L3:O3)</f>
        <v>4</v>
      </c>
      <c r="R3" s="48" t="s">
        <v>49</v>
      </c>
      <c r="S3" s="47">
        <f>SUMIF(TONG_SL!$B$87:$B$116,'Chuyển Mã'!R3,TONG_SL!$E$87:$E$116)</f>
        <v>4835</v>
      </c>
      <c r="T3" s="41">
        <f>S3*46000</f>
        <v>222410000</v>
      </c>
      <c r="U3" s="48" t="s">
        <v>49</v>
      </c>
      <c r="V3" s="47">
        <f>S3-P3-H3-D3</f>
        <v>2590</v>
      </c>
      <c r="W3" s="41">
        <f>V3*46000</f>
        <v>119140000</v>
      </c>
    </row>
    <row r="4" spans="1:23" x14ac:dyDescent="0.25">
      <c r="A4" s="60">
        <v>2</v>
      </c>
      <c r="B4" s="47" t="s">
        <v>2144</v>
      </c>
      <c r="C4" s="146" t="s">
        <v>28</v>
      </c>
      <c r="D4" s="47">
        <f t="shared" ref="D4:D37" si="0">SUMIF($C$43:$C$1654,C4,$D$43:$D$1654)</f>
        <v>2665</v>
      </c>
      <c r="E4" s="59">
        <f>D4*73431</f>
        <v>195693615</v>
      </c>
      <c r="F4" s="47" t="s">
        <v>1769</v>
      </c>
      <c r="G4" s="48" t="s">
        <v>28</v>
      </c>
      <c r="H4" s="47">
        <f>SUMIFS('VIN -MEGA'!$R:$R,'VIN -MEGA'!$J:$J,'Chuyển Mã'!F4,'VIN -MEGA'!$L:$L,'Chuyển Mã'!G4)+SUMIFS('PXK-HÓA ĐƠN'!$R:$R,'PXK-HÓA ĐƠN'!$J:$J,'Chuyển Mã'!F4,'PXK-HÓA ĐƠN'!$L:$L,'Chuyển Mã'!G4)</f>
        <v>5354</v>
      </c>
      <c r="I4" s="59">
        <f>H4*73431</f>
        <v>393149574</v>
      </c>
      <c r="K4" s="48" t="s">
        <v>28</v>
      </c>
      <c r="L4" s="119">
        <f>SUMIFS(Xuat_Tra_Doi!$AJ$3:$AJ$47,Xuat_Tra_Doi!$N$3:$N$47,L$1,Xuat_Tra_Doi!$AC$3:$AC$47,$K4)</f>
        <v>3</v>
      </c>
      <c r="M4" s="119">
        <f>SUMIFS(Xuat_Tra_Doi!$AJ$3:$AJ$47,Xuat_Tra_Doi!$N$3:$N$47,M$1,Xuat_Tra_Doi!$AC$3:$AC$47,$K4)</f>
        <v>2</v>
      </c>
      <c r="N4" s="119">
        <f>SUMIFS(Xuat_Tra_Doi!$AJ$3:$AJ$47,Xuat_Tra_Doi!$N$3:$N$47,N$1,Xuat_Tra_Doi!$AC$3:$AC$47,$K4)</f>
        <v>0</v>
      </c>
      <c r="O4" s="119">
        <f>SUMIFS(Xuat_Tra_Doi!$AJ$3:$AJ$47,Xuat_Tra_Doi!$N$3:$N$47,O$1,Xuat_Tra_Doi!$AC$3:$AC$47,$K4)</f>
        <v>2</v>
      </c>
      <c r="P4" s="239">
        <f t="shared" ref="P4:P37" si="1">SUM(L4:O4)</f>
        <v>7</v>
      </c>
      <c r="R4" s="48" t="s">
        <v>28</v>
      </c>
      <c r="S4" s="47">
        <f>SUMIF(TONG_SL!$B$87:$B$116,'Chuyển Mã'!R4,TONG_SL!$E$87:$E$116)</f>
        <v>8365</v>
      </c>
      <c r="T4" s="41">
        <f>S4*73431</f>
        <v>614250315</v>
      </c>
      <c r="U4" s="48" t="s">
        <v>28</v>
      </c>
      <c r="V4" s="47">
        <f t="shared" ref="V4:V37" si="2">S4-P4-H4-D4</f>
        <v>339</v>
      </c>
      <c r="W4" s="41">
        <f>V4*73431</f>
        <v>24893109</v>
      </c>
    </row>
    <row r="5" spans="1:23" x14ac:dyDescent="0.25">
      <c r="A5" s="60">
        <v>3</v>
      </c>
      <c r="B5" s="47" t="s">
        <v>2144</v>
      </c>
      <c r="C5" s="146" t="s">
        <v>35</v>
      </c>
      <c r="D5" s="47">
        <f t="shared" si="0"/>
        <v>416</v>
      </c>
      <c r="E5" s="59">
        <f>D5*55595</f>
        <v>23127520</v>
      </c>
      <c r="F5" s="47" t="s">
        <v>1769</v>
      </c>
      <c r="G5" s="48" t="s">
        <v>35</v>
      </c>
      <c r="H5" s="47">
        <f>SUMIFS('VIN -MEGA'!$R:$R,'VIN -MEGA'!$J:$J,'Chuyển Mã'!F5,'VIN -MEGA'!$L:$L,'Chuyển Mã'!G5)+SUMIFS('PXK-HÓA ĐƠN'!$R:$R,'PXK-HÓA ĐƠN'!$J:$J,'Chuyển Mã'!F5,'PXK-HÓA ĐƠN'!$L:$L,'Chuyển Mã'!G5)</f>
        <v>1079</v>
      </c>
      <c r="I5" s="59">
        <f>H5*55595</f>
        <v>59987005</v>
      </c>
      <c r="K5" s="48" t="s">
        <v>35</v>
      </c>
      <c r="L5" s="119">
        <f>SUMIFS(Xuat_Tra_Doi!$AJ$3:$AJ$47,Xuat_Tra_Doi!$N$3:$N$47,L$1,Xuat_Tra_Doi!$AC$3:$AC$47,$K5)</f>
        <v>2</v>
      </c>
      <c r="M5" s="119">
        <f>SUMIFS(Xuat_Tra_Doi!$AJ$3:$AJ$47,Xuat_Tra_Doi!$N$3:$N$47,M$1,Xuat_Tra_Doi!$AC$3:$AC$47,$K5)</f>
        <v>4</v>
      </c>
      <c r="N5" s="119">
        <f>SUMIFS(Xuat_Tra_Doi!$AJ$3:$AJ$47,Xuat_Tra_Doi!$N$3:$N$47,N$1,Xuat_Tra_Doi!$AC$3:$AC$47,$K5)</f>
        <v>0</v>
      </c>
      <c r="O5" s="119">
        <f>SUMIFS(Xuat_Tra_Doi!$AJ$3:$AJ$47,Xuat_Tra_Doi!$N$3:$N$47,O$1,Xuat_Tra_Doi!$AC$3:$AC$47,$K5)</f>
        <v>0</v>
      </c>
      <c r="P5" s="239">
        <f t="shared" si="1"/>
        <v>6</v>
      </c>
      <c r="R5" s="48" t="s">
        <v>35</v>
      </c>
      <c r="S5" s="47">
        <f>SUMIF(TONG_SL!$B$87:$B$116,'Chuyển Mã'!R5,TONG_SL!$E$87:$E$116)</f>
        <v>2991</v>
      </c>
      <c r="T5" s="41">
        <f>S5*55595</f>
        <v>166284645</v>
      </c>
      <c r="U5" s="48" t="s">
        <v>35</v>
      </c>
      <c r="V5" s="47">
        <f t="shared" si="2"/>
        <v>1490</v>
      </c>
      <c r="W5" s="41">
        <f>V5*55595</f>
        <v>82836550</v>
      </c>
    </row>
    <row r="6" spans="1:23" x14ac:dyDescent="0.25">
      <c r="A6" s="60">
        <v>4</v>
      </c>
      <c r="B6" s="47" t="s">
        <v>2144</v>
      </c>
      <c r="C6" s="146" t="s">
        <v>31</v>
      </c>
      <c r="D6" s="47">
        <f t="shared" si="0"/>
        <v>1018</v>
      </c>
      <c r="E6" s="59">
        <f>D6*116611</f>
        <v>118709998</v>
      </c>
      <c r="F6" s="47" t="s">
        <v>1769</v>
      </c>
      <c r="G6" s="48" t="s">
        <v>31</v>
      </c>
      <c r="H6" s="47">
        <f>SUMIFS('VIN -MEGA'!$R:$R,'VIN -MEGA'!$J:$J,'Chuyển Mã'!F6,'VIN -MEGA'!$L:$L,'Chuyển Mã'!G6)+SUMIFS('PXK-HÓA ĐƠN'!$R:$R,'PXK-HÓA ĐƠN'!$J:$J,'Chuyển Mã'!F6,'PXK-HÓA ĐƠN'!$L:$L,'Chuyển Mã'!G6)</f>
        <v>2625</v>
      </c>
      <c r="I6" s="59">
        <f>H6*116611</f>
        <v>306103875</v>
      </c>
      <c r="K6" s="48" t="s">
        <v>31</v>
      </c>
      <c r="L6" s="119">
        <f>SUMIFS(Xuat_Tra_Doi!$AJ$3:$AJ$47,Xuat_Tra_Doi!$N$3:$N$47,L$1,Xuat_Tra_Doi!$AC$3:$AC$47,$K6)</f>
        <v>2</v>
      </c>
      <c r="M6" s="119">
        <f>SUMIFS(Xuat_Tra_Doi!$AJ$3:$AJ$47,Xuat_Tra_Doi!$N$3:$N$47,M$1,Xuat_Tra_Doi!$AC$3:$AC$47,$K6)</f>
        <v>15</v>
      </c>
      <c r="N6" s="119">
        <f>SUMIFS(Xuat_Tra_Doi!$AJ$3:$AJ$47,Xuat_Tra_Doi!$N$3:$N$47,N$1,Xuat_Tra_Doi!$AC$3:$AC$47,$K6)</f>
        <v>0</v>
      </c>
      <c r="O6" s="119">
        <f>SUMIFS(Xuat_Tra_Doi!$AJ$3:$AJ$47,Xuat_Tra_Doi!$N$3:$N$47,O$1,Xuat_Tra_Doi!$AC$3:$AC$47,$K6)</f>
        <v>2</v>
      </c>
      <c r="P6" s="239">
        <f t="shared" si="1"/>
        <v>19</v>
      </c>
      <c r="R6" s="48" t="s">
        <v>31</v>
      </c>
      <c r="S6" s="47">
        <f>SUMIF(TONG_SL!$B$87:$B$116,'Chuyển Mã'!R6,TONG_SL!$E$87:$E$116)</f>
        <v>7549</v>
      </c>
      <c r="T6" s="41">
        <f>S6*116611</f>
        <v>880296439</v>
      </c>
      <c r="U6" s="48" t="s">
        <v>31</v>
      </c>
      <c r="V6" s="47">
        <f t="shared" si="2"/>
        <v>3887</v>
      </c>
      <c r="W6" s="41">
        <f>V6*116611</f>
        <v>453266957</v>
      </c>
    </row>
    <row r="7" spans="1:23" x14ac:dyDescent="0.25">
      <c r="A7" s="60">
        <v>5</v>
      </c>
      <c r="B7" s="47" t="s">
        <v>2144</v>
      </c>
      <c r="C7" s="146" t="s">
        <v>38</v>
      </c>
      <c r="D7" s="47">
        <f t="shared" si="0"/>
        <v>384</v>
      </c>
      <c r="E7" s="59">
        <f>D7*74250</f>
        <v>28512000</v>
      </c>
      <c r="F7" s="47" t="s">
        <v>1769</v>
      </c>
      <c r="G7" s="48" t="s">
        <v>38</v>
      </c>
      <c r="H7" s="47">
        <f>SUMIFS('VIN -MEGA'!$R:$R,'VIN -MEGA'!$J:$J,'Chuyển Mã'!F7,'VIN -MEGA'!$L:$L,'Chuyển Mã'!G7)+SUMIFS('PXK-HÓA ĐƠN'!$R:$R,'PXK-HÓA ĐƠN'!$J:$J,'Chuyển Mã'!F7,'PXK-HÓA ĐƠN'!$L:$L,'Chuyển Mã'!G7)</f>
        <v>1053</v>
      </c>
      <c r="I7" s="59">
        <f>H7*74250</f>
        <v>78185250</v>
      </c>
      <c r="K7" s="48" t="s">
        <v>38</v>
      </c>
      <c r="L7" s="119">
        <f>SUMIFS(Xuat_Tra_Doi!$AJ$3:$AJ$47,Xuat_Tra_Doi!$N$3:$N$47,L$1,Xuat_Tra_Doi!$AC$3:$AC$47,$K7)</f>
        <v>5</v>
      </c>
      <c r="M7" s="119">
        <f>SUMIFS(Xuat_Tra_Doi!$AJ$3:$AJ$47,Xuat_Tra_Doi!$N$3:$N$47,M$1,Xuat_Tra_Doi!$AC$3:$AC$47,$K7)</f>
        <v>3</v>
      </c>
      <c r="N7" s="119">
        <f>SUMIFS(Xuat_Tra_Doi!$AJ$3:$AJ$47,Xuat_Tra_Doi!$N$3:$N$47,N$1,Xuat_Tra_Doi!$AC$3:$AC$47,$K7)</f>
        <v>0</v>
      </c>
      <c r="O7" s="119">
        <f>SUMIFS(Xuat_Tra_Doi!$AJ$3:$AJ$47,Xuat_Tra_Doi!$N$3:$N$47,O$1,Xuat_Tra_Doi!$AC$3:$AC$47,$K7)</f>
        <v>0</v>
      </c>
      <c r="P7" s="239">
        <f t="shared" si="1"/>
        <v>8</v>
      </c>
      <c r="R7" s="48" t="s">
        <v>38</v>
      </c>
      <c r="S7" s="47">
        <f>SUMIF(TONG_SL!$B$87:$B$116,'Chuyển Mã'!R7,TONG_SL!$E$87:$E$116)</f>
        <v>2445</v>
      </c>
      <c r="T7" s="41">
        <f>S7*74250</f>
        <v>181541250</v>
      </c>
      <c r="U7" s="48" t="s">
        <v>38</v>
      </c>
      <c r="V7" s="47">
        <f t="shared" si="2"/>
        <v>1000</v>
      </c>
      <c r="W7" s="41">
        <f>V7*74250</f>
        <v>74250000</v>
      </c>
    </row>
    <row r="8" spans="1:23" x14ac:dyDescent="0.25">
      <c r="A8" s="60">
        <v>6</v>
      </c>
      <c r="B8" s="47" t="s">
        <v>2144</v>
      </c>
      <c r="C8" s="146" t="s">
        <v>47</v>
      </c>
      <c r="D8" s="47">
        <f t="shared" si="0"/>
        <v>0</v>
      </c>
      <c r="E8" s="59">
        <f>D8*50400</f>
        <v>0</v>
      </c>
      <c r="F8" s="47" t="s">
        <v>1769</v>
      </c>
      <c r="G8" s="48" t="s">
        <v>47</v>
      </c>
      <c r="H8" s="47">
        <f>SUMIFS('VIN -MEGA'!$R:$R,'VIN -MEGA'!$J:$J,'Chuyển Mã'!F8,'VIN -MEGA'!$L:$L,'Chuyển Mã'!G8)+SUMIFS('PXK-HÓA ĐƠN'!$R:$R,'PXK-HÓA ĐƠN'!$J:$J,'Chuyển Mã'!F8,'PXK-HÓA ĐƠN'!$L:$L,'Chuyển Mã'!G8)</f>
        <v>0</v>
      </c>
      <c r="I8" s="59">
        <f>H8*50400</f>
        <v>0</v>
      </c>
      <c r="K8" s="48" t="s">
        <v>47</v>
      </c>
      <c r="L8" s="119">
        <f>SUMIFS(Xuat_Tra_Doi!$AJ$3:$AJ$47,Xuat_Tra_Doi!$N$3:$N$47,L$1,Xuat_Tra_Doi!$AC$3:$AC$47,$K8)</f>
        <v>0</v>
      </c>
      <c r="M8" s="119">
        <f>SUMIFS(Xuat_Tra_Doi!$AJ$3:$AJ$47,Xuat_Tra_Doi!$N$3:$N$47,M$1,Xuat_Tra_Doi!$AC$3:$AC$47,$K8)</f>
        <v>0</v>
      </c>
      <c r="N8" s="119">
        <f>SUMIFS(Xuat_Tra_Doi!$AJ$3:$AJ$47,Xuat_Tra_Doi!$N$3:$N$47,N$1,Xuat_Tra_Doi!$AC$3:$AC$47,$K8)</f>
        <v>0</v>
      </c>
      <c r="O8" s="119">
        <f>SUMIFS(Xuat_Tra_Doi!$AJ$3:$AJ$47,Xuat_Tra_Doi!$N$3:$N$47,O$1,Xuat_Tra_Doi!$AC$3:$AC$47,$K8)</f>
        <v>0</v>
      </c>
      <c r="P8" s="239">
        <f t="shared" si="1"/>
        <v>0</v>
      </c>
      <c r="R8" s="48" t="s">
        <v>47</v>
      </c>
      <c r="S8" s="47">
        <f>SUMIF(TONG_SL!$B$87:$B$116,'Chuyển Mã'!R8,TONG_SL!$E$87:$E$116)</f>
        <v>0</v>
      </c>
      <c r="T8" s="41">
        <f>S8*50400</f>
        <v>0</v>
      </c>
      <c r="U8" s="48" t="s">
        <v>47</v>
      </c>
      <c r="V8" s="47">
        <f t="shared" si="2"/>
        <v>0</v>
      </c>
      <c r="W8" s="41">
        <f>V8*5400</f>
        <v>0</v>
      </c>
    </row>
    <row r="9" spans="1:23" x14ac:dyDescent="0.25">
      <c r="A9" s="60">
        <v>7</v>
      </c>
      <c r="B9" s="47" t="s">
        <v>2144</v>
      </c>
      <c r="C9" s="146" t="s">
        <v>45</v>
      </c>
      <c r="D9" s="47">
        <f t="shared" si="0"/>
        <v>62</v>
      </c>
      <c r="E9" s="59">
        <f>D9*49500</f>
        <v>3069000</v>
      </c>
      <c r="F9" s="47" t="s">
        <v>1769</v>
      </c>
      <c r="G9" s="48" t="s">
        <v>45</v>
      </c>
      <c r="H9" s="47">
        <f>SUMIFS('VIN -MEGA'!$R:$R,'VIN -MEGA'!$J:$J,'Chuyển Mã'!F9,'VIN -MEGA'!$L:$L,'Chuyển Mã'!G9)+SUMIFS('PXK-HÓA ĐƠN'!$R:$R,'PXK-HÓA ĐƠN'!$J:$J,'Chuyển Mã'!F9,'PXK-HÓA ĐƠN'!$L:$L,'Chuyển Mã'!G9)</f>
        <v>302</v>
      </c>
      <c r="I9" s="59">
        <f>H9*49500</f>
        <v>14949000</v>
      </c>
      <c r="K9" s="48" t="s">
        <v>45</v>
      </c>
      <c r="L9" s="119">
        <f>SUMIFS(Xuat_Tra_Doi!$AJ$3:$AJ$47,Xuat_Tra_Doi!$N$3:$N$47,L$1,Xuat_Tra_Doi!$AC$3:$AC$47,$K9)</f>
        <v>0</v>
      </c>
      <c r="M9" s="119">
        <f>SUMIFS(Xuat_Tra_Doi!$AJ$3:$AJ$47,Xuat_Tra_Doi!$N$3:$N$47,M$1,Xuat_Tra_Doi!$AC$3:$AC$47,$K9)</f>
        <v>0</v>
      </c>
      <c r="N9" s="119">
        <f>SUMIFS(Xuat_Tra_Doi!$AJ$3:$AJ$47,Xuat_Tra_Doi!$N$3:$N$47,N$1,Xuat_Tra_Doi!$AC$3:$AC$47,$K9)</f>
        <v>0</v>
      </c>
      <c r="O9" s="119">
        <f>SUMIFS(Xuat_Tra_Doi!$AJ$3:$AJ$47,Xuat_Tra_Doi!$N$3:$N$47,O$1,Xuat_Tra_Doi!$AC$3:$AC$47,$K9)</f>
        <v>0</v>
      </c>
      <c r="P9" s="239">
        <f t="shared" si="1"/>
        <v>0</v>
      </c>
      <c r="R9" s="48" t="s">
        <v>45</v>
      </c>
      <c r="S9" s="47">
        <f>SUMIF(TONG_SL!$B$87:$B$116,'Chuyển Mã'!R9,TONG_SL!$E$87:$E$116)</f>
        <v>822</v>
      </c>
      <c r="T9" s="41">
        <f>S9*49500</f>
        <v>40689000</v>
      </c>
      <c r="U9" s="48" t="s">
        <v>45</v>
      </c>
      <c r="V9" s="47">
        <f t="shared" si="2"/>
        <v>458</v>
      </c>
      <c r="W9" s="41">
        <f>V9*49500</f>
        <v>22671000</v>
      </c>
    </row>
    <row r="10" spans="1:23" x14ac:dyDescent="0.25">
      <c r="A10" s="60">
        <v>8</v>
      </c>
      <c r="B10" s="47" t="s">
        <v>2144</v>
      </c>
      <c r="C10" s="146" t="s">
        <v>33</v>
      </c>
      <c r="D10" s="47">
        <f t="shared" si="0"/>
        <v>700</v>
      </c>
      <c r="E10" s="59">
        <f>D10*50182</f>
        <v>35127400</v>
      </c>
      <c r="F10" s="47" t="s">
        <v>1769</v>
      </c>
      <c r="G10" s="48" t="s">
        <v>33</v>
      </c>
      <c r="H10" s="47">
        <f>SUMIFS('VIN -MEGA'!$R:$R,'VIN -MEGA'!$J:$J,'Chuyển Mã'!F10,'VIN -MEGA'!$L:$L,'Chuyển Mã'!G10)+SUMIFS('PXK-HÓA ĐƠN'!$R:$R,'PXK-HÓA ĐƠN'!$J:$J,'Chuyển Mã'!F10,'PXK-HÓA ĐƠN'!$L:$L,'Chuyển Mã'!G10)</f>
        <v>1811</v>
      </c>
      <c r="I10" s="59">
        <f>H10*50182</f>
        <v>90879602</v>
      </c>
      <c r="K10" s="48" t="s">
        <v>33</v>
      </c>
      <c r="L10" s="119">
        <f>SUMIFS(Xuat_Tra_Doi!$AJ$3:$AJ$47,Xuat_Tra_Doi!$N$3:$N$47,L$1,Xuat_Tra_Doi!$AC$3:$AC$47,$K10)</f>
        <v>3</v>
      </c>
      <c r="M10" s="119">
        <f>SUMIFS(Xuat_Tra_Doi!$AJ$3:$AJ$47,Xuat_Tra_Doi!$N$3:$N$47,M$1,Xuat_Tra_Doi!$AC$3:$AC$47,$K10)</f>
        <v>3</v>
      </c>
      <c r="N10" s="119">
        <f>SUMIFS(Xuat_Tra_Doi!$AJ$3:$AJ$47,Xuat_Tra_Doi!$N$3:$N$47,N$1,Xuat_Tra_Doi!$AC$3:$AC$47,$K10)</f>
        <v>0</v>
      </c>
      <c r="O10" s="119">
        <f>SUMIFS(Xuat_Tra_Doi!$AJ$3:$AJ$47,Xuat_Tra_Doi!$N$3:$N$47,O$1,Xuat_Tra_Doi!$AC$3:$AC$47,$K10)</f>
        <v>2</v>
      </c>
      <c r="P10" s="239">
        <f t="shared" si="1"/>
        <v>8</v>
      </c>
      <c r="R10" s="48" t="s">
        <v>33</v>
      </c>
      <c r="S10" s="47">
        <f>SUMIF(TONG_SL!$B$87:$B$116,'Chuyển Mã'!R10,TONG_SL!$E$87:$E$116)</f>
        <v>4252</v>
      </c>
      <c r="T10" s="41">
        <f>S10*50182</f>
        <v>213373864</v>
      </c>
      <c r="U10" s="48" t="s">
        <v>33</v>
      </c>
      <c r="V10" s="47">
        <f t="shared" si="2"/>
        <v>1733</v>
      </c>
      <c r="W10" s="41">
        <f>V10*50182</f>
        <v>86965406</v>
      </c>
    </row>
    <row r="11" spans="1:23" x14ac:dyDescent="0.25">
      <c r="A11" s="60">
        <v>9</v>
      </c>
      <c r="B11" s="47" t="s">
        <v>2144</v>
      </c>
      <c r="C11" s="146" t="s">
        <v>40</v>
      </c>
      <c r="D11" s="47">
        <f t="shared" si="0"/>
        <v>186</v>
      </c>
      <c r="E11" s="59">
        <f>D11*70950</f>
        <v>13196700</v>
      </c>
      <c r="F11" s="47" t="s">
        <v>1769</v>
      </c>
      <c r="G11" s="48" t="s">
        <v>40</v>
      </c>
      <c r="H11" s="47">
        <f>SUMIFS('VIN -MEGA'!$R:$R,'VIN -MEGA'!$J:$J,'Chuyển Mã'!F11,'VIN -MEGA'!$L:$L,'Chuyển Mã'!G11)+SUMIFS('PXK-HÓA ĐƠN'!$R:$R,'PXK-HÓA ĐƠN'!$J:$J,'Chuyển Mã'!F11,'PXK-HÓA ĐƠN'!$L:$L,'Chuyển Mã'!G11)</f>
        <v>334</v>
      </c>
      <c r="I11" s="59">
        <f>H11*70950</f>
        <v>23697300</v>
      </c>
      <c r="K11" s="48" t="s">
        <v>40</v>
      </c>
      <c r="L11" s="119">
        <f>SUMIFS(Xuat_Tra_Doi!$AJ$3:$AJ$47,Xuat_Tra_Doi!$N$3:$N$47,L$1,Xuat_Tra_Doi!$AC$3:$AC$47,$K11)</f>
        <v>0</v>
      </c>
      <c r="M11" s="119">
        <f>SUMIFS(Xuat_Tra_Doi!$AJ$3:$AJ$47,Xuat_Tra_Doi!$N$3:$N$47,M$1,Xuat_Tra_Doi!$AC$3:$AC$47,$K11)</f>
        <v>0</v>
      </c>
      <c r="N11" s="119">
        <f>SUMIFS(Xuat_Tra_Doi!$AJ$3:$AJ$47,Xuat_Tra_Doi!$N$3:$N$47,N$1,Xuat_Tra_Doi!$AC$3:$AC$47,$K11)</f>
        <v>0</v>
      </c>
      <c r="O11" s="119">
        <f>SUMIFS(Xuat_Tra_Doi!$AJ$3:$AJ$47,Xuat_Tra_Doi!$N$3:$N$47,O$1,Xuat_Tra_Doi!$AC$3:$AC$47,$K11)</f>
        <v>0</v>
      </c>
      <c r="P11" s="239">
        <f t="shared" si="1"/>
        <v>0</v>
      </c>
      <c r="R11" s="48" t="s">
        <v>40</v>
      </c>
      <c r="S11" s="47">
        <f>SUMIF(TONG_SL!$B$87:$B$116,'Chuyển Mã'!R11,TONG_SL!$E$87:$E$116)</f>
        <v>1033</v>
      </c>
      <c r="T11" s="41">
        <f>S11*70950</f>
        <v>73291350</v>
      </c>
      <c r="U11" s="48" t="s">
        <v>40</v>
      </c>
      <c r="V11" s="47">
        <f t="shared" si="2"/>
        <v>513</v>
      </c>
      <c r="W11" s="41">
        <f>V11*70950</f>
        <v>36397350</v>
      </c>
    </row>
    <row r="12" spans="1:23" x14ac:dyDescent="0.25">
      <c r="A12" s="60">
        <v>10</v>
      </c>
      <c r="B12" s="47" t="s">
        <v>2144</v>
      </c>
      <c r="C12" s="146" t="s">
        <v>543</v>
      </c>
      <c r="D12" s="47">
        <f t="shared" si="0"/>
        <v>99</v>
      </c>
      <c r="E12" s="59">
        <f>D12*119066</f>
        <v>11787534</v>
      </c>
      <c r="F12" s="47" t="s">
        <v>1769</v>
      </c>
      <c r="G12" s="48" t="s">
        <v>543</v>
      </c>
      <c r="H12" s="47">
        <f>SUMIFS('VIN -MEGA'!$R:$R,'VIN -MEGA'!$J:$J,'Chuyển Mã'!F12,'VIN -MEGA'!$L:$L,'Chuyển Mã'!G12)+SUMIFS('PXK-HÓA ĐƠN'!$R:$R,'PXK-HÓA ĐƠN'!$J:$J,'Chuyển Mã'!F12,'PXK-HÓA ĐƠN'!$L:$L,'Chuyển Mã'!G12)</f>
        <v>105</v>
      </c>
      <c r="I12" s="59">
        <f>H12*119066</f>
        <v>12501930</v>
      </c>
      <c r="K12" s="48" t="s">
        <v>543</v>
      </c>
      <c r="L12" s="119">
        <f>SUMIFS(Xuat_Tra_Doi!$AJ$3:$AJ$47,Xuat_Tra_Doi!$N$3:$N$47,L$1,Xuat_Tra_Doi!$AC$3:$AC$47,$K12)</f>
        <v>0</v>
      </c>
      <c r="M12" s="119">
        <f>SUMIFS(Xuat_Tra_Doi!$AJ$3:$AJ$47,Xuat_Tra_Doi!$N$3:$N$47,M$1,Xuat_Tra_Doi!$AC$3:$AC$47,$K12)</f>
        <v>2</v>
      </c>
      <c r="N12" s="119">
        <f>SUMIFS(Xuat_Tra_Doi!$AJ$3:$AJ$47,Xuat_Tra_Doi!$N$3:$N$47,N$1,Xuat_Tra_Doi!$AC$3:$AC$47,$K12)</f>
        <v>0</v>
      </c>
      <c r="O12" s="119">
        <f>SUMIFS(Xuat_Tra_Doi!$AJ$3:$AJ$47,Xuat_Tra_Doi!$N$3:$N$47,O$1,Xuat_Tra_Doi!$AC$3:$AC$47,$K12)</f>
        <v>0</v>
      </c>
      <c r="P12" s="239">
        <f t="shared" si="1"/>
        <v>2</v>
      </c>
      <c r="R12" s="48" t="s">
        <v>543</v>
      </c>
      <c r="S12" s="47">
        <f>SUMIF(TONG_SL!$B$87:$B$116,'Chuyển Mã'!R12,TONG_SL!$E$87:$E$116)</f>
        <v>398</v>
      </c>
      <c r="T12" s="41">
        <f>S12*119066</f>
        <v>47388268</v>
      </c>
      <c r="U12" s="48" t="s">
        <v>543</v>
      </c>
      <c r="V12" s="47">
        <f t="shared" si="2"/>
        <v>192</v>
      </c>
      <c r="W12" s="41">
        <f>V12*119066</f>
        <v>22860672</v>
      </c>
    </row>
    <row r="13" spans="1:23" x14ac:dyDescent="0.25">
      <c r="A13" s="60">
        <v>11</v>
      </c>
      <c r="B13" s="47" t="s">
        <v>2144</v>
      </c>
      <c r="C13" s="146" t="s">
        <v>53</v>
      </c>
      <c r="D13" s="47">
        <f t="shared" si="0"/>
        <v>107</v>
      </c>
      <c r="E13" s="59">
        <f>D13*111606</f>
        <v>11941842</v>
      </c>
      <c r="F13" s="47" t="s">
        <v>1769</v>
      </c>
      <c r="G13" s="48" t="s">
        <v>53</v>
      </c>
      <c r="H13" s="47">
        <f>SUMIFS('VIN -MEGA'!$R:$R,'VIN -MEGA'!$J:$J,'Chuyển Mã'!F13,'VIN -MEGA'!$L:$L,'Chuyển Mã'!G13)+SUMIFS('PXK-HÓA ĐƠN'!$R:$R,'PXK-HÓA ĐƠN'!$J:$J,'Chuyển Mã'!F13,'PXK-HÓA ĐƠN'!$L:$L,'Chuyển Mã'!G13)</f>
        <v>59</v>
      </c>
      <c r="I13" s="59">
        <f>H13*111606</f>
        <v>6584754</v>
      </c>
      <c r="K13" s="48" t="s">
        <v>53</v>
      </c>
      <c r="L13" s="119">
        <f>SUMIFS(Xuat_Tra_Doi!$AJ$3:$AJ$47,Xuat_Tra_Doi!$N$3:$N$47,L$1,Xuat_Tra_Doi!$AC$3:$AC$47,$K13)</f>
        <v>1</v>
      </c>
      <c r="M13" s="119">
        <f>SUMIFS(Xuat_Tra_Doi!$AJ$3:$AJ$47,Xuat_Tra_Doi!$N$3:$N$47,M$1,Xuat_Tra_Doi!$AC$3:$AC$47,$K13)</f>
        <v>0</v>
      </c>
      <c r="N13" s="119">
        <f>SUMIFS(Xuat_Tra_Doi!$AJ$3:$AJ$47,Xuat_Tra_Doi!$N$3:$N$47,N$1,Xuat_Tra_Doi!$AC$3:$AC$47,$K13)</f>
        <v>0</v>
      </c>
      <c r="O13" s="119">
        <f>SUMIFS(Xuat_Tra_Doi!$AJ$3:$AJ$47,Xuat_Tra_Doi!$N$3:$N$47,O$1,Xuat_Tra_Doi!$AC$3:$AC$47,$K13)</f>
        <v>0</v>
      </c>
      <c r="P13" s="239">
        <f t="shared" si="1"/>
        <v>1</v>
      </c>
      <c r="R13" s="48" t="s">
        <v>53</v>
      </c>
      <c r="S13" s="47">
        <f>SUMIF(TONG_SL!$B$87:$B$116,'Chuyển Mã'!R13,TONG_SL!$E$87:$E$116)</f>
        <v>307</v>
      </c>
      <c r="T13" s="41">
        <f>S13*111606</f>
        <v>34263042</v>
      </c>
      <c r="U13" s="48" t="s">
        <v>53</v>
      </c>
      <c r="V13" s="47">
        <f t="shared" si="2"/>
        <v>140</v>
      </c>
      <c r="W13" s="41">
        <f>V13*111606</f>
        <v>15624840</v>
      </c>
    </row>
    <row r="14" spans="1:23" x14ac:dyDescent="0.25">
      <c r="A14" s="60">
        <v>12</v>
      </c>
      <c r="B14" s="47" t="s">
        <v>2144</v>
      </c>
      <c r="C14" s="146" t="s">
        <v>1760</v>
      </c>
      <c r="D14" s="47">
        <f t="shared" si="0"/>
        <v>0</v>
      </c>
      <c r="E14" s="59">
        <f>D14*72500</f>
        <v>0</v>
      </c>
      <c r="F14" s="47" t="s">
        <v>1769</v>
      </c>
      <c r="G14" s="48" t="s">
        <v>1760</v>
      </c>
      <c r="H14" s="47">
        <f>SUMIFS('VIN -MEGA'!$R:$R,'VIN -MEGA'!$J:$J,'Chuyển Mã'!F14,'VIN -MEGA'!$L:$L,'Chuyển Mã'!G14)+SUMIFS('PXK-HÓA ĐƠN'!$R:$R,'PXK-HÓA ĐƠN'!$J:$J,'Chuyển Mã'!F14,'PXK-HÓA ĐƠN'!$L:$L,'Chuyển Mã'!G14)</f>
        <v>0</v>
      </c>
      <c r="I14" s="59">
        <f>H14*72500</f>
        <v>0</v>
      </c>
      <c r="K14" s="48" t="s">
        <v>1760</v>
      </c>
      <c r="L14" s="119">
        <f>SUMIFS(Xuat_Tra_Doi!$AJ$3:$AJ$47,Xuat_Tra_Doi!$N$3:$N$47,L$1,Xuat_Tra_Doi!$AC$3:$AC$47,$K14)</f>
        <v>0</v>
      </c>
      <c r="M14" s="119">
        <f>SUMIFS(Xuat_Tra_Doi!$AJ$3:$AJ$47,Xuat_Tra_Doi!$N$3:$N$47,M$1,Xuat_Tra_Doi!$AC$3:$AC$47,$K14)</f>
        <v>0</v>
      </c>
      <c r="N14" s="119">
        <f>SUMIFS(Xuat_Tra_Doi!$AJ$3:$AJ$47,Xuat_Tra_Doi!$N$3:$N$47,N$1,Xuat_Tra_Doi!$AC$3:$AC$47,$K14)</f>
        <v>0</v>
      </c>
      <c r="O14" s="119">
        <f>SUMIFS(Xuat_Tra_Doi!$AJ$3:$AJ$47,Xuat_Tra_Doi!$N$3:$N$47,O$1,Xuat_Tra_Doi!$AC$3:$AC$47,$K14)</f>
        <v>0</v>
      </c>
      <c r="P14" s="239">
        <f t="shared" si="1"/>
        <v>0</v>
      </c>
      <c r="R14" s="48" t="s">
        <v>1760</v>
      </c>
      <c r="S14" s="47">
        <f>SUMIF(TONG_SL!$B$87:$B$116,'Chuyển Mã'!R14,TONG_SL!$E$87:$E$116)</f>
        <v>10</v>
      </c>
      <c r="T14" s="41">
        <f>S14*72500</f>
        <v>725000</v>
      </c>
      <c r="U14" s="48" t="s">
        <v>1760</v>
      </c>
      <c r="V14" s="47">
        <f t="shared" si="2"/>
        <v>10</v>
      </c>
      <c r="W14" s="41">
        <f>V14*72500</f>
        <v>725000</v>
      </c>
    </row>
    <row r="15" spans="1:23" x14ac:dyDescent="0.25">
      <c r="A15" s="60">
        <v>13</v>
      </c>
      <c r="B15" s="47" t="s">
        <v>2144</v>
      </c>
      <c r="C15" s="146" t="s">
        <v>1702</v>
      </c>
      <c r="D15" s="47">
        <f t="shared" si="0"/>
        <v>0</v>
      </c>
      <c r="E15" s="59">
        <f>D15*70000</f>
        <v>0</v>
      </c>
      <c r="F15" s="47" t="s">
        <v>1769</v>
      </c>
      <c r="G15" s="48" t="s">
        <v>1702</v>
      </c>
      <c r="H15" s="47">
        <f>SUMIFS('VIN -MEGA'!$R:$R,'VIN -MEGA'!$J:$J,'Chuyển Mã'!F15,'VIN -MEGA'!$L:$L,'Chuyển Mã'!G15)+SUMIFS('PXK-HÓA ĐƠN'!$R:$R,'PXK-HÓA ĐƠN'!$J:$J,'Chuyển Mã'!F15,'PXK-HÓA ĐƠN'!$L:$L,'Chuyển Mã'!G15)</f>
        <v>0</v>
      </c>
      <c r="I15" s="59">
        <f>H15*72500</f>
        <v>0</v>
      </c>
      <c r="K15" s="48" t="s">
        <v>1702</v>
      </c>
      <c r="L15" s="119">
        <f>SUMIFS(Xuat_Tra_Doi!$AJ$3:$AJ$47,Xuat_Tra_Doi!$N$3:$N$47,L$1,Xuat_Tra_Doi!$AC$3:$AC$47,$K15)</f>
        <v>0</v>
      </c>
      <c r="M15" s="119">
        <f>SUMIFS(Xuat_Tra_Doi!$AJ$3:$AJ$47,Xuat_Tra_Doi!$N$3:$N$47,M$1,Xuat_Tra_Doi!$AC$3:$AC$47,$K15)</f>
        <v>0</v>
      </c>
      <c r="N15" s="119">
        <f>SUMIFS(Xuat_Tra_Doi!$AJ$3:$AJ$47,Xuat_Tra_Doi!$N$3:$N$47,N$1,Xuat_Tra_Doi!$AC$3:$AC$47,$K15)</f>
        <v>0</v>
      </c>
      <c r="O15" s="119">
        <f>SUMIFS(Xuat_Tra_Doi!$AJ$3:$AJ$47,Xuat_Tra_Doi!$N$3:$N$47,O$1,Xuat_Tra_Doi!$AC$3:$AC$47,$K15)</f>
        <v>0</v>
      </c>
      <c r="P15" s="239">
        <f t="shared" si="1"/>
        <v>0</v>
      </c>
      <c r="R15" s="48" t="s">
        <v>1702</v>
      </c>
      <c r="S15" s="47">
        <f>SUMIF(TONG_SL!$B$87:$B$116,'Chuyển Mã'!R15,TONG_SL!$E$87:$E$116)</f>
        <v>10</v>
      </c>
      <c r="T15" s="41">
        <f>S15*72500</f>
        <v>725000</v>
      </c>
      <c r="U15" s="48" t="s">
        <v>1702</v>
      </c>
      <c r="V15" s="47">
        <f t="shared" si="2"/>
        <v>10</v>
      </c>
      <c r="W15" s="41">
        <f>V15*72500</f>
        <v>725000</v>
      </c>
    </row>
    <row r="16" spans="1:23" x14ac:dyDescent="0.25">
      <c r="A16" s="60">
        <v>14</v>
      </c>
      <c r="B16" s="47" t="s">
        <v>2144</v>
      </c>
      <c r="C16" s="146" t="s">
        <v>552</v>
      </c>
      <c r="D16" s="47">
        <f t="shared" si="0"/>
        <v>288</v>
      </c>
      <c r="E16" s="59">
        <f>D16*24549</f>
        <v>7070112</v>
      </c>
      <c r="F16" s="47" t="s">
        <v>1769</v>
      </c>
      <c r="G16" s="48" t="s">
        <v>552</v>
      </c>
      <c r="H16" s="47">
        <f>SUMIFS('VIN -MEGA'!$R:$R,'VIN -MEGA'!$J:$J,'Chuyển Mã'!F16,'VIN -MEGA'!$L:$L,'Chuyển Mã'!G16)+SUMIFS('PXK-HÓA ĐƠN'!$R:$R,'PXK-HÓA ĐƠN'!$J:$J,'Chuyển Mã'!F16,'PXK-HÓA ĐƠN'!$L:$L,'Chuyển Mã'!G16)</f>
        <v>5</v>
      </c>
      <c r="I16" s="59">
        <f>H16*24549</f>
        <v>122745</v>
      </c>
      <c r="K16" s="48" t="s">
        <v>552</v>
      </c>
      <c r="L16" s="119">
        <f>SUMIFS(Xuat_Tra_Doi!$AJ$3:$AJ$47,Xuat_Tra_Doi!$N$3:$N$47,L$1,Xuat_Tra_Doi!$AC$3:$AC$47,$K16)</f>
        <v>2</v>
      </c>
      <c r="M16" s="119">
        <f>SUMIFS(Xuat_Tra_Doi!$AJ$3:$AJ$47,Xuat_Tra_Doi!$N$3:$N$47,M$1,Xuat_Tra_Doi!$AC$3:$AC$47,$K16)</f>
        <v>0</v>
      </c>
      <c r="N16" s="119">
        <f>SUMIFS(Xuat_Tra_Doi!$AJ$3:$AJ$47,Xuat_Tra_Doi!$N$3:$N$47,N$1,Xuat_Tra_Doi!$AC$3:$AC$47,$K16)</f>
        <v>0</v>
      </c>
      <c r="O16" s="119">
        <f>SUMIFS(Xuat_Tra_Doi!$AJ$3:$AJ$47,Xuat_Tra_Doi!$N$3:$N$47,O$1,Xuat_Tra_Doi!$AC$3:$AC$47,$K16)</f>
        <v>0</v>
      </c>
      <c r="P16" s="239">
        <f t="shared" si="1"/>
        <v>2</v>
      </c>
      <c r="R16" s="48" t="s">
        <v>552</v>
      </c>
      <c r="S16" s="47">
        <f>SUMIF(TONG_SL!$B$87:$B$116,'Chuyển Mã'!R16,TONG_SL!$E$87:$E$116)</f>
        <v>453</v>
      </c>
      <c r="T16" s="41">
        <f>S16*24549</f>
        <v>11120697</v>
      </c>
      <c r="U16" s="48" t="s">
        <v>552</v>
      </c>
      <c r="V16" s="47">
        <f t="shared" si="2"/>
        <v>158</v>
      </c>
      <c r="W16" s="41">
        <f>V16*24549</f>
        <v>3878742</v>
      </c>
    </row>
    <row r="17" spans="1:23" x14ac:dyDescent="0.25">
      <c r="A17" s="60">
        <v>15</v>
      </c>
      <c r="B17" s="47" t="s">
        <v>2144</v>
      </c>
      <c r="C17" s="146" t="s">
        <v>564</v>
      </c>
      <c r="D17" s="47">
        <f t="shared" si="0"/>
        <v>0</v>
      </c>
      <c r="E17" s="59">
        <f>D17*22500</f>
        <v>0</v>
      </c>
      <c r="F17" s="47" t="s">
        <v>1769</v>
      </c>
      <c r="G17" s="48" t="s">
        <v>564</v>
      </c>
      <c r="H17" s="47">
        <f>SUMIFS('VIN -MEGA'!$R:$R,'VIN -MEGA'!$J:$J,'Chuyển Mã'!F17,'VIN -MEGA'!$L:$L,'Chuyển Mã'!G17)+SUMIFS('PXK-HÓA ĐƠN'!$R:$R,'PXK-HÓA ĐƠN'!$J:$J,'Chuyển Mã'!F17,'PXK-HÓA ĐƠN'!$L:$L,'Chuyển Mã'!G17)</f>
        <v>0</v>
      </c>
      <c r="I17" s="59">
        <f>H17*22500</f>
        <v>0</v>
      </c>
      <c r="K17" s="48" t="s">
        <v>564</v>
      </c>
      <c r="L17" s="119">
        <f>SUMIFS(Xuat_Tra_Doi!$AJ$3:$AJ$47,Xuat_Tra_Doi!$N$3:$N$47,L$1,Xuat_Tra_Doi!$AC$3:$AC$47,$K17)</f>
        <v>1</v>
      </c>
      <c r="M17" s="119">
        <f>SUMIFS(Xuat_Tra_Doi!$AJ$3:$AJ$47,Xuat_Tra_Doi!$N$3:$N$47,M$1,Xuat_Tra_Doi!$AC$3:$AC$47,$K17)</f>
        <v>0</v>
      </c>
      <c r="N17" s="119">
        <f>SUMIFS(Xuat_Tra_Doi!$AJ$3:$AJ$47,Xuat_Tra_Doi!$N$3:$N$47,N$1,Xuat_Tra_Doi!$AC$3:$AC$47,$K17)</f>
        <v>0</v>
      </c>
      <c r="O17" s="119">
        <f>SUMIFS(Xuat_Tra_Doi!$AJ$3:$AJ$47,Xuat_Tra_Doi!$N$3:$N$47,O$1,Xuat_Tra_Doi!$AC$3:$AC$47,$K17)</f>
        <v>0</v>
      </c>
      <c r="P17" s="239">
        <f t="shared" si="1"/>
        <v>1</v>
      </c>
      <c r="R17" s="48" t="s">
        <v>564</v>
      </c>
      <c r="S17" s="47">
        <f>SUMIF(TONG_SL!$B$87:$B$116,'Chuyển Mã'!R17,TONG_SL!$E$87:$E$116)</f>
        <v>15</v>
      </c>
      <c r="T17" s="41">
        <f>S17*22500</f>
        <v>337500</v>
      </c>
      <c r="U17" s="48" t="s">
        <v>564</v>
      </c>
      <c r="V17" s="47">
        <f t="shared" si="2"/>
        <v>14</v>
      </c>
      <c r="W17" s="41">
        <f>V17*22500</f>
        <v>315000</v>
      </c>
    </row>
    <row r="18" spans="1:23" x14ac:dyDescent="0.25">
      <c r="A18" s="60">
        <v>16</v>
      </c>
      <c r="B18" s="47" t="s">
        <v>2144</v>
      </c>
      <c r="C18" s="146" t="s">
        <v>554</v>
      </c>
      <c r="D18" s="47">
        <f t="shared" si="0"/>
        <v>83</v>
      </c>
      <c r="E18" s="59">
        <f>D18*70000</f>
        <v>5810000</v>
      </c>
      <c r="F18" s="47" t="s">
        <v>1769</v>
      </c>
      <c r="G18" s="48" t="s">
        <v>554</v>
      </c>
      <c r="H18" s="47">
        <f>SUMIFS('VIN -MEGA'!$R:$R,'VIN -MEGA'!$J:$J,'Chuyển Mã'!F18,'VIN -MEGA'!$L:$L,'Chuyển Mã'!G18)+SUMIFS('PXK-HÓA ĐƠN'!$R:$R,'PXK-HÓA ĐƠN'!$J:$J,'Chuyển Mã'!F18,'PXK-HÓA ĐƠN'!$L:$L,'Chuyển Mã'!G18)</f>
        <v>0</v>
      </c>
      <c r="I18" s="59">
        <f>H18*70000</f>
        <v>0</v>
      </c>
      <c r="K18" s="48" t="s">
        <v>554</v>
      </c>
      <c r="L18" s="119">
        <f>SUMIFS(Xuat_Tra_Doi!$AJ$3:$AJ$47,Xuat_Tra_Doi!$N$3:$N$47,L$1,Xuat_Tra_Doi!$AC$3:$AC$47,$K18)</f>
        <v>0</v>
      </c>
      <c r="M18" s="119">
        <f>SUMIFS(Xuat_Tra_Doi!$AJ$3:$AJ$47,Xuat_Tra_Doi!$N$3:$N$47,M$1,Xuat_Tra_Doi!$AC$3:$AC$47,$K18)</f>
        <v>0</v>
      </c>
      <c r="N18" s="119">
        <f>SUMIFS(Xuat_Tra_Doi!$AJ$3:$AJ$47,Xuat_Tra_Doi!$N$3:$N$47,N$1,Xuat_Tra_Doi!$AC$3:$AC$47,$K18)</f>
        <v>0</v>
      </c>
      <c r="O18" s="119">
        <f>SUMIFS(Xuat_Tra_Doi!$AJ$3:$AJ$47,Xuat_Tra_Doi!$N$3:$N$47,O$1,Xuat_Tra_Doi!$AC$3:$AC$47,$K18)</f>
        <v>0</v>
      </c>
      <c r="P18" s="239">
        <f t="shared" si="1"/>
        <v>0</v>
      </c>
      <c r="R18" s="48" t="s">
        <v>554</v>
      </c>
      <c r="S18" s="47">
        <f>SUMIF(TONG_SL!$B$87:$B$116,'Chuyển Mã'!R18,TONG_SL!$E$87:$E$116)</f>
        <v>124</v>
      </c>
      <c r="T18" s="41">
        <f>S18*70000</f>
        <v>8680000</v>
      </c>
      <c r="U18" s="48" t="s">
        <v>554</v>
      </c>
      <c r="V18" s="47">
        <f t="shared" si="2"/>
        <v>41</v>
      </c>
      <c r="W18" s="41">
        <f>V18*70000</f>
        <v>2870000</v>
      </c>
    </row>
    <row r="19" spans="1:23" x14ac:dyDescent="0.25">
      <c r="A19" s="60">
        <v>17</v>
      </c>
      <c r="B19" s="47" t="s">
        <v>2144</v>
      </c>
      <c r="C19" s="146" t="s">
        <v>566</v>
      </c>
      <c r="D19" s="47">
        <f t="shared" si="0"/>
        <v>16</v>
      </c>
      <c r="E19" s="59">
        <f>D19*21667</f>
        <v>346672</v>
      </c>
      <c r="F19" s="47" t="s">
        <v>1769</v>
      </c>
      <c r="G19" s="48" t="s">
        <v>566</v>
      </c>
      <c r="H19" s="47">
        <f>SUMIFS('VIN -MEGA'!$R:$R,'VIN -MEGA'!$J:$J,'Chuyển Mã'!F19,'VIN -MEGA'!$L:$L,'Chuyển Mã'!G19)+SUMIFS('PXK-HÓA ĐƠN'!$R:$R,'PXK-HÓA ĐƠN'!$J:$J,'Chuyển Mã'!F19,'PXK-HÓA ĐƠN'!$L:$L,'Chuyển Mã'!G19)</f>
        <v>0</v>
      </c>
      <c r="I19" s="59">
        <f>H19*21667</f>
        <v>0</v>
      </c>
      <c r="K19" s="48" t="s">
        <v>566</v>
      </c>
      <c r="L19" s="119">
        <f>SUMIFS(Xuat_Tra_Doi!$AJ$3:$AJ$47,Xuat_Tra_Doi!$N$3:$N$47,L$1,Xuat_Tra_Doi!$AC$3:$AC$47,$K19)</f>
        <v>0</v>
      </c>
      <c r="M19" s="119">
        <f>SUMIFS(Xuat_Tra_Doi!$AJ$3:$AJ$47,Xuat_Tra_Doi!$N$3:$N$47,M$1,Xuat_Tra_Doi!$AC$3:$AC$47,$K19)</f>
        <v>0</v>
      </c>
      <c r="N19" s="119">
        <f>SUMIFS(Xuat_Tra_Doi!$AJ$3:$AJ$47,Xuat_Tra_Doi!$N$3:$N$47,N$1,Xuat_Tra_Doi!$AC$3:$AC$47,$K19)</f>
        <v>0</v>
      </c>
      <c r="O19" s="119">
        <f>SUMIFS(Xuat_Tra_Doi!$AJ$3:$AJ$47,Xuat_Tra_Doi!$N$3:$N$47,O$1,Xuat_Tra_Doi!$AC$3:$AC$47,$K19)</f>
        <v>0</v>
      </c>
      <c r="P19" s="239">
        <f t="shared" si="1"/>
        <v>0</v>
      </c>
      <c r="R19" s="48" t="s">
        <v>566</v>
      </c>
      <c r="S19" s="47">
        <f>SUMIF(TONG_SL!$B$87:$B$116,'Chuyển Mã'!R19,TONG_SL!$E$87:$E$116)</f>
        <v>41</v>
      </c>
      <c r="T19" s="41">
        <f>S19*21667</f>
        <v>888347</v>
      </c>
      <c r="U19" s="48" t="s">
        <v>566</v>
      </c>
      <c r="V19" s="47">
        <f t="shared" si="2"/>
        <v>25</v>
      </c>
      <c r="W19" s="41">
        <f>V19*21667</f>
        <v>541675</v>
      </c>
    </row>
    <row r="20" spans="1:23" x14ac:dyDescent="0.25">
      <c r="A20" s="60">
        <v>18</v>
      </c>
      <c r="B20" s="47" t="s">
        <v>2144</v>
      </c>
      <c r="C20" s="146" t="s">
        <v>601</v>
      </c>
      <c r="D20" s="47">
        <f t="shared" si="0"/>
        <v>21</v>
      </c>
      <c r="E20" s="59">
        <f>D20*36111</f>
        <v>758331</v>
      </c>
      <c r="F20" s="47" t="s">
        <v>1769</v>
      </c>
      <c r="G20" s="48" t="s">
        <v>601</v>
      </c>
      <c r="H20" s="47">
        <f>SUMIFS('VIN -MEGA'!$R:$R,'VIN -MEGA'!$J:$J,'Chuyển Mã'!F20,'VIN -MEGA'!$L:$L,'Chuyển Mã'!G20)+SUMIFS('PXK-HÓA ĐƠN'!$R:$R,'PXK-HÓA ĐƠN'!$J:$J,'Chuyển Mã'!F20,'PXK-HÓA ĐƠN'!$L:$L,'Chuyển Mã'!G20)</f>
        <v>0</v>
      </c>
      <c r="I20" s="59">
        <f>H20*36111</f>
        <v>0</v>
      </c>
      <c r="K20" s="48" t="s">
        <v>601</v>
      </c>
      <c r="L20" s="119">
        <f>SUMIFS(Xuat_Tra_Doi!$AJ$3:$AJ$47,Xuat_Tra_Doi!$N$3:$N$47,L$1,Xuat_Tra_Doi!$AC$3:$AC$47,$K20)</f>
        <v>1</v>
      </c>
      <c r="M20" s="119">
        <f>SUMIFS(Xuat_Tra_Doi!$AJ$3:$AJ$47,Xuat_Tra_Doi!$N$3:$N$47,M$1,Xuat_Tra_Doi!$AC$3:$AC$47,$K20)</f>
        <v>0</v>
      </c>
      <c r="N20" s="119">
        <f>SUMIFS(Xuat_Tra_Doi!$AJ$3:$AJ$47,Xuat_Tra_Doi!$N$3:$N$47,N$1,Xuat_Tra_Doi!$AC$3:$AC$47,$K20)</f>
        <v>0</v>
      </c>
      <c r="O20" s="119">
        <f>SUMIFS(Xuat_Tra_Doi!$AJ$3:$AJ$47,Xuat_Tra_Doi!$N$3:$N$47,O$1,Xuat_Tra_Doi!$AC$3:$AC$47,$K20)</f>
        <v>0</v>
      </c>
      <c r="P20" s="239">
        <f t="shared" si="1"/>
        <v>1</v>
      </c>
      <c r="R20" s="48" t="s">
        <v>601</v>
      </c>
      <c r="S20" s="47">
        <f>SUMIF(TONG_SL!$B$87:$B$116,'Chuyển Mã'!R20,TONG_SL!$E$87:$E$116)</f>
        <v>47</v>
      </c>
      <c r="T20" s="41">
        <f>S20*36111</f>
        <v>1697217</v>
      </c>
      <c r="U20" s="48" t="s">
        <v>601</v>
      </c>
      <c r="V20" s="47">
        <f t="shared" si="2"/>
        <v>25</v>
      </c>
      <c r="W20" s="41">
        <f>V20*36111</f>
        <v>902775</v>
      </c>
    </row>
    <row r="21" spans="1:23" x14ac:dyDescent="0.25">
      <c r="A21" s="60">
        <v>19</v>
      </c>
      <c r="B21" s="47" t="s">
        <v>2144</v>
      </c>
      <c r="C21" s="146" t="s">
        <v>549</v>
      </c>
      <c r="D21" s="47">
        <f t="shared" si="0"/>
        <v>0</v>
      </c>
      <c r="E21" s="59">
        <f>D21*107205</f>
        <v>0</v>
      </c>
      <c r="F21" s="47" t="s">
        <v>1769</v>
      </c>
      <c r="G21" s="48" t="s">
        <v>549</v>
      </c>
      <c r="H21" s="47">
        <f>SUMIFS('VIN -MEGA'!$R:$R,'VIN -MEGA'!$J:$J,'Chuyển Mã'!F21,'VIN -MEGA'!$L:$L,'Chuyển Mã'!G21)+SUMIFS('PXK-HÓA ĐƠN'!$R:$R,'PXK-HÓA ĐƠN'!$J:$J,'Chuyển Mã'!F21,'PXK-HÓA ĐƠN'!$L:$L,'Chuyển Mã'!G21)</f>
        <v>5</v>
      </c>
      <c r="I21" s="59">
        <f>H21*107205</f>
        <v>536025</v>
      </c>
      <c r="K21" s="48" t="s">
        <v>549</v>
      </c>
      <c r="L21" s="119">
        <f>SUMIFS(Xuat_Tra_Doi!$AJ$3:$AJ$47,Xuat_Tra_Doi!$N$3:$N$47,L$1,Xuat_Tra_Doi!$AC$3:$AC$47,$K21)</f>
        <v>0</v>
      </c>
      <c r="M21" s="119">
        <f>SUMIFS(Xuat_Tra_Doi!$AJ$3:$AJ$47,Xuat_Tra_Doi!$N$3:$N$47,M$1,Xuat_Tra_Doi!$AC$3:$AC$47,$K21)</f>
        <v>0</v>
      </c>
      <c r="N21" s="119">
        <f>SUMIFS(Xuat_Tra_Doi!$AJ$3:$AJ$47,Xuat_Tra_Doi!$N$3:$N$47,N$1,Xuat_Tra_Doi!$AC$3:$AC$47,$K21)</f>
        <v>0</v>
      </c>
      <c r="O21" s="119">
        <f>SUMIFS(Xuat_Tra_Doi!$AJ$3:$AJ$47,Xuat_Tra_Doi!$N$3:$N$47,O$1,Xuat_Tra_Doi!$AC$3:$AC$47,$K21)</f>
        <v>0</v>
      </c>
      <c r="P21" s="239">
        <f t="shared" si="1"/>
        <v>0</v>
      </c>
      <c r="R21" s="48" t="s">
        <v>549</v>
      </c>
      <c r="S21" s="47">
        <f>SUMIF(TONG_SL!$B$87:$B$116,'Chuyển Mã'!R21,TONG_SL!$E$87:$E$116)</f>
        <v>5</v>
      </c>
      <c r="T21" s="41">
        <f>S21*107250</f>
        <v>536250</v>
      </c>
      <c r="U21" s="48" t="s">
        <v>549</v>
      </c>
      <c r="V21" s="47">
        <f t="shared" si="2"/>
        <v>0</v>
      </c>
      <c r="W21" s="41">
        <f>V21*107205</f>
        <v>0</v>
      </c>
    </row>
    <row r="22" spans="1:23" x14ac:dyDescent="0.25">
      <c r="A22" s="60">
        <v>20</v>
      </c>
      <c r="B22" s="47" t="s">
        <v>2144</v>
      </c>
      <c r="C22" s="146" t="s">
        <v>591</v>
      </c>
      <c r="D22" s="47">
        <f t="shared" si="0"/>
        <v>15</v>
      </c>
      <c r="E22" s="59">
        <f>D22*92000</f>
        <v>1380000</v>
      </c>
      <c r="F22" s="47" t="s">
        <v>1769</v>
      </c>
      <c r="G22" s="48" t="s">
        <v>591</v>
      </c>
      <c r="H22" s="47">
        <f>SUMIFS('VIN -MEGA'!$R:$R,'VIN -MEGA'!$J:$J,'Chuyển Mã'!F22,'VIN -MEGA'!$L:$L,'Chuyển Mã'!G22)+SUMIFS('PXK-HÓA ĐƠN'!$R:$R,'PXK-HÓA ĐƠN'!$J:$J,'Chuyển Mã'!F22,'PXK-HÓA ĐƠN'!$L:$L,'Chuyển Mã'!G22)</f>
        <v>0</v>
      </c>
      <c r="I22" s="59">
        <f>H22*92000</f>
        <v>0</v>
      </c>
      <c r="K22" s="48" t="s">
        <v>591</v>
      </c>
      <c r="L22" s="119">
        <f>SUMIFS(Xuat_Tra_Doi!$AJ$3:$AJ$47,Xuat_Tra_Doi!$N$3:$N$47,L$1,Xuat_Tra_Doi!$AC$3:$AC$47,$K22)</f>
        <v>0</v>
      </c>
      <c r="M22" s="119">
        <f>SUMIFS(Xuat_Tra_Doi!$AJ$3:$AJ$47,Xuat_Tra_Doi!$N$3:$N$47,M$1,Xuat_Tra_Doi!$AC$3:$AC$47,$K22)</f>
        <v>0</v>
      </c>
      <c r="N22" s="119">
        <f>SUMIFS(Xuat_Tra_Doi!$AJ$3:$AJ$47,Xuat_Tra_Doi!$N$3:$N$47,N$1,Xuat_Tra_Doi!$AC$3:$AC$47,$K22)</f>
        <v>0</v>
      </c>
      <c r="O22" s="119">
        <f>SUMIFS(Xuat_Tra_Doi!$AJ$3:$AJ$47,Xuat_Tra_Doi!$N$3:$N$47,O$1,Xuat_Tra_Doi!$AC$3:$AC$47,$K22)</f>
        <v>0</v>
      </c>
      <c r="P22" s="239">
        <f t="shared" si="1"/>
        <v>0</v>
      </c>
      <c r="R22" s="48" t="s">
        <v>591</v>
      </c>
      <c r="S22" s="47">
        <f>SUMIF(TONG_SL!$B$87:$B$116,'Chuyển Mã'!R22,TONG_SL!$E$87:$E$116)</f>
        <v>15</v>
      </c>
      <c r="T22" s="41">
        <f>S22*92000</f>
        <v>1380000</v>
      </c>
      <c r="U22" s="48" t="s">
        <v>591</v>
      </c>
      <c r="V22" s="47">
        <f t="shared" si="2"/>
        <v>0</v>
      </c>
      <c r="W22" s="41">
        <f>V22*92000</f>
        <v>0</v>
      </c>
    </row>
    <row r="23" spans="1:23" x14ac:dyDescent="0.25">
      <c r="A23" s="60">
        <v>21</v>
      </c>
      <c r="B23" s="47" t="s">
        <v>2144</v>
      </c>
      <c r="C23" s="146" t="s">
        <v>1752</v>
      </c>
      <c r="D23" s="47">
        <f t="shared" si="0"/>
        <v>0</v>
      </c>
      <c r="E23" s="59">
        <f>D23*40000</f>
        <v>0</v>
      </c>
      <c r="F23" s="47" t="s">
        <v>1769</v>
      </c>
      <c r="G23" s="48" t="s">
        <v>1752</v>
      </c>
      <c r="H23" s="47">
        <f>SUMIFS('VIN -MEGA'!$R:$R,'VIN -MEGA'!$J:$J,'Chuyển Mã'!F23,'VIN -MEGA'!$L:$L,'Chuyển Mã'!G23)+SUMIFS('PXK-HÓA ĐƠN'!$R:$R,'PXK-HÓA ĐƠN'!$J:$J,'Chuyển Mã'!F23,'PXK-HÓA ĐƠN'!$L:$L,'Chuyển Mã'!G23)</f>
        <v>0</v>
      </c>
      <c r="I23" s="59">
        <f>H23*40000</f>
        <v>0</v>
      </c>
      <c r="K23" s="48" t="s">
        <v>1752</v>
      </c>
      <c r="L23" s="119">
        <f>SUMIFS(Xuat_Tra_Doi!$AJ$3:$AJ$47,Xuat_Tra_Doi!$N$3:$N$47,L$1,Xuat_Tra_Doi!$AC$3:$AC$47,$K23)</f>
        <v>0</v>
      </c>
      <c r="M23" s="119">
        <f>SUMIFS(Xuat_Tra_Doi!$AJ$3:$AJ$47,Xuat_Tra_Doi!$N$3:$N$47,M$1,Xuat_Tra_Doi!$AC$3:$AC$47,$K23)</f>
        <v>0</v>
      </c>
      <c r="N23" s="119">
        <f>SUMIFS(Xuat_Tra_Doi!$AJ$3:$AJ$47,Xuat_Tra_Doi!$N$3:$N$47,N$1,Xuat_Tra_Doi!$AC$3:$AC$47,$K23)</f>
        <v>0</v>
      </c>
      <c r="O23" s="119">
        <f>SUMIFS(Xuat_Tra_Doi!$AJ$3:$AJ$47,Xuat_Tra_Doi!$N$3:$N$47,O$1,Xuat_Tra_Doi!$AC$3:$AC$47,$K23)</f>
        <v>0</v>
      </c>
      <c r="P23" s="239">
        <f t="shared" si="1"/>
        <v>0</v>
      </c>
      <c r="R23" s="48" t="s">
        <v>1752</v>
      </c>
      <c r="S23" s="47">
        <f>SUMIF(TONG_SL!$B$87:$B$116,'Chuyển Mã'!R23,TONG_SL!$E$87:$E$116)</f>
        <v>0</v>
      </c>
      <c r="T23" s="41"/>
      <c r="U23" s="48" t="s">
        <v>1752</v>
      </c>
      <c r="V23" s="47">
        <f t="shared" si="2"/>
        <v>0</v>
      </c>
      <c r="W23" s="41">
        <f>V23*37500</f>
        <v>0</v>
      </c>
    </row>
    <row r="24" spans="1:23" x14ac:dyDescent="0.25">
      <c r="A24" s="60">
        <v>22</v>
      </c>
      <c r="B24" s="47" t="s">
        <v>2144</v>
      </c>
      <c r="C24" s="146" t="s">
        <v>599</v>
      </c>
      <c r="D24" s="47">
        <f t="shared" si="0"/>
        <v>29</v>
      </c>
      <c r="E24" s="59">
        <f>D24*37500</f>
        <v>1087500</v>
      </c>
      <c r="F24" s="47" t="s">
        <v>1769</v>
      </c>
      <c r="G24" s="48" t="s">
        <v>599</v>
      </c>
      <c r="H24" s="47">
        <f>SUMIFS('VIN -MEGA'!$R:$R,'VIN -MEGA'!$J:$J,'Chuyển Mã'!F24,'VIN -MEGA'!$L:$L,'Chuyển Mã'!G24)+SUMIFS('PXK-HÓA ĐƠN'!$R:$R,'PXK-HÓA ĐƠN'!$J:$J,'Chuyển Mã'!F24,'PXK-HÓA ĐƠN'!$L:$L,'Chuyển Mã'!G24)</f>
        <v>0</v>
      </c>
      <c r="I24" s="59">
        <f>H24*37500</f>
        <v>0</v>
      </c>
      <c r="K24" s="48" t="s">
        <v>599</v>
      </c>
      <c r="L24" s="119">
        <f>SUMIFS(Xuat_Tra_Doi!$AJ$3:$AJ$47,Xuat_Tra_Doi!$N$3:$N$47,L$1,Xuat_Tra_Doi!$AC$3:$AC$47,$K24)</f>
        <v>1</v>
      </c>
      <c r="M24" s="119">
        <f>SUMIFS(Xuat_Tra_Doi!$AJ$3:$AJ$47,Xuat_Tra_Doi!$N$3:$N$47,M$1,Xuat_Tra_Doi!$AC$3:$AC$47,$K24)</f>
        <v>0</v>
      </c>
      <c r="N24" s="119">
        <f>SUMIFS(Xuat_Tra_Doi!$AJ$3:$AJ$47,Xuat_Tra_Doi!$N$3:$N$47,N$1,Xuat_Tra_Doi!$AC$3:$AC$47,$K24)</f>
        <v>0</v>
      </c>
      <c r="O24" s="119">
        <f>SUMIFS(Xuat_Tra_Doi!$AJ$3:$AJ$47,Xuat_Tra_Doi!$N$3:$N$47,O$1,Xuat_Tra_Doi!$AC$3:$AC$47,$K24)</f>
        <v>0</v>
      </c>
      <c r="P24" s="239">
        <f t="shared" si="1"/>
        <v>1</v>
      </c>
      <c r="R24" s="48" t="s">
        <v>599</v>
      </c>
      <c r="S24" s="47">
        <f>SUMIF(TONG_SL!$B$87:$B$116,'Chuyển Mã'!R24,TONG_SL!$E$87:$E$116)</f>
        <v>58</v>
      </c>
      <c r="T24" s="41">
        <f>S24*37500</f>
        <v>2175000</v>
      </c>
      <c r="U24" s="48" t="s">
        <v>599</v>
      </c>
      <c r="V24" s="47">
        <f t="shared" si="2"/>
        <v>28</v>
      </c>
      <c r="W24" s="41">
        <f>V24*37500</f>
        <v>1050000</v>
      </c>
    </row>
    <row r="25" spans="1:23" x14ac:dyDescent="0.25">
      <c r="A25" s="60">
        <v>23</v>
      </c>
      <c r="B25" s="47" t="s">
        <v>2144</v>
      </c>
      <c r="C25" s="146" t="s">
        <v>559</v>
      </c>
      <c r="D25" s="47">
        <f t="shared" si="0"/>
        <v>25</v>
      </c>
      <c r="E25" s="59">
        <f>D25*106050</f>
        <v>2651250</v>
      </c>
      <c r="F25" s="47" t="s">
        <v>1769</v>
      </c>
      <c r="G25" s="148" t="s">
        <v>559</v>
      </c>
      <c r="H25" s="47">
        <f>SUMIFS('VIN -MEGA'!$R:$R,'VIN -MEGA'!$J:$J,'Chuyển Mã'!F25,'VIN -MEGA'!$L:$L,'Chuyển Mã'!G25)+SUMIFS('PXK-HÓA ĐƠN'!$R:$R,'PXK-HÓA ĐƠN'!$J:$J,'Chuyển Mã'!F25,'PXK-HÓA ĐƠN'!$L:$L,'Chuyển Mã'!G25)</f>
        <v>10</v>
      </c>
      <c r="I25" s="59">
        <f>H25*106050</f>
        <v>1060500</v>
      </c>
      <c r="K25" s="48" t="s">
        <v>559</v>
      </c>
      <c r="L25" s="119">
        <f>SUMIFS(Xuat_Tra_Doi!$AJ$3:$AJ$47,Xuat_Tra_Doi!$N$3:$N$47,L$1,Xuat_Tra_Doi!$AC$3:$AC$47,$K25)</f>
        <v>0</v>
      </c>
      <c r="M25" s="119">
        <f>SUMIFS(Xuat_Tra_Doi!$AJ$3:$AJ$47,Xuat_Tra_Doi!$N$3:$N$47,M$1,Xuat_Tra_Doi!$AC$3:$AC$47,$K25)</f>
        <v>0</v>
      </c>
      <c r="N25" s="119">
        <f>SUMIFS(Xuat_Tra_Doi!$AJ$3:$AJ$47,Xuat_Tra_Doi!$N$3:$N$47,N$1,Xuat_Tra_Doi!$AC$3:$AC$47,$K25)</f>
        <v>0</v>
      </c>
      <c r="O25" s="119">
        <f>SUMIFS(Xuat_Tra_Doi!$AJ$3:$AJ$47,Xuat_Tra_Doi!$N$3:$N$47,O$1,Xuat_Tra_Doi!$AC$3:$AC$47,$K25)</f>
        <v>0</v>
      </c>
      <c r="P25" s="239">
        <f t="shared" si="1"/>
        <v>0</v>
      </c>
      <c r="R25" s="48" t="s">
        <v>559</v>
      </c>
      <c r="S25" s="47">
        <f>SUMIF(TONG_SL!$B$87:$B$116,'Chuyển Mã'!R25,TONG_SL!$E$87:$E$116)</f>
        <v>140</v>
      </c>
      <c r="T25" s="41">
        <f>S25*106050</f>
        <v>14847000</v>
      </c>
      <c r="U25" s="48" t="s">
        <v>559</v>
      </c>
      <c r="V25" s="47">
        <f t="shared" si="2"/>
        <v>105</v>
      </c>
      <c r="W25" s="41">
        <f>V25*106050</f>
        <v>11135250</v>
      </c>
    </row>
    <row r="26" spans="1:23" x14ac:dyDescent="0.25">
      <c r="A26" s="60">
        <v>24</v>
      </c>
      <c r="B26" s="47" t="s">
        <v>2144</v>
      </c>
      <c r="C26" s="146" t="s">
        <v>1714</v>
      </c>
      <c r="D26" s="47">
        <f t="shared" si="0"/>
        <v>0</v>
      </c>
      <c r="E26" s="59">
        <f>D26*13038</f>
        <v>0</v>
      </c>
      <c r="F26" s="47" t="s">
        <v>1769</v>
      </c>
      <c r="G26" s="48" t="s">
        <v>1714</v>
      </c>
      <c r="H26" s="47">
        <f>SUMIFS('VIN -MEGA'!$R:$R,'VIN -MEGA'!$J:$J,'Chuyển Mã'!F26,'VIN -MEGA'!$L:$L,'Chuyển Mã'!G26)+SUMIFS('PXK-HÓA ĐƠN'!$R:$R,'PXK-HÓA ĐƠN'!$J:$J,'Chuyển Mã'!F26,'PXK-HÓA ĐƠN'!$L:$L,'Chuyển Mã'!G26)</f>
        <v>0</v>
      </c>
      <c r="I26" s="59">
        <f>H26*13038</f>
        <v>0</v>
      </c>
      <c r="K26" s="48" t="s">
        <v>1714</v>
      </c>
      <c r="L26" s="119">
        <f>SUMIFS(Xuat_Tra_Doi!$AJ$3:$AJ$47,Xuat_Tra_Doi!$N$3:$N$47,L$1,Xuat_Tra_Doi!$AC$3:$AC$47,$K26)</f>
        <v>0</v>
      </c>
      <c r="M26" s="119">
        <f>SUMIFS(Xuat_Tra_Doi!$AJ$3:$AJ$47,Xuat_Tra_Doi!$N$3:$N$47,M$1,Xuat_Tra_Doi!$AC$3:$AC$47,$K26)</f>
        <v>0</v>
      </c>
      <c r="N26" s="119">
        <f>SUMIFS(Xuat_Tra_Doi!$AJ$3:$AJ$47,Xuat_Tra_Doi!$N$3:$N$47,N$1,Xuat_Tra_Doi!$AC$3:$AC$47,$K26)</f>
        <v>0</v>
      </c>
      <c r="O26" s="119">
        <f>SUMIFS(Xuat_Tra_Doi!$AJ$3:$AJ$47,Xuat_Tra_Doi!$N$3:$N$47,O$1,Xuat_Tra_Doi!$AC$3:$AC$47,$K26)</f>
        <v>0</v>
      </c>
      <c r="P26" s="239">
        <f t="shared" si="1"/>
        <v>0</v>
      </c>
      <c r="R26" s="48" t="s">
        <v>1714</v>
      </c>
      <c r="S26" s="47">
        <f>SUMIF(TONG_SL!$B$87:$B$116,'Chuyển Mã'!R26,TONG_SL!$E$87:$E$116)</f>
        <v>0</v>
      </c>
      <c r="T26" s="41"/>
      <c r="U26" s="48" t="s">
        <v>1714</v>
      </c>
      <c r="V26" s="47">
        <f t="shared" si="2"/>
        <v>0</v>
      </c>
      <c r="W26" s="41">
        <f>V26*110250</f>
        <v>0</v>
      </c>
    </row>
    <row r="27" spans="1:23" x14ac:dyDescent="0.25">
      <c r="A27" s="60">
        <v>25</v>
      </c>
      <c r="B27" s="47" t="s">
        <v>2144</v>
      </c>
      <c r="C27" s="146" t="s">
        <v>561</v>
      </c>
      <c r="D27" s="47">
        <f t="shared" si="0"/>
        <v>22</v>
      </c>
      <c r="E27" s="59">
        <f>D27*110250</f>
        <v>2425500</v>
      </c>
      <c r="F27" s="47" t="s">
        <v>1769</v>
      </c>
      <c r="G27" s="48" t="s">
        <v>561</v>
      </c>
      <c r="H27" s="47">
        <f>SUMIFS('VIN -MEGA'!$R:$R,'VIN -MEGA'!$J:$J,'Chuyển Mã'!F27,'VIN -MEGA'!$L:$L,'Chuyển Mã'!G27)+SUMIFS('PXK-HÓA ĐƠN'!$R:$R,'PXK-HÓA ĐƠN'!$J:$J,'Chuyển Mã'!F27,'PXK-HÓA ĐƠN'!$L:$L,'Chuyển Mã'!G27)</f>
        <v>10</v>
      </c>
      <c r="I27" s="59">
        <f>H27*110250</f>
        <v>1102500</v>
      </c>
      <c r="K27" s="48" t="s">
        <v>561</v>
      </c>
      <c r="L27" s="119">
        <f>SUMIFS(Xuat_Tra_Doi!$AJ$3:$AJ$47,Xuat_Tra_Doi!$N$3:$N$47,L$1,Xuat_Tra_Doi!$AC$3:$AC$47,$K27)</f>
        <v>0</v>
      </c>
      <c r="M27" s="119">
        <f>SUMIFS(Xuat_Tra_Doi!$AJ$3:$AJ$47,Xuat_Tra_Doi!$N$3:$N$47,M$1,Xuat_Tra_Doi!$AC$3:$AC$47,$K27)</f>
        <v>1</v>
      </c>
      <c r="N27" s="119">
        <f>SUMIFS(Xuat_Tra_Doi!$AJ$3:$AJ$47,Xuat_Tra_Doi!$N$3:$N$47,N$1,Xuat_Tra_Doi!$AC$3:$AC$47,$K27)</f>
        <v>0</v>
      </c>
      <c r="O27" s="119">
        <f>SUMIFS(Xuat_Tra_Doi!$AJ$3:$AJ$47,Xuat_Tra_Doi!$N$3:$N$47,O$1,Xuat_Tra_Doi!$AC$3:$AC$47,$K27)</f>
        <v>0</v>
      </c>
      <c r="P27" s="239">
        <f t="shared" si="1"/>
        <v>1</v>
      </c>
      <c r="R27" s="48" t="s">
        <v>561</v>
      </c>
      <c r="S27" s="47">
        <f>SUMIF(TONG_SL!$B$87:$B$116,'Chuyển Mã'!R27,TONG_SL!$E$87:$E$116)</f>
        <v>33</v>
      </c>
      <c r="T27" s="41">
        <f>S27*110250</f>
        <v>3638250</v>
      </c>
      <c r="U27" s="48" t="s">
        <v>561</v>
      </c>
      <c r="V27" s="47">
        <f t="shared" si="2"/>
        <v>0</v>
      </c>
      <c r="W27" s="41">
        <f>V27*110250</f>
        <v>0</v>
      </c>
    </row>
    <row r="28" spans="1:23" x14ac:dyDescent="0.25">
      <c r="A28" s="60">
        <v>26</v>
      </c>
      <c r="B28" s="47" t="s">
        <v>2144</v>
      </c>
      <c r="C28" s="146" t="s">
        <v>7256</v>
      </c>
      <c r="D28" s="47">
        <f t="shared" si="0"/>
        <v>0</v>
      </c>
      <c r="E28" s="59">
        <f>D28*88111</f>
        <v>0</v>
      </c>
      <c r="F28" s="47" t="s">
        <v>1769</v>
      </c>
      <c r="G28" s="48" t="s">
        <v>7256</v>
      </c>
      <c r="H28" s="47">
        <f>SUMIFS('VIN -MEGA'!$R:$R,'VIN -MEGA'!$J:$J,'Chuyển Mã'!F28,'VIN -MEGA'!$L:$L,'Chuyển Mã'!G28)+SUMIFS('PXK-HÓA ĐƠN'!$R:$R,'PXK-HÓA ĐƠN'!$J:$J,'Chuyển Mã'!F28,'PXK-HÓA ĐƠN'!$L:$L,'Chuyển Mã'!G28)</f>
        <v>0</v>
      </c>
      <c r="I28" s="59">
        <f>H28*88111</f>
        <v>0</v>
      </c>
      <c r="K28" s="48" t="s">
        <v>7256</v>
      </c>
      <c r="L28" s="119">
        <f>SUMIFS(Xuat_Tra_Doi!$AJ$3:$AJ$47,Xuat_Tra_Doi!$N$3:$N$47,L$1,Xuat_Tra_Doi!$AC$3:$AC$47,$K28)</f>
        <v>0</v>
      </c>
      <c r="M28" s="119">
        <f>SUMIFS(Xuat_Tra_Doi!$AJ$3:$AJ$47,Xuat_Tra_Doi!$N$3:$N$47,M$1,Xuat_Tra_Doi!$AC$3:$AC$47,$K28)</f>
        <v>0</v>
      </c>
      <c r="N28" s="119">
        <f>SUMIFS(Xuat_Tra_Doi!$AJ$3:$AJ$47,Xuat_Tra_Doi!$N$3:$N$47,N$1,Xuat_Tra_Doi!$AC$3:$AC$47,$K28)</f>
        <v>0</v>
      </c>
      <c r="O28" s="119">
        <f>SUMIFS(Xuat_Tra_Doi!$AJ$3:$AJ$47,Xuat_Tra_Doi!$N$3:$N$47,O$1,Xuat_Tra_Doi!$AC$3:$AC$47,$K28)</f>
        <v>0</v>
      </c>
      <c r="P28" s="239">
        <f t="shared" si="1"/>
        <v>0</v>
      </c>
      <c r="R28" s="48" t="s">
        <v>7256</v>
      </c>
      <c r="S28" s="47">
        <f>SUMIF(TONG_SL!$B$87:$B$116,'Chuyển Mã'!R28,TONG_SL!$E$87:$E$116)</f>
        <v>0</v>
      </c>
      <c r="T28" s="41"/>
      <c r="U28" s="48" t="s">
        <v>7256</v>
      </c>
      <c r="V28" s="47">
        <f t="shared" si="2"/>
        <v>0</v>
      </c>
      <c r="W28" s="41">
        <f>V28*88111</f>
        <v>0</v>
      </c>
    </row>
    <row r="29" spans="1:23" x14ac:dyDescent="0.25">
      <c r="A29" s="60">
        <v>27</v>
      </c>
      <c r="B29" s="47" t="s">
        <v>2144</v>
      </c>
      <c r="C29" s="146" t="s">
        <v>7257</v>
      </c>
      <c r="D29" s="47">
        <f t="shared" si="0"/>
        <v>36</v>
      </c>
      <c r="E29" s="59">
        <f>D29*96444</f>
        <v>3471984</v>
      </c>
      <c r="F29" s="47" t="s">
        <v>1769</v>
      </c>
      <c r="G29" s="48" t="s">
        <v>7257</v>
      </c>
      <c r="H29" s="47">
        <f>SUMIFS('VIN -MEGA'!$R:$R,'VIN -MEGA'!$J:$J,'Chuyển Mã'!F29,'VIN -MEGA'!$L:$L,'Chuyển Mã'!G29)+SUMIFS('PXK-HÓA ĐƠN'!$R:$R,'PXK-HÓA ĐƠN'!$J:$J,'Chuyển Mã'!F29,'PXK-HÓA ĐƠN'!$L:$L,'Chuyển Mã'!G29)</f>
        <v>0</v>
      </c>
      <c r="I29" s="59">
        <f>H29*96444</f>
        <v>0</v>
      </c>
      <c r="K29" s="48" t="s">
        <v>7257</v>
      </c>
      <c r="L29" s="119">
        <f>SUMIFS(Xuat_Tra_Doi!$AJ$3:$AJ$47,Xuat_Tra_Doi!$N$3:$N$47,L$1,Xuat_Tra_Doi!$AC$3:$AC$47,$K29)</f>
        <v>0</v>
      </c>
      <c r="M29" s="119">
        <f>SUMIFS(Xuat_Tra_Doi!$AJ$3:$AJ$47,Xuat_Tra_Doi!$N$3:$N$47,M$1,Xuat_Tra_Doi!$AC$3:$AC$47,$K29)</f>
        <v>0</v>
      </c>
      <c r="N29" s="119">
        <f>SUMIFS(Xuat_Tra_Doi!$AJ$3:$AJ$47,Xuat_Tra_Doi!$N$3:$N$47,N$1,Xuat_Tra_Doi!$AC$3:$AC$47,$K29)</f>
        <v>0</v>
      </c>
      <c r="O29" s="119">
        <f>SUMIFS(Xuat_Tra_Doi!$AJ$3:$AJ$47,Xuat_Tra_Doi!$N$3:$N$47,O$1,Xuat_Tra_Doi!$AC$3:$AC$47,$K29)</f>
        <v>0</v>
      </c>
      <c r="P29" s="239">
        <f t="shared" si="1"/>
        <v>0</v>
      </c>
      <c r="R29" s="48" t="s">
        <v>7257</v>
      </c>
      <c r="S29" s="47">
        <f>SUMIF(TONG_SL!$B$87:$B$116,'Chuyển Mã'!R29,TONG_SL!$E$87:$E$116)</f>
        <v>41</v>
      </c>
      <c r="T29" s="41">
        <f>S29*96444</f>
        <v>3954204</v>
      </c>
      <c r="U29" s="48" t="s">
        <v>7257</v>
      </c>
      <c r="V29" s="47">
        <f t="shared" si="2"/>
        <v>5</v>
      </c>
      <c r="W29" s="41">
        <f>V29*96444</f>
        <v>482220</v>
      </c>
    </row>
    <row r="30" spans="1:23" x14ac:dyDescent="0.25">
      <c r="A30" s="60">
        <v>28</v>
      </c>
      <c r="B30" s="47" t="s">
        <v>2144</v>
      </c>
      <c r="C30" s="146" t="s">
        <v>15179</v>
      </c>
      <c r="D30" s="47">
        <f t="shared" si="0"/>
        <v>0</v>
      </c>
      <c r="E30" s="59"/>
      <c r="F30" s="47" t="s">
        <v>1769</v>
      </c>
      <c r="G30" s="146" t="s">
        <v>15179</v>
      </c>
      <c r="H30" s="47">
        <f>SUMIFS('VIN -MEGA'!$R:$R,'VIN -MEGA'!$J:$J,'Chuyển Mã'!F30,'VIN -MEGA'!$L:$L,'Chuyển Mã'!G30)+SUMIFS('PXK-HÓA ĐƠN'!$R:$R,'PXK-HÓA ĐƠN'!$J:$J,'Chuyển Mã'!F30,'PXK-HÓA ĐƠN'!$L:$L,'Chuyển Mã'!G30)</f>
        <v>0</v>
      </c>
      <c r="I30" s="59"/>
      <c r="K30" s="146" t="s">
        <v>15179</v>
      </c>
      <c r="L30" s="119">
        <f>SUMIFS(Xuat_Tra_Doi!$AJ$3:$AJ$47,Xuat_Tra_Doi!$N$3:$N$47,L$1,Xuat_Tra_Doi!$AC$3:$AC$47,$K30)</f>
        <v>0</v>
      </c>
      <c r="M30" s="119">
        <f>SUMIFS(Xuat_Tra_Doi!$AJ$3:$AJ$47,Xuat_Tra_Doi!$N$3:$N$47,M$1,Xuat_Tra_Doi!$AC$3:$AC$47,$K30)</f>
        <v>0</v>
      </c>
      <c r="N30" s="119">
        <f>SUMIFS(Xuat_Tra_Doi!$AJ$3:$AJ$47,Xuat_Tra_Doi!$N$3:$N$47,N$1,Xuat_Tra_Doi!$AC$3:$AC$47,$K30)</f>
        <v>0</v>
      </c>
      <c r="O30" s="119">
        <f>SUMIFS(Xuat_Tra_Doi!$AJ$3:$AJ$47,Xuat_Tra_Doi!$N$3:$N$47,O$1,Xuat_Tra_Doi!$AC$3:$AC$47,$K30)</f>
        <v>0</v>
      </c>
      <c r="P30" s="239">
        <f t="shared" si="1"/>
        <v>0</v>
      </c>
      <c r="R30" s="146" t="s">
        <v>15179</v>
      </c>
      <c r="S30" s="47">
        <f>SUMIF(TONG_SL!$B$87:$B$116,'Chuyển Mã'!R30,TONG_SL!$E$87:$E$116)</f>
        <v>0</v>
      </c>
      <c r="T30" s="41"/>
      <c r="U30" s="146" t="s">
        <v>15179</v>
      </c>
      <c r="V30" s="47">
        <f t="shared" si="2"/>
        <v>0</v>
      </c>
    </row>
    <row r="31" spans="1:23" x14ac:dyDescent="0.25">
      <c r="A31" s="60">
        <v>29</v>
      </c>
      <c r="B31" s="47" t="s">
        <v>2144</v>
      </c>
      <c r="C31" s="146" t="s">
        <v>15185</v>
      </c>
      <c r="D31" s="47">
        <f t="shared" si="0"/>
        <v>0</v>
      </c>
      <c r="E31" s="59">
        <f>D31*48500</f>
        <v>0</v>
      </c>
      <c r="F31" s="47" t="s">
        <v>1769</v>
      </c>
      <c r="G31" s="146" t="s">
        <v>15185</v>
      </c>
      <c r="H31" s="47">
        <f>SUMIFS('VIN -MEGA'!$R:$R,'VIN -MEGA'!$J:$J,'Chuyển Mã'!F31,'VIN -MEGA'!$L:$L,'Chuyển Mã'!G31)+SUMIFS('PXK-HÓA ĐƠN'!$R:$R,'PXK-HÓA ĐƠN'!$J:$J,'Chuyển Mã'!F31,'PXK-HÓA ĐƠN'!$L:$L,'Chuyển Mã'!G31)</f>
        <v>0</v>
      </c>
      <c r="I31" s="59">
        <f>H31*45800</f>
        <v>0</v>
      </c>
      <c r="K31" s="146" t="s">
        <v>15185</v>
      </c>
      <c r="L31" s="119">
        <f>SUMIFS(Xuat_Tra_Doi!$AJ$3:$AJ$47,Xuat_Tra_Doi!$N$3:$N$47,L$1,Xuat_Tra_Doi!$AC$3:$AC$47,$K31)</f>
        <v>0</v>
      </c>
      <c r="M31" s="119">
        <f>SUMIFS(Xuat_Tra_Doi!$AJ$3:$AJ$47,Xuat_Tra_Doi!$N$3:$N$47,M$1,Xuat_Tra_Doi!$AC$3:$AC$47,$K31)</f>
        <v>0</v>
      </c>
      <c r="N31" s="119">
        <f>SUMIFS(Xuat_Tra_Doi!$AJ$3:$AJ$47,Xuat_Tra_Doi!$N$3:$N$47,N$1,Xuat_Tra_Doi!$AC$3:$AC$47,$K31)</f>
        <v>0</v>
      </c>
      <c r="O31" s="119">
        <f>SUMIFS(Xuat_Tra_Doi!$AJ$3:$AJ$47,Xuat_Tra_Doi!$N$3:$N$47,O$1,Xuat_Tra_Doi!$AC$3:$AC$47,$K31)</f>
        <v>0</v>
      </c>
      <c r="P31" s="239">
        <f t="shared" si="1"/>
        <v>0</v>
      </c>
      <c r="R31" s="146" t="s">
        <v>15185</v>
      </c>
      <c r="S31" s="47">
        <f>SUMIF(TONG_SL!$B$87:$B$130,'Chuyển Mã'!R31,TONG_SL!$E$87:$E$130)</f>
        <v>55</v>
      </c>
      <c r="T31" s="41">
        <f>S31*45800</f>
        <v>2519000</v>
      </c>
      <c r="U31" s="146" t="s">
        <v>15185</v>
      </c>
      <c r="V31" s="47">
        <f t="shared" si="2"/>
        <v>55</v>
      </c>
      <c r="W31" s="41">
        <f>V31*45800</f>
        <v>2519000</v>
      </c>
    </row>
    <row r="32" spans="1:23" x14ac:dyDescent="0.25">
      <c r="A32" s="60">
        <v>30</v>
      </c>
      <c r="B32" s="47" t="s">
        <v>2144</v>
      </c>
      <c r="C32" s="146" t="s">
        <v>15184</v>
      </c>
      <c r="D32" s="47">
        <f t="shared" si="0"/>
        <v>0</v>
      </c>
      <c r="E32" s="59">
        <f>D32*91600</f>
        <v>0</v>
      </c>
      <c r="F32" s="47" t="s">
        <v>1769</v>
      </c>
      <c r="G32" s="146" t="s">
        <v>15184</v>
      </c>
      <c r="H32" s="47">
        <f>SUMIFS('VIN -MEGA'!$R:$R,'VIN -MEGA'!$J:$J,'Chuyển Mã'!F32,'VIN -MEGA'!$L:$L,'Chuyển Mã'!G32)+SUMIFS('PXK-HÓA ĐƠN'!$R:$R,'PXK-HÓA ĐƠN'!$J:$J,'Chuyển Mã'!F32,'PXK-HÓA ĐƠN'!$L:$L,'Chuyển Mã'!G32)</f>
        <v>0</v>
      </c>
      <c r="I32" s="59">
        <f>H32*91600</f>
        <v>0</v>
      </c>
      <c r="K32" s="146" t="s">
        <v>15184</v>
      </c>
      <c r="L32" s="119">
        <f>SUMIFS(Xuat_Tra_Doi!$AJ$3:$AJ$47,Xuat_Tra_Doi!$N$3:$N$47,L$1,Xuat_Tra_Doi!$AC$3:$AC$47,$K32)</f>
        <v>0</v>
      </c>
      <c r="M32" s="119">
        <f>SUMIFS(Xuat_Tra_Doi!$AJ$3:$AJ$47,Xuat_Tra_Doi!$N$3:$N$47,M$1,Xuat_Tra_Doi!$AC$3:$AC$47,$K32)</f>
        <v>0</v>
      </c>
      <c r="N32" s="119">
        <f>SUMIFS(Xuat_Tra_Doi!$AJ$3:$AJ$47,Xuat_Tra_Doi!$N$3:$N$47,N$1,Xuat_Tra_Doi!$AC$3:$AC$47,$K32)</f>
        <v>0</v>
      </c>
      <c r="O32" s="119">
        <f>SUMIFS(Xuat_Tra_Doi!$AJ$3:$AJ$47,Xuat_Tra_Doi!$N$3:$N$47,O$1,Xuat_Tra_Doi!$AC$3:$AC$47,$K32)</f>
        <v>0</v>
      </c>
      <c r="P32" s="239">
        <f t="shared" si="1"/>
        <v>0</v>
      </c>
      <c r="R32" s="146" t="s">
        <v>15184</v>
      </c>
      <c r="S32" s="47">
        <f>SUMIF(TONG_SL!$B$87:$B$130,'Chuyển Mã'!R32,TONG_SL!$E$87:$E$130)</f>
        <v>40</v>
      </c>
      <c r="T32" s="41">
        <f>S32*91600</f>
        <v>3664000</v>
      </c>
      <c r="U32" s="146" t="s">
        <v>15184</v>
      </c>
      <c r="V32" s="47">
        <f t="shared" si="2"/>
        <v>40</v>
      </c>
      <c r="W32" s="41">
        <f>V32*91600</f>
        <v>3664000</v>
      </c>
    </row>
    <row r="33" spans="1:23" x14ac:dyDescent="0.25">
      <c r="A33" s="60">
        <v>31</v>
      </c>
      <c r="B33" s="47" t="s">
        <v>2144</v>
      </c>
      <c r="C33" s="146" t="s">
        <v>7258</v>
      </c>
      <c r="D33" s="47">
        <f t="shared" si="0"/>
        <v>0</v>
      </c>
      <c r="E33" s="59">
        <f>D33*81539</f>
        <v>0</v>
      </c>
      <c r="F33" s="47" t="s">
        <v>1769</v>
      </c>
      <c r="G33" s="48" t="s">
        <v>7258</v>
      </c>
      <c r="H33" s="47">
        <f>SUMIFS('VIN -MEGA'!$R:$R,'VIN -MEGA'!$J:$J,'Chuyển Mã'!F33,'VIN -MEGA'!$L:$L,'Chuyển Mã'!G33)+SUMIFS('PXK-HÓA ĐƠN'!$R:$R,'PXK-HÓA ĐƠN'!$J:$J,'Chuyển Mã'!F33,'PXK-HÓA ĐƠN'!$L:$L,'Chuyển Mã'!G33)</f>
        <v>0</v>
      </c>
      <c r="I33" s="59">
        <f>H33*81539</f>
        <v>0</v>
      </c>
      <c r="K33" s="48" t="s">
        <v>7258</v>
      </c>
      <c r="L33" s="119">
        <f>SUMIFS(Xuat_Tra_Doi!$AJ$3:$AJ$47,Xuat_Tra_Doi!$N$3:$N$47,L$1,Xuat_Tra_Doi!$AC$3:$AC$47,$K33)</f>
        <v>0</v>
      </c>
      <c r="M33" s="119">
        <f>SUMIFS(Xuat_Tra_Doi!$AJ$3:$AJ$47,Xuat_Tra_Doi!$N$3:$N$47,M$1,Xuat_Tra_Doi!$AC$3:$AC$47,$K33)</f>
        <v>0</v>
      </c>
      <c r="N33" s="119">
        <f>SUMIFS(Xuat_Tra_Doi!$AJ$3:$AJ$47,Xuat_Tra_Doi!$N$3:$N$47,N$1,Xuat_Tra_Doi!$AC$3:$AC$47,$K33)</f>
        <v>0</v>
      </c>
      <c r="O33" s="119">
        <f>SUMIFS(Xuat_Tra_Doi!$AJ$3:$AJ$47,Xuat_Tra_Doi!$N$3:$N$47,O$1,Xuat_Tra_Doi!$AC$3:$AC$47,$K33)</f>
        <v>0</v>
      </c>
      <c r="P33" s="239">
        <f t="shared" si="1"/>
        <v>0</v>
      </c>
      <c r="R33" s="48" t="s">
        <v>7258</v>
      </c>
      <c r="S33" s="47">
        <f>SUMIF(TONG_SL!$B$87:$B$116,'Chuyển Mã'!R33,TONG_SL!$E$87:$E$116)</f>
        <v>0</v>
      </c>
      <c r="T33" s="41"/>
      <c r="U33" s="48" t="s">
        <v>7258</v>
      </c>
      <c r="V33" s="47">
        <f t="shared" si="2"/>
        <v>0</v>
      </c>
      <c r="W33" s="41">
        <f t="shared" ref="W33:W38" si="3">V33*91600</f>
        <v>0</v>
      </c>
    </row>
    <row r="34" spans="1:23" x14ac:dyDescent="0.25">
      <c r="A34" s="60">
        <v>32</v>
      </c>
      <c r="B34" s="47" t="s">
        <v>2144</v>
      </c>
      <c r="C34" s="146" t="s">
        <v>545</v>
      </c>
      <c r="D34" s="47">
        <f t="shared" si="0"/>
        <v>0</v>
      </c>
      <c r="E34" s="59">
        <f>D34*82407</f>
        <v>0</v>
      </c>
      <c r="F34" s="47" t="s">
        <v>1769</v>
      </c>
      <c r="G34" s="48" t="s">
        <v>545</v>
      </c>
      <c r="H34" s="47">
        <f>SUMIFS('VIN -MEGA'!$R:$R,'VIN -MEGA'!$J:$J,'Chuyển Mã'!F34,'VIN -MEGA'!$L:$L,'Chuyển Mã'!G34)+SUMIFS('PXK-HÓA ĐƠN'!$R:$R,'PXK-HÓA ĐƠN'!$J:$J,'Chuyển Mã'!F34,'PXK-HÓA ĐƠN'!$L:$L,'Chuyển Mã'!G34)</f>
        <v>0</v>
      </c>
      <c r="I34" s="59">
        <f>H34*82407</f>
        <v>0</v>
      </c>
      <c r="K34" s="48" t="s">
        <v>545</v>
      </c>
      <c r="L34" s="119">
        <f>SUMIFS(Xuat_Tra_Doi!$AJ$3:$AJ$47,Xuat_Tra_Doi!$N$3:$N$47,L$1,Xuat_Tra_Doi!$AC$3:$AC$47,$K34)</f>
        <v>0</v>
      </c>
      <c r="M34" s="119">
        <f>SUMIFS(Xuat_Tra_Doi!$AJ$3:$AJ$47,Xuat_Tra_Doi!$N$3:$N$47,M$1,Xuat_Tra_Doi!$AC$3:$AC$47,$K34)</f>
        <v>0</v>
      </c>
      <c r="N34" s="119">
        <f>SUMIFS(Xuat_Tra_Doi!$AJ$3:$AJ$47,Xuat_Tra_Doi!$N$3:$N$47,N$1,Xuat_Tra_Doi!$AC$3:$AC$47,$K34)</f>
        <v>0</v>
      </c>
      <c r="O34" s="119">
        <f>SUMIFS(Xuat_Tra_Doi!$AJ$3:$AJ$47,Xuat_Tra_Doi!$N$3:$N$47,O$1,Xuat_Tra_Doi!$AC$3:$AC$47,$K34)</f>
        <v>0</v>
      </c>
      <c r="P34" s="239">
        <f t="shared" si="1"/>
        <v>0</v>
      </c>
      <c r="R34" s="48" t="s">
        <v>545</v>
      </c>
      <c r="S34" s="47">
        <f ca="1">SUMIF(TONG_SL!$B$87:$B$130,'Chuyển Mã'!R34,TONG_SL!$E$87:$E$116)</f>
        <v>0</v>
      </c>
      <c r="T34" s="41"/>
      <c r="U34" s="48" t="s">
        <v>545</v>
      </c>
      <c r="V34" s="47">
        <f t="shared" ca="1" si="2"/>
        <v>0</v>
      </c>
      <c r="W34" s="41">
        <f t="shared" ca="1" si="3"/>
        <v>0</v>
      </c>
    </row>
    <row r="35" spans="1:23" x14ac:dyDescent="0.25">
      <c r="A35" s="60">
        <v>33</v>
      </c>
      <c r="B35" s="47" t="s">
        <v>2144</v>
      </c>
      <c r="C35" s="146" t="s">
        <v>7797</v>
      </c>
      <c r="D35" s="47">
        <f t="shared" si="0"/>
        <v>39</v>
      </c>
      <c r="E35" s="59">
        <f>D35*106750</f>
        <v>4163250</v>
      </c>
      <c r="F35" s="47" t="s">
        <v>1769</v>
      </c>
      <c r="G35" s="146" t="s">
        <v>7797</v>
      </c>
      <c r="H35" s="47">
        <f>SUMIFS('VIN -MEGA'!$R:$R,'VIN -MEGA'!$J:$J,'Chuyển Mã'!F35,'VIN -MEGA'!$L:$L,'Chuyển Mã'!G35)+SUMIFS('PXK-HÓA ĐƠN'!$R:$R,'PXK-HÓA ĐƠN'!$J:$J,'Chuyển Mã'!F35,'PXK-HÓA ĐƠN'!$L:$L,'Chuyển Mã'!G35)</f>
        <v>18</v>
      </c>
      <c r="I35" s="59">
        <f>H35*106750</f>
        <v>1921500</v>
      </c>
      <c r="K35" s="48" t="s">
        <v>7797</v>
      </c>
      <c r="L35" s="119">
        <f>SUMIFS(Xuat_Tra_Doi!$AJ$3:$AJ$47,Xuat_Tra_Doi!$N$3:$N$47,L$1,Xuat_Tra_Doi!$AC$3:$AC$47,$K35)</f>
        <v>1</v>
      </c>
      <c r="M35" s="119">
        <f>SUMIFS(Xuat_Tra_Doi!$AJ$3:$AJ$47,Xuat_Tra_Doi!$N$3:$N$47,M$1,Xuat_Tra_Doi!$AC$3:$AC$47,$K35)</f>
        <v>0</v>
      </c>
      <c r="N35" s="119">
        <f>SUMIFS(Xuat_Tra_Doi!$AJ$3:$AJ$47,Xuat_Tra_Doi!$N$3:$N$47,N$1,Xuat_Tra_Doi!$AC$3:$AC$47,$K35)</f>
        <v>0</v>
      </c>
      <c r="O35" s="119">
        <f>SUMIFS(Xuat_Tra_Doi!$AJ$3:$AJ$47,Xuat_Tra_Doi!$N$3:$N$47,O$1,Xuat_Tra_Doi!$AC$3:$AC$47,$K35)</f>
        <v>0</v>
      </c>
      <c r="P35" s="239">
        <f t="shared" si="1"/>
        <v>1</v>
      </c>
      <c r="R35" s="48" t="s">
        <v>7259</v>
      </c>
      <c r="S35" s="47">
        <f>SUMIF(TONG_SL!$B$87:$B$130,'Chuyển Mã'!R35,TONG_SL!$E$87:$E$130)</f>
        <v>165</v>
      </c>
      <c r="T35" s="41"/>
      <c r="U35" s="48" t="s">
        <v>7259</v>
      </c>
      <c r="V35" s="47">
        <f t="shared" si="2"/>
        <v>107</v>
      </c>
      <c r="W35" s="41">
        <f t="shared" si="3"/>
        <v>9801200</v>
      </c>
    </row>
    <row r="36" spans="1:23" x14ac:dyDescent="0.25">
      <c r="A36" s="60">
        <v>34</v>
      </c>
      <c r="B36" s="47" t="s">
        <v>2144</v>
      </c>
      <c r="C36" s="146" t="s">
        <v>7260</v>
      </c>
      <c r="D36" s="47">
        <f t="shared" si="0"/>
        <v>2</v>
      </c>
      <c r="E36" s="59">
        <f>D36*116611</f>
        <v>233222</v>
      </c>
      <c r="F36" s="47" t="s">
        <v>1769</v>
      </c>
      <c r="G36" s="48" t="s">
        <v>7260</v>
      </c>
      <c r="H36" s="47">
        <f>SUMIFS('VIN -MEGA'!$R:$R,'VIN -MEGA'!$J:$J,'Chuyển Mã'!F36,'VIN -MEGA'!$L:$L,'Chuyển Mã'!G36)+SUMIFS('PXK-HÓA ĐƠN'!$R:$R,'PXK-HÓA ĐƠN'!$J:$J,'Chuyển Mã'!F36,'PXK-HÓA ĐƠN'!$L:$L,'Chuyển Mã'!G36)</f>
        <v>0</v>
      </c>
      <c r="I36" s="59">
        <f>H410*116611</f>
        <v>0</v>
      </c>
      <c r="K36" s="48" t="s">
        <v>7260</v>
      </c>
      <c r="L36" s="119">
        <f>SUMIFS(Xuat_Tra_Doi!$AJ$3:$AJ$47,Xuat_Tra_Doi!$N$3:$N$47,L$1,Xuat_Tra_Doi!$AC$3:$AC$47,$K36)</f>
        <v>0</v>
      </c>
      <c r="M36" s="119">
        <f>SUMIFS(Xuat_Tra_Doi!$AJ$3:$AJ$47,Xuat_Tra_Doi!$N$3:$N$47,M$1,Xuat_Tra_Doi!$AC$3:$AC$47,$K36)</f>
        <v>0</v>
      </c>
      <c r="N36" s="119">
        <f>SUMIFS(Xuat_Tra_Doi!$AJ$3:$AJ$47,Xuat_Tra_Doi!$N$3:$N$47,N$1,Xuat_Tra_Doi!$AC$3:$AC$47,$K36)</f>
        <v>0</v>
      </c>
      <c r="O36" s="119">
        <f>SUMIFS(Xuat_Tra_Doi!$AJ$3:$AJ$47,Xuat_Tra_Doi!$N$3:$N$47,O$1,Xuat_Tra_Doi!$AC$3:$AC$47,$K36)</f>
        <v>0</v>
      </c>
      <c r="P36" s="239">
        <f t="shared" si="1"/>
        <v>0</v>
      </c>
      <c r="R36" s="48" t="s">
        <v>7260</v>
      </c>
      <c r="S36" s="47">
        <f>SUMIF(TONG_SL!$B$87:$B$130,'Chuyển Mã'!R36,TONG_SL!$E$87:$E$130)</f>
        <v>72</v>
      </c>
      <c r="T36" s="41"/>
      <c r="U36" s="48" t="s">
        <v>7260</v>
      </c>
      <c r="V36" s="47">
        <f t="shared" si="2"/>
        <v>70</v>
      </c>
      <c r="W36" s="41">
        <f t="shared" si="3"/>
        <v>6412000</v>
      </c>
    </row>
    <row r="37" spans="1:23" x14ac:dyDescent="0.25">
      <c r="A37" s="60">
        <v>35</v>
      </c>
      <c r="B37" s="47" t="s">
        <v>2144</v>
      </c>
      <c r="C37" s="147" t="s">
        <v>7645</v>
      </c>
      <c r="D37" s="47">
        <f t="shared" si="0"/>
        <v>12</v>
      </c>
      <c r="E37" s="59">
        <f>D37*41389</f>
        <v>496668</v>
      </c>
      <c r="F37" s="47" t="s">
        <v>1769</v>
      </c>
      <c r="G37" s="63" t="s">
        <v>7645</v>
      </c>
      <c r="H37" s="47">
        <f>SUMIFS('VIN -MEGA'!$R:$R,'VIN -MEGA'!$J:$J,'Chuyển Mã'!F37,'VIN -MEGA'!$L:$L,'Chuyển Mã'!G37)+SUMIFS('PXK-HÓA ĐƠN'!$R:$R,'PXK-HÓA ĐƠN'!$J:$J,'Chuyển Mã'!F37,'PXK-HÓA ĐƠN'!$L:$L,'Chuyển Mã'!G37)</f>
        <v>0</v>
      </c>
      <c r="I37" s="59">
        <f>H37*41389</f>
        <v>0</v>
      </c>
      <c r="K37" s="63" t="s">
        <v>7645</v>
      </c>
      <c r="L37" s="119">
        <f>SUMIFS(Xuat_Tra_Doi!$AJ$3:$AJ$47,Xuat_Tra_Doi!$N$3:$N$47,L$1,Xuat_Tra_Doi!$AC$3:$AC$47,$K37)</f>
        <v>0</v>
      </c>
      <c r="M37" s="119">
        <f>SUMIFS(Xuat_Tra_Doi!$AJ$3:$AJ$47,Xuat_Tra_Doi!$N$3:$N$47,M$1,Xuat_Tra_Doi!$AC$3:$AC$47,$K37)</f>
        <v>0</v>
      </c>
      <c r="N37" s="119">
        <f>SUMIFS(Xuat_Tra_Doi!$AJ$3:$AJ$47,Xuat_Tra_Doi!$N$3:$N$47,N$1,Xuat_Tra_Doi!$AC$3:$AC$47,$K37)</f>
        <v>0</v>
      </c>
      <c r="O37" s="119">
        <f>SUMIFS(Xuat_Tra_Doi!$AJ$3:$AJ$47,Xuat_Tra_Doi!$N$3:$N$47,O$1,Xuat_Tra_Doi!$AC$3:$AC$47,$K37)</f>
        <v>0</v>
      </c>
      <c r="P37" s="239">
        <f t="shared" si="1"/>
        <v>0</v>
      </c>
      <c r="R37" s="170" t="s">
        <v>7645</v>
      </c>
      <c r="S37" s="47">
        <f>SUMIF(TONG_SL!$B$87:$B$130,'Chuyển Mã'!R37,TONG_SL!$E$87:$E$130)</f>
        <v>14</v>
      </c>
      <c r="T37" s="41">
        <f>S37*41389</f>
        <v>579446</v>
      </c>
      <c r="U37" s="151" t="s">
        <v>7645</v>
      </c>
      <c r="V37" s="47">
        <f t="shared" si="2"/>
        <v>2</v>
      </c>
      <c r="W37" s="41">
        <f t="shared" si="3"/>
        <v>183200</v>
      </c>
    </row>
    <row r="38" spans="1:23" x14ac:dyDescent="0.25">
      <c r="E38" s="59">
        <f>SUM(E3:E36)</f>
        <v>496599430</v>
      </c>
      <c r="I38" s="59">
        <f>SUM(I3:I34)</f>
        <v>1065910060</v>
      </c>
      <c r="J38" s="171"/>
      <c r="K38" s="172"/>
      <c r="L38" s="173">
        <f>IFERROR(SUMIFS(Xuat_Tra_Doi!$AJ$3:$AJ$47,Xuat_Tra_Doi!$L$3:$L$47,$L$2,Xuat_Tra_Doi!$AC$3:$AC$47,K38)," ")</f>
        <v>0</v>
      </c>
      <c r="M38" s="173">
        <f>SUMIFS(Xuat_Tra_Doi!$AJ$3:$AJ$47,Xuat_Tra_Doi!$L$3:$L$47,$M$2,Xuat_Tra_Doi!$AC$3:$AC$47,K38)</f>
        <v>0</v>
      </c>
      <c r="N38" s="173">
        <f>SUMIFS(Xuat_Tra_Doi!$AJ$3:$AJ$47,Xuat_Tra_Doi!$L$3:$L$47,$N$2,Xuat_Tra_Doi!$AC$3:$AC$47,K38)</f>
        <v>0</v>
      </c>
      <c r="O38" s="173">
        <f>SUMIFS(Xuat_Tra_Doi!$AJ$3:$AJ$47,Xuat_Tra_Doi!$L$3:$L$47,$O$2,Xuat_Tra_Doi!$AC$3:$AC$47,K38)</f>
        <v>0</v>
      </c>
      <c r="P38" s="240">
        <f>SUM(L38:O38)</f>
        <v>0</v>
      </c>
      <c r="Q38" s="171"/>
      <c r="R38" s="171"/>
      <c r="T38" s="157">
        <f>SUM(T3:T37)</f>
        <v>2531255084</v>
      </c>
      <c r="U38" s="48"/>
      <c r="W38" s="41">
        <f t="shared" si="3"/>
        <v>0</v>
      </c>
    </row>
    <row r="39" spans="1:23" x14ac:dyDescent="0.25">
      <c r="I39" s="59"/>
      <c r="J39" s="171"/>
      <c r="K39" s="172"/>
      <c r="L39" s="173">
        <f>IFERROR(SUMIFS(Xuat_Tra_Doi!$AJ$3:$AJ$47,Xuat_Tra_Doi!$L$3:$L$47,$L$2,Xuat_Tra_Doi!$AC$3:$AC$47,K39)," ")</f>
        <v>0</v>
      </c>
      <c r="M39" s="173">
        <f>SUMIFS(Xuat_Tra_Doi!$AJ$3:$AJ$47,Xuat_Tra_Doi!$L$3:$L$47,$M$2,Xuat_Tra_Doi!$AC$3:$AC$47,K39)</f>
        <v>0</v>
      </c>
      <c r="N39" s="173">
        <f>SUMIFS(Xuat_Tra_Doi!$AJ$3:$AJ$47,Xuat_Tra_Doi!$L$3:$L$47,$N$2,Xuat_Tra_Doi!$AC$3:$AC$47,K39)</f>
        <v>0</v>
      </c>
      <c r="O39" s="173">
        <f>SUMIFS(Xuat_Tra_Doi!$AJ$3:$AJ$47,Xuat_Tra_Doi!$L$3:$L$47,$O$2,Xuat_Tra_Doi!$AC$3:$AC$47,K39)</f>
        <v>0</v>
      </c>
      <c r="P39" s="174">
        <f>SUM(L39:O39)</f>
        <v>0</v>
      </c>
      <c r="Q39" s="171"/>
      <c r="R39" s="171"/>
      <c r="T39" s="41">
        <f>S39*41389</f>
        <v>0</v>
      </c>
      <c r="W39" s="41">
        <f ca="1">SUM(W3:W38)</f>
        <v>984110946</v>
      </c>
    </row>
    <row r="40" spans="1:23" x14ac:dyDescent="0.25">
      <c r="G40" s="314" t="s">
        <v>7189</v>
      </c>
      <c r="H40" s="314"/>
      <c r="I40" s="204">
        <f>E38+I38</f>
        <v>1562509490</v>
      </c>
      <c r="J40" s="171"/>
      <c r="K40" s="172"/>
      <c r="L40" s="173">
        <f>IFERROR(SUMIFS(Xuat_Tra_Doi!$AJ$3:$AJ$47,Xuat_Tra_Doi!$L$3:$L$47,$L$2,Xuat_Tra_Doi!$AC$3:$AC$47,K40)," ")</f>
        <v>0</v>
      </c>
      <c r="M40" s="173">
        <f>SUMIFS(Xuat_Tra_Doi!$AJ$3:$AJ$47,Xuat_Tra_Doi!$L$3:$L$47,$M$2,Xuat_Tra_Doi!$AC$3:$AC$47,K40)</f>
        <v>0</v>
      </c>
      <c r="N40" s="173">
        <f>SUMIFS(Xuat_Tra_Doi!$AJ$3:$AJ$47,Xuat_Tra_Doi!$L$3:$L$47,$N$2,Xuat_Tra_Doi!$AC$3:$AC$47,K40)</f>
        <v>0</v>
      </c>
      <c r="O40" s="173">
        <f>SUMIFS(Xuat_Tra_Doi!$AJ$3:$AJ$47,Xuat_Tra_Doi!$L$3:$L$47,$O$2,Xuat_Tra_Doi!$AC$3:$AC$47,K40)</f>
        <v>0</v>
      </c>
      <c r="P40" s="174">
        <f>SUM(L40:O40)</f>
        <v>0</v>
      </c>
      <c r="Q40" s="171"/>
      <c r="R40" s="171"/>
      <c r="T40" s="145"/>
    </row>
    <row r="41" spans="1:23" x14ac:dyDescent="0.25">
      <c r="J41" s="171"/>
      <c r="K41" s="172"/>
      <c r="L41" s="173">
        <f>IFERROR(SUMIFS(Xuat_Tra_Doi!$AJ$3:$AJ$47,Xuat_Tra_Doi!$L$3:$L$47,$L$2,Xuat_Tra_Doi!$AC$3:$AC$47,K41)," ")</f>
        <v>0</v>
      </c>
      <c r="M41" s="173">
        <f>SUMIFS(Xuat_Tra_Doi!$AJ$3:$AJ$47,Xuat_Tra_Doi!$L$3:$L$47,$M$2,Xuat_Tra_Doi!$AC$3:$AC$47,K41)</f>
        <v>0</v>
      </c>
      <c r="N41" s="173">
        <f>SUMIFS(Xuat_Tra_Doi!$AJ$3:$AJ$47,Xuat_Tra_Doi!$L$3:$L$47,$N$2,Xuat_Tra_Doi!$AC$3:$AC$47,K41)</f>
        <v>0</v>
      </c>
      <c r="O41" s="173">
        <f>SUMIFS(Xuat_Tra_Doi!$AJ$3:$AJ$47,Xuat_Tra_Doi!$L$3:$L$47,$O$2,Xuat_Tra_Doi!$AC$3:$AC$47,K41)</f>
        <v>0</v>
      </c>
      <c r="P41" s="174">
        <f>SUM(L41:O41)</f>
        <v>0</v>
      </c>
      <c r="Q41" s="171"/>
      <c r="R41" s="171"/>
    </row>
    <row r="42" spans="1:23" ht="47.25" x14ac:dyDescent="0.25">
      <c r="B42" s="45"/>
      <c r="C42" s="45" t="s">
        <v>7187</v>
      </c>
      <c r="D42" s="158" t="s">
        <v>7736</v>
      </c>
      <c r="J42" s="171"/>
      <c r="K42" s="172"/>
      <c r="L42" s="173">
        <f>IFERROR(SUMIFS(Xuat_Tra_Doi!$AJ$3:$AJ$47,Xuat_Tra_Doi!$L$3:$L$47,$L$2,Xuat_Tra_Doi!$AC$3:$AC$47,K42)," ")</f>
        <v>0</v>
      </c>
      <c r="M42" s="173">
        <f>SUMIFS(Xuat_Tra_Doi!$AJ$3:$AJ$47,Xuat_Tra_Doi!$L$3:$L$47,$M$2,Xuat_Tra_Doi!$AC$3:$AC$47,K42)</f>
        <v>0</v>
      </c>
      <c r="N42" s="173">
        <f>SUMIFS(Xuat_Tra_Doi!$AJ$3:$AJ$47,Xuat_Tra_Doi!$L$3:$L$47,$N$2,Xuat_Tra_Doi!$AC$3:$AC$47,K42)</f>
        <v>0</v>
      </c>
      <c r="O42" s="173">
        <f>SUMIFS(Xuat_Tra_Doi!$AJ$3:$AJ$47,Xuat_Tra_Doi!$L$3:$L$47,$O$2,Xuat_Tra_Doi!$AC$3:$AC$47,K42)</f>
        <v>0</v>
      </c>
      <c r="P42" s="174">
        <f>SUM(L42:O42)</f>
        <v>0</v>
      </c>
      <c r="Q42" s="171"/>
      <c r="R42" s="171"/>
    </row>
    <row r="43" spans="1:23" x14ac:dyDescent="0.25">
      <c r="A43" s="60">
        <v>1</v>
      </c>
      <c r="B43" s="47" t="s">
        <v>71</v>
      </c>
      <c r="C43" s="146" t="s">
        <v>49</v>
      </c>
      <c r="D43" s="47">
        <f>SUMIFS('VIN -MEGA'!$R:$R,'VIN -MEGA'!$J:$J,'Chuyển Mã'!B43,'VIN -MEGA'!$L:$L,'Chuyển Mã'!C43)+SUMIFS('PXK-HÓA ĐƠN'!$R:$R,'PXK-HÓA ĐƠN'!$J:$J,'Chuyển Mã'!B43,'PXK-HÓA ĐƠN'!$L:$L,'Chuyển Mã'!C43)</f>
        <v>0</v>
      </c>
      <c r="J43" s="171"/>
      <c r="K43" s="171"/>
      <c r="L43" s="171"/>
      <c r="M43" s="171"/>
      <c r="N43" s="171"/>
      <c r="O43" s="171"/>
      <c r="P43" s="171"/>
      <c r="Q43" s="171"/>
      <c r="R43" s="171"/>
    </row>
    <row r="44" spans="1:23" x14ac:dyDescent="0.25">
      <c r="A44" s="60">
        <v>2</v>
      </c>
      <c r="B44" s="47" t="s">
        <v>71</v>
      </c>
      <c r="C44" s="146" t="s">
        <v>28</v>
      </c>
      <c r="D44" s="47">
        <f>SUMIFS('VIN -MEGA'!$R:$R,'VIN -MEGA'!$J:$J,'Chuyển Mã'!B44,'VIN -MEGA'!$L:$L,'Chuyển Mã'!C44)+SUMIFS('PXK-HÓA ĐƠN'!$R:$R,'PXK-HÓA ĐƠN'!$J:$J,'Chuyển Mã'!B44,'PXK-HÓA ĐƠN'!$L:$L,'Chuyển Mã'!C44)</f>
        <v>0</v>
      </c>
    </row>
    <row r="45" spans="1:23" x14ac:dyDescent="0.25">
      <c r="A45" s="60">
        <v>3</v>
      </c>
      <c r="B45" s="47" t="s">
        <v>71</v>
      </c>
      <c r="C45" s="146" t="s">
        <v>35</v>
      </c>
      <c r="D45" s="47">
        <f>SUMIFS('VIN -MEGA'!$R:$R,'VIN -MEGA'!$J:$J,'Chuyển Mã'!B45,'VIN -MEGA'!$L:$L,'Chuyển Mã'!C45)+SUMIFS('PXK-HÓA ĐƠN'!$R:$R,'PXK-HÓA ĐƠN'!$J:$J,'Chuyển Mã'!B45,'PXK-HÓA ĐƠN'!$L:$L,'Chuyển Mã'!C45)</f>
        <v>0</v>
      </c>
    </row>
    <row r="46" spans="1:23" x14ac:dyDescent="0.25">
      <c r="A46" s="60">
        <v>4</v>
      </c>
      <c r="B46" s="47" t="s">
        <v>71</v>
      </c>
      <c r="C46" s="146" t="s">
        <v>31</v>
      </c>
      <c r="D46" s="47">
        <f>SUMIFS('VIN -MEGA'!$R:$R,'VIN -MEGA'!$J:$J,'Chuyển Mã'!B46,'VIN -MEGA'!$L:$L,'Chuyển Mã'!C46)+SUMIFS('PXK-HÓA ĐƠN'!$R:$R,'PXK-HÓA ĐƠN'!$J:$J,'Chuyển Mã'!B46,'PXK-HÓA ĐƠN'!$L:$L,'Chuyển Mã'!C46)</f>
        <v>0</v>
      </c>
    </row>
    <row r="47" spans="1:23" x14ac:dyDescent="0.25">
      <c r="A47" s="60">
        <v>5</v>
      </c>
      <c r="B47" s="47" t="s">
        <v>71</v>
      </c>
      <c r="C47" s="146" t="s">
        <v>38</v>
      </c>
      <c r="D47" s="47">
        <f>SUMIFS('VIN -MEGA'!$R:$R,'VIN -MEGA'!$J:$J,'Chuyển Mã'!B47,'VIN -MEGA'!$L:$L,'Chuyển Mã'!C47)+SUMIFS('PXK-HÓA ĐƠN'!$R:$R,'PXK-HÓA ĐƠN'!$J:$J,'Chuyển Mã'!B47,'PXK-HÓA ĐƠN'!$L:$L,'Chuyển Mã'!C47)</f>
        <v>0</v>
      </c>
    </row>
    <row r="48" spans="1:23" x14ac:dyDescent="0.25">
      <c r="A48" s="60">
        <v>6</v>
      </c>
      <c r="B48" s="47" t="s">
        <v>71</v>
      </c>
      <c r="C48" s="146" t="s">
        <v>47</v>
      </c>
      <c r="D48" s="47">
        <f>SUMIFS('VIN -MEGA'!$R:$R,'VIN -MEGA'!$J:$J,'Chuyển Mã'!B48,'VIN -MEGA'!$L:$L,'Chuyển Mã'!C48)+SUMIFS('PXK-HÓA ĐƠN'!$R:$R,'PXK-HÓA ĐƠN'!$J:$J,'Chuyển Mã'!B48,'PXK-HÓA ĐƠN'!$L:$L,'Chuyển Mã'!C48)</f>
        <v>0</v>
      </c>
    </row>
    <row r="49" spans="1:4" x14ac:dyDescent="0.25">
      <c r="A49" s="60">
        <v>7</v>
      </c>
      <c r="B49" s="47" t="s">
        <v>71</v>
      </c>
      <c r="C49" s="146" t="s">
        <v>45</v>
      </c>
      <c r="D49" s="47">
        <f>SUMIFS('VIN -MEGA'!$R:$R,'VIN -MEGA'!$J:$J,'Chuyển Mã'!B49,'VIN -MEGA'!$L:$L,'Chuyển Mã'!C49)+SUMIFS('PXK-HÓA ĐƠN'!$R:$R,'PXK-HÓA ĐƠN'!$J:$J,'Chuyển Mã'!B49,'PXK-HÓA ĐƠN'!$L:$L,'Chuyển Mã'!C49)</f>
        <v>0</v>
      </c>
    </row>
    <row r="50" spans="1:4" x14ac:dyDescent="0.25">
      <c r="A50" s="60">
        <v>8</v>
      </c>
      <c r="B50" s="47" t="s">
        <v>71</v>
      </c>
      <c r="C50" s="146" t="s">
        <v>33</v>
      </c>
      <c r="D50" s="47">
        <f>SUMIFS('VIN -MEGA'!$R:$R,'VIN -MEGA'!$J:$J,'Chuyển Mã'!B50,'VIN -MEGA'!$L:$L,'Chuyển Mã'!C50)+SUMIFS('PXK-HÓA ĐƠN'!$R:$R,'PXK-HÓA ĐƠN'!$J:$J,'Chuyển Mã'!B50,'PXK-HÓA ĐƠN'!$L:$L,'Chuyển Mã'!C50)</f>
        <v>0</v>
      </c>
    </row>
    <row r="51" spans="1:4" x14ac:dyDescent="0.25">
      <c r="A51" s="60">
        <v>9</v>
      </c>
      <c r="B51" s="47" t="s">
        <v>71</v>
      </c>
      <c r="C51" s="146" t="s">
        <v>40</v>
      </c>
      <c r="D51" s="47">
        <f>SUMIFS('VIN -MEGA'!$R:$R,'VIN -MEGA'!$J:$J,'Chuyển Mã'!B51,'VIN -MEGA'!$L:$L,'Chuyển Mã'!C51)+SUMIFS('PXK-HÓA ĐƠN'!$R:$R,'PXK-HÓA ĐƠN'!$J:$J,'Chuyển Mã'!B51,'PXK-HÓA ĐƠN'!$L:$L,'Chuyển Mã'!C51)</f>
        <v>0</v>
      </c>
    </row>
    <row r="52" spans="1:4" x14ac:dyDescent="0.25">
      <c r="A52" s="60">
        <v>10</v>
      </c>
      <c r="B52" s="47" t="s">
        <v>71</v>
      </c>
      <c r="C52" s="146" t="s">
        <v>543</v>
      </c>
      <c r="D52" s="47">
        <f>SUMIFS('VIN -MEGA'!$R:$R,'VIN -MEGA'!$J:$J,'Chuyển Mã'!B52,'VIN -MEGA'!$L:$L,'Chuyển Mã'!C52)+SUMIFS('PXK-HÓA ĐƠN'!$R:$R,'PXK-HÓA ĐƠN'!$J:$J,'Chuyển Mã'!B52,'PXK-HÓA ĐƠN'!$L:$L,'Chuyển Mã'!C52)</f>
        <v>0</v>
      </c>
    </row>
    <row r="53" spans="1:4" x14ac:dyDescent="0.25">
      <c r="A53" s="60">
        <v>11</v>
      </c>
      <c r="B53" s="47" t="s">
        <v>71</v>
      </c>
      <c r="C53" s="146" t="s">
        <v>53</v>
      </c>
      <c r="D53" s="47">
        <f>SUMIFS('VIN -MEGA'!$R:$R,'VIN -MEGA'!$J:$J,'Chuyển Mã'!B53,'VIN -MEGA'!$L:$L,'Chuyển Mã'!C53)+SUMIFS('PXK-HÓA ĐƠN'!$R:$R,'PXK-HÓA ĐƠN'!$J:$J,'Chuyển Mã'!B53,'PXK-HÓA ĐƠN'!$L:$L,'Chuyển Mã'!C53)</f>
        <v>0</v>
      </c>
    </row>
    <row r="54" spans="1:4" x14ac:dyDescent="0.25">
      <c r="A54" s="60">
        <v>12</v>
      </c>
      <c r="B54" s="47" t="s">
        <v>71</v>
      </c>
      <c r="C54" s="146" t="s">
        <v>1760</v>
      </c>
      <c r="D54" s="47">
        <f>SUMIFS('VIN -MEGA'!$R:$R,'VIN -MEGA'!$J:$J,'Chuyển Mã'!B54,'VIN -MEGA'!$L:$L,'Chuyển Mã'!C54)+SUMIFS('PXK-HÓA ĐƠN'!$R:$R,'PXK-HÓA ĐƠN'!$J:$J,'Chuyển Mã'!B54,'PXK-HÓA ĐƠN'!$L:$L,'Chuyển Mã'!C54)</f>
        <v>0</v>
      </c>
    </row>
    <row r="55" spans="1:4" x14ac:dyDescent="0.25">
      <c r="A55" s="60">
        <v>13</v>
      </c>
      <c r="B55" s="47" t="s">
        <v>71</v>
      </c>
      <c r="C55" s="146" t="s">
        <v>1702</v>
      </c>
      <c r="D55" s="47">
        <f>SUMIFS('VIN -MEGA'!$R:$R,'VIN -MEGA'!$J:$J,'Chuyển Mã'!B55,'VIN -MEGA'!$L:$L,'Chuyển Mã'!C55)+SUMIFS('PXK-HÓA ĐƠN'!$R:$R,'PXK-HÓA ĐƠN'!$J:$J,'Chuyển Mã'!B55,'PXK-HÓA ĐƠN'!$L:$L,'Chuyển Mã'!C55)</f>
        <v>0</v>
      </c>
    </row>
    <row r="56" spans="1:4" x14ac:dyDescent="0.25">
      <c r="A56" s="60">
        <v>14</v>
      </c>
      <c r="B56" s="47" t="s">
        <v>71</v>
      </c>
      <c r="C56" s="146" t="s">
        <v>552</v>
      </c>
      <c r="D56" s="47">
        <f>SUMIFS('VIN -MEGA'!$R:$R,'VIN -MEGA'!$J:$J,'Chuyển Mã'!B56,'VIN -MEGA'!$L:$L,'Chuyển Mã'!C56)+SUMIFS('PXK-HÓA ĐƠN'!$R:$R,'PXK-HÓA ĐƠN'!$J:$J,'Chuyển Mã'!B56,'PXK-HÓA ĐƠN'!$L:$L,'Chuyển Mã'!C56)</f>
        <v>0</v>
      </c>
    </row>
    <row r="57" spans="1:4" x14ac:dyDescent="0.25">
      <c r="A57" s="60">
        <v>15</v>
      </c>
      <c r="B57" s="47" t="s">
        <v>71</v>
      </c>
      <c r="C57" s="146" t="s">
        <v>564</v>
      </c>
      <c r="D57" s="47">
        <f>SUMIFS('VIN -MEGA'!$R:$R,'VIN -MEGA'!$J:$J,'Chuyển Mã'!B57,'VIN -MEGA'!$L:$L,'Chuyển Mã'!C57)+SUMIFS('PXK-HÓA ĐƠN'!$R:$R,'PXK-HÓA ĐƠN'!$J:$J,'Chuyển Mã'!B57,'PXK-HÓA ĐƠN'!$L:$L,'Chuyển Mã'!C57)</f>
        <v>0</v>
      </c>
    </row>
    <row r="58" spans="1:4" x14ac:dyDescent="0.25">
      <c r="A58" s="60">
        <v>16</v>
      </c>
      <c r="B58" s="47" t="s">
        <v>71</v>
      </c>
      <c r="C58" s="146" t="s">
        <v>554</v>
      </c>
      <c r="D58" s="47">
        <f>SUMIFS('VIN -MEGA'!$R:$R,'VIN -MEGA'!$J:$J,'Chuyển Mã'!B58,'VIN -MEGA'!$L:$L,'Chuyển Mã'!C58)+SUMIFS('PXK-HÓA ĐƠN'!$R:$R,'PXK-HÓA ĐƠN'!$J:$J,'Chuyển Mã'!B58,'PXK-HÓA ĐƠN'!$L:$L,'Chuyển Mã'!C58)</f>
        <v>0</v>
      </c>
    </row>
    <row r="59" spans="1:4" x14ac:dyDescent="0.25">
      <c r="A59" s="60">
        <v>17</v>
      </c>
      <c r="B59" s="47" t="s">
        <v>71</v>
      </c>
      <c r="C59" s="146" t="s">
        <v>566</v>
      </c>
      <c r="D59" s="47">
        <f>SUMIFS('VIN -MEGA'!$R:$R,'VIN -MEGA'!$J:$J,'Chuyển Mã'!B59,'VIN -MEGA'!$L:$L,'Chuyển Mã'!C59)+SUMIFS('PXK-HÓA ĐƠN'!$R:$R,'PXK-HÓA ĐƠN'!$J:$J,'Chuyển Mã'!B59,'PXK-HÓA ĐƠN'!$L:$L,'Chuyển Mã'!C59)</f>
        <v>0</v>
      </c>
    </row>
    <row r="60" spans="1:4" x14ac:dyDescent="0.25">
      <c r="A60" s="60">
        <v>18</v>
      </c>
      <c r="B60" s="47" t="s">
        <v>71</v>
      </c>
      <c r="C60" s="146" t="s">
        <v>601</v>
      </c>
      <c r="D60" s="47">
        <f>SUMIFS('VIN -MEGA'!$R:$R,'VIN -MEGA'!$J:$J,'Chuyển Mã'!B60,'VIN -MEGA'!$L:$L,'Chuyển Mã'!C60)+SUMIFS('PXK-HÓA ĐƠN'!$R:$R,'PXK-HÓA ĐƠN'!$J:$J,'Chuyển Mã'!B60,'PXK-HÓA ĐƠN'!$L:$L,'Chuyển Mã'!C60)</f>
        <v>0</v>
      </c>
    </row>
    <row r="61" spans="1:4" x14ac:dyDescent="0.25">
      <c r="A61" s="60">
        <v>19</v>
      </c>
      <c r="B61" s="47" t="s">
        <v>71</v>
      </c>
      <c r="C61" s="146" t="s">
        <v>549</v>
      </c>
      <c r="D61" s="47">
        <f>SUMIFS('VIN -MEGA'!$R:$R,'VIN -MEGA'!$J:$J,'Chuyển Mã'!B61,'VIN -MEGA'!$L:$L,'Chuyển Mã'!C61)+SUMIFS('PXK-HÓA ĐƠN'!$R:$R,'PXK-HÓA ĐƠN'!$J:$J,'Chuyển Mã'!B61,'PXK-HÓA ĐƠN'!$L:$L,'Chuyển Mã'!C61)</f>
        <v>0</v>
      </c>
    </row>
    <row r="62" spans="1:4" x14ac:dyDescent="0.25">
      <c r="A62" s="60">
        <v>20</v>
      </c>
      <c r="B62" s="47" t="s">
        <v>71</v>
      </c>
      <c r="C62" s="146" t="s">
        <v>591</v>
      </c>
      <c r="D62" s="47">
        <f>SUMIFS('VIN -MEGA'!$R:$R,'VIN -MEGA'!$J:$J,'Chuyển Mã'!B62,'VIN -MEGA'!$L:$L,'Chuyển Mã'!C62)+SUMIFS('PXK-HÓA ĐƠN'!$R:$R,'PXK-HÓA ĐƠN'!$J:$J,'Chuyển Mã'!B62,'PXK-HÓA ĐƠN'!$L:$L,'Chuyển Mã'!C62)</f>
        <v>0</v>
      </c>
    </row>
    <row r="63" spans="1:4" x14ac:dyDescent="0.25">
      <c r="A63" s="60">
        <v>21</v>
      </c>
      <c r="B63" s="47" t="s">
        <v>71</v>
      </c>
      <c r="C63" s="146" t="s">
        <v>1752</v>
      </c>
      <c r="D63" s="47">
        <f>SUMIFS('VIN -MEGA'!$R:$R,'VIN -MEGA'!$J:$J,'Chuyển Mã'!B63,'VIN -MEGA'!$L:$L,'Chuyển Mã'!C63)+SUMIFS('PXK-HÓA ĐƠN'!$R:$R,'PXK-HÓA ĐƠN'!$J:$J,'Chuyển Mã'!B63,'PXK-HÓA ĐƠN'!$L:$L,'Chuyển Mã'!C63)</f>
        <v>0</v>
      </c>
    </row>
    <row r="64" spans="1:4" x14ac:dyDescent="0.25">
      <c r="A64" s="60">
        <v>22</v>
      </c>
      <c r="B64" s="47" t="s">
        <v>71</v>
      </c>
      <c r="C64" s="146" t="s">
        <v>599</v>
      </c>
      <c r="D64" s="47">
        <f>SUMIFS('VIN -MEGA'!$R:$R,'VIN -MEGA'!$J:$J,'Chuyển Mã'!B64,'VIN -MEGA'!$L:$L,'Chuyển Mã'!C64)+SUMIFS('PXK-HÓA ĐƠN'!$R:$R,'PXK-HÓA ĐƠN'!$J:$J,'Chuyển Mã'!B64,'PXK-HÓA ĐƠN'!$L:$L,'Chuyển Mã'!C64)</f>
        <v>0</v>
      </c>
    </row>
    <row r="65" spans="1:4" x14ac:dyDescent="0.25">
      <c r="A65" s="60">
        <v>23</v>
      </c>
      <c r="B65" s="47" t="s">
        <v>71</v>
      </c>
      <c r="C65" s="146" t="s">
        <v>559</v>
      </c>
      <c r="D65" s="47">
        <f>SUMIFS('VIN -MEGA'!$R:$R,'VIN -MEGA'!$J:$J,'Chuyển Mã'!B65,'VIN -MEGA'!$L:$L,'Chuyển Mã'!C65)+SUMIFS('PXK-HÓA ĐƠN'!$R:$R,'PXK-HÓA ĐƠN'!$J:$J,'Chuyển Mã'!B65,'PXK-HÓA ĐƠN'!$L:$L,'Chuyển Mã'!C65)</f>
        <v>0</v>
      </c>
    </row>
    <row r="66" spans="1:4" x14ac:dyDescent="0.25">
      <c r="A66" s="60">
        <v>24</v>
      </c>
      <c r="B66" s="47" t="s">
        <v>71</v>
      </c>
      <c r="C66" s="146" t="s">
        <v>1714</v>
      </c>
      <c r="D66" s="47">
        <f>SUMIFS('VIN -MEGA'!$R:$R,'VIN -MEGA'!$J:$J,'Chuyển Mã'!B66,'VIN -MEGA'!$L:$L,'Chuyển Mã'!C66)+SUMIFS('PXK-HÓA ĐƠN'!$R:$R,'PXK-HÓA ĐƠN'!$J:$J,'Chuyển Mã'!B66,'PXK-HÓA ĐƠN'!$L:$L,'Chuyển Mã'!C66)</f>
        <v>0</v>
      </c>
    </row>
    <row r="67" spans="1:4" x14ac:dyDescent="0.25">
      <c r="A67" s="60">
        <v>25</v>
      </c>
      <c r="B67" s="47" t="s">
        <v>71</v>
      </c>
      <c r="C67" s="146" t="s">
        <v>561</v>
      </c>
      <c r="D67" s="47">
        <f>SUMIFS('VIN -MEGA'!$R:$R,'VIN -MEGA'!$J:$J,'Chuyển Mã'!B67,'VIN -MEGA'!$L:$L,'Chuyển Mã'!C67)+SUMIFS('PXK-HÓA ĐƠN'!$R:$R,'PXK-HÓA ĐƠN'!$J:$J,'Chuyển Mã'!B67,'PXK-HÓA ĐƠN'!$L:$L,'Chuyển Mã'!C67)</f>
        <v>0</v>
      </c>
    </row>
    <row r="68" spans="1:4" x14ac:dyDescent="0.25">
      <c r="A68" s="60">
        <v>26</v>
      </c>
      <c r="B68" s="47" t="s">
        <v>71</v>
      </c>
      <c r="C68" s="146" t="s">
        <v>7256</v>
      </c>
      <c r="D68" s="47">
        <f>SUMIFS('VIN -MEGA'!$R:$R,'VIN -MEGA'!$J:$J,'Chuyển Mã'!B68,'VIN -MEGA'!$L:$L,'Chuyển Mã'!C68)+SUMIFS('PXK-HÓA ĐƠN'!$R:$R,'PXK-HÓA ĐƠN'!$J:$J,'Chuyển Mã'!B68,'PXK-HÓA ĐƠN'!$L:$L,'Chuyển Mã'!C68)</f>
        <v>0</v>
      </c>
    </row>
    <row r="69" spans="1:4" x14ac:dyDescent="0.25">
      <c r="A69" s="60">
        <v>27</v>
      </c>
      <c r="B69" s="47" t="s">
        <v>71</v>
      </c>
      <c r="C69" s="146" t="s">
        <v>15185</v>
      </c>
      <c r="D69" s="47">
        <f>SUMIFS('VIN -MEGA'!$R:$R,'VIN -MEGA'!$J:$J,'Chuyển Mã'!B69,'VIN -MEGA'!$L:$L,'Chuyển Mã'!C69)+SUMIFS('PXK-HÓA ĐƠN'!$R:$R,'PXK-HÓA ĐƠN'!$J:$J,'Chuyển Mã'!B69,'PXK-HÓA ĐƠN'!$L:$L,'Chuyển Mã'!C69)</f>
        <v>0</v>
      </c>
    </row>
    <row r="70" spans="1:4" x14ac:dyDescent="0.25">
      <c r="A70" s="60">
        <v>28</v>
      </c>
      <c r="B70" s="47" t="s">
        <v>71</v>
      </c>
      <c r="C70" s="146" t="s">
        <v>15184</v>
      </c>
      <c r="D70" s="47">
        <f>SUMIFS('VIN -MEGA'!$R:$R,'VIN -MEGA'!$J:$J,'Chuyển Mã'!B70,'VIN -MEGA'!$L:$L,'Chuyển Mã'!C70)+SUMIFS('PXK-HÓA ĐƠN'!$R:$R,'PXK-HÓA ĐƠN'!$J:$J,'Chuyển Mã'!B70,'PXK-HÓA ĐƠN'!$L:$L,'Chuyển Mã'!C70)</f>
        <v>0</v>
      </c>
    </row>
    <row r="71" spans="1:4" x14ac:dyDescent="0.25">
      <c r="A71" s="60">
        <v>29</v>
      </c>
      <c r="B71" s="47" t="s">
        <v>71</v>
      </c>
      <c r="C71" s="146" t="s">
        <v>15181</v>
      </c>
      <c r="D71" s="47">
        <f>SUMIFS('VIN -MEGA'!$R:$R,'VIN -MEGA'!$J:$J,'Chuyển Mã'!B71,'VIN -MEGA'!$L:$L,'Chuyển Mã'!C71)+SUMIFS('PXK-HÓA ĐƠN'!$R:$R,'PXK-HÓA ĐƠN'!$J:$J,'Chuyển Mã'!B71,'PXK-HÓA ĐƠN'!$L:$L,'Chuyển Mã'!C71)</f>
        <v>0</v>
      </c>
    </row>
    <row r="72" spans="1:4" x14ac:dyDescent="0.25">
      <c r="A72" s="60">
        <v>30</v>
      </c>
      <c r="B72" s="47" t="s">
        <v>71</v>
      </c>
      <c r="C72" s="146" t="s">
        <v>15180</v>
      </c>
      <c r="D72" s="47">
        <f>SUMIFS('VIN -MEGA'!$R:$R,'VIN -MEGA'!$J:$J,'Chuyển Mã'!B72,'VIN -MEGA'!$L:$L,'Chuyển Mã'!C72)+SUMIFS('PXK-HÓA ĐƠN'!$R:$R,'PXK-HÓA ĐƠN'!$J:$J,'Chuyển Mã'!B72,'PXK-HÓA ĐƠN'!$L:$L,'Chuyển Mã'!C72)</f>
        <v>0</v>
      </c>
    </row>
    <row r="73" spans="1:4" x14ac:dyDescent="0.25">
      <c r="A73" s="60">
        <v>31</v>
      </c>
      <c r="B73" s="47" t="s">
        <v>71</v>
      </c>
      <c r="C73" s="146" t="s">
        <v>7258</v>
      </c>
      <c r="D73" s="47">
        <f>SUMIFS('VIN -MEGA'!$R:$R,'VIN -MEGA'!$J:$J,'Chuyển Mã'!B73,'VIN -MEGA'!$L:$L,'Chuyển Mã'!C73)+SUMIFS('PXK-HÓA ĐƠN'!$R:$R,'PXK-HÓA ĐƠN'!$J:$J,'Chuyển Mã'!B73,'PXK-HÓA ĐƠN'!$L:$L,'Chuyển Mã'!C73)</f>
        <v>0</v>
      </c>
    </row>
    <row r="74" spans="1:4" x14ac:dyDescent="0.25">
      <c r="A74" s="60">
        <v>32</v>
      </c>
      <c r="B74" s="47" t="s">
        <v>71</v>
      </c>
      <c r="C74" s="146" t="s">
        <v>545</v>
      </c>
      <c r="D74" s="47">
        <f>SUMIFS('VIN -MEGA'!$R:$R,'VIN -MEGA'!$J:$J,'Chuyển Mã'!B74,'VIN -MEGA'!$L:$L,'Chuyển Mã'!C74)+SUMIFS('PXK-HÓA ĐƠN'!$R:$R,'PXK-HÓA ĐƠN'!$J:$J,'Chuyển Mã'!B74,'PXK-HÓA ĐƠN'!$L:$L,'Chuyển Mã'!C74)</f>
        <v>0</v>
      </c>
    </row>
    <row r="75" spans="1:4" x14ac:dyDescent="0.25">
      <c r="A75" s="60">
        <v>33</v>
      </c>
      <c r="B75" s="47" t="s">
        <v>71</v>
      </c>
      <c r="C75" s="146" t="s">
        <v>7797</v>
      </c>
      <c r="D75" s="47">
        <f>SUMIFS('VIN -MEGA'!$R:$R,'VIN -MEGA'!$J:$J,'Chuyển Mã'!B75,'VIN -MEGA'!$L:$L,'Chuyển Mã'!C75)+SUMIFS('PXK-HÓA ĐƠN'!$R:$R,'PXK-HÓA ĐƠN'!$J:$J,'Chuyển Mã'!B75,'PXK-HÓA ĐƠN'!$L:$L,'Chuyển Mã'!C75)</f>
        <v>0</v>
      </c>
    </row>
    <row r="76" spans="1:4" x14ac:dyDescent="0.25">
      <c r="A76" s="60">
        <v>34</v>
      </c>
      <c r="B76" s="47" t="s">
        <v>71</v>
      </c>
      <c r="C76" s="146" t="s">
        <v>7260</v>
      </c>
      <c r="D76" s="47">
        <f>SUMIFS('VIN -MEGA'!$R:$R,'VIN -MEGA'!$J:$J,'Chuyển Mã'!B76,'VIN -MEGA'!$L:$L,'Chuyển Mã'!C76)+SUMIFS('PXK-HÓA ĐƠN'!$R:$R,'PXK-HÓA ĐƠN'!$J:$J,'Chuyển Mã'!B76,'PXK-HÓA ĐƠN'!$L:$L,'Chuyển Mã'!C76)</f>
        <v>0</v>
      </c>
    </row>
    <row r="77" spans="1:4" x14ac:dyDescent="0.25">
      <c r="A77" s="60">
        <v>35</v>
      </c>
      <c r="B77" s="47" t="s">
        <v>71</v>
      </c>
      <c r="C77" s="147" t="s">
        <v>7645</v>
      </c>
      <c r="D77" s="47">
        <f>SUMIFS('VIN -MEGA'!$R:$R,'VIN -MEGA'!$J:$J,'Chuyển Mã'!B77,'VIN -MEGA'!$L:$L,'Chuyển Mã'!C77)+SUMIFS('PXK-HÓA ĐƠN'!$R:$R,'PXK-HÓA ĐƠN'!$J:$J,'Chuyển Mã'!B77,'PXK-HÓA ĐƠN'!$L:$L,'Chuyển Mã'!C77)</f>
        <v>0</v>
      </c>
    </row>
    <row r="78" spans="1:4" x14ac:dyDescent="0.25">
      <c r="B78" s="47"/>
      <c r="C78" s="47" t="s">
        <v>7187</v>
      </c>
      <c r="D78" s="47">
        <f>SUMIFS('VIN -MEGA'!$R:$R,'VIN -MEGA'!$J:$J,'Chuyển Mã'!B78,'VIN -MEGA'!$L:$L,'Chuyển Mã'!C78)+SUMIFS('PXK-HÓA ĐƠN'!$R:$R,'PXK-HÓA ĐƠN'!$J:$J,'Chuyển Mã'!B78,'PXK-HÓA ĐƠN'!$L:$L,'Chuyển Mã'!C78)</f>
        <v>0</v>
      </c>
    </row>
    <row r="79" spans="1:4" x14ac:dyDescent="0.25">
      <c r="A79" s="60">
        <v>1</v>
      </c>
      <c r="B79" s="47" t="s">
        <v>70</v>
      </c>
      <c r="C79" s="146" t="s">
        <v>49</v>
      </c>
      <c r="D79" s="47">
        <f>SUMIFS('VIN -MEGA'!$R:$R,'VIN -MEGA'!$J:$J,'Chuyển Mã'!B79,'VIN -MEGA'!$L:$L,'Chuyển Mã'!C79)+SUMIFS('PXK-HÓA ĐƠN'!$R:$R,'PXK-HÓA ĐƠN'!$J:$J,'Chuyển Mã'!B79,'PXK-HÓA ĐƠN'!$L:$L,'Chuyển Mã'!C79)</f>
        <v>218</v>
      </c>
    </row>
    <row r="80" spans="1:4" x14ac:dyDescent="0.25">
      <c r="A80" s="60">
        <v>2</v>
      </c>
      <c r="B80" s="47" t="s">
        <v>70</v>
      </c>
      <c r="C80" s="146" t="s">
        <v>28</v>
      </c>
      <c r="D80" s="47">
        <f>SUMIFS('VIN -MEGA'!$R:$R,'VIN -MEGA'!$J:$J,'Chuyển Mã'!B80,'VIN -MEGA'!$L:$L,'Chuyển Mã'!C80)+SUMIFS('PXK-HÓA ĐƠN'!$R:$R,'PXK-HÓA ĐƠN'!$J:$J,'Chuyển Mã'!B80,'PXK-HÓA ĐƠN'!$L:$L,'Chuyển Mã'!C80)</f>
        <v>850</v>
      </c>
    </row>
    <row r="81" spans="1:4" x14ac:dyDescent="0.25">
      <c r="A81" s="60">
        <v>3</v>
      </c>
      <c r="B81" s="47" t="s">
        <v>70</v>
      </c>
      <c r="C81" s="146" t="s">
        <v>35</v>
      </c>
      <c r="D81" s="47">
        <f>SUMIFS('VIN -MEGA'!$R:$R,'VIN -MEGA'!$J:$J,'Chuyển Mã'!B81,'VIN -MEGA'!$L:$L,'Chuyển Mã'!C81)+SUMIFS('PXK-HÓA ĐƠN'!$R:$R,'PXK-HÓA ĐƠN'!$J:$J,'Chuyển Mã'!B81,'PXK-HÓA ĐƠN'!$L:$L,'Chuyển Mã'!C81)</f>
        <v>141</v>
      </c>
    </row>
    <row r="82" spans="1:4" x14ac:dyDescent="0.25">
      <c r="A82" s="60">
        <v>4</v>
      </c>
      <c r="B82" s="47" t="s">
        <v>70</v>
      </c>
      <c r="C82" s="146" t="s">
        <v>31</v>
      </c>
      <c r="D82" s="47">
        <f>SUMIFS('VIN -MEGA'!$R:$R,'VIN -MEGA'!$J:$J,'Chuyển Mã'!B82,'VIN -MEGA'!$L:$L,'Chuyển Mã'!C82)+SUMIFS('PXK-HÓA ĐƠN'!$R:$R,'PXK-HÓA ĐƠN'!$J:$J,'Chuyển Mã'!B82,'PXK-HÓA ĐƠN'!$L:$L,'Chuyển Mã'!C82)</f>
        <v>308</v>
      </c>
    </row>
    <row r="83" spans="1:4" x14ac:dyDescent="0.25">
      <c r="A83" s="60">
        <v>5</v>
      </c>
      <c r="B83" s="47" t="s">
        <v>70</v>
      </c>
      <c r="C83" s="146" t="s">
        <v>38</v>
      </c>
      <c r="D83" s="47">
        <f>SUMIFS('VIN -MEGA'!$R:$R,'VIN -MEGA'!$J:$J,'Chuyển Mã'!B83,'VIN -MEGA'!$L:$L,'Chuyển Mã'!C83)+SUMIFS('PXK-HÓA ĐƠN'!$R:$R,'PXK-HÓA ĐƠN'!$J:$J,'Chuyển Mã'!B83,'PXK-HÓA ĐƠN'!$L:$L,'Chuyển Mã'!C83)</f>
        <v>162</v>
      </c>
    </row>
    <row r="84" spans="1:4" x14ac:dyDescent="0.25">
      <c r="A84" s="60">
        <v>6</v>
      </c>
      <c r="B84" s="47" t="s">
        <v>70</v>
      </c>
      <c r="C84" s="146" t="s">
        <v>47</v>
      </c>
      <c r="D84" s="47">
        <f>SUMIFS('VIN -MEGA'!$R:$R,'VIN -MEGA'!$J:$J,'Chuyển Mã'!B84,'VIN -MEGA'!$L:$L,'Chuyển Mã'!C84)+SUMIFS('PXK-HÓA ĐƠN'!$R:$R,'PXK-HÓA ĐƠN'!$J:$J,'Chuyển Mã'!B84,'PXK-HÓA ĐƠN'!$L:$L,'Chuyển Mã'!C84)</f>
        <v>0</v>
      </c>
    </row>
    <row r="85" spans="1:4" x14ac:dyDescent="0.25">
      <c r="A85" s="60">
        <v>7</v>
      </c>
      <c r="B85" s="47" t="s">
        <v>70</v>
      </c>
      <c r="C85" s="146" t="s">
        <v>45</v>
      </c>
      <c r="D85" s="47">
        <f>SUMIFS('VIN -MEGA'!$R:$R,'VIN -MEGA'!$J:$J,'Chuyển Mã'!B85,'VIN -MEGA'!$L:$L,'Chuyển Mã'!C85)+SUMIFS('PXK-HÓA ĐƠN'!$R:$R,'PXK-HÓA ĐƠN'!$J:$J,'Chuyển Mã'!B85,'PXK-HÓA ĐƠN'!$L:$L,'Chuyển Mã'!C85)</f>
        <v>31</v>
      </c>
    </row>
    <row r="86" spans="1:4" x14ac:dyDescent="0.25">
      <c r="A86" s="60">
        <v>8</v>
      </c>
      <c r="B86" s="47" t="s">
        <v>70</v>
      </c>
      <c r="C86" s="146" t="s">
        <v>33</v>
      </c>
      <c r="D86" s="47">
        <f>SUMIFS('VIN -MEGA'!$R:$R,'VIN -MEGA'!$J:$J,'Chuyển Mã'!B86,'VIN -MEGA'!$L:$L,'Chuyển Mã'!C86)+SUMIFS('PXK-HÓA ĐƠN'!$R:$R,'PXK-HÓA ĐƠN'!$J:$J,'Chuyển Mã'!B86,'PXK-HÓA ĐƠN'!$L:$L,'Chuyển Mã'!C86)</f>
        <v>208</v>
      </c>
    </row>
    <row r="87" spans="1:4" x14ac:dyDescent="0.25">
      <c r="A87" s="60">
        <v>9</v>
      </c>
      <c r="B87" s="47" t="s">
        <v>70</v>
      </c>
      <c r="C87" s="146" t="s">
        <v>40</v>
      </c>
      <c r="D87" s="47">
        <f>SUMIFS('VIN -MEGA'!$R:$R,'VIN -MEGA'!$J:$J,'Chuyển Mã'!B87,'VIN -MEGA'!$L:$L,'Chuyển Mã'!C87)+SUMIFS('PXK-HÓA ĐƠN'!$R:$R,'PXK-HÓA ĐƠN'!$J:$J,'Chuyển Mã'!B87,'PXK-HÓA ĐƠN'!$L:$L,'Chuyển Mã'!C87)</f>
        <v>58</v>
      </c>
    </row>
    <row r="88" spans="1:4" x14ac:dyDescent="0.25">
      <c r="A88" s="60">
        <v>10</v>
      </c>
      <c r="B88" s="47" t="s">
        <v>70</v>
      </c>
      <c r="C88" s="146" t="s">
        <v>543</v>
      </c>
      <c r="D88" s="47">
        <f>SUMIFS('VIN -MEGA'!$R:$R,'VIN -MEGA'!$J:$J,'Chuyển Mã'!B88,'VIN -MEGA'!$L:$L,'Chuyển Mã'!C88)+SUMIFS('PXK-HÓA ĐƠN'!$R:$R,'PXK-HÓA ĐƠN'!$J:$J,'Chuyển Mã'!B88,'PXK-HÓA ĐƠN'!$L:$L,'Chuyển Mã'!C88)</f>
        <v>0</v>
      </c>
    </row>
    <row r="89" spans="1:4" x14ac:dyDescent="0.25">
      <c r="A89" s="60">
        <v>11</v>
      </c>
      <c r="B89" s="47" t="s">
        <v>70</v>
      </c>
      <c r="C89" s="146" t="s">
        <v>53</v>
      </c>
      <c r="D89" s="47">
        <f>SUMIFS('VIN -MEGA'!$R:$R,'VIN -MEGA'!$J:$J,'Chuyển Mã'!B89,'VIN -MEGA'!$L:$L,'Chuyển Mã'!C89)+SUMIFS('PXK-HÓA ĐƠN'!$R:$R,'PXK-HÓA ĐƠN'!$J:$J,'Chuyển Mã'!B89,'PXK-HÓA ĐƠN'!$L:$L,'Chuyển Mã'!C89)</f>
        <v>27</v>
      </c>
    </row>
    <row r="90" spans="1:4" x14ac:dyDescent="0.25">
      <c r="A90" s="60">
        <v>12</v>
      </c>
      <c r="B90" s="47" t="s">
        <v>70</v>
      </c>
      <c r="C90" s="146" t="s">
        <v>1760</v>
      </c>
      <c r="D90" s="47">
        <f>SUMIFS('VIN -MEGA'!$R:$R,'VIN -MEGA'!$J:$J,'Chuyển Mã'!B90,'VIN -MEGA'!$L:$L,'Chuyển Mã'!C90)+SUMIFS('PXK-HÓA ĐƠN'!$R:$R,'PXK-HÓA ĐƠN'!$J:$J,'Chuyển Mã'!B90,'PXK-HÓA ĐƠN'!$L:$L,'Chuyển Mã'!C90)</f>
        <v>0</v>
      </c>
    </row>
    <row r="91" spans="1:4" x14ac:dyDescent="0.25">
      <c r="A91" s="60">
        <v>13</v>
      </c>
      <c r="B91" s="47" t="s">
        <v>70</v>
      </c>
      <c r="C91" s="146" t="s">
        <v>1702</v>
      </c>
      <c r="D91" s="47">
        <f>SUMIFS('VIN -MEGA'!$R:$R,'VIN -MEGA'!$J:$J,'Chuyển Mã'!B91,'VIN -MEGA'!$L:$L,'Chuyển Mã'!C91)+SUMIFS('PXK-HÓA ĐƠN'!$R:$R,'PXK-HÓA ĐƠN'!$J:$J,'Chuyển Mã'!B91,'PXK-HÓA ĐƠN'!$L:$L,'Chuyển Mã'!C91)</f>
        <v>0</v>
      </c>
    </row>
    <row r="92" spans="1:4" x14ac:dyDescent="0.25">
      <c r="A92" s="60">
        <v>14</v>
      </c>
      <c r="B92" s="47" t="s">
        <v>70</v>
      </c>
      <c r="C92" s="146" t="s">
        <v>552</v>
      </c>
      <c r="D92" s="47">
        <f>SUMIFS('VIN -MEGA'!$R:$R,'VIN -MEGA'!$J:$J,'Chuyển Mã'!B92,'VIN -MEGA'!$L:$L,'Chuyển Mã'!C92)+SUMIFS('PXK-HÓA ĐƠN'!$R:$R,'PXK-HÓA ĐƠN'!$J:$J,'Chuyển Mã'!B92,'PXK-HÓA ĐƠN'!$L:$L,'Chuyển Mã'!C92)</f>
        <v>0</v>
      </c>
    </row>
    <row r="93" spans="1:4" x14ac:dyDescent="0.25">
      <c r="A93" s="60">
        <v>15</v>
      </c>
      <c r="B93" s="47" t="s">
        <v>70</v>
      </c>
      <c r="C93" s="146" t="s">
        <v>564</v>
      </c>
      <c r="D93" s="47">
        <f>SUMIFS('VIN -MEGA'!$R:$R,'VIN -MEGA'!$J:$J,'Chuyển Mã'!B93,'VIN -MEGA'!$L:$L,'Chuyển Mã'!C93)+SUMIFS('PXK-HÓA ĐƠN'!$R:$R,'PXK-HÓA ĐƠN'!$J:$J,'Chuyển Mã'!B93,'PXK-HÓA ĐƠN'!$L:$L,'Chuyển Mã'!C93)</f>
        <v>0</v>
      </c>
    </row>
    <row r="94" spans="1:4" x14ac:dyDescent="0.25">
      <c r="A94" s="60">
        <v>16</v>
      </c>
      <c r="B94" s="47" t="s">
        <v>70</v>
      </c>
      <c r="C94" s="146" t="s">
        <v>554</v>
      </c>
      <c r="D94" s="47">
        <f>SUMIFS('VIN -MEGA'!$R:$R,'VIN -MEGA'!$J:$J,'Chuyển Mã'!B94,'VIN -MEGA'!$L:$L,'Chuyển Mã'!C94)+SUMIFS('PXK-HÓA ĐƠN'!$R:$R,'PXK-HÓA ĐƠN'!$J:$J,'Chuyển Mã'!B94,'PXK-HÓA ĐƠN'!$L:$L,'Chuyển Mã'!C94)</f>
        <v>0</v>
      </c>
    </row>
    <row r="95" spans="1:4" x14ac:dyDescent="0.25">
      <c r="A95" s="60">
        <v>17</v>
      </c>
      <c r="B95" s="47" t="s">
        <v>70</v>
      </c>
      <c r="C95" s="146" t="s">
        <v>566</v>
      </c>
      <c r="D95" s="47">
        <f>SUMIFS('VIN -MEGA'!$R:$R,'VIN -MEGA'!$J:$J,'Chuyển Mã'!B95,'VIN -MEGA'!$L:$L,'Chuyển Mã'!C95)+SUMIFS('PXK-HÓA ĐƠN'!$R:$R,'PXK-HÓA ĐƠN'!$J:$J,'Chuyển Mã'!B95,'PXK-HÓA ĐƠN'!$L:$L,'Chuyển Mã'!C95)</f>
        <v>0</v>
      </c>
    </row>
    <row r="96" spans="1:4" x14ac:dyDescent="0.25">
      <c r="A96" s="60">
        <v>18</v>
      </c>
      <c r="B96" s="47" t="s">
        <v>70</v>
      </c>
      <c r="C96" s="146" t="s">
        <v>601</v>
      </c>
      <c r="D96" s="47">
        <f>SUMIFS('VIN -MEGA'!$R:$R,'VIN -MEGA'!$J:$J,'Chuyển Mã'!B96,'VIN -MEGA'!$L:$L,'Chuyển Mã'!C96)+SUMIFS('PXK-HÓA ĐƠN'!$R:$R,'PXK-HÓA ĐƠN'!$J:$J,'Chuyển Mã'!B96,'PXK-HÓA ĐƠN'!$L:$L,'Chuyển Mã'!C96)</f>
        <v>0</v>
      </c>
    </row>
    <row r="97" spans="1:4" x14ac:dyDescent="0.25">
      <c r="A97" s="60">
        <v>19</v>
      </c>
      <c r="B97" s="47" t="s">
        <v>70</v>
      </c>
      <c r="C97" s="146" t="s">
        <v>549</v>
      </c>
      <c r="D97" s="47">
        <f>SUMIFS('VIN -MEGA'!$R:$R,'VIN -MEGA'!$J:$J,'Chuyển Mã'!B97,'VIN -MEGA'!$L:$L,'Chuyển Mã'!C97)+SUMIFS('PXK-HÓA ĐƠN'!$R:$R,'PXK-HÓA ĐƠN'!$J:$J,'Chuyển Mã'!B97,'PXK-HÓA ĐƠN'!$L:$L,'Chuyển Mã'!C97)</f>
        <v>0</v>
      </c>
    </row>
    <row r="98" spans="1:4" x14ac:dyDescent="0.25">
      <c r="A98" s="60">
        <v>20</v>
      </c>
      <c r="B98" s="47" t="s">
        <v>70</v>
      </c>
      <c r="C98" s="146" t="s">
        <v>591</v>
      </c>
      <c r="D98" s="47">
        <f>SUMIFS('VIN -MEGA'!$R:$R,'VIN -MEGA'!$J:$J,'Chuyển Mã'!B98,'VIN -MEGA'!$L:$L,'Chuyển Mã'!C98)+SUMIFS('PXK-HÓA ĐƠN'!$R:$R,'PXK-HÓA ĐƠN'!$J:$J,'Chuyển Mã'!B98,'PXK-HÓA ĐƠN'!$L:$L,'Chuyển Mã'!C98)</f>
        <v>15</v>
      </c>
    </row>
    <row r="99" spans="1:4" x14ac:dyDescent="0.25">
      <c r="A99" s="60">
        <v>21</v>
      </c>
      <c r="B99" s="47" t="s">
        <v>70</v>
      </c>
      <c r="C99" s="146" t="s">
        <v>1752</v>
      </c>
      <c r="D99" s="47">
        <f>SUMIFS('VIN -MEGA'!$R:$R,'VIN -MEGA'!$J:$J,'Chuyển Mã'!B99,'VIN -MEGA'!$L:$L,'Chuyển Mã'!C99)+SUMIFS('PXK-HÓA ĐƠN'!$R:$R,'PXK-HÓA ĐƠN'!$J:$J,'Chuyển Mã'!B99,'PXK-HÓA ĐƠN'!$L:$L,'Chuyển Mã'!C99)</f>
        <v>0</v>
      </c>
    </row>
    <row r="100" spans="1:4" x14ac:dyDescent="0.25">
      <c r="A100" s="60">
        <v>22</v>
      </c>
      <c r="B100" s="47" t="s">
        <v>70</v>
      </c>
      <c r="C100" s="146" t="s">
        <v>599</v>
      </c>
      <c r="D100" s="47">
        <f>SUMIFS('VIN -MEGA'!$R:$R,'VIN -MEGA'!$J:$J,'Chuyển Mã'!B100,'VIN -MEGA'!$L:$L,'Chuyển Mã'!C100)+SUMIFS('PXK-HÓA ĐƠN'!$R:$R,'PXK-HÓA ĐƠN'!$J:$J,'Chuyển Mã'!B100,'PXK-HÓA ĐƠN'!$L:$L,'Chuyển Mã'!C100)</f>
        <v>0</v>
      </c>
    </row>
    <row r="101" spans="1:4" x14ac:dyDescent="0.25">
      <c r="A101" s="60">
        <v>23</v>
      </c>
      <c r="B101" s="47" t="s">
        <v>70</v>
      </c>
      <c r="C101" s="146" t="s">
        <v>559</v>
      </c>
      <c r="D101" s="47">
        <f>SUMIFS('VIN -MEGA'!$R:$R,'VIN -MEGA'!$J:$J,'Chuyển Mã'!B101,'VIN -MEGA'!$L:$L,'Chuyển Mã'!C101)+SUMIFS('PXK-HÓA ĐƠN'!$R:$R,'PXK-HÓA ĐƠN'!$J:$J,'Chuyển Mã'!B101,'PXK-HÓA ĐƠN'!$L:$L,'Chuyển Mã'!C101)</f>
        <v>0</v>
      </c>
    </row>
    <row r="102" spans="1:4" x14ac:dyDescent="0.25">
      <c r="A102" s="60">
        <v>24</v>
      </c>
      <c r="B102" s="47" t="s">
        <v>70</v>
      </c>
      <c r="C102" s="146" t="s">
        <v>1714</v>
      </c>
      <c r="D102" s="47">
        <f>SUMIFS('VIN -MEGA'!$R:$R,'VIN -MEGA'!$J:$J,'Chuyển Mã'!B102,'VIN -MEGA'!$L:$L,'Chuyển Mã'!C102)+SUMIFS('PXK-HÓA ĐƠN'!$R:$R,'PXK-HÓA ĐƠN'!$J:$J,'Chuyển Mã'!B102,'PXK-HÓA ĐƠN'!$L:$L,'Chuyển Mã'!C102)</f>
        <v>0</v>
      </c>
    </row>
    <row r="103" spans="1:4" x14ac:dyDescent="0.25">
      <c r="A103" s="60">
        <v>25</v>
      </c>
      <c r="B103" s="47" t="s">
        <v>70</v>
      </c>
      <c r="C103" s="146" t="s">
        <v>561</v>
      </c>
      <c r="D103" s="47">
        <f>SUMIFS('VIN -MEGA'!$R:$R,'VIN -MEGA'!$J:$J,'Chuyển Mã'!B103,'VIN -MEGA'!$L:$L,'Chuyển Mã'!C103)+SUMIFS('PXK-HÓA ĐƠN'!$R:$R,'PXK-HÓA ĐƠN'!$J:$J,'Chuyển Mã'!B103,'PXK-HÓA ĐƠN'!$L:$L,'Chuyển Mã'!C103)</f>
        <v>0</v>
      </c>
    </row>
    <row r="104" spans="1:4" x14ac:dyDescent="0.25">
      <c r="A104" s="60">
        <v>26</v>
      </c>
      <c r="B104" s="47" t="s">
        <v>70</v>
      </c>
      <c r="C104" s="146" t="s">
        <v>7256</v>
      </c>
      <c r="D104" s="47">
        <f>SUMIFS('VIN -MEGA'!$R:$R,'VIN -MEGA'!$J:$J,'Chuyển Mã'!B104,'VIN -MEGA'!$L:$L,'Chuyển Mã'!C104)+SUMIFS('PXK-HÓA ĐƠN'!$R:$R,'PXK-HÓA ĐƠN'!$J:$J,'Chuyển Mã'!B104,'PXK-HÓA ĐƠN'!$L:$L,'Chuyển Mã'!C104)</f>
        <v>0</v>
      </c>
    </row>
    <row r="105" spans="1:4" x14ac:dyDescent="0.25">
      <c r="A105" s="60">
        <v>27</v>
      </c>
      <c r="B105" s="47" t="s">
        <v>70</v>
      </c>
      <c r="C105" s="146" t="s">
        <v>7257</v>
      </c>
      <c r="D105" s="47">
        <f>SUMIFS('VIN -MEGA'!$R:$R,'VIN -MEGA'!$J:$J,'Chuyển Mã'!B105,'VIN -MEGA'!$L:$L,'Chuyển Mã'!C105)+SUMIFS('PXK-HÓA ĐƠN'!$R:$R,'PXK-HÓA ĐƠN'!$J:$J,'Chuyển Mã'!B105,'PXK-HÓA ĐƠN'!$L:$L,'Chuyển Mã'!C105)</f>
        <v>0</v>
      </c>
    </row>
    <row r="106" spans="1:4" x14ac:dyDescent="0.25">
      <c r="A106" s="60">
        <v>28</v>
      </c>
      <c r="B106" s="47" t="s">
        <v>70</v>
      </c>
      <c r="C106" s="146" t="s">
        <v>15179</v>
      </c>
      <c r="D106" s="47">
        <f>SUMIFS('VIN -MEGA'!$R:$R,'VIN -MEGA'!$J:$J,'Chuyển Mã'!B106,'VIN -MEGA'!$L:$L,'Chuyển Mã'!C106)+SUMIFS('PXK-HÓA ĐƠN'!$R:$R,'PXK-HÓA ĐƠN'!$J:$J,'Chuyển Mã'!B106,'PXK-HÓA ĐƠN'!$L:$L,'Chuyển Mã'!C106)</f>
        <v>0</v>
      </c>
    </row>
    <row r="107" spans="1:4" x14ac:dyDescent="0.25">
      <c r="A107" s="60">
        <v>29</v>
      </c>
      <c r="B107" s="47" t="s">
        <v>70</v>
      </c>
      <c r="C107" s="146" t="s">
        <v>15185</v>
      </c>
      <c r="D107" s="47">
        <f>SUMIFS('VIN -MEGA'!$R:$R,'VIN -MEGA'!$J:$J,'Chuyển Mã'!B107,'VIN -MEGA'!$L:$L,'Chuyển Mã'!C107)+SUMIFS('PXK-HÓA ĐƠN'!$R:$R,'PXK-HÓA ĐƠN'!$J:$J,'Chuyển Mã'!B107,'PXK-HÓA ĐƠN'!$L:$L,'Chuyển Mã'!C107)</f>
        <v>0</v>
      </c>
    </row>
    <row r="108" spans="1:4" x14ac:dyDescent="0.25">
      <c r="A108" s="60">
        <v>30</v>
      </c>
      <c r="B108" s="47" t="s">
        <v>70</v>
      </c>
      <c r="C108" s="146" t="s">
        <v>15184</v>
      </c>
      <c r="D108" s="47">
        <f>SUMIFS('VIN -MEGA'!$R:$R,'VIN -MEGA'!$J:$J,'Chuyển Mã'!B108,'VIN -MEGA'!$L:$L,'Chuyển Mã'!C108)+SUMIFS('PXK-HÓA ĐƠN'!$R:$R,'PXK-HÓA ĐƠN'!$J:$J,'Chuyển Mã'!B108,'PXK-HÓA ĐƠN'!$L:$L,'Chuyển Mã'!C108)</f>
        <v>0</v>
      </c>
    </row>
    <row r="109" spans="1:4" x14ac:dyDescent="0.25">
      <c r="A109" s="60">
        <v>31</v>
      </c>
      <c r="B109" s="47" t="s">
        <v>70</v>
      </c>
      <c r="C109" s="146" t="s">
        <v>7258</v>
      </c>
      <c r="D109" s="47">
        <f>SUMIFS('VIN -MEGA'!$R:$R,'VIN -MEGA'!$J:$J,'Chuyển Mã'!B109,'VIN -MEGA'!$L:$L,'Chuyển Mã'!C109)+SUMIFS('PXK-HÓA ĐƠN'!$R:$R,'PXK-HÓA ĐƠN'!$J:$J,'Chuyển Mã'!B109,'PXK-HÓA ĐƠN'!$L:$L,'Chuyển Mã'!C109)</f>
        <v>0</v>
      </c>
    </row>
    <row r="110" spans="1:4" x14ac:dyDescent="0.25">
      <c r="A110" s="60">
        <v>32</v>
      </c>
      <c r="B110" s="47" t="s">
        <v>70</v>
      </c>
      <c r="C110" s="146" t="s">
        <v>545</v>
      </c>
      <c r="D110" s="47">
        <f>SUMIFS('VIN -MEGA'!$R:$R,'VIN -MEGA'!$J:$J,'Chuyển Mã'!B110,'VIN -MEGA'!$L:$L,'Chuyển Mã'!C110)+SUMIFS('PXK-HÓA ĐƠN'!$R:$R,'PXK-HÓA ĐƠN'!$J:$J,'Chuyển Mã'!B110,'PXK-HÓA ĐƠN'!$L:$L,'Chuyển Mã'!C110)</f>
        <v>0</v>
      </c>
    </row>
    <row r="111" spans="1:4" x14ac:dyDescent="0.25">
      <c r="A111" s="60">
        <v>33</v>
      </c>
      <c r="B111" s="47" t="s">
        <v>70</v>
      </c>
      <c r="C111" s="146" t="s">
        <v>7797</v>
      </c>
      <c r="D111" s="47">
        <f>SUMIFS('VIN -MEGA'!$R:$R,'VIN -MEGA'!$J:$J,'Chuyển Mã'!B111,'VIN -MEGA'!$L:$L,'Chuyển Mã'!C111)+SUMIFS('PXK-HÓA ĐƠN'!$R:$R,'PXK-HÓA ĐƠN'!$J:$J,'Chuyển Mã'!B111,'PXK-HÓA ĐƠN'!$L:$L,'Chuyển Mã'!C111)</f>
        <v>0</v>
      </c>
    </row>
    <row r="112" spans="1:4" x14ac:dyDescent="0.25">
      <c r="A112" s="60">
        <v>34</v>
      </c>
      <c r="B112" s="47" t="s">
        <v>70</v>
      </c>
      <c r="C112" s="146" t="s">
        <v>7260</v>
      </c>
      <c r="D112" s="47">
        <f>SUMIFS('VIN -MEGA'!$R:$R,'VIN -MEGA'!$J:$J,'Chuyển Mã'!B112,'VIN -MEGA'!$L:$L,'Chuyển Mã'!C112)+SUMIFS('PXK-HÓA ĐƠN'!$R:$R,'PXK-HÓA ĐƠN'!$J:$J,'Chuyển Mã'!B112,'PXK-HÓA ĐƠN'!$L:$L,'Chuyển Mã'!C112)</f>
        <v>0</v>
      </c>
    </row>
    <row r="113" spans="1:4" x14ac:dyDescent="0.25">
      <c r="A113" s="60">
        <v>35</v>
      </c>
      <c r="B113" s="47" t="s">
        <v>70</v>
      </c>
      <c r="C113" s="147" t="s">
        <v>7645</v>
      </c>
      <c r="D113" s="47">
        <f>SUMIFS('VIN -MEGA'!$R:$R,'VIN -MEGA'!$J:$J,'Chuyển Mã'!B113,'VIN -MEGA'!$L:$L,'Chuyển Mã'!C113)+SUMIFS('PXK-HÓA ĐƠN'!$R:$R,'PXK-HÓA ĐƠN'!$J:$J,'Chuyển Mã'!B113,'PXK-HÓA ĐƠN'!$L:$L,'Chuyển Mã'!C113)</f>
        <v>0</v>
      </c>
    </row>
    <row r="114" spans="1:4" x14ac:dyDescent="0.25">
      <c r="B114" s="47"/>
      <c r="C114" s="47" t="s">
        <v>7187</v>
      </c>
      <c r="D114" s="47">
        <f>SUMIFS('VIN -MEGA'!$R:$R,'VIN -MEGA'!$J:$J,'Chuyển Mã'!B114,'VIN -MEGA'!$L:$L,'Chuyển Mã'!C114)+SUMIFS('PXK-HÓA ĐƠN'!$R:$R,'PXK-HÓA ĐƠN'!$J:$J,'Chuyển Mã'!B114,'PXK-HÓA ĐƠN'!$L:$L,'Chuyển Mã'!C114)</f>
        <v>0</v>
      </c>
    </row>
    <row r="115" spans="1:4" x14ac:dyDescent="0.25">
      <c r="A115" s="60">
        <v>1</v>
      </c>
      <c r="B115" s="47" t="s">
        <v>1782</v>
      </c>
      <c r="C115" s="146" t="s">
        <v>49</v>
      </c>
      <c r="D115" s="47">
        <f>SUMIFS('VIN -MEGA'!$R:$R,'VIN -MEGA'!$J:$J,'Chuyển Mã'!B115,'VIN -MEGA'!$L:$L,'Chuyển Mã'!C115)+SUMIFS('PXK-HÓA ĐƠN'!$R:$R,'PXK-HÓA ĐƠN'!$J:$J,'Chuyển Mã'!B115,'PXK-HÓA ĐƠN'!$L:$L,'Chuyển Mã'!C115)</f>
        <v>119</v>
      </c>
    </row>
    <row r="116" spans="1:4" x14ac:dyDescent="0.25">
      <c r="A116" s="60">
        <v>2</v>
      </c>
      <c r="B116" s="47" t="s">
        <v>1782</v>
      </c>
      <c r="C116" s="146" t="s">
        <v>28</v>
      </c>
      <c r="D116" s="47">
        <f>SUMIFS('VIN -MEGA'!$R:$R,'VIN -MEGA'!$J:$J,'Chuyển Mã'!B116,'VIN -MEGA'!$L:$L,'Chuyển Mã'!C116)+SUMIFS('PXK-HÓA ĐƠN'!$R:$R,'PXK-HÓA ĐƠN'!$J:$J,'Chuyển Mã'!B116,'PXK-HÓA ĐƠN'!$L:$L,'Chuyển Mã'!C116)</f>
        <v>720</v>
      </c>
    </row>
    <row r="117" spans="1:4" x14ac:dyDescent="0.25">
      <c r="A117" s="60">
        <v>3</v>
      </c>
      <c r="B117" s="47" t="s">
        <v>1782</v>
      </c>
      <c r="C117" s="146" t="s">
        <v>35</v>
      </c>
      <c r="D117" s="47">
        <f>SUMIFS('VIN -MEGA'!$R:$R,'VIN -MEGA'!$J:$J,'Chuyển Mã'!B117,'VIN -MEGA'!$L:$L,'Chuyển Mã'!C117)+SUMIFS('PXK-HÓA ĐƠN'!$R:$R,'PXK-HÓA ĐƠN'!$J:$J,'Chuyển Mã'!B117,'PXK-HÓA ĐƠN'!$L:$L,'Chuyển Mã'!C117)</f>
        <v>101</v>
      </c>
    </row>
    <row r="118" spans="1:4" x14ac:dyDescent="0.25">
      <c r="A118" s="60">
        <v>4</v>
      </c>
      <c r="B118" s="47" t="s">
        <v>1782</v>
      </c>
      <c r="C118" s="146" t="s">
        <v>31</v>
      </c>
      <c r="D118" s="47">
        <f>SUMIFS('VIN -MEGA'!$R:$R,'VIN -MEGA'!$J:$J,'Chuyển Mã'!B118,'VIN -MEGA'!$L:$L,'Chuyển Mã'!C118)+SUMIFS('PXK-HÓA ĐƠN'!$R:$R,'PXK-HÓA ĐƠN'!$J:$J,'Chuyển Mã'!B118,'PXK-HÓA ĐƠN'!$L:$L,'Chuyển Mã'!C118)</f>
        <v>290</v>
      </c>
    </row>
    <row r="119" spans="1:4" x14ac:dyDescent="0.25">
      <c r="A119" s="60">
        <v>5</v>
      </c>
      <c r="B119" s="47" t="s">
        <v>1782</v>
      </c>
      <c r="C119" s="146" t="s">
        <v>38</v>
      </c>
      <c r="D119" s="47">
        <f>SUMIFS('VIN -MEGA'!$R:$R,'VIN -MEGA'!$J:$J,'Chuyển Mã'!B119,'VIN -MEGA'!$L:$L,'Chuyển Mã'!C119)+SUMIFS('PXK-HÓA ĐƠN'!$R:$R,'PXK-HÓA ĐƠN'!$J:$J,'Chuyển Mã'!B119,'PXK-HÓA ĐƠN'!$L:$L,'Chuyển Mã'!C119)</f>
        <v>35</v>
      </c>
    </row>
    <row r="120" spans="1:4" x14ac:dyDescent="0.25">
      <c r="A120" s="60">
        <v>6</v>
      </c>
      <c r="B120" s="47" t="s">
        <v>1782</v>
      </c>
      <c r="C120" s="146" t="s">
        <v>47</v>
      </c>
      <c r="D120" s="47">
        <f>SUMIFS('VIN -MEGA'!$R:$R,'VIN -MEGA'!$J:$J,'Chuyển Mã'!B120,'VIN -MEGA'!$L:$L,'Chuyển Mã'!C120)+SUMIFS('PXK-HÓA ĐƠN'!$R:$R,'PXK-HÓA ĐƠN'!$J:$J,'Chuyển Mã'!B120,'PXK-HÓA ĐƠN'!$L:$L,'Chuyển Mã'!C120)</f>
        <v>0</v>
      </c>
    </row>
    <row r="121" spans="1:4" x14ac:dyDescent="0.25">
      <c r="A121" s="60">
        <v>7</v>
      </c>
      <c r="B121" s="47" t="s">
        <v>1782</v>
      </c>
      <c r="C121" s="146" t="s">
        <v>45</v>
      </c>
      <c r="D121" s="47">
        <f>SUMIFS('VIN -MEGA'!$R:$R,'VIN -MEGA'!$J:$J,'Chuyển Mã'!B121,'VIN -MEGA'!$L:$L,'Chuyển Mã'!C121)+SUMIFS('PXK-HÓA ĐƠN'!$R:$R,'PXK-HÓA ĐƠN'!$J:$J,'Chuyển Mã'!B121,'PXK-HÓA ĐƠN'!$L:$L,'Chuyển Mã'!C121)</f>
        <v>10</v>
      </c>
    </row>
    <row r="122" spans="1:4" x14ac:dyDescent="0.25">
      <c r="A122" s="60">
        <v>8</v>
      </c>
      <c r="B122" s="47" t="s">
        <v>1782</v>
      </c>
      <c r="C122" s="146" t="s">
        <v>33</v>
      </c>
      <c r="D122" s="47">
        <f>SUMIFS('VIN -MEGA'!$R:$R,'VIN -MEGA'!$J:$J,'Chuyển Mã'!B122,'VIN -MEGA'!$L:$L,'Chuyển Mã'!C122)+SUMIFS('PXK-HÓA ĐƠN'!$R:$R,'PXK-HÓA ĐƠN'!$J:$J,'Chuyển Mã'!B122,'PXK-HÓA ĐƠN'!$L:$L,'Chuyển Mã'!C122)</f>
        <v>170</v>
      </c>
    </row>
    <row r="123" spans="1:4" x14ac:dyDescent="0.25">
      <c r="A123" s="60">
        <v>9</v>
      </c>
      <c r="B123" s="47" t="s">
        <v>1782</v>
      </c>
      <c r="C123" s="146" t="s">
        <v>40</v>
      </c>
      <c r="D123" s="47">
        <f>SUMIFS('VIN -MEGA'!$R:$R,'VIN -MEGA'!$J:$J,'Chuyển Mã'!B123,'VIN -MEGA'!$L:$L,'Chuyển Mã'!C123)+SUMIFS('PXK-HÓA ĐƠN'!$R:$R,'PXK-HÓA ĐƠN'!$J:$J,'Chuyển Mã'!B123,'PXK-HÓA ĐƠN'!$L:$L,'Chuyển Mã'!C123)</f>
        <v>25</v>
      </c>
    </row>
    <row r="124" spans="1:4" x14ac:dyDescent="0.25">
      <c r="A124" s="60">
        <v>10</v>
      </c>
      <c r="B124" s="47" t="s">
        <v>1782</v>
      </c>
      <c r="C124" s="146" t="s">
        <v>543</v>
      </c>
      <c r="D124" s="47">
        <f>SUMIFS('VIN -MEGA'!$R:$R,'VIN -MEGA'!$J:$J,'Chuyển Mã'!B124,'VIN -MEGA'!$L:$L,'Chuyển Mã'!C124)+SUMIFS('PXK-HÓA ĐƠN'!$R:$R,'PXK-HÓA ĐƠN'!$J:$J,'Chuyển Mã'!B124,'PXK-HÓA ĐƠN'!$L:$L,'Chuyển Mã'!C124)</f>
        <v>0</v>
      </c>
    </row>
    <row r="125" spans="1:4" x14ac:dyDescent="0.25">
      <c r="A125" s="60">
        <v>11</v>
      </c>
      <c r="B125" s="47" t="s">
        <v>1782</v>
      </c>
      <c r="C125" s="146" t="s">
        <v>53</v>
      </c>
      <c r="D125" s="47">
        <f>SUMIFS('VIN -MEGA'!$R:$R,'VIN -MEGA'!$J:$J,'Chuyển Mã'!B125,'VIN -MEGA'!$L:$L,'Chuyển Mã'!C125)+SUMIFS('PXK-HÓA ĐƠN'!$R:$R,'PXK-HÓA ĐƠN'!$J:$J,'Chuyển Mã'!B125,'PXK-HÓA ĐƠN'!$L:$L,'Chuyển Mã'!C125)</f>
        <v>23</v>
      </c>
    </row>
    <row r="126" spans="1:4" x14ac:dyDescent="0.25">
      <c r="A126" s="60">
        <v>12</v>
      </c>
      <c r="B126" s="47" t="s">
        <v>1782</v>
      </c>
      <c r="C126" s="146" t="s">
        <v>1760</v>
      </c>
      <c r="D126" s="47">
        <f>SUMIFS('VIN -MEGA'!$R:$R,'VIN -MEGA'!$J:$J,'Chuyển Mã'!B126,'VIN -MEGA'!$L:$L,'Chuyển Mã'!C126)+SUMIFS('PXK-HÓA ĐƠN'!$R:$R,'PXK-HÓA ĐƠN'!$J:$J,'Chuyển Mã'!B126,'PXK-HÓA ĐƠN'!$L:$L,'Chuyển Mã'!C126)</f>
        <v>0</v>
      </c>
    </row>
    <row r="127" spans="1:4" x14ac:dyDescent="0.25">
      <c r="A127" s="60">
        <v>13</v>
      </c>
      <c r="B127" s="47" t="s">
        <v>1782</v>
      </c>
      <c r="C127" s="146" t="s">
        <v>1702</v>
      </c>
      <c r="D127" s="47">
        <f>SUMIFS('VIN -MEGA'!$R:$R,'VIN -MEGA'!$J:$J,'Chuyển Mã'!B127,'VIN -MEGA'!$L:$L,'Chuyển Mã'!C127)+SUMIFS('PXK-HÓA ĐƠN'!$R:$R,'PXK-HÓA ĐƠN'!$J:$J,'Chuyển Mã'!B127,'PXK-HÓA ĐƠN'!$L:$L,'Chuyển Mã'!C127)</f>
        <v>0</v>
      </c>
    </row>
    <row r="128" spans="1:4" x14ac:dyDescent="0.25">
      <c r="A128" s="60">
        <v>14</v>
      </c>
      <c r="B128" s="47" t="s">
        <v>1782</v>
      </c>
      <c r="C128" s="146" t="s">
        <v>552</v>
      </c>
      <c r="D128" s="47">
        <f>SUMIFS('VIN -MEGA'!$R:$R,'VIN -MEGA'!$J:$J,'Chuyển Mã'!B128,'VIN -MEGA'!$L:$L,'Chuyển Mã'!C128)+SUMIFS('PXK-HÓA ĐƠN'!$R:$R,'PXK-HÓA ĐƠN'!$J:$J,'Chuyển Mã'!B128,'PXK-HÓA ĐƠN'!$L:$L,'Chuyển Mã'!C128)</f>
        <v>0</v>
      </c>
    </row>
    <row r="129" spans="1:4" x14ac:dyDescent="0.25">
      <c r="A129" s="60">
        <v>15</v>
      </c>
      <c r="B129" s="47" t="s">
        <v>1782</v>
      </c>
      <c r="C129" s="146" t="s">
        <v>564</v>
      </c>
      <c r="D129" s="47">
        <f>SUMIFS('VIN -MEGA'!$R:$R,'VIN -MEGA'!$J:$J,'Chuyển Mã'!B129,'VIN -MEGA'!$L:$L,'Chuyển Mã'!C129)+SUMIFS('PXK-HÓA ĐƠN'!$R:$R,'PXK-HÓA ĐƠN'!$J:$J,'Chuyển Mã'!B129,'PXK-HÓA ĐƠN'!$L:$L,'Chuyển Mã'!C129)</f>
        <v>0</v>
      </c>
    </row>
    <row r="130" spans="1:4" x14ac:dyDescent="0.25">
      <c r="A130" s="60">
        <v>16</v>
      </c>
      <c r="B130" s="47" t="s">
        <v>1782</v>
      </c>
      <c r="C130" s="146" t="s">
        <v>554</v>
      </c>
      <c r="D130" s="47">
        <f>SUMIFS('VIN -MEGA'!$R:$R,'VIN -MEGA'!$J:$J,'Chuyển Mã'!B130,'VIN -MEGA'!$L:$L,'Chuyển Mã'!C130)+SUMIFS('PXK-HÓA ĐƠN'!$R:$R,'PXK-HÓA ĐƠN'!$J:$J,'Chuyển Mã'!B130,'PXK-HÓA ĐƠN'!$L:$L,'Chuyển Mã'!C130)</f>
        <v>0</v>
      </c>
    </row>
    <row r="131" spans="1:4" x14ac:dyDescent="0.25">
      <c r="A131" s="60">
        <v>17</v>
      </c>
      <c r="B131" s="47" t="s">
        <v>1782</v>
      </c>
      <c r="C131" s="146" t="s">
        <v>566</v>
      </c>
      <c r="D131" s="47">
        <f>SUMIFS('VIN -MEGA'!$R:$R,'VIN -MEGA'!$J:$J,'Chuyển Mã'!B131,'VIN -MEGA'!$L:$L,'Chuyển Mã'!C131)+SUMIFS('PXK-HÓA ĐƠN'!$R:$R,'PXK-HÓA ĐƠN'!$J:$J,'Chuyển Mã'!B131,'PXK-HÓA ĐƠN'!$L:$L,'Chuyển Mã'!C131)</f>
        <v>0</v>
      </c>
    </row>
    <row r="132" spans="1:4" x14ac:dyDescent="0.25">
      <c r="A132" s="60">
        <v>18</v>
      </c>
      <c r="B132" s="47" t="s">
        <v>1782</v>
      </c>
      <c r="C132" s="146" t="s">
        <v>601</v>
      </c>
      <c r="D132" s="47">
        <f>SUMIFS('VIN -MEGA'!$R:$R,'VIN -MEGA'!$J:$J,'Chuyển Mã'!B132,'VIN -MEGA'!$L:$L,'Chuyển Mã'!C132)+SUMIFS('PXK-HÓA ĐƠN'!$R:$R,'PXK-HÓA ĐƠN'!$J:$J,'Chuyển Mã'!B132,'PXK-HÓA ĐƠN'!$L:$L,'Chuyển Mã'!C132)</f>
        <v>0</v>
      </c>
    </row>
    <row r="133" spans="1:4" x14ac:dyDescent="0.25">
      <c r="A133" s="60">
        <v>19</v>
      </c>
      <c r="B133" s="47" t="s">
        <v>1782</v>
      </c>
      <c r="C133" s="146" t="s">
        <v>549</v>
      </c>
      <c r="D133" s="47">
        <f>SUMIFS('VIN -MEGA'!$R:$R,'VIN -MEGA'!$J:$J,'Chuyển Mã'!B133,'VIN -MEGA'!$L:$L,'Chuyển Mã'!C133)+SUMIFS('PXK-HÓA ĐƠN'!$R:$R,'PXK-HÓA ĐƠN'!$J:$J,'Chuyển Mã'!B133,'PXK-HÓA ĐƠN'!$L:$L,'Chuyển Mã'!C133)</f>
        <v>0</v>
      </c>
    </row>
    <row r="134" spans="1:4" x14ac:dyDescent="0.25">
      <c r="A134" s="60">
        <v>20</v>
      </c>
      <c r="B134" s="47" t="s">
        <v>1782</v>
      </c>
      <c r="C134" s="146" t="s">
        <v>591</v>
      </c>
      <c r="D134" s="47">
        <f>SUMIFS('VIN -MEGA'!$R:$R,'VIN -MEGA'!$J:$J,'Chuyển Mã'!B134,'VIN -MEGA'!$L:$L,'Chuyển Mã'!C134)+SUMIFS('PXK-HÓA ĐƠN'!$R:$R,'PXK-HÓA ĐƠN'!$J:$J,'Chuyển Mã'!B134,'PXK-HÓA ĐƠN'!$L:$L,'Chuyển Mã'!C134)</f>
        <v>0</v>
      </c>
    </row>
    <row r="135" spans="1:4" ht="14.25" customHeight="1" x14ac:dyDescent="0.25">
      <c r="A135" s="60">
        <v>21</v>
      </c>
      <c r="B135" s="47" t="s">
        <v>1782</v>
      </c>
      <c r="C135" s="146" t="s">
        <v>1752</v>
      </c>
      <c r="D135" s="47">
        <f>SUMIFS('VIN -MEGA'!$R:$R,'VIN -MEGA'!$J:$J,'Chuyển Mã'!B135,'VIN -MEGA'!$L:$L,'Chuyển Mã'!C135)+SUMIFS('PXK-HÓA ĐƠN'!$R:$R,'PXK-HÓA ĐƠN'!$J:$J,'Chuyển Mã'!B135,'PXK-HÓA ĐƠN'!$L:$L,'Chuyển Mã'!C135)</f>
        <v>0</v>
      </c>
    </row>
    <row r="136" spans="1:4" x14ac:dyDescent="0.25">
      <c r="A136" s="60">
        <v>22</v>
      </c>
      <c r="B136" s="47" t="s">
        <v>1782</v>
      </c>
      <c r="C136" s="146" t="s">
        <v>599</v>
      </c>
      <c r="D136" s="47">
        <f>SUMIFS('VIN -MEGA'!$R:$R,'VIN -MEGA'!$J:$J,'Chuyển Mã'!B136,'VIN -MEGA'!$L:$L,'Chuyển Mã'!C136)+SUMIFS('PXK-HÓA ĐƠN'!$R:$R,'PXK-HÓA ĐƠN'!$J:$J,'Chuyển Mã'!B136,'PXK-HÓA ĐƠN'!$L:$L,'Chuyển Mã'!C136)</f>
        <v>0</v>
      </c>
    </row>
    <row r="137" spans="1:4" x14ac:dyDescent="0.25">
      <c r="A137" s="60">
        <v>23</v>
      </c>
      <c r="B137" s="47" t="s">
        <v>1782</v>
      </c>
      <c r="C137" s="146" t="s">
        <v>559</v>
      </c>
      <c r="D137" s="47">
        <f>SUMIFS('VIN -MEGA'!$R:$R,'VIN -MEGA'!$J:$J,'Chuyển Mã'!B137,'VIN -MEGA'!$L:$L,'Chuyển Mã'!C137)+SUMIFS('PXK-HÓA ĐƠN'!$R:$R,'PXK-HÓA ĐƠN'!$J:$J,'Chuyển Mã'!B137,'PXK-HÓA ĐƠN'!$L:$L,'Chuyển Mã'!C137)</f>
        <v>0</v>
      </c>
    </row>
    <row r="138" spans="1:4" x14ac:dyDescent="0.25">
      <c r="A138" s="60">
        <v>24</v>
      </c>
      <c r="B138" s="47" t="s">
        <v>1782</v>
      </c>
      <c r="C138" s="146" t="s">
        <v>1714</v>
      </c>
      <c r="D138" s="47">
        <f>SUMIFS('VIN -MEGA'!$R:$R,'VIN -MEGA'!$J:$J,'Chuyển Mã'!B138,'VIN -MEGA'!$L:$L,'Chuyển Mã'!C138)+SUMIFS('PXK-HÓA ĐƠN'!$R:$R,'PXK-HÓA ĐƠN'!$J:$J,'Chuyển Mã'!B138,'PXK-HÓA ĐƠN'!$L:$L,'Chuyển Mã'!C138)</f>
        <v>0</v>
      </c>
    </row>
    <row r="139" spans="1:4" x14ac:dyDescent="0.25">
      <c r="A139" s="60">
        <v>25</v>
      </c>
      <c r="B139" s="47" t="s">
        <v>1782</v>
      </c>
      <c r="C139" s="146" t="s">
        <v>561</v>
      </c>
      <c r="D139" s="47">
        <f>SUMIFS('VIN -MEGA'!$R:$R,'VIN -MEGA'!$J:$J,'Chuyển Mã'!B139,'VIN -MEGA'!$L:$L,'Chuyển Mã'!C139)+SUMIFS('PXK-HÓA ĐƠN'!$R:$R,'PXK-HÓA ĐƠN'!$J:$J,'Chuyển Mã'!B139,'PXK-HÓA ĐƠN'!$L:$L,'Chuyển Mã'!C139)</f>
        <v>0</v>
      </c>
    </row>
    <row r="140" spans="1:4" x14ac:dyDescent="0.25">
      <c r="A140" s="60">
        <v>26</v>
      </c>
      <c r="B140" s="47" t="s">
        <v>1782</v>
      </c>
      <c r="C140" s="146" t="s">
        <v>7256</v>
      </c>
      <c r="D140" s="47">
        <f>SUMIFS('VIN -MEGA'!$R:$R,'VIN -MEGA'!$J:$J,'Chuyển Mã'!B140,'VIN -MEGA'!$L:$L,'Chuyển Mã'!C140)+SUMIFS('PXK-HÓA ĐƠN'!$R:$R,'PXK-HÓA ĐƠN'!$J:$J,'Chuyển Mã'!B140,'PXK-HÓA ĐƠN'!$L:$L,'Chuyển Mã'!C140)</f>
        <v>0</v>
      </c>
    </row>
    <row r="141" spans="1:4" x14ac:dyDescent="0.25">
      <c r="A141" s="60">
        <v>27</v>
      </c>
      <c r="B141" s="47" t="s">
        <v>1782</v>
      </c>
      <c r="C141" s="146" t="s">
        <v>7257</v>
      </c>
      <c r="D141" s="47">
        <f>SUMIFS('VIN -MEGA'!$R:$R,'VIN -MEGA'!$J:$J,'Chuyển Mã'!B141,'VIN -MEGA'!$L:$L,'Chuyển Mã'!C141)+SUMIFS('PXK-HÓA ĐƠN'!$R:$R,'PXK-HÓA ĐƠN'!$J:$J,'Chuyển Mã'!B141,'PXK-HÓA ĐƠN'!$L:$L,'Chuyển Mã'!C141)</f>
        <v>0</v>
      </c>
    </row>
    <row r="142" spans="1:4" x14ac:dyDescent="0.25">
      <c r="A142" s="60">
        <v>28</v>
      </c>
      <c r="B142" s="47" t="s">
        <v>1782</v>
      </c>
      <c r="C142" s="146" t="s">
        <v>15179</v>
      </c>
      <c r="D142" s="47">
        <f>SUMIFS('VIN -MEGA'!$R:$R,'VIN -MEGA'!$J:$J,'Chuyển Mã'!B142,'VIN -MEGA'!$L:$L,'Chuyển Mã'!C142)+SUMIFS('PXK-HÓA ĐƠN'!$R:$R,'PXK-HÓA ĐƠN'!$J:$J,'Chuyển Mã'!B142,'PXK-HÓA ĐƠN'!$L:$L,'Chuyển Mã'!C142)</f>
        <v>0</v>
      </c>
    </row>
    <row r="143" spans="1:4" x14ac:dyDescent="0.25">
      <c r="A143" s="60">
        <v>29</v>
      </c>
      <c r="B143" s="47" t="s">
        <v>1782</v>
      </c>
      <c r="C143" s="146" t="s">
        <v>15185</v>
      </c>
      <c r="D143" s="47">
        <f>SUMIFS('VIN -MEGA'!$R:$R,'VIN -MEGA'!$J:$J,'Chuyển Mã'!B143,'VIN -MEGA'!$L:$L,'Chuyển Mã'!C143)+SUMIFS('PXK-HÓA ĐƠN'!$R:$R,'PXK-HÓA ĐƠN'!$J:$J,'Chuyển Mã'!B143,'PXK-HÓA ĐƠN'!$L:$L,'Chuyển Mã'!C143)</f>
        <v>0</v>
      </c>
    </row>
    <row r="144" spans="1:4" x14ac:dyDescent="0.25">
      <c r="A144" s="60">
        <v>30</v>
      </c>
      <c r="B144" s="47" t="s">
        <v>1782</v>
      </c>
      <c r="C144" s="146" t="s">
        <v>15184</v>
      </c>
      <c r="D144" s="47">
        <f>SUMIFS('VIN -MEGA'!$R:$R,'VIN -MEGA'!$J:$J,'Chuyển Mã'!B144,'VIN -MEGA'!$L:$L,'Chuyển Mã'!C144)+SUMIFS('PXK-HÓA ĐƠN'!$R:$R,'PXK-HÓA ĐƠN'!$J:$J,'Chuyển Mã'!B144,'PXK-HÓA ĐƠN'!$L:$L,'Chuyển Mã'!C144)</f>
        <v>0</v>
      </c>
    </row>
    <row r="145" spans="1:4" x14ac:dyDescent="0.25">
      <c r="A145" s="60">
        <v>31</v>
      </c>
      <c r="B145" s="47" t="s">
        <v>1782</v>
      </c>
      <c r="C145" s="146" t="s">
        <v>7258</v>
      </c>
      <c r="D145" s="47">
        <f>SUMIFS('VIN -MEGA'!$R:$R,'VIN -MEGA'!$J:$J,'Chuyển Mã'!B145,'VIN -MEGA'!$L:$L,'Chuyển Mã'!C145)+SUMIFS('PXK-HÓA ĐƠN'!$R:$R,'PXK-HÓA ĐƠN'!$J:$J,'Chuyển Mã'!B145,'PXK-HÓA ĐƠN'!$L:$L,'Chuyển Mã'!C145)</f>
        <v>0</v>
      </c>
    </row>
    <row r="146" spans="1:4" x14ac:dyDescent="0.25">
      <c r="A146" s="60">
        <v>32</v>
      </c>
      <c r="B146" s="47" t="s">
        <v>1782</v>
      </c>
      <c r="C146" s="146" t="s">
        <v>545</v>
      </c>
      <c r="D146" s="47">
        <f>SUMIFS('VIN -MEGA'!$R:$R,'VIN -MEGA'!$J:$J,'Chuyển Mã'!B146,'VIN -MEGA'!$L:$L,'Chuyển Mã'!C146)+SUMIFS('PXK-HÓA ĐƠN'!$R:$R,'PXK-HÓA ĐƠN'!$J:$J,'Chuyển Mã'!B146,'PXK-HÓA ĐƠN'!$L:$L,'Chuyển Mã'!C146)</f>
        <v>0</v>
      </c>
    </row>
    <row r="147" spans="1:4" x14ac:dyDescent="0.25">
      <c r="A147" s="60">
        <v>33</v>
      </c>
      <c r="B147" s="47" t="s">
        <v>1782</v>
      </c>
      <c r="C147" s="146" t="s">
        <v>7797</v>
      </c>
      <c r="D147" s="47">
        <f>SUMIFS('VIN -MEGA'!$R:$R,'VIN -MEGA'!$J:$J,'Chuyển Mã'!B147,'VIN -MEGA'!$L:$L,'Chuyển Mã'!C147)+SUMIFS('PXK-HÓA ĐƠN'!$R:$R,'PXK-HÓA ĐƠN'!$J:$J,'Chuyển Mã'!B147,'PXK-HÓA ĐƠN'!$L:$L,'Chuyển Mã'!C147)</f>
        <v>0</v>
      </c>
    </row>
    <row r="148" spans="1:4" x14ac:dyDescent="0.25">
      <c r="A148" s="60">
        <v>34</v>
      </c>
      <c r="B148" s="47" t="s">
        <v>1782</v>
      </c>
      <c r="C148" s="146" t="s">
        <v>7260</v>
      </c>
      <c r="D148" s="47">
        <f>SUMIFS('VIN -MEGA'!$R:$R,'VIN -MEGA'!$J:$J,'Chuyển Mã'!B148,'VIN -MEGA'!$L:$L,'Chuyển Mã'!C148)+SUMIFS('PXK-HÓA ĐƠN'!$R:$R,'PXK-HÓA ĐƠN'!$J:$J,'Chuyển Mã'!B148,'PXK-HÓA ĐƠN'!$L:$L,'Chuyển Mã'!C148)</f>
        <v>0</v>
      </c>
    </row>
    <row r="149" spans="1:4" x14ac:dyDescent="0.25">
      <c r="A149" s="60">
        <v>35</v>
      </c>
      <c r="B149" s="47" t="s">
        <v>1782</v>
      </c>
      <c r="C149" s="147" t="s">
        <v>7645</v>
      </c>
      <c r="D149" s="47">
        <f>SUMIFS('VIN -MEGA'!$R:$R,'VIN -MEGA'!$J:$J,'Chuyển Mã'!B149,'VIN -MEGA'!$L:$L,'Chuyển Mã'!C149)+SUMIFS('PXK-HÓA ĐƠN'!$R:$R,'PXK-HÓA ĐƠN'!$J:$J,'Chuyển Mã'!B149,'PXK-HÓA ĐƠN'!$L:$L,'Chuyển Mã'!C149)</f>
        <v>0</v>
      </c>
    </row>
    <row r="150" spans="1:4" x14ac:dyDescent="0.25">
      <c r="B150" s="47"/>
      <c r="C150" s="47" t="s">
        <v>7187</v>
      </c>
      <c r="D150" s="47">
        <f>SUMIFS('VIN -MEGA'!$R:$R,'VIN -MEGA'!$J:$J,'Chuyển Mã'!B150,'VIN -MEGA'!$L:$L,'Chuyển Mã'!C150)+SUMIFS('PXK-HÓA ĐƠN'!$R:$R,'PXK-HÓA ĐƠN'!$J:$J,'Chuyển Mã'!B150,'PXK-HÓA ĐƠN'!$L:$L,'Chuyển Mã'!C150)</f>
        <v>0</v>
      </c>
    </row>
    <row r="151" spans="1:4" x14ac:dyDescent="0.25">
      <c r="A151" s="60">
        <v>1</v>
      </c>
      <c r="B151" s="47" t="s">
        <v>1784</v>
      </c>
      <c r="C151" s="146" t="s">
        <v>49</v>
      </c>
      <c r="D151" s="47">
        <f>SUMIFS('VIN -MEGA'!$R:$R,'VIN -MEGA'!$J:$J,'Chuyển Mã'!B151,'VIN -MEGA'!$L:$L,'Chuyển Mã'!C151)+SUMIFS('PXK-HÓA ĐƠN'!$R:$R,'PXK-HÓA ĐƠN'!$J:$J,'Chuyển Mã'!B151,'PXK-HÓA ĐƠN'!$L:$L,'Chuyển Mã'!C151)</f>
        <v>73</v>
      </c>
    </row>
    <row r="152" spans="1:4" x14ac:dyDescent="0.25">
      <c r="A152" s="60">
        <v>2</v>
      </c>
      <c r="B152" s="47" t="s">
        <v>1784</v>
      </c>
      <c r="C152" s="146" t="s">
        <v>28</v>
      </c>
      <c r="D152" s="47">
        <f>SUMIFS('VIN -MEGA'!$R:$R,'VIN -MEGA'!$J:$J,'Chuyển Mã'!B152,'VIN -MEGA'!$L:$L,'Chuyển Mã'!C152)+SUMIFS('PXK-HÓA ĐƠN'!$R:$R,'PXK-HÓA ĐƠN'!$J:$J,'Chuyển Mã'!B152,'PXK-HÓA ĐƠN'!$L:$L,'Chuyển Mã'!C152)</f>
        <v>342</v>
      </c>
    </row>
    <row r="153" spans="1:4" x14ac:dyDescent="0.25">
      <c r="A153" s="60">
        <v>3</v>
      </c>
      <c r="B153" s="47" t="s">
        <v>1784</v>
      </c>
      <c r="C153" s="146" t="s">
        <v>35</v>
      </c>
      <c r="D153" s="47">
        <f>SUMIFS('VIN -MEGA'!$R:$R,'VIN -MEGA'!$J:$J,'Chuyển Mã'!B153,'VIN -MEGA'!$L:$L,'Chuyển Mã'!C153)+SUMIFS('PXK-HÓA ĐƠN'!$R:$R,'PXK-HÓA ĐƠN'!$J:$J,'Chuyển Mã'!B153,'PXK-HÓA ĐƠN'!$L:$L,'Chuyển Mã'!C153)</f>
        <v>29</v>
      </c>
    </row>
    <row r="154" spans="1:4" x14ac:dyDescent="0.25">
      <c r="A154" s="60">
        <v>4</v>
      </c>
      <c r="B154" s="47" t="s">
        <v>1784</v>
      </c>
      <c r="C154" s="146" t="s">
        <v>31</v>
      </c>
      <c r="D154" s="47">
        <f>SUMIFS('VIN -MEGA'!$R:$R,'VIN -MEGA'!$J:$J,'Chuyển Mã'!B154,'VIN -MEGA'!$L:$L,'Chuyển Mã'!C154)+SUMIFS('PXK-HÓA ĐƠN'!$R:$R,'PXK-HÓA ĐƠN'!$J:$J,'Chuyển Mã'!B154,'PXK-HÓA ĐƠN'!$L:$L,'Chuyển Mã'!C154)</f>
        <v>149</v>
      </c>
    </row>
    <row r="155" spans="1:4" x14ac:dyDescent="0.25">
      <c r="A155" s="60">
        <v>5</v>
      </c>
      <c r="B155" s="47" t="s">
        <v>1784</v>
      </c>
      <c r="C155" s="146" t="s">
        <v>38</v>
      </c>
      <c r="D155" s="47">
        <f>SUMIFS('VIN -MEGA'!$R:$R,'VIN -MEGA'!$J:$J,'Chuyển Mã'!B155,'VIN -MEGA'!$L:$L,'Chuyển Mã'!C155)+SUMIFS('PXK-HÓA ĐƠN'!$R:$R,'PXK-HÓA ĐƠN'!$J:$J,'Chuyển Mã'!B155,'PXK-HÓA ĐƠN'!$L:$L,'Chuyển Mã'!C155)</f>
        <v>67</v>
      </c>
    </row>
    <row r="156" spans="1:4" x14ac:dyDescent="0.25">
      <c r="A156" s="60">
        <v>6</v>
      </c>
      <c r="B156" s="47" t="s">
        <v>1784</v>
      </c>
      <c r="C156" s="146" t="s">
        <v>47</v>
      </c>
      <c r="D156" s="47">
        <f>SUMIFS('VIN -MEGA'!$R:$R,'VIN -MEGA'!$J:$J,'Chuyển Mã'!B156,'VIN -MEGA'!$L:$L,'Chuyển Mã'!C156)+SUMIFS('PXK-HÓA ĐƠN'!$R:$R,'PXK-HÓA ĐƠN'!$J:$J,'Chuyển Mã'!B156,'PXK-HÓA ĐƠN'!$L:$L,'Chuyển Mã'!C156)</f>
        <v>0</v>
      </c>
    </row>
    <row r="157" spans="1:4" x14ac:dyDescent="0.25">
      <c r="A157" s="60">
        <v>7</v>
      </c>
      <c r="B157" s="47" t="s">
        <v>1784</v>
      </c>
      <c r="C157" s="146" t="s">
        <v>45</v>
      </c>
      <c r="D157" s="47">
        <f>SUMIFS('VIN -MEGA'!$R:$R,'VIN -MEGA'!$J:$J,'Chuyển Mã'!B157,'VIN -MEGA'!$L:$L,'Chuyển Mã'!C157)+SUMIFS('PXK-HÓA ĐƠN'!$R:$R,'PXK-HÓA ĐƠN'!$J:$J,'Chuyển Mã'!B157,'PXK-HÓA ĐƠN'!$L:$L,'Chuyển Mã'!C157)</f>
        <v>2</v>
      </c>
    </row>
    <row r="158" spans="1:4" x14ac:dyDescent="0.25">
      <c r="A158" s="60">
        <v>8</v>
      </c>
      <c r="B158" s="47" t="s">
        <v>1784</v>
      </c>
      <c r="C158" s="146" t="s">
        <v>33</v>
      </c>
      <c r="D158" s="47">
        <f>SUMIFS('VIN -MEGA'!$R:$R,'VIN -MEGA'!$J:$J,'Chuyển Mã'!B158,'VIN -MEGA'!$L:$L,'Chuyển Mã'!C158)+SUMIFS('PXK-HÓA ĐƠN'!$R:$R,'PXK-HÓA ĐƠN'!$J:$J,'Chuyển Mã'!B158,'PXK-HÓA ĐƠN'!$L:$L,'Chuyển Mã'!C158)</f>
        <v>122</v>
      </c>
    </row>
    <row r="159" spans="1:4" x14ac:dyDescent="0.25">
      <c r="A159" s="60">
        <v>9</v>
      </c>
      <c r="B159" s="47" t="s">
        <v>1784</v>
      </c>
      <c r="C159" s="146" t="s">
        <v>40</v>
      </c>
      <c r="D159" s="47">
        <f>SUMIFS('VIN -MEGA'!$R:$R,'VIN -MEGA'!$J:$J,'Chuyển Mã'!B159,'VIN -MEGA'!$L:$L,'Chuyển Mã'!C159)+SUMIFS('PXK-HÓA ĐƠN'!$R:$R,'PXK-HÓA ĐƠN'!$J:$J,'Chuyển Mã'!B159,'PXK-HÓA ĐƠN'!$L:$L,'Chuyển Mã'!C159)</f>
        <v>40</v>
      </c>
    </row>
    <row r="160" spans="1:4" x14ac:dyDescent="0.25">
      <c r="A160" s="60">
        <v>10</v>
      </c>
      <c r="B160" s="47" t="s">
        <v>1784</v>
      </c>
      <c r="C160" s="146" t="s">
        <v>543</v>
      </c>
      <c r="D160" s="47">
        <f>SUMIFS('VIN -MEGA'!$R:$R,'VIN -MEGA'!$J:$J,'Chuyển Mã'!B160,'VIN -MEGA'!$L:$L,'Chuyển Mã'!C160)+SUMIFS('PXK-HÓA ĐƠN'!$R:$R,'PXK-HÓA ĐƠN'!$J:$J,'Chuyển Mã'!B160,'PXK-HÓA ĐƠN'!$L:$L,'Chuyển Mã'!C160)</f>
        <v>47</v>
      </c>
    </row>
    <row r="161" spans="1:4" x14ac:dyDescent="0.25">
      <c r="A161" s="60">
        <v>11</v>
      </c>
      <c r="B161" s="47" t="s">
        <v>1784</v>
      </c>
      <c r="C161" s="146" t="s">
        <v>53</v>
      </c>
      <c r="D161" s="47">
        <f>SUMIFS('VIN -MEGA'!$R:$R,'VIN -MEGA'!$J:$J,'Chuyển Mã'!B161,'VIN -MEGA'!$L:$L,'Chuyển Mã'!C161)+SUMIFS('PXK-HÓA ĐƠN'!$R:$R,'PXK-HÓA ĐƠN'!$J:$J,'Chuyển Mã'!B161,'PXK-HÓA ĐƠN'!$L:$L,'Chuyển Mã'!C161)</f>
        <v>33</v>
      </c>
    </row>
    <row r="162" spans="1:4" x14ac:dyDescent="0.25">
      <c r="A162" s="60">
        <v>12</v>
      </c>
      <c r="B162" s="47" t="s">
        <v>1784</v>
      </c>
      <c r="C162" s="146" t="s">
        <v>1760</v>
      </c>
      <c r="D162" s="47">
        <f>SUMIFS('VIN -MEGA'!$R:$R,'VIN -MEGA'!$J:$J,'Chuyển Mã'!B162,'VIN -MEGA'!$L:$L,'Chuyển Mã'!C162)+SUMIFS('PXK-HÓA ĐƠN'!$R:$R,'PXK-HÓA ĐƠN'!$J:$J,'Chuyển Mã'!B162,'PXK-HÓA ĐƠN'!$L:$L,'Chuyển Mã'!C162)</f>
        <v>0</v>
      </c>
    </row>
    <row r="163" spans="1:4" x14ac:dyDescent="0.25">
      <c r="A163" s="60">
        <v>13</v>
      </c>
      <c r="B163" s="47" t="s">
        <v>1784</v>
      </c>
      <c r="C163" s="146" t="s">
        <v>1702</v>
      </c>
      <c r="D163" s="47">
        <f>SUMIFS('VIN -MEGA'!$R:$R,'VIN -MEGA'!$J:$J,'Chuyển Mã'!B163,'VIN -MEGA'!$L:$L,'Chuyển Mã'!C163)+SUMIFS('PXK-HÓA ĐƠN'!$R:$R,'PXK-HÓA ĐƠN'!$J:$J,'Chuyển Mã'!B163,'PXK-HÓA ĐƠN'!$L:$L,'Chuyển Mã'!C163)</f>
        <v>0</v>
      </c>
    </row>
    <row r="164" spans="1:4" x14ac:dyDescent="0.25">
      <c r="A164" s="60">
        <v>14</v>
      </c>
      <c r="B164" s="47" t="s">
        <v>1784</v>
      </c>
      <c r="C164" s="146" t="s">
        <v>552</v>
      </c>
      <c r="D164" s="47">
        <f>SUMIFS('VIN -MEGA'!$R:$R,'VIN -MEGA'!$J:$J,'Chuyển Mã'!B164,'VIN -MEGA'!$L:$L,'Chuyển Mã'!C164)+SUMIFS('PXK-HÓA ĐƠN'!$R:$R,'PXK-HÓA ĐƠN'!$J:$J,'Chuyển Mã'!B164,'PXK-HÓA ĐƠN'!$L:$L,'Chuyển Mã'!C164)</f>
        <v>140</v>
      </c>
    </row>
    <row r="165" spans="1:4" x14ac:dyDescent="0.25">
      <c r="A165" s="60">
        <v>15</v>
      </c>
      <c r="B165" s="47" t="s">
        <v>1784</v>
      </c>
      <c r="C165" s="146" t="s">
        <v>564</v>
      </c>
      <c r="D165" s="47">
        <f>SUMIFS('VIN -MEGA'!$R:$R,'VIN -MEGA'!$J:$J,'Chuyển Mã'!B165,'VIN -MEGA'!$L:$L,'Chuyển Mã'!C165)+SUMIFS('PXK-HÓA ĐƠN'!$R:$R,'PXK-HÓA ĐƠN'!$J:$J,'Chuyển Mã'!B165,'PXK-HÓA ĐƠN'!$L:$L,'Chuyển Mã'!C165)</f>
        <v>0</v>
      </c>
    </row>
    <row r="166" spans="1:4" x14ac:dyDescent="0.25">
      <c r="A166" s="60">
        <v>16</v>
      </c>
      <c r="B166" s="47" t="s">
        <v>1784</v>
      </c>
      <c r="C166" s="146" t="s">
        <v>554</v>
      </c>
      <c r="D166" s="47">
        <f>SUMIFS('VIN -MEGA'!$R:$R,'VIN -MEGA'!$J:$J,'Chuyển Mã'!B166,'VIN -MEGA'!$L:$L,'Chuyển Mã'!C166)+SUMIFS('PXK-HÓA ĐƠN'!$R:$R,'PXK-HÓA ĐƠN'!$J:$J,'Chuyển Mã'!B166,'PXK-HÓA ĐƠN'!$L:$L,'Chuyển Mã'!C166)</f>
        <v>41</v>
      </c>
    </row>
    <row r="167" spans="1:4" x14ac:dyDescent="0.25">
      <c r="A167" s="60">
        <v>17</v>
      </c>
      <c r="B167" s="47" t="s">
        <v>1784</v>
      </c>
      <c r="C167" s="146" t="s">
        <v>566</v>
      </c>
      <c r="D167" s="47">
        <f>SUMIFS('VIN -MEGA'!$R:$R,'VIN -MEGA'!$J:$J,'Chuyển Mã'!B167,'VIN -MEGA'!$L:$L,'Chuyển Mã'!C167)+SUMIFS('PXK-HÓA ĐƠN'!$R:$R,'PXK-HÓA ĐƠN'!$J:$J,'Chuyển Mã'!B167,'PXK-HÓA ĐƠN'!$L:$L,'Chuyển Mã'!C167)</f>
        <v>2</v>
      </c>
    </row>
    <row r="168" spans="1:4" x14ac:dyDescent="0.25">
      <c r="A168" s="60">
        <v>18</v>
      </c>
      <c r="B168" s="47" t="s">
        <v>1784</v>
      </c>
      <c r="C168" s="146" t="s">
        <v>601</v>
      </c>
      <c r="D168" s="47">
        <f>SUMIFS('VIN -MEGA'!$R:$R,'VIN -MEGA'!$J:$J,'Chuyển Mã'!B168,'VIN -MEGA'!$L:$L,'Chuyển Mã'!C168)+SUMIFS('PXK-HÓA ĐƠN'!$R:$R,'PXK-HÓA ĐƠN'!$J:$J,'Chuyển Mã'!B168,'PXK-HÓA ĐƠN'!$L:$L,'Chuyển Mã'!C168)</f>
        <v>0</v>
      </c>
    </row>
    <row r="169" spans="1:4" x14ac:dyDescent="0.25">
      <c r="A169" s="60">
        <v>19</v>
      </c>
      <c r="B169" s="47" t="s">
        <v>1784</v>
      </c>
      <c r="C169" s="146" t="s">
        <v>549</v>
      </c>
      <c r="D169" s="47">
        <f>SUMIFS('VIN -MEGA'!$R:$R,'VIN -MEGA'!$J:$J,'Chuyển Mã'!B169,'VIN -MEGA'!$L:$L,'Chuyển Mã'!C169)+SUMIFS('PXK-HÓA ĐƠN'!$R:$R,'PXK-HÓA ĐƠN'!$J:$J,'Chuyển Mã'!B169,'PXK-HÓA ĐƠN'!$L:$L,'Chuyển Mã'!C169)</f>
        <v>0</v>
      </c>
    </row>
    <row r="170" spans="1:4" x14ac:dyDescent="0.25">
      <c r="A170" s="60">
        <v>20</v>
      </c>
      <c r="B170" s="47" t="s">
        <v>1784</v>
      </c>
      <c r="C170" s="146" t="s">
        <v>591</v>
      </c>
      <c r="D170" s="47">
        <f>SUMIFS('VIN -MEGA'!$R:$R,'VIN -MEGA'!$J:$J,'Chuyển Mã'!B170,'VIN -MEGA'!$L:$L,'Chuyển Mã'!C170)+SUMIFS('PXK-HÓA ĐƠN'!$R:$R,'PXK-HÓA ĐƠN'!$J:$J,'Chuyển Mã'!B170,'PXK-HÓA ĐƠN'!$L:$L,'Chuyển Mã'!C170)</f>
        <v>0</v>
      </c>
    </row>
    <row r="171" spans="1:4" x14ac:dyDescent="0.25">
      <c r="A171" s="60">
        <v>21</v>
      </c>
      <c r="B171" s="47" t="s">
        <v>1784</v>
      </c>
      <c r="C171" s="146" t="s">
        <v>1752</v>
      </c>
      <c r="D171" s="47">
        <f>SUMIFS('VIN -MEGA'!$R:$R,'VIN -MEGA'!$J:$J,'Chuyển Mã'!B171,'VIN -MEGA'!$L:$L,'Chuyển Mã'!C171)+SUMIFS('PXK-HÓA ĐƠN'!$R:$R,'PXK-HÓA ĐƠN'!$J:$J,'Chuyển Mã'!B171,'PXK-HÓA ĐƠN'!$L:$L,'Chuyển Mã'!C171)</f>
        <v>0</v>
      </c>
    </row>
    <row r="172" spans="1:4" x14ac:dyDescent="0.25">
      <c r="A172" s="60">
        <v>22</v>
      </c>
      <c r="B172" s="47" t="s">
        <v>1784</v>
      </c>
      <c r="C172" s="146" t="s">
        <v>599</v>
      </c>
      <c r="D172" s="47">
        <f>SUMIFS('VIN -MEGA'!$R:$R,'VIN -MEGA'!$J:$J,'Chuyển Mã'!B172,'VIN -MEGA'!$L:$L,'Chuyển Mã'!C172)+SUMIFS('PXK-HÓA ĐƠN'!$R:$R,'PXK-HÓA ĐƠN'!$J:$J,'Chuyển Mã'!B172,'PXK-HÓA ĐƠN'!$L:$L,'Chuyển Mã'!C172)</f>
        <v>0</v>
      </c>
    </row>
    <row r="173" spans="1:4" x14ac:dyDescent="0.25">
      <c r="A173" s="60">
        <v>23</v>
      </c>
      <c r="B173" s="47" t="s">
        <v>1784</v>
      </c>
      <c r="C173" s="146" t="s">
        <v>559</v>
      </c>
      <c r="D173" s="47">
        <f>SUMIFS('VIN -MEGA'!$R:$R,'VIN -MEGA'!$J:$J,'Chuyển Mã'!B173,'VIN -MEGA'!$L:$L,'Chuyển Mã'!C173)+SUMIFS('PXK-HÓA ĐƠN'!$R:$R,'PXK-HÓA ĐƠN'!$J:$J,'Chuyển Mã'!B173,'PXK-HÓA ĐƠN'!$L:$L,'Chuyển Mã'!C173)</f>
        <v>25</v>
      </c>
    </row>
    <row r="174" spans="1:4" x14ac:dyDescent="0.25">
      <c r="A174" s="60">
        <v>24</v>
      </c>
      <c r="B174" s="47" t="s">
        <v>1784</v>
      </c>
      <c r="C174" s="146" t="s">
        <v>1714</v>
      </c>
      <c r="D174" s="47">
        <f>SUMIFS('VIN -MEGA'!$R:$R,'VIN -MEGA'!$J:$J,'Chuyển Mã'!B174,'VIN -MEGA'!$L:$L,'Chuyển Mã'!C174)+SUMIFS('PXK-HÓA ĐƠN'!$R:$R,'PXK-HÓA ĐƠN'!$J:$J,'Chuyển Mã'!B174,'PXK-HÓA ĐƠN'!$L:$L,'Chuyển Mã'!C174)</f>
        <v>0</v>
      </c>
    </row>
    <row r="175" spans="1:4" x14ac:dyDescent="0.25">
      <c r="A175" s="60">
        <v>25</v>
      </c>
      <c r="B175" s="47" t="s">
        <v>1784</v>
      </c>
      <c r="C175" s="146" t="s">
        <v>561</v>
      </c>
      <c r="D175" s="47">
        <f>SUMIFS('VIN -MEGA'!$R:$R,'VIN -MEGA'!$J:$J,'Chuyển Mã'!B175,'VIN -MEGA'!$L:$L,'Chuyển Mã'!C175)+SUMIFS('PXK-HÓA ĐƠN'!$R:$R,'PXK-HÓA ĐƠN'!$J:$J,'Chuyển Mã'!B175,'PXK-HÓA ĐƠN'!$L:$L,'Chuyển Mã'!C175)</f>
        <v>15</v>
      </c>
    </row>
    <row r="176" spans="1:4" x14ac:dyDescent="0.25">
      <c r="A176" s="60">
        <v>26</v>
      </c>
      <c r="B176" s="47" t="s">
        <v>1784</v>
      </c>
      <c r="C176" s="146" t="s">
        <v>7256</v>
      </c>
      <c r="D176" s="47">
        <f>SUMIFS('VIN -MEGA'!$R:$R,'VIN -MEGA'!$J:$J,'Chuyển Mã'!B176,'VIN -MEGA'!$L:$L,'Chuyển Mã'!C176)+SUMIFS('PXK-HÓA ĐƠN'!$R:$R,'PXK-HÓA ĐƠN'!$J:$J,'Chuyển Mã'!B176,'PXK-HÓA ĐƠN'!$L:$L,'Chuyển Mã'!C176)</f>
        <v>0</v>
      </c>
    </row>
    <row r="177" spans="1:4" x14ac:dyDescent="0.25">
      <c r="A177" s="60">
        <v>27</v>
      </c>
      <c r="B177" s="47" t="s">
        <v>1784</v>
      </c>
      <c r="C177" s="146" t="s">
        <v>7257</v>
      </c>
      <c r="D177" s="47">
        <f>SUMIFS('VIN -MEGA'!$R:$R,'VIN -MEGA'!$J:$J,'Chuyển Mã'!B177,'VIN -MEGA'!$L:$L,'Chuyển Mã'!C177)+SUMIFS('PXK-HÓA ĐƠN'!$R:$R,'PXK-HÓA ĐƠN'!$J:$J,'Chuyển Mã'!B177,'PXK-HÓA ĐƠN'!$L:$L,'Chuyển Mã'!C177)</f>
        <v>18</v>
      </c>
    </row>
    <row r="178" spans="1:4" x14ac:dyDescent="0.25">
      <c r="A178" s="60">
        <v>28</v>
      </c>
      <c r="B178" s="47" t="s">
        <v>1784</v>
      </c>
      <c r="C178" s="146" t="s">
        <v>15179</v>
      </c>
      <c r="D178" s="47">
        <f>SUMIFS('VIN -MEGA'!$R:$R,'VIN -MEGA'!$J:$J,'Chuyển Mã'!B178,'VIN -MEGA'!$L:$L,'Chuyển Mã'!C178)+SUMIFS('PXK-HÓA ĐƠN'!$R:$R,'PXK-HÓA ĐƠN'!$J:$J,'Chuyển Mã'!B178,'PXK-HÓA ĐƠN'!$L:$L,'Chuyển Mã'!C178)</f>
        <v>0</v>
      </c>
    </row>
    <row r="179" spans="1:4" x14ac:dyDescent="0.25">
      <c r="A179" s="60">
        <v>29</v>
      </c>
      <c r="B179" s="47" t="s">
        <v>1784</v>
      </c>
      <c r="C179" s="146" t="s">
        <v>15185</v>
      </c>
      <c r="D179" s="47">
        <f>SUMIFS('VIN -MEGA'!$R:$R,'VIN -MEGA'!$J:$J,'Chuyển Mã'!B179,'VIN -MEGA'!$L:$L,'Chuyển Mã'!C179)+SUMIFS('PXK-HÓA ĐƠN'!$R:$R,'PXK-HÓA ĐƠN'!$J:$J,'Chuyển Mã'!B179,'PXK-HÓA ĐƠN'!$L:$L,'Chuyển Mã'!C179)</f>
        <v>0</v>
      </c>
    </row>
    <row r="180" spans="1:4" x14ac:dyDescent="0.25">
      <c r="A180" s="60">
        <v>30</v>
      </c>
      <c r="B180" s="47" t="s">
        <v>1784</v>
      </c>
      <c r="C180" s="146" t="s">
        <v>15184</v>
      </c>
      <c r="D180" s="47">
        <f>SUMIFS('VIN -MEGA'!$R:$R,'VIN -MEGA'!$J:$J,'Chuyển Mã'!B180,'VIN -MEGA'!$L:$L,'Chuyển Mã'!C180)+SUMIFS('PXK-HÓA ĐƠN'!$R:$R,'PXK-HÓA ĐƠN'!$J:$J,'Chuyển Mã'!B180,'PXK-HÓA ĐƠN'!$L:$L,'Chuyển Mã'!C180)</f>
        <v>0</v>
      </c>
    </row>
    <row r="181" spans="1:4" x14ac:dyDescent="0.25">
      <c r="A181" s="60">
        <v>31</v>
      </c>
      <c r="B181" s="47" t="s">
        <v>1784</v>
      </c>
      <c r="C181" s="146" t="s">
        <v>7258</v>
      </c>
      <c r="D181" s="47">
        <f>SUMIFS('VIN -MEGA'!$R:$R,'VIN -MEGA'!$J:$J,'Chuyển Mã'!B181,'VIN -MEGA'!$L:$L,'Chuyển Mã'!C181)+SUMIFS('PXK-HÓA ĐƠN'!$R:$R,'PXK-HÓA ĐƠN'!$J:$J,'Chuyển Mã'!B181,'PXK-HÓA ĐƠN'!$L:$L,'Chuyển Mã'!C181)</f>
        <v>0</v>
      </c>
    </row>
    <row r="182" spans="1:4" x14ac:dyDescent="0.25">
      <c r="A182" s="60">
        <v>32</v>
      </c>
      <c r="B182" s="47" t="s">
        <v>1784</v>
      </c>
      <c r="C182" s="146" t="s">
        <v>545</v>
      </c>
      <c r="D182" s="47">
        <f>SUMIFS('VIN -MEGA'!$R:$R,'VIN -MEGA'!$J:$J,'Chuyển Mã'!B182,'VIN -MEGA'!$L:$L,'Chuyển Mã'!C182)+SUMIFS('PXK-HÓA ĐƠN'!$R:$R,'PXK-HÓA ĐƠN'!$J:$J,'Chuyển Mã'!B182,'PXK-HÓA ĐƠN'!$L:$L,'Chuyển Mã'!C182)</f>
        <v>0</v>
      </c>
    </row>
    <row r="183" spans="1:4" x14ac:dyDescent="0.25">
      <c r="A183" s="60">
        <v>33</v>
      </c>
      <c r="B183" s="47" t="s">
        <v>1784</v>
      </c>
      <c r="C183" s="146" t="s">
        <v>7797</v>
      </c>
      <c r="D183" s="47">
        <f>SUMIFS('VIN -MEGA'!$R:$R,'VIN -MEGA'!$J:$J,'Chuyển Mã'!B183,'VIN -MEGA'!$L:$L,'Chuyển Mã'!C183)+SUMIFS('PXK-HÓA ĐƠN'!$R:$R,'PXK-HÓA ĐƠN'!$J:$J,'Chuyển Mã'!B183,'PXK-HÓA ĐƠN'!$L:$L,'Chuyển Mã'!C183)</f>
        <v>13</v>
      </c>
    </row>
    <row r="184" spans="1:4" x14ac:dyDescent="0.25">
      <c r="A184" s="60">
        <v>34</v>
      </c>
      <c r="B184" s="47" t="s">
        <v>1784</v>
      </c>
      <c r="C184" s="146" t="s">
        <v>7260</v>
      </c>
      <c r="D184" s="47">
        <f>SUMIFS('VIN -MEGA'!$R:$R,'VIN -MEGA'!$J:$J,'Chuyển Mã'!B184,'VIN -MEGA'!$L:$L,'Chuyển Mã'!C184)+SUMIFS('PXK-HÓA ĐƠN'!$R:$R,'PXK-HÓA ĐƠN'!$J:$J,'Chuyển Mã'!B184,'PXK-HÓA ĐƠN'!$L:$L,'Chuyển Mã'!C184)</f>
        <v>2</v>
      </c>
    </row>
    <row r="185" spans="1:4" x14ac:dyDescent="0.25">
      <c r="A185" s="60">
        <v>35</v>
      </c>
      <c r="B185" s="47" t="s">
        <v>1784</v>
      </c>
      <c r="C185" s="147" t="s">
        <v>7645</v>
      </c>
      <c r="D185" s="47">
        <f>SUMIFS('VIN -MEGA'!$R:$R,'VIN -MEGA'!$J:$J,'Chuyển Mã'!B185,'VIN -MEGA'!$L:$L,'Chuyển Mã'!C185)+SUMIFS('PXK-HÓA ĐƠN'!$R:$R,'PXK-HÓA ĐƠN'!$J:$J,'Chuyển Mã'!B185,'PXK-HÓA ĐƠN'!$L:$L,'Chuyển Mã'!C185)</f>
        <v>0</v>
      </c>
    </row>
    <row r="186" spans="1:4" x14ac:dyDescent="0.25">
      <c r="B186" s="47"/>
      <c r="C186" s="47" t="s">
        <v>7187</v>
      </c>
      <c r="D186" s="47">
        <f>SUMIFS('VIN -MEGA'!$R:$R,'VIN -MEGA'!$J:$J,'Chuyển Mã'!B186,'VIN -MEGA'!$L:$L,'Chuyển Mã'!C186)+SUMIFS('PXK-HÓA ĐƠN'!$R:$R,'PXK-HÓA ĐƠN'!$J:$J,'Chuyển Mã'!B186,'PXK-HÓA ĐƠN'!$L:$L,'Chuyển Mã'!C186)</f>
        <v>0</v>
      </c>
    </row>
    <row r="187" spans="1:4" x14ac:dyDescent="0.25">
      <c r="A187" s="60">
        <v>1</v>
      </c>
      <c r="B187" s="47" t="s">
        <v>1786</v>
      </c>
      <c r="C187" s="146" t="s">
        <v>49</v>
      </c>
      <c r="D187" s="47">
        <f>SUMIFS('VIN -MEGA'!$R:$R,'VIN -MEGA'!$J:$J,'Chuyển Mã'!B187,'VIN -MEGA'!$L:$L,'Chuyển Mã'!C187)+SUMIFS('PXK-HÓA ĐƠN'!$R:$R,'PXK-HÓA ĐƠN'!$J:$J,'Chuyển Mã'!B187,'PXK-HÓA ĐƠN'!$L:$L,'Chuyển Mã'!C187)</f>
        <v>90</v>
      </c>
    </row>
    <row r="188" spans="1:4" x14ac:dyDescent="0.25">
      <c r="A188" s="60">
        <v>2</v>
      </c>
      <c r="B188" s="47" t="s">
        <v>1786</v>
      </c>
      <c r="C188" s="146" t="s">
        <v>28</v>
      </c>
      <c r="D188" s="47">
        <f>SUMIFS('VIN -MEGA'!$R:$R,'VIN -MEGA'!$J:$J,'Chuyển Mã'!B188,'VIN -MEGA'!$L:$L,'Chuyển Mã'!C188)+SUMIFS('PXK-HÓA ĐƠN'!$R:$R,'PXK-HÓA ĐƠN'!$J:$J,'Chuyển Mã'!B188,'PXK-HÓA ĐƠN'!$L:$L,'Chuyển Mã'!C188)</f>
        <v>516</v>
      </c>
    </row>
    <row r="189" spans="1:4" x14ac:dyDescent="0.25">
      <c r="A189" s="60">
        <v>3</v>
      </c>
      <c r="B189" s="47" t="s">
        <v>1786</v>
      </c>
      <c r="C189" s="146" t="s">
        <v>35</v>
      </c>
      <c r="D189" s="47">
        <f>SUMIFS('VIN -MEGA'!$R:$R,'VIN -MEGA'!$J:$J,'Chuyển Mã'!B189,'VIN -MEGA'!$L:$L,'Chuyển Mã'!C189)+SUMIFS('PXK-HÓA ĐƠN'!$R:$R,'PXK-HÓA ĐƠN'!$J:$J,'Chuyển Mã'!B189,'PXK-HÓA ĐƠN'!$L:$L,'Chuyển Mã'!C189)</f>
        <v>87</v>
      </c>
    </row>
    <row r="190" spans="1:4" x14ac:dyDescent="0.25">
      <c r="A190" s="60">
        <v>4</v>
      </c>
      <c r="B190" s="47" t="s">
        <v>1786</v>
      </c>
      <c r="C190" s="146" t="s">
        <v>31</v>
      </c>
      <c r="D190" s="47">
        <f>SUMIFS('VIN -MEGA'!$R:$R,'VIN -MEGA'!$J:$J,'Chuyển Mã'!B190,'VIN -MEGA'!$L:$L,'Chuyển Mã'!C190)+SUMIFS('PXK-HÓA ĐƠN'!$R:$R,'PXK-HÓA ĐƠN'!$J:$J,'Chuyển Mã'!B190,'PXK-HÓA ĐƠN'!$L:$L,'Chuyển Mã'!C190)</f>
        <v>170</v>
      </c>
    </row>
    <row r="191" spans="1:4" x14ac:dyDescent="0.25">
      <c r="A191" s="60">
        <v>5</v>
      </c>
      <c r="B191" s="47" t="s">
        <v>1786</v>
      </c>
      <c r="C191" s="146" t="s">
        <v>38</v>
      </c>
      <c r="D191" s="47">
        <f>SUMIFS('VIN -MEGA'!$R:$R,'VIN -MEGA'!$J:$J,'Chuyển Mã'!B191,'VIN -MEGA'!$L:$L,'Chuyển Mã'!C191)+SUMIFS('PXK-HÓA ĐƠN'!$R:$R,'PXK-HÓA ĐƠN'!$J:$J,'Chuyển Mã'!B191,'PXK-HÓA ĐƠN'!$L:$L,'Chuyển Mã'!C191)</f>
        <v>88</v>
      </c>
    </row>
    <row r="192" spans="1:4" x14ac:dyDescent="0.25">
      <c r="A192" s="60">
        <v>6</v>
      </c>
      <c r="B192" s="47" t="s">
        <v>1786</v>
      </c>
      <c r="C192" s="146" t="s">
        <v>47</v>
      </c>
      <c r="D192" s="47">
        <f>SUMIFS('VIN -MEGA'!$R:$R,'VIN -MEGA'!$J:$J,'Chuyển Mã'!B192,'VIN -MEGA'!$L:$L,'Chuyển Mã'!C192)+SUMIFS('PXK-HÓA ĐƠN'!$R:$R,'PXK-HÓA ĐƠN'!$J:$J,'Chuyển Mã'!B192,'PXK-HÓA ĐƠN'!$L:$L,'Chuyển Mã'!C192)</f>
        <v>0</v>
      </c>
    </row>
    <row r="193" spans="1:4" x14ac:dyDescent="0.25">
      <c r="A193" s="60">
        <v>7</v>
      </c>
      <c r="B193" s="47" t="s">
        <v>1786</v>
      </c>
      <c r="C193" s="146" t="s">
        <v>45</v>
      </c>
      <c r="D193" s="47">
        <f>SUMIFS('VIN -MEGA'!$R:$R,'VIN -MEGA'!$J:$J,'Chuyển Mã'!B193,'VIN -MEGA'!$L:$L,'Chuyển Mã'!C193)+SUMIFS('PXK-HÓA ĐƠN'!$R:$R,'PXK-HÓA ĐƠN'!$J:$J,'Chuyển Mã'!B193,'PXK-HÓA ĐƠN'!$L:$L,'Chuyển Mã'!C193)</f>
        <v>19</v>
      </c>
    </row>
    <row r="194" spans="1:4" x14ac:dyDescent="0.25">
      <c r="A194" s="60">
        <v>8</v>
      </c>
      <c r="B194" s="47" t="s">
        <v>1786</v>
      </c>
      <c r="C194" s="146" t="s">
        <v>33</v>
      </c>
      <c r="D194" s="47">
        <f>SUMIFS('VIN -MEGA'!$R:$R,'VIN -MEGA'!$J:$J,'Chuyển Mã'!B194,'VIN -MEGA'!$L:$L,'Chuyển Mã'!C194)+SUMIFS('PXK-HÓA ĐƠN'!$R:$R,'PXK-HÓA ĐƠN'!$J:$J,'Chuyển Mã'!B194,'PXK-HÓA ĐƠN'!$L:$L,'Chuyển Mã'!C194)</f>
        <v>114</v>
      </c>
    </row>
    <row r="195" spans="1:4" x14ac:dyDescent="0.25">
      <c r="A195" s="60">
        <v>9</v>
      </c>
      <c r="B195" s="47" t="s">
        <v>1786</v>
      </c>
      <c r="C195" s="146" t="s">
        <v>40</v>
      </c>
      <c r="D195" s="47">
        <f>SUMIFS('VIN -MEGA'!$R:$R,'VIN -MEGA'!$J:$J,'Chuyển Mã'!B195,'VIN -MEGA'!$L:$L,'Chuyển Mã'!C195)+SUMIFS('PXK-HÓA ĐƠN'!$R:$R,'PXK-HÓA ĐƠN'!$J:$J,'Chuyển Mã'!B195,'PXK-HÓA ĐƠN'!$L:$L,'Chuyển Mã'!C195)</f>
        <v>34</v>
      </c>
    </row>
    <row r="196" spans="1:4" x14ac:dyDescent="0.25">
      <c r="A196" s="60">
        <v>10</v>
      </c>
      <c r="B196" s="47" t="s">
        <v>1786</v>
      </c>
      <c r="C196" s="146" t="s">
        <v>543</v>
      </c>
      <c r="D196" s="47">
        <f>SUMIFS('VIN -MEGA'!$R:$R,'VIN -MEGA'!$J:$J,'Chuyển Mã'!B196,'VIN -MEGA'!$L:$L,'Chuyển Mã'!C196)+SUMIFS('PXK-HÓA ĐƠN'!$R:$R,'PXK-HÓA ĐƠN'!$J:$J,'Chuyển Mã'!B196,'PXK-HÓA ĐƠN'!$L:$L,'Chuyển Mã'!C196)</f>
        <v>0</v>
      </c>
    </row>
    <row r="197" spans="1:4" x14ac:dyDescent="0.25">
      <c r="A197" s="60">
        <v>11</v>
      </c>
      <c r="B197" s="47" t="s">
        <v>1786</v>
      </c>
      <c r="C197" s="146" t="s">
        <v>53</v>
      </c>
      <c r="D197" s="47">
        <f>SUMIFS('VIN -MEGA'!$R:$R,'VIN -MEGA'!$J:$J,'Chuyển Mã'!B197,'VIN -MEGA'!$L:$L,'Chuyển Mã'!C197)+SUMIFS('PXK-HÓA ĐƠN'!$R:$R,'PXK-HÓA ĐƠN'!$J:$J,'Chuyển Mã'!B197,'PXK-HÓA ĐƠN'!$L:$L,'Chuyển Mã'!C197)</f>
        <v>5</v>
      </c>
    </row>
    <row r="198" spans="1:4" x14ac:dyDescent="0.25">
      <c r="A198" s="60">
        <v>12</v>
      </c>
      <c r="B198" s="47" t="s">
        <v>1786</v>
      </c>
      <c r="C198" s="146" t="s">
        <v>1760</v>
      </c>
      <c r="D198" s="47">
        <f>SUMIFS('VIN -MEGA'!$R:$R,'VIN -MEGA'!$J:$J,'Chuyển Mã'!B198,'VIN -MEGA'!$L:$L,'Chuyển Mã'!C198)+SUMIFS('PXK-HÓA ĐƠN'!$R:$R,'PXK-HÓA ĐƠN'!$J:$J,'Chuyển Mã'!B198,'PXK-HÓA ĐƠN'!$L:$L,'Chuyển Mã'!C198)</f>
        <v>0</v>
      </c>
    </row>
    <row r="199" spans="1:4" x14ac:dyDescent="0.25">
      <c r="A199" s="60">
        <v>13</v>
      </c>
      <c r="B199" s="47" t="s">
        <v>1786</v>
      </c>
      <c r="C199" s="146" t="s">
        <v>1702</v>
      </c>
      <c r="D199" s="47">
        <f>SUMIFS('VIN -MEGA'!$R:$R,'VIN -MEGA'!$J:$J,'Chuyển Mã'!B199,'VIN -MEGA'!$L:$L,'Chuyển Mã'!C199)+SUMIFS('PXK-HÓA ĐƠN'!$R:$R,'PXK-HÓA ĐƠN'!$J:$J,'Chuyển Mã'!B199,'PXK-HÓA ĐƠN'!$L:$L,'Chuyển Mã'!C199)</f>
        <v>0</v>
      </c>
    </row>
    <row r="200" spans="1:4" x14ac:dyDescent="0.25">
      <c r="A200" s="60">
        <v>14</v>
      </c>
      <c r="B200" s="47" t="s">
        <v>1786</v>
      </c>
      <c r="C200" s="146" t="s">
        <v>552</v>
      </c>
      <c r="D200" s="47">
        <f>SUMIFS('VIN -MEGA'!$R:$R,'VIN -MEGA'!$J:$J,'Chuyển Mã'!B200,'VIN -MEGA'!$L:$L,'Chuyển Mã'!C200)+SUMIFS('PXK-HÓA ĐƠN'!$R:$R,'PXK-HÓA ĐƠN'!$J:$J,'Chuyển Mã'!B200,'PXK-HÓA ĐƠN'!$L:$L,'Chuyển Mã'!C200)</f>
        <v>0</v>
      </c>
    </row>
    <row r="201" spans="1:4" x14ac:dyDescent="0.25">
      <c r="A201" s="60">
        <v>15</v>
      </c>
      <c r="B201" s="47" t="s">
        <v>1786</v>
      </c>
      <c r="C201" s="146" t="s">
        <v>564</v>
      </c>
      <c r="D201" s="47">
        <f>SUMIFS('VIN -MEGA'!$R:$R,'VIN -MEGA'!$J:$J,'Chuyển Mã'!B201,'VIN -MEGA'!$L:$L,'Chuyển Mã'!C201)+SUMIFS('PXK-HÓA ĐƠN'!$R:$R,'PXK-HÓA ĐƠN'!$J:$J,'Chuyển Mã'!B201,'PXK-HÓA ĐƠN'!$L:$L,'Chuyển Mã'!C201)</f>
        <v>0</v>
      </c>
    </row>
    <row r="202" spans="1:4" x14ac:dyDescent="0.25">
      <c r="A202" s="60">
        <v>16</v>
      </c>
      <c r="B202" s="47" t="s">
        <v>1786</v>
      </c>
      <c r="C202" s="146" t="s">
        <v>554</v>
      </c>
      <c r="D202" s="47">
        <f>SUMIFS('VIN -MEGA'!$R:$R,'VIN -MEGA'!$J:$J,'Chuyển Mã'!B202,'VIN -MEGA'!$L:$L,'Chuyển Mã'!C202)+SUMIFS('PXK-HÓA ĐƠN'!$R:$R,'PXK-HÓA ĐƠN'!$J:$J,'Chuyển Mã'!B202,'PXK-HÓA ĐƠN'!$L:$L,'Chuyển Mã'!C202)</f>
        <v>0</v>
      </c>
    </row>
    <row r="203" spans="1:4" x14ac:dyDescent="0.25">
      <c r="A203" s="60">
        <v>17</v>
      </c>
      <c r="B203" s="47" t="s">
        <v>1786</v>
      </c>
      <c r="C203" s="146" t="s">
        <v>566</v>
      </c>
      <c r="D203" s="47">
        <f>SUMIFS('VIN -MEGA'!$R:$R,'VIN -MEGA'!$J:$J,'Chuyển Mã'!B203,'VIN -MEGA'!$L:$L,'Chuyển Mã'!C203)+SUMIFS('PXK-HÓA ĐƠN'!$R:$R,'PXK-HÓA ĐƠN'!$J:$J,'Chuyển Mã'!B203,'PXK-HÓA ĐƠN'!$L:$L,'Chuyển Mã'!C203)</f>
        <v>0</v>
      </c>
    </row>
    <row r="204" spans="1:4" x14ac:dyDescent="0.25">
      <c r="A204" s="60">
        <v>18</v>
      </c>
      <c r="B204" s="47" t="s">
        <v>1786</v>
      </c>
      <c r="C204" s="146" t="s">
        <v>601</v>
      </c>
      <c r="D204" s="47">
        <f>SUMIFS('VIN -MEGA'!$R:$R,'VIN -MEGA'!$J:$J,'Chuyển Mã'!B204,'VIN -MEGA'!$L:$L,'Chuyển Mã'!C204)+SUMIFS('PXK-HÓA ĐƠN'!$R:$R,'PXK-HÓA ĐƠN'!$J:$J,'Chuyển Mã'!B204,'PXK-HÓA ĐƠN'!$L:$L,'Chuyển Mã'!C204)</f>
        <v>0</v>
      </c>
    </row>
    <row r="205" spans="1:4" x14ac:dyDescent="0.25">
      <c r="A205" s="60">
        <v>19</v>
      </c>
      <c r="B205" s="47" t="s">
        <v>1786</v>
      </c>
      <c r="C205" s="146" t="s">
        <v>549</v>
      </c>
      <c r="D205" s="47">
        <f>SUMIFS('VIN -MEGA'!$R:$R,'VIN -MEGA'!$J:$J,'Chuyển Mã'!B205,'VIN -MEGA'!$L:$L,'Chuyển Mã'!C205)+SUMIFS('PXK-HÓA ĐƠN'!$R:$R,'PXK-HÓA ĐƠN'!$J:$J,'Chuyển Mã'!B205,'PXK-HÓA ĐƠN'!$L:$L,'Chuyển Mã'!C205)</f>
        <v>0</v>
      </c>
    </row>
    <row r="206" spans="1:4" x14ac:dyDescent="0.25">
      <c r="A206" s="60">
        <v>20</v>
      </c>
      <c r="B206" s="47" t="s">
        <v>1786</v>
      </c>
      <c r="C206" s="146" t="s">
        <v>591</v>
      </c>
      <c r="D206" s="47">
        <f>SUMIFS('VIN -MEGA'!$R:$R,'VIN -MEGA'!$J:$J,'Chuyển Mã'!B206,'VIN -MEGA'!$L:$L,'Chuyển Mã'!C206)+SUMIFS('PXK-HÓA ĐƠN'!$R:$R,'PXK-HÓA ĐƠN'!$J:$J,'Chuyển Mã'!B206,'PXK-HÓA ĐƠN'!$L:$L,'Chuyển Mã'!C206)</f>
        <v>0</v>
      </c>
    </row>
    <row r="207" spans="1:4" x14ac:dyDescent="0.25">
      <c r="A207" s="60">
        <v>21</v>
      </c>
      <c r="B207" s="47" t="s">
        <v>1786</v>
      </c>
      <c r="C207" s="146" t="s">
        <v>1752</v>
      </c>
      <c r="D207" s="47">
        <f>SUMIFS('VIN -MEGA'!$R:$R,'VIN -MEGA'!$J:$J,'Chuyển Mã'!B207,'VIN -MEGA'!$L:$L,'Chuyển Mã'!C207)+SUMIFS('PXK-HÓA ĐƠN'!$R:$R,'PXK-HÓA ĐƠN'!$J:$J,'Chuyển Mã'!B207,'PXK-HÓA ĐƠN'!$L:$L,'Chuyển Mã'!C207)</f>
        <v>0</v>
      </c>
    </row>
    <row r="208" spans="1:4" x14ac:dyDescent="0.25">
      <c r="A208" s="60">
        <v>22</v>
      </c>
      <c r="B208" s="47" t="s">
        <v>1786</v>
      </c>
      <c r="C208" s="146" t="s">
        <v>599</v>
      </c>
      <c r="D208" s="47">
        <f>SUMIFS('VIN -MEGA'!$R:$R,'VIN -MEGA'!$J:$J,'Chuyển Mã'!B208,'VIN -MEGA'!$L:$L,'Chuyển Mã'!C208)+SUMIFS('PXK-HÓA ĐƠN'!$R:$R,'PXK-HÓA ĐƠN'!$J:$J,'Chuyển Mã'!B208,'PXK-HÓA ĐƠN'!$L:$L,'Chuyển Mã'!C208)</f>
        <v>0</v>
      </c>
    </row>
    <row r="209" spans="1:4" x14ac:dyDescent="0.25">
      <c r="A209" s="60">
        <v>23</v>
      </c>
      <c r="B209" s="47" t="s">
        <v>1786</v>
      </c>
      <c r="C209" s="146" t="s">
        <v>559</v>
      </c>
      <c r="D209" s="47">
        <f>SUMIFS('VIN -MEGA'!$R:$R,'VIN -MEGA'!$J:$J,'Chuyển Mã'!B209,'VIN -MEGA'!$L:$L,'Chuyển Mã'!C209)+SUMIFS('PXK-HÓA ĐƠN'!$R:$R,'PXK-HÓA ĐƠN'!$J:$J,'Chuyển Mã'!B209,'PXK-HÓA ĐƠN'!$L:$L,'Chuyển Mã'!C209)</f>
        <v>0</v>
      </c>
    </row>
    <row r="210" spans="1:4" x14ac:dyDescent="0.25">
      <c r="A210" s="60">
        <v>24</v>
      </c>
      <c r="B210" s="47" t="s">
        <v>1786</v>
      </c>
      <c r="C210" s="146" t="s">
        <v>1714</v>
      </c>
      <c r="D210" s="47">
        <f>SUMIFS('VIN -MEGA'!$R:$R,'VIN -MEGA'!$J:$J,'Chuyển Mã'!B210,'VIN -MEGA'!$L:$L,'Chuyển Mã'!C210)+SUMIFS('PXK-HÓA ĐƠN'!$R:$R,'PXK-HÓA ĐƠN'!$J:$J,'Chuyển Mã'!B210,'PXK-HÓA ĐƠN'!$L:$L,'Chuyển Mã'!C210)</f>
        <v>0</v>
      </c>
    </row>
    <row r="211" spans="1:4" x14ac:dyDescent="0.25">
      <c r="A211" s="60">
        <v>25</v>
      </c>
      <c r="B211" s="47" t="s">
        <v>1786</v>
      </c>
      <c r="C211" s="146" t="s">
        <v>561</v>
      </c>
      <c r="D211" s="47">
        <f>SUMIFS('VIN -MEGA'!$R:$R,'VIN -MEGA'!$J:$J,'Chuyển Mã'!B211,'VIN -MEGA'!$L:$L,'Chuyển Mã'!C211)+SUMIFS('PXK-HÓA ĐƠN'!$R:$R,'PXK-HÓA ĐƠN'!$J:$J,'Chuyển Mã'!B211,'PXK-HÓA ĐƠN'!$L:$L,'Chuyển Mã'!C211)</f>
        <v>0</v>
      </c>
    </row>
    <row r="212" spans="1:4" x14ac:dyDescent="0.25">
      <c r="A212" s="60">
        <v>26</v>
      </c>
      <c r="B212" s="47" t="s">
        <v>1786</v>
      </c>
      <c r="C212" s="146" t="s">
        <v>7256</v>
      </c>
      <c r="D212" s="47">
        <f>SUMIFS('VIN -MEGA'!$R:$R,'VIN -MEGA'!$J:$J,'Chuyển Mã'!B212,'VIN -MEGA'!$L:$L,'Chuyển Mã'!C212)+SUMIFS('PXK-HÓA ĐƠN'!$R:$R,'PXK-HÓA ĐƠN'!$J:$J,'Chuyển Mã'!B212,'PXK-HÓA ĐƠN'!$L:$L,'Chuyển Mã'!C212)</f>
        <v>0</v>
      </c>
    </row>
    <row r="213" spans="1:4" x14ac:dyDescent="0.25">
      <c r="A213" s="60">
        <v>27</v>
      </c>
      <c r="B213" s="47" t="s">
        <v>1786</v>
      </c>
      <c r="C213" s="146" t="s">
        <v>7257</v>
      </c>
      <c r="D213" s="47">
        <f>SUMIFS('VIN -MEGA'!$R:$R,'VIN -MEGA'!$J:$J,'Chuyển Mã'!B213,'VIN -MEGA'!$L:$L,'Chuyển Mã'!C213)+SUMIFS('PXK-HÓA ĐƠN'!$R:$R,'PXK-HÓA ĐƠN'!$J:$J,'Chuyển Mã'!B213,'PXK-HÓA ĐƠN'!$L:$L,'Chuyển Mã'!C213)</f>
        <v>0</v>
      </c>
    </row>
    <row r="214" spans="1:4" x14ac:dyDescent="0.25">
      <c r="A214" s="60">
        <v>28</v>
      </c>
      <c r="B214" s="47" t="s">
        <v>1786</v>
      </c>
      <c r="C214" s="146" t="s">
        <v>15179</v>
      </c>
      <c r="D214" s="47">
        <f>SUMIFS('VIN -MEGA'!$R:$R,'VIN -MEGA'!$J:$J,'Chuyển Mã'!B214,'VIN -MEGA'!$L:$L,'Chuyển Mã'!C214)+SUMIFS('PXK-HÓA ĐƠN'!$R:$R,'PXK-HÓA ĐƠN'!$J:$J,'Chuyển Mã'!B214,'PXK-HÓA ĐƠN'!$L:$L,'Chuyển Mã'!C214)</f>
        <v>0</v>
      </c>
    </row>
    <row r="215" spans="1:4" x14ac:dyDescent="0.25">
      <c r="A215" s="60">
        <v>29</v>
      </c>
      <c r="B215" s="47" t="s">
        <v>1786</v>
      </c>
      <c r="C215" s="146" t="s">
        <v>15185</v>
      </c>
      <c r="D215" s="47">
        <f>SUMIFS('VIN -MEGA'!$R:$R,'VIN -MEGA'!$J:$J,'Chuyển Mã'!B215,'VIN -MEGA'!$L:$L,'Chuyển Mã'!C215)+SUMIFS('PXK-HÓA ĐƠN'!$R:$R,'PXK-HÓA ĐƠN'!$J:$J,'Chuyển Mã'!B215,'PXK-HÓA ĐƠN'!$L:$L,'Chuyển Mã'!C215)</f>
        <v>0</v>
      </c>
    </row>
    <row r="216" spans="1:4" x14ac:dyDescent="0.25">
      <c r="A216" s="60">
        <v>30</v>
      </c>
      <c r="B216" s="47" t="s">
        <v>1786</v>
      </c>
      <c r="C216" s="146" t="s">
        <v>15184</v>
      </c>
      <c r="D216" s="47">
        <f>SUMIFS('VIN -MEGA'!$R:$R,'VIN -MEGA'!$J:$J,'Chuyển Mã'!B216,'VIN -MEGA'!$L:$L,'Chuyển Mã'!C216)+SUMIFS('PXK-HÓA ĐƠN'!$R:$R,'PXK-HÓA ĐƠN'!$J:$J,'Chuyển Mã'!B216,'PXK-HÓA ĐƠN'!$L:$L,'Chuyển Mã'!C216)</f>
        <v>0</v>
      </c>
    </row>
    <row r="217" spans="1:4" x14ac:dyDescent="0.25">
      <c r="A217" s="60">
        <v>31</v>
      </c>
      <c r="B217" s="47" t="s">
        <v>1786</v>
      </c>
      <c r="C217" s="146" t="s">
        <v>7258</v>
      </c>
      <c r="D217" s="47">
        <f>SUMIFS('VIN -MEGA'!$R:$R,'VIN -MEGA'!$J:$J,'Chuyển Mã'!B217,'VIN -MEGA'!$L:$L,'Chuyển Mã'!C217)+SUMIFS('PXK-HÓA ĐƠN'!$R:$R,'PXK-HÓA ĐƠN'!$J:$J,'Chuyển Mã'!B217,'PXK-HÓA ĐƠN'!$L:$L,'Chuyển Mã'!C217)</f>
        <v>0</v>
      </c>
    </row>
    <row r="218" spans="1:4" x14ac:dyDescent="0.25">
      <c r="A218" s="60">
        <v>32</v>
      </c>
      <c r="B218" s="47" t="s">
        <v>1786</v>
      </c>
      <c r="C218" s="146" t="s">
        <v>545</v>
      </c>
      <c r="D218" s="47">
        <f>SUMIFS('VIN -MEGA'!$R:$R,'VIN -MEGA'!$J:$J,'Chuyển Mã'!B218,'VIN -MEGA'!$L:$L,'Chuyển Mã'!C218)+SUMIFS('PXK-HÓA ĐƠN'!$R:$R,'PXK-HÓA ĐƠN'!$J:$J,'Chuyển Mã'!B218,'PXK-HÓA ĐƠN'!$L:$L,'Chuyển Mã'!C218)</f>
        <v>0</v>
      </c>
    </row>
    <row r="219" spans="1:4" x14ac:dyDescent="0.25">
      <c r="A219" s="60">
        <v>33</v>
      </c>
      <c r="B219" s="47" t="s">
        <v>1786</v>
      </c>
      <c r="C219" s="146" t="s">
        <v>7797</v>
      </c>
      <c r="D219" s="47">
        <f>SUMIFS('VIN -MEGA'!$R:$R,'VIN -MEGA'!$J:$J,'Chuyển Mã'!B219,'VIN -MEGA'!$L:$L,'Chuyển Mã'!C219)+SUMIFS('PXK-HÓA ĐƠN'!$R:$R,'PXK-HÓA ĐƠN'!$J:$J,'Chuyển Mã'!B219,'PXK-HÓA ĐƠN'!$L:$L,'Chuyển Mã'!C219)</f>
        <v>0</v>
      </c>
    </row>
    <row r="220" spans="1:4" x14ac:dyDescent="0.25">
      <c r="A220" s="60">
        <v>34</v>
      </c>
      <c r="B220" s="47" t="s">
        <v>1786</v>
      </c>
      <c r="C220" s="146" t="s">
        <v>7260</v>
      </c>
      <c r="D220" s="47">
        <f>SUMIFS('VIN -MEGA'!$R:$R,'VIN -MEGA'!$J:$J,'Chuyển Mã'!B220,'VIN -MEGA'!$L:$L,'Chuyển Mã'!C220)+SUMIFS('PXK-HÓA ĐƠN'!$R:$R,'PXK-HÓA ĐƠN'!$J:$J,'Chuyển Mã'!B220,'PXK-HÓA ĐƠN'!$L:$L,'Chuyển Mã'!C220)</f>
        <v>0</v>
      </c>
    </row>
    <row r="221" spans="1:4" x14ac:dyDescent="0.25">
      <c r="A221" s="60">
        <v>35</v>
      </c>
      <c r="B221" s="47" t="s">
        <v>1786</v>
      </c>
      <c r="C221" s="147" t="s">
        <v>7645</v>
      </c>
      <c r="D221" s="47">
        <f>SUMIFS('VIN -MEGA'!$R:$R,'VIN -MEGA'!$J:$J,'Chuyển Mã'!B221,'VIN -MEGA'!$L:$L,'Chuyển Mã'!C221)+SUMIFS('PXK-HÓA ĐƠN'!$R:$R,'PXK-HÓA ĐƠN'!$J:$J,'Chuyển Mã'!B221,'PXK-HÓA ĐƠN'!$L:$L,'Chuyển Mã'!C221)</f>
        <v>0</v>
      </c>
    </row>
    <row r="222" spans="1:4" x14ac:dyDescent="0.25">
      <c r="B222" s="47"/>
      <c r="C222" s="47" t="s">
        <v>7187</v>
      </c>
      <c r="D222" s="47">
        <f>SUMIFS('VIN -MEGA'!$R:$R,'VIN -MEGA'!$J:$J,'Chuyển Mã'!B222,'VIN -MEGA'!$L:$L,'Chuyển Mã'!C222)+SUMIFS('PXK-HÓA ĐƠN'!$R:$R,'PXK-HÓA ĐƠN'!$J:$J,'Chuyển Mã'!B222,'PXK-HÓA ĐƠN'!$L:$L,'Chuyển Mã'!C222)</f>
        <v>0</v>
      </c>
    </row>
    <row r="223" spans="1:4" x14ac:dyDescent="0.25">
      <c r="A223" s="60">
        <v>1</v>
      </c>
      <c r="B223" s="47" t="s">
        <v>1788</v>
      </c>
      <c r="C223" s="146" t="s">
        <v>49</v>
      </c>
      <c r="D223" s="47">
        <f>SUMIFS('VIN -MEGA'!$R:$R,'VIN -MEGA'!$J:$J,'Chuyển Mã'!B223,'VIN -MEGA'!$L:$L,'Chuyển Mã'!C223)+SUMIFS('PXK-HÓA ĐƠN'!$R:$R,'PXK-HÓA ĐƠN'!$J:$J,'Chuyển Mã'!B223,'PXK-HÓA ĐƠN'!$L:$L,'Chuyển Mã'!C223)</f>
        <v>66</v>
      </c>
    </row>
    <row r="224" spans="1:4" x14ac:dyDescent="0.25">
      <c r="A224" s="60">
        <v>2</v>
      </c>
      <c r="B224" s="47" t="s">
        <v>1788</v>
      </c>
      <c r="C224" s="146" t="s">
        <v>28</v>
      </c>
      <c r="D224" s="47">
        <f>SUMIFS('VIN -MEGA'!$R:$R,'VIN -MEGA'!$J:$J,'Chuyển Mã'!B224,'VIN -MEGA'!$L:$L,'Chuyển Mã'!C224)+SUMIFS('PXK-HÓA ĐƠN'!$R:$R,'PXK-HÓA ĐƠN'!$J:$J,'Chuyển Mã'!B224,'PXK-HÓA ĐƠN'!$L:$L,'Chuyển Mã'!C224)</f>
        <v>237</v>
      </c>
    </row>
    <row r="225" spans="1:4" x14ac:dyDescent="0.25">
      <c r="A225" s="60">
        <v>3</v>
      </c>
      <c r="B225" s="47" t="s">
        <v>1788</v>
      </c>
      <c r="C225" s="146" t="s">
        <v>35</v>
      </c>
      <c r="D225" s="47">
        <f>SUMIFS('VIN -MEGA'!$R:$R,'VIN -MEGA'!$J:$J,'Chuyển Mã'!B225,'VIN -MEGA'!$L:$L,'Chuyển Mã'!C225)+SUMIFS('PXK-HÓA ĐƠN'!$R:$R,'PXK-HÓA ĐƠN'!$J:$J,'Chuyển Mã'!B225,'PXK-HÓA ĐƠN'!$L:$L,'Chuyển Mã'!C225)</f>
        <v>58</v>
      </c>
    </row>
    <row r="226" spans="1:4" x14ac:dyDescent="0.25">
      <c r="A226" s="60">
        <v>4</v>
      </c>
      <c r="B226" s="47" t="s">
        <v>1788</v>
      </c>
      <c r="C226" s="146" t="s">
        <v>31</v>
      </c>
      <c r="D226" s="47">
        <f>SUMIFS('VIN -MEGA'!$R:$R,'VIN -MEGA'!$J:$J,'Chuyển Mã'!B226,'VIN -MEGA'!$L:$L,'Chuyển Mã'!C226)+SUMIFS('PXK-HÓA ĐƠN'!$R:$R,'PXK-HÓA ĐƠN'!$J:$J,'Chuyển Mã'!B226,'PXK-HÓA ĐƠN'!$L:$L,'Chuyển Mã'!C226)</f>
        <v>101</v>
      </c>
    </row>
    <row r="227" spans="1:4" x14ac:dyDescent="0.25">
      <c r="A227" s="60">
        <v>5</v>
      </c>
      <c r="B227" s="47" t="s">
        <v>1788</v>
      </c>
      <c r="C227" s="146" t="s">
        <v>38</v>
      </c>
      <c r="D227" s="47">
        <f>SUMIFS('VIN -MEGA'!$R:$R,'VIN -MEGA'!$J:$J,'Chuyển Mã'!B227,'VIN -MEGA'!$L:$L,'Chuyển Mã'!C227)+SUMIFS('PXK-HÓA ĐƠN'!$R:$R,'PXK-HÓA ĐƠN'!$J:$J,'Chuyển Mã'!B227,'PXK-HÓA ĐƠN'!$L:$L,'Chuyển Mã'!C227)</f>
        <v>32</v>
      </c>
    </row>
    <row r="228" spans="1:4" x14ac:dyDescent="0.25">
      <c r="A228" s="60">
        <v>6</v>
      </c>
      <c r="B228" s="47" t="s">
        <v>1788</v>
      </c>
      <c r="C228" s="146" t="s">
        <v>47</v>
      </c>
      <c r="D228" s="47">
        <f>SUMIFS('VIN -MEGA'!$R:$R,'VIN -MEGA'!$J:$J,'Chuyển Mã'!B228,'VIN -MEGA'!$L:$L,'Chuyển Mã'!C228)+SUMIFS('PXK-HÓA ĐƠN'!$R:$R,'PXK-HÓA ĐƠN'!$J:$J,'Chuyển Mã'!B228,'PXK-HÓA ĐƠN'!$L:$L,'Chuyển Mã'!C228)</f>
        <v>0</v>
      </c>
    </row>
    <row r="229" spans="1:4" x14ac:dyDescent="0.25">
      <c r="A229" s="60">
        <v>7</v>
      </c>
      <c r="B229" s="47" t="s">
        <v>1788</v>
      </c>
      <c r="C229" s="146" t="s">
        <v>45</v>
      </c>
      <c r="D229" s="47">
        <f>SUMIFS('VIN -MEGA'!$R:$R,'VIN -MEGA'!$J:$J,'Chuyển Mã'!B229,'VIN -MEGA'!$L:$L,'Chuyển Mã'!C229)+SUMIFS('PXK-HÓA ĐƠN'!$R:$R,'PXK-HÓA ĐƠN'!$J:$J,'Chuyển Mã'!B229,'PXK-HÓA ĐƠN'!$L:$L,'Chuyển Mã'!C229)</f>
        <v>0</v>
      </c>
    </row>
    <row r="230" spans="1:4" x14ac:dyDescent="0.25">
      <c r="A230" s="60">
        <v>8</v>
      </c>
      <c r="B230" s="47" t="s">
        <v>1788</v>
      </c>
      <c r="C230" s="146" t="s">
        <v>33</v>
      </c>
      <c r="D230" s="47">
        <f>SUMIFS('VIN -MEGA'!$R:$R,'VIN -MEGA'!$J:$J,'Chuyển Mã'!B230,'VIN -MEGA'!$L:$L,'Chuyển Mã'!C230)+SUMIFS('PXK-HÓA ĐƠN'!$R:$R,'PXK-HÓA ĐƠN'!$J:$J,'Chuyển Mã'!B230,'PXK-HÓA ĐƠN'!$L:$L,'Chuyển Mã'!C230)</f>
        <v>86</v>
      </c>
    </row>
    <row r="231" spans="1:4" x14ac:dyDescent="0.25">
      <c r="A231" s="60">
        <v>9</v>
      </c>
      <c r="B231" s="47" t="s">
        <v>1788</v>
      </c>
      <c r="C231" s="146" t="s">
        <v>40</v>
      </c>
      <c r="D231" s="47">
        <f>SUMIFS('VIN -MEGA'!$R:$R,'VIN -MEGA'!$J:$J,'Chuyển Mã'!B231,'VIN -MEGA'!$L:$L,'Chuyển Mã'!C231)+SUMIFS('PXK-HÓA ĐƠN'!$R:$R,'PXK-HÓA ĐƠN'!$J:$J,'Chuyển Mã'!B231,'PXK-HÓA ĐƠN'!$L:$L,'Chuyển Mã'!C231)</f>
        <v>29</v>
      </c>
    </row>
    <row r="232" spans="1:4" x14ac:dyDescent="0.25">
      <c r="A232" s="60">
        <v>10</v>
      </c>
      <c r="B232" s="47" t="s">
        <v>1788</v>
      </c>
      <c r="C232" s="146" t="s">
        <v>543</v>
      </c>
      <c r="D232" s="47">
        <f>SUMIFS('VIN -MEGA'!$R:$R,'VIN -MEGA'!$J:$J,'Chuyển Mã'!B232,'VIN -MEGA'!$L:$L,'Chuyển Mã'!C232)+SUMIFS('PXK-HÓA ĐƠN'!$R:$R,'PXK-HÓA ĐƠN'!$J:$J,'Chuyển Mã'!B232,'PXK-HÓA ĐƠN'!$L:$L,'Chuyển Mã'!C232)</f>
        <v>52</v>
      </c>
    </row>
    <row r="233" spans="1:4" x14ac:dyDescent="0.25">
      <c r="A233" s="60">
        <v>11</v>
      </c>
      <c r="B233" s="47" t="s">
        <v>1788</v>
      </c>
      <c r="C233" s="146" t="s">
        <v>53</v>
      </c>
      <c r="D233" s="47">
        <f>SUMIFS('VIN -MEGA'!$R:$R,'VIN -MEGA'!$J:$J,'Chuyển Mã'!B233,'VIN -MEGA'!$L:$L,'Chuyển Mã'!C233)+SUMIFS('PXK-HÓA ĐƠN'!$R:$R,'PXK-HÓA ĐƠN'!$J:$J,'Chuyển Mã'!B233,'PXK-HÓA ĐƠN'!$L:$L,'Chuyển Mã'!C233)</f>
        <v>19</v>
      </c>
    </row>
    <row r="234" spans="1:4" x14ac:dyDescent="0.25">
      <c r="A234" s="60">
        <v>12</v>
      </c>
      <c r="B234" s="47" t="s">
        <v>1788</v>
      </c>
      <c r="C234" s="146" t="s">
        <v>1760</v>
      </c>
      <c r="D234" s="47">
        <f>SUMIFS('VIN -MEGA'!$R:$R,'VIN -MEGA'!$J:$J,'Chuyển Mã'!B234,'VIN -MEGA'!$L:$L,'Chuyển Mã'!C234)+SUMIFS('PXK-HÓA ĐƠN'!$R:$R,'PXK-HÓA ĐƠN'!$J:$J,'Chuyển Mã'!B234,'PXK-HÓA ĐƠN'!$L:$L,'Chuyển Mã'!C234)</f>
        <v>0</v>
      </c>
    </row>
    <row r="235" spans="1:4" x14ac:dyDescent="0.25">
      <c r="A235" s="60">
        <v>13</v>
      </c>
      <c r="B235" s="47" t="s">
        <v>1788</v>
      </c>
      <c r="C235" s="146" t="s">
        <v>1702</v>
      </c>
      <c r="D235" s="47">
        <f>SUMIFS('VIN -MEGA'!$R:$R,'VIN -MEGA'!$J:$J,'Chuyển Mã'!B235,'VIN -MEGA'!$L:$L,'Chuyển Mã'!C235)+SUMIFS('PXK-HÓA ĐƠN'!$R:$R,'PXK-HÓA ĐƠN'!$J:$J,'Chuyển Mã'!B235,'PXK-HÓA ĐƠN'!$L:$L,'Chuyển Mã'!C235)</f>
        <v>0</v>
      </c>
    </row>
    <row r="236" spans="1:4" x14ac:dyDescent="0.25">
      <c r="A236" s="60">
        <v>14</v>
      </c>
      <c r="B236" s="47" t="s">
        <v>1788</v>
      </c>
      <c r="C236" s="146" t="s">
        <v>552</v>
      </c>
      <c r="D236" s="47">
        <f>SUMIFS('VIN -MEGA'!$R:$R,'VIN -MEGA'!$J:$J,'Chuyển Mã'!B236,'VIN -MEGA'!$L:$L,'Chuyển Mã'!C236)+SUMIFS('PXK-HÓA ĐƠN'!$R:$R,'PXK-HÓA ĐƠN'!$J:$J,'Chuyển Mã'!B236,'PXK-HÓA ĐƠN'!$L:$L,'Chuyển Mã'!C236)</f>
        <v>148</v>
      </c>
    </row>
    <row r="237" spans="1:4" x14ac:dyDescent="0.25">
      <c r="A237" s="60">
        <v>15</v>
      </c>
      <c r="B237" s="47" t="s">
        <v>1788</v>
      </c>
      <c r="C237" s="146" t="s">
        <v>564</v>
      </c>
      <c r="D237" s="47">
        <f>SUMIFS('VIN -MEGA'!$R:$R,'VIN -MEGA'!$J:$J,'Chuyển Mã'!B237,'VIN -MEGA'!$L:$L,'Chuyển Mã'!C237)+SUMIFS('PXK-HÓA ĐƠN'!$R:$R,'PXK-HÓA ĐƠN'!$J:$J,'Chuyển Mã'!B237,'PXK-HÓA ĐƠN'!$L:$L,'Chuyển Mã'!C237)</f>
        <v>0</v>
      </c>
    </row>
    <row r="238" spans="1:4" x14ac:dyDescent="0.25">
      <c r="A238" s="60">
        <v>16</v>
      </c>
      <c r="B238" s="47" t="s">
        <v>1788</v>
      </c>
      <c r="C238" s="146" t="s">
        <v>554</v>
      </c>
      <c r="D238" s="47">
        <f>SUMIFS('VIN -MEGA'!$R:$R,'VIN -MEGA'!$J:$J,'Chuyển Mã'!B238,'VIN -MEGA'!$L:$L,'Chuyển Mã'!C238)+SUMIFS('PXK-HÓA ĐƠN'!$R:$R,'PXK-HÓA ĐƠN'!$J:$J,'Chuyển Mã'!B238,'PXK-HÓA ĐƠN'!$L:$L,'Chuyển Mã'!C238)</f>
        <v>42</v>
      </c>
    </row>
    <row r="239" spans="1:4" x14ac:dyDescent="0.25">
      <c r="A239" s="60">
        <v>17</v>
      </c>
      <c r="B239" s="47" t="s">
        <v>1788</v>
      </c>
      <c r="C239" s="146" t="s">
        <v>566</v>
      </c>
      <c r="D239" s="47">
        <f>SUMIFS('VIN -MEGA'!$R:$R,'VIN -MEGA'!$J:$J,'Chuyển Mã'!B239,'VIN -MEGA'!$L:$L,'Chuyển Mã'!C239)+SUMIFS('PXK-HÓA ĐƠN'!$R:$R,'PXK-HÓA ĐƠN'!$J:$J,'Chuyển Mã'!B239,'PXK-HÓA ĐƠN'!$L:$L,'Chuyển Mã'!C239)</f>
        <v>14</v>
      </c>
    </row>
    <row r="240" spans="1:4" x14ac:dyDescent="0.25">
      <c r="A240" s="60">
        <v>18</v>
      </c>
      <c r="B240" s="47" t="s">
        <v>1788</v>
      </c>
      <c r="C240" s="146" t="s">
        <v>601</v>
      </c>
      <c r="D240" s="47">
        <f>SUMIFS('VIN -MEGA'!$R:$R,'VIN -MEGA'!$J:$J,'Chuyển Mã'!B240,'VIN -MEGA'!$L:$L,'Chuyển Mã'!C240)+SUMIFS('PXK-HÓA ĐƠN'!$R:$R,'PXK-HÓA ĐƠN'!$J:$J,'Chuyển Mã'!B240,'PXK-HÓA ĐƠN'!$L:$L,'Chuyển Mã'!C240)</f>
        <v>21</v>
      </c>
    </row>
    <row r="241" spans="1:4" x14ac:dyDescent="0.25">
      <c r="A241" s="60">
        <v>19</v>
      </c>
      <c r="B241" s="47" t="s">
        <v>1788</v>
      </c>
      <c r="C241" s="146" t="s">
        <v>549</v>
      </c>
      <c r="D241" s="47">
        <f>SUMIFS('VIN -MEGA'!$R:$R,'VIN -MEGA'!$J:$J,'Chuyển Mã'!B241,'VIN -MEGA'!$L:$L,'Chuyển Mã'!C241)+SUMIFS('PXK-HÓA ĐƠN'!$R:$R,'PXK-HÓA ĐƠN'!$J:$J,'Chuyển Mã'!B241,'PXK-HÓA ĐƠN'!$L:$L,'Chuyển Mã'!C241)</f>
        <v>0</v>
      </c>
    </row>
    <row r="242" spans="1:4" x14ac:dyDescent="0.25">
      <c r="A242" s="60">
        <v>20</v>
      </c>
      <c r="B242" s="47" t="s">
        <v>1788</v>
      </c>
      <c r="C242" s="146" t="s">
        <v>591</v>
      </c>
      <c r="D242" s="47">
        <f>SUMIFS('VIN -MEGA'!$R:$R,'VIN -MEGA'!$J:$J,'Chuyển Mã'!B242,'VIN -MEGA'!$L:$L,'Chuyển Mã'!C242)+SUMIFS('PXK-HÓA ĐƠN'!$R:$R,'PXK-HÓA ĐƠN'!$J:$J,'Chuyển Mã'!B242,'PXK-HÓA ĐƠN'!$L:$L,'Chuyển Mã'!C242)</f>
        <v>0</v>
      </c>
    </row>
    <row r="243" spans="1:4" x14ac:dyDescent="0.25">
      <c r="A243" s="60">
        <v>21</v>
      </c>
      <c r="B243" s="47" t="s">
        <v>1788</v>
      </c>
      <c r="C243" s="146" t="s">
        <v>1752</v>
      </c>
      <c r="D243" s="47">
        <f>SUMIFS('VIN -MEGA'!$R:$R,'VIN -MEGA'!$J:$J,'Chuyển Mã'!B243,'VIN -MEGA'!$L:$L,'Chuyển Mã'!C243)+SUMIFS('PXK-HÓA ĐƠN'!$R:$R,'PXK-HÓA ĐƠN'!$J:$J,'Chuyển Mã'!B243,'PXK-HÓA ĐƠN'!$L:$L,'Chuyển Mã'!C243)</f>
        <v>0</v>
      </c>
    </row>
    <row r="244" spans="1:4" x14ac:dyDescent="0.25">
      <c r="A244" s="60">
        <v>22</v>
      </c>
      <c r="B244" s="47" t="s">
        <v>1788</v>
      </c>
      <c r="C244" s="146" t="s">
        <v>599</v>
      </c>
      <c r="D244" s="47">
        <f>SUMIFS('VIN -MEGA'!$R:$R,'VIN -MEGA'!$J:$J,'Chuyển Mã'!B244,'VIN -MEGA'!$L:$L,'Chuyển Mã'!C244)+SUMIFS('PXK-HÓA ĐƠN'!$R:$R,'PXK-HÓA ĐƠN'!$J:$J,'Chuyển Mã'!B244,'PXK-HÓA ĐƠN'!$L:$L,'Chuyển Mã'!C244)</f>
        <v>29</v>
      </c>
    </row>
    <row r="245" spans="1:4" x14ac:dyDescent="0.25">
      <c r="A245" s="60">
        <v>23</v>
      </c>
      <c r="B245" s="47" t="s">
        <v>1788</v>
      </c>
      <c r="C245" s="146" t="s">
        <v>559</v>
      </c>
      <c r="D245" s="47">
        <f>SUMIFS('VIN -MEGA'!$R:$R,'VIN -MEGA'!$J:$J,'Chuyển Mã'!B245,'VIN -MEGA'!$L:$L,'Chuyển Mã'!C245)+SUMIFS('PXK-HÓA ĐƠN'!$R:$R,'PXK-HÓA ĐƠN'!$J:$J,'Chuyển Mã'!B245,'PXK-HÓA ĐƠN'!$L:$L,'Chuyển Mã'!C245)</f>
        <v>0</v>
      </c>
    </row>
    <row r="246" spans="1:4" x14ac:dyDescent="0.25">
      <c r="A246" s="60">
        <v>24</v>
      </c>
      <c r="B246" s="47" t="s">
        <v>1788</v>
      </c>
      <c r="C246" s="146" t="s">
        <v>1714</v>
      </c>
      <c r="D246" s="47">
        <f>SUMIFS('VIN -MEGA'!$R:$R,'VIN -MEGA'!$J:$J,'Chuyển Mã'!B246,'VIN -MEGA'!$L:$L,'Chuyển Mã'!C246)+SUMIFS('PXK-HÓA ĐƠN'!$R:$R,'PXK-HÓA ĐƠN'!$J:$J,'Chuyển Mã'!B246,'PXK-HÓA ĐƠN'!$L:$L,'Chuyển Mã'!C246)</f>
        <v>0</v>
      </c>
    </row>
    <row r="247" spans="1:4" x14ac:dyDescent="0.25">
      <c r="A247" s="60">
        <v>25</v>
      </c>
      <c r="B247" s="47" t="s">
        <v>1788</v>
      </c>
      <c r="C247" s="146" t="s">
        <v>561</v>
      </c>
      <c r="D247" s="47">
        <f>SUMIFS('VIN -MEGA'!$R:$R,'VIN -MEGA'!$J:$J,'Chuyển Mã'!B247,'VIN -MEGA'!$L:$L,'Chuyển Mã'!C247)+SUMIFS('PXK-HÓA ĐƠN'!$R:$R,'PXK-HÓA ĐƠN'!$J:$J,'Chuyển Mã'!B247,'PXK-HÓA ĐƠN'!$L:$L,'Chuyển Mã'!C247)</f>
        <v>7</v>
      </c>
    </row>
    <row r="248" spans="1:4" x14ac:dyDescent="0.25">
      <c r="A248" s="60">
        <v>26</v>
      </c>
      <c r="B248" s="47" t="s">
        <v>1788</v>
      </c>
      <c r="C248" s="146" t="s">
        <v>7256</v>
      </c>
      <c r="D248" s="47">
        <f>SUMIFS('VIN -MEGA'!$R:$R,'VIN -MEGA'!$J:$J,'Chuyển Mã'!B248,'VIN -MEGA'!$L:$L,'Chuyển Mã'!C248)+SUMIFS('PXK-HÓA ĐƠN'!$R:$R,'PXK-HÓA ĐƠN'!$J:$J,'Chuyển Mã'!B248,'PXK-HÓA ĐƠN'!$L:$L,'Chuyển Mã'!C248)</f>
        <v>0</v>
      </c>
    </row>
    <row r="249" spans="1:4" x14ac:dyDescent="0.25">
      <c r="A249" s="60">
        <v>27</v>
      </c>
      <c r="B249" s="47" t="s">
        <v>1788</v>
      </c>
      <c r="C249" s="146" t="s">
        <v>7257</v>
      </c>
      <c r="D249" s="47">
        <f>SUMIFS('VIN -MEGA'!$R:$R,'VIN -MEGA'!$J:$J,'Chuyển Mã'!B249,'VIN -MEGA'!$L:$L,'Chuyển Mã'!C249)+SUMIFS('PXK-HÓA ĐƠN'!$R:$R,'PXK-HÓA ĐƠN'!$J:$J,'Chuyển Mã'!B249,'PXK-HÓA ĐƠN'!$L:$L,'Chuyển Mã'!C249)</f>
        <v>18</v>
      </c>
    </row>
    <row r="250" spans="1:4" x14ac:dyDescent="0.25">
      <c r="A250" s="60">
        <v>28</v>
      </c>
      <c r="B250" s="47" t="s">
        <v>1788</v>
      </c>
      <c r="C250" s="146" t="s">
        <v>15179</v>
      </c>
      <c r="D250" s="47">
        <f>SUMIFS('VIN -MEGA'!$R:$R,'VIN -MEGA'!$J:$J,'Chuyển Mã'!B250,'VIN -MEGA'!$L:$L,'Chuyển Mã'!C250)+SUMIFS('PXK-HÓA ĐƠN'!$R:$R,'PXK-HÓA ĐƠN'!$J:$J,'Chuyển Mã'!B250,'PXK-HÓA ĐƠN'!$L:$L,'Chuyển Mã'!C250)</f>
        <v>0</v>
      </c>
    </row>
    <row r="251" spans="1:4" x14ac:dyDescent="0.25">
      <c r="A251" s="60">
        <v>29</v>
      </c>
      <c r="B251" s="47" t="s">
        <v>1788</v>
      </c>
      <c r="C251" s="146" t="s">
        <v>15185</v>
      </c>
      <c r="D251" s="47">
        <f>SUMIFS('VIN -MEGA'!$R:$R,'VIN -MEGA'!$J:$J,'Chuyển Mã'!B251,'VIN -MEGA'!$L:$L,'Chuyển Mã'!C251)+SUMIFS('PXK-HÓA ĐƠN'!$R:$R,'PXK-HÓA ĐƠN'!$J:$J,'Chuyển Mã'!B251,'PXK-HÓA ĐƠN'!$L:$L,'Chuyển Mã'!C251)</f>
        <v>0</v>
      </c>
    </row>
    <row r="252" spans="1:4" x14ac:dyDescent="0.25">
      <c r="A252" s="60">
        <v>30</v>
      </c>
      <c r="B252" s="47" t="s">
        <v>1788</v>
      </c>
      <c r="C252" s="146" t="s">
        <v>15184</v>
      </c>
      <c r="D252" s="47">
        <f>SUMIFS('VIN -MEGA'!$R:$R,'VIN -MEGA'!$J:$J,'Chuyển Mã'!B252,'VIN -MEGA'!$L:$L,'Chuyển Mã'!C252)+SUMIFS('PXK-HÓA ĐƠN'!$R:$R,'PXK-HÓA ĐƠN'!$J:$J,'Chuyển Mã'!B252,'PXK-HÓA ĐƠN'!$L:$L,'Chuyển Mã'!C252)</f>
        <v>0</v>
      </c>
    </row>
    <row r="253" spans="1:4" x14ac:dyDescent="0.25">
      <c r="A253" s="60">
        <v>31</v>
      </c>
      <c r="B253" s="47" t="s">
        <v>1788</v>
      </c>
      <c r="C253" s="146" t="s">
        <v>7258</v>
      </c>
      <c r="D253" s="47">
        <f>SUMIFS('VIN -MEGA'!$R:$R,'VIN -MEGA'!$J:$J,'Chuyển Mã'!B253,'VIN -MEGA'!$L:$L,'Chuyển Mã'!C253)+SUMIFS('PXK-HÓA ĐƠN'!$R:$R,'PXK-HÓA ĐƠN'!$J:$J,'Chuyển Mã'!B253,'PXK-HÓA ĐƠN'!$L:$L,'Chuyển Mã'!C253)</f>
        <v>0</v>
      </c>
    </row>
    <row r="254" spans="1:4" x14ac:dyDescent="0.25">
      <c r="A254" s="60">
        <v>32</v>
      </c>
      <c r="B254" s="47" t="s">
        <v>1788</v>
      </c>
      <c r="C254" s="146" t="s">
        <v>545</v>
      </c>
      <c r="D254" s="47">
        <f>SUMIFS('VIN -MEGA'!$R:$R,'VIN -MEGA'!$J:$J,'Chuyển Mã'!B254,'VIN -MEGA'!$L:$L,'Chuyển Mã'!C254)+SUMIFS('PXK-HÓA ĐƠN'!$R:$R,'PXK-HÓA ĐƠN'!$J:$J,'Chuyển Mã'!B254,'PXK-HÓA ĐƠN'!$L:$L,'Chuyển Mã'!C254)</f>
        <v>0</v>
      </c>
    </row>
    <row r="255" spans="1:4" x14ac:dyDescent="0.25">
      <c r="A255" s="60">
        <v>33</v>
      </c>
      <c r="B255" s="47" t="s">
        <v>1788</v>
      </c>
      <c r="C255" s="146" t="s">
        <v>7797</v>
      </c>
      <c r="D255" s="47">
        <f>SUMIFS('VIN -MEGA'!$R:$R,'VIN -MEGA'!$J:$J,'Chuyển Mã'!B255,'VIN -MEGA'!$L:$L,'Chuyển Mã'!C255)+SUMIFS('PXK-HÓA ĐƠN'!$R:$R,'PXK-HÓA ĐƠN'!$J:$J,'Chuyển Mã'!B255,'PXK-HÓA ĐƠN'!$L:$L,'Chuyển Mã'!C255)</f>
        <v>26</v>
      </c>
    </row>
    <row r="256" spans="1:4" x14ac:dyDescent="0.25">
      <c r="A256" s="60">
        <v>34</v>
      </c>
      <c r="B256" s="47" t="s">
        <v>1788</v>
      </c>
      <c r="C256" s="146" t="s">
        <v>7260</v>
      </c>
      <c r="D256" s="47">
        <f>SUMIFS('VIN -MEGA'!$R:$R,'VIN -MEGA'!$J:$J,'Chuyển Mã'!B256,'VIN -MEGA'!$L:$L,'Chuyển Mã'!C256)+SUMIFS('PXK-HÓA ĐƠN'!$R:$R,'PXK-HÓA ĐƠN'!$J:$J,'Chuyển Mã'!B256,'PXK-HÓA ĐƠN'!$L:$L,'Chuyển Mã'!C256)</f>
        <v>0</v>
      </c>
    </row>
    <row r="257" spans="1:4" x14ac:dyDescent="0.25">
      <c r="A257" s="60">
        <v>35</v>
      </c>
      <c r="B257" s="47" t="s">
        <v>1788</v>
      </c>
      <c r="C257" s="147" t="s">
        <v>7645</v>
      </c>
      <c r="D257" s="47">
        <f>SUMIFS('VIN -MEGA'!$R:$R,'VIN -MEGA'!$J:$J,'Chuyển Mã'!B257,'VIN -MEGA'!$L:$L,'Chuyển Mã'!C257)+SUMIFS('PXK-HÓA ĐƠN'!$R:$R,'PXK-HÓA ĐƠN'!$J:$J,'Chuyển Mã'!B257,'PXK-HÓA ĐƠN'!$L:$L,'Chuyển Mã'!C257)</f>
        <v>12</v>
      </c>
    </row>
  </sheetData>
  <sheetCalcPr fullCalcOnLoad="1"/>
  <mergeCells count="3">
    <mergeCell ref="G40:H40"/>
    <mergeCell ref="R1:S1"/>
    <mergeCell ref="U1:V1"/>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ECD76-40B0-443C-9393-E2F6055364DB}">
  <sheetPr codeName="Sheet11"/>
  <dimension ref="A1:C38"/>
  <sheetViews>
    <sheetView topLeftCell="A7" workbookViewId="0">
      <selection activeCell="A25" sqref="A25"/>
    </sheetView>
  </sheetViews>
  <sheetFormatPr defaultRowHeight="15" x14ac:dyDescent="0.25"/>
  <cols>
    <col min="1" max="1" width="9.5703125" bestFit="1" customWidth="1"/>
    <col min="2" max="2" width="34.42578125" bestFit="1" customWidth="1"/>
    <col min="3" max="3" width="11.7109375" bestFit="1" customWidth="1"/>
  </cols>
  <sheetData>
    <row r="1" spans="1:3" x14ac:dyDescent="0.25">
      <c r="A1" s="111" t="s">
        <v>537</v>
      </c>
      <c r="B1" s="111" t="s">
        <v>2</v>
      </c>
      <c r="C1" s="111" t="s">
        <v>7385</v>
      </c>
    </row>
    <row r="2" spans="1:3" x14ac:dyDescent="0.25">
      <c r="A2" t="s">
        <v>558</v>
      </c>
      <c r="B2" t="s">
        <v>7386</v>
      </c>
      <c r="C2">
        <v>106.05</v>
      </c>
    </row>
    <row r="3" spans="1:3" x14ac:dyDescent="0.25">
      <c r="A3" t="s">
        <v>37</v>
      </c>
      <c r="B3" t="s">
        <v>38</v>
      </c>
      <c r="C3">
        <v>74.25</v>
      </c>
    </row>
    <row r="4" spans="1:3" x14ac:dyDescent="0.25">
      <c r="A4" t="s">
        <v>39</v>
      </c>
      <c r="B4" t="s">
        <v>40</v>
      </c>
      <c r="C4">
        <v>70.95</v>
      </c>
    </row>
    <row r="5" spans="1:3" x14ac:dyDescent="0.25">
      <c r="A5" t="s">
        <v>551</v>
      </c>
      <c r="B5" t="s">
        <v>552</v>
      </c>
      <c r="C5">
        <v>24.548999999999999</v>
      </c>
    </row>
    <row r="6" spans="1:3" x14ac:dyDescent="0.25">
      <c r="A6" t="s">
        <v>27</v>
      </c>
      <c r="B6" t="s">
        <v>28</v>
      </c>
      <c r="C6">
        <v>73.430999999999997</v>
      </c>
    </row>
    <row r="7" spans="1:3" x14ac:dyDescent="0.25">
      <c r="A7" t="s">
        <v>542</v>
      </c>
      <c r="B7" t="s">
        <v>543</v>
      </c>
      <c r="C7">
        <v>119.066</v>
      </c>
    </row>
    <row r="8" spans="1:3" x14ac:dyDescent="0.25">
      <c r="A8" t="s">
        <v>560</v>
      </c>
      <c r="B8" t="s">
        <v>7387</v>
      </c>
      <c r="C8">
        <v>116.611</v>
      </c>
    </row>
    <row r="9" spans="1:3" x14ac:dyDescent="0.25">
      <c r="A9" t="s">
        <v>30</v>
      </c>
      <c r="B9" t="s">
        <v>31</v>
      </c>
      <c r="C9">
        <v>111.05800000000001</v>
      </c>
    </row>
    <row r="10" spans="1:3" x14ac:dyDescent="0.25">
      <c r="A10" t="s">
        <v>553</v>
      </c>
      <c r="B10" t="s">
        <v>554</v>
      </c>
      <c r="C10">
        <v>70</v>
      </c>
    </row>
    <row r="11" spans="1:3" x14ac:dyDescent="0.25">
      <c r="A11" t="s">
        <v>44</v>
      </c>
      <c r="B11" t="s">
        <v>45</v>
      </c>
      <c r="C11">
        <v>49.5</v>
      </c>
    </row>
    <row r="12" spans="1:3" x14ac:dyDescent="0.25">
      <c r="A12" t="s">
        <v>46</v>
      </c>
      <c r="B12" t="s">
        <v>47</v>
      </c>
      <c r="C12">
        <v>50.4</v>
      </c>
    </row>
    <row r="13" spans="1:3" x14ac:dyDescent="0.25">
      <c r="A13" t="s">
        <v>32</v>
      </c>
      <c r="B13" t="s">
        <v>7388</v>
      </c>
      <c r="C13">
        <v>50.183</v>
      </c>
    </row>
    <row r="14" spans="1:3" x14ac:dyDescent="0.25">
      <c r="A14" t="s">
        <v>48</v>
      </c>
      <c r="B14" t="s">
        <v>7389</v>
      </c>
      <c r="C14">
        <v>46</v>
      </c>
    </row>
    <row r="15" spans="1:3" x14ac:dyDescent="0.25">
      <c r="A15" t="s">
        <v>34</v>
      </c>
      <c r="B15" t="s">
        <v>35</v>
      </c>
      <c r="C15">
        <v>55.594999999999999</v>
      </c>
    </row>
    <row r="16" spans="1:3" x14ac:dyDescent="0.25">
      <c r="A16" t="s">
        <v>548</v>
      </c>
      <c r="B16" t="s">
        <v>549</v>
      </c>
      <c r="C16">
        <v>107.205</v>
      </c>
    </row>
    <row r="17" spans="1:3" x14ac:dyDescent="0.25">
      <c r="A17" t="s">
        <v>52</v>
      </c>
      <c r="B17" t="s">
        <v>53</v>
      </c>
      <c r="C17">
        <v>111.60599999999999</v>
      </c>
    </row>
    <row r="18" spans="1:3" x14ac:dyDescent="0.25">
      <c r="A18" t="s">
        <v>600</v>
      </c>
      <c r="B18" t="s">
        <v>601</v>
      </c>
      <c r="C18">
        <v>32.5</v>
      </c>
    </row>
    <row r="19" spans="1:3" x14ac:dyDescent="0.25">
      <c r="A19" t="s">
        <v>590</v>
      </c>
      <c r="B19" t="s">
        <v>591</v>
      </c>
      <c r="C19">
        <v>92</v>
      </c>
    </row>
    <row r="20" spans="1:3" x14ac:dyDescent="0.25">
      <c r="A20" t="s">
        <v>598</v>
      </c>
      <c r="B20" t="s">
        <v>599</v>
      </c>
      <c r="C20">
        <v>37.5</v>
      </c>
    </row>
    <row r="21" spans="1:3" x14ac:dyDescent="0.25">
      <c r="A21" t="s">
        <v>565</v>
      </c>
      <c r="B21" t="s">
        <v>566</v>
      </c>
      <c r="C21">
        <v>36.110999999999997</v>
      </c>
    </row>
    <row r="22" spans="1:3" x14ac:dyDescent="0.25">
      <c r="A22" t="s">
        <v>563</v>
      </c>
      <c r="B22" t="s">
        <v>564</v>
      </c>
      <c r="C22">
        <v>22.5</v>
      </c>
    </row>
    <row r="23" spans="1:3" x14ac:dyDescent="0.25">
      <c r="A23" t="s">
        <v>1725</v>
      </c>
      <c r="B23" t="s">
        <v>1726</v>
      </c>
      <c r="C23">
        <v>29.7</v>
      </c>
    </row>
    <row r="24" spans="1:3" x14ac:dyDescent="0.25">
      <c r="A24" t="s">
        <v>1727</v>
      </c>
      <c r="B24" t="s">
        <v>1728</v>
      </c>
      <c r="C24">
        <v>49.5</v>
      </c>
    </row>
    <row r="25" spans="1:3" x14ac:dyDescent="0.25">
      <c r="A25" t="s">
        <v>560</v>
      </c>
      <c r="B25" t="s">
        <v>7638</v>
      </c>
      <c r="C25">
        <v>116.611</v>
      </c>
    </row>
    <row r="26" spans="1:3" x14ac:dyDescent="0.25">
      <c r="A26" t="s">
        <v>1701</v>
      </c>
      <c r="B26" t="s">
        <v>1702</v>
      </c>
      <c r="C26">
        <v>72.5</v>
      </c>
    </row>
    <row r="27" spans="1:3" x14ac:dyDescent="0.25">
      <c r="A27" t="s">
        <v>1759</v>
      </c>
      <c r="B27" t="s">
        <v>1760</v>
      </c>
    </row>
    <row r="28" spans="1:3" x14ac:dyDescent="0.25">
      <c r="A28" t="s">
        <v>544</v>
      </c>
      <c r="B28" t="s">
        <v>545</v>
      </c>
      <c r="C28">
        <v>82.406999999999996</v>
      </c>
    </row>
    <row r="29" spans="1:3" x14ac:dyDescent="0.25">
      <c r="A29" t="s">
        <v>1755</v>
      </c>
      <c r="B29" t="s">
        <v>1756</v>
      </c>
    </row>
    <row r="30" spans="1:3" x14ac:dyDescent="0.25">
      <c r="A30" t="s">
        <v>1719</v>
      </c>
      <c r="B30" t="s">
        <v>1720</v>
      </c>
    </row>
    <row r="31" spans="1:3" x14ac:dyDescent="0.25">
      <c r="A31" t="s">
        <v>681</v>
      </c>
      <c r="B31" t="s">
        <v>682</v>
      </c>
    </row>
    <row r="32" spans="1:3" x14ac:dyDescent="0.25">
      <c r="A32" t="s">
        <v>7390</v>
      </c>
      <c r="B32" t="s">
        <v>7391</v>
      </c>
    </row>
    <row r="33" spans="1:3" x14ac:dyDescent="0.25">
      <c r="A33" t="s">
        <v>1715</v>
      </c>
      <c r="B33" t="s">
        <v>1716</v>
      </c>
    </row>
    <row r="34" spans="1:3" x14ac:dyDescent="0.25">
      <c r="A34" t="s">
        <v>1683</v>
      </c>
      <c r="B34" t="s">
        <v>1684</v>
      </c>
    </row>
    <row r="35" spans="1:3" x14ac:dyDescent="0.25">
      <c r="A35" t="s">
        <v>546</v>
      </c>
      <c r="B35" t="s">
        <v>547</v>
      </c>
    </row>
    <row r="36" spans="1:3" x14ac:dyDescent="0.25">
      <c r="A36" t="s">
        <v>1709</v>
      </c>
      <c r="B36" t="s">
        <v>1710</v>
      </c>
      <c r="C36">
        <v>42.581000000000003</v>
      </c>
    </row>
    <row r="37" spans="1:3" x14ac:dyDescent="0.25">
      <c r="A37" t="s">
        <v>1711</v>
      </c>
      <c r="B37" t="s">
        <v>1712</v>
      </c>
      <c r="C37">
        <v>82.748000000000005</v>
      </c>
    </row>
    <row r="38" spans="1:3" x14ac:dyDescent="0.25">
      <c r="A38" t="s">
        <v>1713</v>
      </c>
      <c r="B38" t="s">
        <v>1714</v>
      </c>
      <c r="C38">
        <v>130.38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3C5DF-186F-43B7-843A-D5BB010CB425}">
  <sheetPr codeName="Sheet13"/>
  <dimension ref="A1:B5044"/>
  <sheetViews>
    <sheetView workbookViewId="0">
      <pane ySplit="1" topLeftCell="A5019" activePane="bottomLeft" state="frozen"/>
      <selection pane="bottomLeft" activeCell="B5042" sqref="B5042"/>
    </sheetView>
  </sheetViews>
  <sheetFormatPr defaultRowHeight="15" x14ac:dyDescent="0.25"/>
  <cols>
    <col min="1" max="1" width="21.140625" bestFit="1" customWidth="1"/>
    <col min="2" max="2" width="28.7109375" bestFit="1" customWidth="1"/>
  </cols>
  <sheetData>
    <row r="1" spans="1:2" x14ac:dyDescent="0.25">
      <c r="A1" s="175" t="s">
        <v>15174</v>
      </c>
      <c r="B1" s="175" t="s">
        <v>15175</v>
      </c>
    </row>
    <row r="2" spans="1:2" x14ac:dyDescent="0.25">
      <c r="A2" s="138" t="s">
        <v>7873</v>
      </c>
      <c r="B2" s="138" t="s">
        <v>7874</v>
      </c>
    </row>
    <row r="3" spans="1:2" x14ac:dyDescent="0.25">
      <c r="A3" s="138">
        <v>25</v>
      </c>
      <c r="B3" s="138" t="s">
        <v>7875</v>
      </c>
    </row>
    <row r="4" spans="1:2" x14ac:dyDescent="0.25">
      <c r="A4" s="138" t="s">
        <v>7876</v>
      </c>
      <c r="B4" s="138" t="s">
        <v>7877</v>
      </c>
    </row>
    <row r="5" spans="1:2" x14ac:dyDescent="0.25">
      <c r="A5" s="138" t="s">
        <v>7151</v>
      </c>
      <c r="B5" s="138" t="s">
        <v>7878</v>
      </c>
    </row>
    <row r="6" spans="1:2" x14ac:dyDescent="0.25">
      <c r="A6" s="138" t="s">
        <v>7879</v>
      </c>
      <c r="B6" s="138" t="s">
        <v>7880</v>
      </c>
    </row>
    <row r="7" spans="1:2" x14ac:dyDescent="0.25">
      <c r="A7" s="138" t="s">
        <v>7881</v>
      </c>
      <c r="B7" s="138" t="s">
        <v>7882</v>
      </c>
    </row>
    <row r="8" spans="1:2" x14ac:dyDescent="0.25">
      <c r="A8" s="138" t="s">
        <v>7883</v>
      </c>
      <c r="B8" s="138" t="s">
        <v>7884</v>
      </c>
    </row>
    <row r="9" spans="1:2" x14ac:dyDescent="0.25">
      <c r="A9" s="138" t="s">
        <v>7885</v>
      </c>
      <c r="B9" s="138" t="s">
        <v>7886</v>
      </c>
    </row>
    <row r="10" spans="1:2" x14ac:dyDescent="0.25">
      <c r="A10" s="138" t="s">
        <v>7887</v>
      </c>
      <c r="B10" s="138" t="s">
        <v>7888</v>
      </c>
    </row>
    <row r="11" spans="1:2" x14ac:dyDescent="0.25">
      <c r="A11" s="138" t="s">
        <v>7889</v>
      </c>
      <c r="B11" s="138" t="s">
        <v>7890</v>
      </c>
    </row>
    <row r="12" spans="1:2" x14ac:dyDescent="0.25">
      <c r="A12" s="138" t="s">
        <v>7891</v>
      </c>
      <c r="B12" s="138" t="s">
        <v>7892</v>
      </c>
    </row>
    <row r="13" spans="1:2" x14ac:dyDescent="0.25">
      <c r="A13" s="138" t="s">
        <v>7893</v>
      </c>
      <c r="B13" s="138" t="s">
        <v>7894</v>
      </c>
    </row>
    <row r="14" spans="1:2" x14ac:dyDescent="0.25">
      <c r="A14" s="138" t="s">
        <v>7895</v>
      </c>
      <c r="B14" s="138" t="s">
        <v>7896</v>
      </c>
    </row>
    <row r="15" spans="1:2" x14ac:dyDescent="0.25">
      <c r="A15" s="138" t="s">
        <v>7897</v>
      </c>
      <c r="B15" s="138" t="s">
        <v>7898</v>
      </c>
    </row>
    <row r="16" spans="1:2" x14ac:dyDescent="0.25">
      <c r="A16" s="138" t="s">
        <v>7899</v>
      </c>
      <c r="B16" s="138" t="s">
        <v>7900</v>
      </c>
    </row>
    <row r="17" spans="1:2" x14ac:dyDescent="0.25">
      <c r="A17" s="138" t="s">
        <v>1824</v>
      </c>
      <c r="B17" s="138" t="s">
        <v>7901</v>
      </c>
    </row>
    <row r="18" spans="1:2" x14ac:dyDescent="0.25">
      <c r="A18" s="138" t="s">
        <v>7902</v>
      </c>
      <c r="B18" s="138" t="s">
        <v>7903</v>
      </c>
    </row>
    <row r="19" spans="1:2" x14ac:dyDescent="0.25">
      <c r="A19" s="138" t="s">
        <v>7904</v>
      </c>
      <c r="B19" s="138" t="s">
        <v>7905</v>
      </c>
    </row>
    <row r="20" spans="1:2" x14ac:dyDescent="0.25">
      <c r="A20" s="138" t="s">
        <v>7906</v>
      </c>
      <c r="B20" s="138" t="s">
        <v>7907</v>
      </c>
    </row>
    <row r="21" spans="1:2" x14ac:dyDescent="0.25">
      <c r="A21" s="138" t="s">
        <v>7908</v>
      </c>
      <c r="B21" s="138" t="s">
        <v>7909</v>
      </c>
    </row>
    <row r="22" spans="1:2" x14ac:dyDescent="0.25">
      <c r="A22" s="138" t="s">
        <v>7910</v>
      </c>
      <c r="B22" s="138" t="s">
        <v>7911</v>
      </c>
    </row>
    <row r="23" spans="1:2" x14ac:dyDescent="0.25">
      <c r="A23" s="138" t="s">
        <v>7912</v>
      </c>
      <c r="B23" s="138" t="s">
        <v>7913</v>
      </c>
    </row>
    <row r="24" spans="1:2" x14ac:dyDescent="0.25">
      <c r="A24" s="138" t="s">
        <v>7914</v>
      </c>
      <c r="B24" s="138" t="s">
        <v>7915</v>
      </c>
    </row>
    <row r="25" spans="1:2" x14ac:dyDescent="0.25">
      <c r="A25" s="138" t="s">
        <v>7916</v>
      </c>
      <c r="B25" s="138" t="s">
        <v>7917</v>
      </c>
    </row>
    <row r="26" spans="1:2" x14ac:dyDescent="0.25">
      <c r="A26" s="138" t="s">
        <v>7918</v>
      </c>
      <c r="B26" s="138" t="s">
        <v>7919</v>
      </c>
    </row>
    <row r="27" spans="1:2" x14ac:dyDescent="0.25">
      <c r="A27" s="138" t="s">
        <v>7920</v>
      </c>
      <c r="B27" s="138" t="s">
        <v>7921</v>
      </c>
    </row>
    <row r="28" spans="1:2" x14ac:dyDescent="0.25">
      <c r="A28" s="138" t="s">
        <v>7922</v>
      </c>
      <c r="B28" s="138" t="s">
        <v>7923</v>
      </c>
    </row>
    <row r="29" spans="1:2" x14ac:dyDescent="0.25">
      <c r="A29" s="138" t="s">
        <v>7924</v>
      </c>
      <c r="B29" s="138" t="s">
        <v>7925</v>
      </c>
    </row>
    <row r="30" spans="1:2" x14ac:dyDescent="0.25">
      <c r="A30" s="138" t="s">
        <v>1830</v>
      </c>
      <c r="B30" s="138" t="s">
        <v>7926</v>
      </c>
    </row>
    <row r="31" spans="1:2" x14ac:dyDescent="0.25">
      <c r="A31" s="138" t="s">
        <v>1825</v>
      </c>
      <c r="B31" s="138" t="s">
        <v>7927</v>
      </c>
    </row>
    <row r="32" spans="1:2" x14ac:dyDescent="0.25">
      <c r="A32" s="138" t="s">
        <v>1815</v>
      </c>
      <c r="B32" s="138" t="s">
        <v>7928</v>
      </c>
    </row>
    <row r="33" spans="1:2" x14ac:dyDescent="0.25">
      <c r="A33" s="138" t="s">
        <v>1834</v>
      </c>
      <c r="B33" s="138" t="s">
        <v>7929</v>
      </c>
    </row>
    <row r="34" spans="1:2" x14ac:dyDescent="0.25">
      <c r="A34" s="138" t="s">
        <v>1839</v>
      </c>
      <c r="B34" s="138" t="s">
        <v>7930</v>
      </c>
    </row>
    <row r="35" spans="1:2" x14ac:dyDescent="0.25">
      <c r="A35" s="138" t="s">
        <v>7931</v>
      </c>
      <c r="B35" s="138" t="s">
        <v>7932</v>
      </c>
    </row>
    <row r="36" spans="1:2" x14ac:dyDescent="0.25">
      <c r="A36" s="138" t="s">
        <v>7933</v>
      </c>
      <c r="B36" s="138" t="s">
        <v>7934</v>
      </c>
    </row>
    <row r="37" spans="1:2" x14ac:dyDescent="0.25">
      <c r="A37" s="138" t="s">
        <v>7935</v>
      </c>
      <c r="B37" s="138" t="s">
        <v>7936</v>
      </c>
    </row>
    <row r="38" spans="1:2" x14ac:dyDescent="0.25">
      <c r="A38" s="138" t="s">
        <v>7937</v>
      </c>
      <c r="B38" s="138" t="s">
        <v>7938</v>
      </c>
    </row>
    <row r="39" spans="1:2" x14ac:dyDescent="0.25">
      <c r="A39" s="138" t="s">
        <v>7939</v>
      </c>
      <c r="B39" s="138" t="s">
        <v>7940</v>
      </c>
    </row>
    <row r="40" spans="1:2" x14ac:dyDescent="0.25">
      <c r="A40" s="138" t="s">
        <v>1849</v>
      </c>
      <c r="B40" s="138" t="s">
        <v>7941</v>
      </c>
    </row>
    <row r="41" spans="1:2" x14ac:dyDescent="0.25">
      <c r="A41" s="138" t="s">
        <v>1843</v>
      </c>
      <c r="B41" s="138" t="s">
        <v>7942</v>
      </c>
    </row>
    <row r="42" spans="1:2" x14ac:dyDescent="0.25">
      <c r="A42" s="138" t="s">
        <v>7943</v>
      </c>
      <c r="B42" s="138" t="s">
        <v>7944</v>
      </c>
    </row>
    <row r="43" spans="1:2" x14ac:dyDescent="0.25">
      <c r="A43" s="138" t="s">
        <v>7945</v>
      </c>
      <c r="B43" s="138" t="s">
        <v>7946</v>
      </c>
    </row>
    <row r="44" spans="1:2" x14ac:dyDescent="0.25">
      <c r="A44" s="138" t="s">
        <v>7947</v>
      </c>
      <c r="B44" s="138" t="s">
        <v>7948</v>
      </c>
    </row>
    <row r="45" spans="1:2" x14ac:dyDescent="0.25">
      <c r="A45" s="138" t="s">
        <v>7949</v>
      </c>
      <c r="B45" s="138" t="s">
        <v>7950</v>
      </c>
    </row>
    <row r="46" spans="1:2" x14ac:dyDescent="0.25">
      <c r="A46" s="138" t="s">
        <v>7951</v>
      </c>
      <c r="B46" s="138" t="s">
        <v>7952</v>
      </c>
    </row>
    <row r="47" spans="1:2" x14ac:dyDescent="0.25">
      <c r="A47" s="138" t="s">
        <v>7953</v>
      </c>
      <c r="B47" s="138" t="s">
        <v>7954</v>
      </c>
    </row>
    <row r="48" spans="1:2" x14ac:dyDescent="0.25">
      <c r="A48" s="138" t="s">
        <v>7152</v>
      </c>
      <c r="B48" s="138" t="s">
        <v>7955</v>
      </c>
    </row>
    <row r="49" spans="1:2" x14ac:dyDescent="0.25">
      <c r="A49" s="138" t="s">
        <v>7956</v>
      </c>
      <c r="B49" s="138" t="s">
        <v>7957</v>
      </c>
    </row>
    <row r="50" spans="1:2" x14ac:dyDescent="0.25">
      <c r="A50" s="138" t="s">
        <v>7958</v>
      </c>
      <c r="B50" s="138" t="s">
        <v>7959</v>
      </c>
    </row>
    <row r="51" spans="1:2" x14ac:dyDescent="0.25">
      <c r="A51" s="138" t="s">
        <v>1850</v>
      </c>
      <c r="B51" s="138" t="s">
        <v>7960</v>
      </c>
    </row>
    <row r="52" spans="1:2" x14ac:dyDescent="0.25">
      <c r="A52" s="138" t="s">
        <v>7961</v>
      </c>
      <c r="B52" s="138" t="s">
        <v>7962</v>
      </c>
    </row>
    <row r="53" spans="1:2" x14ac:dyDescent="0.25">
      <c r="A53" s="138" t="s">
        <v>7963</v>
      </c>
      <c r="B53" s="138" t="s">
        <v>7964</v>
      </c>
    </row>
    <row r="54" spans="1:2" x14ac:dyDescent="0.25">
      <c r="A54" s="138" t="s">
        <v>7965</v>
      </c>
      <c r="B54" s="138" t="s">
        <v>7966</v>
      </c>
    </row>
    <row r="55" spans="1:2" x14ac:dyDescent="0.25">
      <c r="A55" s="138" t="s">
        <v>7967</v>
      </c>
      <c r="B55" s="138" t="s">
        <v>7968</v>
      </c>
    </row>
    <row r="56" spans="1:2" x14ac:dyDescent="0.25">
      <c r="A56" s="138" t="s">
        <v>1855</v>
      </c>
      <c r="B56" s="138" t="s">
        <v>7969</v>
      </c>
    </row>
    <row r="57" spans="1:2" x14ac:dyDescent="0.25">
      <c r="A57" s="138" t="s">
        <v>7970</v>
      </c>
      <c r="B57" s="138" t="s">
        <v>7971</v>
      </c>
    </row>
    <row r="58" spans="1:2" x14ac:dyDescent="0.25">
      <c r="A58" s="138" t="s">
        <v>7972</v>
      </c>
      <c r="B58" s="138" t="s">
        <v>7973</v>
      </c>
    </row>
    <row r="59" spans="1:2" x14ac:dyDescent="0.25">
      <c r="A59" s="138" t="s">
        <v>7747</v>
      </c>
      <c r="B59" s="138" t="s">
        <v>7747</v>
      </c>
    </row>
    <row r="60" spans="1:2" x14ac:dyDescent="0.25">
      <c r="A60" s="138" t="s">
        <v>7739</v>
      </c>
      <c r="B60" s="138" t="s">
        <v>7739</v>
      </c>
    </row>
    <row r="61" spans="1:2" x14ac:dyDescent="0.25">
      <c r="A61" s="138" t="s">
        <v>7974</v>
      </c>
      <c r="B61" s="138" t="s">
        <v>7974</v>
      </c>
    </row>
    <row r="62" spans="1:2" x14ac:dyDescent="0.25">
      <c r="A62" s="138" t="s">
        <v>7975</v>
      </c>
      <c r="B62" s="138" t="s">
        <v>7975</v>
      </c>
    </row>
    <row r="63" spans="1:2" x14ac:dyDescent="0.25">
      <c r="A63" s="138" t="s">
        <v>7976</v>
      </c>
      <c r="B63" s="138" t="s">
        <v>7977</v>
      </c>
    </row>
    <row r="64" spans="1:2" x14ac:dyDescent="0.25">
      <c r="A64" s="138" t="s">
        <v>7978</v>
      </c>
      <c r="B64" s="138" t="s">
        <v>7979</v>
      </c>
    </row>
    <row r="65" spans="1:2" x14ac:dyDescent="0.25">
      <c r="A65" s="138" t="s">
        <v>7980</v>
      </c>
      <c r="B65" s="138" t="s">
        <v>7981</v>
      </c>
    </row>
    <row r="66" spans="1:2" x14ac:dyDescent="0.25">
      <c r="A66" s="138" t="s">
        <v>7982</v>
      </c>
      <c r="B66" s="138" t="s">
        <v>7983</v>
      </c>
    </row>
    <row r="67" spans="1:2" x14ac:dyDescent="0.25">
      <c r="A67" s="138" t="s">
        <v>7984</v>
      </c>
      <c r="B67" s="138" t="s">
        <v>7985</v>
      </c>
    </row>
    <row r="68" spans="1:2" x14ac:dyDescent="0.25">
      <c r="A68" s="138" t="s">
        <v>7986</v>
      </c>
      <c r="B68" s="138" t="s">
        <v>7987</v>
      </c>
    </row>
    <row r="69" spans="1:2" x14ac:dyDescent="0.25">
      <c r="A69" s="138" t="s">
        <v>7988</v>
      </c>
      <c r="B69" s="138" t="s">
        <v>7989</v>
      </c>
    </row>
    <row r="70" spans="1:2" x14ac:dyDescent="0.25">
      <c r="A70" s="138" t="s">
        <v>7990</v>
      </c>
      <c r="B70" s="138" t="s">
        <v>7991</v>
      </c>
    </row>
    <row r="71" spans="1:2" x14ac:dyDescent="0.25">
      <c r="A71" s="138" t="s">
        <v>7992</v>
      </c>
      <c r="B71" s="138" t="s">
        <v>7993</v>
      </c>
    </row>
    <row r="72" spans="1:2" x14ac:dyDescent="0.25">
      <c r="A72" s="138" t="s">
        <v>7994</v>
      </c>
      <c r="B72" s="138" t="s">
        <v>7995</v>
      </c>
    </row>
    <row r="73" spans="1:2" x14ac:dyDescent="0.25">
      <c r="A73" s="138" t="s">
        <v>7996</v>
      </c>
      <c r="B73" s="138" t="s">
        <v>7997</v>
      </c>
    </row>
    <row r="74" spans="1:2" x14ac:dyDescent="0.25">
      <c r="A74" s="138" t="s">
        <v>7998</v>
      </c>
      <c r="B74" s="138" t="s">
        <v>7999</v>
      </c>
    </row>
    <row r="75" spans="1:2" x14ac:dyDescent="0.25">
      <c r="A75" s="138" t="s">
        <v>8000</v>
      </c>
      <c r="B75" s="138" t="s">
        <v>8001</v>
      </c>
    </row>
    <row r="76" spans="1:2" x14ac:dyDescent="0.25">
      <c r="A76" s="138" t="s">
        <v>8002</v>
      </c>
      <c r="B76" s="138" t="s">
        <v>8003</v>
      </c>
    </row>
    <row r="77" spans="1:2" x14ac:dyDescent="0.25">
      <c r="A77" s="138" t="s">
        <v>8004</v>
      </c>
      <c r="B77" s="138" t="s">
        <v>8005</v>
      </c>
    </row>
    <row r="78" spans="1:2" x14ac:dyDescent="0.25">
      <c r="A78" s="138" t="s">
        <v>8006</v>
      </c>
      <c r="B78" s="138" t="s">
        <v>8007</v>
      </c>
    </row>
    <row r="79" spans="1:2" x14ac:dyDescent="0.25">
      <c r="A79" s="138" t="s">
        <v>8008</v>
      </c>
      <c r="B79" s="138" t="s">
        <v>8009</v>
      </c>
    </row>
    <row r="80" spans="1:2" x14ac:dyDescent="0.25">
      <c r="A80" s="138" t="s">
        <v>8010</v>
      </c>
      <c r="B80" s="138" t="s">
        <v>8011</v>
      </c>
    </row>
    <row r="81" spans="1:2" x14ac:dyDescent="0.25">
      <c r="A81" s="138" t="s">
        <v>8012</v>
      </c>
      <c r="B81" s="138" t="s">
        <v>8013</v>
      </c>
    </row>
    <row r="82" spans="1:2" x14ac:dyDescent="0.25">
      <c r="A82" s="138" t="s">
        <v>8014</v>
      </c>
      <c r="B82" s="138" t="s">
        <v>8015</v>
      </c>
    </row>
    <row r="83" spans="1:2" x14ac:dyDescent="0.25">
      <c r="A83" s="138" t="s">
        <v>8016</v>
      </c>
      <c r="B83" s="138" t="s">
        <v>8017</v>
      </c>
    </row>
    <row r="84" spans="1:2" x14ac:dyDescent="0.25">
      <c r="A84" s="138" t="s">
        <v>8018</v>
      </c>
      <c r="B84" s="138" t="s">
        <v>8019</v>
      </c>
    </row>
    <row r="85" spans="1:2" x14ac:dyDescent="0.25">
      <c r="A85" s="138" t="s">
        <v>8020</v>
      </c>
      <c r="B85" s="138" t="s">
        <v>8021</v>
      </c>
    </row>
    <row r="86" spans="1:2" x14ac:dyDescent="0.25">
      <c r="A86" s="138" t="s">
        <v>8022</v>
      </c>
      <c r="B86" s="138" t="s">
        <v>8023</v>
      </c>
    </row>
    <row r="87" spans="1:2" x14ac:dyDescent="0.25">
      <c r="A87" s="138" t="s">
        <v>8024</v>
      </c>
      <c r="B87" s="138" t="s">
        <v>8025</v>
      </c>
    </row>
    <row r="88" spans="1:2" x14ac:dyDescent="0.25">
      <c r="A88" s="138" t="s">
        <v>8026</v>
      </c>
      <c r="B88" s="138" t="s">
        <v>8027</v>
      </c>
    </row>
    <row r="89" spans="1:2" x14ac:dyDescent="0.25">
      <c r="A89" s="138" t="s">
        <v>8028</v>
      </c>
      <c r="B89" s="138" t="s">
        <v>8029</v>
      </c>
    </row>
    <row r="90" spans="1:2" x14ac:dyDescent="0.25">
      <c r="A90" s="138" t="s">
        <v>7153</v>
      </c>
      <c r="B90" s="138" t="s">
        <v>8030</v>
      </c>
    </row>
    <row r="91" spans="1:2" x14ac:dyDescent="0.25">
      <c r="A91" s="138" t="s">
        <v>8031</v>
      </c>
      <c r="B91" s="138" t="s">
        <v>8032</v>
      </c>
    </row>
    <row r="92" spans="1:2" x14ac:dyDescent="0.25">
      <c r="A92" s="138" t="s">
        <v>8033</v>
      </c>
      <c r="B92" s="138" t="s">
        <v>8034</v>
      </c>
    </row>
    <row r="93" spans="1:2" x14ac:dyDescent="0.25">
      <c r="A93" s="138" t="s">
        <v>8035</v>
      </c>
      <c r="B93" s="138" t="s">
        <v>8036</v>
      </c>
    </row>
    <row r="94" spans="1:2" x14ac:dyDescent="0.25">
      <c r="A94" s="138" t="s">
        <v>8037</v>
      </c>
      <c r="B94" s="138" t="s">
        <v>8038</v>
      </c>
    </row>
    <row r="95" spans="1:2" x14ac:dyDescent="0.25">
      <c r="A95" s="138" t="s">
        <v>8039</v>
      </c>
      <c r="B95" s="138" t="s">
        <v>8040</v>
      </c>
    </row>
    <row r="96" spans="1:2" x14ac:dyDescent="0.25">
      <c r="A96" s="138" t="s">
        <v>8041</v>
      </c>
      <c r="B96" s="138" t="s">
        <v>8042</v>
      </c>
    </row>
    <row r="97" spans="1:2" x14ac:dyDescent="0.25">
      <c r="A97" s="138" t="s">
        <v>8043</v>
      </c>
      <c r="B97" s="138" t="s">
        <v>8044</v>
      </c>
    </row>
    <row r="98" spans="1:2" x14ac:dyDescent="0.25">
      <c r="A98" s="138" t="s">
        <v>8045</v>
      </c>
      <c r="B98" s="138" t="s">
        <v>8046</v>
      </c>
    </row>
    <row r="99" spans="1:2" x14ac:dyDescent="0.25">
      <c r="A99" s="138" t="s">
        <v>8047</v>
      </c>
      <c r="B99" s="138" t="s">
        <v>8048</v>
      </c>
    </row>
    <row r="100" spans="1:2" x14ac:dyDescent="0.25">
      <c r="A100" s="138" t="s">
        <v>8049</v>
      </c>
      <c r="B100" s="138" t="s">
        <v>8050</v>
      </c>
    </row>
    <row r="101" spans="1:2" x14ac:dyDescent="0.25">
      <c r="A101" s="138" t="s">
        <v>8051</v>
      </c>
      <c r="B101" s="138" t="s">
        <v>8052</v>
      </c>
    </row>
    <row r="102" spans="1:2" x14ac:dyDescent="0.25">
      <c r="A102" s="138" t="s">
        <v>1861</v>
      </c>
      <c r="B102" s="138" t="s">
        <v>8053</v>
      </c>
    </row>
    <row r="103" spans="1:2" x14ac:dyDescent="0.25">
      <c r="A103" s="138" t="s">
        <v>8054</v>
      </c>
      <c r="B103" s="138" t="s">
        <v>8055</v>
      </c>
    </row>
    <row r="104" spans="1:2" x14ac:dyDescent="0.25">
      <c r="A104" s="138" t="s">
        <v>8056</v>
      </c>
      <c r="B104" s="138" t="s">
        <v>8057</v>
      </c>
    </row>
    <row r="105" spans="1:2" x14ac:dyDescent="0.25">
      <c r="A105" s="138" t="s">
        <v>8058</v>
      </c>
      <c r="B105" s="138" t="s">
        <v>8059</v>
      </c>
    </row>
    <row r="106" spans="1:2" x14ac:dyDescent="0.25">
      <c r="A106" s="138" t="s">
        <v>8060</v>
      </c>
      <c r="B106" s="138" t="s">
        <v>8061</v>
      </c>
    </row>
    <row r="107" spans="1:2" x14ac:dyDescent="0.25">
      <c r="A107" s="138" t="s">
        <v>8062</v>
      </c>
      <c r="B107" s="138" t="s">
        <v>8063</v>
      </c>
    </row>
    <row r="108" spans="1:2" x14ac:dyDescent="0.25">
      <c r="A108" s="138" t="s">
        <v>8064</v>
      </c>
      <c r="B108" s="138" t="s">
        <v>8065</v>
      </c>
    </row>
    <row r="109" spans="1:2" x14ac:dyDescent="0.25">
      <c r="A109" s="138" t="s">
        <v>8066</v>
      </c>
      <c r="B109" s="138" t="s">
        <v>8067</v>
      </c>
    </row>
    <row r="110" spans="1:2" x14ac:dyDescent="0.25">
      <c r="A110" s="138" t="s">
        <v>8068</v>
      </c>
      <c r="B110" s="138" t="s">
        <v>8069</v>
      </c>
    </row>
    <row r="111" spans="1:2" x14ac:dyDescent="0.25">
      <c r="A111" s="138" t="s">
        <v>8070</v>
      </c>
      <c r="B111" s="138" t="s">
        <v>8071</v>
      </c>
    </row>
    <row r="112" spans="1:2" x14ac:dyDescent="0.25">
      <c r="A112" s="138" t="s">
        <v>8072</v>
      </c>
      <c r="B112" s="138" t="s">
        <v>8073</v>
      </c>
    </row>
    <row r="113" spans="1:2" x14ac:dyDescent="0.25">
      <c r="A113" s="138" t="s">
        <v>8074</v>
      </c>
      <c r="B113" s="138" t="s">
        <v>8075</v>
      </c>
    </row>
    <row r="114" spans="1:2" x14ac:dyDescent="0.25">
      <c r="A114" s="138" t="s">
        <v>8076</v>
      </c>
      <c r="B114" s="138" t="s">
        <v>8077</v>
      </c>
    </row>
    <row r="115" spans="1:2" x14ac:dyDescent="0.25">
      <c r="A115" s="138" t="s">
        <v>8078</v>
      </c>
      <c r="B115" s="138" t="s">
        <v>8079</v>
      </c>
    </row>
    <row r="116" spans="1:2" x14ac:dyDescent="0.25">
      <c r="A116" s="138" t="s">
        <v>8080</v>
      </c>
      <c r="B116" s="138" t="s">
        <v>8081</v>
      </c>
    </row>
    <row r="117" spans="1:2" x14ac:dyDescent="0.25">
      <c r="A117" s="138" t="s">
        <v>8082</v>
      </c>
      <c r="B117" s="138" t="s">
        <v>8083</v>
      </c>
    </row>
    <row r="118" spans="1:2" x14ac:dyDescent="0.25">
      <c r="A118" s="138" t="s">
        <v>8084</v>
      </c>
      <c r="B118" s="138" t="s">
        <v>8085</v>
      </c>
    </row>
    <row r="119" spans="1:2" x14ac:dyDescent="0.25">
      <c r="A119" s="138" t="s">
        <v>8086</v>
      </c>
      <c r="B119" s="138" t="s">
        <v>8087</v>
      </c>
    </row>
    <row r="120" spans="1:2" x14ac:dyDescent="0.25">
      <c r="A120" s="138" t="s">
        <v>714</v>
      </c>
      <c r="B120" s="138" t="s">
        <v>8088</v>
      </c>
    </row>
    <row r="121" spans="1:2" x14ac:dyDescent="0.25">
      <c r="A121" s="138" t="s">
        <v>2729</v>
      </c>
      <c r="B121" s="138" t="s">
        <v>8089</v>
      </c>
    </row>
    <row r="122" spans="1:2" x14ac:dyDescent="0.25">
      <c r="A122" s="138" t="s">
        <v>2754</v>
      </c>
      <c r="B122" s="138" t="s">
        <v>8090</v>
      </c>
    </row>
    <row r="123" spans="1:2" x14ac:dyDescent="0.25">
      <c r="A123" s="138" t="s">
        <v>2790</v>
      </c>
      <c r="B123" s="138" t="s">
        <v>8091</v>
      </c>
    </row>
    <row r="124" spans="1:2" x14ac:dyDescent="0.25">
      <c r="A124" s="138" t="s">
        <v>2849</v>
      </c>
      <c r="B124" s="138" t="s">
        <v>8092</v>
      </c>
    </row>
    <row r="125" spans="1:2" x14ac:dyDescent="0.25">
      <c r="A125" s="138" t="s">
        <v>8093</v>
      </c>
      <c r="B125" s="138" t="s">
        <v>8094</v>
      </c>
    </row>
    <row r="126" spans="1:2" x14ac:dyDescent="0.25">
      <c r="A126" s="138" t="s">
        <v>8095</v>
      </c>
      <c r="B126" s="138" t="s">
        <v>8096</v>
      </c>
    </row>
    <row r="127" spans="1:2" x14ac:dyDescent="0.25">
      <c r="A127" s="138" t="s">
        <v>8097</v>
      </c>
      <c r="B127" s="138" t="s">
        <v>8098</v>
      </c>
    </row>
    <row r="128" spans="1:2" x14ac:dyDescent="0.25">
      <c r="A128" s="138" t="s">
        <v>8099</v>
      </c>
      <c r="B128" s="138" t="s">
        <v>8100</v>
      </c>
    </row>
    <row r="129" spans="1:2" x14ac:dyDescent="0.25">
      <c r="A129" s="138" t="s">
        <v>8101</v>
      </c>
      <c r="B129" s="138" t="s">
        <v>8102</v>
      </c>
    </row>
    <row r="130" spans="1:2" x14ac:dyDescent="0.25">
      <c r="A130" s="138" t="s">
        <v>8103</v>
      </c>
      <c r="B130" s="138" t="s">
        <v>8104</v>
      </c>
    </row>
    <row r="131" spans="1:2" x14ac:dyDescent="0.25">
      <c r="A131" s="138" t="s">
        <v>8105</v>
      </c>
      <c r="B131" s="138" t="s">
        <v>8106</v>
      </c>
    </row>
    <row r="132" spans="1:2" x14ac:dyDescent="0.25">
      <c r="A132" s="138" t="s">
        <v>8107</v>
      </c>
      <c r="B132" s="138" t="s">
        <v>8108</v>
      </c>
    </row>
    <row r="133" spans="1:2" x14ac:dyDescent="0.25">
      <c r="A133" s="138" t="s">
        <v>8109</v>
      </c>
      <c r="B133" s="138" t="s">
        <v>8110</v>
      </c>
    </row>
    <row r="134" spans="1:2" x14ac:dyDescent="0.25">
      <c r="A134" s="138" t="s">
        <v>8111</v>
      </c>
      <c r="B134" s="138" t="s">
        <v>8112</v>
      </c>
    </row>
    <row r="135" spans="1:2" x14ac:dyDescent="0.25">
      <c r="A135" s="138" t="s">
        <v>8113</v>
      </c>
      <c r="B135" s="138" t="s">
        <v>8114</v>
      </c>
    </row>
    <row r="136" spans="1:2" x14ac:dyDescent="0.25">
      <c r="A136" s="138" t="s">
        <v>8115</v>
      </c>
      <c r="B136" s="138" t="s">
        <v>8116</v>
      </c>
    </row>
    <row r="137" spans="1:2" x14ac:dyDescent="0.25">
      <c r="A137" s="138" t="s">
        <v>8117</v>
      </c>
      <c r="B137" s="138" t="s">
        <v>8118</v>
      </c>
    </row>
    <row r="138" spans="1:2" x14ac:dyDescent="0.25">
      <c r="A138" s="138" t="s">
        <v>8119</v>
      </c>
      <c r="B138" s="138" t="s">
        <v>8120</v>
      </c>
    </row>
    <row r="139" spans="1:2" x14ac:dyDescent="0.25">
      <c r="A139" s="138" t="s">
        <v>8121</v>
      </c>
      <c r="B139" s="138" t="s">
        <v>8122</v>
      </c>
    </row>
    <row r="140" spans="1:2" x14ac:dyDescent="0.25">
      <c r="A140" s="138" t="s">
        <v>8123</v>
      </c>
      <c r="B140" s="138" t="s">
        <v>8124</v>
      </c>
    </row>
    <row r="141" spans="1:2" x14ac:dyDescent="0.25">
      <c r="A141" s="138" t="s">
        <v>8125</v>
      </c>
      <c r="B141" s="138" t="s">
        <v>8126</v>
      </c>
    </row>
    <row r="142" spans="1:2" x14ac:dyDescent="0.25">
      <c r="A142" s="138" t="s">
        <v>8127</v>
      </c>
      <c r="B142" s="138" t="s">
        <v>8128</v>
      </c>
    </row>
    <row r="143" spans="1:2" x14ac:dyDescent="0.25">
      <c r="A143" s="138" t="s">
        <v>8129</v>
      </c>
      <c r="B143" s="138" t="s">
        <v>8130</v>
      </c>
    </row>
    <row r="144" spans="1:2" x14ac:dyDescent="0.25">
      <c r="A144" s="138" t="s">
        <v>8131</v>
      </c>
      <c r="B144" s="138" t="s">
        <v>8132</v>
      </c>
    </row>
    <row r="145" spans="1:2" x14ac:dyDescent="0.25">
      <c r="A145" s="138" t="s">
        <v>8133</v>
      </c>
      <c r="B145" s="138" t="s">
        <v>8134</v>
      </c>
    </row>
    <row r="146" spans="1:2" x14ac:dyDescent="0.25">
      <c r="A146" s="138" t="s">
        <v>8135</v>
      </c>
      <c r="B146" s="138" t="s">
        <v>8136</v>
      </c>
    </row>
    <row r="147" spans="1:2" x14ac:dyDescent="0.25">
      <c r="A147" s="138" t="s">
        <v>8137</v>
      </c>
      <c r="B147" s="138" t="s">
        <v>8138</v>
      </c>
    </row>
    <row r="148" spans="1:2" x14ac:dyDescent="0.25">
      <c r="A148" s="138" t="s">
        <v>8139</v>
      </c>
      <c r="B148" s="138" t="s">
        <v>8140</v>
      </c>
    </row>
    <row r="149" spans="1:2" x14ac:dyDescent="0.25">
      <c r="A149" s="138" t="s">
        <v>8141</v>
      </c>
      <c r="B149" s="138" t="s">
        <v>8142</v>
      </c>
    </row>
    <row r="150" spans="1:2" x14ac:dyDescent="0.25">
      <c r="A150" s="138" t="s">
        <v>8143</v>
      </c>
      <c r="B150" s="138" t="s">
        <v>8144</v>
      </c>
    </row>
    <row r="151" spans="1:2" x14ac:dyDescent="0.25">
      <c r="A151" s="138" t="s">
        <v>8145</v>
      </c>
      <c r="B151" s="138" t="s">
        <v>8146</v>
      </c>
    </row>
    <row r="152" spans="1:2" x14ac:dyDescent="0.25">
      <c r="A152" s="138" t="s">
        <v>8147</v>
      </c>
      <c r="B152" s="138" t="s">
        <v>8148</v>
      </c>
    </row>
    <row r="153" spans="1:2" x14ac:dyDescent="0.25">
      <c r="A153" s="138" t="s">
        <v>8149</v>
      </c>
      <c r="B153" s="138" t="s">
        <v>8150</v>
      </c>
    </row>
    <row r="154" spans="1:2" x14ac:dyDescent="0.25">
      <c r="A154" s="138" t="s">
        <v>8151</v>
      </c>
      <c r="B154" s="138" t="s">
        <v>8152</v>
      </c>
    </row>
    <row r="155" spans="1:2" x14ac:dyDescent="0.25">
      <c r="A155" s="138" t="s">
        <v>8153</v>
      </c>
      <c r="B155" s="138" t="s">
        <v>8154</v>
      </c>
    </row>
    <row r="156" spans="1:2" x14ac:dyDescent="0.25">
      <c r="A156" s="138" t="s">
        <v>8155</v>
      </c>
      <c r="B156" s="138" t="s">
        <v>8156</v>
      </c>
    </row>
    <row r="157" spans="1:2" x14ac:dyDescent="0.25">
      <c r="A157" s="138" t="s">
        <v>8157</v>
      </c>
      <c r="B157" s="138" t="s">
        <v>8158</v>
      </c>
    </row>
    <row r="158" spans="1:2" x14ac:dyDescent="0.25">
      <c r="A158" s="138" t="s">
        <v>8159</v>
      </c>
      <c r="B158" s="138" t="s">
        <v>8160</v>
      </c>
    </row>
    <row r="159" spans="1:2" x14ac:dyDescent="0.25">
      <c r="A159" s="138" t="s">
        <v>8161</v>
      </c>
      <c r="B159" s="138" t="s">
        <v>8162</v>
      </c>
    </row>
    <row r="160" spans="1:2" x14ac:dyDescent="0.25">
      <c r="A160" s="138" t="s">
        <v>8163</v>
      </c>
      <c r="B160" s="138" t="s">
        <v>8164</v>
      </c>
    </row>
    <row r="161" spans="1:2" x14ac:dyDescent="0.25">
      <c r="A161" s="138" t="s">
        <v>8165</v>
      </c>
      <c r="B161" s="138" t="s">
        <v>8166</v>
      </c>
    </row>
    <row r="162" spans="1:2" x14ac:dyDescent="0.25">
      <c r="A162" s="138" t="s">
        <v>8167</v>
      </c>
      <c r="B162" s="138" t="s">
        <v>8168</v>
      </c>
    </row>
    <row r="163" spans="1:2" x14ac:dyDescent="0.25">
      <c r="A163" s="138" t="s">
        <v>8169</v>
      </c>
      <c r="B163" s="138" t="s">
        <v>8170</v>
      </c>
    </row>
    <row r="164" spans="1:2" x14ac:dyDescent="0.25">
      <c r="A164" s="138" t="s">
        <v>8171</v>
      </c>
      <c r="B164" s="138" t="s">
        <v>8172</v>
      </c>
    </row>
    <row r="165" spans="1:2" x14ac:dyDescent="0.25">
      <c r="A165" s="138" t="s">
        <v>8173</v>
      </c>
      <c r="B165" s="138" t="s">
        <v>8174</v>
      </c>
    </row>
    <row r="166" spans="1:2" x14ac:dyDescent="0.25">
      <c r="A166" s="138" t="s">
        <v>8175</v>
      </c>
      <c r="B166" s="138" t="s">
        <v>8176</v>
      </c>
    </row>
    <row r="167" spans="1:2" x14ac:dyDescent="0.25">
      <c r="A167" s="138" t="s">
        <v>8177</v>
      </c>
      <c r="B167" s="138" t="s">
        <v>8178</v>
      </c>
    </row>
    <row r="168" spans="1:2" x14ac:dyDescent="0.25">
      <c r="A168" s="138" t="s">
        <v>8179</v>
      </c>
      <c r="B168" s="138" t="s">
        <v>8180</v>
      </c>
    </row>
    <row r="169" spans="1:2" x14ac:dyDescent="0.25">
      <c r="A169" s="138" t="s">
        <v>8181</v>
      </c>
      <c r="B169" s="138" t="s">
        <v>8182</v>
      </c>
    </row>
    <row r="170" spans="1:2" x14ac:dyDescent="0.25">
      <c r="A170" s="138" t="s">
        <v>8183</v>
      </c>
      <c r="B170" s="138" t="s">
        <v>8184</v>
      </c>
    </row>
    <row r="171" spans="1:2" x14ac:dyDescent="0.25">
      <c r="A171" s="138" t="s">
        <v>8185</v>
      </c>
      <c r="B171" s="138" t="s">
        <v>8186</v>
      </c>
    </row>
    <row r="172" spans="1:2" x14ac:dyDescent="0.25">
      <c r="A172" s="138" t="s">
        <v>8187</v>
      </c>
      <c r="B172" s="138" t="s">
        <v>8188</v>
      </c>
    </row>
    <row r="173" spans="1:2" x14ac:dyDescent="0.25">
      <c r="A173" s="138" t="s">
        <v>8189</v>
      </c>
      <c r="B173" s="138" t="s">
        <v>8190</v>
      </c>
    </row>
    <row r="174" spans="1:2" x14ac:dyDescent="0.25">
      <c r="A174" s="138" t="s">
        <v>8191</v>
      </c>
      <c r="B174" s="138" t="s">
        <v>8192</v>
      </c>
    </row>
    <row r="175" spans="1:2" x14ac:dyDescent="0.25">
      <c r="A175" s="138" t="s">
        <v>8193</v>
      </c>
      <c r="B175" s="138" t="s">
        <v>8194</v>
      </c>
    </row>
    <row r="176" spans="1:2" x14ac:dyDescent="0.25">
      <c r="A176" s="138" t="s">
        <v>8195</v>
      </c>
      <c r="B176" s="138" t="s">
        <v>8196</v>
      </c>
    </row>
    <row r="177" spans="1:2" x14ac:dyDescent="0.25">
      <c r="A177" s="138" t="s">
        <v>8197</v>
      </c>
      <c r="B177" s="138" t="s">
        <v>8198</v>
      </c>
    </row>
    <row r="178" spans="1:2" x14ac:dyDescent="0.25">
      <c r="A178" s="138" t="s">
        <v>8199</v>
      </c>
      <c r="B178" s="138" t="s">
        <v>8200</v>
      </c>
    </row>
    <row r="179" spans="1:2" x14ac:dyDescent="0.25">
      <c r="A179" s="138" t="s">
        <v>8201</v>
      </c>
      <c r="B179" s="138" t="s">
        <v>8202</v>
      </c>
    </row>
    <row r="180" spans="1:2" x14ac:dyDescent="0.25">
      <c r="A180" s="138" t="s">
        <v>8203</v>
      </c>
      <c r="B180" s="138" t="s">
        <v>8204</v>
      </c>
    </row>
    <row r="181" spans="1:2" x14ac:dyDescent="0.25">
      <c r="A181" s="138" t="s">
        <v>8205</v>
      </c>
      <c r="B181" s="138" t="s">
        <v>8206</v>
      </c>
    </row>
    <row r="182" spans="1:2" x14ac:dyDescent="0.25">
      <c r="A182" s="138" t="s">
        <v>8207</v>
      </c>
      <c r="B182" s="138" t="s">
        <v>8208</v>
      </c>
    </row>
    <row r="183" spans="1:2" x14ac:dyDescent="0.25">
      <c r="A183" s="138" t="s">
        <v>8209</v>
      </c>
      <c r="B183" s="138" t="s">
        <v>8210</v>
      </c>
    </row>
    <row r="184" spans="1:2" x14ac:dyDescent="0.25">
      <c r="A184" s="138" t="s">
        <v>8211</v>
      </c>
      <c r="B184" s="138" t="s">
        <v>8212</v>
      </c>
    </row>
    <row r="185" spans="1:2" x14ac:dyDescent="0.25">
      <c r="A185" s="138" t="s">
        <v>8213</v>
      </c>
      <c r="B185" s="138" t="s">
        <v>8214</v>
      </c>
    </row>
    <row r="186" spans="1:2" x14ac:dyDescent="0.25">
      <c r="A186" s="138" t="s">
        <v>8215</v>
      </c>
      <c r="B186" s="138" t="s">
        <v>8216</v>
      </c>
    </row>
    <row r="187" spans="1:2" x14ac:dyDescent="0.25">
      <c r="A187" s="138" t="s">
        <v>8217</v>
      </c>
      <c r="B187" s="138" t="s">
        <v>8218</v>
      </c>
    </row>
    <row r="188" spans="1:2" x14ac:dyDescent="0.25">
      <c r="A188" s="138" t="s">
        <v>8219</v>
      </c>
      <c r="B188" s="138" t="s">
        <v>8220</v>
      </c>
    </row>
    <row r="189" spans="1:2" x14ac:dyDescent="0.25">
      <c r="A189" s="138" t="s">
        <v>8221</v>
      </c>
      <c r="B189" s="138" t="s">
        <v>8222</v>
      </c>
    </row>
    <row r="190" spans="1:2" x14ac:dyDescent="0.25">
      <c r="A190" s="138" t="s">
        <v>8223</v>
      </c>
      <c r="B190" s="138" t="s">
        <v>8224</v>
      </c>
    </row>
    <row r="191" spans="1:2" x14ac:dyDescent="0.25">
      <c r="A191" s="138" t="s">
        <v>8225</v>
      </c>
      <c r="B191" s="138" t="s">
        <v>8226</v>
      </c>
    </row>
    <row r="192" spans="1:2" x14ac:dyDescent="0.25">
      <c r="A192" s="138" t="s">
        <v>8227</v>
      </c>
      <c r="B192" s="138" t="s">
        <v>8228</v>
      </c>
    </row>
    <row r="193" spans="1:2" x14ac:dyDescent="0.25">
      <c r="A193" s="138" t="s">
        <v>8229</v>
      </c>
      <c r="B193" s="138" t="s">
        <v>8230</v>
      </c>
    </row>
    <row r="194" spans="1:2" x14ac:dyDescent="0.25">
      <c r="A194" s="138" t="s">
        <v>8231</v>
      </c>
      <c r="B194" s="138" t="s">
        <v>8232</v>
      </c>
    </row>
    <row r="195" spans="1:2" x14ac:dyDescent="0.25">
      <c r="A195" s="138" t="s">
        <v>8233</v>
      </c>
      <c r="B195" s="138" t="s">
        <v>8234</v>
      </c>
    </row>
    <row r="196" spans="1:2" x14ac:dyDescent="0.25">
      <c r="A196" s="138" t="s">
        <v>8235</v>
      </c>
      <c r="B196" s="138" t="s">
        <v>8236</v>
      </c>
    </row>
    <row r="197" spans="1:2" x14ac:dyDescent="0.25">
      <c r="A197" s="138" t="s">
        <v>8237</v>
      </c>
      <c r="B197" s="138" t="s">
        <v>8238</v>
      </c>
    </row>
    <row r="198" spans="1:2" x14ac:dyDescent="0.25">
      <c r="A198" s="138" t="s">
        <v>8239</v>
      </c>
      <c r="B198" s="138" t="s">
        <v>8240</v>
      </c>
    </row>
    <row r="199" spans="1:2" x14ac:dyDescent="0.25">
      <c r="A199" s="138" t="s">
        <v>8241</v>
      </c>
      <c r="B199" s="138" t="s">
        <v>8242</v>
      </c>
    </row>
    <row r="200" spans="1:2" x14ac:dyDescent="0.25">
      <c r="A200" s="138" t="s">
        <v>8243</v>
      </c>
      <c r="B200" s="138" t="s">
        <v>8244</v>
      </c>
    </row>
    <row r="201" spans="1:2" x14ac:dyDescent="0.25">
      <c r="A201" s="138" t="s">
        <v>8245</v>
      </c>
      <c r="B201" s="138" t="s">
        <v>8246</v>
      </c>
    </row>
    <row r="202" spans="1:2" x14ac:dyDescent="0.25">
      <c r="A202" s="138" t="s">
        <v>8247</v>
      </c>
      <c r="B202" s="138" t="s">
        <v>8248</v>
      </c>
    </row>
    <row r="203" spans="1:2" x14ac:dyDescent="0.25">
      <c r="A203" s="138" t="s">
        <v>8249</v>
      </c>
      <c r="B203" s="138" t="s">
        <v>8250</v>
      </c>
    </row>
    <row r="204" spans="1:2" x14ac:dyDescent="0.25">
      <c r="A204" s="138" t="s">
        <v>8251</v>
      </c>
      <c r="B204" s="138" t="s">
        <v>8252</v>
      </c>
    </row>
    <row r="205" spans="1:2" x14ac:dyDescent="0.25">
      <c r="A205" s="138" t="s">
        <v>8253</v>
      </c>
      <c r="B205" s="138" t="s">
        <v>8254</v>
      </c>
    </row>
    <row r="206" spans="1:2" x14ac:dyDescent="0.25">
      <c r="A206" s="138" t="s">
        <v>8255</v>
      </c>
      <c r="B206" s="138" t="s">
        <v>8256</v>
      </c>
    </row>
    <row r="207" spans="1:2" x14ac:dyDescent="0.25">
      <c r="A207" s="138" t="s">
        <v>8257</v>
      </c>
      <c r="B207" s="138" t="s">
        <v>8258</v>
      </c>
    </row>
    <row r="208" spans="1:2" x14ac:dyDescent="0.25">
      <c r="A208" s="138" t="s">
        <v>8259</v>
      </c>
      <c r="B208" s="138" t="s">
        <v>8260</v>
      </c>
    </row>
    <row r="209" spans="1:2" x14ac:dyDescent="0.25">
      <c r="A209" s="138" t="s">
        <v>550</v>
      </c>
      <c r="B209" s="138" t="s">
        <v>8261</v>
      </c>
    </row>
    <row r="210" spans="1:2" x14ac:dyDescent="0.25">
      <c r="A210" s="138" t="s">
        <v>8262</v>
      </c>
      <c r="B210" s="138" t="s">
        <v>8263</v>
      </c>
    </row>
    <row r="211" spans="1:2" x14ac:dyDescent="0.25">
      <c r="A211" s="138" t="s">
        <v>8264</v>
      </c>
      <c r="B211" s="138" t="s">
        <v>8265</v>
      </c>
    </row>
    <row r="212" spans="1:2" x14ac:dyDescent="0.25">
      <c r="A212" s="138" t="s">
        <v>8266</v>
      </c>
      <c r="B212" s="138" t="s">
        <v>8267</v>
      </c>
    </row>
    <row r="213" spans="1:2" x14ac:dyDescent="0.25">
      <c r="A213" s="138" t="s">
        <v>8268</v>
      </c>
      <c r="B213" s="138" t="s">
        <v>8269</v>
      </c>
    </row>
    <row r="214" spans="1:2" x14ac:dyDescent="0.25">
      <c r="A214" s="138" t="s">
        <v>8270</v>
      </c>
      <c r="B214" s="138" t="s">
        <v>8271</v>
      </c>
    </row>
    <row r="215" spans="1:2" x14ac:dyDescent="0.25">
      <c r="A215" s="138" t="s">
        <v>8272</v>
      </c>
      <c r="B215" s="138" t="s">
        <v>8273</v>
      </c>
    </row>
    <row r="216" spans="1:2" x14ac:dyDescent="0.25">
      <c r="A216" s="138" t="s">
        <v>8274</v>
      </c>
      <c r="B216" s="138" t="s">
        <v>8275</v>
      </c>
    </row>
    <row r="217" spans="1:2" x14ac:dyDescent="0.25">
      <c r="A217" s="138" t="s">
        <v>8276</v>
      </c>
      <c r="B217" s="138" t="s">
        <v>8277</v>
      </c>
    </row>
    <row r="218" spans="1:2" x14ac:dyDescent="0.25">
      <c r="A218" s="138" t="s">
        <v>8278</v>
      </c>
      <c r="B218" s="138" t="s">
        <v>8279</v>
      </c>
    </row>
    <row r="219" spans="1:2" x14ac:dyDescent="0.25">
      <c r="A219" s="138" t="s">
        <v>8280</v>
      </c>
      <c r="B219" s="138" t="s">
        <v>8281</v>
      </c>
    </row>
    <row r="220" spans="1:2" x14ac:dyDescent="0.25">
      <c r="A220" s="138" t="s">
        <v>8282</v>
      </c>
      <c r="B220" s="138" t="s">
        <v>8283</v>
      </c>
    </row>
    <row r="221" spans="1:2" x14ac:dyDescent="0.25">
      <c r="A221" s="138" t="s">
        <v>8284</v>
      </c>
      <c r="B221" s="138" t="s">
        <v>8285</v>
      </c>
    </row>
    <row r="222" spans="1:2" x14ac:dyDescent="0.25">
      <c r="A222" s="138" t="s">
        <v>8286</v>
      </c>
      <c r="B222" s="138" t="s">
        <v>8287</v>
      </c>
    </row>
    <row r="223" spans="1:2" x14ac:dyDescent="0.25">
      <c r="A223" s="138" t="s">
        <v>8288</v>
      </c>
      <c r="B223" s="138" t="s">
        <v>8289</v>
      </c>
    </row>
    <row r="224" spans="1:2" x14ac:dyDescent="0.25">
      <c r="A224" s="138" t="s">
        <v>8290</v>
      </c>
      <c r="B224" s="138" t="s">
        <v>8291</v>
      </c>
    </row>
    <row r="225" spans="1:2" x14ac:dyDescent="0.25">
      <c r="A225" s="138" t="s">
        <v>8292</v>
      </c>
      <c r="B225" s="138" t="s">
        <v>8293</v>
      </c>
    </row>
    <row r="226" spans="1:2" x14ac:dyDescent="0.25">
      <c r="A226" s="138" t="s">
        <v>8294</v>
      </c>
      <c r="B226" s="138" t="s">
        <v>8295</v>
      </c>
    </row>
    <row r="227" spans="1:2" x14ac:dyDescent="0.25">
      <c r="A227" s="138" t="s">
        <v>8296</v>
      </c>
      <c r="B227" s="138" t="s">
        <v>8297</v>
      </c>
    </row>
    <row r="228" spans="1:2" x14ac:dyDescent="0.25">
      <c r="A228" s="138" t="s">
        <v>8298</v>
      </c>
      <c r="B228" s="138" t="s">
        <v>8299</v>
      </c>
    </row>
    <row r="229" spans="1:2" x14ac:dyDescent="0.25">
      <c r="A229" s="138" t="s">
        <v>8300</v>
      </c>
      <c r="B229" s="138" t="s">
        <v>8301</v>
      </c>
    </row>
    <row r="230" spans="1:2" x14ac:dyDescent="0.25">
      <c r="A230" s="138" t="s">
        <v>8302</v>
      </c>
      <c r="B230" s="138" t="s">
        <v>8303</v>
      </c>
    </row>
    <row r="231" spans="1:2" x14ac:dyDescent="0.25">
      <c r="A231" s="138" t="s">
        <v>8304</v>
      </c>
      <c r="B231" s="138" t="s">
        <v>8305</v>
      </c>
    </row>
    <row r="232" spans="1:2" x14ac:dyDescent="0.25">
      <c r="A232" s="138" t="s">
        <v>8306</v>
      </c>
      <c r="B232" s="138" t="s">
        <v>8307</v>
      </c>
    </row>
    <row r="233" spans="1:2" x14ac:dyDescent="0.25">
      <c r="A233" s="138" t="s">
        <v>8308</v>
      </c>
      <c r="B233" s="138" t="s">
        <v>8309</v>
      </c>
    </row>
    <row r="234" spans="1:2" x14ac:dyDescent="0.25">
      <c r="A234" s="138" t="s">
        <v>8310</v>
      </c>
      <c r="B234" s="138" t="s">
        <v>8311</v>
      </c>
    </row>
    <row r="235" spans="1:2" x14ac:dyDescent="0.25">
      <c r="A235" s="138" t="s">
        <v>8312</v>
      </c>
      <c r="B235" s="138" t="s">
        <v>8313</v>
      </c>
    </row>
    <row r="236" spans="1:2" x14ac:dyDescent="0.25">
      <c r="A236" s="138" t="s">
        <v>8314</v>
      </c>
      <c r="B236" s="138" t="s">
        <v>8315</v>
      </c>
    </row>
    <row r="237" spans="1:2" x14ac:dyDescent="0.25">
      <c r="A237" s="138" t="s">
        <v>8316</v>
      </c>
      <c r="B237" s="138" t="s">
        <v>8317</v>
      </c>
    </row>
    <row r="238" spans="1:2" x14ac:dyDescent="0.25">
      <c r="A238" s="138" t="s">
        <v>8318</v>
      </c>
      <c r="B238" s="138" t="s">
        <v>8319</v>
      </c>
    </row>
    <row r="239" spans="1:2" x14ac:dyDescent="0.25">
      <c r="A239" s="138" t="s">
        <v>8320</v>
      </c>
      <c r="B239" s="138" t="s">
        <v>8321</v>
      </c>
    </row>
    <row r="240" spans="1:2" x14ac:dyDescent="0.25">
      <c r="A240" s="138" t="s">
        <v>8322</v>
      </c>
      <c r="B240" s="138" t="s">
        <v>8323</v>
      </c>
    </row>
    <row r="241" spans="1:2" x14ac:dyDescent="0.25">
      <c r="A241" s="138" t="s">
        <v>8324</v>
      </c>
      <c r="B241" s="138" t="s">
        <v>8325</v>
      </c>
    </row>
    <row r="242" spans="1:2" x14ac:dyDescent="0.25">
      <c r="A242" s="138" t="s">
        <v>8326</v>
      </c>
      <c r="B242" s="138" t="s">
        <v>8327</v>
      </c>
    </row>
    <row r="243" spans="1:2" x14ac:dyDescent="0.25">
      <c r="A243" s="138" t="s">
        <v>8328</v>
      </c>
      <c r="B243" s="138" t="s">
        <v>8329</v>
      </c>
    </row>
    <row r="244" spans="1:2" x14ac:dyDescent="0.25">
      <c r="A244" s="138" t="s">
        <v>8330</v>
      </c>
      <c r="B244" s="138" t="s">
        <v>8331</v>
      </c>
    </row>
    <row r="245" spans="1:2" x14ac:dyDescent="0.25">
      <c r="A245" s="138" t="s">
        <v>8332</v>
      </c>
      <c r="B245" s="138" t="s">
        <v>8333</v>
      </c>
    </row>
    <row r="246" spans="1:2" x14ac:dyDescent="0.25">
      <c r="A246" s="138" t="s">
        <v>8334</v>
      </c>
      <c r="B246" s="138" t="s">
        <v>8335</v>
      </c>
    </row>
    <row r="247" spans="1:2" x14ac:dyDescent="0.25">
      <c r="A247" s="138" t="s">
        <v>8336</v>
      </c>
      <c r="B247" s="138" t="s">
        <v>8337</v>
      </c>
    </row>
    <row r="248" spans="1:2" x14ac:dyDescent="0.25">
      <c r="A248" s="138" t="s">
        <v>8338</v>
      </c>
      <c r="B248" s="138" t="s">
        <v>8339</v>
      </c>
    </row>
    <row r="249" spans="1:2" x14ac:dyDescent="0.25">
      <c r="A249" s="138" t="s">
        <v>8340</v>
      </c>
      <c r="B249" s="138" t="s">
        <v>8341</v>
      </c>
    </row>
    <row r="250" spans="1:2" x14ac:dyDescent="0.25">
      <c r="A250" s="138" t="s">
        <v>8342</v>
      </c>
      <c r="B250" s="138" t="s">
        <v>8343</v>
      </c>
    </row>
    <row r="251" spans="1:2" x14ac:dyDescent="0.25">
      <c r="A251" s="138" t="s">
        <v>8344</v>
      </c>
      <c r="B251" s="138" t="s">
        <v>8345</v>
      </c>
    </row>
    <row r="252" spans="1:2" x14ac:dyDescent="0.25">
      <c r="A252" s="138" t="s">
        <v>8346</v>
      </c>
      <c r="B252" s="138" t="s">
        <v>8347</v>
      </c>
    </row>
    <row r="253" spans="1:2" x14ac:dyDescent="0.25">
      <c r="A253" s="138" t="s">
        <v>8348</v>
      </c>
      <c r="B253" s="138" t="s">
        <v>8349</v>
      </c>
    </row>
    <row r="254" spans="1:2" x14ac:dyDescent="0.25">
      <c r="A254" s="138" t="s">
        <v>8350</v>
      </c>
      <c r="B254" s="138" t="s">
        <v>8351</v>
      </c>
    </row>
    <row r="255" spans="1:2" x14ac:dyDescent="0.25">
      <c r="A255" s="138" t="s">
        <v>8352</v>
      </c>
      <c r="B255" s="138" t="s">
        <v>8353</v>
      </c>
    </row>
    <row r="256" spans="1:2" x14ac:dyDescent="0.25">
      <c r="A256" s="138" t="s">
        <v>8354</v>
      </c>
      <c r="B256" s="138" t="s">
        <v>8355</v>
      </c>
    </row>
    <row r="257" spans="1:2" x14ac:dyDescent="0.25">
      <c r="A257" s="138" t="s">
        <v>8356</v>
      </c>
      <c r="B257" s="138" t="s">
        <v>8357</v>
      </c>
    </row>
    <row r="258" spans="1:2" x14ac:dyDescent="0.25">
      <c r="A258" s="138" t="s">
        <v>8358</v>
      </c>
      <c r="B258" s="138" t="s">
        <v>8359</v>
      </c>
    </row>
    <row r="259" spans="1:2" x14ac:dyDescent="0.25">
      <c r="A259" s="138" t="s">
        <v>8360</v>
      </c>
      <c r="B259" s="138" t="s">
        <v>8361</v>
      </c>
    </row>
    <row r="260" spans="1:2" x14ac:dyDescent="0.25">
      <c r="A260" s="138" t="s">
        <v>8362</v>
      </c>
      <c r="B260" s="138" t="s">
        <v>8363</v>
      </c>
    </row>
    <row r="261" spans="1:2" x14ac:dyDescent="0.25">
      <c r="A261" s="138" t="s">
        <v>8364</v>
      </c>
      <c r="B261" s="138" t="s">
        <v>8365</v>
      </c>
    </row>
    <row r="262" spans="1:2" x14ac:dyDescent="0.25">
      <c r="A262" s="138" t="s">
        <v>8366</v>
      </c>
      <c r="B262" s="138" t="s">
        <v>8367</v>
      </c>
    </row>
    <row r="263" spans="1:2" x14ac:dyDescent="0.25">
      <c r="A263" s="138" t="s">
        <v>8368</v>
      </c>
      <c r="B263" s="138" t="s">
        <v>8369</v>
      </c>
    </row>
    <row r="264" spans="1:2" x14ac:dyDescent="0.25">
      <c r="A264" s="138" t="s">
        <v>8370</v>
      </c>
      <c r="B264" s="138" t="s">
        <v>8371</v>
      </c>
    </row>
    <row r="265" spans="1:2" x14ac:dyDescent="0.25">
      <c r="A265" s="138" t="s">
        <v>8372</v>
      </c>
      <c r="B265" s="138" t="s">
        <v>8373</v>
      </c>
    </row>
    <row r="266" spans="1:2" x14ac:dyDescent="0.25">
      <c r="A266" s="138" t="s">
        <v>8374</v>
      </c>
      <c r="B266" s="138" t="s">
        <v>8375</v>
      </c>
    </row>
    <row r="267" spans="1:2" x14ac:dyDescent="0.25">
      <c r="A267" s="138" t="s">
        <v>8376</v>
      </c>
      <c r="B267" s="138" t="s">
        <v>8377</v>
      </c>
    </row>
    <row r="268" spans="1:2" x14ac:dyDescent="0.25">
      <c r="A268" s="138" t="s">
        <v>8378</v>
      </c>
      <c r="B268" s="138" t="s">
        <v>8379</v>
      </c>
    </row>
    <row r="269" spans="1:2" x14ac:dyDescent="0.25">
      <c r="A269" s="138" t="s">
        <v>8380</v>
      </c>
      <c r="B269" s="138" t="s">
        <v>8381</v>
      </c>
    </row>
    <row r="270" spans="1:2" x14ac:dyDescent="0.25">
      <c r="A270" s="138" t="s">
        <v>8382</v>
      </c>
      <c r="B270" s="138" t="s">
        <v>8383</v>
      </c>
    </row>
    <row r="271" spans="1:2" x14ac:dyDescent="0.25">
      <c r="A271" s="138" t="s">
        <v>8384</v>
      </c>
      <c r="B271" s="138" t="s">
        <v>8385</v>
      </c>
    </row>
    <row r="272" spans="1:2" x14ac:dyDescent="0.25">
      <c r="A272" s="138" t="s">
        <v>8386</v>
      </c>
      <c r="B272" s="138" t="s">
        <v>8387</v>
      </c>
    </row>
    <row r="273" spans="1:2" x14ac:dyDescent="0.25">
      <c r="A273" s="138" t="s">
        <v>8388</v>
      </c>
      <c r="B273" s="138" t="s">
        <v>8389</v>
      </c>
    </row>
    <row r="274" spans="1:2" x14ac:dyDescent="0.25">
      <c r="A274" s="138" t="s">
        <v>8390</v>
      </c>
      <c r="B274" s="138" t="s">
        <v>8391</v>
      </c>
    </row>
    <row r="275" spans="1:2" x14ac:dyDescent="0.25">
      <c r="A275" s="138" t="s">
        <v>8392</v>
      </c>
      <c r="B275" s="138" t="s">
        <v>8393</v>
      </c>
    </row>
    <row r="276" spans="1:2" x14ac:dyDescent="0.25">
      <c r="A276" s="138" t="s">
        <v>8394</v>
      </c>
      <c r="B276" s="138" t="s">
        <v>8395</v>
      </c>
    </row>
    <row r="277" spans="1:2" x14ac:dyDescent="0.25">
      <c r="A277" s="138" t="s">
        <v>8396</v>
      </c>
      <c r="B277" s="138" t="s">
        <v>8397</v>
      </c>
    </row>
    <row r="278" spans="1:2" x14ac:dyDescent="0.25">
      <c r="A278" s="138" t="s">
        <v>8398</v>
      </c>
      <c r="B278" s="138" t="s">
        <v>8399</v>
      </c>
    </row>
    <row r="279" spans="1:2" x14ac:dyDescent="0.25">
      <c r="A279" s="138" t="s">
        <v>8400</v>
      </c>
      <c r="B279" s="138" t="s">
        <v>8401</v>
      </c>
    </row>
    <row r="280" spans="1:2" x14ac:dyDescent="0.25">
      <c r="A280" s="138" t="s">
        <v>8402</v>
      </c>
      <c r="B280" s="138" t="s">
        <v>8403</v>
      </c>
    </row>
    <row r="281" spans="1:2" x14ac:dyDescent="0.25">
      <c r="A281" s="138" t="s">
        <v>8404</v>
      </c>
      <c r="B281" s="138" t="s">
        <v>8405</v>
      </c>
    </row>
    <row r="282" spans="1:2" x14ac:dyDescent="0.25">
      <c r="A282" s="138" t="s">
        <v>8406</v>
      </c>
      <c r="B282" s="138" t="s">
        <v>8407</v>
      </c>
    </row>
    <row r="283" spans="1:2" x14ac:dyDescent="0.25">
      <c r="A283" s="138" t="s">
        <v>8408</v>
      </c>
      <c r="B283" s="138" t="s">
        <v>8409</v>
      </c>
    </row>
    <row r="284" spans="1:2" x14ac:dyDescent="0.25">
      <c r="A284" s="138" t="s">
        <v>8410</v>
      </c>
      <c r="B284" s="138" t="s">
        <v>8411</v>
      </c>
    </row>
    <row r="285" spans="1:2" x14ac:dyDescent="0.25">
      <c r="A285" s="138" t="s">
        <v>8412</v>
      </c>
      <c r="B285" s="138" t="s">
        <v>8413</v>
      </c>
    </row>
    <row r="286" spans="1:2" x14ac:dyDescent="0.25">
      <c r="A286" s="138" t="s">
        <v>8414</v>
      </c>
      <c r="B286" s="138" t="s">
        <v>8415</v>
      </c>
    </row>
    <row r="287" spans="1:2" x14ac:dyDescent="0.25">
      <c r="A287" s="138" t="s">
        <v>8416</v>
      </c>
      <c r="B287" s="138" t="s">
        <v>8417</v>
      </c>
    </row>
    <row r="288" spans="1:2" x14ac:dyDescent="0.25">
      <c r="A288" s="138" t="s">
        <v>8418</v>
      </c>
      <c r="B288" s="138" t="s">
        <v>8419</v>
      </c>
    </row>
    <row r="289" spans="1:2" x14ac:dyDescent="0.25">
      <c r="A289" s="138" t="s">
        <v>8420</v>
      </c>
      <c r="B289" s="138" t="s">
        <v>8421</v>
      </c>
    </row>
    <row r="290" spans="1:2" x14ac:dyDescent="0.25">
      <c r="A290" s="138" t="s">
        <v>8422</v>
      </c>
      <c r="B290" s="138" t="s">
        <v>8423</v>
      </c>
    </row>
    <row r="291" spans="1:2" x14ac:dyDescent="0.25">
      <c r="A291" s="138" t="s">
        <v>8424</v>
      </c>
      <c r="B291" s="138" t="s">
        <v>8425</v>
      </c>
    </row>
    <row r="292" spans="1:2" x14ac:dyDescent="0.25">
      <c r="A292" s="138" t="s">
        <v>8426</v>
      </c>
      <c r="B292" s="138" t="s">
        <v>8427</v>
      </c>
    </row>
    <row r="293" spans="1:2" x14ac:dyDescent="0.25">
      <c r="A293" s="138" t="s">
        <v>8428</v>
      </c>
      <c r="B293" s="138" t="s">
        <v>8429</v>
      </c>
    </row>
    <row r="294" spans="1:2" x14ac:dyDescent="0.25">
      <c r="A294" s="138" t="s">
        <v>8430</v>
      </c>
      <c r="B294" s="138" t="s">
        <v>8431</v>
      </c>
    </row>
    <row r="295" spans="1:2" x14ac:dyDescent="0.25">
      <c r="A295" s="138" t="s">
        <v>8432</v>
      </c>
      <c r="B295" s="138" t="s">
        <v>8433</v>
      </c>
    </row>
    <row r="296" spans="1:2" x14ac:dyDescent="0.25">
      <c r="A296" s="138" t="s">
        <v>8434</v>
      </c>
      <c r="B296" s="138" t="s">
        <v>8435</v>
      </c>
    </row>
    <row r="297" spans="1:2" x14ac:dyDescent="0.25">
      <c r="A297" s="138" t="s">
        <v>8436</v>
      </c>
      <c r="B297" s="138" t="s">
        <v>8437</v>
      </c>
    </row>
    <row r="298" spans="1:2" x14ac:dyDescent="0.25">
      <c r="A298" s="138" t="s">
        <v>8438</v>
      </c>
      <c r="B298" s="138" t="s">
        <v>8439</v>
      </c>
    </row>
    <row r="299" spans="1:2" x14ac:dyDescent="0.25">
      <c r="A299" s="138" t="s">
        <v>8440</v>
      </c>
      <c r="B299" s="138" t="s">
        <v>8441</v>
      </c>
    </row>
    <row r="300" spans="1:2" x14ac:dyDescent="0.25">
      <c r="A300" s="138" t="s">
        <v>8442</v>
      </c>
      <c r="B300" s="138" t="s">
        <v>8443</v>
      </c>
    </row>
    <row r="301" spans="1:2" x14ac:dyDescent="0.25">
      <c r="A301" s="138" t="s">
        <v>8444</v>
      </c>
      <c r="B301" s="138" t="s">
        <v>8445</v>
      </c>
    </row>
    <row r="302" spans="1:2" x14ac:dyDescent="0.25">
      <c r="A302" s="138" t="s">
        <v>8446</v>
      </c>
      <c r="B302" s="138" t="s">
        <v>8447</v>
      </c>
    </row>
    <row r="303" spans="1:2" x14ac:dyDescent="0.25">
      <c r="A303" s="138" t="s">
        <v>8448</v>
      </c>
      <c r="B303" s="138" t="s">
        <v>8449</v>
      </c>
    </row>
    <row r="304" spans="1:2" x14ac:dyDescent="0.25">
      <c r="A304" s="138" t="s">
        <v>8450</v>
      </c>
      <c r="B304" s="138" t="s">
        <v>8451</v>
      </c>
    </row>
    <row r="305" spans="1:2" x14ac:dyDescent="0.25">
      <c r="A305" s="138" t="s">
        <v>8452</v>
      </c>
      <c r="B305" s="138" t="s">
        <v>8453</v>
      </c>
    </row>
    <row r="306" spans="1:2" x14ac:dyDescent="0.25">
      <c r="A306" s="138" t="s">
        <v>8454</v>
      </c>
      <c r="B306" s="138" t="s">
        <v>8455</v>
      </c>
    </row>
    <row r="307" spans="1:2" x14ac:dyDescent="0.25">
      <c r="A307" s="138" t="s">
        <v>8456</v>
      </c>
      <c r="B307" s="138" t="s">
        <v>8457</v>
      </c>
    </row>
    <row r="308" spans="1:2" x14ac:dyDescent="0.25">
      <c r="A308" s="138" t="s">
        <v>8458</v>
      </c>
      <c r="B308" s="138" t="s">
        <v>8459</v>
      </c>
    </row>
    <row r="309" spans="1:2" x14ac:dyDescent="0.25">
      <c r="A309" s="138" t="s">
        <v>8460</v>
      </c>
      <c r="B309" s="138" t="s">
        <v>8461</v>
      </c>
    </row>
    <row r="310" spans="1:2" x14ac:dyDescent="0.25">
      <c r="A310" s="138" t="s">
        <v>8462</v>
      </c>
      <c r="B310" s="138" t="s">
        <v>8463</v>
      </c>
    </row>
    <row r="311" spans="1:2" x14ac:dyDescent="0.25">
      <c r="A311" s="138" t="s">
        <v>8464</v>
      </c>
      <c r="B311" s="138" t="s">
        <v>8465</v>
      </c>
    </row>
    <row r="312" spans="1:2" x14ac:dyDescent="0.25">
      <c r="A312" s="138" t="s">
        <v>8466</v>
      </c>
      <c r="B312" s="138" t="s">
        <v>8467</v>
      </c>
    </row>
    <row r="313" spans="1:2" x14ac:dyDescent="0.25">
      <c r="A313" s="138" t="s">
        <v>8468</v>
      </c>
      <c r="B313" s="138" t="s">
        <v>8469</v>
      </c>
    </row>
    <row r="314" spans="1:2" x14ac:dyDescent="0.25">
      <c r="A314" s="138" t="s">
        <v>8470</v>
      </c>
      <c r="B314" s="138" t="s">
        <v>8471</v>
      </c>
    </row>
    <row r="315" spans="1:2" x14ac:dyDescent="0.25">
      <c r="A315" s="138" t="s">
        <v>8472</v>
      </c>
      <c r="B315" s="138" t="s">
        <v>8473</v>
      </c>
    </row>
    <row r="316" spans="1:2" x14ac:dyDescent="0.25">
      <c r="A316" s="138" t="s">
        <v>8474</v>
      </c>
      <c r="B316" s="138" t="s">
        <v>8475</v>
      </c>
    </row>
    <row r="317" spans="1:2" x14ac:dyDescent="0.25">
      <c r="A317" s="138" t="s">
        <v>8476</v>
      </c>
      <c r="B317" s="138" t="s">
        <v>8477</v>
      </c>
    </row>
    <row r="318" spans="1:2" x14ac:dyDescent="0.25">
      <c r="A318" s="138" t="s">
        <v>8478</v>
      </c>
      <c r="B318" s="138" t="s">
        <v>8479</v>
      </c>
    </row>
    <row r="319" spans="1:2" x14ac:dyDescent="0.25">
      <c r="A319" s="138" t="s">
        <v>8480</v>
      </c>
      <c r="B319" s="138" t="s">
        <v>8481</v>
      </c>
    </row>
    <row r="320" spans="1:2" x14ac:dyDescent="0.25">
      <c r="A320" s="138" t="s">
        <v>8482</v>
      </c>
      <c r="B320" s="138" t="s">
        <v>8483</v>
      </c>
    </row>
    <row r="321" spans="1:2" x14ac:dyDescent="0.25">
      <c r="A321" s="138" t="s">
        <v>8484</v>
      </c>
      <c r="B321" s="138" t="s">
        <v>8485</v>
      </c>
    </row>
    <row r="322" spans="1:2" x14ac:dyDescent="0.25">
      <c r="A322" s="138" t="s">
        <v>8486</v>
      </c>
      <c r="B322" s="138" t="s">
        <v>8487</v>
      </c>
    </row>
    <row r="323" spans="1:2" x14ac:dyDescent="0.25">
      <c r="A323" s="138" t="s">
        <v>8488</v>
      </c>
      <c r="B323" s="138" t="s">
        <v>8489</v>
      </c>
    </row>
    <row r="324" spans="1:2" x14ac:dyDescent="0.25">
      <c r="A324" s="138" t="s">
        <v>8490</v>
      </c>
      <c r="B324" s="138" t="s">
        <v>8491</v>
      </c>
    </row>
    <row r="325" spans="1:2" x14ac:dyDescent="0.25">
      <c r="A325" s="138" t="s">
        <v>8492</v>
      </c>
      <c r="B325" s="138" t="s">
        <v>8493</v>
      </c>
    </row>
    <row r="326" spans="1:2" x14ac:dyDescent="0.25">
      <c r="A326" s="138" t="s">
        <v>8494</v>
      </c>
      <c r="B326" s="138" t="s">
        <v>8495</v>
      </c>
    </row>
    <row r="327" spans="1:2" x14ac:dyDescent="0.25">
      <c r="A327" s="138" t="s">
        <v>8496</v>
      </c>
      <c r="B327" s="138" t="s">
        <v>8497</v>
      </c>
    </row>
    <row r="328" spans="1:2" x14ac:dyDescent="0.25">
      <c r="A328" s="138" t="s">
        <v>8498</v>
      </c>
      <c r="B328" s="138" t="s">
        <v>8499</v>
      </c>
    </row>
    <row r="329" spans="1:2" x14ac:dyDescent="0.25">
      <c r="A329" s="138" t="s">
        <v>8500</v>
      </c>
      <c r="B329" s="138" t="s">
        <v>8501</v>
      </c>
    </row>
    <row r="330" spans="1:2" x14ac:dyDescent="0.25">
      <c r="A330" s="138" t="s">
        <v>8502</v>
      </c>
      <c r="B330" s="138" t="s">
        <v>8503</v>
      </c>
    </row>
    <row r="331" spans="1:2" x14ac:dyDescent="0.25">
      <c r="A331" s="138" t="s">
        <v>8504</v>
      </c>
      <c r="B331" s="138" t="s">
        <v>8505</v>
      </c>
    </row>
    <row r="332" spans="1:2" x14ac:dyDescent="0.25">
      <c r="A332" s="138" t="s">
        <v>8506</v>
      </c>
      <c r="B332" s="138" t="s">
        <v>8507</v>
      </c>
    </row>
    <row r="333" spans="1:2" x14ac:dyDescent="0.25">
      <c r="A333" s="138" t="s">
        <v>8508</v>
      </c>
      <c r="B333" s="138" t="s">
        <v>8509</v>
      </c>
    </row>
    <row r="334" spans="1:2" x14ac:dyDescent="0.25">
      <c r="A334" s="138" t="s">
        <v>8510</v>
      </c>
      <c r="B334" s="138" t="s">
        <v>8511</v>
      </c>
    </row>
    <row r="335" spans="1:2" x14ac:dyDescent="0.25">
      <c r="A335" s="138" t="s">
        <v>8512</v>
      </c>
      <c r="B335" s="138" t="s">
        <v>8513</v>
      </c>
    </row>
    <row r="336" spans="1:2" x14ac:dyDescent="0.25">
      <c r="A336" s="138" t="s">
        <v>8514</v>
      </c>
      <c r="B336" s="138" t="s">
        <v>8515</v>
      </c>
    </row>
    <row r="337" spans="1:2" x14ac:dyDescent="0.25">
      <c r="A337" s="138" t="s">
        <v>8516</v>
      </c>
      <c r="B337" s="138" t="s">
        <v>8517</v>
      </c>
    </row>
    <row r="338" spans="1:2" x14ac:dyDescent="0.25">
      <c r="A338" s="138" t="s">
        <v>8518</v>
      </c>
      <c r="B338" s="138" t="s">
        <v>8519</v>
      </c>
    </row>
    <row r="339" spans="1:2" x14ac:dyDescent="0.25">
      <c r="A339" s="138" t="s">
        <v>8520</v>
      </c>
      <c r="B339" s="138" t="s">
        <v>8521</v>
      </c>
    </row>
    <row r="340" spans="1:2" x14ac:dyDescent="0.25">
      <c r="A340" s="138" t="s">
        <v>8522</v>
      </c>
      <c r="B340" s="138" t="s">
        <v>8523</v>
      </c>
    </row>
    <row r="341" spans="1:2" x14ac:dyDescent="0.25">
      <c r="A341" s="138" t="s">
        <v>8524</v>
      </c>
      <c r="B341" s="138" t="s">
        <v>8525</v>
      </c>
    </row>
    <row r="342" spans="1:2" x14ac:dyDescent="0.25">
      <c r="A342" s="138" t="s">
        <v>8526</v>
      </c>
      <c r="B342" s="138" t="s">
        <v>8527</v>
      </c>
    </row>
    <row r="343" spans="1:2" x14ac:dyDescent="0.25">
      <c r="A343" s="138" t="s">
        <v>8528</v>
      </c>
      <c r="B343" s="138" t="s">
        <v>8529</v>
      </c>
    </row>
    <row r="344" spans="1:2" x14ac:dyDescent="0.25">
      <c r="A344" s="138" t="s">
        <v>8530</v>
      </c>
      <c r="B344" s="138" t="s">
        <v>8531</v>
      </c>
    </row>
    <row r="345" spans="1:2" x14ac:dyDescent="0.25">
      <c r="A345" s="138" t="s">
        <v>8532</v>
      </c>
      <c r="B345" s="138" t="s">
        <v>8533</v>
      </c>
    </row>
    <row r="346" spans="1:2" x14ac:dyDescent="0.25">
      <c r="A346" s="138" t="s">
        <v>8534</v>
      </c>
      <c r="B346" s="138" t="s">
        <v>8535</v>
      </c>
    </row>
    <row r="347" spans="1:2" x14ac:dyDescent="0.25">
      <c r="A347" s="138" t="s">
        <v>8536</v>
      </c>
      <c r="B347" s="138" t="s">
        <v>8537</v>
      </c>
    </row>
    <row r="348" spans="1:2" x14ac:dyDescent="0.25">
      <c r="A348" s="138" t="s">
        <v>8538</v>
      </c>
      <c r="B348" s="138" t="s">
        <v>8539</v>
      </c>
    </row>
    <row r="349" spans="1:2" x14ac:dyDescent="0.25">
      <c r="A349" s="138" t="s">
        <v>8540</v>
      </c>
      <c r="B349" s="138" t="s">
        <v>8541</v>
      </c>
    </row>
    <row r="350" spans="1:2" x14ac:dyDescent="0.25">
      <c r="A350" s="138" t="s">
        <v>8542</v>
      </c>
      <c r="B350" s="138" t="s">
        <v>8543</v>
      </c>
    </row>
    <row r="351" spans="1:2" x14ac:dyDescent="0.25">
      <c r="A351" s="138" t="s">
        <v>8544</v>
      </c>
      <c r="B351" s="138" t="s">
        <v>8545</v>
      </c>
    </row>
    <row r="352" spans="1:2" x14ac:dyDescent="0.25">
      <c r="A352" s="138" t="s">
        <v>8546</v>
      </c>
      <c r="B352" s="138" t="s">
        <v>8547</v>
      </c>
    </row>
    <row r="353" spans="1:2" x14ac:dyDescent="0.25">
      <c r="A353" s="138" t="s">
        <v>8548</v>
      </c>
      <c r="B353" s="138" t="s">
        <v>8549</v>
      </c>
    </row>
    <row r="354" spans="1:2" x14ac:dyDescent="0.25">
      <c r="A354" s="138" t="s">
        <v>8550</v>
      </c>
      <c r="B354" s="138" t="s">
        <v>8551</v>
      </c>
    </row>
    <row r="355" spans="1:2" x14ac:dyDescent="0.25">
      <c r="A355" s="138" t="s">
        <v>8552</v>
      </c>
      <c r="B355" s="138" t="s">
        <v>8553</v>
      </c>
    </row>
    <row r="356" spans="1:2" x14ac:dyDescent="0.25">
      <c r="A356" s="138" t="s">
        <v>8554</v>
      </c>
      <c r="B356" s="138" t="s">
        <v>8555</v>
      </c>
    </row>
    <row r="357" spans="1:2" x14ac:dyDescent="0.25">
      <c r="A357" s="138" t="s">
        <v>8556</v>
      </c>
      <c r="B357" s="138" t="s">
        <v>8557</v>
      </c>
    </row>
    <row r="358" spans="1:2" x14ac:dyDescent="0.25">
      <c r="A358" s="138" t="s">
        <v>8558</v>
      </c>
      <c r="B358" s="138" t="s">
        <v>8559</v>
      </c>
    </row>
    <row r="359" spans="1:2" x14ac:dyDescent="0.25">
      <c r="A359" s="138" t="s">
        <v>8560</v>
      </c>
      <c r="B359" s="138" t="s">
        <v>8561</v>
      </c>
    </row>
    <row r="360" spans="1:2" x14ac:dyDescent="0.25">
      <c r="A360" s="138" t="s">
        <v>8562</v>
      </c>
      <c r="B360" s="138" t="s">
        <v>8563</v>
      </c>
    </row>
    <row r="361" spans="1:2" x14ac:dyDescent="0.25">
      <c r="A361" s="138" t="s">
        <v>8564</v>
      </c>
      <c r="B361" s="138" t="s">
        <v>8565</v>
      </c>
    </row>
    <row r="362" spans="1:2" x14ac:dyDescent="0.25">
      <c r="A362" s="138" t="s">
        <v>8566</v>
      </c>
      <c r="B362" s="138" t="s">
        <v>8567</v>
      </c>
    </row>
    <row r="363" spans="1:2" x14ac:dyDescent="0.25">
      <c r="A363" s="138" t="s">
        <v>8568</v>
      </c>
      <c r="B363" s="138" t="s">
        <v>8569</v>
      </c>
    </row>
    <row r="364" spans="1:2" x14ac:dyDescent="0.25">
      <c r="A364" s="138" t="s">
        <v>8570</v>
      </c>
      <c r="B364" s="138" t="s">
        <v>8571</v>
      </c>
    </row>
    <row r="365" spans="1:2" x14ac:dyDescent="0.25">
      <c r="A365" s="138" t="s">
        <v>8572</v>
      </c>
      <c r="B365" s="138" t="s">
        <v>8573</v>
      </c>
    </row>
    <row r="366" spans="1:2" x14ac:dyDescent="0.25">
      <c r="A366" s="138" t="s">
        <v>8574</v>
      </c>
      <c r="B366" s="138" t="s">
        <v>8575</v>
      </c>
    </row>
    <row r="367" spans="1:2" x14ac:dyDescent="0.25">
      <c r="A367" s="138" t="s">
        <v>8576</v>
      </c>
      <c r="B367" s="138" t="s">
        <v>8577</v>
      </c>
    </row>
    <row r="368" spans="1:2" x14ac:dyDescent="0.25">
      <c r="A368" s="138" t="s">
        <v>8578</v>
      </c>
      <c r="B368" s="138" t="s">
        <v>8579</v>
      </c>
    </row>
    <row r="369" spans="1:2" x14ac:dyDescent="0.25">
      <c r="A369" s="138" t="s">
        <v>8580</v>
      </c>
      <c r="B369" s="138" t="s">
        <v>8581</v>
      </c>
    </row>
    <row r="370" spans="1:2" x14ac:dyDescent="0.25">
      <c r="A370" s="138" t="s">
        <v>8582</v>
      </c>
      <c r="B370" s="138" t="s">
        <v>8583</v>
      </c>
    </row>
    <row r="371" spans="1:2" x14ac:dyDescent="0.25">
      <c r="A371" s="138" t="s">
        <v>8584</v>
      </c>
      <c r="B371" s="138" t="s">
        <v>8585</v>
      </c>
    </row>
    <row r="372" spans="1:2" x14ac:dyDescent="0.25">
      <c r="A372" s="138" t="s">
        <v>8586</v>
      </c>
      <c r="B372" s="138" t="s">
        <v>8587</v>
      </c>
    </row>
    <row r="373" spans="1:2" x14ac:dyDescent="0.25">
      <c r="A373" s="138" t="s">
        <v>8588</v>
      </c>
      <c r="B373" s="138" t="s">
        <v>8589</v>
      </c>
    </row>
    <row r="374" spans="1:2" x14ac:dyDescent="0.25">
      <c r="A374" s="138" t="s">
        <v>8590</v>
      </c>
      <c r="B374" s="138" t="s">
        <v>8591</v>
      </c>
    </row>
    <row r="375" spans="1:2" x14ac:dyDescent="0.25">
      <c r="A375" s="138" t="s">
        <v>8592</v>
      </c>
      <c r="B375" s="138" t="s">
        <v>8593</v>
      </c>
    </row>
    <row r="376" spans="1:2" x14ac:dyDescent="0.25">
      <c r="A376" s="138" t="s">
        <v>8594</v>
      </c>
      <c r="B376" s="138" t="s">
        <v>8595</v>
      </c>
    </row>
    <row r="377" spans="1:2" x14ac:dyDescent="0.25">
      <c r="A377" s="138" t="s">
        <v>8596</v>
      </c>
      <c r="B377" s="138" t="s">
        <v>8597</v>
      </c>
    </row>
    <row r="378" spans="1:2" x14ac:dyDescent="0.25">
      <c r="A378" s="138" t="s">
        <v>8598</v>
      </c>
      <c r="B378" s="138" t="s">
        <v>8599</v>
      </c>
    </row>
    <row r="379" spans="1:2" x14ac:dyDescent="0.25">
      <c r="A379" s="138" t="s">
        <v>8600</v>
      </c>
      <c r="B379" s="138" t="s">
        <v>8601</v>
      </c>
    </row>
    <row r="380" spans="1:2" x14ac:dyDescent="0.25">
      <c r="A380" s="138" t="s">
        <v>8602</v>
      </c>
      <c r="B380" s="138" t="s">
        <v>8603</v>
      </c>
    </row>
    <row r="381" spans="1:2" x14ac:dyDescent="0.25">
      <c r="A381" s="138" t="s">
        <v>8604</v>
      </c>
      <c r="B381" s="138" t="s">
        <v>8605</v>
      </c>
    </row>
    <row r="382" spans="1:2" x14ac:dyDescent="0.25">
      <c r="A382" s="138" t="s">
        <v>8606</v>
      </c>
      <c r="B382" s="138" t="s">
        <v>8607</v>
      </c>
    </row>
    <row r="383" spans="1:2" x14ac:dyDescent="0.25">
      <c r="A383" s="138" t="s">
        <v>8608</v>
      </c>
      <c r="B383" s="138" t="s">
        <v>8609</v>
      </c>
    </row>
    <row r="384" spans="1:2" x14ac:dyDescent="0.25">
      <c r="A384" s="138" t="s">
        <v>8610</v>
      </c>
      <c r="B384" s="138" t="s">
        <v>8611</v>
      </c>
    </row>
    <row r="385" spans="1:2" x14ac:dyDescent="0.25">
      <c r="A385" s="138" t="s">
        <v>8612</v>
      </c>
      <c r="B385" s="138" t="s">
        <v>8613</v>
      </c>
    </row>
    <row r="386" spans="1:2" x14ac:dyDescent="0.25">
      <c r="A386" s="138" t="s">
        <v>2201</v>
      </c>
      <c r="B386" s="138" t="s">
        <v>8614</v>
      </c>
    </row>
    <row r="387" spans="1:2" x14ac:dyDescent="0.25">
      <c r="A387" s="138" t="s">
        <v>2276</v>
      </c>
      <c r="B387" s="138" t="s">
        <v>8615</v>
      </c>
    </row>
    <row r="388" spans="1:2" x14ac:dyDescent="0.25">
      <c r="A388" s="138" t="s">
        <v>2279</v>
      </c>
      <c r="B388" s="138" t="s">
        <v>8616</v>
      </c>
    </row>
    <row r="389" spans="1:2" x14ac:dyDescent="0.25">
      <c r="A389" s="138" t="s">
        <v>2297</v>
      </c>
      <c r="B389" s="138" t="s">
        <v>8617</v>
      </c>
    </row>
    <row r="390" spans="1:2" x14ac:dyDescent="0.25">
      <c r="A390" s="138" t="s">
        <v>2336</v>
      </c>
      <c r="B390" s="138" t="s">
        <v>8618</v>
      </c>
    </row>
    <row r="391" spans="1:2" x14ac:dyDescent="0.25">
      <c r="A391" s="138" t="s">
        <v>2339</v>
      </c>
      <c r="B391" s="138" t="s">
        <v>8619</v>
      </c>
    </row>
    <row r="392" spans="1:2" x14ac:dyDescent="0.25">
      <c r="A392" s="138" t="s">
        <v>2387</v>
      </c>
      <c r="B392" s="138" t="s">
        <v>8620</v>
      </c>
    </row>
    <row r="393" spans="1:2" x14ac:dyDescent="0.25">
      <c r="A393" s="138" t="s">
        <v>2435</v>
      </c>
      <c r="B393" s="138" t="s">
        <v>8621</v>
      </c>
    </row>
    <row r="394" spans="1:2" x14ac:dyDescent="0.25">
      <c r="A394" s="138" t="s">
        <v>2450</v>
      </c>
      <c r="B394" s="138" t="s">
        <v>8622</v>
      </c>
    </row>
    <row r="395" spans="1:2" x14ac:dyDescent="0.25">
      <c r="A395" s="138" t="s">
        <v>2453</v>
      </c>
      <c r="B395" s="138" t="s">
        <v>8623</v>
      </c>
    </row>
    <row r="396" spans="1:2" x14ac:dyDescent="0.25">
      <c r="A396" s="138" t="s">
        <v>2465</v>
      </c>
      <c r="B396" s="138" t="s">
        <v>8624</v>
      </c>
    </row>
    <row r="397" spans="1:2" x14ac:dyDescent="0.25">
      <c r="A397" s="138" t="s">
        <v>2468</v>
      </c>
      <c r="B397" s="138" t="s">
        <v>8625</v>
      </c>
    </row>
    <row r="398" spans="1:2" x14ac:dyDescent="0.25">
      <c r="A398" s="138" t="s">
        <v>2486</v>
      </c>
      <c r="B398" s="138" t="s">
        <v>8626</v>
      </c>
    </row>
    <row r="399" spans="1:2" x14ac:dyDescent="0.25">
      <c r="A399" s="138" t="s">
        <v>2540</v>
      </c>
      <c r="B399" s="138" t="s">
        <v>8627</v>
      </c>
    </row>
    <row r="400" spans="1:2" x14ac:dyDescent="0.25">
      <c r="A400" s="138" t="s">
        <v>2865</v>
      </c>
      <c r="B400" s="138" t="s">
        <v>8628</v>
      </c>
    </row>
    <row r="401" spans="1:2" x14ac:dyDescent="0.25">
      <c r="A401" s="138" t="s">
        <v>2288</v>
      </c>
      <c r="B401" s="138" t="s">
        <v>8629</v>
      </c>
    </row>
    <row r="402" spans="1:2" x14ac:dyDescent="0.25">
      <c r="A402" s="138" t="s">
        <v>2291</v>
      </c>
      <c r="B402" s="138" t="s">
        <v>8630</v>
      </c>
    </row>
    <row r="403" spans="1:2" x14ac:dyDescent="0.25">
      <c r="A403" s="138" t="s">
        <v>2294</v>
      </c>
      <c r="B403" s="138" t="s">
        <v>8631</v>
      </c>
    </row>
    <row r="404" spans="1:2" x14ac:dyDescent="0.25">
      <c r="A404" s="138" t="s">
        <v>2354</v>
      </c>
      <c r="B404" s="138" t="s">
        <v>8632</v>
      </c>
    </row>
    <row r="405" spans="1:2" x14ac:dyDescent="0.25">
      <c r="A405" s="138" t="s">
        <v>2660</v>
      </c>
      <c r="B405" s="138" t="s">
        <v>8633</v>
      </c>
    </row>
    <row r="406" spans="1:2" x14ac:dyDescent="0.25">
      <c r="A406" s="138" t="s">
        <v>2737</v>
      </c>
      <c r="B406" s="138" t="s">
        <v>8634</v>
      </c>
    </row>
    <row r="407" spans="1:2" x14ac:dyDescent="0.25">
      <c r="A407" s="138" t="s">
        <v>2837</v>
      </c>
      <c r="B407" s="138" t="s">
        <v>8635</v>
      </c>
    </row>
    <row r="408" spans="1:2" x14ac:dyDescent="0.25">
      <c r="A408" s="138" t="s">
        <v>2189</v>
      </c>
      <c r="B408" s="138" t="s">
        <v>8636</v>
      </c>
    </row>
    <row r="409" spans="1:2" x14ac:dyDescent="0.25">
      <c r="A409" s="138" t="s">
        <v>2198</v>
      </c>
      <c r="B409" s="138" t="s">
        <v>8637</v>
      </c>
    </row>
    <row r="410" spans="1:2" x14ac:dyDescent="0.25">
      <c r="A410" s="138" t="s">
        <v>2210</v>
      </c>
      <c r="B410" s="138" t="s">
        <v>8638</v>
      </c>
    </row>
    <row r="411" spans="1:2" x14ac:dyDescent="0.25">
      <c r="A411" s="138" t="s">
        <v>2213</v>
      </c>
      <c r="B411" s="138" t="s">
        <v>8639</v>
      </c>
    </row>
    <row r="412" spans="1:2" x14ac:dyDescent="0.25">
      <c r="A412" s="138" t="s">
        <v>2216</v>
      </c>
      <c r="B412" s="138" t="s">
        <v>8640</v>
      </c>
    </row>
    <row r="413" spans="1:2" x14ac:dyDescent="0.25">
      <c r="A413" s="138" t="s">
        <v>2222</v>
      </c>
      <c r="B413" s="138" t="s">
        <v>8641</v>
      </c>
    </row>
    <row r="414" spans="1:2" x14ac:dyDescent="0.25">
      <c r="A414" s="138" t="s">
        <v>2225</v>
      </c>
      <c r="B414" s="138" t="s">
        <v>8642</v>
      </c>
    </row>
    <row r="415" spans="1:2" x14ac:dyDescent="0.25">
      <c r="A415" s="138" t="s">
        <v>2240</v>
      </c>
      <c r="B415" s="138" t="s">
        <v>8643</v>
      </c>
    </row>
    <row r="416" spans="1:2" x14ac:dyDescent="0.25">
      <c r="A416" s="138" t="s">
        <v>2249</v>
      </c>
      <c r="B416" s="138" t="s">
        <v>8644</v>
      </c>
    </row>
    <row r="417" spans="1:2" x14ac:dyDescent="0.25">
      <c r="A417" s="138" t="s">
        <v>2255</v>
      </c>
      <c r="B417" s="138" t="s">
        <v>8645</v>
      </c>
    </row>
    <row r="418" spans="1:2" x14ac:dyDescent="0.25">
      <c r="A418" s="138" t="s">
        <v>2282</v>
      </c>
      <c r="B418" s="138" t="s">
        <v>8646</v>
      </c>
    </row>
    <row r="419" spans="1:2" x14ac:dyDescent="0.25">
      <c r="A419" s="138" t="s">
        <v>2285</v>
      </c>
      <c r="B419" s="138" t="s">
        <v>8647</v>
      </c>
    </row>
    <row r="420" spans="1:2" x14ac:dyDescent="0.25">
      <c r="A420" s="138" t="s">
        <v>2303</v>
      </c>
      <c r="B420" s="138" t="s">
        <v>8648</v>
      </c>
    </row>
    <row r="421" spans="1:2" x14ac:dyDescent="0.25">
      <c r="A421" s="138" t="s">
        <v>2369</v>
      </c>
      <c r="B421" s="138" t="s">
        <v>8649</v>
      </c>
    </row>
    <row r="422" spans="1:2" x14ac:dyDescent="0.25">
      <c r="A422" s="138" t="s">
        <v>2372</v>
      </c>
      <c r="B422" s="138" t="s">
        <v>8650</v>
      </c>
    </row>
    <row r="423" spans="1:2" x14ac:dyDescent="0.25">
      <c r="A423" s="138" t="s">
        <v>2378</v>
      </c>
      <c r="B423" s="138" t="s">
        <v>8651</v>
      </c>
    </row>
    <row r="424" spans="1:2" x14ac:dyDescent="0.25">
      <c r="A424" s="138" t="s">
        <v>2381</v>
      </c>
      <c r="B424" s="138" t="s">
        <v>8652</v>
      </c>
    </row>
    <row r="425" spans="1:2" x14ac:dyDescent="0.25">
      <c r="A425" s="138" t="s">
        <v>2390</v>
      </c>
      <c r="B425" s="138" t="s">
        <v>8653</v>
      </c>
    </row>
    <row r="426" spans="1:2" x14ac:dyDescent="0.25">
      <c r="A426" s="138" t="s">
        <v>2408</v>
      </c>
      <c r="B426" s="138" t="s">
        <v>8654</v>
      </c>
    </row>
    <row r="427" spans="1:2" x14ac:dyDescent="0.25">
      <c r="A427" s="138" t="s">
        <v>2417</v>
      </c>
      <c r="B427" s="138" t="s">
        <v>8655</v>
      </c>
    </row>
    <row r="428" spans="1:2" x14ac:dyDescent="0.25">
      <c r="A428" s="138" t="s">
        <v>2423</v>
      </c>
      <c r="B428" s="138" t="s">
        <v>8656</v>
      </c>
    </row>
    <row r="429" spans="1:2" x14ac:dyDescent="0.25">
      <c r="A429" s="138" t="s">
        <v>2510</v>
      </c>
      <c r="B429" s="138" t="s">
        <v>8657</v>
      </c>
    </row>
    <row r="430" spans="1:2" x14ac:dyDescent="0.25">
      <c r="A430" s="138" t="s">
        <v>2591</v>
      </c>
      <c r="B430" s="138" t="s">
        <v>8658</v>
      </c>
    </row>
    <row r="431" spans="1:2" x14ac:dyDescent="0.25">
      <c r="A431" s="138" t="s">
        <v>2710</v>
      </c>
      <c r="B431" s="138" t="s">
        <v>8659</v>
      </c>
    </row>
    <row r="432" spans="1:2" x14ac:dyDescent="0.25">
      <c r="A432" s="138" t="s">
        <v>2776</v>
      </c>
      <c r="B432" s="138" t="s">
        <v>8660</v>
      </c>
    </row>
    <row r="433" spans="1:2" x14ac:dyDescent="0.25">
      <c r="A433" s="138" t="s">
        <v>2779</v>
      </c>
      <c r="B433" s="138" t="s">
        <v>8661</v>
      </c>
    </row>
    <row r="434" spans="1:2" x14ac:dyDescent="0.25">
      <c r="A434" s="138" t="s">
        <v>2806</v>
      </c>
      <c r="B434" s="138" t="s">
        <v>8662</v>
      </c>
    </row>
    <row r="435" spans="1:2" x14ac:dyDescent="0.25">
      <c r="A435" s="138" t="s">
        <v>2819</v>
      </c>
      <c r="B435" s="138" t="s">
        <v>8663</v>
      </c>
    </row>
    <row r="436" spans="1:2" x14ac:dyDescent="0.25">
      <c r="A436" s="138" t="s">
        <v>2843</v>
      </c>
      <c r="B436" s="138" t="s">
        <v>8664</v>
      </c>
    </row>
    <row r="437" spans="1:2" x14ac:dyDescent="0.25">
      <c r="A437" s="138" t="s">
        <v>2856</v>
      </c>
      <c r="B437" s="138" t="s">
        <v>8665</v>
      </c>
    </row>
    <row r="438" spans="1:2" x14ac:dyDescent="0.25">
      <c r="A438" s="138" t="s">
        <v>2877</v>
      </c>
      <c r="B438" s="138" t="s">
        <v>8666</v>
      </c>
    </row>
    <row r="439" spans="1:2" x14ac:dyDescent="0.25">
      <c r="A439" s="138" t="s">
        <v>8667</v>
      </c>
      <c r="B439" s="138" t="s">
        <v>8668</v>
      </c>
    </row>
    <row r="440" spans="1:2" x14ac:dyDescent="0.25">
      <c r="A440" s="138" t="s">
        <v>2192</v>
      </c>
      <c r="B440" s="138" t="s">
        <v>8669</v>
      </c>
    </row>
    <row r="441" spans="1:2" x14ac:dyDescent="0.25">
      <c r="A441" s="138" t="s">
        <v>2207</v>
      </c>
      <c r="B441" s="138" t="s">
        <v>8670</v>
      </c>
    </row>
    <row r="442" spans="1:2" x14ac:dyDescent="0.25">
      <c r="A442" s="138" t="s">
        <v>2219</v>
      </c>
      <c r="B442" s="138" t="s">
        <v>8671</v>
      </c>
    </row>
    <row r="443" spans="1:2" x14ac:dyDescent="0.25">
      <c r="A443" s="138" t="s">
        <v>2237</v>
      </c>
      <c r="B443" s="138" t="s">
        <v>8672</v>
      </c>
    </row>
    <row r="444" spans="1:2" x14ac:dyDescent="0.25">
      <c r="A444" s="138" t="s">
        <v>2246</v>
      </c>
      <c r="B444" s="138" t="s">
        <v>8673</v>
      </c>
    </row>
    <row r="445" spans="1:2" x14ac:dyDescent="0.25">
      <c r="A445" s="138" t="s">
        <v>2306</v>
      </c>
      <c r="B445" s="138" t="s">
        <v>8674</v>
      </c>
    </row>
    <row r="446" spans="1:2" x14ac:dyDescent="0.25">
      <c r="A446" s="138" t="s">
        <v>2360</v>
      </c>
      <c r="B446" s="138" t="s">
        <v>8675</v>
      </c>
    </row>
    <row r="447" spans="1:2" x14ac:dyDescent="0.25">
      <c r="A447" s="138" t="s">
        <v>2384</v>
      </c>
      <c r="B447" s="138" t="s">
        <v>8676</v>
      </c>
    </row>
    <row r="448" spans="1:2" x14ac:dyDescent="0.25">
      <c r="A448" s="138" t="s">
        <v>2396</v>
      </c>
      <c r="B448" s="138" t="s">
        <v>8677</v>
      </c>
    </row>
    <row r="449" spans="1:2" x14ac:dyDescent="0.25">
      <c r="A449" s="138" t="s">
        <v>2405</v>
      </c>
      <c r="B449" s="138" t="s">
        <v>8678</v>
      </c>
    </row>
    <row r="450" spans="1:2" x14ac:dyDescent="0.25">
      <c r="A450" s="138" t="s">
        <v>2426</v>
      </c>
      <c r="B450" s="138" t="s">
        <v>8679</v>
      </c>
    </row>
    <row r="451" spans="1:2" x14ac:dyDescent="0.25">
      <c r="A451" s="138" t="s">
        <v>2447</v>
      </c>
      <c r="B451" s="138" t="s">
        <v>8680</v>
      </c>
    </row>
    <row r="452" spans="1:2" x14ac:dyDescent="0.25">
      <c r="A452" s="138" t="s">
        <v>2462</v>
      </c>
      <c r="B452" s="138" t="s">
        <v>8681</v>
      </c>
    </row>
    <row r="453" spans="1:2" x14ac:dyDescent="0.25">
      <c r="A453" s="138" t="s">
        <v>2498</v>
      </c>
      <c r="B453" s="138" t="s">
        <v>8682</v>
      </c>
    </row>
    <row r="454" spans="1:2" x14ac:dyDescent="0.25">
      <c r="A454" s="138" t="s">
        <v>2507</v>
      </c>
      <c r="B454" s="138" t="s">
        <v>8683</v>
      </c>
    </row>
    <row r="455" spans="1:2" x14ac:dyDescent="0.25">
      <c r="A455" s="138" t="s">
        <v>2516</v>
      </c>
      <c r="B455" s="138" t="s">
        <v>8684</v>
      </c>
    </row>
    <row r="456" spans="1:2" x14ac:dyDescent="0.25">
      <c r="A456" s="138" t="s">
        <v>2621</v>
      </c>
      <c r="B456" s="138" t="s">
        <v>8685</v>
      </c>
    </row>
    <row r="457" spans="1:2" x14ac:dyDescent="0.25">
      <c r="A457" s="138" t="s">
        <v>2654</v>
      </c>
      <c r="B457" s="138" t="s">
        <v>8686</v>
      </c>
    </row>
    <row r="458" spans="1:2" x14ac:dyDescent="0.25">
      <c r="A458" s="138" t="s">
        <v>2679</v>
      </c>
      <c r="B458" s="138" t="s">
        <v>8687</v>
      </c>
    </row>
    <row r="459" spans="1:2" x14ac:dyDescent="0.25">
      <c r="A459" s="138" t="s">
        <v>2694</v>
      </c>
      <c r="B459" s="138" t="s">
        <v>8688</v>
      </c>
    </row>
    <row r="460" spans="1:2" x14ac:dyDescent="0.25">
      <c r="A460" s="138" t="s">
        <v>2750</v>
      </c>
      <c r="B460" s="138" t="s">
        <v>8689</v>
      </c>
    </row>
    <row r="461" spans="1:2" x14ac:dyDescent="0.25">
      <c r="A461" s="138" t="s">
        <v>2796</v>
      </c>
      <c r="B461" s="138" t="s">
        <v>8690</v>
      </c>
    </row>
    <row r="462" spans="1:2" x14ac:dyDescent="0.25">
      <c r="A462" s="138" t="s">
        <v>2862</v>
      </c>
      <c r="B462" s="138" t="s">
        <v>8691</v>
      </c>
    </row>
    <row r="463" spans="1:2" x14ac:dyDescent="0.25">
      <c r="A463" s="138" t="s">
        <v>2597</v>
      </c>
      <c r="B463" s="138" t="s">
        <v>8692</v>
      </c>
    </row>
    <row r="464" spans="1:2" x14ac:dyDescent="0.25">
      <c r="A464" s="138" t="s">
        <v>2613</v>
      </c>
      <c r="B464" s="138" t="s">
        <v>8693</v>
      </c>
    </row>
    <row r="465" spans="1:2" x14ac:dyDescent="0.25">
      <c r="A465" s="138" t="s">
        <v>2617</v>
      </c>
      <c r="B465" s="138" t="s">
        <v>8694</v>
      </c>
    </row>
    <row r="466" spans="1:2" x14ac:dyDescent="0.25">
      <c r="A466" s="138" t="s">
        <v>2624</v>
      </c>
      <c r="B466" s="138" t="s">
        <v>8695</v>
      </c>
    </row>
    <row r="467" spans="1:2" x14ac:dyDescent="0.25">
      <c r="A467" s="138" t="s">
        <v>2632</v>
      </c>
      <c r="B467" s="138" t="s">
        <v>8696</v>
      </c>
    </row>
    <row r="468" spans="1:2" x14ac:dyDescent="0.25">
      <c r="A468" s="138" t="s">
        <v>2732</v>
      </c>
      <c r="B468" s="138" t="s">
        <v>8697</v>
      </c>
    </row>
    <row r="469" spans="1:2" x14ac:dyDescent="0.25">
      <c r="A469" s="138" t="s">
        <v>2743</v>
      </c>
      <c r="B469" s="138" t="s">
        <v>8698</v>
      </c>
    </row>
    <row r="470" spans="1:2" x14ac:dyDescent="0.25">
      <c r="A470" s="138" t="s">
        <v>2770</v>
      </c>
      <c r="B470" s="138" t="s">
        <v>8699</v>
      </c>
    </row>
    <row r="471" spans="1:2" x14ac:dyDescent="0.25">
      <c r="A471" s="138" t="s">
        <v>2812</v>
      </c>
      <c r="B471" s="138" t="s">
        <v>8700</v>
      </c>
    </row>
    <row r="472" spans="1:2" x14ac:dyDescent="0.25">
      <c r="A472" s="138" t="s">
        <v>2816</v>
      </c>
      <c r="B472" s="138" t="s">
        <v>8701</v>
      </c>
    </row>
    <row r="473" spans="1:2" x14ac:dyDescent="0.25">
      <c r="A473" s="138" t="s">
        <v>2828</v>
      </c>
      <c r="B473" s="138" t="s">
        <v>8702</v>
      </c>
    </row>
    <row r="474" spans="1:2" x14ac:dyDescent="0.25">
      <c r="A474" s="138" t="s">
        <v>2300</v>
      </c>
      <c r="B474" s="138" t="s">
        <v>8703</v>
      </c>
    </row>
    <row r="475" spans="1:2" x14ac:dyDescent="0.25">
      <c r="A475" s="138" t="s">
        <v>2321</v>
      </c>
      <c r="B475" s="138" t="s">
        <v>8704</v>
      </c>
    </row>
    <row r="476" spans="1:2" x14ac:dyDescent="0.25">
      <c r="A476" s="138" t="s">
        <v>2342</v>
      </c>
      <c r="B476" s="138" t="s">
        <v>8705</v>
      </c>
    </row>
    <row r="477" spans="1:2" x14ac:dyDescent="0.25">
      <c r="A477" s="138" t="s">
        <v>2345</v>
      </c>
      <c r="B477" s="138" t="s">
        <v>8706</v>
      </c>
    </row>
    <row r="478" spans="1:2" x14ac:dyDescent="0.25">
      <c r="A478" s="138" t="s">
        <v>2432</v>
      </c>
      <c r="B478" s="138" t="s">
        <v>8707</v>
      </c>
    </row>
    <row r="479" spans="1:2" x14ac:dyDescent="0.25">
      <c r="A479" s="138" t="s">
        <v>2444</v>
      </c>
      <c r="B479" s="138" t="s">
        <v>8708</v>
      </c>
    </row>
    <row r="480" spans="1:2" x14ac:dyDescent="0.25">
      <c r="A480" s="138" t="s">
        <v>2459</v>
      </c>
      <c r="B480" s="138" t="s">
        <v>8709</v>
      </c>
    </row>
    <row r="481" spans="1:2" x14ac:dyDescent="0.25">
      <c r="A481" s="138" t="s">
        <v>2477</v>
      </c>
      <c r="B481" s="138" t="s">
        <v>8710</v>
      </c>
    </row>
    <row r="482" spans="1:2" x14ac:dyDescent="0.25">
      <c r="A482" s="138" t="s">
        <v>2483</v>
      </c>
      <c r="B482" s="138" t="s">
        <v>8711</v>
      </c>
    </row>
    <row r="483" spans="1:2" x14ac:dyDescent="0.25">
      <c r="A483" s="138" t="s">
        <v>2525</v>
      </c>
      <c r="B483" s="138" t="s">
        <v>8712</v>
      </c>
    </row>
    <row r="484" spans="1:2" x14ac:dyDescent="0.25">
      <c r="A484" s="138" t="s">
        <v>2528</v>
      </c>
      <c r="B484" s="138" t="s">
        <v>8713</v>
      </c>
    </row>
    <row r="485" spans="1:2" x14ac:dyDescent="0.25">
      <c r="A485" s="138" t="s">
        <v>2531</v>
      </c>
      <c r="B485" s="138" t="s">
        <v>8714</v>
      </c>
    </row>
    <row r="486" spans="1:2" x14ac:dyDescent="0.25">
      <c r="A486" s="138" t="s">
        <v>2561</v>
      </c>
      <c r="B486" s="138" t="s">
        <v>8715</v>
      </c>
    </row>
    <row r="487" spans="1:2" x14ac:dyDescent="0.25">
      <c r="A487" s="138" t="s">
        <v>2573</v>
      </c>
      <c r="B487" s="138" t="s">
        <v>8716</v>
      </c>
    </row>
    <row r="488" spans="1:2" x14ac:dyDescent="0.25">
      <c r="A488" s="138" t="s">
        <v>2576</v>
      </c>
      <c r="B488" s="138" t="s">
        <v>8717</v>
      </c>
    </row>
    <row r="489" spans="1:2" x14ac:dyDescent="0.25">
      <c r="A489" s="138" t="s">
        <v>2600</v>
      </c>
      <c r="B489" s="138" t="s">
        <v>8718</v>
      </c>
    </row>
    <row r="490" spans="1:2" x14ac:dyDescent="0.25">
      <c r="A490" s="138" t="s">
        <v>2610</v>
      </c>
      <c r="B490" s="138" t="s">
        <v>8719</v>
      </c>
    </row>
    <row r="491" spans="1:2" x14ac:dyDescent="0.25">
      <c r="A491" s="138" t="s">
        <v>2639</v>
      </c>
      <c r="B491" s="138" t="s">
        <v>8720</v>
      </c>
    </row>
    <row r="492" spans="1:2" x14ac:dyDescent="0.25">
      <c r="A492" s="138" t="s">
        <v>2642</v>
      </c>
      <c r="B492" s="138" t="s">
        <v>8721</v>
      </c>
    </row>
    <row r="493" spans="1:2" x14ac:dyDescent="0.25">
      <c r="A493" s="138" t="s">
        <v>2670</v>
      </c>
      <c r="B493" s="138" t="s">
        <v>8722</v>
      </c>
    </row>
    <row r="494" spans="1:2" x14ac:dyDescent="0.25">
      <c r="A494" s="138" t="s">
        <v>2687</v>
      </c>
      <c r="B494" s="138" t="s">
        <v>8723</v>
      </c>
    </row>
    <row r="495" spans="1:2" x14ac:dyDescent="0.25">
      <c r="A495" s="138" t="s">
        <v>2740</v>
      </c>
      <c r="B495" s="138" t="s">
        <v>8724</v>
      </c>
    </row>
    <row r="496" spans="1:2" x14ac:dyDescent="0.25">
      <c r="A496" s="138" t="s">
        <v>2799</v>
      </c>
      <c r="B496" s="138" t="s">
        <v>8725</v>
      </c>
    </row>
    <row r="497" spans="1:2" x14ac:dyDescent="0.25">
      <c r="A497" s="138" t="s">
        <v>2868</v>
      </c>
      <c r="B497" s="138" t="s">
        <v>8726</v>
      </c>
    </row>
    <row r="498" spans="1:2" x14ac:dyDescent="0.25">
      <c r="A498" s="138" t="s">
        <v>2309</v>
      </c>
      <c r="B498" s="138" t="s">
        <v>8727</v>
      </c>
    </row>
    <row r="499" spans="1:2" x14ac:dyDescent="0.25">
      <c r="A499" s="138" t="s">
        <v>2312</v>
      </c>
      <c r="B499" s="138" t="s">
        <v>8728</v>
      </c>
    </row>
    <row r="500" spans="1:2" x14ac:dyDescent="0.25">
      <c r="A500" s="138" t="s">
        <v>2315</v>
      </c>
      <c r="B500" s="138" t="s">
        <v>8729</v>
      </c>
    </row>
    <row r="501" spans="1:2" x14ac:dyDescent="0.25">
      <c r="A501" s="138" t="s">
        <v>2318</v>
      </c>
      <c r="B501" s="138" t="s">
        <v>8730</v>
      </c>
    </row>
    <row r="502" spans="1:2" x14ac:dyDescent="0.25">
      <c r="A502" s="138" t="s">
        <v>2327</v>
      </c>
      <c r="B502" s="138" t="s">
        <v>8731</v>
      </c>
    </row>
    <row r="503" spans="1:2" x14ac:dyDescent="0.25">
      <c r="A503" s="138" t="s">
        <v>2471</v>
      </c>
      <c r="B503" s="138" t="s">
        <v>8732</v>
      </c>
    </row>
    <row r="504" spans="1:2" x14ac:dyDescent="0.25">
      <c r="A504" s="138" t="s">
        <v>2489</v>
      </c>
      <c r="B504" s="138" t="s">
        <v>8733</v>
      </c>
    </row>
    <row r="505" spans="1:2" x14ac:dyDescent="0.25">
      <c r="A505" s="138" t="s">
        <v>2522</v>
      </c>
      <c r="B505" s="138" t="s">
        <v>8734</v>
      </c>
    </row>
    <row r="506" spans="1:2" x14ac:dyDescent="0.25">
      <c r="A506" s="138" t="s">
        <v>2534</v>
      </c>
      <c r="B506" s="138" t="s">
        <v>8735</v>
      </c>
    </row>
    <row r="507" spans="1:2" x14ac:dyDescent="0.25">
      <c r="A507" s="138" t="s">
        <v>2552</v>
      </c>
      <c r="B507" s="138" t="s">
        <v>8736</v>
      </c>
    </row>
    <row r="508" spans="1:2" x14ac:dyDescent="0.25">
      <c r="A508" s="138" t="s">
        <v>2558</v>
      </c>
      <c r="B508" s="138" t="s">
        <v>8737</v>
      </c>
    </row>
    <row r="509" spans="1:2" x14ac:dyDescent="0.25">
      <c r="A509" s="138" t="s">
        <v>2567</v>
      </c>
      <c r="B509" s="138" t="s">
        <v>8738</v>
      </c>
    </row>
    <row r="510" spans="1:2" x14ac:dyDescent="0.25">
      <c r="A510" s="138" t="s">
        <v>2594</v>
      </c>
      <c r="B510" s="138" t="s">
        <v>8739</v>
      </c>
    </row>
    <row r="511" spans="1:2" x14ac:dyDescent="0.25">
      <c r="A511" s="138" t="s">
        <v>2648</v>
      </c>
      <c r="B511" s="138" t="s">
        <v>8740</v>
      </c>
    </row>
    <row r="512" spans="1:2" x14ac:dyDescent="0.25">
      <c r="A512" s="138" t="s">
        <v>2676</v>
      </c>
      <c r="B512" s="138" t="s">
        <v>8741</v>
      </c>
    </row>
    <row r="513" spans="1:2" x14ac:dyDescent="0.25">
      <c r="A513" s="138" t="s">
        <v>2698</v>
      </c>
      <c r="B513" s="138" t="s">
        <v>8742</v>
      </c>
    </row>
    <row r="514" spans="1:2" x14ac:dyDescent="0.25">
      <c r="A514" s="138" t="s">
        <v>2706</v>
      </c>
      <c r="B514" s="138" t="s">
        <v>8743</v>
      </c>
    </row>
    <row r="515" spans="1:2" x14ac:dyDescent="0.25">
      <c r="A515" s="138" t="s">
        <v>2713</v>
      </c>
      <c r="B515" s="138" t="s">
        <v>8744</v>
      </c>
    </row>
    <row r="516" spans="1:2" x14ac:dyDescent="0.25">
      <c r="A516" s="138" t="s">
        <v>2793</v>
      </c>
      <c r="B516" s="138" t="s">
        <v>8745</v>
      </c>
    </row>
    <row r="517" spans="1:2" x14ac:dyDescent="0.25">
      <c r="A517" s="138" t="s">
        <v>2846</v>
      </c>
      <c r="B517" s="138" t="s">
        <v>8746</v>
      </c>
    </row>
    <row r="518" spans="1:2" x14ac:dyDescent="0.25">
      <c r="A518" s="138" t="s">
        <v>2195</v>
      </c>
      <c r="B518" s="138" t="s">
        <v>8747</v>
      </c>
    </row>
    <row r="519" spans="1:2" x14ac:dyDescent="0.25">
      <c r="A519" s="138" t="s">
        <v>2204</v>
      </c>
      <c r="B519" s="138" t="s">
        <v>8748</v>
      </c>
    </row>
    <row r="520" spans="1:2" x14ac:dyDescent="0.25">
      <c r="A520" s="138" t="s">
        <v>2261</v>
      </c>
      <c r="B520" s="138" t="s">
        <v>8749</v>
      </c>
    </row>
    <row r="521" spans="1:2" x14ac:dyDescent="0.25">
      <c r="A521" s="138" t="s">
        <v>2273</v>
      </c>
      <c r="B521" s="138" t="s">
        <v>8750</v>
      </c>
    </row>
    <row r="522" spans="1:2" x14ac:dyDescent="0.25">
      <c r="A522" s="138" t="s">
        <v>2366</v>
      </c>
      <c r="B522" s="138" t="s">
        <v>8751</v>
      </c>
    </row>
    <row r="523" spans="1:2" x14ac:dyDescent="0.25">
      <c r="A523" s="138" t="s">
        <v>2375</v>
      </c>
      <c r="B523" s="138" t="s">
        <v>8752</v>
      </c>
    </row>
    <row r="524" spans="1:2" x14ac:dyDescent="0.25">
      <c r="A524" s="138" t="s">
        <v>2393</v>
      </c>
      <c r="B524" s="138" t="s">
        <v>8753</v>
      </c>
    </row>
    <row r="525" spans="1:2" x14ac:dyDescent="0.25">
      <c r="A525" s="138" t="s">
        <v>2414</v>
      </c>
      <c r="B525" s="138" t="s">
        <v>8754</v>
      </c>
    </row>
    <row r="526" spans="1:2" x14ac:dyDescent="0.25">
      <c r="A526" s="138" t="s">
        <v>2438</v>
      </c>
      <c r="B526" s="138" t="s">
        <v>8755</v>
      </c>
    </row>
    <row r="527" spans="1:2" x14ac:dyDescent="0.25">
      <c r="A527" s="138" t="s">
        <v>2651</v>
      </c>
      <c r="B527" s="138" t="s">
        <v>8756</v>
      </c>
    </row>
    <row r="528" spans="1:2" x14ac:dyDescent="0.25">
      <c r="A528" s="138" t="s">
        <v>2657</v>
      </c>
      <c r="B528" s="138" t="s">
        <v>8757</v>
      </c>
    </row>
    <row r="529" spans="1:2" x14ac:dyDescent="0.25">
      <c r="A529" s="138" t="s">
        <v>2664</v>
      </c>
      <c r="B529" s="138" t="s">
        <v>8758</v>
      </c>
    </row>
    <row r="530" spans="1:2" x14ac:dyDescent="0.25">
      <c r="A530" s="138" t="s">
        <v>2667</v>
      </c>
      <c r="B530" s="138" t="s">
        <v>8759</v>
      </c>
    </row>
    <row r="531" spans="1:2" x14ac:dyDescent="0.25">
      <c r="A531" s="138" t="s">
        <v>2690</v>
      </c>
      <c r="B531" s="138" t="s">
        <v>8760</v>
      </c>
    </row>
    <row r="532" spans="1:2" x14ac:dyDescent="0.25">
      <c r="A532" s="138" t="s">
        <v>2746</v>
      </c>
      <c r="B532" s="138" t="s">
        <v>8761</v>
      </c>
    </row>
    <row r="533" spans="1:2" x14ac:dyDescent="0.25">
      <c r="A533" s="138" t="s">
        <v>2803</v>
      </c>
      <c r="B533" s="138" t="s">
        <v>8762</v>
      </c>
    </row>
    <row r="534" spans="1:2" x14ac:dyDescent="0.25">
      <c r="A534" s="138" t="s">
        <v>2834</v>
      </c>
      <c r="B534" s="138" t="s">
        <v>8763</v>
      </c>
    </row>
    <row r="535" spans="1:2" x14ac:dyDescent="0.25">
      <c r="A535" s="138" t="s">
        <v>2840</v>
      </c>
      <c r="B535" s="138" t="s">
        <v>8764</v>
      </c>
    </row>
    <row r="536" spans="1:2" x14ac:dyDescent="0.25">
      <c r="A536" s="138" t="s">
        <v>2871</v>
      </c>
      <c r="B536" s="138" t="s">
        <v>8765</v>
      </c>
    </row>
    <row r="537" spans="1:2" x14ac:dyDescent="0.25">
      <c r="A537" s="138" t="s">
        <v>2874</v>
      </c>
      <c r="B537" s="138" t="s">
        <v>8766</v>
      </c>
    </row>
    <row r="538" spans="1:2" x14ac:dyDescent="0.25">
      <c r="A538" s="138" t="s">
        <v>2880</v>
      </c>
      <c r="B538" s="138" t="s">
        <v>8767</v>
      </c>
    </row>
    <row r="539" spans="1:2" x14ac:dyDescent="0.25">
      <c r="A539" s="138" t="s">
        <v>8768</v>
      </c>
      <c r="B539" s="138" t="s">
        <v>8769</v>
      </c>
    </row>
    <row r="540" spans="1:2" x14ac:dyDescent="0.25">
      <c r="A540" s="138" t="s">
        <v>2234</v>
      </c>
      <c r="B540" s="138" t="s">
        <v>8770</v>
      </c>
    </row>
    <row r="541" spans="1:2" x14ac:dyDescent="0.25">
      <c r="A541" s="138" t="s">
        <v>2252</v>
      </c>
      <c r="B541" s="138" t="s">
        <v>8771</v>
      </c>
    </row>
    <row r="542" spans="1:2" x14ac:dyDescent="0.25">
      <c r="A542" s="138" t="s">
        <v>2324</v>
      </c>
      <c r="B542" s="138" t="s">
        <v>8772</v>
      </c>
    </row>
    <row r="543" spans="1:2" x14ac:dyDescent="0.25">
      <c r="A543" s="138" t="s">
        <v>2456</v>
      </c>
      <c r="B543" s="138" t="s">
        <v>8773</v>
      </c>
    </row>
    <row r="544" spans="1:2" x14ac:dyDescent="0.25">
      <c r="A544" s="138" t="s">
        <v>2474</v>
      </c>
      <c r="B544" s="138" t="s">
        <v>8774</v>
      </c>
    </row>
    <row r="545" spans="1:2" x14ac:dyDescent="0.25">
      <c r="A545" s="138" t="s">
        <v>2546</v>
      </c>
      <c r="B545" s="138" t="s">
        <v>8775</v>
      </c>
    </row>
    <row r="546" spans="1:2" x14ac:dyDescent="0.25">
      <c r="A546" s="138" t="s">
        <v>2555</v>
      </c>
      <c r="B546" s="138" t="s">
        <v>8776</v>
      </c>
    </row>
    <row r="547" spans="1:2" x14ac:dyDescent="0.25">
      <c r="A547" s="138" t="s">
        <v>2582</v>
      </c>
      <c r="B547" s="138" t="s">
        <v>8777</v>
      </c>
    </row>
    <row r="548" spans="1:2" x14ac:dyDescent="0.25">
      <c r="A548" s="138" t="s">
        <v>2645</v>
      </c>
      <c r="B548" s="138" t="s">
        <v>8778</v>
      </c>
    </row>
    <row r="549" spans="1:2" x14ac:dyDescent="0.25">
      <c r="A549" s="138" t="s">
        <v>2783</v>
      </c>
      <c r="B549" s="138" t="s">
        <v>8779</v>
      </c>
    </row>
    <row r="550" spans="1:2" x14ac:dyDescent="0.25">
      <c r="A550" s="138" t="s">
        <v>2787</v>
      </c>
      <c r="B550" s="138" t="s">
        <v>8780</v>
      </c>
    </row>
    <row r="551" spans="1:2" x14ac:dyDescent="0.25">
      <c r="A551" s="138" t="s">
        <v>2809</v>
      </c>
      <c r="B551" s="138" t="s">
        <v>8781</v>
      </c>
    </row>
    <row r="552" spans="1:2" x14ac:dyDescent="0.25">
      <c r="A552" s="138" t="s">
        <v>2822</v>
      </c>
      <c r="B552" s="138" t="s">
        <v>8782</v>
      </c>
    </row>
    <row r="553" spans="1:2" x14ac:dyDescent="0.25">
      <c r="A553" s="138" t="s">
        <v>2825</v>
      </c>
      <c r="B553" s="138" t="s">
        <v>8783</v>
      </c>
    </row>
    <row r="554" spans="1:2" x14ac:dyDescent="0.25">
      <c r="A554" s="138" t="s">
        <v>2543</v>
      </c>
      <c r="B554" s="138" t="s">
        <v>8784</v>
      </c>
    </row>
    <row r="555" spans="1:2" x14ac:dyDescent="0.25">
      <c r="A555" s="138" t="s">
        <v>2564</v>
      </c>
      <c r="B555" s="138" t="s">
        <v>8785</v>
      </c>
    </row>
    <row r="556" spans="1:2" x14ac:dyDescent="0.25">
      <c r="A556" s="138" t="s">
        <v>2570</v>
      </c>
      <c r="B556" s="138" t="s">
        <v>8786</v>
      </c>
    </row>
    <row r="557" spans="1:2" x14ac:dyDescent="0.25">
      <c r="A557" s="138" t="s">
        <v>2579</v>
      </c>
      <c r="B557" s="138" t="s">
        <v>8787</v>
      </c>
    </row>
    <row r="558" spans="1:2" x14ac:dyDescent="0.25">
      <c r="A558" s="138" t="s">
        <v>2585</v>
      </c>
      <c r="B558" s="138" t="s">
        <v>8788</v>
      </c>
    </row>
    <row r="559" spans="1:2" x14ac:dyDescent="0.25">
      <c r="A559" s="138" t="s">
        <v>2635</v>
      </c>
      <c r="B559" s="138" t="s">
        <v>8789</v>
      </c>
    </row>
    <row r="560" spans="1:2" x14ac:dyDescent="0.25">
      <c r="A560" s="138" t="s">
        <v>2767</v>
      </c>
      <c r="B560" s="138" t="s">
        <v>8790</v>
      </c>
    </row>
    <row r="561" spans="1:2" x14ac:dyDescent="0.25">
      <c r="A561" s="138" t="s">
        <v>2258</v>
      </c>
      <c r="B561" s="138" t="s">
        <v>8791</v>
      </c>
    </row>
    <row r="562" spans="1:2" x14ac:dyDescent="0.25">
      <c r="A562" s="138" t="s">
        <v>2348</v>
      </c>
      <c r="B562" s="138" t="s">
        <v>8792</v>
      </c>
    </row>
    <row r="563" spans="1:2" x14ac:dyDescent="0.25">
      <c r="A563" s="138" t="s">
        <v>2363</v>
      </c>
      <c r="B563" s="138" t="s">
        <v>8793</v>
      </c>
    </row>
    <row r="564" spans="1:2" x14ac:dyDescent="0.25">
      <c r="A564" s="138" t="s">
        <v>2480</v>
      </c>
      <c r="B564" s="138" t="s">
        <v>8794</v>
      </c>
    </row>
    <row r="565" spans="1:2" x14ac:dyDescent="0.25">
      <c r="A565" s="138" t="s">
        <v>2519</v>
      </c>
      <c r="B565" s="138" t="s">
        <v>8795</v>
      </c>
    </row>
    <row r="566" spans="1:2" x14ac:dyDescent="0.25">
      <c r="A566" s="138" t="s">
        <v>2537</v>
      </c>
      <c r="B566" s="138" t="s">
        <v>8796</v>
      </c>
    </row>
    <row r="567" spans="1:2" x14ac:dyDescent="0.25">
      <c r="A567" s="138" t="s">
        <v>2607</v>
      </c>
      <c r="B567" s="138" t="s">
        <v>8797</v>
      </c>
    </row>
    <row r="568" spans="1:2" x14ac:dyDescent="0.25">
      <c r="A568" s="138" t="s">
        <v>2628</v>
      </c>
      <c r="B568" s="138" t="s">
        <v>8798</v>
      </c>
    </row>
    <row r="569" spans="1:2" x14ac:dyDescent="0.25">
      <c r="A569" s="138" t="s">
        <v>2702</v>
      </c>
      <c r="B569" s="138" t="s">
        <v>8799</v>
      </c>
    </row>
    <row r="570" spans="1:2" x14ac:dyDescent="0.25">
      <c r="A570" s="138" t="s">
        <v>2717</v>
      </c>
      <c r="B570" s="138" t="s">
        <v>8800</v>
      </c>
    </row>
    <row r="571" spans="1:2" x14ac:dyDescent="0.25">
      <c r="A571" s="138" t="s">
        <v>2760</v>
      </c>
      <c r="B571" s="138" t="s">
        <v>8801</v>
      </c>
    </row>
    <row r="572" spans="1:2" x14ac:dyDescent="0.25">
      <c r="A572" s="138" t="s">
        <v>2773</v>
      </c>
      <c r="B572" s="138" t="s">
        <v>8802</v>
      </c>
    </row>
    <row r="573" spans="1:2" x14ac:dyDescent="0.25">
      <c r="A573" s="138" t="s">
        <v>2859</v>
      </c>
      <c r="B573" s="138" t="s">
        <v>8803</v>
      </c>
    </row>
    <row r="574" spans="1:2" x14ac:dyDescent="0.25">
      <c r="A574" s="138" t="s">
        <v>706</v>
      </c>
      <c r="B574" s="138" t="s">
        <v>8804</v>
      </c>
    </row>
    <row r="575" spans="1:2" x14ac:dyDescent="0.25">
      <c r="A575" s="138" t="s">
        <v>2333</v>
      </c>
      <c r="B575" s="138" t="s">
        <v>8805</v>
      </c>
    </row>
    <row r="576" spans="1:2" x14ac:dyDescent="0.25">
      <c r="A576" s="138" t="s">
        <v>2351</v>
      </c>
      <c r="B576" s="138" t="s">
        <v>8806</v>
      </c>
    </row>
    <row r="577" spans="1:2" x14ac:dyDescent="0.25">
      <c r="A577" s="138" t="s">
        <v>2402</v>
      </c>
      <c r="B577" s="138" t="s">
        <v>8807</v>
      </c>
    </row>
    <row r="578" spans="1:2" x14ac:dyDescent="0.25">
      <c r="A578" s="138" t="s">
        <v>2420</v>
      </c>
      <c r="B578" s="138" t="s">
        <v>8808</v>
      </c>
    </row>
    <row r="579" spans="1:2" x14ac:dyDescent="0.25">
      <c r="A579" s="138" t="s">
        <v>2429</v>
      </c>
      <c r="B579" s="138" t="s">
        <v>8809</v>
      </c>
    </row>
    <row r="580" spans="1:2" x14ac:dyDescent="0.25">
      <c r="A580" s="138" t="s">
        <v>2513</v>
      </c>
      <c r="B580" s="138" t="s">
        <v>8810</v>
      </c>
    </row>
    <row r="581" spans="1:2" x14ac:dyDescent="0.25">
      <c r="A581" s="138" t="s">
        <v>2588</v>
      </c>
      <c r="B581" s="138" t="s">
        <v>8811</v>
      </c>
    </row>
    <row r="582" spans="1:2" x14ac:dyDescent="0.25">
      <c r="A582" s="138" t="s">
        <v>2831</v>
      </c>
      <c r="B582" s="138" t="s">
        <v>8812</v>
      </c>
    </row>
    <row r="583" spans="1:2" x14ac:dyDescent="0.25">
      <c r="A583" s="138" t="s">
        <v>2243</v>
      </c>
      <c r="B583" s="138" t="s">
        <v>8813</v>
      </c>
    </row>
    <row r="584" spans="1:2" x14ac:dyDescent="0.25">
      <c r="A584" s="138" t="s">
        <v>2722</v>
      </c>
      <c r="B584" s="138" t="s">
        <v>8814</v>
      </c>
    </row>
    <row r="585" spans="1:2" x14ac:dyDescent="0.25">
      <c r="A585" s="138" t="s">
        <v>2852</v>
      </c>
      <c r="B585" s="138" t="s">
        <v>8815</v>
      </c>
    </row>
    <row r="586" spans="1:2" x14ac:dyDescent="0.25">
      <c r="A586" s="138" t="s">
        <v>2228</v>
      </c>
      <c r="B586" s="138" t="s">
        <v>8816</v>
      </c>
    </row>
    <row r="587" spans="1:2" x14ac:dyDescent="0.25">
      <c r="A587" s="138" t="s">
        <v>2231</v>
      </c>
      <c r="B587" s="138" t="s">
        <v>8817</v>
      </c>
    </row>
    <row r="588" spans="1:2" x14ac:dyDescent="0.25">
      <c r="A588" s="138" t="s">
        <v>2264</v>
      </c>
      <c r="B588" s="138" t="s">
        <v>8818</v>
      </c>
    </row>
    <row r="589" spans="1:2" x14ac:dyDescent="0.25">
      <c r="A589" s="138" t="s">
        <v>2267</v>
      </c>
      <c r="B589" s="138" t="s">
        <v>8819</v>
      </c>
    </row>
    <row r="590" spans="1:2" x14ac:dyDescent="0.25">
      <c r="A590" s="138" t="s">
        <v>2270</v>
      </c>
      <c r="B590" s="138" t="s">
        <v>8820</v>
      </c>
    </row>
    <row r="591" spans="1:2" x14ac:dyDescent="0.25">
      <c r="A591" s="138" t="s">
        <v>2330</v>
      </c>
      <c r="B591" s="138" t="s">
        <v>8821</v>
      </c>
    </row>
    <row r="592" spans="1:2" x14ac:dyDescent="0.25">
      <c r="A592" s="138" t="s">
        <v>2357</v>
      </c>
      <c r="B592" s="138" t="s">
        <v>8822</v>
      </c>
    </row>
    <row r="593" spans="1:2" x14ac:dyDescent="0.25">
      <c r="A593" s="138" t="s">
        <v>2399</v>
      </c>
      <c r="B593" s="138" t="s">
        <v>8823</v>
      </c>
    </row>
    <row r="594" spans="1:2" x14ac:dyDescent="0.25">
      <c r="A594" s="138" t="s">
        <v>2411</v>
      </c>
      <c r="B594" s="138" t="s">
        <v>8824</v>
      </c>
    </row>
    <row r="595" spans="1:2" x14ac:dyDescent="0.25">
      <c r="A595" s="138" t="s">
        <v>2441</v>
      </c>
      <c r="B595" s="138" t="s">
        <v>8825</v>
      </c>
    </row>
    <row r="596" spans="1:2" x14ac:dyDescent="0.25">
      <c r="A596" s="138" t="s">
        <v>2492</v>
      </c>
      <c r="B596" s="138" t="s">
        <v>8826</v>
      </c>
    </row>
    <row r="597" spans="1:2" x14ac:dyDescent="0.25">
      <c r="A597" s="138" t="s">
        <v>2495</v>
      </c>
      <c r="B597" s="138" t="s">
        <v>8827</v>
      </c>
    </row>
    <row r="598" spans="1:2" x14ac:dyDescent="0.25">
      <c r="A598" s="138" t="s">
        <v>2501</v>
      </c>
      <c r="B598" s="138" t="s">
        <v>8828</v>
      </c>
    </row>
    <row r="599" spans="1:2" x14ac:dyDescent="0.25">
      <c r="A599" s="138" t="s">
        <v>2504</v>
      </c>
      <c r="B599" s="138" t="s">
        <v>8829</v>
      </c>
    </row>
    <row r="600" spans="1:2" x14ac:dyDescent="0.25">
      <c r="A600" s="138" t="s">
        <v>2549</v>
      </c>
      <c r="B600" s="138" t="s">
        <v>8830</v>
      </c>
    </row>
    <row r="601" spans="1:2" x14ac:dyDescent="0.25">
      <c r="A601" s="138" t="s">
        <v>2603</v>
      </c>
      <c r="B601" s="138" t="s">
        <v>8831</v>
      </c>
    </row>
    <row r="602" spans="1:2" x14ac:dyDescent="0.25">
      <c r="A602" s="138" t="s">
        <v>2673</v>
      </c>
      <c r="B602" s="138" t="s">
        <v>8832</v>
      </c>
    </row>
    <row r="603" spans="1:2" x14ac:dyDescent="0.25">
      <c r="A603" s="138" t="s">
        <v>2683</v>
      </c>
      <c r="B603" s="138" t="s">
        <v>8833</v>
      </c>
    </row>
    <row r="604" spans="1:2" x14ac:dyDescent="0.25">
      <c r="A604" s="138" t="s">
        <v>2726</v>
      </c>
      <c r="B604" s="138" t="s">
        <v>8834</v>
      </c>
    </row>
    <row r="605" spans="1:2" x14ac:dyDescent="0.25">
      <c r="A605" s="138" t="s">
        <v>2764</v>
      </c>
      <c r="B605" s="138" t="s">
        <v>8835</v>
      </c>
    </row>
    <row r="606" spans="1:2" x14ac:dyDescent="0.25">
      <c r="A606" s="138" t="s">
        <v>710</v>
      </c>
      <c r="B606" s="138" t="s">
        <v>8836</v>
      </c>
    </row>
    <row r="607" spans="1:2" x14ac:dyDescent="0.25">
      <c r="A607" s="138" t="s">
        <v>2883</v>
      </c>
      <c r="B607" s="138" t="s">
        <v>8837</v>
      </c>
    </row>
    <row r="608" spans="1:2" x14ac:dyDescent="0.25">
      <c r="A608" s="138" t="s">
        <v>2886</v>
      </c>
      <c r="B608" s="138" t="s">
        <v>8838</v>
      </c>
    </row>
    <row r="609" spans="1:2" x14ac:dyDescent="0.25">
      <c r="A609" s="138" t="s">
        <v>2889</v>
      </c>
      <c r="B609" s="138" t="s">
        <v>8839</v>
      </c>
    </row>
    <row r="610" spans="1:2" x14ac:dyDescent="0.25">
      <c r="A610" s="138" t="s">
        <v>2892</v>
      </c>
      <c r="B610" s="138" t="s">
        <v>8840</v>
      </c>
    </row>
    <row r="611" spans="1:2" x14ac:dyDescent="0.25">
      <c r="A611" s="138" t="s">
        <v>2895</v>
      </c>
      <c r="B611" s="138" t="s">
        <v>8841</v>
      </c>
    </row>
    <row r="612" spans="1:2" x14ac:dyDescent="0.25">
      <c r="A612" s="138" t="s">
        <v>2898</v>
      </c>
      <c r="B612" s="138" t="s">
        <v>8842</v>
      </c>
    </row>
    <row r="613" spans="1:2" x14ac:dyDescent="0.25">
      <c r="A613" s="138" t="s">
        <v>2901</v>
      </c>
      <c r="B613" s="138" t="s">
        <v>8843</v>
      </c>
    </row>
    <row r="614" spans="1:2" x14ac:dyDescent="0.25">
      <c r="A614" s="138" t="s">
        <v>2904</v>
      </c>
      <c r="B614" s="138" t="s">
        <v>8844</v>
      </c>
    </row>
    <row r="615" spans="1:2" x14ac:dyDescent="0.25">
      <c r="A615" s="138" t="s">
        <v>2907</v>
      </c>
      <c r="B615" s="138" t="s">
        <v>7510</v>
      </c>
    </row>
    <row r="616" spans="1:2" x14ac:dyDescent="0.25">
      <c r="A616" s="138" t="s">
        <v>2910</v>
      </c>
      <c r="B616" s="138" t="s">
        <v>8845</v>
      </c>
    </row>
    <row r="617" spans="1:2" x14ac:dyDescent="0.25">
      <c r="A617" s="138" t="s">
        <v>2913</v>
      </c>
      <c r="B617" s="138" t="s">
        <v>8846</v>
      </c>
    </row>
    <row r="618" spans="1:2" x14ac:dyDescent="0.25">
      <c r="A618" s="138" t="s">
        <v>2916</v>
      </c>
      <c r="B618" s="138" t="s">
        <v>8847</v>
      </c>
    </row>
    <row r="619" spans="1:2" x14ac:dyDescent="0.25">
      <c r="A619" s="138" t="s">
        <v>2920</v>
      </c>
      <c r="B619" s="138" t="s">
        <v>8848</v>
      </c>
    </row>
    <row r="620" spans="1:2" x14ac:dyDescent="0.25">
      <c r="A620" s="138" t="s">
        <v>2923</v>
      </c>
      <c r="B620" s="138" t="s">
        <v>8849</v>
      </c>
    </row>
    <row r="621" spans="1:2" x14ac:dyDescent="0.25">
      <c r="A621" s="138" t="s">
        <v>2926</v>
      </c>
      <c r="B621" s="138" t="s">
        <v>8850</v>
      </c>
    </row>
    <row r="622" spans="1:2" x14ac:dyDescent="0.25">
      <c r="A622" s="138" t="s">
        <v>2929</v>
      </c>
      <c r="B622" s="138" t="s">
        <v>8851</v>
      </c>
    </row>
    <row r="623" spans="1:2" x14ac:dyDescent="0.25">
      <c r="A623" s="138" t="s">
        <v>2932</v>
      </c>
      <c r="B623" s="138" t="s">
        <v>8852</v>
      </c>
    </row>
    <row r="624" spans="1:2" x14ac:dyDescent="0.25">
      <c r="A624" s="138" t="s">
        <v>712</v>
      </c>
      <c r="B624" s="138" t="s">
        <v>8853</v>
      </c>
    </row>
    <row r="625" spans="1:2" x14ac:dyDescent="0.25">
      <c r="A625" s="138" t="s">
        <v>2935</v>
      </c>
      <c r="B625" s="138" t="s">
        <v>8854</v>
      </c>
    </row>
    <row r="626" spans="1:2" x14ac:dyDescent="0.25">
      <c r="A626" s="138" t="s">
        <v>2938</v>
      </c>
      <c r="B626" s="138" t="s">
        <v>8855</v>
      </c>
    </row>
    <row r="627" spans="1:2" x14ac:dyDescent="0.25">
      <c r="A627" s="138" t="s">
        <v>2942</v>
      </c>
      <c r="B627" s="138" t="s">
        <v>8856</v>
      </c>
    </row>
    <row r="628" spans="1:2" x14ac:dyDescent="0.25">
      <c r="A628" s="138" t="s">
        <v>8857</v>
      </c>
      <c r="B628" s="138" t="s">
        <v>8858</v>
      </c>
    </row>
    <row r="629" spans="1:2" x14ac:dyDescent="0.25">
      <c r="A629" s="138" t="s">
        <v>8859</v>
      </c>
      <c r="B629" s="138" t="s">
        <v>8860</v>
      </c>
    </row>
    <row r="630" spans="1:2" x14ac:dyDescent="0.25">
      <c r="A630" s="138" t="s">
        <v>8861</v>
      </c>
      <c r="B630" s="138" t="s">
        <v>8862</v>
      </c>
    </row>
    <row r="631" spans="1:2" x14ac:dyDescent="0.25">
      <c r="A631" s="138" t="s">
        <v>8863</v>
      </c>
      <c r="B631" s="138" t="s">
        <v>8864</v>
      </c>
    </row>
    <row r="632" spans="1:2" x14ac:dyDescent="0.25">
      <c r="A632" s="138" t="s">
        <v>8865</v>
      </c>
      <c r="B632" s="138" t="s">
        <v>8866</v>
      </c>
    </row>
    <row r="633" spans="1:2" x14ac:dyDescent="0.25">
      <c r="A633" s="138" t="s">
        <v>8867</v>
      </c>
      <c r="B633" s="138" t="s">
        <v>8868</v>
      </c>
    </row>
    <row r="634" spans="1:2" x14ac:dyDescent="0.25">
      <c r="A634" s="138" t="s">
        <v>8869</v>
      </c>
      <c r="B634" s="138" t="s">
        <v>8870</v>
      </c>
    </row>
    <row r="635" spans="1:2" x14ac:dyDescent="0.25">
      <c r="A635" s="138" t="s">
        <v>8871</v>
      </c>
      <c r="B635" s="138" t="s">
        <v>8872</v>
      </c>
    </row>
    <row r="636" spans="1:2" x14ac:dyDescent="0.25">
      <c r="A636" s="138" t="s">
        <v>8873</v>
      </c>
      <c r="B636" s="138" t="s">
        <v>8874</v>
      </c>
    </row>
    <row r="637" spans="1:2" x14ac:dyDescent="0.25">
      <c r="A637" s="138" t="s">
        <v>8875</v>
      </c>
      <c r="B637" s="138" t="s">
        <v>8876</v>
      </c>
    </row>
    <row r="638" spans="1:2" x14ac:dyDescent="0.25">
      <c r="A638" s="138" t="s">
        <v>8877</v>
      </c>
      <c r="B638" s="138" t="s">
        <v>8878</v>
      </c>
    </row>
    <row r="639" spans="1:2" x14ac:dyDescent="0.25">
      <c r="A639" s="138" t="s">
        <v>8879</v>
      </c>
      <c r="B639" s="138" t="s">
        <v>8880</v>
      </c>
    </row>
    <row r="640" spans="1:2" x14ac:dyDescent="0.25">
      <c r="A640" s="138" t="s">
        <v>708</v>
      </c>
      <c r="B640" s="138" t="s">
        <v>8881</v>
      </c>
    </row>
    <row r="641" spans="1:2" x14ac:dyDescent="0.25">
      <c r="A641" s="138" t="s">
        <v>2170</v>
      </c>
      <c r="B641" s="138" t="s">
        <v>8882</v>
      </c>
    </row>
    <row r="642" spans="1:2" x14ac:dyDescent="0.25">
      <c r="A642" s="138" t="s">
        <v>2173</v>
      </c>
      <c r="B642" s="138" t="s">
        <v>8883</v>
      </c>
    </row>
    <row r="643" spans="1:2" x14ac:dyDescent="0.25">
      <c r="A643" s="138" t="s">
        <v>2176</v>
      </c>
      <c r="B643" s="138" t="s">
        <v>8884</v>
      </c>
    </row>
    <row r="644" spans="1:2" x14ac:dyDescent="0.25">
      <c r="A644" s="138" t="s">
        <v>2182</v>
      </c>
      <c r="B644" s="138" t="s">
        <v>8885</v>
      </c>
    </row>
    <row r="645" spans="1:2" x14ac:dyDescent="0.25">
      <c r="A645" s="138" t="s">
        <v>2186</v>
      </c>
      <c r="B645" s="138" t="s">
        <v>8886</v>
      </c>
    </row>
    <row r="646" spans="1:2" x14ac:dyDescent="0.25">
      <c r="A646" s="138" t="s">
        <v>7425</v>
      </c>
      <c r="B646" s="138" t="s">
        <v>7425</v>
      </c>
    </row>
    <row r="647" spans="1:2" x14ac:dyDescent="0.25">
      <c r="A647" s="138" t="s">
        <v>8887</v>
      </c>
      <c r="B647" s="138" t="s">
        <v>8888</v>
      </c>
    </row>
    <row r="648" spans="1:2" x14ac:dyDescent="0.25">
      <c r="A648" s="138" t="s">
        <v>8889</v>
      </c>
      <c r="B648" s="138" t="s">
        <v>8890</v>
      </c>
    </row>
    <row r="649" spans="1:2" x14ac:dyDescent="0.25">
      <c r="A649" s="138" t="s">
        <v>8891</v>
      </c>
      <c r="B649" s="138" t="s">
        <v>8892</v>
      </c>
    </row>
    <row r="650" spans="1:2" x14ac:dyDescent="0.25">
      <c r="A650" s="138" t="s">
        <v>716</v>
      </c>
      <c r="B650" s="138" t="s">
        <v>8893</v>
      </c>
    </row>
    <row r="651" spans="1:2" x14ac:dyDescent="0.25">
      <c r="A651" s="138" t="s">
        <v>2946</v>
      </c>
      <c r="B651" s="138" t="s">
        <v>8894</v>
      </c>
    </row>
    <row r="652" spans="1:2" x14ac:dyDescent="0.25">
      <c r="A652" s="138" t="s">
        <v>2949</v>
      </c>
      <c r="B652" s="138" t="s">
        <v>8895</v>
      </c>
    </row>
    <row r="653" spans="1:2" x14ac:dyDescent="0.25">
      <c r="A653" s="138" t="s">
        <v>2952</v>
      </c>
      <c r="B653" s="138" t="s">
        <v>8896</v>
      </c>
    </row>
    <row r="654" spans="1:2" x14ac:dyDescent="0.25">
      <c r="A654" s="138" t="s">
        <v>2955</v>
      </c>
      <c r="B654" s="138" t="s">
        <v>8897</v>
      </c>
    </row>
    <row r="655" spans="1:2" x14ac:dyDescent="0.25">
      <c r="A655" s="138" t="s">
        <v>8898</v>
      </c>
      <c r="B655" s="138" t="s">
        <v>8899</v>
      </c>
    </row>
    <row r="656" spans="1:2" x14ac:dyDescent="0.25">
      <c r="A656" s="138" t="s">
        <v>8900</v>
      </c>
      <c r="B656" s="138" t="s">
        <v>8901</v>
      </c>
    </row>
    <row r="657" spans="1:2" x14ac:dyDescent="0.25">
      <c r="A657" s="138" t="s">
        <v>8902</v>
      </c>
      <c r="B657" s="138" t="s">
        <v>8903</v>
      </c>
    </row>
    <row r="658" spans="1:2" x14ac:dyDescent="0.25">
      <c r="A658" s="138" t="s">
        <v>8904</v>
      </c>
      <c r="B658" s="138" t="s">
        <v>8905</v>
      </c>
    </row>
    <row r="659" spans="1:2" x14ac:dyDescent="0.25">
      <c r="A659" s="138" t="s">
        <v>8906</v>
      </c>
      <c r="B659" s="138" t="s">
        <v>8907</v>
      </c>
    </row>
    <row r="660" spans="1:2" x14ac:dyDescent="0.25">
      <c r="A660" s="138" t="s">
        <v>8908</v>
      </c>
      <c r="B660" s="138" t="s">
        <v>8909</v>
      </c>
    </row>
    <row r="661" spans="1:2" x14ac:dyDescent="0.25">
      <c r="A661" s="138" t="s">
        <v>8910</v>
      </c>
      <c r="B661" s="138" t="s">
        <v>8911</v>
      </c>
    </row>
    <row r="662" spans="1:2" x14ac:dyDescent="0.25">
      <c r="A662" s="138" t="s">
        <v>8912</v>
      </c>
      <c r="B662" s="138" t="s">
        <v>8913</v>
      </c>
    </row>
    <row r="663" spans="1:2" x14ac:dyDescent="0.25">
      <c r="A663" s="138" t="s">
        <v>8914</v>
      </c>
      <c r="B663" s="138" t="s">
        <v>8915</v>
      </c>
    </row>
    <row r="664" spans="1:2" x14ac:dyDescent="0.25">
      <c r="A664" s="138" t="s">
        <v>8916</v>
      </c>
      <c r="B664" s="138" t="s">
        <v>8917</v>
      </c>
    </row>
    <row r="665" spans="1:2" x14ac:dyDescent="0.25">
      <c r="A665" s="138" t="s">
        <v>8918</v>
      </c>
      <c r="B665" s="138" t="s">
        <v>8919</v>
      </c>
    </row>
    <row r="666" spans="1:2" x14ac:dyDescent="0.25">
      <c r="A666" s="138" t="s">
        <v>8920</v>
      </c>
      <c r="B666" s="138" t="s">
        <v>8921</v>
      </c>
    </row>
    <row r="667" spans="1:2" x14ac:dyDescent="0.25">
      <c r="A667" s="138" t="s">
        <v>8922</v>
      </c>
      <c r="B667" s="138" t="s">
        <v>8923</v>
      </c>
    </row>
    <row r="668" spans="1:2" x14ac:dyDescent="0.25">
      <c r="A668" s="138" t="s">
        <v>8924</v>
      </c>
      <c r="B668" s="138" t="s">
        <v>8925</v>
      </c>
    </row>
    <row r="669" spans="1:2" x14ac:dyDescent="0.25">
      <c r="A669" s="138" t="s">
        <v>8926</v>
      </c>
      <c r="B669" s="138" t="s">
        <v>8927</v>
      </c>
    </row>
    <row r="670" spans="1:2" x14ac:dyDescent="0.25">
      <c r="A670" s="138" t="s">
        <v>8928</v>
      </c>
      <c r="B670" s="138" t="s">
        <v>8929</v>
      </c>
    </row>
    <row r="671" spans="1:2" x14ac:dyDescent="0.25">
      <c r="A671" s="138" t="s">
        <v>8930</v>
      </c>
      <c r="B671" s="138" t="s">
        <v>8931</v>
      </c>
    </row>
    <row r="672" spans="1:2" x14ac:dyDescent="0.25">
      <c r="A672" s="138" t="s">
        <v>8932</v>
      </c>
      <c r="B672" s="138" t="s">
        <v>8933</v>
      </c>
    </row>
    <row r="673" spans="1:2" x14ac:dyDescent="0.25">
      <c r="A673" s="138" t="s">
        <v>2999</v>
      </c>
      <c r="B673" s="138" t="s">
        <v>8934</v>
      </c>
    </row>
    <row r="674" spans="1:2" x14ac:dyDescent="0.25">
      <c r="A674" s="138" t="s">
        <v>3002</v>
      </c>
      <c r="B674" s="138" t="s">
        <v>8935</v>
      </c>
    </row>
    <row r="675" spans="1:2" x14ac:dyDescent="0.25">
      <c r="A675" s="138" t="s">
        <v>2972</v>
      </c>
      <c r="B675" s="138" t="s">
        <v>8936</v>
      </c>
    </row>
    <row r="676" spans="1:2" x14ac:dyDescent="0.25">
      <c r="A676" s="138" t="s">
        <v>2968</v>
      </c>
      <c r="B676" s="138" t="s">
        <v>8937</v>
      </c>
    </row>
    <row r="677" spans="1:2" x14ac:dyDescent="0.25">
      <c r="A677" s="138" t="s">
        <v>2976</v>
      </c>
      <c r="B677" s="138" t="s">
        <v>8938</v>
      </c>
    </row>
    <row r="678" spans="1:2" x14ac:dyDescent="0.25">
      <c r="A678" s="138" t="s">
        <v>555</v>
      </c>
      <c r="B678" s="138" t="s">
        <v>8939</v>
      </c>
    </row>
    <row r="679" spans="1:2" x14ac:dyDescent="0.25">
      <c r="A679" s="138" t="s">
        <v>2987</v>
      </c>
      <c r="B679" s="138" t="s">
        <v>8940</v>
      </c>
    </row>
    <row r="680" spans="1:2" x14ac:dyDescent="0.25">
      <c r="A680" s="138" t="s">
        <v>2991</v>
      </c>
      <c r="B680" s="138" t="s">
        <v>8941</v>
      </c>
    </row>
    <row r="681" spans="1:2" x14ac:dyDescent="0.25">
      <c r="A681" s="138" t="s">
        <v>2995</v>
      </c>
      <c r="B681" s="138" t="s">
        <v>8942</v>
      </c>
    </row>
    <row r="682" spans="1:2" x14ac:dyDescent="0.25">
      <c r="A682" s="138" t="s">
        <v>2964</v>
      </c>
      <c r="B682" s="138" t="s">
        <v>8943</v>
      </c>
    </row>
    <row r="683" spans="1:2" x14ac:dyDescent="0.25">
      <c r="A683" s="138" t="s">
        <v>2983</v>
      </c>
      <c r="B683" s="138" t="s">
        <v>8944</v>
      </c>
    </row>
    <row r="684" spans="1:2" x14ac:dyDescent="0.25">
      <c r="A684" s="138" t="s">
        <v>2979</v>
      </c>
      <c r="B684" s="138" t="s">
        <v>8945</v>
      </c>
    </row>
    <row r="685" spans="1:2" x14ac:dyDescent="0.25">
      <c r="A685" s="138" t="s">
        <v>3005</v>
      </c>
      <c r="B685" s="138" t="s">
        <v>8946</v>
      </c>
    </row>
    <row r="686" spans="1:2" x14ac:dyDescent="0.25">
      <c r="A686" s="138" t="s">
        <v>8947</v>
      </c>
      <c r="B686" s="138" t="s">
        <v>8948</v>
      </c>
    </row>
    <row r="687" spans="1:2" x14ac:dyDescent="0.25">
      <c r="A687" s="138" t="s">
        <v>8949</v>
      </c>
      <c r="B687" s="138" t="s">
        <v>8950</v>
      </c>
    </row>
    <row r="688" spans="1:2" x14ac:dyDescent="0.25">
      <c r="A688" s="138" t="s">
        <v>8951</v>
      </c>
      <c r="B688" s="138" t="s">
        <v>8952</v>
      </c>
    </row>
    <row r="689" spans="1:2" x14ac:dyDescent="0.25">
      <c r="A689" s="138" t="s">
        <v>8953</v>
      </c>
      <c r="B689" s="138" t="s">
        <v>8954</v>
      </c>
    </row>
    <row r="690" spans="1:2" x14ac:dyDescent="0.25">
      <c r="A690" s="138" t="s">
        <v>8955</v>
      </c>
      <c r="B690" s="138" t="s">
        <v>8956</v>
      </c>
    </row>
    <row r="691" spans="1:2" x14ac:dyDescent="0.25">
      <c r="A691" s="138" t="s">
        <v>8957</v>
      </c>
      <c r="B691" s="138" t="s">
        <v>8958</v>
      </c>
    </row>
    <row r="692" spans="1:2" x14ac:dyDescent="0.25">
      <c r="A692" s="138" t="s">
        <v>8959</v>
      </c>
      <c r="B692" s="138" t="s">
        <v>8960</v>
      </c>
    </row>
    <row r="693" spans="1:2" x14ac:dyDescent="0.25">
      <c r="A693" s="138" t="s">
        <v>8961</v>
      </c>
      <c r="B693" s="138" t="s">
        <v>8962</v>
      </c>
    </row>
    <row r="694" spans="1:2" x14ac:dyDescent="0.25">
      <c r="A694" s="138" t="s">
        <v>8963</v>
      </c>
      <c r="B694" s="138" t="s">
        <v>8964</v>
      </c>
    </row>
    <row r="695" spans="1:2" x14ac:dyDescent="0.25">
      <c r="A695" s="138" t="s">
        <v>8965</v>
      </c>
      <c r="B695" s="138" t="s">
        <v>8966</v>
      </c>
    </row>
    <row r="696" spans="1:2" x14ac:dyDescent="0.25">
      <c r="A696" s="138" t="s">
        <v>8967</v>
      </c>
      <c r="B696" s="138" t="s">
        <v>8968</v>
      </c>
    </row>
    <row r="697" spans="1:2" x14ac:dyDescent="0.25">
      <c r="A697" s="138" t="s">
        <v>8969</v>
      </c>
      <c r="B697" s="138" t="s">
        <v>8970</v>
      </c>
    </row>
    <row r="698" spans="1:2" x14ac:dyDescent="0.25">
      <c r="A698" s="138" t="s">
        <v>8971</v>
      </c>
      <c r="B698" s="138" t="s">
        <v>8972</v>
      </c>
    </row>
    <row r="699" spans="1:2" x14ac:dyDescent="0.25">
      <c r="A699" s="138" t="s">
        <v>718</v>
      </c>
      <c r="B699" s="138" t="s">
        <v>8973</v>
      </c>
    </row>
    <row r="700" spans="1:2" x14ac:dyDescent="0.25">
      <c r="A700" s="138" t="s">
        <v>8974</v>
      </c>
      <c r="B700" s="138" t="s">
        <v>8975</v>
      </c>
    </row>
    <row r="701" spans="1:2" x14ac:dyDescent="0.25">
      <c r="A701" s="138" t="s">
        <v>8976</v>
      </c>
      <c r="B701" s="138" t="s">
        <v>8977</v>
      </c>
    </row>
    <row r="702" spans="1:2" x14ac:dyDescent="0.25">
      <c r="A702" s="138" t="s">
        <v>8978</v>
      </c>
      <c r="B702" s="138" t="s">
        <v>8979</v>
      </c>
    </row>
    <row r="703" spans="1:2" x14ac:dyDescent="0.25">
      <c r="A703" s="138" t="s">
        <v>8980</v>
      </c>
      <c r="B703" s="138" t="s">
        <v>8981</v>
      </c>
    </row>
    <row r="704" spans="1:2" x14ac:dyDescent="0.25">
      <c r="A704" s="138" t="s">
        <v>8982</v>
      </c>
      <c r="B704" s="138" t="s">
        <v>8983</v>
      </c>
    </row>
    <row r="705" spans="1:2" x14ac:dyDescent="0.25">
      <c r="A705" s="138" t="s">
        <v>8984</v>
      </c>
      <c r="B705" s="138" t="s">
        <v>8985</v>
      </c>
    </row>
    <row r="706" spans="1:2" x14ac:dyDescent="0.25">
      <c r="A706" s="138" t="s">
        <v>8986</v>
      </c>
      <c r="B706" s="138" t="s">
        <v>8987</v>
      </c>
    </row>
    <row r="707" spans="1:2" x14ac:dyDescent="0.25">
      <c r="A707" s="138" t="s">
        <v>8988</v>
      </c>
      <c r="B707" s="138" t="s">
        <v>8989</v>
      </c>
    </row>
    <row r="708" spans="1:2" x14ac:dyDescent="0.25">
      <c r="A708" s="138" t="s">
        <v>8990</v>
      </c>
      <c r="B708" s="138" t="s">
        <v>8991</v>
      </c>
    </row>
    <row r="709" spans="1:2" x14ac:dyDescent="0.25">
      <c r="A709" s="138" t="s">
        <v>8992</v>
      </c>
      <c r="B709" s="138" t="s">
        <v>8993</v>
      </c>
    </row>
    <row r="710" spans="1:2" x14ac:dyDescent="0.25">
      <c r="A710" s="138" t="s">
        <v>8994</v>
      </c>
      <c r="B710" s="138" t="s">
        <v>8995</v>
      </c>
    </row>
    <row r="711" spans="1:2" x14ac:dyDescent="0.25">
      <c r="A711" s="138" t="s">
        <v>8996</v>
      </c>
      <c r="B711" s="138" t="s">
        <v>8997</v>
      </c>
    </row>
    <row r="712" spans="1:2" x14ac:dyDescent="0.25">
      <c r="A712" s="138" t="s">
        <v>8998</v>
      </c>
      <c r="B712" s="138" t="s">
        <v>8999</v>
      </c>
    </row>
    <row r="713" spans="1:2" x14ac:dyDescent="0.25">
      <c r="A713" s="138" t="s">
        <v>9000</v>
      </c>
      <c r="B713" s="138" t="s">
        <v>9001</v>
      </c>
    </row>
    <row r="714" spans="1:2" x14ac:dyDescent="0.25">
      <c r="A714" s="138" t="s">
        <v>9002</v>
      </c>
      <c r="B714" s="138" t="s">
        <v>9003</v>
      </c>
    </row>
    <row r="715" spans="1:2" x14ac:dyDescent="0.25">
      <c r="A715" s="138" t="s">
        <v>9004</v>
      </c>
      <c r="B715" s="138" t="s">
        <v>9005</v>
      </c>
    </row>
    <row r="716" spans="1:2" x14ac:dyDescent="0.25">
      <c r="A716" s="138" t="s">
        <v>9006</v>
      </c>
      <c r="B716" s="138" t="s">
        <v>9007</v>
      </c>
    </row>
    <row r="717" spans="1:2" x14ac:dyDescent="0.25">
      <c r="A717" s="138" t="s">
        <v>9008</v>
      </c>
      <c r="B717" s="138" t="s">
        <v>9009</v>
      </c>
    </row>
    <row r="718" spans="1:2" x14ac:dyDescent="0.25">
      <c r="A718" s="138" t="s">
        <v>9010</v>
      </c>
      <c r="B718" s="138" t="s">
        <v>9011</v>
      </c>
    </row>
    <row r="719" spans="1:2" x14ac:dyDescent="0.25">
      <c r="A719" s="138" t="s">
        <v>9012</v>
      </c>
      <c r="B719" s="138" t="s">
        <v>9013</v>
      </c>
    </row>
    <row r="720" spans="1:2" x14ac:dyDescent="0.25">
      <c r="A720" s="138" t="s">
        <v>9014</v>
      </c>
      <c r="B720" s="138" t="s">
        <v>9015</v>
      </c>
    </row>
    <row r="721" spans="1:2" x14ac:dyDescent="0.25">
      <c r="A721" s="138" t="s">
        <v>9016</v>
      </c>
      <c r="B721" s="138" t="s">
        <v>9017</v>
      </c>
    </row>
    <row r="722" spans="1:2" x14ac:dyDescent="0.25">
      <c r="A722" s="138" t="s">
        <v>9018</v>
      </c>
      <c r="B722" s="138" t="s">
        <v>9019</v>
      </c>
    </row>
    <row r="723" spans="1:2" x14ac:dyDescent="0.25">
      <c r="A723" s="138" t="s">
        <v>9020</v>
      </c>
      <c r="B723" s="138" t="s">
        <v>9021</v>
      </c>
    </row>
    <row r="724" spans="1:2" x14ac:dyDescent="0.25">
      <c r="A724" s="138" t="s">
        <v>9022</v>
      </c>
      <c r="B724" s="138" t="s">
        <v>9023</v>
      </c>
    </row>
    <row r="725" spans="1:2" x14ac:dyDescent="0.25">
      <c r="A725" s="138" t="s">
        <v>9024</v>
      </c>
      <c r="B725" s="138" t="s">
        <v>9025</v>
      </c>
    </row>
    <row r="726" spans="1:2" x14ac:dyDescent="0.25">
      <c r="A726" s="138" t="s">
        <v>9026</v>
      </c>
      <c r="B726" s="138" t="s">
        <v>9027</v>
      </c>
    </row>
    <row r="727" spans="1:2" x14ac:dyDescent="0.25">
      <c r="A727" s="138" t="s">
        <v>9028</v>
      </c>
      <c r="B727" s="138" t="s">
        <v>9029</v>
      </c>
    </row>
    <row r="728" spans="1:2" x14ac:dyDescent="0.25">
      <c r="A728" s="138" t="s">
        <v>9030</v>
      </c>
      <c r="B728" s="138" t="s">
        <v>9031</v>
      </c>
    </row>
    <row r="729" spans="1:2" x14ac:dyDescent="0.25">
      <c r="A729" s="138" t="s">
        <v>9032</v>
      </c>
      <c r="B729" s="138" t="s">
        <v>9033</v>
      </c>
    </row>
    <row r="730" spans="1:2" x14ac:dyDescent="0.25">
      <c r="A730" s="138" t="s">
        <v>9034</v>
      </c>
      <c r="B730" s="138" t="s">
        <v>9035</v>
      </c>
    </row>
    <row r="731" spans="1:2" x14ac:dyDescent="0.25">
      <c r="A731" s="138" t="s">
        <v>9036</v>
      </c>
      <c r="B731" s="138" t="s">
        <v>9037</v>
      </c>
    </row>
    <row r="732" spans="1:2" x14ac:dyDescent="0.25">
      <c r="A732" s="138" t="s">
        <v>9038</v>
      </c>
      <c r="B732" s="138" t="s">
        <v>9039</v>
      </c>
    </row>
    <row r="733" spans="1:2" x14ac:dyDescent="0.25">
      <c r="A733" s="138" t="s">
        <v>9040</v>
      </c>
      <c r="B733" s="138" t="s">
        <v>9041</v>
      </c>
    </row>
    <row r="734" spans="1:2" x14ac:dyDescent="0.25">
      <c r="A734" s="138" t="s">
        <v>9042</v>
      </c>
      <c r="B734" s="138" t="s">
        <v>9043</v>
      </c>
    </row>
    <row r="735" spans="1:2" x14ac:dyDescent="0.25">
      <c r="A735" s="138" t="s">
        <v>9044</v>
      </c>
      <c r="B735" s="138" t="s">
        <v>9045</v>
      </c>
    </row>
    <row r="736" spans="1:2" x14ac:dyDescent="0.25">
      <c r="A736" s="138" t="s">
        <v>9046</v>
      </c>
      <c r="B736" s="138" t="s">
        <v>9047</v>
      </c>
    </row>
    <row r="737" spans="1:2" x14ac:dyDescent="0.25">
      <c r="A737" s="138" t="s">
        <v>9048</v>
      </c>
      <c r="B737" s="138" t="s">
        <v>9049</v>
      </c>
    </row>
    <row r="738" spans="1:2" x14ac:dyDescent="0.25">
      <c r="A738" s="138" t="s">
        <v>9050</v>
      </c>
      <c r="B738" s="138" t="s">
        <v>9051</v>
      </c>
    </row>
    <row r="739" spans="1:2" x14ac:dyDescent="0.25">
      <c r="A739" s="138" t="s">
        <v>9052</v>
      </c>
      <c r="B739" s="138" t="s">
        <v>9053</v>
      </c>
    </row>
    <row r="740" spans="1:2" x14ac:dyDescent="0.25">
      <c r="A740" s="138" t="s">
        <v>9054</v>
      </c>
      <c r="B740" s="138" t="s">
        <v>9055</v>
      </c>
    </row>
    <row r="741" spans="1:2" x14ac:dyDescent="0.25">
      <c r="A741" s="138" t="s">
        <v>9056</v>
      </c>
      <c r="B741" s="138" t="s">
        <v>9057</v>
      </c>
    </row>
    <row r="742" spans="1:2" x14ac:dyDescent="0.25">
      <c r="A742" s="138" t="s">
        <v>9058</v>
      </c>
      <c r="B742" s="138" t="s">
        <v>9059</v>
      </c>
    </row>
    <row r="743" spans="1:2" x14ac:dyDescent="0.25">
      <c r="A743" s="138" t="s">
        <v>9060</v>
      </c>
      <c r="B743" s="138" t="s">
        <v>9061</v>
      </c>
    </row>
    <row r="744" spans="1:2" x14ac:dyDescent="0.25">
      <c r="A744" s="138" t="s">
        <v>9062</v>
      </c>
      <c r="B744" s="138" t="s">
        <v>9063</v>
      </c>
    </row>
    <row r="745" spans="1:2" x14ac:dyDescent="0.25">
      <c r="A745" s="138" t="s">
        <v>9064</v>
      </c>
      <c r="B745" s="138" t="s">
        <v>9065</v>
      </c>
    </row>
    <row r="746" spans="1:2" x14ac:dyDescent="0.25">
      <c r="A746" s="138" t="s">
        <v>9066</v>
      </c>
      <c r="B746" s="138" t="s">
        <v>9067</v>
      </c>
    </row>
    <row r="747" spans="1:2" x14ac:dyDescent="0.25">
      <c r="A747" s="138" t="s">
        <v>9068</v>
      </c>
      <c r="B747" s="138" t="s">
        <v>9069</v>
      </c>
    </row>
    <row r="748" spans="1:2" x14ac:dyDescent="0.25">
      <c r="A748" s="138" t="s">
        <v>9070</v>
      </c>
      <c r="B748" s="138" t="s">
        <v>9071</v>
      </c>
    </row>
    <row r="749" spans="1:2" x14ac:dyDescent="0.25">
      <c r="A749" s="138" t="s">
        <v>9072</v>
      </c>
      <c r="B749" s="138" t="s">
        <v>9073</v>
      </c>
    </row>
    <row r="750" spans="1:2" x14ac:dyDescent="0.25">
      <c r="A750" s="138" t="s">
        <v>9074</v>
      </c>
      <c r="B750" s="138" t="s">
        <v>9075</v>
      </c>
    </row>
    <row r="751" spans="1:2" x14ac:dyDescent="0.25">
      <c r="A751" s="138" t="s">
        <v>720</v>
      </c>
      <c r="B751" s="138" t="s">
        <v>9076</v>
      </c>
    </row>
    <row r="752" spans="1:2" x14ac:dyDescent="0.25">
      <c r="A752" s="138" t="s">
        <v>3219</v>
      </c>
      <c r="B752" s="138" t="s">
        <v>9077</v>
      </c>
    </row>
    <row r="753" spans="1:2" x14ac:dyDescent="0.25">
      <c r="A753" s="138" t="s">
        <v>9078</v>
      </c>
      <c r="B753" s="138" t="s">
        <v>9079</v>
      </c>
    </row>
    <row r="754" spans="1:2" x14ac:dyDescent="0.25">
      <c r="A754" s="138" t="s">
        <v>3222</v>
      </c>
      <c r="B754" s="138" t="s">
        <v>9080</v>
      </c>
    </row>
    <row r="755" spans="1:2" x14ac:dyDescent="0.25">
      <c r="A755" s="138" t="s">
        <v>9081</v>
      </c>
      <c r="B755" s="138" t="s">
        <v>9082</v>
      </c>
    </row>
    <row r="756" spans="1:2" x14ac:dyDescent="0.25">
      <c r="A756" s="138" t="s">
        <v>9083</v>
      </c>
      <c r="B756" s="138" t="s">
        <v>9084</v>
      </c>
    </row>
    <row r="757" spans="1:2" x14ac:dyDescent="0.25">
      <c r="A757" s="138" t="s">
        <v>9085</v>
      </c>
      <c r="B757" s="138" t="s">
        <v>9086</v>
      </c>
    </row>
    <row r="758" spans="1:2" x14ac:dyDescent="0.25">
      <c r="A758" s="138" t="s">
        <v>9087</v>
      </c>
      <c r="B758" s="138" t="s">
        <v>9088</v>
      </c>
    </row>
    <row r="759" spans="1:2" x14ac:dyDescent="0.25">
      <c r="A759" s="138" t="s">
        <v>9089</v>
      </c>
      <c r="B759" s="138" t="s">
        <v>9090</v>
      </c>
    </row>
    <row r="760" spans="1:2" x14ac:dyDescent="0.25">
      <c r="A760" s="138" t="s">
        <v>9091</v>
      </c>
      <c r="B760" s="138" t="s">
        <v>9092</v>
      </c>
    </row>
    <row r="761" spans="1:2" x14ac:dyDescent="0.25">
      <c r="A761" s="138" t="s">
        <v>9093</v>
      </c>
      <c r="B761" s="138" t="s">
        <v>9094</v>
      </c>
    </row>
    <row r="762" spans="1:2" x14ac:dyDescent="0.25">
      <c r="A762" s="138" t="s">
        <v>9095</v>
      </c>
      <c r="B762" s="138" t="s">
        <v>9096</v>
      </c>
    </row>
    <row r="763" spans="1:2" x14ac:dyDescent="0.25">
      <c r="A763" s="138" t="s">
        <v>9097</v>
      </c>
      <c r="B763" s="138" t="s">
        <v>9098</v>
      </c>
    </row>
    <row r="764" spans="1:2" x14ac:dyDescent="0.25">
      <c r="A764" s="138" t="s">
        <v>9099</v>
      </c>
      <c r="B764" s="138" t="s">
        <v>9100</v>
      </c>
    </row>
    <row r="765" spans="1:2" x14ac:dyDescent="0.25">
      <c r="A765" s="138" t="s">
        <v>9101</v>
      </c>
      <c r="B765" s="138" t="s">
        <v>9102</v>
      </c>
    </row>
    <row r="766" spans="1:2" x14ac:dyDescent="0.25">
      <c r="A766" s="138" t="s">
        <v>9103</v>
      </c>
      <c r="B766" s="138" t="s">
        <v>9104</v>
      </c>
    </row>
    <row r="767" spans="1:2" x14ac:dyDescent="0.25">
      <c r="A767" s="138" t="s">
        <v>9105</v>
      </c>
      <c r="B767" s="138" t="s">
        <v>9106</v>
      </c>
    </row>
    <row r="768" spans="1:2" x14ac:dyDescent="0.25">
      <c r="A768" s="138" t="s">
        <v>9107</v>
      </c>
      <c r="B768" s="138" t="s">
        <v>9108</v>
      </c>
    </row>
    <row r="769" spans="1:2" x14ac:dyDescent="0.25">
      <c r="A769" s="138" t="s">
        <v>9109</v>
      </c>
      <c r="B769" s="138" t="s">
        <v>9110</v>
      </c>
    </row>
    <row r="770" spans="1:2" x14ac:dyDescent="0.25">
      <c r="A770" s="138" t="s">
        <v>9111</v>
      </c>
      <c r="B770" s="138" t="s">
        <v>9112</v>
      </c>
    </row>
    <row r="771" spans="1:2" x14ac:dyDescent="0.25">
      <c r="A771" s="138" t="s">
        <v>9113</v>
      </c>
      <c r="B771" s="138" t="s">
        <v>9114</v>
      </c>
    </row>
    <row r="772" spans="1:2" x14ac:dyDescent="0.25">
      <c r="A772" s="138" t="s">
        <v>9115</v>
      </c>
      <c r="B772" s="138" t="s">
        <v>9116</v>
      </c>
    </row>
    <row r="773" spans="1:2" x14ac:dyDescent="0.25">
      <c r="A773" s="138" t="s">
        <v>9117</v>
      </c>
      <c r="B773" s="138" t="s">
        <v>9118</v>
      </c>
    </row>
    <row r="774" spans="1:2" x14ac:dyDescent="0.25">
      <c r="A774" s="138" t="s">
        <v>9119</v>
      </c>
      <c r="B774" s="138" t="s">
        <v>9120</v>
      </c>
    </row>
    <row r="775" spans="1:2" x14ac:dyDescent="0.25">
      <c r="A775" s="138" t="s">
        <v>9121</v>
      </c>
      <c r="B775" s="138" t="s">
        <v>9122</v>
      </c>
    </row>
    <row r="776" spans="1:2" x14ac:dyDescent="0.25">
      <c r="A776" s="138" t="s">
        <v>9123</v>
      </c>
      <c r="B776" s="138" t="s">
        <v>9124</v>
      </c>
    </row>
    <row r="777" spans="1:2" x14ac:dyDescent="0.25">
      <c r="A777" s="138" t="s">
        <v>9125</v>
      </c>
      <c r="B777" s="138" t="s">
        <v>9126</v>
      </c>
    </row>
    <row r="778" spans="1:2" x14ac:dyDescent="0.25">
      <c r="A778" s="138" t="s">
        <v>9127</v>
      </c>
      <c r="B778" s="138" t="s">
        <v>9128</v>
      </c>
    </row>
    <row r="779" spans="1:2" x14ac:dyDescent="0.25">
      <c r="A779" s="138" t="s">
        <v>9129</v>
      </c>
      <c r="B779" s="138" t="s">
        <v>9130</v>
      </c>
    </row>
    <row r="780" spans="1:2" x14ac:dyDescent="0.25">
      <c r="A780" s="138" t="s">
        <v>9131</v>
      </c>
      <c r="B780" s="138" t="s">
        <v>9132</v>
      </c>
    </row>
    <row r="781" spans="1:2" x14ac:dyDescent="0.25">
      <c r="A781" s="138" t="s">
        <v>9133</v>
      </c>
      <c r="B781" s="138" t="s">
        <v>9134</v>
      </c>
    </row>
    <row r="782" spans="1:2" x14ac:dyDescent="0.25">
      <c r="A782" s="138" t="s">
        <v>9135</v>
      </c>
      <c r="B782" s="138" t="s">
        <v>9136</v>
      </c>
    </row>
    <row r="783" spans="1:2" x14ac:dyDescent="0.25">
      <c r="A783" s="138" t="s">
        <v>9137</v>
      </c>
      <c r="B783" s="138" t="s">
        <v>9138</v>
      </c>
    </row>
    <row r="784" spans="1:2" x14ac:dyDescent="0.25">
      <c r="A784" s="138" t="s">
        <v>9139</v>
      </c>
      <c r="B784" s="138" t="s">
        <v>9140</v>
      </c>
    </row>
    <row r="785" spans="1:2" x14ac:dyDescent="0.25">
      <c r="A785" s="138" t="s">
        <v>9141</v>
      </c>
      <c r="B785" s="138" t="s">
        <v>9142</v>
      </c>
    </row>
    <row r="786" spans="1:2" x14ac:dyDescent="0.25">
      <c r="A786" s="138" t="s">
        <v>9143</v>
      </c>
      <c r="B786" s="138" t="s">
        <v>9144</v>
      </c>
    </row>
    <row r="787" spans="1:2" x14ac:dyDescent="0.25">
      <c r="A787" s="138" t="s">
        <v>9145</v>
      </c>
      <c r="B787" s="138" t="s">
        <v>9146</v>
      </c>
    </row>
    <row r="788" spans="1:2" x14ac:dyDescent="0.25">
      <c r="A788" s="138" t="s">
        <v>9147</v>
      </c>
      <c r="B788" s="138" t="s">
        <v>9148</v>
      </c>
    </row>
    <row r="789" spans="1:2" x14ac:dyDescent="0.25">
      <c r="A789" s="138" t="s">
        <v>9149</v>
      </c>
      <c r="B789" s="138" t="s">
        <v>9150</v>
      </c>
    </row>
    <row r="790" spans="1:2" x14ac:dyDescent="0.25">
      <c r="A790" s="138" t="s">
        <v>9151</v>
      </c>
      <c r="B790" s="138" t="s">
        <v>9152</v>
      </c>
    </row>
    <row r="791" spans="1:2" x14ac:dyDescent="0.25">
      <c r="A791" s="138" t="s">
        <v>9153</v>
      </c>
      <c r="B791" s="138" t="s">
        <v>9154</v>
      </c>
    </row>
    <row r="792" spans="1:2" x14ac:dyDescent="0.25">
      <c r="A792" s="138" t="s">
        <v>9155</v>
      </c>
      <c r="B792" s="138" t="s">
        <v>9156</v>
      </c>
    </row>
    <row r="793" spans="1:2" x14ac:dyDescent="0.25">
      <c r="A793" s="138" t="s">
        <v>9157</v>
      </c>
      <c r="B793" s="138" t="s">
        <v>9158</v>
      </c>
    </row>
    <row r="794" spans="1:2" x14ac:dyDescent="0.25">
      <c r="A794" s="138" t="s">
        <v>9159</v>
      </c>
      <c r="B794" s="138" t="s">
        <v>9160</v>
      </c>
    </row>
    <row r="795" spans="1:2" x14ac:dyDescent="0.25">
      <c r="A795" s="138" t="s">
        <v>9161</v>
      </c>
      <c r="B795" s="138" t="s">
        <v>9162</v>
      </c>
    </row>
    <row r="796" spans="1:2" x14ac:dyDescent="0.25">
      <c r="A796" s="138" t="s">
        <v>9163</v>
      </c>
      <c r="B796" s="138" t="s">
        <v>9164</v>
      </c>
    </row>
    <row r="797" spans="1:2" x14ac:dyDescent="0.25">
      <c r="A797" s="138" t="s">
        <v>9165</v>
      </c>
      <c r="B797" s="138" t="s">
        <v>9166</v>
      </c>
    </row>
    <row r="798" spans="1:2" x14ac:dyDescent="0.25">
      <c r="A798" s="138" t="s">
        <v>9167</v>
      </c>
      <c r="B798" s="138" t="s">
        <v>9168</v>
      </c>
    </row>
    <row r="799" spans="1:2" x14ac:dyDescent="0.25">
      <c r="A799" s="138" t="s">
        <v>9169</v>
      </c>
      <c r="B799" s="138" t="s">
        <v>9170</v>
      </c>
    </row>
    <row r="800" spans="1:2" x14ac:dyDescent="0.25">
      <c r="A800" s="138" t="s">
        <v>9171</v>
      </c>
      <c r="B800" s="138" t="s">
        <v>9172</v>
      </c>
    </row>
    <row r="801" spans="1:2" x14ac:dyDescent="0.25">
      <c r="A801" s="138" t="s">
        <v>9173</v>
      </c>
      <c r="B801" s="138" t="s">
        <v>9174</v>
      </c>
    </row>
    <row r="802" spans="1:2" x14ac:dyDescent="0.25">
      <c r="A802" s="138" t="s">
        <v>9175</v>
      </c>
      <c r="B802" s="138" t="s">
        <v>9176</v>
      </c>
    </row>
    <row r="803" spans="1:2" x14ac:dyDescent="0.25">
      <c r="A803" s="138" t="s">
        <v>9177</v>
      </c>
      <c r="B803" s="138" t="s">
        <v>9178</v>
      </c>
    </row>
    <row r="804" spans="1:2" x14ac:dyDescent="0.25">
      <c r="A804" s="138" t="s">
        <v>9179</v>
      </c>
      <c r="B804" s="138" t="s">
        <v>9180</v>
      </c>
    </row>
    <row r="805" spans="1:2" x14ac:dyDescent="0.25">
      <c r="A805" s="138" t="s">
        <v>9181</v>
      </c>
      <c r="B805" s="138" t="s">
        <v>9182</v>
      </c>
    </row>
    <row r="806" spans="1:2" x14ac:dyDescent="0.25">
      <c r="A806" s="138" t="s">
        <v>9183</v>
      </c>
      <c r="B806" s="138" t="s">
        <v>9184</v>
      </c>
    </row>
    <row r="807" spans="1:2" x14ac:dyDescent="0.25">
      <c r="A807" s="138" t="s">
        <v>9185</v>
      </c>
      <c r="B807" s="138" t="s">
        <v>9186</v>
      </c>
    </row>
    <row r="808" spans="1:2" x14ac:dyDescent="0.25">
      <c r="A808" s="138" t="s">
        <v>9187</v>
      </c>
      <c r="B808" s="138" t="s">
        <v>9188</v>
      </c>
    </row>
    <row r="809" spans="1:2" x14ac:dyDescent="0.25">
      <c r="A809" s="138" t="s">
        <v>9189</v>
      </c>
      <c r="B809" s="138" t="s">
        <v>9189</v>
      </c>
    </row>
    <row r="810" spans="1:2" x14ac:dyDescent="0.25">
      <c r="A810" s="138" t="s">
        <v>9190</v>
      </c>
      <c r="B810" s="138" t="s">
        <v>9191</v>
      </c>
    </row>
    <row r="811" spans="1:2" x14ac:dyDescent="0.25">
      <c r="A811" s="138" t="s">
        <v>9192</v>
      </c>
      <c r="B811" s="138" t="s">
        <v>9193</v>
      </c>
    </row>
    <row r="812" spans="1:2" x14ac:dyDescent="0.25">
      <c r="A812" s="138" t="s">
        <v>9194</v>
      </c>
      <c r="B812" s="138" t="s">
        <v>9195</v>
      </c>
    </row>
    <row r="813" spans="1:2" x14ac:dyDescent="0.25">
      <c r="A813" s="138" t="s">
        <v>9196</v>
      </c>
      <c r="B813" s="138" t="s">
        <v>9197</v>
      </c>
    </row>
    <row r="814" spans="1:2" x14ac:dyDescent="0.25">
      <c r="A814" s="138" t="s">
        <v>9198</v>
      </c>
      <c r="B814" s="138" t="s">
        <v>9199</v>
      </c>
    </row>
    <row r="815" spans="1:2" x14ac:dyDescent="0.25">
      <c r="A815" s="138" t="s">
        <v>9200</v>
      </c>
      <c r="B815" s="138" t="s">
        <v>9201</v>
      </c>
    </row>
    <row r="816" spans="1:2" x14ac:dyDescent="0.25">
      <c r="A816" s="138" t="s">
        <v>9202</v>
      </c>
      <c r="B816" s="138" t="s">
        <v>9203</v>
      </c>
    </row>
    <row r="817" spans="1:2" x14ac:dyDescent="0.25">
      <c r="A817" s="138" t="s">
        <v>9204</v>
      </c>
      <c r="B817" s="138" t="s">
        <v>9205</v>
      </c>
    </row>
    <row r="818" spans="1:2" x14ac:dyDescent="0.25">
      <c r="A818" s="138" t="s">
        <v>9206</v>
      </c>
      <c r="B818" s="138" t="s">
        <v>9207</v>
      </c>
    </row>
    <row r="819" spans="1:2" x14ac:dyDescent="0.25">
      <c r="A819" s="138" t="s">
        <v>9208</v>
      </c>
      <c r="B819" s="138" t="s">
        <v>9209</v>
      </c>
    </row>
    <row r="820" spans="1:2" x14ac:dyDescent="0.25">
      <c r="A820" s="138" t="s">
        <v>9210</v>
      </c>
      <c r="B820" s="138" t="s">
        <v>9211</v>
      </c>
    </row>
    <row r="821" spans="1:2" x14ac:dyDescent="0.25">
      <c r="A821" s="138" t="s">
        <v>9212</v>
      </c>
      <c r="B821" s="138" t="s">
        <v>9213</v>
      </c>
    </row>
    <row r="822" spans="1:2" x14ac:dyDescent="0.25">
      <c r="A822" s="138" t="s">
        <v>9214</v>
      </c>
      <c r="B822" s="138" t="s">
        <v>9215</v>
      </c>
    </row>
    <row r="823" spans="1:2" x14ac:dyDescent="0.25">
      <c r="A823" s="138" t="s">
        <v>9216</v>
      </c>
      <c r="B823" s="138" t="s">
        <v>9217</v>
      </c>
    </row>
    <row r="824" spans="1:2" x14ac:dyDescent="0.25">
      <c r="A824" s="138" t="s">
        <v>9218</v>
      </c>
      <c r="B824" s="138" t="s">
        <v>9219</v>
      </c>
    </row>
    <row r="825" spans="1:2" x14ac:dyDescent="0.25">
      <c r="A825" s="138" t="s">
        <v>9220</v>
      </c>
      <c r="B825" s="138" t="s">
        <v>9221</v>
      </c>
    </row>
    <row r="826" spans="1:2" x14ac:dyDescent="0.25">
      <c r="A826" s="138" t="s">
        <v>9222</v>
      </c>
      <c r="B826" s="138" t="s">
        <v>9223</v>
      </c>
    </row>
    <row r="827" spans="1:2" x14ac:dyDescent="0.25">
      <c r="A827" s="138" t="s">
        <v>9224</v>
      </c>
      <c r="B827" s="138" t="s">
        <v>9225</v>
      </c>
    </row>
    <row r="828" spans="1:2" x14ac:dyDescent="0.25">
      <c r="A828" s="138" t="s">
        <v>9226</v>
      </c>
      <c r="B828" s="138" t="s">
        <v>9227</v>
      </c>
    </row>
    <row r="829" spans="1:2" x14ac:dyDescent="0.25">
      <c r="A829" s="138" t="s">
        <v>9228</v>
      </c>
      <c r="B829" s="138" t="s">
        <v>9229</v>
      </c>
    </row>
    <row r="830" spans="1:2" x14ac:dyDescent="0.25">
      <c r="A830" s="138" t="s">
        <v>9230</v>
      </c>
      <c r="B830" s="138" t="s">
        <v>9231</v>
      </c>
    </row>
    <row r="831" spans="1:2" x14ac:dyDescent="0.25">
      <c r="A831" s="138" t="s">
        <v>9232</v>
      </c>
      <c r="B831" s="138" t="s">
        <v>9233</v>
      </c>
    </row>
    <row r="832" spans="1:2" x14ac:dyDescent="0.25">
      <c r="A832" s="138" t="s">
        <v>9234</v>
      </c>
      <c r="B832" s="138" t="s">
        <v>9235</v>
      </c>
    </row>
    <row r="833" spans="1:2" x14ac:dyDescent="0.25">
      <c r="A833" s="138" t="s">
        <v>9236</v>
      </c>
      <c r="B833" s="138" t="s">
        <v>9237</v>
      </c>
    </row>
    <row r="834" spans="1:2" x14ac:dyDescent="0.25">
      <c r="A834" s="138" t="s">
        <v>9238</v>
      </c>
      <c r="B834" s="138" t="s">
        <v>9239</v>
      </c>
    </row>
    <row r="835" spans="1:2" x14ac:dyDescent="0.25">
      <c r="A835" s="138" t="s">
        <v>9240</v>
      </c>
      <c r="B835" s="138" t="s">
        <v>9241</v>
      </c>
    </row>
    <row r="836" spans="1:2" x14ac:dyDescent="0.25">
      <c r="A836" s="138" t="s">
        <v>9242</v>
      </c>
      <c r="B836" s="138" t="s">
        <v>9243</v>
      </c>
    </row>
    <row r="837" spans="1:2" x14ac:dyDescent="0.25">
      <c r="A837" s="138" t="s">
        <v>9244</v>
      </c>
      <c r="B837" s="138" t="s">
        <v>9245</v>
      </c>
    </row>
    <row r="838" spans="1:2" x14ac:dyDescent="0.25">
      <c r="A838" s="138" t="s">
        <v>9246</v>
      </c>
      <c r="B838" s="138" t="s">
        <v>9247</v>
      </c>
    </row>
    <row r="839" spans="1:2" x14ac:dyDescent="0.25">
      <c r="A839" s="138" t="s">
        <v>9248</v>
      </c>
      <c r="B839" s="138" t="s">
        <v>9249</v>
      </c>
    </row>
    <row r="840" spans="1:2" x14ac:dyDescent="0.25">
      <c r="A840" s="138" t="s">
        <v>9250</v>
      </c>
      <c r="B840" s="138" t="s">
        <v>9251</v>
      </c>
    </row>
    <row r="841" spans="1:2" x14ac:dyDescent="0.25">
      <c r="A841" s="138" t="s">
        <v>9252</v>
      </c>
      <c r="B841" s="138" t="s">
        <v>9253</v>
      </c>
    </row>
    <row r="842" spans="1:2" x14ac:dyDescent="0.25">
      <c r="A842" s="138" t="s">
        <v>9254</v>
      </c>
      <c r="B842" s="138" t="s">
        <v>9255</v>
      </c>
    </row>
    <row r="843" spans="1:2" x14ac:dyDescent="0.25">
      <c r="A843" s="138" t="s">
        <v>9256</v>
      </c>
      <c r="B843" s="138" t="s">
        <v>9257</v>
      </c>
    </row>
    <row r="844" spans="1:2" x14ac:dyDescent="0.25">
      <c r="A844" s="138" t="s">
        <v>9258</v>
      </c>
      <c r="B844" s="138" t="s">
        <v>9259</v>
      </c>
    </row>
    <row r="845" spans="1:2" x14ac:dyDescent="0.25">
      <c r="A845" s="138" t="s">
        <v>9260</v>
      </c>
      <c r="B845" s="138" t="s">
        <v>9261</v>
      </c>
    </row>
    <row r="846" spans="1:2" x14ac:dyDescent="0.25">
      <c r="A846" s="138" t="s">
        <v>9262</v>
      </c>
      <c r="B846" s="138" t="s">
        <v>9263</v>
      </c>
    </row>
    <row r="847" spans="1:2" x14ac:dyDescent="0.25">
      <c r="A847" s="138" t="s">
        <v>9264</v>
      </c>
      <c r="B847" s="138" t="s">
        <v>9265</v>
      </c>
    </row>
    <row r="848" spans="1:2" x14ac:dyDescent="0.25">
      <c r="A848" s="138" t="s">
        <v>9266</v>
      </c>
      <c r="B848" s="138" t="s">
        <v>9267</v>
      </c>
    </row>
    <row r="849" spans="1:2" x14ac:dyDescent="0.25">
      <c r="A849" s="138" t="s">
        <v>9268</v>
      </c>
      <c r="B849" s="138" t="s">
        <v>9269</v>
      </c>
    </row>
    <row r="850" spans="1:2" x14ac:dyDescent="0.25">
      <c r="A850" s="138" t="s">
        <v>9270</v>
      </c>
      <c r="B850" s="138" t="s">
        <v>9271</v>
      </c>
    </row>
    <row r="851" spans="1:2" x14ac:dyDescent="0.25">
      <c r="A851" s="138" t="s">
        <v>9272</v>
      </c>
      <c r="B851" s="138" t="s">
        <v>9273</v>
      </c>
    </row>
    <row r="852" spans="1:2" x14ac:dyDescent="0.25">
      <c r="A852" s="138" t="s">
        <v>9274</v>
      </c>
      <c r="B852" s="138" t="s">
        <v>9275</v>
      </c>
    </row>
    <row r="853" spans="1:2" x14ac:dyDescent="0.25">
      <c r="A853" s="138" t="s">
        <v>9276</v>
      </c>
      <c r="B853" s="138" t="s">
        <v>9277</v>
      </c>
    </row>
    <row r="854" spans="1:2" x14ac:dyDescent="0.25">
      <c r="A854" s="138" t="s">
        <v>9278</v>
      </c>
      <c r="B854" s="138" t="s">
        <v>9279</v>
      </c>
    </row>
    <row r="855" spans="1:2" x14ac:dyDescent="0.25">
      <c r="A855" s="138" t="s">
        <v>9280</v>
      </c>
      <c r="B855" s="138" t="s">
        <v>9281</v>
      </c>
    </row>
    <row r="856" spans="1:2" x14ac:dyDescent="0.25">
      <c r="A856" s="138" t="s">
        <v>9282</v>
      </c>
      <c r="B856" s="138" t="s">
        <v>9283</v>
      </c>
    </row>
    <row r="857" spans="1:2" x14ac:dyDescent="0.25">
      <c r="A857" s="138" t="s">
        <v>9284</v>
      </c>
      <c r="B857" s="138" t="s">
        <v>9285</v>
      </c>
    </row>
    <row r="858" spans="1:2" x14ac:dyDescent="0.25">
      <c r="A858" s="138" t="s">
        <v>9286</v>
      </c>
      <c r="B858" s="138" t="s">
        <v>9287</v>
      </c>
    </row>
    <row r="859" spans="1:2" x14ac:dyDescent="0.25">
      <c r="A859" s="138" t="s">
        <v>9288</v>
      </c>
      <c r="B859" s="138" t="s">
        <v>9289</v>
      </c>
    </row>
    <row r="860" spans="1:2" x14ac:dyDescent="0.25">
      <c r="A860" s="138" t="s">
        <v>9290</v>
      </c>
      <c r="B860" s="138" t="s">
        <v>9291</v>
      </c>
    </row>
    <row r="861" spans="1:2" x14ac:dyDescent="0.25">
      <c r="A861" s="138" t="s">
        <v>9292</v>
      </c>
      <c r="B861" s="138" t="s">
        <v>9293</v>
      </c>
    </row>
    <row r="862" spans="1:2" x14ac:dyDescent="0.25">
      <c r="A862" s="138" t="s">
        <v>9294</v>
      </c>
      <c r="B862" s="138" t="s">
        <v>9295</v>
      </c>
    </row>
    <row r="863" spans="1:2" x14ac:dyDescent="0.25">
      <c r="A863" s="138" t="s">
        <v>9296</v>
      </c>
      <c r="B863" s="138" t="s">
        <v>9297</v>
      </c>
    </row>
    <row r="864" spans="1:2" x14ac:dyDescent="0.25">
      <c r="A864" s="138" t="s">
        <v>9298</v>
      </c>
      <c r="B864" s="138" t="s">
        <v>9299</v>
      </c>
    </row>
    <row r="865" spans="1:2" x14ac:dyDescent="0.25">
      <c r="A865" s="138" t="s">
        <v>9300</v>
      </c>
      <c r="B865" s="138" t="s">
        <v>9301</v>
      </c>
    </row>
    <row r="866" spans="1:2" x14ac:dyDescent="0.25">
      <c r="A866" s="138" t="s">
        <v>9302</v>
      </c>
      <c r="B866" s="138" t="s">
        <v>9303</v>
      </c>
    </row>
    <row r="867" spans="1:2" x14ac:dyDescent="0.25">
      <c r="A867" s="138" t="s">
        <v>9304</v>
      </c>
      <c r="B867" s="138" t="s">
        <v>9305</v>
      </c>
    </row>
    <row r="868" spans="1:2" x14ac:dyDescent="0.25">
      <c r="A868" s="138" t="s">
        <v>9306</v>
      </c>
      <c r="B868" s="138" t="s">
        <v>9307</v>
      </c>
    </row>
    <row r="869" spans="1:2" x14ac:dyDescent="0.25">
      <c r="A869" s="138" t="s">
        <v>9308</v>
      </c>
      <c r="B869" s="138" t="s">
        <v>9309</v>
      </c>
    </row>
    <row r="870" spans="1:2" x14ac:dyDescent="0.25">
      <c r="A870" s="138" t="s">
        <v>9310</v>
      </c>
      <c r="B870" s="138" t="s">
        <v>9311</v>
      </c>
    </row>
    <row r="871" spans="1:2" x14ac:dyDescent="0.25">
      <c r="A871" s="138" t="s">
        <v>9312</v>
      </c>
      <c r="B871" s="138" t="s">
        <v>9313</v>
      </c>
    </row>
    <row r="872" spans="1:2" x14ac:dyDescent="0.25">
      <c r="A872" s="138" t="s">
        <v>9314</v>
      </c>
      <c r="B872" s="138" t="s">
        <v>9315</v>
      </c>
    </row>
    <row r="873" spans="1:2" x14ac:dyDescent="0.25">
      <c r="A873" s="138" t="s">
        <v>9316</v>
      </c>
      <c r="B873" s="138" t="s">
        <v>9317</v>
      </c>
    </row>
    <row r="874" spans="1:2" x14ac:dyDescent="0.25">
      <c r="A874" s="138" t="s">
        <v>9318</v>
      </c>
      <c r="B874" s="138" t="s">
        <v>9319</v>
      </c>
    </row>
    <row r="875" spans="1:2" x14ac:dyDescent="0.25">
      <c r="A875" s="138" t="s">
        <v>9320</v>
      </c>
      <c r="B875" s="138" t="s">
        <v>9321</v>
      </c>
    </row>
    <row r="876" spans="1:2" x14ac:dyDescent="0.25">
      <c r="A876" s="138" t="s">
        <v>9322</v>
      </c>
      <c r="B876" s="138" t="s">
        <v>9323</v>
      </c>
    </row>
    <row r="877" spans="1:2" x14ac:dyDescent="0.25">
      <c r="A877" s="138" t="s">
        <v>9324</v>
      </c>
      <c r="B877" s="138" t="s">
        <v>9325</v>
      </c>
    </row>
    <row r="878" spans="1:2" x14ac:dyDescent="0.25">
      <c r="A878" s="138" t="s">
        <v>9326</v>
      </c>
      <c r="B878" s="138" t="s">
        <v>9327</v>
      </c>
    </row>
    <row r="879" spans="1:2" x14ac:dyDescent="0.25">
      <c r="A879" s="138" t="s">
        <v>9328</v>
      </c>
      <c r="B879" s="138" t="s">
        <v>9329</v>
      </c>
    </row>
    <row r="880" spans="1:2" x14ac:dyDescent="0.25">
      <c r="A880" s="138" t="s">
        <v>9330</v>
      </c>
      <c r="B880" s="138" t="s">
        <v>9331</v>
      </c>
    </row>
    <row r="881" spans="1:2" x14ac:dyDescent="0.25">
      <c r="A881" s="138" t="s">
        <v>9332</v>
      </c>
      <c r="B881" s="138" t="s">
        <v>9333</v>
      </c>
    </row>
    <row r="882" spans="1:2" x14ac:dyDescent="0.25">
      <c r="A882" s="138" t="s">
        <v>9334</v>
      </c>
      <c r="B882" s="138" t="s">
        <v>9335</v>
      </c>
    </row>
    <row r="883" spans="1:2" x14ac:dyDescent="0.25">
      <c r="A883" s="138" t="s">
        <v>9336</v>
      </c>
      <c r="B883" s="138" t="s">
        <v>9337</v>
      </c>
    </row>
    <row r="884" spans="1:2" x14ac:dyDescent="0.25">
      <c r="A884" s="138" t="s">
        <v>9338</v>
      </c>
      <c r="B884" s="138" t="s">
        <v>9339</v>
      </c>
    </row>
    <row r="885" spans="1:2" x14ac:dyDescent="0.25">
      <c r="A885" s="138" t="s">
        <v>9340</v>
      </c>
      <c r="B885" s="138" t="s">
        <v>9341</v>
      </c>
    </row>
    <row r="886" spans="1:2" x14ac:dyDescent="0.25">
      <c r="A886" s="138" t="s">
        <v>9342</v>
      </c>
      <c r="B886" s="138" t="s">
        <v>9343</v>
      </c>
    </row>
    <row r="887" spans="1:2" x14ac:dyDescent="0.25">
      <c r="A887" s="138" t="s">
        <v>9344</v>
      </c>
      <c r="B887" s="138" t="s">
        <v>9345</v>
      </c>
    </row>
    <row r="888" spans="1:2" x14ac:dyDescent="0.25">
      <c r="A888" s="138" t="s">
        <v>9346</v>
      </c>
      <c r="B888" s="138" t="s">
        <v>9347</v>
      </c>
    </row>
    <row r="889" spans="1:2" x14ac:dyDescent="0.25">
      <c r="A889" s="138" t="s">
        <v>9348</v>
      </c>
      <c r="B889" s="138" t="s">
        <v>9349</v>
      </c>
    </row>
    <row r="890" spans="1:2" x14ac:dyDescent="0.25">
      <c r="A890" s="138" t="s">
        <v>9350</v>
      </c>
      <c r="B890" s="138" t="s">
        <v>9351</v>
      </c>
    </row>
    <row r="891" spans="1:2" x14ac:dyDescent="0.25">
      <c r="A891" s="138" t="s">
        <v>9352</v>
      </c>
      <c r="B891" s="138" t="s">
        <v>9353</v>
      </c>
    </row>
    <row r="892" spans="1:2" x14ac:dyDescent="0.25">
      <c r="A892" s="138" t="s">
        <v>9354</v>
      </c>
      <c r="B892" s="138" t="s">
        <v>9355</v>
      </c>
    </row>
    <row r="893" spans="1:2" x14ac:dyDescent="0.25">
      <c r="A893" s="138" t="s">
        <v>9356</v>
      </c>
      <c r="B893" s="138" t="s">
        <v>9357</v>
      </c>
    </row>
    <row r="894" spans="1:2" x14ac:dyDescent="0.25">
      <c r="A894" s="138" t="s">
        <v>9358</v>
      </c>
      <c r="B894" s="138" t="s">
        <v>9359</v>
      </c>
    </row>
    <row r="895" spans="1:2" x14ac:dyDescent="0.25">
      <c r="A895" s="138" t="s">
        <v>9360</v>
      </c>
      <c r="B895" s="138" t="s">
        <v>9361</v>
      </c>
    </row>
    <row r="896" spans="1:2" x14ac:dyDescent="0.25">
      <c r="A896" s="138" t="s">
        <v>9362</v>
      </c>
      <c r="B896" s="138" t="s">
        <v>9363</v>
      </c>
    </row>
    <row r="897" spans="1:2" x14ac:dyDescent="0.25">
      <c r="A897" s="138" t="s">
        <v>9364</v>
      </c>
      <c r="B897" s="138" t="s">
        <v>9365</v>
      </c>
    </row>
    <row r="898" spans="1:2" x14ac:dyDescent="0.25">
      <c r="A898" s="138" t="s">
        <v>557</v>
      </c>
      <c r="B898" s="138" t="s">
        <v>9366</v>
      </c>
    </row>
    <row r="899" spans="1:2" x14ac:dyDescent="0.25">
      <c r="A899" s="138" t="s">
        <v>9367</v>
      </c>
      <c r="B899" s="138" t="s">
        <v>9368</v>
      </c>
    </row>
    <row r="900" spans="1:2" x14ac:dyDescent="0.25">
      <c r="A900" s="138" t="s">
        <v>9369</v>
      </c>
      <c r="B900" s="138" t="s">
        <v>9370</v>
      </c>
    </row>
    <row r="901" spans="1:2" x14ac:dyDescent="0.25">
      <c r="A901" s="138" t="s">
        <v>9371</v>
      </c>
      <c r="B901" s="138" t="s">
        <v>9372</v>
      </c>
    </row>
    <row r="902" spans="1:2" x14ac:dyDescent="0.25">
      <c r="A902" s="138" t="s">
        <v>9373</v>
      </c>
      <c r="B902" s="138" t="s">
        <v>9374</v>
      </c>
    </row>
    <row r="903" spans="1:2" x14ac:dyDescent="0.25">
      <c r="A903" s="138" t="s">
        <v>9375</v>
      </c>
      <c r="B903" s="138" t="s">
        <v>9376</v>
      </c>
    </row>
    <row r="904" spans="1:2" x14ac:dyDescent="0.25">
      <c r="A904" s="138" t="s">
        <v>9377</v>
      </c>
      <c r="B904" s="138" t="s">
        <v>9378</v>
      </c>
    </row>
    <row r="905" spans="1:2" x14ac:dyDescent="0.25">
      <c r="A905" s="138" t="s">
        <v>9379</v>
      </c>
      <c r="B905" s="138" t="s">
        <v>9380</v>
      </c>
    </row>
    <row r="906" spans="1:2" x14ac:dyDescent="0.25">
      <c r="A906" s="138" t="s">
        <v>9381</v>
      </c>
      <c r="B906" s="138" t="s">
        <v>9382</v>
      </c>
    </row>
    <row r="907" spans="1:2" x14ac:dyDescent="0.25">
      <c r="A907" s="138" t="s">
        <v>9383</v>
      </c>
      <c r="B907" s="138" t="s">
        <v>9384</v>
      </c>
    </row>
    <row r="908" spans="1:2" x14ac:dyDescent="0.25">
      <c r="A908" s="138" t="s">
        <v>9385</v>
      </c>
      <c r="B908" s="138" t="s">
        <v>9386</v>
      </c>
    </row>
    <row r="909" spans="1:2" x14ac:dyDescent="0.25">
      <c r="A909" s="138" t="s">
        <v>9387</v>
      </c>
      <c r="B909" s="138" t="s">
        <v>9388</v>
      </c>
    </row>
    <row r="910" spans="1:2" x14ac:dyDescent="0.25">
      <c r="A910" s="138" t="s">
        <v>9389</v>
      </c>
      <c r="B910" s="138" t="s">
        <v>9390</v>
      </c>
    </row>
    <row r="911" spans="1:2" x14ac:dyDescent="0.25">
      <c r="A911" s="138" t="s">
        <v>9391</v>
      </c>
      <c r="B911" s="138" t="s">
        <v>9392</v>
      </c>
    </row>
    <row r="912" spans="1:2" x14ac:dyDescent="0.25">
      <c r="A912" s="138" t="s">
        <v>9393</v>
      </c>
      <c r="B912" s="138" t="s">
        <v>9394</v>
      </c>
    </row>
    <row r="913" spans="1:2" x14ac:dyDescent="0.25">
      <c r="A913" s="138" t="s">
        <v>9395</v>
      </c>
      <c r="B913" s="138" t="s">
        <v>9396</v>
      </c>
    </row>
    <row r="914" spans="1:2" x14ac:dyDescent="0.25">
      <c r="A914" s="138" t="s">
        <v>9397</v>
      </c>
      <c r="B914" s="138" t="s">
        <v>9398</v>
      </c>
    </row>
    <row r="915" spans="1:2" x14ac:dyDescent="0.25">
      <c r="A915" s="138" t="s">
        <v>9399</v>
      </c>
      <c r="B915" s="138" t="s">
        <v>9399</v>
      </c>
    </row>
    <row r="916" spans="1:2" x14ac:dyDescent="0.25">
      <c r="A916" s="138" t="s">
        <v>9400</v>
      </c>
      <c r="B916" s="138" t="s">
        <v>9401</v>
      </c>
    </row>
    <row r="917" spans="1:2" x14ac:dyDescent="0.25">
      <c r="A917" s="138" t="s">
        <v>9402</v>
      </c>
      <c r="B917" s="138" t="s">
        <v>9403</v>
      </c>
    </row>
    <row r="918" spans="1:2" x14ac:dyDescent="0.25">
      <c r="A918" s="138" t="s">
        <v>9404</v>
      </c>
      <c r="B918" s="138" t="s">
        <v>9405</v>
      </c>
    </row>
    <row r="919" spans="1:2" x14ac:dyDescent="0.25">
      <c r="A919" s="138" t="s">
        <v>9406</v>
      </c>
      <c r="B919" s="138" t="s">
        <v>9407</v>
      </c>
    </row>
    <row r="920" spans="1:2" x14ac:dyDescent="0.25">
      <c r="A920" s="138" t="s">
        <v>9408</v>
      </c>
      <c r="B920" s="138" t="s">
        <v>9409</v>
      </c>
    </row>
    <row r="921" spans="1:2" x14ac:dyDescent="0.25">
      <c r="A921" s="138" t="s">
        <v>9410</v>
      </c>
      <c r="B921" s="138" t="s">
        <v>9411</v>
      </c>
    </row>
    <row r="922" spans="1:2" x14ac:dyDescent="0.25">
      <c r="A922" s="138" t="s">
        <v>9412</v>
      </c>
      <c r="B922" s="138" t="s">
        <v>9413</v>
      </c>
    </row>
    <row r="923" spans="1:2" x14ac:dyDescent="0.25">
      <c r="A923" s="138" t="s">
        <v>9414</v>
      </c>
      <c r="B923" s="138" t="s">
        <v>9415</v>
      </c>
    </row>
    <row r="924" spans="1:2" x14ac:dyDescent="0.25">
      <c r="A924" s="138" t="s">
        <v>9416</v>
      </c>
      <c r="B924" s="138" t="s">
        <v>9417</v>
      </c>
    </row>
    <row r="925" spans="1:2" x14ac:dyDescent="0.25">
      <c r="A925" s="138" t="s">
        <v>9418</v>
      </c>
      <c r="B925" s="138" t="s">
        <v>9419</v>
      </c>
    </row>
    <row r="926" spans="1:2" x14ac:dyDescent="0.25">
      <c r="A926" s="138" t="s">
        <v>9420</v>
      </c>
      <c r="B926" s="138" t="s">
        <v>9421</v>
      </c>
    </row>
    <row r="927" spans="1:2" x14ac:dyDescent="0.25">
      <c r="A927" s="138" t="s">
        <v>9422</v>
      </c>
      <c r="B927" s="138" t="s">
        <v>9423</v>
      </c>
    </row>
    <row r="928" spans="1:2" x14ac:dyDescent="0.25">
      <c r="A928" s="138" t="s">
        <v>9424</v>
      </c>
      <c r="B928" s="138" t="s">
        <v>9425</v>
      </c>
    </row>
    <row r="929" spans="1:2" x14ac:dyDescent="0.25">
      <c r="A929" s="138" t="s">
        <v>9426</v>
      </c>
      <c r="B929" s="138" t="s">
        <v>9427</v>
      </c>
    </row>
    <row r="930" spans="1:2" x14ac:dyDescent="0.25">
      <c r="A930" s="138" t="s">
        <v>9428</v>
      </c>
      <c r="B930" s="138" t="s">
        <v>9429</v>
      </c>
    </row>
    <row r="931" spans="1:2" x14ac:dyDescent="0.25">
      <c r="A931" s="138" t="s">
        <v>9430</v>
      </c>
      <c r="B931" s="138" t="s">
        <v>9431</v>
      </c>
    </row>
    <row r="932" spans="1:2" x14ac:dyDescent="0.25">
      <c r="A932" s="138" t="s">
        <v>9432</v>
      </c>
      <c r="B932" s="138" t="s">
        <v>9433</v>
      </c>
    </row>
    <row r="933" spans="1:2" x14ac:dyDescent="0.25">
      <c r="A933" s="138" t="s">
        <v>9434</v>
      </c>
      <c r="B933" s="138" t="s">
        <v>9435</v>
      </c>
    </row>
    <row r="934" spans="1:2" x14ac:dyDescent="0.25">
      <c r="A934" s="138" t="s">
        <v>9436</v>
      </c>
      <c r="B934" s="138" t="s">
        <v>9437</v>
      </c>
    </row>
    <row r="935" spans="1:2" x14ac:dyDescent="0.25">
      <c r="A935" s="138" t="s">
        <v>9438</v>
      </c>
      <c r="B935" s="138" t="s">
        <v>9439</v>
      </c>
    </row>
    <row r="936" spans="1:2" x14ac:dyDescent="0.25">
      <c r="A936" s="138" t="s">
        <v>9440</v>
      </c>
      <c r="B936" s="138" t="s">
        <v>9441</v>
      </c>
    </row>
    <row r="937" spans="1:2" x14ac:dyDescent="0.25">
      <c r="A937" s="138" t="s">
        <v>9442</v>
      </c>
      <c r="B937" s="138" t="s">
        <v>9443</v>
      </c>
    </row>
    <row r="938" spans="1:2" x14ac:dyDescent="0.25">
      <c r="A938" s="138" t="s">
        <v>9444</v>
      </c>
      <c r="B938" s="138" t="s">
        <v>9445</v>
      </c>
    </row>
    <row r="939" spans="1:2" x14ac:dyDescent="0.25">
      <c r="A939" s="138" t="s">
        <v>9446</v>
      </c>
      <c r="B939" s="138" t="s">
        <v>9447</v>
      </c>
    </row>
    <row r="940" spans="1:2" x14ac:dyDescent="0.25">
      <c r="A940" s="138" t="s">
        <v>9448</v>
      </c>
      <c r="B940" s="138" t="s">
        <v>9449</v>
      </c>
    </row>
    <row r="941" spans="1:2" x14ac:dyDescent="0.25">
      <c r="A941" s="138" t="s">
        <v>9450</v>
      </c>
      <c r="B941" s="138" t="s">
        <v>9450</v>
      </c>
    </row>
    <row r="942" spans="1:2" x14ac:dyDescent="0.25">
      <c r="A942" s="138" t="s">
        <v>9451</v>
      </c>
      <c r="B942" s="138" t="s">
        <v>9452</v>
      </c>
    </row>
    <row r="943" spans="1:2" x14ac:dyDescent="0.25">
      <c r="A943" s="138" t="s">
        <v>9453</v>
      </c>
      <c r="B943" s="138" t="s">
        <v>9454</v>
      </c>
    </row>
    <row r="944" spans="1:2" x14ac:dyDescent="0.25">
      <c r="A944" s="138" t="s">
        <v>9455</v>
      </c>
      <c r="B944" s="138" t="s">
        <v>9456</v>
      </c>
    </row>
    <row r="945" spans="1:2" x14ac:dyDescent="0.25">
      <c r="A945" s="138" t="s">
        <v>9457</v>
      </c>
      <c r="B945" s="138" t="s">
        <v>9458</v>
      </c>
    </row>
    <row r="946" spans="1:2" x14ac:dyDescent="0.25">
      <c r="A946" s="138" t="s">
        <v>9459</v>
      </c>
      <c r="B946" s="138" t="s">
        <v>9460</v>
      </c>
    </row>
    <row r="947" spans="1:2" x14ac:dyDescent="0.25">
      <c r="A947" s="138" t="s">
        <v>9461</v>
      </c>
      <c r="B947" s="138" t="s">
        <v>9462</v>
      </c>
    </row>
    <row r="948" spans="1:2" x14ac:dyDescent="0.25">
      <c r="A948" s="138" t="s">
        <v>9463</v>
      </c>
      <c r="B948" s="138" t="s">
        <v>9464</v>
      </c>
    </row>
    <row r="949" spans="1:2" x14ac:dyDescent="0.25">
      <c r="A949" s="138" t="s">
        <v>9465</v>
      </c>
      <c r="B949" s="138" t="s">
        <v>9466</v>
      </c>
    </row>
    <row r="950" spans="1:2" x14ac:dyDescent="0.25">
      <c r="A950" s="138" t="s">
        <v>9467</v>
      </c>
      <c r="B950" s="138" t="s">
        <v>9468</v>
      </c>
    </row>
    <row r="951" spans="1:2" x14ac:dyDescent="0.25">
      <c r="A951" s="138" t="s">
        <v>9469</v>
      </c>
      <c r="B951" s="138" t="s">
        <v>9470</v>
      </c>
    </row>
    <row r="952" spans="1:2" x14ac:dyDescent="0.25">
      <c r="A952" s="138" t="s">
        <v>9471</v>
      </c>
      <c r="B952" s="138" t="s">
        <v>9472</v>
      </c>
    </row>
    <row r="953" spans="1:2" x14ac:dyDescent="0.25">
      <c r="A953" s="138" t="s">
        <v>9473</v>
      </c>
      <c r="B953" s="138" t="s">
        <v>9474</v>
      </c>
    </row>
    <row r="954" spans="1:2" x14ac:dyDescent="0.25">
      <c r="A954" s="138" t="s">
        <v>9475</v>
      </c>
      <c r="B954" s="138" t="s">
        <v>9476</v>
      </c>
    </row>
    <row r="955" spans="1:2" x14ac:dyDescent="0.25">
      <c r="A955" s="138" t="s">
        <v>9477</v>
      </c>
      <c r="B955" s="138" t="s">
        <v>9478</v>
      </c>
    </row>
    <row r="956" spans="1:2" x14ac:dyDescent="0.25">
      <c r="A956" s="138" t="s">
        <v>9479</v>
      </c>
      <c r="B956" s="138" t="s">
        <v>9480</v>
      </c>
    </row>
    <row r="957" spans="1:2" x14ac:dyDescent="0.25">
      <c r="A957" s="138" t="s">
        <v>9481</v>
      </c>
      <c r="B957" s="138" t="s">
        <v>9481</v>
      </c>
    </row>
    <row r="958" spans="1:2" x14ac:dyDescent="0.25">
      <c r="A958" s="138" t="s">
        <v>9482</v>
      </c>
      <c r="B958" s="138" t="s">
        <v>9483</v>
      </c>
    </row>
    <row r="959" spans="1:2" x14ac:dyDescent="0.25">
      <c r="A959" s="138" t="s">
        <v>9484</v>
      </c>
      <c r="B959" s="138" t="s">
        <v>9485</v>
      </c>
    </row>
    <row r="960" spans="1:2" x14ac:dyDescent="0.25">
      <c r="A960" s="138" t="s">
        <v>9486</v>
      </c>
      <c r="B960" s="138" t="s">
        <v>9487</v>
      </c>
    </row>
    <row r="961" spans="1:2" x14ac:dyDescent="0.25">
      <c r="A961" s="138" t="s">
        <v>9488</v>
      </c>
      <c r="B961" s="138" t="s">
        <v>9489</v>
      </c>
    </row>
    <row r="962" spans="1:2" x14ac:dyDescent="0.25">
      <c r="A962" s="138" t="s">
        <v>9490</v>
      </c>
      <c r="B962" s="138" t="s">
        <v>9491</v>
      </c>
    </row>
    <row r="963" spans="1:2" x14ac:dyDescent="0.25">
      <c r="A963" s="138" t="s">
        <v>9492</v>
      </c>
      <c r="B963" s="138" t="s">
        <v>9493</v>
      </c>
    </row>
    <row r="964" spans="1:2" x14ac:dyDescent="0.25">
      <c r="A964" s="138" t="s">
        <v>9494</v>
      </c>
      <c r="B964" s="138" t="s">
        <v>9495</v>
      </c>
    </row>
    <row r="965" spans="1:2" x14ac:dyDescent="0.25">
      <c r="A965" s="138" t="s">
        <v>9496</v>
      </c>
      <c r="B965" s="138" t="s">
        <v>9497</v>
      </c>
    </row>
    <row r="966" spans="1:2" x14ac:dyDescent="0.25">
      <c r="A966" s="138" t="s">
        <v>9498</v>
      </c>
      <c r="B966" s="138" t="s">
        <v>9498</v>
      </c>
    </row>
    <row r="967" spans="1:2" x14ac:dyDescent="0.25">
      <c r="A967" s="138" t="s">
        <v>9499</v>
      </c>
      <c r="B967" s="138" t="s">
        <v>9500</v>
      </c>
    </row>
    <row r="968" spans="1:2" x14ac:dyDescent="0.25">
      <c r="A968" s="138" t="s">
        <v>9501</v>
      </c>
      <c r="B968" s="138" t="s">
        <v>9502</v>
      </c>
    </row>
    <row r="969" spans="1:2" x14ac:dyDescent="0.25">
      <c r="A969" s="138" t="s">
        <v>9503</v>
      </c>
      <c r="B969" s="138" t="s">
        <v>9504</v>
      </c>
    </row>
    <row r="970" spans="1:2" x14ac:dyDescent="0.25">
      <c r="A970" s="138" t="s">
        <v>9505</v>
      </c>
      <c r="B970" s="138" t="s">
        <v>9506</v>
      </c>
    </row>
    <row r="971" spans="1:2" x14ac:dyDescent="0.25">
      <c r="A971" s="138" t="s">
        <v>9507</v>
      </c>
      <c r="B971" s="138" t="s">
        <v>9508</v>
      </c>
    </row>
    <row r="972" spans="1:2" x14ac:dyDescent="0.25">
      <c r="A972" s="138" t="s">
        <v>9509</v>
      </c>
      <c r="B972" s="138" t="s">
        <v>9510</v>
      </c>
    </row>
    <row r="973" spans="1:2" x14ac:dyDescent="0.25">
      <c r="A973" s="138" t="s">
        <v>9511</v>
      </c>
      <c r="B973" s="138" t="s">
        <v>9512</v>
      </c>
    </row>
    <row r="974" spans="1:2" x14ac:dyDescent="0.25">
      <c r="A974" s="138" t="s">
        <v>9513</v>
      </c>
      <c r="B974" s="138" t="s">
        <v>9514</v>
      </c>
    </row>
    <row r="975" spans="1:2" x14ac:dyDescent="0.25">
      <c r="A975" s="138" t="s">
        <v>9515</v>
      </c>
      <c r="B975" s="138" t="s">
        <v>9516</v>
      </c>
    </row>
    <row r="976" spans="1:2" x14ac:dyDescent="0.25">
      <c r="A976" s="138" t="s">
        <v>9517</v>
      </c>
      <c r="B976" s="138" t="s">
        <v>9518</v>
      </c>
    </row>
    <row r="977" spans="1:2" x14ac:dyDescent="0.25">
      <c r="A977" s="138" t="s">
        <v>9519</v>
      </c>
      <c r="B977" s="138" t="s">
        <v>9520</v>
      </c>
    </row>
    <row r="978" spans="1:2" x14ac:dyDescent="0.25">
      <c r="A978" s="138" t="s">
        <v>9521</v>
      </c>
      <c r="B978" s="138" t="s">
        <v>9522</v>
      </c>
    </row>
    <row r="979" spans="1:2" x14ac:dyDescent="0.25">
      <c r="A979" s="138" t="s">
        <v>9523</v>
      </c>
      <c r="B979" s="138" t="s">
        <v>9524</v>
      </c>
    </row>
    <row r="980" spans="1:2" x14ac:dyDescent="0.25">
      <c r="A980" s="138" t="s">
        <v>9525</v>
      </c>
      <c r="B980" s="138" t="s">
        <v>9526</v>
      </c>
    </row>
    <row r="981" spans="1:2" x14ac:dyDescent="0.25">
      <c r="A981" s="138" t="s">
        <v>9527</v>
      </c>
      <c r="B981" s="138" t="s">
        <v>9528</v>
      </c>
    </row>
    <row r="982" spans="1:2" x14ac:dyDescent="0.25">
      <c r="A982" s="138" t="s">
        <v>9529</v>
      </c>
      <c r="B982" s="138" t="s">
        <v>9530</v>
      </c>
    </row>
    <row r="983" spans="1:2" x14ac:dyDescent="0.25">
      <c r="A983" s="138" t="s">
        <v>9531</v>
      </c>
      <c r="B983" s="138" t="s">
        <v>9532</v>
      </c>
    </row>
    <row r="984" spans="1:2" x14ac:dyDescent="0.25">
      <c r="A984" s="138" t="s">
        <v>9533</v>
      </c>
      <c r="B984" s="138" t="s">
        <v>9534</v>
      </c>
    </row>
    <row r="985" spans="1:2" x14ac:dyDescent="0.25">
      <c r="A985" s="138" t="s">
        <v>9535</v>
      </c>
      <c r="B985" s="138" t="s">
        <v>9536</v>
      </c>
    </row>
    <row r="986" spans="1:2" x14ac:dyDescent="0.25">
      <c r="A986" s="138" t="s">
        <v>9537</v>
      </c>
      <c r="B986" s="138" t="s">
        <v>9538</v>
      </c>
    </row>
    <row r="987" spans="1:2" x14ac:dyDescent="0.25">
      <c r="A987" s="138" t="s">
        <v>9539</v>
      </c>
      <c r="B987" s="138" t="s">
        <v>9540</v>
      </c>
    </row>
    <row r="988" spans="1:2" x14ac:dyDescent="0.25">
      <c r="A988" s="138" t="s">
        <v>9541</v>
      </c>
      <c r="B988" s="138" t="s">
        <v>9542</v>
      </c>
    </row>
    <row r="989" spans="1:2" x14ac:dyDescent="0.25">
      <c r="A989" s="138" t="s">
        <v>9543</v>
      </c>
      <c r="B989" s="138" t="s">
        <v>9544</v>
      </c>
    </row>
    <row r="990" spans="1:2" x14ac:dyDescent="0.25">
      <c r="A990" s="138" t="s">
        <v>9545</v>
      </c>
      <c r="B990" s="138" t="s">
        <v>9546</v>
      </c>
    </row>
    <row r="991" spans="1:2" x14ac:dyDescent="0.25">
      <c r="A991" s="138" t="s">
        <v>9547</v>
      </c>
      <c r="B991" s="138" t="s">
        <v>9548</v>
      </c>
    </row>
    <row r="992" spans="1:2" x14ac:dyDescent="0.25">
      <c r="A992" s="138" t="s">
        <v>9549</v>
      </c>
      <c r="B992" s="138" t="s">
        <v>9550</v>
      </c>
    </row>
    <row r="993" spans="1:2" x14ac:dyDescent="0.25">
      <c r="A993" s="138" t="s">
        <v>9551</v>
      </c>
      <c r="B993" s="138" t="s">
        <v>9552</v>
      </c>
    </row>
    <row r="994" spans="1:2" x14ac:dyDescent="0.25">
      <c r="A994" s="138" t="s">
        <v>9553</v>
      </c>
      <c r="B994" s="138" t="s">
        <v>9554</v>
      </c>
    </row>
    <row r="995" spans="1:2" x14ac:dyDescent="0.25">
      <c r="A995" s="138" t="s">
        <v>9555</v>
      </c>
      <c r="B995" s="138" t="s">
        <v>9556</v>
      </c>
    </row>
    <row r="996" spans="1:2" x14ac:dyDescent="0.25">
      <c r="A996" s="138" t="s">
        <v>9557</v>
      </c>
      <c r="B996" s="138" t="s">
        <v>9558</v>
      </c>
    </row>
    <row r="997" spans="1:2" x14ac:dyDescent="0.25">
      <c r="A997" s="138" t="s">
        <v>9559</v>
      </c>
      <c r="B997" s="138" t="s">
        <v>9560</v>
      </c>
    </row>
    <row r="998" spans="1:2" x14ac:dyDescent="0.25">
      <c r="A998" s="138" t="s">
        <v>9561</v>
      </c>
      <c r="B998" s="138" t="s">
        <v>9562</v>
      </c>
    </row>
    <row r="999" spans="1:2" x14ac:dyDescent="0.25">
      <c r="A999" s="138" t="s">
        <v>9563</v>
      </c>
      <c r="B999" s="138" t="s">
        <v>9564</v>
      </c>
    </row>
    <row r="1000" spans="1:2" x14ac:dyDescent="0.25">
      <c r="A1000" s="138" t="s">
        <v>9565</v>
      </c>
      <c r="B1000" s="138" t="s">
        <v>9566</v>
      </c>
    </row>
    <row r="1001" spans="1:2" x14ac:dyDescent="0.25">
      <c r="A1001" s="138" t="s">
        <v>9567</v>
      </c>
      <c r="B1001" s="138" t="s">
        <v>9568</v>
      </c>
    </row>
    <row r="1002" spans="1:2" x14ac:dyDescent="0.25">
      <c r="A1002" s="138" t="s">
        <v>9569</v>
      </c>
      <c r="B1002" s="138" t="s">
        <v>9570</v>
      </c>
    </row>
    <row r="1003" spans="1:2" x14ac:dyDescent="0.25">
      <c r="A1003" s="138" t="s">
        <v>9571</v>
      </c>
      <c r="B1003" s="138" t="s">
        <v>9572</v>
      </c>
    </row>
    <row r="1004" spans="1:2" x14ac:dyDescent="0.25">
      <c r="A1004" s="138" t="s">
        <v>9573</v>
      </c>
      <c r="B1004" s="138" t="s">
        <v>9574</v>
      </c>
    </row>
    <row r="1005" spans="1:2" x14ac:dyDescent="0.25">
      <c r="A1005" s="138" t="s">
        <v>9575</v>
      </c>
      <c r="B1005" s="138" t="s">
        <v>9576</v>
      </c>
    </row>
    <row r="1006" spans="1:2" x14ac:dyDescent="0.25">
      <c r="A1006" s="138" t="s">
        <v>9577</v>
      </c>
      <c r="B1006" s="138" t="s">
        <v>9578</v>
      </c>
    </row>
    <row r="1007" spans="1:2" x14ac:dyDescent="0.25">
      <c r="A1007" s="138" t="s">
        <v>9579</v>
      </c>
      <c r="B1007" s="138" t="s">
        <v>9580</v>
      </c>
    </row>
    <row r="1008" spans="1:2" x14ac:dyDescent="0.25">
      <c r="A1008" s="138" t="s">
        <v>9581</v>
      </c>
      <c r="B1008" s="138" t="s">
        <v>9582</v>
      </c>
    </row>
    <row r="1009" spans="1:2" x14ac:dyDescent="0.25">
      <c r="A1009" s="138" t="s">
        <v>9583</v>
      </c>
      <c r="B1009" s="138" t="s">
        <v>9584</v>
      </c>
    </row>
    <row r="1010" spans="1:2" x14ac:dyDescent="0.25">
      <c r="A1010" s="138" t="s">
        <v>9585</v>
      </c>
      <c r="B1010" s="138" t="s">
        <v>9586</v>
      </c>
    </row>
    <row r="1011" spans="1:2" x14ac:dyDescent="0.25">
      <c r="A1011" s="138" t="s">
        <v>9587</v>
      </c>
      <c r="B1011" s="138" t="s">
        <v>9588</v>
      </c>
    </row>
    <row r="1012" spans="1:2" x14ac:dyDescent="0.25">
      <c r="A1012" s="138" t="s">
        <v>9589</v>
      </c>
      <c r="B1012" s="138" t="s">
        <v>9590</v>
      </c>
    </row>
    <row r="1013" spans="1:2" x14ac:dyDescent="0.25">
      <c r="A1013" s="138" t="s">
        <v>9591</v>
      </c>
      <c r="B1013" s="138" t="s">
        <v>9592</v>
      </c>
    </row>
    <row r="1014" spans="1:2" x14ac:dyDescent="0.25">
      <c r="A1014" s="138" t="s">
        <v>9593</v>
      </c>
      <c r="B1014" s="138" t="s">
        <v>9594</v>
      </c>
    </row>
    <row r="1015" spans="1:2" x14ac:dyDescent="0.25">
      <c r="A1015" s="138" t="s">
        <v>9595</v>
      </c>
      <c r="B1015" s="138" t="s">
        <v>9596</v>
      </c>
    </row>
    <row r="1016" spans="1:2" x14ac:dyDescent="0.25">
      <c r="A1016" s="138" t="s">
        <v>9597</v>
      </c>
      <c r="B1016" s="138" t="s">
        <v>9598</v>
      </c>
    </row>
    <row r="1017" spans="1:2" x14ac:dyDescent="0.25">
      <c r="A1017" s="138" t="s">
        <v>9599</v>
      </c>
      <c r="B1017" s="138" t="s">
        <v>9600</v>
      </c>
    </row>
    <row r="1018" spans="1:2" x14ac:dyDescent="0.25">
      <c r="A1018" s="138" t="s">
        <v>9601</v>
      </c>
      <c r="B1018" s="138" t="s">
        <v>9602</v>
      </c>
    </row>
    <row r="1019" spans="1:2" x14ac:dyDescent="0.25">
      <c r="A1019" s="138" t="s">
        <v>9603</v>
      </c>
      <c r="B1019" s="138" t="s">
        <v>9604</v>
      </c>
    </row>
    <row r="1020" spans="1:2" x14ac:dyDescent="0.25">
      <c r="A1020" s="138" t="s">
        <v>9605</v>
      </c>
      <c r="B1020" s="138" t="s">
        <v>9606</v>
      </c>
    </row>
    <row r="1021" spans="1:2" x14ac:dyDescent="0.25">
      <c r="A1021" s="138" t="s">
        <v>9607</v>
      </c>
      <c r="B1021" s="138" t="s">
        <v>9608</v>
      </c>
    </row>
    <row r="1022" spans="1:2" x14ac:dyDescent="0.25">
      <c r="A1022" s="138" t="s">
        <v>9609</v>
      </c>
      <c r="B1022" s="138" t="s">
        <v>9610</v>
      </c>
    </row>
    <row r="1023" spans="1:2" x14ac:dyDescent="0.25">
      <c r="A1023" s="138" t="s">
        <v>9611</v>
      </c>
      <c r="B1023" s="138" t="s">
        <v>9612</v>
      </c>
    </row>
    <row r="1024" spans="1:2" x14ac:dyDescent="0.25">
      <c r="A1024" s="138" t="s">
        <v>9613</v>
      </c>
      <c r="B1024" s="138" t="s">
        <v>9614</v>
      </c>
    </row>
    <row r="1025" spans="1:2" x14ac:dyDescent="0.25">
      <c r="A1025" s="138" t="s">
        <v>9615</v>
      </c>
      <c r="B1025" s="138" t="s">
        <v>9615</v>
      </c>
    </row>
    <row r="1026" spans="1:2" x14ac:dyDescent="0.25">
      <c r="A1026" s="138" t="s">
        <v>9616</v>
      </c>
      <c r="B1026" s="138" t="s">
        <v>9617</v>
      </c>
    </row>
    <row r="1027" spans="1:2" x14ac:dyDescent="0.25">
      <c r="A1027" s="138" t="s">
        <v>9618</v>
      </c>
      <c r="B1027" s="138" t="s">
        <v>9619</v>
      </c>
    </row>
    <row r="1028" spans="1:2" x14ac:dyDescent="0.25">
      <c r="A1028" s="138" t="s">
        <v>9620</v>
      </c>
      <c r="B1028" s="138" t="s">
        <v>9621</v>
      </c>
    </row>
    <row r="1029" spans="1:2" x14ac:dyDescent="0.25">
      <c r="A1029" s="138" t="s">
        <v>9622</v>
      </c>
      <c r="B1029" s="138" t="s">
        <v>9623</v>
      </c>
    </row>
    <row r="1030" spans="1:2" x14ac:dyDescent="0.25">
      <c r="A1030" s="138" t="s">
        <v>9624</v>
      </c>
      <c r="B1030" s="138" t="s">
        <v>9625</v>
      </c>
    </row>
    <row r="1031" spans="1:2" x14ac:dyDescent="0.25">
      <c r="A1031" s="138" t="s">
        <v>9626</v>
      </c>
      <c r="B1031" s="138" t="s">
        <v>9627</v>
      </c>
    </row>
    <row r="1032" spans="1:2" x14ac:dyDescent="0.25">
      <c r="A1032" s="138" t="s">
        <v>9628</v>
      </c>
      <c r="B1032" s="138" t="s">
        <v>9629</v>
      </c>
    </row>
    <row r="1033" spans="1:2" x14ac:dyDescent="0.25">
      <c r="A1033" s="138" t="s">
        <v>9630</v>
      </c>
      <c r="B1033" s="138" t="s">
        <v>9631</v>
      </c>
    </row>
    <row r="1034" spans="1:2" x14ac:dyDescent="0.25">
      <c r="A1034" s="138" t="s">
        <v>9632</v>
      </c>
      <c r="B1034" s="138" t="s">
        <v>9633</v>
      </c>
    </row>
    <row r="1035" spans="1:2" x14ac:dyDescent="0.25">
      <c r="A1035" s="138" t="s">
        <v>9634</v>
      </c>
      <c r="B1035" s="138" t="s">
        <v>9635</v>
      </c>
    </row>
    <row r="1036" spans="1:2" x14ac:dyDescent="0.25">
      <c r="A1036" s="138" t="s">
        <v>9636</v>
      </c>
      <c r="B1036" s="138" t="s">
        <v>9637</v>
      </c>
    </row>
    <row r="1037" spans="1:2" x14ac:dyDescent="0.25">
      <c r="A1037" s="138" t="s">
        <v>9638</v>
      </c>
      <c r="B1037" s="138" t="s">
        <v>9639</v>
      </c>
    </row>
    <row r="1038" spans="1:2" x14ac:dyDescent="0.25">
      <c r="A1038" s="138" t="s">
        <v>9640</v>
      </c>
      <c r="B1038" s="138" t="s">
        <v>9641</v>
      </c>
    </row>
    <row r="1039" spans="1:2" x14ac:dyDescent="0.25">
      <c r="A1039" s="138" t="s">
        <v>9642</v>
      </c>
      <c r="B1039" s="138" t="s">
        <v>9643</v>
      </c>
    </row>
    <row r="1040" spans="1:2" x14ac:dyDescent="0.25">
      <c r="A1040" s="138" t="s">
        <v>9644</v>
      </c>
      <c r="B1040" s="138" t="s">
        <v>9645</v>
      </c>
    </row>
    <row r="1041" spans="1:2" x14ac:dyDescent="0.25">
      <c r="A1041" s="138" t="s">
        <v>9646</v>
      </c>
      <c r="B1041" s="138" t="s">
        <v>9647</v>
      </c>
    </row>
    <row r="1042" spans="1:2" x14ac:dyDescent="0.25">
      <c r="A1042" s="138" t="s">
        <v>9648</v>
      </c>
      <c r="B1042" s="138" t="s">
        <v>9649</v>
      </c>
    </row>
    <row r="1043" spans="1:2" x14ac:dyDescent="0.25">
      <c r="A1043" s="138" t="s">
        <v>9650</v>
      </c>
      <c r="B1043" s="138" t="s">
        <v>9651</v>
      </c>
    </row>
    <row r="1044" spans="1:2" x14ac:dyDescent="0.25">
      <c r="A1044" s="138" t="s">
        <v>9652</v>
      </c>
      <c r="B1044" s="138" t="s">
        <v>9653</v>
      </c>
    </row>
    <row r="1045" spans="1:2" x14ac:dyDescent="0.25">
      <c r="A1045" s="138" t="s">
        <v>9654</v>
      </c>
      <c r="B1045" s="138" t="s">
        <v>9655</v>
      </c>
    </row>
    <row r="1046" spans="1:2" x14ac:dyDescent="0.25">
      <c r="A1046" s="138" t="s">
        <v>9656</v>
      </c>
      <c r="B1046" s="138" t="s">
        <v>9657</v>
      </c>
    </row>
    <row r="1047" spans="1:2" x14ac:dyDescent="0.25">
      <c r="A1047" s="138" t="s">
        <v>9658</v>
      </c>
      <c r="B1047" s="138" t="s">
        <v>9659</v>
      </c>
    </row>
    <row r="1048" spans="1:2" x14ac:dyDescent="0.25">
      <c r="A1048" s="138" t="s">
        <v>9660</v>
      </c>
      <c r="B1048" s="138" t="s">
        <v>9661</v>
      </c>
    </row>
    <row r="1049" spans="1:2" x14ac:dyDescent="0.25">
      <c r="A1049" s="138" t="s">
        <v>9662</v>
      </c>
      <c r="B1049" s="138" t="s">
        <v>9663</v>
      </c>
    </row>
    <row r="1050" spans="1:2" x14ac:dyDescent="0.25">
      <c r="A1050" s="138" t="s">
        <v>9664</v>
      </c>
      <c r="B1050" s="138" t="s">
        <v>9665</v>
      </c>
    </row>
    <row r="1051" spans="1:2" x14ac:dyDescent="0.25">
      <c r="A1051" s="138" t="s">
        <v>9666</v>
      </c>
      <c r="B1051" s="138" t="s">
        <v>9666</v>
      </c>
    </row>
    <row r="1052" spans="1:2" x14ac:dyDescent="0.25">
      <c r="A1052" s="138" t="s">
        <v>9667</v>
      </c>
      <c r="B1052" s="138" t="s">
        <v>9668</v>
      </c>
    </row>
    <row r="1053" spans="1:2" x14ac:dyDescent="0.25">
      <c r="A1053" s="138" t="s">
        <v>9669</v>
      </c>
      <c r="B1053" s="138" t="s">
        <v>9670</v>
      </c>
    </row>
    <row r="1054" spans="1:2" x14ac:dyDescent="0.25">
      <c r="A1054" s="138" t="s">
        <v>9671</v>
      </c>
      <c r="B1054" s="138" t="s">
        <v>9672</v>
      </c>
    </row>
    <row r="1055" spans="1:2" x14ac:dyDescent="0.25">
      <c r="A1055" s="138" t="s">
        <v>9673</v>
      </c>
      <c r="B1055" s="138" t="s">
        <v>9674</v>
      </c>
    </row>
    <row r="1056" spans="1:2" x14ac:dyDescent="0.25">
      <c r="A1056" s="138" t="s">
        <v>9675</v>
      </c>
      <c r="B1056" s="138" t="s">
        <v>9676</v>
      </c>
    </row>
    <row r="1057" spans="1:2" x14ac:dyDescent="0.25">
      <c r="A1057" s="138" t="s">
        <v>9677</v>
      </c>
      <c r="B1057" s="138" t="s">
        <v>9678</v>
      </c>
    </row>
    <row r="1058" spans="1:2" x14ac:dyDescent="0.25">
      <c r="A1058" s="138" t="s">
        <v>9679</v>
      </c>
      <c r="B1058" s="138" t="s">
        <v>9680</v>
      </c>
    </row>
    <row r="1059" spans="1:2" x14ac:dyDescent="0.25">
      <c r="A1059" s="138" t="s">
        <v>9681</v>
      </c>
      <c r="B1059" s="138" t="s">
        <v>9682</v>
      </c>
    </row>
    <row r="1060" spans="1:2" x14ac:dyDescent="0.25">
      <c r="A1060" s="138" t="s">
        <v>9683</v>
      </c>
      <c r="B1060" s="138" t="s">
        <v>9684</v>
      </c>
    </row>
    <row r="1061" spans="1:2" x14ac:dyDescent="0.25">
      <c r="A1061" s="138" t="s">
        <v>9685</v>
      </c>
      <c r="B1061" s="138" t="s">
        <v>9686</v>
      </c>
    </row>
    <row r="1062" spans="1:2" x14ac:dyDescent="0.25">
      <c r="A1062" s="138" t="s">
        <v>9687</v>
      </c>
      <c r="B1062" s="138" t="s">
        <v>9688</v>
      </c>
    </row>
    <row r="1063" spans="1:2" x14ac:dyDescent="0.25">
      <c r="A1063" s="138" t="s">
        <v>9689</v>
      </c>
      <c r="B1063" s="138" t="s">
        <v>9690</v>
      </c>
    </row>
    <row r="1064" spans="1:2" x14ac:dyDescent="0.25">
      <c r="A1064" s="138" t="s">
        <v>9691</v>
      </c>
      <c r="B1064" s="138" t="s">
        <v>9692</v>
      </c>
    </row>
    <row r="1065" spans="1:2" x14ac:dyDescent="0.25">
      <c r="A1065" s="138" t="s">
        <v>9693</v>
      </c>
      <c r="B1065" s="138" t="s">
        <v>9694</v>
      </c>
    </row>
    <row r="1066" spans="1:2" x14ac:dyDescent="0.25">
      <c r="A1066" s="138" t="s">
        <v>9695</v>
      </c>
      <c r="B1066" s="138" t="s">
        <v>9696</v>
      </c>
    </row>
    <row r="1067" spans="1:2" x14ac:dyDescent="0.25">
      <c r="A1067" s="138" t="s">
        <v>9697</v>
      </c>
      <c r="B1067" s="138" t="s">
        <v>9698</v>
      </c>
    </row>
    <row r="1068" spans="1:2" x14ac:dyDescent="0.25">
      <c r="A1068" s="138" t="s">
        <v>9699</v>
      </c>
      <c r="B1068" s="138" t="s">
        <v>9700</v>
      </c>
    </row>
    <row r="1069" spans="1:2" x14ac:dyDescent="0.25">
      <c r="A1069" s="138" t="s">
        <v>9701</v>
      </c>
      <c r="B1069" s="138" t="s">
        <v>9702</v>
      </c>
    </row>
    <row r="1070" spans="1:2" x14ac:dyDescent="0.25">
      <c r="A1070" s="138" t="s">
        <v>9703</v>
      </c>
      <c r="B1070" s="138" t="s">
        <v>9704</v>
      </c>
    </row>
    <row r="1071" spans="1:2" x14ac:dyDescent="0.25">
      <c r="A1071" s="138" t="s">
        <v>9705</v>
      </c>
      <c r="B1071" s="138" t="s">
        <v>9706</v>
      </c>
    </row>
    <row r="1072" spans="1:2" x14ac:dyDescent="0.25">
      <c r="A1072" s="138" t="s">
        <v>9707</v>
      </c>
      <c r="B1072" s="138" t="s">
        <v>9708</v>
      </c>
    </row>
    <row r="1073" spans="1:2" x14ac:dyDescent="0.25">
      <c r="A1073" s="138" t="s">
        <v>9709</v>
      </c>
      <c r="B1073" s="138" t="s">
        <v>9710</v>
      </c>
    </row>
    <row r="1074" spans="1:2" x14ac:dyDescent="0.25">
      <c r="A1074" s="138" t="s">
        <v>9711</v>
      </c>
      <c r="B1074" s="138" t="s">
        <v>9712</v>
      </c>
    </row>
    <row r="1075" spans="1:2" x14ac:dyDescent="0.25">
      <c r="A1075" s="138" t="s">
        <v>9713</v>
      </c>
      <c r="B1075" s="138" t="s">
        <v>9714</v>
      </c>
    </row>
    <row r="1076" spans="1:2" x14ac:dyDescent="0.25">
      <c r="A1076" s="138" t="s">
        <v>9715</v>
      </c>
      <c r="B1076" s="138" t="s">
        <v>9716</v>
      </c>
    </row>
    <row r="1077" spans="1:2" x14ac:dyDescent="0.25">
      <c r="A1077" s="138" t="s">
        <v>9717</v>
      </c>
      <c r="B1077" s="138" t="s">
        <v>9718</v>
      </c>
    </row>
    <row r="1078" spans="1:2" x14ac:dyDescent="0.25">
      <c r="A1078" s="138" t="s">
        <v>9719</v>
      </c>
      <c r="B1078" s="138" t="s">
        <v>9720</v>
      </c>
    </row>
    <row r="1079" spans="1:2" x14ac:dyDescent="0.25">
      <c r="A1079" s="138" t="s">
        <v>9721</v>
      </c>
      <c r="B1079" s="138" t="s">
        <v>9722</v>
      </c>
    </row>
    <row r="1080" spans="1:2" x14ac:dyDescent="0.25">
      <c r="A1080" s="138" t="s">
        <v>9723</v>
      </c>
      <c r="B1080" s="138" t="s">
        <v>9724</v>
      </c>
    </row>
    <row r="1081" spans="1:2" x14ac:dyDescent="0.25">
      <c r="A1081" s="138" t="s">
        <v>9725</v>
      </c>
      <c r="B1081" s="138" t="s">
        <v>9726</v>
      </c>
    </row>
    <row r="1082" spans="1:2" x14ac:dyDescent="0.25">
      <c r="A1082" s="138" t="s">
        <v>9727</v>
      </c>
      <c r="B1082" s="138" t="s">
        <v>9728</v>
      </c>
    </row>
    <row r="1083" spans="1:2" x14ac:dyDescent="0.25">
      <c r="A1083" s="138" t="s">
        <v>9729</v>
      </c>
      <c r="B1083" s="138" t="s">
        <v>9730</v>
      </c>
    </row>
    <row r="1084" spans="1:2" x14ac:dyDescent="0.25">
      <c r="A1084" s="138" t="s">
        <v>9731</v>
      </c>
      <c r="B1084" s="138" t="s">
        <v>9732</v>
      </c>
    </row>
    <row r="1085" spans="1:2" x14ac:dyDescent="0.25">
      <c r="A1085" s="138" t="s">
        <v>9733</v>
      </c>
      <c r="B1085" s="138" t="s">
        <v>9734</v>
      </c>
    </row>
    <row r="1086" spans="1:2" x14ac:dyDescent="0.25">
      <c r="A1086" s="138" t="s">
        <v>9735</v>
      </c>
      <c r="B1086" s="138" t="s">
        <v>9736</v>
      </c>
    </row>
    <row r="1087" spans="1:2" x14ac:dyDescent="0.25">
      <c r="A1087" s="138" t="s">
        <v>9737</v>
      </c>
      <c r="B1087" s="138" t="s">
        <v>9738</v>
      </c>
    </row>
    <row r="1088" spans="1:2" x14ac:dyDescent="0.25">
      <c r="A1088" s="138" t="s">
        <v>9739</v>
      </c>
      <c r="B1088" s="138" t="s">
        <v>9740</v>
      </c>
    </row>
    <row r="1089" spans="1:2" x14ac:dyDescent="0.25">
      <c r="A1089" s="138" t="s">
        <v>9741</v>
      </c>
      <c r="B1089" s="138" t="s">
        <v>9742</v>
      </c>
    </row>
    <row r="1090" spans="1:2" x14ac:dyDescent="0.25">
      <c r="A1090" s="138" t="s">
        <v>9743</v>
      </c>
      <c r="B1090" s="138" t="s">
        <v>9744</v>
      </c>
    </row>
    <row r="1091" spans="1:2" x14ac:dyDescent="0.25">
      <c r="A1091" s="138" t="s">
        <v>9745</v>
      </c>
      <c r="B1091" s="138" t="s">
        <v>9746</v>
      </c>
    </row>
    <row r="1092" spans="1:2" x14ac:dyDescent="0.25">
      <c r="A1092" s="138" t="s">
        <v>9747</v>
      </c>
      <c r="B1092" s="138" t="s">
        <v>9748</v>
      </c>
    </row>
    <row r="1093" spans="1:2" x14ac:dyDescent="0.25">
      <c r="A1093" s="138" t="s">
        <v>9749</v>
      </c>
      <c r="B1093" s="138" t="s">
        <v>9750</v>
      </c>
    </row>
    <row r="1094" spans="1:2" x14ac:dyDescent="0.25">
      <c r="A1094" s="138" t="s">
        <v>9751</v>
      </c>
      <c r="B1094" s="138" t="s">
        <v>9752</v>
      </c>
    </row>
    <row r="1095" spans="1:2" x14ac:dyDescent="0.25">
      <c r="A1095" s="138" t="s">
        <v>9753</v>
      </c>
      <c r="B1095" s="138" t="s">
        <v>9754</v>
      </c>
    </row>
    <row r="1096" spans="1:2" x14ac:dyDescent="0.25">
      <c r="A1096" s="138" t="s">
        <v>9755</v>
      </c>
      <c r="B1096" s="138" t="s">
        <v>9756</v>
      </c>
    </row>
    <row r="1097" spans="1:2" x14ac:dyDescent="0.25">
      <c r="A1097" s="138" t="s">
        <v>9757</v>
      </c>
      <c r="B1097" s="138" t="s">
        <v>9758</v>
      </c>
    </row>
    <row r="1098" spans="1:2" x14ac:dyDescent="0.25">
      <c r="A1098" s="138" t="s">
        <v>9759</v>
      </c>
      <c r="B1098" s="138" t="s">
        <v>9760</v>
      </c>
    </row>
    <row r="1099" spans="1:2" x14ac:dyDescent="0.25">
      <c r="A1099" s="138" t="s">
        <v>9761</v>
      </c>
      <c r="B1099" s="138" t="s">
        <v>9762</v>
      </c>
    </row>
    <row r="1100" spans="1:2" x14ac:dyDescent="0.25">
      <c r="A1100" s="138" t="s">
        <v>9763</v>
      </c>
      <c r="B1100" s="138" t="s">
        <v>9764</v>
      </c>
    </row>
    <row r="1101" spans="1:2" x14ac:dyDescent="0.25">
      <c r="A1101" s="138" t="s">
        <v>9765</v>
      </c>
      <c r="B1101" s="138" t="s">
        <v>9766</v>
      </c>
    </row>
    <row r="1102" spans="1:2" x14ac:dyDescent="0.25">
      <c r="A1102" s="138" t="s">
        <v>9767</v>
      </c>
      <c r="B1102" s="138" t="s">
        <v>9768</v>
      </c>
    </row>
    <row r="1103" spans="1:2" x14ac:dyDescent="0.25">
      <c r="A1103" s="138" t="s">
        <v>9769</v>
      </c>
      <c r="B1103" s="138" t="s">
        <v>9770</v>
      </c>
    </row>
    <row r="1104" spans="1:2" x14ac:dyDescent="0.25">
      <c r="A1104" s="138" t="s">
        <v>9771</v>
      </c>
      <c r="B1104" s="138" t="s">
        <v>9772</v>
      </c>
    </row>
    <row r="1105" spans="1:2" x14ac:dyDescent="0.25">
      <c r="A1105" s="138" t="s">
        <v>9773</v>
      </c>
      <c r="B1105" s="138" t="s">
        <v>9774</v>
      </c>
    </row>
    <row r="1106" spans="1:2" x14ac:dyDescent="0.25">
      <c r="A1106" s="138" t="s">
        <v>9775</v>
      </c>
      <c r="B1106" s="138" t="s">
        <v>9776</v>
      </c>
    </row>
    <row r="1107" spans="1:2" x14ac:dyDescent="0.25">
      <c r="A1107" s="138" t="s">
        <v>9777</v>
      </c>
      <c r="B1107" s="138" t="s">
        <v>9778</v>
      </c>
    </row>
    <row r="1108" spans="1:2" x14ac:dyDescent="0.25">
      <c r="A1108" s="138" t="s">
        <v>9779</v>
      </c>
      <c r="B1108" s="138" t="s">
        <v>9780</v>
      </c>
    </row>
    <row r="1109" spans="1:2" x14ac:dyDescent="0.25">
      <c r="A1109" s="138" t="s">
        <v>9781</v>
      </c>
      <c r="B1109" s="138" t="s">
        <v>9782</v>
      </c>
    </row>
    <row r="1110" spans="1:2" x14ac:dyDescent="0.25">
      <c r="A1110" s="138" t="s">
        <v>9783</v>
      </c>
      <c r="B1110" s="138" t="s">
        <v>9784</v>
      </c>
    </row>
    <row r="1111" spans="1:2" x14ac:dyDescent="0.25">
      <c r="A1111" s="138" t="s">
        <v>9785</v>
      </c>
      <c r="B1111" s="138" t="s">
        <v>9786</v>
      </c>
    </row>
    <row r="1112" spans="1:2" x14ac:dyDescent="0.25">
      <c r="A1112" s="138" t="s">
        <v>9787</v>
      </c>
      <c r="B1112" s="138" t="s">
        <v>9788</v>
      </c>
    </row>
    <row r="1113" spans="1:2" x14ac:dyDescent="0.25">
      <c r="A1113" s="138" t="s">
        <v>9789</v>
      </c>
      <c r="B1113" s="138" t="s">
        <v>9790</v>
      </c>
    </row>
    <row r="1114" spans="1:2" x14ac:dyDescent="0.25">
      <c r="A1114" s="138" t="s">
        <v>9791</v>
      </c>
      <c r="B1114" s="138" t="s">
        <v>9792</v>
      </c>
    </row>
    <row r="1115" spans="1:2" x14ac:dyDescent="0.25">
      <c r="A1115" s="138" t="s">
        <v>9793</v>
      </c>
      <c r="B1115" s="138" t="s">
        <v>9794</v>
      </c>
    </row>
    <row r="1116" spans="1:2" x14ac:dyDescent="0.25">
      <c r="A1116" s="138" t="s">
        <v>9795</v>
      </c>
      <c r="B1116" s="138" t="s">
        <v>9796</v>
      </c>
    </row>
    <row r="1117" spans="1:2" x14ac:dyDescent="0.25">
      <c r="A1117" s="138" t="s">
        <v>9797</v>
      </c>
      <c r="B1117" s="138" t="s">
        <v>9798</v>
      </c>
    </row>
    <row r="1118" spans="1:2" x14ac:dyDescent="0.25">
      <c r="A1118" s="138" t="s">
        <v>9799</v>
      </c>
      <c r="B1118" s="138" t="s">
        <v>9800</v>
      </c>
    </row>
    <row r="1119" spans="1:2" x14ac:dyDescent="0.25">
      <c r="A1119" s="138" t="s">
        <v>9801</v>
      </c>
      <c r="B1119" s="138" t="s">
        <v>9802</v>
      </c>
    </row>
    <row r="1120" spans="1:2" x14ac:dyDescent="0.25">
      <c r="A1120" s="138" t="s">
        <v>9803</v>
      </c>
      <c r="B1120" s="138" t="s">
        <v>9804</v>
      </c>
    </row>
    <row r="1121" spans="1:2" x14ac:dyDescent="0.25">
      <c r="A1121" s="138" t="s">
        <v>9805</v>
      </c>
      <c r="B1121" s="138" t="s">
        <v>9806</v>
      </c>
    </row>
    <row r="1122" spans="1:2" x14ac:dyDescent="0.25">
      <c r="A1122" s="138" t="s">
        <v>9807</v>
      </c>
      <c r="B1122" s="138" t="s">
        <v>9808</v>
      </c>
    </row>
    <row r="1123" spans="1:2" x14ac:dyDescent="0.25">
      <c r="A1123" s="138" t="s">
        <v>9809</v>
      </c>
      <c r="B1123" s="138" t="s">
        <v>9810</v>
      </c>
    </row>
    <row r="1124" spans="1:2" x14ac:dyDescent="0.25">
      <c r="A1124" s="138" t="s">
        <v>9811</v>
      </c>
      <c r="B1124" s="138" t="s">
        <v>9812</v>
      </c>
    </row>
    <row r="1125" spans="1:2" x14ac:dyDescent="0.25">
      <c r="A1125" s="138" t="s">
        <v>9813</v>
      </c>
      <c r="B1125" s="138" t="s">
        <v>9814</v>
      </c>
    </row>
    <row r="1126" spans="1:2" x14ac:dyDescent="0.25">
      <c r="A1126" s="138" t="s">
        <v>9815</v>
      </c>
      <c r="B1126" s="138" t="s">
        <v>9816</v>
      </c>
    </row>
    <row r="1127" spans="1:2" x14ac:dyDescent="0.25">
      <c r="A1127" s="138" t="s">
        <v>9817</v>
      </c>
      <c r="B1127" s="138" t="s">
        <v>9818</v>
      </c>
    </row>
    <row r="1128" spans="1:2" x14ac:dyDescent="0.25">
      <c r="A1128" s="138" t="s">
        <v>9819</v>
      </c>
      <c r="B1128" s="138" t="s">
        <v>9819</v>
      </c>
    </row>
    <row r="1129" spans="1:2" x14ac:dyDescent="0.25">
      <c r="A1129" s="138" t="s">
        <v>9820</v>
      </c>
      <c r="B1129" s="138" t="s">
        <v>9820</v>
      </c>
    </row>
    <row r="1130" spans="1:2" x14ac:dyDescent="0.25">
      <c r="A1130" s="138" t="s">
        <v>9821</v>
      </c>
      <c r="B1130" s="138" t="s">
        <v>9822</v>
      </c>
    </row>
    <row r="1131" spans="1:2" x14ac:dyDescent="0.25">
      <c r="A1131" s="138" t="s">
        <v>9823</v>
      </c>
      <c r="B1131" s="138" t="s">
        <v>9824</v>
      </c>
    </row>
    <row r="1132" spans="1:2" x14ac:dyDescent="0.25">
      <c r="A1132" s="138" t="s">
        <v>9825</v>
      </c>
      <c r="B1132" s="138" t="s">
        <v>9826</v>
      </c>
    </row>
    <row r="1133" spans="1:2" x14ac:dyDescent="0.25">
      <c r="A1133" s="138" t="s">
        <v>9827</v>
      </c>
      <c r="B1133" s="138" t="s">
        <v>9828</v>
      </c>
    </row>
    <row r="1134" spans="1:2" x14ac:dyDescent="0.25">
      <c r="A1134" s="138" t="s">
        <v>9829</v>
      </c>
      <c r="B1134" s="138" t="s">
        <v>9830</v>
      </c>
    </row>
    <row r="1135" spans="1:2" x14ac:dyDescent="0.25">
      <c r="A1135" s="138" t="s">
        <v>9831</v>
      </c>
      <c r="B1135" s="138" t="s">
        <v>9832</v>
      </c>
    </row>
    <row r="1136" spans="1:2" x14ac:dyDescent="0.25">
      <c r="A1136" s="138" t="s">
        <v>9833</v>
      </c>
      <c r="B1136" s="138" t="s">
        <v>9834</v>
      </c>
    </row>
    <row r="1137" spans="1:2" x14ac:dyDescent="0.25">
      <c r="A1137" s="138" t="s">
        <v>9835</v>
      </c>
      <c r="B1137" s="138" t="s">
        <v>9836</v>
      </c>
    </row>
    <row r="1138" spans="1:2" x14ac:dyDescent="0.25">
      <c r="A1138" s="138" t="s">
        <v>9837</v>
      </c>
      <c r="B1138" s="138" t="s">
        <v>9838</v>
      </c>
    </row>
    <row r="1139" spans="1:2" x14ac:dyDescent="0.25">
      <c r="A1139" s="138" t="s">
        <v>9839</v>
      </c>
      <c r="B1139" s="138" t="s">
        <v>9840</v>
      </c>
    </row>
    <row r="1140" spans="1:2" x14ac:dyDescent="0.25">
      <c r="A1140" s="138" t="s">
        <v>9841</v>
      </c>
      <c r="B1140" s="138" t="s">
        <v>9842</v>
      </c>
    </row>
    <row r="1141" spans="1:2" x14ac:dyDescent="0.25">
      <c r="A1141" s="138" t="s">
        <v>9843</v>
      </c>
      <c r="B1141" s="138" t="s">
        <v>9844</v>
      </c>
    </row>
    <row r="1142" spans="1:2" x14ac:dyDescent="0.25">
      <c r="A1142" s="138" t="s">
        <v>9845</v>
      </c>
      <c r="B1142" s="138" t="s">
        <v>9846</v>
      </c>
    </row>
    <row r="1143" spans="1:2" x14ac:dyDescent="0.25">
      <c r="A1143" s="138" t="s">
        <v>9847</v>
      </c>
      <c r="B1143" s="138" t="s">
        <v>9848</v>
      </c>
    </row>
    <row r="1144" spans="1:2" x14ac:dyDescent="0.25">
      <c r="A1144" s="138" t="s">
        <v>9849</v>
      </c>
      <c r="B1144" s="138" t="s">
        <v>9850</v>
      </c>
    </row>
    <row r="1145" spans="1:2" x14ac:dyDescent="0.25">
      <c r="A1145" s="138" t="s">
        <v>9851</v>
      </c>
      <c r="B1145" s="138" t="s">
        <v>9852</v>
      </c>
    </row>
    <row r="1146" spans="1:2" x14ac:dyDescent="0.25">
      <c r="A1146" s="138" t="s">
        <v>9853</v>
      </c>
      <c r="B1146" s="138" t="s">
        <v>9854</v>
      </c>
    </row>
    <row r="1147" spans="1:2" x14ac:dyDescent="0.25">
      <c r="A1147" s="138" t="s">
        <v>9855</v>
      </c>
      <c r="B1147" s="138" t="s">
        <v>9856</v>
      </c>
    </row>
    <row r="1148" spans="1:2" x14ac:dyDescent="0.25">
      <c r="A1148" s="138" t="s">
        <v>9857</v>
      </c>
      <c r="B1148" s="138" t="s">
        <v>9858</v>
      </c>
    </row>
    <row r="1149" spans="1:2" x14ac:dyDescent="0.25">
      <c r="A1149" s="138" t="s">
        <v>9859</v>
      </c>
      <c r="B1149" s="138" t="s">
        <v>9860</v>
      </c>
    </row>
    <row r="1150" spans="1:2" x14ac:dyDescent="0.25">
      <c r="A1150" s="138" t="s">
        <v>9861</v>
      </c>
      <c r="B1150" s="138" t="s">
        <v>9862</v>
      </c>
    </row>
    <row r="1151" spans="1:2" x14ac:dyDescent="0.25">
      <c r="A1151" s="138" t="s">
        <v>9863</v>
      </c>
      <c r="B1151" s="138" t="s">
        <v>9864</v>
      </c>
    </row>
    <row r="1152" spans="1:2" x14ac:dyDescent="0.25">
      <c r="A1152" s="138" t="s">
        <v>9865</v>
      </c>
      <c r="B1152" s="138" t="s">
        <v>9866</v>
      </c>
    </row>
    <row r="1153" spans="1:2" x14ac:dyDescent="0.25">
      <c r="A1153" s="138" t="s">
        <v>3104</v>
      </c>
      <c r="B1153" s="138" t="s">
        <v>9867</v>
      </c>
    </row>
    <row r="1154" spans="1:2" x14ac:dyDescent="0.25">
      <c r="A1154" s="138" t="s">
        <v>3112</v>
      </c>
      <c r="B1154" s="138" t="s">
        <v>9868</v>
      </c>
    </row>
    <row r="1155" spans="1:2" x14ac:dyDescent="0.25">
      <c r="A1155" s="138" t="s">
        <v>3116</v>
      </c>
      <c r="B1155" s="138" t="s">
        <v>9869</v>
      </c>
    </row>
    <row r="1156" spans="1:2" x14ac:dyDescent="0.25">
      <c r="A1156" s="138" t="s">
        <v>3141</v>
      </c>
      <c r="B1156" s="138" t="s">
        <v>9870</v>
      </c>
    </row>
    <row r="1157" spans="1:2" x14ac:dyDescent="0.25">
      <c r="A1157" s="138" t="s">
        <v>3145</v>
      </c>
      <c r="B1157" s="138" t="s">
        <v>9871</v>
      </c>
    </row>
    <row r="1158" spans="1:2" x14ac:dyDescent="0.25">
      <c r="A1158" s="138" t="s">
        <v>3181</v>
      </c>
      <c r="B1158" s="138" t="s">
        <v>9872</v>
      </c>
    </row>
    <row r="1159" spans="1:2" x14ac:dyDescent="0.25">
      <c r="A1159" s="138" t="s">
        <v>3189</v>
      </c>
      <c r="B1159" s="138" t="s">
        <v>9873</v>
      </c>
    </row>
    <row r="1160" spans="1:2" x14ac:dyDescent="0.25">
      <c r="A1160" s="138" t="s">
        <v>3206</v>
      </c>
      <c r="B1160" s="138" t="s">
        <v>9874</v>
      </c>
    </row>
    <row r="1161" spans="1:2" x14ac:dyDescent="0.25">
      <c r="A1161" s="138" t="s">
        <v>3230</v>
      </c>
      <c r="B1161" s="138" t="s">
        <v>9875</v>
      </c>
    </row>
    <row r="1162" spans="1:2" x14ac:dyDescent="0.25">
      <c r="A1162" s="138" t="s">
        <v>3096</v>
      </c>
      <c r="B1162" s="138" t="s">
        <v>9876</v>
      </c>
    </row>
    <row r="1163" spans="1:2" x14ac:dyDescent="0.25">
      <c r="A1163" s="138" t="s">
        <v>3100</v>
      </c>
      <c r="B1163" s="138" t="s">
        <v>9877</v>
      </c>
    </row>
    <row r="1164" spans="1:2" x14ac:dyDescent="0.25">
      <c r="A1164" s="138" t="s">
        <v>3108</v>
      </c>
      <c r="B1164" s="138" t="s">
        <v>9878</v>
      </c>
    </row>
    <row r="1165" spans="1:2" x14ac:dyDescent="0.25">
      <c r="A1165" s="138" t="s">
        <v>3124</v>
      </c>
      <c r="B1165" s="138" t="s">
        <v>9879</v>
      </c>
    </row>
    <row r="1166" spans="1:2" x14ac:dyDescent="0.25">
      <c r="A1166" s="138" t="s">
        <v>3137</v>
      </c>
      <c r="B1166" s="138" t="s">
        <v>9880</v>
      </c>
    </row>
    <row r="1167" spans="1:2" x14ac:dyDescent="0.25">
      <c r="A1167" s="138" t="s">
        <v>3161</v>
      </c>
      <c r="B1167" s="138" t="s">
        <v>9881</v>
      </c>
    </row>
    <row r="1168" spans="1:2" x14ac:dyDescent="0.25">
      <c r="A1168" s="138" t="s">
        <v>3173</v>
      </c>
      <c r="B1168" s="138" t="s">
        <v>9882</v>
      </c>
    </row>
    <row r="1169" spans="1:2" x14ac:dyDescent="0.25">
      <c r="A1169" s="138" t="s">
        <v>3214</v>
      </c>
      <c r="B1169" s="138" t="s">
        <v>9883</v>
      </c>
    </row>
    <row r="1170" spans="1:2" x14ac:dyDescent="0.25">
      <c r="A1170" s="138" t="s">
        <v>7785</v>
      </c>
      <c r="B1170" s="138" t="s">
        <v>7785</v>
      </c>
    </row>
    <row r="1171" spans="1:2" x14ac:dyDescent="0.25">
      <c r="A1171" s="138" t="s">
        <v>3254</v>
      </c>
      <c r="B1171" s="138" t="s">
        <v>9884</v>
      </c>
    </row>
    <row r="1172" spans="1:2" x14ac:dyDescent="0.25">
      <c r="A1172" s="138" t="s">
        <v>732</v>
      </c>
      <c r="B1172" s="138" t="s">
        <v>9885</v>
      </c>
    </row>
    <row r="1173" spans="1:2" x14ac:dyDescent="0.25">
      <c r="A1173" s="138" t="s">
        <v>3128</v>
      </c>
      <c r="B1173" s="138" t="s">
        <v>9886</v>
      </c>
    </row>
    <row r="1174" spans="1:2" x14ac:dyDescent="0.25">
      <c r="A1174" s="138" t="s">
        <v>3149</v>
      </c>
      <c r="B1174" s="138" t="s">
        <v>9887</v>
      </c>
    </row>
    <row r="1175" spans="1:2" x14ac:dyDescent="0.25">
      <c r="A1175" s="138" t="s">
        <v>3153</v>
      </c>
      <c r="B1175" s="138" t="s">
        <v>9888</v>
      </c>
    </row>
    <row r="1176" spans="1:2" x14ac:dyDescent="0.25">
      <c r="A1176" s="138" t="s">
        <v>3157</v>
      </c>
      <c r="B1176" s="138" t="s">
        <v>9889</v>
      </c>
    </row>
    <row r="1177" spans="1:2" x14ac:dyDescent="0.25">
      <c r="A1177" s="138" t="s">
        <v>3177</v>
      </c>
      <c r="B1177" s="138" t="s">
        <v>9890</v>
      </c>
    </row>
    <row r="1178" spans="1:2" x14ac:dyDescent="0.25">
      <c r="A1178" s="138" t="s">
        <v>3193</v>
      </c>
      <c r="B1178" s="138" t="s">
        <v>9891</v>
      </c>
    </row>
    <row r="1179" spans="1:2" x14ac:dyDescent="0.25">
      <c r="A1179" s="138" t="s">
        <v>3197</v>
      </c>
      <c r="B1179" s="138" t="s">
        <v>9892</v>
      </c>
    </row>
    <row r="1180" spans="1:2" x14ac:dyDescent="0.25">
      <c r="A1180" s="138" t="s">
        <v>3120</v>
      </c>
      <c r="B1180" s="138" t="s">
        <v>9893</v>
      </c>
    </row>
    <row r="1181" spans="1:2" x14ac:dyDescent="0.25">
      <c r="A1181" s="138" t="s">
        <v>3076</v>
      </c>
      <c r="B1181" s="138" t="s">
        <v>9894</v>
      </c>
    </row>
    <row r="1182" spans="1:2" x14ac:dyDescent="0.25">
      <c r="A1182" s="138" t="s">
        <v>3084</v>
      </c>
      <c r="B1182" s="138" t="s">
        <v>9895</v>
      </c>
    </row>
    <row r="1183" spans="1:2" x14ac:dyDescent="0.25">
      <c r="A1183" s="138" t="s">
        <v>3092</v>
      </c>
      <c r="B1183" s="138" t="s">
        <v>9896</v>
      </c>
    </row>
    <row r="1184" spans="1:2" x14ac:dyDescent="0.25">
      <c r="A1184" s="138" t="s">
        <v>3169</v>
      </c>
      <c r="B1184" s="138" t="s">
        <v>9897</v>
      </c>
    </row>
    <row r="1185" spans="1:2" x14ac:dyDescent="0.25">
      <c r="A1185" s="138" t="s">
        <v>3202</v>
      </c>
      <c r="B1185" s="138" t="s">
        <v>9898</v>
      </c>
    </row>
    <row r="1186" spans="1:2" x14ac:dyDescent="0.25">
      <c r="A1186" s="138" t="s">
        <v>3132</v>
      </c>
      <c r="B1186" s="138" t="s">
        <v>9899</v>
      </c>
    </row>
    <row r="1187" spans="1:2" x14ac:dyDescent="0.25">
      <c r="A1187" s="138" t="s">
        <v>3165</v>
      </c>
      <c r="B1187" s="138" t="s">
        <v>9900</v>
      </c>
    </row>
    <row r="1188" spans="1:2" x14ac:dyDescent="0.25">
      <c r="A1188" s="138" t="s">
        <v>3210</v>
      </c>
      <c r="B1188" s="138" t="s">
        <v>9901</v>
      </c>
    </row>
    <row r="1189" spans="1:2" x14ac:dyDescent="0.25">
      <c r="A1189" s="138" t="s">
        <v>3070</v>
      </c>
      <c r="B1189" s="138" t="s">
        <v>9902</v>
      </c>
    </row>
    <row r="1190" spans="1:2" x14ac:dyDescent="0.25">
      <c r="A1190" s="138" t="s">
        <v>3080</v>
      </c>
      <c r="B1190" s="138" t="s">
        <v>9903</v>
      </c>
    </row>
    <row r="1191" spans="1:2" x14ac:dyDescent="0.25">
      <c r="A1191" s="138" t="s">
        <v>3088</v>
      </c>
      <c r="B1191" s="138" t="s">
        <v>9904</v>
      </c>
    </row>
    <row r="1192" spans="1:2" x14ac:dyDescent="0.25">
      <c r="A1192" s="138" t="s">
        <v>3185</v>
      </c>
      <c r="B1192" s="138" t="s">
        <v>9905</v>
      </c>
    </row>
    <row r="1193" spans="1:2" x14ac:dyDescent="0.25">
      <c r="A1193" s="138" t="s">
        <v>3034</v>
      </c>
      <c r="B1193" s="138" t="s">
        <v>9906</v>
      </c>
    </row>
    <row r="1194" spans="1:2" x14ac:dyDescent="0.25">
      <c r="A1194" s="138" t="s">
        <v>730</v>
      </c>
      <c r="B1194" s="138" t="s">
        <v>9907</v>
      </c>
    </row>
    <row r="1195" spans="1:2" x14ac:dyDescent="0.25">
      <c r="A1195" s="138" t="s">
        <v>3041</v>
      </c>
      <c r="B1195" s="138" t="s">
        <v>9908</v>
      </c>
    </row>
    <row r="1196" spans="1:2" x14ac:dyDescent="0.25">
      <c r="A1196" s="138" t="s">
        <v>3047</v>
      </c>
      <c r="B1196" s="138" t="s">
        <v>9909</v>
      </c>
    </row>
    <row r="1197" spans="1:2" x14ac:dyDescent="0.25">
      <c r="A1197" s="138" t="s">
        <v>3059</v>
      </c>
      <c r="B1197" s="138" t="s">
        <v>9910</v>
      </c>
    </row>
    <row r="1198" spans="1:2" x14ac:dyDescent="0.25">
      <c r="A1198" s="138" t="s">
        <v>3063</v>
      </c>
      <c r="B1198" s="138" t="s">
        <v>9911</v>
      </c>
    </row>
    <row r="1199" spans="1:2" x14ac:dyDescent="0.25">
      <c r="A1199" s="138" t="s">
        <v>3067</v>
      </c>
      <c r="B1199" s="138" t="s">
        <v>9912</v>
      </c>
    </row>
    <row r="1200" spans="1:2" x14ac:dyDescent="0.25">
      <c r="A1200" s="138" t="s">
        <v>724</v>
      </c>
      <c r="B1200" s="138" t="s">
        <v>9913</v>
      </c>
    </row>
    <row r="1201" spans="1:2" x14ac:dyDescent="0.25">
      <c r="A1201" s="138" t="s">
        <v>9914</v>
      </c>
      <c r="B1201" s="138" t="s">
        <v>9915</v>
      </c>
    </row>
    <row r="1202" spans="1:2" x14ac:dyDescent="0.25">
      <c r="A1202" s="138" t="s">
        <v>9916</v>
      </c>
      <c r="B1202" s="138" t="s">
        <v>9917</v>
      </c>
    </row>
    <row r="1203" spans="1:2" x14ac:dyDescent="0.25">
      <c r="A1203" s="138" t="s">
        <v>9918</v>
      </c>
      <c r="B1203" s="138" t="s">
        <v>9919</v>
      </c>
    </row>
    <row r="1204" spans="1:2" x14ac:dyDescent="0.25">
      <c r="A1204" s="138" t="s">
        <v>9920</v>
      </c>
      <c r="B1204" s="138" t="s">
        <v>9921</v>
      </c>
    </row>
    <row r="1205" spans="1:2" x14ac:dyDescent="0.25">
      <c r="A1205" s="138" t="s">
        <v>9922</v>
      </c>
      <c r="B1205" s="138" t="s">
        <v>9923</v>
      </c>
    </row>
    <row r="1206" spans="1:2" x14ac:dyDescent="0.25">
      <c r="A1206" s="138" t="s">
        <v>9924</v>
      </c>
      <c r="B1206" s="138" t="s">
        <v>9924</v>
      </c>
    </row>
    <row r="1207" spans="1:2" x14ac:dyDescent="0.25">
      <c r="A1207" s="138" t="s">
        <v>9925</v>
      </c>
      <c r="B1207" s="138" t="s">
        <v>9926</v>
      </c>
    </row>
    <row r="1208" spans="1:2" x14ac:dyDescent="0.25">
      <c r="A1208" s="138" t="s">
        <v>9927</v>
      </c>
      <c r="B1208" s="138" t="s">
        <v>9928</v>
      </c>
    </row>
    <row r="1209" spans="1:2" x14ac:dyDescent="0.25">
      <c r="A1209" s="138" t="s">
        <v>9929</v>
      </c>
      <c r="B1209" s="138" t="s">
        <v>9930</v>
      </c>
    </row>
    <row r="1210" spans="1:2" x14ac:dyDescent="0.25">
      <c r="A1210" s="138" t="s">
        <v>9931</v>
      </c>
      <c r="B1210" s="138" t="s">
        <v>9932</v>
      </c>
    </row>
    <row r="1211" spans="1:2" x14ac:dyDescent="0.25">
      <c r="A1211" s="138" t="s">
        <v>722</v>
      </c>
      <c r="B1211" s="138" t="s">
        <v>9933</v>
      </c>
    </row>
    <row r="1212" spans="1:2" x14ac:dyDescent="0.25">
      <c r="A1212" s="138" t="s">
        <v>3242</v>
      </c>
      <c r="B1212" s="138" t="s">
        <v>9934</v>
      </c>
    </row>
    <row r="1213" spans="1:2" x14ac:dyDescent="0.25">
      <c r="A1213" s="138" t="s">
        <v>3246</v>
      </c>
      <c r="B1213" s="138" t="s">
        <v>9935</v>
      </c>
    </row>
    <row r="1214" spans="1:2" x14ac:dyDescent="0.25">
      <c r="A1214" s="138" t="s">
        <v>3251</v>
      </c>
      <c r="B1214" s="138" t="s">
        <v>9936</v>
      </c>
    </row>
    <row r="1215" spans="1:2" x14ac:dyDescent="0.25">
      <c r="A1215" s="138" t="s">
        <v>3238</v>
      </c>
      <c r="B1215" s="138" t="s">
        <v>9937</v>
      </c>
    </row>
    <row r="1216" spans="1:2" x14ac:dyDescent="0.25">
      <c r="A1216" s="138" t="s">
        <v>9938</v>
      </c>
      <c r="B1216" s="138" t="s">
        <v>9939</v>
      </c>
    </row>
    <row r="1217" spans="1:2" x14ac:dyDescent="0.25">
      <c r="A1217" s="138" t="s">
        <v>9940</v>
      </c>
      <c r="B1217" s="138" t="s">
        <v>9941</v>
      </c>
    </row>
    <row r="1218" spans="1:2" x14ac:dyDescent="0.25">
      <c r="A1218" s="138" t="s">
        <v>9942</v>
      </c>
      <c r="B1218" s="138" t="s">
        <v>9943</v>
      </c>
    </row>
    <row r="1219" spans="1:2" x14ac:dyDescent="0.25">
      <c r="A1219" s="138" t="s">
        <v>9944</v>
      </c>
      <c r="B1219" s="138" t="s">
        <v>9945</v>
      </c>
    </row>
    <row r="1220" spans="1:2" x14ac:dyDescent="0.25">
      <c r="A1220" s="138" t="s">
        <v>9946</v>
      </c>
      <c r="B1220" s="138" t="s">
        <v>9947</v>
      </c>
    </row>
    <row r="1221" spans="1:2" x14ac:dyDescent="0.25">
      <c r="A1221" s="138" t="s">
        <v>9948</v>
      </c>
      <c r="B1221" s="138" t="s">
        <v>9949</v>
      </c>
    </row>
    <row r="1222" spans="1:2" x14ac:dyDescent="0.25">
      <c r="A1222" s="138" t="s">
        <v>3024</v>
      </c>
      <c r="B1222" s="138" t="s">
        <v>9950</v>
      </c>
    </row>
    <row r="1223" spans="1:2" x14ac:dyDescent="0.25">
      <c r="A1223" s="138" t="s">
        <v>3029</v>
      </c>
      <c r="B1223" s="138" t="s">
        <v>9951</v>
      </c>
    </row>
    <row r="1224" spans="1:2" x14ac:dyDescent="0.25">
      <c r="A1224" s="138" t="s">
        <v>728</v>
      </c>
      <c r="B1224" s="138" t="s">
        <v>9952</v>
      </c>
    </row>
    <row r="1225" spans="1:2" x14ac:dyDescent="0.25">
      <c r="A1225" s="138" t="s">
        <v>3016</v>
      </c>
      <c r="B1225" s="138" t="s">
        <v>9953</v>
      </c>
    </row>
    <row r="1226" spans="1:2" x14ac:dyDescent="0.25">
      <c r="A1226" s="138" t="s">
        <v>9954</v>
      </c>
      <c r="B1226" s="138" t="s">
        <v>9955</v>
      </c>
    </row>
    <row r="1227" spans="1:2" x14ac:dyDescent="0.25">
      <c r="A1227" s="138" t="s">
        <v>9956</v>
      </c>
      <c r="B1227" s="138" t="s">
        <v>9957</v>
      </c>
    </row>
    <row r="1228" spans="1:2" x14ac:dyDescent="0.25">
      <c r="A1228" s="138" t="s">
        <v>9958</v>
      </c>
      <c r="B1228" s="138" t="s">
        <v>9959</v>
      </c>
    </row>
    <row r="1229" spans="1:2" x14ac:dyDescent="0.25">
      <c r="A1229" s="138" t="s">
        <v>9960</v>
      </c>
      <c r="B1229" s="138" t="s">
        <v>9961</v>
      </c>
    </row>
    <row r="1230" spans="1:2" x14ac:dyDescent="0.25">
      <c r="A1230" s="138" t="s">
        <v>9962</v>
      </c>
      <c r="B1230" s="138" t="s">
        <v>9963</v>
      </c>
    </row>
    <row r="1231" spans="1:2" x14ac:dyDescent="0.25">
      <c r="A1231" s="138" t="s">
        <v>9964</v>
      </c>
      <c r="B1231" s="138" t="s">
        <v>9964</v>
      </c>
    </row>
    <row r="1232" spans="1:2" x14ac:dyDescent="0.25">
      <c r="A1232" s="138" t="s">
        <v>9965</v>
      </c>
      <c r="B1232" s="138" t="s">
        <v>9965</v>
      </c>
    </row>
    <row r="1233" spans="1:2" x14ac:dyDescent="0.25">
      <c r="A1233" s="138" t="s">
        <v>9966</v>
      </c>
      <c r="B1233" s="138" t="s">
        <v>9966</v>
      </c>
    </row>
    <row r="1234" spans="1:2" x14ac:dyDescent="0.25">
      <c r="A1234" s="138" t="s">
        <v>9967</v>
      </c>
      <c r="B1234" s="138" t="s">
        <v>9967</v>
      </c>
    </row>
    <row r="1235" spans="1:2" x14ac:dyDescent="0.25">
      <c r="A1235" s="138" t="s">
        <v>3054</v>
      </c>
      <c r="B1235" s="138" t="s">
        <v>9968</v>
      </c>
    </row>
    <row r="1236" spans="1:2" x14ac:dyDescent="0.25">
      <c r="A1236" s="138" t="s">
        <v>726</v>
      </c>
      <c r="B1236" s="138" t="s">
        <v>9969</v>
      </c>
    </row>
    <row r="1237" spans="1:2" x14ac:dyDescent="0.25">
      <c r="A1237" s="138" t="s">
        <v>9970</v>
      </c>
      <c r="B1237" s="138" t="s">
        <v>9971</v>
      </c>
    </row>
    <row r="1238" spans="1:2" x14ac:dyDescent="0.25">
      <c r="A1238" s="138" t="s">
        <v>9972</v>
      </c>
      <c r="B1238" s="138" t="s">
        <v>9973</v>
      </c>
    </row>
    <row r="1239" spans="1:2" x14ac:dyDescent="0.25">
      <c r="A1239" s="138" t="s">
        <v>9974</v>
      </c>
      <c r="B1239" s="138" t="s">
        <v>9975</v>
      </c>
    </row>
    <row r="1240" spans="1:2" x14ac:dyDescent="0.25">
      <c r="A1240" s="138" t="s">
        <v>9976</v>
      </c>
      <c r="B1240" s="138" t="s">
        <v>9977</v>
      </c>
    </row>
    <row r="1241" spans="1:2" x14ac:dyDescent="0.25">
      <c r="A1241" s="138" t="s">
        <v>9978</v>
      </c>
      <c r="B1241" s="138" t="s">
        <v>9979</v>
      </c>
    </row>
    <row r="1242" spans="1:2" x14ac:dyDescent="0.25">
      <c r="A1242" s="138" t="s">
        <v>9980</v>
      </c>
      <c r="B1242" s="138" t="s">
        <v>9981</v>
      </c>
    </row>
    <row r="1243" spans="1:2" x14ac:dyDescent="0.25">
      <c r="A1243" s="138" t="s">
        <v>9982</v>
      </c>
      <c r="B1243" s="138" t="s">
        <v>9983</v>
      </c>
    </row>
    <row r="1244" spans="1:2" x14ac:dyDescent="0.25">
      <c r="A1244" s="138" t="s">
        <v>9984</v>
      </c>
      <c r="B1244" s="138" t="s">
        <v>9985</v>
      </c>
    </row>
    <row r="1245" spans="1:2" x14ac:dyDescent="0.25">
      <c r="A1245" s="138" t="s">
        <v>9986</v>
      </c>
      <c r="B1245" s="138" t="s">
        <v>9987</v>
      </c>
    </row>
    <row r="1246" spans="1:2" x14ac:dyDescent="0.25">
      <c r="A1246" s="138" t="s">
        <v>9988</v>
      </c>
      <c r="B1246" s="138" t="s">
        <v>9989</v>
      </c>
    </row>
    <row r="1247" spans="1:2" x14ac:dyDescent="0.25">
      <c r="A1247" s="138" t="s">
        <v>9990</v>
      </c>
      <c r="B1247" s="138" t="s">
        <v>9991</v>
      </c>
    </row>
    <row r="1248" spans="1:2" x14ac:dyDescent="0.25">
      <c r="A1248" s="138" t="s">
        <v>9992</v>
      </c>
      <c r="B1248" s="138" t="s">
        <v>9993</v>
      </c>
    </row>
    <row r="1249" spans="1:2" x14ac:dyDescent="0.25">
      <c r="A1249" s="138" t="s">
        <v>9994</v>
      </c>
      <c r="B1249" s="138" t="s">
        <v>9995</v>
      </c>
    </row>
    <row r="1250" spans="1:2" x14ac:dyDescent="0.25">
      <c r="A1250" s="138" t="s">
        <v>9996</v>
      </c>
      <c r="B1250" s="138" t="s">
        <v>9997</v>
      </c>
    </row>
    <row r="1251" spans="1:2" x14ac:dyDescent="0.25">
      <c r="A1251" s="138" t="s">
        <v>9998</v>
      </c>
      <c r="B1251" s="138" t="s">
        <v>9999</v>
      </c>
    </row>
    <row r="1252" spans="1:2" x14ac:dyDescent="0.25">
      <c r="A1252" s="138" t="s">
        <v>10000</v>
      </c>
      <c r="B1252" s="138" t="s">
        <v>10001</v>
      </c>
    </row>
    <row r="1253" spans="1:2" x14ac:dyDescent="0.25">
      <c r="A1253" s="138" t="s">
        <v>10002</v>
      </c>
      <c r="B1253" s="138" t="s">
        <v>10003</v>
      </c>
    </row>
    <row r="1254" spans="1:2" x14ac:dyDescent="0.25">
      <c r="A1254" s="138" t="s">
        <v>10004</v>
      </c>
      <c r="B1254" s="138" t="s">
        <v>10005</v>
      </c>
    </row>
    <row r="1255" spans="1:2" x14ac:dyDescent="0.25">
      <c r="A1255" s="138" t="s">
        <v>10006</v>
      </c>
      <c r="B1255" s="138" t="s">
        <v>10007</v>
      </c>
    </row>
    <row r="1256" spans="1:2" x14ac:dyDescent="0.25">
      <c r="A1256" s="138" t="s">
        <v>10008</v>
      </c>
      <c r="B1256" s="138" t="s">
        <v>10009</v>
      </c>
    </row>
    <row r="1257" spans="1:2" x14ac:dyDescent="0.25">
      <c r="A1257" s="138" t="s">
        <v>10010</v>
      </c>
      <c r="B1257" s="138" t="s">
        <v>10011</v>
      </c>
    </row>
    <row r="1258" spans="1:2" x14ac:dyDescent="0.25">
      <c r="A1258" s="138" t="s">
        <v>10012</v>
      </c>
      <c r="B1258" s="138" t="s">
        <v>10013</v>
      </c>
    </row>
    <row r="1259" spans="1:2" x14ac:dyDescent="0.25">
      <c r="A1259" s="138" t="s">
        <v>10014</v>
      </c>
      <c r="B1259" s="138" t="s">
        <v>10015</v>
      </c>
    </row>
    <row r="1260" spans="1:2" x14ac:dyDescent="0.25">
      <c r="A1260" s="138" t="s">
        <v>10016</v>
      </c>
      <c r="B1260" s="138" t="s">
        <v>10016</v>
      </c>
    </row>
    <row r="1261" spans="1:2" x14ac:dyDescent="0.25">
      <c r="A1261" s="138" t="s">
        <v>3264</v>
      </c>
      <c r="B1261" s="138" t="s">
        <v>3264</v>
      </c>
    </row>
    <row r="1262" spans="1:2" x14ac:dyDescent="0.25">
      <c r="A1262" s="138" t="s">
        <v>10017</v>
      </c>
      <c r="B1262" s="138" t="s">
        <v>10017</v>
      </c>
    </row>
    <row r="1263" spans="1:2" x14ac:dyDescent="0.25">
      <c r="A1263" s="138" t="s">
        <v>10018</v>
      </c>
      <c r="B1263" s="138" t="s">
        <v>10018</v>
      </c>
    </row>
    <row r="1264" spans="1:2" x14ac:dyDescent="0.25">
      <c r="A1264" s="138" t="s">
        <v>3268</v>
      </c>
      <c r="B1264" s="138" t="s">
        <v>3268</v>
      </c>
    </row>
    <row r="1265" spans="1:2" x14ac:dyDescent="0.25">
      <c r="A1265" s="138" t="s">
        <v>10019</v>
      </c>
      <c r="B1265" s="138" t="s">
        <v>10019</v>
      </c>
    </row>
    <row r="1266" spans="1:2" x14ac:dyDescent="0.25">
      <c r="A1266" s="138" t="s">
        <v>10020</v>
      </c>
      <c r="B1266" s="138" t="s">
        <v>10020</v>
      </c>
    </row>
    <row r="1267" spans="1:2" x14ac:dyDescent="0.25">
      <c r="A1267" s="138" t="s">
        <v>3272</v>
      </c>
      <c r="B1267" s="138" t="s">
        <v>3272</v>
      </c>
    </row>
    <row r="1268" spans="1:2" x14ac:dyDescent="0.25">
      <c r="A1268" s="138" t="s">
        <v>3277</v>
      </c>
      <c r="B1268" s="138" t="s">
        <v>10021</v>
      </c>
    </row>
    <row r="1269" spans="1:2" x14ac:dyDescent="0.25">
      <c r="A1269" s="138" t="s">
        <v>10022</v>
      </c>
      <c r="B1269" s="138" t="s">
        <v>10023</v>
      </c>
    </row>
    <row r="1270" spans="1:2" x14ac:dyDescent="0.25">
      <c r="A1270" s="138" t="s">
        <v>10024</v>
      </c>
      <c r="B1270" s="138" t="s">
        <v>10025</v>
      </c>
    </row>
    <row r="1271" spans="1:2" x14ac:dyDescent="0.25">
      <c r="A1271" s="138" t="s">
        <v>562</v>
      </c>
      <c r="B1271" s="138" t="s">
        <v>10026</v>
      </c>
    </row>
    <row r="1272" spans="1:2" x14ac:dyDescent="0.25">
      <c r="A1272" s="138" t="s">
        <v>734</v>
      </c>
      <c r="B1272" s="138" t="s">
        <v>10027</v>
      </c>
    </row>
    <row r="1273" spans="1:2" x14ac:dyDescent="0.25">
      <c r="A1273" s="138" t="s">
        <v>736</v>
      </c>
      <c r="B1273" s="138" t="s">
        <v>10028</v>
      </c>
    </row>
    <row r="1274" spans="1:2" x14ac:dyDescent="0.25">
      <c r="A1274" s="138" t="s">
        <v>3284</v>
      </c>
      <c r="B1274" s="138" t="s">
        <v>10029</v>
      </c>
    </row>
    <row r="1275" spans="1:2" x14ac:dyDescent="0.25">
      <c r="A1275" s="138" t="s">
        <v>738</v>
      </c>
      <c r="B1275" s="138" t="s">
        <v>10030</v>
      </c>
    </row>
    <row r="1276" spans="1:2" x14ac:dyDescent="0.25">
      <c r="A1276" s="138" t="s">
        <v>3291</v>
      </c>
      <c r="B1276" s="138" t="s">
        <v>10031</v>
      </c>
    </row>
    <row r="1277" spans="1:2" x14ac:dyDescent="0.25">
      <c r="A1277" s="138" t="s">
        <v>740</v>
      </c>
      <c r="B1277" s="138" t="s">
        <v>10032</v>
      </c>
    </row>
    <row r="1278" spans="1:2" x14ac:dyDescent="0.25">
      <c r="A1278" s="138" t="s">
        <v>742</v>
      </c>
      <c r="B1278" s="138" t="s">
        <v>10033</v>
      </c>
    </row>
    <row r="1279" spans="1:2" x14ac:dyDescent="0.25">
      <c r="A1279" s="138" t="s">
        <v>744</v>
      </c>
      <c r="B1279" s="138" t="s">
        <v>10034</v>
      </c>
    </row>
    <row r="1280" spans="1:2" x14ac:dyDescent="0.25">
      <c r="A1280" s="138" t="s">
        <v>746</v>
      </c>
      <c r="B1280" s="138" t="s">
        <v>10035</v>
      </c>
    </row>
    <row r="1281" spans="1:2" x14ac:dyDescent="0.25">
      <c r="A1281" s="138" t="s">
        <v>3298</v>
      </c>
      <c r="B1281" s="138" t="s">
        <v>10036</v>
      </c>
    </row>
    <row r="1282" spans="1:2" x14ac:dyDescent="0.25">
      <c r="A1282" s="138" t="s">
        <v>3301</v>
      </c>
      <c r="B1282" s="138" t="s">
        <v>10037</v>
      </c>
    </row>
    <row r="1283" spans="1:2" x14ac:dyDescent="0.25">
      <c r="A1283" s="138" t="s">
        <v>3305</v>
      </c>
      <c r="B1283" s="138" t="s">
        <v>10038</v>
      </c>
    </row>
    <row r="1284" spans="1:2" x14ac:dyDescent="0.25">
      <c r="A1284" s="138" t="s">
        <v>3309</v>
      </c>
      <c r="B1284" s="138" t="s">
        <v>10039</v>
      </c>
    </row>
    <row r="1285" spans="1:2" x14ac:dyDescent="0.25">
      <c r="A1285" s="138" t="s">
        <v>3313</v>
      </c>
      <c r="B1285" s="138" t="s">
        <v>10040</v>
      </c>
    </row>
    <row r="1286" spans="1:2" x14ac:dyDescent="0.25">
      <c r="A1286" s="138" t="s">
        <v>3317</v>
      </c>
      <c r="B1286" s="138" t="s">
        <v>10041</v>
      </c>
    </row>
    <row r="1287" spans="1:2" x14ac:dyDescent="0.25">
      <c r="A1287" s="138" t="s">
        <v>3287</v>
      </c>
      <c r="B1287" s="138" t="s">
        <v>10042</v>
      </c>
    </row>
    <row r="1288" spans="1:2" x14ac:dyDescent="0.25">
      <c r="A1288" s="138" t="s">
        <v>3391</v>
      </c>
      <c r="B1288" s="138" t="s">
        <v>10043</v>
      </c>
    </row>
    <row r="1289" spans="1:2" x14ac:dyDescent="0.25">
      <c r="A1289" s="138" t="s">
        <v>3399</v>
      </c>
      <c r="B1289" s="138" t="s">
        <v>10044</v>
      </c>
    </row>
    <row r="1290" spans="1:2" x14ac:dyDescent="0.25">
      <c r="A1290" s="138" t="s">
        <v>3422</v>
      </c>
      <c r="B1290" s="138" t="s">
        <v>10045</v>
      </c>
    </row>
    <row r="1291" spans="1:2" x14ac:dyDescent="0.25">
      <c r="A1291" s="138" t="s">
        <v>3350</v>
      </c>
      <c r="B1291" s="138" t="s">
        <v>10046</v>
      </c>
    </row>
    <row r="1292" spans="1:2" x14ac:dyDescent="0.25">
      <c r="A1292" s="138" t="s">
        <v>3413</v>
      </c>
      <c r="B1292" s="138" t="s">
        <v>10047</v>
      </c>
    </row>
    <row r="1293" spans="1:2" x14ac:dyDescent="0.25">
      <c r="A1293" s="138" t="s">
        <v>3374</v>
      </c>
      <c r="B1293" s="138" t="s">
        <v>10048</v>
      </c>
    </row>
    <row r="1294" spans="1:2" x14ac:dyDescent="0.25">
      <c r="A1294" s="138" t="s">
        <v>3355</v>
      </c>
      <c r="B1294" s="138" t="s">
        <v>10049</v>
      </c>
    </row>
    <row r="1295" spans="1:2" x14ac:dyDescent="0.25">
      <c r="A1295" s="138" t="s">
        <v>3361</v>
      </c>
      <c r="B1295" s="138" t="s">
        <v>10050</v>
      </c>
    </row>
    <row r="1296" spans="1:2" x14ac:dyDescent="0.25">
      <c r="A1296" s="138" t="s">
        <v>3378</v>
      </c>
      <c r="B1296" s="138" t="s">
        <v>10051</v>
      </c>
    </row>
    <row r="1297" spans="1:2" x14ac:dyDescent="0.25">
      <c r="A1297" s="138" t="s">
        <v>3387</v>
      </c>
      <c r="B1297" s="138" t="s">
        <v>10052</v>
      </c>
    </row>
    <row r="1298" spans="1:2" x14ac:dyDescent="0.25">
      <c r="A1298" s="138" t="s">
        <v>3408</v>
      </c>
      <c r="B1298" s="138" t="s">
        <v>10053</v>
      </c>
    </row>
    <row r="1299" spans="1:2" x14ac:dyDescent="0.25">
      <c r="A1299" s="138" t="s">
        <v>3383</v>
      </c>
      <c r="B1299" s="138" t="s">
        <v>10054</v>
      </c>
    </row>
    <row r="1300" spans="1:2" x14ac:dyDescent="0.25">
      <c r="A1300" s="138" t="s">
        <v>3395</v>
      </c>
      <c r="B1300" s="138" t="s">
        <v>10055</v>
      </c>
    </row>
    <row r="1301" spans="1:2" x14ac:dyDescent="0.25">
      <c r="A1301" s="138" t="s">
        <v>3403</v>
      </c>
      <c r="B1301" s="138" t="s">
        <v>10056</v>
      </c>
    </row>
    <row r="1302" spans="1:2" x14ac:dyDescent="0.25">
      <c r="A1302" s="138" t="s">
        <v>3418</v>
      </c>
      <c r="B1302" s="138" t="s">
        <v>10057</v>
      </c>
    </row>
    <row r="1303" spans="1:2" x14ac:dyDescent="0.25">
      <c r="A1303" s="138" t="s">
        <v>3365</v>
      </c>
      <c r="B1303" s="138" t="s">
        <v>10058</v>
      </c>
    </row>
    <row r="1304" spans="1:2" x14ac:dyDescent="0.25">
      <c r="A1304" s="138" t="s">
        <v>3370</v>
      </c>
      <c r="B1304" s="138" t="s">
        <v>10059</v>
      </c>
    </row>
    <row r="1305" spans="1:2" x14ac:dyDescent="0.25">
      <c r="A1305" s="138" t="s">
        <v>3437</v>
      </c>
      <c r="B1305" s="138" t="s">
        <v>10060</v>
      </c>
    </row>
    <row r="1306" spans="1:2" x14ac:dyDescent="0.25">
      <c r="A1306" s="138" t="s">
        <v>3452</v>
      </c>
      <c r="B1306" s="138" t="s">
        <v>10061</v>
      </c>
    </row>
    <row r="1307" spans="1:2" x14ac:dyDescent="0.25">
      <c r="A1307" s="138" t="s">
        <v>3443</v>
      </c>
      <c r="B1307" s="138" t="s">
        <v>10062</v>
      </c>
    </row>
    <row r="1308" spans="1:2" x14ac:dyDescent="0.25">
      <c r="A1308" s="138" t="s">
        <v>3447</v>
      </c>
      <c r="B1308" s="138" t="s">
        <v>10063</v>
      </c>
    </row>
    <row r="1309" spans="1:2" x14ac:dyDescent="0.25">
      <c r="A1309" s="138" t="s">
        <v>569</v>
      </c>
      <c r="B1309" s="138" t="s">
        <v>10064</v>
      </c>
    </row>
    <row r="1310" spans="1:2" x14ac:dyDescent="0.25">
      <c r="A1310" s="138" t="s">
        <v>3456</v>
      </c>
      <c r="B1310" s="138" t="s">
        <v>10065</v>
      </c>
    </row>
    <row r="1311" spans="1:2" x14ac:dyDescent="0.25">
      <c r="A1311" s="138" t="s">
        <v>10066</v>
      </c>
      <c r="B1311" s="138" t="s">
        <v>10067</v>
      </c>
    </row>
    <row r="1312" spans="1:2" x14ac:dyDescent="0.25">
      <c r="A1312" s="138" t="s">
        <v>10068</v>
      </c>
      <c r="B1312" s="138" t="s">
        <v>10069</v>
      </c>
    </row>
    <row r="1313" spans="1:2" x14ac:dyDescent="0.25">
      <c r="A1313" s="138" t="s">
        <v>10070</v>
      </c>
      <c r="B1313" s="138" t="s">
        <v>10071</v>
      </c>
    </row>
    <row r="1314" spans="1:2" x14ac:dyDescent="0.25">
      <c r="A1314" s="138" t="s">
        <v>10072</v>
      </c>
      <c r="B1314" s="138" t="s">
        <v>10073</v>
      </c>
    </row>
    <row r="1315" spans="1:2" x14ac:dyDescent="0.25">
      <c r="A1315" s="138" t="s">
        <v>3569</v>
      </c>
      <c r="B1315" s="138" t="s">
        <v>10074</v>
      </c>
    </row>
    <row r="1316" spans="1:2" x14ac:dyDescent="0.25">
      <c r="A1316" s="138" t="s">
        <v>3497</v>
      </c>
      <c r="B1316" s="138" t="s">
        <v>10075</v>
      </c>
    </row>
    <row r="1317" spans="1:2" x14ac:dyDescent="0.25">
      <c r="A1317" s="138" t="s">
        <v>10076</v>
      </c>
      <c r="B1317" s="138" t="s">
        <v>10077</v>
      </c>
    </row>
    <row r="1318" spans="1:2" x14ac:dyDescent="0.25">
      <c r="A1318" s="138" t="s">
        <v>10078</v>
      </c>
      <c r="B1318" s="138" t="s">
        <v>10079</v>
      </c>
    </row>
    <row r="1319" spans="1:2" x14ac:dyDescent="0.25">
      <c r="A1319" s="138" t="s">
        <v>10080</v>
      </c>
      <c r="B1319" s="138" t="s">
        <v>10081</v>
      </c>
    </row>
    <row r="1320" spans="1:2" x14ac:dyDescent="0.25">
      <c r="A1320" s="138" t="s">
        <v>10082</v>
      </c>
      <c r="B1320" s="138" t="s">
        <v>10083</v>
      </c>
    </row>
    <row r="1321" spans="1:2" x14ac:dyDescent="0.25">
      <c r="A1321" s="138" t="s">
        <v>10084</v>
      </c>
      <c r="B1321" s="138" t="s">
        <v>10085</v>
      </c>
    </row>
    <row r="1322" spans="1:2" x14ac:dyDescent="0.25">
      <c r="A1322" s="138" t="s">
        <v>10086</v>
      </c>
      <c r="B1322" s="138" t="s">
        <v>10087</v>
      </c>
    </row>
    <row r="1323" spans="1:2" x14ac:dyDescent="0.25">
      <c r="A1323" s="138" t="s">
        <v>10088</v>
      </c>
      <c r="B1323" s="138" t="s">
        <v>10089</v>
      </c>
    </row>
    <row r="1324" spans="1:2" x14ac:dyDescent="0.25">
      <c r="A1324" s="138" t="s">
        <v>10090</v>
      </c>
      <c r="B1324" s="138" t="s">
        <v>10091</v>
      </c>
    </row>
    <row r="1325" spans="1:2" x14ac:dyDescent="0.25">
      <c r="A1325" s="138" t="s">
        <v>10092</v>
      </c>
      <c r="B1325" s="138" t="s">
        <v>10093</v>
      </c>
    </row>
    <row r="1326" spans="1:2" x14ac:dyDescent="0.25">
      <c r="A1326" s="138" t="s">
        <v>10094</v>
      </c>
      <c r="B1326" s="138" t="s">
        <v>10095</v>
      </c>
    </row>
    <row r="1327" spans="1:2" x14ac:dyDescent="0.25">
      <c r="A1327" s="138" t="s">
        <v>10096</v>
      </c>
      <c r="B1327" s="138" t="s">
        <v>10097</v>
      </c>
    </row>
    <row r="1328" spans="1:2" x14ac:dyDescent="0.25">
      <c r="A1328" s="138" t="s">
        <v>10098</v>
      </c>
      <c r="B1328" s="138" t="s">
        <v>10099</v>
      </c>
    </row>
    <row r="1329" spans="1:2" x14ac:dyDescent="0.25">
      <c r="A1329" s="138" t="s">
        <v>10100</v>
      </c>
      <c r="B1329" s="138" t="s">
        <v>10101</v>
      </c>
    </row>
    <row r="1330" spans="1:2" x14ac:dyDescent="0.25">
      <c r="A1330" s="138" t="s">
        <v>10102</v>
      </c>
      <c r="B1330" s="138" t="s">
        <v>10102</v>
      </c>
    </row>
    <row r="1331" spans="1:2" x14ac:dyDescent="0.25">
      <c r="A1331" s="138" t="s">
        <v>10103</v>
      </c>
      <c r="B1331" s="138" t="s">
        <v>10104</v>
      </c>
    </row>
    <row r="1332" spans="1:2" x14ac:dyDescent="0.25">
      <c r="A1332" s="138" t="s">
        <v>10105</v>
      </c>
      <c r="B1332" s="138" t="s">
        <v>10106</v>
      </c>
    </row>
    <row r="1333" spans="1:2" x14ac:dyDescent="0.25">
      <c r="A1333" s="138" t="s">
        <v>10107</v>
      </c>
      <c r="B1333" s="138" t="s">
        <v>10108</v>
      </c>
    </row>
    <row r="1334" spans="1:2" x14ac:dyDescent="0.25">
      <c r="A1334" s="138" t="s">
        <v>10109</v>
      </c>
      <c r="B1334" s="138" t="s">
        <v>10110</v>
      </c>
    </row>
    <row r="1335" spans="1:2" x14ac:dyDescent="0.25">
      <c r="A1335" s="138" t="s">
        <v>10111</v>
      </c>
      <c r="B1335" s="138" t="s">
        <v>10112</v>
      </c>
    </row>
    <row r="1336" spans="1:2" x14ac:dyDescent="0.25">
      <c r="A1336" s="138" t="s">
        <v>3464</v>
      </c>
      <c r="B1336" s="138" t="s">
        <v>10113</v>
      </c>
    </row>
    <row r="1337" spans="1:2" x14ac:dyDescent="0.25">
      <c r="A1337" s="138" t="s">
        <v>10114</v>
      </c>
      <c r="B1337" s="138" t="s">
        <v>10115</v>
      </c>
    </row>
    <row r="1338" spans="1:2" x14ac:dyDescent="0.25">
      <c r="A1338" s="138" t="s">
        <v>10116</v>
      </c>
      <c r="B1338" s="138" t="s">
        <v>10117</v>
      </c>
    </row>
    <row r="1339" spans="1:2" x14ac:dyDescent="0.25">
      <c r="A1339" s="138" t="s">
        <v>10118</v>
      </c>
      <c r="B1339" s="138" t="s">
        <v>10119</v>
      </c>
    </row>
    <row r="1340" spans="1:2" x14ac:dyDescent="0.25">
      <c r="A1340" s="138" t="s">
        <v>10120</v>
      </c>
      <c r="B1340" s="138" t="s">
        <v>10121</v>
      </c>
    </row>
    <row r="1341" spans="1:2" x14ac:dyDescent="0.25">
      <c r="A1341" s="138" t="s">
        <v>10122</v>
      </c>
      <c r="B1341" s="138" t="s">
        <v>10123</v>
      </c>
    </row>
    <row r="1342" spans="1:2" x14ac:dyDescent="0.25">
      <c r="A1342" s="138" t="s">
        <v>10124</v>
      </c>
      <c r="B1342" s="138" t="s">
        <v>10125</v>
      </c>
    </row>
    <row r="1343" spans="1:2" x14ac:dyDescent="0.25">
      <c r="A1343" s="138" t="s">
        <v>10126</v>
      </c>
      <c r="B1343" s="138" t="s">
        <v>10127</v>
      </c>
    </row>
    <row r="1344" spans="1:2" x14ac:dyDescent="0.25">
      <c r="A1344" s="138" t="s">
        <v>10128</v>
      </c>
      <c r="B1344" s="138" t="s">
        <v>10129</v>
      </c>
    </row>
    <row r="1345" spans="1:2" x14ac:dyDescent="0.25">
      <c r="A1345" s="138" t="s">
        <v>3563</v>
      </c>
      <c r="B1345" s="138" t="s">
        <v>10130</v>
      </c>
    </row>
    <row r="1346" spans="1:2" x14ac:dyDescent="0.25">
      <c r="A1346" s="138" t="s">
        <v>3536</v>
      </c>
      <c r="B1346" s="138" t="s">
        <v>10131</v>
      </c>
    </row>
    <row r="1347" spans="1:2" x14ac:dyDescent="0.25">
      <c r="A1347" s="138" t="s">
        <v>10132</v>
      </c>
      <c r="B1347" s="138" t="s">
        <v>10133</v>
      </c>
    </row>
    <row r="1348" spans="1:2" x14ac:dyDescent="0.25">
      <c r="A1348" s="138" t="s">
        <v>3553</v>
      </c>
      <c r="B1348" s="138" t="s">
        <v>10134</v>
      </c>
    </row>
    <row r="1349" spans="1:2" x14ac:dyDescent="0.25">
      <c r="A1349" s="138" t="s">
        <v>3556</v>
      </c>
      <c r="B1349" s="138" t="s">
        <v>10135</v>
      </c>
    </row>
    <row r="1350" spans="1:2" x14ac:dyDescent="0.25">
      <c r="A1350" s="138" t="s">
        <v>3559</v>
      </c>
      <c r="B1350" s="138" t="s">
        <v>10136</v>
      </c>
    </row>
    <row r="1351" spans="1:2" x14ac:dyDescent="0.25">
      <c r="A1351" s="138" t="s">
        <v>3541</v>
      </c>
      <c r="B1351" s="138" t="s">
        <v>10137</v>
      </c>
    </row>
    <row r="1352" spans="1:2" x14ac:dyDescent="0.25">
      <c r="A1352" s="138" t="s">
        <v>3545</v>
      </c>
      <c r="B1352" s="138" t="s">
        <v>10138</v>
      </c>
    </row>
    <row r="1353" spans="1:2" x14ac:dyDescent="0.25">
      <c r="A1353" s="138" t="s">
        <v>3549</v>
      </c>
      <c r="B1353" s="138" t="s">
        <v>10139</v>
      </c>
    </row>
    <row r="1354" spans="1:2" x14ac:dyDescent="0.25">
      <c r="A1354" s="138" t="s">
        <v>3465</v>
      </c>
      <c r="B1354" s="138" t="s">
        <v>10140</v>
      </c>
    </row>
    <row r="1355" spans="1:2" x14ac:dyDescent="0.25">
      <c r="A1355" s="138" t="s">
        <v>3468</v>
      </c>
      <c r="B1355" s="138" t="s">
        <v>10141</v>
      </c>
    </row>
    <row r="1356" spans="1:2" x14ac:dyDescent="0.25">
      <c r="A1356" s="138" t="s">
        <v>3482</v>
      </c>
      <c r="B1356" s="138" t="s">
        <v>10142</v>
      </c>
    </row>
    <row r="1357" spans="1:2" x14ac:dyDescent="0.25">
      <c r="A1357" s="138" t="s">
        <v>3523</v>
      </c>
      <c r="B1357" s="138" t="s">
        <v>10143</v>
      </c>
    </row>
    <row r="1358" spans="1:2" x14ac:dyDescent="0.25">
      <c r="A1358" s="138" t="s">
        <v>3506</v>
      </c>
      <c r="B1358" s="138" t="s">
        <v>10144</v>
      </c>
    </row>
    <row r="1359" spans="1:2" x14ac:dyDescent="0.25">
      <c r="A1359" s="138" t="s">
        <v>3516</v>
      </c>
      <c r="B1359" s="138" t="s">
        <v>10145</v>
      </c>
    </row>
    <row r="1360" spans="1:2" x14ac:dyDescent="0.25">
      <c r="A1360" s="138" t="s">
        <v>10146</v>
      </c>
      <c r="B1360" s="138" t="s">
        <v>10147</v>
      </c>
    </row>
    <row r="1361" spans="1:2" x14ac:dyDescent="0.25">
      <c r="A1361" s="138" t="s">
        <v>10148</v>
      </c>
      <c r="B1361" s="138" t="s">
        <v>10149</v>
      </c>
    </row>
    <row r="1362" spans="1:2" x14ac:dyDescent="0.25">
      <c r="A1362" s="138" t="s">
        <v>3509</v>
      </c>
      <c r="B1362" s="138" t="s">
        <v>10150</v>
      </c>
    </row>
    <row r="1363" spans="1:2" x14ac:dyDescent="0.25">
      <c r="A1363" s="138" t="s">
        <v>3519</v>
      </c>
      <c r="B1363" s="138" t="s">
        <v>10151</v>
      </c>
    </row>
    <row r="1364" spans="1:2" x14ac:dyDescent="0.25">
      <c r="A1364" s="138" t="s">
        <v>3534</v>
      </c>
      <c r="B1364" s="138" t="s">
        <v>10152</v>
      </c>
    </row>
    <row r="1365" spans="1:2" x14ac:dyDescent="0.25">
      <c r="A1365" s="138" t="s">
        <v>10153</v>
      </c>
      <c r="B1365" s="138" t="s">
        <v>10154</v>
      </c>
    </row>
    <row r="1366" spans="1:2" x14ac:dyDescent="0.25">
      <c r="A1366" s="138" t="s">
        <v>3471</v>
      </c>
      <c r="B1366" s="138" t="s">
        <v>10155</v>
      </c>
    </row>
    <row r="1367" spans="1:2" x14ac:dyDescent="0.25">
      <c r="A1367" s="138" t="s">
        <v>3567</v>
      </c>
      <c r="B1367" s="138" t="s">
        <v>10156</v>
      </c>
    </row>
    <row r="1368" spans="1:2" x14ac:dyDescent="0.25">
      <c r="A1368" s="138" t="s">
        <v>3478</v>
      </c>
      <c r="B1368" s="138" t="s">
        <v>10157</v>
      </c>
    </row>
    <row r="1369" spans="1:2" x14ac:dyDescent="0.25">
      <c r="A1369" s="138" t="s">
        <v>3491</v>
      </c>
      <c r="B1369" s="138" t="s">
        <v>10158</v>
      </c>
    </row>
    <row r="1370" spans="1:2" x14ac:dyDescent="0.25">
      <c r="A1370" s="138" t="s">
        <v>3513</v>
      </c>
      <c r="B1370" s="138" t="s">
        <v>10159</v>
      </c>
    </row>
    <row r="1371" spans="1:2" x14ac:dyDescent="0.25">
      <c r="A1371" s="138" t="s">
        <v>3565</v>
      </c>
      <c r="B1371" s="138" t="s">
        <v>10160</v>
      </c>
    </row>
    <row r="1372" spans="1:2" x14ac:dyDescent="0.25">
      <c r="A1372" s="138" t="s">
        <v>3527</v>
      </c>
      <c r="B1372" s="138" t="s">
        <v>10161</v>
      </c>
    </row>
    <row r="1373" spans="1:2" x14ac:dyDescent="0.25">
      <c r="A1373" s="138" t="s">
        <v>3571</v>
      </c>
      <c r="B1373" s="138" t="s">
        <v>10162</v>
      </c>
    </row>
    <row r="1374" spans="1:2" x14ac:dyDescent="0.25">
      <c r="A1374" s="138" t="s">
        <v>3475</v>
      </c>
      <c r="B1374" s="138" t="s">
        <v>10163</v>
      </c>
    </row>
    <row r="1375" spans="1:2" x14ac:dyDescent="0.25">
      <c r="A1375" s="138" t="s">
        <v>3488</v>
      </c>
      <c r="B1375" s="138" t="s">
        <v>10164</v>
      </c>
    </row>
    <row r="1376" spans="1:2" x14ac:dyDescent="0.25">
      <c r="A1376" s="138" t="s">
        <v>3529</v>
      </c>
      <c r="B1376" s="138" t="s">
        <v>10165</v>
      </c>
    </row>
    <row r="1377" spans="1:2" x14ac:dyDescent="0.25">
      <c r="A1377" s="138" t="s">
        <v>3494</v>
      </c>
      <c r="B1377" s="138" t="s">
        <v>10166</v>
      </c>
    </row>
    <row r="1378" spans="1:2" x14ac:dyDescent="0.25">
      <c r="A1378" s="138" t="s">
        <v>3500</v>
      </c>
      <c r="B1378" s="138" t="s">
        <v>10167</v>
      </c>
    </row>
    <row r="1379" spans="1:2" x14ac:dyDescent="0.25">
      <c r="A1379" s="138" t="s">
        <v>10168</v>
      </c>
      <c r="B1379" s="138" t="s">
        <v>10169</v>
      </c>
    </row>
    <row r="1380" spans="1:2" x14ac:dyDescent="0.25">
      <c r="A1380" s="138" t="s">
        <v>3525</v>
      </c>
      <c r="B1380" s="138" t="s">
        <v>10170</v>
      </c>
    </row>
    <row r="1381" spans="1:2" x14ac:dyDescent="0.25">
      <c r="A1381" s="138" t="s">
        <v>3485</v>
      </c>
      <c r="B1381" s="138" t="s">
        <v>10171</v>
      </c>
    </row>
    <row r="1382" spans="1:2" x14ac:dyDescent="0.25">
      <c r="A1382" s="138" t="s">
        <v>10172</v>
      </c>
      <c r="B1382" s="138" t="s">
        <v>10173</v>
      </c>
    </row>
    <row r="1383" spans="1:2" x14ac:dyDescent="0.25">
      <c r="A1383" s="138" t="s">
        <v>10174</v>
      </c>
      <c r="B1383" s="138" t="s">
        <v>10175</v>
      </c>
    </row>
    <row r="1384" spans="1:2" x14ac:dyDescent="0.25">
      <c r="A1384" s="138" t="s">
        <v>3503</v>
      </c>
      <c r="B1384" s="138" t="s">
        <v>10176</v>
      </c>
    </row>
    <row r="1385" spans="1:2" x14ac:dyDescent="0.25">
      <c r="A1385" s="138" t="s">
        <v>3532</v>
      </c>
      <c r="B1385" s="138" t="s">
        <v>10177</v>
      </c>
    </row>
    <row r="1386" spans="1:2" x14ac:dyDescent="0.25">
      <c r="A1386" s="138" t="s">
        <v>10178</v>
      </c>
      <c r="B1386" s="138" t="s">
        <v>10179</v>
      </c>
    </row>
    <row r="1387" spans="1:2" x14ac:dyDescent="0.25">
      <c r="A1387" s="138" t="s">
        <v>10180</v>
      </c>
      <c r="B1387" s="138" t="s">
        <v>10181</v>
      </c>
    </row>
    <row r="1388" spans="1:2" x14ac:dyDescent="0.25">
      <c r="A1388" s="138" t="s">
        <v>10182</v>
      </c>
      <c r="B1388" s="138" t="s">
        <v>10183</v>
      </c>
    </row>
    <row r="1389" spans="1:2" x14ac:dyDescent="0.25">
      <c r="A1389" s="138" t="s">
        <v>10184</v>
      </c>
      <c r="B1389" s="138" t="s">
        <v>10185</v>
      </c>
    </row>
    <row r="1390" spans="1:2" x14ac:dyDescent="0.25">
      <c r="A1390" s="138" t="s">
        <v>10186</v>
      </c>
      <c r="B1390" s="138" t="s">
        <v>10187</v>
      </c>
    </row>
    <row r="1391" spans="1:2" x14ac:dyDescent="0.25">
      <c r="A1391" s="138" t="s">
        <v>10188</v>
      </c>
      <c r="B1391" s="138" t="s">
        <v>10189</v>
      </c>
    </row>
    <row r="1392" spans="1:2" x14ac:dyDescent="0.25">
      <c r="A1392" s="138" t="s">
        <v>10190</v>
      </c>
      <c r="B1392" s="138" t="s">
        <v>10191</v>
      </c>
    </row>
    <row r="1393" spans="1:2" x14ac:dyDescent="0.25">
      <c r="A1393" s="138" t="s">
        <v>3577</v>
      </c>
      <c r="B1393" s="138" t="s">
        <v>10192</v>
      </c>
    </row>
    <row r="1394" spans="1:2" x14ac:dyDescent="0.25">
      <c r="A1394" s="138" t="s">
        <v>571</v>
      </c>
      <c r="B1394" s="138" t="s">
        <v>10193</v>
      </c>
    </row>
    <row r="1395" spans="1:2" x14ac:dyDescent="0.25">
      <c r="A1395" s="138" t="s">
        <v>10194</v>
      </c>
      <c r="B1395" s="138" t="s">
        <v>10195</v>
      </c>
    </row>
    <row r="1396" spans="1:2" x14ac:dyDescent="0.25">
      <c r="A1396" s="138" t="s">
        <v>10196</v>
      </c>
      <c r="B1396" s="138" t="s">
        <v>10197</v>
      </c>
    </row>
    <row r="1397" spans="1:2" x14ac:dyDescent="0.25">
      <c r="A1397" s="138" t="s">
        <v>7155</v>
      </c>
      <c r="B1397" s="138" t="s">
        <v>10198</v>
      </c>
    </row>
    <row r="1398" spans="1:2" x14ac:dyDescent="0.25">
      <c r="A1398" s="138" t="s">
        <v>10199</v>
      </c>
      <c r="B1398" s="138" t="s">
        <v>10200</v>
      </c>
    </row>
    <row r="1399" spans="1:2" x14ac:dyDescent="0.25">
      <c r="A1399" s="138" t="s">
        <v>10201</v>
      </c>
      <c r="B1399" s="138" t="s">
        <v>10202</v>
      </c>
    </row>
    <row r="1400" spans="1:2" x14ac:dyDescent="0.25">
      <c r="A1400" s="138" t="s">
        <v>10203</v>
      </c>
      <c r="B1400" s="138" t="s">
        <v>10204</v>
      </c>
    </row>
    <row r="1401" spans="1:2" x14ac:dyDescent="0.25">
      <c r="A1401" s="138" t="s">
        <v>10205</v>
      </c>
      <c r="B1401" s="138" t="s">
        <v>10206</v>
      </c>
    </row>
    <row r="1402" spans="1:2" x14ac:dyDescent="0.25">
      <c r="A1402" s="138" t="s">
        <v>10207</v>
      </c>
      <c r="B1402" s="138" t="s">
        <v>10208</v>
      </c>
    </row>
    <row r="1403" spans="1:2" x14ac:dyDescent="0.25">
      <c r="A1403" s="138" t="s">
        <v>10209</v>
      </c>
      <c r="B1403" s="138" t="s">
        <v>10210</v>
      </c>
    </row>
    <row r="1404" spans="1:2" x14ac:dyDescent="0.25">
      <c r="A1404" s="138" t="s">
        <v>10211</v>
      </c>
      <c r="B1404" s="138" t="s">
        <v>10212</v>
      </c>
    </row>
    <row r="1405" spans="1:2" x14ac:dyDescent="0.25">
      <c r="A1405" s="138" t="s">
        <v>10213</v>
      </c>
      <c r="B1405" s="138" t="s">
        <v>10214</v>
      </c>
    </row>
    <row r="1406" spans="1:2" x14ac:dyDescent="0.25">
      <c r="A1406" s="138" t="s">
        <v>7156</v>
      </c>
      <c r="B1406" s="138" t="s">
        <v>10215</v>
      </c>
    </row>
    <row r="1407" spans="1:2" x14ac:dyDescent="0.25">
      <c r="A1407" s="138" t="s">
        <v>10216</v>
      </c>
      <c r="B1407" s="138" t="s">
        <v>10217</v>
      </c>
    </row>
    <row r="1408" spans="1:2" x14ac:dyDescent="0.25">
      <c r="A1408" s="138" t="s">
        <v>10218</v>
      </c>
      <c r="B1408" s="138" t="s">
        <v>10219</v>
      </c>
    </row>
    <row r="1409" spans="1:2" x14ac:dyDescent="0.25">
      <c r="A1409" s="138" t="s">
        <v>10220</v>
      </c>
      <c r="B1409" s="138" t="s">
        <v>10221</v>
      </c>
    </row>
    <row r="1410" spans="1:2" x14ac:dyDescent="0.25">
      <c r="A1410" s="138" t="s">
        <v>10222</v>
      </c>
      <c r="B1410" s="138" t="s">
        <v>10223</v>
      </c>
    </row>
    <row r="1411" spans="1:2" x14ac:dyDescent="0.25">
      <c r="A1411" s="138" t="s">
        <v>10224</v>
      </c>
      <c r="B1411" s="138" t="s">
        <v>10225</v>
      </c>
    </row>
    <row r="1412" spans="1:2" x14ac:dyDescent="0.25">
      <c r="A1412" s="138" t="s">
        <v>10226</v>
      </c>
      <c r="B1412" s="138" t="s">
        <v>10227</v>
      </c>
    </row>
    <row r="1413" spans="1:2" x14ac:dyDescent="0.25">
      <c r="A1413" s="138" t="s">
        <v>10228</v>
      </c>
      <c r="B1413" s="138" t="s">
        <v>10229</v>
      </c>
    </row>
    <row r="1414" spans="1:2" x14ac:dyDescent="0.25">
      <c r="A1414" s="138" t="s">
        <v>7157</v>
      </c>
      <c r="B1414" s="138" t="s">
        <v>10230</v>
      </c>
    </row>
    <row r="1415" spans="1:2" x14ac:dyDescent="0.25">
      <c r="A1415" s="138" t="s">
        <v>10231</v>
      </c>
      <c r="B1415" s="138" t="s">
        <v>10232</v>
      </c>
    </row>
    <row r="1416" spans="1:2" x14ac:dyDescent="0.25">
      <c r="A1416" s="138" t="s">
        <v>10233</v>
      </c>
      <c r="B1416" s="138" t="s">
        <v>10234</v>
      </c>
    </row>
    <row r="1417" spans="1:2" x14ac:dyDescent="0.25">
      <c r="A1417" s="138" t="s">
        <v>10235</v>
      </c>
      <c r="B1417" s="138" t="s">
        <v>10236</v>
      </c>
    </row>
    <row r="1418" spans="1:2" x14ac:dyDescent="0.25">
      <c r="A1418" s="138" t="s">
        <v>1888</v>
      </c>
      <c r="B1418" s="138" t="s">
        <v>10237</v>
      </c>
    </row>
    <row r="1419" spans="1:2" x14ac:dyDescent="0.25">
      <c r="A1419" s="138" t="s">
        <v>1884</v>
      </c>
      <c r="B1419" s="138" t="s">
        <v>10238</v>
      </c>
    </row>
    <row r="1420" spans="1:2" x14ac:dyDescent="0.25">
      <c r="A1420" s="138" t="s">
        <v>1933</v>
      </c>
      <c r="B1420" s="138" t="s">
        <v>10239</v>
      </c>
    </row>
    <row r="1421" spans="1:2" x14ac:dyDescent="0.25">
      <c r="A1421" s="138" t="s">
        <v>1966</v>
      </c>
      <c r="B1421" s="138" t="s">
        <v>10240</v>
      </c>
    </row>
    <row r="1422" spans="1:2" x14ac:dyDescent="0.25">
      <c r="A1422" s="138" t="s">
        <v>1985</v>
      </c>
      <c r="B1422" s="138" t="s">
        <v>10241</v>
      </c>
    </row>
    <row r="1423" spans="1:2" x14ac:dyDescent="0.25">
      <c r="A1423" s="138" t="s">
        <v>1992</v>
      </c>
      <c r="B1423" s="138" t="s">
        <v>10242</v>
      </c>
    </row>
    <row r="1424" spans="1:2" x14ac:dyDescent="0.25">
      <c r="A1424" s="138" t="s">
        <v>2004</v>
      </c>
      <c r="B1424" s="138" t="s">
        <v>10243</v>
      </c>
    </row>
    <row r="1425" spans="1:2" x14ac:dyDescent="0.25">
      <c r="A1425" s="138" t="s">
        <v>2014</v>
      </c>
      <c r="B1425" s="138" t="s">
        <v>10244</v>
      </c>
    </row>
    <row r="1426" spans="1:2" x14ac:dyDescent="0.25">
      <c r="A1426" s="138" t="s">
        <v>2037</v>
      </c>
      <c r="B1426" s="138" t="s">
        <v>10245</v>
      </c>
    </row>
    <row r="1427" spans="1:2" x14ac:dyDescent="0.25">
      <c r="A1427" s="138" t="s">
        <v>2064</v>
      </c>
      <c r="B1427" s="138" t="s">
        <v>10246</v>
      </c>
    </row>
    <row r="1428" spans="1:2" x14ac:dyDescent="0.25">
      <c r="A1428" s="138" t="s">
        <v>2084</v>
      </c>
      <c r="B1428" s="138" t="s">
        <v>10247</v>
      </c>
    </row>
    <row r="1429" spans="1:2" x14ac:dyDescent="0.25">
      <c r="A1429" s="138" t="s">
        <v>1948</v>
      </c>
      <c r="B1429" s="138" t="s">
        <v>10248</v>
      </c>
    </row>
    <row r="1430" spans="1:2" x14ac:dyDescent="0.25">
      <c r="A1430" s="138" t="s">
        <v>1961</v>
      </c>
      <c r="B1430" s="138" t="s">
        <v>10249</v>
      </c>
    </row>
    <row r="1431" spans="1:2" x14ac:dyDescent="0.25">
      <c r="A1431" s="138" t="s">
        <v>2100</v>
      </c>
      <c r="B1431" s="138" t="s">
        <v>10250</v>
      </c>
    </row>
    <row r="1432" spans="1:2" x14ac:dyDescent="0.25">
      <c r="A1432" s="138" t="s">
        <v>2051</v>
      </c>
      <c r="B1432" s="138" t="s">
        <v>10251</v>
      </c>
    </row>
    <row r="1433" spans="1:2" x14ac:dyDescent="0.25">
      <c r="A1433" s="138" t="s">
        <v>2057</v>
      </c>
      <c r="B1433" s="138" t="s">
        <v>10252</v>
      </c>
    </row>
    <row r="1434" spans="1:2" x14ac:dyDescent="0.25">
      <c r="A1434" s="138" t="s">
        <v>2093</v>
      </c>
      <c r="B1434" s="138" t="s">
        <v>10253</v>
      </c>
    </row>
    <row r="1435" spans="1:2" x14ac:dyDescent="0.25">
      <c r="A1435" s="138" t="s">
        <v>540</v>
      </c>
      <c r="B1435" s="138" t="s">
        <v>10254</v>
      </c>
    </row>
    <row r="1436" spans="1:2" x14ac:dyDescent="0.25">
      <c r="A1436" s="138" t="s">
        <v>1909</v>
      </c>
      <c r="B1436" s="138" t="s">
        <v>10255</v>
      </c>
    </row>
    <row r="1437" spans="1:2" x14ac:dyDescent="0.25">
      <c r="A1437" s="138" t="s">
        <v>1914</v>
      </c>
      <c r="B1437" s="138" t="s">
        <v>10256</v>
      </c>
    </row>
    <row r="1438" spans="1:2" x14ac:dyDescent="0.25">
      <c r="A1438" s="138" t="s">
        <v>1918</v>
      </c>
      <c r="B1438" s="138" t="s">
        <v>10257</v>
      </c>
    </row>
    <row r="1439" spans="1:2" x14ac:dyDescent="0.25">
      <c r="A1439" s="138" t="s">
        <v>1921</v>
      </c>
      <c r="B1439" s="138" t="s">
        <v>10258</v>
      </c>
    </row>
    <row r="1440" spans="1:2" x14ac:dyDescent="0.25">
      <c r="A1440" s="138" t="s">
        <v>1988</v>
      </c>
      <c r="B1440" s="138" t="s">
        <v>10259</v>
      </c>
    </row>
    <row r="1441" spans="1:2" x14ac:dyDescent="0.25">
      <c r="A1441" s="138" t="s">
        <v>2017</v>
      </c>
      <c r="B1441" s="138" t="s">
        <v>10260</v>
      </c>
    </row>
    <row r="1442" spans="1:2" x14ac:dyDescent="0.25">
      <c r="A1442" s="138" t="s">
        <v>2020</v>
      </c>
      <c r="B1442" s="138" t="s">
        <v>10261</v>
      </c>
    </row>
    <row r="1443" spans="1:2" x14ac:dyDescent="0.25">
      <c r="A1443" s="138" t="s">
        <v>2024</v>
      </c>
      <c r="B1443" s="138" t="s">
        <v>10262</v>
      </c>
    </row>
    <row r="1444" spans="1:2" x14ac:dyDescent="0.25">
      <c r="A1444" s="138" t="s">
        <v>2044</v>
      </c>
      <c r="B1444" s="138" t="s">
        <v>10263</v>
      </c>
    </row>
    <row r="1445" spans="1:2" x14ac:dyDescent="0.25">
      <c r="A1445" s="138" t="s">
        <v>2059</v>
      </c>
      <c r="B1445" s="138" t="s">
        <v>10264</v>
      </c>
    </row>
    <row r="1446" spans="1:2" x14ac:dyDescent="0.25">
      <c r="A1446" s="138" t="s">
        <v>2067</v>
      </c>
      <c r="B1446" s="138" t="s">
        <v>10265</v>
      </c>
    </row>
    <row r="1447" spans="1:2" x14ac:dyDescent="0.25">
      <c r="A1447" s="138" t="s">
        <v>2106</v>
      </c>
      <c r="B1447" s="138" t="s">
        <v>10266</v>
      </c>
    </row>
    <row r="1448" spans="1:2" x14ac:dyDescent="0.25">
      <c r="A1448" s="138" t="s">
        <v>2123</v>
      </c>
      <c r="B1448" s="138" t="s">
        <v>10267</v>
      </c>
    </row>
    <row r="1449" spans="1:2" x14ac:dyDescent="0.25">
      <c r="A1449" s="138" t="s">
        <v>1866</v>
      </c>
      <c r="B1449" s="138" t="s">
        <v>10268</v>
      </c>
    </row>
    <row r="1450" spans="1:2" x14ac:dyDescent="0.25">
      <c r="A1450" s="138" t="s">
        <v>1928</v>
      </c>
      <c r="B1450" s="138" t="s">
        <v>10269</v>
      </c>
    </row>
    <row r="1451" spans="1:2" x14ac:dyDescent="0.25">
      <c r="A1451" s="138" t="s">
        <v>1976</v>
      </c>
      <c r="B1451" s="138" t="s">
        <v>10270</v>
      </c>
    </row>
    <row r="1452" spans="1:2" x14ac:dyDescent="0.25">
      <c r="A1452" s="138" t="s">
        <v>1996</v>
      </c>
      <c r="B1452" s="138" t="s">
        <v>10271</v>
      </c>
    </row>
    <row r="1453" spans="1:2" x14ac:dyDescent="0.25">
      <c r="A1453" s="138" t="s">
        <v>2000</v>
      </c>
      <c r="B1453" s="138" t="s">
        <v>10272</v>
      </c>
    </row>
    <row r="1454" spans="1:2" x14ac:dyDescent="0.25">
      <c r="A1454" s="138" t="s">
        <v>2008</v>
      </c>
      <c r="B1454" s="138" t="s">
        <v>10273</v>
      </c>
    </row>
    <row r="1455" spans="1:2" x14ac:dyDescent="0.25">
      <c r="A1455" s="138" t="s">
        <v>2104</v>
      </c>
      <c r="B1455" s="138" t="s">
        <v>10274</v>
      </c>
    </row>
    <row r="1456" spans="1:2" x14ac:dyDescent="0.25">
      <c r="A1456" s="138" t="s">
        <v>2109</v>
      </c>
      <c r="B1456" s="138" t="s">
        <v>10275</v>
      </c>
    </row>
    <row r="1457" spans="1:2" x14ac:dyDescent="0.25">
      <c r="A1457" s="138" t="s">
        <v>2116</v>
      </c>
      <c r="B1457" s="138" t="s">
        <v>10276</v>
      </c>
    </row>
    <row r="1458" spans="1:2" x14ac:dyDescent="0.25">
      <c r="A1458" s="138" t="s">
        <v>2028</v>
      </c>
      <c r="B1458" s="138" t="s">
        <v>10277</v>
      </c>
    </row>
    <row r="1459" spans="1:2" x14ac:dyDescent="0.25">
      <c r="A1459" s="138" t="s">
        <v>1924</v>
      </c>
      <c r="B1459" s="138" t="s">
        <v>10278</v>
      </c>
    </row>
    <row r="1460" spans="1:2" x14ac:dyDescent="0.25">
      <c r="A1460" s="138" t="s">
        <v>2062</v>
      </c>
      <c r="B1460" s="138" t="s">
        <v>10279</v>
      </c>
    </row>
    <row r="1461" spans="1:2" x14ac:dyDescent="0.25">
      <c r="A1461" s="138" t="s">
        <v>1873</v>
      </c>
      <c r="B1461" s="138" t="s">
        <v>10280</v>
      </c>
    </row>
    <row r="1462" spans="1:2" x14ac:dyDescent="0.25">
      <c r="A1462" s="138" t="s">
        <v>1998</v>
      </c>
      <c r="B1462" s="138" t="s">
        <v>10281</v>
      </c>
    </row>
    <row r="1463" spans="1:2" x14ac:dyDescent="0.25">
      <c r="A1463" s="138" t="s">
        <v>2040</v>
      </c>
      <c r="B1463" s="138" t="s">
        <v>10282</v>
      </c>
    </row>
    <row r="1464" spans="1:2" x14ac:dyDescent="0.25">
      <c r="A1464" s="138" t="s">
        <v>2054</v>
      </c>
      <c r="B1464" s="138" t="s">
        <v>10283</v>
      </c>
    </row>
    <row r="1465" spans="1:2" x14ac:dyDescent="0.25">
      <c r="A1465" s="138" t="s">
        <v>2112</v>
      </c>
      <c r="B1465" s="138" t="s">
        <v>10284</v>
      </c>
    </row>
    <row r="1466" spans="1:2" x14ac:dyDescent="0.25">
      <c r="A1466" s="138" t="s">
        <v>2127</v>
      </c>
      <c r="B1466" s="138" t="s">
        <v>10285</v>
      </c>
    </row>
    <row r="1467" spans="1:2" x14ac:dyDescent="0.25">
      <c r="A1467" s="138" t="s">
        <v>1969</v>
      </c>
      <c r="B1467" s="138" t="s">
        <v>10286</v>
      </c>
    </row>
    <row r="1468" spans="1:2" x14ac:dyDescent="0.25">
      <c r="A1468" s="138" t="s">
        <v>1973</v>
      </c>
      <c r="B1468" s="138" t="s">
        <v>10287</v>
      </c>
    </row>
    <row r="1469" spans="1:2" x14ac:dyDescent="0.25">
      <c r="A1469" s="138" t="s">
        <v>2033</v>
      </c>
      <c r="B1469" s="138" t="s">
        <v>10288</v>
      </c>
    </row>
    <row r="1470" spans="1:2" x14ac:dyDescent="0.25">
      <c r="A1470" s="138" t="s">
        <v>1879</v>
      </c>
      <c r="B1470" s="138" t="s">
        <v>10289</v>
      </c>
    </row>
    <row r="1471" spans="1:2" x14ac:dyDescent="0.25">
      <c r="A1471" s="138" t="s">
        <v>1982</v>
      </c>
      <c r="B1471" s="138" t="s">
        <v>10290</v>
      </c>
    </row>
    <row r="1472" spans="1:2" x14ac:dyDescent="0.25">
      <c r="A1472" s="138" t="s">
        <v>2047</v>
      </c>
      <c r="B1472" s="138" t="s">
        <v>10291</v>
      </c>
    </row>
    <row r="1473" spans="1:2" x14ac:dyDescent="0.25">
      <c r="A1473" s="138" t="s">
        <v>2081</v>
      </c>
      <c r="B1473" s="138" t="s">
        <v>10292</v>
      </c>
    </row>
    <row r="1474" spans="1:2" x14ac:dyDescent="0.25">
      <c r="A1474" s="138" t="s">
        <v>2089</v>
      </c>
      <c r="B1474" s="138" t="s">
        <v>10293</v>
      </c>
    </row>
    <row r="1475" spans="1:2" x14ac:dyDescent="0.25">
      <c r="A1475" s="138" t="s">
        <v>1936</v>
      </c>
      <c r="B1475" s="138" t="s">
        <v>10294</v>
      </c>
    </row>
    <row r="1476" spans="1:2" x14ac:dyDescent="0.25">
      <c r="A1476" s="138" t="s">
        <v>1941</v>
      </c>
      <c r="B1476" s="138" t="s">
        <v>10295</v>
      </c>
    </row>
    <row r="1477" spans="1:2" x14ac:dyDescent="0.25">
      <c r="A1477" s="138" t="s">
        <v>2097</v>
      </c>
      <c r="B1477" s="138" t="s">
        <v>10296</v>
      </c>
    </row>
    <row r="1478" spans="1:2" x14ac:dyDescent="0.25">
      <c r="A1478" s="138" t="s">
        <v>1893</v>
      </c>
      <c r="B1478" s="138" t="s">
        <v>10297</v>
      </c>
    </row>
    <row r="1479" spans="1:2" x14ac:dyDescent="0.25">
      <c r="A1479" s="138" t="s">
        <v>1945</v>
      </c>
      <c r="B1479" s="138" t="s">
        <v>10298</v>
      </c>
    </row>
    <row r="1480" spans="1:2" x14ac:dyDescent="0.25">
      <c r="A1480" s="138" t="s">
        <v>2133</v>
      </c>
      <c r="B1480" s="138" t="s">
        <v>10299</v>
      </c>
    </row>
    <row r="1481" spans="1:2" x14ac:dyDescent="0.25">
      <c r="A1481" s="138" t="s">
        <v>2070</v>
      </c>
      <c r="B1481" s="138" t="s">
        <v>10300</v>
      </c>
    </row>
    <row r="1482" spans="1:2" x14ac:dyDescent="0.25">
      <c r="A1482" s="138" t="s">
        <v>1953</v>
      </c>
      <c r="B1482" s="138" t="s">
        <v>10301</v>
      </c>
    </row>
    <row r="1483" spans="1:2" x14ac:dyDescent="0.25">
      <c r="A1483" s="138" t="s">
        <v>1958</v>
      </c>
      <c r="B1483" s="138" t="s">
        <v>10302</v>
      </c>
    </row>
    <row r="1484" spans="1:2" x14ac:dyDescent="0.25">
      <c r="A1484" s="138" t="s">
        <v>1979</v>
      </c>
      <c r="B1484" s="138" t="s">
        <v>10303</v>
      </c>
    </row>
    <row r="1485" spans="1:2" x14ac:dyDescent="0.25">
      <c r="A1485" s="138" t="s">
        <v>2011</v>
      </c>
      <c r="B1485" s="138" t="s">
        <v>10304</v>
      </c>
    </row>
    <row r="1486" spans="1:2" x14ac:dyDescent="0.25">
      <c r="A1486" s="138" t="s">
        <v>2129</v>
      </c>
      <c r="B1486" s="138" t="s">
        <v>10305</v>
      </c>
    </row>
    <row r="1487" spans="1:2" x14ac:dyDescent="0.25">
      <c r="A1487" s="138" t="s">
        <v>1900</v>
      </c>
      <c r="B1487" s="138" t="s">
        <v>10306</v>
      </c>
    </row>
    <row r="1488" spans="1:2" x14ac:dyDescent="0.25">
      <c r="A1488" s="138" t="s">
        <v>2120</v>
      </c>
      <c r="B1488" s="138" t="s">
        <v>10307</v>
      </c>
    </row>
    <row r="1489" spans="1:2" x14ac:dyDescent="0.25">
      <c r="A1489" s="138" t="s">
        <v>1896</v>
      </c>
      <c r="B1489" s="138" t="s">
        <v>10308</v>
      </c>
    </row>
    <row r="1490" spans="1:2" x14ac:dyDescent="0.25">
      <c r="A1490" s="138" t="s">
        <v>1905</v>
      </c>
      <c r="B1490" s="138" t="s">
        <v>10309</v>
      </c>
    </row>
    <row r="1491" spans="1:2" x14ac:dyDescent="0.25">
      <c r="A1491" s="138" t="s">
        <v>2074</v>
      </c>
      <c r="B1491" s="138" t="s">
        <v>10310</v>
      </c>
    </row>
    <row r="1492" spans="1:2" x14ac:dyDescent="0.25">
      <c r="A1492" s="138" t="s">
        <v>10311</v>
      </c>
      <c r="B1492" s="138" t="s">
        <v>10312</v>
      </c>
    </row>
    <row r="1493" spans="1:2" x14ac:dyDescent="0.25">
      <c r="A1493" s="138" t="s">
        <v>7269</v>
      </c>
      <c r="B1493" s="138" t="s">
        <v>7269</v>
      </c>
    </row>
    <row r="1494" spans="1:2" x14ac:dyDescent="0.25">
      <c r="A1494" s="138" t="s">
        <v>7506</v>
      </c>
      <c r="B1494" s="138" t="s">
        <v>7506</v>
      </c>
    </row>
    <row r="1495" spans="1:2" x14ac:dyDescent="0.25">
      <c r="A1495" s="138" t="s">
        <v>7839</v>
      </c>
      <c r="B1495" s="138" t="s">
        <v>7839</v>
      </c>
    </row>
    <row r="1496" spans="1:2" x14ac:dyDescent="0.25">
      <c r="A1496" s="138" t="s">
        <v>7841</v>
      </c>
      <c r="B1496" s="138" t="s">
        <v>7841</v>
      </c>
    </row>
    <row r="1497" spans="1:2" x14ac:dyDescent="0.25">
      <c r="A1497" s="138" t="s">
        <v>7158</v>
      </c>
      <c r="B1497" s="138" t="s">
        <v>10313</v>
      </c>
    </row>
    <row r="1498" spans="1:2" x14ac:dyDescent="0.25">
      <c r="A1498" s="138" t="s">
        <v>3593</v>
      </c>
      <c r="B1498" s="138" t="s">
        <v>10314</v>
      </c>
    </row>
    <row r="1499" spans="1:2" x14ac:dyDescent="0.25">
      <c r="A1499" s="138" t="s">
        <v>10315</v>
      </c>
      <c r="B1499" s="138" t="s">
        <v>10316</v>
      </c>
    </row>
    <row r="1500" spans="1:2" x14ac:dyDescent="0.25">
      <c r="A1500" s="138" t="s">
        <v>10317</v>
      </c>
      <c r="B1500" s="138" t="s">
        <v>10318</v>
      </c>
    </row>
    <row r="1501" spans="1:2" x14ac:dyDescent="0.25">
      <c r="A1501" s="138" t="s">
        <v>10319</v>
      </c>
      <c r="B1501" s="138" t="s">
        <v>10320</v>
      </c>
    </row>
    <row r="1502" spans="1:2" x14ac:dyDescent="0.25">
      <c r="A1502" s="138" t="s">
        <v>749</v>
      </c>
      <c r="B1502" s="138" t="s">
        <v>10321</v>
      </c>
    </row>
    <row r="1503" spans="1:2" x14ac:dyDescent="0.25">
      <c r="A1503" s="138" t="s">
        <v>751</v>
      </c>
      <c r="B1503" s="138" t="s">
        <v>10322</v>
      </c>
    </row>
    <row r="1504" spans="1:2" x14ac:dyDescent="0.25">
      <c r="A1504" s="138" t="s">
        <v>753</v>
      </c>
      <c r="B1504" s="138" t="s">
        <v>10323</v>
      </c>
    </row>
    <row r="1505" spans="1:2" x14ac:dyDescent="0.25">
      <c r="A1505" s="138" t="s">
        <v>748</v>
      </c>
      <c r="B1505" s="138" t="s">
        <v>10324</v>
      </c>
    </row>
    <row r="1506" spans="1:2" x14ac:dyDescent="0.25">
      <c r="A1506" s="138" t="s">
        <v>755</v>
      </c>
      <c r="B1506" s="138" t="s">
        <v>10325</v>
      </c>
    </row>
    <row r="1507" spans="1:2" x14ac:dyDescent="0.25">
      <c r="A1507" s="138" t="s">
        <v>10326</v>
      </c>
      <c r="B1507" s="138" t="s">
        <v>10327</v>
      </c>
    </row>
    <row r="1508" spans="1:2" x14ac:dyDescent="0.25">
      <c r="A1508" s="138" t="s">
        <v>10328</v>
      </c>
      <c r="B1508" s="138" t="s">
        <v>10329</v>
      </c>
    </row>
    <row r="1509" spans="1:2" x14ac:dyDescent="0.25">
      <c r="A1509" s="138" t="s">
        <v>10330</v>
      </c>
      <c r="B1509" s="138" t="s">
        <v>10331</v>
      </c>
    </row>
    <row r="1510" spans="1:2" x14ac:dyDescent="0.25">
      <c r="A1510" s="138" t="s">
        <v>10332</v>
      </c>
      <c r="B1510" s="138" t="s">
        <v>10333</v>
      </c>
    </row>
    <row r="1511" spans="1:2" x14ac:dyDescent="0.25">
      <c r="A1511" s="138" t="s">
        <v>10334</v>
      </c>
      <c r="B1511" s="138" t="s">
        <v>10335</v>
      </c>
    </row>
    <row r="1512" spans="1:2" x14ac:dyDescent="0.25">
      <c r="A1512" s="138" t="s">
        <v>10336</v>
      </c>
      <c r="B1512" s="138" t="s">
        <v>10337</v>
      </c>
    </row>
    <row r="1513" spans="1:2" x14ac:dyDescent="0.25">
      <c r="A1513" s="138" t="s">
        <v>10338</v>
      </c>
      <c r="B1513" s="138" t="s">
        <v>10339</v>
      </c>
    </row>
    <row r="1514" spans="1:2" x14ac:dyDescent="0.25">
      <c r="A1514" s="138" t="s">
        <v>10340</v>
      </c>
      <c r="B1514" s="138" t="s">
        <v>10341</v>
      </c>
    </row>
    <row r="1515" spans="1:2" x14ac:dyDescent="0.25">
      <c r="A1515" s="138" t="s">
        <v>10342</v>
      </c>
      <c r="B1515" s="138" t="s">
        <v>10343</v>
      </c>
    </row>
    <row r="1516" spans="1:2" x14ac:dyDescent="0.25">
      <c r="A1516" s="138" t="s">
        <v>10344</v>
      </c>
      <c r="B1516" s="138" t="s">
        <v>10345</v>
      </c>
    </row>
    <row r="1517" spans="1:2" x14ac:dyDescent="0.25">
      <c r="A1517" s="138" t="s">
        <v>10346</v>
      </c>
      <c r="B1517" s="138" t="s">
        <v>10347</v>
      </c>
    </row>
    <row r="1518" spans="1:2" x14ac:dyDescent="0.25">
      <c r="A1518" s="138" t="s">
        <v>10348</v>
      </c>
      <c r="B1518" s="138" t="s">
        <v>10349</v>
      </c>
    </row>
    <row r="1519" spans="1:2" x14ac:dyDescent="0.25">
      <c r="A1519" s="138" t="s">
        <v>10350</v>
      </c>
      <c r="B1519" s="138" t="s">
        <v>10351</v>
      </c>
    </row>
    <row r="1520" spans="1:2" x14ac:dyDescent="0.25">
      <c r="A1520" s="138" t="s">
        <v>10352</v>
      </c>
      <c r="B1520" s="138" t="s">
        <v>10353</v>
      </c>
    </row>
    <row r="1521" spans="1:2" x14ac:dyDescent="0.25">
      <c r="A1521" s="138" t="s">
        <v>10354</v>
      </c>
      <c r="B1521" s="138" t="s">
        <v>10355</v>
      </c>
    </row>
    <row r="1522" spans="1:2" x14ac:dyDescent="0.25">
      <c r="A1522" s="138" t="s">
        <v>10356</v>
      </c>
      <c r="B1522" s="138" t="s">
        <v>10357</v>
      </c>
    </row>
    <row r="1523" spans="1:2" x14ac:dyDescent="0.25">
      <c r="A1523" s="138" t="s">
        <v>10358</v>
      </c>
      <c r="B1523" s="138" t="s">
        <v>10359</v>
      </c>
    </row>
    <row r="1524" spans="1:2" x14ac:dyDescent="0.25">
      <c r="A1524" s="138" t="s">
        <v>10360</v>
      </c>
      <c r="B1524" s="138" t="s">
        <v>10361</v>
      </c>
    </row>
    <row r="1525" spans="1:2" x14ac:dyDescent="0.25">
      <c r="A1525" s="138" t="s">
        <v>10362</v>
      </c>
      <c r="B1525" s="138" t="s">
        <v>10363</v>
      </c>
    </row>
    <row r="1526" spans="1:2" x14ac:dyDescent="0.25">
      <c r="A1526" s="138" t="s">
        <v>10364</v>
      </c>
      <c r="B1526" s="138" t="s">
        <v>10365</v>
      </c>
    </row>
    <row r="1527" spans="1:2" x14ac:dyDescent="0.25">
      <c r="A1527" s="138" t="s">
        <v>10366</v>
      </c>
      <c r="B1527" s="138" t="s">
        <v>10367</v>
      </c>
    </row>
    <row r="1528" spans="1:2" x14ac:dyDescent="0.25">
      <c r="A1528" s="138" t="s">
        <v>10368</v>
      </c>
      <c r="B1528" s="138" t="s">
        <v>10369</v>
      </c>
    </row>
    <row r="1529" spans="1:2" x14ac:dyDescent="0.25">
      <c r="A1529" s="138" t="s">
        <v>10370</v>
      </c>
      <c r="B1529" s="138" t="s">
        <v>10371</v>
      </c>
    </row>
    <row r="1530" spans="1:2" x14ac:dyDescent="0.25">
      <c r="A1530" s="138" t="s">
        <v>10372</v>
      </c>
      <c r="B1530" s="138" t="s">
        <v>10373</v>
      </c>
    </row>
    <row r="1531" spans="1:2" x14ac:dyDescent="0.25">
      <c r="A1531" s="138" t="s">
        <v>10374</v>
      </c>
      <c r="B1531" s="138" t="s">
        <v>10375</v>
      </c>
    </row>
    <row r="1532" spans="1:2" x14ac:dyDescent="0.25">
      <c r="A1532" s="138" t="s">
        <v>10376</v>
      </c>
      <c r="B1532" s="138" t="s">
        <v>10377</v>
      </c>
    </row>
    <row r="1533" spans="1:2" x14ac:dyDescent="0.25">
      <c r="A1533" s="138" t="s">
        <v>10378</v>
      </c>
      <c r="B1533" s="138" t="s">
        <v>10379</v>
      </c>
    </row>
    <row r="1534" spans="1:2" x14ac:dyDescent="0.25">
      <c r="A1534" s="138" t="s">
        <v>10380</v>
      </c>
      <c r="B1534" s="138" t="s">
        <v>10381</v>
      </c>
    </row>
    <row r="1535" spans="1:2" x14ac:dyDescent="0.25">
      <c r="A1535" s="138" t="s">
        <v>10382</v>
      </c>
      <c r="B1535" s="138" t="s">
        <v>10383</v>
      </c>
    </row>
    <row r="1536" spans="1:2" x14ac:dyDescent="0.25">
      <c r="A1536" s="138" t="s">
        <v>10384</v>
      </c>
      <c r="B1536" s="138" t="s">
        <v>10385</v>
      </c>
    </row>
    <row r="1537" spans="1:2" x14ac:dyDescent="0.25">
      <c r="A1537" s="138" t="s">
        <v>10386</v>
      </c>
      <c r="B1537" s="138" t="s">
        <v>10387</v>
      </c>
    </row>
    <row r="1538" spans="1:2" x14ac:dyDescent="0.25">
      <c r="A1538" s="138" t="s">
        <v>10388</v>
      </c>
      <c r="B1538" s="138" t="s">
        <v>10389</v>
      </c>
    </row>
    <row r="1539" spans="1:2" x14ac:dyDescent="0.25">
      <c r="A1539" s="138" t="s">
        <v>10390</v>
      </c>
      <c r="B1539" s="138" t="s">
        <v>10391</v>
      </c>
    </row>
    <row r="1540" spans="1:2" x14ac:dyDescent="0.25">
      <c r="A1540" s="138" t="s">
        <v>10392</v>
      </c>
      <c r="B1540" s="138" t="s">
        <v>10393</v>
      </c>
    </row>
    <row r="1541" spans="1:2" x14ac:dyDescent="0.25">
      <c r="A1541" s="138" t="s">
        <v>10394</v>
      </c>
      <c r="B1541" s="138" t="s">
        <v>10395</v>
      </c>
    </row>
    <row r="1542" spans="1:2" x14ac:dyDescent="0.25">
      <c r="A1542" s="138" t="s">
        <v>10396</v>
      </c>
      <c r="B1542" s="138" t="s">
        <v>10397</v>
      </c>
    </row>
    <row r="1543" spans="1:2" x14ac:dyDescent="0.25">
      <c r="A1543" s="138" t="s">
        <v>10398</v>
      </c>
      <c r="B1543" s="138" t="s">
        <v>10399</v>
      </c>
    </row>
    <row r="1544" spans="1:2" x14ac:dyDescent="0.25">
      <c r="A1544" s="138" t="s">
        <v>10400</v>
      </c>
      <c r="B1544" s="138" t="s">
        <v>10401</v>
      </c>
    </row>
    <row r="1545" spans="1:2" x14ac:dyDescent="0.25">
      <c r="A1545" s="138" t="s">
        <v>10402</v>
      </c>
      <c r="B1545" s="138" t="s">
        <v>10403</v>
      </c>
    </row>
    <row r="1546" spans="1:2" x14ac:dyDescent="0.25">
      <c r="A1546" s="138" t="s">
        <v>10404</v>
      </c>
      <c r="B1546" s="138" t="s">
        <v>10405</v>
      </c>
    </row>
    <row r="1547" spans="1:2" x14ac:dyDescent="0.25">
      <c r="A1547" s="138" t="s">
        <v>10406</v>
      </c>
      <c r="B1547" s="138" t="s">
        <v>10407</v>
      </c>
    </row>
    <row r="1548" spans="1:2" x14ac:dyDescent="0.25">
      <c r="A1548" s="138" t="s">
        <v>10408</v>
      </c>
      <c r="B1548" s="138" t="s">
        <v>10409</v>
      </c>
    </row>
    <row r="1549" spans="1:2" x14ac:dyDescent="0.25">
      <c r="A1549" s="138" t="s">
        <v>10410</v>
      </c>
      <c r="B1549" s="138" t="s">
        <v>10411</v>
      </c>
    </row>
    <row r="1550" spans="1:2" x14ac:dyDescent="0.25">
      <c r="A1550" s="138" t="s">
        <v>10412</v>
      </c>
      <c r="B1550" s="138" t="s">
        <v>10413</v>
      </c>
    </row>
    <row r="1551" spans="1:2" x14ac:dyDescent="0.25">
      <c r="A1551" s="138" t="s">
        <v>10414</v>
      </c>
      <c r="B1551" s="138" t="s">
        <v>10415</v>
      </c>
    </row>
    <row r="1552" spans="1:2" x14ac:dyDescent="0.25">
      <c r="A1552" s="138" t="s">
        <v>10416</v>
      </c>
      <c r="B1552" s="138" t="s">
        <v>10417</v>
      </c>
    </row>
    <row r="1553" spans="1:2" x14ac:dyDescent="0.25">
      <c r="A1553" s="138" t="s">
        <v>10418</v>
      </c>
      <c r="B1553" s="138" t="s">
        <v>10419</v>
      </c>
    </row>
    <row r="1554" spans="1:2" x14ac:dyDescent="0.25">
      <c r="A1554" s="138" t="s">
        <v>10420</v>
      </c>
      <c r="B1554" s="138" t="s">
        <v>10421</v>
      </c>
    </row>
    <row r="1555" spans="1:2" x14ac:dyDescent="0.25">
      <c r="A1555" s="138" t="s">
        <v>10422</v>
      </c>
      <c r="B1555" s="138" t="s">
        <v>10423</v>
      </c>
    </row>
    <row r="1556" spans="1:2" x14ac:dyDescent="0.25">
      <c r="A1556" s="138" t="s">
        <v>10424</v>
      </c>
      <c r="B1556" s="138" t="s">
        <v>10425</v>
      </c>
    </row>
    <row r="1557" spans="1:2" x14ac:dyDescent="0.25">
      <c r="A1557" s="138" t="s">
        <v>10426</v>
      </c>
      <c r="B1557" s="138" t="s">
        <v>10427</v>
      </c>
    </row>
    <row r="1558" spans="1:2" x14ac:dyDescent="0.25">
      <c r="A1558" s="138" t="s">
        <v>10428</v>
      </c>
      <c r="B1558" s="138" t="s">
        <v>10429</v>
      </c>
    </row>
    <row r="1559" spans="1:2" x14ac:dyDescent="0.25">
      <c r="A1559" s="138" t="s">
        <v>10430</v>
      </c>
      <c r="B1559" s="138" t="s">
        <v>10431</v>
      </c>
    </row>
    <row r="1560" spans="1:2" x14ac:dyDescent="0.25">
      <c r="A1560" s="138" t="s">
        <v>10432</v>
      </c>
      <c r="B1560" s="138" t="s">
        <v>10433</v>
      </c>
    </row>
    <row r="1561" spans="1:2" x14ac:dyDescent="0.25">
      <c r="A1561" s="138" t="s">
        <v>10434</v>
      </c>
      <c r="B1561" s="138" t="s">
        <v>10435</v>
      </c>
    </row>
    <row r="1562" spans="1:2" x14ac:dyDescent="0.25">
      <c r="A1562" s="138" t="s">
        <v>10436</v>
      </c>
      <c r="B1562" s="138" t="s">
        <v>10437</v>
      </c>
    </row>
    <row r="1563" spans="1:2" x14ac:dyDescent="0.25">
      <c r="A1563" s="138" t="s">
        <v>10438</v>
      </c>
      <c r="B1563" s="138" t="s">
        <v>10439</v>
      </c>
    </row>
    <row r="1564" spans="1:2" x14ac:dyDescent="0.25">
      <c r="A1564" s="138" t="s">
        <v>10440</v>
      </c>
      <c r="B1564" s="138" t="s">
        <v>10441</v>
      </c>
    </row>
    <row r="1565" spans="1:2" x14ac:dyDescent="0.25">
      <c r="A1565" s="138" t="s">
        <v>10442</v>
      </c>
      <c r="B1565" s="138" t="s">
        <v>10443</v>
      </c>
    </row>
    <row r="1566" spans="1:2" x14ac:dyDescent="0.25">
      <c r="A1566" s="138" t="s">
        <v>10444</v>
      </c>
      <c r="B1566" s="138" t="s">
        <v>10445</v>
      </c>
    </row>
    <row r="1567" spans="1:2" x14ac:dyDescent="0.25">
      <c r="A1567" s="138" t="s">
        <v>10446</v>
      </c>
      <c r="B1567" s="138" t="s">
        <v>10447</v>
      </c>
    </row>
    <row r="1568" spans="1:2" x14ac:dyDescent="0.25">
      <c r="A1568" s="138" t="s">
        <v>10448</v>
      </c>
      <c r="B1568" s="138" t="s">
        <v>10449</v>
      </c>
    </row>
    <row r="1569" spans="1:2" x14ac:dyDescent="0.25">
      <c r="A1569" s="138" t="s">
        <v>10450</v>
      </c>
      <c r="B1569" s="138" t="s">
        <v>10451</v>
      </c>
    </row>
    <row r="1570" spans="1:2" x14ac:dyDescent="0.25">
      <c r="A1570" s="138" t="s">
        <v>10452</v>
      </c>
      <c r="B1570" s="138" t="s">
        <v>10453</v>
      </c>
    </row>
    <row r="1571" spans="1:2" x14ac:dyDescent="0.25">
      <c r="A1571" s="138" t="s">
        <v>10454</v>
      </c>
      <c r="B1571" s="138" t="s">
        <v>10455</v>
      </c>
    </row>
    <row r="1572" spans="1:2" x14ac:dyDescent="0.25">
      <c r="A1572" s="138" t="s">
        <v>10456</v>
      </c>
      <c r="B1572" s="138" t="s">
        <v>10457</v>
      </c>
    </row>
    <row r="1573" spans="1:2" x14ac:dyDescent="0.25">
      <c r="A1573" s="138" t="s">
        <v>10458</v>
      </c>
      <c r="B1573" s="138" t="s">
        <v>10459</v>
      </c>
    </row>
    <row r="1574" spans="1:2" x14ac:dyDescent="0.25">
      <c r="A1574" s="138" t="s">
        <v>10460</v>
      </c>
      <c r="B1574" s="138" t="s">
        <v>10461</v>
      </c>
    </row>
    <row r="1575" spans="1:2" x14ac:dyDescent="0.25">
      <c r="A1575" s="138" t="s">
        <v>10462</v>
      </c>
      <c r="B1575" s="138" t="s">
        <v>10463</v>
      </c>
    </row>
    <row r="1576" spans="1:2" x14ac:dyDescent="0.25">
      <c r="A1576" s="138" t="s">
        <v>10464</v>
      </c>
      <c r="B1576" s="138" t="s">
        <v>10465</v>
      </c>
    </row>
    <row r="1577" spans="1:2" x14ac:dyDescent="0.25">
      <c r="A1577" s="138" t="s">
        <v>10466</v>
      </c>
      <c r="B1577" s="138" t="s">
        <v>10467</v>
      </c>
    </row>
    <row r="1578" spans="1:2" x14ac:dyDescent="0.25">
      <c r="A1578" s="138" t="s">
        <v>10468</v>
      </c>
      <c r="B1578" s="138" t="s">
        <v>10469</v>
      </c>
    </row>
    <row r="1579" spans="1:2" x14ac:dyDescent="0.25">
      <c r="A1579" s="138" t="s">
        <v>10470</v>
      </c>
      <c r="B1579" s="138" t="s">
        <v>10471</v>
      </c>
    </row>
    <row r="1580" spans="1:2" x14ac:dyDescent="0.25">
      <c r="A1580" s="138" t="s">
        <v>10472</v>
      </c>
      <c r="B1580" s="138" t="s">
        <v>10473</v>
      </c>
    </row>
    <row r="1581" spans="1:2" x14ac:dyDescent="0.25">
      <c r="A1581" s="138" t="s">
        <v>10474</v>
      </c>
      <c r="B1581" s="138" t="s">
        <v>10475</v>
      </c>
    </row>
    <row r="1582" spans="1:2" x14ac:dyDescent="0.25">
      <c r="A1582" s="138" t="s">
        <v>10476</v>
      </c>
      <c r="B1582" s="138" t="s">
        <v>10477</v>
      </c>
    </row>
    <row r="1583" spans="1:2" x14ac:dyDescent="0.25">
      <c r="A1583" s="138" t="s">
        <v>10478</v>
      </c>
      <c r="B1583" s="138" t="s">
        <v>10479</v>
      </c>
    </row>
    <row r="1584" spans="1:2" x14ac:dyDescent="0.25">
      <c r="A1584" s="138" t="s">
        <v>10480</v>
      </c>
      <c r="B1584" s="138" t="s">
        <v>10481</v>
      </c>
    </row>
    <row r="1585" spans="1:2" x14ac:dyDescent="0.25">
      <c r="A1585" s="138" t="s">
        <v>10482</v>
      </c>
      <c r="B1585" s="138" t="s">
        <v>10483</v>
      </c>
    </row>
    <row r="1586" spans="1:2" x14ac:dyDescent="0.25">
      <c r="A1586" s="138" t="s">
        <v>10484</v>
      </c>
      <c r="B1586" s="138" t="s">
        <v>10485</v>
      </c>
    </row>
    <row r="1587" spans="1:2" x14ac:dyDescent="0.25">
      <c r="A1587" s="138" t="s">
        <v>10486</v>
      </c>
      <c r="B1587" s="138" t="s">
        <v>10487</v>
      </c>
    </row>
    <row r="1588" spans="1:2" x14ac:dyDescent="0.25">
      <c r="A1588" s="138" t="s">
        <v>10488</v>
      </c>
      <c r="B1588" s="138" t="s">
        <v>10489</v>
      </c>
    </row>
    <row r="1589" spans="1:2" x14ac:dyDescent="0.25">
      <c r="A1589" s="138" t="s">
        <v>10490</v>
      </c>
      <c r="B1589" s="138" t="s">
        <v>10491</v>
      </c>
    </row>
    <row r="1590" spans="1:2" x14ac:dyDescent="0.25">
      <c r="A1590" s="138" t="s">
        <v>10492</v>
      </c>
      <c r="B1590" s="138" t="s">
        <v>10493</v>
      </c>
    </row>
    <row r="1591" spans="1:2" x14ac:dyDescent="0.25">
      <c r="A1591" s="138" t="s">
        <v>10494</v>
      </c>
      <c r="B1591" s="138" t="s">
        <v>10495</v>
      </c>
    </row>
    <row r="1592" spans="1:2" x14ac:dyDescent="0.25">
      <c r="A1592" s="138" t="s">
        <v>10496</v>
      </c>
      <c r="B1592" s="138" t="s">
        <v>10497</v>
      </c>
    </row>
    <row r="1593" spans="1:2" x14ac:dyDescent="0.25">
      <c r="A1593" s="138" t="s">
        <v>10498</v>
      </c>
      <c r="B1593" s="138" t="s">
        <v>10499</v>
      </c>
    </row>
    <row r="1594" spans="1:2" x14ac:dyDescent="0.25">
      <c r="A1594" s="138" t="s">
        <v>10500</v>
      </c>
      <c r="B1594" s="138" t="s">
        <v>10501</v>
      </c>
    </row>
    <row r="1595" spans="1:2" x14ac:dyDescent="0.25">
      <c r="A1595" s="138" t="s">
        <v>575</v>
      </c>
      <c r="B1595" s="138" t="s">
        <v>10502</v>
      </c>
    </row>
    <row r="1596" spans="1:2" x14ac:dyDescent="0.25">
      <c r="A1596" s="138" t="s">
        <v>10503</v>
      </c>
      <c r="B1596" s="138" t="s">
        <v>10504</v>
      </c>
    </row>
    <row r="1597" spans="1:2" x14ac:dyDescent="0.25">
      <c r="A1597" s="138" t="s">
        <v>10505</v>
      </c>
      <c r="B1597" s="138" t="s">
        <v>10506</v>
      </c>
    </row>
    <row r="1598" spans="1:2" x14ac:dyDescent="0.25">
      <c r="A1598" s="138" t="s">
        <v>10507</v>
      </c>
      <c r="B1598" s="138" t="s">
        <v>10508</v>
      </c>
    </row>
    <row r="1599" spans="1:2" x14ac:dyDescent="0.25">
      <c r="A1599" s="138" t="s">
        <v>10509</v>
      </c>
      <c r="B1599" s="138" t="s">
        <v>10510</v>
      </c>
    </row>
    <row r="1600" spans="1:2" x14ac:dyDescent="0.25">
      <c r="A1600" s="138" t="s">
        <v>10511</v>
      </c>
      <c r="B1600" s="138" t="s">
        <v>10512</v>
      </c>
    </row>
    <row r="1601" spans="1:2" x14ac:dyDescent="0.25">
      <c r="A1601" s="138" t="s">
        <v>10513</v>
      </c>
      <c r="B1601" s="138" t="s">
        <v>10514</v>
      </c>
    </row>
    <row r="1602" spans="1:2" x14ac:dyDescent="0.25">
      <c r="A1602" s="138" t="s">
        <v>10515</v>
      </c>
      <c r="B1602" s="138" t="s">
        <v>10516</v>
      </c>
    </row>
    <row r="1603" spans="1:2" x14ac:dyDescent="0.25">
      <c r="A1603" s="138" t="s">
        <v>10517</v>
      </c>
      <c r="B1603" s="138" t="s">
        <v>10518</v>
      </c>
    </row>
    <row r="1604" spans="1:2" x14ac:dyDescent="0.25">
      <c r="A1604" s="138" t="s">
        <v>10519</v>
      </c>
      <c r="B1604" s="138" t="s">
        <v>10520</v>
      </c>
    </row>
    <row r="1605" spans="1:2" x14ac:dyDescent="0.25">
      <c r="A1605" s="138" t="s">
        <v>10521</v>
      </c>
      <c r="B1605" s="138" t="s">
        <v>10522</v>
      </c>
    </row>
    <row r="1606" spans="1:2" x14ac:dyDescent="0.25">
      <c r="A1606" s="138" t="s">
        <v>10523</v>
      </c>
      <c r="B1606" s="138" t="s">
        <v>10524</v>
      </c>
    </row>
    <row r="1607" spans="1:2" x14ac:dyDescent="0.25">
      <c r="A1607" s="138" t="s">
        <v>10525</v>
      </c>
      <c r="B1607" s="138" t="s">
        <v>10526</v>
      </c>
    </row>
    <row r="1608" spans="1:2" x14ac:dyDescent="0.25">
      <c r="A1608" s="138" t="s">
        <v>10527</v>
      </c>
      <c r="B1608" s="138" t="s">
        <v>10528</v>
      </c>
    </row>
    <row r="1609" spans="1:2" x14ac:dyDescent="0.25">
      <c r="A1609" s="138" t="s">
        <v>10529</v>
      </c>
      <c r="B1609" s="138" t="s">
        <v>10530</v>
      </c>
    </row>
    <row r="1610" spans="1:2" x14ac:dyDescent="0.25">
      <c r="A1610" s="138" t="s">
        <v>10531</v>
      </c>
      <c r="B1610" s="138" t="s">
        <v>10532</v>
      </c>
    </row>
    <row r="1611" spans="1:2" x14ac:dyDescent="0.25">
      <c r="A1611" s="138" t="s">
        <v>10533</v>
      </c>
      <c r="B1611" s="138" t="s">
        <v>10534</v>
      </c>
    </row>
    <row r="1612" spans="1:2" x14ac:dyDescent="0.25">
      <c r="A1612" s="138" t="s">
        <v>10535</v>
      </c>
      <c r="B1612" s="138" t="s">
        <v>10536</v>
      </c>
    </row>
    <row r="1613" spans="1:2" x14ac:dyDescent="0.25">
      <c r="A1613" s="138" t="s">
        <v>10537</v>
      </c>
      <c r="B1613" s="138" t="s">
        <v>10538</v>
      </c>
    </row>
    <row r="1614" spans="1:2" x14ac:dyDescent="0.25">
      <c r="A1614" s="138" t="s">
        <v>10539</v>
      </c>
      <c r="B1614" s="138" t="s">
        <v>10540</v>
      </c>
    </row>
    <row r="1615" spans="1:2" x14ac:dyDescent="0.25">
      <c r="A1615" s="138" t="s">
        <v>10541</v>
      </c>
      <c r="B1615" s="138" t="s">
        <v>10542</v>
      </c>
    </row>
    <row r="1616" spans="1:2" x14ac:dyDescent="0.25">
      <c r="A1616" s="138" t="s">
        <v>10543</v>
      </c>
      <c r="B1616" s="138" t="s">
        <v>10544</v>
      </c>
    </row>
    <row r="1617" spans="1:2" x14ac:dyDescent="0.25">
      <c r="A1617" s="138" t="s">
        <v>10545</v>
      </c>
      <c r="B1617" s="138" t="s">
        <v>10546</v>
      </c>
    </row>
    <row r="1618" spans="1:2" x14ac:dyDescent="0.25">
      <c r="A1618" s="138" t="s">
        <v>10547</v>
      </c>
      <c r="B1618" s="138" t="s">
        <v>10548</v>
      </c>
    </row>
    <row r="1619" spans="1:2" x14ac:dyDescent="0.25">
      <c r="A1619" s="138" t="s">
        <v>10549</v>
      </c>
      <c r="B1619" s="138" t="s">
        <v>10550</v>
      </c>
    </row>
    <row r="1620" spans="1:2" x14ac:dyDescent="0.25">
      <c r="A1620" s="138" t="s">
        <v>10551</v>
      </c>
      <c r="B1620" s="138" t="s">
        <v>10552</v>
      </c>
    </row>
    <row r="1621" spans="1:2" x14ac:dyDescent="0.25">
      <c r="A1621" s="138" t="s">
        <v>10553</v>
      </c>
      <c r="B1621" s="138" t="s">
        <v>10554</v>
      </c>
    </row>
    <row r="1622" spans="1:2" x14ac:dyDescent="0.25">
      <c r="A1622" s="138" t="s">
        <v>10555</v>
      </c>
      <c r="B1622" s="138" t="s">
        <v>10556</v>
      </c>
    </row>
    <row r="1623" spans="1:2" x14ac:dyDescent="0.25">
      <c r="A1623" s="138" t="s">
        <v>10557</v>
      </c>
      <c r="B1623" s="138" t="s">
        <v>10558</v>
      </c>
    </row>
    <row r="1624" spans="1:2" x14ac:dyDescent="0.25">
      <c r="A1624" s="138" t="s">
        <v>10559</v>
      </c>
      <c r="B1624" s="138" t="s">
        <v>10560</v>
      </c>
    </row>
    <row r="1625" spans="1:2" x14ac:dyDescent="0.25">
      <c r="A1625" s="138" t="s">
        <v>10561</v>
      </c>
      <c r="B1625" s="138" t="s">
        <v>10562</v>
      </c>
    </row>
    <row r="1626" spans="1:2" x14ac:dyDescent="0.25">
      <c r="A1626" s="138" t="s">
        <v>10563</v>
      </c>
      <c r="B1626" s="138" t="s">
        <v>10564</v>
      </c>
    </row>
    <row r="1627" spans="1:2" x14ac:dyDescent="0.25">
      <c r="A1627" s="138" t="s">
        <v>10565</v>
      </c>
      <c r="B1627" s="138" t="s">
        <v>10566</v>
      </c>
    </row>
    <row r="1628" spans="1:2" x14ac:dyDescent="0.25">
      <c r="A1628" s="138" t="s">
        <v>10567</v>
      </c>
      <c r="B1628" s="138" t="s">
        <v>10568</v>
      </c>
    </row>
    <row r="1629" spans="1:2" x14ac:dyDescent="0.25">
      <c r="A1629" s="138" t="s">
        <v>10569</v>
      </c>
      <c r="B1629" s="138" t="s">
        <v>10570</v>
      </c>
    </row>
    <row r="1630" spans="1:2" x14ac:dyDescent="0.25">
      <c r="A1630" s="138" t="s">
        <v>10571</v>
      </c>
      <c r="B1630" s="138" t="s">
        <v>10572</v>
      </c>
    </row>
    <row r="1631" spans="1:2" x14ac:dyDescent="0.25">
      <c r="A1631" s="138" t="s">
        <v>10573</v>
      </c>
      <c r="B1631" s="138" t="s">
        <v>10574</v>
      </c>
    </row>
    <row r="1632" spans="1:2" x14ac:dyDescent="0.25">
      <c r="A1632" s="138" t="s">
        <v>10575</v>
      </c>
      <c r="B1632" s="138" t="s">
        <v>10576</v>
      </c>
    </row>
    <row r="1633" spans="1:2" x14ac:dyDescent="0.25">
      <c r="A1633" s="138" t="s">
        <v>10577</v>
      </c>
      <c r="B1633" s="138" t="s">
        <v>10578</v>
      </c>
    </row>
    <row r="1634" spans="1:2" x14ac:dyDescent="0.25">
      <c r="A1634" s="138" t="s">
        <v>10579</v>
      </c>
      <c r="B1634" s="138" t="s">
        <v>10580</v>
      </c>
    </row>
    <row r="1635" spans="1:2" x14ac:dyDescent="0.25">
      <c r="A1635" s="138" t="s">
        <v>10581</v>
      </c>
      <c r="B1635" s="138" t="s">
        <v>10582</v>
      </c>
    </row>
    <row r="1636" spans="1:2" x14ac:dyDescent="0.25">
      <c r="A1636" s="138" t="s">
        <v>10583</v>
      </c>
      <c r="B1636" s="138" t="s">
        <v>10584</v>
      </c>
    </row>
    <row r="1637" spans="1:2" x14ac:dyDescent="0.25">
      <c r="A1637" s="138" t="s">
        <v>10585</v>
      </c>
      <c r="B1637" s="138" t="s">
        <v>10586</v>
      </c>
    </row>
    <row r="1638" spans="1:2" x14ac:dyDescent="0.25">
      <c r="A1638" s="138" t="s">
        <v>10587</v>
      </c>
      <c r="B1638" s="138" t="s">
        <v>10588</v>
      </c>
    </row>
    <row r="1639" spans="1:2" x14ac:dyDescent="0.25">
      <c r="A1639" s="138" t="s">
        <v>10589</v>
      </c>
      <c r="B1639" s="138" t="s">
        <v>10590</v>
      </c>
    </row>
    <row r="1640" spans="1:2" x14ac:dyDescent="0.25">
      <c r="A1640" s="138" t="s">
        <v>10591</v>
      </c>
      <c r="B1640" s="138" t="s">
        <v>10592</v>
      </c>
    </row>
    <row r="1641" spans="1:2" x14ac:dyDescent="0.25">
      <c r="A1641" s="138" t="s">
        <v>10593</v>
      </c>
      <c r="B1641" s="138" t="s">
        <v>10594</v>
      </c>
    </row>
    <row r="1642" spans="1:2" x14ac:dyDescent="0.25">
      <c r="A1642" s="138" t="s">
        <v>10595</v>
      </c>
      <c r="B1642" s="138" t="s">
        <v>10596</v>
      </c>
    </row>
    <row r="1643" spans="1:2" x14ac:dyDescent="0.25">
      <c r="A1643" s="138" t="s">
        <v>10597</v>
      </c>
      <c r="B1643" s="138" t="s">
        <v>10598</v>
      </c>
    </row>
    <row r="1644" spans="1:2" x14ac:dyDescent="0.25">
      <c r="A1644" s="138" t="s">
        <v>10599</v>
      </c>
      <c r="B1644" s="138" t="s">
        <v>10600</v>
      </c>
    </row>
    <row r="1645" spans="1:2" x14ac:dyDescent="0.25">
      <c r="A1645" s="138" t="s">
        <v>10601</v>
      </c>
      <c r="B1645" s="138" t="s">
        <v>10602</v>
      </c>
    </row>
    <row r="1646" spans="1:2" x14ac:dyDescent="0.25">
      <c r="A1646" s="138" t="s">
        <v>10603</v>
      </c>
      <c r="B1646" s="138" t="s">
        <v>10604</v>
      </c>
    </row>
    <row r="1647" spans="1:2" x14ac:dyDescent="0.25">
      <c r="A1647" s="138" t="s">
        <v>10605</v>
      </c>
      <c r="B1647" s="138" t="s">
        <v>10606</v>
      </c>
    </row>
    <row r="1648" spans="1:2" x14ac:dyDescent="0.25">
      <c r="A1648" s="138" t="s">
        <v>10607</v>
      </c>
      <c r="B1648" s="138" t="s">
        <v>10608</v>
      </c>
    </row>
    <row r="1649" spans="1:2" x14ac:dyDescent="0.25">
      <c r="A1649" s="138" t="s">
        <v>10609</v>
      </c>
      <c r="B1649" s="138" t="s">
        <v>10610</v>
      </c>
    </row>
    <row r="1650" spans="1:2" x14ac:dyDescent="0.25">
      <c r="A1650" s="138" t="s">
        <v>10611</v>
      </c>
      <c r="B1650" s="138" t="s">
        <v>10612</v>
      </c>
    </row>
    <row r="1651" spans="1:2" x14ac:dyDescent="0.25">
      <c r="A1651" s="138" t="s">
        <v>10613</v>
      </c>
      <c r="B1651" s="138" t="s">
        <v>10614</v>
      </c>
    </row>
    <row r="1652" spans="1:2" x14ac:dyDescent="0.25">
      <c r="A1652" s="138" t="s">
        <v>10615</v>
      </c>
      <c r="B1652" s="138" t="s">
        <v>10616</v>
      </c>
    </row>
    <row r="1653" spans="1:2" x14ac:dyDescent="0.25">
      <c r="A1653" s="138" t="s">
        <v>10617</v>
      </c>
      <c r="B1653" s="138" t="s">
        <v>10618</v>
      </c>
    </row>
    <row r="1654" spans="1:2" x14ac:dyDescent="0.25">
      <c r="A1654" s="138" t="s">
        <v>10619</v>
      </c>
      <c r="B1654" s="138" t="s">
        <v>10620</v>
      </c>
    </row>
    <row r="1655" spans="1:2" x14ac:dyDescent="0.25">
      <c r="A1655" s="138" t="s">
        <v>10621</v>
      </c>
      <c r="B1655" s="138" t="s">
        <v>10622</v>
      </c>
    </row>
    <row r="1656" spans="1:2" x14ac:dyDescent="0.25">
      <c r="A1656" s="138" t="s">
        <v>10623</v>
      </c>
      <c r="B1656" s="138" t="s">
        <v>10624</v>
      </c>
    </row>
    <row r="1657" spans="1:2" x14ac:dyDescent="0.25">
      <c r="A1657" s="138" t="s">
        <v>10625</v>
      </c>
      <c r="B1657" s="138" t="s">
        <v>10626</v>
      </c>
    </row>
    <row r="1658" spans="1:2" x14ac:dyDescent="0.25">
      <c r="A1658" s="138" t="s">
        <v>10627</v>
      </c>
      <c r="B1658" s="138" t="s">
        <v>10628</v>
      </c>
    </row>
    <row r="1659" spans="1:2" x14ac:dyDescent="0.25">
      <c r="A1659" s="138" t="s">
        <v>10629</v>
      </c>
      <c r="B1659" s="138" t="s">
        <v>10630</v>
      </c>
    </row>
    <row r="1660" spans="1:2" x14ac:dyDescent="0.25">
      <c r="A1660" s="138" t="s">
        <v>10631</v>
      </c>
      <c r="B1660" s="138" t="s">
        <v>10632</v>
      </c>
    </row>
    <row r="1661" spans="1:2" x14ac:dyDescent="0.25">
      <c r="A1661" s="138" t="s">
        <v>10633</v>
      </c>
      <c r="B1661" s="138" t="s">
        <v>10634</v>
      </c>
    </row>
    <row r="1662" spans="1:2" x14ac:dyDescent="0.25">
      <c r="A1662" s="138" t="s">
        <v>10635</v>
      </c>
      <c r="B1662" s="138" t="s">
        <v>10636</v>
      </c>
    </row>
    <row r="1663" spans="1:2" x14ac:dyDescent="0.25">
      <c r="A1663" s="138" t="s">
        <v>10637</v>
      </c>
      <c r="B1663" s="138" t="s">
        <v>10638</v>
      </c>
    </row>
    <row r="1664" spans="1:2" x14ac:dyDescent="0.25">
      <c r="A1664" s="138" t="s">
        <v>10639</v>
      </c>
      <c r="B1664" s="138" t="s">
        <v>10640</v>
      </c>
    </row>
    <row r="1665" spans="1:2" x14ac:dyDescent="0.25">
      <c r="A1665" s="138" t="s">
        <v>10641</v>
      </c>
      <c r="B1665" s="138" t="s">
        <v>10642</v>
      </c>
    </row>
    <row r="1666" spans="1:2" x14ac:dyDescent="0.25">
      <c r="A1666" s="138" t="s">
        <v>10643</v>
      </c>
      <c r="B1666" s="138" t="s">
        <v>10644</v>
      </c>
    </row>
    <row r="1667" spans="1:2" x14ac:dyDescent="0.25">
      <c r="A1667" s="138" t="s">
        <v>10645</v>
      </c>
      <c r="B1667" s="138" t="s">
        <v>10646</v>
      </c>
    </row>
    <row r="1668" spans="1:2" x14ac:dyDescent="0.25">
      <c r="A1668" s="138" t="s">
        <v>10647</v>
      </c>
      <c r="B1668" s="138" t="s">
        <v>10648</v>
      </c>
    </row>
    <row r="1669" spans="1:2" x14ac:dyDescent="0.25">
      <c r="A1669" s="138" t="s">
        <v>10649</v>
      </c>
      <c r="B1669" s="138" t="s">
        <v>10650</v>
      </c>
    </row>
    <row r="1670" spans="1:2" x14ac:dyDescent="0.25">
      <c r="A1670" s="138" t="s">
        <v>10651</v>
      </c>
      <c r="B1670" s="138" t="s">
        <v>10652</v>
      </c>
    </row>
    <row r="1671" spans="1:2" x14ac:dyDescent="0.25">
      <c r="A1671" s="138" t="s">
        <v>10653</v>
      </c>
      <c r="B1671" s="138" t="s">
        <v>10654</v>
      </c>
    </row>
    <row r="1672" spans="1:2" x14ac:dyDescent="0.25">
      <c r="A1672" s="138" t="s">
        <v>3621</v>
      </c>
      <c r="B1672" s="138" t="s">
        <v>10655</v>
      </c>
    </row>
    <row r="1673" spans="1:2" x14ac:dyDescent="0.25">
      <c r="A1673" s="138" t="s">
        <v>3657</v>
      </c>
      <c r="B1673" s="138" t="s">
        <v>10656</v>
      </c>
    </row>
    <row r="1674" spans="1:2" x14ac:dyDescent="0.25">
      <c r="A1674" s="138" t="s">
        <v>7427</v>
      </c>
      <c r="B1674" s="138" t="s">
        <v>7427</v>
      </c>
    </row>
    <row r="1675" spans="1:2" x14ac:dyDescent="0.25">
      <c r="A1675" s="138" t="s">
        <v>3705</v>
      </c>
      <c r="B1675" s="138" t="s">
        <v>10657</v>
      </c>
    </row>
    <row r="1676" spans="1:2" x14ac:dyDescent="0.25">
      <c r="A1676" s="138" t="s">
        <v>757</v>
      </c>
      <c r="B1676" s="138" t="s">
        <v>10658</v>
      </c>
    </row>
    <row r="1677" spans="1:2" x14ac:dyDescent="0.25">
      <c r="A1677" s="138" t="s">
        <v>3609</v>
      </c>
      <c r="B1677" s="138" t="s">
        <v>10659</v>
      </c>
    </row>
    <row r="1678" spans="1:2" x14ac:dyDescent="0.25">
      <c r="A1678" s="138" t="s">
        <v>3624</v>
      </c>
      <c r="B1678" s="138" t="s">
        <v>10660</v>
      </c>
    </row>
    <row r="1679" spans="1:2" x14ac:dyDescent="0.25">
      <c r="A1679" s="138" t="s">
        <v>3627</v>
      </c>
      <c r="B1679" s="138" t="s">
        <v>10661</v>
      </c>
    </row>
    <row r="1680" spans="1:2" x14ac:dyDescent="0.25">
      <c r="A1680" s="138" t="s">
        <v>3645</v>
      </c>
      <c r="B1680" s="138" t="s">
        <v>10662</v>
      </c>
    </row>
    <row r="1681" spans="1:2" x14ac:dyDescent="0.25">
      <c r="A1681" s="138" t="s">
        <v>3690</v>
      </c>
      <c r="B1681" s="138" t="s">
        <v>10663</v>
      </c>
    </row>
    <row r="1682" spans="1:2" x14ac:dyDescent="0.25">
      <c r="A1682" s="138" t="s">
        <v>3699</v>
      </c>
      <c r="B1682" s="138" t="s">
        <v>10664</v>
      </c>
    </row>
    <row r="1683" spans="1:2" x14ac:dyDescent="0.25">
      <c r="A1683" s="138" t="s">
        <v>7355</v>
      </c>
      <c r="B1683" s="138" t="s">
        <v>10665</v>
      </c>
    </row>
    <row r="1684" spans="1:2" x14ac:dyDescent="0.25">
      <c r="A1684" s="138" t="s">
        <v>7399</v>
      </c>
      <c r="B1684" s="138" t="s">
        <v>7399</v>
      </c>
    </row>
    <row r="1685" spans="1:2" x14ac:dyDescent="0.25">
      <c r="A1685" s="138" t="s">
        <v>3612</v>
      </c>
      <c r="B1685" s="138" t="s">
        <v>10666</v>
      </c>
    </row>
    <row r="1686" spans="1:2" x14ac:dyDescent="0.25">
      <c r="A1686" s="138" t="s">
        <v>3642</v>
      </c>
      <c r="B1686" s="138" t="s">
        <v>10667</v>
      </c>
    </row>
    <row r="1687" spans="1:2" x14ac:dyDescent="0.25">
      <c r="A1687" s="138" t="s">
        <v>3663</v>
      </c>
      <c r="B1687" s="138" t="s">
        <v>10668</v>
      </c>
    </row>
    <row r="1688" spans="1:2" x14ac:dyDescent="0.25">
      <c r="A1688" s="138" t="s">
        <v>3696</v>
      </c>
      <c r="B1688" s="138" t="s">
        <v>10669</v>
      </c>
    </row>
    <row r="1689" spans="1:2" x14ac:dyDescent="0.25">
      <c r="A1689" s="138" t="s">
        <v>3684</v>
      </c>
      <c r="B1689" s="138" t="s">
        <v>10670</v>
      </c>
    </row>
    <row r="1690" spans="1:2" x14ac:dyDescent="0.25">
      <c r="A1690" s="138" t="s">
        <v>7381</v>
      </c>
      <c r="B1690" s="138" t="s">
        <v>7381</v>
      </c>
    </row>
    <row r="1691" spans="1:2" x14ac:dyDescent="0.25">
      <c r="A1691" s="138" t="s">
        <v>3639</v>
      </c>
      <c r="B1691" s="138" t="s">
        <v>10671</v>
      </c>
    </row>
    <row r="1692" spans="1:2" x14ac:dyDescent="0.25">
      <c r="A1692" s="138" t="s">
        <v>3669</v>
      </c>
      <c r="B1692" s="138" t="s">
        <v>10672</v>
      </c>
    </row>
    <row r="1693" spans="1:2" x14ac:dyDescent="0.25">
      <c r="A1693" s="138" t="s">
        <v>3672</v>
      </c>
      <c r="B1693" s="138" t="s">
        <v>10673</v>
      </c>
    </row>
    <row r="1694" spans="1:2" x14ac:dyDescent="0.25">
      <c r="A1694" s="138" t="s">
        <v>3675</v>
      </c>
      <c r="B1694" s="138" t="s">
        <v>10674</v>
      </c>
    </row>
    <row r="1695" spans="1:2" x14ac:dyDescent="0.25">
      <c r="A1695" s="138" t="s">
        <v>3687</v>
      </c>
      <c r="B1695" s="138" t="s">
        <v>10675</v>
      </c>
    </row>
    <row r="1696" spans="1:2" x14ac:dyDescent="0.25">
      <c r="A1696" s="138" t="s">
        <v>3708</v>
      </c>
      <c r="B1696" s="138" t="s">
        <v>10676</v>
      </c>
    </row>
    <row r="1697" spans="1:2" x14ac:dyDescent="0.25">
      <c r="A1697" s="138" t="s">
        <v>3615</v>
      </c>
      <c r="B1697" s="138" t="s">
        <v>10677</v>
      </c>
    </row>
    <row r="1698" spans="1:2" x14ac:dyDescent="0.25">
      <c r="A1698" s="138" t="s">
        <v>3618</v>
      </c>
      <c r="B1698" s="138" t="s">
        <v>10678</v>
      </c>
    </row>
    <row r="1699" spans="1:2" x14ac:dyDescent="0.25">
      <c r="A1699" s="138" t="s">
        <v>3630</v>
      </c>
      <c r="B1699" s="138" t="s">
        <v>10679</v>
      </c>
    </row>
    <row r="1700" spans="1:2" x14ac:dyDescent="0.25">
      <c r="A1700" s="138" t="s">
        <v>10680</v>
      </c>
      <c r="B1700" s="138" t="s">
        <v>10681</v>
      </c>
    </row>
    <row r="1701" spans="1:2" x14ac:dyDescent="0.25">
      <c r="A1701" s="138" t="s">
        <v>3648</v>
      </c>
      <c r="B1701" s="138" t="s">
        <v>10682</v>
      </c>
    </row>
    <row r="1702" spans="1:2" x14ac:dyDescent="0.25">
      <c r="A1702" s="138" t="s">
        <v>3651</v>
      </c>
      <c r="B1702" s="138" t="s">
        <v>10683</v>
      </c>
    </row>
    <row r="1703" spans="1:2" x14ac:dyDescent="0.25">
      <c r="A1703" s="138" t="s">
        <v>3660</v>
      </c>
      <c r="B1703" s="138" t="s">
        <v>10684</v>
      </c>
    </row>
    <row r="1704" spans="1:2" x14ac:dyDescent="0.25">
      <c r="A1704" s="138" t="s">
        <v>3636</v>
      </c>
      <c r="B1704" s="138" t="s">
        <v>10685</v>
      </c>
    </row>
    <row r="1705" spans="1:2" x14ac:dyDescent="0.25">
      <c r="A1705" s="138" t="s">
        <v>3681</v>
      </c>
      <c r="B1705" s="138" t="s">
        <v>10686</v>
      </c>
    </row>
    <row r="1706" spans="1:2" x14ac:dyDescent="0.25">
      <c r="A1706" s="138" t="s">
        <v>7603</v>
      </c>
      <c r="B1706" s="138" t="s">
        <v>7603</v>
      </c>
    </row>
    <row r="1707" spans="1:2" x14ac:dyDescent="0.25">
      <c r="A1707" s="138" t="s">
        <v>3666</v>
      </c>
      <c r="B1707" s="138" t="s">
        <v>10687</v>
      </c>
    </row>
    <row r="1708" spans="1:2" x14ac:dyDescent="0.25">
      <c r="A1708" s="138" t="s">
        <v>3693</v>
      </c>
      <c r="B1708" s="138" t="s">
        <v>10688</v>
      </c>
    </row>
    <row r="1709" spans="1:2" x14ac:dyDescent="0.25">
      <c r="A1709" s="138" t="s">
        <v>7396</v>
      </c>
      <c r="B1709" s="138" t="s">
        <v>7396</v>
      </c>
    </row>
    <row r="1710" spans="1:2" x14ac:dyDescent="0.25">
      <c r="A1710" s="138" t="s">
        <v>7403</v>
      </c>
      <c r="B1710" s="138" t="s">
        <v>7403</v>
      </c>
    </row>
    <row r="1711" spans="1:2" x14ac:dyDescent="0.25">
      <c r="A1711" s="138" t="s">
        <v>3633</v>
      </c>
      <c r="B1711" s="138" t="s">
        <v>10689</v>
      </c>
    </row>
    <row r="1712" spans="1:2" x14ac:dyDescent="0.25">
      <c r="A1712" s="138" t="s">
        <v>3654</v>
      </c>
      <c r="B1712" s="138" t="s">
        <v>10690</v>
      </c>
    </row>
    <row r="1713" spans="1:2" x14ac:dyDescent="0.25">
      <c r="A1713" s="138" t="s">
        <v>3678</v>
      </c>
      <c r="B1713" s="138" t="s">
        <v>10691</v>
      </c>
    </row>
    <row r="1714" spans="1:2" x14ac:dyDescent="0.25">
      <c r="A1714" s="138" t="s">
        <v>3702</v>
      </c>
      <c r="B1714" s="138" t="s">
        <v>10692</v>
      </c>
    </row>
    <row r="1715" spans="1:2" x14ac:dyDescent="0.25">
      <c r="A1715" s="138" t="s">
        <v>3711</v>
      </c>
      <c r="B1715" s="138" t="s">
        <v>10693</v>
      </c>
    </row>
    <row r="1716" spans="1:2" x14ac:dyDescent="0.25">
      <c r="A1716" s="138" t="s">
        <v>10694</v>
      </c>
      <c r="B1716" s="138" t="s">
        <v>10695</v>
      </c>
    </row>
    <row r="1717" spans="1:2" x14ac:dyDescent="0.25">
      <c r="A1717" s="138" t="s">
        <v>10696</v>
      </c>
      <c r="B1717" s="138" t="s">
        <v>10697</v>
      </c>
    </row>
    <row r="1718" spans="1:2" x14ac:dyDescent="0.25">
      <c r="A1718" s="138" t="s">
        <v>10698</v>
      </c>
      <c r="B1718" s="138" t="s">
        <v>10699</v>
      </c>
    </row>
    <row r="1719" spans="1:2" x14ac:dyDescent="0.25">
      <c r="A1719" s="138" t="s">
        <v>3716</v>
      </c>
      <c r="B1719" s="138" t="s">
        <v>10700</v>
      </c>
    </row>
    <row r="1720" spans="1:2" x14ac:dyDescent="0.25">
      <c r="A1720" s="138" t="s">
        <v>576</v>
      </c>
      <c r="B1720" s="138" t="s">
        <v>10701</v>
      </c>
    </row>
    <row r="1721" spans="1:2" x14ac:dyDescent="0.25">
      <c r="A1721" s="138" t="s">
        <v>3720</v>
      </c>
      <c r="B1721" s="138" t="s">
        <v>10702</v>
      </c>
    </row>
    <row r="1722" spans="1:2" x14ac:dyDescent="0.25">
      <c r="A1722" s="138" t="s">
        <v>3748</v>
      </c>
      <c r="B1722" s="138" t="s">
        <v>10703</v>
      </c>
    </row>
    <row r="1723" spans="1:2" x14ac:dyDescent="0.25">
      <c r="A1723" s="138" t="s">
        <v>3753</v>
      </c>
      <c r="B1723" s="138" t="s">
        <v>10704</v>
      </c>
    </row>
    <row r="1724" spans="1:2" x14ac:dyDescent="0.25">
      <c r="A1724" s="138" t="s">
        <v>3756</v>
      </c>
      <c r="B1724" s="138" t="s">
        <v>10705</v>
      </c>
    </row>
    <row r="1725" spans="1:2" x14ac:dyDescent="0.25">
      <c r="A1725" s="138" t="s">
        <v>3760</v>
      </c>
      <c r="B1725" s="138" t="s">
        <v>10706</v>
      </c>
    </row>
    <row r="1726" spans="1:2" x14ac:dyDescent="0.25">
      <c r="A1726" s="138" t="s">
        <v>3745</v>
      </c>
      <c r="B1726" s="138" t="s">
        <v>10707</v>
      </c>
    </row>
    <row r="1727" spans="1:2" x14ac:dyDescent="0.25">
      <c r="A1727" s="138" t="s">
        <v>10708</v>
      </c>
      <c r="B1727" s="138" t="s">
        <v>10709</v>
      </c>
    </row>
    <row r="1728" spans="1:2" x14ac:dyDescent="0.25">
      <c r="A1728" s="138" t="s">
        <v>3327</v>
      </c>
      <c r="B1728" s="138" t="s">
        <v>10710</v>
      </c>
    </row>
    <row r="1729" spans="1:2" x14ac:dyDescent="0.25">
      <c r="A1729" s="138" t="s">
        <v>10711</v>
      </c>
      <c r="B1729" s="138" t="s">
        <v>10712</v>
      </c>
    </row>
    <row r="1730" spans="1:2" x14ac:dyDescent="0.25">
      <c r="A1730" s="138" t="s">
        <v>10713</v>
      </c>
      <c r="B1730" s="138" t="s">
        <v>10714</v>
      </c>
    </row>
    <row r="1731" spans="1:2" x14ac:dyDescent="0.25">
      <c r="A1731" s="138" t="s">
        <v>10715</v>
      </c>
      <c r="B1731" s="138" t="s">
        <v>10716</v>
      </c>
    </row>
    <row r="1732" spans="1:2" x14ac:dyDescent="0.25">
      <c r="A1732" s="138" t="s">
        <v>10717</v>
      </c>
      <c r="B1732" s="138" t="s">
        <v>10718</v>
      </c>
    </row>
    <row r="1733" spans="1:2" x14ac:dyDescent="0.25">
      <c r="A1733" s="138" t="s">
        <v>10719</v>
      </c>
      <c r="B1733" s="138" t="s">
        <v>10720</v>
      </c>
    </row>
    <row r="1734" spans="1:2" x14ac:dyDescent="0.25">
      <c r="A1734" s="138" t="s">
        <v>10721</v>
      </c>
      <c r="B1734" s="138" t="s">
        <v>10722</v>
      </c>
    </row>
    <row r="1735" spans="1:2" x14ac:dyDescent="0.25">
      <c r="A1735" s="138" t="s">
        <v>10723</v>
      </c>
      <c r="B1735" s="138" t="s">
        <v>10724</v>
      </c>
    </row>
    <row r="1736" spans="1:2" x14ac:dyDescent="0.25">
      <c r="A1736" s="138" t="s">
        <v>10725</v>
      </c>
      <c r="B1736" s="138" t="s">
        <v>10726</v>
      </c>
    </row>
    <row r="1737" spans="1:2" x14ac:dyDescent="0.25">
      <c r="A1737" s="138" t="s">
        <v>10727</v>
      </c>
      <c r="B1737" s="138" t="s">
        <v>10728</v>
      </c>
    </row>
    <row r="1738" spans="1:2" x14ac:dyDescent="0.25">
      <c r="A1738" s="138" t="s">
        <v>764</v>
      </c>
      <c r="B1738" s="138" t="s">
        <v>10729</v>
      </c>
    </row>
    <row r="1739" spans="1:2" x14ac:dyDescent="0.25">
      <c r="A1739" s="138" t="s">
        <v>765</v>
      </c>
      <c r="B1739" s="138" t="s">
        <v>10730</v>
      </c>
    </row>
    <row r="1740" spans="1:2" x14ac:dyDescent="0.25">
      <c r="A1740" s="138" t="s">
        <v>798</v>
      </c>
      <c r="B1740" s="138" t="s">
        <v>10731</v>
      </c>
    </row>
    <row r="1741" spans="1:2" x14ac:dyDescent="0.25">
      <c r="A1741" s="138" t="s">
        <v>10732</v>
      </c>
      <c r="B1741" s="138" t="s">
        <v>10733</v>
      </c>
    </row>
    <row r="1742" spans="1:2" x14ac:dyDescent="0.25">
      <c r="A1742" s="138" t="s">
        <v>7407</v>
      </c>
      <c r="B1742" s="138" t="s">
        <v>10734</v>
      </c>
    </row>
    <row r="1743" spans="1:2" x14ac:dyDescent="0.25">
      <c r="A1743" s="138" t="s">
        <v>3769</v>
      </c>
      <c r="B1743" s="138" t="s">
        <v>10735</v>
      </c>
    </row>
    <row r="1744" spans="1:2" x14ac:dyDescent="0.25">
      <c r="A1744" s="138" t="s">
        <v>3773</v>
      </c>
      <c r="B1744" s="138" t="s">
        <v>10736</v>
      </c>
    </row>
    <row r="1745" spans="1:2" x14ac:dyDescent="0.25">
      <c r="A1745" s="138" t="s">
        <v>10737</v>
      </c>
      <c r="B1745" s="138" t="s">
        <v>10738</v>
      </c>
    </row>
    <row r="1746" spans="1:2" x14ac:dyDescent="0.25">
      <c r="A1746" s="138" t="s">
        <v>10739</v>
      </c>
      <c r="B1746" s="138" t="s">
        <v>10739</v>
      </c>
    </row>
    <row r="1747" spans="1:2" x14ac:dyDescent="0.25">
      <c r="A1747" s="138" t="s">
        <v>10740</v>
      </c>
      <c r="B1747" s="138" t="s">
        <v>10741</v>
      </c>
    </row>
    <row r="1748" spans="1:2" x14ac:dyDescent="0.25">
      <c r="A1748" s="138" t="s">
        <v>3799</v>
      </c>
      <c r="B1748" s="138" t="s">
        <v>10742</v>
      </c>
    </row>
    <row r="1749" spans="1:2" x14ac:dyDescent="0.25">
      <c r="A1749" s="138" t="s">
        <v>578</v>
      </c>
      <c r="B1749" s="138" t="s">
        <v>10743</v>
      </c>
    </row>
    <row r="1750" spans="1:2" x14ac:dyDescent="0.25">
      <c r="A1750" s="138" t="s">
        <v>3784</v>
      </c>
      <c r="B1750" s="138" t="s">
        <v>10744</v>
      </c>
    </row>
    <row r="1751" spans="1:2" x14ac:dyDescent="0.25">
      <c r="A1751" s="138" t="s">
        <v>3790</v>
      </c>
      <c r="B1751" s="138" t="s">
        <v>10745</v>
      </c>
    </row>
    <row r="1752" spans="1:2" x14ac:dyDescent="0.25">
      <c r="A1752" s="138" t="s">
        <v>3795</v>
      </c>
      <c r="B1752" s="138" t="s">
        <v>10746</v>
      </c>
    </row>
    <row r="1753" spans="1:2" x14ac:dyDescent="0.25">
      <c r="A1753" s="138" t="s">
        <v>3812</v>
      </c>
      <c r="B1753" s="138" t="s">
        <v>10747</v>
      </c>
    </row>
    <row r="1754" spans="1:2" x14ac:dyDescent="0.25">
      <c r="A1754" s="138" t="s">
        <v>3815</v>
      </c>
      <c r="B1754" s="138" t="s">
        <v>10748</v>
      </c>
    </row>
    <row r="1755" spans="1:2" x14ac:dyDescent="0.25">
      <c r="A1755" s="138" t="s">
        <v>580</v>
      </c>
      <c r="B1755" s="138" t="s">
        <v>10749</v>
      </c>
    </row>
    <row r="1756" spans="1:2" x14ac:dyDescent="0.25">
      <c r="A1756" s="138" t="s">
        <v>10750</v>
      </c>
      <c r="B1756" s="138" t="s">
        <v>10750</v>
      </c>
    </row>
    <row r="1757" spans="1:2" x14ac:dyDescent="0.25">
      <c r="A1757" s="138" t="s">
        <v>10751</v>
      </c>
      <c r="B1757" s="138" t="s">
        <v>10752</v>
      </c>
    </row>
    <row r="1758" spans="1:2" x14ac:dyDescent="0.25">
      <c r="A1758" s="138" t="s">
        <v>10753</v>
      </c>
      <c r="B1758" s="138" t="s">
        <v>10754</v>
      </c>
    </row>
    <row r="1759" spans="1:2" x14ac:dyDescent="0.25">
      <c r="A1759" s="138" t="s">
        <v>7161</v>
      </c>
      <c r="B1759" s="138" t="s">
        <v>10755</v>
      </c>
    </row>
    <row r="1760" spans="1:2" x14ac:dyDescent="0.25">
      <c r="A1760" s="138" t="s">
        <v>7679</v>
      </c>
      <c r="B1760" s="138" t="s">
        <v>10756</v>
      </c>
    </row>
    <row r="1761" spans="1:2" x14ac:dyDescent="0.25">
      <c r="A1761" s="138" t="s">
        <v>10757</v>
      </c>
      <c r="B1761" s="138" t="s">
        <v>10758</v>
      </c>
    </row>
    <row r="1762" spans="1:2" x14ac:dyDescent="0.25">
      <c r="A1762" s="138" t="s">
        <v>10759</v>
      </c>
      <c r="B1762" s="138" t="s">
        <v>10760</v>
      </c>
    </row>
    <row r="1763" spans="1:2" x14ac:dyDescent="0.25">
      <c r="A1763" s="138" t="s">
        <v>10761</v>
      </c>
      <c r="B1763" s="138" t="s">
        <v>10762</v>
      </c>
    </row>
    <row r="1764" spans="1:2" x14ac:dyDescent="0.25">
      <c r="A1764" s="138" t="s">
        <v>10763</v>
      </c>
      <c r="B1764" s="138" t="s">
        <v>10764</v>
      </c>
    </row>
    <row r="1765" spans="1:2" x14ac:dyDescent="0.25">
      <c r="A1765" s="138" t="s">
        <v>10765</v>
      </c>
      <c r="B1765" s="138" t="s">
        <v>10766</v>
      </c>
    </row>
    <row r="1766" spans="1:2" x14ac:dyDescent="0.25">
      <c r="A1766" s="138" t="s">
        <v>10767</v>
      </c>
      <c r="B1766" s="138" t="s">
        <v>10768</v>
      </c>
    </row>
    <row r="1767" spans="1:2" x14ac:dyDescent="0.25">
      <c r="A1767" s="138" t="s">
        <v>10769</v>
      </c>
      <c r="B1767" s="138" t="s">
        <v>10770</v>
      </c>
    </row>
    <row r="1768" spans="1:2" x14ac:dyDescent="0.25">
      <c r="A1768" s="138" t="s">
        <v>10771</v>
      </c>
      <c r="B1768" s="138" t="s">
        <v>10772</v>
      </c>
    </row>
    <row r="1769" spans="1:2" x14ac:dyDescent="0.25">
      <c r="A1769" s="138" t="s">
        <v>10773</v>
      </c>
      <c r="B1769" s="138" t="s">
        <v>10774</v>
      </c>
    </row>
    <row r="1770" spans="1:2" x14ac:dyDescent="0.25">
      <c r="A1770" s="138" t="s">
        <v>10775</v>
      </c>
      <c r="B1770" s="138" t="s">
        <v>10776</v>
      </c>
    </row>
    <row r="1771" spans="1:2" x14ac:dyDescent="0.25">
      <c r="A1771" s="138" t="s">
        <v>10777</v>
      </c>
      <c r="B1771" s="138" t="s">
        <v>10778</v>
      </c>
    </row>
    <row r="1772" spans="1:2" x14ac:dyDescent="0.25">
      <c r="A1772" s="138" t="s">
        <v>10779</v>
      </c>
      <c r="B1772" s="138" t="s">
        <v>10780</v>
      </c>
    </row>
    <row r="1773" spans="1:2" x14ac:dyDescent="0.25">
      <c r="A1773" s="138" t="s">
        <v>10781</v>
      </c>
      <c r="B1773" s="138" t="s">
        <v>10782</v>
      </c>
    </row>
    <row r="1774" spans="1:2" x14ac:dyDescent="0.25">
      <c r="A1774" s="138" t="s">
        <v>10783</v>
      </c>
      <c r="B1774" s="138" t="s">
        <v>10784</v>
      </c>
    </row>
    <row r="1775" spans="1:2" x14ac:dyDescent="0.25">
      <c r="A1775" s="138" t="s">
        <v>10785</v>
      </c>
      <c r="B1775" s="138" t="s">
        <v>10786</v>
      </c>
    </row>
    <row r="1776" spans="1:2" x14ac:dyDescent="0.25">
      <c r="A1776" s="138" t="s">
        <v>10787</v>
      </c>
      <c r="B1776" s="138" t="s">
        <v>10788</v>
      </c>
    </row>
    <row r="1777" spans="1:2" x14ac:dyDescent="0.25">
      <c r="A1777" s="138" t="s">
        <v>7635</v>
      </c>
      <c r="B1777" s="138" t="s">
        <v>7635</v>
      </c>
    </row>
    <row r="1778" spans="1:2" x14ac:dyDescent="0.25">
      <c r="A1778" s="138" t="s">
        <v>7614</v>
      </c>
      <c r="B1778" s="138" t="s">
        <v>7614</v>
      </c>
    </row>
    <row r="1779" spans="1:2" x14ac:dyDescent="0.25">
      <c r="A1779" s="138" t="s">
        <v>7843</v>
      </c>
      <c r="B1779" s="138" t="s">
        <v>7843</v>
      </c>
    </row>
    <row r="1780" spans="1:2" x14ac:dyDescent="0.25">
      <c r="A1780" s="138" t="s">
        <v>7162</v>
      </c>
      <c r="B1780" s="138" t="s">
        <v>10789</v>
      </c>
    </row>
    <row r="1781" spans="1:2" x14ac:dyDescent="0.25">
      <c r="A1781" s="138" t="s">
        <v>10790</v>
      </c>
      <c r="B1781" s="138" t="s">
        <v>10791</v>
      </c>
    </row>
    <row r="1782" spans="1:2" x14ac:dyDescent="0.25">
      <c r="A1782" s="138" t="s">
        <v>10792</v>
      </c>
      <c r="B1782" s="138" t="s">
        <v>10793</v>
      </c>
    </row>
    <row r="1783" spans="1:2" x14ac:dyDescent="0.25">
      <c r="A1783" s="138" t="s">
        <v>10794</v>
      </c>
      <c r="B1783" s="138" t="s">
        <v>10795</v>
      </c>
    </row>
    <row r="1784" spans="1:2" x14ac:dyDescent="0.25">
      <c r="A1784" s="138" t="s">
        <v>10796</v>
      </c>
      <c r="B1784" s="138" t="s">
        <v>10797</v>
      </c>
    </row>
    <row r="1785" spans="1:2" x14ac:dyDescent="0.25">
      <c r="A1785" s="138" t="s">
        <v>10798</v>
      </c>
      <c r="B1785" s="138" t="s">
        <v>10799</v>
      </c>
    </row>
    <row r="1786" spans="1:2" x14ac:dyDescent="0.25">
      <c r="A1786" s="138" t="s">
        <v>10800</v>
      </c>
      <c r="B1786" s="138" t="s">
        <v>10801</v>
      </c>
    </row>
    <row r="1787" spans="1:2" x14ac:dyDescent="0.25">
      <c r="A1787" s="138" t="s">
        <v>10802</v>
      </c>
      <c r="B1787" s="138" t="s">
        <v>10803</v>
      </c>
    </row>
    <row r="1788" spans="1:2" x14ac:dyDescent="0.25">
      <c r="A1788" s="138" t="s">
        <v>10804</v>
      </c>
      <c r="B1788" s="138" t="s">
        <v>10805</v>
      </c>
    </row>
    <row r="1789" spans="1:2" x14ac:dyDescent="0.25">
      <c r="A1789" s="138" t="s">
        <v>10806</v>
      </c>
      <c r="B1789" s="138" t="s">
        <v>10807</v>
      </c>
    </row>
    <row r="1790" spans="1:2" x14ac:dyDescent="0.25">
      <c r="A1790" s="138" t="s">
        <v>10808</v>
      </c>
      <c r="B1790" s="138" t="s">
        <v>10809</v>
      </c>
    </row>
    <row r="1791" spans="1:2" x14ac:dyDescent="0.25">
      <c r="A1791" s="138" t="s">
        <v>3823</v>
      </c>
      <c r="B1791" s="138" t="s">
        <v>3823</v>
      </c>
    </row>
    <row r="1792" spans="1:2" x14ac:dyDescent="0.25">
      <c r="A1792" s="138" t="s">
        <v>10810</v>
      </c>
      <c r="B1792" s="138" t="s">
        <v>10811</v>
      </c>
    </row>
    <row r="1793" spans="1:2" x14ac:dyDescent="0.25">
      <c r="A1793" s="138" t="s">
        <v>10812</v>
      </c>
      <c r="B1793" s="138" t="s">
        <v>10813</v>
      </c>
    </row>
    <row r="1794" spans="1:2" x14ac:dyDescent="0.25">
      <c r="A1794" s="138" t="s">
        <v>10814</v>
      </c>
      <c r="B1794" s="138" t="s">
        <v>10815</v>
      </c>
    </row>
    <row r="1795" spans="1:2" x14ac:dyDescent="0.25">
      <c r="A1795" s="138" t="s">
        <v>7163</v>
      </c>
      <c r="B1795" s="138" t="s">
        <v>10816</v>
      </c>
    </row>
    <row r="1796" spans="1:2" x14ac:dyDescent="0.25">
      <c r="A1796" s="138" t="s">
        <v>10817</v>
      </c>
      <c r="B1796" s="138" t="s">
        <v>10818</v>
      </c>
    </row>
    <row r="1797" spans="1:2" x14ac:dyDescent="0.25">
      <c r="A1797" s="138" t="s">
        <v>4269</v>
      </c>
      <c r="B1797" s="138" t="s">
        <v>10819</v>
      </c>
    </row>
    <row r="1798" spans="1:2" x14ac:dyDescent="0.25">
      <c r="A1798" s="138" t="s">
        <v>2145</v>
      </c>
      <c r="B1798" s="138" t="s">
        <v>10820</v>
      </c>
    </row>
    <row r="1799" spans="1:2" x14ac:dyDescent="0.25">
      <c r="A1799" s="138" t="s">
        <v>785</v>
      </c>
      <c r="B1799" s="138" t="s">
        <v>10821</v>
      </c>
    </row>
    <row r="1800" spans="1:2" x14ac:dyDescent="0.25">
      <c r="A1800" s="138" t="s">
        <v>10822</v>
      </c>
      <c r="B1800" s="138" t="s">
        <v>10823</v>
      </c>
    </row>
    <row r="1801" spans="1:2" x14ac:dyDescent="0.25">
      <c r="A1801" s="138" t="s">
        <v>3590</v>
      </c>
      <c r="B1801" s="138" t="s">
        <v>10824</v>
      </c>
    </row>
    <row r="1802" spans="1:2" x14ac:dyDescent="0.25">
      <c r="A1802" s="138" t="s">
        <v>7159</v>
      </c>
      <c r="B1802" s="138" t="s">
        <v>10825</v>
      </c>
    </row>
    <row r="1803" spans="1:2" x14ac:dyDescent="0.25">
      <c r="A1803" s="138" t="s">
        <v>10826</v>
      </c>
      <c r="B1803" s="138" t="s">
        <v>10827</v>
      </c>
    </row>
    <row r="1804" spans="1:2" x14ac:dyDescent="0.25">
      <c r="A1804" s="138" t="s">
        <v>10828</v>
      </c>
      <c r="B1804" s="138" t="s">
        <v>10829</v>
      </c>
    </row>
    <row r="1805" spans="1:2" x14ac:dyDescent="0.25">
      <c r="A1805" s="138" t="s">
        <v>10830</v>
      </c>
      <c r="B1805" s="138" t="s">
        <v>10831</v>
      </c>
    </row>
    <row r="1806" spans="1:2" x14ac:dyDescent="0.25">
      <c r="A1806" s="138" t="s">
        <v>10832</v>
      </c>
      <c r="B1806" s="138" t="s">
        <v>10833</v>
      </c>
    </row>
    <row r="1807" spans="1:2" x14ac:dyDescent="0.25">
      <c r="A1807" s="138" t="s">
        <v>10834</v>
      </c>
      <c r="B1807" s="138" t="s">
        <v>10835</v>
      </c>
    </row>
    <row r="1808" spans="1:2" x14ac:dyDescent="0.25">
      <c r="A1808" s="138" t="s">
        <v>10836</v>
      </c>
      <c r="B1808" s="138" t="s">
        <v>10837</v>
      </c>
    </row>
    <row r="1809" spans="1:2" x14ac:dyDescent="0.25">
      <c r="A1809" s="138" t="s">
        <v>10838</v>
      </c>
      <c r="B1809" s="138" t="s">
        <v>10839</v>
      </c>
    </row>
    <row r="1810" spans="1:2" x14ac:dyDescent="0.25">
      <c r="A1810" s="138" t="s">
        <v>10840</v>
      </c>
      <c r="B1810" s="138" t="s">
        <v>10841</v>
      </c>
    </row>
    <row r="1811" spans="1:2" x14ac:dyDescent="0.25">
      <c r="A1811" s="138" t="s">
        <v>7170</v>
      </c>
      <c r="B1811" s="138" t="s">
        <v>10842</v>
      </c>
    </row>
    <row r="1812" spans="1:2" x14ac:dyDescent="0.25">
      <c r="A1812" s="138" t="s">
        <v>10843</v>
      </c>
      <c r="B1812" s="138" t="s">
        <v>10844</v>
      </c>
    </row>
    <row r="1813" spans="1:2" x14ac:dyDescent="0.25">
      <c r="A1813" s="138" t="s">
        <v>10845</v>
      </c>
      <c r="B1813" s="138" t="s">
        <v>10846</v>
      </c>
    </row>
    <row r="1814" spans="1:2" x14ac:dyDescent="0.25">
      <c r="A1814" s="138" t="s">
        <v>10847</v>
      </c>
      <c r="B1814" s="138" t="s">
        <v>10848</v>
      </c>
    </row>
    <row r="1815" spans="1:2" x14ac:dyDescent="0.25">
      <c r="A1815" s="138" t="s">
        <v>10849</v>
      </c>
      <c r="B1815" s="138" t="s">
        <v>10850</v>
      </c>
    </row>
    <row r="1816" spans="1:2" x14ac:dyDescent="0.25">
      <c r="A1816" s="138" t="s">
        <v>7154</v>
      </c>
      <c r="B1816" s="138" t="s">
        <v>10851</v>
      </c>
    </row>
    <row r="1817" spans="1:2" x14ac:dyDescent="0.25">
      <c r="A1817" s="138" t="s">
        <v>10852</v>
      </c>
      <c r="B1817" s="138" t="s">
        <v>10853</v>
      </c>
    </row>
    <row r="1818" spans="1:2" x14ac:dyDescent="0.25">
      <c r="A1818" s="138" t="s">
        <v>10854</v>
      </c>
      <c r="B1818" s="138" t="s">
        <v>10855</v>
      </c>
    </row>
    <row r="1819" spans="1:2" x14ac:dyDescent="0.25">
      <c r="A1819" s="138" t="s">
        <v>10856</v>
      </c>
      <c r="B1819" s="138" t="s">
        <v>10857</v>
      </c>
    </row>
    <row r="1820" spans="1:2" x14ac:dyDescent="0.25">
      <c r="A1820" s="138" t="s">
        <v>10858</v>
      </c>
      <c r="B1820" s="138" t="s">
        <v>10859</v>
      </c>
    </row>
    <row r="1821" spans="1:2" x14ac:dyDescent="0.25">
      <c r="A1821" s="138" t="s">
        <v>10860</v>
      </c>
      <c r="B1821" s="138" t="s">
        <v>10861</v>
      </c>
    </row>
    <row r="1822" spans="1:2" x14ac:dyDescent="0.25">
      <c r="A1822" s="138" t="s">
        <v>10862</v>
      </c>
      <c r="B1822" s="138" t="s">
        <v>10863</v>
      </c>
    </row>
    <row r="1823" spans="1:2" x14ac:dyDescent="0.25">
      <c r="A1823" s="138" t="s">
        <v>10864</v>
      </c>
      <c r="B1823" s="138" t="s">
        <v>10865</v>
      </c>
    </row>
    <row r="1824" spans="1:2" x14ac:dyDescent="0.25">
      <c r="A1824" s="138" t="s">
        <v>10866</v>
      </c>
      <c r="B1824" s="138" t="s">
        <v>10867</v>
      </c>
    </row>
    <row r="1825" spans="1:2" x14ac:dyDescent="0.25">
      <c r="A1825" s="138" t="s">
        <v>10868</v>
      </c>
      <c r="B1825" s="138" t="s">
        <v>10869</v>
      </c>
    </row>
    <row r="1826" spans="1:2" x14ac:dyDescent="0.25">
      <c r="A1826" s="138" t="s">
        <v>10870</v>
      </c>
      <c r="B1826" s="138" t="s">
        <v>10871</v>
      </c>
    </row>
    <row r="1827" spans="1:2" x14ac:dyDescent="0.25">
      <c r="A1827" s="138" t="s">
        <v>10872</v>
      </c>
      <c r="B1827" s="138" t="s">
        <v>10873</v>
      </c>
    </row>
    <row r="1828" spans="1:2" x14ac:dyDescent="0.25">
      <c r="A1828" s="138" t="s">
        <v>10874</v>
      </c>
      <c r="B1828" s="138" t="s">
        <v>10875</v>
      </c>
    </row>
    <row r="1829" spans="1:2" x14ac:dyDescent="0.25">
      <c r="A1829" s="138" t="s">
        <v>10876</v>
      </c>
      <c r="B1829" s="138" t="s">
        <v>10877</v>
      </c>
    </row>
    <row r="1830" spans="1:2" x14ac:dyDescent="0.25">
      <c r="A1830" s="138" t="s">
        <v>10878</v>
      </c>
      <c r="B1830" s="138" t="s">
        <v>10879</v>
      </c>
    </row>
    <row r="1831" spans="1:2" x14ac:dyDescent="0.25">
      <c r="A1831" s="138" t="s">
        <v>10880</v>
      </c>
      <c r="B1831" s="138" t="s">
        <v>10881</v>
      </c>
    </row>
    <row r="1832" spans="1:2" x14ac:dyDescent="0.25">
      <c r="A1832" s="138" t="s">
        <v>10882</v>
      </c>
      <c r="B1832" s="138" t="s">
        <v>10883</v>
      </c>
    </row>
    <row r="1833" spans="1:2" x14ac:dyDescent="0.25">
      <c r="A1833" s="138" t="s">
        <v>10884</v>
      </c>
      <c r="B1833" s="138" t="s">
        <v>10885</v>
      </c>
    </row>
    <row r="1834" spans="1:2" x14ac:dyDescent="0.25">
      <c r="A1834" s="138" t="s">
        <v>10886</v>
      </c>
      <c r="B1834" s="138" t="s">
        <v>10887</v>
      </c>
    </row>
    <row r="1835" spans="1:2" x14ac:dyDescent="0.25">
      <c r="A1835" s="138" t="s">
        <v>10888</v>
      </c>
      <c r="B1835" s="138" t="s">
        <v>10889</v>
      </c>
    </row>
    <row r="1836" spans="1:2" x14ac:dyDescent="0.25">
      <c r="A1836" s="138" t="s">
        <v>10890</v>
      </c>
      <c r="B1836" s="138" t="s">
        <v>10891</v>
      </c>
    </row>
    <row r="1837" spans="1:2" x14ac:dyDescent="0.25">
      <c r="A1837" s="138" t="s">
        <v>10892</v>
      </c>
      <c r="B1837" s="138" t="s">
        <v>10893</v>
      </c>
    </row>
    <row r="1838" spans="1:2" x14ac:dyDescent="0.25">
      <c r="A1838" s="138" t="s">
        <v>10894</v>
      </c>
      <c r="B1838" s="138" t="s">
        <v>10895</v>
      </c>
    </row>
    <row r="1839" spans="1:2" x14ac:dyDescent="0.25">
      <c r="A1839" s="138" t="s">
        <v>10896</v>
      </c>
      <c r="B1839" s="138" t="s">
        <v>10897</v>
      </c>
    </row>
    <row r="1840" spans="1:2" x14ac:dyDescent="0.25">
      <c r="A1840" s="138" t="s">
        <v>10898</v>
      </c>
      <c r="B1840" s="138" t="s">
        <v>10899</v>
      </c>
    </row>
    <row r="1841" spans="1:2" x14ac:dyDescent="0.25">
      <c r="A1841" s="138" t="s">
        <v>7164</v>
      </c>
      <c r="B1841" s="138" t="s">
        <v>10900</v>
      </c>
    </row>
    <row r="1842" spans="1:2" x14ac:dyDescent="0.25">
      <c r="A1842" s="138" t="s">
        <v>10901</v>
      </c>
      <c r="B1842" s="138" t="s">
        <v>10902</v>
      </c>
    </row>
    <row r="1843" spans="1:2" x14ac:dyDescent="0.25">
      <c r="A1843" s="138" t="s">
        <v>10903</v>
      </c>
      <c r="B1843" s="138" t="s">
        <v>10904</v>
      </c>
    </row>
    <row r="1844" spans="1:2" x14ac:dyDescent="0.25">
      <c r="A1844" s="138" t="s">
        <v>10905</v>
      </c>
      <c r="B1844" s="138" t="s">
        <v>10906</v>
      </c>
    </row>
    <row r="1845" spans="1:2" x14ac:dyDescent="0.25">
      <c r="A1845" s="138" t="s">
        <v>10907</v>
      </c>
      <c r="B1845" s="138" t="s">
        <v>10908</v>
      </c>
    </row>
    <row r="1846" spans="1:2" x14ac:dyDescent="0.25">
      <c r="A1846" s="138" t="s">
        <v>10909</v>
      </c>
      <c r="B1846" s="138" t="s">
        <v>10910</v>
      </c>
    </row>
    <row r="1847" spans="1:2" x14ac:dyDescent="0.25">
      <c r="A1847" s="138" t="s">
        <v>10911</v>
      </c>
      <c r="B1847" s="138" t="s">
        <v>10912</v>
      </c>
    </row>
    <row r="1848" spans="1:2" x14ac:dyDescent="0.25">
      <c r="A1848" s="138" t="s">
        <v>10913</v>
      </c>
      <c r="B1848" s="138" t="s">
        <v>10914</v>
      </c>
    </row>
    <row r="1849" spans="1:2" x14ac:dyDescent="0.25">
      <c r="A1849" s="138" t="s">
        <v>10915</v>
      </c>
      <c r="B1849" s="138" t="s">
        <v>10916</v>
      </c>
    </row>
    <row r="1850" spans="1:2" x14ac:dyDescent="0.25">
      <c r="A1850" s="138" t="s">
        <v>10917</v>
      </c>
      <c r="B1850" s="138" t="s">
        <v>10918</v>
      </c>
    </row>
    <row r="1851" spans="1:2" x14ac:dyDescent="0.25">
      <c r="A1851" s="138" t="s">
        <v>10919</v>
      </c>
      <c r="B1851" s="138" t="s">
        <v>10920</v>
      </c>
    </row>
    <row r="1852" spans="1:2" x14ac:dyDescent="0.25">
      <c r="A1852" s="138" t="s">
        <v>10921</v>
      </c>
      <c r="B1852" s="138" t="s">
        <v>10922</v>
      </c>
    </row>
    <row r="1853" spans="1:2" x14ac:dyDescent="0.25">
      <c r="A1853" s="138" t="s">
        <v>10923</v>
      </c>
      <c r="B1853" s="138" t="s">
        <v>10924</v>
      </c>
    </row>
    <row r="1854" spans="1:2" x14ac:dyDescent="0.25">
      <c r="A1854" s="138" t="s">
        <v>10925</v>
      </c>
      <c r="B1854" s="138" t="s">
        <v>10926</v>
      </c>
    </row>
    <row r="1855" spans="1:2" x14ac:dyDescent="0.25">
      <c r="A1855" s="138" t="s">
        <v>10927</v>
      </c>
      <c r="B1855" s="138" t="s">
        <v>10928</v>
      </c>
    </row>
    <row r="1856" spans="1:2" x14ac:dyDescent="0.25">
      <c r="A1856" s="138" t="s">
        <v>10929</v>
      </c>
      <c r="B1856" s="138" t="s">
        <v>10930</v>
      </c>
    </row>
    <row r="1857" spans="1:2" x14ac:dyDescent="0.25">
      <c r="A1857" s="138" t="s">
        <v>7160</v>
      </c>
      <c r="B1857" s="138" t="s">
        <v>10931</v>
      </c>
    </row>
    <row r="1858" spans="1:2" x14ac:dyDescent="0.25">
      <c r="A1858" s="138" t="s">
        <v>10932</v>
      </c>
      <c r="B1858" s="138" t="s">
        <v>10933</v>
      </c>
    </row>
    <row r="1859" spans="1:2" x14ac:dyDescent="0.25">
      <c r="A1859" s="138" t="s">
        <v>10934</v>
      </c>
      <c r="B1859" s="138" t="s">
        <v>10935</v>
      </c>
    </row>
    <row r="1860" spans="1:2" x14ac:dyDescent="0.25">
      <c r="A1860" s="138" t="s">
        <v>10936</v>
      </c>
      <c r="B1860" s="138" t="s">
        <v>10937</v>
      </c>
    </row>
    <row r="1861" spans="1:2" x14ac:dyDescent="0.25">
      <c r="A1861" s="138" t="s">
        <v>10938</v>
      </c>
      <c r="B1861" s="138" t="s">
        <v>10939</v>
      </c>
    </row>
    <row r="1862" spans="1:2" x14ac:dyDescent="0.25">
      <c r="A1862" s="138" t="s">
        <v>10940</v>
      </c>
      <c r="B1862" s="138" t="s">
        <v>10941</v>
      </c>
    </row>
    <row r="1863" spans="1:2" x14ac:dyDescent="0.25">
      <c r="A1863" s="138" t="s">
        <v>10942</v>
      </c>
      <c r="B1863" s="138" t="s">
        <v>10943</v>
      </c>
    </row>
    <row r="1864" spans="1:2" x14ac:dyDescent="0.25">
      <c r="A1864" s="138" t="s">
        <v>10944</v>
      </c>
      <c r="B1864" s="138" t="s">
        <v>10945</v>
      </c>
    </row>
    <row r="1865" spans="1:2" x14ac:dyDescent="0.25">
      <c r="A1865" s="138" t="s">
        <v>10946</v>
      </c>
      <c r="B1865" s="138" t="s">
        <v>10947</v>
      </c>
    </row>
    <row r="1866" spans="1:2" x14ac:dyDescent="0.25">
      <c r="A1866" s="138" t="s">
        <v>10948</v>
      </c>
      <c r="B1866" s="138" t="s">
        <v>10949</v>
      </c>
    </row>
    <row r="1867" spans="1:2" x14ac:dyDescent="0.25">
      <c r="A1867" s="138" t="s">
        <v>10950</v>
      </c>
      <c r="B1867" s="138" t="s">
        <v>10951</v>
      </c>
    </row>
    <row r="1868" spans="1:2" x14ac:dyDescent="0.25">
      <c r="A1868" s="138" t="s">
        <v>10952</v>
      </c>
      <c r="B1868" s="138" t="s">
        <v>10953</v>
      </c>
    </row>
    <row r="1869" spans="1:2" x14ac:dyDescent="0.25">
      <c r="A1869" s="138" t="s">
        <v>10954</v>
      </c>
      <c r="B1869" s="138" t="s">
        <v>10955</v>
      </c>
    </row>
    <row r="1870" spans="1:2" x14ac:dyDescent="0.25">
      <c r="A1870" s="138" t="s">
        <v>10956</v>
      </c>
      <c r="B1870" s="138" t="s">
        <v>10957</v>
      </c>
    </row>
    <row r="1871" spans="1:2" x14ac:dyDescent="0.25">
      <c r="A1871" s="138" t="s">
        <v>10958</v>
      </c>
      <c r="B1871" s="138" t="s">
        <v>10959</v>
      </c>
    </row>
    <row r="1872" spans="1:2" x14ac:dyDescent="0.25">
      <c r="A1872" s="138" t="s">
        <v>7166</v>
      </c>
      <c r="B1872" s="138" t="s">
        <v>10960</v>
      </c>
    </row>
    <row r="1873" spans="1:2" x14ac:dyDescent="0.25">
      <c r="A1873" s="138" t="s">
        <v>10961</v>
      </c>
      <c r="B1873" s="138" t="s">
        <v>10962</v>
      </c>
    </row>
    <row r="1874" spans="1:2" x14ac:dyDescent="0.25">
      <c r="A1874" s="138" t="s">
        <v>10963</v>
      </c>
      <c r="B1874" s="138" t="s">
        <v>10964</v>
      </c>
    </row>
    <row r="1875" spans="1:2" x14ac:dyDescent="0.25">
      <c r="A1875" s="138" t="s">
        <v>10965</v>
      </c>
      <c r="B1875" s="138" t="s">
        <v>10966</v>
      </c>
    </row>
    <row r="1876" spans="1:2" x14ac:dyDescent="0.25">
      <c r="A1876" s="138" t="s">
        <v>10967</v>
      </c>
      <c r="B1876" s="138" t="s">
        <v>10968</v>
      </c>
    </row>
    <row r="1877" spans="1:2" x14ac:dyDescent="0.25">
      <c r="A1877" s="138" t="s">
        <v>10969</v>
      </c>
      <c r="B1877" s="138" t="s">
        <v>10970</v>
      </c>
    </row>
    <row r="1878" spans="1:2" x14ac:dyDescent="0.25">
      <c r="A1878" s="138" t="s">
        <v>10971</v>
      </c>
      <c r="B1878" s="138" t="s">
        <v>10972</v>
      </c>
    </row>
    <row r="1879" spans="1:2" x14ac:dyDescent="0.25">
      <c r="A1879" s="138" t="s">
        <v>10973</v>
      </c>
      <c r="B1879" s="138" t="s">
        <v>10974</v>
      </c>
    </row>
    <row r="1880" spans="1:2" x14ac:dyDescent="0.25">
      <c r="A1880" s="138" t="s">
        <v>10975</v>
      </c>
      <c r="B1880" s="138" t="s">
        <v>10976</v>
      </c>
    </row>
    <row r="1881" spans="1:2" x14ac:dyDescent="0.25">
      <c r="A1881" s="138" t="s">
        <v>7174</v>
      </c>
      <c r="B1881" s="138" t="s">
        <v>10977</v>
      </c>
    </row>
    <row r="1882" spans="1:2" x14ac:dyDescent="0.25">
      <c r="A1882" s="138" t="s">
        <v>10978</v>
      </c>
      <c r="B1882" s="138" t="s">
        <v>10979</v>
      </c>
    </row>
    <row r="1883" spans="1:2" x14ac:dyDescent="0.25">
      <c r="A1883" s="138" t="s">
        <v>10980</v>
      </c>
      <c r="B1883" s="138" t="s">
        <v>10981</v>
      </c>
    </row>
    <row r="1884" spans="1:2" x14ac:dyDescent="0.25">
      <c r="A1884" s="138" t="s">
        <v>10982</v>
      </c>
      <c r="B1884" s="138" t="s">
        <v>10983</v>
      </c>
    </row>
    <row r="1885" spans="1:2" x14ac:dyDescent="0.25">
      <c r="A1885" s="138" t="s">
        <v>3841</v>
      </c>
      <c r="B1885" s="138" t="s">
        <v>10984</v>
      </c>
    </row>
    <row r="1886" spans="1:2" x14ac:dyDescent="0.25">
      <c r="A1886" s="138" t="s">
        <v>4528</v>
      </c>
      <c r="B1886" s="138" t="s">
        <v>10985</v>
      </c>
    </row>
    <row r="1887" spans="1:2" x14ac:dyDescent="0.25">
      <c r="A1887" s="138" t="s">
        <v>2143</v>
      </c>
      <c r="B1887" s="138" t="s">
        <v>10986</v>
      </c>
    </row>
    <row r="1888" spans="1:2" x14ac:dyDescent="0.25">
      <c r="A1888" s="138" t="s">
        <v>759</v>
      </c>
      <c r="B1888" s="138" t="s">
        <v>10987</v>
      </c>
    </row>
    <row r="1889" spans="1:2" x14ac:dyDescent="0.25">
      <c r="A1889" s="138" t="s">
        <v>3987</v>
      </c>
      <c r="B1889" s="138" t="s">
        <v>10988</v>
      </c>
    </row>
    <row r="1890" spans="1:2" x14ac:dyDescent="0.25">
      <c r="A1890" s="138" t="s">
        <v>4004</v>
      </c>
      <c r="B1890" s="138" t="s">
        <v>10989</v>
      </c>
    </row>
    <row r="1891" spans="1:2" x14ac:dyDescent="0.25">
      <c r="A1891" s="138" t="s">
        <v>4238</v>
      </c>
      <c r="B1891" s="138" t="s">
        <v>10990</v>
      </c>
    </row>
    <row r="1892" spans="1:2" x14ac:dyDescent="0.25">
      <c r="A1892" s="138" t="s">
        <v>821</v>
      </c>
      <c r="B1892" s="138" t="s">
        <v>10991</v>
      </c>
    </row>
    <row r="1893" spans="1:2" x14ac:dyDescent="0.25">
      <c r="A1893" s="138" t="s">
        <v>4897</v>
      </c>
      <c r="B1893" s="138" t="s">
        <v>10992</v>
      </c>
    </row>
    <row r="1894" spans="1:2" x14ac:dyDescent="0.25">
      <c r="A1894" s="138" t="s">
        <v>766</v>
      </c>
      <c r="B1894" s="138" t="s">
        <v>10993</v>
      </c>
    </row>
    <row r="1895" spans="1:2" x14ac:dyDescent="0.25">
      <c r="A1895" s="138" t="s">
        <v>767</v>
      </c>
      <c r="B1895" s="138" t="s">
        <v>10994</v>
      </c>
    </row>
    <row r="1896" spans="1:2" x14ac:dyDescent="0.25">
      <c r="A1896" s="138" t="s">
        <v>3913</v>
      </c>
      <c r="B1896" s="138" t="s">
        <v>10995</v>
      </c>
    </row>
    <row r="1897" spans="1:2" x14ac:dyDescent="0.25">
      <c r="A1897" s="138" t="s">
        <v>3920</v>
      </c>
      <c r="B1897" s="138" t="s">
        <v>10996</v>
      </c>
    </row>
    <row r="1898" spans="1:2" x14ac:dyDescent="0.25">
      <c r="A1898" s="138" t="s">
        <v>3981</v>
      </c>
      <c r="B1898" s="138" t="s">
        <v>10997</v>
      </c>
    </row>
    <row r="1899" spans="1:2" x14ac:dyDescent="0.25">
      <c r="A1899" s="138" t="s">
        <v>4001</v>
      </c>
      <c r="B1899" s="138" t="s">
        <v>10998</v>
      </c>
    </row>
    <row r="1900" spans="1:2" x14ac:dyDescent="0.25">
      <c r="A1900" s="138" t="s">
        <v>4034</v>
      </c>
      <c r="B1900" s="138" t="s">
        <v>10999</v>
      </c>
    </row>
    <row r="1901" spans="1:2" x14ac:dyDescent="0.25">
      <c r="A1901" s="138" t="s">
        <v>781</v>
      </c>
      <c r="B1901" s="138" t="s">
        <v>11000</v>
      </c>
    </row>
    <row r="1902" spans="1:2" x14ac:dyDescent="0.25">
      <c r="A1902" s="138" t="s">
        <v>4103</v>
      </c>
      <c r="B1902" s="138" t="s">
        <v>11001</v>
      </c>
    </row>
    <row r="1903" spans="1:2" x14ac:dyDescent="0.25">
      <c r="A1903" s="138" t="s">
        <v>795</v>
      </c>
      <c r="B1903" s="138" t="s">
        <v>11002</v>
      </c>
    </row>
    <row r="1904" spans="1:2" x14ac:dyDescent="0.25">
      <c r="A1904" s="138" t="s">
        <v>7423</v>
      </c>
      <c r="B1904" s="138" t="s">
        <v>11003</v>
      </c>
    </row>
    <row r="1905" spans="1:2" x14ac:dyDescent="0.25">
      <c r="A1905" s="138" t="s">
        <v>3933</v>
      </c>
      <c r="B1905" s="138" t="s">
        <v>11004</v>
      </c>
    </row>
    <row r="1906" spans="1:2" x14ac:dyDescent="0.25">
      <c r="A1906" s="138" t="s">
        <v>3937</v>
      </c>
      <c r="B1906" s="138" t="s">
        <v>11005</v>
      </c>
    </row>
    <row r="1907" spans="1:2" x14ac:dyDescent="0.25">
      <c r="A1907" s="138" t="s">
        <v>3948</v>
      </c>
      <c r="B1907" s="138" t="s">
        <v>11006</v>
      </c>
    </row>
    <row r="1908" spans="1:2" x14ac:dyDescent="0.25">
      <c r="A1908" s="138" t="s">
        <v>3969</v>
      </c>
      <c r="B1908" s="138" t="s">
        <v>11007</v>
      </c>
    </row>
    <row r="1909" spans="1:2" x14ac:dyDescent="0.25">
      <c r="A1909" s="138" t="s">
        <v>3973</v>
      </c>
      <c r="B1909" s="138" t="s">
        <v>11008</v>
      </c>
    </row>
    <row r="1910" spans="1:2" x14ac:dyDescent="0.25">
      <c r="A1910" s="138" t="s">
        <v>4028</v>
      </c>
      <c r="B1910" s="138" t="s">
        <v>11009</v>
      </c>
    </row>
    <row r="1911" spans="1:2" x14ac:dyDescent="0.25">
      <c r="A1911" s="138" t="s">
        <v>4031</v>
      </c>
      <c r="B1911" s="138" t="s">
        <v>11010</v>
      </c>
    </row>
    <row r="1912" spans="1:2" x14ac:dyDescent="0.25">
      <c r="A1912" s="138" t="s">
        <v>4066</v>
      </c>
      <c r="B1912" s="138" t="s">
        <v>11011</v>
      </c>
    </row>
    <row r="1913" spans="1:2" x14ac:dyDescent="0.25">
      <c r="A1913" s="138" t="s">
        <v>4154</v>
      </c>
      <c r="B1913" s="138" t="s">
        <v>11012</v>
      </c>
    </row>
    <row r="1914" spans="1:2" x14ac:dyDescent="0.25">
      <c r="A1914" s="138" t="s">
        <v>4242</v>
      </c>
      <c r="B1914" s="138" t="s">
        <v>11013</v>
      </c>
    </row>
    <row r="1915" spans="1:2" x14ac:dyDescent="0.25">
      <c r="A1915" s="138" t="s">
        <v>4247</v>
      </c>
      <c r="B1915" s="138" t="s">
        <v>11014</v>
      </c>
    </row>
    <row r="1916" spans="1:2" x14ac:dyDescent="0.25">
      <c r="A1916" s="138" t="s">
        <v>3730</v>
      </c>
      <c r="B1916" s="138" t="s">
        <v>11015</v>
      </c>
    </row>
    <row r="1917" spans="1:2" x14ac:dyDescent="0.25">
      <c r="A1917" s="138" t="s">
        <v>4892</v>
      </c>
      <c r="B1917" s="138" t="s">
        <v>11016</v>
      </c>
    </row>
    <row r="1918" spans="1:2" x14ac:dyDescent="0.25">
      <c r="A1918" s="138" t="s">
        <v>4613</v>
      </c>
      <c r="B1918" s="138" t="s">
        <v>11017</v>
      </c>
    </row>
    <row r="1919" spans="1:2" x14ac:dyDescent="0.25">
      <c r="A1919" s="138" t="s">
        <v>4182</v>
      </c>
      <c r="B1919" s="138" t="s">
        <v>11018</v>
      </c>
    </row>
    <row r="1920" spans="1:2" x14ac:dyDescent="0.25">
      <c r="A1920" s="138" t="s">
        <v>790</v>
      </c>
      <c r="B1920" s="138" t="s">
        <v>11019</v>
      </c>
    </row>
    <row r="1921" spans="1:2" x14ac:dyDescent="0.25">
      <c r="A1921" s="138" t="s">
        <v>3916</v>
      </c>
      <c r="B1921" s="138" t="s">
        <v>11020</v>
      </c>
    </row>
    <row r="1922" spans="1:2" x14ac:dyDescent="0.25">
      <c r="A1922" s="138" t="s">
        <v>763</v>
      </c>
      <c r="B1922" s="138" t="s">
        <v>11021</v>
      </c>
    </row>
    <row r="1923" spans="1:2" x14ac:dyDescent="0.25">
      <c r="A1923" s="138" t="s">
        <v>810</v>
      </c>
      <c r="B1923" s="138" t="s">
        <v>11022</v>
      </c>
    </row>
    <row r="1924" spans="1:2" x14ac:dyDescent="0.25">
      <c r="A1924" s="138" t="s">
        <v>3895</v>
      </c>
      <c r="B1924" s="138" t="s">
        <v>11023</v>
      </c>
    </row>
    <row r="1925" spans="1:2" x14ac:dyDescent="0.25">
      <c r="A1925" s="138" t="s">
        <v>3992</v>
      </c>
      <c r="B1925" s="138" t="s">
        <v>11024</v>
      </c>
    </row>
    <row r="1926" spans="1:2" x14ac:dyDescent="0.25">
      <c r="A1926" s="138" t="s">
        <v>772</v>
      </c>
      <c r="B1926" s="138" t="s">
        <v>11025</v>
      </c>
    </row>
    <row r="1927" spans="1:2" x14ac:dyDescent="0.25">
      <c r="A1927" s="138" t="s">
        <v>775</v>
      </c>
      <c r="B1927" s="138" t="s">
        <v>11026</v>
      </c>
    </row>
    <row r="1928" spans="1:2" x14ac:dyDescent="0.25">
      <c r="A1928" s="138" t="s">
        <v>777</v>
      </c>
      <c r="B1928" s="138" t="s">
        <v>11027</v>
      </c>
    </row>
    <row r="1929" spans="1:2" x14ac:dyDescent="0.25">
      <c r="A1929" s="138" t="s">
        <v>4048</v>
      </c>
      <c r="B1929" s="138" t="s">
        <v>11028</v>
      </c>
    </row>
    <row r="1930" spans="1:2" x14ac:dyDescent="0.25">
      <c r="A1930" s="138" t="s">
        <v>4052</v>
      </c>
      <c r="B1930" s="138" t="s">
        <v>11029</v>
      </c>
    </row>
    <row r="1931" spans="1:2" x14ac:dyDescent="0.25">
      <c r="A1931" s="138" t="s">
        <v>4078</v>
      </c>
      <c r="B1931" s="138" t="s">
        <v>11030</v>
      </c>
    </row>
    <row r="1932" spans="1:2" x14ac:dyDescent="0.25">
      <c r="A1932" s="138" t="s">
        <v>4094</v>
      </c>
      <c r="B1932" s="138" t="s">
        <v>11031</v>
      </c>
    </row>
    <row r="1933" spans="1:2" x14ac:dyDescent="0.25">
      <c r="A1933" s="138" t="s">
        <v>783</v>
      </c>
      <c r="B1933" s="138" t="s">
        <v>11032</v>
      </c>
    </row>
    <row r="1934" spans="1:2" x14ac:dyDescent="0.25">
      <c r="A1934" s="138" t="s">
        <v>4114</v>
      </c>
      <c r="B1934" s="138" t="s">
        <v>11033</v>
      </c>
    </row>
    <row r="1935" spans="1:2" x14ac:dyDescent="0.25">
      <c r="A1935" s="138" t="s">
        <v>4136</v>
      </c>
      <c r="B1935" s="138" t="s">
        <v>11034</v>
      </c>
    </row>
    <row r="1936" spans="1:2" x14ac:dyDescent="0.25">
      <c r="A1936" s="138" t="s">
        <v>4172</v>
      </c>
      <c r="B1936" s="138" t="s">
        <v>11035</v>
      </c>
    </row>
    <row r="1937" spans="1:2" x14ac:dyDescent="0.25">
      <c r="A1937" s="138" t="s">
        <v>4223</v>
      </c>
      <c r="B1937" s="138" t="s">
        <v>11036</v>
      </c>
    </row>
    <row r="1938" spans="1:2" x14ac:dyDescent="0.25">
      <c r="A1938" s="138" t="s">
        <v>4253</v>
      </c>
      <c r="B1938" s="138" t="s">
        <v>11037</v>
      </c>
    </row>
    <row r="1939" spans="1:2" x14ac:dyDescent="0.25">
      <c r="A1939" s="138" t="s">
        <v>4266</v>
      </c>
      <c r="B1939" s="138" t="s">
        <v>11038</v>
      </c>
    </row>
    <row r="1940" spans="1:2" x14ac:dyDescent="0.25">
      <c r="A1940" s="138" t="s">
        <v>801</v>
      </c>
      <c r="B1940" s="138" t="s">
        <v>11039</v>
      </c>
    </row>
    <row r="1941" spans="1:2" x14ac:dyDescent="0.25">
      <c r="A1941" s="138" t="s">
        <v>805</v>
      </c>
      <c r="B1941" s="138" t="s">
        <v>11040</v>
      </c>
    </row>
    <row r="1942" spans="1:2" x14ac:dyDescent="0.25">
      <c r="A1942" s="138" t="s">
        <v>808</v>
      </c>
      <c r="B1942" s="138" t="s">
        <v>11041</v>
      </c>
    </row>
    <row r="1943" spans="1:2" x14ac:dyDescent="0.25">
      <c r="A1943" s="138" t="s">
        <v>809</v>
      </c>
      <c r="B1943" s="138" t="s">
        <v>11042</v>
      </c>
    </row>
    <row r="1944" spans="1:2" x14ac:dyDescent="0.25">
      <c r="A1944" s="138" t="s">
        <v>812</v>
      </c>
      <c r="B1944" s="138" t="s">
        <v>11043</v>
      </c>
    </row>
    <row r="1945" spans="1:2" x14ac:dyDescent="0.25">
      <c r="A1945" s="138" t="s">
        <v>815</v>
      </c>
      <c r="B1945" s="138" t="s">
        <v>11044</v>
      </c>
    </row>
    <row r="1946" spans="1:2" x14ac:dyDescent="0.25">
      <c r="A1946" s="138" t="s">
        <v>817</v>
      </c>
      <c r="B1946" s="138" t="s">
        <v>11045</v>
      </c>
    </row>
    <row r="1947" spans="1:2" x14ac:dyDescent="0.25">
      <c r="A1947" s="138" t="s">
        <v>822</v>
      </c>
      <c r="B1947" s="138" t="s">
        <v>11046</v>
      </c>
    </row>
    <row r="1948" spans="1:2" x14ac:dyDescent="0.25">
      <c r="A1948" s="138" t="s">
        <v>586</v>
      </c>
      <c r="B1948" s="138" t="s">
        <v>11047</v>
      </c>
    </row>
    <row r="1949" spans="1:2" x14ac:dyDescent="0.25">
      <c r="A1949" s="138" t="s">
        <v>3858</v>
      </c>
      <c r="B1949" s="138" t="s">
        <v>11048</v>
      </c>
    </row>
    <row r="1950" spans="1:2" x14ac:dyDescent="0.25">
      <c r="A1950" s="138" t="s">
        <v>4072</v>
      </c>
      <c r="B1950" s="138" t="s">
        <v>11049</v>
      </c>
    </row>
    <row r="1951" spans="1:2" x14ac:dyDescent="0.25">
      <c r="A1951" s="138" t="s">
        <v>4091</v>
      </c>
      <c r="B1951" s="138" t="s">
        <v>11050</v>
      </c>
    </row>
    <row r="1952" spans="1:2" x14ac:dyDescent="0.25">
      <c r="A1952" s="138" t="s">
        <v>819</v>
      </c>
      <c r="B1952" s="138" t="s">
        <v>11051</v>
      </c>
    </row>
    <row r="1953" spans="1:2" x14ac:dyDescent="0.25">
      <c r="A1953" s="138" t="s">
        <v>5484</v>
      </c>
      <c r="B1953" s="138" t="s">
        <v>11052</v>
      </c>
    </row>
    <row r="1954" spans="1:2" x14ac:dyDescent="0.25">
      <c r="A1954" s="138" t="s">
        <v>770</v>
      </c>
      <c r="B1954" s="138" t="s">
        <v>11053</v>
      </c>
    </row>
    <row r="1955" spans="1:2" x14ac:dyDescent="0.25">
      <c r="A1955" s="138" t="s">
        <v>774</v>
      </c>
      <c r="B1955" s="138" t="s">
        <v>11054</v>
      </c>
    </row>
    <row r="1956" spans="1:2" x14ac:dyDescent="0.25">
      <c r="A1956" s="138" t="s">
        <v>813</v>
      </c>
      <c r="B1956" s="138" t="s">
        <v>11055</v>
      </c>
    </row>
    <row r="1957" spans="1:2" x14ac:dyDescent="0.25">
      <c r="A1957" s="138" t="s">
        <v>3818</v>
      </c>
      <c r="B1957" s="138" t="s">
        <v>11056</v>
      </c>
    </row>
    <row r="1958" spans="1:2" x14ac:dyDescent="0.25">
      <c r="A1958" s="138" t="s">
        <v>3961</v>
      </c>
      <c r="B1958" s="138" t="s">
        <v>11057</v>
      </c>
    </row>
    <row r="1959" spans="1:2" x14ac:dyDescent="0.25">
      <c r="A1959" s="138" t="s">
        <v>776</v>
      </c>
      <c r="B1959" s="138" t="s">
        <v>11058</v>
      </c>
    </row>
    <row r="1960" spans="1:2" x14ac:dyDescent="0.25">
      <c r="A1960" s="138" t="s">
        <v>784</v>
      </c>
      <c r="B1960" s="138" t="s">
        <v>11059</v>
      </c>
    </row>
    <row r="1961" spans="1:2" x14ac:dyDescent="0.25">
      <c r="A1961" s="138" t="s">
        <v>786</v>
      </c>
      <c r="B1961" s="138" t="s">
        <v>11060</v>
      </c>
    </row>
    <row r="1962" spans="1:2" x14ac:dyDescent="0.25">
      <c r="A1962" s="138" t="s">
        <v>4189</v>
      </c>
      <c r="B1962" s="138" t="s">
        <v>11061</v>
      </c>
    </row>
    <row r="1963" spans="1:2" x14ac:dyDescent="0.25">
      <c r="A1963" s="138" t="s">
        <v>4203</v>
      </c>
      <c r="B1963" s="138" t="s">
        <v>11062</v>
      </c>
    </row>
    <row r="1964" spans="1:2" x14ac:dyDescent="0.25">
      <c r="A1964" s="138" t="s">
        <v>4206</v>
      </c>
      <c r="B1964" s="138" t="s">
        <v>11063</v>
      </c>
    </row>
    <row r="1965" spans="1:2" x14ac:dyDescent="0.25">
      <c r="A1965" s="138" t="s">
        <v>791</v>
      </c>
      <c r="B1965" s="138" t="s">
        <v>11064</v>
      </c>
    </row>
    <row r="1966" spans="1:2" x14ac:dyDescent="0.25">
      <c r="A1966" s="138" t="s">
        <v>4226</v>
      </c>
      <c r="B1966" s="138" t="s">
        <v>11065</v>
      </c>
    </row>
    <row r="1967" spans="1:2" x14ac:dyDescent="0.25">
      <c r="A1967" s="138" t="s">
        <v>4229</v>
      </c>
      <c r="B1967" s="138" t="s">
        <v>11066</v>
      </c>
    </row>
    <row r="1968" spans="1:2" x14ac:dyDescent="0.25">
      <c r="A1968" s="138" t="s">
        <v>799</v>
      </c>
      <c r="B1968" s="138" t="s">
        <v>11067</v>
      </c>
    </row>
    <row r="1969" spans="1:2" x14ac:dyDescent="0.25">
      <c r="A1969" s="138" t="s">
        <v>3965</v>
      </c>
      <c r="B1969" s="138" t="s">
        <v>11068</v>
      </c>
    </row>
    <row r="1970" spans="1:2" x14ac:dyDescent="0.25">
      <c r="A1970" s="138" t="s">
        <v>3012</v>
      </c>
      <c r="B1970" s="138" t="s">
        <v>11069</v>
      </c>
    </row>
    <row r="1971" spans="1:2" x14ac:dyDescent="0.25">
      <c r="A1971" s="138" t="s">
        <v>3430</v>
      </c>
      <c r="B1971" s="138" t="s">
        <v>11070</v>
      </c>
    </row>
    <row r="1972" spans="1:2" x14ac:dyDescent="0.25">
      <c r="A1972" s="138" t="s">
        <v>582</v>
      </c>
      <c r="B1972" s="138" t="s">
        <v>11071</v>
      </c>
    </row>
    <row r="1973" spans="1:2" x14ac:dyDescent="0.25">
      <c r="A1973" s="138" t="s">
        <v>4777</v>
      </c>
      <c r="B1973" s="138" t="s">
        <v>11072</v>
      </c>
    </row>
    <row r="1974" spans="1:2" x14ac:dyDescent="0.25">
      <c r="A1974" s="138" t="s">
        <v>11073</v>
      </c>
      <c r="B1974" s="138" t="s">
        <v>11074</v>
      </c>
    </row>
    <row r="1975" spans="1:2" x14ac:dyDescent="0.25">
      <c r="A1975" s="138" t="s">
        <v>4016</v>
      </c>
      <c r="B1975" s="138" t="s">
        <v>11075</v>
      </c>
    </row>
    <row r="1976" spans="1:2" x14ac:dyDescent="0.25">
      <c r="A1976" s="138" t="s">
        <v>4019</v>
      </c>
      <c r="B1976" s="138" t="s">
        <v>11076</v>
      </c>
    </row>
    <row r="1977" spans="1:2" x14ac:dyDescent="0.25">
      <c r="A1977" s="138" t="s">
        <v>3581</v>
      </c>
      <c r="B1977" s="138" t="s">
        <v>11077</v>
      </c>
    </row>
    <row r="1978" spans="1:2" x14ac:dyDescent="0.25">
      <c r="A1978" s="138" t="s">
        <v>4609</v>
      </c>
      <c r="B1978" s="138" t="s">
        <v>11078</v>
      </c>
    </row>
    <row r="1979" spans="1:2" x14ac:dyDescent="0.25">
      <c r="A1979" s="138" t="s">
        <v>4075</v>
      </c>
      <c r="B1979" s="138" t="s">
        <v>11079</v>
      </c>
    </row>
    <row r="1980" spans="1:2" x14ac:dyDescent="0.25">
      <c r="A1980" s="138" t="s">
        <v>4159</v>
      </c>
      <c r="B1980" s="138" t="s">
        <v>11080</v>
      </c>
    </row>
    <row r="1981" spans="1:2" x14ac:dyDescent="0.25">
      <c r="A1981" s="138" t="s">
        <v>792</v>
      </c>
      <c r="B1981" s="138" t="s">
        <v>11081</v>
      </c>
    </row>
    <row r="1982" spans="1:2" x14ac:dyDescent="0.25">
      <c r="A1982" s="138" t="s">
        <v>4215</v>
      </c>
      <c r="B1982" s="138" t="s">
        <v>11082</v>
      </c>
    </row>
    <row r="1983" spans="1:2" x14ac:dyDescent="0.25">
      <c r="A1983" s="138" t="s">
        <v>796</v>
      </c>
      <c r="B1983" s="138" t="s">
        <v>11083</v>
      </c>
    </row>
    <row r="1984" spans="1:2" x14ac:dyDescent="0.25">
      <c r="A1984" s="138" t="s">
        <v>811</v>
      </c>
      <c r="B1984" s="138" t="s">
        <v>11084</v>
      </c>
    </row>
    <row r="1985" spans="1:2" x14ac:dyDescent="0.25">
      <c r="A1985" s="138" t="s">
        <v>4315</v>
      </c>
      <c r="B1985" s="138" t="s">
        <v>11085</v>
      </c>
    </row>
    <row r="1986" spans="1:2" x14ac:dyDescent="0.25">
      <c r="A1986" s="138" t="s">
        <v>567</v>
      </c>
      <c r="B1986" s="138" t="s">
        <v>11086</v>
      </c>
    </row>
    <row r="1987" spans="1:2" x14ac:dyDescent="0.25">
      <c r="A1987" s="138" t="s">
        <v>3734</v>
      </c>
      <c r="B1987" s="138" t="s">
        <v>11087</v>
      </c>
    </row>
    <row r="1988" spans="1:2" x14ac:dyDescent="0.25">
      <c r="A1988" s="138" t="s">
        <v>11088</v>
      </c>
      <c r="B1988" s="138" t="s">
        <v>11089</v>
      </c>
    </row>
    <row r="1989" spans="1:2" x14ac:dyDescent="0.25">
      <c r="A1989" s="138" t="s">
        <v>616</v>
      </c>
      <c r="B1989" s="138" t="s">
        <v>11090</v>
      </c>
    </row>
    <row r="1990" spans="1:2" x14ac:dyDescent="0.25">
      <c r="A1990" s="138" t="s">
        <v>768</v>
      </c>
      <c r="B1990" s="138" t="s">
        <v>11091</v>
      </c>
    </row>
    <row r="1991" spans="1:2" x14ac:dyDescent="0.25">
      <c r="A1991" s="138" t="s">
        <v>4013</v>
      </c>
      <c r="B1991" s="138" t="s">
        <v>11092</v>
      </c>
    </row>
    <row r="1992" spans="1:2" x14ac:dyDescent="0.25">
      <c r="A1992" s="138" t="s">
        <v>4037</v>
      </c>
      <c r="B1992" s="138" t="s">
        <v>11093</v>
      </c>
    </row>
    <row r="1993" spans="1:2" x14ac:dyDescent="0.25">
      <c r="A1993" s="138" t="s">
        <v>780</v>
      </c>
      <c r="B1993" s="138" t="s">
        <v>11094</v>
      </c>
    </row>
    <row r="1994" spans="1:2" x14ac:dyDescent="0.25">
      <c r="A1994" s="138" t="s">
        <v>787</v>
      </c>
      <c r="B1994" s="138" t="s">
        <v>11095</v>
      </c>
    </row>
    <row r="1995" spans="1:2" x14ac:dyDescent="0.25">
      <c r="A1995" s="138" t="s">
        <v>4150</v>
      </c>
      <c r="B1995" s="138" t="s">
        <v>11096</v>
      </c>
    </row>
    <row r="1996" spans="1:2" x14ac:dyDescent="0.25">
      <c r="A1996" s="138" t="s">
        <v>793</v>
      </c>
      <c r="B1996" s="138" t="s">
        <v>11097</v>
      </c>
    </row>
    <row r="1997" spans="1:2" x14ac:dyDescent="0.25">
      <c r="A1997" s="138" t="s">
        <v>823</v>
      </c>
      <c r="B1997" s="138" t="s">
        <v>11098</v>
      </c>
    </row>
    <row r="1998" spans="1:2" x14ac:dyDescent="0.25">
      <c r="A1998" s="138" t="s">
        <v>11099</v>
      </c>
      <c r="B1998" s="138" t="s">
        <v>11100</v>
      </c>
    </row>
    <row r="1999" spans="1:2" x14ac:dyDescent="0.25">
      <c r="A1999" s="138" t="s">
        <v>610</v>
      </c>
      <c r="B1999" s="138" t="s">
        <v>11101</v>
      </c>
    </row>
    <row r="2000" spans="1:2" x14ac:dyDescent="0.25">
      <c r="A2000" s="138" t="s">
        <v>4926</v>
      </c>
      <c r="B2000" s="138" t="s">
        <v>11102</v>
      </c>
    </row>
    <row r="2001" spans="1:2" x14ac:dyDescent="0.25">
      <c r="A2001" s="138" t="s">
        <v>4168</v>
      </c>
      <c r="B2001" s="138" t="s">
        <v>11103</v>
      </c>
    </row>
    <row r="2002" spans="1:2" x14ac:dyDescent="0.25">
      <c r="A2002" s="138" t="s">
        <v>3909</v>
      </c>
      <c r="B2002" s="138" t="s">
        <v>11104</v>
      </c>
    </row>
    <row r="2003" spans="1:2" x14ac:dyDescent="0.25">
      <c r="A2003" s="138" t="s">
        <v>3924</v>
      </c>
      <c r="B2003" s="138" t="s">
        <v>11105</v>
      </c>
    </row>
    <row r="2004" spans="1:2" x14ac:dyDescent="0.25">
      <c r="A2004" s="138" t="s">
        <v>3930</v>
      </c>
      <c r="B2004" s="138" t="s">
        <v>11106</v>
      </c>
    </row>
    <row r="2005" spans="1:2" x14ac:dyDescent="0.25">
      <c r="A2005" s="138" t="s">
        <v>3940</v>
      </c>
      <c r="B2005" s="138" t="s">
        <v>11107</v>
      </c>
    </row>
    <row r="2006" spans="1:2" x14ac:dyDescent="0.25">
      <c r="A2006" s="138" t="s">
        <v>3944</v>
      </c>
      <c r="B2006" s="138" t="s">
        <v>11108</v>
      </c>
    </row>
    <row r="2007" spans="1:2" x14ac:dyDescent="0.25">
      <c r="A2007" s="138" t="s">
        <v>3951</v>
      </c>
      <c r="B2007" s="138" t="s">
        <v>11109</v>
      </c>
    </row>
    <row r="2008" spans="1:2" x14ac:dyDescent="0.25">
      <c r="A2008" s="138" t="s">
        <v>3955</v>
      </c>
      <c r="B2008" s="138" t="s">
        <v>11110</v>
      </c>
    </row>
    <row r="2009" spans="1:2" x14ac:dyDescent="0.25">
      <c r="A2009" s="138" t="s">
        <v>3977</v>
      </c>
      <c r="B2009" s="138" t="s">
        <v>11111</v>
      </c>
    </row>
    <row r="2010" spans="1:2" x14ac:dyDescent="0.25">
      <c r="A2010" s="138" t="s">
        <v>771</v>
      </c>
      <c r="B2010" s="138" t="s">
        <v>11112</v>
      </c>
    </row>
    <row r="2011" spans="1:2" x14ac:dyDescent="0.25">
      <c r="A2011" s="138" t="s">
        <v>4024</v>
      </c>
      <c r="B2011" s="138" t="s">
        <v>11113</v>
      </c>
    </row>
    <row r="2012" spans="1:2" x14ac:dyDescent="0.25">
      <c r="A2012" s="138" t="s">
        <v>4042</v>
      </c>
      <c r="B2012" s="138" t="s">
        <v>11114</v>
      </c>
    </row>
    <row r="2013" spans="1:2" x14ac:dyDescent="0.25">
      <c r="A2013" s="138" t="s">
        <v>4045</v>
      </c>
      <c r="B2013" s="138" t="s">
        <v>11115</v>
      </c>
    </row>
    <row r="2014" spans="1:2" x14ac:dyDescent="0.25">
      <c r="A2014" s="138" t="s">
        <v>4060</v>
      </c>
      <c r="B2014" s="138" t="s">
        <v>11116</v>
      </c>
    </row>
    <row r="2015" spans="1:2" x14ac:dyDescent="0.25">
      <c r="A2015" s="138" t="s">
        <v>4069</v>
      </c>
      <c r="B2015" s="138" t="s">
        <v>11117</v>
      </c>
    </row>
    <row r="2016" spans="1:2" x14ac:dyDescent="0.25">
      <c r="A2016" s="138" t="s">
        <v>779</v>
      </c>
      <c r="B2016" s="138" t="s">
        <v>11118</v>
      </c>
    </row>
    <row r="2017" spans="1:2" x14ac:dyDescent="0.25">
      <c r="A2017" s="138" t="s">
        <v>4081</v>
      </c>
      <c r="B2017" s="138" t="s">
        <v>11119</v>
      </c>
    </row>
    <row r="2018" spans="1:2" x14ac:dyDescent="0.25">
      <c r="A2018" s="138" t="s">
        <v>4085</v>
      </c>
      <c r="B2018" s="138" t="s">
        <v>11120</v>
      </c>
    </row>
    <row r="2019" spans="1:2" x14ac:dyDescent="0.25">
      <c r="A2019" s="138" t="s">
        <v>4088</v>
      </c>
      <c r="B2019" s="138" t="s">
        <v>11121</v>
      </c>
    </row>
    <row r="2020" spans="1:2" x14ac:dyDescent="0.25">
      <c r="A2020" s="138" t="s">
        <v>4097</v>
      </c>
      <c r="B2020" s="138" t="s">
        <v>11122</v>
      </c>
    </row>
    <row r="2021" spans="1:2" x14ac:dyDescent="0.25">
      <c r="A2021" s="138" t="s">
        <v>4106</v>
      </c>
      <c r="B2021" s="138" t="s">
        <v>11123</v>
      </c>
    </row>
    <row r="2022" spans="1:2" x14ac:dyDescent="0.25">
      <c r="A2022" s="138" t="s">
        <v>782</v>
      </c>
      <c r="B2022" s="138" t="s">
        <v>11124</v>
      </c>
    </row>
    <row r="2023" spans="1:2" x14ac:dyDescent="0.25">
      <c r="A2023" s="138" t="s">
        <v>4125</v>
      </c>
      <c r="B2023" s="138" t="s">
        <v>11125</v>
      </c>
    </row>
    <row r="2024" spans="1:2" x14ac:dyDescent="0.25">
      <c r="A2024" s="138" t="s">
        <v>4130</v>
      </c>
      <c r="B2024" s="138" t="s">
        <v>11126</v>
      </c>
    </row>
    <row r="2025" spans="1:2" x14ac:dyDescent="0.25">
      <c r="A2025" s="138" t="s">
        <v>4133</v>
      </c>
      <c r="B2025" s="138" t="s">
        <v>11127</v>
      </c>
    </row>
    <row r="2026" spans="1:2" x14ac:dyDescent="0.25">
      <c r="A2026" s="138" t="s">
        <v>4195</v>
      </c>
      <c r="B2026" s="138" t="s">
        <v>11128</v>
      </c>
    </row>
    <row r="2027" spans="1:2" x14ac:dyDescent="0.25">
      <c r="A2027" s="138" t="s">
        <v>4199</v>
      </c>
      <c r="B2027" s="138" t="s">
        <v>11129</v>
      </c>
    </row>
    <row r="2028" spans="1:2" x14ac:dyDescent="0.25">
      <c r="A2028" s="138" t="s">
        <v>802</v>
      </c>
      <c r="B2028" s="138" t="s">
        <v>11130</v>
      </c>
    </row>
    <row r="2029" spans="1:2" x14ac:dyDescent="0.25">
      <c r="A2029" s="138" t="s">
        <v>807</v>
      </c>
      <c r="B2029" s="138" t="s">
        <v>11131</v>
      </c>
    </row>
    <row r="2030" spans="1:2" x14ac:dyDescent="0.25">
      <c r="A2030" s="138" t="s">
        <v>814</v>
      </c>
      <c r="B2030" s="138" t="s">
        <v>11132</v>
      </c>
    </row>
    <row r="2031" spans="1:2" x14ac:dyDescent="0.25">
      <c r="A2031" s="138" t="s">
        <v>820</v>
      </c>
      <c r="B2031" s="138" t="s">
        <v>11133</v>
      </c>
    </row>
    <row r="2032" spans="1:2" x14ac:dyDescent="0.25">
      <c r="A2032" s="138" t="s">
        <v>4309</v>
      </c>
      <c r="B2032" s="138" t="s">
        <v>11134</v>
      </c>
    </row>
    <row r="2033" spans="1:2" x14ac:dyDescent="0.25">
      <c r="A2033" s="138" t="s">
        <v>4312</v>
      </c>
      <c r="B2033" s="138" t="s">
        <v>11135</v>
      </c>
    </row>
    <row r="2034" spans="1:2" x14ac:dyDescent="0.25">
      <c r="A2034" s="138" t="s">
        <v>3008</v>
      </c>
      <c r="B2034" s="138" t="s">
        <v>11136</v>
      </c>
    </row>
    <row r="2035" spans="1:2" x14ac:dyDescent="0.25">
      <c r="A2035" s="138" t="s">
        <v>3725</v>
      </c>
      <c r="B2035" s="138" t="s">
        <v>11137</v>
      </c>
    </row>
    <row r="2036" spans="1:2" x14ac:dyDescent="0.25">
      <c r="A2036" s="138" t="s">
        <v>760</v>
      </c>
      <c r="B2036" s="138" t="s">
        <v>11138</v>
      </c>
    </row>
    <row r="2037" spans="1:2" x14ac:dyDescent="0.25">
      <c r="A2037" s="138" t="s">
        <v>3835</v>
      </c>
      <c r="B2037" s="138" t="s">
        <v>11139</v>
      </c>
    </row>
    <row r="2038" spans="1:2" x14ac:dyDescent="0.25">
      <c r="A2038" s="138" t="s">
        <v>761</v>
      </c>
      <c r="B2038" s="138" t="s">
        <v>11140</v>
      </c>
    </row>
    <row r="2039" spans="1:2" x14ac:dyDescent="0.25">
      <c r="A2039" s="138" t="s">
        <v>3838</v>
      </c>
      <c r="B2039" s="138" t="s">
        <v>11141</v>
      </c>
    </row>
    <row r="2040" spans="1:2" x14ac:dyDescent="0.25">
      <c r="A2040" s="138" t="s">
        <v>3848</v>
      </c>
      <c r="B2040" s="138" t="s">
        <v>11142</v>
      </c>
    </row>
    <row r="2041" spans="1:2" x14ac:dyDescent="0.25">
      <c r="A2041" s="138" t="s">
        <v>762</v>
      </c>
      <c r="B2041" s="138" t="s">
        <v>11143</v>
      </c>
    </row>
    <row r="2042" spans="1:2" x14ac:dyDescent="0.25">
      <c r="A2042" s="138" t="s">
        <v>612</v>
      </c>
      <c r="B2042" s="138" t="s">
        <v>11144</v>
      </c>
    </row>
    <row r="2043" spans="1:2" x14ac:dyDescent="0.25">
      <c r="A2043" s="138" t="s">
        <v>7728</v>
      </c>
      <c r="B2043" s="138" t="s">
        <v>11145</v>
      </c>
    </row>
    <row r="2044" spans="1:2" x14ac:dyDescent="0.25">
      <c r="A2044" s="138" t="s">
        <v>4931</v>
      </c>
      <c r="B2044" s="138" t="s">
        <v>11146</v>
      </c>
    </row>
    <row r="2045" spans="1:2" x14ac:dyDescent="0.25">
      <c r="A2045" s="138" t="s">
        <v>778</v>
      </c>
      <c r="B2045" s="138" t="s">
        <v>11147</v>
      </c>
    </row>
    <row r="2046" spans="1:2" x14ac:dyDescent="0.25">
      <c r="A2046" s="138" t="s">
        <v>804</v>
      </c>
      <c r="B2046" s="138" t="s">
        <v>11148</v>
      </c>
    </row>
    <row r="2047" spans="1:2" x14ac:dyDescent="0.25">
      <c r="A2047" s="138" t="s">
        <v>806</v>
      </c>
      <c r="B2047" s="138" t="s">
        <v>11149</v>
      </c>
    </row>
    <row r="2048" spans="1:2" x14ac:dyDescent="0.25">
      <c r="A2048" s="138" t="s">
        <v>4121</v>
      </c>
      <c r="B2048" s="138" t="s">
        <v>11150</v>
      </c>
    </row>
    <row r="2049" spans="1:2" x14ac:dyDescent="0.25">
      <c r="A2049" s="138" t="s">
        <v>4605</v>
      </c>
      <c r="B2049" s="138" t="s">
        <v>11151</v>
      </c>
    </row>
    <row r="2050" spans="1:2" x14ac:dyDescent="0.25">
      <c r="A2050" s="138" t="s">
        <v>3344</v>
      </c>
      <c r="B2050" s="138" t="s">
        <v>11152</v>
      </c>
    </row>
    <row r="2051" spans="1:2" x14ac:dyDescent="0.25">
      <c r="A2051" s="138" t="s">
        <v>5505</v>
      </c>
      <c r="B2051" s="138" t="s">
        <v>11153</v>
      </c>
    </row>
    <row r="2052" spans="1:2" x14ac:dyDescent="0.25">
      <c r="A2052" s="138" t="s">
        <v>769</v>
      </c>
      <c r="B2052" s="138" t="s">
        <v>11154</v>
      </c>
    </row>
    <row r="2053" spans="1:2" x14ac:dyDescent="0.25">
      <c r="A2053" s="138" t="s">
        <v>7194</v>
      </c>
      <c r="B2053" s="138" t="s">
        <v>11155</v>
      </c>
    </row>
    <row r="2054" spans="1:2" x14ac:dyDescent="0.25">
      <c r="A2054" s="138" t="s">
        <v>2137</v>
      </c>
      <c r="B2054" s="138" t="s">
        <v>11156</v>
      </c>
    </row>
    <row r="2055" spans="1:2" x14ac:dyDescent="0.25">
      <c r="A2055" s="138" t="s">
        <v>3877</v>
      </c>
      <c r="B2055" s="138" t="s">
        <v>11157</v>
      </c>
    </row>
    <row r="2056" spans="1:2" x14ac:dyDescent="0.25">
      <c r="A2056" s="138" t="s">
        <v>3902</v>
      </c>
      <c r="B2056" s="138" t="s">
        <v>11158</v>
      </c>
    </row>
    <row r="2057" spans="1:2" x14ac:dyDescent="0.25">
      <c r="A2057" s="138" t="s">
        <v>3906</v>
      </c>
      <c r="B2057" s="138" t="s">
        <v>11159</v>
      </c>
    </row>
    <row r="2058" spans="1:2" x14ac:dyDescent="0.25">
      <c r="A2058" s="138" t="s">
        <v>4007</v>
      </c>
      <c r="B2058" s="138" t="s">
        <v>11160</v>
      </c>
    </row>
    <row r="2059" spans="1:2" x14ac:dyDescent="0.25">
      <c r="A2059" s="138" t="s">
        <v>4010</v>
      </c>
      <c r="B2059" s="138" t="s">
        <v>11161</v>
      </c>
    </row>
    <row r="2060" spans="1:2" x14ac:dyDescent="0.25">
      <c r="A2060" s="138" t="s">
        <v>794</v>
      </c>
      <c r="B2060" s="138" t="s">
        <v>11162</v>
      </c>
    </row>
    <row r="2061" spans="1:2" x14ac:dyDescent="0.25">
      <c r="A2061" s="138" t="s">
        <v>818</v>
      </c>
      <c r="B2061" s="138" t="s">
        <v>11163</v>
      </c>
    </row>
    <row r="2062" spans="1:2" x14ac:dyDescent="0.25">
      <c r="A2062" s="138" t="s">
        <v>2958</v>
      </c>
      <c r="B2062" s="138" t="s">
        <v>11164</v>
      </c>
    </row>
    <row r="2063" spans="1:2" x14ac:dyDescent="0.25">
      <c r="A2063" s="138" t="s">
        <v>3764</v>
      </c>
      <c r="B2063" s="138" t="s">
        <v>11165</v>
      </c>
    </row>
    <row r="2064" spans="1:2" x14ac:dyDescent="0.25">
      <c r="A2064" s="138" t="s">
        <v>4534</v>
      </c>
      <c r="B2064" s="138" t="s">
        <v>11166</v>
      </c>
    </row>
    <row r="2065" spans="1:2" x14ac:dyDescent="0.25">
      <c r="A2065" s="138" t="s">
        <v>2149</v>
      </c>
      <c r="B2065" s="138" t="s">
        <v>11167</v>
      </c>
    </row>
    <row r="2066" spans="1:2" x14ac:dyDescent="0.25">
      <c r="A2066" s="138" t="s">
        <v>797</v>
      </c>
      <c r="B2066" s="138" t="s">
        <v>11168</v>
      </c>
    </row>
    <row r="2067" spans="1:2" x14ac:dyDescent="0.25">
      <c r="A2067" s="138" t="s">
        <v>803</v>
      </c>
      <c r="B2067" s="138" t="s">
        <v>11169</v>
      </c>
    </row>
    <row r="2068" spans="1:2" x14ac:dyDescent="0.25">
      <c r="A2068" s="138" t="s">
        <v>816</v>
      </c>
      <c r="B2068" s="138" t="s">
        <v>11170</v>
      </c>
    </row>
    <row r="2069" spans="1:2" x14ac:dyDescent="0.25">
      <c r="A2069" s="138" t="s">
        <v>608</v>
      </c>
      <c r="B2069" s="138" t="s">
        <v>11171</v>
      </c>
    </row>
    <row r="2070" spans="1:2" x14ac:dyDescent="0.25">
      <c r="A2070" s="138" t="s">
        <v>4502</v>
      </c>
      <c r="B2070" s="138" t="s">
        <v>11172</v>
      </c>
    </row>
    <row r="2071" spans="1:2" x14ac:dyDescent="0.25">
      <c r="A2071" s="138" t="s">
        <v>3871</v>
      </c>
      <c r="B2071" s="138" t="s">
        <v>11173</v>
      </c>
    </row>
    <row r="2072" spans="1:2" x14ac:dyDescent="0.25">
      <c r="A2072" s="138" t="s">
        <v>773</v>
      </c>
      <c r="B2072" s="138" t="s">
        <v>11174</v>
      </c>
    </row>
    <row r="2073" spans="1:2" x14ac:dyDescent="0.25">
      <c r="A2073" s="138" t="s">
        <v>4732</v>
      </c>
      <c r="B2073" s="138" t="s">
        <v>11175</v>
      </c>
    </row>
    <row r="2074" spans="1:2" x14ac:dyDescent="0.25">
      <c r="A2074" s="138" t="s">
        <v>3891</v>
      </c>
      <c r="B2074" s="138" t="s">
        <v>11176</v>
      </c>
    </row>
    <row r="2075" spans="1:2" x14ac:dyDescent="0.25">
      <c r="A2075" s="138" t="s">
        <v>11177</v>
      </c>
      <c r="B2075" s="138" t="s">
        <v>11178</v>
      </c>
    </row>
    <row r="2076" spans="1:2" x14ac:dyDescent="0.25">
      <c r="A2076" s="138" t="s">
        <v>3336</v>
      </c>
      <c r="B2076" s="138" t="s">
        <v>11179</v>
      </c>
    </row>
    <row r="2077" spans="1:2" x14ac:dyDescent="0.25">
      <c r="A2077" s="138" t="s">
        <v>800</v>
      </c>
      <c r="B2077" s="138" t="s">
        <v>11180</v>
      </c>
    </row>
    <row r="2078" spans="1:2" x14ac:dyDescent="0.25">
      <c r="A2078" s="138" t="s">
        <v>11181</v>
      </c>
      <c r="B2078" s="138" t="s">
        <v>11182</v>
      </c>
    </row>
    <row r="2079" spans="1:2" x14ac:dyDescent="0.25">
      <c r="A2079" s="138" t="s">
        <v>3899</v>
      </c>
      <c r="B2079" s="138" t="s">
        <v>11183</v>
      </c>
    </row>
    <row r="2080" spans="1:2" x14ac:dyDescent="0.25">
      <c r="A2080" s="138" t="s">
        <v>788</v>
      </c>
      <c r="B2080" s="138" t="s">
        <v>11184</v>
      </c>
    </row>
    <row r="2081" spans="1:2" x14ac:dyDescent="0.25">
      <c r="A2081" s="138" t="s">
        <v>789</v>
      </c>
      <c r="B2081" s="138" t="s">
        <v>11185</v>
      </c>
    </row>
    <row r="2082" spans="1:2" x14ac:dyDescent="0.25">
      <c r="A2082" s="138" t="s">
        <v>11186</v>
      </c>
      <c r="B2082" s="138" t="s">
        <v>11187</v>
      </c>
    </row>
    <row r="2083" spans="1:2" x14ac:dyDescent="0.25">
      <c r="A2083" s="138" t="s">
        <v>11188</v>
      </c>
      <c r="B2083" s="138" t="s">
        <v>11189</v>
      </c>
    </row>
    <row r="2084" spans="1:2" x14ac:dyDescent="0.25">
      <c r="A2084" s="138" t="s">
        <v>11190</v>
      </c>
      <c r="B2084" s="138" t="s">
        <v>11191</v>
      </c>
    </row>
    <row r="2085" spans="1:2" x14ac:dyDescent="0.25">
      <c r="A2085" s="138" t="s">
        <v>11192</v>
      </c>
      <c r="B2085" s="138" t="s">
        <v>11193</v>
      </c>
    </row>
    <row r="2086" spans="1:2" x14ac:dyDescent="0.25">
      <c r="A2086" s="138" t="s">
        <v>3887</v>
      </c>
      <c r="B2086" s="138" t="s">
        <v>11194</v>
      </c>
    </row>
    <row r="2087" spans="1:2" x14ac:dyDescent="0.25">
      <c r="A2087" s="138" t="s">
        <v>4141</v>
      </c>
      <c r="B2087" s="138" t="s">
        <v>11195</v>
      </c>
    </row>
    <row r="2088" spans="1:2" x14ac:dyDescent="0.25">
      <c r="A2088" s="138" t="s">
        <v>11196</v>
      </c>
      <c r="B2088" s="138" t="s">
        <v>11197</v>
      </c>
    </row>
    <row r="2089" spans="1:2" x14ac:dyDescent="0.25">
      <c r="A2089" s="138" t="s">
        <v>4413</v>
      </c>
      <c r="B2089" s="138" t="s">
        <v>11198</v>
      </c>
    </row>
    <row r="2090" spans="1:2" x14ac:dyDescent="0.25">
      <c r="A2090" s="138" t="s">
        <v>4418</v>
      </c>
      <c r="B2090" s="138" t="s">
        <v>11199</v>
      </c>
    </row>
    <row r="2091" spans="1:2" x14ac:dyDescent="0.25">
      <c r="A2091" s="138" t="s">
        <v>4449</v>
      </c>
      <c r="B2091" s="138" t="s">
        <v>11200</v>
      </c>
    </row>
    <row r="2092" spans="1:2" x14ac:dyDescent="0.25">
      <c r="A2092" s="138" t="s">
        <v>4467</v>
      </c>
      <c r="B2092" s="138" t="s">
        <v>11201</v>
      </c>
    </row>
    <row r="2093" spans="1:2" x14ac:dyDescent="0.25">
      <c r="A2093" s="138" t="s">
        <v>11202</v>
      </c>
      <c r="B2093" s="138" t="s">
        <v>11203</v>
      </c>
    </row>
    <row r="2094" spans="1:2" x14ac:dyDescent="0.25">
      <c r="A2094" s="138" t="s">
        <v>11204</v>
      </c>
      <c r="B2094" s="138" t="s">
        <v>11205</v>
      </c>
    </row>
    <row r="2095" spans="1:2" x14ac:dyDescent="0.25">
      <c r="A2095" s="138" t="s">
        <v>11206</v>
      </c>
      <c r="B2095" s="138" t="s">
        <v>11207</v>
      </c>
    </row>
    <row r="2096" spans="1:2" x14ac:dyDescent="0.25">
      <c r="A2096" s="138" t="s">
        <v>4429</v>
      </c>
      <c r="B2096" s="138" t="s">
        <v>11208</v>
      </c>
    </row>
    <row r="2097" spans="1:2" x14ac:dyDescent="0.25">
      <c r="A2097" s="138" t="s">
        <v>4336</v>
      </c>
      <c r="B2097" s="138" t="s">
        <v>11209</v>
      </c>
    </row>
    <row r="2098" spans="1:2" x14ac:dyDescent="0.25">
      <c r="A2098" s="138" t="s">
        <v>4341</v>
      </c>
      <c r="B2098" s="138" t="s">
        <v>11210</v>
      </c>
    </row>
    <row r="2099" spans="1:2" x14ac:dyDescent="0.25">
      <c r="A2099" s="138" t="s">
        <v>4345</v>
      </c>
      <c r="B2099" s="138" t="s">
        <v>11211</v>
      </c>
    </row>
    <row r="2100" spans="1:2" x14ac:dyDescent="0.25">
      <c r="A2100" s="138" t="s">
        <v>4369</v>
      </c>
      <c r="B2100" s="138" t="s">
        <v>11212</v>
      </c>
    </row>
    <row r="2101" spans="1:2" x14ac:dyDescent="0.25">
      <c r="A2101" s="138" t="s">
        <v>4373</v>
      </c>
      <c r="B2101" s="138" t="s">
        <v>11213</v>
      </c>
    </row>
    <row r="2102" spans="1:2" x14ac:dyDescent="0.25">
      <c r="A2102" s="138" t="s">
        <v>4442</v>
      </c>
      <c r="B2102" s="138" t="s">
        <v>11214</v>
      </c>
    </row>
    <row r="2103" spans="1:2" x14ac:dyDescent="0.25">
      <c r="A2103" s="138" t="s">
        <v>4446</v>
      </c>
      <c r="B2103" s="138" t="s">
        <v>11215</v>
      </c>
    </row>
    <row r="2104" spans="1:2" x14ac:dyDescent="0.25">
      <c r="A2104" s="138" t="s">
        <v>4333</v>
      </c>
      <c r="B2104" s="138" t="s">
        <v>11216</v>
      </c>
    </row>
    <row r="2105" spans="1:2" x14ac:dyDescent="0.25">
      <c r="A2105" s="138" t="s">
        <v>4392</v>
      </c>
      <c r="B2105" s="138" t="s">
        <v>11217</v>
      </c>
    </row>
    <row r="2106" spans="1:2" x14ac:dyDescent="0.25">
      <c r="A2106" s="138" t="s">
        <v>4395</v>
      </c>
      <c r="B2106" s="138" t="s">
        <v>11218</v>
      </c>
    </row>
    <row r="2107" spans="1:2" x14ac:dyDescent="0.25">
      <c r="A2107" s="138" t="s">
        <v>584</v>
      </c>
      <c r="B2107" s="138" t="s">
        <v>11219</v>
      </c>
    </row>
    <row r="2108" spans="1:2" x14ac:dyDescent="0.25">
      <c r="A2108" s="138" t="s">
        <v>4352</v>
      </c>
      <c r="B2108" s="138" t="s">
        <v>11220</v>
      </c>
    </row>
    <row r="2109" spans="1:2" x14ac:dyDescent="0.25">
      <c r="A2109" s="138" t="s">
        <v>4348</v>
      </c>
      <c r="B2109" s="138" t="s">
        <v>11221</v>
      </c>
    </row>
    <row r="2110" spans="1:2" x14ac:dyDescent="0.25">
      <c r="A2110" s="138" t="s">
        <v>4320</v>
      </c>
      <c r="B2110" s="138" t="s">
        <v>11222</v>
      </c>
    </row>
    <row r="2111" spans="1:2" x14ac:dyDescent="0.25">
      <c r="A2111" s="138" t="s">
        <v>4323</v>
      </c>
      <c r="B2111" s="138" t="s">
        <v>11223</v>
      </c>
    </row>
    <row r="2112" spans="1:2" x14ac:dyDescent="0.25">
      <c r="A2112" s="138" t="s">
        <v>4326</v>
      </c>
      <c r="B2112" s="138" t="s">
        <v>11224</v>
      </c>
    </row>
    <row r="2113" spans="1:2" x14ac:dyDescent="0.25">
      <c r="A2113" s="138" t="s">
        <v>4330</v>
      </c>
      <c r="B2113" s="138" t="s">
        <v>11225</v>
      </c>
    </row>
    <row r="2114" spans="1:2" x14ac:dyDescent="0.25">
      <c r="A2114" s="138" t="s">
        <v>4357</v>
      </c>
      <c r="B2114" s="138" t="s">
        <v>11226</v>
      </c>
    </row>
    <row r="2115" spans="1:2" x14ac:dyDescent="0.25">
      <c r="A2115" s="138" t="s">
        <v>4383</v>
      </c>
      <c r="B2115" s="138" t="s">
        <v>11227</v>
      </c>
    </row>
    <row r="2116" spans="1:2" x14ac:dyDescent="0.25">
      <c r="A2116" s="138" t="s">
        <v>4386</v>
      </c>
      <c r="B2116" s="138" t="s">
        <v>11228</v>
      </c>
    </row>
    <row r="2117" spans="1:2" x14ac:dyDescent="0.25">
      <c r="A2117" s="138" t="s">
        <v>4389</v>
      </c>
      <c r="B2117" s="138" t="s">
        <v>11229</v>
      </c>
    </row>
    <row r="2118" spans="1:2" x14ac:dyDescent="0.25">
      <c r="A2118" s="138" t="s">
        <v>4398</v>
      </c>
      <c r="B2118" s="138" t="s">
        <v>11230</v>
      </c>
    </row>
    <row r="2119" spans="1:2" x14ac:dyDescent="0.25">
      <c r="A2119" s="138" t="s">
        <v>4402</v>
      </c>
      <c r="B2119" s="138" t="s">
        <v>11231</v>
      </c>
    </row>
    <row r="2120" spans="1:2" x14ac:dyDescent="0.25">
      <c r="A2120" s="138" t="s">
        <v>4405</v>
      </c>
      <c r="B2120" s="138" t="s">
        <v>11232</v>
      </c>
    </row>
    <row r="2121" spans="1:2" x14ac:dyDescent="0.25">
      <c r="A2121" s="138" t="s">
        <v>4426</v>
      </c>
      <c r="B2121" s="138" t="s">
        <v>11233</v>
      </c>
    </row>
    <row r="2122" spans="1:2" x14ac:dyDescent="0.25">
      <c r="A2122" s="138" t="s">
        <v>4434</v>
      </c>
      <c r="B2122" s="138" t="s">
        <v>11234</v>
      </c>
    </row>
    <row r="2123" spans="1:2" x14ac:dyDescent="0.25">
      <c r="A2123" s="138" t="s">
        <v>4453</v>
      </c>
      <c r="B2123" s="138" t="s">
        <v>11235</v>
      </c>
    </row>
    <row r="2124" spans="1:2" x14ac:dyDescent="0.25">
      <c r="A2124" s="138" t="s">
        <v>4460</v>
      </c>
      <c r="B2124" s="138" t="s">
        <v>11236</v>
      </c>
    </row>
    <row r="2125" spans="1:2" x14ac:dyDescent="0.25">
      <c r="A2125" s="138" t="s">
        <v>4423</v>
      </c>
      <c r="B2125" s="138" t="s">
        <v>11237</v>
      </c>
    </row>
    <row r="2126" spans="1:2" x14ac:dyDescent="0.25">
      <c r="A2126" s="138" t="s">
        <v>7508</v>
      </c>
      <c r="B2126" s="138" t="s">
        <v>11238</v>
      </c>
    </row>
    <row r="2127" spans="1:2" x14ac:dyDescent="0.25">
      <c r="A2127" s="138" t="s">
        <v>4378</v>
      </c>
      <c r="B2127" s="138" t="s">
        <v>11239</v>
      </c>
    </row>
    <row r="2128" spans="1:2" x14ac:dyDescent="0.25">
      <c r="A2128" s="138" t="s">
        <v>4437</v>
      </c>
      <c r="B2128" s="138" t="s">
        <v>11240</v>
      </c>
    </row>
    <row r="2129" spans="1:2" x14ac:dyDescent="0.25">
      <c r="A2129" s="138" t="s">
        <v>4456</v>
      </c>
      <c r="B2129" s="138" t="s">
        <v>11241</v>
      </c>
    </row>
    <row r="2130" spans="1:2" x14ac:dyDescent="0.25">
      <c r="A2130" s="138" t="s">
        <v>4361</v>
      </c>
      <c r="B2130" s="138" t="s">
        <v>11242</v>
      </c>
    </row>
    <row r="2131" spans="1:2" x14ac:dyDescent="0.25">
      <c r="A2131" s="138" t="s">
        <v>4365</v>
      </c>
      <c r="B2131" s="138" t="s">
        <v>11243</v>
      </c>
    </row>
    <row r="2132" spans="1:2" x14ac:dyDescent="0.25">
      <c r="A2132" s="138" t="s">
        <v>4470</v>
      </c>
      <c r="B2132" s="138" t="s">
        <v>11244</v>
      </c>
    </row>
    <row r="2133" spans="1:2" x14ac:dyDescent="0.25">
      <c r="A2133" s="138" t="s">
        <v>4475</v>
      </c>
      <c r="B2133" s="138" t="s">
        <v>11245</v>
      </c>
    </row>
    <row r="2134" spans="1:2" x14ac:dyDescent="0.25">
      <c r="A2134" s="138" t="s">
        <v>4408</v>
      </c>
      <c r="B2134" s="138" t="s">
        <v>11246</v>
      </c>
    </row>
    <row r="2135" spans="1:2" x14ac:dyDescent="0.25">
      <c r="A2135" s="138" t="s">
        <v>4464</v>
      </c>
      <c r="B2135" s="138" t="s">
        <v>11247</v>
      </c>
    </row>
    <row r="2136" spans="1:2" x14ac:dyDescent="0.25">
      <c r="A2136" s="138" t="s">
        <v>4495</v>
      </c>
      <c r="B2136" s="138" t="s">
        <v>11248</v>
      </c>
    </row>
    <row r="2137" spans="1:2" x14ac:dyDescent="0.25">
      <c r="A2137" s="138" t="s">
        <v>4479</v>
      </c>
      <c r="B2137" s="138" t="s">
        <v>11249</v>
      </c>
    </row>
    <row r="2138" spans="1:2" x14ac:dyDescent="0.25">
      <c r="A2138" s="138" t="s">
        <v>4482</v>
      </c>
      <c r="B2138" s="138" t="s">
        <v>11250</v>
      </c>
    </row>
    <row r="2139" spans="1:2" x14ac:dyDescent="0.25">
      <c r="A2139" s="138" t="s">
        <v>4485</v>
      </c>
      <c r="B2139" s="138" t="s">
        <v>11251</v>
      </c>
    </row>
    <row r="2140" spans="1:2" x14ac:dyDescent="0.25">
      <c r="A2140" s="138" t="s">
        <v>4488</v>
      </c>
      <c r="B2140" s="138" t="s">
        <v>11252</v>
      </c>
    </row>
    <row r="2141" spans="1:2" x14ac:dyDescent="0.25">
      <c r="A2141" s="138" t="s">
        <v>4492</v>
      </c>
      <c r="B2141" s="138" t="s">
        <v>11253</v>
      </c>
    </row>
    <row r="2142" spans="1:2" x14ac:dyDescent="0.25">
      <c r="A2142" s="138" t="s">
        <v>4499</v>
      </c>
      <c r="B2142" s="138" t="s">
        <v>11254</v>
      </c>
    </row>
    <row r="2143" spans="1:2" x14ac:dyDescent="0.25">
      <c r="A2143" s="138" t="s">
        <v>11255</v>
      </c>
      <c r="B2143" s="138" t="s">
        <v>11256</v>
      </c>
    </row>
    <row r="2144" spans="1:2" x14ac:dyDescent="0.25">
      <c r="A2144" s="138" t="s">
        <v>11257</v>
      </c>
      <c r="B2144" s="138" t="s">
        <v>11258</v>
      </c>
    </row>
    <row r="2145" spans="1:2" x14ac:dyDescent="0.25">
      <c r="A2145" s="138" t="s">
        <v>11259</v>
      </c>
      <c r="B2145" s="138" t="s">
        <v>11260</v>
      </c>
    </row>
    <row r="2146" spans="1:2" x14ac:dyDescent="0.25">
      <c r="A2146" s="138" t="s">
        <v>11261</v>
      </c>
      <c r="B2146" s="138" t="s">
        <v>11262</v>
      </c>
    </row>
    <row r="2147" spans="1:2" x14ac:dyDescent="0.25">
      <c r="A2147" s="138" t="s">
        <v>11263</v>
      </c>
      <c r="B2147" s="138" t="s">
        <v>11264</v>
      </c>
    </row>
    <row r="2148" spans="1:2" x14ac:dyDescent="0.25">
      <c r="A2148" s="138" t="s">
        <v>11265</v>
      </c>
      <c r="B2148" s="138" t="s">
        <v>11266</v>
      </c>
    </row>
    <row r="2149" spans="1:2" x14ac:dyDescent="0.25">
      <c r="A2149" s="138" t="s">
        <v>11267</v>
      </c>
      <c r="B2149" s="138" t="s">
        <v>11268</v>
      </c>
    </row>
    <row r="2150" spans="1:2" x14ac:dyDescent="0.25">
      <c r="A2150" s="138" t="s">
        <v>588</v>
      </c>
      <c r="B2150" s="138" t="s">
        <v>11269</v>
      </c>
    </row>
    <row r="2151" spans="1:2" x14ac:dyDescent="0.25">
      <c r="A2151" s="138" t="s">
        <v>11270</v>
      </c>
      <c r="B2151" s="138" t="s">
        <v>11271</v>
      </c>
    </row>
    <row r="2152" spans="1:2" x14ac:dyDescent="0.25">
      <c r="A2152" s="138" t="s">
        <v>824</v>
      </c>
      <c r="B2152" s="138" t="s">
        <v>11272</v>
      </c>
    </row>
    <row r="2153" spans="1:2" x14ac:dyDescent="0.25">
      <c r="A2153" s="138" t="s">
        <v>4510</v>
      </c>
      <c r="B2153" s="138" t="s">
        <v>11273</v>
      </c>
    </row>
    <row r="2154" spans="1:2" x14ac:dyDescent="0.25">
      <c r="A2154" s="138" t="s">
        <v>828</v>
      </c>
      <c r="B2154" s="138" t="s">
        <v>11274</v>
      </c>
    </row>
    <row r="2155" spans="1:2" x14ac:dyDescent="0.25">
      <c r="A2155" s="138" t="s">
        <v>4524</v>
      </c>
      <c r="B2155" s="138" t="s">
        <v>11275</v>
      </c>
    </row>
    <row r="2156" spans="1:2" x14ac:dyDescent="0.25">
      <c r="A2156" s="138" t="s">
        <v>11276</v>
      </c>
      <c r="B2156" s="138" t="s">
        <v>11277</v>
      </c>
    </row>
    <row r="2157" spans="1:2" x14ac:dyDescent="0.25">
      <c r="A2157" s="138" t="s">
        <v>826</v>
      </c>
      <c r="B2157" s="138" t="s">
        <v>11278</v>
      </c>
    </row>
    <row r="2158" spans="1:2" x14ac:dyDescent="0.25">
      <c r="A2158" s="138" t="s">
        <v>11279</v>
      </c>
      <c r="B2158" s="138" t="s">
        <v>11280</v>
      </c>
    </row>
    <row r="2159" spans="1:2" x14ac:dyDescent="0.25">
      <c r="A2159" s="138" t="s">
        <v>11281</v>
      </c>
      <c r="B2159" s="138" t="s">
        <v>11282</v>
      </c>
    </row>
    <row r="2160" spans="1:2" x14ac:dyDescent="0.25">
      <c r="A2160" s="138" t="s">
        <v>11283</v>
      </c>
      <c r="B2160" s="138" t="s">
        <v>11284</v>
      </c>
    </row>
    <row r="2161" spans="1:2" x14ac:dyDescent="0.25">
      <c r="A2161" s="138" t="s">
        <v>11285</v>
      </c>
      <c r="B2161" s="138" t="s">
        <v>11286</v>
      </c>
    </row>
    <row r="2162" spans="1:2" x14ac:dyDescent="0.25">
      <c r="A2162" s="138" t="s">
        <v>11287</v>
      </c>
      <c r="B2162" s="138" t="s">
        <v>11288</v>
      </c>
    </row>
    <row r="2163" spans="1:2" x14ac:dyDescent="0.25">
      <c r="A2163" s="138" t="s">
        <v>11289</v>
      </c>
      <c r="B2163" s="138" t="s">
        <v>11290</v>
      </c>
    </row>
    <row r="2164" spans="1:2" x14ac:dyDescent="0.25">
      <c r="A2164" s="138" t="s">
        <v>11291</v>
      </c>
      <c r="B2164" s="138" t="s">
        <v>11291</v>
      </c>
    </row>
    <row r="2165" spans="1:2" x14ac:dyDescent="0.25">
      <c r="A2165" s="138" t="s">
        <v>11292</v>
      </c>
      <c r="B2165" s="138" t="s">
        <v>11293</v>
      </c>
    </row>
    <row r="2166" spans="1:2" x14ac:dyDescent="0.25">
      <c r="A2166" s="138" t="s">
        <v>11294</v>
      </c>
      <c r="B2166" s="138" t="s">
        <v>11295</v>
      </c>
    </row>
    <row r="2167" spans="1:2" x14ac:dyDescent="0.25">
      <c r="A2167" s="138" t="s">
        <v>11296</v>
      </c>
      <c r="B2167" s="138" t="s">
        <v>11297</v>
      </c>
    </row>
    <row r="2168" spans="1:2" x14ac:dyDescent="0.25">
      <c r="A2168" s="138" t="s">
        <v>11298</v>
      </c>
      <c r="B2168" s="138" t="s">
        <v>11299</v>
      </c>
    </row>
    <row r="2169" spans="1:2" x14ac:dyDescent="0.25">
      <c r="A2169" s="138" t="s">
        <v>11300</v>
      </c>
      <c r="B2169" s="138" t="s">
        <v>11301</v>
      </c>
    </row>
    <row r="2170" spans="1:2" x14ac:dyDescent="0.25">
      <c r="A2170" s="138" t="s">
        <v>11302</v>
      </c>
      <c r="B2170" s="138" t="s">
        <v>11303</v>
      </c>
    </row>
    <row r="2171" spans="1:2" x14ac:dyDescent="0.25">
      <c r="A2171" s="138" t="s">
        <v>11304</v>
      </c>
      <c r="B2171" s="138" t="s">
        <v>11305</v>
      </c>
    </row>
    <row r="2172" spans="1:2" x14ac:dyDescent="0.25">
      <c r="A2172" s="138" t="s">
        <v>589</v>
      </c>
      <c r="B2172" s="138" t="s">
        <v>11306</v>
      </c>
    </row>
    <row r="2173" spans="1:2" x14ac:dyDescent="0.25">
      <c r="A2173" s="138" t="s">
        <v>11307</v>
      </c>
      <c r="B2173" s="138" t="s">
        <v>11308</v>
      </c>
    </row>
    <row r="2174" spans="1:2" x14ac:dyDescent="0.25">
      <c r="A2174" s="138" t="s">
        <v>11309</v>
      </c>
      <c r="B2174" s="138" t="s">
        <v>11310</v>
      </c>
    </row>
    <row r="2175" spans="1:2" x14ac:dyDescent="0.25">
      <c r="A2175" s="138" t="s">
        <v>4542</v>
      </c>
      <c r="B2175" s="138" t="s">
        <v>11311</v>
      </c>
    </row>
    <row r="2176" spans="1:2" x14ac:dyDescent="0.25">
      <c r="A2176" s="138" t="s">
        <v>830</v>
      </c>
      <c r="B2176" s="138" t="s">
        <v>11312</v>
      </c>
    </row>
    <row r="2177" spans="1:2" x14ac:dyDescent="0.25">
      <c r="A2177" s="138" t="s">
        <v>4545</v>
      </c>
      <c r="B2177" s="138" t="s">
        <v>11313</v>
      </c>
    </row>
    <row r="2178" spans="1:2" x14ac:dyDescent="0.25">
      <c r="A2178" s="138" t="s">
        <v>4538</v>
      </c>
      <c r="B2178" s="138" t="s">
        <v>11314</v>
      </c>
    </row>
    <row r="2179" spans="1:2" x14ac:dyDescent="0.25">
      <c r="A2179" s="138" t="s">
        <v>4548</v>
      </c>
      <c r="B2179" s="138" t="s">
        <v>11315</v>
      </c>
    </row>
    <row r="2180" spans="1:2" x14ac:dyDescent="0.25">
      <c r="A2180" s="138" t="s">
        <v>832</v>
      </c>
      <c r="B2180" s="138" t="s">
        <v>11316</v>
      </c>
    </row>
    <row r="2181" spans="1:2" x14ac:dyDescent="0.25">
      <c r="A2181" s="138" t="s">
        <v>11317</v>
      </c>
      <c r="B2181" s="138" t="s">
        <v>11318</v>
      </c>
    </row>
    <row r="2182" spans="1:2" x14ac:dyDescent="0.25">
      <c r="A2182" s="138" t="s">
        <v>4561</v>
      </c>
      <c r="B2182" s="138" t="s">
        <v>11319</v>
      </c>
    </row>
    <row r="2183" spans="1:2" x14ac:dyDescent="0.25">
      <c r="A2183" s="138" t="s">
        <v>834</v>
      </c>
      <c r="B2183" s="138" t="s">
        <v>11320</v>
      </c>
    </row>
    <row r="2184" spans="1:2" x14ac:dyDescent="0.25">
      <c r="A2184" s="138" t="s">
        <v>7165</v>
      </c>
      <c r="B2184" s="138" t="s">
        <v>11321</v>
      </c>
    </row>
    <row r="2185" spans="1:2" x14ac:dyDescent="0.25">
      <c r="A2185" s="138" t="s">
        <v>11322</v>
      </c>
      <c r="B2185" s="138" t="s">
        <v>11322</v>
      </c>
    </row>
    <row r="2186" spans="1:2" x14ac:dyDescent="0.25">
      <c r="A2186" s="138" t="s">
        <v>11323</v>
      </c>
      <c r="B2186" s="138" t="s">
        <v>11324</v>
      </c>
    </row>
    <row r="2187" spans="1:2" x14ac:dyDescent="0.25">
      <c r="A2187" s="138" t="s">
        <v>4570</v>
      </c>
      <c r="B2187" s="138" t="s">
        <v>11325</v>
      </c>
    </row>
    <row r="2188" spans="1:2" x14ac:dyDescent="0.25">
      <c r="A2188" s="138" t="s">
        <v>4575</v>
      </c>
      <c r="B2188" s="138" t="s">
        <v>11326</v>
      </c>
    </row>
    <row r="2189" spans="1:2" x14ac:dyDescent="0.25">
      <c r="A2189" s="138" t="s">
        <v>4579</v>
      </c>
      <c r="B2189" s="138" t="s">
        <v>11327</v>
      </c>
    </row>
    <row r="2190" spans="1:2" x14ac:dyDescent="0.25">
      <c r="A2190" s="138" t="s">
        <v>4583</v>
      </c>
      <c r="B2190" s="138" t="s">
        <v>11328</v>
      </c>
    </row>
    <row r="2191" spans="1:2" x14ac:dyDescent="0.25">
      <c r="A2191" s="138" t="s">
        <v>4585</v>
      </c>
      <c r="B2191" s="138" t="s">
        <v>11329</v>
      </c>
    </row>
    <row r="2192" spans="1:2" x14ac:dyDescent="0.25">
      <c r="A2192" s="138" t="s">
        <v>4589</v>
      </c>
      <c r="B2192" s="138" t="s">
        <v>11330</v>
      </c>
    </row>
    <row r="2193" spans="1:2" x14ac:dyDescent="0.25">
      <c r="A2193" s="138" t="s">
        <v>4592</v>
      </c>
      <c r="B2193" s="138" t="s">
        <v>11331</v>
      </c>
    </row>
    <row r="2194" spans="1:2" x14ac:dyDescent="0.25">
      <c r="A2194" s="138" t="s">
        <v>7203</v>
      </c>
      <c r="B2194" s="138" t="s">
        <v>11332</v>
      </c>
    </row>
    <row r="2195" spans="1:2" x14ac:dyDescent="0.25">
      <c r="A2195" s="138" t="s">
        <v>592</v>
      </c>
      <c r="B2195" s="138" t="s">
        <v>11333</v>
      </c>
    </row>
    <row r="2196" spans="1:2" x14ac:dyDescent="0.25">
      <c r="A2196" s="138" t="s">
        <v>11334</v>
      </c>
      <c r="B2196" s="138" t="s">
        <v>11335</v>
      </c>
    </row>
    <row r="2197" spans="1:2" x14ac:dyDescent="0.25">
      <c r="A2197" s="138" t="s">
        <v>11336</v>
      </c>
      <c r="B2197" s="138" t="s">
        <v>11337</v>
      </c>
    </row>
    <row r="2198" spans="1:2" x14ac:dyDescent="0.25">
      <c r="A2198" s="138" t="s">
        <v>11338</v>
      </c>
      <c r="B2198" s="138" t="s">
        <v>11339</v>
      </c>
    </row>
    <row r="2199" spans="1:2" x14ac:dyDescent="0.25">
      <c r="A2199" s="138" t="s">
        <v>11340</v>
      </c>
      <c r="B2199" s="138" t="s">
        <v>11341</v>
      </c>
    </row>
    <row r="2200" spans="1:2" x14ac:dyDescent="0.25">
      <c r="A2200" s="138" t="s">
        <v>11342</v>
      </c>
      <c r="B2200" s="138" t="s">
        <v>11343</v>
      </c>
    </row>
    <row r="2201" spans="1:2" x14ac:dyDescent="0.25">
      <c r="A2201" s="138" t="s">
        <v>11344</v>
      </c>
      <c r="B2201" s="138" t="s">
        <v>11345</v>
      </c>
    </row>
    <row r="2202" spans="1:2" x14ac:dyDescent="0.25">
      <c r="A2202" s="138" t="s">
        <v>7168</v>
      </c>
      <c r="B2202" s="138" t="s">
        <v>11346</v>
      </c>
    </row>
    <row r="2203" spans="1:2" x14ac:dyDescent="0.25">
      <c r="A2203" s="138" t="s">
        <v>11347</v>
      </c>
      <c r="B2203" s="138" t="s">
        <v>11348</v>
      </c>
    </row>
    <row r="2204" spans="1:2" x14ac:dyDescent="0.25">
      <c r="A2204" s="138" t="s">
        <v>11349</v>
      </c>
      <c r="B2204" s="138" t="s">
        <v>11350</v>
      </c>
    </row>
    <row r="2205" spans="1:2" x14ac:dyDescent="0.25">
      <c r="A2205" s="138" t="s">
        <v>11351</v>
      </c>
      <c r="B2205" s="138" t="s">
        <v>11352</v>
      </c>
    </row>
    <row r="2206" spans="1:2" x14ac:dyDescent="0.25">
      <c r="A2206" s="138" t="s">
        <v>11353</v>
      </c>
      <c r="B2206" s="138" t="s">
        <v>11354</v>
      </c>
    </row>
    <row r="2207" spans="1:2" x14ac:dyDescent="0.25">
      <c r="A2207" s="138" t="s">
        <v>11355</v>
      </c>
      <c r="B2207" s="138" t="s">
        <v>11356</v>
      </c>
    </row>
    <row r="2208" spans="1:2" x14ac:dyDescent="0.25">
      <c r="A2208" s="138" t="s">
        <v>11357</v>
      </c>
      <c r="B2208" s="138" t="s">
        <v>11358</v>
      </c>
    </row>
    <row r="2209" spans="1:2" x14ac:dyDescent="0.25">
      <c r="A2209" s="138" t="s">
        <v>11359</v>
      </c>
      <c r="B2209" s="138" t="s">
        <v>11360</v>
      </c>
    </row>
    <row r="2210" spans="1:2" x14ac:dyDescent="0.25">
      <c r="A2210" s="138" t="s">
        <v>11361</v>
      </c>
      <c r="B2210" s="138" t="s">
        <v>11362</v>
      </c>
    </row>
    <row r="2211" spans="1:2" x14ac:dyDescent="0.25">
      <c r="A2211" s="138" t="s">
        <v>11363</v>
      </c>
      <c r="B2211" s="138" t="s">
        <v>11364</v>
      </c>
    </row>
    <row r="2212" spans="1:2" x14ac:dyDescent="0.25">
      <c r="A2212" s="138" t="s">
        <v>11365</v>
      </c>
      <c r="B2212" s="138" t="s">
        <v>11366</v>
      </c>
    </row>
    <row r="2213" spans="1:2" x14ac:dyDescent="0.25">
      <c r="A2213" s="138" t="s">
        <v>11367</v>
      </c>
      <c r="B2213" s="138" t="s">
        <v>11368</v>
      </c>
    </row>
    <row r="2214" spans="1:2" x14ac:dyDescent="0.25">
      <c r="A2214" s="138" t="s">
        <v>11369</v>
      </c>
      <c r="B2214" s="138" t="s">
        <v>11370</v>
      </c>
    </row>
    <row r="2215" spans="1:2" x14ac:dyDescent="0.25">
      <c r="A2215" s="138" t="s">
        <v>11371</v>
      </c>
      <c r="B2215" s="138" t="s">
        <v>11372</v>
      </c>
    </row>
    <row r="2216" spans="1:2" x14ac:dyDescent="0.25">
      <c r="A2216" s="138" t="s">
        <v>11373</v>
      </c>
      <c r="B2216" s="138" t="s">
        <v>11374</v>
      </c>
    </row>
    <row r="2217" spans="1:2" x14ac:dyDescent="0.25">
      <c r="A2217" s="138" t="s">
        <v>11375</v>
      </c>
      <c r="B2217" s="138" t="s">
        <v>11376</v>
      </c>
    </row>
    <row r="2218" spans="1:2" x14ac:dyDescent="0.25">
      <c r="A2218" s="138" t="s">
        <v>11377</v>
      </c>
      <c r="B2218" s="138" t="s">
        <v>11378</v>
      </c>
    </row>
    <row r="2219" spans="1:2" x14ac:dyDescent="0.25">
      <c r="A2219" s="138" t="s">
        <v>11379</v>
      </c>
      <c r="B2219" s="138" t="s">
        <v>11380</v>
      </c>
    </row>
    <row r="2220" spans="1:2" x14ac:dyDescent="0.25">
      <c r="A2220" s="138" t="s">
        <v>11381</v>
      </c>
      <c r="B2220" s="138" t="s">
        <v>11382</v>
      </c>
    </row>
    <row r="2221" spans="1:2" x14ac:dyDescent="0.25">
      <c r="A2221" s="138" t="s">
        <v>11383</v>
      </c>
      <c r="B2221" s="138" t="s">
        <v>11384</v>
      </c>
    </row>
    <row r="2222" spans="1:2" x14ac:dyDescent="0.25">
      <c r="A2222" s="138" t="s">
        <v>11385</v>
      </c>
      <c r="B2222" s="138" t="s">
        <v>11386</v>
      </c>
    </row>
    <row r="2223" spans="1:2" x14ac:dyDescent="0.25">
      <c r="A2223" s="138" t="s">
        <v>11387</v>
      </c>
      <c r="B2223" s="138" t="s">
        <v>11388</v>
      </c>
    </row>
    <row r="2224" spans="1:2" x14ac:dyDescent="0.25">
      <c r="A2224" s="138" t="s">
        <v>11389</v>
      </c>
      <c r="B2224" s="138" t="s">
        <v>11390</v>
      </c>
    </row>
    <row r="2225" spans="1:2" x14ac:dyDescent="0.25">
      <c r="A2225" s="138" t="s">
        <v>11391</v>
      </c>
      <c r="B2225" s="138" t="s">
        <v>11392</v>
      </c>
    </row>
    <row r="2226" spans="1:2" x14ac:dyDescent="0.25">
      <c r="A2226" s="138" t="s">
        <v>11393</v>
      </c>
      <c r="B2226" s="138" t="s">
        <v>11394</v>
      </c>
    </row>
    <row r="2227" spans="1:2" x14ac:dyDescent="0.25">
      <c r="A2227" s="138" t="s">
        <v>11395</v>
      </c>
      <c r="B2227" s="138" t="s">
        <v>11396</v>
      </c>
    </row>
    <row r="2228" spans="1:2" x14ac:dyDescent="0.25">
      <c r="A2228" s="138" t="s">
        <v>11397</v>
      </c>
      <c r="B2228" s="138" t="s">
        <v>11398</v>
      </c>
    </row>
    <row r="2229" spans="1:2" x14ac:dyDescent="0.25">
      <c r="A2229" s="138" t="s">
        <v>11399</v>
      </c>
      <c r="B2229" s="138" t="s">
        <v>11400</v>
      </c>
    </row>
    <row r="2230" spans="1:2" x14ac:dyDescent="0.25">
      <c r="A2230" s="138" t="s">
        <v>7167</v>
      </c>
      <c r="B2230" s="138" t="s">
        <v>11401</v>
      </c>
    </row>
    <row r="2231" spans="1:2" x14ac:dyDescent="0.25">
      <c r="A2231" s="138" t="s">
        <v>11402</v>
      </c>
      <c r="B2231" s="138" t="s">
        <v>11403</v>
      </c>
    </row>
    <row r="2232" spans="1:2" x14ac:dyDescent="0.25">
      <c r="A2232" s="138" t="s">
        <v>11404</v>
      </c>
      <c r="B2232" s="138" t="s">
        <v>11405</v>
      </c>
    </row>
    <row r="2233" spans="1:2" x14ac:dyDescent="0.25">
      <c r="A2233" s="138" t="s">
        <v>11406</v>
      </c>
      <c r="B2233" s="138" t="s">
        <v>11407</v>
      </c>
    </row>
    <row r="2234" spans="1:2" x14ac:dyDescent="0.25">
      <c r="A2234" s="138" t="s">
        <v>11408</v>
      </c>
      <c r="B2234" s="138" t="s">
        <v>11409</v>
      </c>
    </row>
    <row r="2235" spans="1:2" x14ac:dyDescent="0.25">
      <c r="A2235" s="138" t="s">
        <v>11410</v>
      </c>
      <c r="B2235" s="138" t="s">
        <v>11411</v>
      </c>
    </row>
    <row r="2236" spans="1:2" x14ac:dyDescent="0.25">
      <c r="A2236" s="138" t="s">
        <v>11412</v>
      </c>
      <c r="B2236" s="138" t="s">
        <v>11413</v>
      </c>
    </row>
    <row r="2237" spans="1:2" x14ac:dyDescent="0.25">
      <c r="A2237" s="138" t="s">
        <v>11414</v>
      </c>
      <c r="B2237" s="138" t="s">
        <v>11415</v>
      </c>
    </row>
    <row r="2238" spans="1:2" x14ac:dyDescent="0.25">
      <c r="A2238" s="138" t="s">
        <v>11416</v>
      </c>
      <c r="B2238" s="138" t="s">
        <v>11417</v>
      </c>
    </row>
    <row r="2239" spans="1:2" x14ac:dyDescent="0.25">
      <c r="A2239" s="138" t="s">
        <v>11418</v>
      </c>
      <c r="B2239" s="138" t="s">
        <v>11419</v>
      </c>
    </row>
    <row r="2240" spans="1:2" x14ac:dyDescent="0.25">
      <c r="A2240" s="138" t="s">
        <v>11420</v>
      </c>
      <c r="B2240" s="138" t="s">
        <v>11421</v>
      </c>
    </row>
    <row r="2241" spans="1:2" x14ac:dyDescent="0.25">
      <c r="A2241" s="138" t="s">
        <v>11422</v>
      </c>
      <c r="B2241" s="138" t="s">
        <v>11423</v>
      </c>
    </row>
    <row r="2242" spans="1:2" x14ac:dyDescent="0.25">
      <c r="A2242" s="138" t="s">
        <v>11424</v>
      </c>
      <c r="B2242" s="138" t="s">
        <v>11425</v>
      </c>
    </row>
    <row r="2243" spans="1:2" x14ac:dyDescent="0.25">
      <c r="A2243" s="138" t="s">
        <v>11426</v>
      </c>
      <c r="B2243" s="138" t="s">
        <v>11427</v>
      </c>
    </row>
    <row r="2244" spans="1:2" x14ac:dyDescent="0.25">
      <c r="A2244" s="138" t="s">
        <v>11428</v>
      </c>
      <c r="B2244" s="138" t="s">
        <v>11429</v>
      </c>
    </row>
    <row r="2245" spans="1:2" x14ac:dyDescent="0.25">
      <c r="A2245" s="138" t="s">
        <v>11430</v>
      </c>
      <c r="B2245" s="138" t="s">
        <v>11431</v>
      </c>
    </row>
    <row r="2246" spans="1:2" x14ac:dyDescent="0.25">
      <c r="A2246" s="138" t="s">
        <v>11432</v>
      </c>
      <c r="B2246" s="138" t="s">
        <v>11433</v>
      </c>
    </row>
    <row r="2247" spans="1:2" x14ac:dyDescent="0.25">
      <c r="A2247" s="138" t="s">
        <v>11434</v>
      </c>
      <c r="B2247" s="138" t="s">
        <v>11435</v>
      </c>
    </row>
    <row r="2248" spans="1:2" x14ac:dyDescent="0.25">
      <c r="A2248" s="138" t="s">
        <v>11436</v>
      </c>
      <c r="B2248" s="138" t="s">
        <v>11437</v>
      </c>
    </row>
    <row r="2249" spans="1:2" x14ac:dyDescent="0.25">
      <c r="A2249" s="138" t="s">
        <v>11438</v>
      </c>
      <c r="B2249" s="138" t="s">
        <v>11439</v>
      </c>
    </row>
    <row r="2250" spans="1:2" x14ac:dyDescent="0.25">
      <c r="A2250" s="138" t="s">
        <v>11440</v>
      </c>
      <c r="B2250" s="138" t="s">
        <v>11441</v>
      </c>
    </row>
    <row r="2251" spans="1:2" x14ac:dyDescent="0.25">
      <c r="A2251" s="138" t="s">
        <v>11442</v>
      </c>
      <c r="B2251" s="138" t="s">
        <v>11443</v>
      </c>
    </row>
    <row r="2252" spans="1:2" x14ac:dyDescent="0.25">
      <c r="A2252" s="138" t="s">
        <v>11444</v>
      </c>
      <c r="B2252" s="138" t="s">
        <v>11445</v>
      </c>
    </row>
    <row r="2253" spans="1:2" x14ac:dyDescent="0.25">
      <c r="A2253" s="138" t="s">
        <v>11446</v>
      </c>
      <c r="B2253" s="138" t="s">
        <v>11447</v>
      </c>
    </row>
    <row r="2254" spans="1:2" x14ac:dyDescent="0.25">
      <c r="A2254" s="138" t="s">
        <v>11448</v>
      </c>
      <c r="B2254" s="138" t="s">
        <v>11449</v>
      </c>
    </row>
    <row r="2255" spans="1:2" x14ac:dyDescent="0.25">
      <c r="A2255" s="138" t="s">
        <v>11450</v>
      </c>
      <c r="B2255" s="138" t="s">
        <v>11451</v>
      </c>
    </row>
    <row r="2256" spans="1:2" x14ac:dyDescent="0.25">
      <c r="A2256" s="138" t="s">
        <v>11452</v>
      </c>
      <c r="B2256" s="138" t="s">
        <v>11453</v>
      </c>
    </row>
    <row r="2257" spans="1:2" x14ac:dyDescent="0.25">
      <c r="A2257" s="138" t="s">
        <v>11454</v>
      </c>
      <c r="B2257" s="138" t="s">
        <v>11455</v>
      </c>
    </row>
    <row r="2258" spans="1:2" x14ac:dyDescent="0.25">
      <c r="A2258" s="138" t="s">
        <v>4618</v>
      </c>
      <c r="B2258" s="138" t="s">
        <v>11456</v>
      </c>
    </row>
    <row r="2259" spans="1:2" x14ac:dyDescent="0.25">
      <c r="A2259" s="138" t="s">
        <v>4623</v>
      </c>
      <c r="B2259" s="138" t="s">
        <v>11457</v>
      </c>
    </row>
    <row r="2260" spans="1:2" x14ac:dyDescent="0.25">
      <c r="A2260" s="138" t="s">
        <v>4723</v>
      </c>
      <c r="B2260" s="138" t="s">
        <v>11458</v>
      </c>
    </row>
    <row r="2261" spans="1:2" x14ac:dyDescent="0.25">
      <c r="A2261" s="138" t="s">
        <v>11459</v>
      </c>
      <c r="B2261" s="138" t="s">
        <v>11460</v>
      </c>
    </row>
    <row r="2262" spans="1:2" x14ac:dyDescent="0.25">
      <c r="A2262" s="138" t="s">
        <v>11461</v>
      </c>
      <c r="B2262" s="138" t="s">
        <v>11462</v>
      </c>
    </row>
    <row r="2263" spans="1:2" x14ac:dyDescent="0.25">
      <c r="A2263" s="138" t="s">
        <v>4708</v>
      </c>
      <c r="B2263" s="138" t="s">
        <v>11463</v>
      </c>
    </row>
    <row r="2264" spans="1:2" x14ac:dyDescent="0.25">
      <c r="A2264" s="138" t="s">
        <v>4629</v>
      </c>
      <c r="B2264" s="138" t="s">
        <v>11464</v>
      </c>
    </row>
    <row r="2265" spans="1:2" x14ac:dyDescent="0.25">
      <c r="A2265" s="138" t="s">
        <v>4702</v>
      </c>
      <c r="B2265" s="138" t="s">
        <v>11465</v>
      </c>
    </row>
    <row r="2266" spans="1:2" x14ac:dyDescent="0.25">
      <c r="A2266" s="138" t="s">
        <v>4705</v>
      </c>
      <c r="B2266" s="138" t="s">
        <v>11466</v>
      </c>
    </row>
    <row r="2267" spans="1:2" x14ac:dyDescent="0.25">
      <c r="A2267" s="138" t="s">
        <v>4717</v>
      </c>
      <c r="B2267" s="138" t="s">
        <v>11467</v>
      </c>
    </row>
    <row r="2268" spans="1:2" x14ac:dyDescent="0.25">
      <c r="A2268" s="138" t="s">
        <v>594</v>
      </c>
      <c r="B2268" s="138" t="s">
        <v>11468</v>
      </c>
    </row>
    <row r="2269" spans="1:2" x14ac:dyDescent="0.25">
      <c r="A2269" s="138" t="s">
        <v>4636</v>
      </c>
      <c r="B2269" s="138" t="s">
        <v>11469</v>
      </c>
    </row>
    <row r="2270" spans="1:2" x14ac:dyDescent="0.25">
      <c r="A2270" s="138" t="s">
        <v>4643</v>
      </c>
      <c r="B2270" s="138" t="s">
        <v>11470</v>
      </c>
    </row>
    <row r="2271" spans="1:2" x14ac:dyDescent="0.25">
      <c r="A2271" s="138" t="s">
        <v>4649</v>
      </c>
      <c r="B2271" s="138" t="s">
        <v>11471</v>
      </c>
    </row>
    <row r="2272" spans="1:2" x14ac:dyDescent="0.25">
      <c r="A2272" s="138" t="s">
        <v>4674</v>
      </c>
      <c r="B2272" s="138" t="s">
        <v>11472</v>
      </c>
    </row>
    <row r="2273" spans="1:2" x14ac:dyDescent="0.25">
      <c r="A2273" s="138" t="s">
        <v>4696</v>
      </c>
      <c r="B2273" s="138" t="s">
        <v>11473</v>
      </c>
    </row>
    <row r="2274" spans="1:2" x14ac:dyDescent="0.25">
      <c r="A2274" s="138" t="s">
        <v>4714</v>
      </c>
      <c r="B2274" s="138" t="s">
        <v>11474</v>
      </c>
    </row>
    <row r="2275" spans="1:2" x14ac:dyDescent="0.25">
      <c r="A2275" s="138" t="s">
        <v>4699</v>
      </c>
      <c r="B2275" s="138" t="s">
        <v>11475</v>
      </c>
    </row>
    <row r="2276" spans="1:2" x14ac:dyDescent="0.25">
      <c r="A2276" s="138" t="s">
        <v>4646</v>
      </c>
      <c r="B2276" s="138" t="s">
        <v>11476</v>
      </c>
    </row>
    <row r="2277" spans="1:2" x14ac:dyDescent="0.25">
      <c r="A2277" s="138" t="s">
        <v>4658</v>
      </c>
      <c r="B2277" s="138" t="s">
        <v>11477</v>
      </c>
    </row>
    <row r="2278" spans="1:2" x14ac:dyDescent="0.25">
      <c r="A2278" s="138" t="s">
        <v>4684</v>
      </c>
      <c r="B2278" s="138" t="s">
        <v>11478</v>
      </c>
    </row>
    <row r="2279" spans="1:2" x14ac:dyDescent="0.25">
      <c r="A2279" s="138" t="s">
        <v>4720</v>
      </c>
      <c r="B2279" s="138" t="s">
        <v>11479</v>
      </c>
    </row>
    <row r="2280" spans="1:2" x14ac:dyDescent="0.25">
      <c r="A2280" s="138" t="s">
        <v>4693</v>
      </c>
      <c r="B2280" s="138" t="s">
        <v>11480</v>
      </c>
    </row>
    <row r="2281" spans="1:2" x14ac:dyDescent="0.25">
      <c r="A2281" s="138" t="s">
        <v>4662</v>
      </c>
      <c r="B2281" s="138" t="s">
        <v>11481</v>
      </c>
    </row>
    <row r="2282" spans="1:2" x14ac:dyDescent="0.25">
      <c r="A2282" s="138" t="s">
        <v>4668</v>
      </c>
      <c r="B2282" s="138" t="s">
        <v>11482</v>
      </c>
    </row>
    <row r="2283" spans="1:2" x14ac:dyDescent="0.25">
      <c r="A2283" s="138" t="s">
        <v>4633</v>
      </c>
      <c r="B2283" s="138" t="s">
        <v>11483</v>
      </c>
    </row>
    <row r="2284" spans="1:2" x14ac:dyDescent="0.25">
      <c r="A2284" s="138" t="s">
        <v>4652</v>
      </c>
      <c r="B2284" s="138" t="s">
        <v>11484</v>
      </c>
    </row>
    <row r="2285" spans="1:2" x14ac:dyDescent="0.25">
      <c r="A2285" s="138" t="s">
        <v>4655</v>
      </c>
      <c r="B2285" s="138" t="s">
        <v>11485</v>
      </c>
    </row>
    <row r="2286" spans="1:2" x14ac:dyDescent="0.25">
      <c r="A2286" s="138" t="s">
        <v>4671</v>
      </c>
      <c r="B2286" s="138" t="s">
        <v>11486</v>
      </c>
    </row>
    <row r="2287" spans="1:2" x14ac:dyDescent="0.25">
      <c r="A2287" s="138" t="s">
        <v>4690</v>
      </c>
      <c r="B2287" s="138" t="s">
        <v>11487</v>
      </c>
    </row>
    <row r="2288" spans="1:2" x14ac:dyDescent="0.25">
      <c r="A2288" s="138" t="s">
        <v>4665</v>
      </c>
      <c r="B2288" s="138" t="s">
        <v>11488</v>
      </c>
    </row>
    <row r="2289" spans="1:2" x14ac:dyDescent="0.25">
      <c r="A2289" s="138" t="s">
        <v>4639</v>
      </c>
      <c r="B2289" s="138" t="s">
        <v>11489</v>
      </c>
    </row>
    <row r="2290" spans="1:2" x14ac:dyDescent="0.25">
      <c r="A2290" s="138" t="s">
        <v>4677</v>
      </c>
      <c r="B2290" s="138" t="s">
        <v>11490</v>
      </c>
    </row>
    <row r="2291" spans="1:2" x14ac:dyDescent="0.25">
      <c r="A2291" s="138" t="s">
        <v>4681</v>
      </c>
      <c r="B2291" s="138" t="s">
        <v>11491</v>
      </c>
    </row>
    <row r="2292" spans="1:2" x14ac:dyDescent="0.25">
      <c r="A2292" s="138" t="s">
        <v>4687</v>
      </c>
      <c r="B2292" s="138" t="s">
        <v>11492</v>
      </c>
    </row>
    <row r="2293" spans="1:2" x14ac:dyDescent="0.25">
      <c r="A2293" s="138" t="s">
        <v>4711</v>
      </c>
      <c r="B2293" s="138" t="s">
        <v>11493</v>
      </c>
    </row>
    <row r="2294" spans="1:2" x14ac:dyDescent="0.25">
      <c r="A2294" s="138" t="s">
        <v>4753</v>
      </c>
      <c r="B2294" s="138" t="s">
        <v>11494</v>
      </c>
    </row>
    <row r="2295" spans="1:2" x14ac:dyDescent="0.25">
      <c r="A2295" s="138" t="s">
        <v>4738</v>
      </c>
      <c r="B2295" s="138" t="s">
        <v>11495</v>
      </c>
    </row>
    <row r="2296" spans="1:2" x14ac:dyDescent="0.25">
      <c r="A2296" s="138" t="s">
        <v>4768</v>
      </c>
      <c r="B2296" s="138" t="s">
        <v>11496</v>
      </c>
    </row>
    <row r="2297" spans="1:2" x14ac:dyDescent="0.25">
      <c r="A2297" s="138" t="s">
        <v>4760</v>
      </c>
      <c r="B2297" s="138" t="s">
        <v>11497</v>
      </c>
    </row>
    <row r="2298" spans="1:2" x14ac:dyDescent="0.25">
      <c r="A2298" s="138" t="s">
        <v>4764</v>
      </c>
      <c r="B2298" s="138" t="s">
        <v>11498</v>
      </c>
    </row>
    <row r="2299" spans="1:2" x14ac:dyDescent="0.25">
      <c r="A2299" s="138" t="s">
        <v>4774</v>
      </c>
      <c r="B2299" s="138" t="s">
        <v>11499</v>
      </c>
    </row>
    <row r="2300" spans="1:2" x14ac:dyDescent="0.25">
      <c r="A2300" s="138" t="s">
        <v>4756</v>
      </c>
      <c r="B2300" s="138" t="s">
        <v>11500</v>
      </c>
    </row>
    <row r="2301" spans="1:2" x14ac:dyDescent="0.25">
      <c r="A2301" s="138" t="s">
        <v>596</v>
      </c>
      <c r="B2301" s="138" t="s">
        <v>11501</v>
      </c>
    </row>
    <row r="2302" spans="1:2" x14ac:dyDescent="0.25">
      <c r="A2302" s="138" t="s">
        <v>4742</v>
      </c>
      <c r="B2302" s="138" t="s">
        <v>11502</v>
      </c>
    </row>
    <row r="2303" spans="1:2" x14ac:dyDescent="0.25">
      <c r="A2303" s="138" t="s">
        <v>4746</v>
      </c>
      <c r="B2303" s="138" t="s">
        <v>11503</v>
      </c>
    </row>
    <row r="2304" spans="1:2" x14ac:dyDescent="0.25">
      <c r="A2304" s="138" t="s">
        <v>4749</v>
      </c>
      <c r="B2304" s="138" t="s">
        <v>11504</v>
      </c>
    </row>
    <row r="2305" spans="1:2" x14ac:dyDescent="0.25">
      <c r="A2305" s="138" t="s">
        <v>4771</v>
      </c>
      <c r="B2305" s="138" t="s">
        <v>11505</v>
      </c>
    </row>
    <row r="2306" spans="1:2" x14ac:dyDescent="0.25">
      <c r="A2306" s="138" t="s">
        <v>4780</v>
      </c>
      <c r="B2306" s="138" t="s">
        <v>11506</v>
      </c>
    </row>
    <row r="2307" spans="1:2" x14ac:dyDescent="0.25">
      <c r="A2307" s="138" t="s">
        <v>836</v>
      </c>
      <c r="B2307" s="138" t="s">
        <v>11507</v>
      </c>
    </row>
    <row r="2308" spans="1:2" x14ac:dyDescent="0.25">
      <c r="A2308" s="138" t="s">
        <v>838</v>
      </c>
      <c r="B2308" s="138" t="s">
        <v>11508</v>
      </c>
    </row>
    <row r="2309" spans="1:2" x14ac:dyDescent="0.25">
      <c r="A2309" s="138" t="s">
        <v>840</v>
      </c>
      <c r="B2309" s="138" t="s">
        <v>11509</v>
      </c>
    </row>
    <row r="2310" spans="1:2" x14ac:dyDescent="0.25">
      <c r="A2310" s="138" t="s">
        <v>842</v>
      </c>
      <c r="B2310" s="138" t="s">
        <v>11510</v>
      </c>
    </row>
    <row r="2311" spans="1:2" x14ac:dyDescent="0.25">
      <c r="A2311" s="138" t="s">
        <v>844</v>
      </c>
      <c r="B2311" s="138" t="s">
        <v>11511</v>
      </c>
    </row>
    <row r="2312" spans="1:2" x14ac:dyDescent="0.25">
      <c r="A2312" s="138" t="s">
        <v>846</v>
      </c>
      <c r="B2312" s="138" t="s">
        <v>11512</v>
      </c>
    </row>
    <row r="2313" spans="1:2" x14ac:dyDescent="0.25">
      <c r="A2313" s="138" t="s">
        <v>7704</v>
      </c>
      <c r="B2313" s="138" t="s">
        <v>11513</v>
      </c>
    </row>
    <row r="2314" spans="1:2" x14ac:dyDescent="0.25">
      <c r="A2314" s="138" t="s">
        <v>11514</v>
      </c>
      <c r="B2314" s="138" t="s">
        <v>11515</v>
      </c>
    </row>
    <row r="2315" spans="1:2" x14ac:dyDescent="0.25">
      <c r="A2315" s="138" t="s">
        <v>11516</v>
      </c>
      <c r="B2315" s="138" t="s">
        <v>11517</v>
      </c>
    </row>
    <row r="2316" spans="1:2" x14ac:dyDescent="0.25">
      <c r="A2316" s="138" t="s">
        <v>11518</v>
      </c>
      <c r="B2316" s="138" t="s">
        <v>11519</v>
      </c>
    </row>
    <row r="2317" spans="1:2" x14ac:dyDescent="0.25">
      <c r="A2317" s="138" t="s">
        <v>11520</v>
      </c>
      <c r="B2317" s="138" t="s">
        <v>11521</v>
      </c>
    </row>
    <row r="2318" spans="1:2" x14ac:dyDescent="0.25">
      <c r="A2318" s="138" t="s">
        <v>11522</v>
      </c>
      <c r="B2318" s="138" t="s">
        <v>11523</v>
      </c>
    </row>
    <row r="2319" spans="1:2" x14ac:dyDescent="0.25">
      <c r="A2319" s="138" t="s">
        <v>11524</v>
      </c>
      <c r="B2319" s="138" t="s">
        <v>11525</v>
      </c>
    </row>
    <row r="2320" spans="1:2" x14ac:dyDescent="0.25">
      <c r="A2320" s="138" t="s">
        <v>11526</v>
      </c>
      <c r="B2320" s="138" t="s">
        <v>11527</v>
      </c>
    </row>
    <row r="2321" spans="1:2" x14ac:dyDescent="0.25">
      <c r="A2321" s="138" t="s">
        <v>11528</v>
      </c>
      <c r="B2321" s="138" t="s">
        <v>11529</v>
      </c>
    </row>
    <row r="2322" spans="1:2" x14ac:dyDescent="0.25">
      <c r="A2322" s="138" t="s">
        <v>11530</v>
      </c>
      <c r="B2322" s="138" t="s">
        <v>11531</v>
      </c>
    </row>
    <row r="2323" spans="1:2" x14ac:dyDescent="0.25">
      <c r="A2323" s="138" t="s">
        <v>11532</v>
      </c>
      <c r="B2323" s="138" t="s">
        <v>11533</v>
      </c>
    </row>
    <row r="2324" spans="1:2" x14ac:dyDescent="0.25">
      <c r="A2324" s="138" t="s">
        <v>11534</v>
      </c>
      <c r="B2324" s="138" t="s">
        <v>11535</v>
      </c>
    </row>
    <row r="2325" spans="1:2" x14ac:dyDescent="0.25">
      <c r="A2325" s="138" t="s">
        <v>11536</v>
      </c>
      <c r="B2325" s="138" t="s">
        <v>11537</v>
      </c>
    </row>
    <row r="2326" spans="1:2" x14ac:dyDescent="0.25">
      <c r="A2326" s="138" t="s">
        <v>11538</v>
      </c>
      <c r="B2326" s="138" t="s">
        <v>11539</v>
      </c>
    </row>
    <row r="2327" spans="1:2" x14ac:dyDescent="0.25">
      <c r="A2327" s="138" t="s">
        <v>11540</v>
      </c>
      <c r="B2327" s="138" t="s">
        <v>11541</v>
      </c>
    </row>
    <row r="2328" spans="1:2" x14ac:dyDescent="0.25">
      <c r="A2328" s="138" t="s">
        <v>7171</v>
      </c>
      <c r="B2328" s="138" t="s">
        <v>11542</v>
      </c>
    </row>
    <row r="2329" spans="1:2" x14ac:dyDescent="0.25">
      <c r="A2329" s="138" t="s">
        <v>11543</v>
      </c>
      <c r="B2329" s="138" t="s">
        <v>11544</v>
      </c>
    </row>
    <row r="2330" spans="1:2" x14ac:dyDescent="0.25">
      <c r="A2330" s="138" t="s">
        <v>11545</v>
      </c>
      <c r="B2330" s="138" t="s">
        <v>11546</v>
      </c>
    </row>
    <row r="2331" spans="1:2" x14ac:dyDescent="0.25">
      <c r="A2331" s="138" t="s">
        <v>11547</v>
      </c>
      <c r="B2331" s="138" t="s">
        <v>11548</v>
      </c>
    </row>
    <row r="2332" spans="1:2" x14ac:dyDescent="0.25">
      <c r="A2332" s="138" t="s">
        <v>11549</v>
      </c>
      <c r="B2332" s="138" t="s">
        <v>11550</v>
      </c>
    </row>
    <row r="2333" spans="1:2" x14ac:dyDescent="0.25">
      <c r="A2333" s="138" t="s">
        <v>11551</v>
      </c>
      <c r="B2333" s="138" t="s">
        <v>11552</v>
      </c>
    </row>
    <row r="2334" spans="1:2" x14ac:dyDescent="0.25">
      <c r="A2334" s="138" t="s">
        <v>11553</v>
      </c>
      <c r="B2334" s="138" t="s">
        <v>11554</v>
      </c>
    </row>
    <row r="2335" spans="1:2" x14ac:dyDescent="0.25">
      <c r="A2335" s="138" t="s">
        <v>11555</v>
      </c>
      <c r="B2335" s="138" t="s">
        <v>11556</v>
      </c>
    </row>
    <row r="2336" spans="1:2" x14ac:dyDescent="0.25">
      <c r="A2336" s="138" t="s">
        <v>11557</v>
      </c>
      <c r="B2336" s="138" t="s">
        <v>11558</v>
      </c>
    </row>
    <row r="2337" spans="1:2" x14ac:dyDescent="0.25">
      <c r="A2337" s="138" t="s">
        <v>11559</v>
      </c>
      <c r="B2337" s="138" t="s">
        <v>11560</v>
      </c>
    </row>
    <row r="2338" spans="1:2" x14ac:dyDescent="0.25">
      <c r="A2338" s="138" t="s">
        <v>11561</v>
      </c>
      <c r="B2338" s="138" t="s">
        <v>11562</v>
      </c>
    </row>
    <row r="2339" spans="1:2" x14ac:dyDescent="0.25">
      <c r="A2339" s="138" t="s">
        <v>11563</v>
      </c>
      <c r="B2339" s="138" t="s">
        <v>11564</v>
      </c>
    </row>
    <row r="2340" spans="1:2" x14ac:dyDescent="0.25">
      <c r="A2340" s="138" t="s">
        <v>11565</v>
      </c>
      <c r="B2340" s="138" t="s">
        <v>11566</v>
      </c>
    </row>
    <row r="2341" spans="1:2" x14ac:dyDescent="0.25">
      <c r="A2341" s="138" t="s">
        <v>11567</v>
      </c>
      <c r="B2341" s="138" t="s">
        <v>11568</v>
      </c>
    </row>
    <row r="2342" spans="1:2" x14ac:dyDescent="0.25">
      <c r="A2342" s="138" t="s">
        <v>11569</v>
      </c>
      <c r="B2342" s="138" t="s">
        <v>11570</v>
      </c>
    </row>
    <row r="2343" spans="1:2" x14ac:dyDescent="0.25">
      <c r="A2343" s="138" t="s">
        <v>11571</v>
      </c>
      <c r="B2343" s="138" t="s">
        <v>11572</v>
      </c>
    </row>
    <row r="2344" spans="1:2" x14ac:dyDescent="0.25">
      <c r="A2344" s="138" t="s">
        <v>11573</v>
      </c>
      <c r="B2344" s="138" t="s">
        <v>11574</v>
      </c>
    </row>
    <row r="2345" spans="1:2" x14ac:dyDescent="0.25">
      <c r="A2345" s="138" t="s">
        <v>11575</v>
      </c>
      <c r="B2345" s="138" t="s">
        <v>11576</v>
      </c>
    </row>
    <row r="2346" spans="1:2" x14ac:dyDescent="0.25">
      <c r="A2346" s="138" t="s">
        <v>11577</v>
      </c>
      <c r="B2346" s="138" t="s">
        <v>11578</v>
      </c>
    </row>
    <row r="2347" spans="1:2" x14ac:dyDescent="0.25">
      <c r="A2347" s="138" t="s">
        <v>11579</v>
      </c>
      <c r="B2347" s="138" t="s">
        <v>11580</v>
      </c>
    </row>
    <row r="2348" spans="1:2" x14ac:dyDescent="0.25">
      <c r="A2348" s="138" t="s">
        <v>602</v>
      </c>
      <c r="B2348" s="138" t="s">
        <v>11581</v>
      </c>
    </row>
    <row r="2349" spans="1:2" x14ac:dyDescent="0.25">
      <c r="A2349" s="138" t="s">
        <v>11582</v>
      </c>
      <c r="B2349" s="138" t="s">
        <v>11583</v>
      </c>
    </row>
    <row r="2350" spans="1:2" x14ac:dyDescent="0.25">
      <c r="A2350" s="138" t="s">
        <v>11584</v>
      </c>
      <c r="B2350" s="138" t="s">
        <v>11585</v>
      </c>
    </row>
    <row r="2351" spans="1:2" x14ac:dyDescent="0.25">
      <c r="A2351" s="138" t="s">
        <v>4794</v>
      </c>
      <c r="B2351" s="138" t="s">
        <v>11586</v>
      </c>
    </row>
    <row r="2352" spans="1:2" x14ac:dyDescent="0.25">
      <c r="A2352" s="138" t="s">
        <v>848</v>
      </c>
      <c r="B2352" s="138" t="s">
        <v>11587</v>
      </c>
    </row>
    <row r="2353" spans="1:2" x14ac:dyDescent="0.25">
      <c r="A2353" s="138" t="s">
        <v>4791</v>
      </c>
      <c r="B2353" s="138" t="s">
        <v>11588</v>
      </c>
    </row>
    <row r="2354" spans="1:2" x14ac:dyDescent="0.25">
      <c r="A2354" s="138" t="s">
        <v>4800</v>
      </c>
      <c r="B2354" s="138" t="s">
        <v>11589</v>
      </c>
    </row>
    <row r="2355" spans="1:2" x14ac:dyDescent="0.25">
      <c r="A2355" s="138" t="s">
        <v>4797</v>
      </c>
      <c r="B2355" s="138" t="s">
        <v>11590</v>
      </c>
    </row>
    <row r="2356" spans="1:2" x14ac:dyDescent="0.25">
      <c r="A2356" s="138" t="s">
        <v>11591</v>
      </c>
      <c r="B2356" s="138" t="s">
        <v>11592</v>
      </c>
    </row>
    <row r="2357" spans="1:2" x14ac:dyDescent="0.25">
      <c r="A2357" s="138" t="s">
        <v>11593</v>
      </c>
      <c r="B2357" s="138" t="s">
        <v>11594</v>
      </c>
    </row>
    <row r="2358" spans="1:2" x14ac:dyDescent="0.25">
      <c r="A2358" s="138" t="s">
        <v>11595</v>
      </c>
      <c r="B2358" s="138" t="s">
        <v>11596</v>
      </c>
    </row>
    <row r="2359" spans="1:2" x14ac:dyDescent="0.25">
      <c r="A2359" s="138" t="s">
        <v>11597</v>
      </c>
      <c r="B2359" s="138" t="s">
        <v>11598</v>
      </c>
    </row>
    <row r="2360" spans="1:2" x14ac:dyDescent="0.25">
      <c r="A2360" s="138" t="s">
        <v>11599</v>
      </c>
      <c r="B2360" s="138" t="s">
        <v>11600</v>
      </c>
    </row>
    <row r="2361" spans="1:2" x14ac:dyDescent="0.25">
      <c r="A2361" s="138" t="s">
        <v>11601</v>
      </c>
      <c r="B2361" s="138" t="s">
        <v>11602</v>
      </c>
    </row>
    <row r="2362" spans="1:2" x14ac:dyDescent="0.25">
      <c r="A2362" s="138" t="s">
        <v>11603</v>
      </c>
      <c r="B2362" s="138" t="s">
        <v>11604</v>
      </c>
    </row>
    <row r="2363" spans="1:2" x14ac:dyDescent="0.25">
      <c r="A2363" s="138" t="s">
        <v>11605</v>
      </c>
      <c r="B2363" s="138" t="s">
        <v>11606</v>
      </c>
    </row>
    <row r="2364" spans="1:2" x14ac:dyDescent="0.25">
      <c r="A2364" s="138" t="s">
        <v>11607</v>
      </c>
      <c r="B2364" s="138" t="s">
        <v>11608</v>
      </c>
    </row>
    <row r="2365" spans="1:2" x14ac:dyDescent="0.25">
      <c r="A2365" s="138" t="s">
        <v>11609</v>
      </c>
      <c r="B2365" s="138" t="s">
        <v>11610</v>
      </c>
    </row>
    <row r="2366" spans="1:2" x14ac:dyDescent="0.25">
      <c r="A2366" s="138" t="s">
        <v>11611</v>
      </c>
      <c r="B2366" s="138" t="s">
        <v>11612</v>
      </c>
    </row>
    <row r="2367" spans="1:2" x14ac:dyDescent="0.25">
      <c r="A2367" s="138" t="s">
        <v>11613</v>
      </c>
      <c r="B2367" s="138" t="s">
        <v>11614</v>
      </c>
    </row>
    <row r="2368" spans="1:2" x14ac:dyDescent="0.25">
      <c r="A2368" s="138" t="s">
        <v>11615</v>
      </c>
      <c r="B2368" s="138" t="s">
        <v>11616</v>
      </c>
    </row>
    <row r="2369" spans="1:2" x14ac:dyDescent="0.25">
      <c r="A2369" s="138" t="s">
        <v>11617</v>
      </c>
      <c r="B2369" s="138" t="s">
        <v>11618</v>
      </c>
    </row>
    <row r="2370" spans="1:2" x14ac:dyDescent="0.25">
      <c r="A2370" s="138" t="s">
        <v>11619</v>
      </c>
      <c r="B2370" s="138" t="s">
        <v>11620</v>
      </c>
    </row>
    <row r="2371" spans="1:2" x14ac:dyDescent="0.25">
      <c r="A2371" s="138" t="s">
        <v>11621</v>
      </c>
      <c r="B2371" s="138" t="s">
        <v>11622</v>
      </c>
    </row>
    <row r="2372" spans="1:2" x14ac:dyDescent="0.25">
      <c r="A2372" s="138" t="s">
        <v>11623</v>
      </c>
      <c r="B2372" s="138" t="s">
        <v>11624</v>
      </c>
    </row>
    <row r="2373" spans="1:2" x14ac:dyDescent="0.25">
      <c r="A2373" s="138" t="s">
        <v>11625</v>
      </c>
      <c r="B2373" s="138" t="s">
        <v>11626</v>
      </c>
    </row>
    <row r="2374" spans="1:2" x14ac:dyDescent="0.25">
      <c r="A2374" s="138" t="s">
        <v>11627</v>
      </c>
      <c r="B2374" s="138" t="s">
        <v>11628</v>
      </c>
    </row>
    <row r="2375" spans="1:2" x14ac:dyDescent="0.25">
      <c r="A2375" s="138" t="s">
        <v>11629</v>
      </c>
      <c r="B2375" s="138" t="s">
        <v>11630</v>
      </c>
    </row>
    <row r="2376" spans="1:2" x14ac:dyDescent="0.25">
      <c r="A2376" s="138" t="s">
        <v>11631</v>
      </c>
      <c r="B2376" s="138" t="s">
        <v>11632</v>
      </c>
    </row>
    <row r="2377" spans="1:2" x14ac:dyDescent="0.25">
      <c r="A2377" s="138" t="s">
        <v>11633</v>
      </c>
      <c r="B2377" s="138" t="s">
        <v>11634</v>
      </c>
    </row>
    <row r="2378" spans="1:2" x14ac:dyDescent="0.25">
      <c r="A2378" s="138" t="s">
        <v>11635</v>
      </c>
      <c r="B2378" s="138" t="s">
        <v>11636</v>
      </c>
    </row>
    <row r="2379" spans="1:2" x14ac:dyDescent="0.25">
      <c r="A2379" s="138" t="s">
        <v>11637</v>
      </c>
      <c r="B2379" s="138" t="s">
        <v>11638</v>
      </c>
    </row>
    <row r="2380" spans="1:2" x14ac:dyDescent="0.25">
      <c r="A2380" s="138" t="s">
        <v>11639</v>
      </c>
      <c r="B2380" s="138" t="s">
        <v>11640</v>
      </c>
    </row>
    <row r="2381" spans="1:2" x14ac:dyDescent="0.25">
      <c r="A2381" s="138" t="s">
        <v>11641</v>
      </c>
      <c r="B2381" s="138" t="s">
        <v>11642</v>
      </c>
    </row>
    <row r="2382" spans="1:2" x14ac:dyDescent="0.25">
      <c r="A2382" s="138" t="s">
        <v>11643</v>
      </c>
      <c r="B2382" s="138" t="s">
        <v>11644</v>
      </c>
    </row>
    <row r="2383" spans="1:2" x14ac:dyDescent="0.25">
      <c r="A2383" s="138" t="s">
        <v>11645</v>
      </c>
      <c r="B2383" s="138" t="s">
        <v>11646</v>
      </c>
    </row>
    <row r="2384" spans="1:2" x14ac:dyDescent="0.25">
      <c r="A2384" s="138" t="s">
        <v>11647</v>
      </c>
      <c r="B2384" s="138" t="s">
        <v>11648</v>
      </c>
    </row>
    <row r="2385" spans="1:2" x14ac:dyDescent="0.25">
      <c r="A2385" s="138" t="s">
        <v>11649</v>
      </c>
      <c r="B2385" s="138" t="s">
        <v>11650</v>
      </c>
    </row>
    <row r="2386" spans="1:2" x14ac:dyDescent="0.25">
      <c r="A2386" s="138" t="s">
        <v>11651</v>
      </c>
      <c r="B2386" s="138" t="s">
        <v>11652</v>
      </c>
    </row>
    <row r="2387" spans="1:2" x14ac:dyDescent="0.25">
      <c r="A2387" s="138" t="s">
        <v>11653</v>
      </c>
      <c r="B2387" s="138" t="s">
        <v>11654</v>
      </c>
    </row>
    <row r="2388" spans="1:2" x14ac:dyDescent="0.25">
      <c r="A2388" s="138" t="s">
        <v>11655</v>
      </c>
      <c r="B2388" s="138" t="s">
        <v>11656</v>
      </c>
    </row>
    <row r="2389" spans="1:2" x14ac:dyDescent="0.25">
      <c r="A2389" s="138" t="s">
        <v>11657</v>
      </c>
      <c r="B2389" s="138" t="s">
        <v>11658</v>
      </c>
    </row>
    <row r="2390" spans="1:2" x14ac:dyDescent="0.25">
      <c r="A2390" s="138" t="s">
        <v>11659</v>
      </c>
      <c r="B2390" s="138" t="s">
        <v>11660</v>
      </c>
    </row>
    <row r="2391" spans="1:2" x14ac:dyDescent="0.25">
      <c r="A2391" s="138" t="s">
        <v>11661</v>
      </c>
      <c r="B2391" s="138" t="s">
        <v>11662</v>
      </c>
    </row>
    <row r="2392" spans="1:2" x14ac:dyDescent="0.25">
      <c r="A2392" s="138" t="s">
        <v>11663</v>
      </c>
      <c r="B2392" s="138" t="s">
        <v>11664</v>
      </c>
    </row>
    <row r="2393" spans="1:2" x14ac:dyDescent="0.25">
      <c r="A2393" s="138" t="s">
        <v>11665</v>
      </c>
      <c r="B2393" s="138" t="s">
        <v>11666</v>
      </c>
    </row>
    <row r="2394" spans="1:2" x14ac:dyDescent="0.25">
      <c r="A2394" s="138" t="s">
        <v>11667</v>
      </c>
      <c r="B2394" s="138" t="s">
        <v>11668</v>
      </c>
    </row>
    <row r="2395" spans="1:2" x14ac:dyDescent="0.25">
      <c r="A2395" s="138" t="s">
        <v>11669</v>
      </c>
      <c r="B2395" s="138" t="s">
        <v>11670</v>
      </c>
    </row>
    <row r="2396" spans="1:2" x14ac:dyDescent="0.25">
      <c r="A2396" s="138" t="s">
        <v>11671</v>
      </c>
      <c r="B2396" s="138" t="s">
        <v>11672</v>
      </c>
    </row>
    <row r="2397" spans="1:2" x14ac:dyDescent="0.25">
      <c r="A2397" s="138" t="s">
        <v>11673</v>
      </c>
      <c r="B2397" s="138" t="s">
        <v>11674</v>
      </c>
    </row>
    <row r="2398" spans="1:2" x14ac:dyDescent="0.25">
      <c r="A2398" s="138" t="s">
        <v>11675</v>
      </c>
      <c r="B2398" s="138" t="s">
        <v>11676</v>
      </c>
    </row>
    <row r="2399" spans="1:2" x14ac:dyDescent="0.25">
      <c r="A2399" s="138" t="s">
        <v>11677</v>
      </c>
      <c r="B2399" s="138" t="s">
        <v>11678</v>
      </c>
    </row>
    <row r="2400" spans="1:2" x14ac:dyDescent="0.25">
      <c r="A2400" s="138" t="s">
        <v>11679</v>
      </c>
      <c r="B2400" s="138" t="s">
        <v>11680</v>
      </c>
    </row>
    <row r="2401" spans="1:2" x14ac:dyDescent="0.25">
      <c r="A2401" s="138" t="s">
        <v>11681</v>
      </c>
      <c r="B2401" s="138" t="s">
        <v>11682</v>
      </c>
    </row>
    <row r="2402" spans="1:2" x14ac:dyDescent="0.25">
      <c r="A2402" s="138" t="s">
        <v>11683</v>
      </c>
      <c r="B2402" s="138" t="s">
        <v>11684</v>
      </c>
    </row>
    <row r="2403" spans="1:2" x14ac:dyDescent="0.25">
      <c r="A2403" s="138" t="s">
        <v>11685</v>
      </c>
      <c r="B2403" s="138" t="s">
        <v>11686</v>
      </c>
    </row>
    <row r="2404" spans="1:2" x14ac:dyDescent="0.25">
      <c r="A2404" s="138" t="s">
        <v>11687</v>
      </c>
      <c r="B2404" s="138" t="s">
        <v>11688</v>
      </c>
    </row>
    <row r="2405" spans="1:2" x14ac:dyDescent="0.25">
      <c r="A2405" s="138" t="s">
        <v>11689</v>
      </c>
      <c r="B2405" s="138" t="s">
        <v>11690</v>
      </c>
    </row>
    <row r="2406" spans="1:2" x14ac:dyDescent="0.25">
      <c r="A2406" s="138" t="s">
        <v>11691</v>
      </c>
      <c r="B2406" s="138" t="s">
        <v>11692</v>
      </c>
    </row>
    <row r="2407" spans="1:2" x14ac:dyDescent="0.25">
      <c r="A2407" s="138" t="s">
        <v>11693</v>
      </c>
      <c r="B2407" s="138" t="s">
        <v>11694</v>
      </c>
    </row>
    <row r="2408" spans="1:2" x14ac:dyDescent="0.25">
      <c r="A2408" s="138" t="s">
        <v>11695</v>
      </c>
      <c r="B2408" s="138" t="s">
        <v>11696</v>
      </c>
    </row>
    <row r="2409" spans="1:2" x14ac:dyDescent="0.25">
      <c r="A2409" s="138" t="s">
        <v>11697</v>
      </c>
      <c r="B2409" s="138" t="s">
        <v>11698</v>
      </c>
    </row>
    <row r="2410" spans="1:2" x14ac:dyDescent="0.25">
      <c r="A2410" s="138" t="s">
        <v>11699</v>
      </c>
      <c r="B2410" s="138" t="s">
        <v>11700</v>
      </c>
    </row>
    <row r="2411" spans="1:2" x14ac:dyDescent="0.25">
      <c r="A2411" s="138" t="s">
        <v>11701</v>
      </c>
      <c r="B2411" s="138" t="s">
        <v>11702</v>
      </c>
    </row>
    <row r="2412" spans="1:2" x14ac:dyDescent="0.25">
      <c r="A2412" s="138" t="s">
        <v>11703</v>
      </c>
      <c r="B2412" s="138" t="s">
        <v>11704</v>
      </c>
    </row>
    <row r="2413" spans="1:2" x14ac:dyDescent="0.25">
      <c r="A2413" s="138" t="s">
        <v>11705</v>
      </c>
      <c r="B2413" s="138" t="s">
        <v>11706</v>
      </c>
    </row>
    <row r="2414" spans="1:2" x14ac:dyDescent="0.25">
      <c r="A2414" s="138" t="s">
        <v>11707</v>
      </c>
      <c r="B2414" s="138" t="s">
        <v>11708</v>
      </c>
    </row>
    <row r="2415" spans="1:2" x14ac:dyDescent="0.25">
      <c r="A2415" s="138" t="s">
        <v>11709</v>
      </c>
      <c r="B2415" s="138" t="s">
        <v>11710</v>
      </c>
    </row>
    <row r="2416" spans="1:2" x14ac:dyDescent="0.25">
      <c r="A2416" s="138" t="s">
        <v>11711</v>
      </c>
      <c r="B2416" s="138" t="s">
        <v>11712</v>
      </c>
    </row>
    <row r="2417" spans="1:2" x14ac:dyDescent="0.25">
      <c r="A2417" s="138" t="s">
        <v>11713</v>
      </c>
      <c r="B2417" s="138" t="s">
        <v>11714</v>
      </c>
    </row>
    <row r="2418" spans="1:2" x14ac:dyDescent="0.25">
      <c r="A2418" s="138" t="s">
        <v>11715</v>
      </c>
      <c r="B2418" s="138" t="s">
        <v>11716</v>
      </c>
    </row>
    <row r="2419" spans="1:2" x14ac:dyDescent="0.25">
      <c r="A2419" s="138" t="s">
        <v>11717</v>
      </c>
      <c r="B2419" s="138" t="s">
        <v>11718</v>
      </c>
    </row>
    <row r="2420" spans="1:2" x14ac:dyDescent="0.25">
      <c r="A2420" s="138" t="s">
        <v>11719</v>
      </c>
      <c r="B2420" s="138" t="s">
        <v>11720</v>
      </c>
    </row>
    <row r="2421" spans="1:2" x14ac:dyDescent="0.25">
      <c r="A2421" s="138" t="s">
        <v>11721</v>
      </c>
      <c r="B2421" s="138" t="s">
        <v>11722</v>
      </c>
    </row>
    <row r="2422" spans="1:2" x14ac:dyDescent="0.25">
      <c r="A2422" s="138" t="s">
        <v>11723</v>
      </c>
      <c r="B2422" s="138" t="s">
        <v>11724</v>
      </c>
    </row>
    <row r="2423" spans="1:2" x14ac:dyDescent="0.25">
      <c r="A2423" s="138" t="s">
        <v>11725</v>
      </c>
      <c r="B2423" s="138" t="s">
        <v>11726</v>
      </c>
    </row>
    <row r="2424" spans="1:2" x14ac:dyDescent="0.25">
      <c r="A2424" s="138" t="s">
        <v>11727</v>
      </c>
      <c r="B2424" s="138" t="s">
        <v>11728</v>
      </c>
    </row>
    <row r="2425" spans="1:2" x14ac:dyDescent="0.25">
      <c r="A2425" s="138" t="s">
        <v>11729</v>
      </c>
      <c r="B2425" s="138" t="s">
        <v>11730</v>
      </c>
    </row>
    <row r="2426" spans="1:2" x14ac:dyDescent="0.25">
      <c r="A2426" s="138" t="s">
        <v>11731</v>
      </c>
      <c r="B2426" s="138" t="s">
        <v>11732</v>
      </c>
    </row>
    <row r="2427" spans="1:2" x14ac:dyDescent="0.25">
      <c r="A2427" s="138" t="s">
        <v>11733</v>
      </c>
      <c r="B2427" s="138" t="s">
        <v>11734</v>
      </c>
    </row>
    <row r="2428" spans="1:2" x14ac:dyDescent="0.25">
      <c r="A2428" s="138" t="s">
        <v>11735</v>
      </c>
      <c r="B2428" s="138" t="s">
        <v>11736</v>
      </c>
    </row>
    <row r="2429" spans="1:2" x14ac:dyDescent="0.25">
      <c r="A2429" s="138" t="s">
        <v>11737</v>
      </c>
      <c r="B2429" s="138" t="s">
        <v>11738</v>
      </c>
    </row>
    <row r="2430" spans="1:2" x14ac:dyDescent="0.25">
      <c r="A2430" s="138" t="s">
        <v>11739</v>
      </c>
      <c r="B2430" s="138" t="s">
        <v>11740</v>
      </c>
    </row>
    <row r="2431" spans="1:2" x14ac:dyDescent="0.25">
      <c r="A2431" s="138" t="s">
        <v>11741</v>
      </c>
      <c r="B2431" s="138" t="s">
        <v>11742</v>
      </c>
    </row>
    <row r="2432" spans="1:2" x14ac:dyDescent="0.25">
      <c r="A2432" s="138" t="s">
        <v>11743</v>
      </c>
      <c r="B2432" s="138" t="s">
        <v>11744</v>
      </c>
    </row>
    <row r="2433" spans="1:2" x14ac:dyDescent="0.25">
      <c r="A2433" s="138" t="s">
        <v>11745</v>
      </c>
      <c r="B2433" s="138" t="s">
        <v>11746</v>
      </c>
    </row>
    <row r="2434" spans="1:2" x14ac:dyDescent="0.25">
      <c r="A2434" s="138" t="s">
        <v>11747</v>
      </c>
      <c r="B2434" s="138" t="s">
        <v>11748</v>
      </c>
    </row>
    <row r="2435" spans="1:2" x14ac:dyDescent="0.25">
      <c r="A2435" s="138" t="s">
        <v>11749</v>
      </c>
      <c r="B2435" s="138" t="s">
        <v>11750</v>
      </c>
    </row>
    <row r="2436" spans="1:2" x14ac:dyDescent="0.25">
      <c r="A2436" s="138" t="s">
        <v>11751</v>
      </c>
      <c r="B2436" s="138" t="s">
        <v>11752</v>
      </c>
    </row>
    <row r="2437" spans="1:2" x14ac:dyDescent="0.25">
      <c r="A2437" s="138" t="s">
        <v>11753</v>
      </c>
      <c r="B2437" s="138" t="s">
        <v>11754</v>
      </c>
    </row>
    <row r="2438" spans="1:2" x14ac:dyDescent="0.25">
      <c r="A2438" s="138" t="s">
        <v>11755</v>
      </c>
      <c r="B2438" s="138" t="s">
        <v>11756</v>
      </c>
    </row>
    <row r="2439" spans="1:2" x14ac:dyDescent="0.25">
      <c r="A2439" s="138" t="s">
        <v>11757</v>
      </c>
      <c r="B2439" s="138" t="s">
        <v>11758</v>
      </c>
    </row>
    <row r="2440" spans="1:2" x14ac:dyDescent="0.25">
      <c r="A2440" s="138" t="s">
        <v>11759</v>
      </c>
      <c r="B2440" s="138" t="s">
        <v>11760</v>
      </c>
    </row>
    <row r="2441" spans="1:2" x14ac:dyDescent="0.25">
      <c r="A2441" s="138" t="s">
        <v>11761</v>
      </c>
      <c r="B2441" s="138" t="s">
        <v>11762</v>
      </c>
    </row>
    <row r="2442" spans="1:2" x14ac:dyDescent="0.25">
      <c r="A2442" s="138" t="s">
        <v>11763</v>
      </c>
      <c r="B2442" s="138" t="s">
        <v>11764</v>
      </c>
    </row>
    <row r="2443" spans="1:2" x14ac:dyDescent="0.25">
      <c r="A2443" s="138" t="s">
        <v>11765</v>
      </c>
      <c r="B2443" s="138" t="s">
        <v>11766</v>
      </c>
    </row>
    <row r="2444" spans="1:2" x14ac:dyDescent="0.25">
      <c r="A2444" s="138" t="s">
        <v>11767</v>
      </c>
      <c r="B2444" s="138" t="s">
        <v>11768</v>
      </c>
    </row>
    <row r="2445" spans="1:2" x14ac:dyDescent="0.25">
      <c r="A2445" s="138" t="s">
        <v>11769</v>
      </c>
      <c r="B2445" s="138" t="s">
        <v>11770</v>
      </c>
    </row>
    <row r="2446" spans="1:2" x14ac:dyDescent="0.25">
      <c r="A2446" s="138" t="s">
        <v>11771</v>
      </c>
      <c r="B2446" s="138" t="s">
        <v>11772</v>
      </c>
    </row>
    <row r="2447" spans="1:2" x14ac:dyDescent="0.25">
      <c r="A2447" s="138" t="s">
        <v>11773</v>
      </c>
      <c r="B2447" s="138" t="s">
        <v>11774</v>
      </c>
    </row>
    <row r="2448" spans="1:2" x14ac:dyDescent="0.25">
      <c r="A2448" s="138" t="s">
        <v>11775</v>
      </c>
      <c r="B2448" s="138" t="s">
        <v>11776</v>
      </c>
    </row>
    <row r="2449" spans="1:2" x14ac:dyDescent="0.25">
      <c r="A2449" s="138" t="s">
        <v>11777</v>
      </c>
      <c r="B2449" s="138" t="s">
        <v>11778</v>
      </c>
    </row>
    <row r="2450" spans="1:2" x14ac:dyDescent="0.25">
      <c r="A2450" s="138" t="s">
        <v>11779</v>
      </c>
      <c r="B2450" s="138" t="s">
        <v>11780</v>
      </c>
    </row>
    <row r="2451" spans="1:2" x14ac:dyDescent="0.25">
      <c r="A2451" s="138" t="s">
        <v>11781</v>
      </c>
      <c r="B2451" s="138" t="s">
        <v>11782</v>
      </c>
    </row>
    <row r="2452" spans="1:2" x14ac:dyDescent="0.25">
      <c r="A2452" s="138" t="s">
        <v>11783</v>
      </c>
      <c r="B2452" s="138" t="s">
        <v>11784</v>
      </c>
    </row>
    <row r="2453" spans="1:2" x14ac:dyDescent="0.25">
      <c r="A2453" s="138" t="s">
        <v>7172</v>
      </c>
      <c r="B2453" s="138" t="s">
        <v>11785</v>
      </c>
    </row>
    <row r="2454" spans="1:2" x14ac:dyDescent="0.25">
      <c r="A2454" s="138" t="s">
        <v>11786</v>
      </c>
      <c r="B2454" s="138" t="s">
        <v>11787</v>
      </c>
    </row>
    <row r="2455" spans="1:2" x14ac:dyDescent="0.25">
      <c r="A2455" s="138" t="s">
        <v>11788</v>
      </c>
      <c r="B2455" s="138" t="s">
        <v>11789</v>
      </c>
    </row>
    <row r="2456" spans="1:2" x14ac:dyDescent="0.25">
      <c r="A2456" s="138" t="s">
        <v>11790</v>
      </c>
      <c r="B2456" s="138" t="s">
        <v>11791</v>
      </c>
    </row>
    <row r="2457" spans="1:2" x14ac:dyDescent="0.25">
      <c r="A2457" s="138" t="s">
        <v>11792</v>
      </c>
      <c r="B2457" s="138" t="s">
        <v>11793</v>
      </c>
    </row>
    <row r="2458" spans="1:2" x14ac:dyDescent="0.25">
      <c r="A2458" s="138" t="s">
        <v>11794</v>
      </c>
      <c r="B2458" s="138" t="s">
        <v>11795</v>
      </c>
    </row>
    <row r="2459" spans="1:2" x14ac:dyDescent="0.25">
      <c r="A2459" s="138" t="s">
        <v>11796</v>
      </c>
      <c r="B2459" s="138" t="s">
        <v>11797</v>
      </c>
    </row>
    <row r="2460" spans="1:2" x14ac:dyDescent="0.25">
      <c r="A2460" s="138" t="s">
        <v>11798</v>
      </c>
      <c r="B2460" s="138" t="s">
        <v>11799</v>
      </c>
    </row>
    <row r="2461" spans="1:2" x14ac:dyDescent="0.25">
      <c r="A2461" s="138" t="s">
        <v>11800</v>
      </c>
      <c r="B2461" s="138" t="s">
        <v>11801</v>
      </c>
    </row>
    <row r="2462" spans="1:2" x14ac:dyDescent="0.25">
      <c r="A2462" s="138" t="s">
        <v>11802</v>
      </c>
      <c r="B2462" s="138" t="s">
        <v>11803</v>
      </c>
    </row>
    <row r="2463" spans="1:2" x14ac:dyDescent="0.25">
      <c r="A2463" s="138" t="s">
        <v>11804</v>
      </c>
      <c r="B2463" s="138" t="s">
        <v>11805</v>
      </c>
    </row>
    <row r="2464" spans="1:2" x14ac:dyDescent="0.25">
      <c r="A2464" s="138" t="s">
        <v>11806</v>
      </c>
      <c r="B2464" s="138" t="s">
        <v>11807</v>
      </c>
    </row>
    <row r="2465" spans="1:2" x14ac:dyDescent="0.25">
      <c r="A2465" s="138" t="s">
        <v>11808</v>
      </c>
      <c r="B2465" s="138" t="s">
        <v>11809</v>
      </c>
    </row>
    <row r="2466" spans="1:2" x14ac:dyDescent="0.25">
      <c r="A2466" s="138" t="s">
        <v>11810</v>
      </c>
      <c r="B2466" s="138" t="s">
        <v>11811</v>
      </c>
    </row>
    <row r="2467" spans="1:2" x14ac:dyDescent="0.25">
      <c r="A2467" s="138" t="s">
        <v>11812</v>
      </c>
      <c r="B2467" s="138" t="s">
        <v>11813</v>
      </c>
    </row>
    <row r="2468" spans="1:2" x14ac:dyDescent="0.25">
      <c r="A2468" s="138" t="s">
        <v>11814</v>
      </c>
      <c r="B2468" s="138" t="s">
        <v>11815</v>
      </c>
    </row>
    <row r="2469" spans="1:2" x14ac:dyDescent="0.25">
      <c r="A2469" s="138" t="s">
        <v>11816</v>
      </c>
      <c r="B2469" s="138" t="s">
        <v>11817</v>
      </c>
    </row>
    <row r="2470" spans="1:2" x14ac:dyDescent="0.25">
      <c r="A2470" s="138" t="s">
        <v>11818</v>
      </c>
      <c r="B2470" s="138" t="s">
        <v>11819</v>
      </c>
    </row>
    <row r="2471" spans="1:2" x14ac:dyDescent="0.25">
      <c r="A2471" s="138" t="s">
        <v>11820</v>
      </c>
      <c r="B2471" s="138" t="s">
        <v>11821</v>
      </c>
    </row>
    <row r="2472" spans="1:2" x14ac:dyDescent="0.25">
      <c r="A2472" s="138" t="s">
        <v>11822</v>
      </c>
      <c r="B2472" s="138" t="s">
        <v>11823</v>
      </c>
    </row>
    <row r="2473" spans="1:2" x14ac:dyDescent="0.25">
      <c r="A2473" s="138" t="s">
        <v>11824</v>
      </c>
      <c r="B2473" s="138" t="s">
        <v>11825</v>
      </c>
    </row>
    <row r="2474" spans="1:2" x14ac:dyDescent="0.25">
      <c r="A2474" s="138" t="s">
        <v>11826</v>
      </c>
      <c r="B2474" s="138" t="s">
        <v>11827</v>
      </c>
    </row>
    <row r="2475" spans="1:2" x14ac:dyDescent="0.25">
      <c r="A2475" s="138" t="s">
        <v>11828</v>
      </c>
      <c r="B2475" s="138" t="s">
        <v>11829</v>
      </c>
    </row>
    <row r="2476" spans="1:2" x14ac:dyDescent="0.25">
      <c r="A2476" s="138" t="s">
        <v>11830</v>
      </c>
      <c r="B2476" s="138" t="s">
        <v>11831</v>
      </c>
    </row>
    <row r="2477" spans="1:2" x14ac:dyDescent="0.25">
      <c r="A2477" s="138" t="s">
        <v>11832</v>
      </c>
      <c r="B2477" s="138" t="s">
        <v>11833</v>
      </c>
    </row>
    <row r="2478" spans="1:2" x14ac:dyDescent="0.25">
      <c r="A2478" s="138" t="s">
        <v>11834</v>
      </c>
      <c r="B2478" s="138" t="s">
        <v>11835</v>
      </c>
    </row>
    <row r="2479" spans="1:2" x14ac:dyDescent="0.25">
      <c r="A2479" s="138" t="s">
        <v>11836</v>
      </c>
      <c r="B2479" s="138" t="s">
        <v>11837</v>
      </c>
    </row>
    <row r="2480" spans="1:2" x14ac:dyDescent="0.25">
      <c r="A2480" s="138" t="s">
        <v>11838</v>
      </c>
      <c r="B2480" s="138" t="s">
        <v>11839</v>
      </c>
    </row>
    <row r="2481" spans="1:2" x14ac:dyDescent="0.25">
      <c r="A2481" s="138" t="s">
        <v>11840</v>
      </c>
      <c r="B2481" s="138" t="s">
        <v>11841</v>
      </c>
    </row>
    <row r="2482" spans="1:2" x14ac:dyDescent="0.25">
      <c r="A2482" s="138" t="s">
        <v>11842</v>
      </c>
      <c r="B2482" s="138" t="s">
        <v>11843</v>
      </c>
    </row>
    <row r="2483" spans="1:2" x14ac:dyDescent="0.25">
      <c r="A2483" s="138" t="s">
        <v>11844</v>
      </c>
      <c r="B2483" s="138" t="s">
        <v>11845</v>
      </c>
    </row>
    <row r="2484" spans="1:2" x14ac:dyDescent="0.25">
      <c r="A2484" s="138" t="s">
        <v>11846</v>
      </c>
      <c r="B2484" s="138" t="s">
        <v>11847</v>
      </c>
    </row>
    <row r="2485" spans="1:2" x14ac:dyDescent="0.25">
      <c r="A2485" s="138" t="s">
        <v>11848</v>
      </c>
      <c r="B2485" s="138" t="s">
        <v>11849</v>
      </c>
    </row>
    <row r="2486" spans="1:2" x14ac:dyDescent="0.25">
      <c r="A2486" s="138" t="s">
        <v>11850</v>
      </c>
      <c r="B2486" s="138" t="s">
        <v>11851</v>
      </c>
    </row>
    <row r="2487" spans="1:2" x14ac:dyDescent="0.25">
      <c r="A2487" s="138" t="s">
        <v>11852</v>
      </c>
      <c r="B2487" s="138" t="s">
        <v>11853</v>
      </c>
    </row>
    <row r="2488" spans="1:2" x14ac:dyDescent="0.25">
      <c r="A2488" s="138" t="s">
        <v>11854</v>
      </c>
      <c r="B2488" s="138" t="s">
        <v>11855</v>
      </c>
    </row>
    <row r="2489" spans="1:2" x14ac:dyDescent="0.25">
      <c r="A2489" s="138" t="s">
        <v>11856</v>
      </c>
      <c r="B2489" s="138" t="s">
        <v>11857</v>
      </c>
    </row>
    <row r="2490" spans="1:2" x14ac:dyDescent="0.25">
      <c r="A2490" s="138" t="s">
        <v>11858</v>
      </c>
      <c r="B2490" s="138" t="s">
        <v>11859</v>
      </c>
    </row>
    <row r="2491" spans="1:2" x14ac:dyDescent="0.25">
      <c r="A2491" s="138" t="s">
        <v>11860</v>
      </c>
      <c r="B2491" s="138" t="s">
        <v>11861</v>
      </c>
    </row>
    <row r="2492" spans="1:2" x14ac:dyDescent="0.25">
      <c r="A2492" s="138" t="s">
        <v>11862</v>
      </c>
      <c r="B2492" s="138" t="s">
        <v>11863</v>
      </c>
    </row>
    <row r="2493" spans="1:2" x14ac:dyDescent="0.25">
      <c r="A2493" s="138" t="s">
        <v>11864</v>
      </c>
      <c r="B2493" s="138" t="s">
        <v>11865</v>
      </c>
    </row>
    <row r="2494" spans="1:2" x14ac:dyDescent="0.25">
      <c r="A2494" s="138" t="s">
        <v>11866</v>
      </c>
      <c r="B2494" s="138" t="s">
        <v>11867</v>
      </c>
    </row>
    <row r="2495" spans="1:2" x14ac:dyDescent="0.25">
      <c r="A2495" s="138" t="s">
        <v>11868</v>
      </c>
      <c r="B2495" s="138" t="s">
        <v>11869</v>
      </c>
    </row>
    <row r="2496" spans="1:2" x14ac:dyDescent="0.25">
      <c r="A2496" s="138" t="s">
        <v>11870</v>
      </c>
      <c r="B2496" s="138" t="s">
        <v>11871</v>
      </c>
    </row>
    <row r="2497" spans="1:2" x14ac:dyDescent="0.25">
      <c r="A2497" s="138" t="s">
        <v>11872</v>
      </c>
      <c r="B2497" s="138" t="s">
        <v>11873</v>
      </c>
    </row>
    <row r="2498" spans="1:2" x14ac:dyDescent="0.25">
      <c r="A2498" s="138" t="s">
        <v>11874</v>
      </c>
      <c r="B2498" s="138" t="s">
        <v>11875</v>
      </c>
    </row>
    <row r="2499" spans="1:2" x14ac:dyDescent="0.25">
      <c r="A2499" s="138" t="s">
        <v>11876</v>
      </c>
      <c r="B2499" s="138" t="s">
        <v>11877</v>
      </c>
    </row>
    <row r="2500" spans="1:2" x14ac:dyDescent="0.25">
      <c r="A2500" s="138" t="s">
        <v>11878</v>
      </c>
      <c r="B2500" s="138" t="s">
        <v>11879</v>
      </c>
    </row>
    <row r="2501" spans="1:2" x14ac:dyDescent="0.25">
      <c r="A2501" s="138" t="s">
        <v>11880</v>
      </c>
      <c r="B2501" s="138" t="s">
        <v>11881</v>
      </c>
    </row>
    <row r="2502" spans="1:2" x14ac:dyDescent="0.25">
      <c r="A2502" s="138" t="s">
        <v>11882</v>
      </c>
      <c r="B2502" s="138" t="s">
        <v>11883</v>
      </c>
    </row>
    <row r="2503" spans="1:2" x14ac:dyDescent="0.25">
      <c r="A2503" s="138" t="s">
        <v>11884</v>
      </c>
      <c r="B2503" s="138" t="s">
        <v>11885</v>
      </c>
    </row>
    <row r="2504" spans="1:2" x14ac:dyDescent="0.25">
      <c r="A2504" s="138" t="s">
        <v>11886</v>
      </c>
      <c r="B2504" s="138" t="s">
        <v>11887</v>
      </c>
    </row>
    <row r="2505" spans="1:2" x14ac:dyDescent="0.25">
      <c r="A2505" s="138" t="s">
        <v>11888</v>
      </c>
      <c r="B2505" s="138" t="s">
        <v>11889</v>
      </c>
    </row>
    <row r="2506" spans="1:2" x14ac:dyDescent="0.25">
      <c r="A2506" s="138" t="s">
        <v>11890</v>
      </c>
      <c r="B2506" s="138" t="s">
        <v>11891</v>
      </c>
    </row>
    <row r="2507" spans="1:2" x14ac:dyDescent="0.25">
      <c r="A2507" s="138" t="s">
        <v>11892</v>
      </c>
      <c r="B2507" s="138" t="s">
        <v>11893</v>
      </c>
    </row>
    <row r="2508" spans="1:2" x14ac:dyDescent="0.25">
      <c r="A2508" s="138" t="s">
        <v>11894</v>
      </c>
      <c r="B2508" s="138" t="s">
        <v>11895</v>
      </c>
    </row>
    <row r="2509" spans="1:2" x14ac:dyDescent="0.25">
      <c r="A2509" s="138" t="s">
        <v>11896</v>
      </c>
      <c r="B2509" s="138" t="s">
        <v>11897</v>
      </c>
    </row>
    <row r="2510" spans="1:2" x14ac:dyDescent="0.25">
      <c r="A2510" s="138" t="s">
        <v>11898</v>
      </c>
      <c r="B2510" s="138" t="s">
        <v>11899</v>
      </c>
    </row>
    <row r="2511" spans="1:2" x14ac:dyDescent="0.25">
      <c r="A2511" s="138" t="s">
        <v>11900</v>
      </c>
      <c r="B2511" s="138" t="s">
        <v>11901</v>
      </c>
    </row>
    <row r="2512" spans="1:2" x14ac:dyDescent="0.25">
      <c r="A2512" s="138" t="s">
        <v>11902</v>
      </c>
      <c r="B2512" s="138" t="s">
        <v>11903</v>
      </c>
    </row>
    <row r="2513" spans="1:2" x14ac:dyDescent="0.25">
      <c r="A2513" s="138" t="s">
        <v>11904</v>
      </c>
      <c r="B2513" s="138" t="s">
        <v>11905</v>
      </c>
    </row>
    <row r="2514" spans="1:2" x14ac:dyDescent="0.25">
      <c r="A2514" s="138" t="s">
        <v>11906</v>
      </c>
      <c r="B2514" s="138" t="s">
        <v>11907</v>
      </c>
    </row>
    <row r="2515" spans="1:2" x14ac:dyDescent="0.25">
      <c r="A2515" s="138" t="s">
        <v>11908</v>
      </c>
      <c r="B2515" s="138" t="s">
        <v>11909</v>
      </c>
    </row>
    <row r="2516" spans="1:2" x14ac:dyDescent="0.25">
      <c r="A2516" s="138" t="s">
        <v>11910</v>
      </c>
      <c r="B2516" s="138" t="s">
        <v>11911</v>
      </c>
    </row>
    <row r="2517" spans="1:2" x14ac:dyDescent="0.25">
      <c r="A2517" s="138" t="s">
        <v>11912</v>
      </c>
      <c r="B2517" s="138" t="s">
        <v>11913</v>
      </c>
    </row>
    <row r="2518" spans="1:2" x14ac:dyDescent="0.25">
      <c r="A2518" s="138" t="s">
        <v>11914</v>
      </c>
      <c r="B2518" s="138" t="s">
        <v>11915</v>
      </c>
    </row>
    <row r="2519" spans="1:2" x14ac:dyDescent="0.25">
      <c r="A2519" s="138" t="s">
        <v>11916</v>
      </c>
      <c r="B2519" s="138" t="s">
        <v>11917</v>
      </c>
    </row>
    <row r="2520" spans="1:2" x14ac:dyDescent="0.25">
      <c r="A2520" s="138" t="s">
        <v>11918</v>
      </c>
      <c r="B2520" s="138" t="s">
        <v>11919</v>
      </c>
    </row>
    <row r="2521" spans="1:2" x14ac:dyDescent="0.25">
      <c r="A2521" s="138" t="s">
        <v>11920</v>
      </c>
      <c r="B2521" s="138" t="s">
        <v>11921</v>
      </c>
    </row>
    <row r="2522" spans="1:2" x14ac:dyDescent="0.25">
      <c r="A2522" s="138" t="s">
        <v>11922</v>
      </c>
      <c r="B2522" s="138" t="s">
        <v>11923</v>
      </c>
    </row>
    <row r="2523" spans="1:2" x14ac:dyDescent="0.25">
      <c r="A2523" s="138" t="s">
        <v>11924</v>
      </c>
      <c r="B2523" s="138" t="s">
        <v>11925</v>
      </c>
    </row>
    <row r="2524" spans="1:2" x14ac:dyDescent="0.25">
      <c r="A2524" s="138" t="s">
        <v>11926</v>
      </c>
      <c r="B2524" s="138" t="s">
        <v>11927</v>
      </c>
    </row>
    <row r="2525" spans="1:2" x14ac:dyDescent="0.25">
      <c r="A2525" s="138" t="s">
        <v>11928</v>
      </c>
      <c r="B2525" s="138" t="s">
        <v>11929</v>
      </c>
    </row>
    <row r="2526" spans="1:2" x14ac:dyDescent="0.25">
      <c r="A2526" s="138" t="s">
        <v>11930</v>
      </c>
      <c r="B2526" s="138" t="s">
        <v>11931</v>
      </c>
    </row>
    <row r="2527" spans="1:2" x14ac:dyDescent="0.25">
      <c r="A2527" s="138" t="s">
        <v>11932</v>
      </c>
      <c r="B2527" s="138" t="s">
        <v>11933</v>
      </c>
    </row>
    <row r="2528" spans="1:2" x14ac:dyDescent="0.25">
      <c r="A2528" s="138" t="s">
        <v>11934</v>
      </c>
      <c r="B2528" s="138" t="s">
        <v>11935</v>
      </c>
    </row>
    <row r="2529" spans="1:2" x14ac:dyDescent="0.25">
      <c r="A2529" s="138" t="s">
        <v>11936</v>
      </c>
      <c r="B2529" s="138" t="s">
        <v>11937</v>
      </c>
    </row>
    <row r="2530" spans="1:2" x14ac:dyDescent="0.25">
      <c r="A2530" s="138" t="s">
        <v>11938</v>
      </c>
      <c r="B2530" s="138" t="s">
        <v>11939</v>
      </c>
    </row>
    <row r="2531" spans="1:2" x14ac:dyDescent="0.25">
      <c r="A2531" s="138" t="s">
        <v>11940</v>
      </c>
      <c r="B2531" s="138" t="s">
        <v>11941</v>
      </c>
    </row>
    <row r="2532" spans="1:2" x14ac:dyDescent="0.25">
      <c r="A2532" s="138" t="s">
        <v>11942</v>
      </c>
      <c r="B2532" s="138" t="s">
        <v>11943</v>
      </c>
    </row>
    <row r="2533" spans="1:2" x14ac:dyDescent="0.25">
      <c r="A2533" s="138" t="s">
        <v>11944</v>
      </c>
      <c r="B2533" s="138" t="s">
        <v>11945</v>
      </c>
    </row>
    <row r="2534" spans="1:2" x14ac:dyDescent="0.25">
      <c r="A2534" s="138" t="s">
        <v>11946</v>
      </c>
      <c r="B2534" s="138" t="s">
        <v>11947</v>
      </c>
    </row>
    <row r="2535" spans="1:2" x14ac:dyDescent="0.25">
      <c r="A2535" s="138" t="s">
        <v>11948</v>
      </c>
      <c r="B2535" s="138" t="s">
        <v>11949</v>
      </c>
    </row>
    <row r="2536" spans="1:2" x14ac:dyDescent="0.25">
      <c r="A2536" s="138" t="s">
        <v>11950</v>
      </c>
      <c r="B2536" s="138" t="s">
        <v>11951</v>
      </c>
    </row>
    <row r="2537" spans="1:2" x14ac:dyDescent="0.25">
      <c r="A2537" s="138" t="s">
        <v>11952</v>
      </c>
      <c r="B2537" s="138" t="s">
        <v>11953</v>
      </c>
    </row>
    <row r="2538" spans="1:2" x14ac:dyDescent="0.25">
      <c r="A2538" s="138" t="s">
        <v>11954</v>
      </c>
      <c r="B2538" s="138" t="s">
        <v>11955</v>
      </c>
    </row>
    <row r="2539" spans="1:2" x14ac:dyDescent="0.25">
      <c r="A2539" s="138" t="s">
        <v>11956</v>
      </c>
      <c r="B2539" s="138" t="s">
        <v>11957</v>
      </c>
    </row>
    <row r="2540" spans="1:2" x14ac:dyDescent="0.25">
      <c r="A2540" s="138" t="s">
        <v>11958</v>
      </c>
      <c r="B2540" s="138" t="s">
        <v>11959</v>
      </c>
    </row>
    <row r="2541" spans="1:2" x14ac:dyDescent="0.25">
      <c r="A2541" s="138" t="s">
        <v>11960</v>
      </c>
      <c r="B2541" s="138" t="s">
        <v>11961</v>
      </c>
    </row>
    <row r="2542" spans="1:2" x14ac:dyDescent="0.25">
      <c r="A2542" s="138" t="s">
        <v>11962</v>
      </c>
      <c r="B2542" s="138" t="s">
        <v>11963</v>
      </c>
    </row>
    <row r="2543" spans="1:2" x14ac:dyDescent="0.25">
      <c r="A2543" s="138" t="s">
        <v>11964</v>
      </c>
      <c r="B2543" s="138" t="s">
        <v>11965</v>
      </c>
    </row>
    <row r="2544" spans="1:2" x14ac:dyDescent="0.25">
      <c r="A2544" s="138" t="s">
        <v>11966</v>
      </c>
      <c r="B2544" s="138" t="s">
        <v>11967</v>
      </c>
    </row>
    <row r="2545" spans="1:2" x14ac:dyDescent="0.25">
      <c r="A2545" s="138" t="s">
        <v>11968</v>
      </c>
      <c r="B2545" s="138" t="s">
        <v>11969</v>
      </c>
    </row>
    <row r="2546" spans="1:2" x14ac:dyDescent="0.25">
      <c r="A2546" s="138" t="s">
        <v>11970</v>
      </c>
      <c r="B2546" s="138" t="s">
        <v>11971</v>
      </c>
    </row>
    <row r="2547" spans="1:2" x14ac:dyDescent="0.25">
      <c r="A2547" s="138" t="s">
        <v>11972</v>
      </c>
      <c r="B2547" s="138" t="s">
        <v>11973</v>
      </c>
    </row>
    <row r="2548" spans="1:2" x14ac:dyDescent="0.25">
      <c r="A2548" s="138" t="s">
        <v>11974</v>
      </c>
      <c r="B2548" s="138" t="s">
        <v>11975</v>
      </c>
    </row>
    <row r="2549" spans="1:2" x14ac:dyDescent="0.25">
      <c r="A2549" s="138" t="s">
        <v>11976</v>
      </c>
      <c r="B2549" s="138" t="s">
        <v>11977</v>
      </c>
    </row>
    <row r="2550" spans="1:2" x14ac:dyDescent="0.25">
      <c r="A2550" s="138" t="s">
        <v>11978</v>
      </c>
      <c r="B2550" s="138" t="s">
        <v>11979</v>
      </c>
    </row>
    <row r="2551" spans="1:2" x14ac:dyDescent="0.25">
      <c r="A2551" s="138" t="s">
        <v>11980</v>
      </c>
      <c r="B2551" s="138" t="s">
        <v>11981</v>
      </c>
    </row>
    <row r="2552" spans="1:2" x14ac:dyDescent="0.25">
      <c r="A2552" s="138" t="s">
        <v>11982</v>
      </c>
      <c r="B2552" s="138" t="s">
        <v>11983</v>
      </c>
    </row>
    <row r="2553" spans="1:2" x14ac:dyDescent="0.25">
      <c r="A2553" s="138" t="s">
        <v>11984</v>
      </c>
      <c r="B2553" s="138" t="s">
        <v>11985</v>
      </c>
    </row>
    <row r="2554" spans="1:2" x14ac:dyDescent="0.25">
      <c r="A2554" s="138" t="s">
        <v>11986</v>
      </c>
      <c r="B2554" s="138" t="s">
        <v>11987</v>
      </c>
    </row>
    <row r="2555" spans="1:2" x14ac:dyDescent="0.25">
      <c r="A2555" s="138" t="s">
        <v>11988</v>
      </c>
      <c r="B2555" s="138" t="s">
        <v>11989</v>
      </c>
    </row>
    <row r="2556" spans="1:2" x14ac:dyDescent="0.25">
      <c r="A2556" s="138" t="s">
        <v>11990</v>
      </c>
      <c r="B2556" s="138" t="s">
        <v>11991</v>
      </c>
    </row>
    <row r="2557" spans="1:2" x14ac:dyDescent="0.25">
      <c r="A2557" s="138" t="s">
        <v>11992</v>
      </c>
      <c r="B2557" s="138" t="s">
        <v>11993</v>
      </c>
    </row>
    <row r="2558" spans="1:2" x14ac:dyDescent="0.25">
      <c r="A2558" s="138" t="s">
        <v>11994</v>
      </c>
      <c r="B2558" s="138" t="s">
        <v>11995</v>
      </c>
    </row>
    <row r="2559" spans="1:2" x14ac:dyDescent="0.25">
      <c r="A2559" s="138" t="s">
        <v>11996</v>
      </c>
      <c r="B2559" s="138" t="s">
        <v>11997</v>
      </c>
    </row>
    <row r="2560" spans="1:2" x14ac:dyDescent="0.25">
      <c r="A2560" s="138" t="s">
        <v>11998</v>
      </c>
      <c r="B2560" s="138" t="s">
        <v>11999</v>
      </c>
    </row>
    <row r="2561" spans="1:2" x14ac:dyDescent="0.25">
      <c r="A2561" s="138" t="s">
        <v>12000</v>
      </c>
      <c r="B2561" s="138" t="s">
        <v>12001</v>
      </c>
    </row>
    <row r="2562" spans="1:2" x14ac:dyDescent="0.25">
      <c r="A2562" s="138" t="s">
        <v>12002</v>
      </c>
      <c r="B2562" s="138" t="s">
        <v>12003</v>
      </c>
    </row>
    <row r="2563" spans="1:2" x14ac:dyDescent="0.25">
      <c r="A2563" s="138" t="s">
        <v>12004</v>
      </c>
      <c r="B2563" s="138" t="s">
        <v>12005</v>
      </c>
    </row>
    <row r="2564" spans="1:2" x14ac:dyDescent="0.25">
      <c r="A2564" s="138" t="s">
        <v>12006</v>
      </c>
      <c r="B2564" s="138" t="s">
        <v>12007</v>
      </c>
    </row>
    <row r="2565" spans="1:2" x14ac:dyDescent="0.25">
      <c r="A2565" s="138" t="s">
        <v>12008</v>
      </c>
      <c r="B2565" s="138" t="s">
        <v>12009</v>
      </c>
    </row>
    <row r="2566" spans="1:2" x14ac:dyDescent="0.25">
      <c r="A2566" s="138" t="s">
        <v>12010</v>
      </c>
      <c r="B2566" s="138" t="s">
        <v>12011</v>
      </c>
    </row>
    <row r="2567" spans="1:2" x14ac:dyDescent="0.25">
      <c r="A2567" s="138" t="s">
        <v>12012</v>
      </c>
      <c r="B2567" s="138" t="s">
        <v>12013</v>
      </c>
    </row>
    <row r="2568" spans="1:2" x14ac:dyDescent="0.25">
      <c r="A2568" s="138" t="s">
        <v>12014</v>
      </c>
      <c r="B2568" s="138" t="s">
        <v>12015</v>
      </c>
    </row>
    <row r="2569" spans="1:2" x14ac:dyDescent="0.25">
      <c r="A2569" s="138" t="s">
        <v>12016</v>
      </c>
      <c r="B2569" s="138" t="s">
        <v>12017</v>
      </c>
    </row>
    <row r="2570" spans="1:2" x14ac:dyDescent="0.25">
      <c r="A2570" s="138" t="s">
        <v>12018</v>
      </c>
      <c r="B2570" s="138" t="s">
        <v>12019</v>
      </c>
    </row>
    <row r="2571" spans="1:2" x14ac:dyDescent="0.25">
      <c r="A2571" s="138" t="s">
        <v>12020</v>
      </c>
      <c r="B2571" s="138" t="s">
        <v>12021</v>
      </c>
    </row>
    <row r="2572" spans="1:2" x14ac:dyDescent="0.25">
      <c r="A2572" s="138" t="s">
        <v>12022</v>
      </c>
      <c r="B2572" s="138" t="s">
        <v>12023</v>
      </c>
    </row>
    <row r="2573" spans="1:2" x14ac:dyDescent="0.25">
      <c r="A2573" s="138" t="s">
        <v>12024</v>
      </c>
      <c r="B2573" s="138" t="s">
        <v>12025</v>
      </c>
    </row>
    <row r="2574" spans="1:2" x14ac:dyDescent="0.25">
      <c r="A2574" s="138" t="s">
        <v>12026</v>
      </c>
      <c r="B2574" s="138" t="s">
        <v>12027</v>
      </c>
    </row>
    <row r="2575" spans="1:2" x14ac:dyDescent="0.25">
      <c r="A2575" s="138" t="s">
        <v>12028</v>
      </c>
      <c r="B2575" s="138" t="s">
        <v>12029</v>
      </c>
    </row>
    <row r="2576" spans="1:2" x14ac:dyDescent="0.25">
      <c r="A2576" s="138" t="s">
        <v>12030</v>
      </c>
      <c r="B2576" s="138" t="s">
        <v>12031</v>
      </c>
    </row>
    <row r="2577" spans="1:2" x14ac:dyDescent="0.25">
      <c r="A2577" s="138" t="s">
        <v>12032</v>
      </c>
      <c r="B2577" s="138" t="s">
        <v>12033</v>
      </c>
    </row>
    <row r="2578" spans="1:2" x14ac:dyDescent="0.25">
      <c r="A2578" s="138" t="s">
        <v>12034</v>
      </c>
      <c r="B2578" s="138" t="s">
        <v>12035</v>
      </c>
    </row>
    <row r="2579" spans="1:2" x14ac:dyDescent="0.25">
      <c r="A2579" s="138" t="s">
        <v>12036</v>
      </c>
      <c r="B2579" s="138" t="s">
        <v>12037</v>
      </c>
    </row>
    <row r="2580" spans="1:2" x14ac:dyDescent="0.25">
      <c r="A2580" s="138" t="s">
        <v>12038</v>
      </c>
      <c r="B2580" s="138" t="s">
        <v>12039</v>
      </c>
    </row>
    <row r="2581" spans="1:2" x14ac:dyDescent="0.25">
      <c r="A2581" s="138" t="s">
        <v>12040</v>
      </c>
      <c r="B2581" s="138" t="s">
        <v>12041</v>
      </c>
    </row>
    <row r="2582" spans="1:2" x14ac:dyDescent="0.25">
      <c r="A2582" s="138" t="s">
        <v>12042</v>
      </c>
      <c r="B2582" s="138" t="s">
        <v>12043</v>
      </c>
    </row>
    <row r="2583" spans="1:2" x14ac:dyDescent="0.25">
      <c r="A2583" s="138" t="s">
        <v>12044</v>
      </c>
      <c r="B2583" s="138" t="s">
        <v>12045</v>
      </c>
    </row>
    <row r="2584" spans="1:2" x14ac:dyDescent="0.25">
      <c r="A2584" s="138" t="s">
        <v>12046</v>
      </c>
      <c r="B2584" s="138" t="s">
        <v>12047</v>
      </c>
    </row>
    <row r="2585" spans="1:2" x14ac:dyDescent="0.25">
      <c r="A2585" s="138" t="s">
        <v>12048</v>
      </c>
      <c r="B2585" s="138" t="s">
        <v>12049</v>
      </c>
    </row>
    <row r="2586" spans="1:2" x14ac:dyDescent="0.25">
      <c r="A2586" s="138" t="s">
        <v>12050</v>
      </c>
      <c r="B2586" s="138" t="s">
        <v>12051</v>
      </c>
    </row>
    <row r="2587" spans="1:2" x14ac:dyDescent="0.25">
      <c r="A2587" s="138" t="s">
        <v>12052</v>
      </c>
      <c r="B2587" s="138" t="s">
        <v>12053</v>
      </c>
    </row>
    <row r="2588" spans="1:2" x14ac:dyDescent="0.25">
      <c r="A2588" s="138" t="s">
        <v>12054</v>
      </c>
      <c r="B2588" s="138" t="s">
        <v>12055</v>
      </c>
    </row>
    <row r="2589" spans="1:2" x14ac:dyDescent="0.25">
      <c r="A2589" s="138" t="s">
        <v>4806</v>
      </c>
      <c r="B2589" s="138" t="s">
        <v>12056</v>
      </c>
    </row>
    <row r="2590" spans="1:2" x14ac:dyDescent="0.25">
      <c r="A2590" s="138" t="s">
        <v>7695</v>
      </c>
      <c r="B2590" s="138" t="s">
        <v>12057</v>
      </c>
    </row>
    <row r="2591" spans="1:2" x14ac:dyDescent="0.25">
      <c r="A2591" s="138" t="s">
        <v>12058</v>
      </c>
      <c r="B2591" s="138" t="s">
        <v>12059</v>
      </c>
    </row>
    <row r="2592" spans="1:2" x14ac:dyDescent="0.25">
      <c r="A2592" s="138" t="s">
        <v>603</v>
      </c>
      <c r="B2592" s="138" t="s">
        <v>12060</v>
      </c>
    </row>
    <row r="2593" spans="1:2" x14ac:dyDescent="0.25">
      <c r="A2593" s="138" t="s">
        <v>850</v>
      </c>
      <c r="B2593" s="138" t="s">
        <v>12061</v>
      </c>
    </row>
    <row r="2594" spans="1:2" x14ac:dyDescent="0.25">
      <c r="A2594" s="138" t="s">
        <v>12062</v>
      </c>
      <c r="B2594" s="138" t="s">
        <v>12063</v>
      </c>
    </row>
    <row r="2595" spans="1:2" x14ac:dyDescent="0.25">
      <c r="A2595" s="138" t="s">
        <v>12064</v>
      </c>
      <c r="B2595" s="138" t="s">
        <v>12065</v>
      </c>
    </row>
    <row r="2596" spans="1:2" x14ac:dyDescent="0.25">
      <c r="A2596" s="138" t="s">
        <v>12066</v>
      </c>
      <c r="B2596" s="138" t="s">
        <v>12067</v>
      </c>
    </row>
    <row r="2597" spans="1:2" x14ac:dyDescent="0.25">
      <c r="A2597" s="138" t="s">
        <v>12068</v>
      </c>
      <c r="B2597" s="138" t="s">
        <v>12069</v>
      </c>
    </row>
    <row r="2598" spans="1:2" x14ac:dyDescent="0.25">
      <c r="A2598" s="138" t="s">
        <v>12070</v>
      </c>
      <c r="B2598" s="138" t="s">
        <v>12071</v>
      </c>
    </row>
    <row r="2599" spans="1:2" x14ac:dyDescent="0.25">
      <c r="A2599" s="138" t="s">
        <v>12072</v>
      </c>
      <c r="B2599" s="138" t="s">
        <v>12073</v>
      </c>
    </row>
    <row r="2600" spans="1:2" x14ac:dyDescent="0.25">
      <c r="A2600" s="138" t="s">
        <v>4832</v>
      </c>
      <c r="B2600" s="138" t="s">
        <v>12074</v>
      </c>
    </row>
    <row r="2601" spans="1:2" x14ac:dyDescent="0.25">
      <c r="A2601" s="138" t="s">
        <v>4835</v>
      </c>
      <c r="B2601" s="138" t="s">
        <v>12075</v>
      </c>
    </row>
    <row r="2602" spans="1:2" x14ac:dyDescent="0.25">
      <c r="A2602" s="138" t="s">
        <v>4852</v>
      </c>
      <c r="B2602" s="138" t="s">
        <v>12076</v>
      </c>
    </row>
    <row r="2603" spans="1:2" x14ac:dyDescent="0.25">
      <c r="A2603" s="138" t="s">
        <v>4825</v>
      </c>
      <c r="B2603" s="138" t="s">
        <v>12077</v>
      </c>
    </row>
    <row r="2604" spans="1:2" x14ac:dyDescent="0.25">
      <c r="A2604" s="138" t="s">
        <v>4845</v>
      </c>
      <c r="B2604" s="138" t="s">
        <v>12078</v>
      </c>
    </row>
    <row r="2605" spans="1:2" x14ac:dyDescent="0.25">
      <c r="A2605" s="138" t="s">
        <v>4821</v>
      </c>
      <c r="B2605" s="138" t="s">
        <v>12079</v>
      </c>
    </row>
    <row r="2606" spans="1:2" x14ac:dyDescent="0.25">
      <c r="A2606" s="138" t="s">
        <v>4818</v>
      </c>
      <c r="B2606" s="138" t="s">
        <v>12080</v>
      </c>
    </row>
    <row r="2607" spans="1:2" x14ac:dyDescent="0.25">
      <c r="A2607" s="138" t="s">
        <v>4829</v>
      </c>
      <c r="B2607" s="138" t="s">
        <v>12081</v>
      </c>
    </row>
    <row r="2608" spans="1:2" x14ac:dyDescent="0.25">
      <c r="A2608" s="138" t="s">
        <v>4838</v>
      </c>
      <c r="B2608" s="138" t="s">
        <v>12082</v>
      </c>
    </row>
    <row r="2609" spans="1:2" x14ac:dyDescent="0.25">
      <c r="A2609" s="138" t="s">
        <v>4861</v>
      </c>
      <c r="B2609" s="138" t="s">
        <v>12083</v>
      </c>
    </row>
    <row r="2610" spans="1:2" x14ac:dyDescent="0.25">
      <c r="A2610" s="138" t="s">
        <v>4867</v>
      </c>
      <c r="B2610" s="138" t="s">
        <v>12084</v>
      </c>
    </row>
    <row r="2611" spans="1:2" x14ac:dyDescent="0.25">
      <c r="A2611" s="138" t="s">
        <v>4870</v>
      </c>
      <c r="B2611" s="138" t="s">
        <v>12085</v>
      </c>
    </row>
    <row r="2612" spans="1:2" x14ac:dyDescent="0.25">
      <c r="A2612" s="138" t="s">
        <v>4855</v>
      </c>
      <c r="B2612" s="138" t="s">
        <v>12086</v>
      </c>
    </row>
    <row r="2613" spans="1:2" x14ac:dyDescent="0.25">
      <c r="A2613" s="138" t="s">
        <v>4841</v>
      </c>
      <c r="B2613" s="138" t="s">
        <v>12087</v>
      </c>
    </row>
    <row r="2614" spans="1:2" x14ac:dyDescent="0.25">
      <c r="A2614" s="138" t="s">
        <v>4814</v>
      </c>
      <c r="B2614" s="138" t="s">
        <v>12088</v>
      </c>
    </row>
    <row r="2615" spans="1:2" x14ac:dyDescent="0.25">
      <c r="A2615" s="138" t="s">
        <v>604</v>
      </c>
      <c r="B2615" s="138" t="s">
        <v>12089</v>
      </c>
    </row>
    <row r="2616" spans="1:2" x14ac:dyDescent="0.25">
      <c r="A2616" s="138" t="s">
        <v>4849</v>
      </c>
      <c r="B2616" s="138" t="s">
        <v>12090</v>
      </c>
    </row>
    <row r="2617" spans="1:2" x14ac:dyDescent="0.25">
      <c r="A2617" s="138" t="s">
        <v>4858</v>
      </c>
      <c r="B2617" s="138" t="s">
        <v>12091</v>
      </c>
    </row>
    <row r="2618" spans="1:2" x14ac:dyDescent="0.25">
      <c r="A2618" s="138" t="s">
        <v>4864</v>
      </c>
      <c r="B2618" s="138" t="s">
        <v>12092</v>
      </c>
    </row>
    <row r="2619" spans="1:2" x14ac:dyDescent="0.25">
      <c r="A2619" s="138" t="s">
        <v>12093</v>
      </c>
      <c r="B2619" s="138" t="s">
        <v>12094</v>
      </c>
    </row>
    <row r="2620" spans="1:2" x14ac:dyDescent="0.25">
      <c r="A2620" s="138" t="s">
        <v>12095</v>
      </c>
      <c r="B2620" s="138" t="s">
        <v>12096</v>
      </c>
    </row>
    <row r="2621" spans="1:2" x14ac:dyDescent="0.25">
      <c r="A2621" s="138" t="s">
        <v>12097</v>
      </c>
      <c r="B2621" s="138" t="s">
        <v>12098</v>
      </c>
    </row>
    <row r="2622" spans="1:2" x14ac:dyDescent="0.25">
      <c r="A2622" s="138" t="s">
        <v>12099</v>
      </c>
      <c r="B2622" s="138" t="s">
        <v>12100</v>
      </c>
    </row>
    <row r="2623" spans="1:2" x14ac:dyDescent="0.25">
      <c r="A2623" s="138" t="s">
        <v>4878</v>
      </c>
      <c r="B2623" s="138" t="s">
        <v>12101</v>
      </c>
    </row>
    <row r="2624" spans="1:2" x14ac:dyDescent="0.25">
      <c r="A2624" s="138" t="s">
        <v>4886</v>
      </c>
      <c r="B2624" s="138" t="s">
        <v>12102</v>
      </c>
    </row>
    <row r="2625" spans="1:2" x14ac:dyDescent="0.25">
      <c r="A2625" s="138" t="s">
        <v>4889</v>
      </c>
      <c r="B2625" s="138" t="s">
        <v>12103</v>
      </c>
    </row>
    <row r="2626" spans="1:2" x14ac:dyDescent="0.25">
      <c r="A2626" s="138" t="s">
        <v>4881</v>
      </c>
      <c r="B2626" s="138" t="s">
        <v>12104</v>
      </c>
    </row>
    <row r="2627" spans="1:2" x14ac:dyDescent="0.25">
      <c r="A2627" s="138" t="s">
        <v>606</v>
      </c>
      <c r="B2627" s="138" t="s">
        <v>12105</v>
      </c>
    </row>
    <row r="2628" spans="1:2" x14ac:dyDescent="0.25">
      <c r="A2628" s="138" t="s">
        <v>4875</v>
      </c>
      <c r="B2628" s="138" t="s">
        <v>12106</v>
      </c>
    </row>
    <row r="2629" spans="1:2" x14ac:dyDescent="0.25">
      <c r="A2629" s="138" t="s">
        <v>7441</v>
      </c>
      <c r="B2629" s="138" t="s">
        <v>7441</v>
      </c>
    </row>
    <row r="2630" spans="1:2" x14ac:dyDescent="0.25">
      <c r="A2630" s="138" t="s">
        <v>7460</v>
      </c>
      <c r="B2630" s="138" t="s">
        <v>7460</v>
      </c>
    </row>
    <row r="2631" spans="1:2" x14ac:dyDescent="0.25">
      <c r="A2631" s="138" t="s">
        <v>7488</v>
      </c>
      <c r="B2631" s="138" t="s">
        <v>7488</v>
      </c>
    </row>
    <row r="2632" spans="1:2" x14ac:dyDescent="0.25">
      <c r="A2632" s="138" t="s">
        <v>7490</v>
      </c>
      <c r="B2632" s="138" t="s">
        <v>7490</v>
      </c>
    </row>
    <row r="2633" spans="1:2" x14ac:dyDescent="0.25">
      <c r="A2633" s="138" t="s">
        <v>7492</v>
      </c>
      <c r="B2633" s="138" t="s">
        <v>7492</v>
      </c>
    </row>
    <row r="2634" spans="1:2" x14ac:dyDescent="0.25">
      <c r="A2634" s="138" t="s">
        <v>7494</v>
      </c>
      <c r="B2634" s="138" t="s">
        <v>7494</v>
      </c>
    </row>
    <row r="2635" spans="1:2" x14ac:dyDescent="0.25">
      <c r="A2635" s="138" t="s">
        <v>7443</v>
      </c>
      <c r="B2635" s="138" t="s">
        <v>7443</v>
      </c>
    </row>
    <row r="2636" spans="1:2" x14ac:dyDescent="0.25">
      <c r="A2636" s="138" t="s">
        <v>7449</v>
      </c>
      <c r="B2636" s="138" t="s">
        <v>7449</v>
      </c>
    </row>
    <row r="2637" spans="1:2" x14ac:dyDescent="0.25">
      <c r="A2637" s="138" t="s">
        <v>7462</v>
      </c>
      <c r="B2637" s="138" t="s">
        <v>7462</v>
      </c>
    </row>
    <row r="2638" spans="1:2" x14ac:dyDescent="0.25">
      <c r="A2638" s="138" t="s">
        <v>7474</v>
      </c>
      <c r="B2638" s="138" t="s">
        <v>7474</v>
      </c>
    </row>
    <row r="2639" spans="1:2" x14ac:dyDescent="0.25">
      <c r="A2639" s="138" t="s">
        <v>7447</v>
      </c>
      <c r="B2639" s="138" t="s">
        <v>7447</v>
      </c>
    </row>
    <row r="2640" spans="1:2" x14ac:dyDescent="0.25">
      <c r="A2640" s="138" t="s">
        <v>7455</v>
      </c>
      <c r="B2640" s="138" t="s">
        <v>7455</v>
      </c>
    </row>
    <row r="2641" spans="1:2" x14ac:dyDescent="0.25">
      <c r="A2641" s="138" t="s">
        <v>7458</v>
      </c>
      <c r="B2641" s="138" t="s">
        <v>7458</v>
      </c>
    </row>
    <row r="2642" spans="1:2" x14ac:dyDescent="0.25">
      <c r="A2642" s="138" t="s">
        <v>7476</v>
      </c>
      <c r="B2642" s="138" t="s">
        <v>7476</v>
      </c>
    </row>
    <row r="2643" spans="1:2" x14ac:dyDescent="0.25">
      <c r="A2643" s="138" t="s">
        <v>7472</v>
      </c>
      <c r="B2643" s="138" t="s">
        <v>7472</v>
      </c>
    </row>
    <row r="2644" spans="1:2" x14ac:dyDescent="0.25">
      <c r="A2644" s="138" t="s">
        <v>7437</v>
      </c>
      <c r="B2644" s="138" t="s">
        <v>7437</v>
      </c>
    </row>
    <row r="2645" spans="1:2" x14ac:dyDescent="0.25">
      <c r="A2645" s="138" t="s">
        <v>7439</v>
      </c>
      <c r="B2645" s="138" t="s">
        <v>7439</v>
      </c>
    </row>
    <row r="2646" spans="1:2" x14ac:dyDescent="0.25">
      <c r="A2646" s="138" t="s">
        <v>7453</v>
      </c>
      <c r="B2646" s="138" t="s">
        <v>7453</v>
      </c>
    </row>
    <row r="2647" spans="1:2" x14ac:dyDescent="0.25">
      <c r="A2647" s="138" t="s">
        <v>7464</v>
      </c>
      <c r="B2647" s="138" t="s">
        <v>7464</v>
      </c>
    </row>
    <row r="2648" spans="1:2" x14ac:dyDescent="0.25">
      <c r="A2648" s="138" t="s">
        <v>7480</v>
      </c>
      <c r="B2648" s="138" t="s">
        <v>7480</v>
      </c>
    </row>
    <row r="2649" spans="1:2" x14ac:dyDescent="0.25">
      <c r="A2649" s="138" t="s">
        <v>7445</v>
      </c>
      <c r="B2649" s="138" t="s">
        <v>7445</v>
      </c>
    </row>
    <row r="2650" spans="1:2" x14ac:dyDescent="0.25">
      <c r="A2650" s="138" t="s">
        <v>7484</v>
      </c>
      <c r="B2650" s="138" t="s">
        <v>7484</v>
      </c>
    </row>
    <row r="2651" spans="1:2" x14ac:dyDescent="0.25">
      <c r="A2651" s="138" t="s">
        <v>7486</v>
      </c>
      <c r="B2651" s="138" t="s">
        <v>7486</v>
      </c>
    </row>
    <row r="2652" spans="1:2" x14ac:dyDescent="0.25">
      <c r="A2652" s="138" t="s">
        <v>7502</v>
      </c>
      <c r="B2652" s="138" t="s">
        <v>7502</v>
      </c>
    </row>
    <row r="2653" spans="1:2" x14ac:dyDescent="0.25">
      <c r="A2653" s="138" t="s">
        <v>7504</v>
      </c>
      <c r="B2653" s="138" t="s">
        <v>7504</v>
      </c>
    </row>
    <row r="2654" spans="1:2" x14ac:dyDescent="0.25">
      <c r="A2654" s="138" t="s">
        <v>7435</v>
      </c>
      <c r="B2654" s="138" t="s">
        <v>7435</v>
      </c>
    </row>
    <row r="2655" spans="1:2" x14ac:dyDescent="0.25">
      <c r="A2655" s="138" t="s">
        <v>12107</v>
      </c>
      <c r="B2655" s="138" t="s">
        <v>12108</v>
      </c>
    </row>
    <row r="2656" spans="1:2" x14ac:dyDescent="0.25">
      <c r="A2656" s="138" t="s">
        <v>7496</v>
      </c>
      <c r="B2656" s="138" t="s">
        <v>7496</v>
      </c>
    </row>
    <row r="2657" spans="1:2" x14ac:dyDescent="0.25">
      <c r="A2657" s="138" t="s">
        <v>7451</v>
      </c>
      <c r="B2657" s="138" t="s">
        <v>7451</v>
      </c>
    </row>
    <row r="2658" spans="1:2" x14ac:dyDescent="0.25">
      <c r="A2658" s="138" t="s">
        <v>7470</v>
      </c>
      <c r="B2658" s="138" t="s">
        <v>7470</v>
      </c>
    </row>
    <row r="2659" spans="1:2" x14ac:dyDescent="0.25">
      <c r="A2659" s="138" t="s">
        <v>7500</v>
      </c>
      <c r="B2659" s="138" t="s">
        <v>7500</v>
      </c>
    </row>
    <row r="2660" spans="1:2" x14ac:dyDescent="0.25">
      <c r="A2660" s="138" t="s">
        <v>7466</v>
      </c>
      <c r="B2660" s="138" t="s">
        <v>7466</v>
      </c>
    </row>
    <row r="2661" spans="1:2" x14ac:dyDescent="0.25">
      <c r="A2661" s="138" t="s">
        <v>7482</v>
      </c>
      <c r="B2661" s="138" t="s">
        <v>7482</v>
      </c>
    </row>
    <row r="2662" spans="1:2" x14ac:dyDescent="0.25">
      <c r="A2662" s="138" t="s">
        <v>7498</v>
      </c>
      <c r="B2662" s="138" t="s">
        <v>7498</v>
      </c>
    </row>
    <row r="2663" spans="1:2" x14ac:dyDescent="0.25">
      <c r="A2663" s="138" t="s">
        <v>7433</v>
      </c>
      <c r="B2663" s="138" t="s">
        <v>7433</v>
      </c>
    </row>
    <row r="2664" spans="1:2" x14ac:dyDescent="0.25">
      <c r="A2664" s="138" t="s">
        <v>12109</v>
      </c>
      <c r="B2664" s="138" t="s">
        <v>12109</v>
      </c>
    </row>
    <row r="2665" spans="1:2" x14ac:dyDescent="0.25">
      <c r="A2665" s="138" t="s">
        <v>7468</v>
      </c>
      <c r="B2665" s="138" t="s">
        <v>7468</v>
      </c>
    </row>
    <row r="2666" spans="1:2" x14ac:dyDescent="0.25">
      <c r="A2666" s="138" t="s">
        <v>7478</v>
      </c>
      <c r="B2666" s="138" t="s">
        <v>7478</v>
      </c>
    </row>
    <row r="2667" spans="1:2" x14ac:dyDescent="0.25">
      <c r="A2667" s="138" t="s">
        <v>12110</v>
      </c>
      <c r="B2667" s="138" t="s">
        <v>12111</v>
      </c>
    </row>
    <row r="2668" spans="1:2" x14ac:dyDescent="0.25">
      <c r="A2668" s="138" t="s">
        <v>7173</v>
      </c>
      <c r="B2668" s="138" t="s">
        <v>12112</v>
      </c>
    </row>
    <row r="2669" spans="1:2" x14ac:dyDescent="0.25">
      <c r="A2669" s="138" t="s">
        <v>12113</v>
      </c>
      <c r="B2669" s="138" t="s">
        <v>12114</v>
      </c>
    </row>
    <row r="2670" spans="1:2" x14ac:dyDescent="0.25">
      <c r="A2670" s="138" t="s">
        <v>12115</v>
      </c>
      <c r="B2670" s="138" t="s">
        <v>12116</v>
      </c>
    </row>
    <row r="2671" spans="1:2" x14ac:dyDescent="0.25">
      <c r="A2671" s="138" t="s">
        <v>4914</v>
      </c>
      <c r="B2671" s="138" t="s">
        <v>12117</v>
      </c>
    </row>
    <row r="2672" spans="1:2" x14ac:dyDescent="0.25">
      <c r="A2672" s="138" t="s">
        <v>4911</v>
      </c>
      <c r="B2672" s="138" t="s">
        <v>12118</v>
      </c>
    </row>
    <row r="2673" spans="1:2" x14ac:dyDescent="0.25">
      <c r="A2673" s="138" t="s">
        <v>4907</v>
      </c>
      <c r="B2673" s="138" t="s">
        <v>12119</v>
      </c>
    </row>
    <row r="2674" spans="1:2" x14ac:dyDescent="0.25">
      <c r="A2674" s="138" t="s">
        <v>12120</v>
      </c>
      <c r="B2674" s="138" t="s">
        <v>12121</v>
      </c>
    </row>
    <row r="2675" spans="1:2" x14ac:dyDescent="0.25">
      <c r="A2675" s="138" t="s">
        <v>12122</v>
      </c>
      <c r="B2675" s="138" t="s">
        <v>12123</v>
      </c>
    </row>
    <row r="2676" spans="1:2" x14ac:dyDescent="0.25">
      <c r="A2676" s="138" t="s">
        <v>12124</v>
      </c>
      <c r="B2676" s="138" t="s">
        <v>12125</v>
      </c>
    </row>
    <row r="2677" spans="1:2" x14ac:dyDescent="0.25">
      <c r="A2677" s="138" t="s">
        <v>4941</v>
      </c>
      <c r="B2677" s="138" t="s">
        <v>12126</v>
      </c>
    </row>
    <row r="2678" spans="1:2" x14ac:dyDescent="0.25">
      <c r="A2678" s="138" t="s">
        <v>12127</v>
      </c>
      <c r="B2678" s="138" t="s">
        <v>12128</v>
      </c>
    </row>
    <row r="2679" spans="1:2" x14ac:dyDescent="0.25">
      <c r="A2679" s="138" t="s">
        <v>4942</v>
      </c>
      <c r="B2679" s="138" t="s">
        <v>12129</v>
      </c>
    </row>
    <row r="2680" spans="1:2" x14ac:dyDescent="0.25">
      <c r="A2680" s="138" t="s">
        <v>4936</v>
      </c>
      <c r="B2680" s="138" t="s">
        <v>12130</v>
      </c>
    </row>
    <row r="2681" spans="1:2" x14ac:dyDescent="0.25">
      <c r="A2681" s="138" t="s">
        <v>12131</v>
      </c>
      <c r="B2681" s="138" t="s">
        <v>12132</v>
      </c>
    </row>
    <row r="2682" spans="1:2" x14ac:dyDescent="0.25">
      <c r="A2682" s="138" t="s">
        <v>5238</v>
      </c>
      <c r="B2682" s="138" t="s">
        <v>12133</v>
      </c>
    </row>
    <row r="2683" spans="1:2" x14ac:dyDescent="0.25">
      <c r="A2683" s="138" t="s">
        <v>12134</v>
      </c>
      <c r="B2683" s="138" t="s">
        <v>12135</v>
      </c>
    </row>
    <row r="2684" spans="1:2" x14ac:dyDescent="0.25">
      <c r="A2684" s="138" t="s">
        <v>12136</v>
      </c>
      <c r="B2684" s="138" t="s">
        <v>12137</v>
      </c>
    </row>
    <row r="2685" spans="1:2" x14ac:dyDescent="0.25">
      <c r="A2685" s="138" t="s">
        <v>12138</v>
      </c>
      <c r="B2685" s="138" t="s">
        <v>12139</v>
      </c>
    </row>
    <row r="2686" spans="1:2" x14ac:dyDescent="0.25">
      <c r="A2686" s="138" t="s">
        <v>12140</v>
      </c>
      <c r="B2686" s="138" t="s">
        <v>12141</v>
      </c>
    </row>
    <row r="2687" spans="1:2" x14ac:dyDescent="0.25">
      <c r="A2687" s="138" t="s">
        <v>12142</v>
      </c>
      <c r="B2687" s="138" t="s">
        <v>12143</v>
      </c>
    </row>
    <row r="2688" spans="1:2" x14ac:dyDescent="0.25">
      <c r="A2688" s="138" t="s">
        <v>12144</v>
      </c>
      <c r="B2688" s="138" t="s">
        <v>12145</v>
      </c>
    </row>
    <row r="2689" spans="1:2" x14ac:dyDescent="0.25">
      <c r="A2689" s="138" t="s">
        <v>12146</v>
      </c>
      <c r="B2689" s="138" t="s">
        <v>12147</v>
      </c>
    </row>
    <row r="2690" spans="1:2" x14ac:dyDescent="0.25">
      <c r="A2690" s="138" t="s">
        <v>4986</v>
      </c>
      <c r="B2690" s="138" t="s">
        <v>12148</v>
      </c>
    </row>
    <row r="2691" spans="1:2" x14ac:dyDescent="0.25">
      <c r="A2691" s="138" t="s">
        <v>5022</v>
      </c>
      <c r="B2691" s="138" t="s">
        <v>12149</v>
      </c>
    </row>
    <row r="2692" spans="1:2" x14ac:dyDescent="0.25">
      <c r="A2692" s="138" t="s">
        <v>5050</v>
      </c>
      <c r="B2692" s="138" t="s">
        <v>12150</v>
      </c>
    </row>
    <row r="2693" spans="1:2" x14ac:dyDescent="0.25">
      <c r="A2693" s="138" t="s">
        <v>5054</v>
      </c>
      <c r="B2693" s="138" t="s">
        <v>12151</v>
      </c>
    </row>
    <row r="2694" spans="1:2" x14ac:dyDescent="0.25">
      <c r="A2694" s="138" t="s">
        <v>5075</v>
      </c>
      <c r="B2694" s="138" t="s">
        <v>12152</v>
      </c>
    </row>
    <row r="2695" spans="1:2" x14ac:dyDescent="0.25">
      <c r="A2695" s="138" t="s">
        <v>5083</v>
      </c>
      <c r="B2695" s="138" t="s">
        <v>12153</v>
      </c>
    </row>
    <row r="2696" spans="1:2" x14ac:dyDescent="0.25">
      <c r="A2696" s="138" t="s">
        <v>5112</v>
      </c>
      <c r="B2696" s="138" t="s">
        <v>12154</v>
      </c>
    </row>
    <row r="2697" spans="1:2" x14ac:dyDescent="0.25">
      <c r="A2697" s="138" t="s">
        <v>5124</v>
      </c>
      <c r="B2697" s="138" t="s">
        <v>12155</v>
      </c>
    </row>
    <row r="2698" spans="1:2" x14ac:dyDescent="0.25">
      <c r="A2698" s="138" t="s">
        <v>5144</v>
      </c>
      <c r="B2698" s="138" t="s">
        <v>12156</v>
      </c>
    </row>
    <row r="2699" spans="1:2" x14ac:dyDescent="0.25">
      <c r="A2699" s="138" t="s">
        <v>5156</v>
      </c>
      <c r="B2699" s="138" t="s">
        <v>12157</v>
      </c>
    </row>
    <row r="2700" spans="1:2" x14ac:dyDescent="0.25">
      <c r="A2700" s="138" t="s">
        <v>5173</v>
      </c>
      <c r="B2700" s="138" t="s">
        <v>12158</v>
      </c>
    </row>
    <row r="2701" spans="1:2" x14ac:dyDescent="0.25">
      <c r="A2701" s="138" t="s">
        <v>5181</v>
      </c>
      <c r="B2701" s="138" t="s">
        <v>12159</v>
      </c>
    </row>
    <row r="2702" spans="1:2" x14ac:dyDescent="0.25">
      <c r="A2702" s="138" t="s">
        <v>5193</v>
      </c>
      <c r="B2702" s="138" t="s">
        <v>12160</v>
      </c>
    </row>
    <row r="2703" spans="1:2" x14ac:dyDescent="0.25">
      <c r="A2703" s="138" t="s">
        <v>5213</v>
      </c>
      <c r="B2703" s="138" t="s">
        <v>12161</v>
      </c>
    </row>
    <row r="2704" spans="1:2" x14ac:dyDescent="0.25">
      <c r="A2704" s="138" t="s">
        <v>5265</v>
      </c>
      <c r="B2704" s="138" t="s">
        <v>12162</v>
      </c>
    </row>
    <row r="2705" spans="1:2" x14ac:dyDescent="0.25">
      <c r="A2705" s="138" t="s">
        <v>5287</v>
      </c>
      <c r="B2705" s="138" t="s">
        <v>12163</v>
      </c>
    </row>
    <row r="2706" spans="1:2" x14ac:dyDescent="0.25">
      <c r="A2706" s="138" t="s">
        <v>5314</v>
      </c>
      <c r="B2706" s="138" t="s">
        <v>12164</v>
      </c>
    </row>
    <row r="2707" spans="1:2" x14ac:dyDescent="0.25">
      <c r="A2707" s="138" t="s">
        <v>5323</v>
      </c>
      <c r="B2707" s="138" t="s">
        <v>12165</v>
      </c>
    </row>
    <row r="2708" spans="1:2" x14ac:dyDescent="0.25">
      <c r="A2708" s="138" t="s">
        <v>4961</v>
      </c>
      <c r="B2708" s="138" t="s">
        <v>12166</v>
      </c>
    </row>
    <row r="2709" spans="1:2" x14ac:dyDescent="0.25">
      <c r="A2709" s="138" t="s">
        <v>5152</v>
      </c>
      <c r="B2709" s="138" t="s">
        <v>12167</v>
      </c>
    </row>
    <row r="2710" spans="1:2" x14ac:dyDescent="0.25">
      <c r="A2710" s="138" t="s">
        <v>5229</v>
      </c>
      <c r="B2710" s="138" t="s">
        <v>12168</v>
      </c>
    </row>
    <row r="2711" spans="1:2" x14ac:dyDescent="0.25">
      <c r="A2711" s="138" t="s">
        <v>4990</v>
      </c>
      <c r="B2711" s="138" t="s">
        <v>12169</v>
      </c>
    </row>
    <row r="2712" spans="1:2" x14ac:dyDescent="0.25">
      <c r="A2712" s="138" t="s">
        <v>5221</v>
      </c>
      <c r="B2712" s="138" t="s">
        <v>12170</v>
      </c>
    </row>
    <row r="2713" spans="1:2" x14ac:dyDescent="0.25">
      <c r="A2713" s="138" t="s">
        <v>5225</v>
      </c>
      <c r="B2713" s="138" t="s">
        <v>12171</v>
      </c>
    </row>
    <row r="2714" spans="1:2" x14ac:dyDescent="0.25">
      <c r="A2714" s="138" t="s">
        <v>5002</v>
      </c>
      <c r="B2714" s="138" t="s">
        <v>12172</v>
      </c>
    </row>
    <row r="2715" spans="1:2" x14ac:dyDescent="0.25">
      <c r="A2715" s="138" t="s">
        <v>5030</v>
      </c>
      <c r="B2715" s="138" t="s">
        <v>12173</v>
      </c>
    </row>
    <row r="2716" spans="1:2" x14ac:dyDescent="0.25">
      <c r="A2716" s="138" t="s">
        <v>5091</v>
      </c>
      <c r="B2716" s="138" t="s">
        <v>12174</v>
      </c>
    </row>
    <row r="2717" spans="1:2" x14ac:dyDescent="0.25">
      <c r="A2717" s="138" t="s">
        <v>5104</v>
      </c>
      <c r="B2717" s="138" t="s">
        <v>12175</v>
      </c>
    </row>
    <row r="2718" spans="1:2" x14ac:dyDescent="0.25">
      <c r="A2718" s="138" t="s">
        <v>4978</v>
      </c>
      <c r="B2718" s="138" t="s">
        <v>12176</v>
      </c>
    </row>
    <row r="2719" spans="1:2" x14ac:dyDescent="0.25">
      <c r="A2719" s="138" t="s">
        <v>4994</v>
      </c>
      <c r="B2719" s="138" t="s">
        <v>12177</v>
      </c>
    </row>
    <row r="2720" spans="1:2" x14ac:dyDescent="0.25">
      <c r="A2720" s="138" t="s">
        <v>4998</v>
      </c>
      <c r="B2720" s="138" t="s">
        <v>12178</v>
      </c>
    </row>
    <row r="2721" spans="1:2" x14ac:dyDescent="0.25">
      <c r="A2721" s="138" t="s">
        <v>5006</v>
      </c>
      <c r="B2721" s="138" t="s">
        <v>12179</v>
      </c>
    </row>
    <row r="2722" spans="1:2" x14ac:dyDescent="0.25">
      <c r="A2722" s="138" t="s">
        <v>5018</v>
      </c>
      <c r="B2722" s="138" t="s">
        <v>12180</v>
      </c>
    </row>
    <row r="2723" spans="1:2" x14ac:dyDescent="0.25">
      <c r="A2723" s="138" t="s">
        <v>5026</v>
      </c>
      <c r="B2723" s="138" t="s">
        <v>12181</v>
      </c>
    </row>
    <row r="2724" spans="1:2" x14ac:dyDescent="0.25">
      <c r="A2724" s="138" t="s">
        <v>5034</v>
      </c>
      <c r="B2724" s="138" t="s">
        <v>12182</v>
      </c>
    </row>
    <row r="2725" spans="1:2" x14ac:dyDescent="0.25">
      <c r="A2725" s="138" t="s">
        <v>5042</v>
      </c>
      <c r="B2725" s="138" t="s">
        <v>12183</v>
      </c>
    </row>
    <row r="2726" spans="1:2" x14ac:dyDescent="0.25">
      <c r="A2726" s="138" t="s">
        <v>5058</v>
      </c>
      <c r="B2726" s="138" t="s">
        <v>12184</v>
      </c>
    </row>
    <row r="2727" spans="1:2" x14ac:dyDescent="0.25">
      <c r="A2727" s="138" t="s">
        <v>5062</v>
      </c>
      <c r="B2727" s="138" t="s">
        <v>12185</v>
      </c>
    </row>
    <row r="2728" spans="1:2" x14ac:dyDescent="0.25">
      <c r="A2728" s="138" t="s">
        <v>5148</v>
      </c>
      <c r="B2728" s="138" t="s">
        <v>12186</v>
      </c>
    </row>
    <row r="2729" spans="1:2" x14ac:dyDescent="0.25">
      <c r="A2729" s="138" t="s">
        <v>5209</v>
      </c>
      <c r="B2729" s="138" t="s">
        <v>12187</v>
      </c>
    </row>
    <row r="2730" spans="1:2" x14ac:dyDescent="0.25">
      <c r="A2730" s="138" t="s">
        <v>5251</v>
      </c>
      <c r="B2730" s="138" t="s">
        <v>12188</v>
      </c>
    </row>
    <row r="2731" spans="1:2" x14ac:dyDescent="0.25">
      <c r="A2731" s="138" t="s">
        <v>5269</v>
      </c>
      <c r="B2731" s="138" t="s">
        <v>12189</v>
      </c>
    </row>
    <row r="2732" spans="1:2" x14ac:dyDescent="0.25">
      <c r="A2732" s="138" t="s">
        <v>5302</v>
      </c>
      <c r="B2732" s="138" t="s">
        <v>12190</v>
      </c>
    </row>
    <row r="2733" spans="1:2" x14ac:dyDescent="0.25">
      <c r="A2733" s="138" t="s">
        <v>4948</v>
      </c>
      <c r="B2733" s="138" t="s">
        <v>12191</v>
      </c>
    </row>
    <row r="2734" spans="1:2" x14ac:dyDescent="0.25">
      <c r="A2734" s="138" t="s">
        <v>4970</v>
      </c>
      <c r="B2734" s="138" t="s">
        <v>12192</v>
      </c>
    </row>
    <row r="2735" spans="1:2" x14ac:dyDescent="0.25">
      <c r="A2735" s="138" t="s">
        <v>4974</v>
      </c>
      <c r="B2735" s="138" t="s">
        <v>12193</v>
      </c>
    </row>
    <row r="2736" spans="1:2" x14ac:dyDescent="0.25">
      <c r="A2736" s="138" t="s">
        <v>4982</v>
      </c>
      <c r="B2736" s="138" t="s">
        <v>12194</v>
      </c>
    </row>
    <row r="2737" spans="1:2" x14ac:dyDescent="0.25">
      <c r="A2737" s="138" t="s">
        <v>5067</v>
      </c>
      <c r="B2737" s="138" t="s">
        <v>12195</v>
      </c>
    </row>
    <row r="2738" spans="1:2" x14ac:dyDescent="0.25">
      <c r="A2738" s="138" t="s">
        <v>5079</v>
      </c>
      <c r="B2738" s="138" t="s">
        <v>12196</v>
      </c>
    </row>
    <row r="2739" spans="1:2" x14ac:dyDescent="0.25">
      <c r="A2739" s="138" t="s">
        <v>5087</v>
      </c>
      <c r="B2739" s="138" t="s">
        <v>12197</v>
      </c>
    </row>
    <row r="2740" spans="1:2" x14ac:dyDescent="0.25">
      <c r="A2740" s="138" t="s">
        <v>5120</v>
      </c>
      <c r="B2740" s="138" t="s">
        <v>12198</v>
      </c>
    </row>
    <row r="2741" spans="1:2" x14ac:dyDescent="0.25">
      <c r="A2741" s="138" t="s">
        <v>5132</v>
      </c>
      <c r="B2741" s="138" t="s">
        <v>12199</v>
      </c>
    </row>
    <row r="2742" spans="1:2" x14ac:dyDescent="0.25">
      <c r="A2742" s="138" t="s">
        <v>5140</v>
      </c>
      <c r="B2742" s="138" t="s">
        <v>12200</v>
      </c>
    </row>
    <row r="2743" spans="1:2" x14ac:dyDescent="0.25">
      <c r="A2743" s="138" t="s">
        <v>5160</v>
      </c>
      <c r="B2743" s="138" t="s">
        <v>12201</v>
      </c>
    </row>
    <row r="2744" spans="1:2" x14ac:dyDescent="0.25">
      <c r="A2744" s="138" t="s">
        <v>5168</v>
      </c>
      <c r="B2744" s="138" t="s">
        <v>15188</v>
      </c>
    </row>
    <row r="2745" spans="1:2" x14ac:dyDescent="0.25">
      <c r="A2745" s="138" t="s">
        <v>5189</v>
      </c>
      <c r="B2745" s="138" t="s">
        <v>12203</v>
      </c>
    </row>
    <row r="2746" spans="1:2" x14ac:dyDescent="0.25">
      <c r="A2746" s="138" t="s">
        <v>5205</v>
      </c>
      <c r="B2746" s="138" t="s">
        <v>12204</v>
      </c>
    </row>
    <row r="2747" spans="1:2" x14ac:dyDescent="0.25">
      <c r="A2747" s="138" t="s">
        <v>5273</v>
      </c>
      <c r="B2747" s="138" t="s">
        <v>12205</v>
      </c>
    </row>
    <row r="2748" spans="1:2" x14ac:dyDescent="0.25">
      <c r="A2748" s="138" t="s">
        <v>5282</v>
      </c>
      <c r="B2748" s="138" t="s">
        <v>12206</v>
      </c>
    </row>
    <row r="2749" spans="1:2" x14ac:dyDescent="0.25">
      <c r="A2749" s="138" t="s">
        <v>5295</v>
      </c>
      <c r="B2749" s="138" t="s">
        <v>12207</v>
      </c>
    </row>
    <row r="2750" spans="1:2" x14ac:dyDescent="0.25">
      <c r="A2750" s="138" t="s">
        <v>614</v>
      </c>
      <c r="B2750" s="138" t="s">
        <v>12208</v>
      </c>
    </row>
    <row r="2751" spans="1:2" x14ac:dyDescent="0.25">
      <c r="A2751" s="138" t="s">
        <v>5326</v>
      </c>
      <c r="B2751" s="138" t="s">
        <v>12209</v>
      </c>
    </row>
    <row r="2752" spans="1:2" x14ac:dyDescent="0.25">
      <c r="A2752" s="138" t="s">
        <v>5197</v>
      </c>
      <c r="B2752" s="138" t="s">
        <v>12210</v>
      </c>
    </row>
    <row r="2753" spans="1:2" x14ac:dyDescent="0.25">
      <c r="A2753" s="138" t="s">
        <v>5310</v>
      </c>
      <c r="B2753" s="138" t="s">
        <v>12211</v>
      </c>
    </row>
    <row r="2754" spans="1:2" x14ac:dyDescent="0.25">
      <c r="A2754" s="138" t="s">
        <v>4953</v>
      </c>
      <c r="B2754" s="138" t="s">
        <v>12212</v>
      </c>
    </row>
    <row r="2755" spans="1:2" x14ac:dyDescent="0.25">
      <c r="A2755" s="138" t="s">
        <v>5046</v>
      </c>
      <c r="B2755" s="138" t="s">
        <v>12213</v>
      </c>
    </row>
    <row r="2756" spans="1:2" x14ac:dyDescent="0.25">
      <c r="A2756" s="138" t="s">
        <v>5108</v>
      </c>
      <c r="B2756" s="138" t="s">
        <v>12214</v>
      </c>
    </row>
    <row r="2757" spans="1:2" x14ac:dyDescent="0.25">
      <c r="A2757" s="138" t="s">
        <v>5164</v>
      </c>
      <c r="B2757" s="138" t="s">
        <v>12215</v>
      </c>
    </row>
    <row r="2758" spans="1:2" x14ac:dyDescent="0.25">
      <c r="A2758" s="138" t="s">
        <v>5234</v>
      </c>
      <c r="B2758" s="138" t="s">
        <v>12216</v>
      </c>
    </row>
    <row r="2759" spans="1:2" x14ac:dyDescent="0.25">
      <c r="A2759" s="138" t="s">
        <v>5317</v>
      </c>
      <c r="B2759" s="138" t="s">
        <v>12217</v>
      </c>
    </row>
    <row r="2760" spans="1:2" x14ac:dyDescent="0.25">
      <c r="A2760" s="138" t="s">
        <v>5299</v>
      </c>
      <c r="B2760" s="138" t="s">
        <v>12218</v>
      </c>
    </row>
    <row r="2761" spans="1:2" x14ac:dyDescent="0.25">
      <c r="A2761" s="138" t="s">
        <v>4966</v>
      </c>
      <c r="B2761" s="138" t="s">
        <v>12219</v>
      </c>
    </row>
    <row r="2762" spans="1:2" x14ac:dyDescent="0.25">
      <c r="A2762" s="138" t="s">
        <v>5278</v>
      </c>
      <c r="B2762" s="138" t="s">
        <v>12220</v>
      </c>
    </row>
    <row r="2763" spans="1:2" x14ac:dyDescent="0.25">
      <c r="A2763" s="138" t="s">
        <v>5306</v>
      </c>
      <c r="B2763" s="138" t="s">
        <v>12221</v>
      </c>
    </row>
    <row r="2764" spans="1:2" x14ac:dyDescent="0.25">
      <c r="A2764" s="138" t="s">
        <v>5038</v>
      </c>
      <c r="B2764" s="138" t="s">
        <v>12222</v>
      </c>
    </row>
    <row r="2765" spans="1:2" x14ac:dyDescent="0.25">
      <c r="A2765" s="138" t="s">
        <v>5095</v>
      </c>
      <c r="B2765" s="138" t="s">
        <v>12223</v>
      </c>
    </row>
    <row r="2766" spans="1:2" x14ac:dyDescent="0.25">
      <c r="A2766" s="138" t="s">
        <v>5010</v>
      </c>
      <c r="B2766" s="138" t="s">
        <v>12224</v>
      </c>
    </row>
    <row r="2767" spans="1:2" x14ac:dyDescent="0.25">
      <c r="A2767" s="138" t="s">
        <v>5071</v>
      </c>
      <c r="B2767" s="138" t="s">
        <v>12225</v>
      </c>
    </row>
    <row r="2768" spans="1:2" x14ac:dyDescent="0.25">
      <c r="A2768" s="138" t="s">
        <v>5116</v>
      </c>
      <c r="B2768" s="138" t="s">
        <v>12226</v>
      </c>
    </row>
    <row r="2769" spans="1:2" x14ac:dyDescent="0.25">
      <c r="A2769" s="138" t="s">
        <v>5128</v>
      </c>
      <c r="B2769" s="138" t="s">
        <v>12227</v>
      </c>
    </row>
    <row r="2770" spans="1:2" x14ac:dyDescent="0.25">
      <c r="A2770" s="138" t="s">
        <v>5177</v>
      </c>
      <c r="B2770" s="138" t="s">
        <v>12228</v>
      </c>
    </row>
    <row r="2771" spans="1:2" x14ac:dyDescent="0.25">
      <c r="A2771" s="138" t="s">
        <v>5247</v>
      </c>
      <c r="B2771" s="138" t="s">
        <v>12229</v>
      </c>
    </row>
    <row r="2772" spans="1:2" x14ac:dyDescent="0.25">
      <c r="A2772" s="138" t="s">
        <v>5255</v>
      </c>
      <c r="B2772" s="138" t="s">
        <v>12230</v>
      </c>
    </row>
    <row r="2773" spans="1:2" x14ac:dyDescent="0.25">
      <c r="A2773" s="138" t="s">
        <v>5257</v>
      </c>
      <c r="B2773" s="138" t="s">
        <v>12231</v>
      </c>
    </row>
    <row r="2774" spans="1:2" x14ac:dyDescent="0.25">
      <c r="A2774" s="138" t="s">
        <v>5291</v>
      </c>
      <c r="B2774" s="138" t="s">
        <v>12232</v>
      </c>
    </row>
    <row r="2775" spans="1:2" x14ac:dyDescent="0.25">
      <c r="A2775" s="138" t="s">
        <v>7827</v>
      </c>
      <c r="B2775" s="138" t="s">
        <v>7827</v>
      </c>
    </row>
    <row r="2776" spans="1:2" x14ac:dyDescent="0.25">
      <c r="A2776" s="138" t="s">
        <v>4957</v>
      </c>
      <c r="B2776" s="138" t="s">
        <v>12233</v>
      </c>
    </row>
    <row r="2777" spans="1:2" x14ac:dyDescent="0.25">
      <c r="A2777" s="138" t="s">
        <v>5014</v>
      </c>
      <c r="B2777" s="138" t="s">
        <v>12234</v>
      </c>
    </row>
    <row r="2778" spans="1:2" x14ac:dyDescent="0.25">
      <c r="A2778" s="138" t="s">
        <v>5136</v>
      </c>
      <c r="B2778" s="138" t="s">
        <v>12235</v>
      </c>
    </row>
    <row r="2779" spans="1:2" x14ac:dyDescent="0.25">
      <c r="A2779" s="138" t="s">
        <v>5185</v>
      </c>
      <c r="B2779" s="138" t="s">
        <v>12236</v>
      </c>
    </row>
    <row r="2780" spans="1:2" x14ac:dyDescent="0.25">
      <c r="A2780" s="138" t="s">
        <v>5201</v>
      </c>
      <c r="B2780" s="138" t="s">
        <v>12237</v>
      </c>
    </row>
    <row r="2781" spans="1:2" x14ac:dyDescent="0.25">
      <c r="A2781" s="138" t="s">
        <v>5217</v>
      </c>
      <c r="B2781" s="138" t="s">
        <v>12238</v>
      </c>
    </row>
    <row r="2782" spans="1:2" x14ac:dyDescent="0.25">
      <c r="A2782" s="138" t="s">
        <v>5261</v>
      </c>
      <c r="B2782" s="138" t="s">
        <v>12239</v>
      </c>
    </row>
    <row r="2783" spans="1:2" x14ac:dyDescent="0.25">
      <c r="A2783" s="138" t="s">
        <v>5320</v>
      </c>
      <c r="B2783" s="138" t="s">
        <v>12240</v>
      </c>
    </row>
    <row r="2784" spans="1:2" x14ac:dyDescent="0.25">
      <c r="A2784" s="138" t="s">
        <v>5100</v>
      </c>
      <c r="B2784" s="138" t="s">
        <v>12241</v>
      </c>
    </row>
    <row r="2785" spans="1:2" x14ac:dyDescent="0.25">
      <c r="A2785" s="138" t="s">
        <v>5242</v>
      </c>
      <c r="B2785" s="138" t="s">
        <v>12242</v>
      </c>
    </row>
    <row r="2786" spans="1:2" x14ac:dyDescent="0.25">
      <c r="A2786" s="138" t="s">
        <v>618</v>
      </c>
      <c r="B2786" s="138" t="s">
        <v>12243</v>
      </c>
    </row>
    <row r="2787" spans="1:2" x14ac:dyDescent="0.25">
      <c r="A2787" s="138" t="s">
        <v>5340</v>
      </c>
      <c r="B2787" s="138" t="s">
        <v>12244</v>
      </c>
    </row>
    <row r="2788" spans="1:2" x14ac:dyDescent="0.25">
      <c r="A2788" s="138" t="s">
        <v>5334</v>
      </c>
      <c r="B2788" s="138" t="s">
        <v>12245</v>
      </c>
    </row>
    <row r="2789" spans="1:2" x14ac:dyDescent="0.25">
      <c r="A2789" s="138" t="s">
        <v>5337</v>
      </c>
      <c r="B2789" s="138" t="s">
        <v>12246</v>
      </c>
    </row>
    <row r="2790" spans="1:2" x14ac:dyDescent="0.25">
      <c r="A2790" s="138" t="s">
        <v>5343</v>
      </c>
      <c r="B2790" s="138" t="s">
        <v>12247</v>
      </c>
    </row>
    <row r="2791" spans="1:2" x14ac:dyDescent="0.25">
      <c r="A2791" s="138" t="s">
        <v>5346</v>
      </c>
      <c r="B2791" s="138" t="s">
        <v>12248</v>
      </c>
    </row>
    <row r="2792" spans="1:2" x14ac:dyDescent="0.25">
      <c r="A2792" s="138" t="s">
        <v>5371</v>
      </c>
      <c r="B2792" s="138" t="s">
        <v>12249</v>
      </c>
    </row>
    <row r="2793" spans="1:2" x14ac:dyDescent="0.25">
      <c r="A2793" s="138" t="s">
        <v>5375</v>
      </c>
      <c r="B2793" s="138" t="s">
        <v>12250</v>
      </c>
    </row>
    <row r="2794" spans="1:2" x14ac:dyDescent="0.25">
      <c r="A2794" s="138" t="s">
        <v>5387</v>
      </c>
      <c r="B2794" s="138" t="s">
        <v>12251</v>
      </c>
    </row>
    <row r="2795" spans="1:2" x14ac:dyDescent="0.25">
      <c r="A2795" s="138" t="s">
        <v>5352</v>
      </c>
      <c r="B2795" s="138" t="s">
        <v>12252</v>
      </c>
    </row>
    <row r="2796" spans="1:2" x14ac:dyDescent="0.25">
      <c r="A2796" s="138" t="s">
        <v>5359</v>
      </c>
      <c r="B2796" s="138" t="s">
        <v>12253</v>
      </c>
    </row>
    <row r="2797" spans="1:2" x14ac:dyDescent="0.25">
      <c r="A2797" s="138" t="s">
        <v>5362</v>
      </c>
      <c r="B2797" s="138" t="s">
        <v>12254</v>
      </c>
    </row>
    <row r="2798" spans="1:2" x14ac:dyDescent="0.25">
      <c r="A2798" s="138" t="s">
        <v>5365</v>
      </c>
      <c r="B2798" s="138" t="s">
        <v>12255</v>
      </c>
    </row>
    <row r="2799" spans="1:2" x14ac:dyDescent="0.25">
      <c r="A2799" s="138" t="s">
        <v>5384</v>
      </c>
      <c r="B2799" s="138" t="s">
        <v>12256</v>
      </c>
    </row>
    <row r="2800" spans="1:2" x14ac:dyDescent="0.25">
      <c r="A2800" s="138" t="s">
        <v>5389</v>
      </c>
      <c r="B2800" s="138" t="s">
        <v>12257</v>
      </c>
    </row>
    <row r="2801" spans="1:2" x14ac:dyDescent="0.25">
      <c r="A2801" s="138" t="s">
        <v>5368</v>
      </c>
      <c r="B2801" s="138" t="s">
        <v>12258</v>
      </c>
    </row>
    <row r="2802" spans="1:2" x14ac:dyDescent="0.25">
      <c r="A2802" s="138" t="s">
        <v>5356</v>
      </c>
      <c r="B2802" s="138" t="s">
        <v>12259</v>
      </c>
    </row>
    <row r="2803" spans="1:2" x14ac:dyDescent="0.25">
      <c r="A2803" s="138" t="s">
        <v>5378</v>
      </c>
      <c r="B2803" s="138" t="s">
        <v>12260</v>
      </c>
    </row>
    <row r="2804" spans="1:2" x14ac:dyDescent="0.25">
      <c r="A2804" s="138" t="s">
        <v>5381</v>
      </c>
      <c r="B2804" s="138" t="s">
        <v>12261</v>
      </c>
    </row>
    <row r="2805" spans="1:2" x14ac:dyDescent="0.25">
      <c r="A2805" s="138" t="s">
        <v>5393</v>
      </c>
      <c r="B2805" s="138" t="s">
        <v>12262</v>
      </c>
    </row>
    <row r="2806" spans="1:2" x14ac:dyDescent="0.25">
      <c r="A2806" s="138" t="s">
        <v>620</v>
      </c>
      <c r="B2806" s="138" t="s">
        <v>12263</v>
      </c>
    </row>
    <row r="2807" spans="1:2" x14ac:dyDescent="0.25">
      <c r="A2807" s="138" t="s">
        <v>12264</v>
      </c>
      <c r="B2807" s="138" t="s">
        <v>12265</v>
      </c>
    </row>
    <row r="2808" spans="1:2" x14ac:dyDescent="0.25">
      <c r="A2808" s="138" t="s">
        <v>12266</v>
      </c>
      <c r="B2808" s="138" t="s">
        <v>12267</v>
      </c>
    </row>
    <row r="2809" spans="1:2" x14ac:dyDescent="0.25">
      <c r="A2809" s="138" t="s">
        <v>5397</v>
      </c>
      <c r="B2809" s="138" t="s">
        <v>12268</v>
      </c>
    </row>
    <row r="2810" spans="1:2" x14ac:dyDescent="0.25">
      <c r="A2810" s="138" t="s">
        <v>5402</v>
      </c>
      <c r="B2810" s="138" t="s">
        <v>12269</v>
      </c>
    </row>
    <row r="2811" spans="1:2" x14ac:dyDescent="0.25">
      <c r="A2811" s="138" t="s">
        <v>5413</v>
      </c>
      <c r="B2811" s="138" t="s">
        <v>12270</v>
      </c>
    </row>
    <row r="2812" spans="1:2" x14ac:dyDescent="0.25">
      <c r="A2812" s="138" t="s">
        <v>5416</v>
      </c>
      <c r="B2812" s="138" t="s">
        <v>12271</v>
      </c>
    </row>
    <row r="2813" spans="1:2" x14ac:dyDescent="0.25">
      <c r="A2813" s="138" t="s">
        <v>5407</v>
      </c>
      <c r="B2813" s="138" t="s">
        <v>12272</v>
      </c>
    </row>
    <row r="2814" spans="1:2" x14ac:dyDescent="0.25">
      <c r="A2814" s="138" t="s">
        <v>5410</v>
      </c>
      <c r="B2814" s="138" t="s">
        <v>12273</v>
      </c>
    </row>
    <row r="2815" spans="1:2" x14ac:dyDescent="0.25">
      <c r="A2815" s="138" t="s">
        <v>5434</v>
      </c>
      <c r="B2815" s="138" t="s">
        <v>12274</v>
      </c>
    </row>
    <row r="2816" spans="1:2" x14ac:dyDescent="0.25">
      <c r="A2816" s="138" t="s">
        <v>5421</v>
      </c>
      <c r="B2816" s="138" t="s">
        <v>12275</v>
      </c>
    </row>
    <row r="2817" spans="1:2" x14ac:dyDescent="0.25">
      <c r="A2817" s="138" t="s">
        <v>5450</v>
      </c>
      <c r="B2817" s="138" t="s">
        <v>12276</v>
      </c>
    </row>
    <row r="2818" spans="1:2" x14ac:dyDescent="0.25">
      <c r="A2818" s="138" t="s">
        <v>5446</v>
      </c>
      <c r="B2818" s="138" t="s">
        <v>12277</v>
      </c>
    </row>
    <row r="2819" spans="1:2" x14ac:dyDescent="0.25">
      <c r="A2819" s="138" t="s">
        <v>5467</v>
      </c>
      <c r="B2819" s="138" t="s">
        <v>12278</v>
      </c>
    </row>
    <row r="2820" spans="1:2" x14ac:dyDescent="0.25">
      <c r="A2820" s="138" t="s">
        <v>5430</v>
      </c>
      <c r="B2820" s="138" t="s">
        <v>12279</v>
      </c>
    </row>
    <row r="2821" spans="1:2" x14ac:dyDescent="0.25">
      <c r="A2821" s="138" t="s">
        <v>5438</v>
      </c>
      <c r="B2821" s="138" t="s">
        <v>12280</v>
      </c>
    </row>
    <row r="2822" spans="1:2" x14ac:dyDescent="0.25">
      <c r="A2822" s="138" t="s">
        <v>5455</v>
      </c>
      <c r="B2822" s="138" t="s">
        <v>12281</v>
      </c>
    </row>
    <row r="2823" spans="1:2" x14ac:dyDescent="0.25">
      <c r="A2823" s="138" t="s">
        <v>5472</v>
      </c>
      <c r="B2823" s="138" t="s">
        <v>12282</v>
      </c>
    </row>
    <row r="2824" spans="1:2" x14ac:dyDescent="0.25">
      <c r="A2824" s="138" t="s">
        <v>852</v>
      </c>
      <c r="B2824" s="138" t="s">
        <v>12283</v>
      </c>
    </row>
    <row r="2825" spans="1:2" x14ac:dyDescent="0.25">
      <c r="A2825" s="138" t="s">
        <v>622</v>
      </c>
      <c r="B2825" s="138" t="s">
        <v>12284</v>
      </c>
    </row>
    <row r="2826" spans="1:2" x14ac:dyDescent="0.25">
      <c r="A2826" s="138" t="s">
        <v>5426</v>
      </c>
      <c r="B2826" s="138" t="s">
        <v>12285</v>
      </c>
    </row>
    <row r="2827" spans="1:2" x14ac:dyDescent="0.25">
      <c r="A2827" s="138" t="s">
        <v>5442</v>
      </c>
      <c r="B2827" s="138" t="s">
        <v>12286</v>
      </c>
    </row>
    <row r="2828" spans="1:2" x14ac:dyDescent="0.25">
      <c r="A2828" s="138" t="s">
        <v>5463</v>
      </c>
      <c r="B2828" s="138" t="s">
        <v>12287</v>
      </c>
    </row>
    <row r="2829" spans="1:2" x14ac:dyDescent="0.25">
      <c r="A2829" s="138" t="s">
        <v>5459</v>
      </c>
      <c r="B2829" s="138" t="s">
        <v>12288</v>
      </c>
    </row>
    <row r="2830" spans="1:2" x14ac:dyDescent="0.25">
      <c r="A2830" s="138" t="s">
        <v>5481</v>
      </c>
      <c r="B2830" s="138" t="s">
        <v>12289</v>
      </c>
    </row>
    <row r="2831" spans="1:2" x14ac:dyDescent="0.25">
      <c r="A2831" s="138" t="s">
        <v>5477</v>
      </c>
      <c r="B2831" s="138" t="s">
        <v>12290</v>
      </c>
    </row>
    <row r="2832" spans="1:2" x14ac:dyDescent="0.25">
      <c r="A2832" s="138" t="s">
        <v>5496</v>
      </c>
      <c r="B2832" s="138" t="s">
        <v>12291</v>
      </c>
    </row>
    <row r="2833" spans="1:2" x14ac:dyDescent="0.25">
      <c r="A2833" s="138" t="s">
        <v>5499</v>
      </c>
      <c r="B2833" s="138" t="s">
        <v>12292</v>
      </c>
    </row>
    <row r="2834" spans="1:2" x14ac:dyDescent="0.25">
      <c r="A2834" s="138" t="s">
        <v>5502</v>
      </c>
      <c r="B2834" s="138" t="s">
        <v>12293</v>
      </c>
    </row>
    <row r="2835" spans="1:2" x14ac:dyDescent="0.25">
      <c r="A2835" s="138" t="s">
        <v>624</v>
      </c>
      <c r="B2835" s="138" t="s">
        <v>12294</v>
      </c>
    </row>
    <row r="2836" spans="1:2" x14ac:dyDescent="0.25">
      <c r="A2836" s="138" t="s">
        <v>7830</v>
      </c>
      <c r="B2836" s="138" t="s">
        <v>12295</v>
      </c>
    </row>
    <row r="2837" spans="1:2" x14ac:dyDescent="0.25">
      <c r="A2837" s="138" t="s">
        <v>12296</v>
      </c>
      <c r="B2837" s="138" t="s">
        <v>12297</v>
      </c>
    </row>
    <row r="2838" spans="1:2" x14ac:dyDescent="0.25">
      <c r="A2838" s="138" t="s">
        <v>5493</v>
      </c>
      <c r="B2838" s="138" t="s">
        <v>12298</v>
      </c>
    </row>
    <row r="2839" spans="1:2" x14ac:dyDescent="0.25">
      <c r="A2839" s="138" t="s">
        <v>12299</v>
      </c>
      <c r="B2839" s="138" t="s">
        <v>12300</v>
      </c>
    </row>
    <row r="2840" spans="1:2" x14ac:dyDescent="0.25">
      <c r="A2840" s="138" t="s">
        <v>5515</v>
      </c>
      <c r="B2840" s="138" t="s">
        <v>12301</v>
      </c>
    </row>
    <row r="2841" spans="1:2" x14ac:dyDescent="0.25">
      <c r="A2841" s="138" t="s">
        <v>5518</v>
      </c>
      <c r="B2841" s="138" t="s">
        <v>12302</v>
      </c>
    </row>
    <row r="2842" spans="1:2" x14ac:dyDescent="0.25">
      <c r="A2842" s="138" t="s">
        <v>5521</v>
      </c>
      <c r="B2842" s="138" t="s">
        <v>12303</v>
      </c>
    </row>
    <row r="2843" spans="1:2" x14ac:dyDescent="0.25">
      <c r="A2843" s="138" t="s">
        <v>7628</v>
      </c>
      <c r="B2843" s="138" t="s">
        <v>7628</v>
      </c>
    </row>
    <row r="2844" spans="1:2" x14ac:dyDescent="0.25">
      <c r="A2844" s="138" t="s">
        <v>5524</v>
      </c>
      <c r="B2844" s="138" t="s">
        <v>12304</v>
      </c>
    </row>
    <row r="2845" spans="1:2" x14ac:dyDescent="0.25">
      <c r="A2845" s="138" t="s">
        <v>626</v>
      </c>
      <c r="B2845" s="138" t="s">
        <v>12305</v>
      </c>
    </row>
    <row r="2846" spans="1:2" x14ac:dyDescent="0.25">
      <c r="A2846" s="138" t="s">
        <v>5527</v>
      </c>
      <c r="B2846" s="138" t="s">
        <v>12306</v>
      </c>
    </row>
    <row r="2847" spans="1:2" x14ac:dyDescent="0.25">
      <c r="A2847" s="138" t="s">
        <v>5530</v>
      </c>
      <c r="B2847" s="138" t="s">
        <v>12307</v>
      </c>
    </row>
    <row r="2848" spans="1:2" x14ac:dyDescent="0.25">
      <c r="A2848" s="138" t="s">
        <v>5533</v>
      </c>
      <c r="B2848" s="138" t="s">
        <v>12308</v>
      </c>
    </row>
    <row r="2849" spans="1:2" x14ac:dyDescent="0.25">
      <c r="A2849" s="138" t="s">
        <v>5536</v>
      </c>
      <c r="B2849" s="138" t="s">
        <v>12309</v>
      </c>
    </row>
    <row r="2850" spans="1:2" x14ac:dyDescent="0.25">
      <c r="A2850" s="138" t="s">
        <v>5539</v>
      </c>
      <c r="B2850" s="138" t="s">
        <v>12310</v>
      </c>
    </row>
    <row r="2851" spans="1:2" x14ac:dyDescent="0.25">
      <c r="A2851" s="138" t="s">
        <v>5542</v>
      </c>
      <c r="B2851" s="138" t="s">
        <v>12311</v>
      </c>
    </row>
    <row r="2852" spans="1:2" x14ac:dyDescent="0.25">
      <c r="A2852" s="138" t="s">
        <v>12312</v>
      </c>
      <c r="B2852" s="138" t="s">
        <v>12313</v>
      </c>
    </row>
    <row r="2853" spans="1:2" x14ac:dyDescent="0.25">
      <c r="A2853" s="138" t="s">
        <v>12314</v>
      </c>
      <c r="B2853" s="138" t="s">
        <v>12315</v>
      </c>
    </row>
    <row r="2854" spans="1:2" x14ac:dyDescent="0.25">
      <c r="A2854" s="138" t="s">
        <v>12316</v>
      </c>
      <c r="B2854" s="138" t="s">
        <v>12316</v>
      </c>
    </row>
    <row r="2855" spans="1:2" x14ac:dyDescent="0.25">
      <c r="A2855" s="138" t="s">
        <v>12317</v>
      </c>
      <c r="B2855" s="138" t="s">
        <v>12317</v>
      </c>
    </row>
    <row r="2856" spans="1:2" x14ac:dyDescent="0.25">
      <c r="A2856" s="138" t="s">
        <v>12318</v>
      </c>
      <c r="B2856" s="138" t="s">
        <v>12319</v>
      </c>
    </row>
    <row r="2857" spans="1:2" x14ac:dyDescent="0.25">
      <c r="A2857" s="138" t="s">
        <v>12320</v>
      </c>
      <c r="B2857" s="138" t="s">
        <v>12320</v>
      </c>
    </row>
    <row r="2858" spans="1:2" x14ac:dyDescent="0.25">
      <c r="A2858" s="138" t="s">
        <v>12321</v>
      </c>
      <c r="B2858" s="138" t="s">
        <v>12321</v>
      </c>
    </row>
    <row r="2859" spans="1:2" x14ac:dyDescent="0.25">
      <c r="A2859" s="138" t="s">
        <v>12322</v>
      </c>
      <c r="B2859" s="138" t="s">
        <v>12322</v>
      </c>
    </row>
    <row r="2860" spans="1:2" x14ac:dyDescent="0.25">
      <c r="A2860" s="138" t="s">
        <v>12323</v>
      </c>
      <c r="B2860" s="138" t="s">
        <v>12323</v>
      </c>
    </row>
    <row r="2861" spans="1:2" x14ac:dyDescent="0.25">
      <c r="A2861" s="138" t="s">
        <v>12324</v>
      </c>
      <c r="B2861" s="138" t="s">
        <v>12324</v>
      </c>
    </row>
    <row r="2862" spans="1:2" x14ac:dyDescent="0.25">
      <c r="A2862" s="138" t="s">
        <v>7331</v>
      </c>
      <c r="B2862" s="138" t="s">
        <v>7331</v>
      </c>
    </row>
    <row r="2863" spans="1:2" x14ac:dyDescent="0.25">
      <c r="A2863" s="138" t="s">
        <v>7329</v>
      </c>
      <c r="B2863" s="138" t="s">
        <v>7329</v>
      </c>
    </row>
    <row r="2864" spans="1:2" x14ac:dyDescent="0.25">
      <c r="A2864" s="138" t="s">
        <v>7324</v>
      </c>
      <c r="B2864" s="138" t="s">
        <v>7324</v>
      </c>
    </row>
    <row r="2865" spans="1:2" x14ac:dyDescent="0.25">
      <c r="A2865" s="138" t="s">
        <v>628</v>
      </c>
      <c r="B2865" s="138" t="s">
        <v>12325</v>
      </c>
    </row>
    <row r="2866" spans="1:2" x14ac:dyDescent="0.25">
      <c r="A2866" s="138" t="s">
        <v>7330</v>
      </c>
      <c r="B2866" s="138" t="s">
        <v>7330</v>
      </c>
    </row>
    <row r="2867" spans="1:2" x14ac:dyDescent="0.25">
      <c r="A2867" s="138" t="s">
        <v>7328</v>
      </c>
      <c r="B2867" s="138" t="s">
        <v>7328</v>
      </c>
    </row>
    <row r="2868" spans="1:2" x14ac:dyDescent="0.25">
      <c r="A2868" s="138" t="s">
        <v>7323</v>
      </c>
      <c r="B2868" s="138" t="s">
        <v>7323</v>
      </c>
    </row>
    <row r="2869" spans="1:2" x14ac:dyDescent="0.25">
      <c r="A2869" s="138" t="s">
        <v>7413</v>
      </c>
      <c r="B2869" s="138" t="s">
        <v>7413</v>
      </c>
    </row>
    <row r="2870" spans="1:2" x14ac:dyDescent="0.25">
      <c r="A2870" s="138" t="s">
        <v>7411</v>
      </c>
      <c r="B2870" s="138" t="s">
        <v>7411</v>
      </c>
    </row>
    <row r="2871" spans="1:2" x14ac:dyDescent="0.25">
      <c r="A2871" s="138" t="s">
        <v>7415</v>
      </c>
      <c r="B2871" s="138" t="s">
        <v>7415</v>
      </c>
    </row>
    <row r="2872" spans="1:2" x14ac:dyDescent="0.25">
      <c r="A2872" s="138" t="s">
        <v>12326</v>
      </c>
      <c r="B2872" s="138" t="s">
        <v>12326</v>
      </c>
    </row>
    <row r="2873" spans="1:2" x14ac:dyDescent="0.25">
      <c r="A2873" s="138" t="s">
        <v>12327</v>
      </c>
      <c r="B2873" s="138" t="s">
        <v>12327</v>
      </c>
    </row>
    <row r="2874" spans="1:2" x14ac:dyDescent="0.25">
      <c r="A2874" s="138" t="s">
        <v>12328</v>
      </c>
      <c r="B2874" s="138" t="s">
        <v>12329</v>
      </c>
    </row>
    <row r="2875" spans="1:2" x14ac:dyDescent="0.25">
      <c r="A2875" s="138" t="s">
        <v>12330</v>
      </c>
      <c r="B2875" s="138" t="s">
        <v>12331</v>
      </c>
    </row>
    <row r="2876" spans="1:2" x14ac:dyDescent="0.25">
      <c r="A2876" s="138" t="s">
        <v>12332</v>
      </c>
      <c r="B2876" s="138" t="s">
        <v>12333</v>
      </c>
    </row>
    <row r="2877" spans="1:2" x14ac:dyDescent="0.25">
      <c r="A2877" s="138" t="s">
        <v>12334</v>
      </c>
      <c r="B2877" s="138" t="s">
        <v>12335</v>
      </c>
    </row>
    <row r="2878" spans="1:2" x14ac:dyDescent="0.25">
      <c r="A2878" s="138" t="s">
        <v>12336</v>
      </c>
      <c r="B2878" s="138" t="s">
        <v>12337</v>
      </c>
    </row>
    <row r="2879" spans="1:2" x14ac:dyDescent="0.25">
      <c r="A2879" s="138" t="s">
        <v>12338</v>
      </c>
      <c r="B2879" s="138" t="s">
        <v>12339</v>
      </c>
    </row>
    <row r="2880" spans="1:2" x14ac:dyDescent="0.25">
      <c r="A2880" s="138" t="s">
        <v>12340</v>
      </c>
      <c r="B2880" s="138" t="s">
        <v>12341</v>
      </c>
    </row>
    <row r="2881" spans="1:2" x14ac:dyDescent="0.25">
      <c r="A2881" s="138" t="s">
        <v>12342</v>
      </c>
      <c r="B2881" s="138" t="s">
        <v>12343</v>
      </c>
    </row>
    <row r="2882" spans="1:2" x14ac:dyDescent="0.25">
      <c r="A2882" s="138" t="s">
        <v>12344</v>
      </c>
      <c r="B2882" s="138" t="s">
        <v>12345</v>
      </c>
    </row>
    <row r="2883" spans="1:2" x14ac:dyDescent="0.25">
      <c r="A2883" s="138" t="s">
        <v>50</v>
      </c>
      <c r="B2883" s="138" t="s">
        <v>12346</v>
      </c>
    </row>
    <row r="2884" spans="1:2" x14ac:dyDescent="0.25">
      <c r="A2884" s="138" t="s">
        <v>877</v>
      </c>
      <c r="B2884" s="138" t="s">
        <v>12347</v>
      </c>
    </row>
    <row r="2885" spans="1:2" x14ac:dyDescent="0.25">
      <c r="A2885" s="138" t="s">
        <v>12348</v>
      </c>
      <c r="B2885" s="138" t="s">
        <v>12349</v>
      </c>
    </row>
    <row r="2886" spans="1:2" x14ac:dyDescent="0.25">
      <c r="A2886" s="138" t="s">
        <v>26</v>
      </c>
      <c r="B2886" s="138" t="s">
        <v>12350</v>
      </c>
    </row>
    <row r="2887" spans="1:2" x14ac:dyDescent="0.25">
      <c r="A2887" s="138" t="s">
        <v>12351</v>
      </c>
      <c r="B2887" s="138" t="s">
        <v>12352</v>
      </c>
    </row>
    <row r="2888" spans="1:2" x14ac:dyDescent="0.25">
      <c r="A2888" s="138" t="s">
        <v>12353</v>
      </c>
      <c r="B2888" s="138" t="s">
        <v>12354</v>
      </c>
    </row>
    <row r="2889" spans="1:2" x14ac:dyDescent="0.25">
      <c r="A2889" s="138" t="s">
        <v>12355</v>
      </c>
      <c r="B2889" s="138" t="s">
        <v>12356</v>
      </c>
    </row>
    <row r="2890" spans="1:2" x14ac:dyDescent="0.25">
      <c r="A2890" s="138" t="s">
        <v>68</v>
      </c>
      <c r="B2890" s="138" t="s">
        <v>12357</v>
      </c>
    </row>
    <row r="2891" spans="1:2" x14ac:dyDescent="0.25">
      <c r="A2891" s="138" t="s">
        <v>12358</v>
      </c>
      <c r="B2891" s="138" t="s">
        <v>12359</v>
      </c>
    </row>
    <row r="2892" spans="1:2" x14ac:dyDescent="0.25">
      <c r="A2892" s="138" t="s">
        <v>12360</v>
      </c>
      <c r="B2892" s="138" t="s">
        <v>12360</v>
      </c>
    </row>
    <row r="2893" spans="1:2" x14ac:dyDescent="0.25">
      <c r="A2893" s="138" t="s">
        <v>57</v>
      </c>
      <c r="B2893" s="138" t="s">
        <v>12361</v>
      </c>
    </row>
    <row r="2894" spans="1:2" x14ac:dyDescent="0.25">
      <c r="A2894" s="138" t="s">
        <v>12362</v>
      </c>
      <c r="B2894" s="138" t="s">
        <v>12363</v>
      </c>
    </row>
    <row r="2895" spans="1:2" x14ac:dyDescent="0.25">
      <c r="A2895" s="138" t="s">
        <v>12364</v>
      </c>
      <c r="B2895" s="138" t="s">
        <v>12364</v>
      </c>
    </row>
    <row r="2896" spans="1:2" x14ac:dyDescent="0.25">
      <c r="A2896" s="138" t="s">
        <v>12365</v>
      </c>
      <c r="B2896" s="138" t="s">
        <v>12366</v>
      </c>
    </row>
    <row r="2897" spans="1:2" x14ac:dyDescent="0.25">
      <c r="A2897" s="138" t="s">
        <v>12367</v>
      </c>
      <c r="B2897" s="138" t="s">
        <v>12368</v>
      </c>
    </row>
    <row r="2898" spans="1:2" x14ac:dyDescent="0.25">
      <c r="A2898" s="138" t="s">
        <v>12369</v>
      </c>
      <c r="B2898" s="138" t="s">
        <v>12370</v>
      </c>
    </row>
    <row r="2899" spans="1:2" x14ac:dyDescent="0.25">
      <c r="A2899" s="138" t="s">
        <v>12371</v>
      </c>
      <c r="B2899" s="138" t="s">
        <v>12372</v>
      </c>
    </row>
    <row r="2900" spans="1:2" x14ac:dyDescent="0.25">
      <c r="A2900" s="138" t="s">
        <v>12373</v>
      </c>
      <c r="B2900" s="138" t="s">
        <v>12374</v>
      </c>
    </row>
    <row r="2901" spans="1:2" x14ac:dyDescent="0.25">
      <c r="A2901" s="138" t="s">
        <v>12375</v>
      </c>
      <c r="B2901" s="138" t="s">
        <v>12376</v>
      </c>
    </row>
    <row r="2902" spans="1:2" x14ac:dyDescent="0.25">
      <c r="A2902" s="138" t="s">
        <v>12377</v>
      </c>
      <c r="B2902" s="138" t="s">
        <v>12378</v>
      </c>
    </row>
    <row r="2903" spans="1:2" x14ac:dyDescent="0.25">
      <c r="A2903" s="138" t="s">
        <v>12379</v>
      </c>
      <c r="B2903" s="138" t="s">
        <v>12380</v>
      </c>
    </row>
    <row r="2904" spans="1:2" x14ac:dyDescent="0.25">
      <c r="A2904" s="138" t="s">
        <v>12381</v>
      </c>
      <c r="B2904" s="138" t="s">
        <v>12382</v>
      </c>
    </row>
    <row r="2905" spans="1:2" x14ac:dyDescent="0.25">
      <c r="A2905" s="138" t="s">
        <v>12383</v>
      </c>
      <c r="B2905" s="138" t="s">
        <v>12384</v>
      </c>
    </row>
    <row r="2906" spans="1:2" x14ac:dyDescent="0.25">
      <c r="A2906" s="138" t="s">
        <v>12385</v>
      </c>
      <c r="B2906" s="138" t="s">
        <v>12386</v>
      </c>
    </row>
    <row r="2907" spans="1:2" x14ac:dyDescent="0.25">
      <c r="A2907" s="138" t="s">
        <v>12387</v>
      </c>
      <c r="B2907" s="138" t="s">
        <v>12388</v>
      </c>
    </row>
    <row r="2908" spans="1:2" x14ac:dyDescent="0.25">
      <c r="A2908" s="138" t="s">
        <v>12389</v>
      </c>
      <c r="B2908" s="138" t="s">
        <v>12390</v>
      </c>
    </row>
    <row r="2909" spans="1:2" x14ac:dyDescent="0.25">
      <c r="A2909" s="138" t="s">
        <v>12391</v>
      </c>
      <c r="B2909" s="138" t="s">
        <v>12391</v>
      </c>
    </row>
    <row r="2910" spans="1:2" x14ac:dyDescent="0.25">
      <c r="A2910" s="138" t="s">
        <v>12392</v>
      </c>
      <c r="B2910" s="138" t="s">
        <v>12393</v>
      </c>
    </row>
    <row r="2911" spans="1:2" x14ac:dyDescent="0.25">
      <c r="A2911" s="138" t="s">
        <v>65</v>
      </c>
      <c r="B2911" s="138" t="s">
        <v>12394</v>
      </c>
    </row>
    <row r="2912" spans="1:2" x14ac:dyDescent="0.25">
      <c r="A2912" s="138" t="s">
        <v>630</v>
      </c>
      <c r="B2912" s="138" t="s">
        <v>12395</v>
      </c>
    </row>
    <row r="2913" spans="1:2" x14ac:dyDescent="0.25">
      <c r="A2913" s="138" t="s">
        <v>12396</v>
      </c>
      <c r="B2913" s="138" t="s">
        <v>12397</v>
      </c>
    </row>
    <row r="2914" spans="1:2" x14ac:dyDescent="0.25">
      <c r="A2914" s="138" t="s">
        <v>12398</v>
      </c>
      <c r="B2914" s="138" t="s">
        <v>12399</v>
      </c>
    </row>
    <row r="2915" spans="1:2" x14ac:dyDescent="0.25">
      <c r="A2915" s="138" t="s">
        <v>12400</v>
      </c>
      <c r="B2915" s="138" t="s">
        <v>12401</v>
      </c>
    </row>
    <row r="2916" spans="1:2" x14ac:dyDescent="0.25">
      <c r="A2916" s="138" t="s">
        <v>12402</v>
      </c>
      <c r="B2916" s="138" t="s">
        <v>12403</v>
      </c>
    </row>
    <row r="2917" spans="1:2" x14ac:dyDescent="0.25">
      <c r="A2917" s="138" t="s">
        <v>12404</v>
      </c>
      <c r="B2917" s="138" t="s">
        <v>12405</v>
      </c>
    </row>
    <row r="2918" spans="1:2" x14ac:dyDescent="0.25">
      <c r="A2918" s="138" t="s">
        <v>12406</v>
      </c>
      <c r="B2918" s="138" t="s">
        <v>12407</v>
      </c>
    </row>
    <row r="2919" spans="1:2" x14ac:dyDescent="0.25">
      <c r="A2919" s="138" t="s">
        <v>12408</v>
      </c>
      <c r="B2919" s="138" t="s">
        <v>12409</v>
      </c>
    </row>
    <row r="2920" spans="1:2" x14ac:dyDescent="0.25">
      <c r="A2920" s="138" t="s">
        <v>12410</v>
      </c>
      <c r="B2920" s="138" t="s">
        <v>12411</v>
      </c>
    </row>
    <row r="2921" spans="1:2" x14ac:dyDescent="0.25">
      <c r="A2921" s="138" t="s">
        <v>12412</v>
      </c>
      <c r="B2921" s="138" t="s">
        <v>12413</v>
      </c>
    </row>
    <row r="2922" spans="1:2" x14ac:dyDescent="0.25">
      <c r="A2922" s="138" t="s">
        <v>12414</v>
      </c>
      <c r="B2922" s="138" t="s">
        <v>12415</v>
      </c>
    </row>
    <row r="2923" spans="1:2" x14ac:dyDescent="0.25">
      <c r="A2923" s="138" t="s">
        <v>12416</v>
      </c>
      <c r="B2923" s="138" t="s">
        <v>12417</v>
      </c>
    </row>
    <row r="2924" spans="1:2" x14ac:dyDescent="0.25">
      <c r="A2924" s="138" t="s">
        <v>12418</v>
      </c>
      <c r="B2924" s="138" t="s">
        <v>12419</v>
      </c>
    </row>
    <row r="2925" spans="1:2" x14ac:dyDescent="0.25">
      <c r="A2925" s="138" t="s">
        <v>12420</v>
      </c>
      <c r="B2925" s="138" t="s">
        <v>12421</v>
      </c>
    </row>
    <row r="2926" spans="1:2" x14ac:dyDescent="0.25">
      <c r="A2926" s="138" t="s">
        <v>12422</v>
      </c>
      <c r="B2926" s="138" t="s">
        <v>12423</v>
      </c>
    </row>
    <row r="2927" spans="1:2" x14ac:dyDescent="0.25">
      <c r="A2927" s="138" t="s">
        <v>12424</v>
      </c>
      <c r="B2927" s="138" t="s">
        <v>12425</v>
      </c>
    </row>
    <row r="2928" spans="1:2" x14ac:dyDescent="0.25">
      <c r="A2928" s="138" t="s">
        <v>12426</v>
      </c>
      <c r="B2928" s="138" t="s">
        <v>12427</v>
      </c>
    </row>
    <row r="2929" spans="1:2" x14ac:dyDescent="0.25">
      <c r="A2929" s="138" t="s">
        <v>12428</v>
      </c>
      <c r="B2929" s="138" t="s">
        <v>12429</v>
      </c>
    </row>
    <row r="2930" spans="1:2" x14ac:dyDescent="0.25">
      <c r="A2930" s="138" t="s">
        <v>12430</v>
      </c>
      <c r="B2930" s="138" t="s">
        <v>12431</v>
      </c>
    </row>
    <row r="2931" spans="1:2" x14ac:dyDescent="0.25">
      <c r="A2931" s="138" t="s">
        <v>12432</v>
      </c>
      <c r="B2931" s="138" t="s">
        <v>12433</v>
      </c>
    </row>
    <row r="2932" spans="1:2" x14ac:dyDescent="0.25">
      <c r="A2932" s="138" t="s">
        <v>12434</v>
      </c>
      <c r="B2932" s="138" t="s">
        <v>12435</v>
      </c>
    </row>
    <row r="2933" spans="1:2" x14ac:dyDescent="0.25">
      <c r="A2933" s="138" t="s">
        <v>12436</v>
      </c>
      <c r="B2933" s="138" t="s">
        <v>12437</v>
      </c>
    </row>
    <row r="2934" spans="1:2" x14ac:dyDescent="0.25">
      <c r="A2934" s="138" t="s">
        <v>12438</v>
      </c>
      <c r="B2934" s="138" t="s">
        <v>12439</v>
      </c>
    </row>
    <row r="2935" spans="1:2" x14ac:dyDescent="0.25">
      <c r="A2935" s="138" t="s">
        <v>12440</v>
      </c>
      <c r="B2935" s="138" t="s">
        <v>12441</v>
      </c>
    </row>
    <row r="2936" spans="1:2" x14ac:dyDescent="0.25">
      <c r="A2936" s="138" t="s">
        <v>12442</v>
      </c>
      <c r="B2936" s="138" t="s">
        <v>12443</v>
      </c>
    </row>
    <row r="2937" spans="1:2" x14ac:dyDescent="0.25">
      <c r="A2937" s="138" t="s">
        <v>12444</v>
      </c>
      <c r="B2937" s="138" t="s">
        <v>12445</v>
      </c>
    </row>
    <row r="2938" spans="1:2" x14ac:dyDescent="0.25">
      <c r="A2938" s="138" t="s">
        <v>12446</v>
      </c>
      <c r="B2938" s="138" t="s">
        <v>12447</v>
      </c>
    </row>
    <row r="2939" spans="1:2" x14ac:dyDescent="0.25">
      <c r="A2939" s="138" t="s">
        <v>12448</v>
      </c>
      <c r="B2939" s="138" t="s">
        <v>12449</v>
      </c>
    </row>
    <row r="2940" spans="1:2" x14ac:dyDescent="0.25">
      <c r="A2940" s="138" t="s">
        <v>12450</v>
      </c>
      <c r="B2940" s="138" t="s">
        <v>12451</v>
      </c>
    </row>
    <row r="2941" spans="1:2" x14ac:dyDescent="0.25">
      <c r="A2941" s="138" t="s">
        <v>12452</v>
      </c>
      <c r="B2941" s="138" t="s">
        <v>12453</v>
      </c>
    </row>
    <row r="2942" spans="1:2" x14ac:dyDescent="0.25">
      <c r="A2942" s="138" t="s">
        <v>12454</v>
      </c>
      <c r="B2942" s="138" t="s">
        <v>12455</v>
      </c>
    </row>
    <row r="2943" spans="1:2" x14ac:dyDescent="0.25">
      <c r="A2943" s="138" t="s">
        <v>12456</v>
      </c>
      <c r="B2943" s="138" t="s">
        <v>12457</v>
      </c>
    </row>
    <row r="2944" spans="1:2" x14ac:dyDescent="0.25">
      <c r="A2944" s="138" t="s">
        <v>12458</v>
      </c>
      <c r="B2944" s="138" t="s">
        <v>12459</v>
      </c>
    </row>
    <row r="2945" spans="1:2" x14ac:dyDescent="0.25">
      <c r="A2945" s="138" t="s">
        <v>12460</v>
      </c>
      <c r="B2945" s="138" t="s">
        <v>12461</v>
      </c>
    </row>
    <row r="2946" spans="1:2" x14ac:dyDescent="0.25">
      <c r="A2946" s="138" t="s">
        <v>12462</v>
      </c>
      <c r="B2946" s="138" t="s">
        <v>12463</v>
      </c>
    </row>
    <row r="2947" spans="1:2" x14ac:dyDescent="0.25">
      <c r="A2947" s="138" t="s">
        <v>12464</v>
      </c>
      <c r="B2947" s="138" t="s">
        <v>12465</v>
      </c>
    </row>
    <row r="2948" spans="1:2" x14ac:dyDescent="0.25">
      <c r="A2948" s="138" t="s">
        <v>12466</v>
      </c>
      <c r="B2948" s="138" t="s">
        <v>12467</v>
      </c>
    </row>
    <row r="2949" spans="1:2" x14ac:dyDescent="0.25">
      <c r="A2949" s="138" t="s">
        <v>12468</v>
      </c>
      <c r="B2949" s="138" t="s">
        <v>12469</v>
      </c>
    </row>
    <row r="2950" spans="1:2" x14ac:dyDescent="0.25">
      <c r="A2950" s="138" t="s">
        <v>12470</v>
      </c>
      <c r="B2950" s="138" t="s">
        <v>12471</v>
      </c>
    </row>
    <row r="2951" spans="1:2" x14ac:dyDescent="0.25">
      <c r="A2951" s="138" t="s">
        <v>12472</v>
      </c>
      <c r="B2951" s="138" t="s">
        <v>12473</v>
      </c>
    </row>
    <row r="2952" spans="1:2" x14ac:dyDescent="0.25">
      <c r="A2952" s="138" t="s">
        <v>12474</v>
      </c>
      <c r="B2952" s="138" t="s">
        <v>12475</v>
      </c>
    </row>
    <row r="2953" spans="1:2" x14ac:dyDescent="0.25">
      <c r="A2953" s="138" t="s">
        <v>12476</v>
      </c>
      <c r="B2953" s="138" t="s">
        <v>12477</v>
      </c>
    </row>
    <row r="2954" spans="1:2" x14ac:dyDescent="0.25">
      <c r="A2954" s="138" t="s">
        <v>12478</v>
      </c>
      <c r="B2954" s="138" t="s">
        <v>12479</v>
      </c>
    </row>
    <row r="2955" spans="1:2" x14ac:dyDescent="0.25">
      <c r="A2955" s="138" t="s">
        <v>12480</v>
      </c>
      <c r="B2955" s="138" t="s">
        <v>12481</v>
      </c>
    </row>
    <row r="2956" spans="1:2" x14ac:dyDescent="0.25">
      <c r="A2956" s="138" t="s">
        <v>12482</v>
      </c>
      <c r="B2956" s="138" t="s">
        <v>12483</v>
      </c>
    </row>
    <row r="2957" spans="1:2" x14ac:dyDescent="0.25">
      <c r="A2957" s="138" t="s">
        <v>12484</v>
      </c>
      <c r="B2957" s="138" t="s">
        <v>12485</v>
      </c>
    </row>
    <row r="2958" spans="1:2" x14ac:dyDescent="0.25">
      <c r="A2958" s="138" t="s">
        <v>12486</v>
      </c>
      <c r="B2958" s="138" t="s">
        <v>12487</v>
      </c>
    </row>
    <row r="2959" spans="1:2" x14ac:dyDescent="0.25">
      <c r="A2959" s="138" t="s">
        <v>12488</v>
      </c>
      <c r="B2959" s="138" t="s">
        <v>12489</v>
      </c>
    </row>
    <row r="2960" spans="1:2" x14ac:dyDescent="0.25">
      <c r="A2960" s="138" t="s">
        <v>12490</v>
      </c>
      <c r="B2960" s="138" t="s">
        <v>12491</v>
      </c>
    </row>
    <row r="2961" spans="1:2" x14ac:dyDescent="0.25">
      <c r="A2961" s="138" t="s">
        <v>12492</v>
      </c>
      <c r="B2961" s="138" t="s">
        <v>12493</v>
      </c>
    </row>
    <row r="2962" spans="1:2" x14ac:dyDescent="0.25">
      <c r="A2962" s="138" t="s">
        <v>12494</v>
      </c>
      <c r="B2962" s="138" t="s">
        <v>12495</v>
      </c>
    </row>
    <row r="2963" spans="1:2" x14ac:dyDescent="0.25">
      <c r="A2963" s="138" t="s">
        <v>12496</v>
      </c>
      <c r="B2963" s="138" t="s">
        <v>12497</v>
      </c>
    </row>
    <row r="2964" spans="1:2" x14ac:dyDescent="0.25">
      <c r="A2964" s="138" t="s">
        <v>12498</v>
      </c>
      <c r="B2964" s="138" t="s">
        <v>12499</v>
      </c>
    </row>
    <row r="2965" spans="1:2" x14ac:dyDescent="0.25">
      <c r="A2965" s="138" t="s">
        <v>12500</v>
      </c>
      <c r="B2965" s="138" t="s">
        <v>12501</v>
      </c>
    </row>
    <row r="2966" spans="1:2" x14ac:dyDescent="0.25">
      <c r="A2966" s="138" t="s">
        <v>12502</v>
      </c>
      <c r="B2966" s="138" t="s">
        <v>12503</v>
      </c>
    </row>
    <row r="2967" spans="1:2" x14ac:dyDescent="0.25">
      <c r="A2967" s="138" t="s">
        <v>12504</v>
      </c>
      <c r="B2967" s="138" t="s">
        <v>12505</v>
      </c>
    </row>
    <row r="2968" spans="1:2" x14ac:dyDescent="0.25">
      <c r="A2968" s="138" t="s">
        <v>12506</v>
      </c>
      <c r="B2968" s="138" t="s">
        <v>12507</v>
      </c>
    </row>
    <row r="2969" spans="1:2" x14ac:dyDescent="0.25">
      <c r="A2969" s="138" t="s">
        <v>12508</v>
      </c>
      <c r="B2969" s="138" t="s">
        <v>12509</v>
      </c>
    </row>
    <row r="2970" spans="1:2" x14ac:dyDescent="0.25">
      <c r="A2970" s="138" t="s">
        <v>12510</v>
      </c>
      <c r="B2970" s="138" t="s">
        <v>12511</v>
      </c>
    </row>
    <row r="2971" spans="1:2" x14ac:dyDescent="0.25">
      <c r="A2971" s="138" t="s">
        <v>12512</v>
      </c>
      <c r="B2971" s="138" t="s">
        <v>12513</v>
      </c>
    </row>
    <row r="2972" spans="1:2" x14ac:dyDescent="0.25">
      <c r="A2972" s="138" t="s">
        <v>12514</v>
      </c>
      <c r="B2972" s="138" t="s">
        <v>12515</v>
      </c>
    </row>
    <row r="2973" spans="1:2" x14ac:dyDescent="0.25">
      <c r="A2973" s="138" t="s">
        <v>12516</v>
      </c>
      <c r="B2973" s="138" t="s">
        <v>12517</v>
      </c>
    </row>
    <row r="2974" spans="1:2" x14ac:dyDescent="0.25">
      <c r="A2974" s="138" t="s">
        <v>12518</v>
      </c>
      <c r="B2974" s="138" t="s">
        <v>12519</v>
      </c>
    </row>
    <row r="2975" spans="1:2" x14ac:dyDescent="0.25">
      <c r="A2975" s="138" t="s">
        <v>12520</v>
      </c>
      <c r="B2975" s="138" t="s">
        <v>12521</v>
      </c>
    </row>
    <row r="2976" spans="1:2" x14ac:dyDescent="0.25">
      <c r="A2976" s="138" t="s">
        <v>12522</v>
      </c>
      <c r="B2976" s="138" t="s">
        <v>12523</v>
      </c>
    </row>
    <row r="2977" spans="1:2" x14ac:dyDescent="0.25">
      <c r="A2977" s="138" t="s">
        <v>12524</v>
      </c>
      <c r="B2977" s="138" t="s">
        <v>12525</v>
      </c>
    </row>
    <row r="2978" spans="1:2" x14ac:dyDescent="0.25">
      <c r="A2978" s="138" t="s">
        <v>12526</v>
      </c>
      <c r="B2978" s="138" t="s">
        <v>12527</v>
      </c>
    </row>
    <row r="2979" spans="1:2" x14ac:dyDescent="0.25">
      <c r="A2979" s="138" t="s">
        <v>12528</v>
      </c>
      <c r="B2979" s="138" t="s">
        <v>12529</v>
      </c>
    </row>
    <row r="2980" spans="1:2" x14ac:dyDescent="0.25">
      <c r="A2980" s="138" t="s">
        <v>12530</v>
      </c>
      <c r="B2980" s="138" t="s">
        <v>12531</v>
      </c>
    </row>
    <row r="2981" spans="1:2" x14ac:dyDescent="0.25">
      <c r="A2981" s="138" t="s">
        <v>12532</v>
      </c>
      <c r="B2981" s="138" t="s">
        <v>12533</v>
      </c>
    </row>
    <row r="2982" spans="1:2" x14ac:dyDescent="0.25">
      <c r="A2982" s="138" t="s">
        <v>12534</v>
      </c>
      <c r="B2982" s="138" t="s">
        <v>12535</v>
      </c>
    </row>
    <row r="2983" spans="1:2" x14ac:dyDescent="0.25">
      <c r="A2983" s="138" t="s">
        <v>12536</v>
      </c>
      <c r="B2983" s="138" t="s">
        <v>12537</v>
      </c>
    </row>
    <row r="2984" spans="1:2" x14ac:dyDescent="0.25">
      <c r="A2984" s="138" t="s">
        <v>12538</v>
      </c>
      <c r="B2984" s="138" t="s">
        <v>12539</v>
      </c>
    </row>
    <row r="2985" spans="1:2" x14ac:dyDescent="0.25">
      <c r="A2985" s="138" t="s">
        <v>12540</v>
      </c>
      <c r="B2985" s="138" t="s">
        <v>12541</v>
      </c>
    </row>
    <row r="2986" spans="1:2" x14ac:dyDescent="0.25">
      <c r="A2986" s="138" t="s">
        <v>12542</v>
      </c>
      <c r="B2986" s="138" t="s">
        <v>12543</v>
      </c>
    </row>
    <row r="2987" spans="1:2" x14ac:dyDescent="0.25">
      <c r="A2987" s="138" t="s">
        <v>12544</v>
      </c>
      <c r="B2987" s="138" t="s">
        <v>12545</v>
      </c>
    </row>
    <row r="2988" spans="1:2" x14ac:dyDescent="0.25">
      <c r="A2988" s="138" t="s">
        <v>12546</v>
      </c>
      <c r="B2988" s="138" t="s">
        <v>12547</v>
      </c>
    </row>
    <row r="2989" spans="1:2" x14ac:dyDescent="0.25">
      <c r="A2989" s="138" t="s">
        <v>12548</v>
      </c>
      <c r="B2989" s="138" t="s">
        <v>12549</v>
      </c>
    </row>
    <row r="2990" spans="1:2" x14ac:dyDescent="0.25">
      <c r="A2990" s="138" t="s">
        <v>12550</v>
      </c>
      <c r="B2990" s="138" t="s">
        <v>12551</v>
      </c>
    </row>
    <row r="2991" spans="1:2" x14ac:dyDescent="0.25">
      <c r="A2991" s="138" t="s">
        <v>12552</v>
      </c>
      <c r="B2991" s="138" t="s">
        <v>12553</v>
      </c>
    </row>
    <row r="2992" spans="1:2" x14ac:dyDescent="0.25">
      <c r="A2992" s="138" t="s">
        <v>12554</v>
      </c>
      <c r="B2992" s="138" t="s">
        <v>12555</v>
      </c>
    </row>
    <row r="2993" spans="1:2" x14ac:dyDescent="0.25">
      <c r="A2993" s="138" t="s">
        <v>12556</v>
      </c>
      <c r="B2993" s="138" t="s">
        <v>12557</v>
      </c>
    </row>
    <row r="2994" spans="1:2" x14ac:dyDescent="0.25">
      <c r="A2994" s="138" t="s">
        <v>12558</v>
      </c>
      <c r="B2994" s="138" t="s">
        <v>12559</v>
      </c>
    </row>
    <row r="2995" spans="1:2" x14ac:dyDescent="0.25">
      <c r="A2995" s="138" t="s">
        <v>12560</v>
      </c>
      <c r="B2995" s="138" t="s">
        <v>12561</v>
      </c>
    </row>
    <row r="2996" spans="1:2" x14ac:dyDescent="0.25">
      <c r="A2996" s="138" t="s">
        <v>12562</v>
      </c>
      <c r="B2996" s="138" t="s">
        <v>12563</v>
      </c>
    </row>
    <row r="2997" spans="1:2" x14ac:dyDescent="0.25">
      <c r="A2997" s="138" t="s">
        <v>12564</v>
      </c>
      <c r="B2997" s="138" t="s">
        <v>12565</v>
      </c>
    </row>
    <row r="2998" spans="1:2" x14ac:dyDescent="0.25">
      <c r="A2998" s="138" t="s">
        <v>12566</v>
      </c>
      <c r="B2998" s="138" t="s">
        <v>12567</v>
      </c>
    </row>
    <row r="2999" spans="1:2" x14ac:dyDescent="0.25">
      <c r="A2999" s="138" t="s">
        <v>12568</v>
      </c>
      <c r="B2999" s="138" t="s">
        <v>12569</v>
      </c>
    </row>
    <row r="3000" spans="1:2" x14ac:dyDescent="0.25">
      <c r="A3000" s="138" t="s">
        <v>12570</v>
      </c>
      <c r="B3000" s="138" t="s">
        <v>12571</v>
      </c>
    </row>
    <row r="3001" spans="1:2" x14ac:dyDescent="0.25">
      <c r="A3001" s="138" t="s">
        <v>12572</v>
      </c>
      <c r="B3001" s="138" t="s">
        <v>12573</v>
      </c>
    </row>
    <row r="3002" spans="1:2" x14ac:dyDescent="0.25">
      <c r="A3002" s="138" t="s">
        <v>12574</v>
      </c>
      <c r="B3002" s="138" t="s">
        <v>12575</v>
      </c>
    </row>
    <row r="3003" spans="1:2" x14ac:dyDescent="0.25">
      <c r="A3003" s="138" t="s">
        <v>12576</v>
      </c>
      <c r="B3003" s="138" t="s">
        <v>12577</v>
      </c>
    </row>
    <row r="3004" spans="1:2" x14ac:dyDescent="0.25">
      <c r="A3004" s="138" t="s">
        <v>12578</v>
      </c>
      <c r="B3004" s="138" t="s">
        <v>12579</v>
      </c>
    </row>
    <row r="3005" spans="1:2" x14ac:dyDescent="0.25">
      <c r="A3005" s="138" t="s">
        <v>12580</v>
      </c>
      <c r="B3005" s="138" t="s">
        <v>12581</v>
      </c>
    </row>
    <row r="3006" spans="1:2" x14ac:dyDescent="0.25">
      <c r="A3006" s="138" t="s">
        <v>12582</v>
      </c>
      <c r="B3006" s="138" t="s">
        <v>12583</v>
      </c>
    </row>
    <row r="3007" spans="1:2" x14ac:dyDescent="0.25">
      <c r="A3007" s="138" t="s">
        <v>12584</v>
      </c>
      <c r="B3007" s="138" t="s">
        <v>12585</v>
      </c>
    </row>
    <row r="3008" spans="1:2" x14ac:dyDescent="0.25">
      <c r="A3008" s="138" t="s">
        <v>12586</v>
      </c>
      <c r="B3008" s="138" t="s">
        <v>12587</v>
      </c>
    </row>
    <row r="3009" spans="1:2" x14ac:dyDescent="0.25">
      <c r="A3009" s="138" t="s">
        <v>12588</v>
      </c>
      <c r="B3009" s="138" t="s">
        <v>12589</v>
      </c>
    </row>
    <row r="3010" spans="1:2" x14ac:dyDescent="0.25">
      <c r="A3010" s="138" t="s">
        <v>12590</v>
      </c>
      <c r="B3010" s="138" t="s">
        <v>12591</v>
      </c>
    </row>
    <row r="3011" spans="1:2" x14ac:dyDescent="0.25">
      <c r="A3011" s="138" t="s">
        <v>12592</v>
      </c>
      <c r="B3011" s="138" t="s">
        <v>12593</v>
      </c>
    </row>
    <row r="3012" spans="1:2" x14ac:dyDescent="0.25">
      <c r="A3012" s="138" t="s">
        <v>12594</v>
      </c>
      <c r="B3012" s="138" t="s">
        <v>12595</v>
      </c>
    </row>
    <row r="3013" spans="1:2" x14ac:dyDescent="0.25">
      <c r="A3013" s="138" t="s">
        <v>12596</v>
      </c>
      <c r="B3013" s="138" t="s">
        <v>12597</v>
      </c>
    </row>
    <row r="3014" spans="1:2" x14ac:dyDescent="0.25">
      <c r="A3014" s="138" t="s">
        <v>12598</v>
      </c>
      <c r="B3014" s="138" t="s">
        <v>12599</v>
      </c>
    </row>
    <row r="3015" spans="1:2" x14ac:dyDescent="0.25">
      <c r="A3015" s="138" t="s">
        <v>12600</v>
      </c>
      <c r="B3015" s="138" t="s">
        <v>12601</v>
      </c>
    </row>
    <row r="3016" spans="1:2" x14ac:dyDescent="0.25">
      <c r="A3016" s="138" t="s">
        <v>12602</v>
      </c>
      <c r="B3016" s="138" t="s">
        <v>12603</v>
      </c>
    </row>
    <row r="3017" spans="1:2" x14ac:dyDescent="0.25">
      <c r="A3017" s="138" t="s">
        <v>12604</v>
      </c>
      <c r="B3017" s="138" t="s">
        <v>12605</v>
      </c>
    </row>
    <row r="3018" spans="1:2" x14ac:dyDescent="0.25">
      <c r="A3018" s="138" t="s">
        <v>12606</v>
      </c>
      <c r="B3018" s="138" t="s">
        <v>12607</v>
      </c>
    </row>
    <row r="3019" spans="1:2" x14ac:dyDescent="0.25">
      <c r="A3019" s="138" t="s">
        <v>12608</v>
      </c>
      <c r="B3019" s="138" t="s">
        <v>12609</v>
      </c>
    </row>
    <row r="3020" spans="1:2" x14ac:dyDescent="0.25">
      <c r="A3020" s="138" t="s">
        <v>12610</v>
      </c>
      <c r="B3020" s="138" t="s">
        <v>12611</v>
      </c>
    </row>
    <row r="3021" spans="1:2" x14ac:dyDescent="0.25">
      <c r="A3021" s="138" t="s">
        <v>12612</v>
      </c>
      <c r="B3021" s="138" t="s">
        <v>12613</v>
      </c>
    </row>
    <row r="3022" spans="1:2" x14ac:dyDescent="0.25">
      <c r="A3022" s="138" t="s">
        <v>12614</v>
      </c>
      <c r="B3022" s="138" t="s">
        <v>12615</v>
      </c>
    </row>
    <row r="3023" spans="1:2" x14ac:dyDescent="0.25">
      <c r="A3023" s="138" t="s">
        <v>12616</v>
      </c>
      <c r="B3023" s="138" t="s">
        <v>12617</v>
      </c>
    </row>
    <row r="3024" spans="1:2" x14ac:dyDescent="0.25">
      <c r="A3024" s="138" t="s">
        <v>12618</v>
      </c>
      <c r="B3024" s="138" t="s">
        <v>12619</v>
      </c>
    </row>
    <row r="3025" spans="1:2" x14ac:dyDescent="0.25">
      <c r="A3025" s="138" t="s">
        <v>12620</v>
      </c>
      <c r="B3025" s="138" t="s">
        <v>12621</v>
      </c>
    </row>
    <row r="3026" spans="1:2" x14ac:dyDescent="0.25">
      <c r="A3026" s="138" t="s">
        <v>12622</v>
      </c>
      <c r="B3026" s="138" t="s">
        <v>12623</v>
      </c>
    </row>
    <row r="3027" spans="1:2" x14ac:dyDescent="0.25">
      <c r="A3027" s="138" t="s">
        <v>12624</v>
      </c>
      <c r="B3027" s="138" t="s">
        <v>12625</v>
      </c>
    </row>
    <row r="3028" spans="1:2" x14ac:dyDescent="0.25">
      <c r="A3028" s="138" t="s">
        <v>12626</v>
      </c>
      <c r="B3028" s="138" t="s">
        <v>12627</v>
      </c>
    </row>
    <row r="3029" spans="1:2" x14ac:dyDescent="0.25">
      <c r="A3029" s="138" t="s">
        <v>12628</v>
      </c>
      <c r="B3029" s="138" t="s">
        <v>12629</v>
      </c>
    </row>
    <row r="3030" spans="1:2" x14ac:dyDescent="0.25">
      <c r="A3030" s="138" t="s">
        <v>12630</v>
      </c>
      <c r="B3030" s="138" t="s">
        <v>12631</v>
      </c>
    </row>
    <row r="3031" spans="1:2" x14ac:dyDescent="0.25">
      <c r="A3031" s="138" t="s">
        <v>12632</v>
      </c>
      <c r="B3031" s="138" t="s">
        <v>12633</v>
      </c>
    </row>
    <row r="3032" spans="1:2" x14ac:dyDescent="0.25">
      <c r="A3032" s="138" t="s">
        <v>12634</v>
      </c>
      <c r="B3032" s="138" t="s">
        <v>12635</v>
      </c>
    </row>
    <row r="3033" spans="1:2" x14ac:dyDescent="0.25">
      <c r="A3033" s="138" t="s">
        <v>12636</v>
      </c>
      <c r="B3033" s="138" t="s">
        <v>12637</v>
      </c>
    </row>
    <row r="3034" spans="1:2" x14ac:dyDescent="0.25">
      <c r="A3034" s="138" t="s">
        <v>12638</v>
      </c>
      <c r="B3034" s="138" t="s">
        <v>12639</v>
      </c>
    </row>
    <row r="3035" spans="1:2" x14ac:dyDescent="0.25">
      <c r="A3035" s="138" t="s">
        <v>12640</v>
      </c>
      <c r="B3035" s="138" t="s">
        <v>12641</v>
      </c>
    </row>
    <row r="3036" spans="1:2" x14ac:dyDescent="0.25">
      <c r="A3036" s="138" t="s">
        <v>12642</v>
      </c>
      <c r="B3036" s="138" t="s">
        <v>12643</v>
      </c>
    </row>
    <row r="3037" spans="1:2" x14ac:dyDescent="0.25">
      <c r="A3037" s="138" t="s">
        <v>12644</v>
      </c>
      <c r="B3037" s="138" t="s">
        <v>12645</v>
      </c>
    </row>
    <row r="3038" spans="1:2" x14ac:dyDescent="0.25">
      <c r="A3038" s="138" t="s">
        <v>12646</v>
      </c>
      <c r="B3038" s="138" t="s">
        <v>12647</v>
      </c>
    </row>
    <row r="3039" spans="1:2" x14ac:dyDescent="0.25">
      <c r="A3039" s="138" t="s">
        <v>12648</v>
      </c>
      <c r="B3039" s="138" t="s">
        <v>12649</v>
      </c>
    </row>
    <row r="3040" spans="1:2" x14ac:dyDescent="0.25">
      <c r="A3040" s="138" t="s">
        <v>12650</v>
      </c>
      <c r="B3040" s="138" t="s">
        <v>12651</v>
      </c>
    </row>
    <row r="3041" spans="1:2" x14ac:dyDescent="0.25">
      <c r="A3041" s="138" t="s">
        <v>12652</v>
      </c>
      <c r="B3041" s="138" t="s">
        <v>12653</v>
      </c>
    </row>
    <row r="3042" spans="1:2" x14ac:dyDescent="0.25">
      <c r="A3042" s="138" t="s">
        <v>12654</v>
      </c>
      <c r="B3042" s="138" t="s">
        <v>12655</v>
      </c>
    </row>
    <row r="3043" spans="1:2" x14ac:dyDescent="0.25">
      <c r="A3043" s="138" t="s">
        <v>12656</v>
      </c>
      <c r="B3043" s="138" t="s">
        <v>12657</v>
      </c>
    </row>
    <row r="3044" spans="1:2" x14ac:dyDescent="0.25">
      <c r="A3044" s="138" t="s">
        <v>12658</v>
      </c>
      <c r="B3044" s="138" t="s">
        <v>12659</v>
      </c>
    </row>
    <row r="3045" spans="1:2" x14ac:dyDescent="0.25">
      <c r="A3045" s="138" t="s">
        <v>12660</v>
      </c>
      <c r="B3045" s="138" t="s">
        <v>12661</v>
      </c>
    </row>
    <row r="3046" spans="1:2" x14ac:dyDescent="0.25">
      <c r="A3046" s="138" t="s">
        <v>12662</v>
      </c>
      <c r="B3046" s="138" t="s">
        <v>12663</v>
      </c>
    </row>
    <row r="3047" spans="1:2" x14ac:dyDescent="0.25">
      <c r="A3047" s="138" t="s">
        <v>12664</v>
      </c>
      <c r="B3047" s="138" t="s">
        <v>12665</v>
      </c>
    </row>
    <row r="3048" spans="1:2" x14ac:dyDescent="0.25">
      <c r="A3048" s="138" t="s">
        <v>12666</v>
      </c>
      <c r="B3048" s="138" t="s">
        <v>12667</v>
      </c>
    </row>
    <row r="3049" spans="1:2" x14ac:dyDescent="0.25">
      <c r="A3049" s="138" t="s">
        <v>12668</v>
      </c>
      <c r="B3049" s="138" t="s">
        <v>12669</v>
      </c>
    </row>
    <row r="3050" spans="1:2" x14ac:dyDescent="0.25">
      <c r="A3050" s="138" t="s">
        <v>12670</v>
      </c>
      <c r="B3050" s="138" t="s">
        <v>12671</v>
      </c>
    </row>
    <row r="3051" spans="1:2" x14ac:dyDescent="0.25">
      <c r="A3051" s="138" t="s">
        <v>12672</v>
      </c>
      <c r="B3051" s="138" t="s">
        <v>12673</v>
      </c>
    </row>
    <row r="3052" spans="1:2" x14ac:dyDescent="0.25">
      <c r="A3052" s="138" t="s">
        <v>12674</v>
      </c>
      <c r="B3052" s="138" t="s">
        <v>12675</v>
      </c>
    </row>
    <row r="3053" spans="1:2" x14ac:dyDescent="0.25">
      <c r="A3053" s="138" t="s">
        <v>12676</v>
      </c>
      <c r="B3053" s="138" t="s">
        <v>12677</v>
      </c>
    </row>
    <row r="3054" spans="1:2" x14ac:dyDescent="0.25">
      <c r="A3054" s="138" t="s">
        <v>12678</v>
      </c>
      <c r="B3054" s="138" t="s">
        <v>12679</v>
      </c>
    </row>
    <row r="3055" spans="1:2" x14ac:dyDescent="0.25">
      <c r="A3055" s="138" t="s">
        <v>12680</v>
      </c>
      <c r="B3055" s="138" t="s">
        <v>12681</v>
      </c>
    </row>
    <row r="3056" spans="1:2" x14ac:dyDescent="0.25">
      <c r="A3056" s="138" t="s">
        <v>12682</v>
      </c>
      <c r="B3056" s="138" t="s">
        <v>12683</v>
      </c>
    </row>
    <row r="3057" spans="1:2" x14ac:dyDescent="0.25">
      <c r="A3057" s="138" t="s">
        <v>12684</v>
      </c>
      <c r="B3057" s="138" t="s">
        <v>12685</v>
      </c>
    </row>
    <row r="3058" spans="1:2" x14ac:dyDescent="0.25">
      <c r="A3058" s="138" t="s">
        <v>12686</v>
      </c>
      <c r="B3058" s="138" t="s">
        <v>12687</v>
      </c>
    </row>
    <row r="3059" spans="1:2" x14ac:dyDescent="0.25">
      <c r="A3059" s="138" t="s">
        <v>12688</v>
      </c>
      <c r="B3059" s="138" t="s">
        <v>12689</v>
      </c>
    </row>
    <row r="3060" spans="1:2" x14ac:dyDescent="0.25">
      <c r="A3060" s="138" t="s">
        <v>12690</v>
      </c>
      <c r="B3060" s="138" t="s">
        <v>12691</v>
      </c>
    </row>
    <row r="3061" spans="1:2" x14ac:dyDescent="0.25">
      <c r="A3061" s="138" t="s">
        <v>12692</v>
      </c>
      <c r="B3061" s="138" t="s">
        <v>12693</v>
      </c>
    </row>
    <row r="3062" spans="1:2" x14ac:dyDescent="0.25">
      <c r="A3062" s="138" t="s">
        <v>12694</v>
      </c>
      <c r="B3062" s="138" t="s">
        <v>12695</v>
      </c>
    </row>
    <row r="3063" spans="1:2" x14ac:dyDescent="0.25">
      <c r="A3063" s="138" t="s">
        <v>12696</v>
      </c>
      <c r="B3063" s="138" t="s">
        <v>12697</v>
      </c>
    </row>
    <row r="3064" spans="1:2" x14ac:dyDescent="0.25">
      <c r="A3064" s="138" t="s">
        <v>12698</v>
      </c>
      <c r="B3064" s="138" t="s">
        <v>12699</v>
      </c>
    </row>
    <row r="3065" spans="1:2" x14ac:dyDescent="0.25">
      <c r="A3065" s="138" t="s">
        <v>12700</v>
      </c>
      <c r="B3065" s="138" t="s">
        <v>12701</v>
      </c>
    </row>
    <row r="3066" spans="1:2" x14ac:dyDescent="0.25">
      <c r="A3066" s="138" t="s">
        <v>12702</v>
      </c>
      <c r="B3066" s="138" t="s">
        <v>12703</v>
      </c>
    </row>
    <row r="3067" spans="1:2" x14ac:dyDescent="0.25">
      <c r="A3067" s="138" t="s">
        <v>12704</v>
      </c>
      <c r="B3067" s="138" t="s">
        <v>12705</v>
      </c>
    </row>
    <row r="3068" spans="1:2" x14ac:dyDescent="0.25">
      <c r="A3068" s="138" t="s">
        <v>12706</v>
      </c>
      <c r="B3068" s="138" t="s">
        <v>12707</v>
      </c>
    </row>
    <row r="3069" spans="1:2" x14ac:dyDescent="0.25">
      <c r="A3069" s="138" t="s">
        <v>12708</v>
      </c>
      <c r="B3069" s="138" t="s">
        <v>12709</v>
      </c>
    </row>
    <row r="3070" spans="1:2" x14ac:dyDescent="0.25">
      <c r="A3070" s="138" t="s">
        <v>12710</v>
      </c>
      <c r="B3070" s="138" t="s">
        <v>12711</v>
      </c>
    </row>
    <row r="3071" spans="1:2" x14ac:dyDescent="0.25">
      <c r="A3071" s="138" t="s">
        <v>12712</v>
      </c>
      <c r="B3071" s="138" t="s">
        <v>12713</v>
      </c>
    </row>
    <row r="3072" spans="1:2" x14ac:dyDescent="0.25">
      <c r="A3072" s="138" t="s">
        <v>12714</v>
      </c>
      <c r="B3072" s="138" t="s">
        <v>12715</v>
      </c>
    </row>
    <row r="3073" spans="1:2" x14ac:dyDescent="0.25">
      <c r="A3073" s="138" t="s">
        <v>12716</v>
      </c>
      <c r="B3073" s="138" t="s">
        <v>12717</v>
      </c>
    </row>
    <row r="3074" spans="1:2" x14ac:dyDescent="0.25">
      <c r="A3074" s="138" t="s">
        <v>12718</v>
      </c>
      <c r="B3074" s="138" t="s">
        <v>12719</v>
      </c>
    </row>
    <row r="3075" spans="1:2" x14ac:dyDescent="0.25">
      <c r="A3075" s="138" t="s">
        <v>12720</v>
      </c>
      <c r="B3075" s="138" t="s">
        <v>12721</v>
      </c>
    </row>
    <row r="3076" spans="1:2" x14ac:dyDescent="0.25">
      <c r="A3076" s="138" t="s">
        <v>12722</v>
      </c>
      <c r="B3076" s="138" t="s">
        <v>12723</v>
      </c>
    </row>
    <row r="3077" spans="1:2" x14ac:dyDescent="0.25">
      <c r="A3077" s="138" t="s">
        <v>12724</v>
      </c>
      <c r="B3077" s="138" t="s">
        <v>12725</v>
      </c>
    </row>
    <row r="3078" spans="1:2" x14ac:dyDescent="0.25">
      <c r="A3078" s="138" t="s">
        <v>12726</v>
      </c>
      <c r="B3078" s="138" t="s">
        <v>12727</v>
      </c>
    </row>
    <row r="3079" spans="1:2" x14ac:dyDescent="0.25">
      <c r="A3079" s="138" t="s">
        <v>12728</v>
      </c>
      <c r="B3079" s="138" t="s">
        <v>12729</v>
      </c>
    </row>
    <row r="3080" spans="1:2" x14ac:dyDescent="0.25">
      <c r="A3080" s="138" t="s">
        <v>12730</v>
      </c>
      <c r="B3080" s="138" t="s">
        <v>12731</v>
      </c>
    </row>
    <row r="3081" spans="1:2" x14ac:dyDescent="0.25">
      <c r="A3081" s="138" t="s">
        <v>12732</v>
      </c>
      <c r="B3081" s="138" t="s">
        <v>12733</v>
      </c>
    </row>
    <row r="3082" spans="1:2" x14ac:dyDescent="0.25">
      <c r="A3082" s="138" t="s">
        <v>12734</v>
      </c>
      <c r="B3082" s="138" t="s">
        <v>12735</v>
      </c>
    </row>
    <row r="3083" spans="1:2" x14ac:dyDescent="0.25">
      <c r="A3083" s="138" t="s">
        <v>12736</v>
      </c>
      <c r="B3083" s="138" t="s">
        <v>12737</v>
      </c>
    </row>
    <row r="3084" spans="1:2" x14ac:dyDescent="0.25">
      <c r="A3084" s="138" t="s">
        <v>12738</v>
      </c>
      <c r="B3084" s="138" t="s">
        <v>12739</v>
      </c>
    </row>
    <row r="3085" spans="1:2" x14ac:dyDescent="0.25">
      <c r="A3085" s="138" t="s">
        <v>12740</v>
      </c>
      <c r="B3085" s="138" t="s">
        <v>12741</v>
      </c>
    </row>
    <row r="3086" spans="1:2" x14ac:dyDescent="0.25">
      <c r="A3086" s="138" t="s">
        <v>12742</v>
      </c>
      <c r="B3086" s="138" t="s">
        <v>12743</v>
      </c>
    </row>
    <row r="3087" spans="1:2" x14ac:dyDescent="0.25">
      <c r="A3087" s="138" t="s">
        <v>12744</v>
      </c>
      <c r="B3087" s="138" t="s">
        <v>12745</v>
      </c>
    </row>
    <row r="3088" spans="1:2" x14ac:dyDescent="0.25">
      <c r="A3088" s="138" t="s">
        <v>12746</v>
      </c>
      <c r="B3088" s="138" t="s">
        <v>12747</v>
      </c>
    </row>
    <row r="3089" spans="1:2" x14ac:dyDescent="0.25">
      <c r="A3089" s="138" t="s">
        <v>12748</v>
      </c>
      <c r="B3089" s="138" t="s">
        <v>12749</v>
      </c>
    </row>
    <row r="3090" spans="1:2" x14ac:dyDescent="0.25">
      <c r="A3090" s="138" t="s">
        <v>12750</v>
      </c>
      <c r="B3090" s="138" t="s">
        <v>12751</v>
      </c>
    </row>
    <row r="3091" spans="1:2" x14ac:dyDescent="0.25">
      <c r="A3091" s="138" t="s">
        <v>12752</v>
      </c>
      <c r="B3091" s="138" t="s">
        <v>12753</v>
      </c>
    </row>
    <row r="3092" spans="1:2" x14ac:dyDescent="0.25">
      <c r="A3092" s="138" t="s">
        <v>12754</v>
      </c>
      <c r="B3092" s="138" t="s">
        <v>12755</v>
      </c>
    </row>
    <row r="3093" spans="1:2" x14ac:dyDescent="0.25">
      <c r="A3093" s="138" t="s">
        <v>12756</v>
      </c>
      <c r="B3093" s="138" t="s">
        <v>12757</v>
      </c>
    </row>
    <row r="3094" spans="1:2" x14ac:dyDescent="0.25">
      <c r="A3094" s="138" t="s">
        <v>12758</v>
      </c>
      <c r="B3094" s="138" t="s">
        <v>12759</v>
      </c>
    </row>
    <row r="3095" spans="1:2" x14ac:dyDescent="0.25">
      <c r="A3095" s="138" t="s">
        <v>12760</v>
      </c>
      <c r="B3095" s="138" t="s">
        <v>12761</v>
      </c>
    </row>
    <row r="3096" spans="1:2" x14ac:dyDescent="0.25">
      <c r="A3096" s="138" t="s">
        <v>12762</v>
      </c>
      <c r="B3096" s="138" t="s">
        <v>12763</v>
      </c>
    </row>
    <row r="3097" spans="1:2" x14ac:dyDescent="0.25">
      <c r="A3097" s="138" t="s">
        <v>12764</v>
      </c>
      <c r="B3097" s="138" t="s">
        <v>12765</v>
      </c>
    </row>
    <row r="3098" spans="1:2" x14ac:dyDescent="0.25">
      <c r="A3098" s="138" t="s">
        <v>12766</v>
      </c>
      <c r="B3098" s="138" t="s">
        <v>12767</v>
      </c>
    </row>
    <row r="3099" spans="1:2" x14ac:dyDescent="0.25">
      <c r="A3099" s="138" t="s">
        <v>12768</v>
      </c>
      <c r="B3099" s="138" t="s">
        <v>12769</v>
      </c>
    </row>
    <row r="3100" spans="1:2" x14ac:dyDescent="0.25">
      <c r="A3100" s="138" t="s">
        <v>12770</v>
      </c>
      <c r="B3100" s="138" t="s">
        <v>12771</v>
      </c>
    </row>
    <row r="3101" spans="1:2" x14ac:dyDescent="0.25">
      <c r="A3101" s="138" t="s">
        <v>12772</v>
      </c>
      <c r="B3101" s="138" t="s">
        <v>12773</v>
      </c>
    </row>
    <row r="3102" spans="1:2" x14ac:dyDescent="0.25">
      <c r="A3102" s="138" t="s">
        <v>12774</v>
      </c>
      <c r="B3102" s="138" t="s">
        <v>12775</v>
      </c>
    </row>
    <row r="3103" spans="1:2" x14ac:dyDescent="0.25">
      <c r="A3103" s="138" t="s">
        <v>12776</v>
      </c>
      <c r="B3103" s="138" t="s">
        <v>12777</v>
      </c>
    </row>
    <row r="3104" spans="1:2" x14ac:dyDescent="0.25">
      <c r="A3104" s="138" t="s">
        <v>12778</v>
      </c>
      <c r="B3104" s="138" t="s">
        <v>12779</v>
      </c>
    </row>
    <row r="3105" spans="1:2" x14ac:dyDescent="0.25">
      <c r="A3105" s="138" t="s">
        <v>12780</v>
      </c>
      <c r="B3105" s="138" t="s">
        <v>12781</v>
      </c>
    </row>
    <row r="3106" spans="1:2" x14ac:dyDescent="0.25">
      <c r="A3106" s="138" t="s">
        <v>12782</v>
      </c>
      <c r="B3106" s="138" t="s">
        <v>12782</v>
      </c>
    </row>
    <row r="3107" spans="1:2" x14ac:dyDescent="0.25">
      <c r="A3107" s="138" t="s">
        <v>12783</v>
      </c>
      <c r="B3107" s="138" t="s">
        <v>12784</v>
      </c>
    </row>
    <row r="3108" spans="1:2" x14ac:dyDescent="0.25">
      <c r="A3108" s="138" t="s">
        <v>12785</v>
      </c>
      <c r="B3108" s="138" t="s">
        <v>12786</v>
      </c>
    </row>
    <row r="3109" spans="1:2" x14ac:dyDescent="0.25">
      <c r="A3109" s="138" t="s">
        <v>12787</v>
      </c>
      <c r="B3109" s="138" t="s">
        <v>12788</v>
      </c>
    </row>
    <row r="3110" spans="1:2" x14ac:dyDescent="0.25">
      <c r="A3110" s="138" t="s">
        <v>12789</v>
      </c>
      <c r="B3110" s="138" t="s">
        <v>12790</v>
      </c>
    </row>
    <row r="3111" spans="1:2" x14ac:dyDescent="0.25">
      <c r="A3111" s="138" t="s">
        <v>12791</v>
      </c>
      <c r="B3111" s="138" t="s">
        <v>12792</v>
      </c>
    </row>
    <row r="3112" spans="1:2" x14ac:dyDescent="0.25">
      <c r="A3112" s="138" t="s">
        <v>12793</v>
      </c>
      <c r="B3112" s="138" t="s">
        <v>12794</v>
      </c>
    </row>
    <row r="3113" spans="1:2" x14ac:dyDescent="0.25">
      <c r="A3113" s="138" t="s">
        <v>12795</v>
      </c>
      <c r="B3113" s="138" t="s">
        <v>12796</v>
      </c>
    </row>
    <row r="3114" spans="1:2" x14ac:dyDescent="0.25">
      <c r="A3114" s="138" t="s">
        <v>12797</v>
      </c>
      <c r="B3114" s="138" t="s">
        <v>12798</v>
      </c>
    </row>
    <row r="3115" spans="1:2" x14ac:dyDescent="0.25">
      <c r="A3115" s="138" t="s">
        <v>12799</v>
      </c>
      <c r="B3115" s="138" t="s">
        <v>12800</v>
      </c>
    </row>
    <row r="3116" spans="1:2" x14ac:dyDescent="0.25">
      <c r="A3116" s="138" t="s">
        <v>12801</v>
      </c>
      <c r="B3116" s="138" t="s">
        <v>12802</v>
      </c>
    </row>
    <row r="3117" spans="1:2" x14ac:dyDescent="0.25">
      <c r="A3117" s="138" t="s">
        <v>12803</v>
      </c>
      <c r="B3117" s="138" t="s">
        <v>12804</v>
      </c>
    </row>
    <row r="3118" spans="1:2" x14ac:dyDescent="0.25">
      <c r="A3118" s="138" t="s">
        <v>12805</v>
      </c>
      <c r="B3118" s="138" t="s">
        <v>12806</v>
      </c>
    </row>
    <row r="3119" spans="1:2" x14ac:dyDescent="0.25">
      <c r="A3119" s="138" t="s">
        <v>12807</v>
      </c>
      <c r="B3119" s="138" t="s">
        <v>12808</v>
      </c>
    </row>
    <row r="3120" spans="1:2" x14ac:dyDescent="0.25">
      <c r="A3120" s="138" t="s">
        <v>12809</v>
      </c>
      <c r="B3120" s="138" t="s">
        <v>12810</v>
      </c>
    </row>
    <row r="3121" spans="1:2" x14ac:dyDescent="0.25">
      <c r="A3121" s="138" t="s">
        <v>12811</v>
      </c>
      <c r="B3121" s="138" t="s">
        <v>12812</v>
      </c>
    </row>
    <row r="3122" spans="1:2" x14ac:dyDescent="0.25">
      <c r="A3122" s="138" t="s">
        <v>12813</v>
      </c>
      <c r="B3122" s="138" t="s">
        <v>12814</v>
      </c>
    </row>
    <row r="3123" spans="1:2" x14ac:dyDescent="0.25">
      <c r="A3123" s="138" t="s">
        <v>12815</v>
      </c>
      <c r="B3123" s="138" t="s">
        <v>12816</v>
      </c>
    </row>
    <row r="3124" spans="1:2" x14ac:dyDescent="0.25">
      <c r="A3124" s="138" t="s">
        <v>12817</v>
      </c>
      <c r="B3124" s="138" t="s">
        <v>12818</v>
      </c>
    </row>
    <row r="3125" spans="1:2" x14ac:dyDescent="0.25">
      <c r="A3125" s="138" t="s">
        <v>12819</v>
      </c>
      <c r="B3125" s="138" t="s">
        <v>12820</v>
      </c>
    </row>
    <row r="3126" spans="1:2" x14ac:dyDescent="0.25">
      <c r="A3126" s="138" t="s">
        <v>12821</v>
      </c>
      <c r="B3126" s="138" t="s">
        <v>12822</v>
      </c>
    </row>
    <row r="3127" spans="1:2" x14ac:dyDescent="0.25">
      <c r="A3127" s="138" t="s">
        <v>12823</v>
      </c>
      <c r="B3127" s="138" t="s">
        <v>12824</v>
      </c>
    </row>
    <row r="3128" spans="1:2" x14ac:dyDescent="0.25">
      <c r="A3128" s="138" t="s">
        <v>12825</v>
      </c>
      <c r="B3128" s="138" t="s">
        <v>12826</v>
      </c>
    </row>
    <row r="3129" spans="1:2" x14ac:dyDescent="0.25">
      <c r="A3129" s="138" t="s">
        <v>12827</v>
      </c>
      <c r="B3129" s="138" t="s">
        <v>12828</v>
      </c>
    </row>
    <row r="3130" spans="1:2" x14ac:dyDescent="0.25">
      <c r="A3130" s="138" t="s">
        <v>12829</v>
      </c>
      <c r="B3130" s="138" t="s">
        <v>12830</v>
      </c>
    </row>
    <row r="3131" spans="1:2" x14ac:dyDescent="0.25">
      <c r="A3131" s="138" t="s">
        <v>12831</v>
      </c>
      <c r="B3131" s="138" t="s">
        <v>12832</v>
      </c>
    </row>
    <row r="3132" spans="1:2" x14ac:dyDescent="0.25">
      <c r="A3132" s="138" t="s">
        <v>12833</v>
      </c>
      <c r="B3132" s="138" t="s">
        <v>12834</v>
      </c>
    </row>
    <row r="3133" spans="1:2" x14ac:dyDescent="0.25">
      <c r="A3133" s="138" t="s">
        <v>12835</v>
      </c>
      <c r="B3133" s="138" t="s">
        <v>12836</v>
      </c>
    </row>
    <row r="3134" spans="1:2" x14ac:dyDescent="0.25">
      <c r="A3134" s="138" t="s">
        <v>12837</v>
      </c>
      <c r="B3134" s="138" t="s">
        <v>12838</v>
      </c>
    </row>
    <row r="3135" spans="1:2" x14ac:dyDescent="0.25">
      <c r="A3135" s="138" t="s">
        <v>12839</v>
      </c>
      <c r="B3135" s="138" t="s">
        <v>12840</v>
      </c>
    </row>
    <row r="3136" spans="1:2" x14ac:dyDescent="0.25">
      <c r="A3136" s="138" t="s">
        <v>12841</v>
      </c>
      <c r="B3136" s="138" t="s">
        <v>12842</v>
      </c>
    </row>
    <row r="3137" spans="1:2" x14ac:dyDescent="0.25">
      <c r="A3137" s="138" t="s">
        <v>12843</v>
      </c>
      <c r="B3137" s="138" t="s">
        <v>12844</v>
      </c>
    </row>
    <row r="3138" spans="1:2" x14ac:dyDescent="0.25">
      <c r="A3138" s="138" t="s">
        <v>12845</v>
      </c>
      <c r="B3138" s="138" t="s">
        <v>12846</v>
      </c>
    </row>
    <row r="3139" spans="1:2" x14ac:dyDescent="0.25">
      <c r="A3139" s="138" t="s">
        <v>12847</v>
      </c>
      <c r="B3139" s="138" t="s">
        <v>12848</v>
      </c>
    </row>
    <row r="3140" spans="1:2" x14ac:dyDescent="0.25">
      <c r="A3140" s="138" t="s">
        <v>12849</v>
      </c>
      <c r="B3140" s="138" t="s">
        <v>12850</v>
      </c>
    </row>
    <row r="3141" spans="1:2" x14ac:dyDescent="0.25">
      <c r="A3141" s="138" t="s">
        <v>12851</v>
      </c>
      <c r="B3141" s="138" t="s">
        <v>12852</v>
      </c>
    </row>
    <row r="3142" spans="1:2" x14ac:dyDescent="0.25">
      <c r="A3142" s="138" t="s">
        <v>12853</v>
      </c>
      <c r="B3142" s="138" t="s">
        <v>12854</v>
      </c>
    </row>
    <row r="3143" spans="1:2" x14ac:dyDescent="0.25">
      <c r="A3143" s="138" t="s">
        <v>12855</v>
      </c>
      <c r="B3143" s="138" t="s">
        <v>12856</v>
      </c>
    </row>
    <row r="3144" spans="1:2" x14ac:dyDescent="0.25">
      <c r="A3144" s="138" t="s">
        <v>12857</v>
      </c>
      <c r="B3144" s="138" t="s">
        <v>12858</v>
      </c>
    </row>
    <row r="3145" spans="1:2" x14ac:dyDescent="0.25">
      <c r="A3145" s="138" t="s">
        <v>12859</v>
      </c>
      <c r="B3145" s="138" t="s">
        <v>12860</v>
      </c>
    </row>
    <row r="3146" spans="1:2" x14ac:dyDescent="0.25">
      <c r="A3146" s="138" t="s">
        <v>12861</v>
      </c>
      <c r="B3146" s="138" t="s">
        <v>12862</v>
      </c>
    </row>
    <row r="3147" spans="1:2" x14ac:dyDescent="0.25">
      <c r="A3147" s="138" t="s">
        <v>12863</v>
      </c>
      <c r="B3147" s="138" t="s">
        <v>12864</v>
      </c>
    </row>
    <row r="3148" spans="1:2" x14ac:dyDescent="0.25">
      <c r="A3148" s="138" t="s">
        <v>12865</v>
      </c>
      <c r="B3148" s="138" t="s">
        <v>12866</v>
      </c>
    </row>
    <row r="3149" spans="1:2" x14ac:dyDescent="0.25">
      <c r="A3149" s="138" t="s">
        <v>12867</v>
      </c>
      <c r="B3149" s="138" t="s">
        <v>12868</v>
      </c>
    </row>
    <row r="3150" spans="1:2" x14ac:dyDescent="0.25">
      <c r="A3150" s="138" t="s">
        <v>12869</v>
      </c>
      <c r="B3150" s="138" t="s">
        <v>12870</v>
      </c>
    </row>
    <row r="3151" spans="1:2" x14ac:dyDescent="0.25">
      <c r="A3151" s="138" t="s">
        <v>12871</v>
      </c>
      <c r="B3151" s="138" t="s">
        <v>12872</v>
      </c>
    </row>
    <row r="3152" spans="1:2" x14ac:dyDescent="0.25">
      <c r="A3152" s="138" t="s">
        <v>12873</v>
      </c>
      <c r="B3152" s="138" t="s">
        <v>12874</v>
      </c>
    </row>
    <row r="3153" spans="1:2" x14ac:dyDescent="0.25">
      <c r="A3153" s="138" t="s">
        <v>12875</v>
      </c>
      <c r="B3153" s="138" t="s">
        <v>12876</v>
      </c>
    </row>
    <row r="3154" spans="1:2" x14ac:dyDescent="0.25">
      <c r="A3154" s="138" t="s">
        <v>12877</v>
      </c>
      <c r="B3154" s="138" t="s">
        <v>12878</v>
      </c>
    </row>
    <row r="3155" spans="1:2" x14ac:dyDescent="0.25">
      <c r="A3155" s="138" t="s">
        <v>12879</v>
      </c>
      <c r="B3155" s="138" t="s">
        <v>12880</v>
      </c>
    </row>
    <row r="3156" spans="1:2" x14ac:dyDescent="0.25">
      <c r="A3156" s="138" t="s">
        <v>12881</v>
      </c>
      <c r="B3156" s="138" t="s">
        <v>12882</v>
      </c>
    </row>
    <row r="3157" spans="1:2" x14ac:dyDescent="0.25">
      <c r="A3157" s="138" t="s">
        <v>12883</v>
      </c>
      <c r="B3157" s="138" t="s">
        <v>12884</v>
      </c>
    </row>
    <row r="3158" spans="1:2" x14ac:dyDescent="0.25">
      <c r="A3158" s="138" t="s">
        <v>12885</v>
      </c>
      <c r="B3158" s="138" t="s">
        <v>12886</v>
      </c>
    </row>
    <row r="3159" spans="1:2" x14ac:dyDescent="0.25">
      <c r="A3159" s="138" t="s">
        <v>12887</v>
      </c>
      <c r="B3159" s="138" t="s">
        <v>12888</v>
      </c>
    </row>
    <row r="3160" spans="1:2" x14ac:dyDescent="0.25">
      <c r="A3160" s="138" t="s">
        <v>12889</v>
      </c>
      <c r="B3160" s="138" t="s">
        <v>12890</v>
      </c>
    </row>
    <row r="3161" spans="1:2" x14ac:dyDescent="0.25">
      <c r="A3161" s="138" t="s">
        <v>12891</v>
      </c>
      <c r="B3161" s="138" t="s">
        <v>12892</v>
      </c>
    </row>
    <row r="3162" spans="1:2" x14ac:dyDescent="0.25">
      <c r="A3162" s="138" t="s">
        <v>12893</v>
      </c>
      <c r="B3162" s="138" t="s">
        <v>12894</v>
      </c>
    </row>
    <row r="3163" spans="1:2" x14ac:dyDescent="0.25">
      <c r="A3163" s="138" t="s">
        <v>12895</v>
      </c>
      <c r="B3163" s="138" t="s">
        <v>12896</v>
      </c>
    </row>
    <row r="3164" spans="1:2" x14ac:dyDescent="0.25">
      <c r="A3164" s="138" t="s">
        <v>12897</v>
      </c>
      <c r="B3164" s="138" t="s">
        <v>12898</v>
      </c>
    </row>
    <row r="3165" spans="1:2" x14ac:dyDescent="0.25">
      <c r="A3165" s="138" t="s">
        <v>12899</v>
      </c>
      <c r="B3165" s="138" t="s">
        <v>12900</v>
      </c>
    </row>
    <row r="3166" spans="1:2" x14ac:dyDescent="0.25">
      <c r="A3166" s="138" t="s">
        <v>12901</v>
      </c>
      <c r="B3166" s="138" t="s">
        <v>12902</v>
      </c>
    </row>
    <row r="3167" spans="1:2" x14ac:dyDescent="0.25">
      <c r="A3167" s="138" t="s">
        <v>12903</v>
      </c>
      <c r="B3167" s="138" t="s">
        <v>12904</v>
      </c>
    </row>
    <row r="3168" spans="1:2" x14ac:dyDescent="0.25">
      <c r="A3168" s="138" t="s">
        <v>12905</v>
      </c>
      <c r="B3168" s="138" t="s">
        <v>12906</v>
      </c>
    </row>
    <row r="3169" spans="1:2" x14ac:dyDescent="0.25">
      <c r="A3169" s="138" t="s">
        <v>12907</v>
      </c>
      <c r="B3169" s="138" t="s">
        <v>12908</v>
      </c>
    </row>
    <row r="3170" spans="1:2" x14ac:dyDescent="0.25">
      <c r="A3170" s="138" t="s">
        <v>12909</v>
      </c>
      <c r="B3170" s="138" t="s">
        <v>12910</v>
      </c>
    </row>
    <row r="3171" spans="1:2" x14ac:dyDescent="0.25">
      <c r="A3171" s="138" t="s">
        <v>12911</v>
      </c>
      <c r="B3171" s="138" t="s">
        <v>12912</v>
      </c>
    </row>
    <row r="3172" spans="1:2" x14ac:dyDescent="0.25">
      <c r="A3172" s="138" t="s">
        <v>12913</v>
      </c>
      <c r="B3172" s="138" t="s">
        <v>12914</v>
      </c>
    </row>
    <row r="3173" spans="1:2" x14ac:dyDescent="0.25">
      <c r="A3173" s="138" t="s">
        <v>12915</v>
      </c>
      <c r="B3173" s="138" t="s">
        <v>12916</v>
      </c>
    </row>
    <row r="3174" spans="1:2" x14ac:dyDescent="0.25">
      <c r="A3174" s="138" t="s">
        <v>12917</v>
      </c>
      <c r="B3174" s="138" t="s">
        <v>12918</v>
      </c>
    </row>
    <row r="3175" spans="1:2" x14ac:dyDescent="0.25">
      <c r="A3175" s="138" t="s">
        <v>12919</v>
      </c>
      <c r="B3175" s="138" t="s">
        <v>12920</v>
      </c>
    </row>
    <row r="3176" spans="1:2" x14ac:dyDescent="0.25">
      <c r="A3176" s="138" t="s">
        <v>12921</v>
      </c>
      <c r="B3176" s="138" t="s">
        <v>12922</v>
      </c>
    </row>
    <row r="3177" spans="1:2" x14ac:dyDescent="0.25">
      <c r="A3177" s="138" t="s">
        <v>12923</v>
      </c>
      <c r="B3177" s="138" t="s">
        <v>12924</v>
      </c>
    </row>
    <row r="3178" spans="1:2" x14ac:dyDescent="0.25">
      <c r="A3178" s="138" t="s">
        <v>12925</v>
      </c>
      <c r="B3178" s="138" t="s">
        <v>12926</v>
      </c>
    </row>
    <row r="3179" spans="1:2" x14ac:dyDescent="0.25">
      <c r="A3179" s="138" t="s">
        <v>12927</v>
      </c>
      <c r="B3179" s="138" t="s">
        <v>12928</v>
      </c>
    </row>
    <row r="3180" spans="1:2" x14ac:dyDescent="0.25">
      <c r="A3180" s="138" t="s">
        <v>12929</v>
      </c>
      <c r="B3180" s="138" t="s">
        <v>12930</v>
      </c>
    </row>
    <row r="3181" spans="1:2" x14ac:dyDescent="0.25">
      <c r="A3181" s="138" t="s">
        <v>12931</v>
      </c>
      <c r="B3181" s="138" t="s">
        <v>12932</v>
      </c>
    </row>
    <row r="3182" spans="1:2" x14ac:dyDescent="0.25">
      <c r="A3182" s="138" t="s">
        <v>12933</v>
      </c>
      <c r="B3182" s="138" t="s">
        <v>12934</v>
      </c>
    </row>
    <row r="3183" spans="1:2" x14ac:dyDescent="0.25">
      <c r="A3183" s="138" t="s">
        <v>12935</v>
      </c>
      <c r="B3183" s="138" t="s">
        <v>12936</v>
      </c>
    </row>
    <row r="3184" spans="1:2" x14ac:dyDescent="0.25">
      <c r="A3184" s="138" t="s">
        <v>12937</v>
      </c>
      <c r="B3184" s="138" t="s">
        <v>12938</v>
      </c>
    </row>
    <row r="3185" spans="1:2" x14ac:dyDescent="0.25">
      <c r="A3185" s="138" t="s">
        <v>12939</v>
      </c>
      <c r="B3185" s="138" t="s">
        <v>12940</v>
      </c>
    </row>
    <row r="3186" spans="1:2" x14ac:dyDescent="0.25">
      <c r="A3186" s="138" t="s">
        <v>12941</v>
      </c>
      <c r="B3186" s="138" t="s">
        <v>12942</v>
      </c>
    </row>
    <row r="3187" spans="1:2" x14ac:dyDescent="0.25">
      <c r="A3187" s="138" t="s">
        <v>12943</v>
      </c>
      <c r="B3187" s="138" t="s">
        <v>12944</v>
      </c>
    </row>
    <row r="3188" spans="1:2" x14ac:dyDescent="0.25">
      <c r="A3188" s="138" t="s">
        <v>12945</v>
      </c>
      <c r="B3188" s="138" t="s">
        <v>12946</v>
      </c>
    </row>
    <row r="3189" spans="1:2" x14ac:dyDescent="0.25">
      <c r="A3189" s="138" t="s">
        <v>12947</v>
      </c>
      <c r="B3189" s="138" t="s">
        <v>12948</v>
      </c>
    </row>
    <row r="3190" spans="1:2" x14ac:dyDescent="0.25">
      <c r="A3190" s="138" t="s">
        <v>12949</v>
      </c>
      <c r="B3190" s="138" t="s">
        <v>12950</v>
      </c>
    </row>
    <row r="3191" spans="1:2" x14ac:dyDescent="0.25">
      <c r="A3191" s="138" t="s">
        <v>12951</v>
      </c>
      <c r="B3191" s="138" t="s">
        <v>12952</v>
      </c>
    </row>
    <row r="3192" spans="1:2" x14ac:dyDescent="0.25">
      <c r="A3192" s="138" t="s">
        <v>12953</v>
      </c>
      <c r="B3192" s="138" t="s">
        <v>12954</v>
      </c>
    </row>
    <row r="3193" spans="1:2" x14ac:dyDescent="0.25">
      <c r="A3193" s="138" t="s">
        <v>12955</v>
      </c>
      <c r="B3193" s="138" t="s">
        <v>12956</v>
      </c>
    </row>
    <row r="3194" spans="1:2" x14ac:dyDescent="0.25">
      <c r="A3194" s="138" t="s">
        <v>12957</v>
      </c>
      <c r="B3194" s="138" t="s">
        <v>12958</v>
      </c>
    </row>
    <row r="3195" spans="1:2" x14ac:dyDescent="0.25">
      <c r="A3195" s="138" t="s">
        <v>12959</v>
      </c>
      <c r="B3195" s="138" t="s">
        <v>12960</v>
      </c>
    </row>
    <row r="3196" spans="1:2" x14ac:dyDescent="0.25">
      <c r="A3196" s="138" t="s">
        <v>12961</v>
      </c>
      <c r="B3196" s="138" t="s">
        <v>12962</v>
      </c>
    </row>
    <row r="3197" spans="1:2" x14ac:dyDescent="0.25">
      <c r="A3197" s="138" t="s">
        <v>12963</v>
      </c>
      <c r="B3197" s="138" t="s">
        <v>12964</v>
      </c>
    </row>
    <row r="3198" spans="1:2" x14ac:dyDescent="0.25">
      <c r="A3198" s="138" t="s">
        <v>12965</v>
      </c>
      <c r="B3198" s="138" t="s">
        <v>12966</v>
      </c>
    </row>
    <row r="3199" spans="1:2" x14ac:dyDescent="0.25">
      <c r="A3199" s="138" t="s">
        <v>12967</v>
      </c>
      <c r="B3199" s="138" t="s">
        <v>12968</v>
      </c>
    </row>
    <row r="3200" spans="1:2" x14ac:dyDescent="0.25">
      <c r="A3200" s="138" t="s">
        <v>12969</v>
      </c>
      <c r="B3200" s="138" t="s">
        <v>12970</v>
      </c>
    </row>
    <row r="3201" spans="1:2" x14ac:dyDescent="0.25">
      <c r="A3201" s="138" t="s">
        <v>12971</v>
      </c>
      <c r="B3201" s="138" t="s">
        <v>12972</v>
      </c>
    </row>
    <row r="3202" spans="1:2" x14ac:dyDescent="0.25">
      <c r="A3202" s="138" t="s">
        <v>12973</v>
      </c>
      <c r="B3202" s="138" t="s">
        <v>12974</v>
      </c>
    </row>
    <row r="3203" spans="1:2" x14ac:dyDescent="0.25">
      <c r="A3203" s="138" t="s">
        <v>12975</v>
      </c>
      <c r="B3203" s="138" t="s">
        <v>12976</v>
      </c>
    </row>
    <row r="3204" spans="1:2" x14ac:dyDescent="0.25">
      <c r="A3204" s="138" t="s">
        <v>12977</v>
      </c>
      <c r="B3204" s="138" t="s">
        <v>12978</v>
      </c>
    </row>
    <row r="3205" spans="1:2" x14ac:dyDescent="0.25">
      <c r="A3205" s="138" t="s">
        <v>12979</v>
      </c>
      <c r="B3205" s="138" t="s">
        <v>12980</v>
      </c>
    </row>
    <row r="3206" spans="1:2" x14ac:dyDescent="0.25">
      <c r="A3206" s="138" t="s">
        <v>12981</v>
      </c>
      <c r="B3206" s="138" t="s">
        <v>12982</v>
      </c>
    </row>
    <row r="3207" spans="1:2" x14ac:dyDescent="0.25">
      <c r="A3207" s="138" t="s">
        <v>12983</v>
      </c>
      <c r="B3207" s="138" t="s">
        <v>12984</v>
      </c>
    </row>
    <row r="3208" spans="1:2" x14ac:dyDescent="0.25">
      <c r="A3208" s="138" t="s">
        <v>12985</v>
      </c>
      <c r="B3208" s="138" t="s">
        <v>12986</v>
      </c>
    </row>
    <row r="3209" spans="1:2" x14ac:dyDescent="0.25">
      <c r="A3209" s="138" t="s">
        <v>12987</v>
      </c>
      <c r="B3209" s="138" t="s">
        <v>12988</v>
      </c>
    </row>
    <row r="3210" spans="1:2" x14ac:dyDescent="0.25">
      <c r="A3210" s="138" t="s">
        <v>12989</v>
      </c>
      <c r="B3210" s="138" t="s">
        <v>12990</v>
      </c>
    </row>
    <row r="3211" spans="1:2" x14ac:dyDescent="0.25">
      <c r="A3211" s="138" t="s">
        <v>12991</v>
      </c>
      <c r="B3211" s="138" t="s">
        <v>12992</v>
      </c>
    </row>
    <row r="3212" spans="1:2" x14ac:dyDescent="0.25">
      <c r="A3212" s="138" t="s">
        <v>12993</v>
      </c>
      <c r="B3212" s="138" t="s">
        <v>12994</v>
      </c>
    </row>
    <row r="3213" spans="1:2" x14ac:dyDescent="0.25">
      <c r="A3213" s="138" t="s">
        <v>12995</v>
      </c>
      <c r="B3213" s="138" t="s">
        <v>12996</v>
      </c>
    </row>
    <row r="3214" spans="1:2" x14ac:dyDescent="0.25">
      <c r="A3214" s="138" t="s">
        <v>12997</v>
      </c>
      <c r="B3214" s="138" t="s">
        <v>12998</v>
      </c>
    </row>
    <row r="3215" spans="1:2" x14ac:dyDescent="0.25">
      <c r="A3215" s="138" t="s">
        <v>12999</v>
      </c>
      <c r="B3215" s="138" t="s">
        <v>13000</v>
      </c>
    </row>
    <row r="3216" spans="1:2" x14ac:dyDescent="0.25">
      <c r="A3216" s="138" t="s">
        <v>13001</v>
      </c>
      <c r="B3216" s="138" t="s">
        <v>13002</v>
      </c>
    </row>
    <row r="3217" spans="1:2" x14ac:dyDescent="0.25">
      <c r="A3217" s="138" t="s">
        <v>13003</v>
      </c>
      <c r="B3217" s="138" t="s">
        <v>13004</v>
      </c>
    </row>
    <row r="3218" spans="1:2" x14ac:dyDescent="0.25">
      <c r="A3218" s="138" t="s">
        <v>13005</v>
      </c>
      <c r="B3218" s="138" t="s">
        <v>13006</v>
      </c>
    </row>
    <row r="3219" spans="1:2" x14ac:dyDescent="0.25">
      <c r="A3219" s="138" t="s">
        <v>13007</v>
      </c>
      <c r="B3219" s="138" t="s">
        <v>13008</v>
      </c>
    </row>
    <row r="3220" spans="1:2" x14ac:dyDescent="0.25">
      <c r="A3220" s="138" t="s">
        <v>13009</v>
      </c>
      <c r="B3220" s="138" t="s">
        <v>13010</v>
      </c>
    </row>
    <row r="3221" spans="1:2" x14ac:dyDescent="0.25">
      <c r="A3221" s="138" t="s">
        <v>13011</v>
      </c>
      <c r="B3221" s="138" t="s">
        <v>13012</v>
      </c>
    </row>
    <row r="3222" spans="1:2" x14ac:dyDescent="0.25">
      <c r="A3222" s="138" t="s">
        <v>13013</v>
      </c>
      <c r="B3222" s="138" t="s">
        <v>13014</v>
      </c>
    </row>
    <row r="3223" spans="1:2" x14ac:dyDescent="0.25">
      <c r="A3223" s="138" t="s">
        <v>13015</v>
      </c>
      <c r="B3223" s="138" t="s">
        <v>13016</v>
      </c>
    </row>
    <row r="3224" spans="1:2" x14ac:dyDescent="0.25">
      <c r="A3224" s="138" t="s">
        <v>13017</v>
      </c>
      <c r="B3224" s="138" t="s">
        <v>13018</v>
      </c>
    </row>
    <row r="3225" spans="1:2" x14ac:dyDescent="0.25">
      <c r="A3225" s="138" t="s">
        <v>13019</v>
      </c>
      <c r="B3225" s="138" t="s">
        <v>13020</v>
      </c>
    </row>
    <row r="3226" spans="1:2" x14ac:dyDescent="0.25">
      <c r="A3226" s="138" t="s">
        <v>13021</v>
      </c>
      <c r="B3226" s="138" t="s">
        <v>13022</v>
      </c>
    </row>
    <row r="3227" spans="1:2" x14ac:dyDescent="0.25">
      <c r="A3227" s="138" t="s">
        <v>13023</v>
      </c>
      <c r="B3227" s="138" t="s">
        <v>13024</v>
      </c>
    </row>
    <row r="3228" spans="1:2" x14ac:dyDescent="0.25">
      <c r="A3228" s="138" t="s">
        <v>13025</v>
      </c>
      <c r="B3228" s="138" t="s">
        <v>13026</v>
      </c>
    </row>
    <row r="3229" spans="1:2" x14ac:dyDescent="0.25">
      <c r="A3229" s="138" t="s">
        <v>13027</v>
      </c>
      <c r="B3229" s="138" t="s">
        <v>13028</v>
      </c>
    </row>
    <row r="3230" spans="1:2" x14ac:dyDescent="0.25">
      <c r="A3230" s="138" t="s">
        <v>13029</v>
      </c>
      <c r="B3230" s="138" t="s">
        <v>13030</v>
      </c>
    </row>
    <row r="3231" spans="1:2" x14ac:dyDescent="0.25">
      <c r="A3231" s="138" t="s">
        <v>13031</v>
      </c>
      <c r="B3231" s="138" t="s">
        <v>13032</v>
      </c>
    </row>
    <row r="3232" spans="1:2" x14ac:dyDescent="0.25">
      <c r="A3232" s="138" t="s">
        <v>13033</v>
      </c>
      <c r="B3232" s="138" t="s">
        <v>13034</v>
      </c>
    </row>
    <row r="3233" spans="1:2" x14ac:dyDescent="0.25">
      <c r="A3233" s="138" t="s">
        <v>13035</v>
      </c>
      <c r="B3233" s="138" t="s">
        <v>13036</v>
      </c>
    </row>
    <row r="3234" spans="1:2" x14ac:dyDescent="0.25">
      <c r="A3234" s="138" t="s">
        <v>13037</v>
      </c>
      <c r="B3234" s="138" t="s">
        <v>13038</v>
      </c>
    </row>
    <row r="3235" spans="1:2" x14ac:dyDescent="0.25">
      <c r="A3235" s="138" t="s">
        <v>13039</v>
      </c>
      <c r="B3235" s="138" t="s">
        <v>13040</v>
      </c>
    </row>
    <row r="3236" spans="1:2" x14ac:dyDescent="0.25">
      <c r="A3236" s="138" t="s">
        <v>13041</v>
      </c>
      <c r="B3236" s="138" t="s">
        <v>13042</v>
      </c>
    </row>
    <row r="3237" spans="1:2" x14ac:dyDescent="0.25">
      <c r="A3237" s="138" t="s">
        <v>13043</v>
      </c>
      <c r="B3237" s="138" t="s">
        <v>13044</v>
      </c>
    </row>
    <row r="3238" spans="1:2" x14ac:dyDescent="0.25">
      <c r="A3238" s="138" t="s">
        <v>13045</v>
      </c>
      <c r="B3238" s="138" t="s">
        <v>13046</v>
      </c>
    </row>
    <row r="3239" spans="1:2" x14ac:dyDescent="0.25">
      <c r="A3239" s="138" t="s">
        <v>13047</v>
      </c>
      <c r="B3239" s="138" t="s">
        <v>13048</v>
      </c>
    </row>
    <row r="3240" spans="1:2" x14ac:dyDescent="0.25">
      <c r="A3240" s="138" t="s">
        <v>13049</v>
      </c>
      <c r="B3240" s="138" t="s">
        <v>13050</v>
      </c>
    </row>
    <row r="3241" spans="1:2" x14ac:dyDescent="0.25">
      <c r="A3241" s="138" t="s">
        <v>13051</v>
      </c>
      <c r="B3241" s="138" t="s">
        <v>13052</v>
      </c>
    </row>
    <row r="3242" spans="1:2" x14ac:dyDescent="0.25">
      <c r="A3242" s="138" t="s">
        <v>13053</v>
      </c>
      <c r="B3242" s="138" t="s">
        <v>13054</v>
      </c>
    </row>
    <row r="3243" spans="1:2" x14ac:dyDescent="0.25">
      <c r="A3243" s="138" t="s">
        <v>13055</v>
      </c>
      <c r="B3243" s="138" t="s">
        <v>13056</v>
      </c>
    </row>
    <row r="3244" spans="1:2" x14ac:dyDescent="0.25">
      <c r="A3244" s="138" t="s">
        <v>13057</v>
      </c>
      <c r="B3244" s="138" t="s">
        <v>13058</v>
      </c>
    </row>
    <row r="3245" spans="1:2" x14ac:dyDescent="0.25">
      <c r="A3245" s="138" t="s">
        <v>13059</v>
      </c>
      <c r="B3245" s="138" t="s">
        <v>13060</v>
      </c>
    </row>
    <row r="3246" spans="1:2" x14ac:dyDescent="0.25">
      <c r="A3246" s="138" t="s">
        <v>13061</v>
      </c>
      <c r="B3246" s="138" t="s">
        <v>13062</v>
      </c>
    </row>
    <row r="3247" spans="1:2" x14ac:dyDescent="0.25">
      <c r="A3247" s="138" t="s">
        <v>13063</v>
      </c>
      <c r="B3247" s="138" t="s">
        <v>13064</v>
      </c>
    </row>
    <row r="3248" spans="1:2" x14ac:dyDescent="0.25">
      <c r="A3248" s="138" t="s">
        <v>13065</v>
      </c>
      <c r="B3248" s="138" t="s">
        <v>13066</v>
      </c>
    </row>
    <row r="3249" spans="1:2" x14ac:dyDescent="0.25">
      <c r="A3249" s="138" t="s">
        <v>13067</v>
      </c>
      <c r="B3249" s="138" t="s">
        <v>13068</v>
      </c>
    </row>
    <row r="3250" spans="1:2" x14ac:dyDescent="0.25">
      <c r="A3250" s="138" t="s">
        <v>13069</v>
      </c>
      <c r="B3250" s="138" t="s">
        <v>13070</v>
      </c>
    </row>
    <row r="3251" spans="1:2" x14ac:dyDescent="0.25">
      <c r="A3251" s="138" t="s">
        <v>13071</v>
      </c>
      <c r="B3251" s="138" t="s">
        <v>13072</v>
      </c>
    </row>
    <row r="3252" spans="1:2" x14ac:dyDescent="0.25">
      <c r="A3252" s="138" t="s">
        <v>13073</v>
      </c>
      <c r="B3252" s="138" t="s">
        <v>13074</v>
      </c>
    </row>
    <row r="3253" spans="1:2" x14ac:dyDescent="0.25">
      <c r="A3253" s="138" t="s">
        <v>13075</v>
      </c>
      <c r="B3253" s="138" t="s">
        <v>13076</v>
      </c>
    </row>
    <row r="3254" spans="1:2" x14ac:dyDescent="0.25">
      <c r="A3254" s="138" t="s">
        <v>13077</v>
      </c>
      <c r="B3254" s="138" t="s">
        <v>13078</v>
      </c>
    </row>
    <row r="3255" spans="1:2" x14ac:dyDescent="0.25">
      <c r="A3255" s="138" t="s">
        <v>13079</v>
      </c>
      <c r="B3255" s="138" t="s">
        <v>13080</v>
      </c>
    </row>
    <row r="3256" spans="1:2" x14ac:dyDescent="0.25">
      <c r="A3256" s="138" t="s">
        <v>13081</v>
      </c>
      <c r="B3256" s="138" t="s">
        <v>13082</v>
      </c>
    </row>
    <row r="3257" spans="1:2" x14ac:dyDescent="0.25">
      <c r="A3257" s="138" t="s">
        <v>13083</v>
      </c>
      <c r="B3257" s="138" t="s">
        <v>13084</v>
      </c>
    </row>
    <row r="3258" spans="1:2" x14ac:dyDescent="0.25">
      <c r="A3258" s="138" t="s">
        <v>13085</v>
      </c>
      <c r="B3258" s="138" t="s">
        <v>13086</v>
      </c>
    </row>
    <row r="3259" spans="1:2" x14ac:dyDescent="0.25">
      <c r="A3259" s="138" t="s">
        <v>13087</v>
      </c>
      <c r="B3259" s="138" t="s">
        <v>13088</v>
      </c>
    </row>
    <row r="3260" spans="1:2" x14ac:dyDescent="0.25">
      <c r="A3260" s="138" t="s">
        <v>13089</v>
      </c>
      <c r="B3260" s="138" t="s">
        <v>13090</v>
      </c>
    </row>
    <row r="3261" spans="1:2" x14ac:dyDescent="0.25">
      <c r="A3261" s="138" t="s">
        <v>13091</v>
      </c>
      <c r="B3261" s="138" t="s">
        <v>13092</v>
      </c>
    </row>
    <row r="3262" spans="1:2" x14ac:dyDescent="0.25">
      <c r="A3262" s="138" t="s">
        <v>13093</v>
      </c>
      <c r="B3262" s="138" t="s">
        <v>13094</v>
      </c>
    </row>
    <row r="3263" spans="1:2" x14ac:dyDescent="0.25">
      <c r="A3263" s="138" t="s">
        <v>13095</v>
      </c>
      <c r="B3263" s="138" t="s">
        <v>13096</v>
      </c>
    </row>
    <row r="3264" spans="1:2" x14ac:dyDescent="0.25">
      <c r="A3264" s="138" t="s">
        <v>13097</v>
      </c>
      <c r="B3264" s="138" t="s">
        <v>13098</v>
      </c>
    </row>
    <row r="3265" spans="1:2" x14ac:dyDescent="0.25">
      <c r="A3265" s="138" t="s">
        <v>13099</v>
      </c>
      <c r="B3265" s="138" t="s">
        <v>13100</v>
      </c>
    </row>
    <row r="3266" spans="1:2" x14ac:dyDescent="0.25">
      <c r="A3266" s="138" t="s">
        <v>13101</v>
      </c>
      <c r="B3266" s="138" t="s">
        <v>13102</v>
      </c>
    </row>
    <row r="3267" spans="1:2" x14ac:dyDescent="0.25">
      <c r="A3267" s="138" t="s">
        <v>13103</v>
      </c>
      <c r="B3267" s="138" t="s">
        <v>13104</v>
      </c>
    </row>
    <row r="3268" spans="1:2" x14ac:dyDescent="0.25">
      <c r="A3268" s="138" t="s">
        <v>13105</v>
      </c>
      <c r="B3268" s="138" t="s">
        <v>13106</v>
      </c>
    </row>
    <row r="3269" spans="1:2" x14ac:dyDescent="0.25">
      <c r="A3269" s="138" t="s">
        <v>13107</v>
      </c>
      <c r="B3269" s="138" t="s">
        <v>13108</v>
      </c>
    </row>
    <row r="3270" spans="1:2" x14ac:dyDescent="0.25">
      <c r="A3270" s="138" t="s">
        <v>13109</v>
      </c>
      <c r="B3270" s="138" t="s">
        <v>13110</v>
      </c>
    </row>
    <row r="3271" spans="1:2" x14ac:dyDescent="0.25">
      <c r="A3271" s="138" t="s">
        <v>13111</v>
      </c>
      <c r="B3271" s="138" t="s">
        <v>13112</v>
      </c>
    </row>
    <row r="3272" spans="1:2" x14ac:dyDescent="0.25">
      <c r="A3272" s="138" t="s">
        <v>13113</v>
      </c>
      <c r="B3272" s="138" t="s">
        <v>13114</v>
      </c>
    </row>
    <row r="3273" spans="1:2" x14ac:dyDescent="0.25">
      <c r="A3273" s="138" t="s">
        <v>13115</v>
      </c>
      <c r="B3273" s="138" t="s">
        <v>13116</v>
      </c>
    </row>
    <row r="3274" spans="1:2" x14ac:dyDescent="0.25">
      <c r="A3274" s="138" t="s">
        <v>13117</v>
      </c>
      <c r="B3274" s="138" t="s">
        <v>13118</v>
      </c>
    </row>
    <row r="3275" spans="1:2" x14ac:dyDescent="0.25">
      <c r="A3275" s="138" t="s">
        <v>13119</v>
      </c>
      <c r="B3275" s="138" t="s">
        <v>13120</v>
      </c>
    </row>
    <row r="3276" spans="1:2" x14ac:dyDescent="0.25">
      <c r="A3276" s="138" t="s">
        <v>13121</v>
      </c>
      <c r="B3276" s="138" t="s">
        <v>13122</v>
      </c>
    </row>
    <row r="3277" spans="1:2" x14ac:dyDescent="0.25">
      <c r="A3277" s="138" t="s">
        <v>13123</v>
      </c>
      <c r="B3277" s="138" t="s">
        <v>13124</v>
      </c>
    </row>
    <row r="3278" spans="1:2" x14ac:dyDescent="0.25">
      <c r="A3278" s="138" t="s">
        <v>13125</v>
      </c>
      <c r="B3278" s="138" t="s">
        <v>13126</v>
      </c>
    </row>
    <row r="3279" spans="1:2" x14ac:dyDescent="0.25">
      <c r="A3279" s="138" t="s">
        <v>13127</v>
      </c>
      <c r="B3279" s="138" t="s">
        <v>13128</v>
      </c>
    </row>
    <row r="3280" spans="1:2" x14ac:dyDescent="0.25">
      <c r="A3280" s="138" t="s">
        <v>13129</v>
      </c>
      <c r="B3280" s="138" t="s">
        <v>13130</v>
      </c>
    </row>
    <row r="3281" spans="1:2" x14ac:dyDescent="0.25">
      <c r="A3281" s="138" t="s">
        <v>13131</v>
      </c>
      <c r="B3281" s="138" t="s">
        <v>13132</v>
      </c>
    </row>
    <row r="3282" spans="1:2" x14ac:dyDescent="0.25">
      <c r="A3282" s="138" t="s">
        <v>13133</v>
      </c>
      <c r="B3282" s="138" t="s">
        <v>13134</v>
      </c>
    </row>
    <row r="3283" spans="1:2" x14ac:dyDescent="0.25">
      <c r="A3283" s="138" t="s">
        <v>13135</v>
      </c>
      <c r="B3283" s="138" t="s">
        <v>13136</v>
      </c>
    </row>
    <row r="3284" spans="1:2" x14ac:dyDescent="0.25">
      <c r="A3284" s="138" t="s">
        <v>13137</v>
      </c>
      <c r="B3284" s="138" t="s">
        <v>13138</v>
      </c>
    </row>
    <row r="3285" spans="1:2" x14ac:dyDescent="0.25">
      <c r="A3285" s="138" t="s">
        <v>13139</v>
      </c>
      <c r="B3285" s="138" t="s">
        <v>13140</v>
      </c>
    </row>
    <row r="3286" spans="1:2" x14ac:dyDescent="0.25">
      <c r="A3286" s="138" t="s">
        <v>13141</v>
      </c>
      <c r="B3286" s="138" t="s">
        <v>13142</v>
      </c>
    </row>
    <row r="3287" spans="1:2" x14ac:dyDescent="0.25">
      <c r="A3287" s="138" t="s">
        <v>13143</v>
      </c>
      <c r="B3287" s="138" t="s">
        <v>13144</v>
      </c>
    </row>
    <row r="3288" spans="1:2" x14ac:dyDescent="0.25">
      <c r="A3288" s="138" t="s">
        <v>13145</v>
      </c>
      <c r="B3288" s="138" t="s">
        <v>13146</v>
      </c>
    </row>
    <row r="3289" spans="1:2" x14ac:dyDescent="0.25">
      <c r="A3289" s="138" t="s">
        <v>13147</v>
      </c>
      <c r="B3289" s="138" t="s">
        <v>13148</v>
      </c>
    </row>
    <row r="3290" spans="1:2" x14ac:dyDescent="0.25">
      <c r="A3290" s="138" t="s">
        <v>13149</v>
      </c>
      <c r="B3290" s="138" t="s">
        <v>13150</v>
      </c>
    </row>
    <row r="3291" spans="1:2" x14ac:dyDescent="0.25">
      <c r="A3291" s="138" t="s">
        <v>13151</v>
      </c>
      <c r="B3291" s="138" t="s">
        <v>13152</v>
      </c>
    </row>
    <row r="3292" spans="1:2" x14ac:dyDescent="0.25">
      <c r="A3292" s="138" t="s">
        <v>13153</v>
      </c>
      <c r="B3292" s="138" t="s">
        <v>13154</v>
      </c>
    </row>
    <row r="3293" spans="1:2" x14ac:dyDescent="0.25">
      <c r="A3293" s="138" t="s">
        <v>13155</v>
      </c>
      <c r="B3293" s="138" t="s">
        <v>13156</v>
      </c>
    </row>
    <row r="3294" spans="1:2" x14ac:dyDescent="0.25">
      <c r="A3294" s="138" t="s">
        <v>13157</v>
      </c>
      <c r="B3294" s="138" t="s">
        <v>13158</v>
      </c>
    </row>
    <row r="3295" spans="1:2" x14ac:dyDescent="0.25">
      <c r="A3295" s="138" t="s">
        <v>13159</v>
      </c>
      <c r="B3295" s="138" t="s">
        <v>13160</v>
      </c>
    </row>
    <row r="3296" spans="1:2" x14ac:dyDescent="0.25">
      <c r="A3296" s="138" t="s">
        <v>13161</v>
      </c>
      <c r="B3296" s="138" t="s">
        <v>13162</v>
      </c>
    </row>
    <row r="3297" spans="1:2" x14ac:dyDescent="0.25">
      <c r="A3297" s="138" t="s">
        <v>13163</v>
      </c>
      <c r="B3297" s="138" t="s">
        <v>13164</v>
      </c>
    </row>
    <row r="3298" spans="1:2" x14ac:dyDescent="0.25">
      <c r="A3298" s="138" t="s">
        <v>13165</v>
      </c>
      <c r="B3298" s="138" t="s">
        <v>13166</v>
      </c>
    </row>
    <row r="3299" spans="1:2" x14ac:dyDescent="0.25">
      <c r="A3299" s="138" t="s">
        <v>13167</v>
      </c>
      <c r="B3299" s="138" t="s">
        <v>13168</v>
      </c>
    </row>
    <row r="3300" spans="1:2" x14ac:dyDescent="0.25">
      <c r="A3300" s="138" t="s">
        <v>13169</v>
      </c>
      <c r="B3300" s="138" t="s">
        <v>13170</v>
      </c>
    </row>
    <row r="3301" spans="1:2" x14ac:dyDescent="0.25">
      <c r="A3301" s="138" t="s">
        <v>13171</v>
      </c>
      <c r="B3301" s="138" t="s">
        <v>13172</v>
      </c>
    </row>
    <row r="3302" spans="1:2" x14ac:dyDescent="0.25">
      <c r="A3302" s="138" t="s">
        <v>13173</v>
      </c>
      <c r="B3302" s="138" t="s">
        <v>13174</v>
      </c>
    </row>
    <row r="3303" spans="1:2" x14ac:dyDescent="0.25">
      <c r="A3303" s="138" t="s">
        <v>13175</v>
      </c>
      <c r="B3303" s="138" t="s">
        <v>13176</v>
      </c>
    </row>
    <row r="3304" spans="1:2" x14ac:dyDescent="0.25">
      <c r="A3304" s="138" t="s">
        <v>13177</v>
      </c>
      <c r="B3304" s="138" t="s">
        <v>13178</v>
      </c>
    </row>
    <row r="3305" spans="1:2" x14ac:dyDescent="0.25">
      <c r="A3305" s="138" t="s">
        <v>13179</v>
      </c>
      <c r="B3305" s="138" t="s">
        <v>13180</v>
      </c>
    </row>
    <row r="3306" spans="1:2" x14ac:dyDescent="0.25">
      <c r="A3306" s="138" t="s">
        <v>13181</v>
      </c>
      <c r="B3306" s="138" t="s">
        <v>13182</v>
      </c>
    </row>
    <row r="3307" spans="1:2" x14ac:dyDescent="0.25">
      <c r="A3307" s="138" t="s">
        <v>13183</v>
      </c>
      <c r="B3307" s="138" t="s">
        <v>13184</v>
      </c>
    </row>
    <row r="3308" spans="1:2" x14ac:dyDescent="0.25">
      <c r="A3308" s="138" t="s">
        <v>13185</v>
      </c>
      <c r="B3308" s="138" t="s">
        <v>13186</v>
      </c>
    </row>
    <row r="3309" spans="1:2" x14ac:dyDescent="0.25">
      <c r="A3309" s="138" t="s">
        <v>13187</v>
      </c>
      <c r="B3309" s="138" t="s">
        <v>13188</v>
      </c>
    </row>
    <row r="3310" spans="1:2" x14ac:dyDescent="0.25">
      <c r="A3310" s="138" t="s">
        <v>13189</v>
      </c>
      <c r="B3310" s="138" t="s">
        <v>13190</v>
      </c>
    </row>
    <row r="3311" spans="1:2" x14ac:dyDescent="0.25">
      <c r="A3311" s="138" t="s">
        <v>13191</v>
      </c>
      <c r="B3311" s="138" t="s">
        <v>13192</v>
      </c>
    </row>
    <row r="3312" spans="1:2" x14ac:dyDescent="0.25">
      <c r="A3312" s="138" t="s">
        <v>13193</v>
      </c>
      <c r="B3312" s="138" t="s">
        <v>13194</v>
      </c>
    </row>
    <row r="3313" spans="1:2" x14ac:dyDescent="0.25">
      <c r="A3313" s="138" t="s">
        <v>13195</v>
      </c>
      <c r="B3313" s="138" t="s">
        <v>13196</v>
      </c>
    </row>
    <row r="3314" spans="1:2" x14ac:dyDescent="0.25">
      <c r="A3314" s="138" t="s">
        <v>13197</v>
      </c>
      <c r="B3314" s="138" t="s">
        <v>13198</v>
      </c>
    </row>
    <row r="3315" spans="1:2" x14ac:dyDescent="0.25">
      <c r="A3315" s="138" t="s">
        <v>13199</v>
      </c>
      <c r="B3315" s="138" t="s">
        <v>13200</v>
      </c>
    </row>
    <row r="3316" spans="1:2" x14ac:dyDescent="0.25">
      <c r="A3316" s="138" t="s">
        <v>13201</v>
      </c>
      <c r="B3316" s="138" t="s">
        <v>13202</v>
      </c>
    </row>
    <row r="3317" spans="1:2" x14ac:dyDescent="0.25">
      <c r="A3317" s="138" t="s">
        <v>13203</v>
      </c>
      <c r="B3317" s="138" t="s">
        <v>13204</v>
      </c>
    </row>
    <row r="3318" spans="1:2" x14ac:dyDescent="0.25">
      <c r="A3318" s="138" t="s">
        <v>13205</v>
      </c>
      <c r="B3318" s="138" t="s">
        <v>13206</v>
      </c>
    </row>
    <row r="3319" spans="1:2" x14ac:dyDescent="0.25">
      <c r="A3319" s="138" t="s">
        <v>13207</v>
      </c>
      <c r="B3319" s="138" t="s">
        <v>13208</v>
      </c>
    </row>
    <row r="3320" spans="1:2" x14ac:dyDescent="0.25">
      <c r="A3320" s="138" t="s">
        <v>13209</v>
      </c>
      <c r="B3320" s="138" t="s">
        <v>13210</v>
      </c>
    </row>
    <row r="3321" spans="1:2" x14ac:dyDescent="0.25">
      <c r="A3321" s="138" t="s">
        <v>13211</v>
      </c>
      <c r="B3321" s="138" t="s">
        <v>13212</v>
      </c>
    </row>
    <row r="3322" spans="1:2" x14ac:dyDescent="0.25">
      <c r="A3322" s="138" t="s">
        <v>13213</v>
      </c>
      <c r="B3322" s="138" t="s">
        <v>13214</v>
      </c>
    </row>
    <row r="3323" spans="1:2" x14ac:dyDescent="0.25">
      <c r="A3323" s="138" t="s">
        <v>13215</v>
      </c>
      <c r="B3323" s="138" t="s">
        <v>13216</v>
      </c>
    </row>
    <row r="3324" spans="1:2" x14ac:dyDescent="0.25">
      <c r="A3324" s="138" t="s">
        <v>13217</v>
      </c>
      <c r="B3324" s="138" t="s">
        <v>13218</v>
      </c>
    </row>
    <row r="3325" spans="1:2" x14ac:dyDescent="0.25">
      <c r="A3325" s="138" t="s">
        <v>13219</v>
      </c>
      <c r="B3325" s="138" t="s">
        <v>13220</v>
      </c>
    </row>
    <row r="3326" spans="1:2" x14ac:dyDescent="0.25">
      <c r="A3326" s="138" t="s">
        <v>13221</v>
      </c>
      <c r="B3326" s="138" t="s">
        <v>13222</v>
      </c>
    </row>
    <row r="3327" spans="1:2" x14ac:dyDescent="0.25">
      <c r="A3327" s="138" t="s">
        <v>13223</v>
      </c>
      <c r="B3327" s="138" t="s">
        <v>13224</v>
      </c>
    </row>
    <row r="3328" spans="1:2" x14ac:dyDescent="0.25">
      <c r="A3328" s="138" t="s">
        <v>13225</v>
      </c>
      <c r="B3328" s="138" t="s">
        <v>13226</v>
      </c>
    </row>
    <row r="3329" spans="1:2" x14ac:dyDescent="0.25">
      <c r="A3329" s="138" t="s">
        <v>13227</v>
      </c>
      <c r="B3329" s="138" t="s">
        <v>13228</v>
      </c>
    </row>
    <row r="3330" spans="1:2" x14ac:dyDescent="0.25">
      <c r="A3330" s="138" t="s">
        <v>13229</v>
      </c>
      <c r="B3330" s="138" t="s">
        <v>13230</v>
      </c>
    </row>
    <row r="3331" spans="1:2" x14ac:dyDescent="0.25">
      <c r="A3331" s="138" t="s">
        <v>13231</v>
      </c>
      <c r="B3331" s="138" t="s">
        <v>13232</v>
      </c>
    </row>
    <row r="3332" spans="1:2" x14ac:dyDescent="0.25">
      <c r="A3332" s="138" t="s">
        <v>13233</v>
      </c>
      <c r="B3332" s="138" t="s">
        <v>13234</v>
      </c>
    </row>
    <row r="3333" spans="1:2" x14ac:dyDescent="0.25">
      <c r="A3333" s="138" t="s">
        <v>13235</v>
      </c>
      <c r="B3333" s="138" t="s">
        <v>13236</v>
      </c>
    </row>
    <row r="3334" spans="1:2" x14ac:dyDescent="0.25">
      <c r="A3334" s="138" t="s">
        <v>13237</v>
      </c>
      <c r="B3334" s="138" t="s">
        <v>13238</v>
      </c>
    </row>
    <row r="3335" spans="1:2" x14ac:dyDescent="0.25">
      <c r="A3335" s="138" t="s">
        <v>13239</v>
      </c>
      <c r="B3335" s="138" t="s">
        <v>13240</v>
      </c>
    </row>
    <row r="3336" spans="1:2" x14ac:dyDescent="0.25">
      <c r="A3336" s="138" t="s">
        <v>13241</v>
      </c>
      <c r="B3336" s="138" t="s">
        <v>13242</v>
      </c>
    </row>
    <row r="3337" spans="1:2" x14ac:dyDescent="0.25">
      <c r="A3337" s="138" t="s">
        <v>13243</v>
      </c>
      <c r="B3337" s="138" t="s">
        <v>13244</v>
      </c>
    </row>
    <row r="3338" spans="1:2" x14ac:dyDescent="0.25">
      <c r="A3338" s="138" t="s">
        <v>13245</v>
      </c>
      <c r="B3338" s="138" t="s">
        <v>13246</v>
      </c>
    </row>
    <row r="3339" spans="1:2" x14ac:dyDescent="0.25">
      <c r="A3339" s="138" t="s">
        <v>13247</v>
      </c>
      <c r="B3339" s="138" t="s">
        <v>13248</v>
      </c>
    </row>
    <row r="3340" spans="1:2" x14ac:dyDescent="0.25">
      <c r="A3340" s="138" t="s">
        <v>13249</v>
      </c>
      <c r="B3340" s="138" t="s">
        <v>13250</v>
      </c>
    </row>
    <row r="3341" spans="1:2" x14ac:dyDescent="0.25">
      <c r="A3341" s="138" t="s">
        <v>13251</v>
      </c>
      <c r="B3341" s="138" t="s">
        <v>13252</v>
      </c>
    </row>
    <row r="3342" spans="1:2" x14ac:dyDescent="0.25">
      <c r="A3342" s="138" t="s">
        <v>13253</v>
      </c>
      <c r="B3342" s="138" t="s">
        <v>13254</v>
      </c>
    </row>
    <row r="3343" spans="1:2" x14ac:dyDescent="0.25">
      <c r="A3343" s="138" t="s">
        <v>13255</v>
      </c>
      <c r="B3343" s="138" t="s">
        <v>13256</v>
      </c>
    </row>
    <row r="3344" spans="1:2" x14ac:dyDescent="0.25">
      <c r="A3344" s="138" t="s">
        <v>13257</v>
      </c>
      <c r="B3344" s="138" t="s">
        <v>13258</v>
      </c>
    </row>
    <row r="3345" spans="1:2" x14ac:dyDescent="0.25">
      <c r="A3345" s="138" t="s">
        <v>13259</v>
      </c>
      <c r="B3345" s="138" t="s">
        <v>13260</v>
      </c>
    </row>
    <row r="3346" spans="1:2" x14ac:dyDescent="0.25">
      <c r="A3346" s="138" t="s">
        <v>13261</v>
      </c>
      <c r="B3346" s="138" t="s">
        <v>13262</v>
      </c>
    </row>
    <row r="3347" spans="1:2" x14ac:dyDescent="0.25">
      <c r="A3347" s="138" t="s">
        <v>13263</v>
      </c>
      <c r="B3347" s="138" t="s">
        <v>13264</v>
      </c>
    </row>
    <row r="3348" spans="1:2" x14ac:dyDescent="0.25">
      <c r="A3348" s="138" t="s">
        <v>13265</v>
      </c>
      <c r="B3348" s="138" t="s">
        <v>13266</v>
      </c>
    </row>
    <row r="3349" spans="1:2" x14ac:dyDescent="0.25">
      <c r="A3349" s="138" t="s">
        <v>13267</v>
      </c>
      <c r="B3349" s="138" t="s">
        <v>13268</v>
      </c>
    </row>
    <row r="3350" spans="1:2" x14ac:dyDescent="0.25">
      <c r="A3350" s="138" t="s">
        <v>13269</v>
      </c>
      <c r="B3350" s="138" t="s">
        <v>13270</v>
      </c>
    </row>
    <row r="3351" spans="1:2" x14ac:dyDescent="0.25">
      <c r="A3351" s="138" t="s">
        <v>13271</v>
      </c>
      <c r="B3351" s="138" t="s">
        <v>13272</v>
      </c>
    </row>
    <row r="3352" spans="1:2" x14ac:dyDescent="0.25">
      <c r="A3352" s="138" t="s">
        <v>13273</v>
      </c>
      <c r="B3352" s="138" t="s">
        <v>13274</v>
      </c>
    </row>
    <row r="3353" spans="1:2" x14ac:dyDescent="0.25">
      <c r="A3353" s="138" t="s">
        <v>13275</v>
      </c>
      <c r="B3353" s="138" t="s">
        <v>13276</v>
      </c>
    </row>
    <row r="3354" spans="1:2" x14ac:dyDescent="0.25">
      <c r="A3354" s="138" t="s">
        <v>13277</v>
      </c>
      <c r="B3354" s="138" t="s">
        <v>13278</v>
      </c>
    </row>
    <row r="3355" spans="1:2" x14ac:dyDescent="0.25">
      <c r="A3355" s="138" t="s">
        <v>13279</v>
      </c>
      <c r="B3355" s="138" t="s">
        <v>13280</v>
      </c>
    </row>
    <row r="3356" spans="1:2" x14ac:dyDescent="0.25">
      <c r="A3356" s="138" t="s">
        <v>13281</v>
      </c>
      <c r="B3356" s="138" t="s">
        <v>13282</v>
      </c>
    </row>
    <row r="3357" spans="1:2" x14ac:dyDescent="0.25">
      <c r="A3357" s="138" t="s">
        <v>13283</v>
      </c>
      <c r="B3357" s="138" t="s">
        <v>13284</v>
      </c>
    </row>
    <row r="3358" spans="1:2" x14ac:dyDescent="0.25">
      <c r="A3358" s="138" t="s">
        <v>13285</v>
      </c>
      <c r="B3358" s="138" t="s">
        <v>13286</v>
      </c>
    </row>
    <row r="3359" spans="1:2" x14ac:dyDescent="0.25">
      <c r="A3359" s="138" t="s">
        <v>13287</v>
      </c>
      <c r="B3359" s="138" t="s">
        <v>13288</v>
      </c>
    </row>
    <row r="3360" spans="1:2" x14ac:dyDescent="0.25">
      <c r="A3360" s="138" t="s">
        <v>13289</v>
      </c>
      <c r="B3360" s="138" t="s">
        <v>13290</v>
      </c>
    </row>
    <row r="3361" spans="1:2" x14ac:dyDescent="0.25">
      <c r="A3361" s="138" t="s">
        <v>13291</v>
      </c>
      <c r="B3361" s="138" t="s">
        <v>13292</v>
      </c>
    </row>
    <row r="3362" spans="1:2" x14ac:dyDescent="0.25">
      <c r="A3362" s="138" t="s">
        <v>13293</v>
      </c>
      <c r="B3362" s="138" t="s">
        <v>13294</v>
      </c>
    </row>
    <row r="3363" spans="1:2" x14ac:dyDescent="0.25">
      <c r="A3363" s="138" t="s">
        <v>13295</v>
      </c>
      <c r="B3363" s="138" t="s">
        <v>13296</v>
      </c>
    </row>
    <row r="3364" spans="1:2" x14ac:dyDescent="0.25">
      <c r="A3364" s="138" t="s">
        <v>13297</v>
      </c>
      <c r="B3364" s="138" t="s">
        <v>13298</v>
      </c>
    </row>
    <row r="3365" spans="1:2" x14ac:dyDescent="0.25">
      <c r="A3365" s="138" t="s">
        <v>13299</v>
      </c>
      <c r="B3365" s="138" t="s">
        <v>13300</v>
      </c>
    </row>
    <row r="3366" spans="1:2" x14ac:dyDescent="0.25">
      <c r="A3366" s="138" t="s">
        <v>13301</v>
      </c>
      <c r="B3366" s="138" t="s">
        <v>13302</v>
      </c>
    </row>
    <row r="3367" spans="1:2" x14ac:dyDescent="0.25">
      <c r="A3367" s="138" t="s">
        <v>13303</v>
      </c>
      <c r="B3367" s="138" t="s">
        <v>13304</v>
      </c>
    </row>
    <row r="3368" spans="1:2" x14ac:dyDescent="0.25">
      <c r="A3368" s="138" t="s">
        <v>13305</v>
      </c>
      <c r="B3368" s="138" t="s">
        <v>13306</v>
      </c>
    </row>
    <row r="3369" spans="1:2" x14ac:dyDescent="0.25">
      <c r="A3369" s="138" t="s">
        <v>13307</v>
      </c>
      <c r="B3369" s="138" t="s">
        <v>13308</v>
      </c>
    </row>
    <row r="3370" spans="1:2" x14ac:dyDescent="0.25">
      <c r="A3370" s="138" t="s">
        <v>13309</v>
      </c>
      <c r="B3370" s="138" t="s">
        <v>13310</v>
      </c>
    </row>
    <row r="3371" spans="1:2" x14ac:dyDescent="0.25">
      <c r="A3371" s="138" t="s">
        <v>13311</v>
      </c>
      <c r="B3371" s="138" t="s">
        <v>13312</v>
      </c>
    </row>
    <row r="3372" spans="1:2" x14ac:dyDescent="0.25">
      <c r="A3372" s="138" t="s">
        <v>13313</v>
      </c>
      <c r="B3372" s="138" t="s">
        <v>13314</v>
      </c>
    </row>
    <row r="3373" spans="1:2" x14ac:dyDescent="0.25">
      <c r="A3373" s="138" t="s">
        <v>13315</v>
      </c>
      <c r="B3373" s="138" t="s">
        <v>13316</v>
      </c>
    </row>
    <row r="3374" spans="1:2" x14ac:dyDescent="0.25">
      <c r="A3374" s="138" t="s">
        <v>13317</v>
      </c>
      <c r="B3374" s="138" t="s">
        <v>13318</v>
      </c>
    </row>
    <row r="3375" spans="1:2" x14ac:dyDescent="0.25">
      <c r="A3375" s="138" t="s">
        <v>13319</v>
      </c>
      <c r="B3375" s="138" t="s">
        <v>13320</v>
      </c>
    </row>
    <row r="3376" spans="1:2" x14ac:dyDescent="0.25">
      <c r="A3376" s="138" t="s">
        <v>13321</v>
      </c>
      <c r="B3376" s="138" t="s">
        <v>13322</v>
      </c>
    </row>
    <row r="3377" spans="1:2" x14ac:dyDescent="0.25">
      <c r="A3377" s="138" t="s">
        <v>13323</v>
      </c>
      <c r="B3377" s="138" t="s">
        <v>13324</v>
      </c>
    </row>
    <row r="3378" spans="1:2" x14ac:dyDescent="0.25">
      <c r="A3378" s="138" t="s">
        <v>13325</v>
      </c>
      <c r="B3378" s="138" t="s">
        <v>13326</v>
      </c>
    </row>
    <row r="3379" spans="1:2" x14ac:dyDescent="0.25">
      <c r="A3379" s="138" t="s">
        <v>13327</v>
      </c>
      <c r="B3379" s="138" t="s">
        <v>13328</v>
      </c>
    </row>
    <row r="3380" spans="1:2" x14ac:dyDescent="0.25">
      <c r="A3380" s="138" t="s">
        <v>13329</v>
      </c>
      <c r="B3380" s="138" t="s">
        <v>13330</v>
      </c>
    </row>
    <row r="3381" spans="1:2" x14ac:dyDescent="0.25">
      <c r="A3381" s="138" t="s">
        <v>13331</v>
      </c>
      <c r="B3381" s="138" t="s">
        <v>13332</v>
      </c>
    </row>
    <row r="3382" spans="1:2" x14ac:dyDescent="0.25">
      <c r="A3382" s="138" t="s">
        <v>13333</v>
      </c>
      <c r="B3382" s="138" t="s">
        <v>13334</v>
      </c>
    </row>
    <row r="3383" spans="1:2" x14ac:dyDescent="0.25">
      <c r="A3383" s="138" t="s">
        <v>13335</v>
      </c>
      <c r="B3383" s="138" t="s">
        <v>13336</v>
      </c>
    </row>
    <row r="3384" spans="1:2" x14ac:dyDescent="0.25">
      <c r="A3384" s="138" t="s">
        <v>13337</v>
      </c>
      <c r="B3384" s="138" t="s">
        <v>13338</v>
      </c>
    </row>
    <row r="3385" spans="1:2" x14ac:dyDescent="0.25">
      <c r="A3385" s="138" t="s">
        <v>13339</v>
      </c>
      <c r="B3385" s="138" t="s">
        <v>13340</v>
      </c>
    </row>
    <row r="3386" spans="1:2" x14ac:dyDescent="0.25">
      <c r="A3386" s="138" t="s">
        <v>13341</v>
      </c>
      <c r="B3386" s="138" t="s">
        <v>13342</v>
      </c>
    </row>
    <row r="3387" spans="1:2" x14ac:dyDescent="0.25">
      <c r="A3387" s="138" t="s">
        <v>13343</v>
      </c>
      <c r="B3387" s="138" t="s">
        <v>13344</v>
      </c>
    </row>
    <row r="3388" spans="1:2" x14ac:dyDescent="0.25">
      <c r="A3388" s="138" t="s">
        <v>13345</v>
      </c>
      <c r="B3388" s="138" t="s">
        <v>13346</v>
      </c>
    </row>
    <row r="3389" spans="1:2" x14ac:dyDescent="0.25">
      <c r="A3389" s="138" t="s">
        <v>13347</v>
      </c>
      <c r="B3389" s="138" t="s">
        <v>13348</v>
      </c>
    </row>
    <row r="3390" spans="1:2" x14ac:dyDescent="0.25">
      <c r="A3390" s="138" t="s">
        <v>13349</v>
      </c>
      <c r="B3390" s="138" t="s">
        <v>13350</v>
      </c>
    </row>
    <row r="3391" spans="1:2" x14ac:dyDescent="0.25">
      <c r="A3391" s="138" t="s">
        <v>13351</v>
      </c>
      <c r="B3391" s="138" t="s">
        <v>13352</v>
      </c>
    </row>
    <row r="3392" spans="1:2" x14ac:dyDescent="0.25">
      <c r="A3392" s="138" t="s">
        <v>13353</v>
      </c>
      <c r="B3392" s="138" t="s">
        <v>13354</v>
      </c>
    </row>
    <row r="3393" spans="1:2" x14ac:dyDescent="0.25">
      <c r="A3393" s="138" t="s">
        <v>13355</v>
      </c>
      <c r="B3393" s="138" t="s">
        <v>13356</v>
      </c>
    </row>
    <row r="3394" spans="1:2" x14ac:dyDescent="0.25">
      <c r="A3394" s="138" t="s">
        <v>13357</v>
      </c>
      <c r="B3394" s="138" t="s">
        <v>13358</v>
      </c>
    </row>
    <row r="3395" spans="1:2" x14ac:dyDescent="0.25">
      <c r="A3395" s="138" t="s">
        <v>13359</v>
      </c>
      <c r="B3395" s="138" t="s">
        <v>13360</v>
      </c>
    </row>
    <row r="3396" spans="1:2" x14ac:dyDescent="0.25">
      <c r="A3396" s="138" t="s">
        <v>13361</v>
      </c>
      <c r="B3396" s="138" t="s">
        <v>13362</v>
      </c>
    </row>
    <row r="3397" spans="1:2" x14ac:dyDescent="0.25">
      <c r="A3397" s="138" t="s">
        <v>13363</v>
      </c>
      <c r="B3397" s="138" t="s">
        <v>13364</v>
      </c>
    </row>
    <row r="3398" spans="1:2" x14ac:dyDescent="0.25">
      <c r="A3398" s="138" t="s">
        <v>13365</v>
      </c>
      <c r="B3398" s="138" t="s">
        <v>13366</v>
      </c>
    </row>
    <row r="3399" spans="1:2" x14ac:dyDescent="0.25">
      <c r="A3399" s="138" t="s">
        <v>13367</v>
      </c>
      <c r="B3399" s="138" t="s">
        <v>13368</v>
      </c>
    </row>
    <row r="3400" spans="1:2" x14ac:dyDescent="0.25">
      <c r="A3400" s="138" t="s">
        <v>13369</v>
      </c>
      <c r="B3400" s="138" t="s">
        <v>13370</v>
      </c>
    </row>
    <row r="3401" spans="1:2" x14ac:dyDescent="0.25">
      <c r="A3401" s="138" t="s">
        <v>13371</v>
      </c>
      <c r="B3401" s="138" t="s">
        <v>13372</v>
      </c>
    </row>
    <row r="3402" spans="1:2" x14ac:dyDescent="0.25">
      <c r="A3402" s="138" t="s">
        <v>13373</v>
      </c>
      <c r="B3402" s="138" t="s">
        <v>13374</v>
      </c>
    </row>
    <row r="3403" spans="1:2" x14ac:dyDescent="0.25">
      <c r="A3403" s="138" t="s">
        <v>13375</v>
      </c>
      <c r="B3403" s="138" t="s">
        <v>13376</v>
      </c>
    </row>
    <row r="3404" spans="1:2" x14ac:dyDescent="0.25">
      <c r="A3404" s="138" t="s">
        <v>13377</v>
      </c>
      <c r="B3404" s="138" t="s">
        <v>13378</v>
      </c>
    </row>
    <row r="3405" spans="1:2" x14ac:dyDescent="0.25">
      <c r="A3405" s="138" t="s">
        <v>13379</v>
      </c>
      <c r="B3405" s="138" t="s">
        <v>13380</v>
      </c>
    </row>
    <row r="3406" spans="1:2" x14ac:dyDescent="0.25">
      <c r="A3406" s="138" t="s">
        <v>13381</v>
      </c>
      <c r="B3406" s="138" t="s">
        <v>13382</v>
      </c>
    </row>
    <row r="3407" spans="1:2" x14ac:dyDescent="0.25">
      <c r="A3407" s="138" t="s">
        <v>13383</v>
      </c>
      <c r="B3407" s="138" t="s">
        <v>13384</v>
      </c>
    </row>
    <row r="3408" spans="1:2" x14ac:dyDescent="0.25">
      <c r="A3408" s="138" t="s">
        <v>13385</v>
      </c>
      <c r="B3408" s="138" t="s">
        <v>13386</v>
      </c>
    </row>
    <row r="3409" spans="1:2" x14ac:dyDescent="0.25">
      <c r="A3409" s="138" t="s">
        <v>13387</v>
      </c>
      <c r="B3409" s="138" t="s">
        <v>13388</v>
      </c>
    </row>
    <row r="3410" spans="1:2" x14ac:dyDescent="0.25">
      <c r="A3410" s="138" t="s">
        <v>13389</v>
      </c>
      <c r="B3410" s="138" t="s">
        <v>13390</v>
      </c>
    </row>
    <row r="3411" spans="1:2" x14ac:dyDescent="0.25">
      <c r="A3411" s="138" t="s">
        <v>13391</v>
      </c>
      <c r="B3411" s="138" t="s">
        <v>13392</v>
      </c>
    </row>
    <row r="3412" spans="1:2" x14ac:dyDescent="0.25">
      <c r="A3412" s="138" t="s">
        <v>13393</v>
      </c>
      <c r="B3412" s="138" t="s">
        <v>13394</v>
      </c>
    </row>
    <row r="3413" spans="1:2" x14ac:dyDescent="0.25">
      <c r="A3413" s="138" t="s">
        <v>13395</v>
      </c>
      <c r="B3413" s="138" t="s">
        <v>13396</v>
      </c>
    </row>
    <row r="3414" spans="1:2" x14ac:dyDescent="0.25">
      <c r="A3414" s="138" t="s">
        <v>13397</v>
      </c>
      <c r="B3414" s="138" t="s">
        <v>13398</v>
      </c>
    </row>
    <row r="3415" spans="1:2" x14ac:dyDescent="0.25">
      <c r="A3415" s="138" t="s">
        <v>13399</v>
      </c>
      <c r="B3415" s="138" t="s">
        <v>13400</v>
      </c>
    </row>
    <row r="3416" spans="1:2" x14ac:dyDescent="0.25">
      <c r="A3416" s="138" t="s">
        <v>13401</v>
      </c>
      <c r="B3416" s="138" t="s">
        <v>13402</v>
      </c>
    </row>
    <row r="3417" spans="1:2" x14ac:dyDescent="0.25">
      <c r="A3417" s="138" t="s">
        <v>13403</v>
      </c>
      <c r="B3417" s="138" t="s">
        <v>13404</v>
      </c>
    </row>
    <row r="3418" spans="1:2" x14ac:dyDescent="0.25">
      <c r="A3418" s="138" t="s">
        <v>13405</v>
      </c>
      <c r="B3418" s="138" t="s">
        <v>13406</v>
      </c>
    </row>
    <row r="3419" spans="1:2" x14ac:dyDescent="0.25">
      <c r="A3419" s="138" t="s">
        <v>13407</v>
      </c>
      <c r="B3419" s="138" t="s">
        <v>13408</v>
      </c>
    </row>
    <row r="3420" spans="1:2" x14ac:dyDescent="0.25">
      <c r="A3420" s="138" t="s">
        <v>13409</v>
      </c>
      <c r="B3420" s="138" t="s">
        <v>13410</v>
      </c>
    </row>
    <row r="3421" spans="1:2" x14ac:dyDescent="0.25">
      <c r="A3421" s="138" t="s">
        <v>13411</v>
      </c>
      <c r="B3421" s="138" t="s">
        <v>13412</v>
      </c>
    </row>
    <row r="3422" spans="1:2" x14ac:dyDescent="0.25">
      <c r="A3422" s="138" t="s">
        <v>13413</v>
      </c>
      <c r="B3422" s="138" t="s">
        <v>13414</v>
      </c>
    </row>
    <row r="3423" spans="1:2" x14ac:dyDescent="0.25">
      <c r="A3423" s="138" t="s">
        <v>13415</v>
      </c>
      <c r="B3423" s="138" t="s">
        <v>13416</v>
      </c>
    </row>
    <row r="3424" spans="1:2" x14ac:dyDescent="0.25">
      <c r="A3424" s="138" t="s">
        <v>13417</v>
      </c>
      <c r="B3424" s="138" t="s">
        <v>13418</v>
      </c>
    </row>
    <row r="3425" spans="1:2" x14ac:dyDescent="0.25">
      <c r="A3425" s="138" t="s">
        <v>13419</v>
      </c>
      <c r="B3425" s="138" t="s">
        <v>13420</v>
      </c>
    </row>
    <row r="3426" spans="1:2" x14ac:dyDescent="0.25">
      <c r="A3426" s="138" t="s">
        <v>13421</v>
      </c>
      <c r="B3426" s="138" t="s">
        <v>13422</v>
      </c>
    </row>
    <row r="3427" spans="1:2" x14ac:dyDescent="0.25">
      <c r="A3427" s="138" t="s">
        <v>13423</v>
      </c>
      <c r="B3427" s="138" t="s">
        <v>13424</v>
      </c>
    </row>
    <row r="3428" spans="1:2" x14ac:dyDescent="0.25">
      <c r="A3428" s="138" t="s">
        <v>13425</v>
      </c>
      <c r="B3428" s="138" t="s">
        <v>13426</v>
      </c>
    </row>
    <row r="3429" spans="1:2" x14ac:dyDescent="0.25">
      <c r="A3429" s="138" t="s">
        <v>13427</v>
      </c>
      <c r="B3429" s="138" t="s">
        <v>13428</v>
      </c>
    </row>
    <row r="3430" spans="1:2" x14ac:dyDescent="0.25">
      <c r="A3430" s="138" t="s">
        <v>13429</v>
      </c>
      <c r="B3430" s="138" t="s">
        <v>13430</v>
      </c>
    </row>
    <row r="3431" spans="1:2" x14ac:dyDescent="0.25">
      <c r="A3431" s="138" t="s">
        <v>13431</v>
      </c>
      <c r="B3431" s="138" t="s">
        <v>13431</v>
      </c>
    </row>
    <row r="3432" spans="1:2" x14ac:dyDescent="0.25">
      <c r="A3432" s="138" t="s">
        <v>13432</v>
      </c>
      <c r="B3432" s="138" t="s">
        <v>13432</v>
      </c>
    </row>
    <row r="3433" spans="1:2" x14ac:dyDescent="0.25">
      <c r="A3433" s="138" t="s">
        <v>13433</v>
      </c>
      <c r="B3433" s="138" t="s">
        <v>13434</v>
      </c>
    </row>
    <row r="3434" spans="1:2" x14ac:dyDescent="0.25">
      <c r="A3434" s="138" t="s">
        <v>13435</v>
      </c>
      <c r="B3434" s="138" t="s">
        <v>13436</v>
      </c>
    </row>
    <row r="3435" spans="1:2" x14ac:dyDescent="0.25">
      <c r="A3435" s="138" t="s">
        <v>13437</v>
      </c>
      <c r="B3435" s="138" t="s">
        <v>13438</v>
      </c>
    </row>
    <row r="3436" spans="1:2" x14ac:dyDescent="0.25">
      <c r="A3436" s="138" t="s">
        <v>13439</v>
      </c>
      <c r="B3436" s="138" t="s">
        <v>13440</v>
      </c>
    </row>
    <row r="3437" spans="1:2" x14ac:dyDescent="0.25">
      <c r="A3437" s="138" t="s">
        <v>13441</v>
      </c>
      <c r="B3437" s="138" t="s">
        <v>13442</v>
      </c>
    </row>
    <row r="3438" spans="1:2" x14ac:dyDescent="0.25">
      <c r="A3438" s="138" t="s">
        <v>13443</v>
      </c>
      <c r="B3438" s="138" t="s">
        <v>13444</v>
      </c>
    </row>
    <row r="3439" spans="1:2" x14ac:dyDescent="0.25">
      <c r="A3439" s="138" t="s">
        <v>13445</v>
      </c>
      <c r="B3439" s="138" t="s">
        <v>13446</v>
      </c>
    </row>
    <row r="3440" spans="1:2" x14ac:dyDescent="0.25">
      <c r="A3440" s="138" t="s">
        <v>13447</v>
      </c>
      <c r="B3440" s="138" t="s">
        <v>13448</v>
      </c>
    </row>
    <row r="3441" spans="1:2" x14ac:dyDescent="0.25">
      <c r="A3441" s="138" t="s">
        <v>13449</v>
      </c>
      <c r="B3441" s="138" t="s">
        <v>13450</v>
      </c>
    </row>
    <row r="3442" spans="1:2" x14ac:dyDescent="0.25">
      <c r="A3442" s="138" t="s">
        <v>13451</v>
      </c>
      <c r="B3442" s="138" t="s">
        <v>13452</v>
      </c>
    </row>
    <row r="3443" spans="1:2" x14ac:dyDescent="0.25">
      <c r="A3443" s="138" t="s">
        <v>13453</v>
      </c>
      <c r="B3443" s="138" t="s">
        <v>13454</v>
      </c>
    </row>
    <row r="3444" spans="1:2" x14ac:dyDescent="0.25">
      <c r="A3444" s="138" t="s">
        <v>13455</v>
      </c>
      <c r="B3444" s="138" t="s">
        <v>13456</v>
      </c>
    </row>
    <row r="3445" spans="1:2" x14ac:dyDescent="0.25">
      <c r="A3445" s="138" t="s">
        <v>13457</v>
      </c>
      <c r="B3445" s="138" t="s">
        <v>13458</v>
      </c>
    </row>
    <row r="3446" spans="1:2" x14ac:dyDescent="0.25">
      <c r="A3446" s="138" t="s">
        <v>13459</v>
      </c>
      <c r="B3446" s="138" t="s">
        <v>13460</v>
      </c>
    </row>
    <row r="3447" spans="1:2" x14ac:dyDescent="0.25">
      <c r="A3447" s="138" t="s">
        <v>13461</v>
      </c>
      <c r="B3447" s="138" t="s">
        <v>13462</v>
      </c>
    </row>
    <row r="3448" spans="1:2" x14ac:dyDescent="0.25">
      <c r="A3448" s="138" t="s">
        <v>13463</v>
      </c>
      <c r="B3448" s="138" t="s">
        <v>13464</v>
      </c>
    </row>
    <row r="3449" spans="1:2" x14ac:dyDescent="0.25">
      <c r="A3449" s="138" t="s">
        <v>13465</v>
      </c>
      <c r="B3449" s="138" t="s">
        <v>13466</v>
      </c>
    </row>
    <row r="3450" spans="1:2" x14ac:dyDescent="0.25">
      <c r="A3450" s="138" t="s">
        <v>13467</v>
      </c>
      <c r="B3450" s="138" t="s">
        <v>13468</v>
      </c>
    </row>
    <row r="3451" spans="1:2" x14ac:dyDescent="0.25">
      <c r="A3451" s="138" t="s">
        <v>13469</v>
      </c>
      <c r="B3451" s="138" t="s">
        <v>13470</v>
      </c>
    </row>
    <row r="3452" spans="1:2" x14ac:dyDescent="0.25">
      <c r="A3452" s="138" t="s">
        <v>13471</v>
      </c>
      <c r="B3452" s="138" t="s">
        <v>13472</v>
      </c>
    </row>
    <row r="3453" spans="1:2" x14ac:dyDescent="0.25">
      <c r="A3453" s="138" t="s">
        <v>13473</v>
      </c>
      <c r="B3453" s="138" t="s">
        <v>13474</v>
      </c>
    </row>
    <row r="3454" spans="1:2" x14ac:dyDescent="0.25">
      <c r="A3454" s="138" t="s">
        <v>13475</v>
      </c>
      <c r="B3454" s="138" t="s">
        <v>13476</v>
      </c>
    </row>
    <row r="3455" spans="1:2" x14ac:dyDescent="0.25">
      <c r="A3455" s="138" t="s">
        <v>13477</v>
      </c>
      <c r="B3455" s="138" t="s">
        <v>13478</v>
      </c>
    </row>
    <row r="3456" spans="1:2" x14ac:dyDescent="0.25">
      <c r="A3456" s="138" t="s">
        <v>13479</v>
      </c>
      <c r="B3456" s="138" t="s">
        <v>13480</v>
      </c>
    </row>
    <row r="3457" spans="1:2" x14ac:dyDescent="0.25">
      <c r="A3457" s="138" t="s">
        <v>13481</v>
      </c>
      <c r="B3457" s="138" t="s">
        <v>13482</v>
      </c>
    </row>
    <row r="3458" spans="1:2" x14ac:dyDescent="0.25">
      <c r="A3458" s="138" t="s">
        <v>13483</v>
      </c>
      <c r="B3458" s="138" t="s">
        <v>13484</v>
      </c>
    </row>
    <row r="3459" spans="1:2" x14ac:dyDescent="0.25">
      <c r="A3459" s="138" t="s">
        <v>13485</v>
      </c>
      <c r="B3459" s="138" t="s">
        <v>13486</v>
      </c>
    </row>
    <row r="3460" spans="1:2" x14ac:dyDescent="0.25">
      <c r="A3460" s="138" t="s">
        <v>13487</v>
      </c>
      <c r="B3460" s="138" t="s">
        <v>13488</v>
      </c>
    </row>
    <row r="3461" spans="1:2" x14ac:dyDescent="0.25">
      <c r="A3461" s="138" t="s">
        <v>13489</v>
      </c>
      <c r="B3461" s="138" t="s">
        <v>13490</v>
      </c>
    </row>
    <row r="3462" spans="1:2" x14ac:dyDescent="0.25">
      <c r="A3462" s="138" t="s">
        <v>13491</v>
      </c>
      <c r="B3462" s="138" t="s">
        <v>13492</v>
      </c>
    </row>
    <row r="3463" spans="1:2" x14ac:dyDescent="0.25">
      <c r="A3463" s="138" t="s">
        <v>13493</v>
      </c>
      <c r="B3463" s="138" t="s">
        <v>13494</v>
      </c>
    </row>
    <row r="3464" spans="1:2" x14ac:dyDescent="0.25">
      <c r="A3464" s="138" t="s">
        <v>13495</v>
      </c>
      <c r="B3464" s="138" t="s">
        <v>13496</v>
      </c>
    </row>
    <row r="3465" spans="1:2" x14ac:dyDescent="0.25">
      <c r="A3465" s="138" t="s">
        <v>13497</v>
      </c>
      <c r="B3465" s="138" t="s">
        <v>13498</v>
      </c>
    </row>
    <row r="3466" spans="1:2" x14ac:dyDescent="0.25">
      <c r="A3466" s="138" t="s">
        <v>13499</v>
      </c>
      <c r="B3466" s="138" t="s">
        <v>13500</v>
      </c>
    </row>
    <row r="3467" spans="1:2" x14ac:dyDescent="0.25">
      <c r="A3467" s="138" t="s">
        <v>13501</v>
      </c>
      <c r="B3467" s="138" t="s">
        <v>13502</v>
      </c>
    </row>
    <row r="3468" spans="1:2" x14ac:dyDescent="0.25">
      <c r="A3468" s="138" t="s">
        <v>13503</v>
      </c>
      <c r="B3468" s="138" t="s">
        <v>13504</v>
      </c>
    </row>
    <row r="3469" spans="1:2" x14ac:dyDescent="0.25">
      <c r="A3469" s="138" t="s">
        <v>13505</v>
      </c>
      <c r="B3469" s="138" t="s">
        <v>13506</v>
      </c>
    </row>
    <row r="3470" spans="1:2" x14ac:dyDescent="0.25">
      <c r="A3470" s="138" t="s">
        <v>13507</v>
      </c>
      <c r="B3470" s="138" t="s">
        <v>13508</v>
      </c>
    </row>
    <row r="3471" spans="1:2" x14ac:dyDescent="0.25">
      <c r="A3471" s="138" t="s">
        <v>13509</v>
      </c>
      <c r="B3471" s="138" t="s">
        <v>13510</v>
      </c>
    </row>
    <row r="3472" spans="1:2" x14ac:dyDescent="0.25">
      <c r="A3472" s="138" t="s">
        <v>13511</v>
      </c>
      <c r="B3472" s="138" t="s">
        <v>13512</v>
      </c>
    </row>
    <row r="3473" spans="1:2" x14ac:dyDescent="0.25">
      <c r="A3473" s="138" t="s">
        <v>13513</v>
      </c>
      <c r="B3473" s="138" t="s">
        <v>13514</v>
      </c>
    </row>
    <row r="3474" spans="1:2" x14ac:dyDescent="0.25">
      <c r="A3474" s="138" t="s">
        <v>13515</v>
      </c>
      <c r="B3474" s="138" t="s">
        <v>13516</v>
      </c>
    </row>
    <row r="3475" spans="1:2" x14ac:dyDescent="0.25">
      <c r="A3475" s="138" t="s">
        <v>13517</v>
      </c>
      <c r="B3475" s="138" t="s">
        <v>13518</v>
      </c>
    </row>
    <row r="3476" spans="1:2" x14ac:dyDescent="0.25">
      <c r="A3476" s="138" t="s">
        <v>13519</v>
      </c>
      <c r="B3476" s="138" t="s">
        <v>13520</v>
      </c>
    </row>
    <row r="3477" spans="1:2" x14ac:dyDescent="0.25">
      <c r="A3477" s="138" t="s">
        <v>13521</v>
      </c>
      <c r="B3477" s="138" t="s">
        <v>13522</v>
      </c>
    </row>
    <row r="3478" spans="1:2" x14ac:dyDescent="0.25">
      <c r="A3478" s="138" t="s">
        <v>13523</v>
      </c>
      <c r="B3478" s="138" t="s">
        <v>13524</v>
      </c>
    </row>
    <row r="3479" spans="1:2" x14ac:dyDescent="0.25">
      <c r="A3479" s="138" t="s">
        <v>13525</v>
      </c>
      <c r="B3479" s="138" t="s">
        <v>13526</v>
      </c>
    </row>
    <row r="3480" spans="1:2" x14ac:dyDescent="0.25">
      <c r="A3480" s="138" t="s">
        <v>13527</v>
      </c>
      <c r="B3480" s="138" t="s">
        <v>13528</v>
      </c>
    </row>
    <row r="3481" spans="1:2" x14ac:dyDescent="0.25">
      <c r="A3481" s="138" t="s">
        <v>13529</v>
      </c>
      <c r="B3481" s="138" t="s">
        <v>13530</v>
      </c>
    </row>
    <row r="3482" spans="1:2" x14ac:dyDescent="0.25">
      <c r="A3482" s="138" t="s">
        <v>13531</v>
      </c>
      <c r="B3482" s="138" t="s">
        <v>13532</v>
      </c>
    </row>
    <row r="3483" spans="1:2" x14ac:dyDescent="0.25">
      <c r="A3483" s="138" t="s">
        <v>13533</v>
      </c>
      <c r="B3483" s="138" t="s">
        <v>13534</v>
      </c>
    </row>
    <row r="3484" spans="1:2" x14ac:dyDescent="0.25">
      <c r="A3484" s="138" t="s">
        <v>13535</v>
      </c>
      <c r="B3484" s="138" t="s">
        <v>13536</v>
      </c>
    </row>
    <row r="3485" spans="1:2" x14ac:dyDescent="0.25">
      <c r="A3485" s="138" t="s">
        <v>13537</v>
      </c>
      <c r="B3485" s="138" t="s">
        <v>13538</v>
      </c>
    </row>
    <row r="3486" spans="1:2" x14ac:dyDescent="0.25">
      <c r="A3486" s="138" t="s">
        <v>13539</v>
      </c>
      <c r="B3486" s="138" t="s">
        <v>13540</v>
      </c>
    </row>
    <row r="3487" spans="1:2" x14ac:dyDescent="0.25">
      <c r="A3487" s="138" t="s">
        <v>13541</v>
      </c>
      <c r="B3487" s="138" t="s">
        <v>13542</v>
      </c>
    </row>
    <row r="3488" spans="1:2" x14ac:dyDescent="0.25">
      <c r="A3488" s="138" t="s">
        <v>13543</v>
      </c>
      <c r="B3488" s="138" t="s">
        <v>13544</v>
      </c>
    </row>
    <row r="3489" spans="1:2" x14ac:dyDescent="0.25">
      <c r="A3489" s="138" t="s">
        <v>13545</v>
      </c>
      <c r="B3489" s="138" t="s">
        <v>13546</v>
      </c>
    </row>
    <row r="3490" spans="1:2" x14ac:dyDescent="0.25">
      <c r="A3490" s="138" t="s">
        <v>13547</v>
      </c>
      <c r="B3490" s="138" t="s">
        <v>13548</v>
      </c>
    </row>
    <row r="3491" spans="1:2" x14ac:dyDescent="0.25">
      <c r="A3491" s="138" t="s">
        <v>13549</v>
      </c>
      <c r="B3491" s="138" t="s">
        <v>13550</v>
      </c>
    </row>
    <row r="3492" spans="1:2" x14ac:dyDescent="0.25">
      <c r="A3492" s="138" t="s">
        <v>13551</v>
      </c>
      <c r="B3492" s="138" t="s">
        <v>13552</v>
      </c>
    </row>
    <row r="3493" spans="1:2" x14ac:dyDescent="0.25">
      <c r="A3493" s="138" t="s">
        <v>13553</v>
      </c>
      <c r="B3493" s="138" t="s">
        <v>13554</v>
      </c>
    </row>
    <row r="3494" spans="1:2" x14ac:dyDescent="0.25">
      <c r="A3494" s="138" t="s">
        <v>13555</v>
      </c>
      <c r="B3494" s="138" t="s">
        <v>13556</v>
      </c>
    </row>
    <row r="3495" spans="1:2" x14ac:dyDescent="0.25">
      <c r="A3495" s="138" t="s">
        <v>13557</v>
      </c>
      <c r="B3495" s="138" t="s">
        <v>13558</v>
      </c>
    </row>
    <row r="3496" spans="1:2" x14ac:dyDescent="0.25">
      <c r="A3496" s="138" t="s">
        <v>13559</v>
      </c>
      <c r="B3496" s="138" t="s">
        <v>13560</v>
      </c>
    </row>
    <row r="3497" spans="1:2" x14ac:dyDescent="0.25">
      <c r="A3497" s="138" t="s">
        <v>13561</v>
      </c>
      <c r="B3497" s="138" t="s">
        <v>13562</v>
      </c>
    </row>
    <row r="3498" spans="1:2" x14ac:dyDescent="0.25">
      <c r="A3498" s="138" t="s">
        <v>13563</v>
      </c>
      <c r="B3498" s="138" t="s">
        <v>13564</v>
      </c>
    </row>
    <row r="3499" spans="1:2" x14ac:dyDescent="0.25">
      <c r="A3499" s="138" t="s">
        <v>13565</v>
      </c>
      <c r="B3499" s="138" t="s">
        <v>13566</v>
      </c>
    </row>
    <row r="3500" spans="1:2" x14ac:dyDescent="0.25">
      <c r="A3500" s="138" t="s">
        <v>13567</v>
      </c>
      <c r="B3500" s="138" t="s">
        <v>13568</v>
      </c>
    </row>
    <row r="3501" spans="1:2" x14ac:dyDescent="0.25">
      <c r="A3501" s="138" t="s">
        <v>13569</v>
      </c>
      <c r="B3501" s="138" t="s">
        <v>13570</v>
      </c>
    </row>
    <row r="3502" spans="1:2" x14ac:dyDescent="0.25">
      <c r="A3502" s="138" t="s">
        <v>13571</v>
      </c>
      <c r="B3502" s="138" t="s">
        <v>13572</v>
      </c>
    </row>
    <row r="3503" spans="1:2" x14ac:dyDescent="0.25">
      <c r="A3503" s="138" t="s">
        <v>13573</v>
      </c>
      <c r="B3503" s="138" t="s">
        <v>13574</v>
      </c>
    </row>
    <row r="3504" spans="1:2" x14ac:dyDescent="0.25">
      <c r="A3504" s="138" t="s">
        <v>13575</v>
      </c>
      <c r="B3504" s="138" t="s">
        <v>13576</v>
      </c>
    </row>
    <row r="3505" spans="1:2" x14ac:dyDescent="0.25">
      <c r="A3505" s="138" t="s">
        <v>13577</v>
      </c>
      <c r="B3505" s="138" t="s">
        <v>13578</v>
      </c>
    </row>
    <row r="3506" spans="1:2" x14ac:dyDescent="0.25">
      <c r="A3506" s="138" t="s">
        <v>13579</v>
      </c>
      <c r="B3506" s="138" t="s">
        <v>13580</v>
      </c>
    </row>
    <row r="3507" spans="1:2" x14ac:dyDescent="0.25">
      <c r="A3507" s="138" t="s">
        <v>13581</v>
      </c>
      <c r="B3507" s="138" t="s">
        <v>13582</v>
      </c>
    </row>
    <row r="3508" spans="1:2" x14ac:dyDescent="0.25">
      <c r="A3508" s="138" t="s">
        <v>13583</v>
      </c>
      <c r="B3508" s="138" t="s">
        <v>13584</v>
      </c>
    </row>
    <row r="3509" spans="1:2" x14ac:dyDescent="0.25">
      <c r="A3509" s="138" t="s">
        <v>13585</v>
      </c>
      <c r="B3509" s="138" t="s">
        <v>13586</v>
      </c>
    </row>
    <row r="3510" spans="1:2" x14ac:dyDescent="0.25">
      <c r="A3510" s="138" t="s">
        <v>13587</v>
      </c>
      <c r="B3510" s="138" t="s">
        <v>13588</v>
      </c>
    </row>
    <row r="3511" spans="1:2" x14ac:dyDescent="0.25">
      <c r="A3511" s="138" t="s">
        <v>13589</v>
      </c>
      <c r="B3511" s="138" t="s">
        <v>13590</v>
      </c>
    </row>
    <row r="3512" spans="1:2" x14ac:dyDescent="0.25">
      <c r="A3512" s="138" t="s">
        <v>13591</v>
      </c>
      <c r="B3512" s="138" t="s">
        <v>13592</v>
      </c>
    </row>
    <row r="3513" spans="1:2" x14ac:dyDescent="0.25">
      <c r="A3513" s="138" t="s">
        <v>13593</v>
      </c>
      <c r="B3513" s="138" t="s">
        <v>13594</v>
      </c>
    </row>
    <row r="3514" spans="1:2" x14ac:dyDescent="0.25">
      <c r="A3514" s="138" t="s">
        <v>13595</v>
      </c>
      <c r="B3514" s="138" t="s">
        <v>13596</v>
      </c>
    </row>
    <row r="3515" spans="1:2" x14ac:dyDescent="0.25">
      <c r="A3515" s="138" t="s">
        <v>13597</v>
      </c>
      <c r="B3515" s="138" t="s">
        <v>13598</v>
      </c>
    </row>
    <row r="3516" spans="1:2" x14ac:dyDescent="0.25">
      <c r="A3516" s="138" t="s">
        <v>13599</v>
      </c>
      <c r="B3516" s="138" t="s">
        <v>13600</v>
      </c>
    </row>
    <row r="3517" spans="1:2" x14ac:dyDescent="0.25">
      <c r="A3517" s="138" t="s">
        <v>13601</v>
      </c>
      <c r="B3517" s="138" t="s">
        <v>13602</v>
      </c>
    </row>
    <row r="3518" spans="1:2" x14ac:dyDescent="0.25">
      <c r="A3518" s="138" t="s">
        <v>13603</v>
      </c>
      <c r="B3518" s="138" t="s">
        <v>13604</v>
      </c>
    </row>
    <row r="3519" spans="1:2" x14ac:dyDescent="0.25">
      <c r="A3519" s="138" t="s">
        <v>13605</v>
      </c>
      <c r="B3519" s="138" t="s">
        <v>13606</v>
      </c>
    </row>
    <row r="3520" spans="1:2" x14ac:dyDescent="0.25">
      <c r="A3520" s="138" t="s">
        <v>13607</v>
      </c>
      <c r="B3520" s="138" t="s">
        <v>13608</v>
      </c>
    </row>
    <row r="3521" spans="1:2" x14ac:dyDescent="0.25">
      <c r="A3521" s="138" t="s">
        <v>13609</v>
      </c>
      <c r="B3521" s="138" t="s">
        <v>13610</v>
      </c>
    </row>
    <row r="3522" spans="1:2" x14ac:dyDescent="0.25">
      <c r="A3522" s="138" t="s">
        <v>13611</v>
      </c>
      <c r="B3522" s="138" t="s">
        <v>13612</v>
      </c>
    </row>
    <row r="3523" spans="1:2" x14ac:dyDescent="0.25">
      <c r="A3523" s="138" t="s">
        <v>13613</v>
      </c>
      <c r="B3523" s="138" t="s">
        <v>13614</v>
      </c>
    </row>
    <row r="3524" spans="1:2" x14ac:dyDescent="0.25">
      <c r="A3524" s="138" t="s">
        <v>13615</v>
      </c>
      <c r="B3524" s="138" t="s">
        <v>13616</v>
      </c>
    </row>
    <row r="3525" spans="1:2" x14ac:dyDescent="0.25">
      <c r="A3525" s="138" t="s">
        <v>13617</v>
      </c>
      <c r="B3525" s="138" t="s">
        <v>13618</v>
      </c>
    </row>
    <row r="3526" spans="1:2" x14ac:dyDescent="0.25">
      <c r="A3526" s="138" t="s">
        <v>13619</v>
      </c>
      <c r="B3526" s="138" t="s">
        <v>13620</v>
      </c>
    </row>
    <row r="3527" spans="1:2" x14ac:dyDescent="0.25">
      <c r="A3527" s="138" t="s">
        <v>13621</v>
      </c>
      <c r="B3527" s="138" t="s">
        <v>13622</v>
      </c>
    </row>
    <row r="3528" spans="1:2" x14ac:dyDescent="0.25">
      <c r="A3528" s="138" t="s">
        <v>13623</v>
      </c>
      <c r="B3528" s="138" t="s">
        <v>13624</v>
      </c>
    </row>
    <row r="3529" spans="1:2" x14ac:dyDescent="0.25">
      <c r="A3529" s="138" t="s">
        <v>13625</v>
      </c>
      <c r="B3529" s="138" t="s">
        <v>13626</v>
      </c>
    </row>
    <row r="3530" spans="1:2" x14ac:dyDescent="0.25">
      <c r="A3530" s="138" t="s">
        <v>13627</v>
      </c>
      <c r="B3530" s="138" t="s">
        <v>13628</v>
      </c>
    </row>
    <row r="3531" spans="1:2" x14ac:dyDescent="0.25">
      <c r="A3531" s="138" t="s">
        <v>13629</v>
      </c>
      <c r="B3531" s="138" t="s">
        <v>13630</v>
      </c>
    </row>
    <row r="3532" spans="1:2" x14ac:dyDescent="0.25">
      <c r="A3532" s="138" t="s">
        <v>13631</v>
      </c>
      <c r="B3532" s="138" t="s">
        <v>13632</v>
      </c>
    </row>
    <row r="3533" spans="1:2" x14ac:dyDescent="0.25">
      <c r="A3533" s="138" t="s">
        <v>13633</v>
      </c>
      <c r="B3533" s="138" t="s">
        <v>13634</v>
      </c>
    </row>
    <row r="3534" spans="1:2" x14ac:dyDescent="0.25">
      <c r="A3534" s="138" t="s">
        <v>13635</v>
      </c>
      <c r="B3534" s="138" t="s">
        <v>13636</v>
      </c>
    </row>
    <row r="3535" spans="1:2" x14ac:dyDescent="0.25">
      <c r="A3535" s="138" t="s">
        <v>13637</v>
      </c>
      <c r="B3535" s="138" t="s">
        <v>13638</v>
      </c>
    </row>
    <row r="3536" spans="1:2" x14ac:dyDescent="0.25">
      <c r="A3536" s="138" t="s">
        <v>13639</v>
      </c>
      <c r="B3536" s="138" t="s">
        <v>13640</v>
      </c>
    </row>
    <row r="3537" spans="1:2" x14ac:dyDescent="0.25">
      <c r="A3537" s="138" t="s">
        <v>13641</v>
      </c>
      <c r="B3537" s="138" t="s">
        <v>13642</v>
      </c>
    </row>
    <row r="3538" spans="1:2" x14ac:dyDescent="0.25">
      <c r="A3538" s="138" t="s">
        <v>13643</v>
      </c>
      <c r="B3538" s="138" t="s">
        <v>13644</v>
      </c>
    </row>
    <row r="3539" spans="1:2" x14ac:dyDescent="0.25">
      <c r="A3539" s="138" t="s">
        <v>13645</v>
      </c>
      <c r="B3539" s="138" t="s">
        <v>13646</v>
      </c>
    </row>
    <row r="3540" spans="1:2" x14ac:dyDescent="0.25">
      <c r="A3540" s="138" t="s">
        <v>13647</v>
      </c>
      <c r="B3540" s="138" t="s">
        <v>13648</v>
      </c>
    </row>
    <row r="3541" spans="1:2" x14ac:dyDescent="0.25">
      <c r="A3541" s="138" t="s">
        <v>13649</v>
      </c>
      <c r="B3541" s="138" t="s">
        <v>13650</v>
      </c>
    </row>
    <row r="3542" spans="1:2" x14ac:dyDescent="0.25">
      <c r="A3542" s="138" t="s">
        <v>13651</v>
      </c>
      <c r="B3542" s="138" t="s">
        <v>13652</v>
      </c>
    </row>
    <row r="3543" spans="1:2" x14ac:dyDescent="0.25">
      <c r="A3543" s="138" t="s">
        <v>13653</v>
      </c>
      <c r="B3543" s="138" t="s">
        <v>13654</v>
      </c>
    </row>
    <row r="3544" spans="1:2" x14ac:dyDescent="0.25">
      <c r="A3544" s="138" t="s">
        <v>13655</v>
      </c>
      <c r="B3544" s="138" t="s">
        <v>13656</v>
      </c>
    </row>
    <row r="3545" spans="1:2" x14ac:dyDescent="0.25">
      <c r="A3545" s="138" t="s">
        <v>13657</v>
      </c>
      <c r="B3545" s="138" t="s">
        <v>13658</v>
      </c>
    </row>
    <row r="3546" spans="1:2" x14ac:dyDescent="0.25">
      <c r="A3546" s="138" t="s">
        <v>13659</v>
      </c>
      <c r="B3546" s="138" t="s">
        <v>13660</v>
      </c>
    </row>
    <row r="3547" spans="1:2" x14ac:dyDescent="0.25">
      <c r="A3547" s="138" t="s">
        <v>13661</v>
      </c>
      <c r="B3547" s="138" t="s">
        <v>13662</v>
      </c>
    </row>
    <row r="3548" spans="1:2" x14ac:dyDescent="0.25">
      <c r="A3548" s="138" t="s">
        <v>13663</v>
      </c>
      <c r="B3548" s="138" t="s">
        <v>13664</v>
      </c>
    </row>
    <row r="3549" spans="1:2" x14ac:dyDescent="0.25">
      <c r="A3549" s="138" t="s">
        <v>13665</v>
      </c>
      <c r="B3549" s="138" t="s">
        <v>13666</v>
      </c>
    </row>
    <row r="3550" spans="1:2" x14ac:dyDescent="0.25">
      <c r="A3550" s="138" t="s">
        <v>13667</v>
      </c>
      <c r="B3550" s="138" t="s">
        <v>13668</v>
      </c>
    </row>
    <row r="3551" spans="1:2" x14ac:dyDescent="0.25">
      <c r="A3551" s="138" t="s">
        <v>13669</v>
      </c>
      <c r="B3551" s="138" t="s">
        <v>13670</v>
      </c>
    </row>
    <row r="3552" spans="1:2" x14ac:dyDescent="0.25">
      <c r="A3552" s="138" t="s">
        <v>13671</v>
      </c>
      <c r="B3552" s="138" t="s">
        <v>13672</v>
      </c>
    </row>
    <row r="3553" spans="1:2" x14ac:dyDescent="0.25">
      <c r="A3553" s="138" t="s">
        <v>13673</v>
      </c>
      <c r="B3553" s="138" t="s">
        <v>13674</v>
      </c>
    </row>
    <row r="3554" spans="1:2" x14ac:dyDescent="0.25">
      <c r="A3554" s="138" t="s">
        <v>13675</v>
      </c>
      <c r="B3554" s="138" t="s">
        <v>13676</v>
      </c>
    </row>
    <row r="3555" spans="1:2" x14ac:dyDescent="0.25">
      <c r="A3555" s="138" t="s">
        <v>13677</v>
      </c>
      <c r="B3555" s="138" t="s">
        <v>13678</v>
      </c>
    </row>
    <row r="3556" spans="1:2" x14ac:dyDescent="0.25">
      <c r="A3556" s="138" t="s">
        <v>13679</v>
      </c>
      <c r="B3556" s="138" t="s">
        <v>13679</v>
      </c>
    </row>
    <row r="3557" spans="1:2" x14ac:dyDescent="0.25">
      <c r="A3557" s="138" t="s">
        <v>13680</v>
      </c>
      <c r="B3557" s="138" t="s">
        <v>13681</v>
      </c>
    </row>
    <row r="3558" spans="1:2" x14ac:dyDescent="0.25">
      <c r="A3558" s="138" t="s">
        <v>13682</v>
      </c>
      <c r="B3558" s="138" t="s">
        <v>13683</v>
      </c>
    </row>
    <row r="3559" spans="1:2" x14ac:dyDescent="0.25">
      <c r="A3559" s="138" t="s">
        <v>13684</v>
      </c>
      <c r="B3559" s="138" t="s">
        <v>13685</v>
      </c>
    </row>
    <row r="3560" spans="1:2" x14ac:dyDescent="0.25">
      <c r="A3560" s="138" t="s">
        <v>13686</v>
      </c>
      <c r="B3560" s="138" t="s">
        <v>13687</v>
      </c>
    </row>
    <row r="3561" spans="1:2" x14ac:dyDescent="0.25">
      <c r="A3561" s="138" t="s">
        <v>13688</v>
      </c>
      <c r="B3561" s="138" t="s">
        <v>13689</v>
      </c>
    </row>
    <row r="3562" spans="1:2" x14ac:dyDescent="0.25">
      <c r="A3562" s="138" t="s">
        <v>13690</v>
      </c>
      <c r="B3562" s="138" t="s">
        <v>13691</v>
      </c>
    </row>
    <row r="3563" spans="1:2" x14ac:dyDescent="0.25">
      <c r="A3563" s="138" t="s">
        <v>13692</v>
      </c>
      <c r="B3563" s="138" t="s">
        <v>13693</v>
      </c>
    </row>
    <row r="3564" spans="1:2" x14ac:dyDescent="0.25">
      <c r="A3564" s="138" t="s">
        <v>13694</v>
      </c>
      <c r="B3564" s="138" t="s">
        <v>13695</v>
      </c>
    </row>
    <row r="3565" spans="1:2" x14ac:dyDescent="0.25">
      <c r="A3565" s="138" t="s">
        <v>13696</v>
      </c>
      <c r="B3565" s="138" t="s">
        <v>13697</v>
      </c>
    </row>
    <row r="3566" spans="1:2" x14ac:dyDescent="0.25">
      <c r="A3566" s="138" t="s">
        <v>13698</v>
      </c>
      <c r="B3566" s="138" t="s">
        <v>13699</v>
      </c>
    </row>
    <row r="3567" spans="1:2" x14ac:dyDescent="0.25">
      <c r="A3567" s="138" t="s">
        <v>13700</v>
      </c>
      <c r="B3567" s="138" t="s">
        <v>13701</v>
      </c>
    </row>
    <row r="3568" spans="1:2" x14ac:dyDescent="0.25">
      <c r="A3568" s="138" t="s">
        <v>13702</v>
      </c>
      <c r="B3568" s="138" t="s">
        <v>13703</v>
      </c>
    </row>
    <row r="3569" spans="1:2" x14ac:dyDescent="0.25">
      <c r="A3569" s="138" t="s">
        <v>13704</v>
      </c>
      <c r="B3569" s="138" t="s">
        <v>13705</v>
      </c>
    </row>
    <row r="3570" spans="1:2" x14ac:dyDescent="0.25">
      <c r="A3570" s="138" t="s">
        <v>13706</v>
      </c>
      <c r="B3570" s="138" t="s">
        <v>13707</v>
      </c>
    </row>
    <row r="3571" spans="1:2" x14ac:dyDescent="0.25">
      <c r="A3571" s="138" t="s">
        <v>13708</v>
      </c>
      <c r="B3571" s="138" t="s">
        <v>13709</v>
      </c>
    </row>
    <row r="3572" spans="1:2" x14ac:dyDescent="0.25">
      <c r="A3572" s="138" t="s">
        <v>13710</v>
      </c>
      <c r="B3572" s="138" t="s">
        <v>13711</v>
      </c>
    </row>
    <row r="3573" spans="1:2" x14ac:dyDescent="0.25">
      <c r="A3573" s="138" t="s">
        <v>13712</v>
      </c>
      <c r="B3573" s="138" t="s">
        <v>13713</v>
      </c>
    </row>
    <row r="3574" spans="1:2" x14ac:dyDescent="0.25">
      <c r="A3574" s="138" t="s">
        <v>13714</v>
      </c>
      <c r="B3574" s="138" t="s">
        <v>13715</v>
      </c>
    </row>
    <row r="3575" spans="1:2" x14ac:dyDescent="0.25">
      <c r="A3575" s="138" t="s">
        <v>13716</v>
      </c>
      <c r="B3575" s="138" t="s">
        <v>13717</v>
      </c>
    </row>
    <row r="3576" spans="1:2" x14ac:dyDescent="0.25">
      <c r="A3576" s="138" t="s">
        <v>13718</v>
      </c>
      <c r="B3576" s="138" t="s">
        <v>13719</v>
      </c>
    </row>
    <row r="3577" spans="1:2" x14ac:dyDescent="0.25">
      <c r="A3577" s="138" t="s">
        <v>13720</v>
      </c>
      <c r="B3577" s="138" t="s">
        <v>13721</v>
      </c>
    </row>
    <row r="3578" spans="1:2" x14ac:dyDescent="0.25">
      <c r="A3578" s="138" t="s">
        <v>13722</v>
      </c>
      <c r="B3578" s="138" t="s">
        <v>13723</v>
      </c>
    </row>
    <row r="3579" spans="1:2" x14ac:dyDescent="0.25">
      <c r="A3579" s="138" t="s">
        <v>13724</v>
      </c>
      <c r="B3579" s="138" t="s">
        <v>13725</v>
      </c>
    </row>
    <row r="3580" spans="1:2" x14ac:dyDescent="0.25">
      <c r="A3580" s="138" t="s">
        <v>13726</v>
      </c>
      <c r="B3580" s="138" t="s">
        <v>13727</v>
      </c>
    </row>
    <row r="3581" spans="1:2" x14ac:dyDescent="0.25">
      <c r="A3581" s="138" t="s">
        <v>13728</v>
      </c>
      <c r="B3581" s="138" t="s">
        <v>13729</v>
      </c>
    </row>
    <row r="3582" spans="1:2" x14ac:dyDescent="0.25">
      <c r="A3582" s="138" t="s">
        <v>13730</v>
      </c>
      <c r="B3582" s="138" t="s">
        <v>13731</v>
      </c>
    </row>
    <row r="3583" spans="1:2" x14ac:dyDescent="0.25">
      <c r="A3583" s="138" t="s">
        <v>13732</v>
      </c>
      <c r="B3583" s="138" t="s">
        <v>13733</v>
      </c>
    </row>
    <row r="3584" spans="1:2" x14ac:dyDescent="0.25">
      <c r="A3584" s="138" t="s">
        <v>13734</v>
      </c>
      <c r="B3584" s="138" t="s">
        <v>13735</v>
      </c>
    </row>
    <row r="3585" spans="1:2" x14ac:dyDescent="0.25">
      <c r="A3585" s="138" t="s">
        <v>13736</v>
      </c>
      <c r="B3585" s="138" t="s">
        <v>13737</v>
      </c>
    </row>
    <row r="3586" spans="1:2" x14ac:dyDescent="0.25">
      <c r="A3586" s="138" t="s">
        <v>13738</v>
      </c>
      <c r="B3586" s="138" t="s">
        <v>13739</v>
      </c>
    </row>
    <row r="3587" spans="1:2" x14ac:dyDescent="0.25">
      <c r="A3587" s="138" t="s">
        <v>13740</v>
      </c>
      <c r="B3587" s="138" t="s">
        <v>13741</v>
      </c>
    </row>
    <row r="3588" spans="1:2" x14ac:dyDescent="0.25">
      <c r="A3588" s="138" t="s">
        <v>13742</v>
      </c>
      <c r="B3588" s="138" t="s">
        <v>13743</v>
      </c>
    </row>
    <row r="3589" spans="1:2" x14ac:dyDescent="0.25">
      <c r="A3589" s="138" t="s">
        <v>13744</v>
      </c>
      <c r="B3589" s="138" t="s">
        <v>13745</v>
      </c>
    </row>
    <row r="3590" spans="1:2" x14ac:dyDescent="0.25">
      <c r="A3590" s="138" t="s">
        <v>13746</v>
      </c>
      <c r="B3590" s="138" t="s">
        <v>13747</v>
      </c>
    </row>
    <row r="3591" spans="1:2" x14ac:dyDescent="0.25">
      <c r="A3591" s="138" t="s">
        <v>13748</v>
      </c>
      <c r="B3591" s="138" t="s">
        <v>13749</v>
      </c>
    </row>
    <row r="3592" spans="1:2" x14ac:dyDescent="0.25">
      <c r="A3592" s="138" t="s">
        <v>13750</v>
      </c>
      <c r="B3592" s="138" t="s">
        <v>13751</v>
      </c>
    </row>
    <row r="3593" spans="1:2" x14ac:dyDescent="0.25">
      <c r="A3593" s="138" t="s">
        <v>13752</v>
      </c>
      <c r="B3593" s="138" t="s">
        <v>13753</v>
      </c>
    </row>
    <row r="3594" spans="1:2" x14ac:dyDescent="0.25">
      <c r="A3594" s="138" t="s">
        <v>13754</v>
      </c>
      <c r="B3594" s="138" t="s">
        <v>13755</v>
      </c>
    </row>
    <row r="3595" spans="1:2" x14ac:dyDescent="0.25">
      <c r="A3595" s="138" t="s">
        <v>13756</v>
      </c>
      <c r="B3595" s="138" t="s">
        <v>13757</v>
      </c>
    </row>
    <row r="3596" spans="1:2" x14ac:dyDescent="0.25">
      <c r="A3596" s="138" t="s">
        <v>7224</v>
      </c>
      <c r="B3596" s="138" t="s">
        <v>7224</v>
      </c>
    </row>
    <row r="3597" spans="1:2" x14ac:dyDescent="0.25">
      <c r="A3597" s="138" t="s">
        <v>66</v>
      </c>
      <c r="B3597" s="138" t="s">
        <v>13758</v>
      </c>
    </row>
    <row r="3598" spans="1:2" x14ac:dyDescent="0.25">
      <c r="A3598" s="138" t="s">
        <v>7221</v>
      </c>
      <c r="B3598" s="138" t="s">
        <v>7221</v>
      </c>
    </row>
    <row r="3599" spans="1:2" x14ac:dyDescent="0.25">
      <c r="A3599" s="138" t="s">
        <v>894</v>
      </c>
      <c r="B3599" s="138" t="s">
        <v>13759</v>
      </c>
    </row>
    <row r="3600" spans="1:2" x14ac:dyDescent="0.25">
      <c r="A3600" s="138" t="s">
        <v>5640</v>
      </c>
      <c r="B3600" s="138" t="s">
        <v>13760</v>
      </c>
    </row>
    <row r="3601" spans="1:2" x14ac:dyDescent="0.25">
      <c r="A3601" s="138" t="s">
        <v>927</v>
      </c>
      <c r="B3601" s="138" t="s">
        <v>13761</v>
      </c>
    </row>
    <row r="3602" spans="1:2" x14ac:dyDescent="0.25">
      <c r="A3602" s="138" t="s">
        <v>928</v>
      </c>
      <c r="B3602" s="138" t="s">
        <v>13762</v>
      </c>
    </row>
    <row r="3603" spans="1:2" x14ac:dyDescent="0.25">
      <c r="A3603" s="138" t="s">
        <v>932</v>
      </c>
      <c r="B3603" s="138" t="s">
        <v>13763</v>
      </c>
    </row>
    <row r="3604" spans="1:2" x14ac:dyDescent="0.25">
      <c r="A3604" s="138" t="s">
        <v>934</v>
      </c>
      <c r="B3604" s="138" t="s">
        <v>13764</v>
      </c>
    </row>
    <row r="3605" spans="1:2" x14ac:dyDescent="0.25">
      <c r="A3605" s="138" t="s">
        <v>5712</v>
      </c>
      <c r="B3605" s="138" t="s">
        <v>13765</v>
      </c>
    </row>
    <row r="3606" spans="1:2" x14ac:dyDescent="0.25">
      <c r="A3606" s="138" t="s">
        <v>77</v>
      </c>
      <c r="B3606" s="138" t="s">
        <v>13766</v>
      </c>
    </row>
    <row r="3607" spans="1:2" x14ac:dyDescent="0.25">
      <c r="A3607" s="138" t="s">
        <v>5731</v>
      </c>
      <c r="B3607" s="138" t="s">
        <v>13767</v>
      </c>
    </row>
    <row r="3608" spans="1:2" x14ac:dyDescent="0.25">
      <c r="A3608" s="138" t="s">
        <v>492</v>
      </c>
      <c r="B3608" s="138" t="s">
        <v>13768</v>
      </c>
    </row>
    <row r="3609" spans="1:2" x14ac:dyDescent="0.25">
      <c r="A3609" s="138" t="s">
        <v>496</v>
      </c>
      <c r="B3609" s="138" t="s">
        <v>13769</v>
      </c>
    </row>
    <row r="3610" spans="1:2" x14ac:dyDescent="0.25">
      <c r="A3610" s="138" t="s">
        <v>949</v>
      </c>
      <c r="B3610" s="138" t="s">
        <v>13770</v>
      </c>
    </row>
    <row r="3611" spans="1:2" x14ac:dyDescent="0.25">
      <c r="A3611" s="138" t="s">
        <v>74</v>
      </c>
      <c r="B3611" s="138" t="s">
        <v>13771</v>
      </c>
    </row>
    <row r="3612" spans="1:2" x14ac:dyDescent="0.25">
      <c r="A3612" s="138" t="s">
        <v>960</v>
      </c>
      <c r="B3612" s="138" t="s">
        <v>13772</v>
      </c>
    </row>
    <row r="3613" spans="1:2" x14ac:dyDescent="0.25">
      <c r="A3613" s="138" t="s">
        <v>5792</v>
      </c>
      <c r="B3613" s="138" t="s">
        <v>13773</v>
      </c>
    </row>
    <row r="3614" spans="1:2" x14ac:dyDescent="0.25">
      <c r="A3614" s="138" t="s">
        <v>403</v>
      </c>
      <c r="B3614" s="138" t="s">
        <v>13774</v>
      </c>
    </row>
    <row r="3615" spans="1:2" x14ac:dyDescent="0.25">
      <c r="A3615" s="138" t="s">
        <v>434</v>
      </c>
      <c r="B3615" s="138" t="s">
        <v>13775</v>
      </c>
    </row>
    <row r="3616" spans="1:2" x14ac:dyDescent="0.25">
      <c r="A3616" s="138" t="s">
        <v>440</v>
      </c>
      <c r="B3616" s="138" t="s">
        <v>13776</v>
      </c>
    </row>
    <row r="3617" spans="1:2" x14ac:dyDescent="0.25">
      <c r="A3617" s="138" t="s">
        <v>982</v>
      </c>
      <c r="B3617" s="138" t="s">
        <v>13777</v>
      </c>
    </row>
    <row r="3618" spans="1:2" x14ac:dyDescent="0.25">
      <c r="A3618" s="138" t="s">
        <v>989</v>
      </c>
      <c r="B3618" s="138" t="s">
        <v>13778</v>
      </c>
    </row>
    <row r="3619" spans="1:2" x14ac:dyDescent="0.25">
      <c r="A3619" s="138" t="s">
        <v>300</v>
      </c>
      <c r="B3619" s="138" t="s">
        <v>13779</v>
      </c>
    </row>
    <row r="3620" spans="1:2" x14ac:dyDescent="0.25">
      <c r="A3620" s="138" t="s">
        <v>5900</v>
      </c>
      <c r="B3620" s="138" t="s">
        <v>13780</v>
      </c>
    </row>
    <row r="3621" spans="1:2" x14ac:dyDescent="0.25">
      <c r="A3621" s="138" t="s">
        <v>1005</v>
      </c>
      <c r="B3621" s="138" t="s">
        <v>13781</v>
      </c>
    </row>
    <row r="3622" spans="1:2" x14ac:dyDescent="0.25">
      <c r="A3622" s="138" t="s">
        <v>1098</v>
      </c>
      <c r="B3622" s="138" t="s">
        <v>13782</v>
      </c>
    </row>
    <row r="3623" spans="1:2" x14ac:dyDescent="0.25">
      <c r="A3623" s="138" t="s">
        <v>7755</v>
      </c>
      <c r="B3623" s="138" t="s">
        <v>7755</v>
      </c>
    </row>
    <row r="3624" spans="1:2" x14ac:dyDescent="0.25">
      <c r="A3624" s="138" t="s">
        <v>1259</v>
      </c>
      <c r="B3624" s="138" t="s">
        <v>13783</v>
      </c>
    </row>
    <row r="3625" spans="1:2" x14ac:dyDescent="0.25">
      <c r="A3625" s="138" t="s">
        <v>1279</v>
      </c>
      <c r="B3625" s="138" t="s">
        <v>13784</v>
      </c>
    </row>
    <row r="3626" spans="1:2" x14ac:dyDescent="0.25">
      <c r="A3626" s="138" t="s">
        <v>487</v>
      </c>
      <c r="B3626" s="138" t="s">
        <v>13785</v>
      </c>
    </row>
    <row r="3627" spans="1:2" x14ac:dyDescent="0.25">
      <c r="A3627" s="138" t="s">
        <v>490</v>
      </c>
      <c r="B3627" s="138" t="s">
        <v>13786</v>
      </c>
    </row>
    <row r="3628" spans="1:2" x14ac:dyDescent="0.25">
      <c r="A3628" s="138" t="s">
        <v>410</v>
      </c>
      <c r="B3628" s="138" t="s">
        <v>13787</v>
      </c>
    </row>
    <row r="3629" spans="1:2" x14ac:dyDescent="0.25">
      <c r="A3629" s="138" t="s">
        <v>320</v>
      </c>
      <c r="B3629" s="138" t="s">
        <v>13788</v>
      </c>
    </row>
    <row r="3630" spans="1:2" x14ac:dyDescent="0.25">
      <c r="A3630" s="138" t="s">
        <v>1493</v>
      </c>
      <c r="B3630" s="138" t="s">
        <v>13789</v>
      </c>
    </row>
    <row r="3631" spans="1:2" x14ac:dyDescent="0.25">
      <c r="A3631" s="138" t="s">
        <v>331</v>
      </c>
      <c r="B3631" s="138" t="s">
        <v>13790</v>
      </c>
    </row>
    <row r="3632" spans="1:2" x14ac:dyDescent="0.25">
      <c r="A3632" s="138" t="s">
        <v>1512</v>
      </c>
      <c r="B3632" s="138" t="s">
        <v>13791</v>
      </c>
    </row>
    <row r="3633" spans="1:2" x14ac:dyDescent="0.25">
      <c r="A3633" s="138" t="s">
        <v>1522</v>
      </c>
      <c r="B3633" s="138" t="s">
        <v>13792</v>
      </c>
    </row>
    <row r="3634" spans="1:2" x14ac:dyDescent="0.25">
      <c r="A3634" s="138" t="s">
        <v>510</v>
      </c>
      <c r="B3634" s="138" t="s">
        <v>13793</v>
      </c>
    </row>
    <row r="3635" spans="1:2" x14ac:dyDescent="0.25">
      <c r="A3635" s="138" t="s">
        <v>1587</v>
      </c>
      <c r="B3635" s="138" t="s">
        <v>13794</v>
      </c>
    </row>
    <row r="3636" spans="1:2" x14ac:dyDescent="0.25">
      <c r="A3636" s="138" t="s">
        <v>1638</v>
      </c>
      <c r="B3636" s="138" t="s">
        <v>13795</v>
      </c>
    </row>
    <row r="3637" spans="1:2" x14ac:dyDescent="0.25">
      <c r="A3637" s="138" t="s">
        <v>1654</v>
      </c>
      <c r="B3637" s="138" t="s">
        <v>13796</v>
      </c>
    </row>
    <row r="3638" spans="1:2" x14ac:dyDescent="0.25">
      <c r="A3638" s="138" t="s">
        <v>1664</v>
      </c>
      <c r="B3638" s="138" t="s">
        <v>13797</v>
      </c>
    </row>
    <row r="3639" spans="1:2" x14ac:dyDescent="0.25">
      <c r="A3639" s="138" t="s">
        <v>284</v>
      </c>
      <c r="B3639" s="138" t="s">
        <v>13798</v>
      </c>
    </row>
    <row r="3640" spans="1:2" x14ac:dyDescent="0.25">
      <c r="A3640" s="138" t="s">
        <v>892</v>
      </c>
      <c r="B3640" s="138" t="s">
        <v>13799</v>
      </c>
    </row>
    <row r="3641" spans="1:2" x14ac:dyDescent="0.25">
      <c r="A3641" s="138" t="s">
        <v>895</v>
      </c>
      <c r="B3641" s="138" t="s">
        <v>13800</v>
      </c>
    </row>
    <row r="3642" spans="1:2" x14ac:dyDescent="0.25">
      <c r="A3642" s="138" t="s">
        <v>922</v>
      </c>
      <c r="B3642" s="138" t="s">
        <v>13801</v>
      </c>
    </row>
    <row r="3643" spans="1:2" x14ac:dyDescent="0.25">
      <c r="A3643" s="138" t="s">
        <v>947</v>
      </c>
      <c r="B3643" s="138" t="s">
        <v>13802</v>
      </c>
    </row>
    <row r="3644" spans="1:2" x14ac:dyDescent="0.25">
      <c r="A3644" s="138" t="s">
        <v>954</v>
      </c>
      <c r="B3644" s="138" t="s">
        <v>13803</v>
      </c>
    </row>
    <row r="3645" spans="1:2" x14ac:dyDescent="0.25">
      <c r="A3645" s="138" t="s">
        <v>5820</v>
      </c>
      <c r="B3645" s="138" t="s">
        <v>13804</v>
      </c>
    </row>
    <row r="3646" spans="1:2" x14ac:dyDescent="0.25">
      <c r="A3646" s="138" t="s">
        <v>975</v>
      </c>
      <c r="B3646" s="138" t="s">
        <v>13805</v>
      </c>
    </row>
    <row r="3647" spans="1:2" x14ac:dyDescent="0.25">
      <c r="A3647" s="138" t="s">
        <v>5871</v>
      </c>
      <c r="B3647" s="138" t="s">
        <v>13806</v>
      </c>
    </row>
    <row r="3648" spans="1:2" x14ac:dyDescent="0.25">
      <c r="A3648" s="138" t="s">
        <v>990</v>
      </c>
      <c r="B3648" s="138" t="s">
        <v>13807</v>
      </c>
    </row>
    <row r="3649" spans="1:2" x14ac:dyDescent="0.25">
      <c r="A3649" s="138" t="s">
        <v>78</v>
      </c>
      <c r="B3649" s="138" t="s">
        <v>13808</v>
      </c>
    </row>
    <row r="3650" spans="1:2" x14ac:dyDescent="0.25">
      <c r="A3650" s="138" t="s">
        <v>1006</v>
      </c>
      <c r="B3650" s="138" t="s">
        <v>13809</v>
      </c>
    </row>
    <row r="3651" spans="1:2" x14ac:dyDescent="0.25">
      <c r="A3651" s="138" t="s">
        <v>1009</v>
      </c>
      <c r="B3651" s="138" t="s">
        <v>13810</v>
      </c>
    </row>
    <row r="3652" spans="1:2" x14ac:dyDescent="0.25">
      <c r="A3652" s="138" t="s">
        <v>346</v>
      </c>
      <c r="B3652" s="138" t="s">
        <v>13811</v>
      </c>
    </row>
    <row r="3653" spans="1:2" x14ac:dyDescent="0.25">
      <c r="A3653" s="138" t="s">
        <v>244</v>
      </c>
      <c r="B3653" s="138" t="s">
        <v>13812</v>
      </c>
    </row>
    <row r="3654" spans="1:2" x14ac:dyDescent="0.25">
      <c r="A3654" s="138" t="s">
        <v>7791</v>
      </c>
      <c r="B3654" s="138" t="s">
        <v>7791</v>
      </c>
    </row>
    <row r="3655" spans="1:2" x14ac:dyDescent="0.25">
      <c r="A3655" s="138" t="s">
        <v>274</v>
      </c>
      <c r="B3655" s="138" t="s">
        <v>13813</v>
      </c>
    </row>
    <row r="3656" spans="1:2" x14ac:dyDescent="0.25">
      <c r="A3656" s="138" t="s">
        <v>275</v>
      </c>
      <c r="B3656" s="138" t="s">
        <v>13814</v>
      </c>
    </row>
    <row r="3657" spans="1:2" x14ac:dyDescent="0.25">
      <c r="A3657" s="138" t="s">
        <v>1265</v>
      </c>
      <c r="B3657" s="138" t="s">
        <v>13815</v>
      </c>
    </row>
    <row r="3658" spans="1:2" x14ac:dyDescent="0.25">
      <c r="A3658" s="138" t="s">
        <v>6252</v>
      </c>
      <c r="B3658" s="138" t="s">
        <v>13816</v>
      </c>
    </row>
    <row r="3659" spans="1:2" x14ac:dyDescent="0.25">
      <c r="A3659" s="138" t="s">
        <v>1270</v>
      </c>
      <c r="B3659" s="138" t="s">
        <v>13817</v>
      </c>
    </row>
    <row r="3660" spans="1:2" x14ac:dyDescent="0.25">
      <c r="A3660" s="138" t="s">
        <v>281</v>
      </c>
      <c r="B3660" s="138" t="s">
        <v>13818</v>
      </c>
    </row>
    <row r="3661" spans="1:2" x14ac:dyDescent="0.25">
      <c r="A3661" s="138" t="s">
        <v>1283</v>
      </c>
      <c r="B3661" s="138" t="s">
        <v>13819</v>
      </c>
    </row>
    <row r="3662" spans="1:2" x14ac:dyDescent="0.25">
      <c r="A3662" s="138" t="s">
        <v>76</v>
      </c>
      <c r="B3662" s="138" t="s">
        <v>13820</v>
      </c>
    </row>
    <row r="3663" spans="1:2" x14ac:dyDescent="0.25">
      <c r="A3663" s="138" t="s">
        <v>1287</v>
      </c>
      <c r="B3663" s="138" t="s">
        <v>13821</v>
      </c>
    </row>
    <row r="3664" spans="1:2" x14ac:dyDescent="0.25">
      <c r="A3664" s="138" t="s">
        <v>472</v>
      </c>
      <c r="B3664" s="138" t="s">
        <v>13822</v>
      </c>
    </row>
    <row r="3665" spans="1:2" x14ac:dyDescent="0.25">
      <c r="A3665" s="138" t="s">
        <v>1296</v>
      </c>
      <c r="B3665" s="138" t="s">
        <v>13823</v>
      </c>
    </row>
    <row r="3666" spans="1:2" x14ac:dyDescent="0.25">
      <c r="A3666" s="138" t="s">
        <v>1299</v>
      </c>
      <c r="B3666" s="138" t="s">
        <v>13824</v>
      </c>
    </row>
    <row r="3667" spans="1:2" x14ac:dyDescent="0.25">
      <c r="A3667" s="138" t="s">
        <v>1304</v>
      </c>
      <c r="B3667" s="138" t="s">
        <v>13825</v>
      </c>
    </row>
    <row r="3668" spans="1:2" x14ac:dyDescent="0.25">
      <c r="A3668" s="138" t="s">
        <v>1305</v>
      </c>
      <c r="B3668" s="138" t="s">
        <v>13826</v>
      </c>
    </row>
    <row r="3669" spans="1:2" x14ac:dyDescent="0.25">
      <c r="A3669" s="138" t="s">
        <v>1310</v>
      </c>
      <c r="B3669" s="138" t="s">
        <v>13827</v>
      </c>
    </row>
    <row r="3670" spans="1:2" x14ac:dyDescent="0.25">
      <c r="A3670" s="138" t="s">
        <v>1315</v>
      </c>
      <c r="B3670" s="138" t="s">
        <v>13828</v>
      </c>
    </row>
    <row r="3671" spans="1:2" x14ac:dyDescent="0.25">
      <c r="A3671" s="138" t="s">
        <v>1321</v>
      </c>
      <c r="B3671" s="138" t="s">
        <v>13829</v>
      </c>
    </row>
    <row r="3672" spans="1:2" x14ac:dyDescent="0.25">
      <c r="A3672" s="138" t="s">
        <v>1327</v>
      </c>
      <c r="B3672" s="138" t="s">
        <v>13830</v>
      </c>
    </row>
    <row r="3673" spans="1:2" x14ac:dyDescent="0.25">
      <c r="A3673" s="138" t="s">
        <v>1358</v>
      </c>
      <c r="B3673" s="138" t="s">
        <v>13831</v>
      </c>
    </row>
    <row r="3674" spans="1:2" x14ac:dyDescent="0.25">
      <c r="A3674" s="138" t="s">
        <v>6491</v>
      </c>
      <c r="B3674" s="138" t="s">
        <v>13832</v>
      </c>
    </row>
    <row r="3675" spans="1:2" x14ac:dyDescent="0.25">
      <c r="A3675" s="138" t="s">
        <v>1374</v>
      </c>
      <c r="B3675" s="138" t="s">
        <v>13833</v>
      </c>
    </row>
    <row r="3676" spans="1:2" x14ac:dyDescent="0.25">
      <c r="A3676" s="138" t="s">
        <v>1381</v>
      </c>
      <c r="B3676" s="138" t="s">
        <v>13834</v>
      </c>
    </row>
    <row r="3677" spans="1:2" x14ac:dyDescent="0.25">
      <c r="A3677" s="138" t="s">
        <v>1388</v>
      </c>
      <c r="B3677" s="138" t="s">
        <v>13835</v>
      </c>
    </row>
    <row r="3678" spans="1:2" x14ac:dyDescent="0.25">
      <c r="A3678" s="138" t="s">
        <v>1394</v>
      </c>
      <c r="B3678" s="138" t="s">
        <v>13836</v>
      </c>
    </row>
    <row r="3679" spans="1:2" x14ac:dyDescent="0.25">
      <c r="A3679" s="138" t="s">
        <v>1405</v>
      </c>
      <c r="B3679" s="138" t="s">
        <v>13837</v>
      </c>
    </row>
    <row r="3680" spans="1:2" x14ac:dyDescent="0.25">
      <c r="A3680" s="138" t="s">
        <v>1437</v>
      </c>
      <c r="B3680" s="138" t="s">
        <v>13838</v>
      </c>
    </row>
    <row r="3681" spans="1:2" x14ac:dyDescent="0.25">
      <c r="A3681" s="138" t="s">
        <v>102</v>
      </c>
      <c r="B3681" s="138" t="s">
        <v>13839</v>
      </c>
    </row>
    <row r="3682" spans="1:2" x14ac:dyDescent="0.25">
      <c r="A3682" s="138" t="s">
        <v>1462</v>
      </c>
      <c r="B3682" s="138" t="s">
        <v>13840</v>
      </c>
    </row>
    <row r="3683" spans="1:2" x14ac:dyDescent="0.25">
      <c r="A3683" s="138" t="s">
        <v>1471</v>
      </c>
      <c r="B3683" s="138" t="s">
        <v>13841</v>
      </c>
    </row>
    <row r="3684" spans="1:2" x14ac:dyDescent="0.25">
      <c r="A3684" s="138" t="s">
        <v>1476</v>
      </c>
      <c r="B3684" s="138" t="s">
        <v>13842</v>
      </c>
    </row>
    <row r="3685" spans="1:2" x14ac:dyDescent="0.25">
      <c r="A3685" s="138" t="s">
        <v>1495</v>
      </c>
      <c r="B3685" s="138" t="s">
        <v>13843</v>
      </c>
    </row>
    <row r="3686" spans="1:2" x14ac:dyDescent="0.25">
      <c r="A3686" s="138" t="s">
        <v>1500</v>
      </c>
      <c r="B3686" s="138" t="s">
        <v>13844</v>
      </c>
    </row>
    <row r="3687" spans="1:2" x14ac:dyDescent="0.25">
      <c r="A3687" s="138" t="s">
        <v>340</v>
      </c>
      <c r="B3687" s="138" t="s">
        <v>13845</v>
      </c>
    </row>
    <row r="3688" spans="1:2" x14ac:dyDescent="0.25">
      <c r="A3688" s="138" t="s">
        <v>1515</v>
      </c>
      <c r="B3688" s="138" t="s">
        <v>13846</v>
      </c>
    </row>
    <row r="3689" spans="1:2" x14ac:dyDescent="0.25">
      <c r="A3689" s="138" t="s">
        <v>1519</v>
      </c>
      <c r="B3689" s="138" t="s">
        <v>13847</v>
      </c>
    </row>
    <row r="3690" spans="1:2" x14ac:dyDescent="0.25">
      <c r="A3690" s="138" t="s">
        <v>1521</v>
      </c>
      <c r="B3690" s="138" t="s">
        <v>13848</v>
      </c>
    </row>
    <row r="3691" spans="1:2" x14ac:dyDescent="0.25">
      <c r="A3691" s="138" t="s">
        <v>217</v>
      </c>
      <c r="B3691" s="138" t="s">
        <v>13849</v>
      </c>
    </row>
    <row r="3692" spans="1:2" x14ac:dyDescent="0.25">
      <c r="A3692" s="138" t="s">
        <v>1534</v>
      </c>
      <c r="B3692" s="138" t="s">
        <v>13850</v>
      </c>
    </row>
    <row r="3693" spans="1:2" x14ac:dyDescent="0.25">
      <c r="A3693" s="138" t="s">
        <v>245</v>
      </c>
      <c r="B3693" s="138" t="s">
        <v>13851</v>
      </c>
    </row>
    <row r="3694" spans="1:2" x14ac:dyDescent="0.25">
      <c r="A3694" s="138" t="s">
        <v>250</v>
      </c>
      <c r="B3694" s="138" t="s">
        <v>13852</v>
      </c>
    </row>
    <row r="3695" spans="1:2" x14ac:dyDescent="0.25">
      <c r="A3695" s="138" t="s">
        <v>1560</v>
      </c>
      <c r="B3695" s="138" t="s">
        <v>13853</v>
      </c>
    </row>
    <row r="3696" spans="1:2" x14ac:dyDescent="0.25">
      <c r="A3696" s="138" t="s">
        <v>1583</v>
      </c>
      <c r="B3696" s="138" t="s">
        <v>13854</v>
      </c>
    </row>
    <row r="3697" spans="1:2" x14ac:dyDescent="0.25">
      <c r="A3697" s="138" t="s">
        <v>267</v>
      </c>
      <c r="B3697" s="138" t="s">
        <v>13855</v>
      </c>
    </row>
    <row r="3698" spans="1:2" x14ac:dyDescent="0.25">
      <c r="A3698" s="138" t="s">
        <v>1596</v>
      </c>
      <c r="B3698" s="138" t="s">
        <v>13856</v>
      </c>
    </row>
    <row r="3699" spans="1:2" x14ac:dyDescent="0.25">
      <c r="A3699" s="138" t="s">
        <v>219</v>
      </c>
      <c r="B3699" s="138" t="s">
        <v>13857</v>
      </c>
    </row>
    <row r="3700" spans="1:2" x14ac:dyDescent="0.25">
      <c r="A3700" s="138" t="s">
        <v>1619</v>
      </c>
      <c r="B3700" s="138" t="s">
        <v>13858</v>
      </c>
    </row>
    <row r="3701" spans="1:2" x14ac:dyDescent="0.25">
      <c r="A3701" s="138" t="s">
        <v>1642</v>
      </c>
      <c r="B3701" s="138" t="s">
        <v>13859</v>
      </c>
    </row>
    <row r="3702" spans="1:2" x14ac:dyDescent="0.25">
      <c r="A3702" s="138" t="s">
        <v>1656</v>
      </c>
      <c r="B3702" s="138" t="s">
        <v>13860</v>
      </c>
    </row>
    <row r="3703" spans="1:2" x14ac:dyDescent="0.25">
      <c r="A3703" s="138" t="s">
        <v>1666</v>
      </c>
      <c r="B3703" s="138" t="s">
        <v>13861</v>
      </c>
    </row>
    <row r="3704" spans="1:2" x14ac:dyDescent="0.25">
      <c r="A3704" s="138" t="s">
        <v>1672</v>
      </c>
      <c r="B3704" s="138" t="s">
        <v>13862</v>
      </c>
    </row>
    <row r="3705" spans="1:2" x14ac:dyDescent="0.25">
      <c r="A3705" s="138" t="s">
        <v>1127</v>
      </c>
      <c r="B3705" s="138" t="s">
        <v>13863</v>
      </c>
    </row>
    <row r="3706" spans="1:2" x14ac:dyDescent="0.25">
      <c r="A3706" s="138" t="s">
        <v>165</v>
      </c>
      <c r="B3706" s="138" t="s">
        <v>13864</v>
      </c>
    </row>
    <row r="3707" spans="1:2" x14ac:dyDescent="0.25">
      <c r="A3707" s="138" t="s">
        <v>1177</v>
      </c>
      <c r="B3707" s="138" t="s">
        <v>13865</v>
      </c>
    </row>
    <row r="3708" spans="1:2" x14ac:dyDescent="0.25">
      <c r="A3708" s="138" t="s">
        <v>83</v>
      </c>
      <c r="B3708" s="138" t="s">
        <v>13866</v>
      </c>
    </row>
    <row r="3709" spans="1:2" x14ac:dyDescent="0.25">
      <c r="A3709" s="138" t="s">
        <v>1195</v>
      </c>
      <c r="B3709" s="138" t="s">
        <v>13867</v>
      </c>
    </row>
    <row r="3710" spans="1:2" x14ac:dyDescent="0.25">
      <c r="A3710" s="138" t="s">
        <v>452</v>
      </c>
      <c r="B3710" s="138" t="s">
        <v>13868</v>
      </c>
    </row>
    <row r="3711" spans="1:2" x14ac:dyDescent="0.25">
      <c r="A3711" s="138" t="s">
        <v>1250</v>
      </c>
      <c r="B3711" s="138" t="s">
        <v>13869</v>
      </c>
    </row>
    <row r="3712" spans="1:2" x14ac:dyDescent="0.25">
      <c r="A3712" s="138" t="s">
        <v>1253</v>
      </c>
      <c r="B3712" s="138" t="s">
        <v>13870</v>
      </c>
    </row>
    <row r="3713" spans="1:2" x14ac:dyDescent="0.25">
      <c r="A3713" s="138" t="s">
        <v>7812</v>
      </c>
      <c r="B3713" s="138" t="s">
        <v>7812</v>
      </c>
    </row>
    <row r="3714" spans="1:2" x14ac:dyDescent="0.25">
      <c r="A3714" s="138" t="s">
        <v>7860</v>
      </c>
      <c r="B3714" s="138" t="s">
        <v>7860</v>
      </c>
    </row>
    <row r="3715" spans="1:2" x14ac:dyDescent="0.25">
      <c r="A3715" s="138" t="s">
        <v>7431</v>
      </c>
      <c r="B3715" s="138" t="s">
        <v>7431</v>
      </c>
    </row>
    <row r="3716" spans="1:2" x14ac:dyDescent="0.25">
      <c r="A3716" s="138" t="s">
        <v>7734</v>
      </c>
      <c r="B3716" s="138" t="s">
        <v>7734</v>
      </c>
    </row>
    <row r="3717" spans="1:2" x14ac:dyDescent="0.25">
      <c r="A3717" s="138" t="s">
        <v>7691</v>
      </c>
      <c r="B3717" s="138" t="s">
        <v>7691</v>
      </c>
    </row>
    <row r="3718" spans="1:2" x14ac:dyDescent="0.25">
      <c r="A3718" s="138" t="s">
        <v>7731</v>
      </c>
      <c r="B3718" s="138" t="s">
        <v>7731</v>
      </c>
    </row>
    <row r="3719" spans="1:2" x14ac:dyDescent="0.25">
      <c r="A3719" s="138" t="s">
        <v>1524</v>
      </c>
      <c r="B3719" s="138" t="s">
        <v>13871</v>
      </c>
    </row>
    <row r="3720" spans="1:2" x14ac:dyDescent="0.25">
      <c r="A3720" s="138" t="s">
        <v>1531</v>
      </c>
      <c r="B3720" s="138" t="s">
        <v>13872</v>
      </c>
    </row>
    <row r="3721" spans="1:2" x14ac:dyDescent="0.25">
      <c r="A3721" s="138" t="s">
        <v>1556</v>
      </c>
      <c r="B3721" s="138" t="s">
        <v>13873</v>
      </c>
    </row>
    <row r="3722" spans="1:2" x14ac:dyDescent="0.25">
      <c r="A3722" s="138" t="s">
        <v>1562</v>
      </c>
      <c r="B3722" s="138" t="s">
        <v>13874</v>
      </c>
    </row>
    <row r="3723" spans="1:2" x14ac:dyDescent="0.25">
      <c r="A3723" s="138" t="s">
        <v>1564</v>
      </c>
      <c r="B3723" s="138" t="s">
        <v>13875</v>
      </c>
    </row>
    <row r="3724" spans="1:2" x14ac:dyDescent="0.25">
      <c r="A3724" s="138" t="s">
        <v>1566</v>
      </c>
      <c r="B3724" s="138" t="s">
        <v>13876</v>
      </c>
    </row>
    <row r="3725" spans="1:2" x14ac:dyDescent="0.25">
      <c r="A3725" s="138" t="s">
        <v>1591</v>
      </c>
      <c r="B3725" s="138" t="s">
        <v>13877</v>
      </c>
    </row>
    <row r="3726" spans="1:2" x14ac:dyDescent="0.25">
      <c r="A3726" s="138" t="s">
        <v>1633</v>
      </c>
      <c r="B3726" s="138" t="s">
        <v>13878</v>
      </c>
    </row>
    <row r="3727" spans="1:2" x14ac:dyDescent="0.25">
      <c r="A3727" s="138" t="s">
        <v>1657</v>
      </c>
      <c r="B3727" s="138" t="s">
        <v>13879</v>
      </c>
    </row>
    <row r="3728" spans="1:2" x14ac:dyDescent="0.25">
      <c r="A3728" s="138" t="s">
        <v>1662</v>
      </c>
      <c r="B3728" s="138" t="s">
        <v>13880</v>
      </c>
    </row>
    <row r="3729" spans="1:2" x14ac:dyDescent="0.25">
      <c r="A3729" s="138" t="s">
        <v>884</v>
      </c>
      <c r="B3729" s="138" t="s">
        <v>13881</v>
      </c>
    </row>
    <row r="3730" spans="1:2" x14ac:dyDescent="0.25">
      <c r="A3730" s="138" t="s">
        <v>451</v>
      </c>
      <c r="B3730" s="138" t="s">
        <v>13882</v>
      </c>
    </row>
    <row r="3731" spans="1:2" x14ac:dyDescent="0.25">
      <c r="A3731" s="138" t="s">
        <v>69</v>
      </c>
      <c r="B3731" s="138" t="s">
        <v>13883</v>
      </c>
    </row>
    <row r="3732" spans="1:2" x14ac:dyDescent="0.25">
      <c r="A3732" s="138" t="s">
        <v>448</v>
      </c>
      <c r="B3732" s="138" t="s">
        <v>13884</v>
      </c>
    </row>
    <row r="3733" spans="1:2" x14ac:dyDescent="0.25">
      <c r="A3733" s="138" t="s">
        <v>5648</v>
      </c>
      <c r="B3733" s="138" t="s">
        <v>13885</v>
      </c>
    </row>
    <row r="3734" spans="1:2" x14ac:dyDescent="0.25">
      <c r="A3734" s="138" t="s">
        <v>905</v>
      </c>
      <c r="B3734" s="138" t="s">
        <v>13886</v>
      </c>
    </row>
    <row r="3735" spans="1:2" x14ac:dyDescent="0.25">
      <c r="A3735" s="138" t="s">
        <v>918</v>
      </c>
      <c r="B3735" s="138" t="s">
        <v>13887</v>
      </c>
    </row>
    <row r="3736" spans="1:2" x14ac:dyDescent="0.25">
      <c r="A3736" s="138" t="s">
        <v>454</v>
      </c>
      <c r="B3736" s="138" t="s">
        <v>13888</v>
      </c>
    </row>
    <row r="3737" spans="1:2" x14ac:dyDescent="0.25">
      <c r="A3737" s="138" t="s">
        <v>458</v>
      </c>
      <c r="B3737" s="138" t="s">
        <v>13889</v>
      </c>
    </row>
    <row r="3738" spans="1:2" x14ac:dyDescent="0.25">
      <c r="A3738" s="138" t="s">
        <v>5693</v>
      </c>
      <c r="B3738" s="138" t="s">
        <v>13890</v>
      </c>
    </row>
    <row r="3739" spans="1:2" x14ac:dyDescent="0.25">
      <c r="A3739" s="138" t="s">
        <v>465</v>
      </c>
      <c r="B3739" s="138" t="s">
        <v>13891</v>
      </c>
    </row>
    <row r="3740" spans="1:2" x14ac:dyDescent="0.25">
      <c r="A3740" s="138" t="s">
        <v>469</v>
      </c>
      <c r="B3740" s="138" t="s">
        <v>13892</v>
      </c>
    </row>
    <row r="3741" spans="1:2" x14ac:dyDescent="0.25">
      <c r="A3741" s="138" t="s">
        <v>5720</v>
      </c>
      <c r="B3741" s="138" t="s">
        <v>13893</v>
      </c>
    </row>
    <row r="3742" spans="1:2" x14ac:dyDescent="0.25">
      <c r="A3742" s="138" t="s">
        <v>946</v>
      </c>
      <c r="B3742" s="138" t="s">
        <v>13894</v>
      </c>
    </row>
    <row r="3743" spans="1:2" x14ac:dyDescent="0.25">
      <c r="A3743" s="138" t="s">
        <v>495</v>
      </c>
      <c r="B3743" s="138" t="s">
        <v>13895</v>
      </c>
    </row>
    <row r="3744" spans="1:2" x14ac:dyDescent="0.25">
      <c r="A3744" s="138" t="s">
        <v>948</v>
      </c>
      <c r="B3744" s="138" t="s">
        <v>13896</v>
      </c>
    </row>
    <row r="3745" spans="1:2" x14ac:dyDescent="0.25">
      <c r="A3745" s="138" t="s">
        <v>372</v>
      </c>
      <c r="B3745" s="138" t="s">
        <v>13897</v>
      </c>
    </row>
    <row r="3746" spans="1:2" x14ac:dyDescent="0.25">
      <c r="A3746" s="138" t="s">
        <v>220</v>
      </c>
      <c r="B3746" s="138" t="s">
        <v>13898</v>
      </c>
    </row>
    <row r="3747" spans="1:2" x14ac:dyDescent="0.25">
      <c r="A3747" s="138" t="s">
        <v>963</v>
      </c>
      <c r="B3747" s="138" t="s">
        <v>13899</v>
      </c>
    </row>
    <row r="3748" spans="1:2" x14ac:dyDescent="0.25">
      <c r="A3748" s="138" t="s">
        <v>402</v>
      </c>
      <c r="B3748" s="138" t="s">
        <v>13900</v>
      </c>
    </row>
    <row r="3749" spans="1:2" x14ac:dyDescent="0.25">
      <c r="A3749" s="138" t="s">
        <v>430</v>
      </c>
      <c r="B3749" s="138" t="s">
        <v>13901</v>
      </c>
    </row>
    <row r="3750" spans="1:2" x14ac:dyDescent="0.25">
      <c r="A3750" s="138" t="s">
        <v>431</v>
      </c>
      <c r="B3750" s="138" t="s">
        <v>13902</v>
      </c>
    </row>
    <row r="3751" spans="1:2" x14ac:dyDescent="0.25">
      <c r="A3751" s="138" t="s">
        <v>5842</v>
      </c>
      <c r="B3751" s="138" t="s">
        <v>13903</v>
      </c>
    </row>
    <row r="3752" spans="1:2" x14ac:dyDescent="0.25">
      <c r="A3752" s="138" t="s">
        <v>437</v>
      </c>
      <c r="B3752" s="138" t="s">
        <v>13904</v>
      </c>
    </row>
    <row r="3753" spans="1:2" x14ac:dyDescent="0.25">
      <c r="A3753" s="138" t="s">
        <v>447</v>
      </c>
      <c r="B3753" s="138" t="s">
        <v>13905</v>
      </c>
    </row>
    <row r="3754" spans="1:2" x14ac:dyDescent="0.25">
      <c r="A3754" s="138" t="s">
        <v>299</v>
      </c>
      <c r="B3754" s="138" t="s">
        <v>13906</v>
      </c>
    </row>
    <row r="3755" spans="1:2" x14ac:dyDescent="0.25">
      <c r="A3755" s="138" t="s">
        <v>326</v>
      </c>
      <c r="B3755" s="138" t="s">
        <v>13907</v>
      </c>
    </row>
    <row r="3756" spans="1:2" x14ac:dyDescent="0.25">
      <c r="A3756" s="138" t="s">
        <v>332</v>
      </c>
      <c r="B3756" s="138" t="s">
        <v>13908</v>
      </c>
    </row>
    <row r="3757" spans="1:2" x14ac:dyDescent="0.25">
      <c r="A3757" s="138" t="s">
        <v>338</v>
      </c>
      <c r="B3757" s="138" t="s">
        <v>13909</v>
      </c>
    </row>
    <row r="3758" spans="1:2" x14ac:dyDescent="0.25">
      <c r="A3758" s="138" t="s">
        <v>345</v>
      </c>
      <c r="B3758" s="138" t="s">
        <v>13910</v>
      </c>
    </row>
    <row r="3759" spans="1:2" x14ac:dyDescent="0.25">
      <c r="A3759" s="138" t="s">
        <v>240</v>
      </c>
      <c r="B3759" s="138" t="s">
        <v>13911</v>
      </c>
    </row>
    <row r="3760" spans="1:2" x14ac:dyDescent="0.25">
      <c r="A3760" s="138" t="s">
        <v>251</v>
      </c>
      <c r="B3760" s="138" t="s">
        <v>13912</v>
      </c>
    </row>
    <row r="3761" spans="1:2" x14ac:dyDescent="0.25">
      <c r="A3761" s="138" t="s">
        <v>270</v>
      </c>
      <c r="B3761" s="138" t="s">
        <v>13913</v>
      </c>
    </row>
    <row r="3762" spans="1:2" x14ac:dyDescent="0.25">
      <c r="A3762" s="138" t="s">
        <v>13914</v>
      </c>
      <c r="B3762" s="138" t="s">
        <v>13915</v>
      </c>
    </row>
    <row r="3763" spans="1:2" x14ac:dyDescent="0.25">
      <c r="A3763" s="138" t="s">
        <v>7724</v>
      </c>
      <c r="B3763" s="138" t="s">
        <v>7724</v>
      </c>
    </row>
    <row r="3764" spans="1:2" x14ac:dyDescent="0.25">
      <c r="A3764" s="138" t="s">
        <v>1258</v>
      </c>
      <c r="B3764" s="138" t="s">
        <v>13916</v>
      </c>
    </row>
    <row r="3765" spans="1:2" x14ac:dyDescent="0.25">
      <c r="A3765" s="138" t="s">
        <v>1277</v>
      </c>
      <c r="B3765" s="138" t="s">
        <v>13917</v>
      </c>
    </row>
    <row r="3766" spans="1:2" x14ac:dyDescent="0.25">
      <c r="A3766" s="138" t="s">
        <v>1278</v>
      </c>
      <c r="B3766" s="138" t="s">
        <v>13918</v>
      </c>
    </row>
    <row r="3767" spans="1:2" x14ac:dyDescent="0.25">
      <c r="A3767" s="138" t="s">
        <v>1280</v>
      </c>
      <c r="B3767" s="138" t="s">
        <v>13919</v>
      </c>
    </row>
    <row r="3768" spans="1:2" x14ac:dyDescent="0.25">
      <c r="A3768" s="138" t="s">
        <v>466</v>
      </c>
      <c r="B3768" s="138" t="s">
        <v>13920</v>
      </c>
    </row>
    <row r="3769" spans="1:2" x14ac:dyDescent="0.25">
      <c r="A3769" s="138" t="s">
        <v>1289</v>
      </c>
      <c r="B3769" s="138" t="s">
        <v>13921</v>
      </c>
    </row>
    <row r="3770" spans="1:2" x14ac:dyDescent="0.25">
      <c r="A3770" s="138" t="s">
        <v>1294</v>
      </c>
      <c r="B3770" s="138" t="s">
        <v>13922</v>
      </c>
    </row>
    <row r="3771" spans="1:2" x14ac:dyDescent="0.25">
      <c r="A3771" s="138" t="s">
        <v>1300</v>
      </c>
      <c r="B3771" s="138" t="s">
        <v>13923</v>
      </c>
    </row>
    <row r="3772" spans="1:2" x14ac:dyDescent="0.25">
      <c r="A3772" s="138" t="s">
        <v>485</v>
      </c>
      <c r="B3772" s="138" t="s">
        <v>13924</v>
      </c>
    </row>
    <row r="3773" spans="1:2" x14ac:dyDescent="0.25">
      <c r="A3773" s="138" t="s">
        <v>497</v>
      </c>
      <c r="B3773" s="138" t="s">
        <v>13925</v>
      </c>
    </row>
    <row r="3774" spans="1:2" x14ac:dyDescent="0.25">
      <c r="A3774" s="138" t="s">
        <v>6406</v>
      </c>
      <c r="B3774" s="138" t="s">
        <v>13926</v>
      </c>
    </row>
    <row r="3775" spans="1:2" x14ac:dyDescent="0.25">
      <c r="A3775" s="138" t="s">
        <v>1346</v>
      </c>
      <c r="B3775" s="138" t="s">
        <v>13927</v>
      </c>
    </row>
    <row r="3776" spans="1:2" x14ac:dyDescent="0.25">
      <c r="A3776" s="138" t="s">
        <v>390</v>
      </c>
      <c r="B3776" s="138" t="s">
        <v>13928</v>
      </c>
    </row>
    <row r="3777" spans="1:2" x14ac:dyDescent="0.25">
      <c r="A3777" s="138" t="s">
        <v>401</v>
      </c>
      <c r="B3777" s="138" t="s">
        <v>13929</v>
      </c>
    </row>
    <row r="3778" spans="1:2" x14ac:dyDescent="0.25">
      <c r="A3778" s="138" t="s">
        <v>404</v>
      </c>
      <c r="B3778" s="138" t="s">
        <v>13930</v>
      </c>
    </row>
    <row r="3779" spans="1:2" x14ac:dyDescent="0.25">
      <c r="A3779" s="138" t="s">
        <v>412</v>
      </c>
      <c r="B3779" s="138" t="s">
        <v>13931</v>
      </c>
    </row>
    <row r="3780" spans="1:2" x14ac:dyDescent="0.25">
      <c r="A3780" s="138" t="s">
        <v>6522</v>
      </c>
      <c r="B3780" s="138" t="s">
        <v>13932</v>
      </c>
    </row>
    <row r="3781" spans="1:2" x14ac:dyDescent="0.25">
      <c r="A3781" s="138" t="s">
        <v>221</v>
      </c>
      <c r="B3781" s="138" t="s">
        <v>13933</v>
      </c>
    </row>
    <row r="3782" spans="1:2" x14ac:dyDescent="0.25">
      <c r="A3782" s="138" t="s">
        <v>429</v>
      </c>
      <c r="B3782" s="138" t="s">
        <v>13934</v>
      </c>
    </row>
    <row r="3783" spans="1:2" x14ac:dyDescent="0.25">
      <c r="A3783" s="138" t="s">
        <v>432</v>
      </c>
      <c r="B3783" s="138" t="s">
        <v>13935</v>
      </c>
    </row>
    <row r="3784" spans="1:2" x14ac:dyDescent="0.25">
      <c r="A3784" s="138" t="s">
        <v>1397</v>
      </c>
      <c r="B3784" s="138" t="s">
        <v>13936</v>
      </c>
    </row>
    <row r="3785" spans="1:2" x14ac:dyDescent="0.25">
      <c r="A3785" s="138" t="s">
        <v>1398</v>
      </c>
      <c r="B3785" s="138" t="s">
        <v>13937</v>
      </c>
    </row>
    <row r="3786" spans="1:2" x14ac:dyDescent="0.25">
      <c r="A3786" s="138" t="s">
        <v>1403</v>
      </c>
      <c r="B3786" s="138" t="s">
        <v>13938</v>
      </c>
    </row>
    <row r="3787" spans="1:2" x14ac:dyDescent="0.25">
      <c r="A3787" s="138" t="s">
        <v>1459</v>
      </c>
      <c r="B3787" s="138" t="s">
        <v>13939</v>
      </c>
    </row>
    <row r="3788" spans="1:2" x14ac:dyDescent="0.25">
      <c r="A3788" s="138" t="s">
        <v>313</v>
      </c>
      <c r="B3788" s="138" t="s">
        <v>13940</v>
      </c>
    </row>
    <row r="3789" spans="1:2" x14ac:dyDescent="0.25">
      <c r="A3789" s="138" t="s">
        <v>97</v>
      </c>
      <c r="B3789" s="138" t="s">
        <v>13941</v>
      </c>
    </row>
    <row r="3790" spans="1:2" x14ac:dyDescent="0.25">
      <c r="A3790" s="138" t="s">
        <v>319</v>
      </c>
      <c r="B3790" s="138" t="s">
        <v>13942</v>
      </c>
    </row>
    <row r="3791" spans="1:2" x14ac:dyDescent="0.25">
      <c r="A3791" s="138" t="s">
        <v>1479</v>
      </c>
      <c r="B3791" s="138" t="s">
        <v>13943</v>
      </c>
    </row>
    <row r="3792" spans="1:2" x14ac:dyDescent="0.25">
      <c r="A3792" s="138" t="s">
        <v>342</v>
      </c>
      <c r="B3792" s="138" t="s">
        <v>13944</v>
      </c>
    </row>
    <row r="3793" spans="1:2" x14ac:dyDescent="0.25">
      <c r="A3793" s="138" t="s">
        <v>1513</v>
      </c>
      <c r="B3793" s="138" t="s">
        <v>13945</v>
      </c>
    </row>
    <row r="3794" spans="1:2" x14ac:dyDescent="0.25">
      <c r="A3794" s="138" t="s">
        <v>357</v>
      </c>
      <c r="B3794" s="138" t="s">
        <v>13946</v>
      </c>
    </row>
    <row r="3795" spans="1:2" x14ac:dyDescent="0.25">
      <c r="A3795" s="138" t="s">
        <v>364</v>
      </c>
      <c r="B3795" s="138" t="s">
        <v>13947</v>
      </c>
    </row>
    <row r="3796" spans="1:2" x14ac:dyDescent="0.25">
      <c r="A3796" s="138" t="s">
        <v>239</v>
      </c>
      <c r="B3796" s="138" t="s">
        <v>13948</v>
      </c>
    </row>
    <row r="3797" spans="1:2" x14ac:dyDescent="0.25">
      <c r="A3797" s="138" t="s">
        <v>241</v>
      </c>
      <c r="B3797" s="138" t="s">
        <v>13949</v>
      </c>
    </row>
    <row r="3798" spans="1:2" x14ac:dyDescent="0.25">
      <c r="A3798" s="138" t="s">
        <v>1561</v>
      </c>
      <c r="B3798" s="138" t="s">
        <v>13950</v>
      </c>
    </row>
    <row r="3799" spans="1:2" x14ac:dyDescent="0.25">
      <c r="A3799" s="138" t="s">
        <v>1590</v>
      </c>
      <c r="B3799" s="138" t="s">
        <v>13951</v>
      </c>
    </row>
    <row r="3800" spans="1:2" x14ac:dyDescent="0.25">
      <c r="A3800" s="138" t="s">
        <v>1029</v>
      </c>
      <c r="B3800" s="138" t="s">
        <v>13952</v>
      </c>
    </row>
    <row r="3801" spans="1:2" x14ac:dyDescent="0.25">
      <c r="A3801" s="138" t="s">
        <v>1035</v>
      </c>
      <c r="B3801" s="138" t="s">
        <v>13953</v>
      </c>
    </row>
    <row r="3802" spans="1:2" x14ac:dyDescent="0.25">
      <c r="A3802" s="138" t="s">
        <v>1096</v>
      </c>
      <c r="B3802" s="138" t="s">
        <v>13954</v>
      </c>
    </row>
    <row r="3803" spans="1:2" x14ac:dyDescent="0.25">
      <c r="A3803" s="138" t="s">
        <v>159</v>
      </c>
      <c r="B3803" s="138" t="s">
        <v>13955</v>
      </c>
    </row>
    <row r="3804" spans="1:2" x14ac:dyDescent="0.25">
      <c r="A3804" s="138" t="s">
        <v>162</v>
      </c>
      <c r="B3804" s="138" t="s">
        <v>13956</v>
      </c>
    </row>
    <row r="3805" spans="1:2" x14ac:dyDescent="0.25">
      <c r="A3805" s="138" t="s">
        <v>1158</v>
      </c>
      <c r="B3805" s="138" t="s">
        <v>13957</v>
      </c>
    </row>
    <row r="3806" spans="1:2" x14ac:dyDescent="0.25">
      <c r="A3806" s="138" t="s">
        <v>1165</v>
      </c>
      <c r="B3806" s="138" t="s">
        <v>13958</v>
      </c>
    </row>
    <row r="3807" spans="1:2" x14ac:dyDescent="0.25">
      <c r="A3807" s="138" t="s">
        <v>1169</v>
      </c>
      <c r="B3807" s="138" t="s">
        <v>13959</v>
      </c>
    </row>
    <row r="3808" spans="1:2" x14ac:dyDescent="0.25">
      <c r="A3808" s="138" t="s">
        <v>1191</v>
      </c>
      <c r="B3808" s="138" t="s">
        <v>13960</v>
      </c>
    </row>
    <row r="3809" spans="1:2" x14ac:dyDescent="0.25">
      <c r="A3809" s="138" t="s">
        <v>210</v>
      </c>
      <c r="B3809" s="138" t="s">
        <v>13961</v>
      </c>
    </row>
    <row r="3810" spans="1:2" x14ac:dyDescent="0.25">
      <c r="A3810" s="138" t="s">
        <v>7720</v>
      </c>
      <c r="B3810" s="138" t="s">
        <v>7720</v>
      </c>
    </row>
    <row r="3811" spans="1:2" x14ac:dyDescent="0.25">
      <c r="A3811" s="138" t="s">
        <v>6200</v>
      </c>
      <c r="B3811" s="138" t="s">
        <v>13962</v>
      </c>
    </row>
    <row r="3812" spans="1:2" x14ac:dyDescent="0.25">
      <c r="A3812" s="138" t="s">
        <v>7848</v>
      </c>
      <c r="B3812" s="138" t="s">
        <v>7848</v>
      </c>
    </row>
    <row r="3813" spans="1:2" x14ac:dyDescent="0.25">
      <c r="A3813" s="138" t="s">
        <v>106</v>
      </c>
      <c r="B3813" s="138" t="s">
        <v>13963</v>
      </c>
    </row>
    <row r="3814" spans="1:2" x14ac:dyDescent="0.25">
      <c r="A3814" s="138" t="s">
        <v>1537</v>
      </c>
      <c r="B3814" s="138" t="s">
        <v>13964</v>
      </c>
    </row>
    <row r="3815" spans="1:2" x14ac:dyDescent="0.25">
      <c r="A3815" s="138" t="s">
        <v>1542</v>
      </c>
      <c r="B3815" s="138" t="s">
        <v>13965</v>
      </c>
    </row>
    <row r="3816" spans="1:2" x14ac:dyDescent="0.25">
      <c r="A3816" s="138" t="s">
        <v>1572</v>
      </c>
      <c r="B3816" s="138" t="s">
        <v>13966</v>
      </c>
    </row>
    <row r="3817" spans="1:2" x14ac:dyDescent="0.25">
      <c r="A3817" s="138" t="s">
        <v>136</v>
      </c>
      <c r="B3817" s="138" t="s">
        <v>13967</v>
      </c>
    </row>
    <row r="3818" spans="1:2" x14ac:dyDescent="0.25">
      <c r="A3818" s="138" t="s">
        <v>232</v>
      </c>
      <c r="B3818" s="138" t="s">
        <v>13968</v>
      </c>
    </row>
    <row r="3819" spans="1:2" x14ac:dyDescent="0.25">
      <c r="A3819" s="138" t="s">
        <v>1581</v>
      </c>
      <c r="B3819" s="138" t="s">
        <v>13969</v>
      </c>
    </row>
    <row r="3820" spans="1:2" x14ac:dyDescent="0.25">
      <c r="A3820" s="138" t="s">
        <v>139</v>
      </c>
      <c r="B3820" s="138" t="s">
        <v>13970</v>
      </c>
    </row>
    <row r="3821" spans="1:2" x14ac:dyDescent="0.25">
      <c r="A3821" s="138" t="s">
        <v>142</v>
      </c>
      <c r="B3821" s="138" t="s">
        <v>13971</v>
      </c>
    </row>
    <row r="3822" spans="1:2" x14ac:dyDescent="0.25">
      <c r="A3822" s="138" t="s">
        <v>145</v>
      </c>
      <c r="B3822" s="138" t="s">
        <v>13972</v>
      </c>
    </row>
    <row r="3823" spans="1:2" x14ac:dyDescent="0.25">
      <c r="A3823" s="138" t="s">
        <v>6988</v>
      </c>
      <c r="B3823" s="138" t="s">
        <v>13973</v>
      </c>
    </row>
    <row r="3824" spans="1:2" x14ac:dyDescent="0.25">
      <c r="A3824" s="138" t="s">
        <v>7005</v>
      </c>
      <c r="B3824" s="138" t="s">
        <v>13974</v>
      </c>
    </row>
    <row r="3825" spans="1:2" x14ac:dyDescent="0.25">
      <c r="A3825" s="138" t="s">
        <v>1631</v>
      </c>
      <c r="B3825" s="138" t="s">
        <v>13975</v>
      </c>
    </row>
    <row r="3826" spans="1:2" x14ac:dyDescent="0.25">
      <c r="A3826" s="138" t="s">
        <v>1635</v>
      </c>
      <c r="B3826" s="138" t="s">
        <v>13976</v>
      </c>
    </row>
    <row r="3827" spans="1:2" x14ac:dyDescent="0.25">
      <c r="A3827" s="138" t="s">
        <v>7250</v>
      </c>
      <c r="B3827" s="138" t="s">
        <v>7250</v>
      </c>
    </row>
    <row r="3828" spans="1:2" x14ac:dyDescent="0.25">
      <c r="A3828" s="138" t="s">
        <v>7249</v>
      </c>
      <c r="B3828" s="138" t="s">
        <v>7249</v>
      </c>
    </row>
    <row r="3829" spans="1:2" x14ac:dyDescent="0.25">
      <c r="A3829" s="138" t="s">
        <v>7251</v>
      </c>
      <c r="B3829" s="138" t="s">
        <v>7251</v>
      </c>
    </row>
    <row r="3830" spans="1:2" x14ac:dyDescent="0.25">
      <c r="A3830" s="138" t="s">
        <v>7226</v>
      </c>
      <c r="B3830" s="138" t="s">
        <v>7226</v>
      </c>
    </row>
    <row r="3831" spans="1:2" x14ac:dyDescent="0.25">
      <c r="A3831" s="138" t="s">
        <v>13977</v>
      </c>
      <c r="B3831" s="138" t="s">
        <v>13977</v>
      </c>
    </row>
    <row r="3832" spans="1:2" x14ac:dyDescent="0.25">
      <c r="A3832" s="138" t="s">
        <v>911</v>
      </c>
      <c r="B3832" s="138" t="s">
        <v>13978</v>
      </c>
    </row>
    <row r="3833" spans="1:2" x14ac:dyDescent="0.25">
      <c r="A3833" s="138" t="s">
        <v>1018</v>
      </c>
      <c r="B3833" s="138" t="s">
        <v>13979</v>
      </c>
    </row>
    <row r="3834" spans="1:2" x14ac:dyDescent="0.25">
      <c r="A3834" s="138" t="s">
        <v>156</v>
      </c>
      <c r="B3834" s="138" t="s">
        <v>13980</v>
      </c>
    </row>
    <row r="3835" spans="1:2" x14ac:dyDescent="0.25">
      <c r="A3835" s="138" t="s">
        <v>166</v>
      </c>
      <c r="B3835" s="138" t="s">
        <v>13981</v>
      </c>
    </row>
    <row r="3836" spans="1:2" x14ac:dyDescent="0.25">
      <c r="A3836" s="138" t="s">
        <v>1236</v>
      </c>
      <c r="B3836" s="138" t="s">
        <v>13982</v>
      </c>
    </row>
    <row r="3837" spans="1:2" x14ac:dyDescent="0.25">
      <c r="A3837" s="138" t="s">
        <v>173</v>
      </c>
      <c r="B3837" s="138" t="s">
        <v>13983</v>
      </c>
    </row>
    <row r="3838" spans="1:2" x14ac:dyDescent="0.25">
      <c r="A3838" s="138" t="s">
        <v>6197</v>
      </c>
      <c r="B3838" s="138" t="s">
        <v>13984</v>
      </c>
    </row>
    <row r="3839" spans="1:2" x14ac:dyDescent="0.25">
      <c r="A3839" s="138" t="s">
        <v>7823</v>
      </c>
      <c r="B3839" s="138" t="s">
        <v>7823</v>
      </c>
    </row>
    <row r="3840" spans="1:2" x14ac:dyDescent="0.25">
      <c r="A3840" s="138" t="s">
        <v>7821</v>
      </c>
      <c r="B3840" s="138" t="s">
        <v>7821</v>
      </c>
    </row>
    <row r="3841" spans="1:2" x14ac:dyDescent="0.25">
      <c r="A3841" s="138" t="s">
        <v>7701</v>
      </c>
      <c r="B3841" s="138" t="s">
        <v>7701</v>
      </c>
    </row>
    <row r="3842" spans="1:2" x14ac:dyDescent="0.25">
      <c r="A3842" s="138" t="s">
        <v>13985</v>
      </c>
      <c r="B3842" s="138" t="s">
        <v>13985</v>
      </c>
    </row>
    <row r="3843" spans="1:2" x14ac:dyDescent="0.25">
      <c r="A3843" s="138" t="s">
        <v>1263</v>
      </c>
      <c r="B3843" s="138" t="s">
        <v>13986</v>
      </c>
    </row>
    <row r="3844" spans="1:2" x14ac:dyDescent="0.25">
      <c r="A3844" s="138" t="s">
        <v>1264</v>
      </c>
      <c r="B3844" s="138" t="s">
        <v>13987</v>
      </c>
    </row>
    <row r="3845" spans="1:2" x14ac:dyDescent="0.25">
      <c r="A3845" s="138" t="s">
        <v>6243</v>
      </c>
      <c r="B3845" s="138" t="s">
        <v>13988</v>
      </c>
    </row>
    <row r="3846" spans="1:2" x14ac:dyDescent="0.25">
      <c r="A3846" s="138" t="s">
        <v>6245</v>
      </c>
      <c r="B3846" s="138" t="s">
        <v>13989</v>
      </c>
    </row>
    <row r="3847" spans="1:2" x14ac:dyDescent="0.25">
      <c r="A3847" s="138" t="s">
        <v>1268</v>
      </c>
      <c r="B3847" s="138" t="s">
        <v>13990</v>
      </c>
    </row>
    <row r="3848" spans="1:2" x14ac:dyDescent="0.25">
      <c r="A3848" s="138" t="s">
        <v>1269</v>
      </c>
      <c r="B3848" s="138" t="s">
        <v>13991</v>
      </c>
    </row>
    <row r="3849" spans="1:2" x14ac:dyDescent="0.25">
      <c r="A3849" s="138" t="s">
        <v>181</v>
      </c>
      <c r="B3849" s="138" t="s">
        <v>13992</v>
      </c>
    </row>
    <row r="3850" spans="1:2" x14ac:dyDescent="0.25">
      <c r="A3850" s="138" t="s">
        <v>180</v>
      </c>
      <c r="B3850" s="138" t="s">
        <v>13993</v>
      </c>
    </row>
    <row r="3851" spans="1:2" x14ac:dyDescent="0.25">
      <c r="A3851" s="138" t="s">
        <v>185</v>
      </c>
      <c r="B3851" s="138" t="s">
        <v>13994</v>
      </c>
    </row>
    <row r="3852" spans="1:2" x14ac:dyDescent="0.25">
      <c r="A3852" s="138" t="s">
        <v>186</v>
      </c>
      <c r="B3852" s="138" t="s">
        <v>13995</v>
      </c>
    </row>
    <row r="3853" spans="1:2" x14ac:dyDescent="0.25">
      <c r="A3853" s="138" t="s">
        <v>183</v>
      </c>
      <c r="B3853" s="138" t="s">
        <v>13996</v>
      </c>
    </row>
    <row r="3854" spans="1:2" x14ac:dyDescent="0.25">
      <c r="A3854" s="138" t="s">
        <v>1335</v>
      </c>
      <c r="B3854" s="138" t="s">
        <v>13997</v>
      </c>
    </row>
    <row r="3855" spans="1:2" x14ac:dyDescent="0.25">
      <c r="A3855" s="138" t="s">
        <v>1337</v>
      </c>
      <c r="B3855" s="138" t="s">
        <v>13998</v>
      </c>
    </row>
    <row r="3856" spans="1:2" x14ac:dyDescent="0.25">
      <c r="A3856" s="138" t="s">
        <v>188</v>
      </c>
      <c r="B3856" s="138" t="s">
        <v>13999</v>
      </c>
    </row>
    <row r="3857" spans="1:2" x14ac:dyDescent="0.25">
      <c r="A3857" s="138" t="s">
        <v>192</v>
      </c>
      <c r="B3857" s="138" t="s">
        <v>14000</v>
      </c>
    </row>
    <row r="3858" spans="1:2" x14ac:dyDescent="0.25">
      <c r="A3858" s="138" t="s">
        <v>197</v>
      </c>
      <c r="B3858" s="138" t="s">
        <v>14001</v>
      </c>
    </row>
    <row r="3859" spans="1:2" x14ac:dyDescent="0.25">
      <c r="A3859" s="138" t="s">
        <v>1348</v>
      </c>
      <c r="B3859" s="138" t="s">
        <v>14002</v>
      </c>
    </row>
    <row r="3860" spans="1:2" x14ac:dyDescent="0.25">
      <c r="A3860" s="138" t="s">
        <v>1363</v>
      </c>
      <c r="B3860" s="138" t="s">
        <v>14003</v>
      </c>
    </row>
    <row r="3861" spans="1:2" x14ac:dyDescent="0.25">
      <c r="A3861" s="138" t="s">
        <v>1365</v>
      </c>
      <c r="B3861" s="138" t="s">
        <v>14004</v>
      </c>
    </row>
    <row r="3862" spans="1:2" x14ac:dyDescent="0.25">
      <c r="A3862" s="138" t="s">
        <v>198</v>
      </c>
      <c r="B3862" s="138" t="s">
        <v>14005</v>
      </c>
    </row>
    <row r="3863" spans="1:2" x14ac:dyDescent="0.25">
      <c r="A3863" s="138" t="s">
        <v>1392</v>
      </c>
      <c r="B3863" s="138" t="s">
        <v>14006</v>
      </c>
    </row>
    <row r="3864" spans="1:2" x14ac:dyDescent="0.25">
      <c r="A3864" s="138" t="s">
        <v>199</v>
      </c>
      <c r="B3864" s="138" t="s">
        <v>14007</v>
      </c>
    </row>
    <row r="3865" spans="1:2" x14ac:dyDescent="0.25">
      <c r="A3865" s="138" t="s">
        <v>105</v>
      </c>
      <c r="B3865" s="138" t="s">
        <v>14008</v>
      </c>
    </row>
    <row r="3866" spans="1:2" x14ac:dyDescent="0.25">
      <c r="A3866" s="138" t="s">
        <v>6677</v>
      </c>
      <c r="B3866" s="138" t="s">
        <v>14009</v>
      </c>
    </row>
    <row r="3867" spans="1:2" x14ac:dyDescent="0.25">
      <c r="A3867" s="138" t="s">
        <v>1453</v>
      </c>
      <c r="B3867" s="138" t="s">
        <v>14010</v>
      </c>
    </row>
    <row r="3868" spans="1:2" x14ac:dyDescent="0.25">
      <c r="A3868" s="138" t="s">
        <v>1458</v>
      </c>
      <c r="B3868" s="138" t="s">
        <v>14011</v>
      </c>
    </row>
    <row r="3869" spans="1:2" x14ac:dyDescent="0.25">
      <c r="A3869" s="138" t="s">
        <v>109</v>
      </c>
      <c r="B3869" s="138" t="s">
        <v>14012</v>
      </c>
    </row>
    <row r="3870" spans="1:2" x14ac:dyDescent="0.25">
      <c r="A3870" s="138" t="s">
        <v>112</v>
      </c>
      <c r="B3870" s="138" t="s">
        <v>14013</v>
      </c>
    </row>
    <row r="3871" spans="1:2" x14ac:dyDescent="0.25">
      <c r="A3871" s="138" t="s">
        <v>1463</v>
      </c>
      <c r="B3871" s="138" t="s">
        <v>14014</v>
      </c>
    </row>
    <row r="3872" spans="1:2" x14ac:dyDescent="0.25">
      <c r="A3872" s="138" t="s">
        <v>1467</v>
      </c>
      <c r="B3872" s="138" t="s">
        <v>14015</v>
      </c>
    </row>
    <row r="3873" spans="1:2" x14ac:dyDescent="0.25">
      <c r="A3873" s="138" t="s">
        <v>116</v>
      </c>
      <c r="B3873" s="138" t="s">
        <v>14016</v>
      </c>
    </row>
    <row r="3874" spans="1:2" x14ac:dyDescent="0.25">
      <c r="A3874" s="138" t="s">
        <v>1477</v>
      </c>
      <c r="B3874" s="138" t="s">
        <v>14017</v>
      </c>
    </row>
    <row r="3875" spans="1:2" x14ac:dyDescent="0.25">
      <c r="A3875" s="138" t="s">
        <v>1492</v>
      </c>
      <c r="B3875" s="138" t="s">
        <v>14018</v>
      </c>
    </row>
    <row r="3876" spans="1:2" x14ac:dyDescent="0.25">
      <c r="A3876" s="138" t="s">
        <v>1516</v>
      </c>
      <c r="B3876" s="138" t="s">
        <v>14019</v>
      </c>
    </row>
    <row r="3877" spans="1:2" x14ac:dyDescent="0.25">
      <c r="A3877" s="138" t="s">
        <v>129</v>
      </c>
      <c r="B3877" s="138" t="s">
        <v>14020</v>
      </c>
    </row>
    <row r="3878" spans="1:2" x14ac:dyDescent="0.25">
      <c r="A3878" s="138" t="s">
        <v>89</v>
      </c>
      <c r="B3878" s="138" t="s">
        <v>14021</v>
      </c>
    </row>
    <row r="3879" spans="1:2" x14ac:dyDescent="0.25">
      <c r="A3879" s="138" t="s">
        <v>1553</v>
      </c>
      <c r="B3879" s="138" t="s">
        <v>14022</v>
      </c>
    </row>
    <row r="3880" spans="1:2" x14ac:dyDescent="0.25">
      <c r="A3880" s="138" t="s">
        <v>1555</v>
      </c>
      <c r="B3880" s="138" t="s">
        <v>14023</v>
      </c>
    </row>
    <row r="3881" spans="1:2" x14ac:dyDescent="0.25">
      <c r="A3881" s="138" t="s">
        <v>6918</v>
      </c>
      <c r="B3881" s="138" t="s">
        <v>14024</v>
      </c>
    </row>
    <row r="3882" spans="1:2" x14ac:dyDescent="0.25">
      <c r="A3882" s="138" t="s">
        <v>1571</v>
      </c>
      <c r="B3882" s="138" t="s">
        <v>14025</v>
      </c>
    </row>
    <row r="3883" spans="1:2" x14ac:dyDescent="0.25">
      <c r="A3883" s="138" t="s">
        <v>135</v>
      </c>
      <c r="B3883" s="138" t="s">
        <v>14026</v>
      </c>
    </row>
    <row r="3884" spans="1:2" x14ac:dyDescent="0.25">
      <c r="A3884" s="138" t="s">
        <v>1592</v>
      </c>
      <c r="B3884" s="138" t="s">
        <v>14027</v>
      </c>
    </row>
    <row r="3885" spans="1:2" x14ac:dyDescent="0.25">
      <c r="A3885" s="138" t="s">
        <v>1599</v>
      </c>
      <c r="B3885" s="138" t="s">
        <v>14028</v>
      </c>
    </row>
    <row r="3886" spans="1:2" x14ac:dyDescent="0.25">
      <c r="A3886" s="138" t="s">
        <v>147</v>
      </c>
      <c r="B3886" s="138" t="s">
        <v>14029</v>
      </c>
    </row>
    <row r="3887" spans="1:2" x14ac:dyDescent="0.25">
      <c r="A3887" s="138" t="s">
        <v>148</v>
      </c>
      <c r="B3887" s="138" t="s">
        <v>14030</v>
      </c>
    </row>
    <row r="3888" spans="1:2" x14ac:dyDescent="0.25">
      <c r="A3888" s="138" t="s">
        <v>526</v>
      </c>
      <c r="B3888" s="138" t="s">
        <v>14031</v>
      </c>
    </row>
    <row r="3889" spans="1:2" x14ac:dyDescent="0.25">
      <c r="A3889" s="138" t="s">
        <v>151</v>
      </c>
      <c r="B3889" s="138" t="s">
        <v>14032</v>
      </c>
    </row>
    <row r="3890" spans="1:2" x14ac:dyDescent="0.25">
      <c r="A3890" s="138" t="s">
        <v>893</v>
      </c>
      <c r="B3890" s="138" t="s">
        <v>14033</v>
      </c>
    </row>
    <row r="3891" spans="1:2" x14ac:dyDescent="0.25">
      <c r="A3891" s="138" t="s">
        <v>208</v>
      </c>
      <c r="B3891" s="138" t="s">
        <v>14034</v>
      </c>
    </row>
    <row r="3892" spans="1:2" x14ac:dyDescent="0.25">
      <c r="A3892" s="138" t="s">
        <v>502</v>
      </c>
      <c r="B3892" s="138" t="s">
        <v>14035</v>
      </c>
    </row>
    <row r="3893" spans="1:2" x14ac:dyDescent="0.25">
      <c r="A3893" s="138" t="s">
        <v>904</v>
      </c>
      <c r="B3893" s="138" t="s">
        <v>14036</v>
      </c>
    </row>
    <row r="3894" spans="1:2" x14ac:dyDescent="0.25">
      <c r="A3894" s="138" t="s">
        <v>84</v>
      </c>
      <c r="B3894" s="138" t="s">
        <v>14037</v>
      </c>
    </row>
    <row r="3895" spans="1:2" x14ac:dyDescent="0.25">
      <c r="A3895" s="138" t="s">
        <v>929</v>
      </c>
      <c r="B3895" s="138" t="s">
        <v>14038</v>
      </c>
    </row>
    <row r="3896" spans="1:2" x14ac:dyDescent="0.25">
      <c r="A3896" s="138" t="s">
        <v>937</v>
      </c>
      <c r="B3896" s="138" t="s">
        <v>14039</v>
      </c>
    </row>
    <row r="3897" spans="1:2" x14ac:dyDescent="0.25">
      <c r="A3897" s="138" t="s">
        <v>478</v>
      </c>
      <c r="B3897" s="138" t="s">
        <v>14040</v>
      </c>
    </row>
    <row r="3898" spans="1:2" x14ac:dyDescent="0.25">
      <c r="A3898" s="138" t="s">
        <v>484</v>
      </c>
      <c r="B3898" s="138" t="s">
        <v>14041</v>
      </c>
    </row>
    <row r="3899" spans="1:2" x14ac:dyDescent="0.25">
      <c r="A3899" s="138" t="s">
        <v>5750</v>
      </c>
      <c r="B3899" s="138" t="s">
        <v>14042</v>
      </c>
    </row>
    <row r="3900" spans="1:2" x14ac:dyDescent="0.25">
      <c r="A3900" s="138" t="s">
        <v>368</v>
      </c>
      <c r="B3900" s="138" t="s">
        <v>14043</v>
      </c>
    </row>
    <row r="3901" spans="1:2" x14ac:dyDescent="0.25">
      <c r="A3901" s="138" t="s">
        <v>369</v>
      </c>
      <c r="B3901" s="138" t="s">
        <v>14044</v>
      </c>
    </row>
    <row r="3902" spans="1:2" x14ac:dyDescent="0.25">
      <c r="A3902" s="138" t="s">
        <v>377</v>
      </c>
      <c r="B3902" s="138" t="s">
        <v>14045</v>
      </c>
    </row>
    <row r="3903" spans="1:2" x14ac:dyDescent="0.25">
      <c r="A3903" s="138" t="s">
        <v>959</v>
      </c>
      <c r="B3903" s="138" t="s">
        <v>14046</v>
      </c>
    </row>
    <row r="3904" spans="1:2" x14ac:dyDescent="0.25">
      <c r="A3904" s="138" t="s">
        <v>5778</v>
      </c>
      <c r="B3904" s="138" t="s">
        <v>14047</v>
      </c>
    </row>
    <row r="3905" spans="1:2" x14ac:dyDescent="0.25">
      <c r="A3905" s="138" t="s">
        <v>394</v>
      </c>
      <c r="B3905" s="138" t="s">
        <v>14048</v>
      </c>
    </row>
    <row r="3906" spans="1:2" x14ac:dyDescent="0.25">
      <c r="A3906" s="138" t="s">
        <v>966</v>
      </c>
      <c r="B3906" s="138" t="s">
        <v>14049</v>
      </c>
    </row>
    <row r="3907" spans="1:2" x14ac:dyDescent="0.25">
      <c r="A3907" s="138" t="s">
        <v>417</v>
      </c>
      <c r="B3907" s="138" t="s">
        <v>14050</v>
      </c>
    </row>
    <row r="3908" spans="1:2" x14ac:dyDescent="0.25">
      <c r="A3908" s="138" t="s">
        <v>419</v>
      </c>
      <c r="B3908" s="138" t="s">
        <v>14051</v>
      </c>
    </row>
    <row r="3909" spans="1:2" x14ac:dyDescent="0.25">
      <c r="A3909" s="138" t="s">
        <v>421</v>
      </c>
      <c r="B3909" s="138" t="s">
        <v>14052</v>
      </c>
    </row>
    <row r="3910" spans="1:2" x14ac:dyDescent="0.25">
      <c r="A3910" s="138" t="s">
        <v>5825</v>
      </c>
      <c r="B3910" s="138" t="s">
        <v>14053</v>
      </c>
    </row>
    <row r="3911" spans="1:2" x14ac:dyDescent="0.25">
      <c r="A3911" s="138" t="s">
        <v>428</v>
      </c>
      <c r="B3911" s="138" t="s">
        <v>14054</v>
      </c>
    </row>
    <row r="3912" spans="1:2" x14ac:dyDescent="0.25">
      <c r="A3912" s="138" t="s">
        <v>439</v>
      </c>
      <c r="B3912" s="138" t="s">
        <v>14055</v>
      </c>
    </row>
    <row r="3913" spans="1:2" x14ac:dyDescent="0.25">
      <c r="A3913" s="138" t="s">
        <v>5863</v>
      </c>
      <c r="B3913" s="138" t="s">
        <v>14056</v>
      </c>
    </row>
    <row r="3914" spans="1:2" x14ac:dyDescent="0.25">
      <c r="A3914" s="138" t="s">
        <v>445</v>
      </c>
      <c r="B3914" s="138" t="s">
        <v>14057</v>
      </c>
    </row>
    <row r="3915" spans="1:2" x14ac:dyDescent="0.25">
      <c r="A3915" s="138" t="s">
        <v>985</v>
      </c>
      <c r="B3915" s="138" t="s">
        <v>14058</v>
      </c>
    </row>
    <row r="3916" spans="1:2" x14ac:dyDescent="0.25">
      <c r="A3916" s="138" t="s">
        <v>304</v>
      </c>
      <c r="B3916" s="138" t="s">
        <v>14059</v>
      </c>
    </row>
    <row r="3917" spans="1:2" x14ac:dyDescent="0.25">
      <c r="A3917" s="138" t="s">
        <v>999</v>
      </c>
      <c r="B3917" s="138" t="s">
        <v>14060</v>
      </c>
    </row>
    <row r="3918" spans="1:2" x14ac:dyDescent="0.25">
      <c r="A3918" s="138" t="s">
        <v>308</v>
      </c>
      <c r="B3918" s="138" t="s">
        <v>14061</v>
      </c>
    </row>
    <row r="3919" spans="1:2" x14ac:dyDescent="0.25">
      <c r="A3919" s="138" t="s">
        <v>328</v>
      </c>
      <c r="B3919" s="138" t="s">
        <v>14062</v>
      </c>
    </row>
    <row r="3920" spans="1:2" x14ac:dyDescent="0.25">
      <c r="A3920" s="138" t="s">
        <v>5937</v>
      </c>
      <c r="B3920" s="138" t="s">
        <v>14063</v>
      </c>
    </row>
    <row r="3921" spans="1:2" x14ac:dyDescent="0.25">
      <c r="A3921" s="138" t="s">
        <v>5945</v>
      </c>
      <c r="B3921" s="138" t="s">
        <v>14064</v>
      </c>
    </row>
    <row r="3922" spans="1:2" x14ac:dyDescent="0.25">
      <c r="A3922" s="138" t="s">
        <v>260</v>
      </c>
      <c r="B3922" s="138" t="s">
        <v>14065</v>
      </c>
    </row>
    <row r="3923" spans="1:2" x14ac:dyDescent="0.25">
      <c r="A3923" s="138" t="s">
        <v>1317</v>
      </c>
      <c r="B3923" s="138" t="s">
        <v>14066</v>
      </c>
    </row>
    <row r="3924" spans="1:2" x14ac:dyDescent="0.25">
      <c r="A3924" s="138" t="s">
        <v>1339</v>
      </c>
      <c r="B3924" s="138" t="s">
        <v>14067</v>
      </c>
    </row>
    <row r="3925" spans="1:2" x14ac:dyDescent="0.25">
      <c r="A3925" s="138" t="s">
        <v>1347</v>
      </c>
      <c r="B3925" s="138" t="s">
        <v>14068</v>
      </c>
    </row>
    <row r="3926" spans="1:2" x14ac:dyDescent="0.25">
      <c r="A3926" s="138" t="s">
        <v>385</v>
      </c>
      <c r="B3926" s="138" t="s">
        <v>14069</v>
      </c>
    </row>
    <row r="3927" spans="1:2" x14ac:dyDescent="0.25">
      <c r="A3927" s="138" t="s">
        <v>422</v>
      </c>
      <c r="B3927" s="138" t="s">
        <v>14070</v>
      </c>
    </row>
    <row r="3928" spans="1:2" x14ac:dyDescent="0.25">
      <c r="A3928" s="138" t="s">
        <v>1393</v>
      </c>
      <c r="B3928" s="138" t="s">
        <v>14071</v>
      </c>
    </row>
    <row r="3929" spans="1:2" x14ac:dyDescent="0.25">
      <c r="A3929" s="138" t="s">
        <v>1409</v>
      </c>
      <c r="B3929" s="138" t="s">
        <v>14072</v>
      </c>
    </row>
    <row r="3930" spans="1:2" x14ac:dyDescent="0.25">
      <c r="A3930" s="138" t="s">
        <v>1442</v>
      </c>
      <c r="B3930" s="138" t="s">
        <v>14073</v>
      </c>
    </row>
    <row r="3931" spans="1:2" x14ac:dyDescent="0.25">
      <c r="A3931" s="138" t="s">
        <v>311</v>
      </c>
      <c r="B3931" s="138" t="s">
        <v>14074</v>
      </c>
    </row>
    <row r="3932" spans="1:2" x14ac:dyDescent="0.25">
      <c r="A3932" s="138" t="s">
        <v>82</v>
      </c>
      <c r="B3932" s="138" t="s">
        <v>14075</v>
      </c>
    </row>
    <row r="3933" spans="1:2" x14ac:dyDescent="0.25">
      <c r="A3933" s="138" t="s">
        <v>1484</v>
      </c>
      <c r="B3933" s="138" t="s">
        <v>14076</v>
      </c>
    </row>
    <row r="3934" spans="1:2" x14ac:dyDescent="0.25">
      <c r="A3934" s="138" t="s">
        <v>322</v>
      </c>
      <c r="B3934" s="138" t="s">
        <v>14077</v>
      </c>
    </row>
    <row r="3935" spans="1:2" x14ac:dyDescent="0.25">
      <c r="A3935" s="138" t="s">
        <v>323</v>
      </c>
      <c r="B3935" s="138" t="s">
        <v>14078</v>
      </c>
    </row>
    <row r="3936" spans="1:2" x14ac:dyDescent="0.25">
      <c r="A3936" s="138" t="s">
        <v>360</v>
      </c>
      <c r="B3936" s="138" t="s">
        <v>14079</v>
      </c>
    </row>
    <row r="3937" spans="1:2" x14ac:dyDescent="0.25">
      <c r="A3937" s="138" t="s">
        <v>1527</v>
      </c>
      <c r="B3937" s="138" t="s">
        <v>14080</v>
      </c>
    </row>
    <row r="3938" spans="1:2" x14ac:dyDescent="0.25">
      <c r="A3938" s="138" t="s">
        <v>246</v>
      </c>
      <c r="B3938" s="138" t="s">
        <v>14081</v>
      </c>
    </row>
    <row r="3939" spans="1:2" x14ac:dyDescent="0.25">
      <c r="A3939" s="138" t="s">
        <v>1558</v>
      </c>
      <c r="B3939" s="138" t="s">
        <v>14082</v>
      </c>
    </row>
    <row r="3940" spans="1:2" x14ac:dyDescent="0.25">
      <c r="A3940" s="138" t="s">
        <v>1576</v>
      </c>
      <c r="B3940" s="138" t="s">
        <v>14083</v>
      </c>
    </row>
    <row r="3941" spans="1:2" x14ac:dyDescent="0.25">
      <c r="A3941" s="138" t="s">
        <v>273</v>
      </c>
      <c r="B3941" s="138" t="s">
        <v>14084</v>
      </c>
    </row>
    <row r="3942" spans="1:2" x14ac:dyDescent="0.25">
      <c r="A3942" s="138" t="s">
        <v>1636</v>
      </c>
      <c r="B3942" s="138" t="s">
        <v>14085</v>
      </c>
    </row>
    <row r="3943" spans="1:2" x14ac:dyDescent="0.25">
      <c r="A3943" s="138" t="s">
        <v>1682</v>
      </c>
      <c r="B3943" s="138" t="s">
        <v>14086</v>
      </c>
    </row>
    <row r="3944" spans="1:2" x14ac:dyDescent="0.25">
      <c r="A3944" s="138" t="s">
        <v>890</v>
      </c>
      <c r="B3944" s="138" t="s">
        <v>14087</v>
      </c>
    </row>
    <row r="3945" spans="1:2" x14ac:dyDescent="0.25">
      <c r="A3945" s="138" t="s">
        <v>1067</v>
      </c>
      <c r="B3945" s="138" t="s">
        <v>14088</v>
      </c>
    </row>
    <row r="3946" spans="1:2" x14ac:dyDescent="0.25">
      <c r="A3946" s="138" t="s">
        <v>1069</v>
      </c>
      <c r="B3946" s="138" t="s">
        <v>14089</v>
      </c>
    </row>
    <row r="3947" spans="1:2" x14ac:dyDescent="0.25">
      <c r="A3947" s="138" t="s">
        <v>1077</v>
      </c>
      <c r="B3947" s="138" t="s">
        <v>14090</v>
      </c>
    </row>
    <row r="3948" spans="1:2" x14ac:dyDescent="0.25">
      <c r="A3948" s="138" t="s">
        <v>1100</v>
      </c>
      <c r="B3948" s="138" t="s">
        <v>14091</v>
      </c>
    </row>
    <row r="3949" spans="1:2" x14ac:dyDescent="0.25">
      <c r="A3949" s="138" t="s">
        <v>167</v>
      </c>
      <c r="B3949" s="138" t="s">
        <v>14092</v>
      </c>
    </row>
    <row r="3950" spans="1:2" x14ac:dyDescent="0.25">
      <c r="A3950" s="138" t="s">
        <v>1187</v>
      </c>
      <c r="B3950" s="138" t="s">
        <v>14093</v>
      </c>
    </row>
    <row r="3951" spans="1:2" x14ac:dyDescent="0.25">
      <c r="A3951" s="138" t="s">
        <v>7862</v>
      </c>
      <c r="B3951" s="138" t="s">
        <v>7862</v>
      </c>
    </row>
    <row r="3952" spans="1:2" x14ac:dyDescent="0.25">
      <c r="A3952" s="138" t="s">
        <v>7621</v>
      </c>
      <c r="B3952" s="138" t="s">
        <v>7621</v>
      </c>
    </row>
    <row r="3953" spans="1:2" x14ac:dyDescent="0.25">
      <c r="A3953" s="138" t="s">
        <v>1496</v>
      </c>
      <c r="B3953" s="138" t="s">
        <v>14094</v>
      </c>
    </row>
    <row r="3954" spans="1:2" x14ac:dyDescent="0.25">
      <c r="A3954" s="138" t="s">
        <v>1505</v>
      </c>
      <c r="B3954" s="138" t="s">
        <v>14095</v>
      </c>
    </row>
    <row r="3955" spans="1:2" x14ac:dyDescent="0.25">
      <c r="A3955" s="138" t="s">
        <v>1563</v>
      </c>
      <c r="B3955" s="138" t="s">
        <v>14096</v>
      </c>
    </row>
    <row r="3956" spans="1:2" x14ac:dyDescent="0.25">
      <c r="A3956" s="138" t="s">
        <v>1614</v>
      </c>
      <c r="B3956" s="138" t="s">
        <v>14097</v>
      </c>
    </row>
    <row r="3957" spans="1:2" x14ac:dyDescent="0.25">
      <c r="A3957" s="138" t="s">
        <v>1617</v>
      </c>
      <c r="B3957" s="138" t="s">
        <v>14098</v>
      </c>
    </row>
    <row r="3958" spans="1:2" x14ac:dyDescent="0.25">
      <c r="A3958" s="138" t="s">
        <v>1625</v>
      </c>
      <c r="B3958" s="138" t="s">
        <v>14099</v>
      </c>
    </row>
    <row r="3959" spans="1:2" x14ac:dyDescent="0.25">
      <c r="A3959" s="138" t="s">
        <v>1641</v>
      </c>
      <c r="B3959" s="138" t="s">
        <v>14100</v>
      </c>
    </row>
    <row r="3960" spans="1:2" x14ac:dyDescent="0.25">
      <c r="A3960" s="138" t="s">
        <v>1655</v>
      </c>
      <c r="B3960" s="138" t="s">
        <v>14101</v>
      </c>
    </row>
    <row r="3961" spans="1:2" x14ac:dyDescent="0.25">
      <c r="A3961" s="138" t="s">
        <v>1669</v>
      </c>
      <c r="B3961" s="138" t="s">
        <v>14102</v>
      </c>
    </row>
    <row r="3962" spans="1:2" x14ac:dyDescent="0.25">
      <c r="A3962" s="138" t="s">
        <v>14103</v>
      </c>
      <c r="B3962" s="138" t="s">
        <v>14103</v>
      </c>
    </row>
    <row r="3963" spans="1:2" x14ac:dyDescent="0.25">
      <c r="A3963" s="138" t="s">
        <v>14104</v>
      </c>
      <c r="B3963" s="138" t="s">
        <v>14104</v>
      </c>
    </row>
    <row r="3964" spans="1:2" x14ac:dyDescent="0.25">
      <c r="A3964" s="138" t="s">
        <v>910</v>
      </c>
      <c r="B3964" s="138" t="s">
        <v>14105</v>
      </c>
    </row>
    <row r="3965" spans="1:2" x14ac:dyDescent="0.25">
      <c r="A3965" s="138" t="s">
        <v>1003</v>
      </c>
      <c r="B3965" s="138" t="s">
        <v>14106</v>
      </c>
    </row>
    <row r="3966" spans="1:2" x14ac:dyDescent="0.25">
      <c r="A3966" s="138" t="s">
        <v>1012</v>
      </c>
      <c r="B3966" s="138" t="s">
        <v>14107</v>
      </c>
    </row>
    <row r="3967" spans="1:2" x14ac:dyDescent="0.25">
      <c r="A3967" s="138" t="s">
        <v>5950</v>
      </c>
      <c r="B3967" s="138" t="s">
        <v>14108</v>
      </c>
    </row>
    <row r="3968" spans="1:2" x14ac:dyDescent="0.25">
      <c r="A3968" s="138" t="s">
        <v>1065</v>
      </c>
      <c r="B3968" s="138" t="s">
        <v>14109</v>
      </c>
    </row>
    <row r="3969" spans="1:2" x14ac:dyDescent="0.25">
      <c r="A3969" s="138" t="s">
        <v>1122</v>
      </c>
      <c r="B3969" s="138" t="s">
        <v>14110</v>
      </c>
    </row>
    <row r="3970" spans="1:2" x14ac:dyDescent="0.25">
      <c r="A3970" s="138" t="s">
        <v>1211</v>
      </c>
      <c r="B3970" s="138" t="s">
        <v>14111</v>
      </c>
    </row>
    <row r="3971" spans="1:2" x14ac:dyDescent="0.25">
      <c r="A3971" s="138" t="s">
        <v>261</v>
      </c>
      <c r="B3971" s="138" t="s">
        <v>14112</v>
      </c>
    </row>
    <row r="3972" spans="1:2" x14ac:dyDescent="0.25">
      <c r="A3972" s="138" t="s">
        <v>179</v>
      </c>
      <c r="B3972" s="138" t="s">
        <v>14113</v>
      </c>
    </row>
    <row r="3973" spans="1:2" x14ac:dyDescent="0.25">
      <c r="A3973" s="138" t="s">
        <v>7808</v>
      </c>
      <c r="B3973" s="138" t="s">
        <v>7808</v>
      </c>
    </row>
    <row r="3974" spans="1:2" x14ac:dyDescent="0.25">
      <c r="A3974" s="138" t="s">
        <v>6269</v>
      </c>
      <c r="B3974" s="138" t="s">
        <v>14114</v>
      </c>
    </row>
    <row r="3975" spans="1:2" x14ac:dyDescent="0.25">
      <c r="A3975" s="138" t="s">
        <v>6271</v>
      </c>
      <c r="B3975" s="138" t="s">
        <v>14115</v>
      </c>
    </row>
    <row r="3976" spans="1:2" x14ac:dyDescent="0.25">
      <c r="A3976" s="138" t="s">
        <v>1276</v>
      </c>
      <c r="B3976" s="138" t="s">
        <v>14116</v>
      </c>
    </row>
    <row r="3977" spans="1:2" x14ac:dyDescent="0.25">
      <c r="A3977" s="138" t="s">
        <v>6300</v>
      </c>
      <c r="B3977" s="138" t="s">
        <v>14117</v>
      </c>
    </row>
    <row r="3978" spans="1:2" x14ac:dyDescent="0.25">
      <c r="A3978" s="138" t="s">
        <v>6310</v>
      </c>
      <c r="B3978" s="138" t="s">
        <v>14118</v>
      </c>
    </row>
    <row r="3979" spans="1:2" x14ac:dyDescent="0.25">
      <c r="A3979" s="138" t="s">
        <v>152</v>
      </c>
      <c r="B3979" s="138" t="s">
        <v>14119</v>
      </c>
    </row>
    <row r="3980" spans="1:2" x14ac:dyDescent="0.25">
      <c r="A3980" s="138" t="s">
        <v>182</v>
      </c>
      <c r="B3980" s="138" t="s">
        <v>14120</v>
      </c>
    </row>
    <row r="3981" spans="1:2" x14ac:dyDescent="0.25">
      <c r="A3981" s="138" t="s">
        <v>6375</v>
      </c>
      <c r="B3981" s="138" t="s">
        <v>14121</v>
      </c>
    </row>
    <row r="3982" spans="1:2" x14ac:dyDescent="0.25">
      <c r="A3982" s="138" t="s">
        <v>6377</v>
      </c>
      <c r="B3982" s="138" t="s">
        <v>14122</v>
      </c>
    </row>
    <row r="3983" spans="1:2" x14ac:dyDescent="0.25">
      <c r="A3983" s="138" t="s">
        <v>191</v>
      </c>
      <c r="B3983" s="138" t="s">
        <v>14123</v>
      </c>
    </row>
    <row r="3984" spans="1:2" x14ac:dyDescent="0.25">
      <c r="A3984" s="138" t="s">
        <v>189</v>
      </c>
      <c r="B3984" s="138" t="s">
        <v>14124</v>
      </c>
    </row>
    <row r="3985" spans="1:2" x14ac:dyDescent="0.25">
      <c r="A3985" s="138" t="s">
        <v>190</v>
      </c>
      <c r="B3985" s="138" t="s">
        <v>14125</v>
      </c>
    </row>
    <row r="3986" spans="1:2" x14ac:dyDescent="0.25">
      <c r="A3986" s="138" t="s">
        <v>230</v>
      </c>
      <c r="B3986" s="138" t="s">
        <v>14126</v>
      </c>
    </row>
    <row r="3987" spans="1:2" x14ac:dyDescent="0.25">
      <c r="A3987" s="138" t="s">
        <v>6480</v>
      </c>
      <c r="B3987" s="138" t="s">
        <v>14127</v>
      </c>
    </row>
    <row r="3988" spans="1:2" x14ac:dyDescent="0.25">
      <c r="A3988" s="138" t="s">
        <v>6494</v>
      </c>
      <c r="B3988" s="138" t="s">
        <v>14128</v>
      </c>
    </row>
    <row r="3989" spans="1:2" x14ac:dyDescent="0.25">
      <c r="A3989" s="138" t="s">
        <v>195</v>
      </c>
      <c r="B3989" s="138" t="s">
        <v>14129</v>
      </c>
    </row>
    <row r="3990" spans="1:2" x14ac:dyDescent="0.25">
      <c r="A3990" s="138" t="s">
        <v>1379</v>
      </c>
      <c r="B3990" s="138" t="s">
        <v>14130</v>
      </c>
    </row>
    <row r="3991" spans="1:2" x14ac:dyDescent="0.25">
      <c r="A3991" s="138" t="s">
        <v>1390</v>
      </c>
      <c r="B3991" s="138" t="s">
        <v>14131</v>
      </c>
    </row>
    <row r="3992" spans="1:2" x14ac:dyDescent="0.25">
      <c r="A3992" s="138" t="s">
        <v>200</v>
      </c>
      <c r="B3992" s="138" t="s">
        <v>14132</v>
      </c>
    </row>
    <row r="3993" spans="1:2" x14ac:dyDescent="0.25">
      <c r="A3993" s="138" t="s">
        <v>1406</v>
      </c>
      <c r="B3993" s="138" t="s">
        <v>14133</v>
      </c>
    </row>
    <row r="3994" spans="1:2" x14ac:dyDescent="0.25">
      <c r="A3994" s="138" t="s">
        <v>202</v>
      </c>
      <c r="B3994" s="138" t="s">
        <v>14134</v>
      </c>
    </row>
    <row r="3995" spans="1:2" x14ac:dyDescent="0.25">
      <c r="A3995" s="138" t="s">
        <v>291</v>
      </c>
      <c r="B3995" s="138" t="s">
        <v>14135</v>
      </c>
    </row>
    <row r="3996" spans="1:2" x14ac:dyDescent="0.25">
      <c r="A3996" s="138" t="s">
        <v>229</v>
      </c>
      <c r="B3996" s="138" t="s">
        <v>14136</v>
      </c>
    </row>
    <row r="3997" spans="1:2" x14ac:dyDescent="0.25">
      <c r="A3997" s="138" t="s">
        <v>6660</v>
      </c>
      <c r="B3997" s="138" t="s">
        <v>14137</v>
      </c>
    </row>
    <row r="3998" spans="1:2" x14ac:dyDescent="0.25">
      <c r="A3998" s="138" t="s">
        <v>6665</v>
      </c>
      <c r="B3998" s="138" t="s">
        <v>14138</v>
      </c>
    </row>
    <row r="3999" spans="1:2" x14ac:dyDescent="0.25">
      <c r="A3999" s="138" t="s">
        <v>111</v>
      </c>
      <c r="B3999" s="138" t="s">
        <v>14139</v>
      </c>
    </row>
    <row r="4000" spans="1:2" x14ac:dyDescent="0.25">
      <c r="A4000" s="138" t="s">
        <v>1472</v>
      </c>
      <c r="B4000" s="138" t="s">
        <v>14140</v>
      </c>
    </row>
    <row r="4001" spans="1:2" x14ac:dyDescent="0.25">
      <c r="A4001" s="138" t="s">
        <v>1483</v>
      </c>
      <c r="B4001" s="138" t="s">
        <v>14141</v>
      </c>
    </row>
    <row r="4002" spans="1:2" x14ac:dyDescent="0.25">
      <c r="A4002" s="138" t="s">
        <v>6770</v>
      </c>
      <c r="B4002" s="138" t="s">
        <v>14142</v>
      </c>
    </row>
    <row r="4003" spans="1:2" x14ac:dyDescent="0.25">
      <c r="A4003" s="138" t="s">
        <v>1506</v>
      </c>
      <c r="B4003" s="138" t="s">
        <v>14143</v>
      </c>
    </row>
    <row r="4004" spans="1:2" x14ac:dyDescent="0.25">
      <c r="A4004" s="138" t="s">
        <v>1507</v>
      </c>
      <c r="B4004" s="138" t="s">
        <v>14144</v>
      </c>
    </row>
    <row r="4005" spans="1:2" x14ac:dyDescent="0.25">
      <c r="A4005" s="138" t="s">
        <v>1510</v>
      </c>
      <c r="B4005" s="138" t="s">
        <v>14145</v>
      </c>
    </row>
    <row r="4006" spans="1:2" x14ac:dyDescent="0.25">
      <c r="A4006" s="138" t="s">
        <v>1511</v>
      </c>
      <c r="B4006" s="138" t="s">
        <v>14146</v>
      </c>
    </row>
    <row r="4007" spans="1:2" x14ac:dyDescent="0.25">
      <c r="A4007" s="138" t="s">
        <v>354</v>
      </c>
      <c r="B4007" s="138" t="s">
        <v>14147</v>
      </c>
    </row>
    <row r="4008" spans="1:2" x14ac:dyDescent="0.25">
      <c r="A4008" s="138" t="s">
        <v>1514</v>
      </c>
      <c r="B4008" s="138" t="s">
        <v>14148</v>
      </c>
    </row>
    <row r="4009" spans="1:2" x14ac:dyDescent="0.25">
      <c r="A4009" s="138" t="s">
        <v>1517</v>
      </c>
      <c r="B4009" s="138" t="s">
        <v>14149</v>
      </c>
    </row>
    <row r="4010" spans="1:2" x14ac:dyDescent="0.25">
      <c r="A4010" s="138" t="s">
        <v>72</v>
      </c>
      <c r="B4010" s="138" t="s">
        <v>14150</v>
      </c>
    </row>
    <row r="4011" spans="1:2" x14ac:dyDescent="0.25">
      <c r="A4011" s="138" t="s">
        <v>1520</v>
      </c>
      <c r="B4011" s="138" t="s">
        <v>14151</v>
      </c>
    </row>
    <row r="4012" spans="1:2" x14ac:dyDescent="0.25">
      <c r="A4012" s="138" t="s">
        <v>356</v>
      </c>
      <c r="B4012" s="138" t="s">
        <v>14152</v>
      </c>
    </row>
    <row r="4013" spans="1:2" x14ac:dyDescent="0.25">
      <c r="A4013" s="138" t="s">
        <v>6829</v>
      </c>
      <c r="B4013" s="138" t="s">
        <v>14153</v>
      </c>
    </row>
    <row r="4014" spans="1:2" x14ac:dyDescent="0.25">
      <c r="A4014" s="138" t="s">
        <v>124</v>
      </c>
      <c r="B4014" s="138" t="s">
        <v>14154</v>
      </c>
    </row>
    <row r="4015" spans="1:2" x14ac:dyDescent="0.25">
      <c r="A4015" s="138" t="s">
        <v>211</v>
      </c>
      <c r="B4015" s="138" t="s">
        <v>14155</v>
      </c>
    </row>
    <row r="4016" spans="1:2" x14ac:dyDescent="0.25">
      <c r="A4016" s="138" t="s">
        <v>126</v>
      </c>
      <c r="B4016" s="138" t="s">
        <v>14156</v>
      </c>
    </row>
    <row r="4017" spans="1:2" x14ac:dyDescent="0.25">
      <c r="A4017" s="138" t="s">
        <v>1540</v>
      </c>
      <c r="B4017" s="138" t="s">
        <v>14157</v>
      </c>
    </row>
    <row r="4018" spans="1:2" x14ac:dyDescent="0.25">
      <c r="A4018" s="138" t="s">
        <v>1554</v>
      </c>
      <c r="B4018" s="138" t="s">
        <v>14158</v>
      </c>
    </row>
    <row r="4019" spans="1:2" x14ac:dyDescent="0.25">
      <c r="A4019" s="138" t="s">
        <v>140</v>
      </c>
      <c r="B4019" s="138" t="s">
        <v>14159</v>
      </c>
    </row>
    <row r="4020" spans="1:2" x14ac:dyDescent="0.25">
      <c r="A4020" s="138" t="s">
        <v>1585</v>
      </c>
      <c r="B4020" s="138" t="s">
        <v>14160</v>
      </c>
    </row>
    <row r="4021" spans="1:2" x14ac:dyDescent="0.25">
      <c r="A4021" s="138" t="s">
        <v>1616</v>
      </c>
      <c r="B4021" s="138" t="s">
        <v>14161</v>
      </c>
    </row>
    <row r="4022" spans="1:2" x14ac:dyDescent="0.25">
      <c r="A4022" s="138" t="s">
        <v>1675</v>
      </c>
      <c r="B4022" s="138" t="s">
        <v>14162</v>
      </c>
    </row>
    <row r="4023" spans="1:2" x14ac:dyDescent="0.25">
      <c r="A4023" s="138" t="s">
        <v>1678</v>
      </c>
      <c r="B4023" s="138" t="s">
        <v>14163</v>
      </c>
    </row>
    <row r="4024" spans="1:2" x14ac:dyDescent="0.25">
      <c r="A4024" s="138" t="s">
        <v>7079</v>
      </c>
      <c r="B4024" s="138" t="s">
        <v>14164</v>
      </c>
    </row>
    <row r="4025" spans="1:2" x14ac:dyDescent="0.25">
      <c r="A4025" s="138" t="s">
        <v>501</v>
      </c>
      <c r="B4025" s="138" t="s">
        <v>14165</v>
      </c>
    </row>
    <row r="4026" spans="1:2" x14ac:dyDescent="0.25">
      <c r="A4026" s="138" t="s">
        <v>887</v>
      </c>
      <c r="B4026" s="138" t="s">
        <v>14166</v>
      </c>
    </row>
    <row r="4027" spans="1:2" x14ac:dyDescent="0.25">
      <c r="A4027" s="138" t="s">
        <v>900</v>
      </c>
      <c r="B4027" s="138" t="s">
        <v>14167</v>
      </c>
    </row>
    <row r="4028" spans="1:2" x14ac:dyDescent="0.25">
      <c r="A4028" s="138" t="s">
        <v>903</v>
      </c>
      <c r="B4028" s="138" t="s">
        <v>14168</v>
      </c>
    </row>
    <row r="4029" spans="1:2" x14ac:dyDescent="0.25">
      <c r="A4029" s="138" t="s">
        <v>222</v>
      </c>
      <c r="B4029" s="138" t="s">
        <v>14169</v>
      </c>
    </row>
    <row r="4030" spans="1:2" x14ac:dyDescent="0.25">
      <c r="A4030" s="138" t="s">
        <v>73</v>
      </c>
      <c r="B4030" s="138" t="s">
        <v>14170</v>
      </c>
    </row>
    <row r="4031" spans="1:2" x14ac:dyDescent="0.25">
      <c r="A4031" s="138" t="s">
        <v>533</v>
      </c>
      <c r="B4031" s="138" t="s">
        <v>14171</v>
      </c>
    </row>
    <row r="4032" spans="1:2" x14ac:dyDescent="0.25">
      <c r="A4032" s="138" t="s">
        <v>214</v>
      </c>
      <c r="B4032" s="138" t="s">
        <v>14172</v>
      </c>
    </row>
    <row r="4033" spans="1:2" x14ac:dyDescent="0.25">
      <c r="A4033" s="138" t="s">
        <v>920</v>
      </c>
      <c r="B4033" s="138" t="s">
        <v>14173</v>
      </c>
    </row>
    <row r="4034" spans="1:2" x14ac:dyDescent="0.25">
      <c r="A4034" s="138" t="s">
        <v>5677</v>
      </c>
      <c r="B4034" s="138" t="s">
        <v>14174</v>
      </c>
    </row>
    <row r="4035" spans="1:2" x14ac:dyDescent="0.25">
      <c r="A4035" s="138" t="s">
        <v>453</v>
      </c>
      <c r="B4035" s="138" t="s">
        <v>14175</v>
      </c>
    </row>
    <row r="4036" spans="1:2" x14ac:dyDescent="0.25">
      <c r="A4036" s="138" t="s">
        <v>923</v>
      </c>
      <c r="B4036" s="138" t="s">
        <v>14176</v>
      </c>
    </row>
    <row r="4037" spans="1:2" x14ac:dyDescent="0.25">
      <c r="A4037" s="138" t="s">
        <v>455</v>
      </c>
      <c r="B4037" s="138" t="s">
        <v>14177</v>
      </c>
    </row>
    <row r="4038" spans="1:2" x14ac:dyDescent="0.25">
      <c r="A4038" s="138" t="s">
        <v>926</v>
      </c>
      <c r="B4038" s="138" t="s">
        <v>14178</v>
      </c>
    </row>
    <row r="4039" spans="1:2" x14ac:dyDescent="0.25">
      <c r="A4039" s="138" t="s">
        <v>459</v>
      </c>
      <c r="B4039" s="138" t="s">
        <v>14179</v>
      </c>
    </row>
    <row r="4040" spans="1:2" x14ac:dyDescent="0.25">
      <c r="A4040" s="138" t="s">
        <v>461</v>
      </c>
      <c r="B4040" s="138" t="s">
        <v>14180</v>
      </c>
    </row>
    <row r="4041" spans="1:2" x14ac:dyDescent="0.25">
      <c r="A4041" s="138" t="s">
        <v>462</v>
      </c>
      <c r="B4041" s="138" t="s">
        <v>14181</v>
      </c>
    </row>
    <row r="4042" spans="1:2" x14ac:dyDescent="0.25">
      <c r="A4042" s="138" t="s">
        <v>933</v>
      </c>
      <c r="B4042" s="138" t="s">
        <v>14182</v>
      </c>
    </row>
    <row r="4043" spans="1:2" x14ac:dyDescent="0.25">
      <c r="A4043" s="138" t="s">
        <v>939</v>
      </c>
      <c r="B4043" s="138" t="s">
        <v>14183</v>
      </c>
    </row>
    <row r="4044" spans="1:2" x14ac:dyDescent="0.25">
      <c r="A4044" s="138" t="s">
        <v>940</v>
      </c>
      <c r="B4044" s="138" t="s">
        <v>14184</v>
      </c>
    </row>
    <row r="4045" spans="1:2" x14ac:dyDescent="0.25">
      <c r="A4045" s="138" t="s">
        <v>90</v>
      </c>
      <c r="B4045" s="138" t="s">
        <v>14185</v>
      </c>
    </row>
    <row r="4046" spans="1:2" x14ac:dyDescent="0.25">
      <c r="A4046" s="138" t="s">
        <v>473</v>
      </c>
      <c r="B4046" s="138" t="s">
        <v>14186</v>
      </c>
    </row>
    <row r="4047" spans="1:2" x14ac:dyDescent="0.25">
      <c r="A4047" s="138" t="s">
        <v>942</v>
      </c>
      <c r="B4047" s="138" t="s">
        <v>14187</v>
      </c>
    </row>
    <row r="4048" spans="1:2" x14ac:dyDescent="0.25">
      <c r="A4048" s="138" t="s">
        <v>944</v>
      </c>
      <c r="B4048" s="138" t="s">
        <v>14188</v>
      </c>
    </row>
    <row r="4049" spans="1:2" x14ac:dyDescent="0.25">
      <c r="A4049" s="138" t="s">
        <v>493</v>
      </c>
      <c r="B4049" s="138" t="s">
        <v>14189</v>
      </c>
    </row>
    <row r="4050" spans="1:2" x14ac:dyDescent="0.25">
      <c r="A4050" s="138" t="s">
        <v>5748</v>
      </c>
      <c r="B4050" s="138" t="s">
        <v>14190</v>
      </c>
    </row>
    <row r="4051" spans="1:2" x14ac:dyDescent="0.25">
      <c r="A4051" s="138" t="s">
        <v>370</v>
      </c>
      <c r="B4051" s="138" t="s">
        <v>14191</v>
      </c>
    </row>
    <row r="4052" spans="1:2" x14ac:dyDescent="0.25">
      <c r="A4052" s="138" t="s">
        <v>375</v>
      </c>
      <c r="B4052" s="138" t="s">
        <v>14192</v>
      </c>
    </row>
    <row r="4053" spans="1:2" x14ac:dyDescent="0.25">
      <c r="A4053" s="138" t="s">
        <v>953</v>
      </c>
      <c r="B4053" s="138" t="s">
        <v>14193</v>
      </c>
    </row>
    <row r="4054" spans="1:2" x14ac:dyDescent="0.25">
      <c r="A4054" s="138" t="s">
        <v>388</v>
      </c>
      <c r="B4054" s="138" t="s">
        <v>14194</v>
      </c>
    </row>
    <row r="4055" spans="1:2" x14ac:dyDescent="0.25">
      <c r="A4055" s="138" t="s">
        <v>389</v>
      </c>
      <c r="B4055" s="138" t="s">
        <v>14195</v>
      </c>
    </row>
    <row r="4056" spans="1:2" x14ac:dyDescent="0.25">
      <c r="A4056" s="138" t="s">
        <v>391</v>
      </c>
      <c r="B4056" s="138" t="s">
        <v>14196</v>
      </c>
    </row>
    <row r="4057" spans="1:2" x14ac:dyDescent="0.25">
      <c r="A4057" s="138" t="s">
        <v>399</v>
      </c>
      <c r="B4057" s="138" t="s">
        <v>14197</v>
      </c>
    </row>
    <row r="4058" spans="1:2" x14ac:dyDescent="0.25">
      <c r="A4058" s="138" t="s">
        <v>400</v>
      </c>
      <c r="B4058" s="138" t="s">
        <v>14198</v>
      </c>
    </row>
    <row r="4059" spans="1:2" x14ac:dyDescent="0.25">
      <c r="A4059" s="138" t="s">
        <v>969</v>
      </c>
      <c r="B4059" s="138" t="s">
        <v>14199</v>
      </c>
    </row>
    <row r="4060" spans="1:2" x14ac:dyDescent="0.25">
      <c r="A4060" s="138" t="s">
        <v>423</v>
      </c>
      <c r="B4060" s="138" t="s">
        <v>14200</v>
      </c>
    </row>
    <row r="4061" spans="1:2" x14ac:dyDescent="0.25">
      <c r="A4061" s="138" t="s">
        <v>218</v>
      </c>
      <c r="B4061" s="138" t="s">
        <v>14201</v>
      </c>
    </row>
    <row r="4062" spans="1:2" x14ac:dyDescent="0.25">
      <c r="A4062" s="138" t="s">
        <v>978</v>
      </c>
      <c r="B4062" s="138" t="s">
        <v>14202</v>
      </c>
    </row>
    <row r="4063" spans="1:2" x14ac:dyDescent="0.25">
      <c r="A4063" s="138" t="s">
        <v>5874</v>
      </c>
      <c r="B4063" s="138" t="s">
        <v>14203</v>
      </c>
    </row>
    <row r="4064" spans="1:2" x14ac:dyDescent="0.25">
      <c r="A4064" s="138" t="s">
        <v>993</v>
      </c>
      <c r="B4064" s="138" t="s">
        <v>14204</v>
      </c>
    </row>
    <row r="4065" spans="1:2" x14ac:dyDescent="0.25">
      <c r="A4065" s="138" t="s">
        <v>5886</v>
      </c>
      <c r="B4065" s="138" t="s">
        <v>14205</v>
      </c>
    </row>
    <row r="4066" spans="1:2" x14ac:dyDescent="0.25">
      <c r="A4066" s="138" t="s">
        <v>302</v>
      </c>
      <c r="B4066" s="138" t="s">
        <v>14206</v>
      </c>
    </row>
    <row r="4067" spans="1:2" x14ac:dyDescent="0.25">
      <c r="A4067" s="138" t="s">
        <v>998</v>
      </c>
      <c r="B4067" s="138" t="s">
        <v>14207</v>
      </c>
    </row>
    <row r="4068" spans="1:2" x14ac:dyDescent="0.25">
      <c r="A4068" s="138" t="s">
        <v>1000</v>
      </c>
      <c r="B4068" s="138" t="s">
        <v>14208</v>
      </c>
    </row>
    <row r="4069" spans="1:2" x14ac:dyDescent="0.25">
      <c r="A4069" s="138" t="s">
        <v>1080</v>
      </c>
      <c r="B4069" s="138" t="s">
        <v>14209</v>
      </c>
    </row>
    <row r="4070" spans="1:2" x14ac:dyDescent="0.25">
      <c r="A4070" s="138" t="s">
        <v>1257</v>
      </c>
      <c r="B4070" s="138" t="s">
        <v>14210</v>
      </c>
    </row>
    <row r="4071" spans="1:2" x14ac:dyDescent="0.25">
      <c r="A4071" s="138" t="s">
        <v>286</v>
      </c>
      <c r="B4071" s="138" t="s">
        <v>14211</v>
      </c>
    </row>
    <row r="4072" spans="1:2" x14ac:dyDescent="0.25">
      <c r="A4072" s="138" t="s">
        <v>91</v>
      </c>
      <c r="B4072" s="138" t="s">
        <v>14212</v>
      </c>
    </row>
    <row r="4073" spans="1:2" x14ac:dyDescent="0.25">
      <c r="A4073" s="138" t="s">
        <v>467</v>
      </c>
      <c r="B4073" s="138" t="s">
        <v>14213</v>
      </c>
    </row>
    <row r="4074" spans="1:2" x14ac:dyDescent="0.25">
      <c r="A4074" s="138" t="s">
        <v>483</v>
      </c>
      <c r="B4074" s="138" t="s">
        <v>14214</v>
      </c>
    </row>
    <row r="4075" spans="1:2" x14ac:dyDescent="0.25">
      <c r="A4075" s="138" t="s">
        <v>500</v>
      </c>
      <c r="B4075" s="138" t="s">
        <v>14215</v>
      </c>
    </row>
    <row r="4076" spans="1:2" x14ac:dyDescent="0.25">
      <c r="A4076" s="138" t="s">
        <v>376</v>
      </c>
      <c r="B4076" s="138" t="s">
        <v>14216</v>
      </c>
    </row>
    <row r="4077" spans="1:2" x14ac:dyDescent="0.25">
      <c r="A4077" s="138" t="s">
        <v>1352</v>
      </c>
      <c r="B4077" s="138" t="s">
        <v>14217</v>
      </c>
    </row>
    <row r="4078" spans="1:2" x14ac:dyDescent="0.25">
      <c r="A4078" s="138" t="s">
        <v>397</v>
      </c>
      <c r="B4078" s="138" t="s">
        <v>14218</v>
      </c>
    </row>
    <row r="4079" spans="1:2" x14ac:dyDescent="0.25">
      <c r="A4079" s="138" t="s">
        <v>1368</v>
      </c>
      <c r="B4079" s="138" t="s">
        <v>14219</v>
      </c>
    </row>
    <row r="4080" spans="1:2" x14ac:dyDescent="0.25">
      <c r="A4080" s="138" t="s">
        <v>6571</v>
      </c>
      <c r="B4080" s="138" t="s">
        <v>14220</v>
      </c>
    </row>
    <row r="4081" spans="1:2" x14ac:dyDescent="0.25">
      <c r="A4081" s="138" t="s">
        <v>1414</v>
      </c>
      <c r="B4081" s="138" t="s">
        <v>14221</v>
      </c>
    </row>
    <row r="4082" spans="1:2" x14ac:dyDescent="0.25">
      <c r="A4082" s="138" t="s">
        <v>296</v>
      </c>
      <c r="B4082" s="138" t="s">
        <v>14222</v>
      </c>
    </row>
    <row r="4083" spans="1:2" x14ac:dyDescent="0.25">
      <c r="A4083" s="138" t="s">
        <v>297</v>
      </c>
      <c r="B4083" s="138" t="s">
        <v>14223</v>
      </c>
    </row>
    <row r="4084" spans="1:2" x14ac:dyDescent="0.25">
      <c r="A4084" s="138" t="s">
        <v>103</v>
      </c>
      <c r="B4084" s="138" t="s">
        <v>14224</v>
      </c>
    </row>
    <row r="4085" spans="1:2" x14ac:dyDescent="0.25">
      <c r="A4085" s="138" t="s">
        <v>330</v>
      </c>
      <c r="B4085" s="138" t="s">
        <v>14225</v>
      </c>
    </row>
    <row r="4086" spans="1:2" x14ac:dyDescent="0.25">
      <c r="A4086" s="138" t="s">
        <v>1499</v>
      </c>
      <c r="B4086" s="138" t="s">
        <v>14226</v>
      </c>
    </row>
    <row r="4087" spans="1:2" x14ac:dyDescent="0.25">
      <c r="A4087" s="138" t="s">
        <v>216</v>
      </c>
      <c r="B4087" s="138" t="s">
        <v>14227</v>
      </c>
    </row>
    <row r="4088" spans="1:2" x14ac:dyDescent="0.25">
      <c r="A4088" s="138" t="s">
        <v>237</v>
      </c>
      <c r="B4088" s="138" t="s">
        <v>14228</v>
      </c>
    </row>
    <row r="4089" spans="1:2" x14ac:dyDescent="0.25">
      <c r="A4089" s="138" t="s">
        <v>1568</v>
      </c>
      <c r="B4089" s="138" t="s">
        <v>14229</v>
      </c>
    </row>
    <row r="4090" spans="1:2" x14ac:dyDescent="0.25">
      <c r="A4090" s="138" t="s">
        <v>1628</v>
      </c>
      <c r="B4090" s="138" t="s">
        <v>14230</v>
      </c>
    </row>
    <row r="4091" spans="1:2" x14ac:dyDescent="0.25">
      <c r="A4091" s="138" t="s">
        <v>891</v>
      </c>
      <c r="B4091" s="138" t="s">
        <v>14231</v>
      </c>
    </row>
    <row r="4092" spans="1:2" x14ac:dyDescent="0.25">
      <c r="A4092" s="138" t="s">
        <v>1016</v>
      </c>
      <c r="B4092" s="138" t="s">
        <v>14232</v>
      </c>
    </row>
    <row r="4093" spans="1:2" x14ac:dyDescent="0.25">
      <c r="A4093" s="138" t="s">
        <v>1020</v>
      </c>
      <c r="B4093" s="138" t="s">
        <v>14233</v>
      </c>
    </row>
    <row r="4094" spans="1:2" x14ac:dyDescent="0.25">
      <c r="A4094" s="138" t="s">
        <v>1075</v>
      </c>
      <c r="B4094" s="138" t="s">
        <v>14234</v>
      </c>
    </row>
    <row r="4095" spans="1:2" x14ac:dyDescent="0.25">
      <c r="A4095" s="138" t="s">
        <v>157</v>
      </c>
      <c r="B4095" s="138" t="s">
        <v>14235</v>
      </c>
    </row>
    <row r="4096" spans="1:2" x14ac:dyDescent="0.25">
      <c r="A4096" s="138" t="s">
        <v>6054</v>
      </c>
      <c r="B4096" s="138" t="s">
        <v>14236</v>
      </c>
    </row>
    <row r="4097" spans="1:2" x14ac:dyDescent="0.25">
      <c r="A4097" s="138" t="s">
        <v>1135</v>
      </c>
      <c r="B4097" s="138" t="s">
        <v>14237</v>
      </c>
    </row>
    <row r="4098" spans="1:2" x14ac:dyDescent="0.25">
      <c r="A4098" s="138" t="s">
        <v>1189</v>
      </c>
      <c r="B4098" s="138" t="s">
        <v>14238</v>
      </c>
    </row>
    <row r="4099" spans="1:2" x14ac:dyDescent="0.25">
      <c r="A4099" s="138" t="s">
        <v>7771</v>
      </c>
      <c r="B4099" s="138" t="s">
        <v>7771</v>
      </c>
    </row>
    <row r="4100" spans="1:2" x14ac:dyDescent="0.25">
      <c r="A4100" s="138" t="s">
        <v>14239</v>
      </c>
      <c r="B4100" s="138" t="s">
        <v>14239</v>
      </c>
    </row>
    <row r="4101" spans="1:2" x14ac:dyDescent="0.25">
      <c r="A4101" s="138" t="s">
        <v>1262</v>
      </c>
      <c r="B4101" s="138" t="s">
        <v>14240</v>
      </c>
    </row>
    <row r="4102" spans="1:2" x14ac:dyDescent="0.25">
      <c r="A4102" s="138" t="s">
        <v>6258</v>
      </c>
      <c r="B4102" s="138" t="s">
        <v>14241</v>
      </c>
    </row>
    <row r="4103" spans="1:2" x14ac:dyDescent="0.25">
      <c r="A4103" s="138" t="s">
        <v>1286</v>
      </c>
      <c r="B4103" s="138" t="s">
        <v>14242</v>
      </c>
    </row>
    <row r="4104" spans="1:2" x14ac:dyDescent="0.25">
      <c r="A4104" s="138" t="s">
        <v>1303</v>
      </c>
      <c r="B4104" s="138" t="s">
        <v>14243</v>
      </c>
    </row>
    <row r="4105" spans="1:2" x14ac:dyDescent="0.25">
      <c r="A4105" s="138" t="s">
        <v>1320</v>
      </c>
      <c r="B4105" s="138" t="s">
        <v>14244</v>
      </c>
    </row>
    <row r="4106" spans="1:2" x14ac:dyDescent="0.25">
      <c r="A4106" s="138" t="s">
        <v>1325</v>
      </c>
      <c r="B4106" s="138" t="s">
        <v>14245</v>
      </c>
    </row>
    <row r="4107" spans="1:2" x14ac:dyDescent="0.25">
      <c r="A4107" s="138" t="s">
        <v>1328</v>
      </c>
      <c r="B4107" s="138" t="s">
        <v>14246</v>
      </c>
    </row>
    <row r="4108" spans="1:2" x14ac:dyDescent="0.25">
      <c r="A4108" s="138" t="s">
        <v>1330</v>
      </c>
      <c r="B4108" s="138" t="s">
        <v>14247</v>
      </c>
    </row>
    <row r="4109" spans="1:2" x14ac:dyDescent="0.25">
      <c r="A4109" s="138" t="s">
        <v>1333</v>
      </c>
      <c r="B4109" s="138" t="s">
        <v>14248</v>
      </c>
    </row>
    <row r="4110" spans="1:2" x14ac:dyDescent="0.25">
      <c r="A4110" s="138" t="s">
        <v>6439</v>
      </c>
      <c r="B4110" s="138" t="s">
        <v>14249</v>
      </c>
    </row>
    <row r="4111" spans="1:2" x14ac:dyDescent="0.25">
      <c r="A4111" s="138" t="s">
        <v>1349</v>
      </c>
      <c r="B4111" s="138" t="s">
        <v>14250</v>
      </c>
    </row>
    <row r="4112" spans="1:2" x14ac:dyDescent="0.25">
      <c r="A4112" s="138" t="s">
        <v>1350</v>
      </c>
      <c r="B4112" s="138" t="s">
        <v>14251</v>
      </c>
    </row>
    <row r="4113" spans="1:2" x14ac:dyDescent="0.25">
      <c r="A4113" s="138" t="s">
        <v>1353</v>
      </c>
      <c r="B4113" s="138" t="s">
        <v>14252</v>
      </c>
    </row>
    <row r="4114" spans="1:2" x14ac:dyDescent="0.25">
      <c r="A4114" s="138" t="s">
        <v>6578</v>
      </c>
      <c r="B4114" s="138" t="s">
        <v>14253</v>
      </c>
    </row>
    <row r="4115" spans="1:2" x14ac:dyDescent="0.25">
      <c r="A4115" s="138" t="s">
        <v>1412</v>
      </c>
      <c r="B4115" s="138" t="s">
        <v>14254</v>
      </c>
    </row>
    <row r="4116" spans="1:2" x14ac:dyDescent="0.25">
      <c r="A4116" s="138" t="s">
        <v>1413</v>
      </c>
      <c r="B4116" s="138" t="s">
        <v>14255</v>
      </c>
    </row>
    <row r="4117" spans="1:2" x14ac:dyDescent="0.25">
      <c r="A4117" s="138" t="s">
        <v>1435</v>
      </c>
      <c r="B4117" s="138" t="s">
        <v>14256</v>
      </c>
    </row>
    <row r="4118" spans="1:2" x14ac:dyDescent="0.25">
      <c r="A4118" s="138" t="s">
        <v>1444</v>
      </c>
      <c r="B4118" s="138" t="s">
        <v>14257</v>
      </c>
    </row>
    <row r="4119" spans="1:2" x14ac:dyDescent="0.25">
      <c r="A4119" s="138" t="s">
        <v>1494</v>
      </c>
      <c r="B4119" s="138" t="s">
        <v>14258</v>
      </c>
    </row>
    <row r="4120" spans="1:2" x14ac:dyDescent="0.25">
      <c r="A4120" s="138" t="s">
        <v>1509</v>
      </c>
      <c r="B4120" s="138" t="s">
        <v>14259</v>
      </c>
    </row>
    <row r="4121" spans="1:2" x14ac:dyDescent="0.25">
      <c r="A4121" s="138" t="s">
        <v>1565</v>
      </c>
      <c r="B4121" s="138" t="s">
        <v>14260</v>
      </c>
    </row>
    <row r="4122" spans="1:2" x14ac:dyDescent="0.25">
      <c r="A4122" s="138" t="s">
        <v>1577</v>
      </c>
      <c r="B4122" s="138" t="s">
        <v>14261</v>
      </c>
    </row>
    <row r="4123" spans="1:2" x14ac:dyDescent="0.25">
      <c r="A4123" s="138" t="s">
        <v>1601</v>
      </c>
      <c r="B4123" s="138" t="s">
        <v>14262</v>
      </c>
    </row>
    <row r="4124" spans="1:2" x14ac:dyDescent="0.25">
      <c r="A4124" s="138" t="s">
        <v>1644</v>
      </c>
      <c r="B4124" s="138" t="s">
        <v>14263</v>
      </c>
    </row>
    <row r="4125" spans="1:2" x14ac:dyDescent="0.25">
      <c r="A4125" s="138" t="s">
        <v>1646</v>
      </c>
      <c r="B4125" s="138" t="s">
        <v>14264</v>
      </c>
    </row>
    <row r="4126" spans="1:2" x14ac:dyDescent="0.25">
      <c r="A4126" s="138" t="s">
        <v>1647</v>
      </c>
      <c r="B4126" s="138" t="s">
        <v>14265</v>
      </c>
    </row>
    <row r="4127" spans="1:2" x14ac:dyDescent="0.25">
      <c r="A4127" s="138" t="s">
        <v>1677</v>
      </c>
      <c r="B4127" s="138" t="s">
        <v>14266</v>
      </c>
    </row>
    <row r="4128" spans="1:2" x14ac:dyDescent="0.25">
      <c r="A4128" s="138" t="s">
        <v>882</v>
      </c>
      <c r="B4128" s="138" t="s">
        <v>14267</v>
      </c>
    </row>
    <row r="4129" spans="1:2" x14ac:dyDescent="0.25">
      <c r="A4129" s="138" t="s">
        <v>889</v>
      </c>
      <c r="B4129" s="138" t="s">
        <v>14268</v>
      </c>
    </row>
    <row r="4130" spans="1:2" x14ac:dyDescent="0.25">
      <c r="A4130" s="138" t="s">
        <v>902</v>
      </c>
      <c r="B4130" s="138" t="s">
        <v>14269</v>
      </c>
    </row>
    <row r="4131" spans="1:2" x14ac:dyDescent="0.25">
      <c r="A4131" s="138" t="s">
        <v>941</v>
      </c>
      <c r="B4131" s="138" t="s">
        <v>14270</v>
      </c>
    </row>
    <row r="4132" spans="1:2" x14ac:dyDescent="0.25">
      <c r="A4132" s="138" t="s">
        <v>943</v>
      </c>
      <c r="B4132" s="138" t="s">
        <v>14271</v>
      </c>
    </row>
    <row r="4133" spans="1:2" x14ac:dyDescent="0.25">
      <c r="A4133" s="138" t="s">
        <v>945</v>
      </c>
      <c r="B4133" s="138" t="s">
        <v>14272</v>
      </c>
    </row>
    <row r="4134" spans="1:2" x14ac:dyDescent="0.25">
      <c r="A4134" s="138" t="s">
        <v>950</v>
      </c>
      <c r="B4134" s="138" t="s">
        <v>14273</v>
      </c>
    </row>
    <row r="4135" spans="1:2" x14ac:dyDescent="0.25">
      <c r="A4135" s="138" t="s">
        <v>951</v>
      </c>
      <c r="B4135" s="138" t="s">
        <v>14274</v>
      </c>
    </row>
    <row r="4136" spans="1:2" x14ac:dyDescent="0.25">
      <c r="A4136" s="138" t="s">
        <v>962</v>
      </c>
      <c r="B4136" s="138" t="s">
        <v>14275</v>
      </c>
    </row>
    <row r="4137" spans="1:2" x14ac:dyDescent="0.25">
      <c r="A4137" s="138" t="s">
        <v>983</v>
      </c>
      <c r="B4137" s="138" t="s">
        <v>14276</v>
      </c>
    </row>
    <row r="4138" spans="1:2" x14ac:dyDescent="0.25">
      <c r="A4138" s="138" t="s">
        <v>987</v>
      </c>
      <c r="B4138" s="138" t="s">
        <v>14277</v>
      </c>
    </row>
    <row r="4139" spans="1:2" x14ac:dyDescent="0.25">
      <c r="A4139" s="138" t="s">
        <v>991</v>
      </c>
      <c r="B4139" s="138" t="s">
        <v>14278</v>
      </c>
    </row>
    <row r="4140" spans="1:2" x14ac:dyDescent="0.25">
      <c r="A4140" s="138" t="s">
        <v>5915</v>
      </c>
      <c r="B4140" s="138" t="s">
        <v>14279</v>
      </c>
    </row>
    <row r="4141" spans="1:2" x14ac:dyDescent="0.25">
      <c r="A4141" s="138" t="s">
        <v>1031</v>
      </c>
      <c r="B4141" s="138" t="s">
        <v>14280</v>
      </c>
    </row>
    <row r="4142" spans="1:2" x14ac:dyDescent="0.25">
      <c r="A4142" s="138" t="s">
        <v>235</v>
      </c>
      <c r="B4142" s="138" t="s">
        <v>14281</v>
      </c>
    </row>
    <row r="4143" spans="1:2" x14ac:dyDescent="0.25">
      <c r="A4143" s="138" t="s">
        <v>1102</v>
      </c>
      <c r="B4143" s="138" t="s">
        <v>14282</v>
      </c>
    </row>
    <row r="4144" spans="1:2" x14ac:dyDescent="0.25">
      <c r="A4144" s="138" t="s">
        <v>1115</v>
      </c>
      <c r="B4144" s="138" t="s">
        <v>14283</v>
      </c>
    </row>
    <row r="4145" spans="1:2" x14ac:dyDescent="0.25">
      <c r="A4145" s="138" t="s">
        <v>1154</v>
      </c>
      <c r="B4145" s="138" t="s">
        <v>14284</v>
      </c>
    </row>
    <row r="4146" spans="1:2" x14ac:dyDescent="0.25">
      <c r="A4146" s="138" t="s">
        <v>254</v>
      </c>
      <c r="B4146" s="138" t="s">
        <v>14285</v>
      </c>
    </row>
    <row r="4147" spans="1:2" x14ac:dyDescent="0.25">
      <c r="A4147" s="138" t="s">
        <v>6173</v>
      </c>
      <c r="B4147" s="138" t="s">
        <v>14286</v>
      </c>
    </row>
    <row r="4148" spans="1:2" x14ac:dyDescent="0.25">
      <c r="A4148" s="138" t="s">
        <v>7741</v>
      </c>
      <c r="B4148" s="138" t="s">
        <v>7741</v>
      </c>
    </row>
    <row r="4149" spans="1:2" x14ac:dyDescent="0.25">
      <c r="A4149" s="138" t="s">
        <v>7814</v>
      </c>
      <c r="B4149" s="138" t="s">
        <v>7814</v>
      </c>
    </row>
    <row r="4150" spans="1:2" x14ac:dyDescent="0.25">
      <c r="A4150" s="138" t="s">
        <v>7418</v>
      </c>
      <c r="B4150" s="138" t="s">
        <v>7418</v>
      </c>
    </row>
    <row r="4151" spans="1:2" x14ac:dyDescent="0.25">
      <c r="A4151" s="138" t="s">
        <v>7617</v>
      </c>
      <c r="B4151" s="138" t="s">
        <v>7617</v>
      </c>
    </row>
    <row r="4152" spans="1:2" x14ac:dyDescent="0.25">
      <c r="A4152" s="138" t="s">
        <v>6228</v>
      </c>
      <c r="B4152" s="138" t="s">
        <v>14287</v>
      </c>
    </row>
    <row r="4153" spans="1:2" x14ac:dyDescent="0.25">
      <c r="A4153" s="138" t="s">
        <v>1261</v>
      </c>
      <c r="B4153" s="138" t="s">
        <v>14288</v>
      </c>
    </row>
    <row r="4154" spans="1:2" x14ac:dyDescent="0.25">
      <c r="A4154" s="138" t="s">
        <v>1266</v>
      </c>
      <c r="B4154" s="138" t="s">
        <v>14289</v>
      </c>
    </row>
    <row r="4155" spans="1:2" x14ac:dyDescent="0.25">
      <c r="A4155" s="138" t="s">
        <v>1272</v>
      </c>
      <c r="B4155" s="138" t="s">
        <v>14290</v>
      </c>
    </row>
    <row r="4156" spans="1:2" x14ac:dyDescent="0.25">
      <c r="A4156" s="138" t="s">
        <v>1282</v>
      </c>
      <c r="B4156" s="138" t="s">
        <v>14291</v>
      </c>
    </row>
    <row r="4157" spans="1:2" x14ac:dyDescent="0.25">
      <c r="A4157" s="138" t="s">
        <v>1284</v>
      </c>
      <c r="B4157" s="138" t="s">
        <v>14292</v>
      </c>
    </row>
    <row r="4158" spans="1:2" x14ac:dyDescent="0.25">
      <c r="A4158" s="138" t="s">
        <v>1285</v>
      </c>
      <c r="B4158" s="138" t="s">
        <v>14293</v>
      </c>
    </row>
    <row r="4159" spans="1:2" x14ac:dyDescent="0.25">
      <c r="A4159" s="138" t="s">
        <v>6307</v>
      </c>
      <c r="B4159" s="138" t="s">
        <v>14294</v>
      </c>
    </row>
    <row r="4160" spans="1:2" x14ac:dyDescent="0.25">
      <c r="A4160" s="138" t="s">
        <v>1298</v>
      </c>
      <c r="B4160" s="138" t="s">
        <v>14295</v>
      </c>
    </row>
    <row r="4161" spans="1:2" x14ac:dyDescent="0.25">
      <c r="A4161" s="138" t="s">
        <v>6355</v>
      </c>
      <c r="B4161" s="138" t="s">
        <v>14296</v>
      </c>
    </row>
    <row r="4162" spans="1:2" x14ac:dyDescent="0.25">
      <c r="A4162" s="138" t="s">
        <v>1312</v>
      </c>
      <c r="B4162" s="138" t="s">
        <v>14297</v>
      </c>
    </row>
    <row r="4163" spans="1:2" x14ac:dyDescent="0.25">
      <c r="A4163" s="138" t="s">
        <v>1316</v>
      </c>
      <c r="B4163" s="138" t="s">
        <v>14298</v>
      </c>
    </row>
    <row r="4164" spans="1:2" x14ac:dyDescent="0.25">
      <c r="A4164" s="138" t="s">
        <v>1318</v>
      </c>
      <c r="B4164" s="138" t="s">
        <v>14299</v>
      </c>
    </row>
    <row r="4165" spans="1:2" x14ac:dyDescent="0.25">
      <c r="A4165" s="138" t="s">
        <v>1319</v>
      </c>
      <c r="B4165" s="138" t="s">
        <v>14300</v>
      </c>
    </row>
    <row r="4166" spans="1:2" x14ac:dyDescent="0.25">
      <c r="A4166" s="138" t="s">
        <v>1329</v>
      </c>
      <c r="B4166" s="138" t="s">
        <v>14301</v>
      </c>
    </row>
    <row r="4167" spans="1:2" x14ac:dyDescent="0.25">
      <c r="A4167" s="138" t="s">
        <v>1332</v>
      </c>
      <c r="B4167" s="138" t="s">
        <v>14302</v>
      </c>
    </row>
    <row r="4168" spans="1:2" x14ac:dyDescent="0.25">
      <c r="A4168" s="138" t="s">
        <v>1334</v>
      </c>
      <c r="B4168" s="138" t="s">
        <v>14303</v>
      </c>
    </row>
    <row r="4169" spans="1:2" x14ac:dyDescent="0.25">
      <c r="A4169" s="138" t="s">
        <v>1338</v>
      </c>
      <c r="B4169" s="138" t="s">
        <v>14304</v>
      </c>
    </row>
    <row r="4170" spans="1:2" x14ac:dyDescent="0.25">
      <c r="A4170" s="138" t="s">
        <v>1345</v>
      </c>
      <c r="B4170" s="138" t="s">
        <v>14305</v>
      </c>
    </row>
    <row r="4171" spans="1:2" x14ac:dyDescent="0.25">
      <c r="A4171" s="138" t="s">
        <v>1360</v>
      </c>
      <c r="B4171" s="138" t="s">
        <v>14306</v>
      </c>
    </row>
    <row r="4172" spans="1:2" x14ac:dyDescent="0.25">
      <c r="A4172" s="138" t="s">
        <v>1370</v>
      </c>
      <c r="B4172" s="138" t="s">
        <v>14307</v>
      </c>
    </row>
    <row r="4173" spans="1:2" x14ac:dyDescent="0.25">
      <c r="A4173" s="138" t="s">
        <v>1375</v>
      </c>
      <c r="B4173" s="138" t="s">
        <v>14308</v>
      </c>
    </row>
    <row r="4174" spans="1:2" x14ac:dyDescent="0.25">
      <c r="A4174" s="138" t="s">
        <v>416</v>
      </c>
      <c r="B4174" s="138" t="s">
        <v>14309</v>
      </c>
    </row>
    <row r="4175" spans="1:2" x14ac:dyDescent="0.25">
      <c r="A4175" s="138" t="s">
        <v>1386</v>
      </c>
      <c r="B4175" s="138" t="s">
        <v>14310</v>
      </c>
    </row>
    <row r="4176" spans="1:2" x14ac:dyDescent="0.25">
      <c r="A4176" s="138" t="s">
        <v>87</v>
      </c>
      <c r="B4176" s="138" t="s">
        <v>14311</v>
      </c>
    </row>
    <row r="4177" spans="1:2" x14ac:dyDescent="0.25">
      <c r="A4177" s="138" t="s">
        <v>6576</v>
      </c>
      <c r="B4177" s="138" t="s">
        <v>14312</v>
      </c>
    </row>
    <row r="4178" spans="1:2" x14ac:dyDescent="0.25">
      <c r="A4178" s="138" t="s">
        <v>1400</v>
      </c>
      <c r="B4178" s="138" t="s">
        <v>14313</v>
      </c>
    </row>
    <row r="4179" spans="1:2" x14ac:dyDescent="0.25">
      <c r="A4179" s="138" t="s">
        <v>6605</v>
      </c>
      <c r="B4179" s="138" t="s">
        <v>14314</v>
      </c>
    </row>
    <row r="4180" spans="1:2" x14ac:dyDescent="0.25">
      <c r="A4180" s="138" t="s">
        <v>524</v>
      </c>
      <c r="B4180" s="138" t="s">
        <v>14315</v>
      </c>
    </row>
    <row r="4181" spans="1:2" x14ac:dyDescent="0.25">
      <c r="A4181" s="138" t="s">
        <v>6629</v>
      </c>
      <c r="B4181" s="138" t="s">
        <v>14316</v>
      </c>
    </row>
    <row r="4182" spans="1:2" x14ac:dyDescent="0.25">
      <c r="A4182" s="138" t="s">
        <v>1428</v>
      </c>
      <c r="B4182" s="138" t="s">
        <v>14317</v>
      </c>
    </row>
    <row r="4183" spans="1:2" x14ac:dyDescent="0.25">
      <c r="A4183" s="138" t="s">
        <v>1441</v>
      </c>
      <c r="B4183" s="138" t="s">
        <v>14318</v>
      </c>
    </row>
    <row r="4184" spans="1:2" x14ac:dyDescent="0.25">
      <c r="A4184" s="138" t="s">
        <v>301</v>
      </c>
      <c r="B4184" s="138" t="s">
        <v>14319</v>
      </c>
    </row>
    <row r="4185" spans="1:2" x14ac:dyDescent="0.25">
      <c r="A4185" s="138" t="s">
        <v>1451</v>
      </c>
      <c r="B4185" s="138" t="s">
        <v>14320</v>
      </c>
    </row>
    <row r="4186" spans="1:2" x14ac:dyDescent="0.25">
      <c r="A4186" s="138" t="s">
        <v>303</v>
      </c>
      <c r="B4186" s="138" t="s">
        <v>14321</v>
      </c>
    </row>
    <row r="4187" spans="1:2" x14ac:dyDescent="0.25">
      <c r="A4187" s="138" t="s">
        <v>1473</v>
      </c>
      <c r="B4187" s="138" t="s">
        <v>14322</v>
      </c>
    </row>
    <row r="4188" spans="1:2" x14ac:dyDescent="0.25">
      <c r="A4188" s="138" t="s">
        <v>6741</v>
      </c>
      <c r="B4188" s="138" t="s">
        <v>14323</v>
      </c>
    </row>
    <row r="4189" spans="1:2" x14ac:dyDescent="0.25">
      <c r="A4189" s="138" t="s">
        <v>1544</v>
      </c>
      <c r="B4189" s="138" t="s">
        <v>14324</v>
      </c>
    </row>
    <row r="4190" spans="1:2" x14ac:dyDescent="0.25">
      <c r="A4190" s="138" t="s">
        <v>1548</v>
      </c>
      <c r="B4190" s="138" t="s">
        <v>14325</v>
      </c>
    </row>
    <row r="4191" spans="1:2" x14ac:dyDescent="0.25">
      <c r="A4191" s="138" t="s">
        <v>253</v>
      </c>
      <c r="B4191" s="138" t="s">
        <v>14326</v>
      </c>
    </row>
    <row r="4192" spans="1:2" x14ac:dyDescent="0.25">
      <c r="A4192" s="138" t="s">
        <v>1567</v>
      </c>
      <c r="B4192" s="138" t="s">
        <v>14327</v>
      </c>
    </row>
    <row r="4193" spans="1:2" x14ac:dyDescent="0.25">
      <c r="A4193" s="138" t="s">
        <v>1570</v>
      </c>
      <c r="B4193" s="138" t="s">
        <v>14328</v>
      </c>
    </row>
    <row r="4194" spans="1:2" x14ac:dyDescent="0.25">
      <c r="A4194" s="138" t="s">
        <v>1573</v>
      </c>
      <c r="B4194" s="138" t="s">
        <v>14329</v>
      </c>
    </row>
    <row r="4195" spans="1:2" x14ac:dyDescent="0.25">
      <c r="A4195" s="138" t="s">
        <v>259</v>
      </c>
      <c r="B4195" s="138" t="s">
        <v>14330</v>
      </c>
    </row>
    <row r="4196" spans="1:2" x14ac:dyDescent="0.25">
      <c r="A4196" s="138" t="s">
        <v>264</v>
      </c>
      <c r="B4196" s="138" t="s">
        <v>14331</v>
      </c>
    </row>
    <row r="4197" spans="1:2" x14ac:dyDescent="0.25">
      <c r="A4197" s="138" t="s">
        <v>1578</v>
      </c>
      <c r="B4197" s="138" t="s">
        <v>14332</v>
      </c>
    </row>
    <row r="4198" spans="1:2" x14ac:dyDescent="0.25">
      <c r="A4198" s="138" t="s">
        <v>1597</v>
      </c>
      <c r="B4198" s="138" t="s">
        <v>14333</v>
      </c>
    </row>
    <row r="4199" spans="1:2" x14ac:dyDescent="0.25">
      <c r="A4199" s="138" t="s">
        <v>271</v>
      </c>
      <c r="B4199" s="138" t="s">
        <v>14334</v>
      </c>
    </row>
    <row r="4200" spans="1:2" x14ac:dyDescent="0.25">
      <c r="A4200" s="138" t="s">
        <v>1608</v>
      </c>
      <c r="B4200" s="138" t="s">
        <v>14335</v>
      </c>
    </row>
    <row r="4201" spans="1:2" x14ac:dyDescent="0.25">
      <c r="A4201" s="138" t="s">
        <v>1621</v>
      </c>
      <c r="B4201" s="138" t="s">
        <v>14336</v>
      </c>
    </row>
    <row r="4202" spans="1:2" x14ac:dyDescent="0.25">
      <c r="A4202" s="138" t="s">
        <v>1627</v>
      </c>
      <c r="B4202" s="138" t="s">
        <v>14337</v>
      </c>
    </row>
    <row r="4203" spans="1:2" x14ac:dyDescent="0.25">
      <c r="A4203" s="138" t="s">
        <v>1630</v>
      </c>
      <c r="B4203" s="138" t="s">
        <v>14338</v>
      </c>
    </row>
    <row r="4204" spans="1:2" x14ac:dyDescent="0.25">
      <c r="A4204" s="138" t="s">
        <v>1637</v>
      </c>
      <c r="B4204" s="138" t="s">
        <v>14339</v>
      </c>
    </row>
    <row r="4205" spans="1:2" x14ac:dyDescent="0.25">
      <c r="A4205" s="138" t="s">
        <v>1640</v>
      </c>
      <c r="B4205" s="138" t="s">
        <v>14340</v>
      </c>
    </row>
    <row r="4206" spans="1:2" x14ac:dyDescent="0.25">
      <c r="A4206" s="138" t="s">
        <v>1649</v>
      </c>
      <c r="B4206" s="138" t="s">
        <v>14341</v>
      </c>
    </row>
    <row r="4207" spans="1:2" x14ac:dyDescent="0.25">
      <c r="A4207" s="138" t="s">
        <v>1653</v>
      </c>
      <c r="B4207" s="138" t="s">
        <v>14342</v>
      </c>
    </row>
    <row r="4208" spans="1:2" x14ac:dyDescent="0.25">
      <c r="A4208" s="138" t="s">
        <v>285</v>
      </c>
      <c r="B4208" s="138" t="s">
        <v>14343</v>
      </c>
    </row>
    <row r="4209" spans="1:2" x14ac:dyDescent="0.25">
      <c r="A4209" s="138" t="s">
        <v>924</v>
      </c>
      <c r="B4209" s="138" t="s">
        <v>14344</v>
      </c>
    </row>
    <row r="4210" spans="1:2" x14ac:dyDescent="0.25">
      <c r="A4210" s="138" t="s">
        <v>460</v>
      </c>
      <c r="B4210" s="138" t="s">
        <v>14345</v>
      </c>
    </row>
    <row r="4211" spans="1:2" x14ac:dyDescent="0.25">
      <c r="A4211" s="138" t="s">
        <v>5764</v>
      </c>
      <c r="B4211" s="138" t="s">
        <v>14346</v>
      </c>
    </row>
    <row r="4212" spans="1:2" x14ac:dyDescent="0.25">
      <c r="A4212" s="138" t="s">
        <v>5780</v>
      </c>
      <c r="B4212" s="138" t="s">
        <v>14347</v>
      </c>
    </row>
    <row r="4213" spans="1:2" x14ac:dyDescent="0.25">
      <c r="A4213" s="138" t="s">
        <v>974</v>
      </c>
      <c r="B4213" s="138" t="s">
        <v>14348</v>
      </c>
    </row>
    <row r="4214" spans="1:2" x14ac:dyDescent="0.25">
      <c r="A4214" s="138" t="s">
        <v>5844</v>
      </c>
      <c r="B4214" s="138" t="s">
        <v>14349</v>
      </c>
    </row>
    <row r="4215" spans="1:2" x14ac:dyDescent="0.25">
      <c r="A4215" s="138" t="s">
        <v>5852</v>
      </c>
      <c r="B4215" s="138" t="s">
        <v>14350</v>
      </c>
    </row>
    <row r="4216" spans="1:2" x14ac:dyDescent="0.25">
      <c r="A4216" s="138" t="s">
        <v>979</v>
      </c>
      <c r="B4216" s="138" t="s">
        <v>14351</v>
      </c>
    </row>
    <row r="4217" spans="1:2" x14ac:dyDescent="0.25">
      <c r="A4217" s="138" t="s">
        <v>988</v>
      </c>
      <c r="B4217" s="138" t="s">
        <v>14352</v>
      </c>
    </row>
    <row r="4218" spans="1:2" x14ac:dyDescent="0.25">
      <c r="A4218" s="138" t="s">
        <v>1004</v>
      </c>
      <c r="B4218" s="138" t="s">
        <v>14353</v>
      </c>
    </row>
    <row r="4219" spans="1:2" x14ac:dyDescent="0.25">
      <c r="A4219" s="138" t="s">
        <v>252</v>
      </c>
      <c r="B4219" s="138" t="s">
        <v>14354</v>
      </c>
    </row>
    <row r="4220" spans="1:2" x14ac:dyDescent="0.25">
      <c r="A4220" s="138" t="s">
        <v>6217</v>
      </c>
      <c r="B4220" s="138" t="s">
        <v>14355</v>
      </c>
    </row>
    <row r="4221" spans="1:2" x14ac:dyDescent="0.25">
      <c r="A4221" s="138" t="s">
        <v>1351</v>
      </c>
      <c r="B4221" s="138" t="s">
        <v>14356</v>
      </c>
    </row>
    <row r="4222" spans="1:2" x14ac:dyDescent="0.25">
      <c r="A4222" s="138" t="s">
        <v>6503</v>
      </c>
      <c r="B4222" s="138" t="s">
        <v>14357</v>
      </c>
    </row>
    <row r="4223" spans="1:2" x14ac:dyDescent="0.25">
      <c r="A4223" s="138" t="s">
        <v>290</v>
      </c>
      <c r="B4223" s="138" t="s">
        <v>14358</v>
      </c>
    </row>
    <row r="4224" spans="1:2" x14ac:dyDescent="0.25">
      <c r="A4224" s="138" t="s">
        <v>1501</v>
      </c>
      <c r="B4224" s="138" t="s">
        <v>14359</v>
      </c>
    </row>
    <row r="4225" spans="1:2" x14ac:dyDescent="0.25">
      <c r="A4225" s="138" t="s">
        <v>1574</v>
      </c>
      <c r="B4225" s="138" t="s">
        <v>14360</v>
      </c>
    </row>
    <row r="4226" spans="1:2" x14ac:dyDescent="0.25">
      <c r="A4226" s="138" t="s">
        <v>6948</v>
      </c>
      <c r="B4226" s="138" t="s">
        <v>14361</v>
      </c>
    </row>
    <row r="4227" spans="1:2" x14ac:dyDescent="0.25">
      <c r="A4227" s="138" t="s">
        <v>1598</v>
      </c>
      <c r="B4227" s="138" t="s">
        <v>14362</v>
      </c>
    </row>
    <row r="4228" spans="1:2" x14ac:dyDescent="0.25">
      <c r="A4228" s="138" t="s">
        <v>515</v>
      </c>
      <c r="B4228" s="138" t="s">
        <v>14363</v>
      </c>
    </row>
    <row r="4229" spans="1:2" x14ac:dyDescent="0.25">
      <c r="A4229" s="138" t="s">
        <v>898</v>
      </c>
      <c r="B4229" s="138" t="s">
        <v>14364</v>
      </c>
    </row>
    <row r="4230" spans="1:2" x14ac:dyDescent="0.25">
      <c r="A4230" s="138" t="s">
        <v>899</v>
      </c>
      <c r="B4230" s="138" t="s">
        <v>14365</v>
      </c>
    </row>
    <row r="4231" spans="1:2" x14ac:dyDescent="0.25">
      <c r="A4231" s="138" t="s">
        <v>906</v>
      </c>
      <c r="B4231" s="138" t="s">
        <v>14366</v>
      </c>
    </row>
    <row r="4232" spans="1:2" x14ac:dyDescent="0.25">
      <c r="A4232" s="138" t="s">
        <v>917</v>
      </c>
      <c r="B4232" s="138" t="s">
        <v>14367</v>
      </c>
    </row>
    <row r="4233" spans="1:2" x14ac:dyDescent="0.25">
      <c r="A4233" s="138" t="s">
        <v>456</v>
      </c>
      <c r="B4233" s="138" t="s">
        <v>14368</v>
      </c>
    </row>
    <row r="4234" spans="1:2" x14ac:dyDescent="0.25">
      <c r="A4234" s="138" t="s">
        <v>930</v>
      </c>
      <c r="B4234" s="138" t="s">
        <v>14369</v>
      </c>
    </row>
    <row r="4235" spans="1:2" x14ac:dyDescent="0.25">
      <c r="A4235" s="138" t="s">
        <v>486</v>
      </c>
      <c r="B4235" s="138" t="s">
        <v>14370</v>
      </c>
    </row>
    <row r="4236" spans="1:2" x14ac:dyDescent="0.25">
      <c r="A4236" s="138" t="s">
        <v>5743</v>
      </c>
      <c r="B4236" s="138" t="s">
        <v>14371</v>
      </c>
    </row>
    <row r="4237" spans="1:2" x14ac:dyDescent="0.25">
      <c r="A4237" s="138" t="s">
        <v>371</v>
      </c>
      <c r="B4237" s="138" t="s">
        <v>14372</v>
      </c>
    </row>
    <row r="4238" spans="1:2" x14ac:dyDescent="0.25">
      <c r="A4238" s="138" t="s">
        <v>955</v>
      </c>
      <c r="B4238" s="138" t="s">
        <v>14373</v>
      </c>
    </row>
    <row r="4239" spans="1:2" x14ac:dyDescent="0.25">
      <c r="A4239" s="138" t="s">
        <v>957</v>
      </c>
      <c r="B4239" s="138" t="s">
        <v>14374</v>
      </c>
    </row>
    <row r="4240" spans="1:2" x14ac:dyDescent="0.25">
      <c r="A4240" s="138" t="s">
        <v>383</v>
      </c>
      <c r="B4240" s="138" t="s">
        <v>14375</v>
      </c>
    </row>
    <row r="4241" spans="1:2" x14ac:dyDescent="0.25">
      <c r="A4241" s="138" t="s">
        <v>386</v>
      </c>
      <c r="B4241" s="138" t="s">
        <v>14376</v>
      </c>
    </row>
    <row r="4242" spans="1:2" x14ac:dyDescent="0.25">
      <c r="A4242" s="138" t="s">
        <v>964</v>
      </c>
      <c r="B4242" s="138" t="s">
        <v>14377</v>
      </c>
    </row>
    <row r="4243" spans="1:2" x14ac:dyDescent="0.25">
      <c r="A4243" s="138" t="s">
        <v>965</v>
      </c>
      <c r="B4243" s="138" t="s">
        <v>14378</v>
      </c>
    </row>
    <row r="4244" spans="1:2" x14ac:dyDescent="0.25">
      <c r="A4244" s="138" t="s">
        <v>5803</v>
      </c>
      <c r="B4244" s="138" t="s">
        <v>14379</v>
      </c>
    </row>
    <row r="4245" spans="1:2" x14ac:dyDescent="0.25">
      <c r="A4245" s="138" t="s">
        <v>409</v>
      </c>
      <c r="B4245" s="138" t="s">
        <v>14380</v>
      </c>
    </row>
    <row r="4246" spans="1:2" x14ac:dyDescent="0.25">
      <c r="A4246" s="138" t="s">
        <v>968</v>
      </c>
      <c r="B4246" s="138" t="s">
        <v>14381</v>
      </c>
    </row>
    <row r="4247" spans="1:2" x14ac:dyDescent="0.25">
      <c r="A4247" s="138" t="s">
        <v>424</v>
      </c>
      <c r="B4247" s="138" t="s">
        <v>14382</v>
      </c>
    </row>
    <row r="4248" spans="1:2" x14ac:dyDescent="0.25">
      <c r="A4248" s="138" t="s">
        <v>970</v>
      </c>
      <c r="B4248" s="138" t="s">
        <v>14383</v>
      </c>
    </row>
    <row r="4249" spans="1:2" x14ac:dyDescent="0.25">
      <c r="A4249" s="138" t="s">
        <v>5830</v>
      </c>
      <c r="B4249" s="138" t="s">
        <v>14384</v>
      </c>
    </row>
    <row r="4250" spans="1:2" x14ac:dyDescent="0.25">
      <c r="A4250" s="138" t="s">
        <v>972</v>
      </c>
      <c r="B4250" s="138" t="s">
        <v>14385</v>
      </c>
    </row>
    <row r="4251" spans="1:2" x14ac:dyDescent="0.25">
      <c r="A4251" s="138" t="s">
        <v>973</v>
      </c>
      <c r="B4251" s="138" t="s">
        <v>14386</v>
      </c>
    </row>
    <row r="4252" spans="1:2" x14ac:dyDescent="0.25">
      <c r="A4252" s="138" t="s">
        <v>5856</v>
      </c>
      <c r="B4252" s="138" t="s">
        <v>14387</v>
      </c>
    </row>
    <row r="4253" spans="1:2" x14ac:dyDescent="0.25">
      <c r="A4253" s="138" t="s">
        <v>984</v>
      </c>
      <c r="B4253" s="138" t="s">
        <v>14388</v>
      </c>
    </row>
    <row r="4254" spans="1:2" x14ac:dyDescent="0.25">
      <c r="A4254" s="138" t="s">
        <v>986</v>
      </c>
      <c r="B4254" s="138" t="s">
        <v>14389</v>
      </c>
    </row>
    <row r="4255" spans="1:2" x14ac:dyDescent="0.25">
      <c r="A4255" s="138" t="s">
        <v>996</v>
      </c>
      <c r="B4255" s="138" t="s">
        <v>14390</v>
      </c>
    </row>
    <row r="4256" spans="1:2" x14ac:dyDescent="0.25">
      <c r="A4256" s="138" t="s">
        <v>5896</v>
      </c>
      <c r="B4256" s="138" t="s">
        <v>14391</v>
      </c>
    </row>
    <row r="4257" spans="1:2" x14ac:dyDescent="0.25">
      <c r="A4257" s="138" t="s">
        <v>314</v>
      </c>
      <c r="B4257" s="138" t="s">
        <v>14392</v>
      </c>
    </row>
    <row r="4258" spans="1:2" x14ac:dyDescent="0.25">
      <c r="A4258" s="138" t="s">
        <v>316</v>
      </c>
      <c r="B4258" s="138" t="s">
        <v>14393</v>
      </c>
    </row>
    <row r="4259" spans="1:2" x14ac:dyDescent="0.25">
      <c r="A4259" s="138" t="s">
        <v>321</v>
      </c>
      <c r="B4259" s="138" t="s">
        <v>14394</v>
      </c>
    </row>
    <row r="4260" spans="1:2" x14ac:dyDescent="0.25">
      <c r="A4260" s="138" t="s">
        <v>1007</v>
      </c>
      <c r="B4260" s="138" t="s">
        <v>14395</v>
      </c>
    </row>
    <row r="4261" spans="1:2" x14ac:dyDescent="0.25">
      <c r="A4261" s="138" t="s">
        <v>329</v>
      </c>
      <c r="B4261" s="138" t="s">
        <v>14396</v>
      </c>
    </row>
    <row r="4262" spans="1:2" x14ac:dyDescent="0.25">
      <c r="A4262" s="138" t="s">
        <v>5927</v>
      </c>
      <c r="B4262" s="138" t="s">
        <v>14397</v>
      </c>
    </row>
    <row r="4263" spans="1:2" x14ac:dyDescent="0.25">
      <c r="A4263" s="138" t="s">
        <v>341</v>
      </c>
      <c r="B4263" s="138" t="s">
        <v>14398</v>
      </c>
    </row>
    <row r="4264" spans="1:2" x14ac:dyDescent="0.25">
      <c r="A4264" s="138" t="s">
        <v>1011</v>
      </c>
      <c r="B4264" s="138" t="s">
        <v>14399</v>
      </c>
    </row>
    <row r="4265" spans="1:2" x14ac:dyDescent="0.25">
      <c r="A4265" s="138" t="s">
        <v>5947</v>
      </c>
      <c r="B4265" s="138" t="s">
        <v>14400</v>
      </c>
    </row>
    <row r="4266" spans="1:2" x14ac:dyDescent="0.25">
      <c r="A4266" s="138" t="s">
        <v>1013</v>
      </c>
      <c r="B4266" s="138" t="s">
        <v>14401</v>
      </c>
    </row>
    <row r="4267" spans="1:2" x14ac:dyDescent="0.25">
      <c r="A4267" s="138" t="s">
        <v>287</v>
      </c>
      <c r="B4267" s="138" t="s">
        <v>14402</v>
      </c>
    </row>
    <row r="4268" spans="1:2" x14ac:dyDescent="0.25">
      <c r="A4268" s="138" t="s">
        <v>1042</v>
      </c>
      <c r="B4268" s="138" t="s">
        <v>14403</v>
      </c>
    </row>
    <row r="4269" spans="1:2" x14ac:dyDescent="0.25">
      <c r="A4269" s="138" t="s">
        <v>1044</v>
      </c>
      <c r="B4269" s="138" t="s">
        <v>14404</v>
      </c>
    </row>
    <row r="4270" spans="1:2" x14ac:dyDescent="0.25">
      <c r="A4270" s="138" t="s">
        <v>355</v>
      </c>
      <c r="B4270" s="138" t="s">
        <v>14405</v>
      </c>
    </row>
    <row r="4271" spans="1:2" x14ac:dyDescent="0.25">
      <c r="A4271" s="138" t="s">
        <v>1056</v>
      </c>
      <c r="B4271" s="138" t="s">
        <v>14406</v>
      </c>
    </row>
    <row r="4272" spans="1:2" x14ac:dyDescent="0.25">
      <c r="A4272" s="138" t="s">
        <v>361</v>
      </c>
      <c r="B4272" s="138" t="s">
        <v>14407</v>
      </c>
    </row>
    <row r="4273" spans="1:2" x14ac:dyDescent="0.25">
      <c r="A4273" s="138" t="s">
        <v>1108</v>
      </c>
      <c r="B4273" s="138" t="s">
        <v>14408</v>
      </c>
    </row>
    <row r="4274" spans="1:2" x14ac:dyDescent="0.25">
      <c r="A4274" s="138" t="s">
        <v>243</v>
      </c>
      <c r="B4274" s="138" t="s">
        <v>14409</v>
      </c>
    </row>
    <row r="4275" spans="1:2" x14ac:dyDescent="0.25">
      <c r="A4275" s="138" t="s">
        <v>1167</v>
      </c>
      <c r="B4275" s="138" t="s">
        <v>14410</v>
      </c>
    </row>
    <row r="4276" spans="1:2" x14ac:dyDescent="0.25">
      <c r="A4276" s="138" t="s">
        <v>6139</v>
      </c>
      <c r="B4276" s="138" t="s">
        <v>14411</v>
      </c>
    </row>
    <row r="4277" spans="1:2" x14ac:dyDescent="0.25">
      <c r="A4277" s="138" t="s">
        <v>268</v>
      </c>
      <c r="B4277" s="138" t="s">
        <v>14412</v>
      </c>
    </row>
    <row r="4278" spans="1:2" x14ac:dyDescent="0.25">
      <c r="A4278" s="138" t="s">
        <v>6209</v>
      </c>
      <c r="B4278" s="138" t="s">
        <v>14413</v>
      </c>
    </row>
    <row r="4279" spans="1:2" x14ac:dyDescent="0.25">
      <c r="A4279" s="138" t="s">
        <v>227</v>
      </c>
      <c r="B4279" s="138" t="s">
        <v>14414</v>
      </c>
    </row>
    <row r="4280" spans="1:2" x14ac:dyDescent="0.25">
      <c r="A4280" s="138" t="s">
        <v>272</v>
      </c>
      <c r="B4280" s="138" t="s">
        <v>14415</v>
      </c>
    </row>
    <row r="4281" spans="1:2" x14ac:dyDescent="0.25">
      <c r="A4281" s="138" t="s">
        <v>1256</v>
      </c>
      <c r="B4281" s="138" t="s">
        <v>14416</v>
      </c>
    </row>
    <row r="4282" spans="1:2" x14ac:dyDescent="0.25">
      <c r="A4282" s="138" t="s">
        <v>1260</v>
      </c>
      <c r="B4282" s="138" t="s">
        <v>14417</v>
      </c>
    </row>
    <row r="4283" spans="1:2" x14ac:dyDescent="0.25">
      <c r="A4283" s="138" t="s">
        <v>289</v>
      </c>
      <c r="B4283" s="138" t="s">
        <v>14418</v>
      </c>
    </row>
    <row r="4284" spans="1:2" x14ac:dyDescent="0.25">
      <c r="A4284" s="138" t="s">
        <v>1267</v>
      </c>
      <c r="B4284" s="138" t="s">
        <v>14419</v>
      </c>
    </row>
    <row r="4285" spans="1:2" x14ac:dyDescent="0.25">
      <c r="A4285" s="138" t="s">
        <v>6264</v>
      </c>
      <c r="B4285" s="138" t="s">
        <v>14420</v>
      </c>
    </row>
    <row r="4286" spans="1:2" x14ac:dyDescent="0.25">
      <c r="A4286" s="138" t="s">
        <v>1273</v>
      </c>
      <c r="B4286" s="138" t="s">
        <v>14421</v>
      </c>
    </row>
    <row r="4287" spans="1:2" x14ac:dyDescent="0.25">
      <c r="A4287" s="138" t="s">
        <v>212</v>
      </c>
      <c r="B4287" s="138" t="s">
        <v>14422</v>
      </c>
    </row>
    <row r="4288" spans="1:2" x14ac:dyDescent="0.25">
      <c r="A4288" s="138" t="s">
        <v>1281</v>
      </c>
      <c r="B4288" s="138" t="s">
        <v>14423</v>
      </c>
    </row>
    <row r="4289" spans="1:2" x14ac:dyDescent="0.25">
      <c r="A4289" s="138" t="s">
        <v>153</v>
      </c>
      <c r="B4289" s="138" t="s">
        <v>14424</v>
      </c>
    </row>
    <row r="4290" spans="1:2" x14ac:dyDescent="0.25">
      <c r="A4290" s="138" t="s">
        <v>525</v>
      </c>
      <c r="B4290" s="138" t="s">
        <v>14425</v>
      </c>
    </row>
    <row r="4291" spans="1:2" x14ac:dyDescent="0.25">
      <c r="A4291" s="138" t="s">
        <v>339</v>
      </c>
      <c r="B4291" s="138" t="s">
        <v>14426</v>
      </c>
    </row>
    <row r="4292" spans="1:2" x14ac:dyDescent="0.25">
      <c r="A4292" s="138" t="s">
        <v>1311</v>
      </c>
      <c r="B4292" s="138" t="s">
        <v>14427</v>
      </c>
    </row>
    <row r="4293" spans="1:2" x14ac:dyDescent="0.25">
      <c r="A4293" s="138" t="s">
        <v>1314</v>
      </c>
      <c r="B4293" s="138" t="s">
        <v>14428</v>
      </c>
    </row>
    <row r="4294" spans="1:2" x14ac:dyDescent="0.25">
      <c r="A4294" s="138" t="s">
        <v>6380</v>
      </c>
      <c r="B4294" s="138" t="s">
        <v>14429</v>
      </c>
    </row>
    <row r="4295" spans="1:2" x14ac:dyDescent="0.25">
      <c r="A4295" s="138" t="s">
        <v>75</v>
      </c>
      <c r="B4295" s="138" t="s">
        <v>14430</v>
      </c>
    </row>
    <row r="4296" spans="1:2" x14ac:dyDescent="0.25">
      <c r="A4296" s="138" t="s">
        <v>521</v>
      </c>
      <c r="B4296" s="138" t="s">
        <v>14431</v>
      </c>
    </row>
    <row r="4297" spans="1:2" x14ac:dyDescent="0.25">
      <c r="A4297" s="138" t="s">
        <v>512</v>
      </c>
      <c r="B4297" s="138" t="s">
        <v>14432</v>
      </c>
    </row>
    <row r="4298" spans="1:2" x14ac:dyDescent="0.25">
      <c r="A4298" s="138" t="s">
        <v>1342</v>
      </c>
      <c r="B4298" s="138" t="s">
        <v>14433</v>
      </c>
    </row>
    <row r="4299" spans="1:2" x14ac:dyDescent="0.25">
      <c r="A4299" s="138" t="s">
        <v>1343</v>
      </c>
      <c r="B4299" s="138" t="s">
        <v>14434</v>
      </c>
    </row>
    <row r="4300" spans="1:2" x14ac:dyDescent="0.25">
      <c r="A4300" s="138" t="s">
        <v>528</v>
      </c>
      <c r="B4300" s="138" t="s">
        <v>14435</v>
      </c>
    </row>
    <row r="4301" spans="1:2" x14ac:dyDescent="0.25">
      <c r="A4301" s="138" t="s">
        <v>213</v>
      </c>
      <c r="B4301" s="138" t="s">
        <v>14436</v>
      </c>
    </row>
    <row r="4302" spans="1:2" x14ac:dyDescent="0.25">
      <c r="A4302" s="138" t="s">
        <v>224</v>
      </c>
      <c r="B4302" s="138" t="s">
        <v>14437</v>
      </c>
    </row>
    <row r="4303" spans="1:2" x14ac:dyDescent="0.25">
      <c r="A4303" s="138" t="s">
        <v>408</v>
      </c>
      <c r="B4303" s="138" t="s">
        <v>14438</v>
      </c>
    </row>
    <row r="4304" spans="1:2" x14ac:dyDescent="0.25">
      <c r="A4304" s="138" t="s">
        <v>413</v>
      </c>
      <c r="B4304" s="138" t="s">
        <v>14439</v>
      </c>
    </row>
    <row r="4305" spans="1:2" x14ac:dyDescent="0.25">
      <c r="A4305" s="138" t="s">
        <v>1372</v>
      </c>
      <c r="B4305" s="138" t="s">
        <v>14440</v>
      </c>
    </row>
    <row r="4306" spans="1:2" x14ac:dyDescent="0.25">
      <c r="A4306" s="138" t="s">
        <v>6541</v>
      </c>
      <c r="B4306" s="138" t="s">
        <v>14441</v>
      </c>
    </row>
    <row r="4307" spans="1:2" x14ac:dyDescent="0.25">
      <c r="A4307" s="138" t="s">
        <v>435</v>
      </c>
      <c r="B4307" s="138" t="s">
        <v>14442</v>
      </c>
    </row>
    <row r="4308" spans="1:2" x14ac:dyDescent="0.25">
      <c r="A4308" s="138" t="s">
        <v>1402</v>
      </c>
      <c r="B4308" s="138" t="s">
        <v>14443</v>
      </c>
    </row>
    <row r="4309" spans="1:2" x14ac:dyDescent="0.25">
      <c r="A4309" s="138" t="s">
        <v>1408</v>
      </c>
      <c r="B4309" s="138" t="s">
        <v>14444</v>
      </c>
    </row>
    <row r="4310" spans="1:2" x14ac:dyDescent="0.25">
      <c r="A4310" s="138" t="s">
        <v>443</v>
      </c>
      <c r="B4310" s="138" t="s">
        <v>14445</v>
      </c>
    </row>
    <row r="4311" spans="1:2" x14ac:dyDescent="0.25">
      <c r="A4311" s="138" t="s">
        <v>523</v>
      </c>
      <c r="B4311" s="138" t="s">
        <v>14446</v>
      </c>
    </row>
    <row r="4312" spans="1:2" x14ac:dyDescent="0.25">
      <c r="A4312" s="138" t="s">
        <v>1430</v>
      </c>
      <c r="B4312" s="138" t="s">
        <v>14447</v>
      </c>
    </row>
    <row r="4313" spans="1:2" x14ac:dyDescent="0.25">
      <c r="A4313" s="138" t="s">
        <v>1443</v>
      </c>
      <c r="B4313" s="138" t="s">
        <v>14448</v>
      </c>
    </row>
    <row r="4314" spans="1:2" x14ac:dyDescent="0.25">
      <c r="A4314" s="138" t="s">
        <v>223</v>
      </c>
      <c r="B4314" s="138" t="s">
        <v>14449</v>
      </c>
    </row>
    <row r="4315" spans="1:2" x14ac:dyDescent="0.25">
      <c r="A4315" s="138" t="s">
        <v>307</v>
      </c>
      <c r="B4315" s="138" t="s">
        <v>14450</v>
      </c>
    </row>
    <row r="4316" spans="1:2" x14ac:dyDescent="0.25">
      <c r="A4316" s="138" t="s">
        <v>6703</v>
      </c>
      <c r="B4316" s="138" t="s">
        <v>14451</v>
      </c>
    </row>
    <row r="4317" spans="1:2" x14ac:dyDescent="0.25">
      <c r="A4317" s="138" t="s">
        <v>1464</v>
      </c>
      <c r="B4317" s="138" t="s">
        <v>14452</v>
      </c>
    </row>
    <row r="4318" spans="1:2" x14ac:dyDescent="0.25">
      <c r="A4318" s="138" t="s">
        <v>1466</v>
      </c>
      <c r="B4318" s="138" t="s">
        <v>14453</v>
      </c>
    </row>
    <row r="4319" spans="1:2" x14ac:dyDescent="0.25">
      <c r="A4319" s="138" t="s">
        <v>529</v>
      </c>
      <c r="B4319" s="138" t="s">
        <v>14454</v>
      </c>
    </row>
    <row r="4320" spans="1:2" x14ac:dyDescent="0.25">
      <c r="A4320" s="138" t="s">
        <v>348</v>
      </c>
      <c r="B4320" s="138" t="s">
        <v>14455</v>
      </c>
    </row>
    <row r="4321" spans="1:2" x14ac:dyDescent="0.25">
      <c r="A4321" s="138" t="s">
        <v>1539</v>
      </c>
      <c r="B4321" s="138" t="s">
        <v>14456</v>
      </c>
    </row>
    <row r="4322" spans="1:2" x14ac:dyDescent="0.25">
      <c r="A4322" s="138" t="s">
        <v>1547</v>
      </c>
      <c r="B4322" s="138" t="s">
        <v>14457</v>
      </c>
    </row>
    <row r="4323" spans="1:2" x14ac:dyDescent="0.25">
      <c r="A4323" s="138" t="s">
        <v>262</v>
      </c>
      <c r="B4323" s="138" t="s">
        <v>14458</v>
      </c>
    </row>
    <row r="4324" spans="1:2" x14ac:dyDescent="0.25">
      <c r="A4324" s="138" t="s">
        <v>1671</v>
      </c>
      <c r="B4324" s="138" t="s">
        <v>14459</v>
      </c>
    </row>
    <row r="4325" spans="1:2" x14ac:dyDescent="0.25">
      <c r="A4325" s="138" t="s">
        <v>888</v>
      </c>
      <c r="B4325" s="138" t="s">
        <v>14460</v>
      </c>
    </row>
    <row r="4326" spans="1:2" x14ac:dyDescent="0.25">
      <c r="A4326" s="138" t="s">
        <v>908</v>
      </c>
      <c r="B4326" s="138" t="s">
        <v>14461</v>
      </c>
    </row>
    <row r="4327" spans="1:2" x14ac:dyDescent="0.25">
      <c r="A4327" s="138" t="s">
        <v>914</v>
      </c>
      <c r="B4327" s="138" t="s">
        <v>14462</v>
      </c>
    </row>
    <row r="4328" spans="1:2" x14ac:dyDescent="0.25">
      <c r="A4328" s="138" t="s">
        <v>925</v>
      </c>
      <c r="B4328" s="138" t="s">
        <v>14463</v>
      </c>
    </row>
    <row r="4329" spans="1:2" x14ac:dyDescent="0.25">
      <c r="A4329" s="138" t="s">
        <v>5729</v>
      </c>
      <c r="B4329" s="138" t="s">
        <v>14464</v>
      </c>
    </row>
    <row r="4330" spans="1:2" x14ac:dyDescent="0.25">
      <c r="A4330" s="138" t="s">
        <v>489</v>
      </c>
      <c r="B4330" s="138" t="s">
        <v>14465</v>
      </c>
    </row>
    <row r="4331" spans="1:2" x14ac:dyDescent="0.25">
      <c r="A4331" s="138" t="s">
        <v>215</v>
      </c>
      <c r="B4331" s="138" t="s">
        <v>14466</v>
      </c>
    </row>
    <row r="4332" spans="1:2" x14ac:dyDescent="0.25">
      <c r="A4332" s="138" t="s">
        <v>378</v>
      </c>
      <c r="B4332" s="138" t="s">
        <v>14467</v>
      </c>
    </row>
    <row r="4333" spans="1:2" x14ac:dyDescent="0.25">
      <c r="A4333" s="138" t="s">
        <v>956</v>
      </c>
      <c r="B4333" s="138" t="s">
        <v>14468</v>
      </c>
    </row>
    <row r="4334" spans="1:2" x14ac:dyDescent="0.25">
      <c r="A4334" s="138" t="s">
        <v>958</v>
      </c>
      <c r="B4334" s="138" t="s">
        <v>14469</v>
      </c>
    </row>
    <row r="4335" spans="1:2" x14ac:dyDescent="0.25">
      <c r="A4335" s="138" t="s">
        <v>395</v>
      </c>
      <c r="B4335" s="138" t="s">
        <v>14470</v>
      </c>
    </row>
    <row r="4336" spans="1:2" x14ac:dyDescent="0.25">
      <c r="A4336" s="138" t="s">
        <v>405</v>
      </c>
      <c r="B4336" s="138" t="s">
        <v>14471</v>
      </c>
    </row>
    <row r="4337" spans="1:2" x14ac:dyDescent="0.25">
      <c r="A4337" s="138" t="s">
        <v>411</v>
      </c>
      <c r="B4337" s="138" t="s">
        <v>14472</v>
      </c>
    </row>
    <row r="4338" spans="1:2" x14ac:dyDescent="0.25">
      <c r="A4338" s="138" t="s">
        <v>971</v>
      </c>
      <c r="B4338" s="138" t="s">
        <v>14473</v>
      </c>
    </row>
    <row r="4339" spans="1:2" x14ac:dyDescent="0.25">
      <c r="A4339" s="138" t="s">
        <v>5838</v>
      </c>
      <c r="B4339" s="138" t="s">
        <v>14474</v>
      </c>
    </row>
    <row r="4340" spans="1:2" x14ac:dyDescent="0.25">
      <c r="A4340" s="138" t="s">
        <v>977</v>
      </c>
      <c r="B4340" s="138" t="s">
        <v>14475</v>
      </c>
    </row>
    <row r="4341" spans="1:2" x14ac:dyDescent="0.25">
      <c r="A4341" s="138" t="s">
        <v>444</v>
      </c>
      <c r="B4341" s="138" t="s">
        <v>14476</v>
      </c>
    </row>
    <row r="4342" spans="1:2" x14ac:dyDescent="0.25">
      <c r="A4342" s="138" t="s">
        <v>981</v>
      </c>
      <c r="B4342" s="138" t="s">
        <v>14477</v>
      </c>
    </row>
    <row r="4343" spans="1:2" x14ac:dyDescent="0.25">
      <c r="A4343" s="138" t="s">
        <v>995</v>
      </c>
      <c r="B4343" s="138" t="s">
        <v>14478</v>
      </c>
    </row>
    <row r="4344" spans="1:2" x14ac:dyDescent="0.25">
      <c r="A4344" s="138" t="s">
        <v>312</v>
      </c>
      <c r="B4344" s="138" t="s">
        <v>14479</v>
      </c>
    </row>
    <row r="4345" spans="1:2" x14ac:dyDescent="0.25">
      <c r="A4345" s="138" t="s">
        <v>1001</v>
      </c>
      <c r="B4345" s="138" t="s">
        <v>14480</v>
      </c>
    </row>
    <row r="4346" spans="1:2" x14ac:dyDescent="0.25">
      <c r="A4346" s="138" t="s">
        <v>1002</v>
      </c>
      <c r="B4346" s="138" t="s">
        <v>14481</v>
      </c>
    </row>
    <row r="4347" spans="1:2" x14ac:dyDescent="0.25">
      <c r="A4347" s="138" t="s">
        <v>315</v>
      </c>
      <c r="B4347" s="138" t="s">
        <v>14482</v>
      </c>
    </row>
    <row r="4348" spans="1:2" x14ac:dyDescent="0.25">
      <c r="A4348" s="138" t="s">
        <v>324</v>
      </c>
      <c r="B4348" s="138" t="s">
        <v>14483</v>
      </c>
    </row>
    <row r="4349" spans="1:2" x14ac:dyDescent="0.25">
      <c r="A4349" s="138" t="s">
        <v>335</v>
      </c>
      <c r="B4349" s="138" t="s">
        <v>14484</v>
      </c>
    </row>
    <row r="4350" spans="1:2" x14ac:dyDescent="0.25">
      <c r="A4350" s="138" t="s">
        <v>336</v>
      </c>
      <c r="B4350" s="138" t="s">
        <v>14485</v>
      </c>
    </row>
    <row r="4351" spans="1:2" x14ac:dyDescent="0.25">
      <c r="A4351" s="138" t="s">
        <v>351</v>
      </c>
      <c r="B4351" s="138" t="s">
        <v>14486</v>
      </c>
    </row>
    <row r="4352" spans="1:2" x14ac:dyDescent="0.25">
      <c r="A4352" s="138" t="s">
        <v>1039</v>
      </c>
      <c r="B4352" s="138" t="s">
        <v>14487</v>
      </c>
    </row>
    <row r="4353" spans="1:2" x14ac:dyDescent="0.25">
      <c r="A4353" s="138" t="s">
        <v>358</v>
      </c>
      <c r="B4353" s="138" t="s">
        <v>14488</v>
      </c>
    </row>
    <row r="4354" spans="1:2" x14ac:dyDescent="0.25">
      <c r="A4354" s="138" t="s">
        <v>247</v>
      </c>
      <c r="B4354" s="138" t="s">
        <v>14489</v>
      </c>
    </row>
    <row r="4355" spans="1:2" x14ac:dyDescent="0.25">
      <c r="A4355" s="138" t="s">
        <v>1213</v>
      </c>
      <c r="B4355" s="138" t="s">
        <v>14490</v>
      </c>
    </row>
    <row r="4356" spans="1:2" x14ac:dyDescent="0.25">
      <c r="A4356" s="138" t="s">
        <v>263</v>
      </c>
      <c r="B4356" s="138" t="s">
        <v>14491</v>
      </c>
    </row>
    <row r="4357" spans="1:2" x14ac:dyDescent="0.25">
      <c r="A4357" s="138" t="s">
        <v>7804</v>
      </c>
      <c r="B4357" s="138" t="s">
        <v>7804</v>
      </c>
    </row>
    <row r="4358" spans="1:2" x14ac:dyDescent="0.25">
      <c r="A4358" s="138" t="s">
        <v>7866</v>
      </c>
      <c r="B4358" s="138" t="s">
        <v>7866</v>
      </c>
    </row>
    <row r="4359" spans="1:2" x14ac:dyDescent="0.25">
      <c r="A4359" s="138" t="s">
        <v>7735</v>
      </c>
      <c r="B4359" s="138" t="s">
        <v>7735</v>
      </c>
    </row>
    <row r="4360" spans="1:2" x14ac:dyDescent="0.25">
      <c r="A4360" s="138" t="s">
        <v>278</v>
      </c>
      <c r="B4360" s="138" t="s">
        <v>14492</v>
      </c>
    </row>
    <row r="4361" spans="1:2" x14ac:dyDescent="0.25">
      <c r="A4361" s="138" t="s">
        <v>6276</v>
      </c>
      <c r="B4361" s="138" t="s">
        <v>14493</v>
      </c>
    </row>
    <row r="4362" spans="1:2" x14ac:dyDescent="0.25">
      <c r="A4362" s="138" t="s">
        <v>282</v>
      </c>
      <c r="B4362" s="138" t="s">
        <v>14494</v>
      </c>
    </row>
    <row r="4363" spans="1:2" x14ac:dyDescent="0.25">
      <c r="A4363" s="138" t="s">
        <v>468</v>
      </c>
      <c r="B4363" s="138" t="s">
        <v>14495</v>
      </c>
    </row>
    <row r="4364" spans="1:2" x14ac:dyDescent="0.25">
      <c r="A4364" s="138" t="s">
        <v>1288</v>
      </c>
      <c r="B4364" s="138" t="s">
        <v>14496</v>
      </c>
    </row>
    <row r="4365" spans="1:2" x14ac:dyDescent="0.25">
      <c r="A4365" s="138" t="s">
        <v>1302</v>
      </c>
      <c r="B4365" s="138" t="s">
        <v>14497</v>
      </c>
    </row>
    <row r="4366" spans="1:2" x14ac:dyDescent="0.25">
      <c r="A4366" s="138" t="s">
        <v>1306</v>
      </c>
      <c r="B4366" s="138" t="s">
        <v>14498</v>
      </c>
    </row>
    <row r="4367" spans="1:2" x14ac:dyDescent="0.25">
      <c r="A4367" s="138" t="s">
        <v>101</v>
      </c>
      <c r="B4367" s="138" t="s">
        <v>14499</v>
      </c>
    </row>
    <row r="4368" spans="1:2" x14ac:dyDescent="0.25">
      <c r="A4368" s="138" t="s">
        <v>494</v>
      </c>
      <c r="B4368" s="138" t="s">
        <v>14500</v>
      </c>
    </row>
    <row r="4369" spans="1:2" x14ac:dyDescent="0.25">
      <c r="A4369" s="138" t="s">
        <v>1322</v>
      </c>
      <c r="B4369" s="138" t="s">
        <v>14501</v>
      </c>
    </row>
    <row r="4370" spans="1:2" x14ac:dyDescent="0.25">
      <c r="A4370" s="138" t="s">
        <v>367</v>
      </c>
      <c r="B4370" s="138" t="s">
        <v>14502</v>
      </c>
    </row>
    <row r="4371" spans="1:2" x14ac:dyDescent="0.25">
      <c r="A4371" s="138" t="s">
        <v>1324</v>
      </c>
      <c r="B4371" s="138" t="s">
        <v>14503</v>
      </c>
    </row>
    <row r="4372" spans="1:2" x14ac:dyDescent="0.25">
      <c r="A4372" s="138" t="s">
        <v>1341</v>
      </c>
      <c r="B4372" s="138" t="s">
        <v>14504</v>
      </c>
    </row>
    <row r="4373" spans="1:2" x14ac:dyDescent="0.25">
      <c r="A4373" s="138" t="s">
        <v>1344</v>
      </c>
      <c r="B4373" s="138" t="s">
        <v>14505</v>
      </c>
    </row>
    <row r="4374" spans="1:2" x14ac:dyDescent="0.25">
      <c r="A4374" s="138" t="s">
        <v>520</v>
      </c>
      <c r="B4374" s="138" t="s">
        <v>14506</v>
      </c>
    </row>
    <row r="4375" spans="1:2" x14ac:dyDescent="0.25">
      <c r="A4375" s="138" t="s">
        <v>379</v>
      </c>
      <c r="B4375" s="138" t="s">
        <v>14507</v>
      </c>
    </row>
    <row r="4376" spans="1:2" x14ac:dyDescent="0.25">
      <c r="A4376" s="138" t="s">
        <v>384</v>
      </c>
      <c r="B4376" s="138" t="s">
        <v>14508</v>
      </c>
    </row>
    <row r="4377" spans="1:2" x14ac:dyDescent="0.25">
      <c r="A4377" s="138" t="s">
        <v>1359</v>
      </c>
      <c r="B4377" s="138" t="s">
        <v>14509</v>
      </c>
    </row>
    <row r="4378" spans="1:2" x14ac:dyDescent="0.25">
      <c r="A4378" s="138" t="s">
        <v>426</v>
      </c>
      <c r="B4378" s="138" t="s">
        <v>14510</v>
      </c>
    </row>
    <row r="4379" spans="1:2" x14ac:dyDescent="0.25">
      <c r="A4379" s="138" t="s">
        <v>427</v>
      </c>
      <c r="B4379" s="138" t="s">
        <v>14511</v>
      </c>
    </row>
    <row r="4380" spans="1:2" x14ac:dyDescent="0.25">
      <c r="A4380" s="138" t="s">
        <v>433</v>
      </c>
      <c r="B4380" s="138" t="s">
        <v>14512</v>
      </c>
    </row>
    <row r="4381" spans="1:2" x14ac:dyDescent="0.25">
      <c r="A4381" s="138" t="s">
        <v>225</v>
      </c>
      <c r="B4381" s="138" t="s">
        <v>14513</v>
      </c>
    </row>
    <row r="4382" spans="1:2" x14ac:dyDescent="0.25">
      <c r="A4382" s="138" t="s">
        <v>438</v>
      </c>
      <c r="B4382" s="138" t="s">
        <v>14514</v>
      </c>
    </row>
    <row r="4383" spans="1:2" x14ac:dyDescent="0.25">
      <c r="A4383" s="138" t="s">
        <v>6600</v>
      </c>
      <c r="B4383" s="138" t="s">
        <v>14515</v>
      </c>
    </row>
    <row r="4384" spans="1:2" x14ac:dyDescent="0.25">
      <c r="A4384" s="138" t="s">
        <v>1411</v>
      </c>
      <c r="B4384" s="138" t="s">
        <v>14516</v>
      </c>
    </row>
    <row r="4385" spans="1:2" x14ac:dyDescent="0.25">
      <c r="A4385" s="138" t="s">
        <v>446</v>
      </c>
      <c r="B4385" s="138" t="s">
        <v>14517</v>
      </c>
    </row>
    <row r="4386" spans="1:2" x14ac:dyDescent="0.25">
      <c r="A4386" s="138" t="s">
        <v>1417</v>
      </c>
      <c r="B4386" s="138" t="s">
        <v>14518</v>
      </c>
    </row>
    <row r="4387" spans="1:2" x14ac:dyDescent="0.25">
      <c r="A4387" s="138" t="s">
        <v>1425</v>
      </c>
      <c r="B4387" s="138" t="s">
        <v>14519</v>
      </c>
    </row>
    <row r="4388" spans="1:2" x14ac:dyDescent="0.25">
      <c r="A4388" s="138" t="s">
        <v>1438</v>
      </c>
      <c r="B4388" s="138" t="s">
        <v>14520</v>
      </c>
    </row>
    <row r="4389" spans="1:2" x14ac:dyDescent="0.25">
      <c r="A4389" s="138" t="s">
        <v>298</v>
      </c>
      <c r="B4389" s="138" t="s">
        <v>14521</v>
      </c>
    </row>
    <row r="4390" spans="1:2" x14ac:dyDescent="0.25">
      <c r="A4390" s="138" t="s">
        <v>1446</v>
      </c>
      <c r="B4390" s="138" t="s">
        <v>14522</v>
      </c>
    </row>
    <row r="4391" spans="1:2" x14ac:dyDescent="0.25">
      <c r="A4391" s="138" t="s">
        <v>1478</v>
      </c>
      <c r="B4391" s="138" t="s">
        <v>14523</v>
      </c>
    </row>
    <row r="4392" spans="1:2" x14ac:dyDescent="0.25">
      <c r="A4392" s="138" t="s">
        <v>317</v>
      </c>
      <c r="B4392" s="138" t="s">
        <v>14524</v>
      </c>
    </row>
    <row r="4393" spans="1:2" x14ac:dyDescent="0.25">
      <c r="A4393" s="138" t="s">
        <v>333</v>
      </c>
      <c r="B4393" s="138" t="s">
        <v>14525</v>
      </c>
    </row>
    <row r="4394" spans="1:2" x14ac:dyDescent="0.25">
      <c r="A4394" s="138" t="s">
        <v>1497</v>
      </c>
      <c r="B4394" s="138" t="s">
        <v>14526</v>
      </c>
    </row>
    <row r="4395" spans="1:2" x14ac:dyDescent="0.25">
      <c r="A4395" s="138" t="s">
        <v>1518</v>
      </c>
      <c r="B4395" s="138" t="s">
        <v>14527</v>
      </c>
    </row>
    <row r="4396" spans="1:2" x14ac:dyDescent="0.25">
      <c r="A4396" s="138" t="s">
        <v>1530</v>
      </c>
      <c r="B4396" s="138" t="s">
        <v>14528</v>
      </c>
    </row>
    <row r="4397" spans="1:2" x14ac:dyDescent="0.25">
      <c r="A4397" s="138" t="s">
        <v>365</v>
      </c>
      <c r="B4397" s="138" t="s">
        <v>14529</v>
      </c>
    </row>
    <row r="4398" spans="1:2" x14ac:dyDescent="0.25">
      <c r="A4398" s="138" t="s">
        <v>242</v>
      </c>
      <c r="B4398" s="138" t="s">
        <v>14530</v>
      </c>
    </row>
    <row r="4399" spans="1:2" x14ac:dyDescent="0.25">
      <c r="A4399" s="138" t="s">
        <v>504</v>
      </c>
      <c r="B4399" s="138" t="s">
        <v>14531</v>
      </c>
    </row>
    <row r="4400" spans="1:2" x14ac:dyDescent="0.25">
      <c r="A4400" s="138" t="s">
        <v>266</v>
      </c>
      <c r="B4400" s="138" t="s">
        <v>14532</v>
      </c>
    </row>
    <row r="4401" spans="1:2" x14ac:dyDescent="0.25">
      <c r="A4401" s="138" t="s">
        <v>1639</v>
      </c>
      <c r="B4401" s="138" t="s">
        <v>14533</v>
      </c>
    </row>
    <row r="4402" spans="1:2" x14ac:dyDescent="0.25">
      <c r="A4402" s="138" t="s">
        <v>1645</v>
      </c>
      <c r="B4402" s="138" t="s">
        <v>14534</v>
      </c>
    </row>
    <row r="4403" spans="1:2" x14ac:dyDescent="0.25">
      <c r="A4403" s="138" t="s">
        <v>1650</v>
      </c>
      <c r="B4403" s="138" t="s">
        <v>14535</v>
      </c>
    </row>
    <row r="4404" spans="1:2" x14ac:dyDescent="0.25">
      <c r="A4404" s="138" t="s">
        <v>1082</v>
      </c>
      <c r="B4404" s="138" t="s">
        <v>14536</v>
      </c>
    </row>
    <row r="4405" spans="1:2" x14ac:dyDescent="0.25">
      <c r="A4405" s="138" t="s">
        <v>1160</v>
      </c>
      <c r="B4405" s="138" t="s">
        <v>14537</v>
      </c>
    </row>
    <row r="4406" spans="1:2" x14ac:dyDescent="0.25">
      <c r="A4406" s="138" t="s">
        <v>1173</v>
      </c>
      <c r="B4406" s="138" t="s">
        <v>14538</v>
      </c>
    </row>
    <row r="4407" spans="1:2" x14ac:dyDescent="0.25">
      <c r="A4407" s="138" t="s">
        <v>1215</v>
      </c>
      <c r="B4407" s="138" t="s">
        <v>14539</v>
      </c>
    </row>
    <row r="4408" spans="1:2" x14ac:dyDescent="0.25">
      <c r="A4408" s="138" t="s">
        <v>172</v>
      </c>
      <c r="B4408" s="138" t="s">
        <v>14540</v>
      </c>
    </row>
    <row r="4409" spans="1:2" x14ac:dyDescent="0.25">
      <c r="A4409" s="138" t="s">
        <v>1218</v>
      </c>
      <c r="B4409" s="138" t="s">
        <v>14541</v>
      </c>
    </row>
    <row r="4410" spans="1:2" x14ac:dyDescent="0.25">
      <c r="A4410" s="138" t="s">
        <v>7800</v>
      </c>
      <c r="B4410" s="138" t="s">
        <v>7800</v>
      </c>
    </row>
    <row r="4411" spans="1:2" x14ac:dyDescent="0.25">
      <c r="A4411" s="138" t="s">
        <v>7759</v>
      </c>
      <c r="B4411" s="138" t="s">
        <v>7759</v>
      </c>
    </row>
    <row r="4412" spans="1:2" x14ac:dyDescent="0.25">
      <c r="A4412" s="138" t="s">
        <v>7631</v>
      </c>
      <c r="B4412" s="138" t="s">
        <v>7631</v>
      </c>
    </row>
    <row r="4413" spans="1:2" x14ac:dyDescent="0.25">
      <c r="A4413" s="138" t="s">
        <v>1487</v>
      </c>
      <c r="B4413" s="138" t="s">
        <v>14542</v>
      </c>
    </row>
    <row r="4414" spans="1:2" x14ac:dyDescent="0.25">
      <c r="A4414" s="138" t="s">
        <v>1528</v>
      </c>
      <c r="B4414" s="138" t="s">
        <v>14543</v>
      </c>
    </row>
    <row r="4415" spans="1:2" x14ac:dyDescent="0.25">
      <c r="A4415" s="138" t="s">
        <v>1550</v>
      </c>
      <c r="B4415" s="138" t="s">
        <v>14544</v>
      </c>
    </row>
    <row r="4416" spans="1:2" x14ac:dyDescent="0.25">
      <c r="A4416" s="138" t="s">
        <v>6896</v>
      </c>
      <c r="B4416" s="138" t="s">
        <v>14545</v>
      </c>
    </row>
    <row r="4417" spans="1:2" x14ac:dyDescent="0.25">
      <c r="A4417" s="138" t="s">
        <v>1600</v>
      </c>
      <c r="B4417" s="138" t="s">
        <v>14546</v>
      </c>
    </row>
    <row r="4418" spans="1:2" x14ac:dyDescent="0.25">
      <c r="A4418" s="138" t="s">
        <v>1607</v>
      </c>
      <c r="B4418" s="138" t="s">
        <v>14547</v>
      </c>
    </row>
    <row r="4419" spans="1:2" x14ac:dyDescent="0.25">
      <c r="A4419" s="138" t="s">
        <v>1624</v>
      </c>
      <c r="B4419" s="138" t="s">
        <v>14548</v>
      </c>
    </row>
    <row r="4420" spans="1:2" x14ac:dyDescent="0.25">
      <c r="A4420" s="138" t="s">
        <v>7045</v>
      </c>
      <c r="B4420" s="138" t="s">
        <v>14549</v>
      </c>
    </row>
    <row r="4421" spans="1:2" x14ac:dyDescent="0.25">
      <c r="A4421" s="138" t="s">
        <v>1659</v>
      </c>
      <c r="B4421" s="138" t="s">
        <v>14550</v>
      </c>
    </row>
    <row r="4422" spans="1:2" x14ac:dyDescent="0.25">
      <c r="A4422" s="138" t="s">
        <v>1665</v>
      </c>
      <c r="B4422" s="138" t="s">
        <v>14551</v>
      </c>
    </row>
    <row r="4423" spans="1:2" x14ac:dyDescent="0.25">
      <c r="A4423" s="138" t="s">
        <v>1670</v>
      </c>
      <c r="B4423" s="138" t="s">
        <v>14552</v>
      </c>
    </row>
    <row r="4424" spans="1:2" x14ac:dyDescent="0.25">
      <c r="A4424" s="138" t="s">
        <v>1674</v>
      </c>
      <c r="B4424" s="138" t="s">
        <v>14553</v>
      </c>
    </row>
    <row r="4425" spans="1:2" x14ac:dyDescent="0.25">
      <c r="A4425" s="138" t="s">
        <v>1025</v>
      </c>
      <c r="B4425" s="138" t="s">
        <v>14554</v>
      </c>
    </row>
    <row r="4426" spans="1:2" x14ac:dyDescent="0.25">
      <c r="A4426" s="138" t="s">
        <v>1027</v>
      </c>
      <c r="B4426" s="138" t="s">
        <v>14555</v>
      </c>
    </row>
    <row r="4427" spans="1:2" x14ac:dyDescent="0.25">
      <c r="A4427" s="138" t="s">
        <v>161</v>
      </c>
      <c r="B4427" s="138" t="s">
        <v>14556</v>
      </c>
    </row>
    <row r="4428" spans="1:2" x14ac:dyDescent="0.25">
      <c r="A4428" s="138" t="s">
        <v>1063</v>
      </c>
      <c r="B4428" s="138" t="s">
        <v>14557</v>
      </c>
    </row>
    <row r="4429" spans="1:2" x14ac:dyDescent="0.25">
      <c r="A4429" s="138" t="s">
        <v>1148</v>
      </c>
      <c r="B4429" s="138" t="s">
        <v>14558</v>
      </c>
    </row>
    <row r="4430" spans="1:2" x14ac:dyDescent="0.25">
      <c r="A4430" s="138" t="s">
        <v>1200</v>
      </c>
      <c r="B4430" s="138" t="s">
        <v>14559</v>
      </c>
    </row>
    <row r="4431" spans="1:2" x14ac:dyDescent="0.25">
      <c r="A4431" s="138" t="s">
        <v>1205</v>
      </c>
      <c r="B4431" s="138" t="s">
        <v>14560</v>
      </c>
    </row>
    <row r="4432" spans="1:2" x14ac:dyDescent="0.25">
      <c r="A4432" s="138" t="s">
        <v>171</v>
      </c>
      <c r="B4432" s="138" t="s">
        <v>14561</v>
      </c>
    </row>
    <row r="4433" spans="1:2" x14ac:dyDescent="0.25">
      <c r="A4433" s="138" t="s">
        <v>1220</v>
      </c>
      <c r="B4433" s="138" t="s">
        <v>14562</v>
      </c>
    </row>
    <row r="4434" spans="1:2" x14ac:dyDescent="0.25">
      <c r="A4434" s="138" t="s">
        <v>1222</v>
      </c>
      <c r="B4434" s="138" t="s">
        <v>14563</v>
      </c>
    </row>
    <row r="4435" spans="1:2" x14ac:dyDescent="0.25">
      <c r="A4435" s="138" t="s">
        <v>1224</v>
      </c>
      <c r="B4435" s="138" t="s">
        <v>14564</v>
      </c>
    </row>
    <row r="4436" spans="1:2" x14ac:dyDescent="0.25">
      <c r="A4436" s="138" t="s">
        <v>177</v>
      </c>
      <c r="B4436" s="138" t="s">
        <v>14565</v>
      </c>
    </row>
    <row r="4437" spans="1:2" x14ac:dyDescent="0.25">
      <c r="A4437" s="138" t="s">
        <v>1234</v>
      </c>
      <c r="B4437" s="138" t="s">
        <v>14566</v>
      </c>
    </row>
    <row r="4438" spans="1:2" x14ac:dyDescent="0.25">
      <c r="A4438" s="138" t="s">
        <v>1244</v>
      </c>
      <c r="B4438" s="138" t="s">
        <v>14567</v>
      </c>
    </row>
    <row r="4439" spans="1:2" x14ac:dyDescent="0.25">
      <c r="A4439" s="138" t="s">
        <v>7794</v>
      </c>
      <c r="B4439" s="138" t="s">
        <v>7794</v>
      </c>
    </row>
    <row r="4440" spans="1:2" x14ac:dyDescent="0.25">
      <c r="A4440" s="138" t="s">
        <v>7857</v>
      </c>
      <c r="B4440" s="138" t="s">
        <v>7857</v>
      </c>
    </row>
    <row r="4441" spans="1:2" x14ac:dyDescent="0.25">
      <c r="A4441" s="138" t="s">
        <v>7740</v>
      </c>
      <c r="B4441" s="138" t="s">
        <v>7740</v>
      </c>
    </row>
    <row r="4442" spans="1:2" x14ac:dyDescent="0.25">
      <c r="A4442" s="138" t="s">
        <v>7851</v>
      </c>
      <c r="B4442" s="138" t="s">
        <v>7851</v>
      </c>
    </row>
    <row r="4443" spans="1:2" x14ac:dyDescent="0.25">
      <c r="A4443" s="138" t="s">
        <v>1380</v>
      </c>
      <c r="B4443" s="138" t="s">
        <v>14568</v>
      </c>
    </row>
    <row r="4444" spans="1:2" x14ac:dyDescent="0.25">
      <c r="A4444" s="138" t="s">
        <v>1399</v>
      </c>
      <c r="B4444" s="138" t="s">
        <v>14569</v>
      </c>
    </row>
    <row r="4445" spans="1:2" x14ac:dyDescent="0.25">
      <c r="A4445" s="138" t="s">
        <v>1401</v>
      </c>
      <c r="B4445" s="138" t="s">
        <v>14570</v>
      </c>
    </row>
    <row r="4446" spans="1:2" x14ac:dyDescent="0.25">
      <c r="A4446" s="138" t="s">
        <v>1440</v>
      </c>
      <c r="B4446" s="138" t="s">
        <v>14571</v>
      </c>
    </row>
    <row r="4447" spans="1:2" x14ac:dyDescent="0.25">
      <c r="A4447" s="138" t="s">
        <v>1445</v>
      </c>
      <c r="B4447" s="138" t="s">
        <v>14572</v>
      </c>
    </row>
    <row r="4448" spans="1:2" x14ac:dyDescent="0.25">
      <c r="A4448" s="138" t="s">
        <v>6706</v>
      </c>
      <c r="B4448" s="138" t="s">
        <v>14573</v>
      </c>
    </row>
    <row r="4449" spans="1:2" x14ac:dyDescent="0.25">
      <c r="A4449" s="138" t="s">
        <v>1460</v>
      </c>
      <c r="B4449" s="138" t="s">
        <v>14574</v>
      </c>
    </row>
    <row r="4450" spans="1:2" x14ac:dyDescent="0.25">
      <c r="A4450" s="138" t="s">
        <v>1461</v>
      </c>
      <c r="B4450" s="138" t="s">
        <v>14575</v>
      </c>
    </row>
    <row r="4451" spans="1:2" x14ac:dyDescent="0.25">
      <c r="A4451" s="138" t="s">
        <v>6723</v>
      </c>
      <c r="B4451" s="138" t="s">
        <v>14576</v>
      </c>
    </row>
    <row r="4452" spans="1:2" x14ac:dyDescent="0.25">
      <c r="A4452" s="138" t="s">
        <v>1526</v>
      </c>
      <c r="B4452" s="138" t="s">
        <v>14577</v>
      </c>
    </row>
    <row r="4453" spans="1:2" x14ac:dyDescent="0.25">
      <c r="A4453" s="138" t="s">
        <v>1589</v>
      </c>
      <c r="B4453" s="138" t="s">
        <v>14578</v>
      </c>
    </row>
    <row r="4454" spans="1:2" x14ac:dyDescent="0.25">
      <c r="A4454" s="138" t="s">
        <v>1610</v>
      </c>
      <c r="B4454" s="138" t="s">
        <v>14579</v>
      </c>
    </row>
    <row r="4455" spans="1:2" x14ac:dyDescent="0.25">
      <c r="A4455" s="138" t="s">
        <v>1613</v>
      </c>
      <c r="B4455" s="138" t="s">
        <v>14580</v>
      </c>
    </row>
    <row r="4456" spans="1:2" x14ac:dyDescent="0.25">
      <c r="A4456" s="138" t="s">
        <v>1623</v>
      </c>
      <c r="B4456" s="138" t="s">
        <v>14581</v>
      </c>
    </row>
    <row r="4457" spans="1:2" x14ac:dyDescent="0.25">
      <c r="A4457" s="138" t="s">
        <v>1643</v>
      </c>
      <c r="B4457" s="138" t="s">
        <v>14582</v>
      </c>
    </row>
    <row r="4458" spans="1:2" x14ac:dyDescent="0.25">
      <c r="A4458" s="138" t="s">
        <v>896</v>
      </c>
      <c r="B4458" s="138" t="s">
        <v>14583</v>
      </c>
    </row>
    <row r="4459" spans="1:2" x14ac:dyDescent="0.25">
      <c r="A4459" s="138" t="s">
        <v>233</v>
      </c>
      <c r="B4459" s="138" t="s">
        <v>14584</v>
      </c>
    </row>
    <row r="4460" spans="1:2" x14ac:dyDescent="0.25">
      <c r="A4460" s="138" t="s">
        <v>909</v>
      </c>
      <c r="B4460" s="138" t="s">
        <v>14585</v>
      </c>
    </row>
    <row r="4461" spans="1:2" x14ac:dyDescent="0.25">
      <c r="A4461" s="138" t="s">
        <v>505</v>
      </c>
      <c r="B4461" s="138" t="s">
        <v>14586</v>
      </c>
    </row>
    <row r="4462" spans="1:2" x14ac:dyDescent="0.25">
      <c r="A4462" s="138" t="s">
        <v>919</v>
      </c>
      <c r="B4462" s="138" t="s">
        <v>14587</v>
      </c>
    </row>
    <row r="4463" spans="1:2" x14ac:dyDescent="0.25">
      <c r="A4463" s="138" t="s">
        <v>931</v>
      </c>
      <c r="B4463" s="138" t="s">
        <v>14588</v>
      </c>
    </row>
    <row r="4464" spans="1:2" x14ac:dyDescent="0.25">
      <c r="A4464" s="138" t="s">
        <v>938</v>
      </c>
      <c r="B4464" s="138" t="s">
        <v>14589</v>
      </c>
    </row>
    <row r="4465" spans="1:2" x14ac:dyDescent="0.25">
      <c r="A4465" s="138" t="s">
        <v>381</v>
      </c>
      <c r="B4465" s="138" t="s">
        <v>14590</v>
      </c>
    </row>
    <row r="4466" spans="1:2" x14ac:dyDescent="0.25">
      <c r="A4466" s="138" t="s">
        <v>509</v>
      </c>
      <c r="B4466" s="138" t="s">
        <v>14591</v>
      </c>
    </row>
    <row r="4467" spans="1:2" x14ac:dyDescent="0.25">
      <c r="A4467" s="138" t="s">
        <v>514</v>
      </c>
      <c r="B4467" s="138" t="s">
        <v>14592</v>
      </c>
    </row>
    <row r="4468" spans="1:2" x14ac:dyDescent="0.25">
      <c r="A4468" s="138" t="s">
        <v>294</v>
      </c>
      <c r="B4468" s="138" t="s">
        <v>14593</v>
      </c>
    </row>
    <row r="4469" spans="1:2" x14ac:dyDescent="0.25">
      <c r="A4469" s="138" t="s">
        <v>994</v>
      </c>
      <c r="B4469" s="138" t="s">
        <v>14594</v>
      </c>
    </row>
    <row r="4470" spans="1:2" x14ac:dyDescent="0.25">
      <c r="A4470" s="138" t="s">
        <v>5932</v>
      </c>
      <c r="B4470" s="138" t="s">
        <v>14595</v>
      </c>
    </row>
    <row r="4471" spans="1:2" x14ac:dyDescent="0.25">
      <c r="A4471" s="138" t="s">
        <v>1010</v>
      </c>
      <c r="B4471" s="138" t="s">
        <v>14596</v>
      </c>
    </row>
    <row r="4472" spans="1:2" x14ac:dyDescent="0.25">
      <c r="A4472" s="138" t="s">
        <v>100</v>
      </c>
      <c r="B4472" s="138" t="s">
        <v>14597</v>
      </c>
    </row>
    <row r="4473" spans="1:2" x14ac:dyDescent="0.25">
      <c r="A4473" s="138" t="s">
        <v>517</v>
      </c>
      <c r="B4473" s="138" t="s">
        <v>14598</v>
      </c>
    </row>
    <row r="4474" spans="1:2" x14ac:dyDescent="0.25">
      <c r="A4474" s="138" t="s">
        <v>1053</v>
      </c>
      <c r="B4474" s="138" t="s">
        <v>14599</v>
      </c>
    </row>
    <row r="4475" spans="1:2" x14ac:dyDescent="0.25">
      <c r="A4475" s="138" t="s">
        <v>366</v>
      </c>
      <c r="B4475" s="138" t="s">
        <v>14600</v>
      </c>
    </row>
    <row r="4476" spans="1:2" x14ac:dyDescent="0.25">
      <c r="A4476" s="138" t="s">
        <v>1088</v>
      </c>
      <c r="B4476" s="138" t="s">
        <v>14601</v>
      </c>
    </row>
    <row r="4477" spans="1:2" x14ac:dyDescent="0.25">
      <c r="A4477" s="138" t="s">
        <v>1117</v>
      </c>
      <c r="B4477" s="138" t="s">
        <v>14602</v>
      </c>
    </row>
    <row r="4478" spans="1:2" x14ac:dyDescent="0.25">
      <c r="A4478" s="138" t="s">
        <v>248</v>
      </c>
      <c r="B4478" s="138" t="s">
        <v>14603</v>
      </c>
    </row>
    <row r="4479" spans="1:2" x14ac:dyDescent="0.25">
      <c r="A4479" s="138" t="s">
        <v>1171</v>
      </c>
      <c r="B4479" s="138" t="s">
        <v>14604</v>
      </c>
    </row>
    <row r="4480" spans="1:2" x14ac:dyDescent="0.25">
      <c r="A4480" s="138" t="s">
        <v>256</v>
      </c>
      <c r="B4480" s="138" t="s">
        <v>14605</v>
      </c>
    </row>
    <row r="4481" spans="1:2" x14ac:dyDescent="0.25">
      <c r="A4481" s="138" t="s">
        <v>258</v>
      </c>
      <c r="B4481" s="138" t="s">
        <v>14606</v>
      </c>
    </row>
    <row r="4482" spans="1:2" x14ac:dyDescent="0.25">
      <c r="A4482" s="138" t="s">
        <v>269</v>
      </c>
      <c r="B4482" s="138" t="s">
        <v>14607</v>
      </c>
    </row>
    <row r="4483" spans="1:2" x14ac:dyDescent="0.25">
      <c r="A4483" s="138" t="s">
        <v>98</v>
      </c>
      <c r="B4483" s="138" t="s">
        <v>14608</v>
      </c>
    </row>
    <row r="4484" spans="1:2" x14ac:dyDescent="0.25">
      <c r="A4484" s="138" t="s">
        <v>7684</v>
      </c>
      <c r="B4484" s="138" t="s">
        <v>7684</v>
      </c>
    </row>
    <row r="4485" spans="1:2" x14ac:dyDescent="0.25">
      <c r="A4485" s="138" t="s">
        <v>7816</v>
      </c>
      <c r="B4485" s="138" t="s">
        <v>7816</v>
      </c>
    </row>
    <row r="4486" spans="1:2" x14ac:dyDescent="0.25">
      <c r="A4486" s="138" t="s">
        <v>6221</v>
      </c>
      <c r="B4486" s="138" t="s">
        <v>14609</v>
      </c>
    </row>
    <row r="4487" spans="1:2" x14ac:dyDescent="0.25">
      <c r="A4487" s="138" t="s">
        <v>6234</v>
      </c>
      <c r="B4487" s="138" t="s">
        <v>14610</v>
      </c>
    </row>
    <row r="4488" spans="1:2" x14ac:dyDescent="0.25">
      <c r="A4488" s="138" t="s">
        <v>276</v>
      </c>
      <c r="B4488" s="138" t="s">
        <v>14611</v>
      </c>
    </row>
    <row r="4489" spans="1:2" x14ac:dyDescent="0.25">
      <c r="A4489" s="138" t="s">
        <v>279</v>
      </c>
      <c r="B4489" s="138" t="s">
        <v>14612</v>
      </c>
    </row>
    <row r="4490" spans="1:2" x14ac:dyDescent="0.25">
      <c r="A4490" s="138" t="s">
        <v>1274</v>
      </c>
      <c r="B4490" s="138" t="s">
        <v>14613</v>
      </c>
    </row>
    <row r="4491" spans="1:2" x14ac:dyDescent="0.25">
      <c r="A4491" s="138" t="s">
        <v>226</v>
      </c>
      <c r="B4491" s="138" t="s">
        <v>14614</v>
      </c>
    </row>
    <row r="4492" spans="1:2" x14ac:dyDescent="0.25">
      <c r="A4492" s="138" t="s">
        <v>1275</v>
      </c>
      <c r="B4492" s="138" t="s">
        <v>14615</v>
      </c>
    </row>
    <row r="4493" spans="1:2" x14ac:dyDescent="0.25">
      <c r="A4493" s="138" t="s">
        <v>463</v>
      </c>
      <c r="B4493" s="138" t="s">
        <v>14616</v>
      </c>
    </row>
    <row r="4494" spans="1:2" x14ac:dyDescent="0.25">
      <c r="A4494" s="138" t="s">
        <v>464</v>
      </c>
      <c r="B4494" s="138" t="s">
        <v>14617</v>
      </c>
    </row>
    <row r="4495" spans="1:2" x14ac:dyDescent="0.25">
      <c r="A4495" s="138" t="s">
        <v>1290</v>
      </c>
      <c r="B4495" s="138" t="s">
        <v>14618</v>
      </c>
    </row>
    <row r="4496" spans="1:2" x14ac:dyDescent="0.25">
      <c r="A4496" s="138" t="s">
        <v>6319</v>
      </c>
      <c r="B4496" s="138" t="s">
        <v>14619</v>
      </c>
    </row>
    <row r="4497" spans="1:2" x14ac:dyDescent="0.25">
      <c r="A4497" s="138" t="s">
        <v>1291</v>
      </c>
      <c r="B4497" s="138" t="s">
        <v>14620</v>
      </c>
    </row>
    <row r="4498" spans="1:2" x14ac:dyDescent="0.25">
      <c r="A4498" s="138" t="s">
        <v>474</v>
      </c>
      <c r="B4498" s="138" t="s">
        <v>14621</v>
      </c>
    </row>
    <row r="4499" spans="1:2" x14ac:dyDescent="0.25">
      <c r="A4499" s="138" t="s">
        <v>476</v>
      </c>
      <c r="B4499" s="138" t="s">
        <v>14622</v>
      </c>
    </row>
    <row r="4500" spans="1:2" x14ac:dyDescent="0.25">
      <c r="A4500" s="138" t="s">
        <v>477</v>
      </c>
      <c r="B4500" s="138" t="s">
        <v>14623</v>
      </c>
    </row>
    <row r="4501" spans="1:2" x14ac:dyDescent="0.25">
      <c r="A4501" s="138" t="s">
        <v>479</v>
      </c>
      <c r="B4501" s="138" t="s">
        <v>14624</v>
      </c>
    </row>
    <row r="4502" spans="1:2" x14ac:dyDescent="0.25">
      <c r="A4502" s="138" t="s">
        <v>482</v>
      </c>
      <c r="B4502" s="138" t="s">
        <v>14625</v>
      </c>
    </row>
    <row r="4503" spans="1:2" x14ac:dyDescent="0.25">
      <c r="A4503" s="138" t="s">
        <v>6341</v>
      </c>
      <c r="B4503" s="138" t="s">
        <v>14626</v>
      </c>
    </row>
    <row r="4504" spans="1:2" x14ac:dyDescent="0.25">
      <c r="A4504" s="138" t="s">
        <v>1301</v>
      </c>
      <c r="B4504" s="138" t="s">
        <v>14627</v>
      </c>
    </row>
    <row r="4505" spans="1:2" x14ac:dyDescent="0.25">
      <c r="A4505" s="138" t="s">
        <v>488</v>
      </c>
      <c r="B4505" s="138" t="s">
        <v>14628</v>
      </c>
    </row>
    <row r="4506" spans="1:2" x14ac:dyDescent="0.25">
      <c r="A4506" s="138" t="s">
        <v>491</v>
      </c>
      <c r="B4506" s="138" t="s">
        <v>14629</v>
      </c>
    </row>
    <row r="4507" spans="1:2" x14ac:dyDescent="0.25">
      <c r="A4507" s="138" t="s">
        <v>1307</v>
      </c>
      <c r="B4507" s="138" t="s">
        <v>14630</v>
      </c>
    </row>
    <row r="4508" spans="1:2" x14ac:dyDescent="0.25">
      <c r="A4508" s="138" t="s">
        <v>1313</v>
      </c>
      <c r="B4508" s="138" t="s">
        <v>14631</v>
      </c>
    </row>
    <row r="4509" spans="1:2" x14ac:dyDescent="0.25">
      <c r="A4509" s="138" t="s">
        <v>498</v>
      </c>
      <c r="B4509" s="138" t="s">
        <v>14632</v>
      </c>
    </row>
    <row r="4510" spans="1:2" x14ac:dyDescent="0.25">
      <c r="A4510" s="138" t="s">
        <v>6390</v>
      </c>
      <c r="B4510" s="138" t="s">
        <v>14633</v>
      </c>
    </row>
    <row r="4511" spans="1:2" x14ac:dyDescent="0.25">
      <c r="A4511" s="138" t="s">
        <v>519</v>
      </c>
      <c r="B4511" s="138" t="s">
        <v>14634</v>
      </c>
    </row>
    <row r="4512" spans="1:2" x14ac:dyDescent="0.25">
      <c r="A4512" s="138" t="s">
        <v>518</v>
      </c>
      <c r="B4512" s="138" t="s">
        <v>14635</v>
      </c>
    </row>
    <row r="4513" spans="1:2" x14ac:dyDescent="0.25">
      <c r="A4513" s="138" t="s">
        <v>1331</v>
      </c>
      <c r="B4513" s="138" t="s">
        <v>14636</v>
      </c>
    </row>
    <row r="4514" spans="1:2" x14ac:dyDescent="0.25">
      <c r="A4514" s="138" t="s">
        <v>6426</v>
      </c>
      <c r="B4514" s="138" t="s">
        <v>14637</v>
      </c>
    </row>
    <row r="4515" spans="1:2" x14ac:dyDescent="0.25">
      <c r="A4515" s="138" t="s">
        <v>209</v>
      </c>
      <c r="B4515" s="138" t="s">
        <v>14638</v>
      </c>
    </row>
    <row r="4516" spans="1:2" x14ac:dyDescent="0.25">
      <c r="A4516" s="138" t="s">
        <v>6437</v>
      </c>
      <c r="B4516" s="138" t="s">
        <v>14639</v>
      </c>
    </row>
    <row r="4517" spans="1:2" x14ac:dyDescent="0.25">
      <c r="A4517" s="138" t="s">
        <v>6448</v>
      </c>
      <c r="B4517" s="138" t="s">
        <v>14640</v>
      </c>
    </row>
    <row r="4518" spans="1:2" x14ac:dyDescent="0.25">
      <c r="A4518" s="138" t="s">
        <v>382</v>
      </c>
      <c r="B4518" s="138" t="s">
        <v>14641</v>
      </c>
    </row>
    <row r="4519" spans="1:2" x14ac:dyDescent="0.25">
      <c r="A4519" s="138" t="s">
        <v>450</v>
      </c>
      <c r="B4519" s="138" t="s">
        <v>14642</v>
      </c>
    </row>
    <row r="4520" spans="1:2" x14ac:dyDescent="0.25">
      <c r="A4520" s="138" t="s">
        <v>387</v>
      </c>
      <c r="B4520" s="138" t="s">
        <v>14643</v>
      </c>
    </row>
    <row r="4521" spans="1:2" x14ac:dyDescent="0.25">
      <c r="A4521" s="138" t="s">
        <v>516</v>
      </c>
      <c r="B4521" s="138" t="s">
        <v>14644</v>
      </c>
    </row>
    <row r="4522" spans="1:2" x14ac:dyDescent="0.25">
      <c r="A4522" s="138" t="s">
        <v>527</v>
      </c>
      <c r="B4522" s="138" t="s">
        <v>14645</v>
      </c>
    </row>
    <row r="4523" spans="1:2" x14ac:dyDescent="0.25">
      <c r="A4523" s="138" t="s">
        <v>392</v>
      </c>
      <c r="B4523" s="138" t="s">
        <v>14646</v>
      </c>
    </row>
    <row r="4524" spans="1:2" x14ac:dyDescent="0.25">
      <c r="A4524" s="138" t="s">
        <v>1356</v>
      </c>
      <c r="B4524" s="138" t="s">
        <v>14647</v>
      </c>
    </row>
    <row r="4525" spans="1:2" x14ac:dyDescent="0.25">
      <c r="A4525" s="138" t="s">
        <v>393</v>
      </c>
      <c r="B4525" s="138" t="s">
        <v>14648</v>
      </c>
    </row>
    <row r="4526" spans="1:2" x14ac:dyDescent="0.25">
      <c r="A4526" s="138" t="s">
        <v>1357</v>
      </c>
      <c r="B4526" s="138" t="s">
        <v>14649</v>
      </c>
    </row>
    <row r="4527" spans="1:2" x14ac:dyDescent="0.25">
      <c r="A4527" s="138" t="s">
        <v>406</v>
      </c>
      <c r="B4527" s="138" t="s">
        <v>14650</v>
      </c>
    </row>
    <row r="4528" spans="1:2" x14ac:dyDescent="0.25">
      <c r="A4528" s="138" t="s">
        <v>511</v>
      </c>
      <c r="B4528" s="138" t="s">
        <v>14651</v>
      </c>
    </row>
    <row r="4529" spans="1:2" x14ac:dyDescent="0.25">
      <c r="A4529" s="138" t="s">
        <v>513</v>
      </c>
      <c r="B4529" s="138" t="s">
        <v>14652</v>
      </c>
    </row>
    <row r="4530" spans="1:2" x14ac:dyDescent="0.25">
      <c r="A4530" s="138" t="s">
        <v>425</v>
      </c>
      <c r="B4530" s="138" t="s">
        <v>14653</v>
      </c>
    </row>
    <row r="4531" spans="1:2" x14ac:dyDescent="0.25">
      <c r="A4531" s="138" t="s">
        <v>436</v>
      </c>
      <c r="B4531" s="138" t="s">
        <v>14654</v>
      </c>
    </row>
    <row r="4532" spans="1:2" x14ac:dyDescent="0.25">
      <c r="A4532" s="138" t="s">
        <v>6586</v>
      </c>
      <c r="B4532" s="138" t="s">
        <v>14655</v>
      </c>
    </row>
    <row r="4533" spans="1:2" x14ac:dyDescent="0.25">
      <c r="A4533" s="138" t="s">
        <v>441</v>
      </c>
      <c r="B4533" s="138" t="s">
        <v>14656</v>
      </c>
    </row>
    <row r="4534" spans="1:2" x14ac:dyDescent="0.25">
      <c r="A4534" s="138" t="s">
        <v>6596</v>
      </c>
      <c r="B4534" s="138" t="s">
        <v>14657</v>
      </c>
    </row>
    <row r="4535" spans="1:2" x14ac:dyDescent="0.25">
      <c r="A4535" s="138" t="s">
        <v>155</v>
      </c>
      <c r="B4535" s="138" t="s">
        <v>14658</v>
      </c>
    </row>
    <row r="4536" spans="1:2" x14ac:dyDescent="0.25">
      <c r="A4536" s="138" t="s">
        <v>442</v>
      </c>
      <c r="B4536" s="138" t="s">
        <v>14659</v>
      </c>
    </row>
    <row r="4537" spans="1:2" x14ac:dyDescent="0.25">
      <c r="A4537" s="138" t="s">
        <v>1415</v>
      </c>
      <c r="B4537" s="138" t="s">
        <v>14660</v>
      </c>
    </row>
    <row r="4538" spans="1:2" x14ac:dyDescent="0.25">
      <c r="A4538" s="138" t="s">
        <v>1436</v>
      </c>
      <c r="B4538" s="138" t="s">
        <v>14661</v>
      </c>
    </row>
    <row r="4539" spans="1:2" x14ac:dyDescent="0.25">
      <c r="A4539" s="138" t="s">
        <v>295</v>
      </c>
      <c r="B4539" s="138" t="s">
        <v>14662</v>
      </c>
    </row>
    <row r="4540" spans="1:2" x14ac:dyDescent="0.25">
      <c r="A4540" s="138" t="s">
        <v>1448</v>
      </c>
      <c r="B4540" s="138" t="s">
        <v>14663</v>
      </c>
    </row>
    <row r="4541" spans="1:2" x14ac:dyDescent="0.25">
      <c r="A4541" s="138" t="s">
        <v>1450</v>
      </c>
      <c r="B4541" s="138" t="s">
        <v>14664</v>
      </c>
    </row>
    <row r="4542" spans="1:2" x14ac:dyDescent="0.25">
      <c r="A4542" s="138" t="s">
        <v>86</v>
      </c>
      <c r="B4542" s="138" t="s">
        <v>14665</v>
      </c>
    </row>
    <row r="4543" spans="1:2" x14ac:dyDescent="0.25">
      <c r="A4543" s="138" t="s">
        <v>306</v>
      </c>
      <c r="B4543" s="138" t="s">
        <v>14666</v>
      </c>
    </row>
    <row r="4544" spans="1:2" x14ac:dyDescent="0.25">
      <c r="A4544" s="138" t="s">
        <v>309</v>
      </c>
      <c r="B4544" s="138" t="s">
        <v>14667</v>
      </c>
    </row>
    <row r="4545" spans="1:2" x14ac:dyDescent="0.25">
      <c r="A4545" s="138" t="s">
        <v>325</v>
      </c>
      <c r="B4545" s="138" t="s">
        <v>14668</v>
      </c>
    </row>
    <row r="4546" spans="1:2" x14ac:dyDescent="0.25">
      <c r="A4546" s="138" t="s">
        <v>228</v>
      </c>
      <c r="B4546" s="138" t="s">
        <v>14669</v>
      </c>
    </row>
    <row r="4547" spans="1:2" x14ac:dyDescent="0.25">
      <c r="A4547" s="138" t="s">
        <v>1503</v>
      </c>
      <c r="B4547" s="138" t="s">
        <v>14670</v>
      </c>
    </row>
    <row r="4548" spans="1:2" x14ac:dyDescent="0.25">
      <c r="A4548" s="138" t="s">
        <v>344</v>
      </c>
      <c r="B4548" s="138" t="s">
        <v>14671</v>
      </c>
    </row>
    <row r="4549" spans="1:2" x14ac:dyDescent="0.25">
      <c r="A4549" s="138" t="s">
        <v>1504</v>
      </c>
      <c r="B4549" s="138" t="s">
        <v>14672</v>
      </c>
    </row>
    <row r="4550" spans="1:2" x14ac:dyDescent="0.25">
      <c r="A4550" s="138" t="s">
        <v>352</v>
      </c>
      <c r="B4550" s="138" t="s">
        <v>14673</v>
      </c>
    </row>
    <row r="4551" spans="1:2" x14ac:dyDescent="0.25">
      <c r="A4551" s="138" t="s">
        <v>359</v>
      </c>
      <c r="B4551" s="138" t="s">
        <v>14674</v>
      </c>
    </row>
    <row r="4552" spans="1:2" x14ac:dyDescent="0.25">
      <c r="A4552" s="138" t="s">
        <v>362</v>
      </c>
      <c r="B4552" s="138" t="s">
        <v>14675</v>
      </c>
    </row>
    <row r="4553" spans="1:2" x14ac:dyDescent="0.25">
      <c r="A4553" s="138" t="s">
        <v>96</v>
      </c>
      <c r="B4553" s="138" t="s">
        <v>14676</v>
      </c>
    </row>
    <row r="4554" spans="1:2" x14ac:dyDescent="0.25">
      <c r="A4554" s="138" t="s">
        <v>1535</v>
      </c>
      <c r="B4554" s="138" t="s">
        <v>14677</v>
      </c>
    </row>
    <row r="4555" spans="1:2" x14ac:dyDescent="0.25">
      <c r="A4555" s="138" t="s">
        <v>234</v>
      </c>
      <c r="B4555" s="138" t="s">
        <v>14678</v>
      </c>
    </row>
    <row r="4556" spans="1:2" x14ac:dyDescent="0.25">
      <c r="A4556" s="138" t="s">
        <v>236</v>
      </c>
      <c r="B4556" s="138" t="s">
        <v>14679</v>
      </c>
    </row>
    <row r="4557" spans="1:2" x14ac:dyDescent="0.25">
      <c r="A4557" s="138" t="s">
        <v>1546</v>
      </c>
      <c r="B4557" s="138" t="s">
        <v>14680</v>
      </c>
    </row>
    <row r="4558" spans="1:2" x14ac:dyDescent="0.25">
      <c r="A4558" s="138" t="s">
        <v>255</v>
      </c>
      <c r="B4558" s="138" t="s">
        <v>14681</v>
      </c>
    </row>
    <row r="4559" spans="1:2" x14ac:dyDescent="0.25">
      <c r="A4559" s="138" t="s">
        <v>288</v>
      </c>
      <c r="B4559" s="138" t="s">
        <v>14682</v>
      </c>
    </row>
    <row r="4560" spans="1:2" x14ac:dyDescent="0.25">
      <c r="A4560" s="138" t="s">
        <v>257</v>
      </c>
      <c r="B4560" s="138" t="s">
        <v>14683</v>
      </c>
    </row>
    <row r="4561" spans="1:2" x14ac:dyDescent="0.25">
      <c r="A4561" s="138" t="s">
        <v>532</v>
      </c>
      <c r="B4561" s="138" t="s">
        <v>14684</v>
      </c>
    </row>
    <row r="4562" spans="1:2" x14ac:dyDescent="0.25">
      <c r="A4562" s="138" t="s">
        <v>1580</v>
      </c>
      <c r="B4562" s="138" t="s">
        <v>14685</v>
      </c>
    </row>
    <row r="4563" spans="1:2" x14ac:dyDescent="0.25">
      <c r="A4563" s="138" t="s">
        <v>1588</v>
      </c>
      <c r="B4563" s="138" t="s">
        <v>14686</v>
      </c>
    </row>
    <row r="4564" spans="1:2" x14ac:dyDescent="0.25">
      <c r="A4564" s="138" t="s">
        <v>14687</v>
      </c>
      <c r="B4564" s="138" t="s">
        <v>14687</v>
      </c>
    </row>
    <row r="4565" spans="1:2" x14ac:dyDescent="0.25">
      <c r="A4565" s="138" t="s">
        <v>1073</v>
      </c>
      <c r="B4565" s="138" t="s">
        <v>14688</v>
      </c>
    </row>
    <row r="4566" spans="1:2" x14ac:dyDescent="0.25">
      <c r="A4566" s="138" t="s">
        <v>1138</v>
      </c>
      <c r="B4566" s="138" t="s">
        <v>14689</v>
      </c>
    </row>
    <row r="4567" spans="1:2" x14ac:dyDescent="0.25">
      <c r="A4567" s="138" t="s">
        <v>1141</v>
      </c>
      <c r="B4567" s="138" t="s">
        <v>14690</v>
      </c>
    </row>
    <row r="4568" spans="1:2" x14ac:dyDescent="0.25">
      <c r="A4568" s="138" t="s">
        <v>163</v>
      </c>
      <c r="B4568" s="138" t="s">
        <v>14691</v>
      </c>
    </row>
    <row r="4569" spans="1:2" x14ac:dyDescent="0.25">
      <c r="A4569" s="138" t="s">
        <v>178</v>
      </c>
      <c r="B4569" s="138" t="s">
        <v>14692</v>
      </c>
    </row>
    <row r="4570" spans="1:2" x14ac:dyDescent="0.25">
      <c r="A4570" s="138" t="s">
        <v>6185</v>
      </c>
      <c r="B4570" s="138" t="s">
        <v>14693</v>
      </c>
    </row>
    <row r="4571" spans="1:2" x14ac:dyDescent="0.25">
      <c r="A4571" s="138" t="s">
        <v>206</v>
      </c>
      <c r="B4571" s="138" t="s">
        <v>14694</v>
      </c>
    </row>
    <row r="4572" spans="1:2" x14ac:dyDescent="0.25">
      <c r="A4572" s="138" t="s">
        <v>1481</v>
      </c>
      <c r="B4572" s="138" t="s">
        <v>14695</v>
      </c>
    </row>
    <row r="4573" spans="1:2" x14ac:dyDescent="0.25">
      <c r="A4573" s="138" t="s">
        <v>127</v>
      </c>
      <c r="B4573" s="138" t="s">
        <v>14696</v>
      </c>
    </row>
    <row r="4574" spans="1:2" x14ac:dyDescent="0.25">
      <c r="A4574" s="138" t="s">
        <v>1609</v>
      </c>
      <c r="B4574" s="138" t="s">
        <v>14697</v>
      </c>
    </row>
    <row r="4575" spans="1:2" x14ac:dyDescent="0.25">
      <c r="A4575" s="138" t="s">
        <v>1611</v>
      </c>
      <c r="B4575" s="138" t="s">
        <v>14698</v>
      </c>
    </row>
    <row r="4576" spans="1:2" x14ac:dyDescent="0.25">
      <c r="A4576" s="138" t="s">
        <v>1620</v>
      </c>
      <c r="B4576" s="138" t="s">
        <v>14699</v>
      </c>
    </row>
    <row r="4577" spans="1:2" x14ac:dyDescent="0.25">
      <c r="A4577" s="138" t="s">
        <v>1131</v>
      </c>
      <c r="B4577" s="138" t="s">
        <v>14700</v>
      </c>
    </row>
    <row r="4578" spans="1:2" x14ac:dyDescent="0.25">
      <c r="A4578" s="138" t="s">
        <v>1156</v>
      </c>
      <c r="B4578" s="138" t="s">
        <v>14701</v>
      </c>
    </row>
    <row r="4579" spans="1:2" x14ac:dyDescent="0.25">
      <c r="A4579" s="138" t="s">
        <v>1175</v>
      </c>
      <c r="B4579" s="138" t="s">
        <v>14702</v>
      </c>
    </row>
    <row r="4580" spans="1:2" x14ac:dyDescent="0.25">
      <c r="A4580" s="138" t="s">
        <v>7176</v>
      </c>
      <c r="B4580" s="138" t="s">
        <v>14703</v>
      </c>
    </row>
    <row r="4581" spans="1:2" x14ac:dyDescent="0.25">
      <c r="A4581" s="138" t="s">
        <v>7716</v>
      </c>
      <c r="B4581" s="138" t="s">
        <v>7716</v>
      </c>
    </row>
    <row r="4582" spans="1:2" x14ac:dyDescent="0.25">
      <c r="A4582" s="138" t="s">
        <v>7778</v>
      </c>
      <c r="B4582" s="138" t="s">
        <v>7778</v>
      </c>
    </row>
    <row r="4583" spans="1:2" x14ac:dyDescent="0.25">
      <c r="A4583" s="138" t="s">
        <v>7835</v>
      </c>
      <c r="B4583" s="138" t="s">
        <v>7835</v>
      </c>
    </row>
    <row r="4584" spans="1:2" x14ac:dyDescent="0.25">
      <c r="A4584" s="138" t="s">
        <v>14704</v>
      </c>
      <c r="B4584" s="138" t="s">
        <v>14704</v>
      </c>
    </row>
    <row r="4585" spans="1:2" x14ac:dyDescent="0.25">
      <c r="A4585" s="138" t="s">
        <v>1465</v>
      </c>
      <c r="B4585" s="138" t="s">
        <v>14705</v>
      </c>
    </row>
    <row r="4586" spans="1:2" x14ac:dyDescent="0.25">
      <c r="A4586" s="138" t="s">
        <v>6734</v>
      </c>
      <c r="B4586" s="138" t="s">
        <v>14706</v>
      </c>
    </row>
    <row r="4587" spans="1:2" x14ac:dyDescent="0.25">
      <c r="A4587" s="138" t="s">
        <v>1482</v>
      </c>
      <c r="B4587" s="138" t="s">
        <v>14707</v>
      </c>
    </row>
    <row r="4588" spans="1:2" x14ac:dyDescent="0.25">
      <c r="A4588" s="138" t="s">
        <v>1529</v>
      </c>
      <c r="B4588" s="138" t="s">
        <v>14708</v>
      </c>
    </row>
    <row r="4589" spans="1:2" x14ac:dyDescent="0.25">
      <c r="A4589" s="138" t="s">
        <v>1538</v>
      </c>
      <c r="B4589" s="138" t="s">
        <v>14709</v>
      </c>
    </row>
    <row r="4590" spans="1:2" x14ac:dyDescent="0.25">
      <c r="A4590" s="138" t="s">
        <v>1552</v>
      </c>
      <c r="B4590" s="138" t="s">
        <v>14710</v>
      </c>
    </row>
    <row r="4591" spans="1:2" x14ac:dyDescent="0.25">
      <c r="A4591" s="138" t="s">
        <v>158</v>
      </c>
      <c r="B4591" s="138" t="s">
        <v>14711</v>
      </c>
    </row>
    <row r="4592" spans="1:2" x14ac:dyDescent="0.25">
      <c r="A4592" s="138" t="s">
        <v>1119</v>
      </c>
      <c r="B4592" s="138" t="s">
        <v>14712</v>
      </c>
    </row>
    <row r="4593" spans="1:2" x14ac:dyDescent="0.25">
      <c r="A4593" s="138" t="s">
        <v>169</v>
      </c>
      <c r="B4593" s="138" t="s">
        <v>14713</v>
      </c>
    </row>
    <row r="4594" spans="1:2" x14ac:dyDescent="0.25">
      <c r="A4594" s="138" t="s">
        <v>1185</v>
      </c>
      <c r="B4594" s="138" t="s">
        <v>14714</v>
      </c>
    </row>
    <row r="4595" spans="1:2" x14ac:dyDescent="0.25">
      <c r="A4595" s="138" t="s">
        <v>170</v>
      </c>
      <c r="B4595" s="138" t="s">
        <v>14715</v>
      </c>
    </row>
    <row r="4596" spans="1:2" x14ac:dyDescent="0.25">
      <c r="A4596" s="138" t="s">
        <v>176</v>
      </c>
      <c r="B4596" s="138" t="s">
        <v>14716</v>
      </c>
    </row>
    <row r="4597" spans="1:2" x14ac:dyDescent="0.25">
      <c r="A4597" s="138" t="s">
        <v>6179</v>
      </c>
      <c r="B4597" s="138" t="s">
        <v>14717</v>
      </c>
    </row>
    <row r="4598" spans="1:2" x14ac:dyDescent="0.25">
      <c r="A4598" s="138" t="s">
        <v>7788</v>
      </c>
      <c r="B4598" s="138" t="s">
        <v>7788</v>
      </c>
    </row>
    <row r="4599" spans="1:2" x14ac:dyDescent="0.25">
      <c r="A4599" s="138" t="s">
        <v>7610</v>
      </c>
      <c r="B4599" s="138" t="s">
        <v>7610</v>
      </c>
    </row>
    <row r="4600" spans="1:2" x14ac:dyDescent="0.25">
      <c r="A4600" s="138" t="s">
        <v>1362</v>
      </c>
      <c r="B4600" s="138" t="s">
        <v>14718</v>
      </c>
    </row>
    <row r="4601" spans="1:2" x14ac:dyDescent="0.25">
      <c r="A4601" s="138" t="s">
        <v>1369</v>
      </c>
      <c r="B4601" s="138" t="s">
        <v>14719</v>
      </c>
    </row>
    <row r="4602" spans="1:2" x14ac:dyDescent="0.25">
      <c r="A4602" s="138" t="s">
        <v>1371</v>
      </c>
      <c r="B4602" s="138" t="s">
        <v>14720</v>
      </c>
    </row>
    <row r="4603" spans="1:2" x14ac:dyDescent="0.25">
      <c r="A4603" s="138" t="s">
        <v>1385</v>
      </c>
      <c r="B4603" s="138" t="s">
        <v>14721</v>
      </c>
    </row>
    <row r="4604" spans="1:2" x14ac:dyDescent="0.25">
      <c r="A4604" s="138" t="s">
        <v>1396</v>
      </c>
      <c r="B4604" s="138" t="s">
        <v>14722</v>
      </c>
    </row>
    <row r="4605" spans="1:2" x14ac:dyDescent="0.25">
      <c r="A4605" s="138" t="s">
        <v>1468</v>
      </c>
      <c r="B4605" s="138" t="s">
        <v>14723</v>
      </c>
    </row>
    <row r="4606" spans="1:2" x14ac:dyDescent="0.25">
      <c r="A4606" s="138" t="s">
        <v>6727</v>
      </c>
      <c r="B4606" s="138" t="s">
        <v>14724</v>
      </c>
    </row>
    <row r="4607" spans="1:2" x14ac:dyDescent="0.25">
      <c r="A4607" s="138" t="s">
        <v>1470</v>
      </c>
      <c r="B4607" s="138" t="s">
        <v>14725</v>
      </c>
    </row>
    <row r="4608" spans="1:2" x14ac:dyDescent="0.25">
      <c r="A4608" s="138" t="s">
        <v>1480</v>
      </c>
      <c r="B4608" s="138" t="s">
        <v>14726</v>
      </c>
    </row>
    <row r="4609" spans="1:2" x14ac:dyDescent="0.25">
      <c r="A4609" s="138" t="s">
        <v>1498</v>
      </c>
      <c r="B4609" s="138" t="s">
        <v>14727</v>
      </c>
    </row>
    <row r="4610" spans="1:2" x14ac:dyDescent="0.25">
      <c r="A4610" s="138" t="s">
        <v>1569</v>
      </c>
      <c r="B4610" s="138" t="s">
        <v>14728</v>
      </c>
    </row>
    <row r="4611" spans="1:2" x14ac:dyDescent="0.25">
      <c r="A4611" s="138" t="s">
        <v>1586</v>
      </c>
      <c r="B4611" s="138" t="s">
        <v>14729</v>
      </c>
    </row>
    <row r="4612" spans="1:2" x14ac:dyDescent="0.25">
      <c r="A4612" s="138" t="s">
        <v>1594</v>
      </c>
      <c r="B4612" s="138" t="s">
        <v>14730</v>
      </c>
    </row>
    <row r="4613" spans="1:2" x14ac:dyDescent="0.25">
      <c r="A4613" s="138" t="s">
        <v>1606</v>
      </c>
      <c r="B4613" s="138" t="s">
        <v>14731</v>
      </c>
    </row>
    <row r="4614" spans="1:2" x14ac:dyDescent="0.25">
      <c r="A4614" s="138" t="s">
        <v>1612</v>
      </c>
      <c r="B4614" s="138" t="s">
        <v>14732</v>
      </c>
    </row>
    <row r="4615" spans="1:2" x14ac:dyDescent="0.25">
      <c r="A4615" s="138" t="s">
        <v>1615</v>
      </c>
      <c r="B4615" s="138" t="s">
        <v>14733</v>
      </c>
    </row>
    <row r="4616" spans="1:2" x14ac:dyDescent="0.25">
      <c r="A4616" s="138" t="s">
        <v>1661</v>
      </c>
      <c r="B4616" s="138" t="s">
        <v>14734</v>
      </c>
    </row>
    <row r="4617" spans="1:2" x14ac:dyDescent="0.25">
      <c r="A4617" s="138" t="s">
        <v>7252</v>
      </c>
      <c r="B4617" s="138" t="s">
        <v>7252</v>
      </c>
    </row>
    <row r="4618" spans="1:2" x14ac:dyDescent="0.25">
      <c r="A4618" s="138" t="s">
        <v>1112</v>
      </c>
      <c r="B4618" s="138" t="s">
        <v>14735</v>
      </c>
    </row>
    <row r="4619" spans="1:2" x14ac:dyDescent="0.25">
      <c r="A4619" s="138" t="s">
        <v>160</v>
      </c>
      <c r="B4619" s="138" t="s">
        <v>14736</v>
      </c>
    </row>
    <row r="4620" spans="1:2" x14ac:dyDescent="0.25">
      <c r="A4620" s="138" t="s">
        <v>164</v>
      </c>
      <c r="B4620" s="138" t="s">
        <v>14737</v>
      </c>
    </row>
    <row r="4621" spans="1:2" x14ac:dyDescent="0.25">
      <c r="A4621" s="138" t="s">
        <v>1203</v>
      </c>
      <c r="B4621" s="138" t="s">
        <v>14738</v>
      </c>
    </row>
    <row r="4622" spans="1:2" x14ac:dyDescent="0.25">
      <c r="A4622" s="138" t="s">
        <v>1207</v>
      </c>
      <c r="B4622" s="138" t="s">
        <v>14739</v>
      </c>
    </row>
    <row r="4623" spans="1:2" x14ac:dyDescent="0.25">
      <c r="A4623" s="138" t="s">
        <v>6132</v>
      </c>
      <c r="B4623" s="138" t="s">
        <v>14740</v>
      </c>
    </row>
    <row r="4624" spans="1:2" x14ac:dyDescent="0.25">
      <c r="A4624" s="138" t="s">
        <v>6145</v>
      </c>
      <c r="B4624" s="138" t="s">
        <v>14741</v>
      </c>
    </row>
    <row r="4625" spans="1:2" x14ac:dyDescent="0.25">
      <c r="A4625" s="138" t="s">
        <v>175</v>
      </c>
      <c r="B4625" s="138" t="s">
        <v>14742</v>
      </c>
    </row>
    <row r="4626" spans="1:2" x14ac:dyDescent="0.25">
      <c r="A4626" s="138" t="s">
        <v>1240</v>
      </c>
      <c r="B4626" s="138" t="s">
        <v>14743</v>
      </c>
    </row>
    <row r="4627" spans="1:2" x14ac:dyDescent="0.25">
      <c r="A4627" s="138" t="s">
        <v>6168</v>
      </c>
      <c r="B4627" s="138" t="s">
        <v>14744</v>
      </c>
    </row>
    <row r="4628" spans="1:2" x14ac:dyDescent="0.25">
      <c r="A4628" s="138" t="s">
        <v>7854</v>
      </c>
      <c r="B4628" s="138" t="s">
        <v>7854</v>
      </c>
    </row>
    <row r="4629" spans="1:2" x14ac:dyDescent="0.25">
      <c r="A4629" s="138" t="s">
        <v>6214</v>
      </c>
      <c r="B4629" s="138" t="s">
        <v>14745</v>
      </c>
    </row>
    <row r="4630" spans="1:2" x14ac:dyDescent="0.25">
      <c r="A4630" s="138" t="s">
        <v>7595</v>
      </c>
      <c r="B4630" s="138" t="s">
        <v>7595</v>
      </c>
    </row>
    <row r="4631" spans="1:2" x14ac:dyDescent="0.25">
      <c r="A4631" s="138" t="s">
        <v>7625</v>
      </c>
      <c r="B4631" s="138" t="s">
        <v>7625</v>
      </c>
    </row>
    <row r="4632" spans="1:2" x14ac:dyDescent="0.25">
      <c r="A4632" s="138" t="s">
        <v>7707</v>
      </c>
      <c r="B4632" s="138" t="s">
        <v>7707</v>
      </c>
    </row>
    <row r="4633" spans="1:2" x14ac:dyDescent="0.25">
      <c r="A4633" s="138" t="s">
        <v>1377</v>
      </c>
      <c r="B4633" s="138" t="s">
        <v>14746</v>
      </c>
    </row>
    <row r="4634" spans="1:2" x14ac:dyDescent="0.25">
      <c r="A4634" s="138" t="s">
        <v>1378</v>
      </c>
      <c r="B4634" s="138" t="s">
        <v>14747</v>
      </c>
    </row>
    <row r="4635" spans="1:2" x14ac:dyDescent="0.25">
      <c r="A4635" s="138" t="s">
        <v>1384</v>
      </c>
      <c r="B4635" s="138" t="s">
        <v>14748</v>
      </c>
    </row>
    <row r="4636" spans="1:2" x14ac:dyDescent="0.25">
      <c r="A4636" s="138" t="s">
        <v>196</v>
      </c>
      <c r="B4636" s="138" t="s">
        <v>14749</v>
      </c>
    </row>
    <row r="4637" spans="1:2" x14ac:dyDescent="0.25">
      <c r="A4637" s="138" t="s">
        <v>201</v>
      </c>
      <c r="B4637" s="138" t="s">
        <v>14750</v>
      </c>
    </row>
    <row r="4638" spans="1:2" x14ac:dyDescent="0.25">
      <c r="A4638" s="138" t="s">
        <v>1407</v>
      </c>
      <c r="B4638" s="138" t="s">
        <v>14751</v>
      </c>
    </row>
    <row r="4639" spans="1:2" x14ac:dyDescent="0.25">
      <c r="A4639" s="138" t="s">
        <v>1416</v>
      </c>
      <c r="B4639" s="138" t="s">
        <v>14752</v>
      </c>
    </row>
    <row r="4640" spans="1:2" x14ac:dyDescent="0.25">
      <c r="A4640" s="138" t="s">
        <v>1426</v>
      </c>
      <c r="B4640" s="138" t="s">
        <v>14753</v>
      </c>
    </row>
    <row r="4641" spans="1:2" x14ac:dyDescent="0.25">
      <c r="A4641" s="138" t="s">
        <v>1439</v>
      </c>
      <c r="B4641" s="138" t="s">
        <v>14754</v>
      </c>
    </row>
    <row r="4642" spans="1:2" x14ac:dyDescent="0.25">
      <c r="A4642" s="138" t="s">
        <v>207</v>
      </c>
      <c r="B4642" s="138" t="s">
        <v>14755</v>
      </c>
    </row>
    <row r="4643" spans="1:2" x14ac:dyDescent="0.25">
      <c r="A4643" s="138" t="s">
        <v>104</v>
      </c>
      <c r="B4643" s="138" t="s">
        <v>14756</v>
      </c>
    </row>
    <row r="4644" spans="1:2" x14ac:dyDescent="0.25">
      <c r="A4644" s="138" t="s">
        <v>110</v>
      </c>
      <c r="B4644" s="138" t="s">
        <v>14757</v>
      </c>
    </row>
    <row r="4645" spans="1:2" x14ac:dyDescent="0.25">
      <c r="A4645" s="138" t="s">
        <v>113</v>
      </c>
      <c r="B4645" s="138" t="s">
        <v>14758</v>
      </c>
    </row>
    <row r="4646" spans="1:2" x14ac:dyDescent="0.25">
      <c r="A4646" s="138" t="s">
        <v>1474</v>
      </c>
      <c r="B4646" s="138" t="s">
        <v>14759</v>
      </c>
    </row>
    <row r="4647" spans="1:2" x14ac:dyDescent="0.25">
      <c r="A4647" s="138" t="s">
        <v>118</v>
      </c>
      <c r="B4647" s="138" t="s">
        <v>14760</v>
      </c>
    </row>
    <row r="4648" spans="1:2" x14ac:dyDescent="0.25">
      <c r="A4648" s="138" t="s">
        <v>81</v>
      </c>
      <c r="B4648" s="138" t="s">
        <v>14761</v>
      </c>
    </row>
    <row r="4649" spans="1:2" x14ac:dyDescent="0.25">
      <c r="A4649" s="138" t="s">
        <v>122</v>
      </c>
      <c r="B4649" s="138" t="s">
        <v>14762</v>
      </c>
    </row>
    <row r="4650" spans="1:2" x14ac:dyDescent="0.25">
      <c r="A4650" s="138" t="s">
        <v>120</v>
      </c>
      <c r="B4650" s="138" t="s">
        <v>14763</v>
      </c>
    </row>
    <row r="4651" spans="1:2" x14ac:dyDescent="0.25">
      <c r="A4651" s="138" t="s">
        <v>1525</v>
      </c>
      <c r="B4651" s="138" t="s">
        <v>14764</v>
      </c>
    </row>
    <row r="4652" spans="1:2" x14ac:dyDescent="0.25">
      <c r="A4652" s="138" t="s">
        <v>130</v>
      </c>
      <c r="B4652" s="138" t="s">
        <v>14765</v>
      </c>
    </row>
    <row r="4653" spans="1:2" x14ac:dyDescent="0.25">
      <c r="A4653" s="138" t="s">
        <v>134</v>
      </c>
      <c r="B4653" s="138" t="s">
        <v>14766</v>
      </c>
    </row>
    <row r="4654" spans="1:2" x14ac:dyDescent="0.25">
      <c r="A4654" s="138" t="s">
        <v>1536</v>
      </c>
      <c r="B4654" s="138" t="s">
        <v>14767</v>
      </c>
    </row>
    <row r="4655" spans="1:2" x14ac:dyDescent="0.25">
      <c r="A4655" s="138" t="s">
        <v>132</v>
      </c>
      <c r="B4655" s="138" t="s">
        <v>14768</v>
      </c>
    </row>
    <row r="4656" spans="1:2" x14ac:dyDescent="0.25">
      <c r="A4656" s="138" t="s">
        <v>95</v>
      </c>
      <c r="B4656" s="138" t="s">
        <v>14769</v>
      </c>
    </row>
    <row r="4657" spans="1:2" x14ac:dyDescent="0.25">
      <c r="A4657" s="138" t="s">
        <v>131</v>
      </c>
      <c r="B4657" s="138" t="s">
        <v>14770</v>
      </c>
    </row>
    <row r="4658" spans="1:2" x14ac:dyDescent="0.25">
      <c r="A4658" s="138" t="s">
        <v>1543</v>
      </c>
      <c r="B4658" s="138" t="s">
        <v>14771</v>
      </c>
    </row>
    <row r="4659" spans="1:2" x14ac:dyDescent="0.25">
      <c r="A4659" s="138" t="s">
        <v>1545</v>
      </c>
      <c r="B4659" s="138" t="s">
        <v>14772</v>
      </c>
    </row>
    <row r="4660" spans="1:2" x14ac:dyDescent="0.25">
      <c r="A4660" s="138" t="s">
        <v>1557</v>
      </c>
      <c r="B4660" s="138" t="s">
        <v>14773</v>
      </c>
    </row>
    <row r="4661" spans="1:2" x14ac:dyDescent="0.25">
      <c r="A4661" s="138" t="s">
        <v>1559</v>
      </c>
      <c r="B4661" s="138" t="s">
        <v>14774</v>
      </c>
    </row>
    <row r="4662" spans="1:2" x14ac:dyDescent="0.25">
      <c r="A4662" s="138" t="s">
        <v>133</v>
      </c>
      <c r="B4662" s="138" t="s">
        <v>14775</v>
      </c>
    </row>
    <row r="4663" spans="1:2" x14ac:dyDescent="0.25">
      <c r="A4663" s="138" t="s">
        <v>1579</v>
      </c>
      <c r="B4663" s="138" t="s">
        <v>14776</v>
      </c>
    </row>
    <row r="4664" spans="1:2" x14ac:dyDescent="0.25">
      <c r="A4664" s="138" t="s">
        <v>1603</v>
      </c>
      <c r="B4664" s="138" t="s">
        <v>14777</v>
      </c>
    </row>
    <row r="4665" spans="1:2" x14ac:dyDescent="0.25">
      <c r="A4665" s="138" t="s">
        <v>150</v>
      </c>
      <c r="B4665" s="138" t="s">
        <v>14778</v>
      </c>
    </row>
    <row r="4666" spans="1:2" x14ac:dyDescent="0.25">
      <c r="A4666" s="138" t="s">
        <v>149</v>
      </c>
      <c r="B4666" s="138" t="s">
        <v>14779</v>
      </c>
    </row>
    <row r="4667" spans="1:2" x14ac:dyDescent="0.25">
      <c r="A4667" s="138" t="s">
        <v>1680</v>
      </c>
      <c r="B4667" s="138" t="s">
        <v>14780</v>
      </c>
    </row>
    <row r="4668" spans="1:2" x14ac:dyDescent="0.25">
      <c r="A4668" s="138" t="s">
        <v>1033</v>
      </c>
      <c r="B4668" s="138" t="s">
        <v>14781</v>
      </c>
    </row>
    <row r="4669" spans="1:2" x14ac:dyDescent="0.25">
      <c r="A4669" s="138" t="s">
        <v>353</v>
      </c>
      <c r="B4669" s="138" t="s">
        <v>14782</v>
      </c>
    </row>
    <row r="4670" spans="1:2" x14ac:dyDescent="0.25">
      <c r="A4670" s="138" t="s">
        <v>1046</v>
      </c>
      <c r="B4670" s="138" t="s">
        <v>14783</v>
      </c>
    </row>
    <row r="4671" spans="1:2" x14ac:dyDescent="0.25">
      <c r="A4671" s="138" t="s">
        <v>1104</v>
      </c>
      <c r="B4671" s="138" t="s">
        <v>14784</v>
      </c>
    </row>
    <row r="4672" spans="1:2" x14ac:dyDescent="0.25">
      <c r="A4672" s="138" t="s">
        <v>1193</v>
      </c>
      <c r="B4672" s="138" t="s">
        <v>14785</v>
      </c>
    </row>
    <row r="4673" spans="1:2" x14ac:dyDescent="0.25">
      <c r="A4673" s="138" t="s">
        <v>1367</v>
      </c>
      <c r="B4673" s="138" t="s">
        <v>14786</v>
      </c>
    </row>
    <row r="4674" spans="1:2" x14ac:dyDescent="0.25">
      <c r="A4674" s="138" t="s">
        <v>1383</v>
      </c>
      <c r="B4674" s="138" t="s">
        <v>14787</v>
      </c>
    </row>
    <row r="4675" spans="1:2" x14ac:dyDescent="0.25">
      <c r="A4675" s="138" t="s">
        <v>6546</v>
      </c>
      <c r="B4675" s="138" t="s">
        <v>14788</v>
      </c>
    </row>
    <row r="4676" spans="1:2" x14ac:dyDescent="0.25">
      <c r="A4676" s="138" t="s">
        <v>1404</v>
      </c>
      <c r="B4676" s="138" t="s">
        <v>14789</v>
      </c>
    </row>
    <row r="4677" spans="1:2" x14ac:dyDescent="0.25">
      <c r="A4677" s="138" t="s">
        <v>1420</v>
      </c>
      <c r="B4677" s="138" t="s">
        <v>14790</v>
      </c>
    </row>
    <row r="4678" spans="1:2" x14ac:dyDescent="0.25">
      <c r="A4678" s="138" t="s">
        <v>1424</v>
      </c>
      <c r="B4678" s="138" t="s">
        <v>14791</v>
      </c>
    </row>
    <row r="4679" spans="1:2" x14ac:dyDescent="0.25">
      <c r="A4679" s="138" t="s">
        <v>6633</v>
      </c>
      <c r="B4679" s="138" t="s">
        <v>14792</v>
      </c>
    </row>
    <row r="4680" spans="1:2" x14ac:dyDescent="0.25">
      <c r="A4680" s="138" t="s">
        <v>1429</v>
      </c>
      <c r="B4680" s="138" t="s">
        <v>14793</v>
      </c>
    </row>
    <row r="4681" spans="1:2" x14ac:dyDescent="0.25">
      <c r="A4681" s="138" t="s">
        <v>1434</v>
      </c>
      <c r="B4681" s="138" t="s">
        <v>14794</v>
      </c>
    </row>
    <row r="4682" spans="1:2" x14ac:dyDescent="0.25">
      <c r="A4682" s="138" t="s">
        <v>1485</v>
      </c>
      <c r="B4682" s="138" t="s">
        <v>14795</v>
      </c>
    </row>
    <row r="4683" spans="1:2" x14ac:dyDescent="0.25">
      <c r="A4683" s="138" t="s">
        <v>1551</v>
      </c>
      <c r="B4683" s="138" t="s">
        <v>14796</v>
      </c>
    </row>
    <row r="4684" spans="1:2" x14ac:dyDescent="0.25">
      <c r="A4684" s="138" t="s">
        <v>1595</v>
      </c>
      <c r="B4684" s="138" t="s">
        <v>14797</v>
      </c>
    </row>
    <row r="4685" spans="1:2" x14ac:dyDescent="0.25">
      <c r="A4685" s="138" t="s">
        <v>1605</v>
      </c>
      <c r="B4685" s="138" t="s">
        <v>14798</v>
      </c>
    </row>
    <row r="4686" spans="1:2" x14ac:dyDescent="0.25">
      <c r="A4686" s="138" t="s">
        <v>1667</v>
      </c>
      <c r="B4686" s="138" t="s">
        <v>14799</v>
      </c>
    </row>
    <row r="4687" spans="1:2" x14ac:dyDescent="0.25">
      <c r="A4687" s="138" t="s">
        <v>1668</v>
      </c>
      <c r="B4687" s="138" t="s">
        <v>14800</v>
      </c>
    </row>
    <row r="4688" spans="1:2" x14ac:dyDescent="0.25">
      <c r="A4688" s="138" t="s">
        <v>14801</v>
      </c>
      <c r="B4688" s="138" t="s">
        <v>14801</v>
      </c>
    </row>
    <row r="4689" spans="1:2" x14ac:dyDescent="0.25">
      <c r="A4689" s="138" t="s">
        <v>901</v>
      </c>
      <c r="B4689" s="138" t="s">
        <v>14802</v>
      </c>
    </row>
    <row r="4690" spans="1:2" x14ac:dyDescent="0.25">
      <c r="A4690" s="138" t="s">
        <v>522</v>
      </c>
      <c r="B4690" s="138" t="s">
        <v>14803</v>
      </c>
    </row>
    <row r="4691" spans="1:2" x14ac:dyDescent="0.25">
      <c r="A4691" s="138" t="s">
        <v>530</v>
      </c>
      <c r="B4691" s="138" t="s">
        <v>14804</v>
      </c>
    </row>
    <row r="4692" spans="1:2" x14ac:dyDescent="0.25">
      <c r="A4692" s="138" t="s">
        <v>921</v>
      </c>
      <c r="B4692" s="138" t="s">
        <v>14805</v>
      </c>
    </row>
    <row r="4693" spans="1:2" x14ac:dyDescent="0.25">
      <c r="A4693" s="138" t="s">
        <v>935</v>
      </c>
      <c r="B4693" s="138" t="s">
        <v>14806</v>
      </c>
    </row>
    <row r="4694" spans="1:2" x14ac:dyDescent="0.25">
      <c r="A4694" s="138" t="s">
        <v>80</v>
      </c>
      <c r="B4694" s="138" t="s">
        <v>14807</v>
      </c>
    </row>
    <row r="4695" spans="1:2" x14ac:dyDescent="0.25">
      <c r="A4695" s="138" t="s">
        <v>503</v>
      </c>
      <c r="B4695" s="138" t="s">
        <v>14808</v>
      </c>
    </row>
    <row r="4696" spans="1:2" x14ac:dyDescent="0.25">
      <c r="A4696" s="138" t="s">
        <v>471</v>
      </c>
      <c r="B4696" s="138" t="s">
        <v>14809</v>
      </c>
    </row>
    <row r="4697" spans="1:2" x14ac:dyDescent="0.25">
      <c r="A4697" s="138" t="s">
        <v>499</v>
      </c>
      <c r="B4697" s="138" t="s">
        <v>14810</v>
      </c>
    </row>
    <row r="4698" spans="1:2" x14ac:dyDescent="0.25">
      <c r="A4698" s="138" t="s">
        <v>508</v>
      </c>
      <c r="B4698" s="138" t="s">
        <v>14811</v>
      </c>
    </row>
    <row r="4699" spans="1:2" x14ac:dyDescent="0.25">
      <c r="A4699" s="138" t="s">
        <v>5808</v>
      </c>
      <c r="B4699" s="138" t="s">
        <v>14812</v>
      </c>
    </row>
    <row r="4700" spans="1:2" x14ac:dyDescent="0.25">
      <c r="A4700" s="138" t="s">
        <v>967</v>
      </c>
      <c r="B4700" s="138" t="s">
        <v>14813</v>
      </c>
    </row>
    <row r="4701" spans="1:2" x14ac:dyDescent="0.25">
      <c r="A4701" s="138" t="s">
        <v>415</v>
      </c>
      <c r="B4701" s="138" t="s">
        <v>14814</v>
      </c>
    </row>
    <row r="4702" spans="1:2" x14ac:dyDescent="0.25">
      <c r="A4702" s="138" t="s">
        <v>420</v>
      </c>
      <c r="B4702" s="138" t="s">
        <v>14815</v>
      </c>
    </row>
    <row r="4703" spans="1:2" x14ac:dyDescent="0.25">
      <c r="A4703" s="138" t="s">
        <v>992</v>
      </c>
      <c r="B4703" s="138" t="s">
        <v>14816</v>
      </c>
    </row>
    <row r="4704" spans="1:2" x14ac:dyDescent="0.25">
      <c r="A4704" s="138" t="s">
        <v>310</v>
      </c>
      <c r="B4704" s="138" t="s">
        <v>14817</v>
      </c>
    </row>
    <row r="4705" spans="1:2" x14ac:dyDescent="0.25">
      <c r="A4705" s="138" t="s">
        <v>318</v>
      </c>
      <c r="B4705" s="138" t="s">
        <v>14818</v>
      </c>
    </row>
    <row r="4706" spans="1:2" x14ac:dyDescent="0.25">
      <c r="A4706" s="138" t="s">
        <v>94</v>
      </c>
      <c r="B4706" s="138" t="s">
        <v>14819</v>
      </c>
    </row>
    <row r="4707" spans="1:2" x14ac:dyDescent="0.25">
      <c r="A4707" s="138" t="s">
        <v>277</v>
      </c>
      <c r="B4707" s="138" t="s">
        <v>14820</v>
      </c>
    </row>
    <row r="4708" spans="1:2" x14ac:dyDescent="0.25">
      <c r="A4708" s="138" t="s">
        <v>280</v>
      </c>
      <c r="B4708" s="138" t="s">
        <v>14821</v>
      </c>
    </row>
    <row r="4709" spans="1:2" x14ac:dyDescent="0.25">
      <c r="A4709" s="138" t="s">
        <v>1271</v>
      </c>
      <c r="B4709" s="138" t="s">
        <v>14822</v>
      </c>
    </row>
    <row r="4710" spans="1:2" x14ac:dyDescent="0.25">
      <c r="A4710" s="138" t="s">
        <v>470</v>
      </c>
      <c r="B4710" s="138" t="s">
        <v>14823</v>
      </c>
    </row>
    <row r="4711" spans="1:2" x14ac:dyDescent="0.25">
      <c r="A4711" s="138" t="s">
        <v>79</v>
      </c>
      <c r="B4711" s="138" t="s">
        <v>14824</v>
      </c>
    </row>
    <row r="4712" spans="1:2" x14ac:dyDescent="0.25">
      <c r="A4712" s="138" t="s">
        <v>154</v>
      </c>
      <c r="B4712" s="138" t="s">
        <v>14825</v>
      </c>
    </row>
    <row r="4713" spans="1:2" x14ac:dyDescent="0.25">
      <c r="A4713" s="138" t="s">
        <v>6422</v>
      </c>
      <c r="B4713" s="138" t="s">
        <v>14826</v>
      </c>
    </row>
    <row r="4714" spans="1:2" x14ac:dyDescent="0.25">
      <c r="A4714" s="138" t="s">
        <v>1355</v>
      </c>
      <c r="B4714" s="138" t="s">
        <v>14827</v>
      </c>
    </row>
    <row r="4715" spans="1:2" x14ac:dyDescent="0.25">
      <c r="A4715" s="138" t="s">
        <v>398</v>
      </c>
      <c r="B4715" s="138" t="s">
        <v>14828</v>
      </c>
    </row>
    <row r="4716" spans="1:2" x14ac:dyDescent="0.25">
      <c r="A4716" s="138" t="s">
        <v>1361</v>
      </c>
      <c r="B4716" s="138" t="s">
        <v>14829</v>
      </c>
    </row>
    <row r="4717" spans="1:2" x14ac:dyDescent="0.25">
      <c r="A4717" s="138" t="s">
        <v>1366</v>
      </c>
      <c r="B4717" s="138" t="s">
        <v>14830</v>
      </c>
    </row>
    <row r="4718" spans="1:2" x14ac:dyDescent="0.25">
      <c r="A4718" s="138" t="s">
        <v>1469</v>
      </c>
      <c r="B4718" s="138" t="s">
        <v>14831</v>
      </c>
    </row>
    <row r="4719" spans="1:2" x14ac:dyDescent="0.25">
      <c r="A4719" s="138" t="s">
        <v>327</v>
      </c>
      <c r="B4719" s="138" t="s">
        <v>14832</v>
      </c>
    </row>
    <row r="4720" spans="1:2" x14ac:dyDescent="0.25">
      <c r="A4720" s="138" t="s">
        <v>347</v>
      </c>
      <c r="B4720" s="138" t="s">
        <v>14833</v>
      </c>
    </row>
    <row r="4721" spans="1:2" x14ac:dyDescent="0.25">
      <c r="A4721" s="138" t="s">
        <v>231</v>
      </c>
      <c r="B4721" s="138" t="s">
        <v>14834</v>
      </c>
    </row>
    <row r="4722" spans="1:2" x14ac:dyDescent="0.25">
      <c r="A4722" s="138" t="s">
        <v>1084</v>
      </c>
      <c r="B4722" s="138" t="s">
        <v>14835</v>
      </c>
    </row>
    <row r="4723" spans="1:2" x14ac:dyDescent="0.25">
      <c r="A4723" s="138" t="s">
        <v>1093</v>
      </c>
      <c r="B4723" s="138" t="s">
        <v>14836</v>
      </c>
    </row>
    <row r="4724" spans="1:2" x14ac:dyDescent="0.25">
      <c r="A4724" s="138" t="s">
        <v>1152</v>
      </c>
      <c r="B4724" s="138" t="s">
        <v>14837</v>
      </c>
    </row>
    <row r="4725" spans="1:2" x14ac:dyDescent="0.25">
      <c r="A4725" s="138" t="s">
        <v>6176</v>
      </c>
      <c r="B4725" s="138" t="s">
        <v>14838</v>
      </c>
    </row>
    <row r="4726" spans="1:2" x14ac:dyDescent="0.25">
      <c r="A4726" s="138" t="s">
        <v>7798</v>
      </c>
      <c r="B4726" s="138" t="s">
        <v>7798</v>
      </c>
    </row>
    <row r="4727" spans="1:2" x14ac:dyDescent="0.25">
      <c r="A4727" s="138" t="s">
        <v>7361</v>
      </c>
      <c r="B4727" s="138" t="s">
        <v>7361</v>
      </c>
    </row>
    <row r="4728" spans="1:2" x14ac:dyDescent="0.25">
      <c r="A4728" s="138" t="s">
        <v>7607</v>
      </c>
      <c r="B4728" s="138" t="s">
        <v>7607</v>
      </c>
    </row>
    <row r="4729" spans="1:2" x14ac:dyDescent="0.25">
      <c r="A4729" s="138" t="s">
        <v>7392</v>
      </c>
      <c r="B4729" s="138" t="s">
        <v>7392</v>
      </c>
    </row>
    <row r="4730" spans="1:2" x14ac:dyDescent="0.25">
      <c r="A4730" s="138" t="s">
        <v>7713</v>
      </c>
      <c r="B4730" s="138" t="s">
        <v>7713</v>
      </c>
    </row>
    <row r="4731" spans="1:2" x14ac:dyDescent="0.25">
      <c r="A4731" s="138" t="s">
        <v>1323</v>
      </c>
      <c r="B4731" s="138" t="s">
        <v>14839</v>
      </c>
    </row>
    <row r="4732" spans="1:2" x14ac:dyDescent="0.25">
      <c r="A4732" s="138" t="s">
        <v>1376</v>
      </c>
      <c r="B4732" s="138" t="s">
        <v>14840</v>
      </c>
    </row>
    <row r="4733" spans="1:2" x14ac:dyDescent="0.25">
      <c r="A4733" s="138" t="s">
        <v>1382</v>
      </c>
      <c r="B4733" s="138" t="s">
        <v>14841</v>
      </c>
    </row>
    <row r="4734" spans="1:2" x14ac:dyDescent="0.25">
      <c r="A4734" s="138" t="s">
        <v>1391</v>
      </c>
      <c r="B4734" s="138" t="s">
        <v>14842</v>
      </c>
    </row>
    <row r="4735" spans="1:2" x14ac:dyDescent="0.25">
      <c r="A4735" s="138" t="s">
        <v>1395</v>
      </c>
      <c r="B4735" s="138" t="s">
        <v>14843</v>
      </c>
    </row>
    <row r="4736" spans="1:2" x14ac:dyDescent="0.25">
      <c r="A4736" s="138" t="s">
        <v>1418</v>
      </c>
      <c r="B4736" s="138" t="s">
        <v>14844</v>
      </c>
    </row>
    <row r="4737" spans="1:2" x14ac:dyDescent="0.25">
      <c r="A4737" s="138" t="s">
        <v>1454</v>
      </c>
      <c r="B4737" s="138" t="s">
        <v>14845</v>
      </c>
    </row>
    <row r="4738" spans="1:2" x14ac:dyDescent="0.25">
      <c r="A4738" s="138" t="s">
        <v>1455</v>
      </c>
      <c r="B4738" s="138" t="s">
        <v>14846</v>
      </c>
    </row>
    <row r="4739" spans="1:2" x14ac:dyDescent="0.25">
      <c r="A4739" s="138" t="s">
        <v>1456</v>
      </c>
      <c r="B4739" s="138" t="s">
        <v>14847</v>
      </c>
    </row>
    <row r="4740" spans="1:2" x14ac:dyDescent="0.25">
      <c r="A4740" s="138" t="s">
        <v>1457</v>
      </c>
      <c r="B4740" s="138" t="s">
        <v>14848</v>
      </c>
    </row>
    <row r="4741" spans="1:2" x14ac:dyDescent="0.25">
      <c r="A4741" s="138" t="s">
        <v>1489</v>
      </c>
      <c r="B4741" s="138" t="s">
        <v>14849</v>
      </c>
    </row>
    <row r="4742" spans="1:2" x14ac:dyDescent="0.25">
      <c r="A4742" s="138" t="s">
        <v>1490</v>
      </c>
      <c r="B4742" s="138" t="s">
        <v>14850</v>
      </c>
    </row>
    <row r="4743" spans="1:2" x14ac:dyDescent="0.25">
      <c r="A4743" s="138" t="s">
        <v>1602</v>
      </c>
      <c r="B4743" s="138" t="s">
        <v>14851</v>
      </c>
    </row>
    <row r="4744" spans="1:2" x14ac:dyDescent="0.25">
      <c r="A4744" s="138" t="s">
        <v>1604</v>
      </c>
      <c r="B4744" s="138" t="s">
        <v>14852</v>
      </c>
    </row>
    <row r="4745" spans="1:2" x14ac:dyDescent="0.25">
      <c r="A4745" s="138" t="s">
        <v>1622</v>
      </c>
      <c r="B4745" s="138" t="s">
        <v>14853</v>
      </c>
    </row>
    <row r="4746" spans="1:2" x14ac:dyDescent="0.25">
      <c r="A4746" s="138" t="s">
        <v>1632</v>
      </c>
      <c r="B4746" s="138" t="s">
        <v>14854</v>
      </c>
    </row>
    <row r="4747" spans="1:2" x14ac:dyDescent="0.25">
      <c r="A4747" s="138" t="s">
        <v>1660</v>
      </c>
      <c r="B4747" s="138" t="s">
        <v>14855</v>
      </c>
    </row>
    <row r="4748" spans="1:2" x14ac:dyDescent="0.25">
      <c r="A4748" s="138" t="s">
        <v>7318</v>
      </c>
      <c r="B4748" s="138" t="s">
        <v>7318</v>
      </c>
    </row>
    <row r="4749" spans="1:2" x14ac:dyDescent="0.25">
      <c r="A4749" s="138" t="s">
        <v>7254</v>
      </c>
      <c r="B4749" s="138" t="s">
        <v>7254</v>
      </c>
    </row>
    <row r="4750" spans="1:2" x14ac:dyDescent="0.25">
      <c r="A4750" s="138" t="s">
        <v>7280</v>
      </c>
      <c r="B4750" s="138" t="s">
        <v>7280</v>
      </c>
    </row>
    <row r="4751" spans="1:2" x14ac:dyDescent="0.25">
      <c r="A4751" s="138" t="s">
        <v>7253</v>
      </c>
      <c r="B4751" s="138" t="s">
        <v>7253</v>
      </c>
    </row>
    <row r="4752" spans="1:2" x14ac:dyDescent="0.25">
      <c r="A4752" s="138" t="s">
        <v>976</v>
      </c>
      <c r="B4752" s="138" t="s">
        <v>14856</v>
      </c>
    </row>
    <row r="4753" spans="1:2" x14ac:dyDescent="0.25">
      <c r="A4753" s="138" t="s">
        <v>1008</v>
      </c>
      <c r="B4753" s="138" t="s">
        <v>14857</v>
      </c>
    </row>
    <row r="4754" spans="1:2" x14ac:dyDescent="0.25">
      <c r="A4754" s="138" t="s">
        <v>1014</v>
      </c>
      <c r="B4754" s="138" t="s">
        <v>14858</v>
      </c>
    </row>
    <row r="4755" spans="1:2" x14ac:dyDescent="0.25">
      <c r="A4755" s="138" t="s">
        <v>1037</v>
      </c>
      <c r="B4755" s="138" t="s">
        <v>14859</v>
      </c>
    </row>
    <row r="4756" spans="1:2" x14ac:dyDescent="0.25">
      <c r="A4756" s="138" t="s">
        <v>1060</v>
      </c>
      <c r="B4756" s="138" t="s">
        <v>14860</v>
      </c>
    </row>
    <row r="4757" spans="1:2" x14ac:dyDescent="0.25">
      <c r="A4757" s="138" t="s">
        <v>99</v>
      </c>
      <c r="B4757" s="138" t="s">
        <v>14861</v>
      </c>
    </row>
    <row r="4758" spans="1:2" x14ac:dyDescent="0.25">
      <c r="A4758" s="138" t="s">
        <v>1086</v>
      </c>
      <c r="B4758" s="138" t="s">
        <v>14862</v>
      </c>
    </row>
    <row r="4759" spans="1:2" x14ac:dyDescent="0.25">
      <c r="A4759" s="138" t="s">
        <v>1091</v>
      </c>
      <c r="B4759" s="138" t="s">
        <v>14863</v>
      </c>
    </row>
    <row r="4760" spans="1:2" x14ac:dyDescent="0.25">
      <c r="A4760" s="138" t="s">
        <v>1106</v>
      </c>
      <c r="B4760" s="138" t="s">
        <v>14864</v>
      </c>
    </row>
    <row r="4761" spans="1:2" x14ac:dyDescent="0.25">
      <c r="A4761" s="138" t="s">
        <v>7378</v>
      </c>
      <c r="B4761" s="138" t="s">
        <v>7378</v>
      </c>
    </row>
    <row r="4762" spans="1:2" x14ac:dyDescent="0.25">
      <c r="A4762" s="138" t="s">
        <v>7775</v>
      </c>
      <c r="B4762" s="138" t="s">
        <v>7775</v>
      </c>
    </row>
    <row r="4763" spans="1:2" x14ac:dyDescent="0.25">
      <c r="A4763" s="138" t="s">
        <v>6247</v>
      </c>
      <c r="B4763" s="138" t="s">
        <v>14865</v>
      </c>
    </row>
    <row r="4764" spans="1:2" x14ac:dyDescent="0.25">
      <c r="A4764" s="138" t="s">
        <v>6293</v>
      </c>
      <c r="B4764" s="138" t="s">
        <v>14866</v>
      </c>
    </row>
    <row r="4765" spans="1:2" x14ac:dyDescent="0.25">
      <c r="A4765" s="138" t="s">
        <v>1292</v>
      </c>
      <c r="B4765" s="138" t="s">
        <v>14867</v>
      </c>
    </row>
    <row r="4766" spans="1:2" x14ac:dyDescent="0.25">
      <c r="A4766" s="138" t="s">
        <v>1293</v>
      </c>
      <c r="B4766" s="138" t="s">
        <v>14868</v>
      </c>
    </row>
    <row r="4767" spans="1:2" x14ac:dyDescent="0.25">
      <c r="A4767" s="138" t="s">
        <v>6329</v>
      </c>
      <c r="B4767" s="138" t="s">
        <v>14869</v>
      </c>
    </row>
    <row r="4768" spans="1:2" x14ac:dyDescent="0.25">
      <c r="A4768" s="138" t="s">
        <v>6335</v>
      </c>
      <c r="B4768" s="138" t="s">
        <v>14870</v>
      </c>
    </row>
    <row r="4769" spans="1:2" x14ac:dyDescent="0.25">
      <c r="A4769" s="138" t="s">
        <v>6353</v>
      </c>
      <c r="B4769" s="138" t="s">
        <v>14871</v>
      </c>
    </row>
    <row r="4770" spans="1:2" x14ac:dyDescent="0.25">
      <c r="A4770" s="138" t="s">
        <v>187</v>
      </c>
      <c r="B4770" s="138" t="s">
        <v>14872</v>
      </c>
    </row>
    <row r="4771" spans="1:2" x14ac:dyDescent="0.25">
      <c r="A4771" s="138" t="s">
        <v>184</v>
      </c>
      <c r="B4771" s="138" t="s">
        <v>14873</v>
      </c>
    </row>
    <row r="4772" spans="1:2" x14ac:dyDescent="0.25">
      <c r="A4772" s="138" t="s">
        <v>1336</v>
      </c>
      <c r="B4772" s="138" t="s">
        <v>14874</v>
      </c>
    </row>
    <row r="4773" spans="1:2" x14ac:dyDescent="0.25">
      <c r="A4773" s="138" t="s">
        <v>373</v>
      </c>
      <c r="B4773" s="138" t="s">
        <v>14875</v>
      </c>
    </row>
    <row r="4774" spans="1:2" x14ac:dyDescent="0.25">
      <c r="A4774" s="138" t="s">
        <v>194</v>
      </c>
      <c r="B4774" s="138" t="s">
        <v>14876</v>
      </c>
    </row>
    <row r="4775" spans="1:2" x14ac:dyDescent="0.25">
      <c r="A4775" s="138" t="s">
        <v>1354</v>
      </c>
      <c r="B4775" s="138" t="s">
        <v>14877</v>
      </c>
    </row>
    <row r="4776" spans="1:2" x14ac:dyDescent="0.25">
      <c r="A4776" s="138" t="s">
        <v>6485</v>
      </c>
      <c r="B4776" s="138" t="s">
        <v>14878</v>
      </c>
    </row>
    <row r="4777" spans="1:2" x14ac:dyDescent="0.25">
      <c r="A4777" s="138" t="s">
        <v>193</v>
      </c>
      <c r="B4777" s="138" t="s">
        <v>14879</v>
      </c>
    </row>
    <row r="4778" spans="1:2" x14ac:dyDescent="0.25">
      <c r="A4778" s="138" t="s">
        <v>1364</v>
      </c>
      <c r="B4778" s="138" t="s">
        <v>14880</v>
      </c>
    </row>
    <row r="4779" spans="1:2" x14ac:dyDescent="0.25">
      <c r="A4779" s="138" t="s">
        <v>418</v>
      </c>
      <c r="B4779" s="138" t="s">
        <v>14881</v>
      </c>
    </row>
    <row r="4780" spans="1:2" x14ac:dyDescent="0.25">
      <c r="A4780" s="138" t="s">
        <v>1419</v>
      </c>
      <c r="B4780" s="138" t="s">
        <v>14882</v>
      </c>
    </row>
    <row r="4781" spans="1:2" x14ac:dyDescent="0.25">
      <c r="A4781" s="138" t="s">
        <v>292</v>
      </c>
      <c r="B4781" s="138" t="s">
        <v>14883</v>
      </c>
    </row>
    <row r="4782" spans="1:2" x14ac:dyDescent="0.25">
      <c r="A4782" s="138" t="s">
        <v>204</v>
      </c>
      <c r="B4782" s="138" t="s">
        <v>14884</v>
      </c>
    </row>
    <row r="4783" spans="1:2" x14ac:dyDescent="0.25">
      <c r="A4783" s="138" t="s">
        <v>1431</v>
      </c>
      <c r="B4783" s="138" t="s">
        <v>14885</v>
      </c>
    </row>
    <row r="4784" spans="1:2" x14ac:dyDescent="0.25">
      <c r="A4784" s="138" t="s">
        <v>6663</v>
      </c>
      <c r="B4784" s="138" t="s">
        <v>14886</v>
      </c>
    </row>
    <row r="4785" spans="1:2" x14ac:dyDescent="0.25">
      <c r="A4785" s="138" t="s">
        <v>108</v>
      </c>
      <c r="B4785" s="138" t="s">
        <v>14887</v>
      </c>
    </row>
    <row r="4786" spans="1:2" x14ac:dyDescent="0.25">
      <c r="A4786" s="138" t="s">
        <v>1475</v>
      </c>
      <c r="B4786" s="138" t="s">
        <v>14888</v>
      </c>
    </row>
    <row r="4787" spans="1:2" x14ac:dyDescent="0.25">
      <c r="A4787" s="138" t="s">
        <v>1491</v>
      </c>
      <c r="B4787" s="138" t="s">
        <v>14889</v>
      </c>
    </row>
    <row r="4788" spans="1:2" x14ac:dyDescent="0.25">
      <c r="A4788" s="138" t="s">
        <v>1502</v>
      </c>
      <c r="B4788" s="138" t="s">
        <v>14890</v>
      </c>
    </row>
    <row r="4789" spans="1:2" x14ac:dyDescent="0.25">
      <c r="A4789" s="138" t="s">
        <v>1533</v>
      </c>
      <c r="B4789" s="138" t="s">
        <v>14891</v>
      </c>
    </row>
    <row r="4790" spans="1:2" x14ac:dyDescent="0.25">
      <c r="A4790" s="138" t="s">
        <v>1593</v>
      </c>
      <c r="B4790" s="138" t="s">
        <v>14892</v>
      </c>
    </row>
    <row r="4791" spans="1:2" x14ac:dyDescent="0.25">
      <c r="A4791" s="138" t="s">
        <v>1618</v>
      </c>
      <c r="B4791" s="138" t="s">
        <v>14893</v>
      </c>
    </row>
    <row r="4792" spans="1:2" x14ac:dyDescent="0.25">
      <c r="A4792" s="138" t="s">
        <v>1648</v>
      </c>
      <c r="B4792" s="138" t="s">
        <v>14894</v>
      </c>
    </row>
    <row r="4793" spans="1:2" x14ac:dyDescent="0.25">
      <c r="A4793" s="138" t="s">
        <v>1133</v>
      </c>
      <c r="B4793" s="138" t="s">
        <v>14895</v>
      </c>
    </row>
    <row r="4794" spans="1:2" x14ac:dyDescent="0.25">
      <c r="A4794" s="138" t="s">
        <v>1162</v>
      </c>
      <c r="B4794" s="138" t="s">
        <v>14896</v>
      </c>
    </row>
    <row r="4795" spans="1:2" x14ac:dyDescent="0.25">
      <c r="A4795" s="138" t="s">
        <v>1182</v>
      </c>
      <c r="B4795" s="138" t="s">
        <v>14897</v>
      </c>
    </row>
    <row r="4796" spans="1:2" x14ac:dyDescent="0.25">
      <c r="A4796" s="138" t="s">
        <v>1197</v>
      </c>
      <c r="B4796" s="138" t="s">
        <v>14898</v>
      </c>
    </row>
    <row r="4797" spans="1:2" x14ac:dyDescent="0.25">
      <c r="A4797" s="138" t="s">
        <v>174</v>
      </c>
      <c r="B4797" s="138" t="s">
        <v>14899</v>
      </c>
    </row>
    <row r="4798" spans="1:2" x14ac:dyDescent="0.25">
      <c r="A4798" s="138" t="s">
        <v>6182</v>
      </c>
      <c r="B4798" s="138" t="s">
        <v>14900</v>
      </c>
    </row>
    <row r="4799" spans="1:2" x14ac:dyDescent="0.25">
      <c r="A4799" s="138" t="s">
        <v>7179</v>
      </c>
      <c r="B4799" s="138" t="s">
        <v>14901</v>
      </c>
    </row>
    <row r="4800" spans="1:2" x14ac:dyDescent="0.25">
      <c r="A4800" s="138" t="s">
        <v>7780</v>
      </c>
      <c r="B4800" s="138" t="s">
        <v>7780</v>
      </c>
    </row>
    <row r="4801" spans="1:2" x14ac:dyDescent="0.25">
      <c r="A4801" s="138" t="s">
        <v>7832</v>
      </c>
      <c r="B4801" s="138" t="s">
        <v>7832</v>
      </c>
    </row>
    <row r="4802" spans="1:2" x14ac:dyDescent="0.25">
      <c r="A4802" s="138" t="s">
        <v>1427</v>
      </c>
      <c r="B4802" s="138" t="s">
        <v>14902</v>
      </c>
    </row>
    <row r="4803" spans="1:2" x14ac:dyDescent="0.25">
      <c r="A4803" s="138" t="s">
        <v>1432</v>
      </c>
      <c r="B4803" s="138" t="s">
        <v>14903</v>
      </c>
    </row>
    <row r="4804" spans="1:2" x14ac:dyDescent="0.25">
      <c r="A4804" s="138" t="s">
        <v>203</v>
      </c>
      <c r="B4804" s="138" t="s">
        <v>14904</v>
      </c>
    </row>
    <row r="4805" spans="1:2" x14ac:dyDescent="0.25">
      <c r="A4805" s="138" t="s">
        <v>205</v>
      </c>
      <c r="B4805" s="138" t="s">
        <v>14905</v>
      </c>
    </row>
    <row r="4806" spans="1:2" x14ac:dyDescent="0.25">
      <c r="A4806" s="138" t="s">
        <v>1433</v>
      </c>
      <c r="B4806" s="138" t="s">
        <v>14906</v>
      </c>
    </row>
    <row r="4807" spans="1:2" x14ac:dyDescent="0.25">
      <c r="A4807" s="138" t="s">
        <v>1449</v>
      </c>
      <c r="B4807" s="138" t="s">
        <v>14907</v>
      </c>
    </row>
    <row r="4808" spans="1:2" x14ac:dyDescent="0.25">
      <c r="A4808" s="138" t="s">
        <v>107</v>
      </c>
      <c r="B4808" s="138" t="s">
        <v>14908</v>
      </c>
    </row>
    <row r="4809" spans="1:2" x14ac:dyDescent="0.25">
      <c r="A4809" s="138" t="s">
        <v>1488</v>
      </c>
      <c r="B4809" s="138" t="s">
        <v>14909</v>
      </c>
    </row>
    <row r="4810" spans="1:2" x14ac:dyDescent="0.25">
      <c r="A4810" s="138" t="s">
        <v>119</v>
      </c>
      <c r="B4810" s="138" t="s">
        <v>14910</v>
      </c>
    </row>
    <row r="4811" spans="1:2" x14ac:dyDescent="0.25">
      <c r="A4811" s="138" t="s">
        <v>123</v>
      </c>
      <c r="B4811" s="138" t="s">
        <v>14911</v>
      </c>
    </row>
    <row r="4812" spans="1:2" x14ac:dyDescent="0.25">
      <c r="A4812" s="138" t="s">
        <v>6854</v>
      </c>
      <c r="B4812" s="138" t="s">
        <v>14912</v>
      </c>
    </row>
    <row r="4813" spans="1:2" x14ac:dyDescent="0.25">
      <c r="A4813" s="138" t="s">
        <v>128</v>
      </c>
      <c r="B4813" s="138" t="s">
        <v>14913</v>
      </c>
    </row>
    <row r="4814" spans="1:2" x14ac:dyDescent="0.25">
      <c r="A4814" s="138" t="s">
        <v>1541</v>
      </c>
      <c r="B4814" s="138" t="s">
        <v>14914</v>
      </c>
    </row>
    <row r="4815" spans="1:2" x14ac:dyDescent="0.25">
      <c r="A4815" s="138" t="s">
        <v>1549</v>
      </c>
      <c r="B4815" s="138" t="s">
        <v>14915</v>
      </c>
    </row>
    <row r="4816" spans="1:2" x14ac:dyDescent="0.25">
      <c r="A4816" s="138" t="s">
        <v>1022</v>
      </c>
      <c r="B4816" s="138" t="s">
        <v>14916</v>
      </c>
    </row>
    <row r="4817" spans="1:2" x14ac:dyDescent="0.25">
      <c r="A4817" s="138" t="s">
        <v>1048</v>
      </c>
      <c r="B4817" s="138" t="s">
        <v>14917</v>
      </c>
    </row>
    <row r="4818" spans="1:2" x14ac:dyDescent="0.25">
      <c r="A4818" s="138" t="s">
        <v>1145</v>
      </c>
      <c r="B4818" s="138" t="s">
        <v>14918</v>
      </c>
    </row>
    <row r="4819" spans="1:2" x14ac:dyDescent="0.25">
      <c r="A4819" s="138" t="s">
        <v>168</v>
      </c>
      <c r="B4819" s="138" t="s">
        <v>14919</v>
      </c>
    </row>
    <row r="4820" spans="1:2" x14ac:dyDescent="0.25">
      <c r="A4820" s="138" t="s">
        <v>6153</v>
      </c>
      <c r="B4820" s="138" t="s">
        <v>7710</v>
      </c>
    </row>
    <row r="4821" spans="1:2" x14ac:dyDescent="0.25">
      <c r="A4821" s="138" t="s">
        <v>6162</v>
      </c>
      <c r="B4821" s="138" t="s">
        <v>14920</v>
      </c>
    </row>
    <row r="4822" spans="1:2" x14ac:dyDescent="0.25">
      <c r="A4822" s="138" t="s">
        <v>6189</v>
      </c>
      <c r="B4822" s="138" t="s">
        <v>14921</v>
      </c>
    </row>
    <row r="4823" spans="1:2" x14ac:dyDescent="0.25">
      <c r="A4823" s="138" t="s">
        <v>7869</v>
      </c>
      <c r="B4823" s="138" t="s">
        <v>7869</v>
      </c>
    </row>
    <row r="4824" spans="1:2" x14ac:dyDescent="0.25">
      <c r="A4824" s="138" t="s">
        <v>6204</v>
      </c>
      <c r="B4824" s="138" t="s">
        <v>14922</v>
      </c>
    </row>
    <row r="4825" spans="1:2" x14ac:dyDescent="0.25">
      <c r="A4825" s="138" t="s">
        <v>7687</v>
      </c>
      <c r="B4825" s="138" t="s">
        <v>7687</v>
      </c>
    </row>
    <row r="4826" spans="1:2" x14ac:dyDescent="0.25">
      <c r="A4826" s="138" t="s">
        <v>14923</v>
      </c>
      <c r="B4826" s="138" t="s">
        <v>14923</v>
      </c>
    </row>
    <row r="4827" spans="1:2" x14ac:dyDescent="0.25">
      <c r="A4827" s="138" t="s">
        <v>1422</v>
      </c>
      <c r="B4827" s="138" t="s">
        <v>14924</v>
      </c>
    </row>
    <row r="4828" spans="1:2" x14ac:dyDescent="0.25">
      <c r="A4828" s="138" t="s">
        <v>1423</v>
      </c>
      <c r="B4828" s="138" t="s">
        <v>14925</v>
      </c>
    </row>
    <row r="4829" spans="1:2" x14ac:dyDescent="0.25">
      <c r="A4829" s="138" t="s">
        <v>92</v>
      </c>
      <c r="B4829" s="138" t="s">
        <v>14926</v>
      </c>
    </row>
    <row r="4830" spans="1:2" x14ac:dyDescent="0.25">
      <c r="A4830" s="138" t="s">
        <v>1452</v>
      </c>
      <c r="B4830" s="138" t="s">
        <v>14927</v>
      </c>
    </row>
    <row r="4831" spans="1:2" x14ac:dyDescent="0.25">
      <c r="A4831" s="138" t="s">
        <v>114</v>
      </c>
      <c r="B4831" s="138" t="s">
        <v>14928</v>
      </c>
    </row>
    <row r="4832" spans="1:2" x14ac:dyDescent="0.25">
      <c r="A4832" s="138" t="s">
        <v>125</v>
      </c>
      <c r="B4832" s="138" t="s">
        <v>14929</v>
      </c>
    </row>
    <row r="4833" spans="1:2" x14ac:dyDescent="0.25">
      <c r="A4833" s="138" t="s">
        <v>137</v>
      </c>
      <c r="B4833" s="138" t="s">
        <v>14930</v>
      </c>
    </row>
    <row r="4834" spans="1:2" x14ac:dyDescent="0.25">
      <c r="A4834" s="138" t="s">
        <v>138</v>
      </c>
      <c r="B4834" s="138" t="s">
        <v>14931</v>
      </c>
    </row>
    <row r="4835" spans="1:2" x14ac:dyDescent="0.25">
      <c r="A4835" s="138" t="s">
        <v>143</v>
      </c>
      <c r="B4835" s="138" t="s">
        <v>14932</v>
      </c>
    </row>
    <row r="4836" spans="1:2" x14ac:dyDescent="0.25">
      <c r="A4836" s="138" t="s">
        <v>1634</v>
      </c>
      <c r="B4836" s="138" t="s">
        <v>14933</v>
      </c>
    </row>
    <row r="4837" spans="1:2" x14ac:dyDescent="0.25">
      <c r="A4837" s="138" t="s">
        <v>886</v>
      </c>
      <c r="B4837" s="138" t="s">
        <v>14934</v>
      </c>
    </row>
    <row r="4838" spans="1:2" x14ac:dyDescent="0.25">
      <c r="A4838" s="138" t="s">
        <v>907</v>
      </c>
      <c r="B4838" s="138" t="s">
        <v>14935</v>
      </c>
    </row>
    <row r="4839" spans="1:2" x14ac:dyDescent="0.25">
      <c r="A4839" s="138" t="s">
        <v>912</v>
      </c>
      <c r="B4839" s="138" t="s">
        <v>14936</v>
      </c>
    </row>
    <row r="4840" spans="1:2" x14ac:dyDescent="0.25">
      <c r="A4840" s="138" t="s">
        <v>915</v>
      </c>
      <c r="B4840" s="138" t="s">
        <v>14937</v>
      </c>
    </row>
    <row r="4841" spans="1:2" x14ac:dyDescent="0.25">
      <c r="A4841" s="138" t="s">
        <v>916</v>
      </c>
      <c r="B4841" s="138" t="s">
        <v>14938</v>
      </c>
    </row>
    <row r="4842" spans="1:2" x14ac:dyDescent="0.25">
      <c r="A4842" s="138" t="s">
        <v>85</v>
      </c>
      <c r="B4842" s="138" t="s">
        <v>14939</v>
      </c>
    </row>
    <row r="4843" spans="1:2" x14ac:dyDescent="0.25">
      <c r="A4843" s="138" t="s">
        <v>457</v>
      </c>
      <c r="B4843" s="138" t="s">
        <v>14940</v>
      </c>
    </row>
    <row r="4844" spans="1:2" x14ac:dyDescent="0.25">
      <c r="A4844" s="138" t="s">
        <v>5697</v>
      </c>
      <c r="B4844" s="138" t="s">
        <v>14941</v>
      </c>
    </row>
    <row r="4845" spans="1:2" x14ac:dyDescent="0.25">
      <c r="A4845" s="138" t="s">
        <v>936</v>
      </c>
      <c r="B4845" s="138" t="s">
        <v>14942</v>
      </c>
    </row>
    <row r="4846" spans="1:2" x14ac:dyDescent="0.25">
      <c r="A4846" s="138" t="s">
        <v>475</v>
      </c>
      <c r="B4846" s="138" t="s">
        <v>14943</v>
      </c>
    </row>
    <row r="4847" spans="1:2" x14ac:dyDescent="0.25">
      <c r="A4847" s="138" t="s">
        <v>481</v>
      </c>
      <c r="B4847" s="138" t="s">
        <v>14944</v>
      </c>
    </row>
    <row r="4848" spans="1:2" x14ac:dyDescent="0.25">
      <c r="A4848" s="138" t="s">
        <v>480</v>
      </c>
      <c r="B4848" s="138" t="s">
        <v>14945</v>
      </c>
    </row>
    <row r="4849" spans="1:2" x14ac:dyDescent="0.25">
      <c r="A4849" s="138" t="s">
        <v>374</v>
      </c>
      <c r="B4849" s="138" t="s">
        <v>14946</v>
      </c>
    </row>
    <row r="4850" spans="1:2" x14ac:dyDescent="0.25">
      <c r="A4850" s="138" t="s">
        <v>961</v>
      </c>
      <c r="B4850" s="138" t="s">
        <v>14947</v>
      </c>
    </row>
    <row r="4851" spans="1:2" x14ac:dyDescent="0.25">
      <c r="A4851" s="138" t="s">
        <v>396</v>
      </c>
      <c r="B4851" s="138" t="s">
        <v>14948</v>
      </c>
    </row>
    <row r="4852" spans="1:2" x14ac:dyDescent="0.25">
      <c r="A4852" s="138" t="s">
        <v>407</v>
      </c>
      <c r="B4852" s="138" t="s">
        <v>14949</v>
      </c>
    </row>
    <row r="4853" spans="1:2" x14ac:dyDescent="0.25">
      <c r="A4853" s="138" t="s">
        <v>5811</v>
      </c>
      <c r="B4853" s="138" t="s">
        <v>14950</v>
      </c>
    </row>
    <row r="4854" spans="1:2" x14ac:dyDescent="0.25">
      <c r="A4854" s="138" t="s">
        <v>449</v>
      </c>
      <c r="B4854" s="138" t="s">
        <v>14951</v>
      </c>
    </row>
    <row r="4855" spans="1:2" x14ac:dyDescent="0.25">
      <c r="A4855" s="138" t="s">
        <v>531</v>
      </c>
      <c r="B4855" s="138" t="s">
        <v>14952</v>
      </c>
    </row>
    <row r="4856" spans="1:2" x14ac:dyDescent="0.25">
      <c r="A4856" s="138" t="s">
        <v>980</v>
      </c>
      <c r="B4856" s="138" t="s">
        <v>14953</v>
      </c>
    </row>
    <row r="4857" spans="1:2" x14ac:dyDescent="0.25">
      <c r="A4857" s="138" t="s">
        <v>293</v>
      </c>
      <c r="B4857" s="138" t="s">
        <v>14954</v>
      </c>
    </row>
    <row r="4858" spans="1:2" x14ac:dyDescent="0.25">
      <c r="A4858" s="138" t="s">
        <v>305</v>
      </c>
      <c r="B4858" s="138" t="s">
        <v>14955</v>
      </c>
    </row>
    <row r="4859" spans="1:2" x14ac:dyDescent="0.25">
      <c r="A4859" s="138" t="s">
        <v>337</v>
      </c>
      <c r="B4859" s="138" t="s">
        <v>14956</v>
      </c>
    </row>
    <row r="4860" spans="1:2" x14ac:dyDescent="0.25">
      <c r="A4860" s="138" t="s">
        <v>343</v>
      </c>
      <c r="B4860" s="138" t="s">
        <v>14957</v>
      </c>
    </row>
    <row r="4861" spans="1:2" x14ac:dyDescent="0.25">
      <c r="A4861" s="138" t="s">
        <v>1071</v>
      </c>
      <c r="B4861" s="138" t="s">
        <v>14958</v>
      </c>
    </row>
    <row r="4862" spans="1:2" x14ac:dyDescent="0.25">
      <c r="A4862" s="138" t="s">
        <v>265</v>
      </c>
      <c r="B4862" s="138" t="s">
        <v>14959</v>
      </c>
    </row>
    <row r="4863" spans="1:2" x14ac:dyDescent="0.25">
      <c r="A4863" s="138" t="s">
        <v>506</v>
      </c>
      <c r="B4863" s="138" t="s">
        <v>14960</v>
      </c>
    </row>
    <row r="4864" spans="1:2" x14ac:dyDescent="0.25">
      <c r="A4864" s="138" t="s">
        <v>6284</v>
      </c>
      <c r="B4864" s="138" t="s">
        <v>14961</v>
      </c>
    </row>
    <row r="4865" spans="1:2" x14ac:dyDescent="0.25">
      <c r="A4865" s="138" t="s">
        <v>1295</v>
      </c>
      <c r="B4865" s="138" t="s">
        <v>14962</v>
      </c>
    </row>
    <row r="4866" spans="1:2" x14ac:dyDescent="0.25">
      <c r="A4866" s="138" t="s">
        <v>1297</v>
      </c>
      <c r="B4866" s="138" t="s">
        <v>14963</v>
      </c>
    </row>
    <row r="4867" spans="1:2" x14ac:dyDescent="0.25">
      <c r="A4867" s="138" t="s">
        <v>1308</v>
      </c>
      <c r="B4867" s="138" t="s">
        <v>14964</v>
      </c>
    </row>
    <row r="4868" spans="1:2" x14ac:dyDescent="0.25">
      <c r="A4868" s="138" t="s">
        <v>1309</v>
      </c>
      <c r="B4868" s="138" t="s">
        <v>14965</v>
      </c>
    </row>
    <row r="4869" spans="1:2" x14ac:dyDescent="0.25">
      <c r="A4869" s="138" t="s">
        <v>1326</v>
      </c>
      <c r="B4869" s="138" t="s">
        <v>14966</v>
      </c>
    </row>
    <row r="4870" spans="1:2" x14ac:dyDescent="0.25">
      <c r="A4870" s="138" t="s">
        <v>6408</v>
      </c>
      <c r="B4870" s="138" t="s">
        <v>14967</v>
      </c>
    </row>
    <row r="4871" spans="1:2" x14ac:dyDescent="0.25">
      <c r="A4871" s="138" t="s">
        <v>1340</v>
      </c>
      <c r="B4871" s="138" t="s">
        <v>14968</v>
      </c>
    </row>
    <row r="4872" spans="1:2" x14ac:dyDescent="0.25">
      <c r="A4872" s="138" t="s">
        <v>380</v>
      </c>
      <c r="B4872" s="138" t="s">
        <v>14969</v>
      </c>
    </row>
    <row r="4873" spans="1:2" x14ac:dyDescent="0.25">
      <c r="A4873" s="138" t="s">
        <v>6462</v>
      </c>
      <c r="B4873" s="138" t="s">
        <v>14970</v>
      </c>
    </row>
    <row r="4874" spans="1:2" x14ac:dyDescent="0.25">
      <c r="A4874" s="138" t="s">
        <v>88</v>
      </c>
      <c r="B4874" s="138" t="s">
        <v>14971</v>
      </c>
    </row>
    <row r="4875" spans="1:2" x14ac:dyDescent="0.25">
      <c r="A4875" s="138" t="s">
        <v>414</v>
      </c>
      <c r="B4875" s="138" t="s">
        <v>14972</v>
      </c>
    </row>
    <row r="4876" spans="1:2" x14ac:dyDescent="0.25">
      <c r="A4876" s="138" t="s">
        <v>1373</v>
      </c>
      <c r="B4876" s="138" t="s">
        <v>14973</v>
      </c>
    </row>
    <row r="4877" spans="1:2" x14ac:dyDescent="0.25">
      <c r="A4877" s="138" t="s">
        <v>6520</v>
      </c>
      <c r="B4877" s="138" t="s">
        <v>14974</v>
      </c>
    </row>
    <row r="4878" spans="1:2" x14ac:dyDescent="0.25">
      <c r="A4878" s="138" t="s">
        <v>93</v>
      </c>
      <c r="B4878" s="138" t="s">
        <v>14975</v>
      </c>
    </row>
    <row r="4879" spans="1:2" x14ac:dyDescent="0.25">
      <c r="A4879" s="138" t="s">
        <v>1387</v>
      </c>
      <c r="B4879" s="138" t="s">
        <v>14976</v>
      </c>
    </row>
    <row r="4880" spans="1:2" x14ac:dyDescent="0.25">
      <c r="A4880" s="138" t="s">
        <v>1389</v>
      </c>
      <c r="B4880" s="138" t="s">
        <v>14977</v>
      </c>
    </row>
    <row r="4881" spans="1:2" x14ac:dyDescent="0.25">
      <c r="A4881" s="138" t="s">
        <v>6552</v>
      </c>
      <c r="B4881" s="138" t="s">
        <v>14978</v>
      </c>
    </row>
    <row r="4882" spans="1:2" x14ac:dyDescent="0.25">
      <c r="A4882" s="138" t="s">
        <v>1410</v>
      </c>
      <c r="B4882" s="138" t="s">
        <v>14979</v>
      </c>
    </row>
    <row r="4883" spans="1:2" x14ac:dyDescent="0.25">
      <c r="A4883" s="138" t="s">
        <v>1421</v>
      </c>
      <c r="B4883" s="138" t="s">
        <v>14980</v>
      </c>
    </row>
    <row r="4884" spans="1:2" x14ac:dyDescent="0.25">
      <c r="A4884" s="138" t="s">
        <v>1447</v>
      </c>
      <c r="B4884" s="138" t="s">
        <v>14981</v>
      </c>
    </row>
    <row r="4885" spans="1:2" x14ac:dyDescent="0.25">
      <c r="A4885" s="138" t="s">
        <v>507</v>
      </c>
      <c r="B4885" s="138" t="s">
        <v>14982</v>
      </c>
    </row>
    <row r="4886" spans="1:2" x14ac:dyDescent="0.25">
      <c r="A4886" s="138" t="s">
        <v>1486</v>
      </c>
      <c r="B4886" s="138" t="s">
        <v>14983</v>
      </c>
    </row>
    <row r="4887" spans="1:2" x14ac:dyDescent="0.25">
      <c r="A4887" s="138" t="s">
        <v>6766</v>
      </c>
      <c r="B4887" s="138" t="s">
        <v>14984</v>
      </c>
    </row>
    <row r="4888" spans="1:2" x14ac:dyDescent="0.25">
      <c r="A4888" s="138" t="s">
        <v>334</v>
      </c>
      <c r="B4888" s="138" t="s">
        <v>14985</v>
      </c>
    </row>
    <row r="4889" spans="1:2" x14ac:dyDescent="0.25">
      <c r="A4889" s="138" t="s">
        <v>1508</v>
      </c>
      <c r="B4889" s="138" t="s">
        <v>14986</v>
      </c>
    </row>
    <row r="4890" spans="1:2" x14ac:dyDescent="0.25">
      <c r="A4890" s="138" t="s">
        <v>349</v>
      </c>
      <c r="B4890" s="138" t="s">
        <v>14987</v>
      </c>
    </row>
    <row r="4891" spans="1:2" x14ac:dyDescent="0.25">
      <c r="A4891" s="138" t="s">
        <v>350</v>
      </c>
      <c r="B4891" s="138" t="s">
        <v>14988</v>
      </c>
    </row>
    <row r="4892" spans="1:2" x14ac:dyDescent="0.25">
      <c r="A4892" s="138" t="s">
        <v>1523</v>
      </c>
      <c r="B4892" s="138" t="s">
        <v>14989</v>
      </c>
    </row>
    <row r="4893" spans="1:2" x14ac:dyDescent="0.25">
      <c r="A4893" s="138" t="s">
        <v>363</v>
      </c>
      <c r="B4893" s="138" t="s">
        <v>14990</v>
      </c>
    </row>
    <row r="4894" spans="1:2" x14ac:dyDescent="0.25">
      <c r="A4894" s="138" t="s">
        <v>1532</v>
      </c>
      <c r="B4894" s="138" t="s">
        <v>14991</v>
      </c>
    </row>
    <row r="4895" spans="1:2" x14ac:dyDescent="0.25">
      <c r="A4895" s="138" t="s">
        <v>238</v>
      </c>
      <c r="B4895" s="138" t="s">
        <v>14992</v>
      </c>
    </row>
    <row r="4896" spans="1:2" x14ac:dyDescent="0.25">
      <c r="A4896" s="138" t="s">
        <v>249</v>
      </c>
      <c r="B4896" s="138" t="s">
        <v>14993</v>
      </c>
    </row>
    <row r="4897" spans="1:2" x14ac:dyDescent="0.25">
      <c r="A4897" s="138" t="s">
        <v>1575</v>
      </c>
      <c r="B4897" s="138" t="s">
        <v>14994</v>
      </c>
    </row>
    <row r="4898" spans="1:2" x14ac:dyDescent="0.25">
      <c r="A4898" s="138" t="s">
        <v>1582</v>
      </c>
      <c r="B4898" s="138" t="s">
        <v>14995</v>
      </c>
    </row>
    <row r="4899" spans="1:2" x14ac:dyDescent="0.25">
      <c r="A4899" s="138" t="s">
        <v>1584</v>
      </c>
      <c r="B4899" s="138" t="s">
        <v>14996</v>
      </c>
    </row>
    <row r="4900" spans="1:2" x14ac:dyDescent="0.25">
      <c r="A4900" s="138" t="s">
        <v>1629</v>
      </c>
      <c r="B4900" s="138" t="s">
        <v>14997</v>
      </c>
    </row>
    <row r="4901" spans="1:2" x14ac:dyDescent="0.25">
      <c r="A4901" s="138" t="s">
        <v>1652</v>
      </c>
      <c r="B4901" s="138" t="s">
        <v>14998</v>
      </c>
    </row>
    <row r="4902" spans="1:2" x14ac:dyDescent="0.25">
      <c r="A4902" s="138" t="s">
        <v>283</v>
      </c>
      <c r="B4902" s="138" t="s">
        <v>14999</v>
      </c>
    </row>
    <row r="4903" spans="1:2" x14ac:dyDescent="0.25">
      <c r="A4903" s="138" t="s">
        <v>1663</v>
      </c>
      <c r="B4903" s="138" t="s">
        <v>15000</v>
      </c>
    </row>
    <row r="4904" spans="1:2" x14ac:dyDescent="0.25">
      <c r="A4904" s="138" t="s">
        <v>7255</v>
      </c>
      <c r="B4904" s="138" t="s">
        <v>7255</v>
      </c>
    </row>
    <row r="4905" spans="1:2" x14ac:dyDescent="0.25">
      <c r="A4905" s="138" t="s">
        <v>6194</v>
      </c>
      <c r="B4905" s="138" t="s">
        <v>15001</v>
      </c>
    </row>
    <row r="4906" spans="1:2" x14ac:dyDescent="0.25">
      <c r="A4906" s="138" t="s">
        <v>7680</v>
      </c>
      <c r="B4906" s="138" t="s">
        <v>7680</v>
      </c>
    </row>
    <row r="4907" spans="1:2" x14ac:dyDescent="0.25">
      <c r="A4907" s="138" t="s">
        <v>115</v>
      </c>
      <c r="B4907" s="138" t="s">
        <v>15002</v>
      </c>
    </row>
    <row r="4908" spans="1:2" x14ac:dyDescent="0.25">
      <c r="A4908" s="138" t="s">
        <v>117</v>
      </c>
      <c r="B4908" s="138" t="s">
        <v>15003</v>
      </c>
    </row>
    <row r="4909" spans="1:2" x14ac:dyDescent="0.25">
      <c r="A4909" s="138" t="s">
        <v>121</v>
      </c>
      <c r="B4909" s="138" t="s">
        <v>15004</v>
      </c>
    </row>
    <row r="4910" spans="1:2" x14ac:dyDescent="0.25">
      <c r="A4910" s="138" t="s">
        <v>141</v>
      </c>
      <c r="B4910" s="138" t="s">
        <v>15005</v>
      </c>
    </row>
    <row r="4911" spans="1:2" x14ac:dyDescent="0.25">
      <c r="A4911" s="138" t="s">
        <v>144</v>
      </c>
      <c r="B4911" s="138" t="s">
        <v>15006</v>
      </c>
    </row>
    <row r="4912" spans="1:2" x14ac:dyDescent="0.25">
      <c r="A4912" s="138" t="s">
        <v>146</v>
      </c>
      <c r="B4912" s="138" t="s">
        <v>15007</v>
      </c>
    </row>
    <row r="4913" spans="1:2" x14ac:dyDescent="0.25">
      <c r="A4913" s="138" t="s">
        <v>1626</v>
      </c>
      <c r="B4913" s="138" t="s">
        <v>15008</v>
      </c>
    </row>
    <row r="4914" spans="1:2" x14ac:dyDescent="0.25">
      <c r="A4914" s="138" t="s">
        <v>61</v>
      </c>
      <c r="B4914" s="138" t="s">
        <v>15009</v>
      </c>
    </row>
    <row r="4915" spans="1:2" x14ac:dyDescent="0.25">
      <c r="A4915" s="138" t="s">
        <v>60</v>
      </c>
      <c r="B4915" s="138" t="s">
        <v>15010</v>
      </c>
    </row>
    <row r="4916" spans="1:2" x14ac:dyDescent="0.25">
      <c r="A4916" s="138" t="s">
        <v>6938</v>
      </c>
      <c r="B4916" s="138" t="s">
        <v>15011</v>
      </c>
    </row>
    <row r="4917" spans="1:2" x14ac:dyDescent="0.25">
      <c r="A4917" s="138" t="s">
        <v>7223</v>
      </c>
      <c r="B4917" s="138" t="s">
        <v>7223</v>
      </c>
    </row>
    <row r="4918" spans="1:2" x14ac:dyDescent="0.25">
      <c r="A4918" s="138" t="s">
        <v>15012</v>
      </c>
      <c r="B4918" s="138" t="s">
        <v>15013</v>
      </c>
    </row>
    <row r="4919" spans="1:2" x14ac:dyDescent="0.25">
      <c r="A4919" s="138" t="s">
        <v>15014</v>
      </c>
      <c r="B4919" s="138" t="s">
        <v>15015</v>
      </c>
    </row>
    <row r="4920" spans="1:2" x14ac:dyDescent="0.25">
      <c r="A4920" s="138" t="s">
        <v>42</v>
      </c>
      <c r="B4920" s="138" t="s">
        <v>15016</v>
      </c>
    </row>
    <row r="4921" spans="1:2" x14ac:dyDescent="0.25">
      <c r="A4921" s="138" t="s">
        <v>15017</v>
      </c>
      <c r="B4921" s="138" t="s">
        <v>15018</v>
      </c>
    </row>
    <row r="4922" spans="1:2" x14ac:dyDescent="0.25">
      <c r="A4922" s="138" t="s">
        <v>15019</v>
      </c>
      <c r="B4922" s="138" t="s">
        <v>15020</v>
      </c>
    </row>
    <row r="4923" spans="1:2" x14ac:dyDescent="0.25">
      <c r="A4923" s="138" t="s">
        <v>15021</v>
      </c>
      <c r="B4923" s="138" t="s">
        <v>15021</v>
      </c>
    </row>
    <row r="4924" spans="1:2" x14ac:dyDescent="0.25">
      <c r="A4924" s="138" t="s">
        <v>15022</v>
      </c>
      <c r="B4924" s="138" t="s">
        <v>15023</v>
      </c>
    </row>
    <row r="4925" spans="1:2" x14ac:dyDescent="0.25">
      <c r="A4925" s="138" t="s">
        <v>55</v>
      </c>
      <c r="B4925" s="138" t="s">
        <v>15024</v>
      </c>
    </row>
    <row r="4926" spans="1:2" x14ac:dyDescent="0.25">
      <c r="A4926" s="138" t="s">
        <v>59</v>
      </c>
      <c r="B4926" s="138" t="s">
        <v>15025</v>
      </c>
    </row>
    <row r="4927" spans="1:2" x14ac:dyDescent="0.25">
      <c r="A4927" s="138" t="s">
        <v>15026</v>
      </c>
      <c r="B4927" s="138" t="s">
        <v>15026</v>
      </c>
    </row>
    <row r="4928" spans="1:2" x14ac:dyDescent="0.25">
      <c r="A4928" s="138" t="s">
        <v>51</v>
      </c>
      <c r="B4928" s="138" t="s">
        <v>15027</v>
      </c>
    </row>
    <row r="4929" spans="1:2" x14ac:dyDescent="0.25">
      <c r="A4929" s="138" t="s">
        <v>15028</v>
      </c>
      <c r="B4929" s="138" t="s">
        <v>15029</v>
      </c>
    </row>
    <row r="4930" spans="1:2" x14ac:dyDescent="0.25">
      <c r="A4930" s="138" t="s">
        <v>15030</v>
      </c>
      <c r="B4930" s="138" t="s">
        <v>15031</v>
      </c>
    </row>
    <row r="4931" spans="1:2" x14ac:dyDescent="0.25">
      <c r="A4931" s="138" t="s">
        <v>41</v>
      </c>
      <c r="B4931" s="138" t="s">
        <v>15032</v>
      </c>
    </row>
    <row r="4932" spans="1:2" x14ac:dyDescent="0.25">
      <c r="A4932" s="138" t="s">
        <v>7315</v>
      </c>
      <c r="B4932" s="138" t="s">
        <v>7315</v>
      </c>
    </row>
    <row r="4933" spans="1:2" x14ac:dyDescent="0.25">
      <c r="A4933" s="138" t="s">
        <v>43</v>
      </c>
      <c r="B4933" s="138" t="s">
        <v>15033</v>
      </c>
    </row>
    <row r="4934" spans="1:2" x14ac:dyDescent="0.25">
      <c r="A4934" s="138" t="s">
        <v>15034</v>
      </c>
      <c r="B4934" s="138" t="s">
        <v>15035</v>
      </c>
    </row>
    <row r="4935" spans="1:2" x14ac:dyDescent="0.25">
      <c r="A4935" s="138" t="s">
        <v>7222</v>
      </c>
      <c r="B4935" s="138" t="s">
        <v>7222</v>
      </c>
    </row>
    <row r="4936" spans="1:2" x14ac:dyDescent="0.25">
      <c r="A4936" s="138" t="s">
        <v>15036</v>
      </c>
      <c r="B4936" s="138" t="s">
        <v>15037</v>
      </c>
    </row>
    <row r="4937" spans="1:2" x14ac:dyDescent="0.25">
      <c r="A4937" s="138" t="s">
        <v>58</v>
      </c>
      <c r="B4937" s="138" t="s">
        <v>15038</v>
      </c>
    </row>
    <row r="4938" spans="1:2" x14ac:dyDescent="0.25">
      <c r="A4938" s="138" t="s">
        <v>7225</v>
      </c>
      <c r="B4938" s="138" t="s">
        <v>7225</v>
      </c>
    </row>
    <row r="4939" spans="1:2" x14ac:dyDescent="0.25">
      <c r="A4939" s="138" t="s">
        <v>15039</v>
      </c>
      <c r="B4939" s="138" t="s">
        <v>15040</v>
      </c>
    </row>
    <row r="4940" spans="1:2" x14ac:dyDescent="0.25">
      <c r="A4940" s="138" t="s">
        <v>15041</v>
      </c>
      <c r="B4940" s="138" t="s">
        <v>15042</v>
      </c>
    </row>
    <row r="4941" spans="1:2" x14ac:dyDescent="0.25">
      <c r="A4941" s="138" t="s">
        <v>15043</v>
      </c>
      <c r="B4941" s="138" t="s">
        <v>15044</v>
      </c>
    </row>
    <row r="4942" spans="1:2" x14ac:dyDescent="0.25">
      <c r="A4942" s="138" t="s">
        <v>56</v>
      </c>
      <c r="B4942" s="138" t="s">
        <v>15045</v>
      </c>
    </row>
    <row r="4943" spans="1:2" x14ac:dyDescent="0.25">
      <c r="A4943" s="138" t="s">
        <v>15046</v>
      </c>
      <c r="B4943" s="138" t="s">
        <v>15047</v>
      </c>
    </row>
    <row r="4944" spans="1:2" x14ac:dyDescent="0.25">
      <c r="A4944" s="138" t="s">
        <v>15048</v>
      </c>
      <c r="B4944" s="138" t="s">
        <v>15048</v>
      </c>
    </row>
    <row r="4945" spans="1:2" x14ac:dyDescent="0.25">
      <c r="A4945" s="138" t="s">
        <v>36</v>
      </c>
      <c r="B4945" s="138" t="s">
        <v>15049</v>
      </c>
    </row>
    <row r="4946" spans="1:2" x14ac:dyDescent="0.25">
      <c r="A4946" s="138" t="s">
        <v>15050</v>
      </c>
      <c r="B4946" s="138" t="s">
        <v>15051</v>
      </c>
    </row>
    <row r="4947" spans="1:2" x14ac:dyDescent="0.25">
      <c r="A4947" s="138" t="s">
        <v>63</v>
      </c>
      <c r="B4947" s="138" t="s">
        <v>15052</v>
      </c>
    </row>
    <row r="4948" spans="1:2" x14ac:dyDescent="0.25">
      <c r="A4948" s="138" t="s">
        <v>15053</v>
      </c>
      <c r="B4948" s="138" t="s">
        <v>15054</v>
      </c>
    </row>
    <row r="4949" spans="1:2" x14ac:dyDescent="0.25">
      <c r="A4949" s="138" t="s">
        <v>54</v>
      </c>
      <c r="B4949" s="138" t="s">
        <v>15055</v>
      </c>
    </row>
    <row r="4950" spans="1:2" x14ac:dyDescent="0.25">
      <c r="A4950" s="138" t="s">
        <v>62</v>
      </c>
      <c r="B4950" s="138" t="s">
        <v>15056</v>
      </c>
    </row>
    <row r="4951" spans="1:2" x14ac:dyDescent="0.25">
      <c r="A4951" s="138" t="s">
        <v>15057</v>
      </c>
      <c r="B4951" s="138" t="s">
        <v>15058</v>
      </c>
    </row>
    <row r="4952" spans="1:2" x14ac:dyDescent="0.25">
      <c r="A4952" s="138" t="s">
        <v>15059</v>
      </c>
      <c r="B4952" s="138" t="s">
        <v>15060</v>
      </c>
    </row>
    <row r="4953" spans="1:2" x14ac:dyDescent="0.25">
      <c r="A4953" s="138" t="s">
        <v>67</v>
      </c>
      <c r="B4953" s="138" t="s">
        <v>15061</v>
      </c>
    </row>
    <row r="4954" spans="1:2" x14ac:dyDescent="0.25">
      <c r="A4954" s="138" t="s">
        <v>15062</v>
      </c>
      <c r="B4954" s="138" t="s">
        <v>15063</v>
      </c>
    </row>
    <row r="4955" spans="1:2" x14ac:dyDescent="0.25">
      <c r="A4955" s="138" t="s">
        <v>64</v>
      </c>
      <c r="B4955" s="138" t="s">
        <v>15064</v>
      </c>
    </row>
    <row r="4956" spans="1:2" x14ac:dyDescent="0.25">
      <c r="A4956" s="138" t="s">
        <v>7764</v>
      </c>
      <c r="B4956" s="138" t="s">
        <v>7764</v>
      </c>
    </row>
    <row r="4957" spans="1:2" x14ac:dyDescent="0.25">
      <c r="A4957" s="138" t="s">
        <v>15065</v>
      </c>
      <c r="B4957" s="138" t="s">
        <v>15066</v>
      </c>
    </row>
    <row r="4958" spans="1:2" x14ac:dyDescent="0.25">
      <c r="A4958" s="138" t="s">
        <v>15067</v>
      </c>
      <c r="B4958" s="138" t="s">
        <v>15067</v>
      </c>
    </row>
    <row r="4959" spans="1:2" x14ac:dyDescent="0.25">
      <c r="A4959" s="138" t="s">
        <v>15068</v>
      </c>
      <c r="B4959" s="138" t="s">
        <v>15068</v>
      </c>
    </row>
    <row r="4960" spans="1:2" x14ac:dyDescent="0.25">
      <c r="A4960" s="138" t="s">
        <v>15069</v>
      </c>
      <c r="B4960" s="138" t="s">
        <v>15069</v>
      </c>
    </row>
    <row r="4961" spans="1:2" x14ac:dyDescent="0.25">
      <c r="A4961" s="138" t="s">
        <v>15070</v>
      </c>
      <c r="B4961" s="138" t="s">
        <v>15070</v>
      </c>
    </row>
    <row r="4962" spans="1:2" x14ac:dyDescent="0.25">
      <c r="A4962" s="138" t="s">
        <v>15071</v>
      </c>
      <c r="B4962" s="138" t="s">
        <v>15071</v>
      </c>
    </row>
    <row r="4963" spans="1:2" x14ac:dyDescent="0.25">
      <c r="A4963" s="138" t="s">
        <v>15072</v>
      </c>
      <c r="B4963" s="138" t="s">
        <v>15072</v>
      </c>
    </row>
    <row r="4964" spans="1:2" x14ac:dyDescent="0.25">
      <c r="A4964" s="138" t="s">
        <v>3332</v>
      </c>
      <c r="B4964" s="138" t="s">
        <v>3332</v>
      </c>
    </row>
    <row r="4965" spans="1:2" x14ac:dyDescent="0.25">
      <c r="A4965" s="138" t="s">
        <v>15073</v>
      </c>
      <c r="B4965" s="138" t="s">
        <v>15073</v>
      </c>
    </row>
    <row r="4966" spans="1:2" x14ac:dyDescent="0.25">
      <c r="A4966" s="138" t="s">
        <v>15074</v>
      </c>
      <c r="B4966" s="138" t="s">
        <v>15074</v>
      </c>
    </row>
    <row r="4967" spans="1:2" x14ac:dyDescent="0.25">
      <c r="A4967" s="138" t="s">
        <v>15075</v>
      </c>
      <c r="B4967" s="138" t="s">
        <v>15075</v>
      </c>
    </row>
    <row r="4968" spans="1:2" x14ac:dyDescent="0.25">
      <c r="A4968" s="138" t="s">
        <v>3803</v>
      </c>
      <c r="B4968" s="138" t="s">
        <v>3803</v>
      </c>
    </row>
    <row r="4969" spans="1:2" x14ac:dyDescent="0.25">
      <c r="A4969" s="138" t="s">
        <v>15076</v>
      </c>
      <c r="B4969" s="138" t="s">
        <v>15076</v>
      </c>
    </row>
    <row r="4970" spans="1:2" x14ac:dyDescent="0.25">
      <c r="A4970" s="138" t="s">
        <v>15077</v>
      </c>
      <c r="B4970" s="138" t="s">
        <v>15077</v>
      </c>
    </row>
    <row r="4971" spans="1:2" x14ac:dyDescent="0.25">
      <c r="A4971" s="138" t="s">
        <v>15078</v>
      </c>
      <c r="B4971" s="138" t="s">
        <v>15078</v>
      </c>
    </row>
    <row r="4972" spans="1:2" x14ac:dyDescent="0.25">
      <c r="A4972" s="138" t="s">
        <v>15079</v>
      </c>
      <c r="B4972" s="138" t="s">
        <v>15079</v>
      </c>
    </row>
    <row r="4973" spans="1:2" x14ac:dyDescent="0.25">
      <c r="A4973" s="138" t="s">
        <v>15080</v>
      </c>
      <c r="B4973" s="138" t="s">
        <v>15081</v>
      </c>
    </row>
    <row r="4974" spans="1:2" x14ac:dyDescent="0.25">
      <c r="A4974" s="138" t="s">
        <v>15082</v>
      </c>
      <c r="B4974" s="138" t="s">
        <v>15083</v>
      </c>
    </row>
    <row r="4975" spans="1:2" x14ac:dyDescent="0.25">
      <c r="A4975" s="138" t="s">
        <v>15084</v>
      </c>
      <c r="B4975" s="138" t="s">
        <v>15085</v>
      </c>
    </row>
    <row r="4976" spans="1:2" x14ac:dyDescent="0.25">
      <c r="A4976" s="138" t="s">
        <v>15086</v>
      </c>
      <c r="B4976" s="138" t="s">
        <v>15087</v>
      </c>
    </row>
    <row r="4977" spans="1:2" x14ac:dyDescent="0.25">
      <c r="A4977" s="138" t="s">
        <v>15088</v>
      </c>
      <c r="B4977" s="138" t="s">
        <v>15089</v>
      </c>
    </row>
    <row r="4978" spans="1:2" x14ac:dyDescent="0.25">
      <c r="A4978" s="138" t="s">
        <v>15090</v>
      </c>
      <c r="B4978" s="138" t="s">
        <v>15091</v>
      </c>
    </row>
    <row r="4979" spans="1:2" x14ac:dyDescent="0.25">
      <c r="A4979" s="138" t="s">
        <v>3321</v>
      </c>
      <c r="B4979" s="138" t="s">
        <v>15092</v>
      </c>
    </row>
    <row r="4980" spans="1:2" x14ac:dyDescent="0.25">
      <c r="A4980" s="138" t="s">
        <v>3738</v>
      </c>
      <c r="B4980" s="138" t="s">
        <v>15093</v>
      </c>
    </row>
    <row r="4981" spans="1:2" x14ac:dyDescent="0.25">
      <c r="A4981" s="138" t="s">
        <v>15094</v>
      </c>
      <c r="B4981" s="138" t="s">
        <v>15095</v>
      </c>
    </row>
    <row r="4982" spans="1:2" x14ac:dyDescent="0.25">
      <c r="A4982" s="138" t="s">
        <v>15096</v>
      </c>
      <c r="B4982" s="138" t="s">
        <v>15097</v>
      </c>
    </row>
    <row r="4983" spans="1:2" x14ac:dyDescent="0.25">
      <c r="A4983" s="138" t="s">
        <v>7087</v>
      </c>
      <c r="B4983" s="138" t="s">
        <v>15098</v>
      </c>
    </row>
    <row r="4984" spans="1:2" x14ac:dyDescent="0.25">
      <c r="A4984" s="138" t="s">
        <v>4599</v>
      </c>
      <c r="B4984" s="138" t="s">
        <v>15099</v>
      </c>
    </row>
    <row r="4985" spans="1:2" x14ac:dyDescent="0.25">
      <c r="A4985" s="138" t="s">
        <v>7083</v>
      </c>
      <c r="B4985" s="138" t="s">
        <v>15100</v>
      </c>
    </row>
    <row r="4986" spans="1:2" x14ac:dyDescent="0.25">
      <c r="A4986" s="138" t="s">
        <v>7091</v>
      </c>
      <c r="B4986" s="138" t="s">
        <v>15101</v>
      </c>
    </row>
    <row r="4987" spans="1:2" x14ac:dyDescent="0.25">
      <c r="A4987" s="138" t="s">
        <v>15102</v>
      </c>
      <c r="B4987" s="138" t="s">
        <v>15103</v>
      </c>
    </row>
    <row r="4988" spans="1:2" x14ac:dyDescent="0.25">
      <c r="A4988" s="138" t="s">
        <v>4595</v>
      </c>
      <c r="B4988" s="138" t="s">
        <v>4595</v>
      </c>
    </row>
    <row r="4989" spans="1:2" x14ac:dyDescent="0.25">
      <c r="A4989" s="138" t="s">
        <v>15104</v>
      </c>
      <c r="B4989" s="138" t="s">
        <v>15104</v>
      </c>
    </row>
    <row r="4990" spans="1:2" x14ac:dyDescent="0.25">
      <c r="A4990" s="138" t="s">
        <v>15105</v>
      </c>
      <c r="B4990" s="138" t="s">
        <v>15105</v>
      </c>
    </row>
    <row r="4991" spans="1:2" x14ac:dyDescent="0.25">
      <c r="A4991" s="138" t="s">
        <v>15106</v>
      </c>
      <c r="B4991" s="138" t="s">
        <v>15106</v>
      </c>
    </row>
    <row r="4992" spans="1:2" x14ac:dyDescent="0.25">
      <c r="A4992" s="138" t="s">
        <v>15107</v>
      </c>
      <c r="B4992" s="138" t="s">
        <v>15107</v>
      </c>
    </row>
    <row r="4993" spans="1:2" x14ac:dyDescent="0.25">
      <c r="A4993" s="138" t="s">
        <v>15108</v>
      </c>
      <c r="B4993" s="138" t="s">
        <v>15108</v>
      </c>
    </row>
    <row r="4994" spans="1:2" x14ac:dyDescent="0.25">
      <c r="A4994" s="138" t="s">
        <v>15109</v>
      </c>
      <c r="B4994" s="138" t="s">
        <v>15109</v>
      </c>
    </row>
    <row r="4995" spans="1:2" x14ac:dyDescent="0.25">
      <c r="A4995" s="138" t="s">
        <v>15110</v>
      </c>
      <c r="B4995" s="138" t="s">
        <v>15110</v>
      </c>
    </row>
    <row r="4996" spans="1:2" x14ac:dyDescent="0.25">
      <c r="A4996" s="138" t="s">
        <v>15111</v>
      </c>
      <c r="B4996" s="138" t="s">
        <v>15111</v>
      </c>
    </row>
    <row r="4997" spans="1:2" x14ac:dyDescent="0.25">
      <c r="A4997" s="138" t="s">
        <v>15112</v>
      </c>
      <c r="B4997" s="138" t="s">
        <v>15112</v>
      </c>
    </row>
    <row r="4998" spans="1:2" x14ac:dyDescent="0.25">
      <c r="A4998" s="138" t="s">
        <v>15113</v>
      </c>
      <c r="B4998" s="138" t="s">
        <v>15113</v>
      </c>
    </row>
    <row r="4999" spans="1:2" x14ac:dyDescent="0.25">
      <c r="A4999" s="138" t="s">
        <v>15114</v>
      </c>
      <c r="B4999" s="138" t="s">
        <v>15114</v>
      </c>
    </row>
    <row r="5000" spans="1:2" x14ac:dyDescent="0.25">
      <c r="A5000" s="138" t="s">
        <v>15115</v>
      </c>
      <c r="B5000" s="138" t="s">
        <v>15115</v>
      </c>
    </row>
    <row r="5001" spans="1:2" x14ac:dyDescent="0.25">
      <c r="A5001" s="138" t="s">
        <v>15116</v>
      </c>
      <c r="B5001" s="138" t="s">
        <v>15116</v>
      </c>
    </row>
    <row r="5002" spans="1:2" x14ac:dyDescent="0.25">
      <c r="A5002" s="138" t="s">
        <v>15117</v>
      </c>
      <c r="B5002" s="138" t="s">
        <v>15117</v>
      </c>
    </row>
    <row r="5003" spans="1:2" x14ac:dyDescent="0.25">
      <c r="A5003" s="138" t="s">
        <v>15118</v>
      </c>
      <c r="B5003" s="138" t="s">
        <v>15118</v>
      </c>
    </row>
    <row r="5004" spans="1:2" x14ac:dyDescent="0.25">
      <c r="A5004" s="138" t="s">
        <v>15119</v>
      </c>
      <c r="B5004" s="138" t="s">
        <v>15120</v>
      </c>
    </row>
    <row r="5005" spans="1:2" x14ac:dyDescent="0.25">
      <c r="A5005" s="138" t="s">
        <v>15121</v>
      </c>
      <c r="B5005" s="138" t="s">
        <v>15122</v>
      </c>
    </row>
    <row r="5006" spans="1:2" x14ac:dyDescent="0.25">
      <c r="A5006" s="138" t="s">
        <v>15123</v>
      </c>
      <c r="B5006" s="138" t="s">
        <v>15124</v>
      </c>
    </row>
    <row r="5007" spans="1:2" x14ac:dyDescent="0.25">
      <c r="A5007" s="138" t="s">
        <v>15125</v>
      </c>
      <c r="B5007" s="138" t="s">
        <v>15126</v>
      </c>
    </row>
    <row r="5008" spans="1:2" x14ac:dyDescent="0.25">
      <c r="A5008" s="138" t="s">
        <v>15127</v>
      </c>
      <c r="B5008" s="138" t="s">
        <v>15128</v>
      </c>
    </row>
    <row r="5009" spans="1:2" x14ac:dyDescent="0.25">
      <c r="A5009" s="138" t="s">
        <v>15129</v>
      </c>
      <c r="B5009" s="138" t="s">
        <v>15130</v>
      </c>
    </row>
    <row r="5010" spans="1:2" x14ac:dyDescent="0.25">
      <c r="A5010" s="138" t="s">
        <v>15131</v>
      </c>
      <c r="B5010" s="138" t="s">
        <v>15132</v>
      </c>
    </row>
    <row r="5011" spans="1:2" x14ac:dyDescent="0.25">
      <c r="A5011" s="138" t="s">
        <v>15133</v>
      </c>
      <c r="B5011" s="138" t="s">
        <v>15134</v>
      </c>
    </row>
    <row r="5012" spans="1:2" x14ac:dyDescent="0.25">
      <c r="A5012" s="138" t="s">
        <v>15135</v>
      </c>
      <c r="B5012" s="138" t="s">
        <v>15136</v>
      </c>
    </row>
    <row r="5013" spans="1:2" x14ac:dyDescent="0.25">
      <c r="A5013" s="138" t="s">
        <v>15137</v>
      </c>
      <c r="B5013" s="138" t="s">
        <v>15138</v>
      </c>
    </row>
    <row r="5014" spans="1:2" x14ac:dyDescent="0.25">
      <c r="A5014" s="138" t="s">
        <v>15139</v>
      </c>
      <c r="B5014" s="138" t="s">
        <v>15140</v>
      </c>
    </row>
    <row r="5015" spans="1:2" x14ac:dyDescent="0.25">
      <c r="A5015" s="138" t="s">
        <v>15141</v>
      </c>
      <c r="B5015" s="138" t="s">
        <v>15142</v>
      </c>
    </row>
    <row r="5016" spans="1:2" x14ac:dyDescent="0.25">
      <c r="A5016" s="138" t="s">
        <v>15143</v>
      </c>
      <c r="B5016" s="138" t="s">
        <v>15144</v>
      </c>
    </row>
    <row r="5017" spans="1:2" x14ac:dyDescent="0.25">
      <c r="A5017" s="138" t="s">
        <v>15145</v>
      </c>
      <c r="B5017" s="138" t="s">
        <v>15146</v>
      </c>
    </row>
    <row r="5018" spans="1:2" x14ac:dyDescent="0.25">
      <c r="A5018" s="138" t="s">
        <v>15147</v>
      </c>
      <c r="B5018" s="138" t="s">
        <v>15148</v>
      </c>
    </row>
    <row r="5019" spans="1:2" x14ac:dyDescent="0.25">
      <c r="A5019" s="138" t="s">
        <v>15149</v>
      </c>
      <c r="B5019" s="138" t="s">
        <v>15150</v>
      </c>
    </row>
    <row r="5020" spans="1:2" x14ac:dyDescent="0.25">
      <c r="A5020" s="138" t="s">
        <v>15151</v>
      </c>
      <c r="B5020" s="138" t="s">
        <v>15152</v>
      </c>
    </row>
    <row r="5021" spans="1:2" x14ac:dyDescent="0.25">
      <c r="A5021" s="138" t="s">
        <v>15153</v>
      </c>
      <c r="B5021" s="138" t="s">
        <v>15154</v>
      </c>
    </row>
    <row r="5022" spans="1:2" x14ac:dyDescent="0.25">
      <c r="A5022" s="138" t="s">
        <v>15155</v>
      </c>
      <c r="B5022" s="138" t="s">
        <v>15156</v>
      </c>
    </row>
    <row r="5023" spans="1:2" x14ac:dyDescent="0.25">
      <c r="A5023" s="138" t="s">
        <v>15157</v>
      </c>
      <c r="B5023" s="138" t="s">
        <v>15158</v>
      </c>
    </row>
    <row r="5024" spans="1:2" x14ac:dyDescent="0.25">
      <c r="A5024" s="138" t="s">
        <v>15159</v>
      </c>
      <c r="B5024" s="138" t="s">
        <v>15160</v>
      </c>
    </row>
    <row r="5025" spans="1:2" x14ac:dyDescent="0.25">
      <c r="A5025" s="138" t="s">
        <v>15161</v>
      </c>
      <c r="B5025" s="138" t="s">
        <v>15162</v>
      </c>
    </row>
    <row r="5026" spans="1:2" x14ac:dyDescent="0.25">
      <c r="A5026" s="138" t="s">
        <v>15163</v>
      </c>
      <c r="B5026" s="138" t="s">
        <v>15164</v>
      </c>
    </row>
    <row r="5027" spans="1:2" x14ac:dyDescent="0.25">
      <c r="A5027" s="138" t="s">
        <v>4917</v>
      </c>
      <c r="B5027" s="138" t="s">
        <v>4917</v>
      </c>
    </row>
    <row r="5028" spans="1:2" x14ac:dyDescent="0.25">
      <c r="A5028" s="138" t="s">
        <v>15165</v>
      </c>
      <c r="B5028" s="138" t="s">
        <v>15165</v>
      </c>
    </row>
    <row r="5029" spans="1:2" x14ac:dyDescent="0.25">
      <c r="A5029" s="138" t="s">
        <v>4922</v>
      </c>
      <c r="B5029" s="138" t="s">
        <v>4922</v>
      </c>
    </row>
    <row r="5030" spans="1:2" x14ac:dyDescent="0.25">
      <c r="A5030" s="138" t="s">
        <v>15166</v>
      </c>
      <c r="B5030" s="138" t="s">
        <v>15166</v>
      </c>
    </row>
    <row r="5031" spans="1:2" x14ac:dyDescent="0.25">
      <c r="A5031" s="138" t="s">
        <v>15167</v>
      </c>
      <c r="B5031" s="138" t="s">
        <v>15167</v>
      </c>
    </row>
    <row r="5032" spans="1:2" x14ac:dyDescent="0.25">
      <c r="A5032" s="138" t="s">
        <v>15168</v>
      </c>
      <c r="B5032" s="138" t="s">
        <v>15168</v>
      </c>
    </row>
    <row r="5033" spans="1:2" x14ac:dyDescent="0.25">
      <c r="A5033" s="138" t="s">
        <v>5509</v>
      </c>
      <c r="B5033" s="138" t="s">
        <v>5509</v>
      </c>
    </row>
    <row r="5034" spans="1:2" x14ac:dyDescent="0.25">
      <c r="A5034" s="138" t="s">
        <v>15169</v>
      </c>
      <c r="B5034" s="138" t="s">
        <v>15169</v>
      </c>
    </row>
    <row r="5035" spans="1:2" x14ac:dyDescent="0.25">
      <c r="A5035" s="138" t="s">
        <v>15170</v>
      </c>
      <c r="B5035" s="138" t="s">
        <v>15170</v>
      </c>
    </row>
    <row r="5036" spans="1:2" x14ac:dyDescent="0.25">
      <c r="A5036" s="138" t="s">
        <v>15171</v>
      </c>
      <c r="B5036" s="138" t="s">
        <v>15171</v>
      </c>
    </row>
    <row r="5037" spans="1:2" x14ac:dyDescent="0.25">
      <c r="A5037" s="138" t="s">
        <v>15172</v>
      </c>
      <c r="B5037" s="138" t="s">
        <v>15172</v>
      </c>
    </row>
    <row r="5038" spans="1:2" x14ac:dyDescent="0.25">
      <c r="A5038" s="138" t="s">
        <v>7095</v>
      </c>
      <c r="B5038" s="138" t="s">
        <v>7095</v>
      </c>
    </row>
    <row r="5039" spans="1:2" x14ac:dyDescent="0.25">
      <c r="A5039" s="138" t="s">
        <v>7099</v>
      </c>
      <c r="B5039" s="138" t="s">
        <v>7099</v>
      </c>
    </row>
    <row r="5040" spans="1:2" x14ac:dyDescent="0.25">
      <c r="A5040" s="138" t="s">
        <v>15173</v>
      </c>
      <c r="B5040" s="138" t="s">
        <v>15173</v>
      </c>
    </row>
    <row r="5041" spans="2:2" x14ac:dyDescent="0.25">
      <c r="B5041" s="187" t="s">
        <v>15182</v>
      </c>
    </row>
    <row r="5042" spans="2:2" x14ac:dyDescent="0.25">
      <c r="B5042" s="187" t="s">
        <v>15183</v>
      </c>
    </row>
    <row r="5043" spans="2:2" x14ac:dyDescent="0.25">
      <c r="B5043" s="187" t="s">
        <v>15187</v>
      </c>
    </row>
    <row r="5044" spans="2:2" x14ac:dyDescent="0.25">
      <c r="B5044" t="s">
        <v>15189</v>
      </c>
    </row>
  </sheetData>
  <autoFilter ref="A1:B5040" xr:uid="{1F421C60-2203-4A8A-B3A3-BF20D64B75C0}"/>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C25C7-0483-49B9-83D9-8026D67F51BC}">
  <sheetPr codeName="Sheet7"/>
  <dimension ref="A1:V2234"/>
  <sheetViews>
    <sheetView workbookViewId="0">
      <selection activeCell="W20" sqref="W20"/>
    </sheetView>
  </sheetViews>
  <sheetFormatPr defaultRowHeight="15" x14ac:dyDescent="0.25"/>
  <cols>
    <col min="1" max="1" width="15.85546875" bestFit="1" customWidth="1"/>
    <col min="2" max="2" width="40.5703125" bestFit="1" customWidth="1"/>
    <col min="3" max="3" width="16.7109375" style="103" bestFit="1" customWidth="1"/>
    <col min="4" max="7" width="10.7109375" style="103" hidden="1" customWidth="1"/>
    <col min="8" max="10" width="10.7109375" hidden="1" customWidth="1"/>
    <col min="11" max="11" width="11.28515625" hidden="1" customWidth="1"/>
    <col min="12" max="18" width="10.7109375" hidden="1" customWidth="1"/>
    <col min="19" max="19" width="10.7109375" customWidth="1"/>
    <col min="20" max="26" width="10.7109375" bestFit="1" customWidth="1"/>
    <col min="27" max="27" width="11.85546875" customWidth="1"/>
    <col min="28" max="28" width="12.140625" bestFit="1" customWidth="1"/>
    <col min="29" max="29" width="10.42578125" customWidth="1"/>
    <col min="30" max="30" width="10.7109375" customWidth="1"/>
  </cols>
  <sheetData>
    <row r="1" spans="1:22" x14ac:dyDescent="0.25">
      <c r="V1" t="s">
        <v>7694</v>
      </c>
    </row>
    <row r="2" spans="1:22" x14ac:dyDescent="0.25">
      <c r="B2" s="104" t="s">
        <v>7317</v>
      </c>
      <c r="C2" s="105">
        <f>GETPIVOTDATA("Số lượng",$A$3)</f>
        <v>6914</v>
      </c>
      <c r="D2" s="105"/>
      <c r="E2" s="105"/>
      <c r="F2" s="105"/>
    </row>
    <row r="3" spans="1:22" x14ac:dyDescent="0.25">
      <c r="A3" s="162" t="s">
        <v>7316</v>
      </c>
      <c r="C3" s="162" t="s">
        <v>14</v>
      </c>
      <c r="D3"/>
      <c r="E3"/>
      <c r="F3"/>
      <c r="G3"/>
    </row>
    <row r="4" spans="1:22" x14ac:dyDescent="0.25">
      <c r="A4" s="162" t="s">
        <v>1</v>
      </c>
      <c r="B4" s="162" t="s">
        <v>2</v>
      </c>
      <c r="C4" s="37">
        <v>46113</v>
      </c>
      <c r="D4" s="37">
        <v>46114</v>
      </c>
      <c r="E4" s="37">
        <v>46115</v>
      </c>
      <c r="F4" s="164" t="s">
        <v>7756</v>
      </c>
      <c r="G4"/>
    </row>
    <row r="5" spans="1:22" x14ac:dyDescent="0.25">
      <c r="A5" t="s">
        <v>542</v>
      </c>
      <c r="B5" t="s">
        <v>543</v>
      </c>
      <c r="C5" s="163">
        <v>57</v>
      </c>
      <c r="D5" s="163">
        <v>43</v>
      </c>
      <c r="E5" s="163"/>
      <c r="F5" s="165">
        <v>100</v>
      </c>
      <c r="G5"/>
    </row>
    <row r="6" spans="1:22" x14ac:dyDescent="0.25">
      <c r="A6" t="s">
        <v>30</v>
      </c>
      <c r="B6" t="s">
        <v>31</v>
      </c>
      <c r="C6" s="163">
        <v>319</v>
      </c>
      <c r="D6" s="163">
        <v>563</v>
      </c>
      <c r="E6" s="163">
        <v>315</v>
      </c>
      <c r="F6" s="165">
        <v>1197</v>
      </c>
      <c r="G6"/>
    </row>
    <row r="7" spans="1:22" x14ac:dyDescent="0.25">
      <c r="A7" t="s">
        <v>15250</v>
      </c>
      <c r="B7" t="s">
        <v>7641</v>
      </c>
      <c r="C7" s="163">
        <v>21</v>
      </c>
      <c r="D7" s="163">
        <v>16</v>
      </c>
      <c r="E7" s="163"/>
      <c r="F7" s="165">
        <v>37</v>
      </c>
      <c r="G7"/>
    </row>
    <row r="8" spans="1:22" x14ac:dyDescent="0.25">
      <c r="A8" t="s">
        <v>27</v>
      </c>
      <c r="B8" t="s">
        <v>28</v>
      </c>
      <c r="C8" s="163">
        <v>1024</v>
      </c>
      <c r="D8" s="163">
        <v>860</v>
      </c>
      <c r="E8" s="163">
        <v>579</v>
      </c>
      <c r="F8" s="165">
        <v>2463</v>
      </c>
      <c r="G8"/>
    </row>
    <row r="9" spans="1:22" x14ac:dyDescent="0.25">
      <c r="A9" t="s">
        <v>37</v>
      </c>
      <c r="B9" t="s">
        <v>38</v>
      </c>
      <c r="C9" s="163">
        <v>115</v>
      </c>
      <c r="D9" s="163">
        <v>269</v>
      </c>
      <c r="E9" s="163">
        <v>128</v>
      </c>
      <c r="F9" s="165">
        <v>512</v>
      </c>
      <c r="G9"/>
    </row>
    <row r="10" spans="1:22" x14ac:dyDescent="0.25">
      <c r="A10" t="s">
        <v>48</v>
      </c>
      <c r="B10" t="s">
        <v>49</v>
      </c>
      <c r="C10" s="163">
        <v>253</v>
      </c>
      <c r="D10" s="163">
        <v>303</v>
      </c>
      <c r="E10" s="163">
        <v>141</v>
      </c>
      <c r="F10" s="165">
        <v>697</v>
      </c>
      <c r="G10"/>
    </row>
    <row r="11" spans="1:22" x14ac:dyDescent="0.25">
      <c r="A11" t="s">
        <v>32</v>
      </c>
      <c r="B11" t="s">
        <v>33</v>
      </c>
      <c r="C11" s="163">
        <v>308</v>
      </c>
      <c r="D11" s="163">
        <v>355</v>
      </c>
      <c r="E11" s="163">
        <v>178</v>
      </c>
      <c r="F11" s="165">
        <v>841</v>
      </c>
      <c r="G11"/>
    </row>
    <row r="12" spans="1:22" x14ac:dyDescent="0.25">
      <c r="A12" t="s">
        <v>34</v>
      </c>
      <c r="B12" t="s">
        <v>35</v>
      </c>
      <c r="C12" s="163">
        <v>142</v>
      </c>
      <c r="D12" s="163">
        <v>219</v>
      </c>
      <c r="E12" s="163">
        <v>151</v>
      </c>
      <c r="F12" s="165">
        <v>512</v>
      </c>
      <c r="G12"/>
    </row>
    <row r="13" spans="1:22" x14ac:dyDescent="0.25">
      <c r="A13" t="s">
        <v>44</v>
      </c>
      <c r="B13" t="s">
        <v>45</v>
      </c>
      <c r="C13" s="163">
        <v>36</v>
      </c>
      <c r="D13" s="163">
        <v>70</v>
      </c>
      <c r="E13" s="163">
        <v>64</v>
      </c>
      <c r="F13" s="165">
        <v>170</v>
      </c>
      <c r="G13"/>
    </row>
    <row r="14" spans="1:22" x14ac:dyDescent="0.25">
      <c r="A14" t="s">
        <v>52</v>
      </c>
      <c r="B14" t="s">
        <v>53</v>
      </c>
      <c r="C14" s="163">
        <v>25</v>
      </c>
      <c r="D14" s="163">
        <v>37</v>
      </c>
      <c r="E14" s="163">
        <v>10</v>
      </c>
      <c r="F14" s="165">
        <v>72</v>
      </c>
      <c r="G14"/>
    </row>
    <row r="15" spans="1:22" x14ac:dyDescent="0.25">
      <c r="A15" t="s">
        <v>39</v>
      </c>
      <c r="B15" t="s">
        <v>40</v>
      </c>
      <c r="C15" s="163">
        <v>21</v>
      </c>
      <c r="D15" s="163">
        <v>63</v>
      </c>
      <c r="E15" s="163">
        <v>10</v>
      </c>
      <c r="F15" s="165">
        <v>94</v>
      </c>
      <c r="G15"/>
    </row>
    <row r="16" spans="1:22" x14ac:dyDescent="0.25">
      <c r="A16" t="s">
        <v>551</v>
      </c>
      <c r="B16" t="s">
        <v>552</v>
      </c>
      <c r="C16" s="163">
        <v>15</v>
      </c>
      <c r="D16" s="163">
        <v>38</v>
      </c>
      <c r="E16" s="163"/>
      <c r="F16" s="165">
        <v>53</v>
      </c>
      <c r="G16"/>
    </row>
    <row r="17" spans="1:6" customFormat="1" x14ac:dyDescent="0.25">
      <c r="A17" t="s">
        <v>15348</v>
      </c>
      <c r="B17" t="s">
        <v>559</v>
      </c>
      <c r="C17" s="163">
        <v>20</v>
      </c>
      <c r="D17" s="163"/>
      <c r="E17" s="163">
        <v>10</v>
      </c>
      <c r="F17" s="165">
        <v>30</v>
      </c>
    </row>
    <row r="18" spans="1:6" customFormat="1" x14ac:dyDescent="0.25">
      <c r="A18" t="s">
        <v>15349</v>
      </c>
      <c r="B18" t="s">
        <v>561</v>
      </c>
      <c r="C18" s="163">
        <v>15</v>
      </c>
      <c r="D18" s="163"/>
      <c r="E18" s="163">
        <v>10</v>
      </c>
      <c r="F18" s="165">
        <v>25</v>
      </c>
    </row>
    <row r="19" spans="1:6" customFormat="1" x14ac:dyDescent="0.25">
      <c r="A19" t="s">
        <v>553</v>
      </c>
      <c r="B19" t="s">
        <v>554</v>
      </c>
      <c r="C19" s="163">
        <v>5</v>
      </c>
      <c r="D19" s="163">
        <v>40</v>
      </c>
      <c r="E19" s="163"/>
      <c r="F19" s="165">
        <v>45</v>
      </c>
    </row>
    <row r="20" spans="1:6" customFormat="1" x14ac:dyDescent="0.25">
      <c r="A20" t="s">
        <v>7263</v>
      </c>
      <c r="B20" t="s">
        <v>7668</v>
      </c>
      <c r="C20" s="163"/>
      <c r="D20" s="163">
        <v>30</v>
      </c>
      <c r="E20" s="163"/>
      <c r="F20" s="165">
        <v>30</v>
      </c>
    </row>
    <row r="21" spans="1:6" customFormat="1" x14ac:dyDescent="0.25">
      <c r="A21" t="s">
        <v>600</v>
      </c>
      <c r="B21" t="s">
        <v>601</v>
      </c>
      <c r="C21" s="163"/>
      <c r="D21" s="163">
        <v>6</v>
      </c>
      <c r="E21" s="163"/>
      <c r="F21" s="165">
        <v>6</v>
      </c>
    </row>
    <row r="22" spans="1:6" customFormat="1" x14ac:dyDescent="0.25">
      <c r="A22" t="s">
        <v>598</v>
      </c>
      <c r="B22" t="s">
        <v>599</v>
      </c>
      <c r="C22" s="163"/>
      <c r="D22" s="163">
        <v>10</v>
      </c>
      <c r="E22" s="163"/>
      <c r="F22" s="165">
        <v>10</v>
      </c>
    </row>
    <row r="23" spans="1:6" customFormat="1" x14ac:dyDescent="0.25">
      <c r="A23" t="s">
        <v>15182</v>
      </c>
      <c r="B23" t="s">
        <v>15430</v>
      </c>
      <c r="C23" s="163"/>
      <c r="D23" s="163"/>
      <c r="E23" s="163">
        <v>10</v>
      </c>
      <c r="F23" s="165">
        <v>10</v>
      </c>
    </row>
    <row r="24" spans="1:6" customFormat="1" x14ac:dyDescent="0.25">
      <c r="A24" t="s">
        <v>15183</v>
      </c>
      <c r="B24" t="s">
        <v>15430</v>
      </c>
      <c r="C24" s="163"/>
      <c r="D24" s="163"/>
      <c r="E24" s="163">
        <v>10</v>
      </c>
      <c r="F24" s="165">
        <v>10</v>
      </c>
    </row>
    <row r="25" spans="1:6" customFormat="1" x14ac:dyDescent="0.25">
      <c r="A25" t="s">
        <v>7756</v>
      </c>
      <c r="C25" s="163">
        <v>2376</v>
      </c>
      <c r="D25" s="163">
        <v>2922</v>
      </c>
      <c r="E25" s="163">
        <v>1616</v>
      </c>
      <c r="F25" s="165">
        <v>6914</v>
      </c>
    </row>
    <row r="26" spans="1:6" customFormat="1" x14ac:dyDescent="0.25"/>
    <row r="27" spans="1:6" customFormat="1" x14ac:dyDescent="0.25"/>
    <row r="28" spans="1:6" customFormat="1" x14ac:dyDescent="0.25"/>
    <row r="29" spans="1:6" customFormat="1" x14ac:dyDescent="0.25"/>
    <row r="30" spans="1:6" customFormat="1" x14ac:dyDescent="0.25"/>
    <row r="31" spans="1:6" customFormat="1" x14ac:dyDescent="0.25"/>
    <row r="32" spans="1:6"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customFormat="1" x14ac:dyDescent="0.25"/>
    <row r="498" customFormat="1" x14ac:dyDescent="0.25"/>
    <row r="499" customFormat="1" x14ac:dyDescent="0.25"/>
    <row r="500" customFormat="1" x14ac:dyDescent="0.25"/>
    <row r="501" customFormat="1" x14ac:dyDescent="0.25"/>
    <row r="502" customFormat="1" x14ac:dyDescent="0.25"/>
    <row r="503" customFormat="1" x14ac:dyDescent="0.25"/>
    <row r="504" customFormat="1" x14ac:dyDescent="0.25"/>
    <row r="505" customFormat="1" x14ac:dyDescent="0.25"/>
    <row r="506" customFormat="1" x14ac:dyDescent="0.25"/>
    <row r="507" customFormat="1" x14ac:dyDescent="0.25"/>
    <row r="508" customFormat="1" x14ac:dyDescent="0.25"/>
    <row r="509" customFormat="1" x14ac:dyDescent="0.25"/>
    <row r="510" customFormat="1" x14ac:dyDescent="0.25"/>
    <row r="511" customFormat="1" x14ac:dyDescent="0.25"/>
    <row r="512" customFormat="1" x14ac:dyDescent="0.25"/>
    <row r="513" customFormat="1" x14ac:dyDescent="0.25"/>
    <row r="514" customFormat="1" x14ac:dyDescent="0.25"/>
    <row r="515" customFormat="1" x14ac:dyDescent="0.25"/>
    <row r="516" customFormat="1" x14ac:dyDescent="0.25"/>
    <row r="517" customFormat="1" x14ac:dyDescent="0.25"/>
    <row r="518" customFormat="1" x14ac:dyDescent="0.25"/>
    <row r="519" customFormat="1" x14ac:dyDescent="0.25"/>
    <row r="520" customFormat="1" x14ac:dyDescent="0.25"/>
    <row r="521" customFormat="1" x14ac:dyDescent="0.25"/>
    <row r="522" customFormat="1" x14ac:dyDescent="0.25"/>
    <row r="523" customFormat="1" x14ac:dyDescent="0.25"/>
    <row r="524" customFormat="1" x14ac:dyDescent="0.25"/>
    <row r="525" customFormat="1" x14ac:dyDescent="0.25"/>
    <row r="526" customFormat="1" x14ac:dyDescent="0.25"/>
    <row r="527" customFormat="1" x14ac:dyDescent="0.25"/>
    <row r="528" customFormat="1" x14ac:dyDescent="0.25"/>
    <row r="529" customFormat="1" x14ac:dyDescent="0.25"/>
    <row r="530" customFormat="1" x14ac:dyDescent="0.25"/>
    <row r="531" customFormat="1" x14ac:dyDescent="0.25"/>
    <row r="532" customFormat="1" x14ac:dyDescent="0.25"/>
    <row r="533" customFormat="1" x14ac:dyDescent="0.25"/>
    <row r="534" customFormat="1" x14ac:dyDescent="0.25"/>
    <row r="535" customFormat="1" x14ac:dyDescent="0.25"/>
    <row r="536" customFormat="1" x14ac:dyDescent="0.25"/>
    <row r="537" customFormat="1" x14ac:dyDescent="0.25"/>
    <row r="538" customFormat="1" x14ac:dyDescent="0.25"/>
    <row r="539" customFormat="1" x14ac:dyDescent="0.25"/>
    <row r="540" customFormat="1" x14ac:dyDescent="0.25"/>
    <row r="541" customFormat="1" x14ac:dyDescent="0.25"/>
    <row r="542" customFormat="1" x14ac:dyDescent="0.25"/>
    <row r="543" customFormat="1" x14ac:dyDescent="0.25"/>
    <row r="544" customFormat="1" x14ac:dyDescent="0.25"/>
    <row r="545" customFormat="1" x14ac:dyDescent="0.25"/>
    <row r="546" customFormat="1" x14ac:dyDescent="0.25"/>
    <row r="547" customFormat="1" x14ac:dyDescent="0.25"/>
    <row r="548" customFormat="1" x14ac:dyDescent="0.25"/>
    <row r="549" customFormat="1" x14ac:dyDescent="0.25"/>
    <row r="550" customFormat="1" x14ac:dyDescent="0.25"/>
    <row r="551" customFormat="1" x14ac:dyDescent="0.25"/>
    <row r="552" customFormat="1" x14ac:dyDescent="0.25"/>
    <row r="553" customFormat="1" x14ac:dyDescent="0.25"/>
    <row r="554" customFormat="1" x14ac:dyDescent="0.25"/>
    <row r="555" customFormat="1" x14ac:dyDescent="0.25"/>
    <row r="556" customFormat="1" x14ac:dyDescent="0.25"/>
    <row r="557" customFormat="1" x14ac:dyDescent="0.25"/>
    <row r="558" customFormat="1" x14ac:dyDescent="0.25"/>
    <row r="559" customFormat="1" x14ac:dyDescent="0.25"/>
    <row r="560" customFormat="1" x14ac:dyDescent="0.25"/>
    <row r="561" customFormat="1" x14ac:dyDescent="0.25"/>
    <row r="562" customFormat="1" x14ac:dyDescent="0.25"/>
    <row r="563" customFormat="1" x14ac:dyDescent="0.25"/>
    <row r="564" customFormat="1" x14ac:dyDescent="0.25"/>
    <row r="565" customFormat="1" x14ac:dyDescent="0.25"/>
    <row r="566" customFormat="1" x14ac:dyDescent="0.25"/>
    <row r="567" customFormat="1" x14ac:dyDescent="0.25"/>
    <row r="568" customFormat="1" x14ac:dyDescent="0.25"/>
    <row r="569" customFormat="1" x14ac:dyDescent="0.25"/>
    <row r="570" customFormat="1" x14ac:dyDescent="0.25"/>
    <row r="571" customFormat="1" x14ac:dyDescent="0.25"/>
    <row r="572" customFormat="1" x14ac:dyDescent="0.25"/>
    <row r="573" customFormat="1" x14ac:dyDescent="0.25"/>
    <row r="574" customFormat="1" x14ac:dyDescent="0.25"/>
    <row r="575" customFormat="1" x14ac:dyDescent="0.25"/>
    <row r="576" customFormat="1" x14ac:dyDescent="0.25"/>
    <row r="577" customFormat="1" x14ac:dyDescent="0.25"/>
    <row r="578" customFormat="1" x14ac:dyDescent="0.25"/>
    <row r="579" customFormat="1" x14ac:dyDescent="0.25"/>
    <row r="580" customFormat="1" x14ac:dyDescent="0.25"/>
    <row r="581" customFormat="1" x14ac:dyDescent="0.25"/>
    <row r="582" customFormat="1" x14ac:dyDescent="0.25"/>
    <row r="583" customFormat="1" x14ac:dyDescent="0.25"/>
    <row r="584" customFormat="1" x14ac:dyDescent="0.25"/>
    <row r="585" customFormat="1" x14ac:dyDescent="0.25"/>
    <row r="586" customFormat="1" x14ac:dyDescent="0.25"/>
    <row r="587" customFormat="1" x14ac:dyDescent="0.25"/>
    <row r="588" customFormat="1" x14ac:dyDescent="0.25"/>
    <row r="589" customFormat="1" x14ac:dyDescent="0.25"/>
    <row r="590" customFormat="1" x14ac:dyDescent="0.25"/>
    <row r="591" customFormat="1" x14ac:dyDescent="0.25"/>
    <row r="592" customFormat="1" x14ac:dyDescent="0.25"/>
    <row r="593" customFormat="1" x14ac:dyDescent="0.25"/>
    <row r="594" customFormat="1" x14ac:dyDescent="0.25"/>
    <row r="595" customFormat="1" x14ac:dyDescent="0.25"/>
    <row r="596" customFormat="1" x14ac:dyDescent="0.25"/>
    <row r="597" customFormat="1" x14ac:dyDescent="0.25"/>
    <row r="598" customFormat="1" x14ac:dyDescent="0.25"/>
    <row r="599" customFormat="1" x14ac:dyDescent="0.25"/>
    <row r="600" customFormat="1" x14ac:dyDescent="0.25"/>
    <row r="601" customFormat="1" x14ac:dyDescent="0.25"/>
    <row r="602" customFormat="1" x14ac:dyDescent="0.25"/>
    <row r="603" customFormat="1" x14ac:dyDescent="0.25"/>
    <row r="604" customFormat="1" x14ac:dyDescent="0.25"/>
    <row r="605" customFormat="1" x14ac:dyDescent="0.25"/>
    <row r="606" customFormat="1" x14ac:dyDescent="0.25"/>
    <row r="607" customFormat="1" x14ac:dyDescent="0.25"/>
    <row r="608" customFormat="1" x14ac:dyDescent="0.25"/>
    <row r="609" customFormat="1" x14ac:dyDescent="0.25"/>
    <row r="610" customFormat="1" x14ac:dyDescent="0.25"/>
    <row r="611" customFormat="1" x14ac:dyDescent="0.25"/>
    <row r="612" customFormat="1" x14ac:dyDescent="0.25"/>
    <row r="613" customFormat="1" x14ac:dyDescent="0.25"/>
    <row r="614" customFormat="1" x14ac:dyDescent="0.25"/>
    <row r="615" customFormat="1" x14ac:dyDescent="0.25"/>
    <row r="616" customFormat="1" x14ac:dyDescent="0.25"/>
    <row r="617" customFormat="1" x14ac:dyDescent="0.25"/>
    <row r="618" customFormat="1" x14ac:dyDescent="0.25"/>
    <row r="619" customFormat="1" x14ac:dyDescent="0.25"/>
    <row r="620" customFormat="1" x14ac:dyDescent="0.25"/>
    <row r="621" customFormat="1" x14ac:dyDescent="0.25"/>
    <row r="622" customFormat="1" x14ac:dyDescent="0.25"/>
    <row r="623" customFormat="1" x14ac:dyDescent="0.25"/>
    <row r="624" customFormat="1" x14ac:dyDescent="0.25"/>
    <row r="625" customFormat="1" x14ac:dyDescent="0.25"/>
    <row r="626" customFormat="1" x14ac:dyDescent="0.25"/>
    <row r="627" customFormat="1" x14ac:dyDescent="0.25"/>
    <row r="628" customFormat="1" x14ac:dyDescent="0.25"/>
    <row r="629" customFormat="1" x14ac:dyDescent="0.25"/>
    <row r="630" customFormat="1" x14ac:dyDescent="0.25"/>
    <row r="631" customFormat="1" x14ac:dyDescent="0.25"/>
    <row r="632" customFormat="1" x14ac:dyDescent="0.25"/>
    <row r="633" customFormat="1" x14ac:dyDescent="0.25"/>
    <row r="634" customFormat="1" x14ac:dyDescent="0.25"/>
    <row r="635" customFormat="1" x14ac:dyDescent="0.25"/>
    <row r="636" customFormat="1" x14ac:dyDescent="0.25"/>
    <row r="637" customFormat="1" x14ac:dyDescent="0.25"/>
    <row r="638" customFormat="1" x14ac:dyDescent="0.25"/>
    <row r="639" customFormat="1" x14ac:dyDescent="0.25"/>
    <row r="640" customFormat="1" x14ac:dyDescent="0.25"/>
    <row r="641" customFormat="1" x14ac:dyDescent="0.25"/>
    <row r="642" customFormat="1" x14ac:dyDescent="0.25"/>
    <row r="643" customFormat="1" x14ac:dyDescent="0.25"/>
    <row r="644" customFormat="1" x14ac:dyDescent="0.25"/>
    <row r="645" customFormat="1" x14ac:dyDescent="0.25"/>
    <row r="646" customFormat="1" x14ac:dyDescent="0.25"/>
    <row r="647" customFormat="1" x14ac:dyDescent="0.25"/>
    <row r="648" customFormat="1" x14ac:dyDescent="0.25"/>
    <row r="649" customFormat="1" x14ac:dyDescent="0.25"/>
    <row r="650" customFormat="1" x14ac:dyDescent="0.25"/>
    <row r="651" customFormat="1" x14ac:dyDescent="0.25"/>
    <row r="652" customFormat="1" x14ac:dyDescent="0.25"/>
    <row r="653" customFormat="1" x14ac:dyDescent="0.25"/>
    <row r="654" customFormat="1" x14ac:dyDescent="0.25"/>
    <row r="655" customFormat="1" x14ac:dyDescent="0.25"/>
    <row r="656" customFormat="1" x14ac:dyDescent="0.25"/>
    <row r="657" customFormat="1" x14ac:dyDescent="0.25"/>
    <row r="658" customFormat="1" x14ac:dyDescent="0.25"/>
    <row r="659" customFormat="1" x14ac:dyDescent="0.25"/>
    <row r="660" customFormat="1" x14ac:dyDescent="0.25"/>
    <row r="661" customFormat="1" x14ac:dyDescent="0.25"/>
    <row r="662" customFormat="1" x14ac:dyDescent="0.25"/>
    <row r="663" customFormat="1" x14ac:dyDescent="0.25"/>
    <row r="664" customFormat="1" x14ac:dyDescent="0.25"/>
    <row r="665" customFormat="1" x14ac:dyDescent="0.25"/>
    <row r="666" customFormat="1" x14ac:dyDescent="0.25"/>
    <row r="667" customFormat="1" x14ac:dyDescent="0.25"/>
    <row r="668" customFormat="1" x14ac:dyDescent="0.25"/>
    <row r="669" customFormat="1" x14ac:dyDescent="0.25"/>
    <row r="670" customFormat="1" x14ac:dyDescent="0.25"/>
    <row r="671" customFormat="1" x14ac:dyDescent="0.25"/>
    <row r="672" customFormat="1" x14ac:dyDescent="0.25"/>
    <row r="673" customFormat="1" x14ac:dyDescent="0.25"/>
    <row r="674" customFormat="1" x14ac:dyDescent="0.25"/>
    <row r="675" customFormat="1" x14ac:dyDescent="0.25"/>
    <row r="676" customFormat="1" x14ac:dyDescent="0.25"/>
    <row r="677" customFormat="1" x14ac:dyDescent="0.25"/>
    <row r="678" customFormat="1" x14ac:dyDescent="0.25"/>
    <row r="679" customFormat="1" x14ac:dyDescent="0.25"/>
    <row r="680" customFormat="1" x14ac:dyDescent="0.25"/>
    <row r="681" customFormat="1" x14ac:dyDescent="0.25"/>
    <row r="682" customFormat="1" x14ac:dyDescent="0.25"/>
    <row r="683" customFormat="1" x14ac:dyDescent="0.25"/>
    <row r="684" customFormat="1" x14ac:dyDescent="0.25"/>
    <row r="685" customFormat="1" x14ac:dyDescent="0.25"/>
    <row r="686" customFormat="1" x14ac:dyDescent="0.25"/>
    <row r="687" customFormat="1" x14ac:dyDescent="0.25"/>
    <row r="688" customFormat="1" x14ac:dyDescent="0.25"/>
    <row r="689" customFormat="1" x14ac:dyDescent="0.25"/>
    <row r="690" customFormat="1" x14ac:dyDescent="0.25"/>
    <row r="691" customFormat="1" x14ac:dyDescent="0.25"/>
    <row r="692" customFormat="1" x14ac:dyDescent="0.25"/>
    <row r="693" customFormat="1" x14ac:dyDescent="0.25"/>
    <row r="694" customFormat="1" x14ac:dyDescent="0.25"/>
    <row r="695" customFormat="1" x14ac:dyDescent="0.25"/>
    <row r="696" customFormat="1" x14ac:dyDescent="0.25"/>
    <row r="697" customFormat="1" x14ac:dyDescent="0.25"/>
    <row r="698" customFormat="1" x14ac:dyDescent="0.25"/>
    <row r="699" customFormat="1" x14ac:dyDescent="0.25"/>
    <row r="700" customFormat="1" x14ac:dyDescent="0.25"/>
    <row r="701" customFormat="1" x14ac:dyDescent="0.25"/>
    <row r="702" customFormat="1" x14ac:dyDescent="0.25"/>
    <row r="703" customFormat="1" x14ac:dyDescent="0.25"/>
    <row r="704" customFormat="1" x14ac:dyDescent="0.25"/>
    <row r="705" customFormat="1" x14ac:dyDescent="0.25"/>
    <row r="706" customFormat="1" x14ac:dyDescent="0.25"/>
    <row r="707" customFormat="1" x14ac:dyDescent="0.25"/>
    <row r="708" customFormat="1" x14ac:dyDescent="0.25"/>
    <row r="709" customFormat="1" x14ac:dyDescent="0.25"/>
    <row r="710" customFormat="1" x14ac:dyDescent="0.25"/>
    <row r="711" customFormat="1" x14ac:dyDescent="0.25"/>
    <row r="712" customFormat="1" x14ac:dyDescent="0.25"/>
    <row r="713" customFormat="1" x14ac:dyDescent="0.25"/>
    <row r="714" customFormat="1" x14ac:dyDescent="0.25"/>
    <row r="715" customFormat="1" x14ac:dyDescent="0.25"/>
    <row r="716" customFormat="1" x14ac:dyDescent="0.25"/>
    <row r="717" customFormat="1" x14ac:dyDescent="0.25"/>
    <row r="718" customFormat="1" x14ac:dyDescent="0.25"/>
    <row r="719" customFormat="1" x14ac:dyDescent="0.25"/>
    <row r="720" customFormat="1" x14ac:dyDescent="0.25"/>
    <row r="721" customFormat="1" x14ac:dyDescent="0.25"/>
    <row r="722" customFormat="1" x14ac:dyDescent="0.25"/>
    <row r="723" customFormat="1" x14ac:dyDescent="0.25"/>
    <row r="724" customFormat="1" x14ac:dyDescent="0.25"/>
    <row r="725" customFormat="1" x14ac:dyDescent="0.25"/>
    <row r="726" customFormat="1" x14ac:dyDescent="0.25"/>
    <row r="727" customFormat="1" x14ac:dyDescent="0.25"/>
    <row r="728" customFormat="1" x14ac:dyDescent="0.25"/>
    <row r="729" customFormat="1" x14ac:dyDescent="0.25"/>
    <row r="730" customFormat="1" x14ac:dyDescent="0.25"/>
    <row r="731" customFormat="1" x14ac:dyDescent="0.25"/>
    <row r="732" customFormat="1" x14ac:dyDescent="0.25"/>
    <row r="733" customFormat="1" x14ac:dyDescent="0.25"/>
    <row r="734" customFormat="1" x14ac:dyDescent="0.25"/>
    <row r="735" customFormat="1" x14ac:dyDescent="0.25"/>
    <row r="736" customFormat="1" x14ac:dyDescent="0.25"/>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row r="961" customFormat="1" x14ac:dyDescent="0.25"/>
    <row r="962" customFormat="1" x14ac:dyDescent="0.25"/>
    <row r="963" customFormat="1" x14ac:dyDescent="0.25"/>
    <row r="964" customFormat="1" x14ac:dyDescent="0.25"/>
    <row r="965" customFormat="1" x14ac:dyDescent="0.25"/>
    <row r="966" customFormat="1" x14ac:dyDescent="0.25"/>
    <row r="967" customFormat="1" x14ac:dyDescent="0.25"/>
    <row r="968" customFormat="1" x14ac:dyDescent="0.25"/>
    <row r="969" customFormat="1" x14ac:dyDescent="0.25"/>
    <row r="970" customFormat="1" x14ac:dyDescent="0.25"/>
    <row r="971" customFormat="1" x14ac:dyDescent="0.25"/>
    <row r="972" customFormat="1" x14ac:dyDescent="0.25"/>
    <row r="973" customFormat="1" x14ac:dyDescent="0.25"/>
    <row r="974" customFormat="1" x14ac:dyDescent="0.25"/>
    <row r="975" customFormat="1" x14ac:dyDescent="0.25"/>
    <row r="976" customFormat="1" x14ac:dyDescent="0.25"/>
    <row r="977" customFormat="1" x14ac:dyDescent="0.25"/>
    <row r="978" customFormat="1" x14ac:dyDescent="0.25"/>
    <row r="979" customFormat="1" x14ac:dyDescent="0.25"/>
    <row r="980" customFormat="1" x14ac:dyDescent="0.25"/>
    <row r="981" customFormat="1" x14ac:dyDescent="0.25"/>
    <row r="982" customFormat="1" x14ac:dyDescent="0.25"/>
    <row r="983" customFormat="1" x14ac:dyDescent="0.25"/>
    <row r="984" customFormat="1" x14ac:dyDescent="0.25"/>
    <row r="985" customFormat="1" x14ac:dyDescent="0.25"/>
    <row r="986" customFormat="1" x14ac:dyDescent="0.25"/>
    <row r="987" customFormat="1" x14ac:dyDescent="0.25"/>
    <row r="988" customFormat="1" x14ac:dyDescent="0.25"/>
    <row r="989" customFormat="1" x14ac:dyDescent="0.25"/>
    <row r="990" customFormat="1" x14ac:dyDescent="0.25"/>
    <row r="991" customFormat="1" x14ac:dyDescent="0.25"/>
    <row r="992" customFormat="1" x14ac:dyDescent="0.25"/>
    <row r="993" customFormat="1" x14ac:dyDescent="0.25"/>
    <row r="994" customFormat="1" x14ac:dyDescent="0.25"/>
    <row r="995" customFormat="1" x14ac:dyDescent="0.25"/>
    <row r="996" customFormat="1" x14ac:dyDescent="0.25"/>
    <row r="997" customFormat="1" x14ac:dyDescent="0.25"/>
    <row r="998" customFormat="1" x14ac:dyDescent="0.25"/>
    <row r="999" customFormat="1" x14ac:dyDescent="0.25"/>
    <row r="1000" customFormat="1" x14ac:dyDescent="0.25"/>
    <row r="1001" customFormat="1" x14ac:dyDescent="0.25"/>
    <row r="1002" customFormat="1" x14ac:dyDescent="0.25"/>
    <row r="1003" customFormat="1" x14ac:dyDescent="0.25"/>
    <row r="1004" customFormat="1" x14ac:dyDescent="0.25"/>
    <row r="1005" customFormat="1" x14ac:dyDescent="0.25"/>
    <row r="1006" customFormat="1" x14ac:dyDescent="0.25"/>
    <row r="1007" customFormat="1" x14ac:dyDescent="0.25"/>
    <row r="1008" customFormat="1" x14ac:dyDescent="0.25"/>
    <row r="1009" customFormat="1" x14ac:dyDescent="0.25"/>
    <row r="1010" customFormat="1" x14ac:dyDescent="0.25"/>
    <row r="1011" customFormat="1" x14ac:dyDescent="0.25"/>
    <row r="1012" customFormat="1" x14ac:dyDescent="0.25"/>
    <row r="1013" customFormat="1" x14ac:dyDescent="0.25"/>
    <row r="1014" customFormat="1" x14ac:dyDescent="0.25"/>
    <row r="1015" customFormat="1" x14ac:dyDescent="0.25"/>
    <row r="1016" customFormat="1" x14ac:dyDescent="0.25"/>
    <row r="1017" customFormat="1" x14ac:dyDescent="0.25"/>
    <row r="1018" customFormat="1" x14ac:dyDescent="0.25"/>
    <row r="1019" customForma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x14ac:dyDescent="0.25"/>
    <row r="1046" customFormat="1" x14ac:dyDescent="0.25"/>
    <row r="1047" customFormat="1" x14ac:dyDescent="0.25"/>
    <row r="1048" customFormat="1" x14ac:dyDescent="0.25"/>
    <row r="1049" customFormat="1" x14ac:dyDescent="0.25"/>
    <row r="1050" customFormat="1" x14ac:dyDescent="0.25"/>
    <row r="1051" customFormat="1" x14ac:dyDescent="0.25"/>
    <row r="1052" customFormat="1" x14ac:dyDescent="0.25"/>
    <row r="1053" customFormat="1" x14ac:dyDescent="0.25"/>
    <row r="1054" customForma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row r="1103" customFormat="1" x14ac:dyDescent="0.25"/>
    <row r="1104" customFormat="1" x14ac:dyDescent="0.25"/>
    <row r="1105" customFormat="1" x14ac:dyDescent="0.25"/>
    <row r="1106" customFormat="1" x14ac:dyDescent="0.25"/>
    <row r="1107" customFormat="1" x14ac:dyDescent="0.25"/>
    <row r="1108" customFormat="1" x14ac:dyDescent="0.25"/>
    <row r="1109" customFormat="1" x14ac:dyDescent="0.25"/>
    <row r="1110" customFormat="1" x14ac:dyDescent="0.25"/>
    <row r="1111" customFormat="1" x14ac:dyDescent="0.25"/>
    <row r="1112" customFormat="1" x14ac:dyDescent="0.25"/>
    <row r="1113" customFormat="1" x14ac:dyDescent="0.25"/>
    <row r="1114" customFormat="1" x14ac:dyDescent="0.25"/>
    <row r="1115" customFormat="1" x14ac:dyDescent="0.25"/>
    <row r="1116" customFormat="1" x14ac:dyDescent="0.25"/>
    <row r="1117" customFormat="1" x14ac:dyDescent="0.25"/>
    <row r="1118" customFormat="1" x14ac:dyDescent="0.25"/>
    <row r="1119" customFormat="1" x14ac:dyDescent="0.25"/>
    <row r="1120" customFormat="1" x14ac:dyDescent="0.25"/>
    <row r="1121" customFormat="1" x14ac:dyDescent="0.25"/>
    <row r="1122" customFormat="1" x14ac:dyDescent="0.25"/>
    <row r="1123" customFormat="1" x14ac:dyDescent="0.25"/>
    <row r="1124" customFormat="1" x14ac:dyDescent="0.25"/>
    <row r="1125" customFormat="1" x14ac:dyDescent="0.25"/>
    <row r="1126" customFormat="1" x14ac:dyDescent="0.25"/>
    <row r="1127" customFormat="1" x14ac:dyDescent="0.25"/>
    <row r="1128" customFormat="1" x14ac:dyDescent="0.25"/>
    <row r="1129" customFormat="1" x14ac:dyDescent="0.25"/>
    <row r="1130" customFormat="1" x14ac:dyDescent="0.25"/>
    <row r="1131" customFormat="1" x14ac:dyDescent="0.25"/>
    <row r="1132" customFormat="1" x14ac:dyDescent="0.25"/>
    <row r="1133" customFormat="1" x14ac:dyDescent="0.25"/>
    <row r="1134" customFormat="1" x14ac:dyDescent="0.25"/>
    <row r="1135" customFormat="1" x14ac:dyDescent="0.25"/>
    <row r="1136" customFormat="1" x14ac:dyDescent="0.25"/>
    <row r="1137" customFormat="1" x14ac:dyDescent="0.25"/>
    <row r="1138" customFormat="1" x14ac:dyDescent="0.25"/>
    <row r="1139" customFormat="1" x14ac:dyDescent="0.25"/>
    <row r="1140" customFormat="1" x14ac:dyDescent="0.25"/>
    <row r="1141" customFormat="1" x14ac:dyDescent="0.25"/>
    <row r="1142" customFormat="1" x14ac:dyDescent="0.25"/>
    <row r="1143" customFormat="1" x14ac:dyDescent="0.25"/>
    <row r="1144" customFormat="1" x14ac:dyDescent="0.25"/>
    <row r="1145" customFormat="1" x14ac:dyDescent="0.25"/>
    <row r="1146" customFormat="1" x14ac:dyDescent="0.25"/>
    <row r="1147" customFormat="1" x14ac:dyDescent="0.25"/>
    <row r="1148" customFormat="1" x14ac:dyDescent="0.25"/>
    <row r="1149" customFormat="1" x14ac:dyDescent="0.25"/>
    <row r="1150" customFormat="1" x14ac:dyDescent="0.25"/>
    <row r="1151" customFormat="1" x14ac:dyDescent="0.25"/>
    <row r="1152" customFormat="1" x14ac:dyDescent="0.25"/>
    <row r="1153" customFormat="1" x14ac:dyDescent="0.25"/>
    <row r="1154" customFormat="1" x14ac:dyDescent="0.25"/>
    <row r="1155" customFormat="1" x14ac:dyDescent="0.25"/>
    <row r="1156" customFormat="1" x14ac:dyDescent="0.25"/>
    <row r="1157" customFormat="1" x14ac:dyDescent="0.25"/>
    <row r="1158" customFormat="1" x14ac:dyDescent="0.25"/>
    <row r="1159" customFormat="1" x14ac:dyDescent="0.25"/>
    <row r="1160" customFormat="1" x14ac:dyDescent="0.25"/>
    <row r="1161" customFormat="1" x14ac:dyDescent="0.25"/>
    <row r="1162" customFormat="1" x14ac:dyDescent="0.25"/>
    <row r="1163" customFormat="1" x14ac:dyDescent="0.25"/>
    <row r="1164" customFormat="1" x14ac:dyDescent="0.25"/>
    <row r="1165" customFormat="1" x14ac:dyDescent="0.25"/>
    <row r="1166" customFormat="1" x14ac:dyDescent="0.25"/>
    <row r="1167" customFormat="1" x14ac:dyDescent="0.25"/>
    <row r="1168" customFormat="1" x14ac:dyDescent="0.25"/>
    <row r="1169" customFormat="1" x14ac:dyDescent="0.25"/>
    <row r="1170" customFormat="1" x14ac:dyDescent="0.25"/>
    <row r="1171" customFormat="1" x14ac:dyDescent="0.25"/>
    <row r="1172" customFormat="1" x14ac:dyDescent="0.25"/>
    <row r="1173" customFormat="1" x14ac:dyDescent="0.25"/>
    <row r="1174" customFormat="1" x14ac:dyDescent="0.25"/>
    <row r="1175" customFormat="1" x14ac:dyDescent="0.25"/>
    <row r="1176" customFormat="1" x14ac:dyDescent="0.25"/>
    <row r="1177" customFormat="1" x14ac:dyDescent="0.25"/>
    <row r="1178" customFormat="1" x14ac:dyDescent="0.25"/>
    <row r="1179" customFormat="1" x14ac:dyDescent="0.25"/>
    <row r="1180" customFormat="1" x14ac:dyDescent="0.25"/>
    <row r="1181" customFormat="1" x14ac:dyDescent="0.25"/>
    <row r="1182" customFormat="1" x14ac:dyDescent="0.25"/>
    <row r="1183" customFormat="1" x14ac:dyDescent="0.25"/>
    <row r="1184" customFormat="1" x14ac:dyDescent="0.25"/>
    <row r="1185" customFormat="1" x14ac:dyDescent="0.25"/>
    <row r="1186" customFormat="1" x14ac:dyDescent="0.25"/>
    <row r="1187" customFormat="1" x14ac:dyDescent="0.25"/>
    <row r="1188" customFormat="1" x14ac:dyDescent="0.25"/>
    <row r="1189" customFormat="1" x14ac:dyDescent="0.25"/>
    <row r="1190" customFormat="1" x14ac:dyDescent="0.25"/>
    <row r="1191" customFormat="1" x14ac:dyDescent="0.25"/>
    <row r="1192" customFormat="1" x14ac:dyDescent="0.25"/>
    <row r="1193" customFormat="1" x14ac:dyDescent="0.25"/>
    <row r="1194" customFormat="1" x14ac:dyDescent="0.25"/>
    <row r="1195" customFormat="1" x14ac:dyDescent="0.25"/>
    <row r="1196" customFormat="1" x14ac:dyDescent="0.25"/>
    <row r="1197" customFormat="1" x14ac:dyDescent="0.25"/>
    <row r="1198" customFormat="1" x14ac:dyDescent="0.25"/>
    <row r="1199" customFormat="1" x14ac:dyDescent="0.25"/>
    <row r="1200" customFormat="1" x14ac:dyDescent="0.25"/>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row r="1279" customFormat="1" x14ac:dyDescent="0.25"/>
    <row r="1280" customFormat="1" x14ac:dyDescent="0.25"/>
    <row r="1281" customFormat="1" x14ac:dyDescent="0.25"/>
    <row r="1282" customFormat="1" x14ac:dyDescent="0.25"/>
    <row r="1283" customFormat="1" x14ac:dyDescent="0.25"/>
    <row r="1284" customFormat="1" x14ac:dyDescent="0.25"/>
    <row r="1285" customFormat="1" x14ac:dyDescent="0.25"/>
    <row r="1286" customFormat="1" x14ac:dyDescent="0.25"/>
    <row r="1287" customFormat="1" x14ac:dyDescent="0.25"/>
    <row r="1288" customFormat="1" x14ac:dyDescent="0.25"/>
    <row r="1289" customFormat="1" x14ac:dyDescent="0.25"/>
    <row r="1290" customFormat="1" x14ac:dyDescent="0.25"/>
    <row r="1291" customFormat="1" x14ac:dyDescent="0.25"/>
    <row r="1292" customFormat="1" x14ac:dyDescent="0.25"/>
    <row r="1293" customFormat="1" x14ac:dyDescent="0.25"/>
    <row r="1294" customFormat="1" x14ac:dyDescent="0.25"/>
    <row r="1295" customFormat="1" x14ac:dyDescent="0.25"/>
    <row r="1296" customFormat="1" x14ac:dyDescent="0.25"/>
    <row r="1297" customFormat="1" x14ac:dyDescent="0.25"/>
    <row r="1298" customFormat="1" x14ac:dyDescent="0.25"/>
    <row r="1299" customFormat="1" x14ac:dyDescent="0.25"/>
    <row r="1300" customFormat="1" x14ac:dyDescent="0.25"/>
    <row r="1301" customFormat="1" x14ac:dyDescent="0.25"/>
    <row r="1302" customFormat="1" x14ac:dyDescent="0.25"/>
    <row r="1303" customFormat="1" x14ac:dyDescent="0.25"/>
    <row r="1304" customFormat="1" x14ac:dyDescent="0.25"/>
    <row r="1305" customFormat="1" x14ac:dyDescent="0.25"/>
    <row r="1306" customFormat="1" x14ac:dyDescent="0.25"/>
    <row r="1307" customFormat="1" x14ac:dyDescent="0.25"/>
    <row r="1308" customFormat="1" x14ac:dyDescent="0.25"/>
    <row r="1309" customFormat="1" x14ac:dyDescent="0.25"/>
    <row r="1310" customFormat="1" x14ac:dyDescent="0.25"/>
    <row r="1311" customFormat="1" x14ac:dyDescent="0.25"/>
    <row r="1312" customFormat="1" x14ac:dyDescent="0.25"/>
    <row r="1313" customFormat="1" x14ac:dyDescent="0.25"/>
    <row r="1314" customFormat="1" x14ac:dyDescent="0.25"/>
    <row r="1315" customFormat="1" x14ac:dyDescent="0.25"/>
    <row r="1316" customFormat="1" x14ac:dyDescent="0.25"/>
    <row r="1317" customFormat="1" x14ac:dyDescent="0.25"/>
    <row r="1318" customFormat="1" x14ac:dyDescent="0.25"/>
    <row r="1319" customFormat="1" x14ac:dyDescent="0.25"/>
    <row r="1320" customFormat="1" x14ac:dyDescent="0.25"/>
    <row r="1321" customFormat="1" x14ac:dyDescent="0.25"/>
    <row r="1322" customFormat="1" x14ac:dyDescent="0.25"/>
    <row r="1323" customFormat="1" x14ac:dyDescent="0.25"/>
    <row r="1324" customFormat="1" x14ac:dyDescent="0.25"/>
    <row r="1325" customFormat="1" x14ac:dyDescent="0.25"/>
    <row r="1326" customFormat="1" x14ac:dyDescent="0.25"/>
    <row r="1327" customFormat="1" x14ac:dyDescent="0.25"/>
    <row r="1328" customFormat="1" x14ac:dyDescent="0.25"/>
    <row r="1329" customFormat="1" x14ac:dyDescent="0.25"/>
    <row r="1330" customFormat="1" x14ac:dyDescent="0.25"/>
    <row r="1331" customFormat="1" x14ac:dyDescent="0.25"/>
    <row r="1332" customFormat="1" x14ac:dyDescent="0.25"/>
    <row r="1333" customFormat="1" x14ac:dyDescent="0.25"/>
    <row r="1334" customFormat="1" x14ac:dyDescent="0.25"/>
    <row r="1335" customFormat="1" x14ac:dyDescent="0.25"/>
    <row r="1336" customFormat="1" x14ac:dyDescent="0.25"/>
    <row r="1337" customFormat="1" x14ac:dyDescent="0.25"/>
    <row r="1338" customFormat="1" x14ac:dyDescent="0.25"/>
    <row r="1339" customFormat="1" x14ac:dyDescent="0.25"/>
    <row r="1340" customFormat="1" x14ac:dyDescent="0.25"/>
    <row r="1341" customFormat="1" x14ac:dyDescent="0.25"/>
    <row r="1342" customFormat="1" x14ac:dyDescent="0.25"/>
    <row r="1343" customFormat="1" x14ac:dyDescent="0.25"/>
    <row r="1344" customFormat="1" x14ac:dyDescent="0.25"/>
    <row r="1345" customFormat="1" x14ac:dyDescent="0.25"/>
    <row r="1346" customFormat="1" x14ac:dyDescent="0.25"/>
    <row r="1347" customFormat="1" x14ac:dyDescent="0.25"/>
    <row r="1348" customFormat="1" x14ac:dyDescent="0.25"/>
    <row r="1349" customFormat="1" x14ac:dyDescent="0.25"/>
    <row r="1350" customFormat="1" x14ac:dyDescent="0.25"/>
    <row r="1351" customFormat="1" x14ac:dyDescent="0.25"/>
    <row r="1352" customFormat="1" x14ac:dyDescent="0.25"/>
    <row r="1353" customFormat="1" x14ac:dyDescent="0.25"/>
    <row r="1354" customFormat="1" x14ac:dyDescent="0.25"/>
    <row r="1355" customFormat="1" x14ac:dyDescent="0.25"/>
    <row r="1356" customFormat="1" x14ac:dyDescent="0.25"/>
    <row r="1357" customFormat="1" x14ac:dyDescent="0.25"/>
    <row r="1358" customFormat="1" x14ac:dyDescent="0.25"/>
    <row r="1359" customFormat="1" x14ac:dyDescent="0.25"/>
    <row r="1360" customFormat="1" x14ac:dyDescent="0.25"/>
    <row r="1361" customFormat="1" x14ac:dyDescent="0.25"/>
    <row r="1362" customFormat="1" x14ac:dyDescent="0.25"/>
    <row r="1363" customFormat="1" x14ac:dyDescent="0.25"/>
    <row r="1364" customFormat="1" x14ac:dyDescent="0.25"/>
    <row r="1365" customFormat="1" x14ac:dyDescent="0.25"/>
    <row r="1366" customFormat="1" x14ac:dyDescent="0.25"/>
    <row r="1367" customFormat="1" x14ac:dyDescent="0.25"/>
    <row r="1368" customFormat="1" x14ac:dyDescent="0.25"/>
    <row r="1369" customFormat="1" x14ac:dyDescent="0.25"/>
    <row r="1370" customFormat="1" x14ac:dyDescent="0.25"/>
    <row r="1371" customFormat="1" x14ac:dyDescent="0.25"/>
    <row r="1372" customFormat="1" x14ac:dyDescent="0.25"/>
    <row r="1373" customFormat="1" x14ac:dyDescent="0.25"/>
    <row r="1374" customFormat="1" x14ac:dyDescent="0.25"/>
    <row r="1375" customFormat="1" x14ac:dyDescent="0.25"/>
    <row r="1376" customFormat="1" x14ac:dyDescent="0.25"/>
    <row r="1377" customFormat="1" x14ac:dyDescent="0.25"/>
    <row r="1378" customFormat="1" x14ac:dyDescent="0.25"/>
    <row r="1379" customFormat="1" x14ac:dyDescent="0.25"/>
    <row r="1380" customFormat="1" x14ac:dyDescent="0.25"/>
    <row r="1381" customFormat="1" x14ac:dyDescent="0.25"/>
    <row r="1382" customFormat="1" x14ac:dyDescent="0.25"/>
    <row r="1383" customFormat="1" x14ac:dyDescent="0.25"/>
    <row r="1384" customFormat="1" x14ac:dyDescent="0.25"/>
    <row r="1385" customFormat="1" x14ac:dyDescent="0.25"/>
    <row r="1386" customFormat="1" x14ac:dyDescent="0.25"/>
    <row r="1387" customFormat="1" x14ac:dyDescent="0.25"/>
    <row r="1388" customFormat="1" x14ac:dyDescent="0.25"/>
    <row r="1389" customFormat="1" x14ac:dyDescent="0.25"/>
    <row r="1390" customFormat="1" x14ac:dyDescent="0.25"/>
    <row r="1391" customFormat="1" x14ac:dyDescent="0.25"/>
    <row r="1392" customFormat="1" x14ac:dyDescent="0.25"/>
    <row r="1393" customFormat="1" x14ac:dyDescent="0.25"/>
    <row r="1394" customFormat="1" x14ac:dyDescent="0.25"/>
    <row r="1395" customFormat="1" x14ac:dyDescent="0.25"/>
    <row r="1396" customFormat="1" x14ac:dyDescent="0.25"/>
    <row r="1397" customFormat="1" x14ac:dyDescent="0.25"/>
    <row r="1398" customFormat="1" x14ac:dyDescent="0.25"/>
    <row r="1399" customFormat="1" x14ac:dyDescent="0.25"/>
    <row r="1400" customFormat="1" x14ac:dyDescent="0.25"/>
    <row r="1401" customFormat="1" x14ac:dyDescent="0.25"/>
    <row r="1402" customFormat="1" x14ac:dyDescent="0.25"/>
    <row r="1403" customFormat="1" x14ac:dyDescent="0.25"/>
    <row r="1404" customFormat="1" x14ac:dyDescent="0.25"/>
    <row r="1405" customFormat="1" x14ac:dyDescent="0.25"/>
    <row r="1406" customFormat="1" x14ac:dyDescent="0.25"/>
    <row r="1407" customFormat="1" x14ac:dyDescent="0.25"/>
    <row r="1408" customFormat="1" x14ac:dyDescent="0.25"/>
    <row r="1409" customFormat="1" x14ac:dyDescent="0.25"/>
    <row r="1410" customFormat="1" x14ac:dyDescent="0.25"/>
    <row r="1411" customFormat="1" x14ac:dyDescent="0.25"/>
    <row r="1412" customFormat="1" x14ac:dyDescent="0.25"/>
    <row r="1413" customFormat="1" x14ac:dyDescent="0.25"/>
    <row r="1414" customFormat="1" x14ac:dyDescent="0.25"/>
    <row r="1415" customFormat="1" x14ac:dyDescent="0.25"/>
    <row r="1416" customFormat="1" x14ac:dyDescent="0.25"/>
    <row r="1417" customFormat="1" x14ac:dyDescent="0.25"/>
    <row r="1418" customFormat="1" x14ac:dyDescent="0.25"/>
    <row r="1419" customFormat="1" x14ac:dyDescent="0.25"/>
    <row r="1420" customFormat="1" x14ac:dyDescent="0.25"/>
    <row r="1421" customFormat="1" x14ac:dyDescent="0.25"/>
    <row r="1422" customFormat="1" x14ac:dyDescent="0.25"/>
    <row r="1423" customFormat="1" x14ac:dyDescent="0.25"/>
    <row r="1424" customFormat="1" x14ac:dyDescent="0.25"/>
    <row r="1425" customFormat="1" x14ac:dyDescent="0.25"/>
    <row r="1426" customFormat="1" x14ac:dyDescent="0.25"/>
    <row r="1427" customFormat="1" x14ac:dyDescent="0.25"/>
    <row r="1428" customFormat="1" x14ac:dyDescent="0.25"/>
    <row r="1429" customFormat="1" x14ac:dyDescent="0.25"/>
    <row r="1430" customFormat="1" x14ac:dyDescent="0.25"/>
    <row r="1431" customFormat="1" x14ac:dyDescent="0.25"/>
    <row r="1432" customFormat="1" x14ac:dyDescent="0.25"/>
    <row r="1433" customFormat="1" x14ac:dyDescent="0.25"/>
    <row r="1434" customFormat="1" x14ac:dyDescent="0.25"/>
    <row r="1435" customFormat="1" x14ac:dyDescent="0.25"/>
    <row r="1436" customFormat="1" x14ac:dyDescent="0.25"/>
    <row r="1437" customFormat="1" x14ac:dyDescent="0.25"/>
    <row r="1438" customFormat="1" x14ac:dyDescent="0.25"/>
    <row r="1439" customFormat="1" x14ac:dyDescent="0.25"/>
    <row r="1440" customFormat="1" x14ac:dyDescent="0.25"/>
    <row r="1441" customFormat="1" x14ac:dyDescent="0.25"/>
    <row r="1442" customFormat="1" x14ac:dyDescent="0.25"/>
    <row r="1443" customFormat="1" x14ac:dyDescent="0.25"/>
    <row r="1444" customFormat="1" x14ac:dyDescent="0.25"/>
    <row r="1445" customFormat="1" x14ac:dyDescent="0.25"/>
    <row r="1446" customFormat="1" x14ac:dyDescent="0.25"/>
    <row r="1447" customFormat="1" x14ac:dyDescent="0.25"/>
    <row r="1448" customFormat="1" x14ac:dyDescent="0.25"/>
    <row r="1449" customFormat="1" x14ac:dyDescent="0.25"/>
    <row r="1450" customFormat="1" x14ac:dyDescent="0.25"/>
    <row r="1451" customFormat="1" x14ac:dyDescent="0.25"/>
    <row r="1452" customFormat="1" x14ac:dyDescent="0.25"/>
    <row r="1453" customFormat="1" x14ac:dyDescent="0.25"/>
    <row r="1454" customFormat="1" x14ac:dyDescent="0.25"/>
    <row r="1455" customFormat="1" x14ac:dyDescent="0.25"/>
    <row r="1456" customFormat="1" x14ac:dyDescent="0.25"/>
    <row r="1457" customFormat="1" x14ac:dyDescent="0.25"/>
    <row r="1458" customFormat="1" x14ac:dyDescent="0.25"/>
    <row r="1459" customFormat="1" x14ac:dyDescent="0.25"/>
    <row r="1460" customFormat="1" x14ac:dyDescent="0.25"/>
    <row r="1461" customFormat="1" x14ac:dyDescent="0.25"/>
    <row r="1462" customFormat="1" x14ac:dyDescent="0.25"/>
    <row r="1463" customFormat="1" x14ac:dyDescent="0.25"/>
    <row r="1464" customFormat="1" x14ac:dyDescent="0.25"/>
    <row r="1465" customFormat="1" x14ac:dyDescent="0.25"/>
    <row r="1466" customFormat="1" x14ac:dyDescent="0.25"/>
    <row r="1467" customFormat="1" x14ac:dyDescent="0.25"/>
    <row r="1468" customFormat="1" x14ac:dyDescent="0.25"/>
    <row r="1469" customFormat="1" x14ac:dyDescent="0.25"/>
    <row r="1470" customFormat="1" x14ac:dyDescent="0.25"/>
    <row r="1471" customFormat="1" x14ac:dyDescent="0.25"/>
    <row r="1472" customFormat="1" x14ac:dyDescent="0.25"/>
    <row r="1473" customFormat="1" x14ac:dyDescent="0.25"/>
    <row r="1474" customFormat="1" x14ac:dyDescent="0.25"/>
    <row r="1475" customFormat="1" x14ac:dyDescent="0.25"/>
    <row r="1476" customFormat="1" x14ac:dyDescent="0.25"/>
    <row r="1477" customFormat="1" x14ac:dyDescent="0.25"/>
    <row r="1478" customFormat="1" x14ac:dyDescent="0.25"/>
    <row r="1479" customFormat="1" x14ac:dyDescent="0.25"/>
    <row r="1480" customFormat="1" x14ac:dyDescent="0.25"/>
    <row r="1481" customFormat="1" x14ac:dyDescent="0.25"/>
    <row r="1482" customFormat="1" x14ac:dyDescent="0.25"/>
    <row r="1483" customFormat="1" x14ac:dyDescent="0.25"/>
    <row r="1484" customFormat="1" x14ac:dyDescent="0.25"/>
    <row r="1485" customFormat="1" x14ac:dyDescent="0.25"/>
    <row r="1486" customFormat="1" x14ac:dyDescent="0.25"/>
    <row r="1487" customFormat="1" x14ac:dyDescent="0.25"/>
    <row r="1488" customFormat="1" x14ac:dyDescent="0.25"/>
    <row r="1489" customFormat="1" x14ac:dyDescent="0.25"/>
    <row r="1490" customFormat="1" x14ac:dyDescent="0.25"/>
    <row r="1491" customFormat="1" x14ac:dyDescent="0.25"/>
    <row r="1492" customFormat="1" x14ac:dyDescent="0.25"/>
    <row r="1493" customFormat="1" x14ac:dyDescent="0.25"/>
    <row r="1494" customFormat="1" x14ac:dyDescent="0.25"/>
    <row r="1495" customFormat="1" x14ac:dyDescent="0.25"/>
    <row r="1496" customFormat="1" x14ac:dyDescent="0.25"/>
    <row r="1497" customFormat="1" x14ac:dyDescent="0.25"/>
    <row r="1498" customFormat="1" x14ac:dyDescent="0.25"/>
    <row r="1499" customFormat="1" x14ac:dyDescent="0.25"/>
    <row r="1500" customFormat="1" x14ac:dyDescent="0.25"/>
    <row r="1501" customFormat="1" x14ac:dyDescent="0.25"/>
    <row r="1502" customFormat="1" x14ac:dyDescent="0.25"/>
    <row r="1503" customFormat="1" x14ac:dyDescent="0.25"/>
    <row r="1504" customFormat="1" x14ac:dyDescent="0.25"/>
    <row r="1505" customFormat="1" x14ac:dyDescent="0.25"/>
    <row r="1506" customFormat="1" x14ac:dyDescent="0.25"/>
    <row r="1507" customFormat="1" x14ac:dyDescent="0.25"/>
    <row r="1508" customFormat="1" x14ac:dyDescent="0.25"/>
    <row r="1509" customFormat="1" x14ac:dyDescent="0.25"/>
    <row r="1510" customFormat="1" x14ac:dyDescent="0.25"/>
    <row r="1511" customFormat="1" x14ac:dyDescent="0.25"/>
    <row r="1512" customFormat="1" x14ac:dyDescent="0.25"/>
    <row r="1513" customFormat="1" x14ac:dyDescent="0.25"/>
    <row r="1514" customFormat="1" x14ac:dyDescent="0.25"/>
    <row r="1515" customFormat="1" x14ac:dyDescent="0.25"/>
    <row r="1516" customFormat="1" x14ac:dyDescent="0.25"/>
    <row r="1517" customFormat="1" x14ac:dyDescent="0.25"/>
    <row r="1518" customFormat="1" x14ac:dyDescent="0.25"/>
    <row r="1519" customFormat="1" x14ac:dyDescent="0.25"/>
    <row r="1520" customFormat="1" x14ac:dyDescent="0.25"/>
    <row r="1521" customFormat="1" x14ac:dyDescent="0.25"/>
    <row r="1522" customFormat="1" x14ac:dyDescent="0.25"/>
    <row r="1523" customFormat="1" x14ac:dyDescent="0.25"/>
    <row r="1524" customFormat="1" x14ac:dyDescent="0.25"/>
    <row r="1525" customFormat="1" x14ac:dyDescent="0.25"/>
    <row r="1526" customFormat="1" x14ac:dyDescent="0.25"/>
    <row r="1527" customFormat="1" x14ac:dyDescent="0.25"/>
    <row r="1528" customFormat="1" x14ac:dyDescent="0.25"/>
    <row r="1529" customFormat="1" x14ac:dyDescent="0.25"/>
    <row r="1530" customFormat="1" x14ac:dyDescent="0.25"/>
    <row r="1531" customFormat="1" x14ac:dyDescent="0.25"/>
    <row r="1532" customFormat="1" x14ac:dyDescent="0.25"/>
    <row r="1533" customFormat="1" x14ac:dyDescent="0.25"/>
    <row r="1534" customFormat="1" x14ac:dyDescent="0.25"/>
    <row r="1535" customFormat="1" x14ac:dyDescent="0.25"/>
    <row r="1536" customFormat="1" x14ac:dyDescent="0.25"/>
    <row r="1537" customFormat="1" x14ac:dyDescent="0.25"/>
    <row r="1538" customFormat="1" x14ac:dyDescent="0.25"/>
    <row r="1539" customFormat="1" x14ac:dyDescent="0.25"/>
    <row r="1540" customFormat="1" x14ac:dyDescent="0.25"/>
    <row r="1541" customFormat="1" x14ac:dyDescent="0.25"/>
    <row r="1542" customFormat="1" x14ac:dyDescent="0.25"/>
    <row r="1543" customFormat="1" x14ac:dyDescent="0.25"/>
    <row r="1544" customFormat="1" x14ac:dyDescent="0.25"/>
    <row r="1545" customFormat="1" x14ac:dyDescent="0.25"/>
    <row r="1546" customFormat="1" x14ac:dyDescent="0.25"/>
    <row r="1547" customFormat="1" x14ac:dyDescent="0.25"/>
    <row r="1548" customFormat="1" x14ac:dyDescent="0.25"/>
    <row r="1549" customFormat="1" x14ac:dyDescent="0.25"/>
    <row r="1550" customFormat="1" x14ac:dyDescent="0.25"/>
    <row r="1551" customFormat="1" x14ac:dyDescent="0.25"/>
    <row r="1552" customFormat="1" x14ac:dyDescent="0.25"/>
    <row r="1553" customFormat="1" x14ac:dyDescent="0.25"/>
    <row r="1554" customFormat="1" x14ac:dyDescent="0.25"/>
    <row r="1555" customFormat="1" x14ac:dyDescent="0.25"/>
    <row r="1556" customFormat="1" x14ac:dyDescent="0.25"/>
    <row r="1557" customFormat="1" x14ac:dyDescent="0.25"/>
    <row r="1558" customFormat="1" x14ac:dyDescent="0.25"/>
    <row r="1559" customFormat="1" x14ac:dyDescent="0.25"/>
    <row r="1560" customFormat="1" x14ac:dyDescent="0.25"/>
    <row r="1561" customFormat="1" x14ac:dyDescent="0.25"/>
    <row r="1562" customFormat="1" x14ac:dyDescent="0.25"/>
    <row r="1563" customFormat="1" x14ac:dyDescent="0.25"/>
    <row r="1564" customFormat="1" x14ac:dyDescent="0.25"/>
    <row r="1565" customFormat="1" x14ac:dyDescent="0.25"/>
    <row r="1566" customFormat="1" x14ac:dyDescent="0.25"/>
    <row r="1567" customFormat="1" x14ac:dyDescent="0.25"/>
    <row r="1568" customFormat="1" x14ac:dyDescent="0.25"/>
    <row r="1569" customFormat="1" x14ac:dyDescent="0.25"/>
    <row r="1570" customFormat="1" x14ac:dyDescent="0.25"/>
    <row r="1571" customFormat="1" x14ac:dyDescent="0.25"/>
    <row r="1572" customFormat="1" x14ac:dyDescent="0.25"/>
    <row r="1573" customFormat="1" x14ac:dyDescent="0.25"/>
    <row r="1574" customFormat="1" x14ac:dyDescent="0.25"/>
    <row r="1575" customFormat="1" x14ac:dyDescent="0.25"/>
    <row r="1576" customFormat="1" x14ac:dyDescent="0.25"/>
    <row r="1577" customFormat="1" x14ac:dyDescent="0.25"/>
    <row r="1578" customFormat="1" x14ac:dyDescent="0.25"/>
    <row r="1579" customFormat="1" x14ac:dyDescent="0.25"/>
    <row r="1580" customFormat="1" x14ac:dyDescent="0.25"/>
    <row r="1581" customFormat="1" x14ac:dyDescent="0.25"/>
    <row r="1582" customFormat="1" x14ac:dyDescent="0.25"/>
    <row r="1583" customFormat="1" x14ac:dyDescent="0.25"/>
    <row r="1584" customFormat="1" x14ac:dyDescent="0.25"/>
    <row r="1585" customFormat="1" x14ac:dyDescent="0.25"/>
    <row r="1586" customFormat="1" x14ac:dyDescent="0.25"/>
    <row r="1587" customFormat="1" x14ac:dyDescent="0.25"/>
    <row r="1588" customFormat="1" x14ac:dyDescent="0.25"/>
    <row r="1589" customFormat="1" x14ac:dyDescent="0.25"/>
    <row r="1590" customFormat="1" x14ac:dyDescent="0.25"/>
    <row r="1591" customFormat="1" x14ac:dyDescent="0.25"/>
    <row r="1592" customFormat="1" x14ac:dyDescent="0.25"/>
    <row r="1593" customFormat="1" x14ac:dyDescent="0.25"/>
    <row r="1594" customFormat="1" x14ac:dyDescent="0.25"/>
    <row r="1595" customFormat="1" x14ac:dyDescent="0.25"/>
    <row r="1596" customFormat="1" x14ac:dyDescent="0.25"/>
    <row r="1597" customFormat="1" x14ac:dyDescent="0.25"/>
    <row r="1598" customFormat="1" x14ac:dyDescent="0.25"/>
    <row r="1599" customFormat="1" x14ac:dyDescent="0.25"/>
    <row r="1600" customFormat="1" x14ac:dyDescent="0.25"/>
    <row r="1601" customFormat="1" x14ac:dyDescent="0.25"/>
    <row r="1602" customFormat="1" x14ac:dyDescent="0.25"/>
    <row r="1603" customFormat="1" x14ac:dyDescent="0.25"/>
    <row r="1604" customFormat="1" x14ac:dyDescent="0.25"/>
    <row r="1605" customFormat="1" x14ac:dyDescent="0.25"/>
    <row r="1606" customFormat="1" x14ac:dyDescent="0.25"/>
    <row r="1607" customFormat="1" x14ac:dyDescent="0.25"/>
    <row r="1608" customFormat="1" x14ac:dyDescent="0.25"/>
    <row r="1609" customFormat="1" x14ac:dyDescent="0.25"/>
    <row r="1610" customFormat="1" x14ac:dyDescent="0.25"/>
    <row r="1611" customFormat="1" x14ac:dyDescent="0.25"/>
    <row r="1612" customFormat="1" x14ac:dyDescent="0.25"/>
    <row r="1613" customFormat="1" x14ac:dyDescent="0.25"/>
    <row r="1614" customFormat="1" x14ac:dyDescent="0.25"/>
    <row r="1615" customFormat="1" x14ac:dyDescent="0.25"/>
    <row r="1616" customFormat="1" x14ac:dyDescent="0.25"/>
    <row r="1617" customFormat="1" x14ac:dyDescent="0.25"/>
    <row r="1618" customFormat="1" x14ac:dyDescent="0.25"/>
    <row r="1619" customFormat="1" x14ac:dyDescent="0.25"/>
    <row r="1620" customFormat="1" x14ac:dyDescent="0.25"/>
    <row r="1621" customFormat="1" x14ac:dyDescent="0.25"/>
    <row r="1622" customFormat="1" x14ac:dyDescent="0.25"/>
    <row r="1623" customFormat="1" x14ac:dyDescent="0.25"/>
    <row r="1624" customFormat="1" x14ac:dyDescent="0.25"/>
    <row r="1625" customFormat="1" x14ac:dyDescent="0.25"/>
    <row r="1626" customFormat="1" x14ac:dyDescent="0.25"/>
    <row r="1627" customFormat="1" x14ac:dyDescent="0.25"/>
    <row r="1628" customFormat="1" x14ac:dyDescent="0.25"/>
    <row r="1629" customFormat="1" x14ac:dyDescent="0.25"/>
    <row r="1630" customFormat="1" x14ac:dyDescent="0.25"/>
    <row r="1631" customFormat="1" x14ac:dyDescent="0.25"/>
    <row r="1632" customFormat="1" x14ac:dyDescent="0.25"/>
    <row r="1633" customFormat="1" x14ac:dyDescent="0.25"/>
    <row r="1634" customFormat="1" x14ac:dyDescent="0.25"/>
    <row r="1635" customFormat="1" x14ac:dyDescent="0.25"/>
    <row r="1636" customFormat="1" x14ac:dyDescent="0.25"/>
    <row r="1637" customFormat="1" x14ac:dyDescent="0.25"/>
    <row r="1638" customFormat="1" x14ac:dyDescent="0.25"/>
    <row r="1639" customFormat="1" x14ac:dyDescent="0.25"/>
    <row r="1640" customFormat="1" x14ac:dyDescent="0.25"/>
    <row r="1641" customFormat="1" x14ac:dyDescent="0.25"/>
    <row r="1642" customFormat="1" x14ac:dyDescent="0.25"/>
    <row r="1643" customFormat="1" x14ac:dyDescent="0.25"/>
    <row r="1644" customFormat="1" x14ac:dyDescent="0.25"/>
    <row r="1645" customFormat="1" x14ac:dyDescent="0.25"/>
    <row r="1646" customFormat="1" x14ac:dyDescent="0.25"/>
    <row r="1647" customFormat="1" x14ac:dyDescent="0.25"/>
    <row r="1648" customFormat="1" x14ac:dyDescent="0.25"/>
    <row r="1649" customFormat="1" x14ac:dyDescent="0.25"/>
    <row r="1650" customFormat="1" x14ac:dyDescent="0.25"/>
    <row r="1651" customFormat="1" x14ac:dyDescent="0.25"/>
    <row r="1652" customFormat="1" x14ac:dyDescent="0.25"/>
    <row r="1653" customFormat="1" x14ac:dyDescent="0.25"/>
    <row r="1654" customFormat="1" x14ac:dyDescent="0.25"/>
    <row r="1655" customFormat="1" x14ac:dyDescent="0.25"/>
    <row r="1656" customFormat="1" x14ac:dyDescent="0.25"/>
    <row r="1657" customFormat="1" x14ac:dyDescent="0.25"/>
    <row r="1658" customFormat="1" x14ac:dyDescent="0.25"/>
    <row r="1659" customFormat="1" x14ac:dyDescent="0.25"/>
    <row r="1660" customFormat="1" x14ac:dyDescent="0.25"/>
    <row r="1661" customFormat="1" x14ac:dyDescent="0.25"/>
    <row r="1662" customFormat="1" x14ac:dyDescent="0.25"/>
    <row r="1663" customFormat="1" x14ac:dyDescent="0.25"/>
    <row r="1664" customFormat="1" x14ac:dyDescent="0.25"/>
    <row r="1665" customFormat="1" x14ac:dyDescent="0.25"/>
    <row r="1666" customFormat="1" x14ac:dyDescent="0.25"/>
    <row r="1667" customFormat="1" x14ac:dyDescent="0.25"/>
    <row r="1668" customFormat="1" x14ac:dyDescent="0.25"/>
    <row r="1669" customFormat="1" x14ac:dyDescent="0.25"/>
    <row r="1670" customFormat="1" x14ac:dyDescent="0.25"/>
    <row r="1671" customFormat="1" x14ac:dyDescent="0.25"/>
    <row r="1672" customFormat="1" x14ac:dyDescent="0.25"/>
    <row r="1673" customFormat="1" x14ac:dyDescent="0.25"/>
    <row r="1674" customFormat="1" x14ac:dyDescent="0.25"/>
    <row r="1675" customFormat="1" x14ac:dyDescent="0.25"/>
    <row r="1676" customFormat="1" x14ac:dyDescent="0.25"/>
    <row r="1677" customFormat="1" x14ac:dyDescent="0.25"/>
    <row r="1678" customFormat="1" x14ac:dyDescent="0.25"/>
    <row r="1679" customFormat="1" x14ac:dyDescent="0.25"/>
    <row r="1680" customFormat="1" x14ac:dyDescent="0.25"/>
    <row r="1681" customFormat="1" x14ac:dyDescent="0.25"/>
    <row r="1682" customFormat="1" x14ac:dyDescent="0.25"/>
    <row r="1683" customFormat="1" x14ac:dyDescent="0.25"/>
    <row r="1684" customFormat="1" x14ac:dyDescent="0.25"/>
    <row r="1685" customFormat="1" x14ac:dyDescent="0.25"/>
    <row r="1686" customFormat="1" x14ac:dyDescent="0.25"/>
    <row r="1687" customFormat="1" x14ac:dyDescent="0.25"/>
    <row r="1688" customFormat="1" x14ac:dyDescent="0.25"/>
    <row r="1689" customFormat="1" x14ac:dyDescent="0.25"/>
    <row r="1690" customFormat="1" x14ac:dyDescent="0.25"/>
    <row r="1691" customFormat="1" x14ac:dyDescent="0.25"/>
    <row r="1692" customFormat="1" x14ac:dyDescent="0.25"/>
    <row r="1693" customFormat="1" x14ac:dyDescent="0.25"/>
    <row r="1694" customFormat="1" x14ac:dyDescent="0.25"/>
    <row r="1695" customFormat="1" x14ac:dyDescent="0.25"/>
    <row r="1696" customFormat="1" x14ac:dyDescent="0.25"/>
    <row r="1697" customFormat="1" x14ac:dyDescent="0.25"/>
    <row r="1698" customFormat="1" x14ac:dyDescent="0.25"/>
    <row r="1699" customFormat="1" x14ac:dyDescent="0.25"/>
    <row r="1700" customFormat="1" x14ac:dyDescent="0.25"/>
    <row r="1701" customFormat="1" x14ac:dyDescent="0.25"/>
    <row r="1702" customFormat="1" x14ac:dyDescent="0.25"/>
    <row r="1703" customFormat="1" x14ac:dyDescent="0.25"/>
    <row r="1704" customFormat="1" x14ac:dyDescent="0.25"/>
    <row r="1705" customFormat="1" x14ac:dyDescent="0.25"/>
    <row r="1706" customFormat="1" x14ac:dyDescent="0.25"/>
    <row r="1707" customFormat="1" x14ac:dyDescent="0.25"/>
    <row r="1708" customFormat="1" x14ac:dyDescent="0.25"/>
    <row r="1709" customFormat="1" x14ac:dyDescent="0.25"/>
    <row r="1710" customFormat="1" x14ac:dyDescent="0.25"/>
    <row r="1711" customFormat="1" x14ac:dyDescent="0.25"/>
    <row r="1712" customFormat="1" x14ac:dyDescent="0.25"/>
    <row r="1713" customFormat="1" x14ac:dyDescent="0.25"/>
    <row r="1714" customFormat="1" x14ac:dyDescent="0.25"/>
    <row r="1715" customFormat="1" x14ac:dyDescent="0.25"/>
    <row r="1716" customFormat="1" x14ac:dyDescent="0.25"/>
    <row r="1717" customFormat="1" x14ac:dyDescent="0.25"/>
    <row r="1718" customFormat="1" x14ac:dyDescent="0.25"/>
    <row r="1719" customFormat="1" x14ac:dyDescent="0.25"/>
    <row r="1720" customFormat="1" x14ac:dyDescent="0.25"/>
    <row r="1721" customFormat="1" x14ac:dyDescent="0.25"/>
    <row r="1722" customFormat="1" x14ac:dyDescent="0.25"/>
    <row r="1723" customFormat="1" x14ac:dyDescent="0.25"/>
    <row r="1724" customFormat="1" x14ac:dyDescent="0.25"/>
    <row r="1725" customFormat="1" x14ac:dyDescent="0.25"/>
    <row r="1726" customFormat="1" x14ac:dyDescent="0.25"/>
    <row r="1727" customFormat="1" x14ac:dyDescent="0.25"/>
    <row r="1728" customFormat="1" x14ac:dyDescent="0.25"/>
    <row r="1729" customFormat="1" x14ac:dyDescent="0.25"/>
    <row r="1730" customFormat="1" x14ac:dyDescent="0.25"/>
    <row r="1731" customFormat="1" x14ac:dyDescent="0.25"/>
    <row r="1732" customFormat="1" x14ac:dyDescent="0.25"/>
    <row r="1733" customFormat="1" x14ac:dyDescent="0.25"/>
    <row r="1734" customFormat="1" x14ac:dyDescent="0.25"/>
    <row r="1735" customFormat="1" x14ac:dyDescent="0.25"/>
    <row r="1736" customFormat="1" x14ac:dyDescent="0.25"/>
    <row r="1737" customFormat="1" x14ac:dyDescent="0.25"/>
    <row r="1738" customFormat="1" x14ac:dyDescent="0.25"/>
    <row r="1739" customFormat="1" x14ac:dyDescent="0.25"/>
    <row r="1740" customFormat="1" x14ac:dyDescent="0.25"/>
    <row r="1741" customFormat="1" x14ac:dyDescent="0.25"/>
    <row r="1742" customFormat="1" x14ac:dyDescent="0.25"/>
    <row r="1743" customFormat="1" x14ac:dyDescent="0.25"/>
    <row r="1744" customFormat="1" x14ac:dyDescent="0.25"/>
    <row r="1745" customFormat="1" x14ac:dyDescent="0.25"/>
    <row r="1746" customFormat="1" x14ac:dyDescent="0.25"/>
    <row r="1747" customFormat="1" x14ac:dyDescent="0.25"/>
    <row r="1748" customFormat="1" x14ac:dyDescent="0.25"/>
    <row r="1749" customFormat="1" x14ac:dyDescent="0.25"/>
    <row r="1750" customFormat="1" x14ac:dyDescent="0.25"/>
    <row r="1751" customFormat="1" x14ac:dyDescent="0.25"/>
    <row r="1752" customFormat="1" x14ac:dyDescent="0.25"/>
    <row r="1753" customFormat="1" x14ac:dyDescent="0.25"/>
    <row r="1754" customFormat="1" x14ac:dyDescent="0.25"/>
    <row r="1755" customFormat="1" x14ac:dyDescent="0.25"/>
    <row r="1756" customFormat="1" x14ac:dyDescent="0.25"/>
    <row r="1757" customFormat="1" x14ac:dyDescent="0.25"/>
    <row r="1758" customFormat="1" x14ac:dyDescent="0.25"/>
    <row r="1759" customFormat="1" x14ac:dyDescent="0.25"/>
    <row r="1760" customFormat="1" x14ac:dyDescent="0.25"/>
    <row r="1761" customFormat="1" x14ac:dyDescent="0.25"/>
    <row r="1762" customFormat="1" x14ac:dyDescent="0.25"/>
    <row r="1763" customFormat="1" x14ac:dyDescent="0.25"/>
    <row r="1764" customFormat="1" x14ac:dyDescent="0.25"/>
    <row r="1765" customFormat="1" x14ac:dyDescent="0.25"/>
    <row r="1766" customFormat="1" x14ac:dyDescent="0.25"/>
    <row r="1767" customFormat="1" x14ac:dyDescent="0.25"/>
    <row r="1768" customFormat="1" x14ac:dyDescent="0.25"/>
    <row r="1769" customFormat="1" x14ac:dyDescent="0.25"/>
    <row r="1770" customFormat="1" x14ac:dyDescent="0.25"/>
    <row r="1771" customFormat="1" x14ac:dyDescent="0.25"/>
    <row r="1772" customFormat="1" x14ac:dyDescent="0.25"/>
    <row r="1773" customFormat="1" x14ac:dyDescent="0.25"/>
    <row r="1774" customFormat="1" x14ac:dyDescent="0.25"/>
    <row r="1775" customFormat="1" x14ac:dyDescent="0.25"/>
    <row r="1776" customFormat="1" x14ac:dyDescent="0.25"/>
    <row r="1777" customFormat="1" x14ac:dyDescent="0.25"/>
    <row r="1778" customFormat="1" x14ac:dyDescent="0.25"/>
    <row r="1779" customFormat="1" x14ac:dyDescent="0.25"/>
    <row r="1780" customFormat="1" x14ac:dyDescent="0.25"/>
    <row r="1781" customFormat="1" x14ac:dyDescent="0.25"/>
    <row r="1782" customFormat="1" x14ac:dyDescent="0.25"/>
    <row r="1783" customFormat="1" x14ac:dyDescent="0.25"/>
    <row r="1784" customFormat="1" x14ac:dyDescent="0.25"/>
    <row r="1785" customFormat="1" x14ac:dyDescent="0.25"/>
    <row r="1786" customFormat="1" x14ac:dyDescent="0.25"/>
    <row r="1787" customFormat="1" x14ac:dyDescent="0.25"/>
    <row r="1788" customFormat="1" x14ac:dyDescent="0.25"/>
    <row r="1789" customFormat="1" x14ac:dyDescent="0.25"/>
    <row r="1790" customFormat="1" x14ac:dyDescent="0.25"/>
    <row r="1791" customFormat="1" x14ac:dyDescent="0.25"/>
    <row r="1792" customFormat="1" x14ac:dyDescent="0.25"/>
    <row r="1793" customFormat="1" x14ac:dyDescent="0.25"/>
    <row r="1794" customFormat="1" x14ac:dyDescent="0.25"/>
    <row r="1795" customFormat="1" x14ac:dyDescent="0.25"/>
    <row r="1796" customFormat="1" x14ac:dyDescent="0.25"/>
    <row r="1797" customFormat="1" x14ac:dyDescent="0.25"/>
    <row r="1798" customFormat="1" x14ac:dyDescent="0.25"/>
    <row r="1799" customFormat="1" x14ac:dyDescent="0.25"/>
    <row r="1800" customFormat="1" x14ac:dyDescent="0.25"/>
    <row r="1801" customFormat="1" x14ac:dyDescent="0.25"/>
    <row r="1802" customFormat="1" x14ac:dyDescent="0.25"/>
    <row r="1803" customFormat="1" x14ac:dyDescent="0.25"/>
    <row r="1804" customFormat="1" x14ac:dyDescent="0.25"/>
    <row r="1805" customFormat="1" x14ac:dyDescent="0.25"/>
    <row r="1806" customFormat="1" x14ac:dyDescent="0.25"/>
    <row r="1807" customFormat="1" x14ac:dyDescent="0.25"/>
    <row r="1808" customFormat="1" x14ac:dyDescent="0.25"/>
    <row r="1809" customFormat="1" x14ac:dyDescent="0.25"/>
    <row r="1810" customFormat="1" x14ac:dyDescent="0.25"/>
    <row r="1811" customFormat="1" x14ac:dyDescent="0.25"/>
    <row r="1812" customFormat="1" x14ac:dyDescent="0.25"/>
    <row r="1813" customFormat="1" x14ac:dyDescent="0.25"/>
    <row r="1814" customFormat="1" x14ac:dyDescent="0.25"/>
    <row r="1815" customFormat="1" x14ac:dyDescent="0.25"/>
    <row r="1816" customFormat="1" x14ac:dyDescent="0.25"/>
    <row r="1817" customFormat="1" x14ac:dyDescent="0.25"/>
    <row r="1818" customFormat="1" x14ac:dyDescent="0.25"/>
    <row r="1819" customFormat="1" x14ac:dyDescent="0.25"/>
    <row r="1820" customFormat="1" x14ac:dyDescent="0.25"/>
    <row r="1821" customFormat="1" x14ac:dyDescent="0.25"/>
    <row r="1822" customFormat="1" x14ac:dyDescent="0.25"/>
    <row r="1823" customFormat="1" x14ac:dyDescent="0.25"/>
    <row r="1824" customFormat="1" x14ac:dyDescent="0.25"/>
    <row r="1825" customFormat="1" x14ac:dyDescent="0.25"/>
    <row r="1826" customFormat="1" x14ac:dyDescent="0.25"/>
    <row r="1827" customFormat="1" x14ac:dyDescent="0.25"/>
    <row r="1828" customFormat="1" x14ac:dyDescent="0.25"/>
    <row r="1829" customFormat="1" x14ac:dyDescent="0.25"/>
    <row r="1830" customFormat="1" x14ac:dyDescent="0.25"/>
    <row r="1831" customFormat="1" x14ac:dyDescent="0.25"/>
    <row r="1832" customFormat="1" x14ac:dyDescent="0.25"/>
    <row r="1833" customFormat="1" x14ac:dyDescent="0.25"/>
    <row r="1834" customFormat="1" x14ac:dyDescent="0.25"/>
    <row r="1835" customFormat="1" x14ac:dyDescent="0.25"/>
    <row r="1836" customFormat="1" x14ac:dyDescent="0.25"/>
    <row r="1837" customFormat="1" x14ac:dyDescent="0.25"/>
    <row r="1838" customFormat="1" x14ac:dyDescent="0.25"/>
    <row r="1839" customFormat="1" x14ac:dyDescent="0.25"/>
    <row r="1840" customFormat="1" x14ac:dyDescent="0.25"/>
    <row r="1841" customFormat="1" x14ac:dyDescent="0.25"/>
    <row r="1842" customFormat="1" x14ac:dyDescent="0.25"/>
    <row r="1843" customFormat="1" x14ac:dyDescent="0.25"/>
    <row r="1844" customFormat="1" x14ac:dyDescent="0.25"/>
    <row r="1845" customFormat="1" x14ac:dyDescent="0.25"/>
    <row r="1846" customFormat="1" x14ac:dyDescent="0.25"/>
    <row r="1847" customFormat="1" x14ac:dyDescent="0.25"/>
    <row r="1848" customFormat="1" x14ac:dyDescent="0.25"/>
    <row r="1849" customFormat="1" x14ac:dyDescent="0.25"/>
    <row r="1850" customFormat="1" x14ac:dyDescent="0.25"/>
    <row r="1851" customFormat="1" x14ac:dyDescent="0.25"/>
    <row r="1852" customFormat="1" x14ac:dyDescent="0.25"/>
    <row r="1853" customFormat="1" x14ac:dyDescent="0.25"/>
    <row r="1854" customFormat="1" x14ac:dyDescent="0.25"/>
    <row r="1855" customFormat="1" x14ac:dyDescent="0.25"/>
    <row r="1856" customFormat="1" x14ac:dyDescent="0.25"/>
    <row r="1857" customFormat="1" x14ac:dyDescent="0.25"/>
    <row r="1858" customFormat="1" x14ac:dyDescent="0.25"/>
    <row r="1859" customFormat="1" x14ac:dyDescent="0.25"/>
    <row r="1860" customFormat="1" x14ac:dyDescent="0.25"/>
    <row r="1861" customFormat="1" x14ac:dyDescent="0.25"/>
    <row r="1862" customFormat="1" x14ac:dyDescent="0.25"/>
    <row r="1863" customFormat="1" x14ac:dyDescent="0.25"/>
    <row r="1864" customFormat="1" x14ac:dyDescent="0.25"/>
    <row r="1865" customFormat="1" x14ac:dyDescent="0.25"/>
    <row r="1866" customFormat="1" x14ac:dyDescent="0.25"/>
    <row r="1867" customFormat="1" x14ac:dyDescent="0.25"/>
    <row r="1868" customFormat="1" x14ac:dyDescent="0.25"/>
    <row r="1869" customFormat="1" x14ac:dyDescent="0.25"/>
    <row r="1870" customFormat="1" x14ac:dyDescent="0.25"/>
    <row r="1871" customFormat="1" x14ac:dyDescent="0.25"/>
    <row r="1872" customFormat="1" x14ac:dyDescent="0.25"/>
    <row r="1873" customFormat="1" x14ac:dyDescent="0.25"/>
    <row r="1874" customFormat="1" x14ac:dyDescent="0.25"/>
    <row r="1875" customFormat="1" x14ac:dyDescent="0.25"/>
    <row r="1876" customFormat="1" x14ac:dyDescent="0.25"/>
    <row r="1877" customFormat="1" x14ac:dyDescent="0.25"/>
    <row r="1878" customFormat="1" x14ac:dyDescent="0.25"/>
    <row r="1879" customFormat="1" x14ac:dyDescent="0.25"/>
    <row r="1880" customFormat="1" x14ac:dyDescent="0.25"/>
    <row r="1881" customFormat="1" x14ac:dyDescent="0.25"/>
    <row r="1882" customFormat="1" x14ac:dyDescent="0.25"/>
    <row r="1883" customFormat="1" x14ac:dyDescent="0.25"/>
    <row r="1884" customFormat="1" x14ac:dyDescent="0.25"/>
    <row r="1885" customFormat="1" x14ac:dyDescent="0.25"/>
    <row r="1886" customFormat="1" x14ac:dyDescent="0.25"/>
    <row r="1887" customFormat="1" x14ac:dyDescent="0.25"/>
    <row r="1888" customFormat="1" x14ac:dyDescent="0.25"/>
    <row r="1889" customFormat="1" x14ac:dyDescent="0.25"/>
    <row r="1890" customFormat="1" x14ac:dyDescent="0.25"/>
    <row r="1891" customFormat="1" x14ac:dyDescent="0.25"/>
    <row r="1892" customFormat="1" x14ac:dyDescent="0.25"/>
    <row r="1893" customFormat="1" x14ac:dyDescent="0.25"/>
    <row r="1894" customFormat="1" x14ac:dyDescent="0.25"/>
    <row r="1895" customFormat="1" x14ac:dyDescent="0.25"/>
    <row r="1896" customFormat="1" x14ac:dyDescent="0.25"/>
    <row r="1897" customFormat="1" x14ac:dyDescent="0.25"/>
    <row r="1898" customFormat="1" x14ac:dyDescent="0.25"/>
    <row r="1899" customFormat="1" x14ac:dyDescent="0.25"/>
    <row r="1900" customFormat="1" x14ac:dyDescent="0.25"/>
    <row r="1901" customFormat="1" x14ac:dyDescent="0.25"/>
    <row r="1902" customFormat="1" x14ac:dyDescent="0.25"/>
    <row r="1903" customFormat="1" x14ac:dyDescent="0.25"/>
    <row r="1904" customFormat="1" x14ac:dyDescent="0.25"/>
    <row r="1905" customFormat="1" x14ac:dyDescent="0.25"/>
    <row r="1906" customFormat="1" x14ac:dyDescent="0.25"/>
    <row r="1907" customFormat="1" x14ac:dyDescent="0.25"/>
    <row r="1908" customFormat="1" x14ac:dyDescent="0.25"/>
    <row r="1909" customFormat="1" x14ac:dyDescent="0.25"/>
    <row r="1910" customFormat="1" x14ac:dyDescent="0.25"/>
    <row r="1911" customFormat="1" x14ac:dyDescent="0.25"/>
    <row r="1912" customFormat="1" x14ac:dyDescent="0.25"/>
    <row r="1913" customFormat="1" x14ac:dyDescent="0.25"/>
    <row r="1914" customFormat="1" x14ac:dyDescent="0.25"/>
    <row r="1915" customFormat="1" x14ac:dyDescent="0.25"/>
    <row r="1916" customFormat="1" x14ac:dyDescent="0.25"/>
    <row r="1917" customFormat="1" x14ac:dyDescent="0.25"/>
    <row r="1918" customFormat="1" x14ac:dyDescent="0.25"/>
    <row r="1919" customFormat="1" x14ac:dyDescent="0.25"/>
    <row r="1920" customFormat="1" x14ac:dyDescent="0.25"/>
    <row r="1921" customFormat="1" x14ac:dyDescent="0.25"/>
    <row r="1922" customFormat="1" x14ac:dyDescent="0.25"/>
    <row r="1923" customFormat="1" x14ac:dyDescent="0.25"/>
    <row r="1924" customFormat="1" x14ac:dyDescent="0.25"/>
    <row r="1925" customFormat="1" x14ac:dyDescent="0.25"/>
    <row r="1926" customFormat="1" x14ac:dyDescent="0.25"/>
    <row r="1927" customFormat="1" x14ac:dyDescent="0.25"/>
    <row r="1928" customFormat="1" x14ac:dyDescent="0.25"/>
    <row r="1929" customFormat="1" x14ac:dyDescent="0.25"/>
    <row r="1930" customFormat="1" x14ac:dyDescent="0.25"/>
    <row r="1931" customFormat="1" x14ac:dyDescent="0.25"/>
    <row r="1932" customFormat="1" x14ac:dyDescent="0.25"/>
    <row r="1933" customFormat="1" x14ac:dyDescent="0.25"/>
    <row r="1934" customFormat="1" x14ac:dyDescent="0.25"/>
    <row r="1935" customFormat="1" x14ac:dyDescent="0.25"/>
    <row r="1936" customFormat="1" x14ac:dyDescent="0.25"/>
    <row r="1937" customFormat="1" x14ac:dyDescent="0.25"/>
    <row r="1938" customFormat="1" x14ac:dyDescent="0.25"/>
    <row r="1939" customFormat="1" x14ac:dyDescent="0.25"/>
    <row r="1940" customFormat="1" x14ac:dyDescent="0.25"/>
    <row r="1941" customFormat="1" x14ac:dyDescent="0.25"/>
    <row r="1942" customFormat="1" x14ac:dyDescent="0.25"/>
    <row r="1943" customFormat="1" x14ac:dyDescent="0.25"/>
    <row r="1944" customFormat="1" x14ac:dyDescent="0.25"/>
    <row r="1945" customFormat="1" x14ac:dyDescent="0.25"/>
    <row r="1946" customFormat="1" x14ac:dyDescent="0.25"/>
    <row r="1947" customFormat="1" x14ac:dyDescent="0.25"/>
    <row r="1948" customFormat="1" x14ac:dyDescent="0.25"/>
    <row r="1949" customFormat="1" x14ac:dyDescent="0.25"/>
    <row r="1950" customFormat="1" x14ac:dyDescent="0.25"/>
    <row r="1951" customFormat="1" x14ac:dyDescent="0.25"/>
    <row r="1952" customFormat="1" x14ac:dyDescent="0.25"/>
    <row r="1953" customFormat="1" x14ac:dyDescent="0.25"/>
    <row r="1954" customFormat="1" x14ac:dyDescent="0.25"/>
    <row r="1955" customFormat="1" x14ac:dyDescent="0.25"/>
    <row r="1956" customFormat="1" x14ac:dyDescent="0.25"/>
    <row r="1957" customFormat="1" x14ac:dyDescent="0.25"/>
    <row r="1958" customFormat="1" x14ac:dyDescent="0.25"/>
    <row r="1959" customFormat="1" x14ac:dyDescent="0.25"/>
    <row r="1960" customFormat="1" x14ac:dyDescent="0.25"/>
    <row r="1961" customFormat="1" x14ac:dyDescent="0.25"/>
    <row r="1962" customFormat="1" x14ac:dyDescent="0.25"/>
    <row r="1963" customFormat="1" x14ac:dyDescent="0.25"/>
    <row r="1964" customFormat="1" x14ac:dyDescent="0.25"/>
    <row r="1965" customFormat="1" x14ac:dyDescent="0.25"/>
    <row r="1966" customFormat="1" x14ac:dyDescent="0.25"/>
    <row r="1967" customFormat="1" x14ac:dyDescent="0.25"/>
    <row r="1968" customFormat="1" x14ac:dyDescent="0.25"/>
    <row r="1969" customFormat="1" x14ac:dyDescent="0.25"/>
    <row r="1970" customFormat="1" x14ac:dyDescent="0.25"/>
    <row r="1971" customFormat="1" x14ac:dyDescent="0.25"/>
    <row r="1972" customFormat="1" x14ac:dyDescent="0.25"/>
    <row r="1973" customFormat="1" x14ac:dyDescent="0.25"/>
    <row r="1974" customFormat="1" x14ac:dyDescent="0.25"/>
    <row r="1975" customFormat="1" x14ac:dyDescent="0.25"/>
    <row r="1976" customFormat="1" x14ac:dyDescent="0.25"/>
    <row r="1977" customFormat="1" x14ac:dyDescent="0.25"/>
    <row r="1978" customFormat="1" x14ac:dyDescent="0.25"/>
    <row r="1979" customFormat="1" x14ac:dyDescent="0.25"/>
    <row r="1980" customFormat="1" x14ac:dyDescent="0.25"/>
    <row r="1981" customFormat="1" x14ac:dyDescent="0.25"/>
    <row r="1982" customFormat="1" x14ac:dyDescent="0.25"/>
    <row r="1983" customFormat="1" x14ac:dyDescent="0.25"/>
    <row r="1984" customFormat="1" x14ac:dyDescent="0.25"/>
    <row r="1985" customFormat="1" x14ac:dyDescent="0.25"/>
    <row r="1986" customFormat="1" x14ac:dyDescent="0.25"/>
    <row r="1987" customFormat="1" x14ac:dyDescent="0.25"/>
    <row r="1988" customFormat="1" x14ac:dyDescent="0.25"/>
    <row r="1989" customFormat="1" x14ac:dyDescent="0.25"/>
    <row r="1990" customFormat="1" x14ac:dyDescent="0.25"/>
    <row r="1991" customFormat="1" x14ac:dyDescent="0.25"/>
    <row r="1992" customFormat="1" x14ac:dyDescent="0.25"/>
    <row r="1993" customFormat="1" x14ac:dyDescent="0.25"/>
    <row r="1994" customFormat="1" x14ac:dyDescent="0.25"/>
    <row r="1995" customFormat="1" x14ac:dyDescent="0.25"/>
    <row r="1996" customFormat="1" x14ac:dyDescent="0.25"/>
    <row r="1997" customFormat="1" x14ac:dyDescent="0.25"/>
    <row r="1998" customFormat="1" x14ac:dyDescent="0.25"/>
    <row r="1999" customFormat="1" x14ac:dyDescent="0.25"/>
    <row r="2000" customFormat="1" x14ac:dyDescent="0.25"/>
    <row r="2001" customFormat="1" x14ac:dyDescent="0.25"/>
    <row r="2002" customFormat="1" x14ac:dyDescent="0.25"/>
    <row r="2003" customFormat="1" x14ac:dyDescent="0.25"/>
    <row r="2004" customFormat="1" x14ac:dyDescent="0.25"/>
    <row r="2005" customFormat="1" x14ac:dyDescent="0.25"/>
    <row r="2006" customFormat="1" x14ac:dyDescent="0.25"/>
    <row r="2007" customFormat="1" x14ac:dyDescent="0.25"/>
    <row r="2008" customFormat="1" x14ac:dyDescent="0.25"/>
    <row r="2009" customFormat="1" x14ac:dyDescent="0.25"/>
    <row r="2010" customFormat="1" x14ac:dyDescent="0.25"/>
    <row r="2011" customFormat="1" x14ac:dyDescent="0.25"/>
    <row r="2012" customFormat="1" x14ac:dyDescent="0.25"/>
    <row r="2013" customFormat="1" x14ac:dyDescent="0.25"/>
    <row r="2014" customFormat="1" x14ac:dyDescent="0.25"/>
    <row r="2015" customFormat="1" x14ac:dyDescent="0.25"/>
    <row r="2016" customFormat="1" x14ac:dyDescent="0.25"/>
    <row r="2017" customFormat="1" x14ac:dyDescent="0.25"/>
    <row r="2018" customFormat="1" x14ac:dyDescent="0.25"/>
    <row r="2019" customFormat="1" x14ac:dyDescent="0.25"/>
    <row r="2020" customFormat="1" x14ac:dyDescent="0.25"/>
    <row r="2021" customFormat="1" x14ac:dyDescent="0.25"/>
    <row r="2022" customFormat="1" x14ac:dyDescent="0.25"/>
    <row r="2023" customFormat="1" x14ac:dyDescent="0.25"/>
    <row r="2024" customFormat="1" x14ac:dyDescent="0.25"/>
    <row r="2025" customFormat="1" x14ac:dyDescent="0.25"/>
    <row r="2026" customFormat="1" x14ac:dyDescent="0.25"/>
    <row r="2027" customFormat="1" x14ac:dyDescent="0.25"/>
    <row r="2028" customFormat="1" x14ac:dyDescent="0.25"/>
    <row r="2029" customFormat="1" x14ac:dyDescent="0.25"/>
    <row r="2030" customFormat="1" x14ac:dyDescent="0.25"/>
    <row r="2031" customFormat="1" x14ac:dyDescent="0.25"/>
    <row r="2032" customFormat="1" x14ac:dyDescent="0.25"/>
    <row r="2033" customFormat="1" x14ac:dyDescent="0.25"/>
    <row r="2034" customFormat="1" x14ac:dyDescent="0.25"/>
    <row r="2035" customFormat="1" x14ac:dyDescent="0.25"/>
    <row r="2036" customFormat="1" x14ac:dyDescent="0.25"/>
    <row r="2037" customFormat="1" x14ac:dyDescent="0.25"/>
    <row r="2038" customFormat="1" x14ac:dyDescent="0.25"/>
    <row r="2039" customFormat="1" x14ac:dyDescent="0.25"/>
    <row r="2040" customFormat="1" x14ac:dyDescent="0.25"/>
    <row r="2041" customFormat="1" x14ac:dyDescent="0.25"/>
    <row r="2042" customFormat="1" x14ac:dyDescent="0.25"/>
    <row r="2043" customFormat="1" x14ac:dyDescent="0.25"/>
    <row r="2044" customFormat="1" x14ac:dyDescent="0.25"/>
    <row r="2045" customFormat="1" x14ac:dyDescent="0.25"/>
    <row r="2046" customFormat="1" x14ac:dyDescent="0.25"/>
    <row r="2047" customFormat="1" x14ac:dyDescent="0.25"/>
    <row r="2048" customFormat="1" x14ac:dyDescent="0.25"/>
    <row r="2049" customFormat="1" x14ac:dyDescent="0.25"/>
    <row r="2050" customFormat="1" x14ac:dyDescent="0.25"/>
    <row r="2051" customFormat="1" x14ac:dyDescent="0.25"/>
    <row r="2052" customFormat="1" x14ac:dyDescent="0.25"/>
    <row r="2053" customFormat="1" x14ac:dyDescent="0.25"/>
    <row r="2054" customFormat="1" x14ac:dyDescent="0.25"/>
    <row r="2055" customFormat="1" x14ac:dyDescent="0.25"/>
    <row r="2056" customFormat="1" x14ac:dyDescent="0.25"/>
    <row r="2057" customFormat="1" x14ac:dyDescent="0.25"/>
    <row r="2058" customFormat="1" x14ac:dyDescent="0.25"/>
    <row r="2059" customFormat="1" x14ac:dyDescent="0.25"/>
    <row r="2060" customFormat="1" x14ac:dyDescent="0.25"/>
    <row r="2061" customFormat="1" x14ac:dyDescent="0.25"/>
    <row r="2062" customFormat="1" x14ac:dyDescent="0.25"/>
    <row r="2063" customFormat="1" x14ac:dyDescent="0.25"/>
    <row r="2064" customFormat="1" x14ac:dyDescent="0.25"/>
    <row r="2065" customFormat="1" x14ac:dyDescent="0.25"/>
    <row r="2066" customFormat="1" x14ac:dyDescent="0.25"/>
    <row r="2067" customFormat="1" x14ac:dyDescent="0.25"/>
    <row r="2068" customFormat="1" x14ac:dyDescent="0.25"/>
    <row r="2069" customFormat="1" x14ac:dyDescent="0.25"/>
    <row r="2070" customFormat="1" x14ac:dyDescent="0.25"/>
    <row r="2071" customFormat="1" x14ac:dyDescent="0.25"/>
    <row r="2072" customFormat="1" x14ac:dyDescent="0.25"/>
    <row r="2073" customFormat="1" x14ac:dyDescent="0.25"/>
    <row r="2074" customFormat="1" x14ac:dyDescent="0.25"/>
    <row r="2075" customFormat="1" x14ac:dyDescent="0.25"/>
    <row r="2076" customFormat="1" x14ac:dyDescent="0.25"/>
    <row r="2077" customFormat="1" x14ac:dyDescent="0.25"/>
    <row r="2078" customFormat="1" x14ac:dyDescent="0.25"/>
    <row r="2079" customFormat="1" x14ac:dyDescent="0.25"/>
    <row r="2080" customFormat="1" x14ac:dyDescent="0.25"/>
    <row r="2081" customFormat="1" x14ac:dyDescent="0.25"/>
    <row r="2082" customFormat="1" x14ac:dyDescent="0.25"/>
    <row r="2083" customFormat="1" x14ac:dyDescent="0.25"/>
    <row r="2084" customFormat="1" x14ac:dyDescent="0.25"/>
    <row r="2085" customFormat="1" x14ac:dyDescent="0.25"/>
    <row r="2086" customFormat="1" x14ac:dyDescent="0.25"/>
    <row r="2087" customFormat="1" x14ac:dyDescent="0.25"/>
    <row r="2088" customFormat="1" x14ac:dyDescent="0.25"/>
    <row r="2089" customFormat="1" x14ac:dyDescent="0.25"/>
    <row r="2090" customFormat="1" x14ac:dyDescent="0.25"/>
    <row r="2091" customFormat="1" x14ac:dyDescent="0.25"/>
    <row r="2092" customFormat="1" x14ac:dyDescent="0.25"/>
    <row r="2093" customFormat="1" x14ac:dyDescent="0.25"/>
    <row r="2094" customFormat="1" x14ac:dyDescent="0.25"/>
    <row r="2095" customFormat="1" x14ac:dyDescent="0.25"/>
    <row r="2096" customFormat="1" x14ac:dyDescent="0.25"/>
    <row r="2097" customFormat="1" x14ac:dyDescent="0.25"/>
    <row r="2098" customFormat="1" x14ac:dyDescent="0.25"/>
    <row r="2099" customFormat="1" x14ac:dyDescent="0.25"/>
    <row r="2100" customFormat="1" x14ac:dyDescent="0.25"/>
    <row r="2101" customFormat="1" x14ac:dyDescent="0.25"/>
    <row r="2102" customFormat="1" x14ac:dyDescent="0.25"/>
    <row r="2103" customFormat="1" x14ac:dyDescent="0.25"/>
    <row r="2104" customFormat="1" x14ac:dyDescent="0.25"/>
    <row r="2105" customFormat="1" x14ac:dyDescent="0.25"/>
    <row r="2106" customFormat="1" x14ac:dyDescent="0.25"/>
    <row r="2107" customFormat="1" x14ac:dyDescent="0.25"/>
    <row r="2108" customFormat="1" x14ac:dyDescent="0.25"/>
    <row r="2109" customFormat="1" x14ac:dyDescent="0.25"/>
    <row r="2110" customFormat="1" x14ac:dyDescent="0.25"/>
    <row r="2111" customFormat="1" x14ac:dyDescent="0.25"/>
    <row r="2112" customFormat="1" x14ac:dyDescent="0.25"/>
    <row r="2113" customFormat="1" x14ac:dyDescent="0.25"/>
    <row r="2114" customFormat="1" x14ac:dyDescent="0.25"/>
    <row r="2115" customFormat="1" x14ac:dyDescent="0.25"/>
    <row r="2116" customFormat="1" x14ac:dyDescent="0.25"/>
    <row r="2117" customFormat="1" x14ac:dyDescent="0.25"/>
    <row r="2118" customFormat="1" x14ac:dyDescent="0.25"/>
    <row r="2119" customFormat="1" x14ac:dyDescent="0.25"/>
    <row r="2120" customFormat="1" x14ac:dyDescent="0.25"/>
    <row r="2121" customFormat="1" x14ac:dyDescent="0.25"/>
    <row r="2122" customFormat="1" x14ac:dyDescent="0.25"/>
    <row r="2123" customFormat="1" x14ac:dyDescent="0.25"/>
    <row r="2124" customFormat="1" x14ac:dyDescent="0.25"/>
    <row r="2125" customFormat="1" x14ac:dyDescent="0.25"/>
    <row r="2126" customFormat="1" x14ac:dyDescent="0.25"/>
    <row r="2127" customFormat="1" x14ac:dyDescent="0.25"/>
    <row r="2128" customFormat="1" x14ac:dyDescent="0.25"/>
    <row r="2129" customFormat="1" x14ac:dyDescent="0.25"/>
    <row r="2130" customFormat="1" x14ac:dyDescent="0.25"/>
    <row r="2131" customFormat="1" x14ac:dyDescent="0.25"/>
    <row r="2132" customFormat="1" x14ac:dyDescent="0.25"/>
    <row r="2133" customFormat="1" x14ac:dyDescent="0.25"/>
    <row r="2134" customFormat="1" x14ac:dyDescent="0.25"/>
    <row r="2135" customFormat="1" x14ac:dyDescent="0.25"/>
    <row r="2136" customFormat="1" x14ac:dyDescent="0.25"/>
    <row r="2137" customFormat="1" x14ac:dyDescent="0.25"/>
    <row r="2138" customFormat="1" x14ac:dyDescent="0.25"/>
    <row r="2139" customFormat="1" x14ac:dyDescent="0.25"/>
    <row r="2140" customFormat="1" x14ac:dyDescent="0.25"/>
    <row r="2141" customFormat="1" x14ac:dyDescent="0.25"/>
    <row r="2142" customFormat="1" x14ac:dyDescent="0.25"/>
    <row r="2143" customFormat="1" x14ac:dyDescent="0.25"/>
    <row r="2144" customFormat="1" x14ac:dyDescent="0.25"/>
    <row r="2145" customFormat="1" x14ac:dyDescent="0.25"/>
    <row r="2146" customFormat="1" x14ac:dyDescent="0.25"/>
    <row r="2147" customFormat="1" x14ac:dyDescent="0.25"/>
    <row r="2148" customFormat="1" x14ac:dyDescent="0.25"/>
    <row r="2149" customFormat="1" x14ac:dyDescent="0.25"/>
    <row r="2150" customFormat="1" x14ac:dyDescent="0.25"/>
    <row r="2151" customFormat="1" x14ac:dyDescent="0.25"/>
    <row r="2152" customFormat="1" x14ac:dyDescent="0.25"/>
    <row r="2153" customFormat="1" x14ac:dyDescent="0.25"/>
    <row r="2154" customFormat="1" x14ac:dyDescent="0.25"/>
    <row r="2155" customFormat="1" x14ac:dyDescent="0.25"/>
    <row r="2156" customFormat="1" x14ac:dyDescent="0.25"/>
    <row r="2157" customFormat="1" x14ac:dyDescent="0.25"/>
    <row r="2158" customFormat="1" x14ac:dyDescent="0.25"/>
    <row r="2159" customFormat="1" x14ac:dyDescent="0.25"/>
    <row r="2160" customFormat="1" x14ac:dyDescent="0.25"/>
    <row r="2161" customFormat="1" x14ac:dyDescent="0.25"/>
    <row r="2162" customFormat="1" x14ac:dyDescent="0.25"/>
    <row r="2163" customFormat="1" x14ac:dyDescent="0.25"/>
    <row r="2164" customFormat="1" x14ac:dyDescent="0.25"/>
    <row r="2165" customFormat="1" x14ac:dyDescent="0.25"/>
    <row r="2166" customFormat="1" x14ac:dyDescent="0.25"/>
    <row r="2167" customFormat="1" x14ac:dyDescent="0.25"/>
    <row r="2168" customFormat="1" x14ac:dyDescent="0.25"/>
    <row r="2169" customFormat="1" x14ac:dyDescent="0.25"/>
    <row r="2170" customFormat="1" x14ac:dyDescent="0.25"/>
    <row r="2171" customFormat="1" x14ac:dyDescent="0.25"/>
    <row r="2172" customFormat="1" x14ac:dyDescent="0.25"/>
    <row r="2173" customFormat="1" x14ac:dyDescent="0.25"/>
    <row r="2174" customFormat="1" x14ac:dyDescent="0.25"/>
    <row r="2175" customFormat="1" x14ac:dyDescent="0.25"/>
    <row r="2176" customFormat="1" x14ac:dyDescent="0.25"/>
    <row r="2177" customFormat="1" x14ac:dyDescent="0.25"/>
    <row r="2178" customFormat="1" x14ac:dyDescent="0.25"/>
    <row r="2179" customFormat="1" x14ac:dyDescent="0.25"/>
    <row r="2180" customFormat="1" x14ac:dyDescent="0.25"/>
    <row r="2181" customFormat="1" x14ac:dyDescent="0.25"/>
    <row r="2182" customFormat="1" x14ac:dyDescent="0.25"/>
    <row r="2183" customFormat="1" x14ac:dyDescent="0.25"/>
    <row r="2184" customFormat="1" x14ac:dyDescent="0.25"/>
    <row r="2185" customFormat="1" x14ac:dyDescent="0.25"/>
    <row r="2186" customFormat="1" x14ac:dyDescent="0.25"/>
    <row r="2187" customFormat="1" x14ac:dyDescent="0.25"/>
    <row r="2188" customFormat="1" x14ac:dyDescent="0.25"/>
    <row r="2189" customFormat="1" x14ac:dyDescent="0.25"/>
    <row r="2190" customFormat="1" x14ac:dyDescent="0.25"/>
    <row r="2191" customFormat="1" x14ac:dyDescent="0.25"/>
    <row r="2192" customFormat="1" x14ac:dyDescent="0.25"/>
    <row r="2193" customFormat="1" x14ac:dyDescent="0.25"/>
    <row r="2194" customFormat="1" x14ac:dyDescent="0.25"/>
    <row r="2195" customFormat="1" x14ac:dyDescent="0.25"/>
    <row r="2196" customFormat="1" x14ac:dyDescent="0.25"/>
    <row r="2197" customFormat="1" x14ac:dyDescent="0.25"/>
    <row r="2198" customFormat="1" x14ac:dyDescent="0.25"/>
    <row r="2199" customFormat="1" x14ac:dyDescent="0.25"/>
    <row r="2200" customFormat="1" x14ac:dyDescent="0.25"/>
    <row r="2201" customFormat="1" x14ac:dyDescent="0.25"/>
    <row r="2202" customFormat="1" x14ac:dyDescent="0.25"/>
    <row r="2203" customFormat="1" x14ac:dyDescent="0.25"/>
    <row r="2204" customFormat="1" x14ac:dyDescent="0.25"/>
    <row r="2205" customFormat="1" x14ac:dyDescent="0.25"/>
    <row r="2206" customFormat="1" x14ac:dyDescent="0.25"/>
    <row r="2207" customFormat="1" x14ac:dyDescent="0.25"/>
    <row r="2208" customFormat="1" x14ac:dyDescent="0.25"/>
    <row r="2209" customFormat="1" x14ac:dyDescent="0.25"/>
    <row r="2210" customFormat="1" x14ac:dyDescent="0.25"/>
    <row r="2211" customFormat="1" x14ac:dyDescent="0.25"/>
    <row r="2212" customFormat="1" x14ac:dyDescent="0.25"/>
    <row r="2213" customFormat="1" x14ac:dyDescent="0.25"/>
    <row r="2214" customFormat="1" x14ac:dyDescent="0.25"/>
    <row r="2215" customFormat="1" x14ac:dyDescent="0.25"/>
    <row r="2216" customFormat="1" x14ac:dyDescent="0.25"/>
    <row r="2217" customFormat="1" x14ac:dyDescent="0.25"/>
    <row r="2218" customFormat="1" x14ac:dyDescent="0.25"/>
    <row r="2219" customFormat="1" x14ac:dyDescent="0.25"/>
    <row r="2220" customFormat="1" x14ac:dyDescent="0.25"/>
    <row r="2221" customFormat="1" x14ac:dyDescent="0.25"/>
    <row r="2222" customFormat="1" x14ac:dyDescent="0.25"/>
    <row r="2223" customFormat="1" x14ac:dyDescent="0.25"/>
    <row r="2224" customFormat="1" x14ac:dyDescent="0.25"/>
    <row r="2225" customFormat="1" x14ac:dyDescent="0.25"/>
    <row r="2226" customFormat="1" x14ac:dyDescent="0.25"/>
    <row r="2227" customFormat="1" x14ac:dyDescent="0.25"/>
    <row r="2228" customFormat="1" x14ac:dyDescent="0.25"/>
    <row r="2229" customFormat="1" x14ac:dyDescent="0.25"/>
    <row r="2230" customFormat="1" x14ac:dyDescent="0.25"/>
    <row r="2231" customFormat="1" x14ac:dyDescent="0.25"/>
    <row r="2232" customFormat="1" x14ac:dyDescent="0.25"/>
    <row r="2233" customFormat="1" x14ac:dyDescent="0.25"/>
    <row r="2234" customFormat="1" x14ac:dyDescent="0.25"/>
  </sheetData>
  <pageMargins left="0.7" right="0.7" top="0.75" bottom="0.75" header="0.3" footer="0.3"/>
  <pageSetup orientation="portrait"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2049" r:id="rId5" name="Button 1">
              <controlPr defaultSize="0" print="0" autoFill="0" autoPict="0" macro="[0]!Macro1">
                <anchor moveWithCells="1" sizeWithCells="1">
                  <from>
                    <xdr:col>0</xdr:col>
                    <xdr:colOff>0</xdr:colOff>
                    <xdr:row>0</xdr:row>
                    <xdr:rowOff>0</xdr:rowOff>
                  </from>
                  <to>
                    <xdr:col>1</xdr:col>
                    <xdr:colOff>228600</xdr:colOff>
                    <xdr:row>1</xdr:row>
                    <xdr:rowOff>114300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27BD4-097A-4A1A-99B9-6B89D038A31E}">
  <sheetPr codeName="Sheet1">
    <tabColor rgb="FFFFFF00"/>
  </sheetPr>
  <dimension ref="A1:HF2395"/>
  <sheetViews>
    <sheetView zoomScaleNormal="100" workbookViewId="0">
      <pane ySplit="2" topLeftCell="A3" activePane="bottomLeft" state="frozen"/>
      <selection pane="bottomLeft" activeCell="I2276" sqref="I2276"/>
    </sheetView>
  </sheetViews>
  <sheetFormatPr defaultRowHeight="15.75" x14ac:dyDescent="0.25"/>
  <cols>
    <col min="1" max="1" width="20.7109375" style="9" customWidth="1"/>
    <col min="2" max="2" width="20" style="21" customWidth="1"/>
    <col min="3" max="3" width="12.42578125" style="10" customWidth="1"/>
    <col min="4" max="4" width="25.140625" style="9" customWidth="1"/>
    <col min="5" max="5" width="23.28515625" style="11" hidden="1" customWidth="1"/>
    <col min="6" max="6" width="14.28515625" style="10" hidden="1" customWidth="1"/>
    <col min="7" max="7" width="18" style="21" customWidth="1"/>
    <col min="8" max="8" width="25.7109375" style="11" hidden="1" customWidth="1"/>
    <col min="9" max="9" width="19.7109375" style="11" customWidth="1"/>
    <col min="10" max="10" width="13.85546875" style="21" customWidth="1"/>
    <col min="11" max="11" width="15.42578125" style="21" customWidth="1"/>
    <col min="12" max="12" width="28" style="11" customWidth="1"/>
    <col min="13" max="13" width="22.5703125" style="11" hidden="1" customWidth="1"/>
    <col min="14" max="14" width="13" style="11" customWidth="1"/>
    <col min="15" max="15" width="24.140625" style="11" hidden="1" customWidth="1"/>
    <col min="16" max="16" width="18.5703125" style="11" hidden="1" customWidth="1"/>
    <col min="17" max="17" width="10.5703125" style="11" customWidth="1"/>
    <col min="18" max="18" width="8.85546875" style="1" customWidth="1"/>
    <col min="19" max="19" width="18.28515625" style="1" hidden="1" customWidth="1"/>
    <col min="20" max="20" width="13.42578125" style="1" customWidth="1"/>
    <col min="21" max="21" width="19" style="12" customWidth="1"/>
    <col min="22" max="22" width="14.5703125" style="1" customWidth="1"/>
    <col min="23" max="23" width="23.7109375" style="2" customWidth="1"/>
    <col min="24" max="24" width="17" style="3" customWidth="1"/>
    <col min="25" max="25" width="35.7109375" style="1" hidden="1" customWidth="1"/>
    <col min="26" max="26" width="19" style="12" customWidth="1"/>
    <col min="27" max="27" width="19.140625" style="5" customWidth="1"/>
    <col min="28" max="214" width="9" style="5" customWidth="1"/>
    <col min="215" max="16384" width="9.140625" style="4"/>
  </cols>
  <sheetData>
    <row r="1" spans="1:214" x14ac:dyDescent="0.25">
      <c r="A1" s="90"/>
      <c r="B1" s="91"/>
      <c r="C1" s="92"/>
      <c r="D1" s="90"/>
      <c r="E1" s="93"/>
      <c r="F1" s="92"/>
      <c r="G1" s="91"/>
      <c r="H1" s="93"/>
      <c r="I1" s="93"/>
      <c r="J1" s="91"/>
      <c r="K1" s="91"/>
      <c r="L1" s="93"/>
      <c r="M1" s="93"/>
      <c r="N1" s="93"/>
      <c r="O1" s="93"/>
      <c r="P1" s="93"/>
      <c r="Q1" s="166"/>
      <c r="R1" s="106">
        <f>+SUBTOTAL(9,R3:R32940)</f>
        <v>18406</v>
      </c>
      <c r="S1" s="106" t="e">
        <f>+SUBTOTAL(9,#REF!)</f>
        <v>#REF!</v>
      </c>
      <c r="T1" s="106" t="e">
        <f>+SUBTOTAL(9,#REF!)</f>
        <v>#REF!</v>
      </c>
      <c r="U1" s="106" t="e">
        <f>+SUBTOTAL(9,#REF!)</f>
        <v>#REF!</v>
      </c>
      <c r="V1" s="94"/>
      <c r="W1" s="96"/>
      <c r="X1" s="97"/>
      <c r="Y1" s="94"/>
      <c r="Z1" s="95"/>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c r="BY1" s="77"/>
      <c r="BZ1" s="77"/>
      <c r="CA1" s="77"/>
      <c r="CB1" s="77"/>
      <c r="CC1" s="77"/>
      <c r="CD1" s="77"/>
      <c r="CE1" s="77"/>
      <c r="CF1" s="77"/>
      <c r="CG1" s="77"/>
      <c r="CH1" s="77"/>
      <c r="CI1" s="77"/>
      <c r="CJ1" s="77"/>
      <c r="CK1" s="77"/>
      <c r="CL1" s="77"/>
      <c r="CM1" s="77"/>
      <c r="CN1" s="77"/>
      <c r="CO1" s="77"/>
      <c r="CP1" s="77"/>
      <c r="CQ1" s="77"/>
      <c r="CR1" s="77"/>
      <c r="CS1" s="77"/>
      <c r="CT1" s="77"/>
      <c r="CU1" s="77"/>
      <c r="CV1" s="77"/>
      <c r="CW1" s="77"/>
      <c r="CX1" s="77"/>
      <c r="CY1" s="77"/>
      <c r="CZ1" s="77"/>
      <c r="DA1" s="77"/>
      <c r="DB1" s="77"/>
      <c r="DC1" s="77"/>
      <c r="DD1" s="77"/>
      <c r="DE1" s="77"/>
      <c r="DF1" s="77"/>
      <c r="DG1" s="77"/>
      <c r="DH1" s="77"/>
      <c r="DI1" s="77"/>
      <c r="DJ1" s="77"/>
      <c r="DK1" s="77"/>
      <c r="DL1" s="77"/>
      <c r="DM1" s="77"/>
      <c r="DN1" s="77"/>
      <c r="DO1" s="77"/>
      <c r="DP1" s="77"/>
      <c r="DQ1" s="77"/>
      <c r="DR1" s="77"/>
      <c r="DS1" s="77"/>
      <c r="DT1" s="77"/>
      <c r="DU1" s="77"/>
      <c r="DV1" s="77"/>
      <c r="DW1" s="77"/>
      <c r="DX1" s="77"/>
      <c r="DY1" s="77"/>
      <c r="DZ1" s="77"/>
      <c r="EA1" s="77"/>
      <c r="EB1" s="77"/>
      <c r="EC1" s="77"/>
      <c r="ED1" s="77"/>
      <c r="EE1" s="77"/>
      <c r="EF1" s="77"/>
      <c r="EG1" s="77"/>
      <c r="EH1" s="77"/>
      <c r="EI1" s="77"/>
      <c r="EJ1" s="77"/>
      <c r="EK1" s="77"/>
      <c r="EL1" s="77"/>
      <c r="EM1" s="77"/>
      <c r="EN1" s="77"/>
      <c r="EO1" s="77"/>
      <c r="EP1" s="77"/>
      <c r="EQ1" s="77"/>
      <c r="ER1" s="77"/>
      <c r="ES1" s="77"/>
      <c r="ET1" s="77"/>
      <c r="EU1" s="77"/>
      <c r="EV1" s="77"/>
      <c r="EW1" s="77"/>
      <c r="EX1" s="77"/>
      <c r="EY1" s="77"/>
      <c r="EZ1" s="77"/>
      <c r="FA1" s="77"/>
      <c r="FB1" s="77"/>
      <c r="FC1" s="77"/>
      <c r="FD1" s="77"/>
      <c r="FE1" s="77"/>
      <c r="FF1" s="77"/>
      <c r="FG1" s="77"/>
      <c r="FH1" s="77"/>
      <c r="FI1" s="77"/>
      <c r="FJ1" s="77"/>
      <c r="FK1" s="77"/>
      <c r="FL1" s="77"/>
      <c r="FM1" s="77"/>
      <c r="FN1" s="77"/>
      <c r="FO1" s="77"/>
      <c r="FP1" s="77"/>
      <c r="FQ1" s="77"/>
      <c r="FR1" s="77"/>
      <c r="FS1" s="77"/>
      <c r="FT1" s="77"/>
      <c r="FU1" s="77"/>
      <c r="FV1" s="77"/>
      <c r="FW1" s="77"/>
      <c r="FX1" s="77"/>
      <c r="FY1" s="77"/>
      <c r="FZ1" s="77"/>
      <c r="GA1" s="77"/>
      <c r="GB1" s="77"/>
      <c r="GC1" s="77"/>
      <c r="GD1" s="77"/>
      <c r="GE1" s="77"/>
      <c r="GF1" s="77"/>
      <c r="GG1" s="77"/>
      <c r="GH1" s="77"/>
      <c r="GI1" s="77"/>
      <c r="GJ1" s="77"/>
      <c r="GK1" s="77"/>
      <c r="GL1" s="77"/>
      <c r="GM1" s="77"/>
      <c r="GN1" s="77"/>
      <c r="GO1" s="77"/>
      <c r="GP1" s="77"/>
      <c r="GQ1" s="77"/>
      <c r="GR1" s="77"/>
      <c r="GS1" s="77"/>
      <c r="GT1" s="77"/>
      <c r="GU1" s="77"/>
      <c r="GV1" s="77"/>
      <c r="GW1" s="77"/>
      <c r="GX1" s="77"/>
      <c r="GY1" s="77"/>
      <c r="GZ1" s="77"/>
      <c r="HA1" s="77"/>
      <c r="HB1" s="77"/>
      <c r="HC1" s="77"/>
      <c r="HD1" s="77"/>
      <c r="HE1" s="77"/>
      <c r="HF1" s="77"/>
    </row>
    <row r="2" spans="1:214" s="8" customFormat="1" x14ac:dyDescent="0.25">
      <c r="A2" s="98" t="s">
        <v>11</v>
      </c>
      <c r="B2" s="99" t="s">
        <v>12</v>
      </c>
      <c r="C2" s="100" t="s">
        <v>13</v>
      </c>
      <c r="D2" s="102" t="s">
        <v>14</v>
      </c>
      <c r="E2" s="101" t="s">
        <v>22</v>
      </c>
      <c r="F2" s="101" t="s">
        <v>15</v>
      </c>
      <c r="G2" s="99" t="s">
        <v>23</v>
      </c>
      <c r="H2" s="101" t="s">
        <v>16</v>
      </c>
      <c r="I2" s="98" t="s">
        <v>0</v>
      </c>
      <c r="J2" s="99" t="s">
        <v>17</v>
      </c>
      <c r="K2" s="99" t="s">
        <v>1</v>
      </c>
      <c r="L2" s="102" t="s">
        <v>2</v>
      </c>
      <c r="M2" s="102" t="s">
        <v>24</v>
      </c>
      <c r="N2" s="102" t="s">
        <v>21</v>
      </c>
      <c r="O2" s="102" t="s">
        <v>19</v>
      </c>
      <c r="P2" s="102" t="s">
        <v>20</v>
      </c>
      <c r="Q2" s="102" t="s">
        <v>10</v>
      </c>
      <c r="R2" s="98" t="s">
        <v>3</v>
      </c>
      <c r="S2" s="102" t="s">
        <v>18</v>
      </c>
      <c r="T2" s="102" t="s">
        <v>4</v>
      </c>
      <c r="U2" s="102" t="s">
        <v>5</v>
      </c>
      <c r="V2" s="102" t="s">
        <v>8</v>
      </c>
      <c r="W2" s="102" t="s">
        <v>9</v>
      </c>
      <c r="X2" s="102" t="s">
        <v>6</v>
      </c>
      <c r="Y2" s="102" t="s">
        <v>25</v>
      </c>
      <c r="Z2" s="102" t="s">
        <v>7</v>
      </c>
      <c r="AA2" s="102" t="s">
        <v>1810</v>
      </c>
      <c r="AB2" s="6"/>
      <c r="AC2" s="6"/>
      <c r="AD2" s="6"/>
      <c r="AE2" s="6"/>
      <c r="AF2" s="6"/>
      <c r="AG2" s="6"/>
      <c r="AH2" s="6"/>
      <c r="AI2" s="6"/>
      <c r="AJ2" s="6"/>
      <c r="AK2" s="6"/>
      <c r="AL2" s="6"/>
      <c r="AM2" s="6"/>
      <c r="AN2" s="6"/>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214" x14ac:dyDescent="0.25">
      <c r="A3" s="282">
        <v>46111</v>
      </c>
      <c r="B3" s="283">
        <v>4186806815</v>
      </c>
      <c r="C3" s="284" t="s">
        <v>15253</v>
      </c>
      <c r="D3" s="282">
        <v>46113</v>
      </c>
      <c r="E3" s="206"/>
      <c r="F3" s="189"/>
      <c r="G3" s="285" t="s">
        <v>15010</v>
      </c>
      <c r="H3" s="206"/>
      <c r="I3" s="283" t="s">
        <v>15254</v>
      </c>
      <c r="J3" s="283" t="s">
        <v>1769</v>
      </c>
      <c r="K3" s="205" t="s">
        <v>37</v>
      </c>
      <c r="L3" s="190" t="str">
        <f>VLOOKUP($K3,TONG_SL!$A:$D,2,0)</f>
        <v>Chả cốm 300g</v>
      </c>
      <c r="M3" s="217"/>
      <c r="N3" s="190" t="str">
        <f t="shared" ref="N3:N66" si="0">IF($B3&lt;&gt;"","K-C6","")</f>
        <v>K-C6</v>
      </c>
      <c r="O3" s="217"/>
      <c r="P3" s="217"/>
      <c r="Q3" s="190" t="str">
        <f>VLOOKUP(K3,TONG_SL!$A:$D,3,0)</f>
        <v>Túi</v>
      </c>
      <c r="R3" s="248">
        <v>10</v>
      </c>
      <c r="S3" s="212"/>
      <c r="T3" s="212">
        <f>VLOOKUP(VLOOKUP(G3,Ma_KH!$A:$R,18,0)&amp;K3,Gia_MB!$A:$F,6,0)</f>
        <v>74250</v>
      </c>
      <c r="U3" s="213">
        <f t="shared" ref="U3:U15" si="1">T3*R3</f>
        <v>742500</v>
      </c>
      <c r="V3" s="212"/>
      <c r="W3" s="214">
        <f t="shared" ref="W3:W15" si="2">U3*V3</f>
        <v>0</v>
      </c>
      <c r="X3" s="215" t="str">
        <f t="shared" ref="X3:X15" si="3">IF(B3&lt;&gt;"","8","0")</f>
        <v>8</v>
      </c>
      <c r="Y3" s="212"/>
      <c r="Z3" s="213">
        <f t="shared" ref="Z3:Z15" si="4">U3*X3%</f>
        <v>59400</v>
      </c>
      <c r="AA3" s="216">
        <f>VLOOKUP(G3,Ma_KH!$A:$R,14,0)</f>
        <v>60</v>
      </c>
    </row>
    <row r="4" spans="1:214" x14ac:dyDescent="0.25">
      <c r="A4" s="282">
        <v>46111</v>
      </c>
      <c r="B4" s="283">
        <v>4186806815</v>
      </c>
      <c r="C4" s="284" t="s">
        <v>15253</v>
      </c>
      <c r="D4" s="282">
        <v>46113</v>
      </c>
      <c r="E4" s="206"/>
      <c r="F4" s="189"/>
      <c r="G4" s="285" t="s">
        <v>15010</v>
      </c>
      <c r="H4" s="206"/>
      <c r="I4" s="283" t="s">
        <v>15254</v>
      </c>
      <c r="J4" s="283" t="s">
        <v>1769</v>
      </c>
      <c r="K4" s="205" t="s">
        <v>30</v>
      </c>
      <c r="L4" s="190" t="str">
        <f>VLOOKUP($K4,TONG_SL!$A:$D,2,0)</f>
        <v>Gà muối 500g</v>
      </c>
      <c r="M4" s="217"/>
      <c r="N4" s="190" t="str">
        <f t="shared" si="0"/>
        <v>K-C6</v>
      </c>
      <c r="O4" s="217"/>
      <c r="P4" s="217"/>
      <c r="Q4" s="190" t="str">
        <f>VLOOKUP(K4,TONG_SL!$A:$D,3,0)</f>
        <v>Túi</v>
      </c>
      <c r="R4" s="248">
        <v>5</v>
      </c>
      <c r="S4" s="212"/>
      <c r="T4" s="212">
        <f>VLOOKUP(VLOOKUP(G4,Ma_KH!$A:$R,18,0)&amp;K4,Gia_MB!$A:$F,6,0)</f>
        <v>116611</v>
      </c>
      <c r="U4" s="213">
        <f t="shared" si="1"/>
        <v>583055</v>
      </c>
      <c r="V4" s="212"/>
      <c r="W4" s="214">
        <f t="shared" si="2"/>
        <v>0</v>
      </c>
      <c r="X4" s="215" t="str">
        <f t="shared" si="3"/>
        <v>8</v>
      </c>
      <c r="Y4" s="212"/>
      <c r="Z4" s="213">
        <f t="shared" si="4"/>
        <v>46644.4</v>
      </c>
      <c r="AA4" s="216">
        <f>VLOOKUP(G4,Ma_KH!$A:$R,14,0)</f>
        <v>60</v>
      </c>
    </row>
    <row r="5" spans="1:214" x14ac:dyDescent="0.25">
      <c r="A5" s="282">
        <v>46111</v>
      </c>
      <c r="B5" s="283">
        <v>4186806815</v>
      </c>
      <c r="C5" s="284" t="s">
        <v>15253</v>
      </c>
      <c r="D5" s="282">
        <v>46113</v>
      </c>
      <c r="E5" s="206"/>
      <c r="F5" s="189"/>
      <c r="G5" s="285" t="s">
        <v>15010</v>
      </c>
      <c r="H5" s="206"/>
      <c r="I5" s="283" t="s">
        <v>15254</v>
      </c>
      <c r="J5" s="283" t="s">
        <v>1769</v>
      </c>
      <c r="K5" s="205" t="s">
        <v>48</v>
      </c>
      <c r="L5" s="190" t="str">
        <f>VLOOKUP($K5,TONG_SL!$A:$D,2,0)</f>
        <v>Mọc Nấm Hương 250g</v>
      </c>
      <c r="M5" s="217"/>
      <c r="N5" s="190" t="str">
        <f t="shared" si="0"/>
        <v>K-C6</v>
      </c>
      <c r="O5" s="217"/>
      <c r="P5" s="217"/>
      <c r="Q5" s="190" t="str">
        <f>VLOOKUP(K5,TONG_SL!$A:$D,3,0)</f>
        <v>Túi</v>
      </c>
      <c r="R5" s="248">
        <v>5</v>
      </c>
      <c r="S5" s="212"/>
      <c r="T5" s="212">
        <f>VLOOKUP(VLOOKUP(G5,Ma_KH!$A:$R,18,0)&amp;K5,Gia_MB!$A:$F,6,0)</f>
        <v>46000</v>
      </c>
      <c r="U5" s="213">
        <f t="shared" si="1"/>
        <v>230000</v>
      </c>
      <c r="V5" s="212"/>
      <c r="W5" s="214">
        <f t="shared" si="2"/>
        <v>0</v>
      </c>
      <c r="X5" s="215" t="str">
        <f t="shared" si="3"/>
        <v>8</v>
      </c>
      <c r="Y5" s="212"/>
      <c r="Z5" s="213">
        <f t="shared" si="4"/>
        <v>18400</v>
      </c>
      <c r="AA5" s="216">
        <f>VLOOKUP(G5,Ma_KH!$A:$R,14,0)</f>
        <v>60</v>
      </c>
    </row>
    <row r="6" spans="1:214" x14ac:dyDescent="0.25">
      <c r="A6" s="282">
        <v>46111</v>
      </c>
      <c r="B6" s="283">
        <v>4186806815</v>
      </c>
      <c r="C6" s="284" t="s">
        <v>15253</v>
      </c>
      <c r="D6" s="282">
        <v>46113</v>
      </c>
      <c r="E6" s="206"/>
      <c r="F6" s="189"/>
      <c r="G6" s="285" t="s">
        <v>15010</v>
      </c>
      <c r="H6" s="206"/>
      <c r="I6" s="283" t="s">
        <v>15254</v>
      </c>
      <c r="J6" s="283" t="s">
        <v>1769</v>
      </c>
      <c r="K6" s="205" t="s">
        <v>27</v>
      </c>
      <c r="L6" s="190" t="str">
        <f>VLOOKUP($K6,TONG_SL!$A:$D,2,0)</f>
        <v>Chân giò heo muối 300g</v>
      </c>
      <c r="M6" s="217"/>
      <c r="N6" s="190" t="str">
        <f t="shared" si="0"/>
        <v>K-C6</v>
      </c>
      <c r="O6" s="217"/>
      <c r="P6" s="217"/>
      <c r="Q6" s="190" t="str">
        <f>VLOOKUP(K6,TONG_SL!$A:$D,3,0)</f>
        <v>Túi</v>
      </c>
      <c r="R6" s="248">
        <v>25</v>
      </c>
      <c r="S6" s="212"/>
      <c r="T6" s="212">
        <f>VLOOKUP(VLOOKUP(G6,Ma_KH!$A:$R,18,0)&amp;K6,Gia_MB!$A:$F,6,0)</f>
        <v>73431</v>
      </c>
      <c r="U6" s="213">
        <f t="shared" si="1"/>
        <v>1835775</v>
      </c>
      <c r="V6" s="212"/>
      <c r="W6" s="214">
        <f t="shared" si="2"/>
        <v>0</v>
      </c>
      <c r="X6" s="215" t="str">
        <f t="shared" si="3"/>
        <v>8</v>
      </c>
      <c r="Y6" s="212"/>
      <c r="Z6" s="213">
        <f t="shared" si="4"/>
        <v>146862</v>
      </c>
      <c r="AA6" s="216">
        <f>VLOOKUP(G6,Ma_KH!$A:$R,14,0)</f>
        <v>60</v>
      </c>
    </row>
    <row r="7" spans="1:214" x14ac:dyDescent="0.25">
      <c r="A7" s="282">
        <v>46111</v>
      </c>
      <c r="B7" s="283">
        <v>4186806815</v>
      </c>
      <c r="C7" s="284" t="s">
        <v>15253</v>
      </c>
      <c r="D7" s="282">
        <v>46113</v>
      </c>
      <c r="E7" s="206"/>
      <c r="F7" s="189"/>
      <c r="G7" s="285" t="s">
        <v>15010</v>
      </c>
      <c r="H7" s="206"/>
      <c r="I7" s="283" t="s">
        <v>15254</v>
      </c>
      <c r="J7" s="283" t="s">
        <v>1769</v>
      </c>
      <c r="K7" s="205" t="s">
        <v>32</v>
      </c>
      <c r="L7" s="190" t="str">
        <f>VLOOKUP($K7,TONG_SL!$A:$D,2,0)</f>
        <v>Giò Tai Lưỡi Xào 250g</v>
      </c>
      <c r="M7" s="217"/>
      <c r="N7" s="190" t="str">
        <f t="shared" si="0"/>
        <v>K-C6</v>
      </c>
      <c r="O7" s="217"/>
      <c r="P7" s="217"/>
      <c r="Q7" s="190" t="str">
        <f>VLOOKUP(K7,TONG_SL!$A:$D,3,0)</f>
        <v>Túi</v>
      </c>
      <c r="R7" s="248">
        <v>5</v>
      </c>
      <c r="S7" s="212"/>
      <c r="T7" s="212">
        <f>VLOOKUP(VLOOKUP(G7,Ma_KH!$A:$R,18,0)&amp;K7,Gia_MB!$A:$F,6,0)</f>
        <v>50182</v>
      </c>
      <c r="U7" s="213">
        <f t="shared" si="1"/>
        <v>250910</v>
      </c>
      <c r="V7" s="212"/>
      <c r="W7" s="214">
        <f t="shared" si="2"/>
        <v>0</v>
      </c>
      <c r="X7" s="215" t="str">
        <f t="shared" si="3"/>
        <v>8</v>
      </c>
      <c r="Y7" s="212"/>
      <c r="Z7" s="213">
        <f t="shared" si="4"/>
        <v>20072.8</v>
      </c>
      <c r="AA7" s="216">
        <f>VLOOKUP(G7,Ma_KH!$A:$R,14,0)</f>
        <v>60</v>
      </c>
    </row>
    <row r="8" spans="1:214" x14ac:dyDescent="0.25">
      <c r="A8" s="282">
        <v>46112</v>
      </c>
      <c r="B8" s="283">
        <v>4186835396</v>
      </c>
      <c r="C8" s="284" t="s">
        <v>15253</v>
      </c>
      <c r="D8" s="282">
        <v>46113</v>
      </c>
      <c r="E8" s="206"/>
      <c r="F8" s="189"/>
      <c r="G8" s="285" t="s">
        <v>15010</v>
      </c>
      <c r="H8" s="206"/>
      <c r="I8" s="283" t="s">
        <v>15255</v>
      </c>
      <c r="J8" s="283" t="s">
        <v>1769</v>
      </c>
      <c r="K8" s="205" t="s">
        <v>27</v>
      </c>
      <c r="L8" s="190" t="str">
        <f>VLOOKUP($K8,TONG_SL!$A:$D,2,0)</f>
        <v>Chân giò heo muối 300g</v>
      </c>
      <c r="M8" s="217"/>
      <c r="N8" s="190" t="str">
        <f t="shared" si="0"/>
        <v>K-C6</v>
      </c>
      <c r="O8" s="217"/>
      <c r="P8" s="217"/>
      <c r="Q8" s="190" t="str">
        <f>VLOOKUP(K8,TONG_SL!$A:$D,3,0)</f>
        <v>Túi</v>
      </c>
      <c r="R8" s="248">
        <v>30</v>
      </c>
      <c r="S8" s="212"/>
      <c r="T8" s="212">
        <f>VLOOKUP(VLOOKUP(G8,Ma_KH!$A:$R,18,0)&amp;K8,Gia_MB!$A:$F,6,0)</f>
        <v>73431</v>
      </c>
      <c r="U8" s="213">
        <f t="shared" si="1"/>
        <v>2202930</v>
      </c>
      <c r="V8" s="212"/>
      <c r="W8" s="214">
        <f t="shared" si="2"/>
        <v>0</v>
      </c>
      <c r="X8" s="215" t="str">
        <f t="shared" si="3"/>
        <v>8</v>
      </c>
      <c r="Y8" s="212"/>
      <c r="Z8" s="213">
        <f t="shared" si="4"/>
        <v>176234.4</v>
      </c>
      <c r="AA8" s="216">
        <f>VLOOKUP(G8,Ma_KH!$A:$R,14,0)</f>
        <v>60</v>
      </c>
    </row>
    <row r="9" spans="1:214" x14ac:dyDescent="0.25">
      <c r="A9" s="282">
        <v>46112</v>
      </c>
      <c r="B9" s="283">
        <v>4186835396</v>
      </c>
      <c r="C9" s="284" t="s">
        <v>15253</v>
      </c>
      <c r="D9" s="282">
        <v>46113</v>
      </c>
      <c r="E9" s="206"/>
      <c r="F9" s="189"/>
      <c r="G9" s="285" t="s">
        <v>15010</v>
      </c>
      <c r="H9" s="206"/>
      <c r="I9" s="283" t="s">
        <v>15255</v>
      </c>
      <c r="J9" s="283" t="s">
        <v>1769</v>
      </c>
      <c r="K9" s="205" t="s">
        <v>32</v>
      </c>
      <c r="L9" s="190" t="str">
        <f>VLOOKUP($K9,TONG_SL!$A:$D,2,0)</f>
        <v>Giò Tai Lưỡi Xào 250g</v>
      </c>
      <c r="M9" s="217"/>
      <c r="N9" s="190" t="str">
        <f t="shared" si="0"/>
        <v>K-C6</v>
      </c>
      <c r="O9" s="217"/>
      <c r="P9" s="217"/>
      <c r="Q9" s="190" t="str">
        <f>VLOOKUP(K9,TONG_SL!$A:$D,3,0)</f>
        <v>Túi</v>
      </c>
      <c r="R9" s="248">
        <v>15</v>
      </c>
      <c r="S9" s="212"/>
      <c r="T9" s="212">
        <f>VLOOKUP(VLOOKUP(G9,Ma_KH!$A:$R,18,0)&amp;K9,Gia_MB!$A:$F,6,0)</f>
        <v>50182</v>
      </c>
      <c r="U9" s="213">
        <f t="shared" si="1"/>
        <v>752730</v>
      </c>
      <c r="V9" s="212"/>
      <c r="W9" s="214">
        <f t="shared" si="2"/>
        <v>0</v>
      </c>
      <c r="X9" s="215" t="str">
        <f t="shared" si="3"/>
        <v>8</v>
      </c>
      <c r="Y9" s="212"/>
      <c r="Z9" s="213">
        <f t="shared" si="4"/>
        <v>60218.400000000001</v>
      </c>
      <c r="AA9" s="216">
        <f>VLOOKUP(G9,Ma_KH!$A:$R,14,0)</f>
        <v>60</v>
      </c>
    </row>
    <row r="10" spans="1:214" x14ac:dyDescent="0.25">
      <c r="A10" s="282">
        <v>46112</v>
      </c>
      <c r="B10" s="283">
        <v>4186835396</v>
      </c>
      <c r="C10" s="284" t="s">
        <v>15253</v>
      </c>
      <c r="D10" s="282">
        <v>46113</v>
      </c>
      <c r="E10" s="206"/>
      <c r="F10" s="189"/>
      <c r="G10" s="285" t="s">
        <v>15010</v>
      </c>
      <c r="H10" s="206"/>
      <c r="I10" s="283" t="s">
        <v>15255</v>
      </c>
      <c r="J10" s="283" t="s">
        <v>1769</v>
      </c>
      <c r="K10" s="205" t="s">
        <v>34</v>
      </c>
      <c r="L10" s="190" t="str">
        <f>VLOOKUP($K10,TONG_SL!$A:$D,2,0)</f>
        <v>Tai heo muối 200g</v>
      </c>
      <c r="M10" s="217"/>
      <c r="N10" s="190" t="str">
        <f t="shared" si="0"/>
        <v>K-C6</v>
      </c>
      <c r="O10" s="217"/>
      <c r="P10" s="217"/>
      <c r="Q10" s="190" t="str">
        <f>VLOOKUP(K10,TONG_SL!$A:$D,3,0)</f>
        <v>Túi</v>
      </c>
      <c r="R10" s="248">
        <v>5</v>
      </c>
      <c r="S10" s="212"/>
      <c r="T10" s="212">
        <f>VLOOKUP(VLOOKUP(G10,Ma_KH!$A:$R,18,0)&amp;K10,Gia_MB!$A:$F,6,0)</f>
        <v>55595</v>
      </c>
      <c r="U10" s="213">
        <f t="shared" si="1"/>
        <v>277975</v>
      </c>
      <c r="V10" s="212"/>
      <c r="W10" s="214">
        <f t="shared" si="2"/>
        <v>0</v>
      </c>
      <c r="X10" s="215" t="str">
        <f t="shared" si="3"/>
        <v>8</v>
      </c>
      <c r="Y10" s="212"/>
      <c r="Z10" s="213">
        <f t="shared" si="4"/>
        <v>22238</v>
      </c>
      <c r="AA10" s="216">
        <f>VLOOKUP(G10,Ma_KH!$A:$R,14,0)</f>
        <v>60</v>
      </c>
    </row>
    <row r="11" spans="1:214" x14ac:dyDescent="0.25">
      <c r="A11" s="282">
        <v>46112</v>
      </c>
      <c r="B11" s="283">
        <v>4186835396</v>
      </c>
      <c r="C11" s="284" t="s">
        <v>15253</v>
      </c>
      <c r="D11" s="282">
        <v>46113</v>
      </c>
      <c r="E11" s="206"/>
      <c r="F11" s="189"/>
      <c r="G11" s="285" t="s">
        <v>15010</v>
      </c>
      <c r="H11" s="206"/>
      <c r="I11" s="283" t="s">
        <v>15255</v>
      </c>
      <c r="J11" s="283" t="s">
        <v>1769</v>
      </c>
      <c r="K11" s="205" t="s">
        <v>30</v>
      </c>
      <c r="L11" s="190" t="str">
        <f>VLOOKUP($K11,TONG_SL!$A:$D,2,0)</f>
        <v>Gà muối 500g</v>
      </c>
      <c r="M11" s="217"/>
      <c r="N11" s="190" t="str">
        <f t="shared" si="0"/>
        <v>K-C6</v>
      </c>
      <c r="O11" s="217"/>
      <c r="P11" s="217"/>
      <c r="Q11" s="190" t="str">
        <f>VLOOKUP(K11,TONG_SL!$A:$D,3,0)</f>
        <v>Túi</v>
      </c>
      <c r="R11" s="248">
        <v>15</v>
      </c>
      <c r="S11" s="212"/>
      <c r="T11" s="212">
        <f>VLOOKUP(VLOOKUP(G11,Ma_KH!$A:$R,18,0)&amp;K11,Gia_MB!$A:$F,6,0)</f>
        <v>116611</v>
      </c>
      <c r="U11" s="213">
        <f t="shared" si="1"/>
        <v>1749165</v>
      </c>
      <c r="V11" s="212"/>
      <c r="W11" s="214">
        <f t="shared" si="2"/>
        <v>0</v>
      </c>
      <c r="X11" s="215" t="str">
        <f t="shared" si="3"/>
        <v>8</v>
      </c>
      <c r="Y11" s="212"/>
      <c r="Z11" s="213">
        <f t="shared" si="4"/>
        <v>139933.20000000001</v>
      </c>
      <c r="AA11" s="216">
        <f>VLOOKUP(G11,Ma_KH!$A:$R,14,0)</f>
        <v>60</v>
      </c>
    </row>
    <row r="12" spans="1:214" x14ac:dyDescent="0.25">
      <c r="A12" s="282">
        <v>46105</v>
      </c>
      <c r="B12" s="283">
        <v>4186542441</v>
      </c>
      <c r="C12" s="284" t="s">
        <v>15253</v>
      </c>
      <c r="D12" s="282">
        <v>46113</v>
      </c>
      <c r="E12" s="206"/>
      <c r="F12" s="189"/>
      <c r="G12" s="285" t="s">
        <v>15010</v>
      </c>
      <c r="H12" s="206"/>
      <c r="I12" s="283" t="s">
        <v>15256</v>
      </c>
      <c r="J12" s="283" t="s">
        <v>1769</v>
      </c>
      <c r="K12" s="205" t="s">
        <v>27</v>
      </c>
      <c r="L12" s="190" t="str">
        <f>VLOOKUP($K12,TONG_SL!$A:$D,2,0)</f>
        <v>Chân giò heo muối 300g</v>
      </c>
      <c r="M12" s="217"/>
      <c r="N12" s="190" t="str">
        <f t="shared" si="0"/>
        <v>K-C6</v>
      </c>
      <c r="O12" s="217"/>
      <c r="P12" s="217"/>
      <c r="Q12" s="190" t="str">
        <f>VLOOKUP(K12,TONG_SL!$A:$D,3,0)</f>
        <v>Túi</v>
      </c>
      <c r="R12" s="248">
        <v>24</v>
      </c>
      <c r="S12" s="212"/>
      <c r="T12" s="212">
        <f>VLOOKUP(VLOOKUP(G12,Ma_KH!$A:$R,18,0)&amp;K12,Gia_MB!$A:$F,6,0)</f>
        <v>73431</v>
      </c>
      <c r="U12" s="213">
        <f t="shared" si="1"/>
        <v>1762344</v>
      </c>
      <c r="V12" s="212"/>
      <c r="W12" s="214">
        <f t="shared" si="2"/>
        <v>0</v>
      </c>
      <c r="X12" s="215" t="str">
        <f t="shared" si="3"/>
        <v>8</v>
      </c>
      <c r="Y12" s="212"/>
      <c r="Z12" s="213">
        <f t="shared" si="4"/>
        <v>140987.51999999999</v>
      </c>
      <c r="AA12" s="216">
        <f>VLOOKUP(G12,Ma_KH!$A:$R,14,0)</f>
        <v>60</v>
      </c>
    </row>
    <row r="13" spans="1:214" x14ac:dyDescent="0.25">
      <c r="A13" s="282">
        <v>46105</v>
      </c>
      <c r="B13" s="283">
        <v>4186542441</v>
      </c>
      <c r="C13" s="284" t="s">
        <v>15253</v>
      </c>
      <c r="D13" s="282">
        <v>46113</v>
      </c>
      <c r="E13" s="206"/>
      <c r="F13" s="189"/>
      <c r="G13" s="285" t="s">
        <v>15010</v>
      </c>
      <c r="H13" s="206"/>
      <c r="I13" s="283" t="s">
        <v>15256</v>
      </c>
      <c r="J13" s="283" t="s">
        <v>1769</v>
      </c>
      <c r="K13" s="205" t="s">
        <v>32</v>
      </c>
      <c r="L13" s="190" t="str">
        <f>VLOOKUP($K13,TONG_SL!$A:$D,2,0)</f>
        <v>Giò Tai Lưỡi Xào 250g</v>
      </c>
      <c r="M13" s="217"/>
      <c r="N13" s="190" t="str">
        <f t="shared" si="0"/>
        <v>K-C6</v>
      </c>
      <c r="O13" s="217"/>
      <c r="P13" s="217"/>
      <c r="Q13" s="190" t="str">
        <f>VLOOKUP(K13,TONG_SL!$A:$D,3,0)</f>
        <v>Túi</v>
      </c>
      <c r="R13" s="248">
        <v>14</v>
      </c>
      <c r="S13" s="212"/>
      <c r="T13" s="212">
        <f>VLOOKUP(VLOOKUP(G13,Ma_KH!$A:$R,18,0)&amp;K13,Gia_MB!$A:$F,6,0)</f>
        <v>50182</v>
      </c>
      <c r="U13" s="213">
        <f t="shared" si="1"/>
        <v>702548</v>
      </c>
      <c r="V13" s="212"/>
      <c r="W13" s="214">
        <f t="shared" si="2"/>
        <v>0</v>
      </c>
      <c r="X13" s="215" t="str">
        <f t="shared" si="3"/>
        <v>8</v>
      </c>
      <c r="Y13" s="212"/>
      <c r="Z13" s="213">
        <f t="shared" si="4"/>
        <v>56203.840000000004</v>
      </c>
      <c r="AA13" s="216">
        <f>VLOOKUP(G13,Ma_KH!$A:$R,14,0)</f>
        <v>60</v>
      </c>
    </row>
    <row r="14" spans="1:214" x14ac:dyDescent="0.25">
      <c r="A14" s="282">
        <v>46105</v>
      </c>
      <c r="B14" s="283">
        <v>4186542441</v>
      </c>
      <c r="C14" s="284" t="s">
        <v>15253</v>
      </c>
      <c r="D14" s="282">
        <v>46113</v>
      </c>
      <c r="E14" s="206"/>
      <c r="F14" s="189"/>
      <c r="G14" s="285" t="s">
        <v>15010</v>
      </c>
      <c r="H14" s="206"/>
      <c r="I14" s="283" t="s">
        <v>15256</v>
      </c>
      <c r="J14" s="283" t="s">
        <v>1769</v>
      </c>
      <c r="K14" s="205" t="s">
        <v>30</v>
      </c>
      <c r="L14" s="190" t="str">
        <f>VLOOKUP($K14,TONG_SL!$A:$D,2,0)</f>
        <v>Gà muối 500g</v>
      </c>
      <c r="M14" s="217"/>
      <c r="N14" s="190" t="str">
        <f t="shared" si="0"/>
        <v>K-C6</v>
      </c>
      <c r="O14" s="217"/>
      <c r="P14" s="217"/>
      <c r="Q14" s="190" t="str">
        <f>VLOOKUP(K14,TONG_SL!$A:$D,3,0)</f>
        <v>Túi</v>
      </c>
      <c r="R14" s="248">
        <v>18</v>
      </c>
      <c r="S14" s="212"/>
      <c r="T14" s="212">
        <f>VLOOKUP(VLOOKUP(G14,Ma_KH!$A:$R,18,0)&amp;K14,Gia_MB!$A:$F,6,0)</f>
        <v>116611</v>
      </c>
      <c r="U14" s="213">
        <f t="shared" si="1"/>
        <v>2098998</v>
      </c>
      <c r="V14" s="212"/>
      <c r="W14" s="214">
        <f t="shared" si="2"/>
        <v>0</v>
      </c>
      <c r="X14" s="215" t="str">
        <f t="shared" si="3"/>
        <v>8</v>
      </c>
      <c r="Y14" s="212"/>
      <c r="Z14" s="213">
        <f t="shared" si="4"/>
        <v>167919.84</v>
      </c>
      <c r="AA14" s="216">
        <f>VLOOKUP(G14,Ma_KH!$A:$R,14,0)</f>
        <v>60</v>
      </c>
    </row>
    <row r="15" spans="1:214" x14ac:dyDescent="0.25">
      <c r="A15" s="282">
        <v>46107</v>
      </c>
      <c r="B15" s="283">
        <v>4186681137</v>
      </c>
      <c r="C15" s="284" t="s">
        <v>15253</v>
      </c>
      <c r="D15" s="282">
        <v>46113</v>
      </c>
      <c r="E15" s="206"/>
      <c r="F15" s="189"/>
      <c r="G15" s="285" t="s">
        <v>15010</v>
      </c>
      <c r="H15" s="206"/>
      <c r="I15" s="283" t="s">
        <v>15257</v>
      </c>
      <c r="J15" s="283" t="s">
        <v>1769</v>
      </c>
      <c r="K15" s="205" t="s">
        <v>27</v>
      </c>
      <c r="L15" s="190" t="str">
        <f>VLOOKUP($K15,TONG_SL!$A:$D,2,0)</f>
        <v>Chân giò heo muối 300g</v>
      </c>
      <c r="M15" s="217"/>
      <c r="N15" s="190" t="str">
        <f t="shared" si="0"/>
        <v>K-C6</v>
      </c>
      <c r="O15" s="217"/>
      <c r="P15" s="217"/>
      <c r="Q15" s="190" t="str">
        <f>VLOOKUP(K15,TONG_SL!$A:$D,3,0)</f>
        <v>Túi</v>
      </c>
      <c r="R15" s="248">
        <v>20</v>
      </c>
      <c r="S15" s="218"/>
      <c r="T15" s="218">
        <f>VLOOKUP(VLOOKUP(G15,Ma_KH!$A:$R,18,0)&amp;K15,Gia_MB!$A:$F,6,0)</f>
        <v>73431</v>
      </c>
      <c r="U15" s="219">
        <f t="shared" si="1"/>
        <v>1468620</v>
      </c>
      <c r="V15" s="218"/>
      <c r="W15" s="220">
        <f t="shared" si="2"/>
        <v>0</v>
      </c>
      <c r="X15" s="221" t="str">
        <f t="shared" si="3"/>
        <v>8</v>
      </c>
      <c r="Y15" s="218"/>
      <c r="Z15" s="219">
        <f t="shared" si="4"/>
        <v>117489.60000000001</v>
      </c>
      <c r="AA15" s="222">
        <f>VLOOKUP(G15,Ma_KH!$A:$R,14,0)</f>
        <v>60</v>
      </c>
    </row>
    <row r="16" spans="1:214" x14ac:dyDescent="0.25">
      <c r="A16" s="282">
        <v>46107</v>
      </c>
      <c r="B16" s="283">
        <v>4186681137</v>
      </c>
      <c r="C16" s="284" t="s">
        <v>15253</v>
      </c>
      <c r="D16" s="282">
        <v>46113</v>
      </c>
      <c r="E16" s="206"/>
      <c r="F16" s="189"/>
      <c r="G16" s="285" t="s">
        <v>15010</v>
      </c>
      <c r="H16" s="206"/>
      <c r="I16" s="283" t="s">
        <v>15257</v>
      </c>
      <c r="J16" s="283" t="s">
        <v>1769</v>
      </c>
      <c r="K16" s="205" t="s">
        <v>30</v>
      </c>
      <c r="L16" s="190" t="str">
        <f>VLOOKUP($K16,TONG_SL!$A:$D,2,0)</f>
        <v>Gà muối 500g</v>
      </c>
      <c r="M16" s="217"/>
      <c r="N16" s="190" t="str">
        <f t="shared" si="0"/>
        <v>K-C6</v>
      </c>
      <c r="O16" s="217"/>
      <c r="P16" s="217"/>
      <c r="Q16" s="190" t="str">
        <f>VLOOKUP(K16,TONG_SL!$A:$D,3,0)</f>
        <v>Túi</v>
      </c>
      <c r="R16" s="248">
        <v>6</v>
      </c>
      <c r="S16" s="159"/>
      <c r="T16" s="159">
        <f>VLOOKUP(VLOOKUP(G16,Ma_KH!$A:$R,18,0)&amp;K16,Gia_MB!$A:$F,6,0)</f>
        <v>116611</v>
      </c>
      <c r="U16" s="245">
        <f t="shared" ref="U16:U47" si="5">T16*R16</f>
        <v>699666</v>
      </c>
      <c r="V16" s="159"/>
      <c r="W16" s="246">
        <f t="shared" ref="W16:W47" si="6">U16*V16</f>
        <v>0</v>
      </c>
      <c r="X16" s="247" t="str">
        <f t="shared" ref="X16:X47" si="7">IF(B16&lt;&gt;"","8","0")</f>
        <v>8</v>
      </c>
      <c r="Y16" s="159"/>
      <c r="Z16" s="245">
        <f t="shared" ref="Z16:Z47" si="8">U16*X16%</f>
        <v>55973.279999999999</v>
      </c>
      <c r="AA16" s="5">
        <f>VLOOKUP(G16,Ma_KH!$A:$R,14,0)</f>
        <v>60</v>
      </c>
    </row>
    <row r="17" spans="1:27" x14ac:dyDescent="0.25">
      <c r="A17" s="282">
        <v>46107</v>
      </c>
      <c r="B17" s="283">
        <v>4186681137</v>
      </c>
      <c r="C17" s="284" t="s">
        <v>15253</v>
      </c>
      <c r="D17" s="282">
        <v>46113</v>
      </c>
      <c r="E17" s="206"/>
      <c r="F17" s="189"/>
      <c r="G17" s="285" t="s">
        <v>15010</v>
      </c>
      <c r="H17" s="206"/>
      <c r="I17" s="283" t="s">
        <v>15257</v>
      </c>
      <c r="J17" s="283" t="s">
        <v>1769</v>
      </c>
      <c r="K17" s="205" t="s">
        <v>34</v>
      </c>
      <c r="L17" s="190" t="str">
        <f>VLOOKUP($K17,TONG_SL!$A:$D,2,0)</f>
        <v>Tai heo muối 200g</v>
      </c>
      <c r="M17" s="217"/>
      <c r="N17" s="190" t="str">
        <f t="shared" si="0"/>
        <v>K-C6</v>
      </c>
      <c r="O17" s="217"/>
      <c r="P17" s="217"/>
      <c r="Q17" s="190" t="str">
        <f>VLOOKUP(K17,TONG_SL!$A:$D,3,0)</f>
        <v>Túi</v>
      </c>
      <c r="R17" s="248">
        <v>2</v>
      </c>
      <c r="S17" s="159"/>
      <c r="T17" s="159">
        <f>VLOOKUP(VLOOKUP(G17,Ma_KH!$A:$R,18,0)&amp;K17,Gia_MB!$A:$F,6,0)</f>
        <v>55595</v>
      </c>
      <c r="U17" s="245">
        <f t="shared" si="5"/>
        <v>111190</v>
      </c>
      <c r="V17" s="159"/>
      <c r="W17" s="246">
        <f t="shared" si="6"/>
        <v>0</v>
      </c>
      <c r="X17" s="247" t="str">
        <f t="shared" si="7"/>
        <v>8</v>
      </c>
      <c r="Y17" s="159"/>
      <c r="Z17" s="245">
        <f t="shared" si="8"/>
        <v>8895.2000000000007</v>
      </c>
      <c r="AA17" s="5">
        <f>VLOOKUP(G17,Ma_KH!$A:$R,14,0)</f>
        <v>60</v>
      </c>
    </row>
    <row r="18" spans="1:27" x14ac:dyDescent="0.25">
      <c r="A18" s="282">
        <v>46107</v>
      </c>
      <c r="B18" s="283">
        <v>4186681137</v>
      </c>
      <c r="C18" s="284" t="s">
        <v>15253</v>
      </c>
      <c r="D18" s="282">
        <v>46113</v>
      </c>
      <c r="E18" s="206"/>
      <c r="F18" s="189"/>
      <c r="G18" s="285" t="s">
        <v>15010</v>
      </c>
      <c r="H18" s="206"/>
      <c r="I18" s="283" t="s">
        <v>15257</v>
      </c>
      <c r="J18" s="283" t="s">
        <v>1769</v>
      </c>
      <c r="K18" s="205" t="s">
        <v>37</v>
      </c>
      <c r="L18" s="190" t="str">
        <f>VLOOKUP($K18,TONG_SL!$A:$D,2,0)</f>
        <v>Chả cốm 300g</v>
      </c>
      <c r="M18" s="217"/>
      <c r="N18" s="190" t="str">
        <f t="shared" si="0"/>
        <v>K-C6</v>
      </c>
      <c r="O18" s="217"/>
      <c r="P18" s="217"/>
      <c r="Q18" s="190" t="str">
        <f>VLOOKUP(K18,TONG_SL!$A:$D,3,0)</f>
        <v>Túi</v>
      </c>
      <c r="R18" s="248">
        <v>2</v>
      </c>
      <c r="S18" s="159"/>
      <c r="T18" s="159">
        <f>VLOOKUP(VLOOKUP(G18,Ma_KH!$A:$R,18,0)&amp;K18,Gia_MB!$A:$F,6,0)</f>
        <v>74250</v>
      </c>
      <c r="U18" s="245">
        <f t="shared" si="5"/>
        <v>148500</v>
      </c>
      <c r="V18" s="159"/>
      <c r="W18" s="246">
        <f t="shared" si="6"/>
        <v>0</v>
      </c>
      <c r="X18" s="247" t="str">
        <f t="shared" si="7"/>
        <v>8</v>
      </c>
      <c r="Y18" s="159"/>
      <c r="Z18" s="245">
        <f t="shared" si="8"/>
        <v>11880</v>
      </c>
      <c r="AA18" s="5">
        <f>VLOOKUP(G18,Ma_KH!$A:$R,14,0)</f>
        <v>60</v>
      </c>
    </row>
    <row r="19" spans="1:27" x14ac:dyDescent="0.25">
      <c r="A19" s="282">
        <v>46107</v>
      </c>
      <c r="B19" s="283">
        <v>4186681137</v>
      </c>
      <c r="C19" s="284" t="s">
        <v>15253</v>
      </c>
      <c r="D19" s="282">
        <v>46113</v>
      </c>
      <c r="E19" s="206"/>
      <c r="F19" s="189"/>
      <c r="G19" s="285" t="s">
        <v>15010</v>
      </c>
      <c r="H19" s="206"/>
      <c r="I19" s="283" t="s">
        <v>15257</v>
      </c>
      <c r="J19" s="283" t="s">
        <v>1769</v>
      </c>
      <c r="K19" s="205" t="s">
        <v>32</v>
      </c>
      <c r="L19" s="190" t="str">
        <f>VLOOKUP($K19,TONG_SL!$A:$D,2,0)</f>
        <v>Giò Tai Lưỡi Xào 250g</v>
      </c>
      <c r="M19" s="217"/>
      <c r="N19" s="190" t="str">
        <f t="shared" si="0"/>
        <v>K-C6</v>
      </c>
      <c r="O19" s="217"/>
      <c r="P19" s="217"/>
      <c r="Q19" s="190" t="str">
        <f>VLOOKUP(K19,TONG_SL!$A:$D,3,0)</f>
        <v>Túi</v>
      </c>
      <c r="R19" s="248">
        <v>10</v>
      </c>
      <c r="S19" s="159"/>
      <c r="T19" s="159">
        <f>VLOOKUP(VLOOKUP(G19,Ma_KH!$A:$R,18,0)&amp;K19,Gia_MB!$A:$F,6,0)</f>
        <v>50182</v>
      </c>
      <c r="U19" s="245">
        <f t="shared" si="5"/>
        <v>501820</v>
      </c>
      <c r="V19" s="159"/>
      <c r="W19" s="246">
        <f t="shared" si="6"/>
        <v>0</v>
      </c>
      <c r="X19" s="247" t="str">
        <f t="shared" si="7"/>
        <v>8</v>
      </c>
      <c r="Y19" s="159"/>
      <c r="Z19" s="245">
        <f t="shared" si="8"/>
        <v>40145.599999999999</v>
      </c>
      <c r="AA19" s="5">
        <f>VLOOKUP(G19,Ma_KH!$A:$R,14,0)</f>
        <v>60</v>
      </c>
    </row>
    <row r="20" spans="1:27" x14ac:dyDescent="0.25">
      <c r="A20" s="282">
        <v>46107</v>
      </c>
      <c r="B20" s="283">
        <v>4186681137</v>
      </c>
      <c r="C20" s="284" t="s">
        <v>15253</v>
      </c>
      <c r="D20" s="282">
        <v>46113</v>
      </c>
      <c r="E20" s="206"/>
      <c r="F20" s="189"/>
      <c r="G20" s="285" t="s">
        <v>15010</v>
      </c>
      <c r="H20" s="206"/>
      <c r="I20" s="283" t="s">
        <v>15257</v>
      </c>
      <c r="J20" s="283" t="s">
        <v>1769</v>
      </c>
      <c r="K20" s="188" t="s">
        <v>48</v>
      </c>
      <c r="L20" s="190" t="str">
        <f>VLOOKUP($K20,TONG_SL!$A:$D,2,0)</f>
        <v>Mọc Nấm Hương 250g</v>
      </c>
      <c r="M20" s="217"/>
      <c r="N20" s="190" t="str">
        <f t="shared" si="0"/>
        <v>K-C6</v>
      </c>
      <c r="O20" s="217"/>
      <c r="P20" s="217"/>
      <c r="Q20" s="190" t="str">
        <f>VLOOKUP(K20,TONG_SL!$A:$D,3,0)</f>
        <v>Túi</v>
      </c>
      <c r="R20" s="249">
        <v>4</v>
      </c>
      <c r="S20" s="159"/>
      <c r="T20" s="159">
        <f>VLOOKUP(VLOOKUP(G20,Ma_KH!$A:$R,18,0)&amp;K20,Gia_MB!$A:$F,6,0)</f>
        <v>46000</v>
      </c>
      <c r="U20" s="245">
        <f t="shared" si="5"/>
        <v>184000</v>
      </c>
      <c r="V20" s="159"/>
      <c r="W20" s="246">
        <f t="shared" si="6"/>
        <v>0</v>
      </c>
      <c r="X20" s="247" t="str">
        <f t="shared" si="7"/>
        <v>8</v>
      </c>
      <c r="Y20" s="159"/>
      <c r="Z20" s="245">
        <f t="shared" si="8"/>
        <v>14720</v>
      </c>
      <c r="AA20" s="5">
        <f>VLOOKUP(G20,Ma_KH!$A:$R,14,0)</f>
        <v>60</v>
      </c>
    </row>
    <row r="21" spans="1:27" x14ac:dyDescent="0.25">
      <c r="A21" s="186">
        <v>46107</v>
      </c>
      <c r="B21" s="205">
        <v>4186681157</v>
      </c>
      <c r="C21" s="189" t="s">
        <v>15253</v>
      </c>
      <c r="D21" s="186">
        <v>46113</v>
      </c>
      <c r="E21" s="206"/>
      <c r="F21" s="189"/>
      <c r="G21" s="207" t="s">
        <v>15010</v>
      </c>
      <c r="H21" s="206"/>
      <c r="I21" s="205" t="s">
        <v>15258</v>
      </c>
      <c r="J21" s="205" t="s">
        <v>1769</v>
      </c>
      <c r="K21" s="205" t="s">
        <v>27</v>
      </c>
      <c r="L21" s="190" t="str">
        <f>VLOOKUP($K21,TONG_SL!$A:$D,2,0)</f>
        <v>Chân giò heo muối 300g</v>
      </c>
      <c r="M21" s="217"/>
      <c r="N21" s="190" t="str">
        <f t="shared" si="0"/>
        <v>K-C6</v>
      </c>
      <c r="O21" s="217"/>
      <c r="P21" s="217"/>
      <c r="Q21" s="190" t="str">
        <f>VLOOKUP(K21,TONG_SL!$A:$D,3,0)</f>
        <v>Túi</v>
      </c>
      <c r="R21" s="248">
        <v>18</v>
      </c>
      <c r="S21" s="159"/>
      <c r="T21" s="159">
        <f>VLOOKUP(VLOOKUP(G21,Ma_KH!$A:$R,18,0)&amp;K21,Gia_MB!$A:$F,6,0)</f>
        <v>73431</v>
      </c>
      <c r="U21" s="245">
        <f t="shared" si="5"/>
        <v>1321758</v>
      </c>
      <c r="V21" s="159"/>
      <c r="W21" s="246">
        <f t="shared" si="6"/>
        <v>0</v>
      </c>
      <c r="X21" s="247" t="str">
        <f t="shared" si="7"/>
        <v>8</v>
      </c>
      <c r="Y21" s="159"/>
      <c r="Z21" s="245">
        <f t="shared" si="8"/>
        <v>105740.64</v>
      </c>
      <c r="AA21" s="5">
        <f>VLOOKUP(G21,Ma_KH!$A:$R,14,0)</f>
        <v>60</v>
      </c>
    </row>
    <row r="22" spans="1:27" x14ac:dyDescent="0.25">
      <c r="A22" s="186">
        <v>46107</v>
      </c>
      <c r="B22" s="205">
        <v>4186681157</v>
      </c>
      <c r="C22" s="189" t="s">
        <v>15253</v>
      </c>
      <c r="D22" s="186">
        <v>46113</v>
      </c>
      <c r="E22" s="206"/>
      <c r="F22" s="189"/>
      <c r="G22" s="207" t="s">
        <v>15010</v>
      </c>
      <c r="H22" s="206"/>
      <c r="I22" s="205" t="s">
        <v>15258</v>
      </c>
      <c r="J22" s="205" t="s">
        <v>1769</v>
      </c>
      <c r="K22" s="205" t="s">
        <v>30</v>
      </c>
      <c r="L22" s="190" t="str">
        <f>VLOOKUP($K22,TONG_SL!$A:$D,2,0)</f>
        <v>Gà muối 500g</v>
      </c>
      <c r="M22" s="217"/>
      <c r="N22" s="190" t="str">
        <f t="shared" si="0"/>
        <v>K-C6</v>
      </c>
      <c r="O22" s="217"/>
      <c r="P22" s="217"/>
      <c r="Q22" s="190" t="str">
        <f>VLOOKUP(K22,TONG_SL!$A:$D,3,0)</f>
        <v>Túi</v>
      </c>
      <c r="R22" s="248">
        <v>8</v>
      </c>
      <c r="S22" s="159"/>
      <c r="T22" s="159">
        <f>VLOOKUP(VLOOKUP(G22,Ma_KH!$A:$R,18,0)&amp;K22,Gia_MB!$A:$F,6,0)</f>
        <v>116611</v>
      </c>
      <c r="U22" s="245">
        <f t="shared" si="5"/>
        <v>932888</v>
      </c>
      <c r="V22" s="159"/>
      <c r="W22" s="246">
        <f t="shared" si="6"/>
        <v>0</v>
      </c>
      <c r="X22" s="247" t="str">
        <f t="shared" si="7"/>
        <v>8</v>
      </c>
      <c r="Y22" s="159"/>
      <c r="Z22" s="245">
        <f t="shared" si="8"/>
        <v>74631.040000000008</v>
      </c>
      <c r="AA22" s="5">
        <f>VLOOKUP(G22,Ma_KH!$A:$R,14,0)</f>
        <v>60</v>
      </c>
    </row>
    <row r="23" spans="1:27" x14ac:dyDescent="0.25">
      <c r="A23" s="186">
        <v>46107</v>
      </c>
      <c r="B23" s="205">
        <v>4186681157</v>
      </c>
      <c r="C23" s="189" t="s">
        <v>15253</v>
      </c>
      <c r="D23" s="186">
        <v>46113</v>
      </c>
      <c r="E23" s="206"/>
      <c r="F23" s="189"/>
      <c r="G23" s="207" t="s">
        <v>15010</v>
      </c>
      <c r="H23" s="206"/>
      <c r="I23" s="205" t="s">
        <v>15258</v>
      </c>
      <c r="J23" s="205" t="s">
        <v>1769</v>
      </c>
      <c r="K23" s="205" t="s">
        <v>32</v>
      </c>
      <c r="L23" s="190" t="str">
        <f>VLOOKUP($K23,TONG_SL!$A:$D,2,0)</f>
        <v>Giò Tai Lưỡi Xào 250g</v>
      </c>
      <c r="M23" s="217"/>
      <c r="N23" s="190" t="str">
        <f t="shared" si="0"/>
        <v>K-C6</v>
      </c>
      <c r="O23" s="217"/>
      <c r="P23" s="217"/>
      <c r="Q23" s="190" t="str">
        <f>VLOOKUP(K23,TONG_SL!$A:$D,3,0)</f>
        <v>Túi</v>
      </c>
      <c r="R23" s="248">
        <v>10</v>
      </c>
      <c r="S23" s="159"/>
      <c r="T23" s="159">
        <f>VLOOKUP(VLOOKUP(G23,Ma_KH!$A:$R,18,0)&amp;K23,Gia_MB!$A:$F,6,0)</f>
        <v>50182</v>
      </c>
      <c r="U23" s="245">
        <f t="shared" si="5"/>
        <v>501820</v>
      </c>
      <c r="V23" s="159"/>
      <c r="W23" s="246">
        <f t="shared" si="6"/>
        <v>0</v>
      </c>
      <c r="X23" s="247" t="str">
        <f t="shared" si="7"/>
        <v>8</v>
      </c>
      <c r="Y23" s="159"/>
      <c r="Z23" s="245">
        <f t="shared" si="8"/>
        <v>40145.599999999999</v>
      </c>
      <c r="AA23" s="5">
        <f>VLOOKUP(G23,Ma_KH!$A:$R,14,0)</f>
        <v>60</v>
      </c>
    </row>
    <row r="24" spans="1:27" x14ac:dyDescent="0.25">
      <c r="A24" s="186">
        <v>46107</v>
      </c>
      <c r="B24" s="205">
        <v>4186681157</v>
      </c>
      <c r="C24" s="189" t="s">
        <v>15253</v>
      </c>
      <c r="D24" s="186">
        <v>46113</v>
      </c>
      <c r="E24" s="206"/>
      <c r="F24" s="189"/>
      <c r="G24" s="207" t="s">
        <v>15010</v>
      </c>
      <c r="H24" s="206"/>
      <c r="I24" s="205" t="s">
        <v>15258</v>
      </c>
      <c r="J24" s="205" t="s">
        <v>1769</v>
      </c>
      <c r="K24" s="188" t="s">
        <v>48</v>
      </c>
      <c r="L24" s="190" t="str">
        <f>VLOOKUP($K24,TONG_SL!$A:$D,2,0)</f>
        <v>Mọc Nấm Hương 250g</v>
      </c>
      <c r="M24" s="217"/>
      <c r="N24" s="190" t="str">
        <f t="shared" si="0"/>
        <v>K-C6</v>
      </c>
      <c r="O24" s="217"/>
      <c r="P24" s="217"/>
      <c r="Q24" s="190" t="str">
        <f>VLOOKUP(K24,TONG_SL!$A:$D,3,0)</f>
        <v>Túi</v>
      </c>
      <c r="R24" s="248">
        <v>10</v>
      </c>
      <c r="S24" s="159"/>
      <c r="T24" s="159">
        <f>VLOOKUP(VLOOKUP(G24,Ma_KH!$A:$R,18,0)&amp;K24,Gia_MB!$A:$F,6,0)</f>
        <v>46000</v>
      </c>
      <c r="U24" s="245">
        <f t="shared" si="5"/>
        <v>460000</v>
      </c>
      <c r="V24" s="159"/>
      <c r="W24" s="246">
        <f t="shared" si="6"/>
        <v>0</v>
      </c>
      <c r="X24" s="247" t="str">
        <f t="shared" si="7"/>
        <v>8</v>
      </c>
      <c r="Y24" s="159"/>
      <c r="Z24" s="245">
        <f t="shared" si="8"/>
        <v>36800</v>
      </c>
      <c r="AA24" s="5">
        <f>VLOOKUP(G24,Ma_KH!$A:$R,14,0)</f>
        <v>60</v>
      </c>
    </row>
    <row r="25" spans="1:27" x14ac:dyDescent="0.25">
      <c r="A25" s="186">
        <v>46105</v>
      </c>
      <c r="B25" s="205">
        <v>4186542244</v>
      </c>
      <c r="C25" s="189" t="s">
        <v>15253</v>
      </c>
      <c r="D25" s="186">
        <v>46113</v>
      </c>
      <c r="E25" s="206"/>
      <c r="F25" s="189"/>
      <c r="G25" s="207" t="s">
        <v>15010</v>
      </c>
      <c r="H25" s="206"/>
      <c r="I25" s="205" t="s">
        <v>15259</v>
      </c>
      <c r="J25" s="205" t="s">
        <v>1769</v>
      </c>
      <c r="K25" s="205" t="s">
        <v>30</v>
      </c>
      <c r="L25" s="190" t="str">
        <f>VLOOKUP($K25,TONG_SL!$A:$D,2,0)</f>
        <v>Gà muối 500g</v>
      </c>
      <c r="M25" s="217"/>
      <c r="N25" s="190" t="str">
        <f t="shared" si="0"/>
        <v>K-C6</v>
      </c>
      <c r="O25" s="217"/>
      <c r="P25" s="217"/>
      <c r="Q25" s="190" t="str">
        <f>VLOOKUP(K25,TONG_SL!$A:$D,3,0)</f>
        <v>Túi</v>
      </c>
      <c r="R25" s="248">
        <v>8</v>
      </c>
      <c r="S25" s="159"/>
      <c r="T25" s="159">
        <f>VLOOKUP(VLOOKUP(G25,Ma_KH!$A:$R,18,0)&amp;K25,Gia_MB!$A:$F,6,0)</f>
        <v>116611</v>
      </c>
      <c r="U25" s="245">
        <f t="shared" si="5"/>
        <v>932888</v>
      </c>
      <c r="V25" s="159"/>
      <c r="W25" s="246">
        <f t="shared" si="6"/>
        <v>0</v>
      </c>
      <c r="X25" s="247" t="str">
        <f t="shared" si="7"/>
        <v>8</v>
      </c>
      <c r="Y25" s="159"/>
      <c r="Z25" s="245">
        <f t="shared" si="8"/>
        <v>74631.040000000008</v>
      </c>
      <c r="AA25" s="5">
        <f>VLOOKUP(G25,Ma_KH!$A:$R,14,0)</f>
        <v>60</v>
      </c>
    </row>
    <row r="26" spans="1:27" x14ac:dyDescent="0.25">
      <c r="A26" s="186">
        <v>46105</v>
      </c>
      <c r="B26" s="205">
        <v>4186542244</v>
      </c>
      <c r="C26" s="189" t="s">
        <v>15253</v>
      </c>
      <c r="D26" s="186">
        <v>46113</v>
      </c>
      <c r="E26" s="206"/>
      <c r="F26" s="189"/>
      <c r="G26" s="207" t="s">
        <v>15010</v>
      </c>
      <c r="H26" s="206"/>
      <c r="I26" s="205" t="s">
        <v>15259</v>
      </c>
      <c r="J26" s="205" t="s">
        <v>1769</v>
      </c>
      <c r="K26" s="205" t="s">
        <v>32</v>
      </c>
      <c r="L26" s="190" t="str">
        <f>VLOOKUP($K26,TONG_SL!$A:$D,2,0)</f>
        <v>Giò Tai Lưỡi Xào 250g</v>
      </c>
      <c r="M26" s="217"/>
      <c r="N26" s="190" t="str">
        <f t="shared" si="0"/>
        <v>K-C6</v>
      </c>
      <c r="O26" s="217"/>
      <c r="P26" s="217"/>
      <c r="Q26" s="190" t="str">
        <f>VLOOKUP(K26,TONG_SL!$A:$D,3,0)</f>
        <v>Túi</v>
      </c>
      <c r="R26" s="248">
        <v>7</v>
      </c>
      <c r="S26" s="159"/>
      <c r="T26" s="159">
        <f>VLOOKUP(VLOOKUP(G26,Ma_KH!$A:$R,18,0)&amp;K26,Gia_MB!$A:$F,6,0)</f>
        <v>50182</v>
      </c>
      <c r="U26" s="245">
        <f t="shared" si="5"/>
        <v>351274</v>
      </c>
      <c r="V26" s="159"/>
      <c r="W26" s="246">
        <f t="shared" si="6"/>
        <v>0</v>
      </c>
      <c r="X26" s="247" t="str">
        <f t="shared" si="7"/>
        <v>8</v>
      </c>
      <c r="Y26" s="159"/>
      <c r="Z26" s="245">
        <f t="shared" si="8"/>
        <v>28101.920000000002</v>
      </c>
      <c r="AA26" s="5">
        <f>VLOOKUP(G26,Ma_KH!$A:$R,14,0)</f>
        <v>60</v>
      </c>
    </row>
    <row r="27" spans="1:27" x14ac:dyDescent="0.25">
      <c r="A27" s="186">
        <v>46105</v>
      </c>
      <c r="B27" s="205">
        <v>4186542244</v>
      </c>
      <c r="C27" s="189" t="s">
        <v>15253</v>
      </c>
      <c r="D27" s="186">
        <v>46113</v>
      </c>
      <c r="E27" s="206"/>
      <c r="F27" s="189"/>
      <c r="G27" s="207" t="s">
        <v>15010</v>
      </c>
      <c r="H27" s="206"/>
      <c r="I27" s="205" t="s">
        <v>15259</v>
      </c>
      <c r="J27" s="205" t="s">
        <v>1769</v>
      </c>
      <c r="K27" s="205" t="s">
        <v>27</v>
      </c>
      <c r="L27" s="190" t="str">
        <f>VLOOKUP($K27,TONG_SL!$A:$D,2,0)</f>
        <v>Chân giò heo muối 300g</v>
      </c>
      <c r="M27" s="217"/>
      <c r="N27" s="190" t="str">
        <f t="shared" si="0"/>
        <v>K-C6</v>
      </c>
      <c r="O27" s="217"/>
      <c r="P27" s="217"/>
      <c r="Q27" s="190" t="str">
        <f>VLOOKUP(K27,TONG_SL!$A:$D,3,0)</f>
        <v>Túi</v>
      </c>
      <c r="R27" s="248">
        <v>23</v>
      </c>
      <c r="S27" s="159"/>
      <c r="T27" s="159">
        <f>VLOOKUP(VLOOKUP(G27,Ma_KH!$A:$R,18,0)&amp;K27,Gia_MB!$A:$F,6,0)</f>
        <v>73431</v>
      </c>
      <c r="U27" s="245">
        <f t="shared" si="5"/>
        <v>1688913</v>
      </c>
      <c r="V27" s="159"/>
      <c r="W27" s="246">
        <f t="shared" si="6"/>
        <v>0</v>
      </c>
      <c r="X27" s="247" t="str">
        <f t="shared" si="7"/>
        <v>8</v>
      </c>
      <c r="Y27" s="159"/>
      <c r="Z27" s="245">
        <f t="shared" si="8"/>
        <v>135113.04</v>
      </c>
      <c r="AA27" s="5">
        <f>VLOOKUP(G27,Ma_KH!$A:$R,14,0)</f>
        <v>60</v>
      </c>
    </row>
    <row r="28" spans="1:27" x14ac:dyDescent="0.25">
      <c r="A28" s="186">
        <v>46105</v>
      </c>
      <c r="B28" s="205">
        <v>4186542244</v>
      </c>
      <c r="C28" s="189" t="s">
        <v>15253</v>
      </c>
      <c r="D28" s="186">
        <v>46113</v>
      </c>
      <c r="E28" s="206"/>
      <c r="F28" s="189"/>
      <c r="G28" s="207" t="s">
        <v>15010</v>
      </c>
      <c r="H28" s="206"/>
      <c r="I28" s="205" t="s">
        <v>15259</v>
      </c>
      <c r="J28" s="205" t="s">
        <v>1769</v>
      </c>
      <c r="K28" s="205" t="s">
        <v>48</v>
      </c>
      <c r="L28" s="190" t="str">
        <f>VLOOKUP($K28,TONG_SL!$A:$D,2,0)</f>
        <v>Mọc Nấm Hương 250g</v>
      </c>
      <c r="M28" s="217"/>
      <c r="N28" s="190" t="str">
        <f t="shared" si="0"/>
        <v>K-C6</v>
      </c>
      <c r="O28" s="217"/>
      <c r="P28" s="217"/>
      <c r="Q28" s="190" t="str">
        <f>VLOOKUP(K28,TONG_SL!$A:$D,3,0)</f>
        <v>Túi</v>
      </c>
      <c r="R28" s="248">
        <v>8</v>
      </c>
      <c r="S28" s="159"/>
      <c r="T28" s="159">
        <f>VLOOKUP(VLOOKUP(G28,Ma_KH!$A:$R,18,0)&amp;K28,Gia_MB!$A:$F,6,0)</f>
        <v>46000</v>
      </c>
      <c r="U28" s="245">
        <f t="shared" si="5"/>
        <v>368000</v>
      </c>
      <c r="V28" s="159"/>
      <c r="W28" s="246">
        <f t="shared" si="6"/>
        <v>0</v>
      </c>
      <c r="X28" s="247" t="str">
        <f t="shared" si="7"/>
        <v>8</v>
      </c>
      <c r="Y28" s="159"/>
      <c r="Z28" s="245">
        <f t="shared" si="8"/>
        <v>29440</v>
      </c>
      <c r="AA28" s="5">
        <f>VLOOKUP(G28,Ma_KH!$A:$R,14,0)</f>
        <v>60</v>
      </c>
    </row>
    <row r="29" spans="1:27" x14ac:dyDescent="0.25">
      <c r="A29" s="186">
        <v>46105</v>
      </c>
      <c r="B29" s="205">
        <v>4186542244</v>
      </c>
      <c r="C29" s="189" t="s">
        <v>15253</v>
      </c>
      <c r="D29" s="186">
        <v>46113</v>
      </c>
      <c r="E29" s="206"/>
      <c r="F29" s="189"/>
      <c r="G29" s="207" t="s">
        <v>15010</v>
      </c>
      <c r="H29" s="206"/>
      <c r="I29" s="205" t="s">
        <v>15259</v>
      </c>
      <c r="J29" s="205" t="s">
        <v>1769</v>
      </c>
      <c r="K29" s="205" t="s">
        <v>34</v>
      </c>
      <c r="L29" s="190" t="str">
        <f>VLOOKUP($K29,TONG_SL!$A:$D,2,0)</f>
        <v>Tai heo muối 200g</v>
      </c>
      <c r="M29" s="217"/>
      <c r="N29" s="190" t="str">
        <f t="shared" si="0"/>
        <v>K-C6</v>
      </c>
      <c r="O29" s="217"/>
      <c r="P29" s="217"/>
      <c r="Q29" s="190" t="str">
        <f>VLOOKUP(K29,TONG_SL!$A:$D,3,0)</f>
        <v>Túi</v>
      </c>
      <c r="R29" s="248">
        <v>2</v>
      </c>
      <c r="S29" s="159"/>
      <c r="T29" s="159">
        <f>VLOOKUP(VLOOKUP(G29,Ma_KH!$A:$R,18,0)&amp;K29,Gia_MB!$A:$F,6,0)</f>
        <v>55595</v>
      </c>
      <c r="U29" s="245">
        <f t="shared" si="5"/>
        <v>111190</v>
      </c>
      <c r="V29" s="159"/>
      <c r="W29" s="246">
        <f t="shared" si="6"/>
        <v>0</v>
      </c>
      <c r="X29" s="247" t="str">
        <f t="shared" si="7"/>
        <v>8</v>
      </c>
      <c r="Y29" s="159"/>
      <c r="Z29" s="245">
        <f t="shared" si="8"/>
        <v>8895.2000000000007</v>
      </c>
      <c r="AA29" s="5">
        <f>VLOOKUP(G29,Ma_KH!$A:$R,14,0)</f>
        <v>60</v>
      </c>
    </row>
    <row r="30" spans="1:27" x14ac:dyDescent="0.25">
      <c r="A30" s="282">
        <v>46105</v>
      </c>
      <c r="B30" s="283">
        <v>4186542406</v>
      </c>
      <c r="C30" s="284" t="s">
        <v>15253</v>
      </c>
      <c r="D30" s="282">
        <v>46113</v>
      </c>
      <c r="E30" s="206"/>
      <c r="F30" s="189"/>
      <c r="G30" s="285" t="s">
        <v>15016</v>
      </c>
      <c r="H30" s="206"/>
      <c r="I30" s="283" t="s">
        <v>15260</v>
      </c>
      <c r="J30" s="283" t="s">
        <v>1769</v>
      </c>
      <c r="K30" s="205" t="s">
        <v>34</v>
      </c>
      <c r="L30" s="190" t="str">
        <f>VLOOKUP($K30,TONG_SL!$A:$D,2,0)</f>
        <v>Tai heo muối 200g</v>
      </c>
      <c r="M30" s="217"/>
      <c r="N30" s="190" t="str">
        <f t="shared" si="0"/>
        <v>K-C6</v>
      </c>
      <c r="O30" s="217"/>
      <c r="P30" s="217"/>
      <c r="Q30" s="190" t="str">
        <f>VLOOKUP(K30,TONG_SL!$A:$D,3,0)</f>
        <v>Túi</v>
      </c>
      <c r="R30" s="248">
        <v>6</v>
      </c>
      <c r="S30" s="159"/>
      <c r="T30" s="159">
        <f>VLOOKUP(VLOOKUP(G30,Ma_KH!$A:$R,18,0)&amp;K30,Gia_MB!$A:$F,6,0)</f>
        <v>55595</v>
      </c>
      <c r="U30" s="245">
        <f t="shared" si="5"/>
        <v>333570</v>
      </c>
      <c r="V30" s="159"/>
      <c r="W30" s="246">
        <f t="shared" si="6"/>
        <v>0</v>
      </c>
      <c r="X30" s="247" t="str">
        <f t="shared" si="7"/>
        <v>8</v>
      </c>
      <c r="Y30" s="159"/>
      <c r="Z30" s="245">
        <f t="shared" si="8"/>
        <v>26685.600000000002</v>
      </c>
      <c r="AA30" s="5">
        <f>VLOOKUP(G30,Ma_KH!$A:$R,14,0)</f>
        <v>60</v>
      </c>
    </row>
    <row r="31" spans="1:27" x14ac:dyDescent="0.25">
      <c r="A31" s="282">
        <v>46105</v>
      </c>
      <c r="B31" s="283">
        <v>4186542406</v>
      </c>
      <c r="C31" s="284" t="s">
        <v>15253</v>
      </c>
      <c r="D31" s="282">
        <v>46113</v>
      </c>
      <c r="E31" s="206"/>
      <c r="F31" s="189"/>
      <c r="G31" s="285" t="s">
        <v>15016</v>
      </c>
      <c r="H31" s="206"/>
      <c r="I31" s="283" t="s">
        <v>15260</v>
      </c>
      <c r="J31" s="283" t="s">
        <v>1769</v>
      </c>
      <c r="K31" s="205" t="s">
        <v>48</v>
      </c>
      <c r="L31" s="190" t="str">
        <f>VLOOKUP($K31,TONG_SL!$A:$D,2,0)</f>
        <v>Mọc Nấm Hương 250g</v>
      </c>
      <c r="M31" s="217"/>
      <c r="N31" s="190" t="str">
        <f t="shared" si="0"/>
        <v>K-C6</v>
      </c>
      <c r="O31" s="217"/>
      <c r="P31" s="217"/>
      <c r="Q31" s="190" t="str">
        <f>VLOOKUP(K31,TONG_SL!$A:$D,3,0)</f>
        <v>Túi</v>
      </c>
      <c r="R31" s="248">
        <v>6</v>
      </c>
      <c r="S31" s="159"/>
      <c r="T31" s="159">
        <f>VLOOKUP(VLOOKUP(G31,Ma_KH!$A:$R,18,0)&amp;K31,Gia_MB!$A:$F,6,0)</f>
        <v>46000</v>
      </c>
      <c r="U31" s="245">
        <f t="shared" si="5"/>
        <v>276000</v>
      </c>
      <c r="V31" s="159"/>
      <c r="W31" s="246">
        <f t="shared" si="6"/>
        <v>0</v>
      </c>
      <c r="X31" s="247" t="str">
        <f t="shared" si="7"/>
        <v>8</v>
      </c>
      <c r="Y31" s="159"/>
      <c r="Z31" s="245">
        <f t="shared" si="8"/>
        <v>22080</v>
      </c>
      <c r="AA31" s="5">
        <f>VLOOKUP(G31,Ma_KH!$A:$R,14,0)</f>
        <v>60</v>
      </c>
    </row>
    <row r="32" spans="1:27" x14ac:dyDescent="0.25">
      <c r="A32" s="282">
        <v>46105</v>
      </c>
      <c r="B32" s="283">
        <v>4186542406</v>
      </c>
      <c r="C32" s="284" t="s">
        <v>15253</v>
      </c>
      <c r="D32" s="282">
        <v>46113</v>
      </c>
      <c r="E32" s="206"/>
      <c r="F32" s="189"/>
      <c r="G32" s="285" t="s">
        <v>15016</v>
      </c>
      <c r="H32" s="206"/>
      <c r="I32" s="283" t="s">
        <v>15260</v>
      </c>
      <c r="J32" s="283" t="s">
        <v>1769</v>
      </c>
      <c r="K32" s="205" t="s">
        <v>27</v>
      </c>
      <c r="L32" s="190" t="str">
        <f>VLOOKUP($K32,TONG_SL!$A:$D,2,0)</f>
        <v>Chân giò heo muối 300g</v>
      </c>
      <c r="M32" s="217"/>
      <c r="N32" s="190" t="str">
        <f t="shared" si="0"/>
        <v>K-C6</v>
      </c>
      <c r="O32" s="217"/>
      <c r="P32" s="217"/>
      <c r="Q32" s="190" t="str">
        <f>VLOOKUP(K32,TONG_SL!$A:$D,3,0)</f>
        <v>Túi</v>
      </c>
      <c r="R32" s="248">
        <v>42</v>
      </c>
      <c r="S32" s="159"/>
      <c r="T32" s="159">
        <f>VLOOKUP(VLOOKUP(G32,Ma_KH!$A:$R,18,0)&amp;K32,Gia_MB!$A:$F,6,0)</f>
        <v>73431</v>
      </c>
      <c r="U32" s="245">
        <f t="shared" si="5"/>
        <v>3084102</v>
      </c>
      <c r="V32" s="159"/>
      <c r="W32" s="246">
        <f t="shared" si="6"/>
        <v>0</v>
      </c>
      <c r="X32" s="247" t="str">
        <f t="shared" si="7"/>
        <v>8</v>
      </c>
      <c r="Y32" s="159"/>
      <c r="Z32" s="245">
        <f t="shared" si="8"/>
        <v>246728.16</v>
      </c>
      <c r="AA32" s="5">
        <f>VLOOKUP(G32,Ma_KH!$A:$R,14,0)</f>
        <v>60</v>
      </c>
    </row>
    <row r="33" spans="1:27" x14ac:dyDescent="0.25">
      <c r="A33" s="282">
        <v>46105</v>
      </c>
      <c r="B33" s="283">
        <v>4186542406</v>
      </c>
      <c r="C33" s="284" t="s">
        <v>15253</v>
      </c>
      <c r="D33" s="282">
        <v>46113</v>
      </c>
      <c r="E33" s="206"/>
      <c r="F33" s="189"/>
      <c r="G33" s="285" t="s">
        <v>15016</v>
      </c>
      <c r="H33" s="206"/>
      <c r="I33" s="283" t="s">
        <v>15260</v>
      </c>
      <c r="J33" s="283" t="s">
        <v>1769</v>
      </c>
      <c r="K33" s="205" t="s">
        <v>32</v>
      </c>
      <c r="L33" s="190" t="str">
        <f>VLOOKUP($K33,TONG_SL!$A:$D,2,0)</f>
        <v>Giò Tai Lưỡi Xào 250g</v>
      </c>
      <c r="M33" s="217"/>
      <c r="N33" s="190" t="str">
        <f t="shared" si="0"/>
        <v>K-C6</v>
      </c>
      <c r="O33" s="217"/>
      <c r="P33" s="217"/>
      <c r="Q33" s="190" t="str">
        <f>VLOOKUP(K33,TONG_SL!$A:$D,3,0)</f>
        <v>Túi</v>
      </c>
      <c r="R33" s="248">
        <v>6</v>
      </c>
      <c r="S33" s="159"/>
      <c r="T33" s="159">
        <f>VLOOKUP(VLOOKUP(G33,Ma_KH!$A:$R,18,0)&amp;K33,Gia_MB!$A:$F,6,0)</f>
        <v>50182</v>
      </c>
      <c r="U33" s="245">
        <f t="shared" si="5"/>
        <v>301092</v>
      </c>
      <c r="V33" s="159"/>
      <c r="W33" s="246">
        <f t="shared" si="6"/>
        <v>0</v>
      </c>
      <c r="X33" s="247" t="str">
        <f t="shared" si="7"/>
        <v>8</v>
      </c>
      <c r="Y33" s="159"/>
      <c r="Z33" s="245">
        <f t="shared" si="8"/>
        <v>24087.360000000001</v>
      </c>
      <c r="AA33" s="5">
        <f>VLOOKUP(G33,Ma_KH!$A:$R,14,0)</f>
        <v>60</v>
      </c>
    </row>
    <row r="34" spans="1:27" x14ac:dyDescent="0.25">
      <c r="A34" s="282">
        <v>46105</v>
      </c>
      <c r="B34" s="283">
        <v>4186542406</v>
      </c>
      <c r="C34" s="284" t="s">
        <v>15253</v>
      </c>
      <c r="D34" s="282">
        <v>46113</v>
      </c>
      <c r="E34" s="206"/>
      <c r="F34" s="189"/>
      <c r="G34" s="285" t="s">
        <v>15016</v>
      </c>
      <c r="H34" s="206"/>
      <c r="I34" s="283" t="s">
        <v>15260</v>
      </c>
      <c r="J34" s="283" t="s">
        <v>1769</v>
      </c>
      <c r="K34" s="205" t="s">
        <v>30</v>
      </c>
      <c r="L34" s="190" t="str">
        <f>VLOOKUP($K34,TONG_SL!$A:$D,2,0)</f>
        <v>Gà muối 500g</v>
      </c>
      <c r="M34" s="217"/>
      <c r="N34" s="190" t="str">
        <f t="shared" si="0"/>
        <v>K-C6</v>
      </c>
      <c r="O34" s="217"/>
      <c r="P34" s="217"/>
      <c r="Q34" s="190" t="str">
        <f>VLOOKUP(K34,TONG_SL!$A:$D,3,0)</f>
        <v>Túi</v>
      </c>
      <c r="R34" s="248">
        <v>12</v>
      </c>
      <c r="S34" s="159"/>
      <c r="T34" s="159">
        <f>VLOOKUP(VLOOKUP(G34,Ma_KH!$A:$R,18,0)&amp;K34,Gia_MB!$A:$F,6,0)</f>
        <v>116611</v>
      </c>
      <c r="U34" s="245">
        <f t="shared" si="5"/>
        <v>1399332</v>
      </c>
      <c r="V34" s="159"/>
      <c r="W34" s="246">
        <f t="shared" si="6"/>
        <v>0</v>
      </c>
      <c r="X34" s="247" t="str">
        <f t="shared" si="7"/>
        <v>8</v>
      </c>
      <c r="Y34" s="159"/>
      <c r="Z34" s="245">
        <f t="shared" si="8"/>
        <v>111946.56</v>
      </c>
      <c r="AA34" s="5">
        <f>VLOOKUP(G34,Ma_KH!$A:$R,14,0)</f>
        <v>60</v>
      </c>
    </row>
    <row r="35" spans="1:27" x14ac:dyDescent="0.25">
      <c r="A35" s="282">
        <v>46112</v>
      </c>
      <c r="B35" s="283">
        <v>4186819922</v>
      </c>
      <c r="C35" s="284" t="s">
        <v>15253</v>
      </c>
      <c r="D35" s="282">
        <v>46113</v>
      </c>
      <c r="E35" s="264"/>
      <c r="F35" s="263"/>
      <c r="G35" s="285" t="s">
        <v>15016</v>
      </c>
      <c r="H35" s="264"/>
      <c r="I35" s="283" t="s">
        <v>15261</v>
      </c>
      <c r="J35" s="283" t="s">
        <v>1769</v>
      </c>
      <c r="K35" s="205" t="s">
        <v>27</v>
      </c>
      <c r="L35" s="190" t="str">
        <f>VLOOKUP($K35,TONG_SL!$A:$D,2,0)</f>
        <v>Chân giò heo muối 300g</v>
      </c>
      <c r="M35" s="217"/>
      <c r="N35" s="190" t="str">
        <f t="shared" si="0"/>
        <v>K-C6</v>
      </c>
      <c r="O35" s="217"/>
      <c r="P35" s="217"/>
      <c r="Q35" s="190" t="str">
        <f>VLOOKUP(K35,TONG_SL!$A:$D,3,0)</f>
        <v>Túi</v>
      </c>
      <c r="R35" s="248">
        <v>30</v>
      </c>
      <c r="S35" s="159"/>
      <c r="T35" s="159">
        <f>VLOOKUP(VLOOKUP(G35,Ma_KH!$A:$R,18,0)&amp;K35,Gia_MB!$A:$F,6,0)</f>
        <v>73431</v>
      </c>
      <c r="U35" s="245">
        <f t="shared" si="5"/>
        <v>2202930</v>
      </c>
      <c r="V35" s="159"/>
      <c r="W35" s="246">
        <f t="shared" si="6"/>
        <v>0</v>
      </c>
      <c r="X35" s="247" t="str">
        <f t="shared" si="7"/>
        <v>8</v>
      </c>
      <c r="Y35" s="159"/>
      <c r="Z35" s="245">
        <f t="shared" si="8"/>
        <v>176234.4</v>
      </c>
      <c r="AA35" s="5">
        <f>VLOOKUP(G35,Ma_KH!$A:$R,14,0)</f>
        <v>60</v>
      </c>
    </row>
    <row r="36" spans="1:27" x14ac:dyDescent="0.25">
      <c r="A36" s="282">
        <v>46112</v>
      </c>
      <c r="B36" s="283">
        <v>4186819922</v>
      </c>
      <c r="C36" s="284" t="s">
        <v>15253</v>
      </c>
      <c r="D36" s="282">
        <v>46113</v>
      </c>
      <c r="E36" s="264"/>
      <c r="F36" s="263"/>
      <c r="G36" s="285" t="s">
        <v>15016</v>
      </c>
      <c r="H36" s="264"/>
      <c r="I36" s="283" t="s">
        <v>15261</v>
      </c>
      <c r="J36" s="283" t="s">
        <v>1769</v>
      </c>
      <c r="K36" s="205" t="s">
        <v>32</v>
      </c>
      <c r="L36" s="190" t="str">
        <f>VLOOKUP($K36,TONG_SL!$A:$D,2,0)</f>
        <v>Giò Tai Lưỡi Xào 250g</v>
      </c>
      <c r="M36" s="217"/>
      <c r="N36" s="190" t="str">
        <f t="shared" si="0"/>
        <v>K-C6</v>
      </c>
      <c r="O36" s="217"/>
      <c r="P36" s="217"/>
      <c r="Q36" s="190" t="str">
        <f>VLOOKUP(K36,TONG_SL!$A:$D,3,0)</f>
        <v>Túi</v>
      </c>
      <c r="R36" s="248">
        <v>5</v>
      </c>
      <c r="S36" s="159"/>
      <c r="T36" s="159">
        <f>VLOOKUP(VLOOKUP(G36,Ma_KH!$A:$R,18,0)&amp;K36,Gia_MB!$A:$F,6,0)</f>
        <v>50182</v>
      </c>
      <c r="U36" s="245">
        <f t="shared" si="5"/>
        <v>250910</v>
      </c>
      <c r="V36" s="159"/>
      <c r="W36" s="246">
        <f t="shared" si="6"/>
        <v>0</v>
      </c>
      <c r="X36" s="247" t="str">
        <f t="shared" si="7"/>
        <v>8</v>
      </c>
      <c r="Y36" s="159"/>
      <c r="Z36" s="245">
        <f t="shared" si="8"/>
        <v>20072.8</v>
      </c>
      <c r="AA36" s="5">
        <f>VLOOKUP(G36,Ma_KH!$A:$R,14,0)</f>
        <v>60</v>
      </c>
    </row>
    <row r="37" spans="1:27" x14ac:dyDescent="0.25">
      <c r="A37" s="282">
        <v>46112</v>
      </c>
      <c r="B37" s="283">
        <v>4186819922</v>
      </c>
      <c r="C37" s="284" t="s">
        <v>15253</v>
      </c>
      <c r="D37" s="282">
        <v>46113</v>
      </c>
      <c r="E37" s="264"/>
      <c r="F37" s="263"/>
      <c r="G37" s="285" t="s">
        <v>15016</v>
      </c>
      <c r="H37" s="264"/>
      <c r="I37" s="283" t="s">
        <v>15261</v>
      </c>
      <c r="J37" s="283" t="s">
        <v>1769</v>
      </c>
      <c r="K37" s="205" t="s">
        <v>34</v>
      </c>
      <c r="L37" s="190" t="str">
        <f>VLOOKUP($K37,TONG_SL!$A:$D,2,0)</f>
        <v>Tai heo muối 200g</v>
      </c>
      <c r="M37" s="217"/>
      <c r="N37" s="190" t="str">
        <f t="shared" si="0"/>
        <v>K-C6</v>
      </c>
      <c r="O37" s="217"/>
      <c r="P37" s="217"/>
      <c r="Q37" s="190" t="str">
        <f>VLOOKUP(K37,TONG_SL!$A:$D,3,0)</f>
        <v>Túi</v>
      </c>
      <c r="R37" s="248">
        <v>5</v>
      </c>
      <c r="S37" s="159"/>
      <c r="T37" s="159">
        <f>VLOOKUP(VLOOKUP(G37,Ma_KH!$A:$R,18,0)&amp;K37,Gia_MB!$A:$F,6,0)</f>
        <v>55595</v>
      </c>
      <c r="U37" s="245">
        <f t="shared" si="5"/>
        <v>277975</v>
      </c>
      <c r="V37" s="159"/>
      <c r="W37" s="246">
        <f t="shared" si="6"/>
        <v>0</v>
      </c>
      <c r="X37" s="247" t="str">
        <f t="shared" si="7"/>
        <v>8</v>
      </c>
      <c r="Y37" s="159"/>
      <c r="Z37" s="245">
        <f t="shared" si="8"/>
        <v>22238</v>
      </c>
      <c r="AA37" s="5">
        <f>VLOOKUP(G37,Ma_KH!$A:$R,14,0)</f>
        <v>60</v>
      </c>
    </row>
    <row r="38" spans="1:27" x14ac:dyDescent="0.25">
      <c r="A38" s="282">
        <v>46112</v>
      </c>
      <c r="B38" s="283">
        <v>4186819922</v>
      </c>
      <c r="C38" s="284" t="s">
        <v>15253</v>
      </c>
      <c r="D38" s="282">
        <v>46113</v>
      </c>
      <c r="E38" s="264"/>
      <c r="F38" s="263"/>
      <c r="G38" s="285" t="s">
        <v>15016</v>
      </c>
      <c r="H38" s="264"/>
      <c r="I38" s="283" t="s">
        <v>15261</v>
      </c>
      <c r="J38" s="283" t="s">
        <v>1769</v>
      </c>
      <c r="K38" s="205" t="s">
        <v>30</v>
      </c>
      <c r="L38" s="190" t="str">
        <f>VLOOKUP($K38,TONG_SL!$A:$D,2,0)</f>
        <v>Gà muối 500g</v>
      </c>
      <c r="M38" s="217"/>
      <c r="N38" s="190" t="str">
        <f t="shared" si="0"/>
        <v>K-C6</v>
      </c>
      <c r="O38" s="217"/>
      <c r="P38" s="217"/>
      <c r="Q38" s="190" t="str">
        <f>VLOOKUP(K38,TONG_SL!$A:$D,3,0)</f>
        <v>Túi</v>
      </c>
      <c r="R38" s="248">
        <v>5</v>
      </c>
      <c r="S38" s="159"/>
      <c r="T38" s="159">
        <f>VLOOKUP(VLOOKUP(G38,Ma_KH!$A:$R,18,0)&amp;K38,Gia_MB!$A:$F,6,0)</f>
        <v>116611</v>
      </c>
      <c r="U38" s="245">
        <f t="shared" si="5"/>
        <v>583055</v>
      </c>
      <c r="V38" s="159"/>
      <c r="W38" s="246">
        <f t="shared" si="6"/>
        <v>0</v>
      </c>
      <c r="X38" s="247" t="str">
        <f t="shared" si="7"/>
        <v>8</v>
      </c>
      <c r="Y38" s="159"/>
      <c r="Z38" s="245">
        <f t="shared" si="8"/>
        <v>46644.4</v>
      </c>
      <c r="AA38" s="5">
        <f>VLOOKUP(G38,Ma_KH!$A:$R,14,0)</f>
        <v>60</v>
      </c>
    </row>
    <row r="39" spans="1:27" x14ac:dyDescent="0.25">
      <c r="A39" s="282">
        <v>46112</v>
      </c>
      <c r="B39" s="283">
        <v>4186858098</v>
      </c>
      <c r="C39" s="284" t="s">
        <v>15253</v>
      </c>
      <c r="D39" s="282">
        <v>46113</v>
      </c>
      <c r="E39" s="206"/>
      <c r="F39" s="189"/>
      <c r="G39" s="285" t="s">
        <v>15016</v>
      </c>
      <c r="H39" s="206"/>
      <c r="I39" s="283" t="s">
        <v>15262</v>
      </c>
      <c r="J39" s="283" t="s">
        <v>1769</v>
      </c>
      <c r="K39" s="205" t="s">
        <v>48</v>
      </c>
      <c r="L39" s="190" t="str">
        <f>VLOOKUP($K39,TONG_SL!$A:$D,2,0)</f>
        <v>Mọc Nấm Hương 250g</v>
      </c>
      <c r="M39" s="217"/>
      <c r="N39" s="190" t="str">
        <f t="shared" si="0"/>
        <v>K-C6</v>
      </c>
      <c r="O39" s="217"/>
      <c r="P39" s="217"/>
      <c r="Q39" s="190" t="str">
        <f>VLOOKUP(K39,TONG_SL!$A:$D,3,0)</f>
        <v>Túi</v>
      </c>
      <c r="R39" s="248">
        <v>15</v>
      </c>
      <c r="S39" s="159"/>
      <c r="T39" s="159">
        <f>VLOOKUP(VLOOKUP(G39,Ma_KH!$A:$R,18,0)&amp;K39,Gia_MB!$A:$F,6,0)</f>
        <v>46000</v>
      </c>
      <c r="U39" s="245">
        <f t="shared" si="5"/>
        <v>690000</v>
      </c>
      <c r="V39" s="159"/>
      <c r="W39" s="246">
        <f t="shared" si="6"/>
        <v>0</v>
      </c>
      <c r="X39" s="247" t="str">
        <f t="shared" si="7"/>
        <v>8</v>
      </c>
      <c r="Y39" s="159"/>
      <c r="Z39" s="245">
        <f t="shared" si="8"/>
        <v>55200</v>
      </c>
      <c r="AA39" s="5">
        <f>VLOOKUP(G39,Ma_KH!$A:$R,14,0)</f>
        <v>60</v>
      </c>
    </row>
    <row r="40" spans="1:27" x14ac:dyDescent="0.25">
      <c r="A40" s="282">
        <v>46112</v>
      </c>
      <c r="B40" s="283">
        <v>4186858098</v>
      </c>
      <c r="C40" s="284" t="s">
        <v>15253</v>
      </c>
      <c r="D40" s="282">
        <v>46113</v>
      </c>
      <c r="E40" s="206"/>
      <c r="F40" s="189"/>
      <c r="G40" s="285" t="s">
        <v>15016</v>
      </c>
      <c r="H40" s="206"/>
      <c r="I40" s="283" t="s">
        <v>15262</v>
      </c>
      <c r="J40" s="283" t="s">
        <v>1769</v>
      </c>
      <c r="K40" s="205" t="s">
        <v>27</v>
      </c>
      <c r="L40" s="190" t="str">
        <f>VLOOKUP($K40,TONG_SL!$A:$D,2,0)</f>
        <v>Chân giò heo muối 300g</v>
      </c>
      <c r="M40" s="217"/>
      <c r="N40" s="190" t="str">
        <f t="shared" si="0"/>
        <v>K-C6</v>
      </c>
      <c r="O40" s="217"/>
      <c r="P40" s="217"/>
      <c r="Q40" s="190" t="str">
        <f>VLOOKUP(K40,TONG_SL!$A:$D,3,0)</f>
        <v>Túi</v>
      </c>
      <c r="R40" s="248">
        <v>30</v>
      </c>
      <c r="S40" s="159"/>
      <c r="T40" s="159">
        <f>VLOOKUP(VLOOKUP(G40,Ma_KH!$A:$R,18,0)&amp;K40,Gia_MB!$A:$F,6,0)</f>
        <v>73431</v>
      </c>
      <c r="U40" s="245">
        <f t="shared" si="5"/>
        <v>2202930</v>
      </c>
      <c r="V40" s="159"/>
      <c r="W40" s="246">
        <f t="shared" si="6"/>
        <v>0</v>
      </c>
      <c r="X40" s="247" t="str">
        <f t="shared" si="7"/>
        <v>8</v>
      </c>
      <c r="Y40" s="159"/>
      <c r="Z40" s="245">
        <f t="shared" si="8"/>
        <v>176234.4</v>
      </c>
      <c r="AA40" s="5">
        <f>VLOOKUP(G40,Ma_KH!$A:$R,14,0)</f>
        <v>60</v>
      </c>
    </row>
    <row r="41" spans="1:27" x14ac:dyDescent="0.25">
      <c r="A41" s="282">
        <v>46112</v>
      </c>
      <c r="B41" s="283">
        <v>4186858098</v>
      </c>
      <c r="C41" s="284" t="s">
        <v>15253</v>
      </c>
      <c r="D41" s="282">
        <v>46113</v>
      </c>
      <c r="E41" s="206"/>
      <c r="F41" s="189"/>
      <c r="G41" s="285" t="s">
        <v>15016</v>
      </c>
      <c r="H41" s="206"/>
      <c r="I41" s="283" t="s">
        <v>15262</v>
      </c>
      <c r="J41" s="283" t="s">
        <v>1769</v>
      </c>
      <c r="K41" s="205" t="s">
        <v>30</v>
      </c>
      <c r="L41" s="190" t="str">
        <f>VLOOKUP($K41,TONG_SL!$A:$D,2,0)</f>
        <v>Gà muối 500g</v>
      </c>
      <c r="M41" s="217"/>
      <c r="N41" s="190" t="str">
        <f t="shared" si="0"/>
        <v>K-C6</v>
      </c>
      <c r="O41" s="217"/>
      <c r="P41" s="217"/>
      <c r="Q41" s="190" t="str">
        <f>VLOOKUP(K41,TONG_SL!$A:$D,3,0)</f>
        <v>Túi</v>
      </c>
      <c r="R41" s="248">
        <v>15</v>
      </c>
      <c r="S41" s="159"/>
      <c r="T41" s="159">
        <f>VLOOKUP(VLOOKUP(G41,Ma_KH!$A:$R,18,0)&amp;K41,Gia_MB!$A:$F,6,0)</f>
        <v>116611</v>
      </c>
      <c r="U41" s="245">
        <f t="shared" si="5"/>
        <v>1749165</v>
      </c>
      <c r="V41" s="159"/>
      <c r="W41" s="246">
        <f t="shared" si="6"/>
        <v>0</v>
      </c>
      <c r="X41" s="247" t="str">
        <f t="shared" si="7"/>
        <v>8</v>
      </c>
      <c r="Y41" s="159"/>
      <c r="Z41" s="245">
        <f t="shared" si="8"/>
        <v>139933.20000000001</v>
      </c>
      <c r="AA41" s="5">
        <f>VLOOKUP(G41,Ma_KH!$A:$R,14,0)</f>
        <v>60</v>
      </c>
    </row>
    <row r="42" spans="1:27" x14ac:dyDescent="0.25">
      <c r="A42" s="282">
        <v>46112</v>
      </c>
      <c r="B42" s="283">
        <v>4186858098</v>
      </c>
      <c r="C42" s="284" t="s">
        <v>15253</v>
      </c>
      <c r="D42" s="282">
        <v>46113</v>
      </c>
      <c r="E42" s="206"/>
      <c r="F42" s="189"/>
      <c r="G42" s="285" t="s">
        <v>15016</v>
      </c>
      <c r="H42" s="206"/>
      <c r="I42" s="283" t="s">
        <v>15262</v>
      </c>
      <c r="J42" s="283" t="s">
        <v>1769</v>
      </c>
      <c r="K42" s="205" t="s">
        <v>37</v>
      </c>
      <c r="L42" s="190" t="str">
        <f>VLOOKUP($K42,TONG_SL!$A:$D,2,0)</f>
        <v>Chả cốm 300g</v>
      </c>
      <c r="M42" s="217"/>
      <c r="N42" s="190" t="str">
        <f t="shared" si="0"/>
        <v>K-C6</v>
      </c>
      <c r="O42" s="217"/>
      <c r="P42" s="217"/>
      <c r="Q42" s="190" t="str">
        <f>VLOOKUP(K42,TONG_SL!$A:$D,3,0)</f>
        <v>Túi</v>
      </c>
      <c r="R42" s="248">
        <v>10</v>
      </c>
      <c r="S42" s="159"/>
      <c r="T42" s="159">
        <f>VLOOKUP(VLOOKUP(G42,Ma_KH!$A:$R,18,0)&amp;K42,Gia_MB!$A:$F,6,0)</f>
        <v>74250</v>
      </c>
      <c r="U42" s="245">
        <f t="shared" si="5"/>
        <v>742500</v>
      </c>
      <c r="V42" s="159"/>
      <c r="W42" s="246">
        <f t="shared" si="6"/>
        <v>0</v>
      </c>
      <c r="X42" s="247" t="str">
        <f t="shared" si="7"/>
        <v>8</v>
      </c>
      <c r="Y42" s="159"/>
      <c r="Z42" s="245">
        <f t="shared" si="8"/>
        <v>59400</v>
      </c>
      <c r="AA42" s="5">
        <f>VLOOKUP(G42,Ma_KH!$A:$R,14,0)</f>
        <v>60</v>
      </c>
    </row>
    <row r="43" spans="1:27" x14ac:dyDescent="0.25">
      <c r="A43" s="282">
        <v>46111</v>
      </c>
      <c r="B43" s="283">
        <v>4186814331</v>
      </c>
      <c r="C43" s="284" t="s">
        <v>15253</v>
      </c>
      <c r="D43" s="282">
        <v>46113</v>
      </c>
      <c r="E43" s="264"/>
      <c r="F43" s="263"/>
      <c r="G43" s="285" t="s">
        <v>15016</v>
      </c>
      <c r="H43" s="264"/>
      <c r="I43" s="283" t="s">
        <v>15263</v>
      </c>
      <c r="J43" s="283" t="s">
        <v>1769</v>
      </c>
      <c r="K43" s="205" t="s">
        <v>30</v>
      </c>
      <c r="L43" s="190" t="str">
        <f>VLOOKUP($K43,TONG_SL!$A:$D,2,0)</f>
        <v>Gà muối 500g</v>
      </c>
      <c r="M43" s="217"/>
      <c r="N43" s="190" t="str">
        <f t="shared" si="0"/>
        <v>K-C6</v>
      </c>
      <c r="O43" s="217"/>
      <c r="P43" s="217"/>
      <c r="Q43" s="190" t="str">
        <f>VLOOKUP(K43,TONG_SL!$A:$D,3,0)</f>
        <v>Túi</v>
      </c>
      <c r="R43" s="248">
        <v>10</v>
      </c>
      <c r="S43" s="159"/>
      <c r="T43" s="159">
        <f>VLOOKUP(VLOOKUP(G43,Ma_KH!$A:$R,18,0)&amp;K43,Gia_MB!$A:$F,6,0)</f>
        <v>116611</v>
      </c>
      <c r="U43" s="245">
        <f t="shared" si="5"/>
        <v>1166110</v>
      </c>
      <c r="V43" s="159"/>
      <c r="W43" s="246">
        <f t="shared" si="6"/>
        <v>0</v>
      </c>
      <c r="X43" s="247" t="str">
        <f t="shared" si="7"/>
        <v>8</v>
      </c>
      <c r="Y43" s="159"/>
      <c r="Z43" s="245">
        <f t="shared" si="8"/>
        <v>93288.8</v>
      </c>
      <c r="AA43" s="5">
        <f>VLOOKUP(G43,Ma_KH!$A:$R,14,0)</f>
        <v>60</v>
      </c>
    </row>
    <row r="44" spans="1:27" x14ac:dyDescent="0.25">
      <c r="A44" s="282">
        <v>46111</v>
      </c>
      <c r="B44" s="283">
        <v>4186814331</v>
      </c>
      <c r="C44" s="284" t="s">
        <v>15253</v>
      </c>
      <c r="D44" s="282">
        <v>46113</v>
      </c>
      <c r="E44" s="264"/>
      <c r="F44" s="263"/>
      <c r="G44" s="285" t="s">
        <v>15016</v>
      </c>
      <c r="H44" s="264"/>
      <c r="I44" s="283" t="s">
        <v>15263</v>
      </c>
      <c r="J44" s="283" t="s">
        <v>1769</v>
      </c>
      <c r="K44" s="205" t="s">
        <v>27</v>
      </c>
      <c r="L44" s="190" t="str">
        <f>VLOOKUP($K44,TONG_SL!$A:$D,2,0)</f>
        <v>Chân giò heo muối 300g</v>
      </c>
      <c r="M44" s="217"/>
      <c r="N44" s="190" t="str">
        <f t="shared" si="0"/>
        <v>K-C6</v>
      </c>
      <c r="O44" s="217"/>
      <c r="P44" s="217"/>
      <c r="Q44" s="190" t="str">
        <f>VLOOKUP(K44,TONG_SL!$A:$D,3,0)</f>
        <v>Túi</v>
      </c>
      <c r="R44" s="248">
        <v>30</v>
      </c>
      <c r="S44" s="159"/>
      <c r="T44" s="159">
        <f>VLOOKUP(VLOOKUP(G44,Ma_KH!$A:$R,18,0)&amp;K44,Gia_MB!$A:$F,6,0)</f>
        <v>73431</v>
      </c>
      <c r="U44" s="245">
        <f t="shared" si="5"/>
        <v>2202930</v>
      </c>
      <c r="V44" s="159"/>
      <c r="W44" s="246">
        <f t="shared" si="6"/>
        <v>0</v>
      </c>
      <c r="X44" s="247" t="str">
        <f t="shared" si="7"/>
        <v>8</v>
      </c>
      <c r="Y44" s="159"/>
      <c r="Z44" s="245">
        <f t="shared" si="8"/>
        <v>176234.4</v>
      </c>
      <c r="AA44" s="5">
        <f>VLOOKUP(G44,Ma_KH!$A:$R,14,0)</f>
        <v>60</v>
      </c>
    </row>
    <row r="45" spans="1:27" x14ac:dyDescent="0.25">
      <c r="A45" s="282">
        <v>46106</v>
      </c>
      <c r="B45" s="283">
        <v>4186553117</v>
      </c>
      <c r="C45" s="284" t="s">
        <v>15253</v>
      </c>
      <c r="D45" s="282">
        <v>46113</v>
      </c>
      <c r="E45" s="206"/>
      <c r="F45" s="189"/>
      <c r="G45" s="285" t="s">
        <v>7315</v>
      </c>
      <c r="H45" s="206"/>
      <c r="I45" s="283" t="s">
        <v>15264</v>
      </c>
      <c r="J45" s="283" t="s">
        <v>1769</v>
      </c>
      <c r="K45" s="205" t="s">
        <v>27</v>
      </c>
      <c r="L45" s="190" t="str">
        <f>VLOOKUP($K45,TONG_SL!$A:$D,2,0)</f>
        <v>Chân giò heo muối 300g</v>
      </c>
      <c r="M45" s="217"/>
      <c r="N45" s="190" t="str">
        <f t="shared" si="0"/>
        <v>K-C6</v>
      </c>
      <c r="O45" s="217"/>
      <c r="P45" s="217"/>
      <c r="Q45" s="190" t="str">
        <f>VLOOKUP(K45,TONG_SL!$A:$D,3,0)</f>
        <v>Túi</v>
      </c>
      <c r="R45" s="248">
        <v>30</v>
      </c>
      <c r="S45" s="159"/>
      <c r="T45" s="159">
        <f>VLOOKUP(VLOOKUP(G45,Ma_KH!$A:$R,18,0)&amp;K45,Gia_MB!$A:$F,6,0)</f>
        <v>73431</v>
      </c>
      <c r="U45" s="245">
        <f t="shared" si="5"/>
        <v>2202930</v>
      </c>
      <c r="V45" s="159"/>
      <c r="W45" s="246">
        <f t="shared" si="6"/>
        <v>0</v>
      </c>
      <c r="X45" s="247" t="str">
        <f t="shared" si="7"/>
        <v>8</v>
      </c>
      <c r="Y45" s="159"/>
      <c r="Z45" s="245">
        <f t="shared" si="8"/>
        <v>176234.4</v>
      </c>
      <c r="AA45" s="5">
        <f>VLOOKUP(G45,Ma_KH!$A:$R,14,0)</f>
        <v>60</v>
      </c>
    </row>
    <row r="46" spans="1:27" x14ac:dyDescent="0.25">
      <c r="A46" s="282">
        <v>46106</v>
      </c>
      <c r="B46" s="283">
        <v>4186553118</v>
      </c>
      <c r="C46" s="284" t="s">
        <v>15253</v>
      </c>
      <c r="D46" s="282">
        <v>46113</v>
      </c>
      <c r="E46" s="206"/>
      <c r="F46" s="189"/>
      <c r="G46" s="285" t="s">
        <v>7315</v>
      </c>
      <c r="H46" s="206"/>
      <c r="I46" s="283" t="s">
        <v>15265</v>
      </c>
      <c r="J46" s="283" t="s">
        <v>1769</v>
      </c>
      <c r="K46" s="205" t="s">
        <v>30</v>
      </c>
      <c r="L46" s="190" t="str">
        <f>VLOOKUP($K46,TONG_SL!$A:$D,2,0)</f>
        <v>Gà muối 500g</v>
      </c>
      <c r="M46" s="217"/>
      <c r="N46" s="190" t="str">
        <f t="shared" si="0"/>
        <v>K-C6</v>
      </c>
      <c r="O46" s="217"/>
      <c r="P46" s="217"/>
      <c r="Q46" s="190" t="str">
        <f>VLOOKUP(K46,TONG_SL!$A:$D,3,0)</f>
        <v>Túi</v>
      </c>
      <c r="R46" s="248">
        <v>5</v>
      </c>
      <c r="S46" s="159"/>
      <c r="T46" s="159">
        <f>VLOOKUP(VLOOKUP(G46,Ma_KH!$A:$R,18,0)&amp;K46,Gia_MB!$A:$F,6,0)</f>
        <v>116611</v>
      </c>
      <c r="U46" s="245">
        <f t="shared" si="5"/>
        <v>583055</v>
      </c>
      <c r="V46" s="159"/>
      <c r="W46" s="246">
        <f t="shared" si="6"/>
        <v>0</v>
      </c>
      <c r="X46" s="247" t="str">
        <f t="shared" si="7"/>
        <v>8</v>
      </c>
      <c r="Y46" s="159"/>
      <c r="Z46" s="245">
        <f t="shared" si="8"/>
        <v>46644.4</v>
      </c>
      <c r="AA46" s="5">
        <f>VLOOKUP(G46,Ma_KH!$A:$R,14,0)</f>
        <v>60</v>
      </c>
    </row>
    <row r="47" spans="1:27" x14ac:dyDescent="0.25">
      <c r="A47" s="282">
        <v>46106</v>
      </c>
      <c r="B47" s="283">
        <v>4186553118</v>
      </c>
      <c r="C47" s="284" t="s">
        <v>15253</v>
      </c>
      <c r="D47" s="282">
        <v>46113</v>
      </c>
      <c r="E47" s="206"/>
      <c r="F47" s="189"/>
      <c r="G47" s="285" t="s">
        <v>7315</v>
      </c>
      <c r="H47" s="206"/>
      <c r="I47" s="283" t="s">
        <v>15265</v>
      </c>
      <c r="J47" s="283" t="s">
        <v>1769</v>
      </c>
      <c r="K47" s="205" t="s">
        <v>32</v>
      </c>
      <c r="L47" s="190" t="str">
        <f>VLOOKUP($K47,TONG_SL!$A:$D,2,0)</f>
        <v>Giò Tai Lưỡi Xào 250g</v>
      </c>
      <c r="M47" s="217"/>
      <c r="N47" s="190" t="str">
        <f t="shared" si="0"/>
        <v>K-C6</v>
      </c>
      <c r="O47" s="217"/>
      <c r="P47" s="217"/>
      <c r="Q47" s="190" t="str">
        <f>VLOOKUP(K47,TONG_SL!$A:$D,3,0)</f>
        <v>Túi</v>
      </c>
      <c r="R47" s="248">
        <v>16</v>
      </c>
      <c r="S47" s="159"/>
      <c r="T47" s="159">
        <f>VLOOKUP(VLOOKUP(G47,Ma_KH!$A:$R,18,0)&amp;K47,Gia_MB!$A:$F,6,0)</f>
        <v>50182</v>
      </c>
      <c r="U47" s="245">
        <f t="shared" si="5"/>
        <v>802912</v>
      </c>
      <c r="V47" s="159"/>
      <c r="W47" s="246">
        <f t="shared" si="6"/>
        <v>0</v>
      </c>
      <c r="X47" s="247" t="str">
        <f t="shared" si="7"/>
        <v>8</v>
      </c>
      <c r="Y47" s="159"/>
      <c r="Z47" s="245">
        <f t="shared" si="8"/>
        <v>64232.959999999999</v>
      </c>
      <c r="AA47" s="5">
        <f>VLOOKUP(G47,Ma_KH!$A:$R,14,0)</f>
        <v>60</v>
      </c>
    </row>
    <row r="48" spans="1:27" x14ac:dyDescent="0.25">
      <c r="A48" s="282">
        <v>46106</v>
      </c>
      <c r="B48" s="283">
        <v>4186553118</v>
      </c>
      <c r="C48" s="284" t="s">
        <v>15253</v>
      </c>
      <c r="D48" s="282">
        <v>46113</v>
      </c>
      <c r="E48" s="206"/>
      <c r="F48" s="189"/>
      <c r="G48" s="285" t="s">
        <v>7315</v>
      </c>
      <c r="H48" s="206"/>
      <c r="I48" s="283" t="s">
        <v>15265</v>
      </c>
      <c r="J48" s="283" t="s">
        <v>1769</v>
      </c>
      <c r="K48" s="205" t="s">
        <v>48</v>
      </c>
      <c r="L48" s="190" t="str">
        <f>VLOOKUP($K48,TONG_SL!$A:$D,2,0)</f>
        <v>Mọc Nấm Hương 250g</v>
      </c>
      <c r="M48" s="217"/>
      <c r="N48" s="190" t="str">
        <f t="shared" si="0"/>
        <v>K-C6</v>
      </c>
      <c r="O48" s="217"/>
      <c r="P48" s="217"/>
      <c r="Q48" s="190" t="str">
        <f>VLOOKUP(K48,TONG_SL!$A:$D,3,0)</f>
        <v>Túi</v>
      </c>
      <c r="R48" s="248">
        <v>20</v>
      </c>
      <c r="S48" s="159"/>
      <c r="T48" s="159">
        <f>VLOOKUP(VLOOKUP(G48,Ma_KH!$A:$R,18,0)&amp;K48,Gia_MB!$A:$F,6,0)</f>
        <v>46000</v>
      </c>
      <c r="U48" s="245">
        <f t="shared" ref="U48:U79" si="9">T48*R48</f>
        <v>920000</v>
      </c>
      <c r="V48" s="159"/>
      <c r="W48" s="246">
        <f t="shared" ref="W48:W79" si="10">U48*V48</f>
        <v>0</v>
      </c>
      <c r="X48" s="247" t="str">
        <f t="shared" ref="X48:X79" si="11">IF(B48&lt;&gt;"","8","0")</f>
        <v>8</v>
      </c>
      <c r="Y48" s="159"/>
      <c r="Z48" s="245">
        <f t="shared" ref="Z48:Z79" si="12">U48*X48%</f>
        <v>73600</v>
      </c>
      <c r="AA48" s="5">
        <f>VLOOKUP(G48,Ma_KH!$A:$R,14,0)</f>
        <v>60</v>
      </c>
    </row>
    <row r="49" spans="1:27" x14ac:dyDescent="0.25">
      <c r="A49" s="261">
        <v>46107</v>
      </c>
      <c r="B49" s="262">
        <v>4186681161</v>
      </c>
      <c r="C49" s="263" t="s">
        <v>15253</v>
      </c>
      <c r="D49" s="261">
        <v>46113</v>
      </c>
      <c r="E49" s="206"/>
      <c r="F49" s="189"/>
      <c r="G49" s="265" t="s">
        <v>7225</v>
      </c>
      <c r="H49" s="206"/>
      <c r="I49" s="262" t="s">
        <v>15266</v>
      </c>
      <c r="J49" s="262" t="s">
        <v>1769</v>
      </c>
      <c r="K49" s="205" t="s">
        <v>48</v>
      </c>
      <c r="L49" s="190" t="str">
        <f>VLOOKUP($K49,TONG_SL!$A:$D,2,0)</f>
        <v>Mọc Nấm Hương 250g</v>
      </c>
      <c r="M49" s="217"/>
      <c r="N49" s="190" t="str">
        <f t="shared" si="0"/>
        <v>K-C6</v>
      </c>
      <c r="O49" s="217"/>
      <c r="P49" s="217"/>
      <c r="Q49" s="190" t="str">
        <f>VLOOKUP(K49,TONG_SL!$A:$D,3,0)</f>
        <v>Túi</v>
      </c>
      <c r="R49" s="248">
        <v>12</v>
      </c>
      <c r="S49" s="159"/>
      <c r="T49" s="159">
        <f>VLOOKUP(VLOOKUP(G49,Ma_KH!$A:$R,18,0)&amp;K49,Gia_MB!$A:$F,6,0)</f>
        <v>46000</v>
      </c>
      <c r="U49" s="245">
        <f t="shared" si="9"/>
        <v>552000</v>
      </c>
      <c r="V49" s="159"/>
      <c r="W49" s="246">
        <f t="shared" si="10"/>
        <v>0</v>
      </c>
      <c r="X49" s="247" t="str">
        <f t="shared" si="11"/>
        <v>8</v>
      </c>
      <c r="Y49" s="159"/>
      <c r="Z49" s="245">
        <f t="shared" si="12"/>
        <v>44160</v>
      </c>
      <c r="AA49" s="5">
        <f>VLOOKUP(G49,Ma_KH!$A:$R,14,0)</f>
        <v>60</v>
      </c>
    </row>
    <row r="50" spans="1:27" x14ac:dyDescent="0.25">
      <c r="A50" s="261">
        <v>46107</v>
      </c>
      <c r="B50" s="262">
        <v>4186681161</v>
      </c>
      <c r="C50" s="263" t="s">
        <v>15253</v>
      </c>
      <c r="D50" s="261">
        <v>46113</v>
      </c>
      <c r="E50" s="206"/>
      <c r="F50" s="189"/>
      <c r="G50" s="265" t="s">
        <v>7225</v>
      </c>
      <c r="H50" s="206"/>
      <c r="I50" s="262" t="s">
        <v>15266</v>
      </c>
      <c r="J50" s="262" t="s">
        <v>1769</v>
      </c>
      <c r="K50" s="205" t="s">
        <v>32</v>
      </c>
      <c r="L50" s="190" t="str">
        <f>VLOOKUP($K50,TONG_SL!$A:$D,2,0)</f>
        <v>Giò Tai Lưỡi Xào 250g</v>
      </c>
      <c r="M50" s="217"/>
      <c r="N50" s="190" t="str">
        <f t="shared" si="0"/>
        <v>K-C6</v>
      </c>
      <c r="O50" s="217"/>
      <c r="P50" s="217"/>
      <c r="Q50" s="190" t="str">
        <f>VLOOKUP(K50,TONG_SL!$A:$D,3,0)</f>
        <v>Túi</v>
      </c>
      <c r="R50" s="248">
        <v>10</v>
      </c>
      <c r="S50" s="159"/>
      <c r="T50" s="159">
        <f>VLOOKUP(VLOOKUP(G50,Ma_KH!$A:$R,18,0)&amp;K50,Gia_MB!$A:$F,6,0)</f>
        <v>50182</v>
      </c>
      <c r="U50" s="245">
        <f t="shared" si="9"/>
        <v>501820</v>
      </c>
      <c r="V50" s="159"/>
      <c r="W50" s="246">
        <f t="shared" si="10"/>
        <v>0</v>
      </c>
      <c r="X50" s="247" t="str">
        <f t="shared" si="11"/>
        <v>8</v>
      </c>
      <c r="Y50" s="159"/>
      <c r="Z50" s="245">
        <f t="shared" si="12"/>
        <v>40145.599999999999</v>
      </c>
      <c r="AA50" s="5">
        <f>VLOOKUP(G50,Ma_KH!$A:$R,14,0)</f>
        <v>60</v>
      </c>
    </row>
    <row r="51" spans="1:27" x14ac:dyDescent="0.25">
      <c r="A51" s="261">
        <v>46107</v>
      </c>
      <c r="B51" s="262">
        <v>4186681161</v>
      </c>
      <c r="C51" s="263" t="s">
        <v>15253</v>
      </c>
      <c r="D51" s="261">
        <v>46113</v>
      </c>
      <c r="E51" s="206"/>
      <c r="F51" s="189"/>
      <c r="G51" s="265" t="s">
        <v>7225</v>
      </c>
      <c r="H51" s="206"/>
      <c r="I51" s="262" t="s">
        <v>15266</v>
      </c>
      <c r="J51" s="262" t="s">
        <v>1769</v>
      </c>
      <c r="K51" s="205" t="s">
        <v>37</v>
      </c>
      <c r="L51" s="190" t="str">
        <f>VLOOKUP($K51,TONG_SL!$A:$D,2,0)</f>
        <v>Chả cốm 300g</v>
      </c>
      <c r="M51" s="217"/>
      <c r="N51" s="190" t="str">
        <f t="shared" si="0"/>
        <v>K-C6</v>
      </c>
      <c r="O51" s="217"/>
      <c r="P51" s="217"/>
      <c r="Q51" s="190" t="str">
        <f>VLOOKUP(K51,TONG_SL!$A:$D,3,0)</f>
        <v>Túi</v>
      </c>
      <c r="R51" s="248">
        <v>4</v>
      </c>
      <c r="S51" s="159"/>
      <c r="T51" s="159">
        <f>VLOOKUP(VLOOKUP(G51,Ma_KH!$A:$R,18,0)&amp;K51,Gia_MB!$A:$F,6,0)</f>
        <v>74250</v>
      </c>
      <c r="U51" s="245">
        <f t="shared" si="9"/>
        <v>297000</v>
      </c>
      <c r="V51" s="159"/>
      <c r="W51" s="246">
        <f t="shared" si="10"/>
        <v>0</v>
      </c>
      <c r="X51" s="247" t="str">
        <f t="shared" si="11"/>
        <v>8</v>
      </c>
      <c r="Y51" s="159"/>
      <c r="Z51" s="245">
        <f t="shared" si="12"/>
        <v>23760</v>
      </c>
      <c r="AA51" s="5">
        <f>VLOOKUP(G51,Ma_KH!$A:$R,14,0)</f>
        <v>60</v>
      </c>
    </row>
    <row r="52" spans="1:27" x14ac:dyDescent="0.25">
      <c r="A52" s="261">
        <v>46107</v>
      </c>
      <c r="B52" s="262">
        <v>4186681161</v>
      </c>
      <c r="C52" s="263" t="s">
        <v>15253</v>
      </c>
      <c r="D52" s="261">
        <v>46113</v>
      </c>
      <c r="E52" s="206"/>
      <c r="F52" s="189"/>
      <c r="G52" s="265" t="s">
        <v>7225</v>
      </c>
      <c r="H52" s="206"/>
      <c r="I52" s="262" t="s">
        <v>15266</v>
      </c>
      <c r="J52" s="262" t="s">
        <v>1769</v>
      </c>
      <c r="K52" s="205" t="s">
        <v>34</v>
      </c>
      <c r="L52" s="190" t="str">
        <f>VLOOKUP($K52,TONG_SL!$A:$D,2,0)</f>
        <v>Tai heo muối 200g</v>
      </c>
      <c r="M52" s="217"/>
      <c r="N52" s="190" t="str">
        <f t="shared" si="0"/>
        <v>K-C6</v>
      </c>
      <c r="O52" s="217"/>
      <c r="P52" s="217"/>
      <c r="Q52" s="190" t="str">
        <f>VLOOKUP(K52,TONG_SL!$A:$D,3,0)</f>
        <v>Túi</v>
      </c>
      <c r="R52" s="248">
        <v>4</v>
      </c>
      <c r="S52" s="159"/>
      <c r="T52" s="159">
        <f>VLOOKUP(VLOOKUP(G52,Ma_KH!$A:$R,18,0)&amp;K52,Gia_MB!$A:$F,6,0)</f>
        <v>55595</v>
      </c>
      <c r="U52" s="245">
        <f t="shared" si="9"/>
        <v>222380</v>
      </c>
      <c r="V52" s="159"/>
      <c r="W52" s="246">
        <f t="shared" si="10"/>
        <v>0</v>
      </c>
      <c r="X52" s="247" t="str">
        <f t="shared" si="11"/>
        <v>8</v>
      </c>
      <c r="Y52" s="159"/>
      <c r="Z52" s="245">
        <f t="shared" si="12"/>
        <v>17790.400000000001</v>
      </c>
      <c r="AA52" s="5">
        <f>VLOOKUP(G52,Ma_KH!$A:$R,14,0)</f>
        <v>60</v>
      </c>
    </row>
    <row r="53" spans="1:27" x14ac:dyDescent="0.25">
      <c r="A53" s="261">
        <v>46107</v>
      </c>
      <c r="B53" s="262">
        <v>4186681161</v>
      </c>
      <c r="C53" s="263" t="s">
        <v>15253</v>
      </c>
      <c r="D53" s="261">
        <v>46113</v>
      </c>
      <c r="E53" s="206"/>
      <c r="F53" s="189"/>
      <c r="G53" s="265" t="s">
        <v>7225</v>
      </c>
      <c r="H53" s="206"/>
      <c r="I53" s="262" t="s">
        <v>15266</v>
      </c>
      <c r="J53" s="262" t="s">
        <v>1769</v>
      </c>
      <c r="K53" s="205" t="s">
        <v>30</v>
      </c>
      <c r="L53" s="190" t="str">
        <f>VLOOKUP($K53,TONG_SL!$A:$D,2,0)</f>
        <v>Gà muối 500g</v>
      </c>
      <c r="M53" s="217"/>
      <c r="N53" s="190" t="str">
        <f t="shared" si="0"/>
        <v>K-C6</v>
      </c>
      <c r="O53" s="217"/>
      <c r="P53" s="217"/>
      <c r="Q53" s="190" t="str">
        <f>VLOOKUP(K53,TONG_SL!$A:$D,3,0)</f>
        <v>Túi</v>
      </c>
      <c r="R53" s="248">
        <v>4</v>
      </c>
      <c r="S53" s="159"/>
      <c r="T53" s="159">
        <f>VLOOKUP(VLOOKUP(G53,Ma_KH!$A:$R,18,0)&amp;K53,Gia_MB!$A:$F,6,0)</f>
        <v>116611</v>
      </c>
      <c r="U53" s="245">
        <f t="shared" si="9"/>
        <v>466444</v>
      </c>
      <c r="V53" s="159"/>
      <c r="W53" s="246">
        <f t="shared" si="10"/>
        <v>0</v>
      </c>
      <c r="X53" s="247" t="str">
        <f t="shared" si="11"/>
        <v>8</v>
      </c>
      <c r="Y53" s="159"/>
      <c r="Z53" s="245">
        <f t="shared" si="12"/>
        <v>37315.520000000004</v>
      </c>
      <c r="AA53" s="5">
        <f>VLOOKUP(G53,Ma_KH!$A:$R,14,0)</f>
        <v>60</v>
      </c>
    </row>
    <row r="54" spans="1:27" x14ac:dyDescent="0.25">
      <c r="A54" s="261">
        <v>46107</v>
      </c>
      <c r="B54" s="262">
        <v>4186681161</v>
      </c>
      <c r="C54" s="263" t="s">
        <v>15253</v>
      </c>
      <c r="D54" s="261">
        <v>46113</v>
      </c>
      <c r="E54" s="206"/>
      <c r="F54" s="189"/>
      <c r="G54" s="265" t="s">
        <v>7225</v>
      </c>
      <c r="H54" s="206"/>
      <c r="I54" s="262" t="s">
        <v>15266</v>
      </c>
      <c r="J54" s="262" t="s">
        <v>1769</v>
      </c>
      <c r="K54" s="205" t="s">
        <v>27</v>
      </c>
      <c r="L54" s="190" t="str">
        <f>VLOOKUP($K54,TONG_SL!$A:$D,2,0)</f>
        <v>Chân giò heo muối 300g</v>
      </c>
      <c r="M54" s="217"/>
      <c r="N54" s="190" t="str">
        <f t="shared" si="0"/>
        <v>K-C6</v>
      </c>
      <c r="O54" s="217"/>
      <c r="P54" s="217"/>
      <c r="Q54" s="190" t="str">
        <f>VLOOKUP(K54,TONG_SL!$A:$D,3,0)</f>
        <v>Túi</v>
      </c>
      <c r="R54" s="248">
        <v>6</v>
      </c>
      <c r="S54" s="159"/>
      <c r="T54" s="159">
        <f>VLOOKUP(VLOOKUP(G54,Ma_KH!$A:$R,18,0)&amp;K54,Gia_MB!$A:$F,6,0)</f>
        <v>73431</v>
      </c>
      <c r="U54" s="245">
        <f t="shared" si="9"/>
        <v>440586</v>
      </c>
      <c r="V54" s="159"/>
      <c r="W54" s="246">
        <f t="shared" si="10"/>
        <v>0</v>
      </c>
      <c r="X54" s="247" t="str">
        <f t="shared" si="11"/>
        <v>8</v>
      </c>
      <c r="Y54" s="159"/>
      <c r="Z54" s="245">
        <f t="shared" si="12"/>
        <v>35246.879999999997</v>
      </c>
      <c r="AA54" s="5">
        <f>VLOOKUP(G54,Ma_KH!$A:$R,14,0)</f>
        <v>60</v>
      </c>
    </row>
    <row r="55" spans="1:27" x14ac:dyDescent="0.25">
      <c r="A55" s="282">
        <v>46107</v>
      </c>
      <c r="B55" s="283">
        <v>4186681138</v>
      </c>
      <c r="C55" s="284" t="s">
        <v>15253</v>
      </c>
      <c r="D55" s="282">
        <v>46113</v>
      </c>
      <c r="E55" s="206"/>
      <c r="F55" s="189"/>
      <c r="G55" s="285" t="s">
        <v>7225</v>
      </c>
      <c r="H55" s="206"/>
      <c r="I55" s="283" t="s">
        <v>15267</v>
      </c>
      <c r="J55" s="283" t="s">
        <v>1769</v>
      </c>
      <c r="K55" s="205" t="s">
        <v>27</v>
      </c>
      <c r="L55" s="190" t="str">
        <f>VLOOKUP($K55,TONG_SL!$A:$D,2,0)</f>
        <v>Chân giò heo muối 300g</v>
      </c>
      <c r="M55" s="217"/>
      <c r="N55" s="190" t="str">
        <f t="shared" si="0"/>
        <v>K-C6</v>
      </c>
      <c r="O55" s="217"/>
      <c r="P55" s="217"/>
      <c r="Q55" s="190" t="str">
        <f>VLOOKUP(K55,TONG_SL!$A:$D,3,0)</f>
        <v>Túi</v>
      </c>
      <c r="R55" s="248">
        <v>18</v>
      </c>
      <c r="S55" s="159"/>
      <c r="T55" s="159">
        <f>VLOOKUP(VLOOKUP(G55,Ma_KH!$A:$R,18,0)&amp;K55,Gia_MB!$A:$F,6,0)</f>
        <v>73431</v>
      </c>
      <c r="U55" s="245">
        <f t="shared" si="9"/>
        <v>1321758</v>
      </c>
      <c r="V55" s="159"/>
      <c r="W55" s="246">
        <f t="shared" si="10"/>
        <v>0</v>
      </c>
      <c r="X55" s="247" t="str">
        <f t="shared" si="11"/>
        <v>8</v>
      </c>
      <c r="Y55" s="159"/>
      <c r="Z55" s="245">
        <f t="shared" si="12"/>
        <v>105740.64</v>
      </c>
      <c r="AA55" s="5">
        <f>VLOOKUP(G55,Ma_KH!$A:$R,14,0)</f>
        <v>60</v>
      </c>
    </row>
    <row r="56" spans="1:27" x14ac:dyDescent="0.25">
      <c r="A56" s="282">
        <v>46107</v>
      </c>
      <c r="B56" s="283">
        <v>4186681138</v>
      </c>
      <c r="C56" s="284" t="s">
        <v>15253</v>
      </c>
      <c r="D56" s="282">
        <v>46113</v>
      </c>
      <c r="E56" s="206"/>
      <c r="F56" s="189"/>
      <c r="G56" s="285" t="s">
        <v>7225</v>
      </c>
      <c r="H56" s="206"/>
      <c r="I56" s="283" t="s">
        <v>15267</v>
      </c>
      <c r="J56" s="283" t="s">
        <v>1769</v>
      </c>
      <c r="K56" s="205" t="s">
        <v>30</v>
      </c>
      <c r="L56" s="190" t="str">
        <f>VLOOKUP($K56,TONG_SL!$A:$D,2,0)</f>
        <v>Gà muối 500g</v>
      </c>
      <c r="M56" s="217"/>
      <c r="N56" s="190" t="str">
        <f t="shared" si="0"/>
        <v>K-C6</v>
      </c>
      <c r="O56" s="217"/>
      <c r="P56" s="217"/>
      <c r="Q56" s="190" t="str">
        <f>VLOOKUP(K56,TONG_SL!$A:$D,3,0)</f>
        <v>Túi</v>
      </c>
      <c r="R56" s="248">
        <v>4</v>
      </c>
      <c r="S56" s="159"/>
      <c r="T56" s="159">
        <f>VLOOKUP(VLOOKUP(G56,Ma_KH!$A:$R,18,0)&amp;K56,Gia_MB!$A:$F,6,0)</f>
        <v>116611</v>
      </c>
      <c r="U56" s="245">
        <f t="shared" si="9"/>
        <v>466444</v>
      </c>
      <c r="V56" s="159"/>
      <c r="W56" s="246">
        <f t="shared" si="10"/>
        <v>0</v>
      </c>
      <c r="X56" s="247" t="str">
        <f t="shared" si="11"/>
        <v>8</v>
      </c>
      <c r="Y56" s="159"/>
      <c r="Z56" s="245">
        <f t="shared" si="12"/>
        <v>37315.520000000004</v>
      </c>
      <c r="AA56" s="5">
        <f>VLOOKUP(G56,Ma_KH!$A:$R,14,0)</f>
        <v>60</v>
      </c>
    </row>
    <row r="57" spans="1:27" x14ac:dyDescent="0.25">
      <c r="A57" s="282">
        <v>46107</v>
      </c>
      <c r="B57" s="283">
        <v>4186681138</v>
      </c>
      <c r="C57" s="284" t="s">
        <v>15253</v>
      </c>
      <c r="D57" s="282">
        <v>46113</v>
      </c>
      <c r="E57" s="206"/>
      <c r="F57" s="189"/>
      <c r="G57" s="285" t="s">
        <v>7225</v>
      </c>
      <c r="H57" s="206"/>
      <c r="I57" s="283" t="s">
        <v>15267</v>
      </c>
      <c r="J57" s="283" t="s">
        <v>1769</v>
      </c>
      <c r="K57" s="205" t="s">
        <v>34</v>
      </c>
      <c r="L57" s="190" t="str">
        <f>VLOOKUP($K57,TONG_SL!$A:$D,2,0)</f>
        <v>Tai heo muối 200g</v>
      </c>
      <c r="M57" s="217"/>
      <c r="N57" s="190" t="str">
        <f t="shared" si="0"/>
        <v>K-C6</v>
      </c>
      <c r="O57" s="217"/>
      <c r="P57" s="217"/>
      <c r="Q57" s="190" t="str">
        <f>VLOOKUP(K57,TONG_SL!$A:$D,3,0)</f>
        <v>Túi</v>
      </c>
      <c r="R57" s="248">
        <v>2</v>
      </c>
      <c r="S57" s="159"/>
      <c r="T57" s="159">
        <f>VLOOKUP(VLOOKUP(G57,Ma_KH!$A:$R,18,0)&amp;K57,Gia_MB!$A:$F,6,0)</f>
        <v>55595</v>
      </c>
      <c r="U57" s="245">
        <f t="shared" si="9"/>
        <v>111190</v>
      </c>
      <c r="V57" s="159"/>
      <c r="W57" s="246">
        <f t="shared" si="10"/>
        <v>0</v>
      </c>
      <c r="X57" s="247" t="str">
        <f t="shared" si="11"/>
        <v>8</v>
      </c>
      <c r="Y57" s="159"/>
      <c r="Z57" s="245">
        <f t="shared" si="12"/>
        <v>8895.2000000000007</v>
      </c>
      <c r="AA57" s="5">
        <f>VLOOKUP(G57,Ma_KH!$A:$R,14,0)</f>
        <v>60</v>
      </c>
    </row>
    <row r="58" spans="1:27" x14ac:dyDescent="0.25">
      <c r="A58" s="282">
        <v>46107</v>
      </c>
      <c r="B58" s="283">
        <v>4186681138</v>
      </c>
      <c r="C58" s="284" t="s">
        <v>15253</v>
      </c>
      <c r="D58" s="282">
        <v>46113</v>
      </c>
      <c r="E58" s="206"/>
      <c r="F58" s="189"/>
      <c r="G58" s="285" t="s">
        <v>7225</v>
      </c>
      <c r="H58" s="206"/>
      <c r="I58" s="283" t="s">
        <v>15267</v>
      </c>
      <c r="J58" s="283" t="s">
        <v>1769</v>
      </c>
      <c r="K58" s="205" t="s">
        <v>37</v>
      </c>
      <c r="L58" s="190" t="str">
        <f>VLOOKUP($K58,TONG_SL!$A:$D,2,0)</f>
        <v>Chả cốm 300g</v>
      </c>
      <c r="M58" s="217"/>
      <c r="N58" s="190" t="str">
        <f t="shared" si="0"/>
        <v>K-C6</v>
      </c>
      <c r="O58" s="217"/>
      <c r="P58" s="217"/>
      <c r="Q58" s="190" t="str">
        <f>VLOOKUP(K58,TONG_SL!$A:$D,3,0)</f>
        <v>Túi</v>
      </c>
      <c r="R58" s="248">
        <v>6</v>
      </c>
      <c r="S58" s="159"/>
      <c r="T58" s="159">
        <f>VLOOKUP(VLOOKUP(G58,Ma_KH!$A:$R,18,0)&amp;K58,Gia_MB!$A:$F,6,0)</f>
        <v>74250</v>
      </c>
      <c r="U58" s="245">
        <f t="shared" si="9"/>
        <v>445500</v>
      </c>
      <c r="V58" s="159"/>
      <c r="W58" s="246">
        <f t="shared" si="10"/>
        <v>0</v>
      </c>
      <c r="X58" s="247" t="str">
        <f t="shared" si="11"/>
        <v>8</v>
      </c>
      <c r="Y58" s="159"/>
      <c r="Z58" s="245">
        <f t="shared" si="12"/>
        <v>35640</v>
      </c>
      <c r="AA58" s="5">
        <f>VLOOKUP(G58,Ma_KH!$A:$R,14,0)</f>
        <v>60</v>
      </c>
    </row>
    <row r="59" spans="1:27" x14ac:dyDescent="0.25">
      <c r="A59" s="282">
        <v>46107</v>
      </c>
      <c r="B59" s="283">
        <v>4186681138</v>
      </c>
      <c r="C59" s="284" t="s">
        <v>15253</v>
      </c>
      <c r="D59" s="282">
        <v>46113</v>
      </c>
      <c r="E59" s="206"/>
      <c r="F59" s="189"/>
      <c r="G59" s="285" t="s">
        <v>7225</v>
      </c>
      <c r="H59" s="206"/>
      <c r="I59" s="283" t="s">
        <v>15267</v>
      </c>
      <c r="J59" s="283" t="s">
        <v>1769</v>
      </c>
      <c r="K59" s="205" t="s">
        <v>32</v>
      </c>
      <c r="L59" s="190" t="str">
        <f>VLOOKUP($K59,TONG_SL!$A:$D,2,0)</f>
        <v>Giò Tai Lưỡi Xào 250g</v>
      </c>
      <c r="M59" s="217"/>
      <c r="N59" s="190" t="str">
        <f t="shared" si="0"/>
        <v>K-C6</v>
      </c>
      <c r="O59" s="217"/>
      <c r="P59" s="217"/>
      <c r="Q59" s="190" t="str">
        <f>VLOOKUP(K59,TONG_SL!$A:$D,3,0)</f>
        <v>Túi</v>
      </c>
      <c r="R59" s="248">
        <v>18</v>
      </c>
      <c r="S59" s="159"/>
      <c r="T59" s="159">
        <f>VLOOKUP(VLOOKUP(G59,Ma_KH!$A:$R,18,0)&amp;K59,Gia_MB!$A:$F,6,0)</f>
        <v>50182</v>
      </c>
      <c r="U59" s="245">
        <f t="shared" si="9"/>
        <v>903276</v>
      </c>
      <c r="V59" s="159"/>
      <c r="W59" s="246">
        <f t="shared" si="10"/>
        <v>0</v>
      </c>
      <c r="X59" s="247" t="str">
        <f t="shared" si="11"/>
        <v>8</v>
      </c>
      <c r="Y59" s="159"/>
      <c r="Z59" s="245">
        <f t="shared" si="12"/>
        <v>72262.080000000002</v>
      </c>
      <c r="AA59" s="5">
        <f>VLOOKUP(G59,Ma_KH!$A:$R,14,0)</f>
        <v>60</v>
      </c>
    </row>
    <row r="60" spans="1:27" x14ac:dyDescent="0.25">
      <c r="A60" s="282">
        <v>46107</v>
      </c>
      <c r="B60" s="283">
        <v>4186681138</v>
      </c>
      <c r="C60" s="284" t="s">
        <v>15253</v>
      </c>
      <c r="D60" s="282">
        <v>46113</v>
      </c>
      <c r="E60" s="206"/>
      <c r="F60" s="189"/>
      <c r="G60" s="285" t="s">
        <v>7225</v>
      </c>
      <c r="H60" s="206"/>
      <c r="I60" s="283" t="s">
        <v>15267</v>
      </c>
      <c r="J60" s="283" t="s">
        <v>1769</v>
      </c>
      <c r="K60" s="205" t="s">
        <v>48</v>
      </c>
      <c r="L60" s="190" t="str">
        <f>VLOOKUP($K60,TONG_SL!$A:$D,2,0)</f>
        <v>Mọc Nấm Hương 250g</v>
      </c>
      <c r="M60" s="217"/>
      <c r="N60" s="190" t="str">
        <f t="shared" si="0"/>
        <v>K-C6</v>
      </c>
      <c r="O60" s="217"/>
      <c r="P60" s="217"/>
      <c r="Q60" s="190" t="str">
        <f>VLOOKUP(K60,TONG_SL!$A:$D,3,0)</f>
        <v>Túi</v>
      </c>
      <c r="R60" s="248">
        <v>16</v>
      </c>
      <c r="S60" s="159"/>
      <c r="T60" s="159">
        <f>VLOOKUP(VLOOKUP(G60,Ma_KH!$A:$R,18,0)&amp;K60,Gia_MB!$A:$F,6,0)</f>
        <v>46000</v>
      </c>
      <c r="U60" s="245">
        <f t="shared" si="9"/>
        <v>736000</v>
      </c>
      <c r="V60" s="159"/>
      <c r="W60" s="246">
        <f t="shared" si="10"/>
        <v>0</v>
      </c>
      <c r="X60" s="247" t="str">
        <f t="shared" si="11"/>
        <v>8</v>
      </c>
      <c r="Y60" s="159"/>
      <c r="Z60" s="245">
        <f t="shared" si="12"/>
        <v>58880</v>
      </c>
      <c r="AA60" s="5">
        <f>VLOOKUP(G60,Ma_KH!$A:$R,14,0)</f>
        <v>60</v>
      </c>
    </row>
    <row r="61" spans="1:27" x14ac:dyDescent="0.25">
      <c r="A61" s="282">
        <v>46107</v>
      </c>
      <c r="B61" s="283">
        <v>4186681142</v>
      </c>
      <c r="C61" s="284" t="s">
        <v>15253</v>
      </c>
      <c r="D61" s="282">
        <v>46113</v>
      </c>
      <c r="E61" s="206"/>
      <c r="F61" s="189"/>
      <c r="G61" s="285" t="s">
        <v>7225</v>
      </c>
      <c r="H61" s="206"/>
      <c r="I61" s="283" t="s">
        <v>15268</v>
      </c>
      <c r="J61" s="283" t="s">
        <v>1769</v>
      </c>
      <c r="K61" s="205" t="s">
        <v>48</v>
      </c>
      <c r="L61" s="190" t="str">
        <f>VLOOKUP($K61,TONG_SL!$A:$D,2,0)</f>
        <v>Mọc Nấm Hương 250g</v>
      </c>
      <c r="M61" s="217"/>
      <c r="N61" s="190" t="str">
        <f t="shared" si="0"/>
        <v>K-C6</v>
      </c>
      <c r="O61" s="217"/>
      <c r="P61" s="217"/>
      <c r="Q61" s="190" t="str">
        <f>VLOOKUP(K61,TONG_SL!$A:$D,3,0)</f>
        <v>Túi</v>
      </c>
      <c r="R61" s="248">
        <v>16</v>
      </c>
      <c r="S61" s="159"/>
      <c r="T61" s="159">
        <f>VLOOKUP(VLOOKUP(G61,Ma_KH!$A:$R,18,0)&amp;K61,Gia_MB!$A:$F,6,0)</f>
        <v>46000</v>
      </c>
      <c r="U61" s="245">
        <f t="shared" si="9"/>
        <v>736000</v>
      </c>
      <c r="V61" s="159"/>
      <c r="W61" s="246">
        <f t="shared" si="10"/>
        <v>0</v>
      </c>
      <c r="X61" s="247" t="str">
        <f t="shared" si="11"/>
        <v>8</v>
      </c>
      <c r="Y61" s="159"/>
      <c r="Z61" s="245">
        <f t="shared" si="12"/>
        <v>58880</v>
      </c>
      <c r="AA61" s="5">
        <f>VLOOKUP(G61,Ma_KH!$A:$R,14,0)</f>
        <v>60</v>
      </c>
    </row>
    <row r="62" spans="1:27" x14ac:dyDescent="0.25">
      <c r="A62" s="282">
        <v>46107</v>
      </c>
      <c r="B62" s="283">
        <v>4186681142</v>
      </c>
      <c r="C62" s="284" t="s">
        <v>15253</v>
      </c>
      <c r="D62" s="282">
        <v>46113</v>
      </c>
      <c r="E62" s="206"/>
      <c r="F62" s="189"/>
      <c r="G62" s="285" t="s">
        <v>7225</v>
      </c>
      <c r="H62" s="206"/>
      <c r="I62" s="283" t="s">
        <v>15268</v>
      </c>
      <c r="J62" s="283" t="s">
        <v>1769</v>
      </c>
      <c r="K62" s="205" t="s">
        <v>32</v>
      </c>
      <c r="L62" s="190" t="str">
        <f>VLOOKUP($K62,TONG_SL!$A:$D,2,0)</f>
        <v>Giò Tai Lưỡi Xào 250g</v>
      </c>
      <c r="M62" s="217"/>
      <c r="N62" s="190" t="str">
        <f t="shared" si="0"/>
        <v>K-C6</v>
      </c>
      <c r="O62" s="217"/>
      <c r="P62" s="217"/>
      <c r="Q62" s="190" t="str">
        <f>VLOOKUP(K62,TONG_SL!$A:$D,3,0)</f>
        <v>Túi</v>
      </c>
      <c r="R62" s="248">
        <v>14</v>
      </c>
      <c r="S62" s="159"/>
      <c r="T62" s="159">
        <f>VLOOKUP(VLOOKUP(G62,Ma_KH!$A:$R,18,0)&amp;K62,Gia_MB!$A:$F,6,0)</f>
        <v>50182</v>
      </c>
      <c r="U62" s="245">
        <f t="shared" si="9"/>
        <v>702548</v>
      </c>
      <c r="V62" s="159"/>
      <c r="W62" s="246">
        <f t="shared" si="10"/>
        <v>0</v>
      </c>
      <c r="X62" s="247" t="str">
        <f t="shared" si="11"/>
        <v>8</v>
      </c>
      <c r="Y62" s="159"/>
      <c r="Z62" s="245">
        <f t="shared" si="12"/>
        <v>56203.840000000004</v>
      </c>
      <c r="AA62" s="5">
        <f>VLOOKUP(G62,Ma_KH!$A:$R,14,0)</f>
        <v>60</v>
      </c>
    </row>
    <row r="63" spans="1:27" x14ac:dyDescent="0.25">
      <c r="A63" s="282">
        <v>46107</v>
      </c>
      <c r="B63" s="283">
        <v>4186681142</v>
      </c>
      <c r="C63" s="284" t="s">
        <v>15253</v>
      </c>
      <c r="D63" s="282">
        <v>46113</v>
      </c>
      <c r="E63" s="206"/>
      <c r="F63" s="189"/>
      <c r="G63" s="285" t="s">
        <v>7225</v>
      </c>
      <c r="H63" s="206"/>
      <c r="I63" s="283" t="s">
        <v>15268</v>
      </c>
      <c r="J63" s="283" t="s">
        <v>1769</v>
      </c>
      <c r="K63" s="205" t="s">
        <v>37</v>
      </c>
      <c r="L63" s="190" t="str">
        <f>VLOOKUP($K63,TONG_SL!$A:$D,2,0)</f>
        <v>Chả cốm 300g</v>
      </c>
      <c r="M63" s="217"/>
      <c r="N63" s="190" t="str">
        <f t="shared" si="0"/>
        <v>K-C6</v>
      </c>
      <c r="O63" s="217"/>
      <c r="P63" s="217"/>
      <c r="Q63" s="190" t="str">
        <f>VLOOKUP(K63,TONG_SL!$A:$D,3,0)</f>
        <v>Túi</v>
      </c>
      <c r="R63" s="248">
        <v>2</v>
      </c>
      <c r="S63" s="159"/>
      <c r="T63" s="159">
        <f>VLOOKUP(VLOOKUP(G63,Ma_KH!$A:$R,18,0)&amp;K63,Gia_MB!$A:$F,6,0)</f>
        <v>74250</v>
      </c>
      <c r="U63" s="245">
        <f t="shared" si="9"/>
        <v>148500</v>
      </c>
      <c r="V63" s="159"/>
      <c r="W63" s="246">
        <f t="shared" si="10"/>
        <v>0</v>
      </c>
      <c r="X63" s="247" t="str">
        <f t="shared" si="11"/>
        <v>8</v>
      </c>
      <c r="Y63" s="159"/>
      <c r="Z63" s="245">
        <f t="shared" si="12"/>
        <v>11880</v>
      </c>
      <c r="AA63" s="5">
        <f>VLOOKUP(G63,Ma_KH!$A:$R,14,0)</f>
        <v>60</v>
      </c>
    </row>
    <row r="64" spans="1:27" x14ac:dyDescent="0.25">
      <c r="A64" s="282">
        <v>46107</v>
      </c>
      <c r="B64" s="283">
        <v>4186681142</v>
      </c>
      <c r="C64" s="284" t="s">
        <v>15253</v>
      </c>
      <c r="D64" s="282">
        <v>46113</v>
      </c>
      <c r="E64" s="206"/>
      <c r="F64" s="189"/>
      <c r="G64" s="285" t="s">
        <v>7225</v>
      </c>
      <c r="H64" s="206"/>
      <c r="I64" s="283" t="s">
        <v>15268</v>
      </c>
      <c r="J64" s="283" t="s">
        <v>1769</v>
      </c>
      <c r="K64" s="205" t="s">
        <v>30</v>
      </c>
      <c r="L64" s="190" t="str">
        <f>VLOOKUP($K64,TONG_SL!$A:$D,2,0)</f>
        <v>Gà muối 500g</v>
      </c>
      <c r="M64" s="217"/>
      <c r="N64" s="190" t="str">
        <f t="shared" si="0"/>
        <v>K-C6</v>
      </c>
      <c r="O64" s="217"/>
      <c r="P64" s="217"/>
      <c r="Q64" s="190" t="str">
        <f>VLOOKUP(K64,TONG_SL!$A:$D,3,0)</f>
        <v>Túi</v>
      </c>
      <c r="R64" s="248">
        <v>6</v>
      </c>
      <c r="S64" s="159"/>
      <c r="T64" s="159">
        <f>VLOOKUP(VLOOKUP(G64,Ma_KH!$A:$R,18,0)&amp;K64,Gia_MB!$A:$F,6,0)</f>
        <v>116611</v>
      </c>
      <c r="U64" s="245">
        <f t="shared" si="9"/>
        <v>699666</v>
      </c>
      <c r="V64" s="159"/>
      <c r="W64" s="246">
        <f t="shared" si="10"/>
        <v>0</v>
      </c>
      <c r="X64" s="247" t="str">
        <f t="shared" si="11"/>
        <v>8</v>
      </c>
      <c r="Y64" s="159"/>
      <c r="Z64" s="245">
        <f t="shared" si="12"/>
        <v>55973.279999999999</v>
      </c>
      <c r="AA64" s="5">
        <f>VLOOKUP(G64,Ma_KH!$A:$R,14,0)</f>
        <v>60</v>
      </c>
    </row>
    <row r="65" spans="1:27" x14ac:dyDescent="0.25">
      <c r="A65" s="282">
        <v>46107</v>
      </c>
      <c r="B65" s="283">
        <v>4186681142</v>
      </c>
      <c r="C65" s="284" t="s">
        <v>15253</v>
      </c>
      <c r="D65" s="282">
        <v>46113</v>
      </c>
      <c r="E65" s="206"/>
      <c r="F65" s="189"/>
      <c r="G65" s="285" t="s">
        <v>7225</v>
      </c>
      <c r="H65" s="206"/>
      <c r="I65" s="283" t="s">
        <v>15268</v>
      </c>
      <c r="J65" s="283" t="s">
        <v>1769</v>
      </c>
      <c r="K65" s="205" t="s">
        <v>27</v>
      </c>
      <c r="L65" s="190" t="str">
        <f>VLOOKUP($K65,TONG_SL!$A:$D,2,0)</f>
        <v>Chân giò heo muối 300g</v>
      </c>
      <c r="M65" s="217"/>
      <c r="N65" s="190" t="str">
        <f t="shared" si="0"/>
        <v>K-C6</v>
      </c>
      <c r="O65" s="217"/>
      <c r="P65" s="217"/>
      <c r="Q65" s="190" t="str">
        <f>VLOOKUP(K65,TONG_SL!$A:$D,3,0)</f>
        <v>Túi</v>
      </c>
      <c r="R65" s="248">
        <v>10</v>
      </c>
      <c r="S65" s="159"/>
      <c r="T65" s="159">
        <f>VLOOKUP(VLOOKUP(G65,Ma_KH!$A:$R,18,0)&amp;K65,Gia_MB!$A:$F,6,0)</f>
        <v>73431</v>
      </c>
      <c r="U65" s="245">
        <f t="shared" si="9"/>
        <v>734310</v>
      </c>
      <c r="V65" s="159"/>
      <c r="W65" s="246">
        <f t="shared" si="10"/>
        <v>0</v>
      </c>
      <c r="X65" s="247" t="str">
        <f t="shared" si="11"/>
        <v>8</v>
      </c>
      <c r="Y65" s="159"/>
      <c r="Z65" s="245">
        <f t="shared" si="12"/>
        <v>58744.800000000003</v>
      </c>
      <c r="AA65" s="5">
        <f>VLOOKUP(G65,Ma_KH!$A:$R,14,0)</f>
        <v>60</v>
      </c>
    </row>
    <row r="66" spans="1:27" x14ac:dyDescent="0.25">
      <c r="A66" s="282">
        <v>46107</v>
      </c>
      <c r="B66" s="283">
        <v>4186681141</v>
      </c>
      <c r="C66" s="284" t="s">
        <v>15253</v>
      </c>
      <c r="D66" s="282">
        <v>46113</v>
      </c>
      <c r="E66" s="206"/>
      <c r="F66" s="189"/>
      <c r="G66" s="285" t="s">
        <v>7225</v>
      </c>
      <c r="H66" s="206"/>
      <c r="I66" s="283" t="s">
        <v>15269</v>
      </c>
      <c r="J66" s="283" t="s">
        <v>1769</v>
      </c>
      <c r="K66" s="205" t="s">
        <v>27</v>
      </c>
      <c r="L66" s="190" t="str">
        <f>VLOOKUP($K66,TONG_SL!$A:$D,2,0)</f>
        <v>Chân giò heo muối 300g</v>
      </c>
      <c r="M66" s="217"/>
      <c r="N66" s="190" t="str">
        <f t="shared" si="0"/>
        <v>K-C6</v>
      </c>
      <c r="O66" s="217"/>
      <c r="P66" s="217"/>
      <c r="Q66" s="190" t="str">
        <f>VLOOKUP(K66,TONG_SL!$A:$D,3,0)</f>
        <v>Túi</v>
      </c>
      <c r="R66" s="248">
        <v>4</v>
      </c>
      <c r="S66" s="159"/>
      <c r="T66" s="159">
        <f>VLOOKUP(VLOOKUP(G66,Ma_KH!$A:$R,18,0)&amp;K66,Gia_MB!$A:$F,6,0)</f>
        <v>73431</v>
      </c>
      <c r="U66" s="245">
        <f t="shared" si="9"/>
        <v>293724</v>
      </c>
      <c r="V66" s="159"/>
      <c r="W66" s="246">
        <f t="shared" si="10"/>
        <v>0</v>
      </c>
      <c r="X66" s="247" t="str">
        <f t="shared" si="11"/>
        <v>8</v>
      </c>
      <c r="Y66" s="159"/>
      <c r="Z66" s="245">
        <f t="shared" si="12"/>
        <v>23497.920000000002</v>
      </c>
      <c r="AA66" s="5">
        <f>VLOOKUP(G66,Ma_KH!$A:$R,14,0)</f>
        <v>60</v>
      </c>
    </row>
    <row r="67" spans="1:27" x14ac:dyDescent="0.25">
      <c r="A67" s="282">
        <v>46107</v>
      </c>
      <c r="B67" s="283">
        <v>4186681141</v>
      </c>
      <c r="C67" s="284" t="s">
        <v>15253</v>
      </c>
      <c r="D67" s="282">
        <v>46113</v>
      </c>
      <c r="E67" s="206"/>
      <c r="F67" s="189"/>
      <c r="G67" s="285" t="s">
        <v>7225</v>
      </c>
      <c r="H67" s="206"/>
      <c r="I67" s="283" t="s">
        <v>15269</v>
      </c>
      <c r="J67" s="283" t="s">
        <v>1769</v>
      </c>
      <c r="K67" s="205" t="s">
        <v>34</v>
      </c>
      <c r="L67" s="190" t="str">
        <f>VLOOKUP($K67,TONG_SL!$A:$D,2,0)</f>
        <v>Tai heo muối 200g</v>
      </c>
      <c r="M67" s="217"/>
      <c r="N67" s="190" t="str">
        <f t="shared" ref="N67:N130" si="13">IF($B67&lt;&gt;"","K-C6","")</f>
        <v>K-C6</v>
      </c>
      <c r="O67" s="217"/>
      <c r="P67" s="217"/>
      <c r="Q67" s="190" t="str">
        <f>VLOOKUP(K67,TONG_SL!$A:$D,3,0)</f>
        <v>Túi</v>
      </c>
      <c r="R67" s="248">
        <v>6</v>
      </c>
      <c r="S67" s="159"/>
      <c r="T67" s="159">
        <f>VLOOKUP(VLOOKUP(G67,Ma_KH!$A:$R,18,0)&amp;K67,Gia_MB!$A:$F,6,0)</f>
        <v>55595</v>
      </c>
      <c r="U67" s="245">
        <f t="shared" si="9"/>
        <v>333570</v>
      </c>
      <c r="V67" s="159"/>
      <c r="W67" s="246">
        <f t="shared" si="10"/>
        <v>0</v>
      </c>
      <c r="X67" s="247" t="str">
        <f t="shared" si="11"/>
        <v>8</v>
      </c>
      <c r="Y67" s="159"/>
      <c r="Z67" s="245">
        <f t="shared" si="12"/>
        <v>26685.600000000002</v>
      </c>
      <c r="AA67" s="5">
        <f>VLOOKUP(G67,Ma_KH!$A:$R,14,0)</f>
        <v>60</v>
      </c>
    </row>
    <row r="68" spans="1:27" x14ac:dyDescent="0.25">
      <c r="A68" s="282">
        <v>46107</v>
      </c>
      <c r="B68" s="283">
        <v>4186681141</v>
      </c>
      <c r="C68" s="284" t="s">
        <v>15253</v>
      </c>
      <c r="D68" s="282">
        <v>46113</v>
      </c>
      <c r="E68" s="206"/>
      <c r="F68" s="189"/>
      <c r="G68" s="285" t="s">
        <v>7225</v>
      </c>
      <c r="H68" s="206"/>
      <c r="I68" s="283" t="s">
        <v>15269</v>
      </c>
      <c r="J68" s="283" t="s">
        <v>1769</v>
      </c>
      <c r="K68" s="205" t="s">
        <v>37</v>
      </c>
      <c r="L68" s="190" t="str">
        <f>VLOOKUP($K68,TONG_SL!$A:$D,2,0)</f>
        <v>Chả cốm 300g</v>
      </c>
      <c r="M68" s="217"/>
      <c r="N68" s="190" t="str">
        <f t="shared" si="13"/>
        <v>K-C6</v>
      </c>
      <c r="O68" s="217"/>
      <c r="P68" s="217"/>
      <c r="Q68" s="190" t="str">
        <f>VLOOKUP(K68,TONG_SL!$A:$D,3,0)</f>
        <v>Túi</v>
      </c>
      <c r="R68" s="248">
        <v>4</v>
      </c>
      <c r="S68" s="159"/>
      <c r="T68" s="159">
        <f>VLOOKUP(VLOOKUP(G68,Ma_KH!$A:$R,18,0)&amp;K68,Gia_MB!$A:$F,6,0)</f>
        <v>74250</v>
      </c>
      <c r="U68" s="245">
        <f t="shared" si="9"/>
        <v>297000</v>
      </c>
      <c r="V68" s="159"/>
      <c r="W68" s="246">
        <f t="shared" si="10"/>
        <v>0</v>
      </c>
      <c r="X68" s="247" t="str">
        <f t="shared" si="11"/>
        <v>8</v>
      </c>
      <c r="Y68" s="159"/>
      <c r="Z68" s="245">
        <f t="shared" si="12"/>
        <v>23760</v>
      </c>
      <c r="AA68" s="5">
        <f>VLOOKUP(G68,Ma_KH!$A:$R,14,0)</f>
        <v>60</v>
      </c>
    </row>
    <row r="69" spans="1:27" x14ac:dyDescent="0.25">
      <c r="A69" s="282">
        <v>46107</v>
      </c>
      <c r="B69" s="283">
        <v>4186681141</v>
      </c>
      <c r="C69" s="284" t="s">
        <v>15253</v>
      </c>
      <c r="D69" s="282">
        <v>46113</v>
      </c>
      <c r="E69" s="206"/>
      <c r="F69" s="189"/>
      <c r="G69" s="285" t="s">
        <v>7225</v>
      </c>
      <c r="H69" s="206"/>
      <c r="I69" s="283" t="s">
        <v>15269</v>
      </c>
      <c r="J69" s="283" t="s">
        <v>1769</v>
      </c>
      <c r="K69" s="205" t="s">
        <v>32</v>
      </c>
      <c r="L69" s="190" t="str">
        <f>VLOOKUP($K69,TONG_SL!$A:$D,2,0)</f>
        <v>Giò Tai Lưỡi Xào 250g</v>
      </c>
      <c r="M69" s="217"/>
      <c r="N69" s="190" t="str">
        <f t="shared" si="13"/>
        <v>K-C6</v>
      </c>
      <c r="O69" s="217"/>
      <c r="P69" s="217"/>
      <c r="Q69" s="190" t="str">
        <f>VLOOKUP(K69,TONG_SL!$A:$D,3,0)</f>
        <v>Túi</v>
      </c>
      <c r="R69" s="248">
        <v>8</v>
      </c>
      <c r="S69" s="159"/>
      <c r="T69" s="159">
        <f>VLOOKUP(VLOOKUP(G69,Ma_KH!$A:$R,18,0)&amp;K69,Gia_MB!$A:$F,6,0)</f>
        <v>50182</v>
      </c>
      <c r="U69" s="245">
        <f t="shared" si="9"/>
        <v>401456</v>
      </c>
      <c r="V69" s="159"/>
      <c r="W69" s="246">
        <f t="shared" si="10"/>
        <v>0</v>
      </c>
      <c r="X69" s="247" t="str">
        <f t="shared" si="11"/>
        <v>8</v>
      </c>
      <c r="Y69" s="159"/>
      <c r="Z69" s="245">
        <f t="shared" si="12"/>
        <v>32116.48</v>
      </c>
      <c r="AA69" s="5">
        <f>VLOOKUP(G69,Ma_KH!$A:$R,14,0)</f>
        <v>60</v>
      </c>
    </row>
    <row r="70" spans="1:27" x14ac:dyDescent="0.25">
      <c r="A70" s="282">
        <v>46107</v>
      </c>
      <c r="B70" s="283">
        <v>4186681141</v>
      </c>
      <c r="C70" s="284" t="s">
        <v>15253</v>
      </c>
      <c r="D70" s="282">
        <v>46113</v>
      </c>
      <c r="E70" s="206"/>
      <c r="F70" s="189"/>
      <c r="G70" s="285" t="s">
        <v>7225</v>
      </c>
      <c r="H70" s="206"/>
      <c r="I70" s="283" t="s">
        <v>15269</v>
      </c>
      <c r="J70" s="283" t="s">
        <v>1769</v>
      </c>
      <c r="K70" s="205" t="s">
        <v>48</v>
      </c>
      <c r="L70" s="190" t="str">
        <f>VLOOKUP($K70,TONG_SL!$A:$D,2,0)</f>
        <v>Mọc Nấm Hương 250g</v>
      </c>
      <c r="M70" s="217"/>
      <c r="N70" s="190" t="str">
        <f t="shared" si="13"/>
        <v>K-C6</v>
      </c>
      <c r="O70" s="217"/>
      <c r="P70" s="217"/>
      <c r="Q70" s="190" t="str">
        <f>VLOOKUP(K70,TONG_SL!$A:$D,3,0)</f>
        <v>Túi</v>
      </c>
      <c r="R70" s="248">
        <v>16</v>
      </c>
      <c r="S70" s="159"/>
      <c r="T70" s="159">
        <f>VLOOKUP(VLOOKUP(G70,Ma_KH!$A:$R,18,0)&amp;K70,Gia_MB!$A:$F,6,0)</f>
        <v>46000</v>
      </c>
      <c r="U70" s="245">
        <f t="shared" si="9"/>
        <v>736000</v>
      </c>
      <c r="V70" s="159"/>
      <c r="W70" s="246">
        <f t="shared" si="10"/>
        <v>0</v>
      </c>
      <c r="X70" s="247" t="str">
        <f t="shared" si="11"/>
        <v>8</v>
      </c>
      <c r="Y70" s="159"/>
      <c r="Z70" s="245">
        <f t="shared" si="12"/>
        <v>58880</v>
      </c>
      <c r="AA70" s="5">
        <f>VLOOKUP(G70,Ma_KH!$A:$R,14,0)</f>
        <v>60</v>
      </c>
    </row>
    <row r="71" spans="1:27" x14ac:dyDescent="0.25">
      <c r="A71" s="282">
        <v>46107</v>
      </c>
      <c r="B71" s="283">
        <v>4186681159</v>
      </c>
      <c r="C71" s="284" t="s">
        <v>15253</v>
      </c>
      <c r="D71" s="282">
        <v>46113</v>
      </c>
      <c r="E71" s="206"/>
      <c r="F71" s="189"/>
      <c r="G71" s="285" t="s">
        <v>7225</v>
      </c>
      <c r="H71" s="206"/>
      <c r="I71" s="283" t="s">
        <v>15270</v>
      </c>
      <c r="J71" s="283" t="s">
        <v>1769</v>
      </c>
      <c r="K71" s="205" t="s">
        <v>27</v>
      </c>
      <c r="L71" s="190" t="str">
        <f>VLOOKUP($K71,TONG_SL!$A:$D,2,0)</f>
        <v>Chân giò heo muối 300g</v>
      </c>
      <c r="M71" s="217"/>
      <c r="N71" s="190" t="str">
        <f t="shared" si="13"/>
        <v>K-C6</v>
      </c>
      <c r="O71" s="217"/>
      <c r="P71" s="217"/>
      <c r="Q71" s="190" t="str">
        <f>VLOOKUP(K71,TONG_SL!$A:$D,3,0)</f>
        <v>Túi</v>
      </c>
      <c r="R71" s="248">
        <v>38</v>
      </c>
      <c r="S71" s="159"/>
      <c r="T71" s="159">
        <f>VLOOKUP(VLOOKUP(G71,Ma_KH!$A:$R,18,0)&amp;K71,Gia_MB!$A:$F,6,0)</f>
        <v>73431</v>
      </c>
      <c r="U71" s="245">
        <f t="shared" si="9"/>
        <v>2790378</v>
      </c>
      <c r="V71" s="159"/>
      <c r="W71" s="246">
        <f t="shared" si="10"/>
        <v>0</v>
      </c>
      <c r="X71" s="247" t="str">
        <f t="shared" si="11"/>
        <v>8</v>
      </c>
      <c r="Y71" s="159"/>
      <c r="Z71" s="245">
        <f t="shared" si="12"/>
        <v>223230.24</v>
      </c>
      <c r="AA71" s="5">
        <f>VLOOKUP(G71,Ma_KH!$A:$R,14,0)</f>
        <v>60</v>
      </c>
    </row>
    <row r="72" spans="1:27" x14ac:dyDescent="0.25">
      <c r="A72" s="282">
        <v>46107</v>
      </c>
      <c r="B72" s="283">
        <v>4186681159</v>
      </c>
      <c r="C72" s="284" t="s">
        <v>15253</v>
      </c>
      <c r="D72" s="282">
        <v>46113</v>
      </c>
      <c r="E72" s="206"/>
      <c r="F72" s="189"/>
      <c r="G72" s="285" t="s">
        <v>7225</v>
      </c>
      <c r="H72" s="206"/>
      <c r="I72" s="283" t="s">
        <v>15270</v>
      </c>
      <c r="J72" s="283" t="s">
        <v>1769</v>
      </c>
      <c r="K72" s="205" t="s">
        <v>30</v>
      </c>
      <c r="L72" s="190" t="str">
        <f>VLOOKUP($K72,TONG_SL!$A:$D,2,0)</f>
        <v>Gà muối 500g</v>
      </c>
      <c r="M72" s="217"/>
      <c r="N72" s="190" t="str">
        <f t="shared" si="13"/>
        <v>K-C6</v>
      </c>
      <c r="O72" s="217"/>
      <c r="P72" s="217"/>
      <c r="Q72" s="190" t="str">
        <f>VLOOKUP(K72,TONG_SL!$A:$D,3,0)</f>
        <v>Túi</v>
      </c>
      <c r="R72" s="248">
        <v>6</v>
      </c>
      <c r="S72" s="159"/>
      <c r="T72" s="159">
        <f>VLOOKUP(VLOOKUP(G72,Ma_KH!$A:$R,18,0)&amp;K72,Gia_MB!$A:$F,6,0)</f>
        <v>116611</v>
      </c>
      <c r="U72" s="245">
        <f t="shared" si="9"/>
        <v>699666</v>
      </c>
      <c r="V72" s="159"/>
      <c r="W72" s="246">
        <f t="shared" si="10"/>
        <v>0</v>
      </c>
      <c r="X72" s="247" t="str">
        <f t="shared" si="11"/>
        <v>8</v>
      </c>
      <c r="Y72" s="159"/>
      <c r="Z72" s="245">
        <f t="shared" si="12"/>
        <v>55973.279999999999</v>
      </c>
      <c r="AA72" s="5">
        <f>VLOOKUP(G72,Ma_KH!$A:$R,14,0)</f>
        <v>60</v>
      </c>
    </row>
    <row r="73" spans="1:27" x14ac:dyDescent="0.25">
      <c r="A73" s="282">
        <v>46107</v>
      </c>
      <c r="B73" s="283">
        <v>4186681159</v>
      </c>
      <c r="C73" s="284" t="s">
        <v>15253</v>
      </c>
      <c r="D73" s="282">
        <v>46113</v>
      </c>
      <c r="E73" s="206"/>
      <c r="F73" s="189"/>
      <c r="G73" s="285" t="s">
        <v>7225</v>
      </c>
      <c r="H73" s="206"/>
      <c r="I73" s="283" t="s">
        <v>15270</v>
      </c>
      <c r="J73" s="283" t="s">
        <v>1769</v>
      </c>
      <c r="K73" s="205" t="s">
        <v>37</v>
      </c>
      <c r="L73" s="190" t="str">
        <f>VLOOKUP($K73,TONG_SL!$A:$D,2,0)</f>
        <v>Chả cốm 300g</v>
      </c>
      <c r="M73" s="217"/>
      <c r="N73" s="190" t="str">
        <f t="shared" si="13"/>
        <v>K-C6</v>
      </c>
      <c r="O73" s="217"/>
      <c r="P73" s="217"/>
      <c r="Q73" s="190" t="str">
        <f>VLOOKUP(K73,TONG_SL!$A:$D,3,0)</f>
        <v>Túi</v>
      </c>
      <c r="R73" s="248">
        <v>6</v>
      </c>
      <c r="S73" s="159"/>
      <c r="T73" s="159">
        <f>VLOOKUP(VLOOKUP(G73,Ma_KH!$A:$R,18,0)&amp;K73,Gia_MB!$A:$F,6,0)</f>
        <v>74250</v>
      </c>
      <c r="U73" s="245">
        <f t="shared" si="9"/>
        <v>445500</v>
      </c>
      <c r="V73" s="159"/>
      <c r="W73" s="246">
        <f t="shared" si="10"/>
        <v>0</v>
      </c>
      <c r="X73" s="247" t="str">
        <f t="shared" si="11"/>
        <v>8</v>
      </c>
      <c r="Y73" s="159"/>
      <c r="Z73" s="245">
        <f t="shared" si="12"/>
        <v>35640</v>
      </c>
      <c r="AA73" s="5">
        <f>VLOOKUP(G73,Ma_KH!$A:$R,14,0)</f>
        <v>60</v>
      </c>
    </row>
    <row r="74" spans="1:27" x14ac:dyDescent="0.25">
      <c r="A74" s="282">
        <v>46107</v>
      </c>
      <c r="B74" s="283">
        <v>4186681159</v>
      </c>
      <c r="C74" s="284" t="s">
        <v>15253</v>
      </c>
      <c r="D74" s="282">
        <v>46113</v>
      </c>
      <c r="E74" s="206"/>
      <c r="F74" s="189"/>
      <c r="G74" s="285" t="s">
        <v>7225</v>
      </c>
      <c r="H74" s="206"/>
      <c r="I74" s="283" t="s">
        <v>15270</v>
      </c>
      <c r="J74" s="283" t="s">
        <v>1769</v>
      </c>
      <c r="K74" s="205" t="s">
        <v>32</v>
      </c>
      <c r="L74" s="190" t="str">
        <f>VLOOKUP($K74,TONG_SL!$A:$D,2,0)</f>
        <v>Giò Tai Lưỡi Xào 250g</v>
      </c>
      <c r="M74" s="217"/>
      <c r="N74" s="190" t="str">
        <f t="shared" si="13"/>
        <v>K-C6</v>
      </c>
      <c r="O74" s="217"/>
      <c r="P74" s="217"/>
      <c r="Q74" s="190" t="str">
        <f>VLOOKUP(K74,TONG_SL!$A:$D,3,0)</f>
        <v>Túi</v>
      </c>
      <c r="R74" s="248">
        <v>14</v>
      </c>
      <c r="S74" s="159"/>
      <c r="T74" s="159">
        <f>VLOOKUP(VLOOKUP(G74,Ma_KH!$A:$R,18,0)&amp;K74,Gia_MB!$A:$F,6,0)</f>
        <v>50182</v>
      </c>
      <c r="U74" s="245">
        <f t="shared" si="9"/>
        <v>702548</v>
      </c>
      <c r="V74" s="159"/>
      <c r="W74" s="246">
        <f t="shared" si="10"/>
        <v>0</v>
      </c>
      <c r="X74" s="247" t="str">
        <f t="shared" si="11"/>
        <v>8</v>
      </c>
      <c r="Y74" s="159"/>
      <c r="Z74" s="245">
        <f t="shared" si="12"/>
        <v>56203.840000000004</v>
      </c>
      <c r="AA74" s="5">
        <f>VLOOKUP(G74,Ma_KH!$A:$R,14,0)</f>
        <v>60</v>
      </c>
    </row>
    <row r="75" spans="1:27" x14ac:dyDescent="0.25">
      <c r="A75" s="282">
        <v>46107</v>
      </c>
      <c r="B75" s="283">
        <v>4186681159</v>
      </c>
      <c r="C75" s="284" t="s">
        <v>15253</v>
      </c>
      <c r="D75" s="282">
        <v>46113</v>
      </c>
      <c r="E75" s="206"/>
      <c r="F75" s="189"/>
      <c r="G75" s="285" t="s">
        <v>7225</v>
      </c>
      <c r="H75" s="206"/>
      <c r="I75" s="283" t="s">
        <v>15270</v>
      </c>
      <c r="J75" s="283" t="s">
        <v>1769</v>
      </c>
      <c r="K75" s="205" t="s">
        <v>48</v>
      </c>
      <c r="L75" s="190" t="str">
        <f>VLOOKUP($K75,TONG_SL!$A:$D,2,0)</f>
        <v>Mọc Nấm Hương 250g</v>
      </c>
      <c r="M75" s="217"/>
      <c r="N75" s="190" t="str">
        <f t="shared" si="13"/>
        <v>K-C6</v>
      </c>
      <c r="O75" s="217"/>
      <c r="P75" s="217"/>
      <c r="Q75" s="190" t="str">
        <f>VLOOKUP(K75,TONG_SL!$A:$D,3,0)</f>
        <v>Túi</v>
      </c>
      <c r="R75" s="248">
        <v>24</v>
      </c>
      <c r="S75" s="159"/>
      <c r="T75" s="159">
        <f>VLOOKUP(VLOOKUP(G75,Ma_KH!$A:$R,18,0)&amp;K75,Gia_MB!$A:$F,6,0)</f>
        <v>46000</v>
      </c>
      <c r="U75" s="245">
        <f t="shared" si="9"/>
        <v>1104000</v>
      </c>
      <c r="V75" s="159"/>
      <c r="W75" s="246">
        <f t="shared" si="10"/>
        <v>0</v>
      </c>
      <c r="X75" s="247" t="str">
        <f t="shared" si="11"/>
        <v>8</v>
      </c>
      <c r="Y75" s="159"/>
      <c r="Z75" s="245">
        <f t="shared" si="12"/>
        <v>88320</v>
      </c>
      <c r="AA75" s="5">
        <f>VLOOKUP(G75,Ma_KH!$A:$R,14,0)</f>
        <v>60</v>
      </c>
    </row>
    <row r="76" spans="1:27" x14ac:dyDescent="0.25">
      <c r="A76" s="282">
        <v>46107</v>
      </c>
      <c r="B76" s="283">
        <v>4186681134</v>
      </c>
      <c r="C76" s="284" t="s">
        <v>15253</v>
      </c>
      <c r="D76" s="282">
        <v>46113</v>
      </c>
      <c r="E76" s="206"/>
      <c r="F76" s="189"/>
      <c r="G76" s="285" t="s">
        <v>7225</v>
      </c>
      <c r="H76" s="206"/>
      <c r="I76" s="283" t="s">
        <v>15271</v>
      </c>
      <c r="J76" s="283" t="s">
        <v>1769</v>
      </c>
      <c r="K76" s="205" t="s">
        <v>27</v>
      </c>
      <c r="L76" s="190" t="str">
        <f>VLOOKUP($K76,TONG_SL!$A:$D,2,0)</f>
        <v>Chân giò heo muối 300g</v>
      </c>
      <c r="M76" s="217"/>
      <c r="N76" s="190" t="str">
        <f t="shared" si="13"/>
        <v>K-C6</v>
      </c>
      <c r="O76" s="217"/>
      <c r="P76" s="217"/>
      <c r="Q76" s="190" t="str">
        <f>VLOOKUP(K76,TONG_SL!$A:$D,3,0)</f>
        <v>Túi</v>
      </c>
      <c r="R76" s="248">
        <v>22</v>
      </c>
      <c r="S76" s="159"/>
      <c r="T76" s="159">
        <f>VLOOKUP(VLOOKUP(G76,Ma_KH!$A:$R,18,0)&amp;K76,Gia_MB!$A:$F,6,0)</f>
        <v>73431</v>
      </c>
      <c r="U76" s="245">
        <f t="shared" si="9"/>
        <v>1615482</v>
      </c>
      <c r="V76" s="159"/>
      <c r="W76" s="246">
        <f t="shared" si="10"/>
        <v>0</v>
      </c>
      <c r="X76" s="247" t="str">
        <f t="shared" si="11"/>
        <v>8</v>
      </c>
      <c r="Y76" s="159"/>
      <c r="Z76" s="245">
        <f t="shared" si="12"/>
        <v>129238.56</v>
      </c>
      <c r="AA76" s="5">
        <f>VLOOKUP(G76,Ma_KH!$A:$R,14,0)</f>
        <v>60</v>
      </c>
    </row>
    <row r="77" spans="1:27" x14ac:dyDescent="0.25">
      <c r="A77" s="282">
        <v>46107</v>
      </c>
      <c r="B77" s="283">
        <v>4186681134</v>
      </c>
      <c r="C77" s="284" t="s">
        <v>15253</v>
      </c>
      <c r="D77" s="282">
        <v>46113</v>
      </c>
      <c r="E77" s="206"/>
      <c r="F77" s="189"/>
      <c r="G77" s="285" t="s">
        <v>7225</v>
      </c>
      <c r="H77" s="206"/>
      <c r="I77" s="283" t="s">
        <v>15271</v>
      </c>
      <c r="J77" s="283" t="s">
        <v>1769</v>
      </c>
      <c r="K77" s="205" t="s">
        <v>34</v>
      </c>
      <c r="L77" s="190" t="str">
        <f>VLOOKUP($K77,TONG_SL!$A:$D,2,0)</f>
        <v>Tai heo muối 200g</v>
      </c>
      <c r="M77" s="217"/>
      <c r="N77" s="190" t="str">
        <f t="shared" si="13"/>
        <v>K-C6</v>
      </c>
      <c r="O77" s="217"/>
      <c r="P77" s="217"/>
      <c r="Q77" s="190" t="str">
        <f>VLOOKUP(K77,TONG_SL!$A:$D,3,0)</f>
        <v>Túi</v>
      </c>
      <c r="R77" s="248">
        <v>6</v>
      </c>
      <c r="S77" s="159"/>
      <c r="T77" s="159">
        <f>VLOOKUP(VLOOKUP(G77,Ma_KH!$A:$R,18,0)&amp;K77,Gia_MB!$A:$F,6,0)</f>
        <v>55595</v>
      </c>
      <c r="U77" s="245">
        <f t="shared" si="9"/>
        <v>333570</v>
      </c>
      <c r="V77" s="159"/>
      <c r="W77" s="246">
        <f t="shared" si="10"/>
        <v>0</v>
      </c>
      <c r="X77" s="247" t="str">
        <f t="shared" si="11"/>
        <v>8</v>
      </c>
      <c r="Y77" s="159"/>
      <c r="Z77" s="245">
        <f t="shared" si="12"/>
        <v>26685.600000000002</v>
      </c>
      <c r="AA77" s="5">
        <f>VLOOKUP(G77,Ma_KH!$A:$R,14,0)</f>
        <v>60</v>
      </c>
    </row>
    <row r="78" spans="1:27" x14ac:dyDescent="0.25">
      <c r="A78" s="282">
        <v>46107</v>
      </c>
      <c r="B78" s="283">
        <v>4186681134</v>
      </c>
      <c r="C78" s="284" t="s">
        <v>15253</v>
      </c>
      <c r="D78" s="282">
        <v>46113</v>
      </c>
      <c r="E78" s="206"/>
      <c r="F78" s="189"/>
      <c r="G78" s="285" t="s">
        <v>7225</v>
      </c>
      <c r="H78" s="206"/>
      <c r="I78" s="283" t="s">
        <v>15271</v>
      </c>
      <c r="J78" s="283" t="s">
        <v>1769</v>
      </c>
      <c r="K78" s="205" t="s">
        <v>32</v>
      </c>
      <c r="L78" s="190" t="str">
        <f>VLOOKUP($K78,TONG_SL!$A:$D,2,0)</f>
        <v>Giò Tai Lưỡi Xào 250g</v>
      </c>
      <c r="M78" s="217"/>
      <c r="N78" s="190" t="str">
        <f t="shared" si="13"/>
        <v>K-C6</v>
      </c>
      <c r="O78" s="217"/>
      <c r="P78" s="217"/>
      <c r="Q78" s="190" t="str">
        <f>VLOOKUP(K78,TONG_SL!$A:$D,3,0)</f>
        <v>Túi</v>
      </c>
      <c r="R78" s="248">
        <v>2</v>
      </c>
      <c r="S78" s="159"/>
      <c r="T78" s="159">
        <f>VLOOKUP(VLOOKUP(G78,Ma_KH!$A:$R,18,0)&amp;K78,Gia_MB!$A:$F,6,0)</f>
        <v>50182</v>
      </c>
      <c r="U78" s="245">
        <f t="shared" si="9"/>
        <v>100364</v>
      </c>
      <c r="V78" s="159"/>
      <c r="W78" s="246">
        <f t="shared" si="10"/>
        <v>0</v>
      </c>
      <c r="X78" s="247" t="str">
        <f t="shared" si="11"/>
        <v>8</v>
      </c>
      <c r="Y78" s="159"/>
      <c r="Z78" s="245">
        <f t="shared" si="12"/>
        <v>8029.12</v>
      </c>
      <c r="AA78" s="5">
        <f>VLOOKUP(G78,Ma_KH!$A:$R,14,0)</f>
        <v>60</v>
      </c>
    </row>
    <row r="79" spans="1:27" x14ac:dyDescent="0.25">
      <c r="A79" s="282">
        <v>46107</v>
      </c>
      <c r="B79" s="283">
        <v>4186681134</v>
      </c>
      <c r="C79" s="284" t="s">
        <v>15253</v>
      </c>
      <c r="D79" s="282">
        <v>46113</v>
      </c>
      <c r="E79" s="206"/>
      <c r="F79" s="189"/>
      <c r="G79" s="285" t="s">
        <v>7225</v>
      </c>
      <c r="H79" s="206"/>
      <c r="I79" s="283" t="s">
        <v>15271</v>
      </c>
      <c r="J79" s="283" t="s">
        <v>1769</v>
      </c>
      <c r="K79" s="205" t="s">
        <v>48</v>
      </c>
      <c r="L79" s="190" t="str">
        <f>VLOOKUP($K79,TONG_SL!$A:$D,2,0)</f>
        <v>Mọc Nấm Hương 250g</v>
      </c>
      <c r="M79" s="217"/>
      <c r="N79" s="190" t="str">
        <f t="shared" si="13"/>
        <v>K-C6</v>
      </c>
      <c r="O79" s="217"/>
      <c r="P79" s="217"/>
      <c r="Q79" s="190" t="str">
        <f>VLOOKUP(K79,TONG_SL!$A:$D,3,0)</f>
        <v>Túi</v>
      </c>
      <c r="R79" s="248">
        <v>18</v>
      </c>
      <c r="S79" s="159"/>
      <c r="T79" s="159">
        <f>VLOOKUP(VLOOKUP(G79,Ma_KH!$A:$R,18,0)&amp;K79,Gia_MB!$A:$F,6,0)</f>
        <v>46000</v>
      </c>
      <c r="U79" s="245">
        <f t="shared" si="9"/>
        <v>828000</v>
      </c>
      <c r="V79" s="159"/>
      <c r="W79" s="246">
        <f t="shared" si="10"/>
        <v>0</v>
      </c>
      <c r="X79" s="247" t="str">
        <f t="shared" si="11"/>
        <v>8</v>
      </c>
      <c r="Y79" s="159"/>
      <c r="Z79" s="245">
        <f t="shared" si="12"/>
        <v>66240</v>
      </c>
      <c r="AA79" s="5">
        <f>VLOOKUP(G79,Ma_KH!$A:$R,14,0)</f>
        <v>60</v>
      </c>
    </row>
    <row r="80" spans="1:27" x14ac:dyDescent="0.25">
      <c r="A80" s="282">
        <v>46107</v>
      </c>
      <c r="B80" s="283">
        <v>4186542251</v>
      </c>
      <c r="C80" s="284" t="s">
        <v>15253</v>
      </c>
      <c r="D80" s="282">
        <v>46113</v>
      </c>
      <c r="E80" s="206"/>
      <c r="F80" s="189"/>
      <c r="G80" s="285" t="s">
        <v>7225</v>
      </c>
      <c r="H80" s="206"/>
      <c r="I80" s="283" t="s">
        <v>15272</v>
      </c>
      <c r="J80" s="283" t="s">
        <v>1769</v>
      </c>
      <c r="K80" s="205" t="s">
        <v>48</v>
      </c>
      <c r="L80" s="190" t="str">
        <f>VLOOKUP($K80,TONG_SL!$A:$D,2,0)</f>
        <v>Mọc Nấm Hương 250g</v>
      </c>
      <c r="M80" s="217"/>
      <c r="N80" s="190" t="str">
        <f t="shared" si="13"/>
        <v>K-C6</v>
      </c>
      <c r="O80" s="217"/>
      <c r="P80" s="217"/>
      <c r="Q80" s="190" t="str">
        <f>VLOOKUP(K80,TONG_SL!$A:$D,3,0)</f>
        <v>Túi</v>
      </c>
      <c r="R80" s="248">
        <v>8</v>
      </c>
      <c r="S80" s="159"/>
      <c r="T80" s="159">
        <f>VLOOKUP(VLOOKUP(G80,Ma_KH!$A:$R,18,0)&amp;K80,Gia_MB!$A:$F,6,0)</f>
        <v>46000</v>
      </c>
      <c r="U80" s="245">
        <f t="shared" ref="U80:U111" si="14">T80*R80</f>
        <v>368000</v>
      </c>
      <c r="V80" s="159"/>
      <c r="W80" s="246">
        <f t="shared" ref="W80:W111" si="15">U80*V80</f>
        <v>0</v>
      </c>
      <c r="X80" s="247" t="str">
        <f t="shared" ref="X80:X111" si="16">IF(B80&lt;&gt;"","8","0")</f>
        <v>8</v>
      </c>
      <c r="Y80" s="159"/>
      <c r="Z80" s="245">
        <f t="shared" ref="Z80:Z111" si="17">U80*X80%</f>
        <v>29440</v>
      </c>
      <c r="AA80" s="5">
        <f>VLOOKUP(G80,Ma_KH!$A:$R,14,0)</f>
        <v>60</v>
      </c>
    </row>
    <row r="81" spans="1:27" x14ac:dyDescent="0.25">
      <c r="A81" s="282">
        <v>46107</v>
      </c>
      <c r="B81" s="283">
        <v>4186542251</v>
      </c>
      <c r="C81" s="284" t="s">
        <v>15253</v>
      </c>
      <c r="D81" s="282">
        <v>46113</v>
      </c>
      <c r="E81" s="206"/>
      <c r="F81" s="189"/>
      <c r="G81" s="285" t="s">
        <v>7225</v>
      </c>
      <c r="H81" s="206"/>
      <c r="I81" s="283" t="s">
        <v>15272</v>
      </c>
      <c r="J81" s="283" t="s">
        <v>1769</v>
      </c>
      <c r="K81" s="205" t="s">
        <v>27</v>
      </c>
      <c r="L81" s="190" t="str">
        <f>VLOOKUP($K81,TONG_SL!$A:$D,2,0)</f>
        <v>Chân giò heo muối 300g</v>
      </c>
      <c r="M81" s="217"/>
      <c r="N81" s="190" t="str">
        <f t="shared" si="13"/>
        <v>K-C6</v>
      </c>
      <c r="O81" s="217"/>
      <c r="P81" s="217"/>
      <c r="Q81" s="190" t="str">
        <f>VLOOKUP(K81,TONG_SL!$A:$D,3,0)</f>
        <v>Túi</v>
      </c>
      <c r="R81" s="248">
        <v>8</v>
      </c>
      <c r="S81" s="159"/>
      <c r="T81" s="159">
        <f>VLOOKUP(VLOOKUP(G81,Ma_KH!$A:$R,18,0)&amp;K81,Gia_MB!$A:$F,6,0)</f>
        <v>73431</v>
      </c>
      <c r="U81" s="245">
        <f t="shared" si="14"/>
        <v>587448</v>
      </c>
      <c r="V81" s="159"/>
      <c r="W81" s="246">
        <f t="shared" si="15"/>
        <v>0</v>
      </c>
      <c r="X81" s="247" t="str">
        <f t="shared" si="16"/>
        <v>8</v>
      </c>
      <c r="Y81" s="159"/>
      <c r="Z81" s="245">
        <f t="shared" si="17"/>
        <v>46995.840000000004</v>
      </c>
      <c r="AA81" s="5">
        <f>VLOOKUP(G81,Ma_KH!$A:$R,14,0)</f>
        <v>60</v>
      </c>
    </row>
    <row r="82" spans="1:27" x14ac:dyDescent="0.25">
      <c r="A82" s="282">
        <v>46107</v>
      </c>
      <c r="B82" s="283">
        <v>4186542251</v>
      </c>
      <c r="C82" s="284" t="s">
        <v>15253</v>
      </c>
      <c r="D82" s="282">
        <v>46113</v>
      </c>
      <c r="E82" s="206"/>
      <c r="F82" s="189"/>
      <c r="G82" s="285" t="s">
        <v>7225</v>
      </c>
      <c r="H82" s="206"/>
      <c r="I82" s="283" t="s">
        <v>15272</v>
      </c>
      <c r="J82" s="283" t="s">
        <v>1769</v>
      </c>
      <c r="K82" s="205" t="s">
        <v>30</v>
      </c>
      <c r="L82" s="190" t="str">
        <f>VLOOKUP($K82,TONG_SL!$A:$D,2,0)</f>
        <v>Gà muối 500g</v>
      </c>
      <c r="M82" s="217"/>
      <c r="N82" s="190" t="str">
        <f t="shared" si="13"/>
        <v>K-C6</v>
      </c>
      <c r="O82" s="217"/>
      <c r="P82" s="217"/>
      <c r="Q82" s="190" t="str">
        <f>VLOOKUP(K82,TONG_SL!$A:$D,3,0)</f>
        <v>Túi</v>
      </c>
      <c r="R82" s="248">
        <v>14</v>
      </c>
      <c r="S82" s="159"/>
      <c r="T82" s="159">
        <f>VLOOKUP(VLOOKUP(G82,Ma_KH!$A:$R,18,0)&amp;K82,Gia_MB!$A:$F,6,0)</f>
        <v>116611</v>
      </c>
      <c r="U82" s="245">
        <f t="shared" si="14"/>
        <v>1632554</v>
      </c>
      <c r="V82" s="159"/>
      <c r="W82" s="246">
        <f t="shared" si="15"/>
        <v>0</v>
      </c>
      <c r="X82" s="247" t="str">
        <f t="shared" si="16"/>
        <v>8</v>
      </c>
      <c r="Y82" s="159"/>
      <c r="Z82" s="245">
        <f t="shared" si="17"/>
        <v>130604.32</v>
      </c>
      <c r="AA82" s="5">
        <f>VLOOKUP(G82,Ma_KH!$A:$R,14,0)</f>
        <v>60</v>
      </c>
    </row>
    <row r="83" spans="1:27" x14ac:dyDescent="0.25">
      <c r="A83" s="282">
        <v>46113</v>
      </c>
      <c r="B83" s="283">
        <v>4186876217</v>
      </c>
      <c r="C83" s="284" t="s">
        <v>15253</v>
      </c>
      <c r="D83" s="282">
        <v>46113</v>
      </c>
      <c r="E83" s="264"/>
      <c r="F83" s="263"/>
      <c r="G83" s="285" t="s">
        <v>15061</v>
      </c>
      <c r="H83" s="264"/>
      <c r="I83" s="283" t="s">
        <v>15273</v>
      </c>
      <c r="J83" s="283" t="s">
        <v>1769</v>
      </c>
      <c r="K83" s="205" t="s">
        <v>30</v>
      </c>
      <c r="L83" s="190" t="str">
        <f>VLOOKUP($K83,TONG_SL!$A:$D,2,0)</f>
        <v>Gà muối 500g</v>
      </c>
      <c r="M83" s="217"/>
      <c r="N83" s="190" t="str">
        <f t="shared" si="13"/>
        <v>K-C6</v>
      </c>
      <c r="O83" s="217"/>
      <c r="P83" s="217"/>
      <c r="Q83" s="190" t="str">
        <f>VLOOKUP(K83,TONG_SL!$A:$D,3,0)</f>
        <v>Túi</v>
      </c>
      <c r="R83" s="248">
        <v>5</v>
      </c>
      <c r="S83" s="159"/>
      <c r="T83" s="159">
        <f>VLOOKUP(VLOOKUP(G83,Ma_KH!$A:$R,18,0)&amp;K83,Gia_MB!$A:$F,6,0)</f>
        <v>116611</v>
      </c>
      <c r="U83" s="245">
        <f t="shared" si="14"/>
        <v>583055</v>
      </c>
      <c r="V83" s="159"/>
      <c r="W83" s="246">
        <f t="shared" si="15"/>
        <v>0</v>
      </c>
      <c r="X83" s="247" t="str">
        <f t="shared" si="16"/>
        <v>8</v>
      </c>
      <c r="Y83" s="159"/>
      <c r="Z83" s="245">
        <f t="shared" si="17"/>
        <v>46644.4</v>
      </c>
      <c r="AA83" s="5">
        <f>VLOOKUP(G83,Ma_KH!$A:$R,14,0)</f>
        <v>60</v>
      </c>
    </row>
    <row r="84" spans="1:27" x14ac:dyDescent="0.25">
      <c r="A84" s="282">
        <v>46113</v>
      </c>
      <c r="B84" s="283">
        <v>4186876217</v>
      </c>
      <c r="C84" s="284" t="s">
        <v>15253</v>
      </c>
      <c r="D84" s="282">
        <v>46113</v>
      </c>
      <c r="E84" s="264"/>
      <c r="F84" s="263"/>
      <c r="G84" s="285" t="s">
        <v>15061</v>
      </c>
      <c r="H84" s="264"/>
      <c r="I84" s="283" t="s">
        <v>15273</v>
      </c>
      <c r="J84" s="283" t="s">
        <v>1769</v>
      </c>
      <c r="K84" s="205" t="s">
        <v>27</v>
      </c>
      <c r="L84" s="190" t="str">
        <f>VLOOKUP($K84,TONG_SL!$A:$D,2,0)</f>
        <v>Chân giò heo muối 300g</v>
      </c>
      <c r="M84" s="217"/>
      <c r="N84" s="190" t="str">
        <f t="shared" si="13"/>
        <v>K-C6</v>
      </c>
      <c r="O84" s="217"/>
      <c r="P84" s="217"/>
      <c r="Q84" s="190" t="str">
        <f>VLOOKUP(K84,TONG_SL!$A:$D,3,0)</f>
        <v>Túi</v>
      </c>
      <c r="R84" s="248">
        <v>20</v>
      </c>
      <c r="S84" s="159"/>
      <c r="T84" s="159">
        <f>VLOOKUP(VLOOKUP(G84,Ma_KH!$A:$R,18,0)&amp;K84,Gia_MB!$A:$F,6,0)</f>
        <v>73431</v>
      </c>
      <c r="U84" s="245">
        <f t="shared" si="14"/>
        <v>1468620</v>
      </c>
      <c r="V84" s="159"/>
      <c r="W84" s="246">
        <f t="shared" si="15"/>
        <v>0</v>
      </c>
      <c r="X84" s="247" t="str">
        <f t="shared" si="16"/>
        <v>8</v>
      </c>
      <c r="Y84" s="159"/>
      <c r="Z84" s="245">
        <f t="shared" si="17"/>
        <v>117489.60000000001</v>
      </c>
      <c r="AA84" s="5">
        <f>VLOOKUP(G84,Ma_KH!$A:$R,14,0)</f>
        <v>60</v>
      </c>
    </row>
    <row r="85" spans="1:27" x14ac:dyDescent="0.25">
      <c r="A85" s="282">
        <v>46113</v>
      </c>
      <c r="B85" s="283">
        <v>4186876217</v>
      </c>
      <c r="C85" s="284" t="s">
        <v>15253</v>
      </c>
      <c r="D85" s="282">
        <v>46113</v>
      </c>
      <c r="E85" s="264"/>
      <c r="F85" s="263"/>
      <c r="G85" s="285" t="s">
        <v>15061</v>
      </c>
      <c r="H85" s="264"/>
      <c r="I85" s="283" t="s">
        <v>15273</v>
      </c>
      <c r="J85" s="283" t="s">
        <v>1769</v>
      </c>
      <c r="K85" s="205" t="s">
        <v>48</v>
      </c>
      <c r="L85" s="190" t="str">
        <f>VLOOKUP($K85,TONG_SL!$A:$D,2,0)</f>
        <v>Mọc Nấm Hương 250g</v>
      </c>
      <c r="M85" s="217"/>
      <c r="N85" s="190" t="str">
        <f t="shared" si="13"/>
        <v>K-C6</v>
      </c>
      <c r="O85" s="217"/>
      <c r="P85" s="217"/>
      <c r="Q85" s="190" t="str">
        <f>VLOOKUP(K85,TONG_SL!$A:$D,3,0)</f>
        <v>Túi</v>
      </c>
      <c r="R85" s="248">
        <v>5</v>
      </c>
      <c r="S85" s="159"/>
      <c r="T85" s="159">
        <f>VLOOKUP(VLOOKUP(G85,Ma_KH!$A:$R,18,0)&amp;K85,Gia_MB!$A:$F,6,0)</f>
        <v>46000</v>
      </c>
      <c r="U85" s="245">
        <f t="shared" si="14"/>
        <v>230000</v>
      </c>
      <c r="V85" s="159"/>
      <c r="W85" s="246">
        <f t="shared" si="15"/>
        <v>0</v>
      </c>
      <c r="X85" s="247" t="str">
        <f t="shared" si="16"/>
        <v>8</v>
      </c>
      <c r="Y85" s="159"/>
      <c r="Z85" s="245">
        <f t="shared" si="17"/>
        <v>18400</v>
      </c>
      <c r="AA85" s="5">
        <f>VLOOKUP(G85,Ma_KH!$A:$R,14,0)</f>
        <v>60</v>
      </c>
    </row>
    <row r="86" spans="1:27" x14ac:dyDescent="0.25">
      <c r="A86" s="282">
        <v>46113</v>
      </c>
      <c r="B86" s="283">
        <v>4186876217</v>
      </c>
      <c r="C86" s="284" t="s">
        <v>15253</v>
      </c>
      <c r="D86" s="282">
        <v>46113</v>
      </c>
      <c r="E86" s="264"/>
      <c r="F86" s="263"/>
      <c r="G86" s="285" t="s">
        <v>15061</v>
      </c>
      <c r="H86" s="264"/>
      <c r="I86" s="283" t="s">
        <v>15273</v>
      </c>
      <c r="J86" s="283" t="s">
        <v>1769</v>
      </c>
      <c r="K86" s="205" t="s">
        <v>34</v>
      </c>
      <c r="L86" s="190" t="str">
        <f>VLOOKUP($K86,TONG_SL!$A:$D,2,0)</f>
        <v>Tai heo muối 200g</v>
      </c>
      <c r="M86" s="217"/>
      <c r="N86" s="190" t="str">
        <f t="shared" si="13"/>
        <v>K-C6</v>
      </c>
      <c r="O86" s="217"/>
      <c r="P86" s="217"/>
      <c r="Q86" s="190" t="str">
        <f>VLOOKUP(K86,TONG_SL!$A:$D,3,0)</f>
        <v>Túi</v>
      </c>
      <c r="R86" s="248">
        <v>5</v>
      </c>
      <c r="S86" s="159"/>
      <c r="T86" s="159">
        <f>VLOOKUP(VLOOKUP(G86,Ma_KH!$A:$R,18,0)&amp;K86,Gia_MB!$A:$F,6,0)</f>
        <v>55595</v>
      </c>
      <c r="U86" s="245">
        <f t="shared" si="14"/>
        <v>277975</v>
      </c>
      <c r="V86" s="159"/>
      <c r="W86" s="246">
        <f t="shared" si="15"/>
        <v>0</v>
      </c>
      <c r="X86" s="247" t="str">
        <f t="shared" si="16"/>
        <v>8</v>
      </c>
      <c r="Y86" s="159"/>
      <c r="Z86" s="245">
        <f t="shared" si="17"/>
        <v>22238</v>
      </c>
      <c r="AA86" s="5">
        <f>VLOOKUP(G86,Ma_KH!$A:$R,14,0)</f>
        <v>60</v>
      </c>
    </row>
    <row r="87" spans="1:27" x14ac:dyDescent="0.25">
      <c r="A87" s="282">
        <v>46113</v>
      </c>
      <c r="B87" s="283">
        <v>4186876217</v>
      </c>
      <c r="C87" s="284" t="s">
        <v>15253</v>
      </c>
      <c r="D87" s="282">
        <v>46113</v>
      </c>
      <c r="E87" s="264"/>
      <c r="F87" s="263"/>
      <c r="G87" s="285" t="s">
        <v>15061</v>
      </c>
      <c r="H87" s="264"/>
      <c r="I87" s="283" t="s">
        <v>15273</v>
      </c>
      <c r="J87" s="283" t="s">
        <v>1769</v>
      </c>
      <c r="K87" s="205" t="s">
        <v>32</v>
      </c>
      <c r="L87" s="190" t="str">
        <f>VLOOKUP($K87,TONG_SL!$A:$D,2,0)</f>
        <v>Giò Tai Lưỡi Xào 250g</v>
      </c>
      <c r="M87" s="217"/>
      <c r="N87" s="190" t="str">
        <f t="shared" si="13"/>
        <v>K-C6</v>
      </c>
      <c r="O87" s="217"/>
      <c r="P87" s="217"/>
      <c r="Q87" s="190" t="str">
        <f>VLOOKUP(K87,TONG_SL!$A:$D,3,0)</f>
        <v>Túi</v>
      </c>
      <c r="R87" s="248">
        <v>5</v>
      </c>
      <c r="S87" s="159"/>
      <c r="T87" s="159">
        <f>VLOOKUP(VLOOKUP(G87,Ma_KH!$A:$R,18,0)&amp;K87,Gia_MB!$A:$F,6,0)</f>
        <v>50182</v>
      </c>
      <c r="U87" s="245">
        <f t="shared" si="14"/>
        <v>250910</v>
      </c>
      <c r="V87" s="159"/>
      <c r="W87" s="246">
        <f t="shared" si="15"/>
        <v>0</v>
      </c>
      <c r="X87" s="247" t="str">
        <f t="shared" si="16"/>
        <v>8</v>
      </c>
      <c r="Y87" s="159"/>
      <c r="Z87" s="245">
        <f t="shared" si="17"/>
        <v>20072.8</v>
      </c>
      <c r="AA87" s="5">
        <f>VLOOKUP(G87,Ma_KH!$A:$R,14,0)</f>
        <v>60</v>
      </c>
    </row>
    <row r="88" spans="1:27" x14ac:dyDescent="0.25">
      <c r="A88" s="282">
        <v>46112</v>
      </c>
      <c r="B88" s="283">
        <v>4186855573</v>
      </c>
      <c r="C88" s="284" t="s">
        <v>15253</v>
      </c>
      <c r="D88" s="282">
        <v>46113</v>
      </c>
      <c r="E88" s="264"/>
      <c r="F88" s="263"/>
      <c r="G88" s="285" t="s">
        <v>12346</v>
      </c>
      <c r="H88" s="264"/>
      <c r="I88" s="283" t="s">
        <v>15274</v>
      </c>
      <c r="J88" s="283" t="s">
        <v>1769</v>
      </c>
      <c r="K88" s="205" t="s">
        <v>48</v>
      </c>
      <c r="L88" s="190" t="str">
        <f>VLOOKUP($K88,TONG_SL!$A:$D,2,0)</f>
        <v>Mọc Nấm Hương 250g</v>
      </c>
      <c r="M88" s="217"/>
      <c r="N88" s="190" t="str">
        <f t="shared" si="13"/>
        <v>K-C6</v>
      </c>
      <c r="O88" s="217"/>
      <c r="P88" s="217"/>
      <c r="Q88" s="190" t="str">
        <f>VLOOKUP(K88,TONG_SL!$A:$D,3,0)</f>
        <v>Túi</v>
      </c>
      <c r="R88" s="248">
        <v>10</v>
      </c>
      <c r="S88" s="159"/>
      <c r="T88" s="159">
        <f>VLOOKUP(VLOOKUP(G88,Ma_KH!$A:$R,18,0)&amp;K88,Gia_MB!$A:$F,6,0)</f>
        <v>46000</v>
      </c>
      <c r="U88" s="245">
        <f t="shared" si="14"/>
        <v>460000</v>
      </c>
      <c r="V88" s="159"/>
      <c r="W88" s="246">
        <f t="shared" si="15"/>
        <v>0</v>
      </c>
      <c r="X88" s="247" t="str">
        <f t="shared" si="16"/>
        <v>8</v>
      </c>
      <c r="Y88" s="159"/>
      <c r="Z88" s="245">
        <f t="shared" si="17"/>
        <v>36800</v>
      </c>
      <c r="AA88" s="5">
        <f>VLOOKUP(G88,Ma_KH!$A:$R,14,0)</f>
        <v>60</v>
      </c>
    </row>
    <row r="89" spans="1:27" x14ac:dyDescent="0.25">
      <c r="A89" s="282">
        <v>46112</v>
      </c>
      <c r="B89" s="283">
        <v>4186855573</v>
      </c>
      <c r="C89" s="284" t="s">
        <v>15253</v>
      </c>
      <c r="D89" s="282">
        <v>46113</v>
      </c>
      <c r="E89" s="264"/>
      <c r="F89" s="263"/>
      <c r="G89" s="285" t="s">
        <v>12346</v>
      </c>
      <c r="H89" s="264"/>
      <c r="I89" s="283" t="s">
        <v>15274</v>
      </c>
      <c r="J89" s="283" t="s">
        <v>1769</v>
      </c>
      <c r="K89" s="205" t="s">
        <v>37</v>
      </c>
      <c r="L89" s="190" t="str">
        <f>VLOOKUP($K89,TONG_SL!$A:$D,2,0)</f>
        <v>Chả cốm 300g</v>
      </c>
      <c r="M89" s="217"/>
      <c r="N89" s="190" t="str">
        <f t="shared" si="13"/>
        <v>K-C6</v>
      </c>
      <c r="O89" s="217"/>
      <c r="P89" s="217"/>
      <c r="Q89" s="190" t="str">
        <f>VLOOKUP(K89,TONG_SL!$A:$D,3,0)</f>
        <v>Túi</v>
      </c>
      <c r="R89" s="248">
        <v>5</v>
      </c>
      <c r="S89" s="159"/>
      <c r="T89" s="159">
        <f>VLOOKUP(VLOOKUP(G89,Ma_KH!$A:$R,18,0)&amp;K89,Gia_MB!$A:$F,6,0)</f>
        <v>74250</v>
      </c>
      <c r="U89" s="245">
        <f t="shared" si="14"/>
        <v>371250</v>
      </c>
      <c r="V89" s="159"/>
      <c r="W89" s="246">
        <f t="shared" si="15"/>
        <v>0</v>
      </c>
      <c r="X89" s="247" t="str">
        <f t="shared" si="16"/>
        <v>8</v>
      </c>
      <c r="Y89" s="159"/>
      <c r="Z89" s="245">
        <f t="shared" si="17"/>
        <v>29700</v>
      </c>
      <c r="AA89" s="5">
        <f>VLOOKUP(G89,Ma_KH!$A:$R,14,0)</f>
        <v>60</v>
      </c>
    </row>
    <row r="90" spans="1:27" x14ac:dyDescent="0.25">
      <c r="A90" s="282">
        <v>46112</v>
      </c>
      <c r="B90" s="283">
        <v>4186855573</v>
      </c>
      <c r="C90" s="284" t="s">
        <v>15253</v>
      </c>
      <c r="D90" s="282">
        <v>46113</v>
      </c>
      <c r="E90" s="264"/>
      <c r="F90" s="263"/>
      <c r="G90" s="285" t="s">
        <v>12346</v>
      </c>
      <c r="H90" s="264"/>
      <c r="I90" s="283" t="s">
        <v>15274</v>
      </c>
      <c r="J90" s="283" t="s">
        <v>1769</v>
      </c>
      <c r="K90" s="205" t="s">
        <v>44</v>
      </c>
      <c r="L90" s="190" t="str">
        <f>VLOOKUP($K90,TONG_SL!$A:$D,2,0)</f>
        <v>Giò lụa cây 250g</v>
      </c>
      <c r="M90" s="217"/>
      <c r="N90" s="190" t="str">
        <f t="shared" si="13"/>
        <v>K-C6</v>
      </c>
      <c r="O90" s="217"/>
      <c r="P90" s="217"/>
      <c r="Q90" s="190" t="str">
        <f>VLOOKUP(K90,TONG_SL!$A:$D,3,0)</f>
        <v>Túi</v>
      </c>
      <c r="R90" s="248">
        <v>10</v>
      </c>
      <c r="S90" s="159"/>
      <c r="T90" s="159">
        <f>VLOOKUP(VLOOKUP(G90,Ma_KH!$A:$R,18,0)&amp;K90,Gia_MB!$A:$F,6,0)</f>
        <v>49500</v>
      </c>
      <c r="U90" s="245">
        <f t="shared" si="14"/>
        <v>495000</v>
      </c>
      <c r="V90" s="159"/>
      <c r="W90" s="246">
        <f t="shared" si="15"/>
        <v>0</v>
      </c>
      <c r="X90" s="247" t="str">
        <f t="shared" si="16"/>
        <v>8</v>
      </c>
      <c r="Y90" s="159"/>
      <c r="Z90" s="245">
        <f t="shared" si="17"/>
        <v>39600</v>
      </c>
      <c r="AA90" s="5">
        <f>VLOOKUP(G90,Ma_KH!$A:$R,14,0)</f>
        <v>60</v>
      </c>
    </row>
    <row r="91" spans="1:27" x14ac:dyDescent="0.25">
      <c r="A91" s="282">
        <v>46112</v>
      </c>
      <c r="B91" s="283">
        <v>4186855573</v>
      </c>
      <c r="C91" s="284" t="s">
        <v>15253</v>
      </c>
      <c r="D91" s="282">
        <v>46113</v>
      </c>
      <c r="E91" s="264"/>
      <c r="F91" s="263"/>
      <c r="G91" s="285" t="s">
        <v>12346</v>
      </c>
      <c r="H91" s="264"/>
      <c r="I91" s="283" t="s">
        <v>15274</v>
      </c>
      <c r="J91" s="283" t="s">
        <v>1769</v>
      </c>
      <c r="K91" s="205" t="s">
        <v>27</v>
      </c>
      <c r="L91" s="190" t="str">
        <f>VLOOKUP($K91,TONG_SL!$A:$D,2,0)</f>
        <v>Chân giò heo muối 300g</v>
      </c>
      <c r="M91" s="217"/>
      <c r="N91" s="190" t="str">
        <f t="shared" si="13"/>
        <v>K-C6</v>
      </c>
      <c r="O91" s="217"/>
      <c r="P91" s="217"/>
      <c r="Q91" s="190" t="str">
        <f>VLOOKUP(K91,TONG_SL!$A:$D,3,0)</f>
        <v>Túi</v>
      </c>
      <c r="R91" s="248">
        <v>15</v>
      </c>
      <c r="S91" s="159"/>
      <c r="T91" s="159">
        <f>VLOOKUP(VLOOKUP(G91,Ma_KH!$A:$R,18,0)&amp;K91,Gia_MB!$A:$F,6,0)</f>
        <v>73431</v>
      </c>
      <c r="U91" s="245">
        <f t="shared" si="14"/>
        <v>1101465</v>
      </c>
      <c r="V91" s="159"/>
      <c r="W91" s="246">
        <f t="shared" si="15"/>
        <v>0</v>
      </c>
      <c r="X91" s="247" t="str">
        <f t="shared" si="16"/>
        <v>8</v>
      </c>
      <c r="Y91" s="159"/>
      <c r="Z91" s="245">
        <f t="shared" si="17"/>
        <v>88117.2</v>
      </c>
      <c r="AA91" s="5">
        <f>VLOOKUP(G91,Ma_KH!$A:$R,14,0)</f>
        <v>60</v>
      </c>
    </row>
    <row r="92" spans="1:27" x14ac:dyDescent="0.25">
      <c r="A92" s="282">
        <v>46112</v>
      </c>
      <c r="B92" s="283">
        <v>4186855573</v>
      </c>
      <c r="C92" s="284" t="s">
        <v>15253</v>
      </c>
      <c r="D92" s="282">
        <v>46113</v>
      </c>
      <c r="E92" s="264"/>
      <c r="F92" s="263"/>
      <c r="G92" s="285" t="s">
        <v>12346</v>
      </c>
      <c r="H92" s="264"/>
      <c r="I92" s="283" t="s">
        <v>15274</v>
      </c>
      <c r="J92" s="283" t="s">
        <v>1769</v>
      </c>
      <c r="K92" s="205" t="s">
        <v>30</v>
      </c>
      <c r="L92" s="190" t="str">
        <f>VLOOKUP($K92,TONG_SL!$A:$D,2,0)</f>
        <v>Gà muối 500g</v>
      </c>
      <c r="M92" s="217"/>
      <c r="N92" s="190" t="str">
        <f t="shared" si="13"/>
        <v>K-C6</v>
      </c>
      <c r="O92" s="217"/>
      <c r="P92" s="217"/>
      <c r="Q92" s="190" t="str">
        <f>VLOOKUP(K92,TONG_SL!$A:$D,3,0)</f>
        <v>Túi</v>
      </c>
      <c r="R92" s="248">
        <v>12</v>
      </c>
      <c r="S92" s="159"/>
      <c r="T92" s="159">
        <f>VLOOKUP(VLOOKUP(G92,Ma_KH!$A:$R,18,0)&amp;K92,Gia_MB!$A:$F,6,0)</f>
        <v>116611</v>
      </c>
      <c r="U92" s="245">
        <f t="shared" si="14"/>
        <v>1399332</v>
      </c>
      <c r="V92" s="159"/>
      <c r="W92" s="246">
        <f t="shared" si="15"/>
        <v>0</v>
      </c>
      <c r="X92" s="247" t="str">
        <f t="shared" si="16"/>
        <v>8</v>
      </c>
      <c r="Y92" s="159"/>
      <c r="Z92" s="245">
        <f t="shared" si="17"/>
        <v>111946.56</v>
      </c>
      <c r="AA92" s="5">
        <f>VLOOKUP(G92,Ma_KH!$A:$R,14,0)</f>
        <v>60</v>
      </c>
    </row>
    <row r="93" spans="1:27" x14ac:dyDescent="0.25">
      <c r="A93" s="282">
        <v>46112</v>
      </c>
      <c r="B93" s="283">
        <v>4186818004</v>
      </c>
      <c r="C93" s="284" t="s">
        <v>15253</v>
      </c>
      <c r="D93" s="282">
        <v>46113</v>
      </c>
      <c r="E93" s="264"/>
      <c r="F93" s="263"/>
      <c r="G93" s="285" t="s">
        <v>7222</v>
      </c>
      <c r="H93" s="264"/>
      <c r="I93" s="283" t="s">
        <v>15275</v>
      </c>
      <c r="J93" s="283" t="s">
        <v>1769</v>
      </c>
      <c r="K93" s="205" t="s">
        <v>34</v>
      </c>
      <c r="L93" s="190" t="str">
        <f>VLOOKUP($K93,TONG_SL!$A:$D,2,0)</f>
        <v>Tai heo muối 200g</v>
      </c>
      <c r="M93" s="217"/>
      <c r="N93" s="190" t="str">
        <f t="shared" si="13"/>
        <v>K-C6</v>
      </c>
      <c r="O93" s="217"/>
      <c r="P93" s="217"/>
      <c r="Q93" s="190" t="str">
        <f>VLOOKUP(K93,TONG_SL!$A:$D,3,0)</f>
        <v>Túi</v>
      </c>
      <c r="R93" s="248">
        <v>15</v>
      </c>
      <c r="S93" s="159"/>
      <c r="T93" s="159">
        <f>VLOOKUP(VLOOKUP(G93,Ma_KH!$A:$R,18,0)&amp;K93,Gia_MB!$A:$F,6,0)</f>
        <v>55595</v>
      </c>
      <c r="U93" s="245">
        <f t="shared" si="14"/>
        <v>833925</v>
      </c>
      <c r="V93" s="159"/>
      <c r="W93" s="246">
        <f t="shared" si="15"/>
        <v>0</v>
      </c>
      <c r="X93" s="247" t="str">
        <f t="shared" si="16"/>
        <v>8</v>
      </c>
      <c r="Y93" s="159"/>
      <c r="Z93" s="245">
        <f t="shared" si="17"/>
        <v>66714</v>
      </c>
      <c r="AA93" s="5">
        <f>VLOOKUP(G93,Ma_KH!$A:$R,14,0)</f>
        <v>60</v>
      </c>
    </row>
    <row r="94" spans="1:27" x14ac:dyDescent="0.25">
      <c r="A94" s="282">
        <v>46112</v>
      </c>
      <c r="B94" s="283">
        <v>4186818004</v>
      </c>
      <c r="C94" s="284" t="s">
        <v>15253</v>
      </c>
      <c r="D94" s="282">
        <v>46113</v>
      </c>
      <c r="E94" s="264"/>
      <c r="F94" s="263"/>
      <c r="G94" s="285" t="s">
        <v>7222</v>
      </c>
      <c r="H94" s="264"/>
      <c r="I94" s="283" t="s">
        <v>15275</v>
      </c>
      <c r="J94" s="283" t="s">
        <v>1769</v>
      </c>
      <c r="K94" s="205" t="s">
        <v>27</v>
      </c>
      <c r="L94" s="190" t="str">
        <f>VLOOKUP($K94,TONG_SL!$A:$D,2,0)</f>
        <v>Chân giò heo muối 300g</v>
      </c>
      <c r="M94" s="217"/>
      <c r="N94" s="190" t="str">
        <f t="shared" si="13"/>
        <v>K-C6</v>
      </c>
      <c r="O94" s="217"/>
      <c r="P94" s="217"/>
      <c r="Q94" s="190" t="str">
        <f>VLOOKUP(K94,TONG_SL!$A:$D,3,0)</f>
        <v>Túi</v>
      </c>
      <c r="R94" s="248">
        <v>30</v>
      </c>
      <c r="S94" s="159"/>
      <c r="T94" s="159">
        <f>VLOOKUP(VLOOKUP(G94,Ma_KH!$A:$R,18,0)&amp;K94,Gia_MB!$A:$F,6,0)</f>
        <v>73431</v>
      </c>
      <c r="U94" s="245">
        <f t="shared" si="14"/>
        <v>2202930</v>
      </c>
      <c r="V94" s="159"/>
      <c r="W94" s="246">
        <f t="shared" si="15"/>
        <v>0</v>
      </c>
      <c r="X94" s="247" t="str">
        <f t="shared" si="16"/>
        <v>8</v>
      </c>
      <c r="Y94" s="159"/>
      <c r="Z94" s="245">
        <f t="shared" si="17"/>
        <v>176234.4</v>
      </c>
      <c r="AA94" s="5">
        <f>VLOOKUP(G94,Ma_KH!$A:$R,14,0)</f>
        <v>60</v>
      </c>
    </row>
    <row r="95" spans="1:27" x14ac:dyDescent="0.25">
      <c r="A95" s="282">
        <v>46112</v>
      </c>
      <c r="B95" s="283">
        <v>4186818004</v>
      </c>
      <c r="C95" s="284" t="s">
        <v>15253</v>
      </c>
      <c r="D95" s="282">
        <v>46113</v>
      </c>
      <c r="E95" s="264"/>
      <c r="F95" s="263"/>
      <c r="G95" s="285" t="s">
        <v>7222</v>
      </c>
      <c r="H95" s="264"/>
      <c r="I95" s="283" t="s">
        <v>15275</v>
      </c>
      <c r="J95" s="283" t="s">
        <v>1769</v>
      </c>
      <c r="K95" s="205" t="s">
        <v>37</v>
      </c>
      <c r="L95" s="190" t="str">
        <f>VLOOKUP($K95,TONG_SL!$A:$D,2,0)</f>
        <v>Chả cốm 300g</v>
      </c>
      <c r="M95" s="217"/>
      <c r="N95" s="190" t="str">
        <f t="shared" si="13"/>
        <v>K-C6</v>
      </c>
      <c r="O95" s="217"/>
      <c r="P95" s="217"/>
      <c r="Q95" s="190" t="str">
        <f>VLOOKUP(K95,TONG_SL!$A:$D,3,0)</f>
        <v>Túi</v>
      </c>
      <c r="R95" s="248">
        <v>6</v>
      </c>
      <c r="S95" s="159"/>
      <c r="T95" s="159">
        <f>VLOOKUP(VLOOKUP(G95,Ma_KH!$A:$R,18,0)&amp;K95,Gia_MB!$A:$F,6,0)</f>
        <v>74250</v>
      </c>
      <c r="U95" s="245">
        <f t="shared" si="14"/>
        <v>445500</v>
      </c>
      <c r="V95" s="159"/>
      <c r="W95" s="246">
        <f t="shared" si="15"/>
        <v>0</v>
      </c>
      <c r="X95" s="247" t="str">
        <f t="shared" si="16"/>
        <v>8</v>
      </c>
      <c r="Y95" s="159"/>
      <c r="Z95" s="245">
        <f t="shared" si="17"/>
        <v>35640</v>
      </c>
      <c r="AA95" s="5">
        <f>VLOOKUP(G95,Ma_KH!$A:$R,14,0)</f>
        <v>60</v>
      </c>
    </row>
    <row r="96" spans="1:27" x14ac:dyDescent="0.25">
      <c r="A96" s="282">
        <v>46112</v>
      </c>
      <c r="B96" s="283">
        <v>4186818004</v>
      </c>
      <c r="C96" s="284" t="s">
        <v>15253</v>
      </c>
      <c r="D96" s="282">
        <v>46113</v>
      </c>
      <c r="E96" s="264"/>
      <c r="F96" s="263"/>
      <c r="G96" s="285" t="s">
        <v>7222</v>
      </c>
      <c r="H96" s="264"/>
      <c r="I96" s="283" t="s">
        <v>15275</v>
      </c>
      <c r="J96" s="283" t="s">
        <v>1769</v>
      </c>
      <c r="K96" s="205" t="s">
        <v>32</v>
      </c>
      <c r="L96" s="190" t="str">
        <f>VLOOKUP($K96,TONG_SL!$A:$D,2,0)</f>
        <v>Giò Tai Lưỡi Xào 250g</v>
      </c>
      <c r="M96" s="217"/>
      <c r="N96" s="190" t="str">
        <f t="shared" si="13"/>
        <v>K-C6</v>
      </c>
      <c r="O96" s="217"/>
      <c r="P96" s="217"/>
      <c r="Q96" s="190" t="str">
        <f>VLOOKUP(K96,TONG_SL!$A:$D,3,0)</f>
        <v>Túi</v>
      </c>
      <c r="R96" s="248">
        <v>15</v>
      </c>
      <c r="S96" s="159"/>
      <c r="T96" s="159">
        <f>VLOOKUP(VLOOKUP(G96,Ma_KH!$A:$R,18,0)&amp;K96,Gia_MB!$A:$F,6,0)</f>
        <v>50182</v>
      </c>
      <c r="U96" s="245">
        <f t="shared" si="14"/>
        <v>752730</v>
      </c>
      <c r="V96" s="159"/>
      <c r="W96" s="246">
        <f t="shared" si="15"/>
        <v>0</v>
      </c>
      <c r="X96" s="247" t="str">
        <f t="shared" si="16"/>
        <v>8</v>
      </c>
      <c r="Y96" s="159"/>
      <c r="Z96" s="245">
        <f t="shared" si="17"/>
        <v>60218.400000000001</v>
      </c>
      <c r="AA96" s="5">
        <f>VLOOKUP(G96,Ma_KH!$A:$R,14,0)</f>
        <v>60</v>
      </c>
    </row>
    <row r="97" spans="1:27" x14ac:dyDescent="0.25">
      <c r="A97" s="282">
        <v>46112</v>
      </c>
      <c r="B97" s="283">
        <v>4186832278</v>
      </c>
      <c r="C97" s="284" t="s">
        <v>15253</v>
      </c>
      <c r="D97" s="282">
        <v>46113</v>
      </c>
      <c r="E97" s="206"/>
      <c r="F97" s="189"/>
      <c r="G97" s="285" t="s">
        <v>12361</v>
      </c>
      <c r="H97" s="206"/>
      <c r="I97" s="283" t="s">
        <v>15276</v>
      </c>
      <c r="J97" s="283" t="s">
        <v>1769</v>
      </c>
      <c r="K97" s="205" t="s">
        <v>30</v>
      </c>
      <c r="L97" s="190" t="str">
        <f>VLOOKUP($K97,TONG_SL!$A:$D,2,0)</f>
        <v>Gà muối 500g</v>
      </c>
      <c r="M97" s="217"/>
      <c r="N97" s="190" t="str">
        <f t="shared" si="13"/>
        <v>K-C6</v>
      </c>
      <c r="O97" s="217"/>
      <c r="P97" s="217"/>
      <c r="Q97" s="190" t="str">
        <f>VLOOKUP(K97,TONG_SL!$A:$D,3,0)</f>
        <v>Túi</v>
      </c>
      <c r="R97" s="248">
        <v>10</v>
      </c>
      <c r="S97" s="159"/>
      <c r="T97" s="159">
        <f>VLOOKUP(VLOOKUP(G97,Ma_KH!$A:$R,18,0)&amp;K97,Gia_MB!$A:$F,6,0)</f>
        <v>116611</v>
      </c>
      <c r="U97" s="245">
        <f t="shared" si="14"/>
        <v>1166110</v>
      </c>
      <c r="V97" s="159"/>
      <c r="W97" s="246">
        <f t="shared" si="15"/>
        <v>0</v>
      </c>
      <c r="X97" s="247" t="str">
        <f t="shared" si="16"/>
        <v>8</v>
      </c>
      <c r="Y97" s="159"/>
      <c r="Z97" s="245">
        <f t="shared" si="17"/>
        <v>93288.8</v>
      </c>
      <c r="AA97" s="5">
        <f>VLOOKUP(G97,Ma_KH!$A:$R,14,0)</f>
        <v>60</v>
      </c>
    </row>
    <row r="98" spans="1:27" x14ac:dyDescent="0.25">
      <c r="A98" s="282">
        <v>46112</v>
      </c>
      <c r="B98" s="283">
        <v>4186832278</v>
      </c>
      <c r="C98" s="284" t="s">
        <v>15253</v>
      </c>
      <c r="D98" s="282">
        <v>46113</v>
      </c>
      <c r="E98" s="206"/>
      <c r="F98" s="189"/>
      <c r="G98" s="285" t="s">
        <v>12361</v>
      </c>
      <c r="H98" s="206"/>
      <c r="I98" s="283" t="s">
        <v>15276</v>
      </c>
      <c r="J98" s="283" t="s">
        <v>1769</v>
      </c>
      <c r="K98" s="205" t="s">
        <v>27</v>
      </c>
      <c r="L98" s="190" t="str">
        <f>VLOOKUP($K98,TONG_SL!$A:$D,2,0)</f>
        <v>Chân giò heo muối 300g</v>
      </c>
      <c r="M98" s="217"/>
      <c r="N98" s="190" t="str">
        <f t="shared" si="13"/>
        <v>K-C6</v>
      </c>
      <c r="O98" s="217"/>
      <c r="P98" s="217"/>
      <c r="Q98" s="190" t="str">
        <f>VLOOKUP(K98,TONG_SL!$A:$D,3,0)</f>
        <v>Túi</v>
      </c>
      <c r="R98" s="248">
        <v>20</v>
      </c>
      <c r="S98" s="159"/>
      <c r="T98" s="159">
        <f>VLOOKUP(VLOOKUP(G98,Ma_KH!$A:$R,18,0)&amp;K98,Gia_MB!$A:$F,6,0)</f>
        <v>73431</v>
      </c>
      <c r="U98" s="245">
        <f t="shared" si="14"/>
        <v>1468620</v>
      </c>
      <c r="V98" s="159"/>
      <c r="W98" s="246">
        <f t="shared" si="15"/>
        <v>0</v>
      </c>
      <c r="X98" s="247" t="str">
        <f t="shared" si="16"/>
        <v>8</v>
      </c>
      <c r="Y98" s="159"/>
      <c r="Z98" s="245">
        <f t="shared" si="17"/>
        <v>117489.60000000001</v>
      </c>
      <c r="AA98" s="5">
        <f>VLOOKUP(G98,Ma_KH!$A:$R,14,0)</f>
        <v>60</v>
      </c>
    </row>
    <row r="99" spans="1:27" x14ac:dyDescent="0.25">
      <c r="A99" s="282">
        <v>46112</v>
      </c>
      <c r="B99" s="283">
        <v>4186832278</v>
      </c>
      <c r="C99" s="284" t="s">
        <v>15253</v>
      </c>
      <c r="D99" s="282">
        <v>46113</v>
      </c>
      <c r="E99" s="206"/>
      <c r="F99" s="189"/>
      <c r="G99" s="285" t="s">
        <v>12361</v>
      </c>
      <c r="H99" s="206"/>
      <c r="I99" s="283" t="s">
        <v>15276</v>
      </c>
      <c r="J99" s="283" t="s">
        <v>1769</v>
      </c>
      <c r="K99" s="205" t="s">
        <v>32</v>
      </c>
      <c r="L99" s="190" t="str">
        <f>VLOOKUP($K99,TONG_SL!$A:$D,2,0)</f>
        <v>Giò Tai Lưỡi Xào 250g</v>
      </c>
      <c r="M99" s="217"/>
      <c r="N99" s="190" t="str">
        <f t="shared" si="13"/>
        <v>K-C6</v>
      </c>
      <c r="O99" s="217"/>
      <c r="P99" s="217"/>
      <c r="Q99" s="190" t="str">
        <f>VLOOKUP(K99,TONG_SL!$A:$D,3,0)</f>
        <v>Túi</v>
      </c>
      <c r="R99" s="248">
        <v>10</v>
      </c>
      <c r="S99" s="159"/>
      <c r="T99" s="159">
        <f>VLOOKUP(VLOOKUP(G99,Ma_KH!$A:$R,18,0)&amp;K99,Gia_MB!$A:$F,6,0)</f>
        <v>50182</v>
      </c>
      <c r="U99" s="245">
        <f t="shared" si="14"/>
        <v>501820</v>
      </c>
      <c r="V99" s="159"/>
      <c r="W99" s="246">
        <f t="shared" si="15"/>
        <v>0</v>
      </c>
      <c r="X99" s="247" t="str">
        <f t="shared" si="16"/>
        <v>8</v>
      </c>
      <c r="Y99" s="159"/>
      <c r="Z99" s="245">
        <f t="shared" si="17"/>
        <v>40145.599999999999</v>
      </c>
      <c r="AA99" s="5">
        <f>VLOOKUP(G99,Ma_KH!$A:$R,14,0)</f>
        <v>60</v>
      </c>
    </row>
    <row r="100" spans="1:27" x14ac:dyDescent="0.25">
      <c r="A100" s="282">
        <v>46112</v>
      </c>
      <c r="B100" s="283">
        <v>4186832278</v>
      </c>
      <c r="C100" s="284" t="s">
        <v>15253</v>
      </c>
      <c r="D100" s="282">
        <v>46113</v>
      </c>
      <c r="E100" s="206"/>
      <c r="F100" s="189"/>
      <c r="G100" s="285" t="s">
        <v>12361</v>
      </c>
      <c r="H100" s="206"/>
      <c r="I100" s="283" t="s">
        <v>15276</v>
      </c>
      <c r="J100" s="283" t="s">
        <v>1769</v>
      </c>
      <c r="K100" s="205" t="s">
        <v>44</v>
      </c>
      <c r="L100" s="190" t="str">
        <f>VLOOKUP($K100,TONG_SL!$A:$D,2,0)</f>
        <v>Giò lụa cây 250g</v>
      </c>
      <c r="M100" s="217"/>
      <c r="N100" s="190" t="str">
        <f t="shared" si="13"/>
        <v>K-C6</v>
      </c>
      <c r="O100" s="217"/>
      <c r="P100" s="217"/>
      <c r="Q100" s="190" t="str">
        <f>VLOOKUP(K100,TONG_SL!$A:$D,3,0)</f>
        <v>Túi</v>
      </c>
      <c r="R100" s="248">
        <v>5</v>
      </c>
      <c r="S100" s="159"/>
      <c r="T100" s="159">
        <f>VLOOKUP(VLOOKUP(G100,Ma_KH!$A:$R,18,0)&amp;K100,Gia_MB!$A:$F,6,0)</f>
        <v>49500</v>
      </c>
      <c r="U100" s="245">
        <f t="shared" si="14"/>
        <v>247500</v>
      </c>
      <c r="V100" s="159"/>
      <c r="W100" s="246">
        <f t="shared" si="15"/>
        <v>0</v>
      </c>
      <c r="X100" s="247" t="str">
        <f t="shared" si="16"/>
        <v>8</v>
      </c>
      <c r="Y100" s="159"/>
      <c r="Z100" s="245">
        <f t="shared" si="17"/>
        <v>19800</v>
      </c>
      <c r="AA100" s="5">
        <f>VLOOKUP(G100,Ma_KH!$A:$R,14,0)</f>
        <v>60</v>
      </c>
    </row>
    <row r="101" spans="1:27" x14ac:dyDescent="0.25">
      <c r="A101" s="261">
        <v>46112</v>
      </c>
      <c r="B101" s="262">
        <v>4186819606</v>
      </c>
      <c r="C101" s="263" t="s">
        <v>15253</v>
      </c>
      <c r="D101" s="261">
        <v>46113</v>
      </c>
      <c r="E101" s="206"/>
      <c r="F101" s="189"/>
      <c r="G101" s="265" t="s">
        <v>12361</v>
      </c>
      <c r="H101" s="206"/>
      <c r="I101" s="262" t="s">
        <v>15277</v>
      </c>
      <c r="J101" s="262" t="s">
        <v>1769</v>
      </c>
      <c r="K101" s="205" t="s">
        <v>27</v>
      </c>
      <c r="L101" s="190" t="str">
        <f>VLOOKUP($K101,TONG_SL!$A:$D,2,0)</f>
        <v>Chân giò heo muối 300g</v>
      </c>
      <c r="M101" s="217"/>
      <c r="N101" s="190" t="str">
        <f t="shared" si="13"/>
        <v>K-C6</v>
      </c>
      <c r="O101" s="217"/>
      <c r="P101" s="217"/>
      <c r="Q101" s="190" t="str">
        <f>VLOOKUP(K101,TONG_SL!$A:$D,3,0)</f>
        <v>Túi</v>
      </c>
      <c r="R101" s="248">
        <v>20</v>
      </c>
      <c r="S101" s="159"/>
      <c r="T101" s="159">
        <f>VLOOKUP(VLOOKUP(G101,Ma_KH!$A:$R,18,0)&amp;K101,Gia_MB!$A:$F,6,0)</f>
        <v>73431</v>
      </c>
      <c r="U101" s="245">
        <f t="shared" si="14"/>
        <v>1468620</v>
      </c>
      <c r="V101" s="159"/>
      <c r="W101" s="246">
        <f t="shared" si="15"/>
        <v>0</v>
      </c>
      <c r="X101" s="247" t="str">
        <f t="shared" si="16"/>
        <v>8</v>
      </c>
      <c r="Y101" s="159"/>
      <c r="Z101" s="245">
        <f t="shared" si="17"/>
        <v>117489.60000000001</v>
      </c>
      <c r="AA101" s="5">
        <f>VLOOKUP(G101,Ma_KH!$A:$R,14,0)</f>
        <v>60</v>
      </c>
    </row>
    <row r="102" spans="1:27" x14ac:dyDescent="0.25">
      <c r="A102" s="261">
        <v>46112</v>
      </c>
      <c r="B102" s="262">
        <v>4186819606</v>
      </c>
      <c r="C102" s="263" t="s">
        <v>15253</v>
      </c>
      <c r="D102" s="261">
        <v>46113</v>
      </c>
      <c r="E102" s="206"/>
      <c r="F102" s="189"/>
      <c r="G102" s="265" t="s">
        <v>12361</v>
      </c>
      <c r="H102" s="206"/>
      <c r="I102" s="262" t="s">
        <v>15277</v>
      </c>
      <c r="J102" s="262" t="s">
        <v>1769</v>
      </c>
      <c r="K102" s="205" t="s">
        <v>30</v>
      </c>
      <c r="L102" s="190" t="str">
        <f>VLOOKUP($K102,TONG_SL!$A:$D,2,0)</f>
        <v>Gà muối 500g</v>
      </c>
      <c r="M102" s="217"/>
      <c r="N102" s="190" t="str">
        <f t="shared" si="13"/>
        <v>K-C6</v>
      </c>
      <c r="O102" s="217"/>
      <c r="P102" s="217"/>
      <c r="Q102" s="190" t="str">
        <f>VLOOKUP(K102,TONG_SL!$A:$D,3,0)</f>
        <v>Túi</v>
      </c>
      <c r="R102" s="248">
        <v>10</v>
      </c>
      <c r="S102" s="159"/>
      <c r="T102" s="159">
        <f>VLOOKUP(VLOOKUP(G102,Ma_KH!$A:$R,18,0)&amp;K102,Gia_MB!$A:$F,6,0)</f>
        <v>116611</v>
      </c>
      <c r="U102" s="245">
        <f t="shared" si="14"/>
        <v>1166110</v>
      </c>
      <c r="V102" s="159"/>
      <c r="W102" s="246">
        <f t="shared" si="15"/>
        <v>0</v>
      </c>
      <c r="X102" s="247" t="str">
        <f t="shared" si="16"/>
        <v>8</v>
      </c>
      <c r="Y102" s="159"/>
      <c r="Z102" s="245">
        <f t="shared" si="17"/>
        <v>93288.8</v>
      </c>
      <c r="AA102" s="5">
        <f>VLOOKUP(G102,Ma_KH!$A:$R,14,0)</f>
        <v>60</v>
      </c>
    </row>
    <row r="103" spans="1:27" x14ac:dyDescent="0.25">
      <c r="A103" s="282">
        <v>46112</v>
      </c>
      <c r="B103" s="283">
        <v>4186817893</v>
      </c>
      <c r="C103" s="284" t="s">
        <v>15253</v>
      </c>
      <c r="D103" s="282">
        <v>46113</v>
      </c>
      <c r="E103" s="264"/>
      <c r="F103" s="263"/>
      <c r="G103" s="285" t="s">
        <v>12394</v>
      </c>
      <c r="H103" s="264"/>
      <c r="I103" s="283" t="s">
        <v>15278</v>
      </c>
      <c r="J103" s="283" t="s">
        <v>1769</v>
      </c>
      <c r="K103" s="205" t="s">
        <v>30</v>
      </c>
      <c r="L103" s="190" t="str">
        <f>VLOOKUP($K103,TONG_SL!$A:$D,2,0)</f>
        <v>Gà muối 500g</v>
      </c>
      <c r="M103" s="217"/>
      <c r="N103" s="190" t="str">
        <f t="shared" si="13"/>
        <v>K-C6</v>
      </c>
      <c r="O103" s="217"/>
      <c r="P103" s="217"/>
      <c r="Q103" s="190" t="str">
        <f>VLOOKUP(K103,TONG_SL!$A:$D,3,0)</f>
        <v>Túi</v>
      </c>
      <c r="R103" s="248">
        <v>6</v>
      </c>
      <c r="S103" s="159"/>
      <c r="T103" s="159">
        <f>VLOOKUP(VLOOKUP(G103,Ma_KH!$A:$R,18,0)&amp;K103,Gia_MB!$A:$F,6,0)</f>
        <v>116611</v>
      </c>
      <c r="U103" s="245">
        <f t="shared" si="14"/>
        <v>699666</v>
      </c>
      <c r="V103" s="159"/>
      <c r="W103" s="246">
        <f t="shared" si="15"/>
        <v>0</v>
      </c>
      <c r="X103" s="247" t="str">
        <f t="shared" si="16"/>
        <v>8</v>
      </c>
      <c r="Y103" s="159"/>
      <c r="Z103" s="245">
        <f t="shared" si="17"/>
        <v>55973.279999999999</v>
      </c>
      <c r="AA103" s="5">
        <f>VLOOKUP(G103,Ma_KH!$A:$R,14,0)</f>
        <v>60</v>
      </c>
    </row>
    <row r="104" spans="1:27" x14ac:dyDescent="0.25">
      <c r="A104" s="282">
        <v>46112</v>
      </c>
      <c r="B104" s="283">
        <v>4186817893</v>
      </c>
      <c r="C104" s="284" t="s">
        <v>15253</v>
      </c>
      <c r="D104" s="282">
        <v>46113</v>
      </c>
      <c r="E104" s="264"/>
      <c r="F104" s="263"/>
      <c r="G104" s="285" t="s">
        <v>12394</v>
      </c>
      <c r="H104" s="264"/>
      <c r="I104" s="283" t="s">
        <v>15278</v>
      </c>
      <c r="J104" s="283" t="s">
        <v>1769</v>
      </c>
      <c r="K104" s="205" t="s">
        <v>48</v>
      </c>
      <c r="L104" s="190" t="str">
        <f>VLOOKUP($K104,TONG_SL!$A:$D,2,0)</f>
        <v>Mọc Nấm Hương 250g</v>
      </c>
      <c r="M104" s="217"/>
      <c r="N104" s="190" t="str">
        <f t="shared" si="13"/>
        <v>K-C6</v>
      </c>
      <c r="O104" s="217"/>
      <c r="P104" s="217"/>
      <c r="Q104" s="190" t="str">
        <f>VLOOKUP(K104,TONG_SL!$A:$D,3,0)</f>
        <v>Túi</v>
      </c>
      <c r="R104" s="248">
        <v>8</v>
      </c>
      <c r="S104" s="159"/>
      <c r="T104" s="159">
        <f>VLOOKUP(VLOOKUP(G104,Ma_KH!$A:$R,18,0)&amp;K104,Gia_MB!$A:$F,6,0)</f>
        <v>46000</v>
      </c>
      <c r="U104" s="245">
        <f t="shared" si="14"/>
        <v>368000</v>
      </c>
      <c r="V104" s="159"/>
      <c r="W104" s="246">
        <f t="shared" si="15"/>
        <v>0</v>
      </c>
      <c r="X104" s="247" t="str">
        <f t="shared" si="16"/>
        <v>8</v>
      </c>
      <c r="Y104" s="159"/>
      <c r="Z104" s="245">
        <f t="shared" si="17"/>
        <v>29440</v>
      </c>
      <c r="AA104" s="5">
        <f>VLOOKUP(G104,Ma_KH!$A:$R,14,0)</f>
        <v>60</v>
      </c>
    </row>
    <row r="105" spans="1:27" x14ac:dyDescent="0.25">
      <c r="A105" s="282">
        <v>46112</v>
      </c>
      <c r="B105" s="283">
        <v>4186817893</v>
      </c>
      <c r="C105" s="284" t="s">
        <v>15253</v>
      </c>
      <c r="D105" s="282">
        <v>46113</v>
      </c>
      <c r="E105" s="264"/>
      <c r="F105" s="263"/>
      <c r="G105" s="285" t="s">
        <v>12394</v>
      </c>
      <c r="H105" s="264"/>
      <c r="I105" s="283" t="s">
        <v>15278</v>
      </c>
      <c r="J105" s="283" t="s">
        <v>1769</v>
      </c>
      <c r="K105" s="205" t="s">
        <v>34</v>
      </c>
      <c r="L105" s="190" t="str">
        <f>VLOOKUP($K105,TONG_SL!$A:$D,2,0)</f>
        <v>Tai heo muối 200g</v>
      </c>
      <c r="M105" s="217"/>
      <c r="N105" s="190" t="str">
        <f t="shared" si="13"/>
        <v>K-C6</v>
      </c>
      <c r="O105" s="217"/>
      <c r="P105" s="217"/>
      <c r="Q105" s="190" t="str">
        <f>VLOOKUP(K105,TONG_SL!$A:$D,3,0)</f>
        <v>Túi</v>
      </c>
      <c r="R105" s="248">
        <v>8</v>
      </c>
      <c r="S105" s="159"/>
      <c r="T105" s="159">
        <f>VLOOKUP(VLOOKUP(G105,Ma_KH!$A:$R,18,0)&amp;K105,Gia_MB!$A:$F,6,0)</f>
        <v>55595</v>
      </c>
      <c r="U105" s="245">
        <f t="shared" si="14"/>
        <v>444760</v>
      </c>
      <c r="V105" s="159"/>
      <c r="W105" s="246">
        <f t="shared" si="15"/>
        <v>0</v>
      </c>
      <c r="X105" s="247" t="str">
        <f t="shared" si="16"/>
        <v>8</v>
      </c>
      <c r="Y105" s="159"/>
      <c r="Z105" s="245">
        <f t="shared" si="17"/>
        <v>35580.800000000003</v>
      </c>
      <c r="AA105" s="5">
        <f>VLOOKUP(G105,Ma_KH!$A:$R,14,0)</f>
        <v>60</v>
      </c>
    </row>
    <row r="106" spans="1:27" x14ac:dyDescent="0.25">
      <c r="A106" s="282">
        <v>46112</v>
      </c>
      <c r="B106" s="283">
        <v>4186817893</v>
      </c>
      <c r="C106" s="284" t="s">
        <v>15253</v>
      </c>
      <c r="D106" s="282">
        <v>46113</v>
      </c>
      <c r="E106" s="264"/>
      <c r="F106" s="263"/>
      <c r="G106" s="285" t="s">
        <v>12394</v>
      </c>
      <c r="H106" s="264"/>
      <c r="I106" s="283" t="s">
        <v>15278</v>
      </c>
      <c r="J106" s="283" t="s">
        <v>1769</v>
      </c>
      <c r="K106" s="205" t="s">
        <v>27</v>
      </c>
      <c r="L106" s="190" t="str">
        <f>VLOOKUP($K106,TONG_SL!$A:$D,2,0)</f>
        <v>Chân giò heo muối 300g</v>
      </c>
      <c r="M106" s="217"/>
      <c r="N106" s="190" t="str">
        <f t="shared" si="13"/>
        <v>K-C6</v>
      </c>
      <c r="O106" s="217"/>
      <c r="P106" s="217"/>
      <c r="Q106" s="190" t="str">
        <f>VLOOKUP(K106,TONG_SL!$A:$D,3,0)</f>
        <v>Túi</v>
      </c>
      <c r="R106" s="248">
        <v>16</v>
      </c>
      <c r="S106" s="159"/>
      <c r="T106" s="159">
        <f>VLOOKUP(VLOOKUP(G106,Ma_KH!$A:$R,18,0)&amp;K106,Gia_MB!$A:$F,6,0)</f>
        <v>73431</v>
      </c>
      <c r="U106" s="245">
        <f t="shared" si="14"/>
        <v>1174896</v>
      </c>
      <c r="V106" s="159"/>
      <c r="W106" s="246">
        <f t="shared" si="15"/>
        <v>0</v>
      </c>
      <c r="X106" s="247" t="str">
        <f t="shared" si="16"/>
        <v>8</v>
      </c>
      <c r="Y106" s="159"/>
      <c r="Z106" s="245">
        <f t="shared" si="17"/>
        <v>93991.680000000008</v>
      </c>
      <c r="AA106" s="5">
        <f>VLOOKUP(G106,Ma_KH!$A:$R,14,0)</f>
        <v>60</v>
      </c>
    </row>
    <row r="107" spans="1:27" x14ac:dyDescent="0.25">
      <c r="A107" s="282">
        <v>46112</v>
      </c>
      <c r="B107" s="283">
        <v>4186817893</v>
      </c>
      <c r="C107" s="284" t="s">
        <v>15253</v>
      </c>
      <c r="D107" s="282">
        <v>46113</v>
      </c>
      <c r="E107" s="264"/>
      <c r="F107" s="263"/>
      <c r="G107" s="285" t="s">
        <v>12394</v>
      </c>
      <c r="H107" s="264"/>
      <c r="I107" s="283" t="s">
        <v>15278</v>
      </c>
      <c r="J107" s="283" t="s">
        <v>1769</v>
      </c>
      <c r="K107" s="205" t="s">
        <v>32</v>
      </c>
      <c r="L107" s="190" t="str">
        <f>VLOOKUP($K107,TONG_SL!$A:$D,2,0)</f>
        <v>Giò Tai Lưỡi Xào 250g</v>
      </c>
      <c r="M107" s="217"/>
      <c r="N107" s="190" t="str">
        <f t="shared" si="13"/>
        <v>K-C6</v>
      </c>
      <c r="O107" s="217"/>
      <c r="P107" s="217"/>
      <c r="Q107" s="190" t="str">
        <f>VLOOKUP(K107,TONG_SL!$A:$D,3,0)</f>
        <v>Túi</v>
      </c>
      <c r="R107" s="248">
        <v>10</v>
      </c>
      <c r="S107" s="159"/>
      <c r="T107" s="159">
        <f>VLOOKUP(VLOOKUP(G107,Ma_KH!$A:$R,18,0)&amp;K107,Gia_MB!$A:$F,6,0)</f>
        <v>50182</v>
      </c>
      <c r="U107" s="245">
        <f t="shared" si="14"/>
        <v>501820</v>
      </c>
      <c r="V107" s="159"/>
      <c r="W107" s="246">
        <f t="shared" si="15"/>
        <v>0</v>
      </c>
      <c r="X107" s="247" t="str">
        <f t="shared" si="16"/>
        <v>8</v>
      </c>
      <c r="Y107" s="159"/>
      <c r="Z107" s="245">
        <f t="shared" si="17"/>
        <v>40145.599999999999</v>
      </c>
      <c r="AA107" s="5">
        <f>VLOOKUP(G107,Ma_KH!$A:$R,14,0)</f>
        <v>60</v>
      </c>
    </row>
    <row r="108" spans="1:27" x14ac:dyDescent="0.25">
      <c r="A108" s="282">
        <v>46112</v>
      </c>
      <c r="B108" s="283">
        <v>4186817893</v>
      </c>
      <c r="C108" s="284" t="s">
        <v>15253</v>
      </c>
      <c r="D108" s="282">
        <v>46113</v>
      </c>
      <c r="E108" s="264"/>
      <c r="F108" s="263"/>
      <c r="G108" s="285" t="s">
        <v>12394</v>
      </c>
      <c r="H108" s="264"/>
      <c r="I108" s="283" t="s">
        <v>15278</v>
      </c>
      <c r="J108" s="283" t="s">
        <v>1769</v>
      </c>
      <c r="K108" s="205" t="s">
        <v>44</v>
      </c>
      <c r="L108" s="190" t="str">
        <f>VLOOKUP($K108,TONG_SL!$A:$D,2,0)</f>
        <v>Giò lụa cây 250g</v>
      </c>
      <c r="M108" s="217"/>
      <c r="N108" s="190" t="str">
        <f t="shared" si="13"/>
        <v>K-C6</v>
      </c>
      <c r="O108" s="217"/>
      <c r="P108" s="217"/>
      <c r="Q108" s="190" t="str">
        <f>VLOOKUP(K108,TONG_SL!$A:$D,3,0)</f>
        <v>Túi</v>
      </c>
      <c r="R108" s="248">
        <v>6</v>
      </c>
      <c r="S108" s="159"/>
      <c r="T108" s="159">
        <f>VLOOKUP(VLOOKUP(G108,Ma_KH!$A:$R,18,0)&amp;K108,Gia_MB!$A:$F,6,0)</f>
        <v>49500</v>
      </c>
      <c r="U108" s="245">
        <f t="shared" si="14"/>
        <v>297000</v>
      </c>
      <c r="V108" s="159"/>
      <c r="W108" s="246">
        <f t="shared" si="15"/>
        <v>0</v>
      </c>
      <c r="X108" s="247" t="str">
        <f t="shared" si="16"/>
        <v>8</v>
      </c>
      <c r="Y108" s="159"/>
      <c r="Z108" s="245">
        <f t="shared" si="17"/>
        <v>23760</v>
      </c>
      <c r="AA108" s="5">
        <f>VLOOKUP(G108,Ma_KH!$A:$R,14,0)</f>
        <v>60</v>
      </c>
    </row>
    <row r="109" spans="1:27" x14ac:dyDescent="0.25">
      <c r="A109" s="282">
        <v>46112</v>
      </c>
      <c r="B109" s="283">
        <v>4186817893</v>
      </c>
      <c r="C109" s="284" t="s">
        <v>15253</v>
      </c>
      <c r="D109" s="282">
        <v>46113</v>
      </c>
      <c r="E109" s="264"/>
      <c r="F109" s="263"/>
      <c r="G109" s="285" t="s">
        <v>12394</v>
      </c>
      <c r="H109" s="264"/>
      <c r="I109" s="283" t="s">
        <v>15278</v>
      </c>
      <c r="J109" s="283" t="s">
        <v>1769</v>
      </c>
      <c r="K109" s="205" t="s">
        <v>37</v>
      </c>
      <c r="L109" s="190" t="str">
        <f>VLOOKUP($K109,TONG_SL!$A:$D,2,0)</f>
        <v>Chả cốm 300g</v>
      </c>
      <c r="M109" s="217"/>
      <c r="N109" s="190" t="str">
        <f t="shared" si="13"/>
        <v>K-C6</v>
      </c>
      <c r="O109" s="217"/>
      <c r="P109" s="217"/>
      <c r="Q109" s="190" t="str">
        <f>VLOOKUP(K109,TONG_SL!$A:$D,3,0)</f>
        <v>Túi</v>
      </c>
      <c r="R109" s="248">
        <v>4</v>
      </c>
      <c r="S109" s="159"/>
      <c r="T109" s="159">
        <f>VLOOKUP(VLOOKUP(G109,Ma_KH!$A:$R,18,0)&amp;K109,Gia_MB!$A:$F,6,0)</f>
        <v>74250</v>
      </c>
      <c r="U109" s="245">
        <f t="shared" si="14"/>
        <v>297000</v>
      </c>
      <c r="V109" s="159"/>
      <c r="W109" s="246">
        <f t="shared" si="15"/>
        <v>0</v>
      </c>
      <c r="X109" s="247" t="str">
        <f t="shared" si="16"/>
        <v>8</v>
      </c>
      <c r="Y109" s="159"/>
      <c r="Z109" s="245">
        <f t="shared" si="17"/>
        <v>23760</v>
      </c>
      <c r="AA109" s="5">
        <f>VLOOKUP(G109,Ma_KH!$A:$R,14,0)</f>
        <v>60</v>
      </c>
    </row>
    <row r="110" spans="1:27" x14ac:dyDescent="0.25">
      <c r="A110" s="282">
        <v>46111</v>
      </c>
      <c r="B110" s="283">
        <v>4186797016</v>
      </c>
      <c r="C110" s="284" t="s">
        <v>15253</v>
      </c>
      <c r="D110" s="282">
        <v>46113</v>
      </c>
      <c r="E110" s="206"/>
      <c r="F110" s="189"/>
      <c r="G110" s="285" t="s">
        <v>15056</v>
      </c>
      <c r="H110" s="206"/>
      <c r="I110" s="283" t="s">
        <v>15279</v>
      </c>
      <c r="J110" s="283" t="s">
        <v>1769</v>
      </c>
      <c r="K110" s="205" t="s">
        <v>27</v>
      </c>
      <c r="L110" s="190" t="str">
        <f>VLOOKUP($K110,TONG_SL!$A:$D,2,0)</f>
        <v>Chân giò heo muối 300g</v>
      </c>
      <c r="M110" s="217"/>
      <c r="N110" s="190" t="str">
        <f t="shared" si="13"/>
        <v>K-C6</v>
      </c>
      <c r="O110" s="217"/>
      <c r="P110" s="217"/>
      <c r="Q110" s="190" t="str">
        <f>VLOOKUP(K110,TONG_SL!$A:$D,3,0)</f>
        <v>Túi</v>
      </c>
      <c r="R110" s="248">
        <v>20</v>
      </c>
      <c r="S110" s="159"/>
      <c r="T110" s="159">
        <f>VLOOKUP(VLOOKUP(G110,Ma_KH!$A:$R,18,0)&amp;K110,Gia_MB!$A:$F,6,0)</f>
        <v>73431</v>
      </c>
      <c r="U110" s="245">
        <f t="shared" si="14"/>
        <v>1468620</v>
      </c>
      <c r="V110" s="159"/>
      <c r="W110" s="246">
        <f t="shared" si="15"/>
        <v>0</v>
      </c>
      <c r="X110" s="247" t="str">
        <f t="shared" si="16"/>
        <v>8</v>
      </c>
      <c r="Y110" s="159"/>
      <c r="Z110" s="245">
        <f t="shared" si="17"/>
        <v>117489.60000000001</v>
      </c>
      <c r="AA110" s="5">
        <f>VLOOKUP(G110,Ma_KH!$A:$R,14,0)</f>
        <v>60</v>
      </c>
    </row>
    <row r="111" spans="1:27" x14ac:dyDescent="0.25">
      <c r="A111" s="282">
        <v>46111</v>
      </c>
      <c r="B111" s="283">
        <v>4186797016</v>
      </c>
      <c r="C111" s="284" t="s">
        <v>15253</v>
      </c>
      <c r="D111" s="282">
        <v>46113</v>
      </c>
      <c r="E111" s="206"/>
      <c r="F111" s="189"/>
      <c r="G111" s="285" t="s">
        <v>15056</v>
      </c>
      <c r="H111" s="206"/>
      <c r="I111" s="283" t="s">
        <v>15279</v>
      </c>
      <c r="J111" s="283" t="s">
        <v>1769</v>
      </c>
      <c r="K111" s="205" t="s">
        <v>30</v>
      </c>
      <c r="L111" s="190" t="str">
        <f>VLOOKUP($K111,TONG_SL!$A:$D,2,0)</f>
        <v>Gà muối 500g</v>
      </c>
      <c r="M111" s="217"/>
      <c r="N111" s="190" t="str">
        <f t="shared" si="13"/>
        <v>K-C6</v>
      </c>
      <c r="O111" s="217"/>
      <c r="P111" s="217"/>
      <c r="Q111" s="190" t="str">
        <f>VLOOKUP(K111,TONG_SL!$A:$D,3,0)</f>
        <v>Túi</v>
      </c>
      <c r="R111" s="248">
        <v>10</v>
      </c>
      <c r="S111" s="159"/>
      <c r="T111" s="159">
        <f>VLOOKUP(VLOOKUP(G111,Ma_KH!$A:$R,18,0)&amp;K111,Gia_MB!$A:$F,6,0)</f>
        <v>116611</v>
      </c>
      <c r="U111" s="245">
        <f t="shared" si="14"/>
        <v>1166110</v>
      </c>
      <c r="V111" s="159"/>
      <c r="W111" s="246">
        <f t="shared" si="15"/>
        <v>0</v>
      </c>
      <c r="X111" s="247" t="str">
        <f t="shared" si="16"/>
        <v>8</v>
      </c>
      <c r="Y111" s="159"/>
      <c r="Z111" s="245">
        <f t="shared" si="17"/>
        <v>93288.8</v>
      </c>
      <c r="AA111" s="5">
        <f>VLOOKUP(G111,Ma_KH!$A:$R,14,0)</f>
        <v>60</v>
      </c>
    </row>
    <row r="112" spans="1:27" x14ac:dyDescent="0.25">
      <c r="A112" s="282">
        <v>46111</v>
      </c>
      <c r="B112" s="283">
        <v>4186797016</v>
      </c>
      <c r="C112" s="284" t="s">
        <v>15253</v>
      </c>
      <c r="D112" s="282">
        <v>46113</v>
      </c>
      <c r="E112" s="206"/>
      <c r="F112" s="189"/>
      <c r="G112" s="285" t="s">
        <v>15056</v>
      </c>
      <c r="H112" s="206"/>
      <c r="I112" s="283" t="s">
        <v>15279</v>
      </c>
      <c r="J112" s="283" t="s">
        <v>1769</v>
      </c>
      <c r="K112" s="205" t="s">
        <v>32</v>
      </c>
      <c r="L112" s="190" t="str">
        <f>VLOOKUP($K112,TONG_SL!$A:$D,2,0)</f>
        <v>Giò Tai Lưỡi Xào 250g</v>
      </c>
      <c r="M112" s="217"/>
      <c r="N112" s="190" t="str">
        <f t="shared" si="13"/>
        <v>K-C6</v>
      </c>
      <c r="O112" s="217"/>
      <c r="P112" s="217"/>
      <c r="Q112" s="190" t="str">
        <f>VLOOKUP(K112,TONG_SL!$A:$D,3,0)</f>
        <v>Túi</v>
      </c>
      <c r="R112" s="248">
        <v>10</v>
      </c>
      <c r="S112" s="159"/>
      <c r="T112" s="159">
        <f>VLOOKUP(VLOOKUP(G112,Ma_KH!$A:$R,18,0)&amp;K112,Gia_MB!$A:$F,6,0)</f>
        <v>50182</v>
      </c>
      <c r="U112" s="245">
        <f t="shared" ref="U112:U136" si="18">T112*R112</f>
        <v>501820</v>
      </c>
      <c r="V112" s="159"/>
      <c r="W112" s="246">
        <f t="shared" ref="W112:W136" si="19">U112*V112</f>
        <v>0</v>
      </c>
      <c r="X112" s="247" t="str">
        <f t="shared" ref="X112:X136" si="20">IF(B112&lt;&gt;"","8","0")</f>
        <v>8</v>
      </c>
      <c r="Y112" s="159"/>
      <c r="Z112" s="245">
        <f t="shared" ref="Z112:Z136" si="21">U112*X112%</f>
        <v>40145.599999999999</v>
      </c>
      <c r="AA112" s="5">
        <f>VLOOKUP(G112,Ma_KH!$A:$R,14,0)</f>
        <v>60</v>
      </c>
    </row>
    <row r="113" spans="1:27" x14ac:dyDescent="0.25">
      <c r="A113" s="282">
        <v>46112</v>
      </c>
      <c r="B113" s="283">
        <v>4186832562</v>
      </c>
      <c r="C113" s="284" t="s">
        <v>15253</v>
      </c>
      <c r="D113" s="282">
        <v>46113</v>
      </c>
      <c r="E113" s="206"/>
      <c r="F113" s="189"/>
      <c r="G113" s="285" t="s">
        <v>15056</v>
      </c>
      <c r="H113" s="206"/>
      <c r="I113" s="283" t="s">
        <v>15280</v>
      </c>
      <c r="J113" s="283" t="s">
        <v>1769</v>
      </c>
      <c r="K113" s="205" t="s">
        <v>34</v>
      </c>
      <c r="L113" s="190" t="str">
        <f>VLOOKUP($K113,TONG_SL!$A:$D,2,0)</f>
        <v>Tai heo muối 200g</v>
      </c>
      <c r="M113" s="217"/>
      <c r="N113" s="190" t="str">
        <f t="shared" si="13"/>
        <v>K-C6</v>
      </c>
      <c r="O113" s="217"/>
      <c r="P113" s="217"/>
      <c r="Q113" s="190" t="str">
        <f>VLOOKUP(K113,TONG_SL!$A:$D,3,0)</f>
        <v>Túi</v>
      </c>
      <c r="R113" s="248">
        <v>5</v>
      </c>
      <c r="S113" s="159"/>
      <c r="T113" s="159">
        <f>VLOOKUP(VLOOKUP(G113,Ma_KH!$A:$R,18,0)&amp;K113,Gia_MB!$A:$F,6,0)</f>
        <v>55595</v>
      </c>
      <c r="U113" s="245">
        <f t="shared" si="18"/>
        <v>277975</v>
      </c>
      <c r="V113" s="159"/>
      <c r="W113" s="246">
        <f t="shared" si="19"/>
        <v>0</v>
      </c>
      <c r="X113" s="247" t="str">
        <f t="shared" si="20"/>
        <v>8</v>
      </c>
      <c r="Y113" s="159"/>
      <c r="Z113" s="245">
        <f t="shared" si="21"/>
        <v>22238</v>
      </c>
      <c r="AA113" s="5">
        <f>VLOOKUP(G113,Ma_KH!$A:$R,14,0)</f>
        <v>60</v>
      </c>
    </row>
    <row r="114" spans="1:27" x14ac:dyDescent="0.25">
      <c r="A114" s="282">
        <v>46112</v>
      </c>
      <c r="B114" s="283">
        <v>4186832562</v>
      </c>
      <c r="C114" s="284" t="s">
        <v>15253</v>
      </c>
      <c r="D114" s="282">
        <v>46113</v>
      </c>
      <c r="E114" s="206"/>
      <c r="F114" s="189"/>
      <c r="G114" s="285" t="s">
        <v>15056</v>
      </c>
      <c r="H114" s="206"/>
      <c r="I114" s="283" t="s">
        <v>15280</v>
      </c>
      <c r="J114" s="283" t="s">
        <v>1769</v>
      </c>
      <c r="K114" s="205" t="s">
        <v>32</v>
      </c>
      <c r="L114" s="190" t="str">
        <f>VLOOKUP($K114,TONG_SL!$A:$D,2,0)</f>
        <v>Giò Tai Lưỡi Xào 250g</v>
      </c>
      <c r="M114" s="217"/>
      <c r="N114" s="190" t="str">
        <f t="shared" si="13"/>
        <v>K-C6</v>
      </c>
      <c r="O114" s="217"/>
      <c r="P114" s="217"/>
      <c r="Q114" s="190" t="str">
        <f>VLOOKUP(K114,TONG_SL!$A:$D,3,0)</f>
        <v>Túi</v>
      </c>
      <c r="R114" s="248">
        <v>5</v>
      </c>
      <c r="S114" s="159"/>
      <c r="T114" s="159">
        <f>VLOOKUP(VLOOKUP(G114,Ma_KH!$A:$R,18,0)&amp;K114,Gia_MB!$A:$F,6,0)</f>
        <v>50182</v>
      </c>
      <c r="U114" s="245">
        <f t="shared" si="18"/>
        <v>250910</v>
      </c>
      <c r="V114" s="159"/>
      <c r="W114" s="246">
        <f t="shared" si="19"/>
        <v>0</v>
      </c>
      <c r="X114" s="247" t="str">
        <f t="shared" si="20"/>
        <v>8</v>
      </c>
      <c r="Y114" s="159"/>
      <c r="Z114" s="245">
        <f t="shared" si="21"/>
        <v>20072.8</v>
      </c>
      <c r="AA114" s="5">
        <f>VLOOKUP(G114,Ma_KH!$A:$R,14,0)</f>
        <v>60</v>
      </c>
    </row>
    <row r="115" spans="1:27" x14ac:dyDescent="0.25">
      <c r="A115" s="282">
        <v>46112</v>
      </c>
      <c r="B115" s="283">
        <v>4186832562</v>
      </c>
      <c r="C115" s="284" t="s">
        <v>15253</v>
      </c>
      <c r="D115" s="282">
        <v>46113</v>
      </c>
      <c r="E115" s="206"/>
      <c r="F115" s="189"/>
      <c r="G115" s="285" t="s">
        <v>15056</v>
      </c>
      <c r="H115" s="206"/>
      <c r="I115" s="283" t="s">
        <v>15280</v>
      </c>
      <c r="J115" s="283" t="s">
        <v>1769</v>
      </c>
      <c r="K115" s="205" t="s">
        <v>27</v>
      </c>
      <c r="L115" s="190" t="str">
        <f>VLOOKUP($K115,TONG_SL!$A:$D,2,0)</f>
        <v>Chân giò heo muối 300g</v>
      </c>
      <c r="M115" s="217"/>
      <c r="N115" s="190" t="str">
        <f t="shared" si="13"/>
        <v>K-C6</v>
      </c>
      <c r="O115" s="217"/>
      <c r="P115" s="217"/>
      <c r="Q115" s="190" t="str">
        <f>VLOOKUP(K115,TONG_SL!$A:$D,3,0)</f>
        <v>Túi</v>
      </c>
      <c r="R115" s="248">
        <v>20</v>
      </c>
      <c r="S115" s="159"/>
      <c r="T115" s="159">
        <f>VLOOKUP(VLOOKUP(G115,Ma_KH!$A:$R,18,0)&amp;K115,Gia_MB!$A:$F,6,0)</f>
        <v>73431</v>
      </c>
      <c r="U115" s="245">
        <f t="shared" si="18"/>
        <v>1468620</v>
      </c>
      <c r="V115" s="159"/>
      <c r="W115" s="246">
        <f t="shared" si="19"/>
        <v>0</v>
      </c>
      <c r="X115" s="247" t="str">
        <f t="shared" si="20"/>
        <v>8</v>
      </c>
      <c r="Y115" s="159"/>
      <c r="Z115" s="245">
        <f t="shared" si="21"/>
        <v>117489.60000000001</v>
      </c>
      <c r="AA115" s="5">
        <f>VLOOKUP(G115,Ma_KH!$A:$R,14,0)</f>
        <v>60</v>
      </c>
    </row>
    <row r="116" spans="1:27" x14ac:dyDescent="0.25">
      <c r="A116" s="282">
        <v>46112</v>
      </c>
      <c r="B116" s="283">
        <v>4186832562</v>
      </c>
      <c r="C116" s="284" t="s">
        <v>15253</v>
      </c>
      <c r="D116" s="282">
        <v>46113</v>
      </c>
      <c r="E116" s="206"/>
      <c r="F116" s="189"/>
      <c r="G116" s="285" t="s">
        <v>15056</v>
      </c>
      <c r="H116" s="206"/>
      <c r="I116" s="283" t="s">
        <v>15280</v>
      </c>
      <c r="J116" s="283" t="s">
        <v>1769</v>
      </c>
      <c r="K116" s="205" t="s">
        <v>34</v>
      </c>
      <c r="L116" s="190" t="str">
        <f>VLOOKUP($K116,TONG_SL!$A:$D,2,0)</f>
        <v>Tai heo muối 200g</v>
      </c>
      <c r="M116" s="217"/>
      <c r="N116" s="190" t="str">
        <f t="shared" si="13"/>
        <v>K-C6</v>
      </c>
      <c r="O116" s="217"/>
      <c r="P116" s="217"/>
      <c r="Q116" s="190" t="str">
        <f>VLOOKUP(K116,TONG_SL!$A:$D,3,0)</f>
        <v>Túi</v>
      </c>
      <c r="R116" s="248">
        <v>5</v>
      </c>
      <c r="S116" s="159"/>
      <c r="T116" s="159">
        <f>VLOOKUP(VLOOKUP(G116,Ma_KH!$A:$R,18,0)&amp;K116,Gia_MB!$A:$F,6,0)</f>
        <v>55595</v>
      </c>
      <c r="U116" s="245">
        <f t="shared" si="18"/>
        <v>277975</v>
      </c>
      <c r="V116" s="159"/>
      <c r="W116" s="246">
        <f t="shared" si="19"/>
        <v>0</v>
      </c>
      <c r="X116" s="247" t="str">
        <f t="shared" si="20"/>
        <v>8</v>
      </c>
      <c r="Y116" s="159"/>
      <c r="Z116" s="245">
        <f t="shared" si="21"/>
        <v>22238</v>
      </c>
      <c r="AA116" s="5">
        <f>VLOOKUP(G116,Ma_KH!$A:$R,14,0)</f>
        <v>60</v>
      </c>
    </row>
    <row r="117" spans="1:27" x14ac:dyDescent="0.25">
      <c r="A117" s="282">
        <v>46112</v>
      </c>
      <c r="B117" s="283">
        <v>4186832562</v>
      </c>
      <c r="C117" s="284" t="s">
        <v>15253</v>
      </c>
      <c r="D117" s="282">
        <v>46113</v>
      </c>
      <c r="E117" s="206"/>
      <c r="F117" s="189"/>
      <c r="G117" s="285" t="s">
        <v>15056</v>
      </c>
      <c r="H117" s="206"/>
      <c r="I117" s="283" t="s">
        <v>15280</v>
      </c>
      <c r="J117" s="283" t="s">
        <v>1769</v>
      </c>
      <c r="K117" s="205" t="s">
        <v>30</v>
      </c>
      <c r="L117" s="190" t="str">
        <f>VLOOKUP($K117,TONG_SL!$A:$D,2,0)</f>
        <v>Gà muối 500g</v>
      </c>
      <c r="M117" s="217"/>
      <c r="N117" s="190" t="str">
        <f t="shared" si="13"/>
        <v>K-C6</v>
      </c>
      <c r="O117" s="217"/>
      <c r="P117" s="217"/>
      <c r="Q117" s="190" t="str">
        <f>VLOOKUP(K117,TONG_SL!$A:$D,3,0)</f>
        <v>Túi</v>
      </c>
      <c r="R117" s="248">
        <v>15</v>
      </c>
      <c r="S117" s="159"/>
      <c r="T117" s="159">
        <f>VLOOKUP(VLOOKUP(G117,Ma_KH!$A:$R,18,0)&amp;K117,Gia_MB!$A:$F,6,0)</f>
        <v>116611</v>
      </c>
      <c r="U117" s="245">
        <f t="shared" si="18"/>
        <v>1749165</v>
      </c>
      <c r="V117" s="159"/>
      <c r="W117" s="246">
        <f t="shared" si="19"/>
        <v>0</v>
      </c>
      <c r="X117" s="247" t="str">
        <f t="shared" si="20"/>
        <v>8</v>
      </c>
      <c r="Y117" s="159"/>
      <c r="Z117" s="245">
        <f t="shared" si="21"/>
        <v>139933.20000000001</v>
      </c>
      <c r="AA117" s="5">
        <f>VLOOKUP(G117,Ma_KH!$A:$R,14,0)</f>
        <v>60</v>
      </c>
    </row>
    <row r="118" spans="1:27" x14ac:dyDescent="0.25">
      <c r="A118" s="261">
        <v>46107</v>
      </c>
      <c r="B118" s="262">
        <v>4186681140</v>
      </c>
      <c r="C118" s="263" t="s">
        <v>15253</v>
      </c>
      <c r="D118" s="261">
        <v>46113</v>
      </c>
      <c r="E118" s="206"/>
      <c r="F118" s="189"/>
      <c r="G118" s="265" t="s">
        <v>15010</v>
      </c>
      <c r="H118" s="206"/>
      <c r="I118" s="262" t="s">
        <v>15281</v>
      </c>
      <c r="J118" s="262" t="s">
        <v>1769</v>
      </c>
      <c r="K118" s="205" t="s">
        <v>27</v>
      </c>
      <c r="L118" s="190" t="str">
        <f>VLOOKUP($K118,TONG_SL!$A:$D,2,0)</f>
        <v>Chân giò heo muối 300g</v>
      </c>
      <c r="M118" s="217"/>
      <c r="N118" s="190" t="str">
        <f t="shared" si="13"/>
        <v>K-C6</v>
      </c>
      <c r="O118" s="217"/>
      <c r="P118" s="217"/>
      <c r="Q118" s="190" t="str">
        <f>VLOOKUP(K118,TONG_SL!$A:$D,3,0)</f>
        <v>Túi</v>
      </c>
      <c r="R118" s="248">
        <v>4</v>
      </c>
      <c r="S118" s="159"/>
      <c r="T118" s="159">
        <f>VLOOKUP(VLOOKUP(G118,Ma_KH!$A:$R,18,0)&amp;K118,Gia_MB!$A:$F,6,0)</f>
        <v>73431</v>
      </c>
      <c r="U118" s="245">
        <f t="shared" si="18"/>
        <v>293724</v>
      </c>
      <c r="V118" s="159"/>
      <c r="W118" s="246">
        <f t="shared" si="19"/>
        <v>0</v>
      </c>
      <c r="X118" s="247" t="str">
        <f t="shared" si="20"/>
        <v>8</v>
      </c>
      <c r="Y118" s="159"/>
      <c r="Z118" s="245">
        <f t="shared" si="21"/>
        <v>23497.920000000002</v>
      </c>
      <c r="AA118" s="5">
        <f>VLOOKUP(G118,Ma_KH!$A:$R,14,0)</f>
        <v>60</v>
      </c>
    </row>
    <row r="119" spans="1:27" x14ac:dyDescent="0.25">
      <c r="A119" s="261">
        <v>46107</v>
      </c>
      <c r="B119" s="262">
        <v>4186681140</v>
      </c>
      <c r="C119" s="263" t="s">
        <v>15253</v>
      </c>
      <c r="D119" s="261">
        <v>46113</v>
      </c>
      <c r="E119" s="206"/>
      <c r="F119" s="189"/>
      <c r="G119" s="265" t="s">
        <v>15010</v>
      </c>
      <c r="H119" s="206"/>
      <c r="I119" s="262" t="s">
        <v>15281</v>
      </c>
      <c r="J119" s="262" t="s">
        <v>1769</v>
      </c>
      <c r="K119" s="205" t="s">
        <v>30</v>
      </c>
      <c r="L119" s="190" t="str">
        <f>VLOOKUP($K119,TONG_SL!$A:$D,2,0)</f>
        <v>Gà muối 500g</v>
      </c>
      <c r="M119" s="217"/>
      <c r="N119" s="190" t="str">
        <f t="shared" si="13"/>
        <v>K-C6</v>
      </c>
      <c r="O119" s="217"/>
      <c r="P119" s="217"/>
      <c r="Q119" s="190" t="str">
        <f>VLOOKUP(K119,TONG_SL!$A:$D,3,0)</f>
        <v>Túi</v>
      </c>
      <c r="R119" s="248">
        <v>8</v>
      </c>
      <c r="S119" s="159"/>
      <c r="T119" s="159">
        <f>VLOOKUP(VLOOKUP(G119,Ma_KH!$A:$R,18,0)&amp;K119,Gia_MB!$A:$F,6,0)</f>
        <v>116611</v>
      </c>
      <c r="U119" s="245">
        <f t="shared" si="18"/>
        <v>932888</v>
      </c>
      <c r="V119" s="159"/>
      <c r="W119" s="246">
        <f t="shared" si="19"/>
        <v>0</v>
      </c>
      <c r="X119" s="247" t="str">
        <f t="shared" si="20"/>
        <v>8</v>
      </c>
      <c r="Y119" s="159"/>
      <c r="Z119" s="245">
        <f t="shared" si="21"/>
        <v>74631.040000000008</v>
      </c>
      <c r="AA119" s="5">
        <f>VLOOKUP(G119,Ma_KH!$A:$R,14,0)</f>
        <v>60</v>
      </c>
    </row>
    <row r="120" spans="1:27" x14ac:dyDescent="0.25">
      <c r="A120" s="261">
        <v>46107</v>
      </c>
      <c r="B120" s="262">
        <v>4186681140</v>
      </c>
      <c r="C120" s="263" t="s">
        <v>15253</v>
      </c>
      <c r="D120" s="261">
        <v>46113</v>
      </c>
      <c r="E120" s="206"/>
      <c r="F120" s="189"/>
      <c r="G120" s="265" t="s">
        <v>15010</v>
      </c>
      <c r="H120" s="206"/>
      <c r="I120" s="262" t="s">
        <v>15281</v>
      </c>
      <c r="J120" s="262" t="s">
        <v>1769</v>
      </c>
      <c r="K120" s="205" t="s">
        <v>37</v>
      </c>
      <c r="L120" s="190" t="str">
        <f>VLOOKUP($K120,TONG_SL!$A:$D,2,0)</f>
        <v>Chả cốm 300g</v>
      </c>
      <c r="M120" s="217"/>
      <c r="N120" s="190" t="str">
        <f t="shared" si="13"/>
        <v>K-C6</v>
      </c>
      <c r="O120" s="217"/>
      <c r="P120" s="217"/>
      <c r="Q120" s="190" t="str">
        <f>VLOOKUP(K120,TONG_SL!$A:$D,3,0)</f>
        <v>Túi</v>
      </c>
      <c r="R120" s="248">
        <v>5</v>
      </c>
      <c r="S120" s="159"/>
      <c r="T120" s="159">
        <f>VLOOKUP(VLOOKUP(G120,Ma_KH!$A:$R,18,0)&amp;K120,Gia_MB!$A:$F,6,0)</f>
        <v>74250</v>
      </c>
      <c r="U120" s="245">
        <f t="shared" si="18"/>
        <v>371250</v>
      </c>
      <c r="V120" s="159"/>
      <c r="W120" s="246">
        <f t="shared" si="19"/>
        <v>0</v>
      </c>
      <c r="X120" s="247" t="str">
        <f t="shared" si="20"/>
        <v>8</v>
      </c>
      <c r="Y120" s="159"/>
      <c r="Z120" s="245">
        <f t="shared" si="21"/>
        <v>29700</v>
      </c>
      <c r="AA120" s="5">
        <f>VLOOKUP(G120,Ma_KH!$A:$R,14,0)</f>
        <v>60</v>
      </c>
    </row>
    <row r="121" spans="1:27" x14ac:dyDescent="0.25">
      <c r="A121" s="261">
        <v>46107</v>
      </c>
      <c r="B121" s="262">
        <v>4186681140</v>
      </c>
      <c r="C121" s="263" t="s">
        <v>15253</v>
      </c>
      <c r="D121" s="261">
        <v>46113</v>
      </c>
      <c r="E121" s="206"/>
      <c r="F121" s="189"/>
      <c r="G121" s="265" t="s">
        <v>15010</v>
      </c>
      <c r="H121" s="206"/>
      <c r="I121" s="262" t="s">
        <v>15281</v>
      </c>
      <c r="J121" s="262" t="s">
        <v>1769</v>
      </c>
      <c r="K121" s="205" t="s">
        <v>32</v>
      </c>
      <c r="L121" s="190" t="str">
        <f>VLOOKUP($K121,TONG_SL!$A:$D,2,0)</f>
        <v>Giò Tai Lưỡi Xào 250g</v>
      </c>
      <c r="M121" s="217"/>
      <c r="N121" s="190" t="str">
        <f t="shared" si="13"/>
        <v>K-C6</v>
      </c>
      <c r="O121" s="217"/>
      <c r="P121" s="217"/>
      <c r="Q121" s="190" t="str">
        <f>VLOOKUP(K121,TONG_SL!$A:$D,3,0)</f>
        <v>Túi</v>
      </c>
      <c r="R121" s="248">
        <v>6</v>
      </c>
      <c r="S121" s="159"/>
      <c r="T121" s="159">
        <f>VLOOKUP(VLOOKUP(G121,Ma_KH!$A:$R,18,0)&amp;K121,Gia_MB!$A:$F,6,0)</f>
        <v>50182</v>
      </c>
      <c r="U121" s="245">
        <f t="shared" si="18"/>
        <v>301092</v>
      </c>
      <c r="V121" s="159"/>
      <c r="W121" s="246">
        <f t="shared" si="19"/>
        <v>0</v>
      </c>
      <c r="X121" s="247" t="str">
        <f t="shared" si="20"/>
        <v>8</v>
      </c>
      <c r="Y121" s="159"/>
      <c r="Z121" s="245">
        <f t="shared" si="21"/>
        <v>24087.360000000001</v>
      </c>
      <c r="AA121" s="5">
        <f>VLOOKUP(G121,Ma_KH!$A:$R,14,0)</f>
        <v>60</v>
      </c>
    </row>
    <row r="122" spans="1:27" x14ac:dyDescent="0.25">
      <c r="A122" s="261">
        <v>46107</v>
      </c>
      <c r="B122" s="262">
        <v>4186681140</v>
      </c>
      <c r="C122" s="263" t="s">
        <v>15253</v>
      </c>
      <c r="D122" s="261">
        <v>46113</v>
      </c>
      <c r="E122" s="206"/>
      <c r="F122" s="189"/>
      <c r="G122" s="265" t="s">
        <v>15010</v>
      </c>
      <c r="H122" s="206"/>
      <c r="I122" s="262" t="s">
        <v>15281</v>
      </c>
      <c r="J122" s="262" t="s">
        <v>1769</v>
      </c>
      <c r="K122" s="205" t="s">
        <v>48</v>
      </c>
      <c r="L122" s="190" t="str">
        <f>VLOOKUP($K122,TONG_SL!$A:$D,2,0)</f>
        <v>Mọc Nấm Hương 250g</v>
      </c>
      <c r="M122" s="217"/>
      <c r="N122" s="190" t="str">
        <f t="shared" si="13"/>
        <v>K-C6</v>
      </c>
      <c r="O122" s="217"/>
      <c r="P122" s="217"/>
      <c r="Q122" s="190" t="str">
        <f>VLOOKUP(K122,TONG_SL!$A:$D,3,0)</f>
        <v>Túi</v>
      </c>
      <c r="R122" s="248">
        <v>14</v>
      </c>
      <c r="S122" s="159"/>
      <c r="T122" s="159">
        <f>VLOOKUP(VLOOKUP(G122,Ma_KH!$A:$R,18,0)&amp;K122,Gia_MB!$A:$F,6,0)</f>
        <v>46000</v>
      </c>
      <c r="U122" s="245">
        <f t="shared" si="18"/>
        <v>644000</v>
      </c>
      <c r="V122" s="159"/>
      <c r="W122" s="246">
        <f t="shared" si="19"/>
        <v>0</v>
      </c>
      <c r="X122" s="247" t="str">
        <f t="shared" si="20"/>
        <v>8</v>
      </c>
      <c r="Y122" s="159"/>
      <c r="Z122" s="245">
        <f t="shared" si="21"/>
        <v>51520</v>
      </c>
      <c r="AA122" s="5">
        <f>VLOOKUP(G122,Ma_KH!$A:$R,14,0)</f>
        <v>60</v>
      </c>
    </row>
    <row r="123" spans="1:27" x14ac:dyDescent="0.25">
      <c r="A123" s="282">
        <v>46111</v>
      </c>
      <c r="B123" s="283">
        <v>4186803399</v>
      </c>
      <c r="C123" s="284" t="s">
        <v>15253</v>
      </c>
      <c r="D123" s="282">
        <v>46113</v>
      </c>
      <c r="E123" s="206"/>
      <c r="F123" s="189"/>
      <c r="G123" s="285" t="s">
        <v>15010</v>
      </c>
      <c r="H123" s="206"/>
      <c r="I123" s="283" t="s">
        <v>15282</v>
      </c>
      <c r="J123" s="283" t="s">
        <v>1769</v>
      </c>
      <c r="K123" s="205" t="s">
        <v>52</v>
      </c>
      <c r="L123" s="190" t="str">
        <f>VLOOKUP($K123,TONG_SL!$A:$D,2,0)</f>
        <v>Gà xì dầu 500g</v>
      </c>
      <c r="M123" s="217"/>
      <c r="N123" s="190" t="str">
        <f t="shared" si="13"/>
        <v>K-C6</v>
      </c>
      <c r="O123" s="217"/>
      <c r="P123" s="217"/>
      <c r="Q123" s="190" t="str">
        <f>VLOOKUP(K123,TONG_SL!$A:$D,3,0)</f>
        <v>Túi</v>
      </c>
      <c r="R123" s="248">
        <v>3</v>
      </c>
      <c r="S123" s="159"/>
      <c r="T123" s="159">
        <f>VLOOKUP(VLOOKUP(G123,Ma_KH!$A:$R,18,0)&amp;K123,Gia_MB!$A:$F,6,0)</f>
        <v>111606</v>
      </c>
      <c r="U123" s="245">
        <f t="shared" si="18"/>
        <v>334818</v>
      </c>
      <c r="V123" s="159"/>
      <c r="W123" s="246">
        <f t="shared" si="19"/>
        <v>0</v>
      </c>
      <c r="X123" s="247" t="str">
        <f t="shared" si="20"/>
        <v>8</v>
      </c>
      <c r="Y123" s="159"/>
      <c r="Z123" s="245">
        <f t="shared" si="21"/>
        <v>26785.440000000002</v>
      </c>
      <c r="AA123" s="5">
        <f>VLOOKUP(G123,Ma_KH!$A:$R,14,0)</f>
        <v>60</v>
      </c>
    </row>
    <row r="124" spans="1:27" x14ac:dyDescent="0.25">
      <c r="A124" s="282">
        <v>46111</v>
      </c>
      <c r="B124" s="283">
        <v>4186803399</v>
      </c>
      <c r="C124" s="284" t="s">
        <v>15253</v>
      </c>
      <c r="D124" s="282">
        <v>46113</v>
      </c>
      <c r="E124" s="206"/>
      <c r="F124" s="189"/>
      <c r="G124" s="285" t="s">
        <v>15010</v>
      </c>
      <c r="H124" s="206"/>
      <c r="I124" s="283" t="s">
        <v>15282</v>
      </c>
      <c r="J124" s="283" t="s">
        <v>1769</v>
      </c>
      <c r="K124" s="205" t="s">
        <v>27</v>
      </c>
      <c r="L124" s="190" t="str">
        <f>VLOOKUP($K124,TONG_SL!$A:$D,2,0)</f>
        <v>Chân giò heo muối 300g</v>
      </c>
      <c r="M124" s="217"/>
      <c r="N124" s="190" t="str">
        <f t="shared" si="13"/>
        <v>K-C6</v>
      </c>
      <c r="O124" s="217"/>
      <c r="P124" s="217"/>
      <c r="Q124" s="190" t="str">
        <f>VLOOKUP(K124,TONG_SL!$A:$D,3,0)</f>
        <v>Túi</v>
      </c>
      <c r="R124" s="248">
        <v>10</v>
      </c>
      <c r="S124" s="159"/>
      <c r="T124" s="159">
        <f>VLOOKUP(VLOOKUP(G124,Ma_KH!$A:$R,18,0)&amp;K124,Gia_MB!$A:$F,6,0)</f>
        <v>73431</v>
      </c>
      <c r="U124" s="245">
        <f t="shared" si="18"/>
        <v>734310</v>
      </c>
      <c r="V124" s="159"/>
      <c r="W124" s="246">
        <f t="shared" si="19"/>
        <v>0</v>
      </c>
      <c r="X124" s="247" t="str">
        <f t="shared" si="20"/>
        <v>8</v>
      </c>
      <c r="Y124" s="159"/>
      <c r="Z124" s="245">
        <f t="shared" si="21"/>
        <v>58744.800000000003</v>
      </c>
      <c r="AA124" s="5">
        <f>VLOOKUP(G124,Ma_KH!$A:$R,14,0)</f>
        <v>60</v>
      </c>
    </row>
    <row r="125" spans="1:27" x14ac:dyDescent="0.25">
      <c r="A125" s="282">
        <v>46111</v>
      </c>
      <c r="B125" s="283">
        <v>4186803399</v>
      </c>
      <c r="C125" s="284" t="s">
        <v>15253</v>
      </c>
      <c r="D125" s="282">
        <v>46113</v>
      </c>
      <c r="E125" s="206"/>
      <c r="F125" s="189"/>
      <c r="G125" s="285" t="s">
        <v>15010</v>
      </c>
      <c r="H125" s="206"/>
      <c r="I125" s="283" t="s">
        <v>15282</v>
      </c>
      <c r="J125" s="283" t="s">
        <v>1769</v>
      </c>
      <c r="K125" s="205" t="s">
        <v>30</v>
      </c>
      <c r="L125" s="190" t="str">
        <f>VLOOKUP($K125,TONG_SL!$A:$D,2,0)</f>
        <v>Gà muối 500g</v>
      </c>
      <c r="M125" s="217"/>
      <c r="N125" s="190" t="str">
        <f t="shared" si="13"/>
        <v>K-C6</v>
      </c>
      <c r="O125" s="217"/>
      <c r="P125" s="217"/>
      <c r="Q125" s="190" t="str">
        <f>VLOOKUP(K125,TONG_SL!$A:$D,3,0)</f>
        <v>Túi</v>
      </c>
      <c r="R125" s="248">
        <v>6</v>
      </c>
      <c r="S125" s="159"/>
      <c r="T125" s="159">
        <f>VLOOKUP(VLOOKUP(G125,Ma_KH!$A:$R,18,0)&amp;K125,Gia_MB!$A:$F,6,0)</f>
        <v>116611</v>
      </c>
      <c r="U125" s="245">
        <f t="shared" si="18"/>
        <v>699666</v>
      </c>
      <c r="V125" s="159"/>
      <c r="W125" s="246">
        <f t="shared" si="19"/>
        <v>0</v>
      </c>
      <c r="X125" s="247" t="str">
        <f t="shared" si="20"/>
        <v>8</v>
      </c>
      <c r="Y125" s="159"/>
      <c r="Z125" s="245">
        <f t="shared" si="21"/>
        <v>55973.279999999999</v>
      </c>
      <c r="AA125" s="5">
        <f>VLOOKUP(G125,Ma_KH!$A:$R,14,0)</f>
        <v>60</v>
      </c>
    </row>
    <row r="126" spans="1:27" x14ac:dyDescent="0.25">
      <c r="A126" s="282">
        <v>46111</v>
      </c>
      <c r="B126" s="283">
        <v>4186803399</v>
      </c>
      <c r="C126" s="284" t="s">
        <v>15253</v>
      </c>
      <c r="D126" s="282">
        <v>46113</v>
      </c>
      <c r="E126" s="206"/>
      <c r="F126" s="189"/>
      <c r="G126" s="285" t="s">
        <v>15010</v>
      </c>
      <c r="H126" s="206"/>
      <c r="I126" s="283" t="s">
        <v>15282</v>
      </c>
      <c r="J126" s="283" t="s">
        <v>1769</v>
      </c>
      <c r="K126" s="205" t="s">
        <v>48</v>
      </c>
      <c r="L126" s="190" t="str">
        <f>VLOOKUP($K126,TONG_SL!$A:$D,2,0)</f>
        <v>Mọc Nấm Hương 250g</v>
      </c>
      <c r="M126" s="217"/>
      <c r="N126" s="190" t="str">
        <f t="shared" si="13"/>
        <v>K-C6</v>
      </c>
      <c r="O126" s="217"/>
      <c r="P126" s="217"/>
      <c r="Q126" s="190" t="str">
        <f>VLOOKUP(K126,TONG_SL!$A:$D,3,0)</f>
        <v>Túi</v>
      </c>
      <c r="R126" s="248">
        <v>5</v>
      </c>
      <c r="S126" s="159"/>
      <c r="T126" s="159">
        <f>VLOOKUP(VLOOKUP(G126,Ma_KH!$A:$R,18,0)&amp;K126,Gia_MB!$A:$F,6,0)</f>
        <v>46000</v>
      </c>
      <c r="U126" s="245">
        <f t="shared" si="18"/>
        <v>230000</v>
      </c>
      <c r="V126" s="159"/>
      <c r="W126" s="246">
        <f t="shared" si="19"/>
        <v>0</v>
      </c>
      <c r="X126" s="247" t="str">
        <f t="shared" si="20"/>
        <v>8</v>
      </c>
      <c r="Y126" s="159"/>
      <c r="Z126" s="245">
        <f t="shared" si="21"/>
        <v>18400</v>
      </c>
      <c r="AA126" s="5">
        <f>VLOOKUP(G126,Ma_KH!$A:$R,14,0)</f>
        <v>60</v>
      </c>
    </row>
    <row r="127" spans="1:27" x14ac:dyDescent="0.25">
      <c r="A127" s="282">
        <v>46111</v>
      </c>
      <c r="B127" s="283">
        <v>4186803399</v>
      </c>
      <c r="C127" s="284" t="s">
        <v>15253</v>
      </c>
      <c r="D127" s="282">
        <v>46113</v>
      </c>
      <c r="E127" s="206"/>
      <c r="F127" s="189"/>
      <c r="G127" s="285" t="s">
        <v>15010</v>
      </c>
      <c r="H127" s="206"/>
      <c r="I127" s="283" t="s">
        <v>15282</v>
      </c>
      <c r="J127" s="283" t="s">
        <v>1769</v>
      </c>
      <c r="K127" s="205" t="s">
        <v>34</v>
      </c>
      <c r="L127" s="190" t="str">
        <f>VLOOKUP($K127,TONG_SL!$A:$D,2,0)</f>
        <v>Tai heo muối 200g</v>
      </c>
      <c r="M127" s="217"/>
      <c r="N127" s="190" t="str">
        <f t="shared" si="13"/>
        <v>K-C6</v>
      </c>
      <c r="O127" s="217"/>
      <c r="P127" s="217"/>
      <c r="Q127" s="190" t="str">
        <f>VLOOKUP(K127,TONG_SL!$A:$D,3,0)</f>
        <v>Túi</v>
      </c>
      <c r="R127" s="248">
        <v>5</v>
      </c>
      <c r="S127" s="159"/>
      <c r="T127" s="159">
        <f>VLOOKUP(VLOOKUP(G127,Ma_KH!$A:$R,18,0)&amp;K127,Gia_MB!$A:$F,6,0)</f>
        <v>55595</v>
      </c>
      <c r="U127" s="245">
        <f t="shared" si="18"/>
        <v>277975</v>
      </c>
      <c r="V127" s="159"/>
      <c r="W127" s="246">
        <f t="shared" si="19"/>
        <v>0</v>
      </c>
      <c r="X127" s="247" t="str">
        <f t="shared" si="20"/>
        <v>8</v>
      </c>
      <c r="Y127" s="159"/>
      <c r="Z127" s="245">
        <f t="shared" si="21"/>
        <v>22238</v>
      </c>
      <c r="AA127" s="5">
        <f>VLOOKUP(G127,Ma_KH!$A:$R,14,0)</f>
        <v>60</v>
      </c>
    </row>
    <row r="128" spans="1:27" x14ac:dyDescent="0.25">
      <c r="A128" s="282">
        <v>46111</v>
      </c>
      <c r="B128" s="283">
        <v>4186727505</v>
      </c>
      <c r="C128" s="284" t="s">
        <v>15253</v>
      </c>
      <c r="D128" s="282">
        <v>46113</v>
      </c>
      <c r="E128" s="206"/>
      <c r="F128" s="189"/>
      <c r="G128" s="285" t="s">
        <v>15055</v>
      </c>
      <c r="H128" s="206"/>
      <c r="I128" s="283" t="s">
        <v>15283</v>
      </c>
      <c r="J128" s="283" t="s">
        <v>1769</v>
      </c>
      <c r="K128" s="205" t="s">
        <v>30</v>
      </c>
      <c r="L128" s="190" t="str">
        <f>VLOOKUP($K128,TONG_SL!$A:$D,2,0)</f>
        <v>Gà muối 500g</v>
      </c>
      <c r="M128" s="217"/>
      <c r="N128" s="190" t="str">
        <f t="shared" si="13"/>
        <v>K-C6</v>
      </c>
      <c r="O128" s="217"/>
      <c r="P128" s="217"/>
      <c r="Q128" s="190" t="str">
        <f>VLOOKUP(K128,TONG_SL!$A:$D,3,0)</f>
        <v>Túi</v>
      </c>
      <c r="R128" s="248">
        <v>4</v>
      </c>
      <c r="S128" s="159"/>
      <c r="T128" s="159">
        <f>VLOOKUP(VLOOKUP(G128,Ma_KH!$A:$R,18,0)&amp;K128,Gia_MB!$A:$F,6,0)</f>
        <v>116611</v>
      </c>
      <c r="U128" s="245">
        <f t="shared" si="18"/>
        <v>466444</v>
      </c>
      <c r="V128" s="159"/>
      <c r="W128" s="246">
        <f t="shared" si="19"/>
        <v>0</v>
      </c>
      <c r="X128" s="247" t="str">
        <f t="shared" si="20"/>
        <v>8</v>
      </c>
      <c r="Y128" s="159"/>
      <c r="Z128" s="245">
        <f t="shared" si="21"/>
        <v>37315.520000000004</v>
      </c>
      <c r="AA128" s="5">
        <f>VLOOKUP(G128,Ma_KH!$A:$R,14,0)</f>
        <v>60</v>
      </c>
    </row>
    <row r="129" spans="1:214" x14ac:dyDescent="0.25">
      <c r="A129" s="282">
        <v>46111</v>
      </c>
      <c r="B129" s="283">
        <v>4186727505</v>
      </c>
      <c r="C129" s="284" t="s">
        <v>15253</v>
      </c>
      <c r="D129" s="282">
        <v>46113</v>
      </c>
      <c r="E129" s="206"/>
      <c r="F129" s="189"/>
      <c r="G129" s="285" t="s">
        <v>15055</v>
      </c>
      <c r="H129" s="206"/>
      <c r="I129" s="283" t="s">
        <v>15283</v>
      </c>
      <c r="J129" s="283" t="s">
        <v>1769</v>
      </c>
      <c r="K129" s="205" t="s">
        <v>27</v>
      </c>
      <c r="L129" s="190" t="str">
        <f>VLOOKUP($K129,TONG_SL!$A:$D,2,0)</f>
        <v>Chân giò heo muối 300g</v>
      </c>
      <c r="M129" s="217"/>
      <c r="N129" s="190" t="str">
        <f t="shared" si="13"/>
        <v>K-C6</v>
      </c>
      <c r="O129" s="217"/>
      <c r="P129" s="217"/>
      <c r="Q129" s="190" t="str">
        <f>VLOOKUP(K129,TONG_SL!$A:$D,3,0)</f>
        <v>Túi</v>
      </c>
      <c r="R129" s="248">
        <v>4</v>
      </c>
      <c r="S129" s="159"/>
      <c r="T129" s="159">
        <f>VLOOKUP(VLOOKUP(G129,Ma_KH!$A:$R,18,0)&amp;K129,Gia_MB!$A:$F,6,0)</f>
        <v>73431</v>
      </c>
      <c r="U129" s="245">
        <f t="shared" si="18"/>
        <v>293724</v>
      </c>
      <c r="V129" s="159"/>
      <c r="W129" s="246">
        <f t="shared" si="19"/>
        <v>0</v>
      </c>
      <c r="X129" s="247" t="str">
        <f t="shared" si="20"/>
        <v>8</v>
      </c>
      <c r="Y129" s="159"/>
      <c r="Z129" s="245">
        <f t="shared" si="21"/>
        <v>23497.920000000002</v>
      </c>
      <c r="AA129" s="5">
        <f>VLOOKUP(G129,Ma_KH!$A:$R,14,0)</f>
        <v>60</v>
      </c>
    </row>
    <row r="130" spans="1:214" x14ac:dyDescent="0.25">
      <c r="A130" s="282">
        <v>46111</v>
      </c>
      <c r="B130" s="283">
        <v>4186727505</v>
      </c>
      <c r="C130" s="284" t="s">
        <v>15253</v>
      </c>
      <c r="D130" s="282">
        <v>46113</v>
      </c>
      <c r="E130" s="206"/>
      <c r="F130" s="189"/>
      <c r="G130" s="285" t="s">
        <v>15055</v>
      </c>
      <c r="H130" s="206"/>
      <c r="I130" s="283" t="s">
        <v>15283</v>
      </c>
      <c r="J130" s="283" t="s">
        <v>1769</v>
      </c>
      <c r="K130" s="205" t="s">
        <v>52</v>
      </c>
      <c r="L130" s="190" t="str">
        <f>VLOOKUP($K130,TONG_SL!$A:$D,2,0)</f>
        <v>Gà xì dầu 500g</v>
      </c>
      <c r="M130" s="217"/>
      <c r="N130" s="190" t="str">
        <f t="shared" si="13"/>
        <v>K-C6</v>
      </c>
      <c r="O130" s="217"/>
      <c r="P130" s="217"/>
      <c r="Q130" s="190" t="str">
        <f>VLOOKUP(K130,TONG_SL!$A:$D,3,0)</f>
        <v>Túi</v>
      </c>
      <c r="R130" s="248">
        <v>4</v>
      </c>
      <c r="S130" s="159"/>
      <c r="T130" s="159">
        <f>VLOOKUP(VLOOKUP(G130,Ma_KH!$A:$R,18,0)&amp;K130,Gia_MB!$A:$F,6,0)</f>
        <v>111606</v>
      </c>
      <c r="U130" s="245">
        <f t="shared" si="18"/>
        <v>446424</v>
      </c>
      <c r="V130" s="159"/>
      <c r="W130" s="246">
        <f t="shared" si="19"/>
        <v>0</v>
      </c>
      <c r="X130" s="247" t="str">
        <f t="shared" si="20"/>
        <v>8</v>
      </c>
      <c r="Y130" s="159"/>
      <c r="Z130" s="245">
        <f t="shared" si="21"/>
        <v>35713.919999999998</v>
      </c>
      <c r="AA130" s="5">
        <f>VLOOKUP(G130,Ma_KH!$A:$R,14,0)</f>
        <v>60</v>
      </c>
    </row>
    <row r="131" spans="1:214" x14ac:dyDescent="0.25">
      <c r="A131" s="282">
        <v>46111</v>
      </c>
      <c r="B131" s="283">
        <v>4186727505</v>
      </c>
      <c r="C131" s="284" t="s">
        <v>15253</v>
      </c>
      <c r="D131" s="282">
        <v>46113</v>
      </c>
      <c r="E131" s="206"/>
      <c r="F131" s="189"/>
      <c r="G131" s="285" t="s">
        <v>15055</v>
      </c>
      <c r="H131" s="206"/>
      <c r="I131" s="283" t="s">
        <v>15283</v>
      </c>
      <c r="J131" s="283" t="s">
        <v>1769</v>
      </c>
      <c r="K131" s="205" t="s">
        <v>44</v>
      </c>
      <c r="L131" s="190" t="str">
        <f>VLOOKUP($K131,TONG_SL!$A:$D,2,0)</f>
        <v>Giò lụa cây 250g</v>
      </c>
      <c r="M131" s="217"/>
      <c r="N131" s="190" t="str">
        <f t="shared" ref="N131:N194" si="22">IF($B131&lt;&gt;"","K-C6","")</f>
        <v>K-C6</v>
      </c>
      <c r="O131" s="217"/>
      <c r="P131" s="217"/>
      <c r="Q131" s="190" t="str">
        <f>VLOOKUP(K131,TONG_SL!$A:$D,3,0)</f>
        <v>Túi</v>
      </c>
      <c r="R131" s="248">
        <v>5</v>
      </c>
      <c r="S131" s="159"/>
      <c r="T131" s="159">
        <f>VLOOKUP(VLOOKUP(G131,Ma_KH!$A:$R,18,0)&amp;K131,Gia_MB!$A:$F,6,0)</f>
        <v>49500</v>
      </c>
      <c r="U131" s="245">
        <f t="shared" si="18"/>
        <v>247500</v>
      </c>
      <c r="V131" s="159"/>
      <c r="W131" s="246">
        <f t="shared" si="19"/>
        <v>0</v>
      </c>
      <c r="X131" s="247" t="str">
        <f t="shared" si="20"/>
        <v>8</v>
      </c>
      <c r="Y131" s="159"/>
      <c r="Z131" s="245">
        <f t="shared" si="21"/>
        <v>19800</v>
      </c>
      <c r="AA131" s="5">
        <f>VLOOKUP(G131,Ma_KH!$A:$R,14,0)</f>
        <v>60</v>
      </c>
    </row>
    <row r="132" spans="1:214" x14ac:dyDescent="0.25">
      <c r="A132" s="282">
        <v>46111</v>
      </c>
      <c r="B132" s="283">
        <v>4186727505</v>
      </c>
      <c r="C132" s="284" t="s">
        <v>15253</v>
      </c>
      <c r="D132" s="282">
        <v>46113</v>
      </c>
      <c r="E132" s="206"/>
      <c r="F132" s="189"/>
      <c r="G132" s="285" t="s">
        <v>15055</v>
      </c>
      <c r="H132" s="206"/>
      <c r="I132" s="283" t="s">
        <v>15283</v>
      </c>
      <c r="J132" s="283" t="s">
        <v>1769</v>
      </c>
      <c r="K132" s="205" t="s">
        <v>39</v>
      </c>
      <c r="L132" s="190" t="str">
        <f>VLOOKUP($K132,TONG_SL!$A:$D,2,0)</f>
        <v>Chả nướng 300g</v>
      </c>
      <c r="M132" s="217"/>
      <c r="N132" s="190" t="str">
        <f t="shared" si="22"/>
        <v>K-C6</v>
      </c>
      <c r="O132" s="217"/>
      <c r="P132" s="217"/>
      <c r="Q132" s="190" t="str">
        <f>VLOOKUP(K132,TONG_SL!$A:$D,3,0)</f>
        <v>Túi</v>
      </c>
      <c r="R132" s="248">
        <v>6</v>
      </c>
      <c r="S132" s="159"/>
      <c r="T132" s="159">
        <f>VLOOKUP(VLOOKUP(G132,Ma_KH!$A:$R,18,0)&amp;K132,Gia_MB!$A:$F,6,0)</f>
        <v>70950</v>
      </c>
      <c r="U132" s="245">
        <f t="shared" si="18"/>
        <v>425700</v>
      </c>
      <c r="V132" s="159"/>
      <c r="W132" s="246">
        <f t="shared" si="19"/>
        <v>0</v>
      </c>
      <c r="X132" s="247" t="str">
        <f t="shared" si="20"/>
        <v>8</v>
      </c>
      <c r="Y132" s="159"/>
      <c r="Z132" s="245">
        <f t="shared" si="21"/>
        <v>34056</v>
      </c>
      <c r="AA132" s="5">
        <f>VLOOKUP(G132,Ma_KH!$A:$R,14,0)</f>
        <v>60</v>
      </c>
    </row>
    <row r="133" spans="1:214" x14ac:dyDescent="0.25">
      <c r="A133" s="261">
        <v>46111</v>
      </c>
      <c r="B133" s="262">
        <v>4186790872</v>
      </c>
      <c r="C133" s="263" t="s">
        <v>15253</v>
      </c>
      <c r="D133" s="261">
        <v>46113</v>
      </c>
      <c r="E133" s="206"/>
      <c r="F133" s="189"/>
      <c r="G133" s="265" t="s">
        <v>15049</v>
      </c>
      <c r="H133" s="206"/>
      <c r="I133" s="262" t="s">
        <v>15284</v>
      </c>
      <c r="J133" s="262" t="s">
        <v>1769</v>
      </c>
      <c r="K133" s="205" t="s">
        <v>30</v>
      </c>
      <c r="L133" s="190" t="str">
        <f>VLOOKUP($K133,TONG_SL!$A:$D,2,0)</f>
        <v>Gà muối 500g</v>
      </c>
      <c r="M133" s="217"/>
      <c r="N133" s="190" t="str">
        <f t="shared" si="22"/>
        <v>K-C6</v>
      </c>
      <c r="O133" s="217"/>
      <c r="P133" s="217"/>
      <c r="Q133" s="190" t="str">
        <f>VLOOKUP(K133,TONG_SL!$A:$D,3,0)</f>
        <v>Túi</v>
      </c>
      <c r="R133" s="248">
        <v>5</v>
      </c>
      <c r="S133" s="159"/>
      <c r="T133" s="159">
        <f>VLOOKUP(VLOOKUP(G133,Ma_KH!$A:$R,18,0)&amp;K133,Gia_MB!$A:$F,6,0)</f>
        <v>116611</v>
      </c>
      <c r="U133" s="245">
        <f t="shared" si="18"/>
        <v>583055</v>
      </c>
      <c r="V133" s="159"/>
      <c r="W133" s="246">
        <f t="shared" si="19"/>
        <v>0</v>
      </c>
      <c r="X133" s="247" t="str">
        <f t="shared" si="20"/>
        <v>8</v>
      </c>
      <c r="Y133" s="159"/>
      <c r="Z133" s="245">
        <f t="shared" si="21"/>
        <v>46644.4</v>
      </c>
      <c r="AA133" s="5">
        <f>VLOOKUP(G133,Ma_KH!$A:$R,14,0)</f>
        <v>60</v>
      </c>
    </row>
    <row r="134" spans="1:214" x14ac:dyDescent="0.25">
      <c r="A134" s="261">
        <v>46111</v>
      </c>
      <c r="B134" s="262">
        <v>4186790872</v>
      </c>
      <c r="C134" s="263" t="s">
        <v>15253</v>
      </c>
      <c r="D134" s="261">
        <v>46113</v>
      </c>
      <c r="E134" s="206"/>
      <c r="F134" s="189"/>
      <c r="G134" s="265" t="s">
        <v>15049</v>
      </c>
      <c r="H134" s="206"/>
      <c r="I134" s="262" t="s">
        <v>15284</v>
      </c>
      <c r="J134" s="262" t="s">
        <v>1769</v>
      </c>
      <c r="K134" s="205" t="s">
        <v>32</v>
      </c>
      <c r="L134" s="190" t="str">
        <f>VLOOKUP($K134,TONG_SL!$A:$D,2,0)</f>
        <v>Giò Tai Lưỡi Xào 250g</v>
      </c>
      <c r="M134" s="217"/>
      <c r="N134" s="190" t="str">
        <f t="shared" si="22"/>
        <v>K-C6</v>
      </c>
      <c r="O134" s="217"/>
      <c r="P134" s="217"/>
      <c r="Q134" s="190" t="str">
        <f>VLOOKUP(K134,TONG_SL!$A:$D,3,0)</f>
        <v>Túi</v>
      </c>
      <c r="R134" s="248">
        <v>10</v>
      </c>
      <c r="S134" s="159"/>
      <c r="T134" s="159">
        <f>VLOOKUP(VLOOKUP(G134,Ma_KH!$A:$R,18,0)&amp;K134,Gia_MB!$A:$F,6,0)</f>
        <v>50182</v>
      </c>
      <c r="U134" s="245">
        <f t="shared" si="18"/>
        <v>501820</v>
      </c>
      <c r="V134" s="159"/>
      <c r="W134" s="246">
        <f t="shared" si="19"/>
        <v>0</v>
      </c>
      <c r="X134" s="247" t="str">
        <f t="shared" si="20"/>
        <v>8</v>
      </c>
      <c r="Y134" s="159"/>
      <c r="Z134" s="245">
        <f t="shared" si="21"/>
        <v>40145.599999999999</v>
      </c>
      <c r="AA134" s="5">
        <f>VLOOKUP(G134,Ma_KH!$A:$R,14,0)</f>
        <v>60</v>
      </c>
    </row>
    <row r="135" spans="1:214" x14ac:dyDescent="0.25">
      <c r="A135" s="261">
        <v>46111</v>
      </c>
      <c r="B135" s="262">
        <v>4186790872</v>
      </c>
      <c r="C135" s="263" t="s">
        <v>15253</v>
      </c>
      <c r="D135" s="261">
        <v>46113</v>
      </c>
      <c r="E135" s="206"/>
      <c r="F135" s="189"/>
      <c r="G135" s="265" t="s">
        <v>15049</v>
      </c>
      <c r="H135" s="206"/>
      <c r="I135" s="262" t="s">
        <v>15284</v>
      </c>
      <c r="J135" s="262" t="s">
        <v>1769</v>
      </c>
      <c r="K135" s="205" t="s">
        <v>27</v>
      </c>
      <c r="L135" s="190" t="str">
        <f>VLOOKUP($K135,TONG_SL!$A:$D,2,0)</f>
        <v>Chân giò heo muối 300g</v>
      </c>
      <c r="M135" s="217"/>
      <c r="N135" s="190" t="str">
        <f t="shared" si="22"/>
        <v>K-C6</v>
      </c>
      <c r="O135" s="217"/>
      <c r="P135" s="217"/>
      <c r="Q135" s="190" t="str">
        <f>VLOOKUP(K135,TONG_SL!$A:$D,3,0)</f>
        <v>Túi</v>
      </c>
      <c r="R135" s="248">
        <v>20</v>
      </c>
      <c r="S135" s="159"/>
      <c r="T135" s="159">
        <f>VLOOKUP(VLOOKUP(G135,Ma_KH!$A:$R,18,0)&amp;K135,Gia_MB!$A:$F,6,0)</f>
        <v>73431</v>
      </c>
      <c r="U135" s="245">
        <f t="shared" si="18"/>
        <v>1468620</v>
      </c>
      <c r="V135" s="159"/>
      <c r="W135" s="246">
        <f t="shared" si="19"/>
        <v>0</v>
      </c>
      <c r="X135" s="247" t="str">
        <f t="shared" si="20"/>
        <v>8</v>
      </c>
      <c r="Y135" s="159"/>
      <c r="Z135" s="245">
        <f t="shared" si="21"/>
        <v>117489.60000000001</v>
      </c>
      <c r="AA135" s="5">
        <f>VLOOKUP(G135,Ma_KH!$A:$R,14,0)</f>
        <v>60</v>
      </c>
    </row>
    <row r="136" spans="1:214" x14ac:dyDescent="0.25">
      <c r="A136" s="261">
        <v>46111</v>
      </c>
      <c r="B136" s="262">
        <v>4186790872</v>
      </c>
      <c r="C136" s="263" t="s">
        <v>15253</v>
      </c>
      <c r="D136" s="261">
        <v>46113</v>
      </c>
      <c r="E136" s="206"/>
      <c r="F136" s="189"/>
      <c r="G136" s="265" t="s">
        <v>15049</v>
      </c>
      <c r="H136" s="206"/>
      <c r="I136" s="262" t="s">
        <v>15284</v>
      </c>
      <c r="J136" s="262" t="s">
        <v>1769</v>
      </c>
      <c r="K136" s="205" t="s">
        <v>37</v>
      </c>
      <c r="L136" s="190" t="str">
        <f>VLOOKUP($K136,TONG_SL!$A:$D,2,0)</f>
        <v>Chả cốm 300g</v>
      </c>
      <c r="M136" s="217"/>
      <c r="N136" s="190" t="str">
        <f t="shared" si="22"/>
        <v>K-C6</v>
      </c>
      <c r="O136" s="217"/>
      <c r="P136" s="217"/>
      <c r="Q136" s="190" t="str">
        <f>VLOOKUP(K136,TONG_SL!$A:$D,3,0)</f>
        <v>Túi</v>
      </c>
      <c r="R136" s="248">
        <v>5</v>
      </c>
      <c r="S136" s="159"/>
      <c r="T136" s="159">
        <f>VLOOKUP(VLOOKUP(G136,Ma_KH!$A:$R,18,0)&amp;K136,Gia_MB!$A:$F,6,0)</f>
        <v>74250</v>
      </c>
      <c r="U136" s="245">
        <f t="shared" si="18"/>
        <v>371250</v>
      </c>
      <c r="V136" s="159"/>
      <c r="W136" s="246">
        <f t="shared" si="19"/>
        <v>0</v>
      </c>
      <c r="X136" s="247" t="str">
        <f t="shared" si="20"/>
        <v>8</v>
      </c>
      <c r="Y136" s="159"/>
      <c r="Z136" s="245">
        <f t="shared" si="21"/>
        <v>29700</v>
      </c>
      <c r="AA136" s="5">
        <f>VLOOKUP(G136,Ma_KH!$A:$R,14,0)</f>
        <v>60</v>
      </c>
    </row>
    <row r="137" spans="1:214" s="270" customFormat="1" x14ac:dyDescent="0.25">
      <c r="A137" s="261">
        <v>46111</v>
      </c>
      <c r="B137" s="271">
        <v>4186941705</v>
      </c>
      <c r="C137" s="263" t="s">
        <v>15253</v>
      </c>
      <c r="D137" s="261">
        <v>46113</v>
      </c>
      <c r="E137" s="264"/>
      <c r="F137" s="263"/>
      <c r="G137" s="265" t="s">
        <v>13843</v>
      </c>
      <c r="H137" s="264"/>
      <c r="I137" s="262" t="s">
        <v>15285</v>
      </c>
      <c r="J137" s="262" t="s">
        <v>70</v>
      </c>
      <c r="K137" s="205" t="s">
        <v>27</v>
      </c>
      <c r="L137" s="190" t="str">
        <f>VLOOKUP($K137,TONG_SL!$A:$D,2,0)</f>
        <v>Chân giò heo muối 300g</v>
      </c>
      <c r="M137" s="217"/>
      <c r="N137" s="190" t="str">
        <f t="shared" si="22"/>
        <v>K-C6</v>
      </c>
      <c r="O137" s="217"/>
      <c r="P137" s="217"/>
      <c r="Q137" s="190" t="str">
        <f>VLOOKUP(K137,TONG_SL!$A:$D,3,0)</f>
        <v>Túi</v>
      </c>
      <c r="R137" s="248">
        <v>10</v>
      </c>
      <c r="S137" s="159"/>
      <c r="T137" s="248">
        <f>VLOOKUP(VLOOKUP(G137,Ma_KH!$A:$R,18,0)&amp;K137,Gia_MB!$A:$F,6,0)</f>
        <v>73431</v>
      </c>
      <c r="U137" s="266">
        <f t="shared" ref="U137:U200" si="23">T137*R137</f>
        <v>734310</v>
      </c>
      <c r="V137" s="248"/>
      <c r="W137" s="267">
        <f t="shared" ref="W137:W200" si="24">U137*V137</f>
        <v>0</v>
      </c>
      <c r="X137" s="268" t="str">
        <f t="shared" ref="X137:X200" si="25">IF(B137&lt;&gt;"","8","0")</f>
        <v>8</v>
      </c>
      <c r="Y137" s="159"/>
      <c r="Z137" s="266">
        <f t="shared" ref="Z137:Z200" si="26">U137*X137%</f>
        <v>58744.800000000003</v>
      </c>
      <c r="AA137" s="269">
        <f>VLOOKUP(G137,Ma_KH!$A:$R,14,0)</f>
        <v>60</v>
      </c>
      <c r="AB137" s="269"/>
      <c r="AC137" s="269"/>
      <c r="AD137" s="269"/>
      <c r="AE137" s="269"/>
      <c r="AF137" s="269"/>
      <c r="AG137" s="269"/>
      <c r="AH137" s="269"/>
      <c r="AI137" s="269"/>
      <c r="AJ137" s="269"/>
      <c r="AK137" s="269"/>
      <c r="AL137" s="269"/>
      <c r="AM137" s="269"/>
      <c r="AN137" s="269"/>
      <c r="AO137" s="269"/>
      <c r="AP137" s="269"/>
      <c r="AQ137" s="269"/>
      <c r="AR137" s="269"/>
      <c r="AS137" s="269"/>
      <c r="AT137" s="269"/>
      <c r="AU137" s="269"/>
      <c r="AV137" s="269"/>
      <c r="AW137" s="269"/>
      <c r="AX137" s="269"/>
      <c r="AY137" s="269"/>
      <c r="AZ137" s="269"/>
      <c r="BA137" s="269"/>
      <c r="BB137" s="269"/>
      <c r="BC137" s="269"/>
      <c r="BD137" s="269"/>
      <c r="BE137" s="269"/>
      <c r="BF137" s="269"/>
      <c r="BG137" s="269"/>
      <c r="BH137" s="269"/>
      <c r="BI137" s="269"/>
      <c r="BJ137" s="269"/>
      <c r="BK137" s="269"/>
      <c r="BL137" s="269"/>
      <c r="BM137" s="269"/>
      <c r="BN137" s="269"/>
      <c r="BO137" s="269"/>
      <c r="BP137" s="269"/>
      <c r="BQ137" s="269"/>
      <c r="BR137" s="269"/>
      <c r="BS137" s="269"/>
      <c r="BT137" s="269"/>
      <c r="BU137" s="269"/>
      <c r="BV137" s="269"/>
      <c r="BW137" s="269"/>
      <c r="BX137" s="269"/>
      <c r="BY137" s="269"/>
      <c r="BZ137" s="269"/>
      <c r="CA137" s="269"/>
      <c r="CB137" s="269"/>
      <c r="CC137" s="269"/>
      <c r="CD137" s="269"/>
      <c r="CE137" s="269"/>
      <c r="CF137" s="269"/>
      <c r="CG137" s="269"/>
      <c r="CH137" s="269"/>
      <c r="CI137" s="269"/>
      <c r="CJ137" s="269"/>
      <c r="CK137" s="269"/>
      <c r="CL137" s="269"/>
      <c r="CM137" s="269"/>
      <c r="CN137" s="269"/>
      <c r="CO137" s="269"/>
      <c r="CP137" s="269"/>
      <c r="CQ137" s="269"/>
      <c r="CR137" s="269"/>
      <c r="CS137" s="269"/>
      <c r="CT137" s="269"/>
      <c r="CU137" s="269"/>
      <c r="CV137" s="269"/>
      <c r="CW137" s="269"/>
      <c r="CX137" s="269"/>
      <c r="CY137" s="269"/>
      <c r="CZ137" s="269"/>
      <c r="DA137" s="269"/>
      <c r="DB137" s="269"/>
      <c r="DC137" s="269"/>
      <c r="DD137" s="269"/>
      <c r="DE137" s="269"/>
      <c r="DF137" s="269"/>
      <c r="DG137" s="269"/>
      <c r="DH137" s="269"/>
      <c r="DI137" s="269"/>
      <c r="DJ137" s="269"/>
      <c r="DK137" s="269"/>
      <c r="DL137" s="269"/>
      <c r="DM137" s="269"/>
      <c r="DN137" s="269"/>
      <c r="DO137" s="269"/>
      <c r="DP137" s="269"/>
      <c r="DQ137" s="269"/>
      <c r="DR137" s="269"/>
      <c r="DS137" s="269"/>
      <c r="DT137" s="269"/>
      <c r="DU137" s="269"/>
      <c r="DV137" s="269"/>
      <c r="DW137" s="269"/>
      <c r="DX137" s="269"/>
      <c r="DY137" s="269"/>
      <c r="DZ137" s="269"/>
      <c r="EA137" s="269"/>
      <c r="EB137" s="269"/>
      <c r="EC137" s="269"/>
      <c r="ED137" s="269"/>
      <c r="EE137" s="269"/>
      <c r="EF137" s="269"/>
      <c r="EG137" s="269"/>
      <c r="EH137" s="269"/>
      <c r="EI137" s="269"/>
      <c r="EJ137" s="269"/>
      <c r="EK137" s="269"/>
      <c r="EL137" s="269"/>
      <c r="EM137" s="269"/>
      <c r="EN137" s="269"/>
      <c r="EO137" s="269"/>
      <c r="EP137" s="269"/>
      <c r="EQ137" s="269"/>
      <c r="ER137" s="269"/>
      <c r="ES137" s="269"/>
      <c r="ET137" s="269"/>
      <c r="EU137" s="269"/>
      <c r="EV137" s="269"/>
      <c r="EW137" s="269"/>
      <c r="EX137" s="269"/>
      <c r="EY137" s="269"/>
      <c r="EZ137" s="269"/>
      <c r="FA137" s="269"/>
      <c r="FB137" s="269"/>
      <c r="FC137" s="269"/>
      <c r="FD137" s="269"/>
      <c r="FE137" s="269"/>
      <c r="FF137" s="269"/>
      <c r="FG137" s="269"/>
      <c r="FH137" s="269"/>
      <c r="FI137" s="269"/>
      <c r="FJ137" s="269"/>
      <c r="FK137" s="269"/>
      <c r="FL137" s="269"/>
      <c r="FM137" s="269"/>
      <c r="FN137" s="269"/>
      <c r="FO137" s="269"/>
      <c r="FP137" s="269"/>
      <c r="FQ137" s="269"/>
      <c r="FR137" s="269"/>
      <c r="FS137" s="269"/>
      <c r="FT137" s="269"/>
      <c r="FU137" s="269"/>
      <c r="FV137" s="269"/>
      <c r="FW137" s="269"/>
      <c r="FX137" s="269"/>
      <c r="FY137" s="269"/>
      <c r="FZ137" s="269"/>
      <c r="GA137" s="269"/>
      <c r="GB137" s="269"/>
      <c r="GC137" s="269"/>
      <c r="GD137" s="269"/>
      <c r="GE137" s="269"/>
      <c r="GF137" s="269"/>
      <c r="GG137" s="269"/>
      <c r="GH137" s="269"/>
      <c r="GI137" s="269"/>
      <c r="GJ137" s="269"/>
      <c r="GK137" s="269"/>
      <c r="GL137" s="269"/>
      <c r="GM137" s="269"/>
      <c r="GN137" s="269"/>
      <c r="GO137" s="269"/>
      <c r="GP137" s="269"/>
      <c r="GQ137" s="269"/>
      <c r="GR137" s="269"/>
      <c r="GS137" s="269"/>
      <c r="GT137" s="269"/>
      <c r="GU137" s="269"/>
      <c r="GV137" s="269"/>
      <c r="GW137" s="269"/>
      <c r="GX137" s="269"/>
      <c r="GY137" s="269"/>
      <c r="GZ137" s="269"/>
      <c r="HA137" s="269"/>
      <c r="HB137" s="269"/>
      <c r="HC137" s="269"/>
      <c r="HD137" s="269"/>
      <c r="HE137" s="269"/>
      <c r="HF137" s="269"/>
    </row>
    <row r="138" spans="1:214" s="270" customFormat="1" x14ac:dyDescent="0.25">
      <c r="A138" s="261">
        <v>46111</v>
      </c>
      <c r="B138" s="271">
        <v>4186941705</v>
      </c>
      <c r="C138" s="263" t="s">
        <v>15253</v>
      </c>
      <c r="D138" s="261">
        <v>46113</v>
      </c>
      <c r="E138" s="264"/>
      <c r="F138" s="263"/>
      <c r="G138" s="265" t="s">
        <v>13843</v>
      </c>
      <c r="H138" s="264"/>
      <c r="I138" s="262" t="s">
        <v>15285</v>
      </c>
      <c r="J138" s="262" t="s">
        <v>70</v>
      </c>
      <c r="K138" s="205" t="s">
        <v>34</v>
      </c>
      <c r="L138" s="190" t="str">
        <f>VLOOKUP($K138,TONG_SL!$A:$D,2,0)</f>
        <v>Tai heo muối 200g</v>
      </c>
      <c r="M138" s="217"/>
      <c r="N138" s="190" t="str">
        <f t="shared" si="22"/>
        <v>K-C6</v>
      </c>
      <c r="O138" s="217"/>
      <c r="P138" s="217"/>
      <c r="Q138" s="190" t="str">
        <f>VLOOKUP(K138,TONG_SL!$A:$D,3,0)</f>
        <v>Túi</v>
      </c>
      <c r="R138" s="248">
        <v>3</v>
      </c>
      <c r="S138" s="159"/>
      <c r="T138" s="248">
        <f>VLOOKUP(VLOOKUP(G138,Ma_KH!$A:$R,18,0)&amp;K138,Gia_MB!$A:$F,6,0)</f>
        <v>55595</v>
      </c>
      <c r="U138" s="266">
        <f t="shared" si="23"/>
        <v>166785</v>
      </c>
      <c r="V138" s="248"/>
      <c r="W138" s="267">
        <f t="shared" si="24"/>
        <v>0</v>
      </c>
      <c r="X138" s="268" t="str">
        <f t="shared" si="25"/>
        <v>8</v>
      </c>
      <c r="Y138" s="159"/>
      <c r="Z138" s="266">
        <f t="shared" si="26"/>
        <v>13342.800000000001</v>
      </c>
      <c r="AA138" s="269">
        <f>VLOOKUP(G138,Ma_KH!$A:$R,14,0)</f>
        <v>60</v>
      </c>
      <c r="AB138" s="269"/>
      <c r="AC138" s="269"/>
      <c r="AD138" s="269"/>
      <c r="AE138" s="269"/>
      <c r="AF138" s="269"/>
      <c r="AG138" s="269"/>
      <c r="AH138" s="269"/>
      <c r="AI138" s="269"/>
      <c r="AJ138" s="269"/>
      <c r="AK138" s="269"/>
      <c r="AL138" s="269"/>
      <c r="AM138" s="269"/>
      <c r="AN138" s="269"/>
      <c r="AO138" s="269"/>
      <c r="AP138" s="269"/>
      <c r="AQ138" s="269"/>
      <c r="AR138" s="269"/>
      <c r="AS138" s="269"/>
      <c r="AT138" s="269"/>
      <c r="AU138" s="269"/>
      <c r="AV138" s="269"/>
      <c r="AW138" s="269"/>
      <c r="AX138" s="269"/>
      <c r="AY138" s="269"/>
      <c r="AZ138" s="269"/>
      <c r="BA138" s="269"/>
      <c r="BB138" s="269"/>
      <c r="BC138" s="269"/>
      <c r="BD138" s="269"/>
      <c r="BE138" s="269"/>
      <c r="BF138" s="269"/>
      <c r="BG138" s="269"/>
      <c r="BH138" s="269"/>
      <c r="BI138" s="269"/>
      <c r="BJ138" s="269"/>
      <c r="BK138" s="269"/>
      <c r="BL138" s="269"/>
      <c r="BM138" s="269"/>
      <c r="BN138" s="269"/>
      <c r="BO138" s="269"/>
      <c r="BP138" s="269"/>
      <c r="BQ138" s="269"/>
      <c r="BR138" s="269"/>
      <c r="BS138" s="269"/>
      <c r="BT138" s="269"/>
      <c r="BU138" s="269"/>
      <c r="BV138" s="269"/>
      <c r="BW138" s="269"/>
      <c r="BX138" s="269"/>
      <c r="BY138" s="269"/>
      <c r="BZ138" s="269"/>
      <c r="CA138" s="269"/>
      <c r="CB138" s="269"/>
      <c r="CC138" s="269"/>
      <c r="CD138" s="269"/>
      <c r="CE138" s="269"/>
      <c r="CF138" s="269"/>
      <c r="CG138" s="269"/>
      <c r="CH138" s="269"/>
      <c r="CI138" s="269"/>
      <c r="CJ138" s="269"/>
      <c r="CK138" s="269"/>
      <c r="CL138" s="269"/>
      <c r="CM138" s="269"/>
      <c r="CN138" s="269"/>
      <c r="CO138" s="269"/>
      <c r="CP138" s="269"/>
      <c r="CQ138" s="269"/>
      <c r="CR138" s="269"/>
      <c r="CS138" s="269"/>
      <c r="CT138" s="269"/>
      <c r="CU138" s="269"/>
      <c r="CV138" s="269"/>
      <c r="CW138" s="269"/>
      <c r="CX138" s="269"/>
      <c r="CY138" s="269"/>
      <c r="CZ138" s="269"/>
      <c r="DA138" s="269"/>
      <c r="DB138" s="269"/>
      <c r="DC138" s="269"/>
      <c r="DD138" s="269"/>
      <c r="DE138" s="269"/>
      <c r="DF138" s="269"/>
      <c r="DG138" s="269"/>
      <c r="DH138" s="269"/>
      <c r="DI138" s="269"/>
      <c r="DJ138" s="269"/>
      <c r="DK138" s="269"/>
      <c r="DL138" s="269"/>
      <c r="DM138" s="269"/>
      <c r="DN138" s="269"/>
      <c r="DO138" s="269"/>
      <c r="DP138" s="269"/>
      <c r="DQ138" s="269"/>
      <c r="DR138" s="269"/>
      <c r="DS138" s="269"/>
      <c r="DT138" s="269"/>
      <c r="DU138" s="269"/>
      <c r="DV138" s="269"/>
      <c r="DW138" s="269"/>
      <c r="DX138" s="269"/>
      <c r="DY138" s="269"/>
      <c r="DZ138" s="269"/>
      <c r="EA138" s="269"/>
      <c r="EB138" s="269"/>
      <c r="EC138" s="269"/>
      <c r="ED138" s="269"/>
      <c r="EE138" s="269"/>
      <c r="EF138" s="269"/>
      <c r="EG138" s="269"/>
      <c r="EH138" s="269"/>
      <c r="EI138" s="269"/>
      <c r="EJ138" s="269"/>
      <c r="EK138" s="269"/>
      <c r="EL138" s="269"/>
      <c r="EM138" s="269"/>
      <c r="EN138" s="269"/>
      <c r="EO138" s="269"/>
      <c r="EP138" s="269"/>
      <c r="EQ138" s="269"/>
      <c r="ER138" s="269"/>
      <c r="ES138" s="269"/>
      <c r="ET138" s="269"/>
      <c r="EU138" s="269"/>
      <c r="EV138" s="269"/>
      <c r="EW138" s="269"/>
      <c r="EX138" s="269"/>
      <c r="EY138" s="269"/>
      <c r="EZ138" s="269"/>
      <c r="FA138" s="269"/>
      <c r="FB138" s="269"/>
      <c r="FC138" s="269"/>
      <c r="FD138" s="269"/>
      <c r="FE138" s="269"/>
      <c r="FF138" s="269"/>
      <c r="FG138" s="269"/>
      <c r="FH138" s="269"/>
      <c r="FI138" s="269"/>
      <c r="FJ138" s="269"/>
      <c r="FK138" s="269"/>
      <c r="FL138" s="269"/>
      <c r="FM138" s="269"/>
      <c r="FN138" s="269"/>
      <c r="FO138" s="269"/>
      <c r="FP138" s="269"/>
      <c r="FQ138" s="269"/>
      <c r="FR138" s="269"/>
      <c r="FS138" s="269"/>
      <c r="FT138" s="269"/>
      <c r="FU138" s="269"/>
      <c r="FV138" s="269"/>
      <c r="FW138" s="269"/>
      <c r="FX138" s="269"/>
      <c r="FY138" s="269"/>
      <c r="FZ138" s="269"/>
      <c r="GA138" s="269"/>
      <c r="GB138" s="269"/>
      <c r="GC138" s="269"/>
      <c r="GD138" s="269"/>
      <c r="GE138" s="269"/>
      <c r="GF138" s="269"/>
      <c r="GG138" s="269"/>
      <c r="GH138" s="269"/>
      <c r="GI138" s="269"/>
      <c r="GJ138" s="269"/>
      <c r="GK138" s="269"/>
      <c r="GL138" s="269"/>
      <c r="GM138" s="269"/>
      <c r="GN138" s="269"/>
      <c r="GO138" s="269"/>
      <c r="GP138" s="269"/>
      <c r="GQ138" s="269"/>
      <c r="GR138" s="269"/>
      <c r="GS138" s="269"/>
      <c r="GT138" s="269"/>
      <c r="GU138" s="269"/>
      <c r="GV138" s="269"/>
      <c r="GW138" s="269"/>
      <c r="GX138" s="269"/>
      <c r="GY138" s="269"/>
      <c r="GZ138" s="269"/>
      <c r="HA138" s="269"/>
      <c r="HB138" s="269"/>
      <c r="HC138" s="269"/>
      <c r="HD138" s="269"/>
      <c r="HE138" s="269"/>
      <c r="HF138" s="269"/>
    </row>
    <row r="139" spans="1:214" s="270" customFormat="1" x14ac:dyDescent="0.25">
      <c r="A139" s="261">
        <v>46111</v>
      </c>
      <c r="B139" s="271">
        <v>4186941705</v>
      </c>
      <c r="C139" s="263" t="s">
        <v>15253</v>
      </c>
      <c r="D139" s="261">
        <v>46113</v>
      </c>
      <c r="E139" s="264"/>
      <c r="F139" s="263"/>
      <c r="G139" s="265" t="s">
        <v>13843</v>
      </c>
      <c r="H139" s="264"/>
      <c r="I139" s="262" t="s">
        <v>15285</v>
      </c>
      <c r="J139" s="262" t="s">
        <v>70</v>
      </c>
      <c r="K139" s="205" t="s">
        <v>32</v>
      </c>
      <c r="L139" s="190" t="str">
        <f>VLOOKUP($K139,TONG_SL!$A:$D,2,0)</f>
        <v>Giò Tai Lưỡi Xào 250g</v>
      </c>
      <c r="M139" s="217"/>
      <c r="N139" s="190" t="str">
        <f t="shared" si="22"/>
        <v>K-C6</v>
      </c>
      <c r="O139" s="217"/>
      <c r="P139" s="217"/>
      <c r="Q139" s="190" t="str">
        <f>VLOOKUP(K139,TONG_SL!$A:$D,3,0)</f>
        <v>Túi</v>
      </c>
      <c r="R139" s="248">
        <v>5</v>
      </c>
      <c r="S139" s="159"/>
      <c r="T139" s="248">
        <f>VLOOKUP(VLOOKUP(G139,Ma_KH!$A:$R,18,0)&amp;K139,Gia_MB!$A:$F,6,0)</f>
        <v>50182</v>
      </c>
      <c r="U139" s="266">
        <f t="shared" si="23"/>
        <v>250910</v>
      </c>
      <c r="V139" s="248"/>
      <c r="W139" s="267">
        <f t="shared" si="24"/>
        <v>0</v>
      </c>
      <c r="X139" s="268" t="str">
        <f t="shared" si="25"/>
        <v>8</v>
      </c>
      <c r="Y139" s="159"/>
      <c r="Z139" s="266">
        <f t="shared" si="26"/>
        <v>20072.8</v>
      </c>
      <c r="AA139" s="269">
        <f>VLOOKUP(G139,Ma_KH!$A:$R,14,0)</f>
        <v>60</v>
      </c>
      <c r="AB139" s="269"/>
      <c r="AC139" s="269"/>
      <c r="AD139" s="269"/>
      <c r="AE139" s="269"/>
      <c r="AF139" s="269"/>
      <c r="AG139" s="269"/>
      <c r="AH139" s="269"/>
      <c r="AI139" s="269"/>
      <c r="AJ139" s="269"/>
      <c r="AK139" s="269"/>
      <c r="AL139" s="269"/>
      <c r="AM139" s="269"/>
      <c r="AN139" s="269"/>
      <c r="AO139" s="269"/>
      <c r="AP139" s="269"/>
      <c r="AQ139" s="269"/>
      <c r="AR139" s="269"/>
      <c r="AS139" s="269"/>
      <c r="AT139" s="269"/>
      <c r="AU139" s="269"/>
      <c r="AV139" s="269"/>
      <c r="AW139" s="269"/>
      <c r="AX139" s="269"/>
      <c r="AY139" s="269"/>
      <c r="AZ139" s="269"/>
      <c r="BA139" s="269"/>
      <c r="BB139" s="269"/>
      <c r="BC139" s="269"/>
      <c r="BD139" s="269"/>
      <c r="BE139" s="269"/>
      <c r="BF139" s="269"/>
      <c r="BG139" s="269"/>
      <c r="BH139" s="269"/>
      <c r="BI139" s="269"/>
      <c r="BJ139" s="269"/>
      <c r="BK139" s="269"/>
      <c r="BL139" s="269"/>
      <c r="BM139" s="269"/>
      <c r="BN139" s="269"/>
      <c r="BO139" s="269"/>
      <c r="BP139" s="269"/>
      <c r="BQ139" s="269"/>
      <c r="BR139" s="269"/>
      <c r="BS139" s="269"/>
      <c r="BT139" s="269"/>
      <c r="BU139" s="269"/>
      <c r="BV139" s="269"/>
      <c r="BW139" s="269"/>
      <c r="BX139" s="269"/>
      <c r="BY139" s="269"/>
      <c r="BZ139" s="269"/>
      <c r="CA139" s="269"/>
      <c r="CB139" s="269"/>
      <c r="CC139" s="269"/>
      <c r="CD139" s="269"/>
      <c r="CE139" s="269"/>
      <c r="CF139" s="269"/>
      <c r="CG139" s="269"/>
      <c r="CH139" s="269"/>
      <c r="CI139" s="269"/>
      <c r="CJ139" s="269"/>
      <c r="CK139" s="269"/>
      <c r="CL139" s="269"/>
      <c r="CM139" s="269"/>
      <c r="CN139" s="269"/>
      <c r="CO139" s="269"/>
      <c r="CP139" s="269"/>
      <c r="CQ139" s="269"/>
      <c r="CR139" s="269"/>
      <c r="CS139" s="269"/>
      <c r="CT139" s="269"/>
      <c r="CU139" s="269"/>
      <c r="CV139" s="269"/>
      <c r="CW139" s="269"/>
      <c r="CX139" s="269"/>
      <c r="CY139" s="269"/>
      <c r="CZ139" s="269"/>
      <c r="DA139" s="269"/>
      <c r="DB139" s="269"/>
      <c r="DC139" s="269"/>
      <c r="DD139" s="269"/>
      <c r="DE139" s="269"/>
      <c r="DF139" s="269"/>
      <c r="DG139" s="269"/>
      <c r="DH139" s="269"/>
      <c r="DI139" s="269"/>
      <c r="DJ139" s="269"/>
      <c r="DK139" s="269"/>
      <c r="DL139" s="269"/>
      <c r="DM139" s="269"/>
      <c r="DN139" s="269"/>
      <c r="DO139" s="269"/>
      <c r="DP139" s="269"/>
      <c r="DQ139" s="269"/>
      <c r="DR139" s="269"/>
      <c r="DS139" s="269"/>
      <c r="DT139" s="269"/>
      <c r="DU139" s="269"/>
      <c r="DV139" s="269"/>
      <c r="DW139" s="269"/>
      <c r="DX139" s="269"/>
      <c r="DY139" s="269"/>
      <c r="DZ139" s="269"/>
      <c r="EA139" s="269"/>
      <c r="EB139" s="269"/>
      <c r="EC139" s="269"/>
      <c r="ED139" s="269"/>
      <c r="EE139" s="269"/>
      <c r="EF139" s="269"/>
      <c r="EG139" s="269"/>
      <c r="EH139" s="269"/>
      <c r="EI139" s="269"/>
      <c r="EJ139" s="269"/>
      <c r="EK139" s="269"/>
      <c r="EL139" s="269"/>
      <c r="EM139" s="269"/>
      <c r="EN139" s="269"/>
      <c r="EO139" s="269"/>
      <c r="EP139" s="269"/>
      <c r="EQ139" s="269"/>
      <c r="ER139" s="269"/>
      <c r="ES139" s="269"/>
      <c r="ET139" s="269"/>
      <c r="EU139" s="269"/>
      <c r="EV139" s="269"/>
      <c r="EW139" s="269"/>
      <c r="EX139" s="269"/>
      <c r="EY139" s="269"/>
      <c r="EZ139" s="269"/>
      <c r="FA139" s="269"/>
      <c r="FB139" s="269"/>
      <c r="FC139" s="269"/>
      <c r="FD139" s="269"/>
      <c r="FE139" s="269"/>
      <c r="FF139" s="269"/>
      <c r="FG139" s="269"/>
      <c r="FH139" s="269"/>
      <c r="FI139" s="269"/>
      <c r="FJ139" s="269"/>
      <c r="FK139" s="269"/>
      <c r="FL139" s="269"/>
      <c r="FM139" s="269"/>
      <c r="FN139" s="269"/>
      <c r="FO139" s="269"/>
      <c r="FP139" s="269"/>
      <c r="FQ139" s="269"/>
      <c r="FR139" s="269"/>
      <c r="FS139" s="269"/>
      <c r="FT139" s="269"/>
      <c r="FU139" s="269"/>
      <c r="FV139" s="269"/>
      <c r="FW139" s="269"/>
      <c r="FX139" s="269"/>
      <c r="FY139" s="269"/>
      <c r="FZ139" s="269"/>
      <c r="GA139" s="269"/>
      <c r="GB139" s="269"/>
      <c r="GC139" s="269"/>
      <c r="GD139" s="269"/>
      <c r="GE139" s="269"/>
      <c r="GF139" s="269"/>
      <c r="GG139" s="269"/>
      <c r="GH139" s="269"/>
      <c r="GI139" s="269"/>
      <c r="GJ139" s="269"/>
      <c r="GK139" s="269"/>
      <c r="GL139" s="269"/>
      <c r="GM139" s="269"/>
      <c r="GN139" s="269"/>
      <c r="GO139" s="269"/>
      <c r="GP139" s="269"/>
      <c r="GQ139" s="269"/>
      <c r="GR139" s="269"/>
      <c r="GS139" s="269"/>
      <c r="GT139" s="269"/>
      <c r="GU139" s="269"/>
      <c r="GV139" s="269"/>
      <c r="GW139" s="269"/>
      <c r="GX139" s="269"/>
      <c r="GY139" s="269"/>
      <c r="GZ139" s="269"/>
      <c r="HA139" s="269"/>
      <c r="HB139" s="269"/>
      <c r="HC139" s="269"/>
      <c r="HD139" s="269"/>
      <c r="HE139" s="269"/>
      <c r="HF139" s="269"/>
    </row>
    <row r="140" spans="1:214" s="270" customFormat="1" x14ac:dyDescent="0.25">
      <c r="A140" s="261">
        <v>46111</v>
      </c>
      <c r="B140" s="271">
        <v>4186941705</v>
      </c>
      <c r="C140" s="263" t="s">
        <v>15253</v>
      </c>
      <c r="D140" s="261">
        <v>46113</v>
      </c>
      <c r="E140" s="264"/>
      <c r="F140" s="263"/>
      <c r="G140" s="265" t="s">
        <v>13843</v>
      </c>
      <c r="H140" s="264"/>
      <c r="I140" s="262" t="s">
        <v>15285</v>
      </c>
      <c r="J140" s="262" t="s">
        <v>70</v>
      </c>
      <c r="K140" s="205" t="s">
        <v>37</v>
      </c>
      <c r="L140" s="190" t="str">
        <f>VLOOKUP($K140,TONG_SL!$A:$D,2,0)</f>
        <v>Chả cốm 300g</v>
      </c>
      <c r="M140" s="217"/>
      <c r="N140" s="190" t="str">
        <f t="shared" si="22"/>
        <v>K-C6</v>
      </c>
      <c r="O140" s="217"/>
      <c r="P140" s="217"/>
      <c r="Q140" s="190" t="str">
        <f>VLOOKUP(K140,TONG_SL!$A:$D,3,0)</f>
        <v>Túi</v>
      </c>
      <c r="R140" s="248">
        <v>5</v>
      </c>
      <c r="S140" s="159"/>
      <c r="T140" s="248">
        <f>VLOOKUP(VLOOKUP(G140,Ma_KH!$A:$R,18,0)&amp;K140,Gia_MB!$A:$F,6,0)</f>
        <v>74250</v>
      </c>
      <c r="U140" s="266">
        <f t="shared" si="23"/>
        <v>371250</v>
      </c>
      <c r="V140" s="248"/>
      <c r="W140" s="267">
        <f t="shared" si="24"/>
        <v>0</v>
      </c>
      <c r="X140" s="268" t="str">
        <f t="shared" si="25"/>
        <v>8</v>
      </c>
      <c r="Y140" s="159"/>
      <c r="Z140" s="266">
        <f t="shared" si="26"/>
        <v>29700</v>
      </c>
      <c r="AA140" s="269">
        <f>VLOOKUP(G140,Ma_KH!$A:$R,14,0)</f>
        <v>60</v>
      </c>
      <c r="AB140" s="269"/>
      <c r="AC140" s="269"/>
      <c r="AD140" s="269"/>
      <c r="AE140" s="269"/>
      <c r="AF140" s="269"/>
      <c r="AG140" s="269"/>
      <c r="AH140" s="269"/>
      <c r="AI140" s="269"/>
      <c r="AJ140" s="269"/>
      <c r="AK140" s="269"/>
      <c r="AL140" s="269"/>
      <c r="AM140" s="269"/>
      <c r="AN140" s="269"/>
      <c r="AO140" s="269"/>
      <c r="AP140" s="269"/>
      <c r="AQ140" s="269"/>
      <c r="AR140" s="269"/>
      <c r="AS140" s="269"/>
      <c r="AT140" s="269"/>
      <c r="AU140" s="269"/>
      <c r="AV140" s="269"/>
      <c r="AW140" s="269"/>
      <c r="AX140" s="269"/>
      <c r="AY140" s="269"/>
      <c r="AZ140" s="269"/>
      <c r="BA140" s="269"/>
      <c r="BB140" s="269"/>
      <c r="BC140" s="269"/>
      <c r="BD140" s="269"/>
      <c r="BE140" s="269"/>
      <c r="BF140" s="269"/>
      <c r="BG140" s="269"/>
      <c r="BH140" s="269"/>
      <c r="BI140" s="269"/>
      <c r="BJ140" s="269"/>
      <c r="BK140" s="269"/>
      <c r="BL140" s="269"/>
      <c r="BM140" s="269"/>
      <c r="BN140" s="269"/>
      <c r="BO140" s="269"/>
      <c r="BP140" s="269"/>
      <c r="BQ140" s="269"/>
      <c r="BR140" s="269"/>
      <c r="BS140" s="269"/>
      <c r="BT140" s="269"/>
      <c r="BU140" s="269"/>
      <c r="BV140" s="269"/>
      <c r="BW140" s="269"/>
      <c r="BX140" s="269"/>
      <c r="BY140" s="269"/>
      <c r="BZ140" s="269"/>
      <c r="CA140" s="269"/>
      <c r="CB140" s="269"/>
      <c r="CC140" s="269"/>
      <c r="CD140" s="269"/>
      <c r="CE140" s="269"/>
      <c r="CF140" s="269"/>
      <c r="CG140" s="269"/>
      <c r="CH140" s="269"/>
      <c r="CI140" s="269"/>
      <c r="CJ140" s="269"/>
      <c r="CK140" s="269"/>
      <c r="CL140" s="269"/>
      <c r="CM140" s="269"/>
      <c r="CN140" s="269"/>
      <c r="CO140" s="269"/>
      <c r="CP140" s="269"/>
      <c r="CQ140" s="269"/>
      <c r="CR140" s="269"/>
      <c r="CS140" s="269"/>
      <c r="CT140" s="269"/>
      <c r="CU140" s="269"/>
      <c r="CV140" s="269"/>
      <c r="CW140" s="269"/>
      <c r="CX140" s="269"/>
      <c r="CY140" s="269"/>
      <c r="CZ140" s="269"/>
      <c r="DA140" s="269"/>
      <c r="DB140" s="269"/>
      <c r="DC140" s="269"/>
      <c r="DD140" s="269"/>
      <c r="DE140" s="269"/>
      <c r="DF140" s="269"/>
      <c r="DG140" s="269"/>
      <c r="DH140" s="269"/>
      <c r="DI140" s="269"/>
      <c r="DJ140" s="269"/>
      <c r="DK140" s="269"/>
      <c r="DL140" s="269"/>
      <c r="DM140" s="269"/>
      <c r="DN140" s="269"/>
      <c r="DO140" s="269"/>
      <c r="DP140" s="269"/>
      <c r="DQ140" s="269"/>
      <c r="DR140" s="269"/>
      <c r="DS140" s="269"/>
      <c r="DT140" s="269"/>
      <c r="DU140" s="269"/>
      <c r="DV140" s="269"/>
      <c r="DW140" s="269"/>
      <c r="DX140" s="269"/>
      <c r="DY140" s="269"/>
      <c r="DZ140" s="269"/>
      <c r="EA140" s="269"/>
      <c r="EB140" s="269"/>
      <c r="EC140" s="269"/>
      <c r="ED140" s="269"/>
      <c r="EE140" s="269"/>
      <c r="EF140" s="269"/>
      <c r="EG140" s="269"/>
      <c r="EH140" s="269"/>
      <c r="EI140" s="269"/>
      <c r="EJ140" s="269"/>
      <c r="EK140" s="269"/>
      <c r="EL140" s="269"/>
      <c r="EM140" s="269"/>
      <c r="EN140" s="269"/>
      <c r="EO140" s="269"/>
      <c r="EP140" s="269"/>
      <c r="EQ140" s="269"/>
      <c r="ER140" s="269"/>
      <c r="ES140" s="269"/>
      <c r="ET140" s="269"/>
      <c r="EU140" s="269"/>
      <c r="EV140" s="269"/>
      <c r="EW140" s="269"/>
      <c r="EX140" s="269"/>
      <c r="EY140" s="269"/>
      <c r="EZ140" s="269"/>
      <c r="FA140" s="269"/>
      <c r="FB140" s="269"/>
      <c r="FC140" s="269"/>
      <c r="FD140" s="269"/>
      <c r="FE140" s="269"/>
      <c r="FF140" s="269"/>
      <c r="FG140" s="269"/>
      <c r="FH140" s="269"/>
      <c r="FI140" s="269"/>
      <c r="FJ140" s="269"/>
      <c r="FK140" s="269"/>
      <c r="FL140" s="269"/>
      <c r="FM140" s="269"/>
      <c r="FN140" s="269"/>
      <c r="FO140" s="269"/>
      <c r="FP140" s="269"/>
      <c r="FQ140" s="269"/>
      <c r="FR140" s="269"/>
      <c r="FS140" s="269"/>
      <c r="FT140" s="269"/>
      <c r="FU140" s="269"/>
      <c r="FV140" s="269"/>
      <c r="FW140" s="269"/>
      <c r="FX140" s="269"/>
      <c r="FY140" s="269"/>
      <c r="FZ140" s="269"/>
      <c r="GA140" s="269"/>
      <c r="GB140" s="269"/>
      <c r="GC140" s="269"/>
      <c r="GD140" s="269"/>
      <c r="GE140" s="269"/>
      <c r="GF140" s="269"/>
      <c r="GG140" s="269"/>
      <c r="GH140" s="269"/>
      <c r="GI140" s="269"/>
      <c r="GJ140" s="269"/>
      <c r="GK140" s="269"/>
      <c r="GL140" s="269"/>
      <c r="GM140" s="269"/>
      <c r="GN140" s="269"/>
      <c r="GO140" s="269"/>
      <c r="GP140" s="269"/>
      <c r="GQ140" s="269"/>
      <c r="GR140" s="269"/>
      <c r="GS140" s="269"/>
      <c r="GT140" s="269"/>
      <c r="GU140" s="269"/>
      <c r="GV140" s="269"/>
      <c r="GW140" s="269"/>
      <c r="GX140" s="269"/>
      <c r="GY140" s="269"/>
      <c r="GZ140" s="269"/>
      <c r="HA140" s="269"/>
      <c r="HB140" s="269"/>
      <c r="HC140" s="269"/>
      <c r="HD140" s="269"/>
      <c r="HE140" s="269"/>
      <c r="HF140" s="269"/>
    </row>
    <row r="141" spans="1:214" s="270" customFormat="1" x14ac:dyDescent="0.25">
      <c r="A141" s="261">
        <v>46111</v>
      </c>
      <c r="B141" s="271">
        <v>4186941705</v>
      </c>
      <c r="C141" s="263" t="s">
        <v>15253</v>
      </c>
      <c r="D141" s="261">
        <v>46113</v>
      </c>
      <c r="E141" s="264"/>
      <c r="F141" s="263"/>
      <c r="G141" s="265" t="s">
        <v>13843</v>
      </c>
      <c r="H141" s="264"/>
      <c r="I141" s="262" t="s">
        <v>15285</v>
      </c>
      <c r="J141" s="262" t="s">
        <v>70</v>
      </c>
      <c r="K141" s="205" t="s">
        <v>39</v>
      </c>
      <c r="L141" s="190" t="str">
        <f>VLOOKUP($K141,TONG_SL!$A:$D,2,0)</f>
        <v>Chả nướng 300g</v>
      </c>
      <c r="M141" s="217"/>
      <c r="N141" s="190" t="str">
        <f t="shared" si="22"/>
        <v>K-C6</v>
      </c>
      <c r="O141" s="217"/>
      <c r="P141" s="217"/>
      <c r="Q141" s="190" t="str">
        <f>VLOOKUP(K141,TONG_SL!$A:$D,3,0)</f>
        <v>Túi</v>
      </c>
      <c r="R141" s="248">
        <v>3</v>
      </c>
      <c r="S141" s="159"/>
      <c r="T141" s="248">
        <f>VLOOKUP(VLOOKUP(G141,Ma_KH!$A:$R,18,0)&amp;K141,Gia_MB!$A:$F,6,0)</f>
        <v>70950</v>
      </c>
      <c r="U141" s="266">
        <f t="shared" si="23"/>
        <v>212850</v>
      </c>
      <c r="V141" s="248"/>
      <c r="W141" s="267">
        <f t="shared" si="24"/>
        <v>0</v>
      </c>
      <c r="X141" s="268" t="str">
        <f t="shared" si="25"/>
        <v>8</v>
      </c>
      <c r="Y141" s="159"/>
      <c r="Z141" s="266">
        <f t="shared" si="26"/>
        <v>17028</v>
      </c>
      <c r="AA141" s="269">
        <f>VLOOKUP(G141,Ma_KH!$A:$R,14,0)</f>
        <v>60</v>
      </c>
      <c r="AB141" s="269"/>
      <c r="AC141" s="269"/>
      <c r="AD141" s="269"/>
      <c r="AE141" s="269"/>
      <c r="AF141" s="269"/>
      <c r="AG141" s="269"/>
      <c r="AH141" s="269"/>
      <c r="AI141" s="269"/>
      <c r="AJ141" s="269"/>
      <c r="AK141" s="269"/>
      <c r="AL141" s="269"/>
      <c r="AM141" s="269"/>
      <c r="AN141" s="269"/>
      <c r="AO141" s="269"/>
      <c r="AP141" s="269"/>
      <c r="AQ141" s="269"/>
      <c r="AR141" s="269"/>
      <c r="AS141" s="269"/>
      <c r="AT141" s="269"/>
      <c r="AU141" s="269"/>
      <c r="AV141" s="269"/>
      <c r="AW141" s="269"/>
      <c r="AX141" s="269"/>
      <c r="AY141" s="269"/>
      <c r="AZ141" s="269"/>
      <c r="BA141" s="269"/>
      <c r="BB141" s="269"/>
      <c r="BC141" s="269"/>
      <c r="BD141" s="269"/>
      <c r="BE141" s="269"/>
      <c r="BF141" s="269"/>
      <c r="BG141" s="269"/>
      <c r="BH141" s="269"/>
      <c r="BI141" s="269"/>
      <c r="BJ141" s="269"/>
      <c r="BK141" s="269"/>
      <c r="BL141" s="269"/>
      <c r="BM141" s="269"/>
      <c r="BN141" s="269"/>
      <c r="BO141" s="269"/>
      <c r="BP141" s="269"/>
      <c r="BQ141" s="269"/>
      <c r="BR141" s="269"/>
      <c r="BS141" s="269"/>
      <c r="BT141" s="269"/>
      <c r="BU141" s="269"/>
      <c r="BV141" s="269"/>
      <c r="BW141" s="269"/>
      <c r="BX141" s="269"/>
      <c r="BY141" s="269"/>
      <c r="BZ141" s="269"/>
      <c r="CA141" s="269"/>
      <c r="CB141" s="269"/>
      <c r="CC141" s="269"/>
      <c r="CD141" s="269"/>
      <c r="CE141" s="269"/>
      <c r="CF141" s="269"/>
      <c r="CG141" s="269"/>
      <c r="CH141" s="269"/>
      <c r="CI141" s="269"/>
      <c r="CJ141" s="269"/>
      <c r="CK141" s="269"/>
      <c r="CL141" s="269"/>
      <c r="CM141" s="269"/>
      <c r="CN141" s="269"/>
      <c r="CO141" s="269"/>
      <c r="CP141" s="269"/>
      <c r="CQ141" s="269"/>
      <c r="CR141" s="269"/>
      <c r="CS141" s="269"/>
      <c r="CT141" s="269"/>
      <c r="CU141" s="269"/>
      <c r="CV141" s="269"/>
      <c r="CW141" s="269"/>
      <c r="CX141" s="269"/>
      <c r="CY141" s="269"/>
      <c r="CZ141" s="269"/>
      <c r="DA141" s="269"/>
      <c r="DB141" s="269"/>
      <c r="DC141" s="269"/>
      <c r="DD141" s="269"/>
      <c r="DE141" s="269"/>
      <c r="DF141" s="269"/>
      <c r="DG141" s="269"/>
      <c r="DH141" s="269"/>
      <c r="DI141" s="269"/>
      <c r="DJ141" s="269"/>
      <c r="DK141" s="269"/>
      <c r="DL141" s="269"/>
      <c r="DM141" s="269"/>
      <c r="DN141" s="269"/>
      <c r="DO141" s="269"/>
      <c r="DP141" s="269"/>
      <c r="DQ141" s="269"/>
      <c r="DR141" s="269"/>
      <c r="DS141" s="269"/>
      <c r="DT141" s="269"/>
      <c r="DU141" s="269"/>
      <c r="DV141" s="269"/>
      <c r="DW141" s="269"/>
      <c r="DX141" s="269"/>
      <c r="DY141" s="269"/>
      <c r="DZ141" s="269"/>
      <c r="EA141" s="269"/>
      <c r="EB141" s="269"/>
      <c r="EC141" s="269"/>
      <c r="ED141" s="269"/>
      <c r="EE141" s="269"/>
      <c r="EF141" s="269"/>
      <c r="EG141" s="269"/>
      <c r="EH141" s="269"/>
      <c r="EI141" s="269"/>
      <c r="EJ141" s="269"/>
      <c r="EK141" s="269"/>
      <c r="EL141" s="269"/>
      <c r="EM141" s="269"/>
      <c r="EN141" s="269"/>
      <c r="EO141" s="269"/>
      <c r="EP141" s="269"/>
      <c r="EQ141" s="269"/>
      <c r="ER141" s="269"/>
      <c r="ES141" s="269"/>
      <c r="ET141" s="269"/>
      <c r="EU141" s="269"/>
      <c r="EV141" s="269"/>
      <c r="EW141" s="269"/>
      <c r="EX141" s="269"/>
      <c r="EY141" s="269"/>
      <c r="EZ141" s="269"/>
      <c r="FA141" s="269"/>
      <c r="FB141" s="269"/>
      <c r="FC141" s="269"/>
      <c r="FD141" s="269"/>
      <c r="FE141" s="269"/>
      <c r="FF141" s="269"/>
      <c r="FG141" s="269"/>
      <c r="FH141" s="269"/>
      <c r="FI141" s="269"/>
      <c r="FJ141" s="269"/>
      <c r="FK141" s="269"/>
      <c r="FL141" s="269"/>
      <c r="FM141" s="269"/>
      <c r="FN141" s="269"/>
      <c r="FO141" s="269"/>
      <c r="FP141" s="269"/>
      <c r="FQ141" s="269"/>
      <c r="FR141" s="269"/>
      <c r="FS141" s="269"/>
      <c r="FT141" s="269"/>
      <c r="FU141" s="269"/>
      <c r="FV141" s="269"/>
      <c r="FW141" s="269"/>
      <c r="FX141" s="269"/>
      <c r="FY141" s="269"/>
      <c r="FZ141" s="269"/>
      <c r="GA141" s="269"/>
      <c r="GB141" s="269"/>
      <c r="GC141" s="269"/>
      <c r="GD141" s="269"/>
      <c r="GE141" s="269"/>
      <c r="GF141" s="269"/>
      <c r="GG141" s="269"/>
      <c r="GH141" s="269"/>
      <c r="GI141" s="269"/>
      <c r="GJ141" s="269"/>
      <c r="GK141" s="269"/>
      <c r="GL141" s="269"/>
      <c r="GM141" s="269"/>
      <c r="GN141" s="269"/>
      <c r="GO141" s="269"/>
      <c r="GP141" s="269"/>
      <c r="GQ141" s="269"/>
      <c r="GR141" s="269"/>
      <c r="GS141" s="269"/>
      <c r="GT141" s="269"/>
      <c r="GU141" s="269"/>
      <c r="GV141" s="269"/>
      <c r="GW141" s="269"/>
      <c r="GX141" s="269"/>
      <c r="GY141" s="269"/>
      <c r="GZ141" s="269"/>
      <c r="HA141" s="269"/>
      <c r="HB141" s="269"/>
      <c r="HC141" s="269"/>
      <c r="HD141" s="269"/>
      <c r="HE141" s="269"/>
      <c r="HF141" s="269"/>
    </row>
    <row r="142" spans="1:214" s="270" customFormat="1" x14ac:dyDescent="0.25">
      <c r="A142" s="261">
        <v>46111</v>
      </c>
      <c r="B142" s="271">
        <v>4186941705</v>
      </c>
      <c r="C142" s="263" t="s">
        <v>15253</v>
      </c>
      <c r="D142" s="261">
        <v>46113</v>
      </c>
      <c r="E142" s="264"/>
      <c r="F142" s="263"/>
      <c r="G142" s="265" t="s">
        <v>13843</v>
      </c>
      <c r="H142" s="264"/>
      <c r="I142" s="262" t="s">
        <v>15285</v>
      </c>
      <c r="J142" s="262" t="s">
        <v>70</v>
      </c>
      <c r="K142" s="205" t="s">
        <v>30</v>
      </c>
      <c r="L142" s="190" t="str">
        <f>VLOOKUP($K142,TONG_SL!$A:$D,2,0)</f>
        <v>Gà muối 500g</v>
      </c>
      <c r="M142" s="217"/>
      <c r="N142" s="190" t="str">
        <f t="shared" si="22"/>
        <v>K-C6</v>
      </c>
      <c r="O142" s="217"/>
      <c r="P142" s="217"/>
      <c r="Q142" s="190" t="str">
        <f>VLOOKUP(K142,TONG_SL!$A:$D,3,0)</f>
        <v>Túi</v>
      </c>
      <c r="R142" s="248">
        <v>2</v>
      </c>
      <c r="S142" s="159"/>
      <c r="T142" s="248">
        <f>VLOOKUP(VLOOKUP(G142,Ma_KH!$A:$R,18,0)&amp;K142,Gia_MB!$A:$F,6,0)</f>
        <v>116611</v>
      </c>
      <c r="U142" s="266">
        <f t="shared" si="23"/>
        <v>233222</v>
      </c>
      <c r="V142" s="248"/>
      <c r="W142" s="267">
        <f t="shared" si="24"/>
        <v>0</v>
      </c>
      <c r="X142" s="268" t="str">
        <f t="shared" si="25"/>
        <v>8</v>
      </c>
      <c r="Y142" s="159"/>
      <c r="Z142" s="266">
        <f t="shared" si="26"/>
        <v>18657.760000000002</v>
      </c>
      <c r="AA142" s="269">
        <f>VLOOKUP(G142,Ma_KH!$A:$R,14,0)</f>
        <v>60</v>
      </c>
      <c r="AB142" s="269"/>
      <c r="AC142" s="269"/>
      <c r="AD142" s="269"/>
      <c r="AE142" s="269"/>
      <c r="AF142" s="269"/>
      <c r="AG142" s="269"/>
      <c r="AH142" s="269"/>
      <c r="AI142" s="269"/>
      <c r="AJ142" s="269"/>
      <c r="AK142" s="269"/>
      <c r="AL142" s="269"/>
      <c r="AM142" s="269"/>
      <c r="AN142" s="269"/>
      <c r="AO142" s="269"/>
      <c r="AP142" s="269"/>
      <c r="AQ142" s="269"/>
      <c r="AR142" s="269"/>
      <c r="AS142" s="269"/>
      <c r="AT142" s="269"/>
      <c r="AU142" s="269"/>
      <c r="AV142" s="269"/>
      <c r="AW142" s="269"/>
      <c r="AX142" s="269"/>
      <c r="AY142" s="269"/>
      <c r="AZ142" s="269"/>
      <c r="BA142" s="269"/>
      <c r="BB142" s="269"/>
      <c r="BC142" s="269"/>
      <c r="BD142" s="269"/>
      <c r="BE142" s="269"/>
      <c r="BF142" s="269"/>
      <c r="BG142" s="269"/>
      <c r="BH142" s="269"/>
      <c r="BI142" s="269"/>
      <c r="BJ142" s="269"/>
      <c r="BK142" s="269"/>
      <c r="BL142" s="269"/>
      <c r="BM142" s="269"/>
      <c r="BN142" s="269"/>
      <c r="BO142" s="269"/>
      <c r="BP142" s="269"/>
      <c r="BQ142" s="269"/>
      <c r="BR142" s="269"/>
      <c r="BS142" s="269"/>
      <c r="BT142" s="269"/>
      <c r="BU142" s="269"/>
      <c r="BV142" s="269"/>
      <c r="BW142" s="269"/>
      <c r="BX142" s="269"/>
      <c r="BY142" s="269"/>
      <c r="BZ142" s="269"/>
      <c r="CA142" s="269"/>
      <c r="CB142" s="269"/>
      <c r="CC142" s="269"/>
      <c r="CD142" s="269"/>
      <c r="CE142" s="269"/>
      <c r="CF142" s="269"/>
      <c r="CG142" s="269"/>
      <c r="CH142" s="269"/>
      <c r="CI142" s="269"/>
      <c r="CJ142" s="269"/>
      <c r="CK142" s="269"/>
      <c r="CL142" s="269"/>
      <c r="CM142" s="269"/>
      <c r="CN142" s="269"/>
      <c r="CO142" s="269"/>
      <c r="CP142" s="269"/>
      <c r="CQ142" s="269"/>
      <c r="CR142" s="269"/>
      <c r="CS142" s="269"/>
      <c r="CT142" s="269"/>
      <c r="CU142" s="269"/>
      <c r="CV142" s="269"/>
      <c r="CW142" s="269"/>
      <c r="CX142" s="269"/>
      <c r="CY142" s="269"/>
      <c r="CZ142" s="269"/>
      <c r="DA142" s="269"/>
      <c r="DB142" s="269"/>
      <c r="DC142" s="269"/>
      <c r="DD142" s="269"/>
      <c r="DE142" s="269"/>
      <c r="DF142" s="269"/>
      <c r="DG142" s="269"/>
      <c r="DH142" s="269"/>
      <c r="DI142" s="269"/>
      <c r="DJ142" s="269"/>
      <c r="DK142" s="269"/>
      <c r="DL142" s="269"/>
      <c r="DM142" s="269"/>
      <c r="DN142" s="269"/>
      <c r="DO142" s="269"/>
      <c r="DP142" s="269"/>
      <c r="DQ142" s="269"/>
      <c r="DR142" s="269"/>
      <c r="DS142" s="269"/>
      <c r="DT142" s="269"/>
      <c r="DU142" s="269"/>
      <c r="DV142" s="269"/>
      <c r="DW142" s="269"/>
      <c r="DX142" s="269"/>
      <c r="DY142" s="269"/>
      <c r="DZ142" s="269"/>
      <c r="EA142" s="269"/>
      <c r="EB142" s="269"/>
      <c r="EC142" s="269"/>
      <c r="ED142" s="269"/>
      <c r="EE142" s="269"/>
      <c r="EF142" s="269"/>
      <c r="EG142" s="269"/>
      <c r="EH142" s="269"/>
      <c r="EI142" s="269"/>
      <c r="EJ142" s="269"/>
      <c r="EK142" s="269"/>
      <c r="EL142" s="269"/>
      <c r="EM142" s="269"/>
      <c r="EN142" s="269"/>
      <c r="EO142" s="269"/>
      <c r="EP142" s="269"/>
      <c r="EQ142" s="269"/>
      <c r="ER142" s="269"/>
      <c r="ES142" s="269"/>
      <c r="ET142" s="269"/>
      <c r="EU142" s="269"/>
      <c r="EV142" s="269"/>
      <c r="EW142" s="269"/>
      <c r="EX142" s="269"/>
      <c r="EY142" s="269"/>
      <c r="EZ142" s="269"/>
      <c r="FA142" s="269"/>
      <c r="FB142" s="269"/>
      <c r="FC142" s="269"/>
      <c r="FD142" s="269"/>
      <c r="FE142" s="269"/>
      <c r="FF142" s="269"/>
      <c r="FG142" s="269"/>
      <c r="FH142" s="269"/>
      <c r="FI142" s="269"/>
      <c r="FJ142" s="269"/>
      <c r="FK142" s="269"/>
      <c r="FL142" s="269"/>
      <c r="FM142" s="269"/>
      <c r="FN142" s="269"/>
      <c r="FO142" s="269"/>
      <c r="FP142" s="269"/>
      <c r="FQ142" s="269"/>
      <c r="FR142" s="269"/>
      <c r="FS142" s="269"/>
      <c r="FT142" s="269"/>
      <c r="FU142" s="269"/>
      <c r="FV142" s="269"/>
      <c r="FW142" s="269"/>
      <c r="FX142" s="269"/>
      <c r="FY142" s="269"/>
      <c r="FZ142" s="269"/>
      <c r="GA142" s="269"/>
      <c r="GB142" s="269"/>
      <c r="GC142" s="269"/>
      <c r="GD142" s="269"/>
      <c r="GE142" s="269"/>
      <c r="GF142" s="269"/>
      <c r="GG142" s="269"/>
      <c r="GH142" s="269"/>
      <c r="GI142" s="269"/>
      <c r="GJ142" s="269"/>
      <c r="GK142" s="269"/>
      <c r="GL142" s="269"/>
      <c r="GM142" s="269"/>
      <c r="GN142" s="269"/>
      <c r="GO142" s="269"/>
      <c r="GP142" s="269"/>
      <c r="GQ142" s="269"/>
      <c r="GR142" s="269"/>
      <c r="GS142" s="269"/>
      <c r="GT142" s="269"/>
      <c r="GU142" s="269"/>
      <c r="GV142" s="269"/>
      <c r="GW142" s="269"/>
      <c r="GX142" s="269"/>
      <c r="GY142" s="269"/>
      <c r="GZ142" s="269"/>
      <c r="HA142" s="269"/>
      <c r="HB142" s="269"/>
      <c r="HC142" s="269"/>
      <c r="HD142" s="269"/>
      <c r="HE142" s="269"/>
      <c r="HF142" s="269"/>
    </row>
    <row r="143" spans="1:214" s="270" customFormat="1" x14ac:dyDescent="0.25">
      <c r="A143" s="186">
        <v>46111</v>
      </c>
      <c r="B143" s="205" t="s">
        <v>15286</v>
      </c>
      <c r="C143" s="189" t="s">
        <v>15253</v>
      </c>
      <c r="D143" s="186">
        <v>46113</v>
      </c>
      <c r="E143" s="206"/>
      <c r="F143" s="189"/>
      <c r="G143" s="207" t="s">
        <v>15208</v>
      </c>
      <c r="H143" s="206"/>
      <c r="I143" s="205" t="s">
        <v>15286</v>
      </c>
      <c r="J143" s="205" t="s">
        <v>70</v>
      </c>
      <c r="K143" s="205" t="s">
        <v>30</v>
      </c>
      <c r="L143" s="190" t="str">
        <f>VLOOKUP($K143,TONG_SL!$A:$D,2,0)</f>
        <v>Gà muối 500g</v>
      </c>
      <c r="M143" s="217"/>
      <c r="N143" s="190" t="str">
        <f t="shared" si="22"/>
        <v>K-C6</v>
      </c>
      <c r="O143" s="217"/>
      <c r="P143" s="217"/>
      <c r="Q143" s="190" t="str">
        <f>VLOOKUP(K143,TONG_SL!$A:$D,3,0)</f>
        <v>Túi</v>
      </c>
      <c r="R143" s="248">
        <v>5</v>
      </c>
      <c r="S143" s="159"/>
      <c r="T143" s="248">
        <f>VLOOKUP(VLOOKUP(G143,Ma_KH!$A:$R,18,0)&amp;K143,Gia_MB!$A:$F,6,0)</f>
        <v>116611</v>
      </c>
      <c r="U143" s="266">
        <f t="shared" si="23"/>
        <v>583055</v>
      </c>
      <c r="V143" s="248"/>
      <c r="W143" s="267">
        <f t="shared" si="24"/>
        <v>0</v>
      </c>
      <c r="X143" s="268" t="str">
        <f t="shared" si="25"/>
        <v>8</v>
      </c>
      <c r="Y143" s="159"/>
      <c r="Z143" s="266">
        <f t="shared" si="26"/>
        <v>46644.4</v>
      </c>
      <c r="AA143" s="269">
        <f>VLOOKUP(G143,Ma_KH!$A:$R,14,0)</f>
        <v>60</v>
      </c>
      <c r="AB143" s="269"/>
      <c r="AC143" s="269"/>
      <c r="AD143" s="269"/>
      <c r="AE143" s="269"/>
      <c r="AF143" s="269"/>
      <c r="AG143" s="269"/>
      <c r="AH143" s="269"/>
      <c r="AI143" s="269"/>
      <c r="AJ143" s="269"/>
      <c r="AK143" s="269"/>
      <c r="AL143" s="269"/>
      <c r="AM143" s="269"/>
      <c r="AN143" s="269"/>
      <c r="AO143" s="269"/>
      <c r="AP143" s="269"/>
      <c r="AQ143" s="269"/>
      <c r="AR143" s="269"/>
      <c r="AS143" s="269"/>
      <c r="AT143" s="269"/>
      <c r="AU143" s="269"/>
      <c r="AV143" s="269"/>
      <c r="AW143" s="269"/>
      <c r="AX143" s="269"/>
      <c r="AY143" s="269"/>
      <c r="AZ143" s="269"/>
      <c r="BA143" s="269"/>
      <c r="BB143" s="269"/>
      <c r="BC143" s="269"/>
      <c r="BD143" s="269"/>
      <c r="BE143" s="269"/>
      <c r="BF143" s="269"/>
      <c r="BG143" s="269"/>
      <c r="BH143" s="269"/>
      <c r="BI143" s="269"/>
      <c r="BJ143" s="269"/>
      <c r="BK143" s="269"/>
      <c r="BL143" s="269"/>
      <c r="BM143" s="269"/>
      <c r="BN143" s="269"/>
      <c r="BO143" s="269"/>
      <c r="BP143" s="269"/>
      <c r="BQ143" s="269"/>
      <c r="BR143" s="269"/>
      <c r="BS143" s="269"/>
      <c r="BT143" s="269"/>
      <c r="BU143" s="269"/>
      <c r="BV143" s="269"/>
      <c r="BW143" s="269"/>
      <c r="BX143" s="269"/>
      <c r="BY143" s="269"/>
      <c r="BZ143" s="269"/>
      <c r="CA143" s="269"/>
      <c r="CB143" s="269"/>
      <c r="CC143" s="269"/>
      <c r="CD143" s="269"/>
      <c r="CE143" s="269"/>
      <c r="CF143" s="269"/>
      <c r="CG143" s="269"/>
      <c r="CH143" s="269"/>
      <c r="CI143" s="269"/>
      <c r="CJ143" s="269"/>
      <c r="CK143" s="269"/>
      <c r="CL143" s="269"/>
      <c r="CM143" s="269"/>
      <c r="CN143" s="269"/>
      <c r="CO143" s="269"/>
      <c r="CP143" s="269"/>
      <c r="CQ143" s="269"/>
      <c r="CR143" s="269"/>
      <c r="CS143" s="269"/>
      <c r="CT143" s="269"/>
      <c r="CU143" s="269"/>
      <c r="CV143" s="269"/>
      <c r="CW143" s="269"/>
      <c r="CX143" s="269"/>
      <c r="CY143" s="269"/>
      <c r="CZ143" s="269"/>
      <c r="DA143" s="269"/>
      <c r="DB143" s="269"/>
      <c r="DC143" s="269"/>
      <c r="DD143" s="269"/>
      <c r="DE143" s="269"/>
      <c r="DF143" s="269"/>
      <c r="DG143" s="269"/>
      <c r="DH143" s="269"/>
      <c r="DI143" s="269"/>
      <c r="DJ143" s="269"/>
      <c r="DK143" s="269"/>
      <c r="DL143" s="269"/>
      <c r="DM143" s="269"/>
      <c r="DN143" s="269"/>
      <c r="DO143" s="269"/>
      <c r="DP143" s="269"/>
      <c r="DQ143" s="269"/>
      <c r="DR143" s="269"/>
      <c r="DS143" s="269"/>
      <c r="DT143" s="269"/>
      <c r="DU143" s="269"/>
      <c r="DV143" s="269"/>
      <c r="DW143" s="269"/>
      <c r="DX143" s="269"/>
      <c r="DY143" s="269"/>
      <c r="DZ143" s="269"/>
      <c r="EA143" s="269"/>
      <c r="EB143" s="269"/>
      <c r="EC143" s="269"/>
      <c r="ED143" s="269"/>
      <c r="EE143" s="269"/>
      <c r="EF143" s="269"/>
      <c r="EG143" s="269"/>
      <c r="EH143" s="269"/>
      <c r="EI143" s="269"/>
      <c r="EJ143" s="269"/>
      <c r="EK143" s="269"/>
      <c r="EL143" s="269"/>
      <c r="EM143" s="269"/>
      <c r="EN143" s="269"/>
      <c r="EO143" s="269"/>
      <c r="EP143" s="269"/>
      <c r="EQ143" s="269"/>
      <c r="ER143" s="269"/>
      <c r="ES143" s="269"/>
      <c r="ET143" s="269"/>
      <c r="EU143" s="269"/>
      <c r="EV143" s="269"/>
      <c r="EW143" s="269"/>
      <c r="EX143" s="269"/>
      <c r="EY143" s="269"/>
      <c r="EZ143" s="269"/>
      <c r="FA143" s="269"/>
      <c r="FB143" s="269"/>
      <c r="FC143" s="269"/>
      <c r="FD143" s="269"/>
      <c r="FE143" s="269"/>
      <c r="FF143" s="269"/>
      <c r="FG143" s="269"/>
      <c r="FH143" s="269"/>
      <c r="FI143" s="269"/>
      <c r="FJ143" s="269"/>
      <c r="FK143" s="269"/>
      <c r="FL143" s="269"/>
      <c r="FM143" s="269"/>
      <c r="FN143" s="269"/>
      <c r="FO143" s="269"/>
      <c r="FP143" s="269"/>
      <c r="FQ143" s="269"/>
      <c r="FR143" s="269"/>
      <c r="FS143" s="269"/>
      <c r="FT143" s="269"/>
      <c r="FU143" s="269"/>
      <c r="FV143" s="269"/>
      <c r="FW143" s="269"/>
      <c r="FX143" s="269"/>
      <c r="FY143" s="269"/>
      <c r="FZ143" s="269"/>
      <c r="GA143" s="269"/>
      <c r="GB143" s="269"/>
      <c r="GC143" s="269"/>
      <c r="GD143" s="269"/>
      <c r="GE143" s="269"/>
      <c r="GF143" s="269"/>
      <c r="GG143" s="269"/>
      <c r="GH143" s="269"/>
      <c r="GI143" s="269"/>
      <c r="GJ143" s="269"/>
      <c r="GK143" s="269"/>
      <c r="GL143" s="269"/>
      <c r="GM143" s="269"/>
      <c r="GN143" s="269"/>
      <c r="GO143" s="269"/>
      <c r="GP143" s="269"/>
      <c r="GQ143" s="269"/>
      <c r="GR143" s="269"/>
      <c r="GS143" s="269"/>
      <c r="GT143" s="269"/>
      <c r="GU143" s="269"/>
      <c r="GV143" s="269"/>
      <c r="GW143" s="269"/>
      <c r="GX143" s="269"/>
      <c r="GY143" s="269"/>
      <c r="GZ143" s="269"/>
      <c r="HA143" s="269"/>
      <c r="HB143" s="269"/>
      <c r="HC143" s="269"/>
      <c r="HD143" s="269"/>
      <c r="HE143" s="269"/>
      <c r="HF143" s="269"/>
    </row>
    <row r="144" spans="1:214" s="270" customFormat="1" x14ac:dyDescent="0.25">
      <c r="A144" s="186">
        <v>46111</v>
      </c>
      <c r="B144" s="205" t="s">
        <v>15286</v>
      </c>
      <c r="C144" s="189" t="s">
        <v>15253</v>
      </c>
      <c r="D144" s="186">
        <v>46113</v>
      </c>
      <c r="E144" s="206"/>
      <c r="F144" s="189"/>
      <c r="G144" s="207" t="s">
        <v>15208</v>
      </c>
      <c r="H144" s="206"/>
      <c r="I144" s="205" t="s">
        <v>15286</v>
      </c>
      <c r="J144" s="205" t="s">
        <v>70</v>
      </c>
      <c r="K144" s="205" t="s">
        <v>27</v>
      </c>
      <c r="L144" s="190" t="str">
        <f>VLOOKUP($K144,TONG_SL!$A:$D,2,0)</f>
        <v>Chân giò heo muối 300g</v>
      </c>
      <c r="M144" s="217"/>
      <c r="N144" s="190" t="str">
        <f t="shared" si="22"/>
        <v>K-C6</v>
      </c>
      <c r="O144" s="217"/>
      <c r="P144" s="217"/>
      <c r="Q144" s="190" t="str">
        <f>VLOOKUP(K144,TONG_SL!$A:$D,3,0)</f>
        <v>Túi</v>
      </c>
      <c r="R144" s="248">
        <v>10</v>
      </c>
      <c r="S144" s="159"/>
      <c r="T144" s="248">
        <f>VLOOKUP(VLOOKUP(G144,Ma_KH!$A:$R,18,0)&amp;K144,Gia_MB!$A:$F,6,0)</f>
        <v>73431</v>
      </c>
      <c r="U144" s="266">
        <f t="shared" si="23"/>
        <v>734310</v>
      </c>
      <c r="V144" s="248"/>
      <c r="W144" s="267">
        <f t="shared" si="24"/>
        <v>0</v>
      </c>
      <c r="X144" s="268" t="str">
        <f t="shared" si="25"/>
        <v>8</v>
      </c>
      <c r="Y144" s="159"/>
      <c r="Z144" s="266">
        <f t="shared" si="26"/>
        <v>58744.800000000003</v>
      </c>
      <c r="AA144" s="269">
        <f>VLOOKUP(G144,Ma_KH!$A:$R,14,0)</f>
        <v>60</v>
      </c>
      <c r="AB144" s="269"/>
      <c r="AC144" s="269"/>
      <c r="AD144" s="269"/>
      <c r="AE144" s="269"/>
      <c r="AF144" s="269"/>
      <c r="AG144" s="269"/>
      <c r="AH144" s="269"/>
      <c r="AI144" s="269"/>
      <c r="AJ144" s="269"/>
      <c r="AK144" s="269"/>
      <c r="AL144" s="269"/>
      <c r="AM144" s="269"/>
      <c r="AN144" s="269"/>
      <c r="AO144" s="269"/>
      <c r="AP144" s="269"/>
      <c r="AQ144" s="269"/>
      <c r="AR144" s="269"/>
      <c r="AS144" s="269"/>
      <c r="AT144" s="269"/>
      <c r="AU144" s="269"/>
      <c r="AV144" s="269"/>
      <c r="AW144" s="269"/>
      <c r="AX144" s="269"/>
      <c r="AY144" s="269"/>
      <c r="AZ144" s="269"/>
      <c r="BA144" s="269"/>
      <c r="BB144" s="269"/>
      <c r="BC144" s="269"/>
      <c r="BD144" s="269"/>
      <c r="BE144" s="269"/>
      <c r="BF144" s="269"/>
      <c r="BG144" s="269"/>
      <c r="BH144" s="269"/>
      <c r="BI144" s="269"/>
      <c r="BJ144" s="269"/>
      <c r="BK144" s="269"/>
      <c r="BL144" s="269"/>
      <c r="BM144" s="269"/>
      <c r="BN144" s="269"/>
      <c r="BO144" s="269"/>
      <c r="BP144" s="269"/>
      <c r="BQ144" s="269"/>
      <c r="BR144" s="269"/>
      <c r="BS144" s="269"/>
      <c r="BT144" s="269"/>
      <c r="BU144" s="269"/>
      <c r="BV144" s="269"/>
      <c r="BW144" s="269"/>
      <c r="BX144" s="269"/>
      <c r="BY144" s="269"/>
      <c r="BZ144" s="269"/>
      <c r="CA144" s="269"/>
      <c r="CB144" s="269"/>
      <c r="CC144" s="269"/>
      <c r="CD144" s="269"/>
      <c r="CE144" s="269"/>
      <c r="CF144" s="269"/>
      <c r="CG144" s="269"/>
      <c r="CH144" s="269"/>
      <c r="CI144" s="269"/>
      <c r="CJ144" s="269"/>
      <c r="CK144" s="269"/>
      <c r="CL144" s="269"/>
      <c r="CM144" s="269"/>
      <c r="CN144" s="269"/>
      <c r="CO144" s="269"/>
      <c r="CP144" s="269"/>
      <c r="CQ144" s="269"/>
      <c r="CR144" s="269"/>
      <c r="CS144" s="269"/>
      <c r="CT144" s="269"/>
      <c r="CU144" s="269"/>
      <c r="CV144" s="269"/>
      <c r="CW144" s="269"/>
      <c r="CX144" s="269"/>
      <c r="CY144" s="269"/>
      <c r="CZ144" s="269"/>
      <c r="DA144" s="269"/>
      <c r="DB144" s="269"/>
      <c r="DC144" s="269"/>
      <c r="DD144" s="269"/>
      <c r="DE144" s="269"/>
      <c r="DF144" s="269"/>
      <c r="DG144" s="269"/>
      <c r="DH144" s="269"/>
      <c r="DI144" s="269"/>
      <c r="DJ144" s="269"/>
      <c r="DK144" s="269"/>
      <c r="DL144" s="269"/>
      <c r="DM144" s="269"/>
      <c r="DN144" s="269"/>
      <c r="DO144" s="269"/>
      <c r="DP144" s="269"/>
      <c r="DQ144" s="269"/>
      <c r="DR144" s="269"/>
      <c r="DS144" s="269"/>
      <c r="DT144" s="269"/>
      <c r="DU144" s="269"/>
      <c r="DV144" s="269"/>
      <c r="DW144" s="269"/>
      <c r="DX144" s="269"/>
      <c r="DY144" s="269"/>
      <c r="DZ144" s="269"/>
      <c r="EA144" s="269"/>
      <c r="EB144" s="269"/>
      <c r="EC144" s="269"/>
      <c r="ED144" s="269"/>
      <c r="EE144" s="269"/>
      <c r="EF144" s="269"/>
      <c r="EG144" s="269"/>
      <c r="EH144" s="269"/>
      <c r="EI144" s="269"/>
      <c r="EJ144" s="269"/>
      <c r="EK144" s="269"/>
      <c r="EL144" s="269"/>
      <c r="EM144" s="269"/>
      <c r="EN144" s="269"/>
      <c r="EO144" s="269"/>
      <c r="EP144" s="269"/>
      <c r="EQ144" s="269"/>
      <c r="ER144" s="269"/>
      <c r="ES144" s="269"/>
      <c r="ET144" s="269"/>
      <c r="EU144" s="269"/>
      <c r="EV144" s="269"/>
      <c r="EW144" s="269"/>
      <c r="EX144" s="269"/>
      <c r="EY144" s="269"/>
      <c r="EZ144" s="269"/>
      <c r="FA144" s="269"/>
      <c r="FB144" s="269"/>
      <c r="FC144" s="269"/>
      <c r="FD144" s="269"/>
      <c r="FE144" s="269"/>
      <c r="FF144" s="269"/>
      <c r="FG144" s="269"/>
      <c r="FH144" s="269"/>
      <c r="FI144" s="269"/>
      <c r="FJ144" s="269"/>
      <c r="FK144" s="269"/>
      <c r="FL144" s="269"/>
      <c r="FM144" s="269"/>
      <c r="FN144" s="269"/>
      <c r="FO144" s="269"/>
      <c r="FP144" s="269"/>
      <c r="FQ144" s="269"/>
      <c r="FR144" s="269"/>
      <c r="FS144" s="269"/>
      <c r="FT144" s="269"/>
      <c r="FU144" s="269"/>
      <c r="FV144" s="269"/>
      <c r="FW144" s="269"/>
      <c r="FX144" s="269"/>
      <c r="FY144" s="269"/>
      <c r="FZ144" s="269"/>
      <c r="GA144" s="269"/>
      <c r="GB144" s="269"/>
      <c r="GC144" s="269"/>
      <c r="GD144" s="269"/>
      <c r="GE144" s="269"/>
      <c r="GF144" s="269"/>
      <c r="GG144" s="269"/>
      <c r="GH144" s="269"/>
      <c r="GI144" s="269"/>
      <c r="GJ144" s="269"/>
      <c r="GK144" s="269"/>
      <c r="GL144" s="269"/>
      <c r="GM144" s="269"/>
      <c r="GN144" s="269"/>
      <c r="GO144" s="269"/>
      <c r="GP144" s="269"/>
      <c r="GQ144" s="269"/>
      <c r="GR144" s="269"/>
      <c r="GS144" s="269"/>
      <c r="GT144" s="269"/>
      <c r="GU144" s="269"/>
      <c r="GV144" s="269"/>
      <c r="GW144" s="269"/>
      <c r="GX144" s="269"/>
      <c r="GY144" s="269"/>
      <c r="GZ144" s="269"/>
      <c r="HA144" s="269"/>
      <c r="HB144" s="269"/>
      <c r="HC144" s="269"/>
      <c r="HD144" s="269"/>
      <c r="HE144" s="269"/>
      <c r="HF144" s="269"/>
    </row>
    <row r="145" spans="1:214" s="270" customFormat="1" x14ac:dyDescent="0.25">
      <c r="A145" s="186">
        <v>46111</v>
      </c>
      <c r="B145" s="205" t="s">
        <v>15286</v>
      </c>
      <c r="C145" s="189" t="s">
        <v>15253</v>
      </c>
      <c r="D145" s="186">
        <v>46113</v>
      </c>
      <c r="E145" s="206"/>
      <c r="F145" s="189"/>
      <c r="G145" s="207" t="s">
        <v>15208</v>
      </c>
      <c r="H145" s="206"/>
      <c r="I145" s="205" t="s">
        <v>15286</v>
      </c>
      <c r="J145" s="205" t="s">
        <v>70</v>
      </c>
      <c r="K145" s="205" t="s">
        <v>32</v>
      </c>
      <c r="L145" s="190" t="str">
        <f>VLOOKUP($K145,TONG_SL!$A:$D,2,0)</f>
        <v>Giò Tai Lưỡi Xào 250g</v>
      </c>
      <c r="M145" s="217"/>
      <c r="N145" s="190" t="str">
        <f t="shared" si="22"/>
        <v>K-C6</v>
      </c>
      <c r="O145" s="217"/>
      <c r="P145" s="217"/>
      <c r="Q145" s="190" t="str">
        <f>VLOOKUP(K145,TONG_SL!$A:$D,3,0)</f>
        <v>Túi</v>
      </c>
      <c r="R145" s="248">
        <v>5</v>
      </c>
      <c r="S145" s="159"/>
      <c r="T145" s="248">
        <f>VLOOKUP(VLOOKUP(G145,Ma_KH!$A:$R,18,0)&amp;K145,Gia_MB!$A:$F,6,0)</f>
        <v>50182</v>
      </c>
      <c r="U145" s="266">
        <f t="shared" si="23"/>
        <v>250910</v>
      </c>
      <c r="V145" s="248"/>
      <c r="W145" s="267">
        <f t="shared" si="24"/>
        <v>0</v>
      </c>
      <c r="X145" s="268" t="str">
        <f t="shared" si="25"/>
        <v>8</v>
      </c>
      <c r="Y145" s="159"/>
      <c r="Z145" s="266">
        <f t="shared" si="26"/>
        <v>20072.8</v>
      </c>
      <c r="AA145" s="269">
        <f>VLOOKUP(G145,Ma_KH!$A:$R,14,0)</f>
        <v>60</v>
      </c>
      <c r="AB145" s="269"/>
      <c r="AC145" s="269"/>
      <c r="AD145" s="269"/>
      <c r="AE145" s="269"/>
      <c r="AF145" s="269"/>
      <c r="AG145" s="269"/>
      <c r="AH145" s="269"/>
      <c r="AI145" s="269"/>
      <c r="AJ145" s="269"/>
      <c r="AK145" s="269"/>
      <c r="AL145" s="269"/>
      <c r="AM145" s="269"/>
      <c r="AN145" s="269"/>
      <c r="AO145" s="269"/>
      <c r="AP145" s="269"/>
      <c r="AQ145" s="269"/>
      <c r="AR145" s="269"/>
      <c r="AS145" s="269"/>
      <c r="AT145" s="269"/>
      <c r="AU145" s="269"/>
      <c r="AV145" s="269"/>
      <c r="AW145" s="269"/>
      <c r="AX145" s="269"/>
      <c r="AY145" s="269"/>
      <c r="AZ145" s="269"/>
      <c r="BA145" s="269"/>
      <c r="BB145" s="269"/>
      <c r="BC145" s="269"/>
      <c r="BD145" s="269"/>
      <c r="BE145" s="269"/>
      <c r="BF145" s="269"/>
      <c r="BG145" s="269"/>
      <c r="BH145" s="269"/>
      <c r="BI145" s="269"/>
      <c r="BJ145" s="269"/>
      <c r="BK145" s="269"/>
      <c r="BL145" s="269"/>
      <c r="BM145" s="269"/>
      <c r="BN145" s="269"/>
      <c r="BO145" s="269"/>
      <c r="BP145" s="269"/>
      <c r="BQ145" s="269"/>
      <c r="BR145" s="269"/>
      <c r="BS145" s="269"/>
      <c r="BT145" s="269"/>
      <c r="BU145" s="269"/>
      <c r="BV145" s="269"/>
      <c r="BW145" s="269"/>
      <c r="BX145" s="269"/>
      <c r="BY145" s="269"/>
      <c r="BZ145" s="269"/>
      <c r="CA145" s="269"/>
      <c r="CB145" s="269"/>
      <c r="CC145" s="269"/>
      <c r="CD145" s="269"/>
      <c r="CE145" s="269"/>
      <c r="CF145" s="269"/>
      <c r="CG145" s="269"/>
      <c r="CH145" s="269"/>
      <c r="CI145" s="269"/>
      <c r="CJ145" s="269"/>
      <c r="CK145" s="269"/>
      <c r="CL145" s="269"/>
      <c r="CM145" s="269"/>
      <c r="CN145" s="269"/>
      <c r="CO145" s="269"/>
      <c r="CP145" s="269"/>
      <c r="CQ145" s="269"/>
      <c r="CR145" s="269"/>
      <c r="CS145" s="269"/>
      <c r="CT145" s="269"/>
      <c r="CU145" s="269"/>
      <c r="CV145" s="269"/>
      <c r="CW145" s="269"/>
      <c r="CX145" s="269"/>
      <c r="CY145" s="269"/>
      <c r="CZ145" s="269"/>
      <c r="DA145" s="269"/>
      <c r="DB145" s="269"/>
      <c r="DC145" s="269"/>
      <c r="DD145" s="269"/>
      <c r="DE145" s="269"/>
      <c r="DF145" s="269"/>
      <c r="DG145" s="269"/>
      <c r="DH145" s="269"/>
      <c r="DI145" s="269"/>
      <c r="DJ145" s="269"/>
      <c r="DK145" s="269"/>
      <c r="DL145" s="269"/>
      <c r="DM145" s="269"/>
      <c r="DN145" s="269"/>
      <c r="DO145" s="269"/>
      <c r="DP145" s="269"/>
      <c r="DQ145" s="269"/>
      <c r="DR145" s="269"/>
      <c r="DS145" s="269"/>
      <c r="DT145" s="269"/>
      <c r="DU145" s="269"/>
      <c r="DV145" s="269"/>
      <c r="DW145" s="269"/>
      <c r="DX145" s="269"/>
      <c r="DY145" s="269"/>
      <c r="DZ145" s="269"/>
      <c r="EA145" s="269"/>
      <c r="EB145" s="269"/>
      <c r="EC145" s="269"/>
      <c r="ED145" s="269"/>
      <c r="EE145" s="269"/>
      <c r="EF145" s="269"/>
      <c r="EG145" s="269"/>
      <c r="EH145" s="269"/>
      <c r="EI145" s="269"/>
      <c r="EJ145" s="269"/>
      <c r="EK145" s="269"/>
      <c r="EL145" s="269"/>
      <c r="EM145" s="269"/>
      <c r="EN145" s="269"/>
      <c r="EO145" s="269"/>
      <c r="EP145" s="269"/>
      <c r="EQ145" s="269"/>
      <c r="ER145" s="269"/>
      <c r="ES145" s="269"/>
      <c r="ET145" s="269"/>
      <c r="EU145" s="269"/>
      <c r="EV145" s="269"/>
      <c r="EW145" s="269"/>
      <c r="EX145" s="269"/>
      <c r="EY145" s="269"/>
      <c r="EZ145" s="269"/>
      <c r="FA145" s="269"/>
      <c r="FB145" s="269"/>
      <c r="FC145" s="269"/>
      <c r="FD145" s="269"/>
      <c r="FE145" s="269"/>
      <c r="FF145" s="269"/>
      <c r="FG145" s="269"/>
      <c r="FH145" s="269"/>
      <c r="FI145" s="269"/>
      <c r="FJ145" s="269"/>
      <c r="FK145" s="269"/>
      <c r="FL145" s="269"/>
      <c r="FM145" s="269"/>
      <c r="FN145" s="269"/>
      <c r="FO145" s="269"/>
      <c r="FP145" s="269"/>
      <c r="FQ145" s="269"/>
      <c r="FR145" s="269"/>
      <c r="FS145" s="269"/>
      <c r="FT145" s="269"/>
      <c r="FU145" s="269"/>
      <c r="FV145" s="269"/>
      <c r="FW145" s="269"/>
      <c r="FX145" s="269"/>
      <c r="FY145" s="269"/>
      <c r="FZ145" s="269"/>
      <c r="GA145" s="269"/>
      <c r="GB145" s="269"/>
      <c r="GC145" s="269"/>
      <c r="GD145" s="269"/>
      <c r="GE145" s="269"/>
      <c r="GF145" s="269"/>
      <c r="GG145" s="269"/>
      <c r="GH145" s="269"/>
      <c r="GI145" s="269"/>
      <c r="GJ145" s="269"/>
      <c r="GK145" s="269"/>
      <c r="GL145" s="269"/>
      <c r="GM145" s="269"/>
      <c r="GN145" s="269"/>
      <c r="GO145" s="269"/>
      <c r="GP145" s="269"/>
      <c r="GQ145" s="269"/>
      <c r="GR145" s="269"/>
      <c r="GS145" s="269"/>
      <c r="GT145" s="269"/>
      <c r="GU145" s="269"/>
      <c r="GV145" s="269"/>
      <c r="GW145" s="269"/>
      <c r="GX145" s="269"/>
      <c r="GY145" s="269"/>
      <c r="GZ145" s="269"/>
      <c r="HA145" s="269"/>
      <c r="HB145" s="269"/>
      <c r="HC145" s="269"/>
      <c r="HD145" s="269"/>
      <c r="HE145" s="269"/>
      <c r="HF145" s="269"/>
    </row>
    <row r="146" spans="1:214" s="270" customFormat="1" x14ac:dyDescent="0.25">
      <c r="A146" s="186">
        <v>46111</v>
      </c>
      <c r="B146" s="205" t="s">
        <v>15286</v>
      </c>
      <c r="C146" s="189" t="s">
        <v>15253</v>
      </c>
      <c r="D146" s="186">
        <v>46113</v>
      </c>
      <c r="E146" s="206"/>
      <c r="F146" s="189"/>
      <c r="G146" s="207" t="s">
        <v>15208</v>
      </c>
      <c r="H146" s="206"/>
      <c r="I146" s="205" t="s">
        <v>15286</v>
      </c>
      <c r="J146" s="205" t="s">
        <v>70</v>
      </c>
      <c r="K146" s="205" t="s">
        <v>48</v>
      </c>
      <c r="L146" s="190" t="str">
        <f>VLOOKUP($K146,TONG_SL!$A:$D,2,0)</f>
        <v>Mọc Nấm Hương 250g</v>
      </c>
      <c r="M146" s="217"/>
      <c r="N146" s="190" t="str">
        <f t="shared" si="22"/>
        <v>K-C6</v>
      </c>
      <c r="O146" s="217"/>
      <c r="P146" s="217"/>
      <c r="Q146" s="190" t="str">
        <f>VLOOKUP(K146,TONG_SL!$A:$D,3,0)</f>
        <v>Túi</v>
      </c>
      <c r="R146" s="248">
        <v>5</v>
      </c>
      <c r="S146" s="159"/>
      <c r="T146" s="248">
        <f>VLOOKUP(VLOOKUP(G146,Ma_KH!$A:$R,18,0)&amp;K146,Gia_MB!$A:$F,6,0)</f>
        <v>46000</v>
      </c>
      <c r="U146" s="266">
        <f t="shared" si="23"/>
        <v>230000</v>
      </c>
      <c r="V146" s="248"/>
      <c r="W146" s="267">
        <f t="shared" si="24"/>
        <v>0</v>
      </c>
      <c r="X146" s="268" t="str">
        <f t="shared" si="25"/>
        <v>8</v>
      </c>
      <c r="Y146" s="159"/>
      <c r="Z146" s="266">
        <f t="shared" si="26"/>
        <v>18400</v>
      </c>
      <c r="AA146" s="269">
        <f>VLOOKUP(G146,Ma_KH!$A:$R,14,0)</f>
        <v>60</v>
      </c>
      <c r="AB146" s="269"/>
      <c r="AC146" s="269"/>
      <c r="AD146" s="269"/>
      <c r="AE146" s="269"/>
      <c r="AF146" s="269"/>
      <c r="AG146" s="269"/>
      <c r="AH146" s="269"/>
      <c r="AI146" s="269"/>
      <c r="AJ146" s="269"/>
      <c r="AK146" s="269"/>
      <c r="AL146" s="269"/>
      <c r="AM146" s="269"/>
      <c r="AN146" s="269"/>
      <c r="AO146" s="269"/>
      <c r="AP146" s="269"/>
      <c r="AQ146" s="269"/>
      <c r="AR146" s="269"/>
      <c r="AS146" s="269"/>
      <c r="AT146" s="269"/>
      <c r="AU146" s="269"/>
      <c r="AV146" s="269"/>
      <c r="AW146" s="269"/>
      <c r="AX146" s="269"/>
      <c r="AY146" s="269"/>
      <c r="AZ146" s="269"/>
      <c r="BA146" s="269"/>
      <c r="BB146" s="269"/>
      <c r="BC146" s="269"/>
      <c r="BD146" s="269"/>
      <c r="BE146" s="269"/>
      <c r="BF146" s="269"/>
      <c r="BG146" s="269"/>
      <c r="BH146" s="269"/>
      <c r="BI146" s="269"/>
      <c r="BJ146" s="269"/>
      <c r="BK146" s="269"/>
      <c r="BL146" s="269"/>
      <c r="BM146" s="269"/>
      <c r="BN146" s="269"/>
      <c r="BO146" s="269"/>
      <c r="BP146" s="269"/>
      <c r="BQ146" s="269"/>
      <c r="BR146" s="269"/>
      <c r="BS146" s="269"/>
      <c r="BT146" s="269"/>
      <c r="BU146" s="269"/>
      <c r="BV146" s="269"/>
      <c r="BW146" s="269"/>
      <c r="BX146" s="269"/>
      <c r="BY146" s="269"/>
      <c r="BZ146" s="269"/>
      <c r="CA146" s="269"/>
      <c r="CB146" s="269"/>
      <c r="CC146" s="269"/>
      <c r="CD146" s="269"/>
      <c r="CE146" s="269"/>
      <c r="CF146" s="269"/>
      <c r="CG146" s="269"/>
      <c r="CH146" s="269"/>
      <c r="CI146" s="269"/>
      <c r="CJ146" s="269"/>
      <c r="CK146" s="269"/>
      <c r="CL146" s="269"/>
      <c r="CM146" s="269"/>
      <c r="CN146" s="269"/>
      <c r="CO146" s="269"/>
      <c r="CP146" s="269"/>
      <c r="CQ146" s="269"/>
      <c r="CR146" s="269"/>
      <c r="CS146" s="269"/>
      <c r="CT146" s="269"/>
      <c r="CU146" s="269"/>
      <c r="CV146" s="269"/>
      <c r="CW146" s="269"/>
      <c r="CX146" s="269"/>
      <c r="CY146" s="269"/>
      <c r="CZ146" s="269"/>
      <c r="DA146" s="269"/>
      <c r="DB146" s="269"/>
      <c r="DC146" s="269"/>
      <c r="DD146" s="269"/>
      <c r="DE146" s="269"/>
      <c r="DF146" s="269"/>
      <c r="DG146" s="269"/>
      <c r="DH146" s="269"/>
      <c r="DI146" s="269"/>
      <c r="DJ146" s="269"/>
      <c r="DK146" s="269"/>
      <c r="DL146" s="269"/>
      <c r="DM146" s="269"/>
      <c r="DN146" s="269"/>
      <c r="DO146" s="269"/>
      <c r="DP146" s="269"/>
      <c r="DQ146" s="269"/>
      <c r="DR146" s="269"/>
      <c r="DS146" s="269"/>
      <c r="DT146" s="269"/>
      <c r="DU146" s="269"/>
      <c r="DV146" s="269"/>
      <c r="DW146" s="269"/>
      <c r="DX146" s="269"/>
      <c r="DY146" s="269"/>
      <c r="DZ146" s="269"/>
      <c r="EA146" s="269"/>
      <c r="EB146" s="269"/>
      <c r="EC146" s="269"/>
      <c r="ED146" s="269"/>
      <c r="EE146" s="269"/>
      <c r="EF146" s="269"/>
      <c r="EG146" s="269"/>
      <c r="EH146" s="269"/>
      <c r="EI146" s="269"/>
      <c r="EJ146" s="269"/>
      <c r="EK146" s="269"/>
      <c r="EL146" s="269"/>
      <c r="EM146" s="269"/>
      <c r="EN146" s="269"/>
      <c r="EO146" s="269"/>
      <c r="EP146" s="269"/>
      <c r="EQ146" s="269"/>
      <c r="ER146" s="269"/>
      <c r="ES146" s="269"/>
      <c r="ET146" s="269"/>
      <c r="EU146" s="269"/>
      <c r="EV146" s="269"/>
      <c r="EW146" s="269"/>
      <c r="EX146" s="269"/>
      <c r="EY146" s="269"/>
      <c r="EZ146" s="269"/>
      <c r="FA146" s="269"/>
      <c r="FB146" s="269"/>
      <c r="FC146" s="269"/>
      <c r="FD146" s="269"/>
      <c r="FE146" s="269"/>
      <c r="FF146" s="269"/>
      <c r="FG146" s="269"/>
      <c r="FH146" s="269"/>
      <c r="FI146" s="269"/>
      <c r="FJ146" s="269"/>
      <c r="FK146" s="269"/>
      <c r="FL146" s="269"/>
      <c r="FM146" s="269"/>
      <c r="FN146" s="269"/>
      <c r="FO146" s="269"/>
      <c r="FP146" s="269"/>
      <c r="FQ146" s="269"/>
      <c r="FR146" s="269"/>
      <c r="FS146" s="269"/>
      <c r="FT146" s="269"/>
      <c r="FU146" s="269"/>
      <c r="FV146" s="269"/>
      <c r="FW146" s="269"/>
      <c r="FX146" s="269"/>
      <c r="FY146" s="269"/>
      <c r="FZ146" s="269"/>
      <c r="GA146" s="269"/>
      <c r="GB146" s="269"/>
      <c r="GC146" s="269"/>
      <c r="GD146" s="269"/>
      <c r="GE146" s="269"/>
      <c r="GF146" s="269"/>
      <c r="GG146" s="269"/>
      <c r="GH146" s="269"/>
      <c r="GI146" s="269"/>
      <c r="GJ146" s="269"/>
      <c r="GK146" s="269"/>
      <c r="GL146" s="269"/>
      <c r="GM146" s="269"/>
      <c r="GN146" s="269"/>
      <c r="GO146" s="269"/>
      <c r="GP146" s="269"/>
      <c r="GQ146" s="269"/>
      <c r="GR146" s="269"/>
      <c r="GS146" s="269"/>
      <c r="GT146" s="269"/>
      <c r="GU146" s="269"/>
      <c r="GV146" s="269"/>
      <c r="GW146" s="269"/>
      <c r="GX146" s="269"/>
      <c r="GY146" s="269"/>
      <c r="GZ146" s="269"/>
      <c r="HA146" s="269"/>
      <c r="HB146" s="269"/>
      <c r="HC146" s="269"/>
      <c r="HD146" s="269"/>
      <c r="HE146" s="269"/>
      <c r="HF146" s="269"/>
    </row>
    <row r="147" spans="1:214" s="270" customFormat="1" x14ac:dyDescent="0.25">
      <c r="A147" s="186">
        <v>46111</v>
      </c>
      <c r="B147" s="205" t="s">
        <v>15286</v>
      </c>
      <c r="C147" s="189" t="s">
        <v>15253</v>
      </c>
      <c r="D147" s="186">
        <v>46113</v>
      </c>
      <c r="E147" s="206"/>
      <c r="F147" s="189"/>
      <c r="G147" s="207" t="s">
        <v>15208</v>
      </c>
      <c r="H147" s="206"/>
      <c r="I147" s="205" t="s">
        <v>15286</v>
      </c>
      <c r="J147" s="205" t="s">
        <v>70</v>
      </c>
      <c r="K147" s="205" t="s">
        <v>37</v>
      </c>
      <c r="L147" s="190" t="str">
        <f>VLOOKUP($K147,TONG_SL!$A:$D,2,0)</f>
        <v>Chả cốm 300g</v>
      </c>
      <c r="M147" s="217"/>
      <c r="N147" s="190" t="str">
        <f t="shared" si="22"/>
        <v>K-C6</v>
      </c>
      <c r="O147" s="217"/>
      <c r="P147" s="217"/>
      <c r="Q147" s="190" t="str">
        <f>VLOOKUP(K147,TONG_SL!$A:$D,3,0)</f>
        <v>Túi</v>
      </c>
      <c r="R147" s="248">
        <v>5</v>
      </c>
      <c r="S147" s="159"/>
      <c r="T147" s="248">
        <f>VLOOKUP(VLOOKUP(G147,Ma_KH!$A:$R,18,0)&amp;K147,Gia_MB!$A:$F,6,0)</f>
        <v>74250</v>
      </c>
      <c r="U147" s="266">
        <f t="shared" si="23"/>
        <v>371250</v>
      </c>
      <c r="V147" s="248"/>
      <c r="W147" s="267">
        <f t="shared" si="24"/>
        <v>0</v>
      </c>
      <c r="X147" s="268" t="str">
        <f t="shared" si="25"/>
        <v>8</v>
      </c>
      <c r="Y147" s="159"/>
      <c r="Z147" s="266">
        <f t="shared" si="26"/>
        <v>29700</v>
      </c>
      <c r="AA147" s="269">
        <f>VLOOKUP(G147,Ma_KH!$A:$R,14,0)</f>
        <v>60</v>
      </c>
      <c r="AB147" s="269"/>
      <c r="AC147" s="269"/>
      <c r="AD147" s="269"/>
      <c r="AE147" s="269"/>
      <c r="AF147" s="269"/>
      <c r="AG147" s="269"/>
      <c r="AH147" s="269"/>
      <c r="AI147" s="269"/>
      <c r="AJ147" s="269"/>
      <c r="AK147" s="269"/>
      <c r="AL147" s="269"/>
      <c r="AM147" s="269"/>
      <c r="AN147" s="269"/>
      <c r="AO147" s="269"/>
      <c r="AP147" s="269"/>
      <c r="AQ147" s="269"/>
      <c r="AR147" s="269"/>
      <c r="AS147" s="269"/>
      <c r="AT147" s="269"/>
      <c r="AU147" s="269"/>
      <c r="AV147" s="269"/>
      <c r="AW147" s="269"/>
      <c r="AX147" s="269"/>
      <c r="AY147" s="269"/>
      <c r="AZ147" s="269"/>
      <c r="BA147" s="269"/>
      <c r="BB147" s="269"/>
      <c r="BC147" s="269"/>
      <c r="BD147" s="269"/>
      <c r="BE147" s="269"/>
      <c r="BF147" s="269"/>
      <c r="BG147" s="269"/>
      <c r="BH147" s="269"/>
      <c r="BI147" s="269"/>
      <c r="BJ147" s="269"/>
      <c r="BK147" s="269"/>
      <c r="BL147" s="269"/>
      <c r="BM147" s="269"/>
      <c r="BN147" s="269"/>
      <c r="BO147" s="269"/>
      <c r="BP147" s="269"/>
      <c r="BQ147" s="269"/>
      <c r="BR147" s="269"/>
      <c r="BS147" s="269"/>
      <c r="BT147" s="269"/>
      <c r="BU147" s="269"/>
      <c r="BV147" s="269"/>
      <c r="BW147" s="269"/>
      <c r="BX147" s="269"/>
      <c r="BY147" s="269"/>
      <c r="BZ147" s="269"/>
      <c r="CA147" s="269"/>
      <c r="CB147" s="269"/>
      <c r="CC147" s="269"/>
      <c r="CD147" s="269"/>
      <c r="CE147" s="269"/>
      <c r="CF147" s="269"/>
      <c r="CG147" s="269"/>
      <c r="CH147" s="269"/>
      <c r="CI147" s="269"/>
      <c r="CJ147" s="269"/>
      <c r="CK147" s="269"/>
      <c r="CL147" s="269"/>
      <c r="CM147" s="269"/>
      <c r="CN147" s="269"/>
      <c r="CO147" s="269"/>
      <c r="CP147" s="269"/>
      <c r="CQ147" s="269"/>
      <c r="CR147" s="269"/>
      <c r="CS147" s="269"/>
      <c r="CT147" s="269"/>
      <c r="CU147" s="269"/>
      <c r="CV147" s="269"/>
      <c r="CW147" s="269"/>
      <c r="CX147" s="269"/>
      <c r="CY147" s="269"/>
      <c r="CZ147" s="269"/>
      <c r="DA147" s="269"/>
      <c r="DB147" s="269"/>
      <c r="DC147" s="269"/>
      <c r="DD147" s="269"/>
      <c r="DE147" s="269"/>
      <c r="DF147" s="269"/>
      <c r="DG147" s="269"/>
      <c r="DH147" s="269"/>
      <c r="DI147" s="269"/>
      <c r="DJ147" s="269"/>
      <c r="DK147" s="269"/>
      <c r="DL147" s="269"/>
      <c r="DM147" s="269"/>
      <c r="DN147" s="269"/>
      <c r="DO147" s="269"/>
      <c r="DP147" s="269"/>
      <c r="DQ147" s="269"/>
      <c r="DR147" s="269"/>
      <c r="DS147" s="269"/>
      <c r="DT147" s="269"/>
      <c r="DU147" s="269"/>
      <c r="DV147" s="269"/>
      <c r="DW147" s="269"/>
      <c r="DX147" s="269"/>
      <c r="DY147" s="269"/>
      <c r="DZ147" s="269"/>
      <c r="EA147" s="269"/>
      <c r="EB147" s="269"/>
      <c r="EC147" s="269"/>
      <c r="ED147" s="269"/>
      <c r="EE147" s="269"/>
      <c r="EF147" s="269"/>
      <c r="EG147" s="269"/>
      <c r="EH147" s="269"/>
      <c r="EI147" s="269"/>
      <c r="EJ147" s="269"/>
      <c r="EK147" s="269"/>
      <c r="EL147" s="269"/>
      <c r="EM147" s="269"/>
      <c r="EN147" s="269"/>
      <c r="EO147" s="269"/>
      <c r="EP147" s="269"/>
      <c r="EQ147" s="269"/>
      <c r="ER147" s="269"/>
      <c r="ES147" s="269"/>
      <c r="ET147" s="269"/>
      <c r="EU147" s="269"/>
      <c r="EV147" s="269"/>
      <c r="EW147" s="269"/>
      <c r="EX147" s="269"/>
      <c r="EY147" s="269"/>
      <c r="EZ147" s="269"/>
      <c r="FA147" s="269"/>
      <c r="FB147" s="269"/>
      <c r="FC147" s="269"/>
      <c r="FD147" s="269"/>
      <c r="FE147" s="269"/>
      <c r="FF147" s="269"/>
      <c r="FG147" s="269"/>
      <c r="FH147" s="269"/>
      <c r="FI147" s="269"/>
      <c r="FJ147" s="269"/>
      <c r="FK147" s="269"/>
      <c r="FL147" s="269"/>
      <c r="FM147" s="269"/>
      <c r="FN147" s="269"/>
      <c r="FO147" s="269"/>
      <c r="FP147" s="269"/>
      <c r="FQ147" s="269"/>
      <c r="FR147" s="269"/>
      <c r="FS147" s="269"/>
      <c r="FT147" s="269"/>
      <c r="FU147" s="269"/>
      <c r="FV147" s="269"/>
      <c r="FW147" s="269"/>
      <c r="FX147" s="269"/>
      <c r="FY147" s="269"/>
      <c r="FZ147" s="269"/>
      <c r="GA147" s="269"/>
      <c r="GB147" s="269"/>
      <c r="GC147" s="269"/>
      <c r="GD147" s="269"/>
      <c r="GE147" s="269"/>
      <c r="GF147" s="269"/>
      <c r="GG147" s="269"/>
      <c r="GH147" s="269"/>
      <c r="GI147" s="269"/>
      <c r="GJ147" s="269"/>
      <c r="GK147" s="269"/>
      <c r="GL147" s="269"/>
      <c r="GM147" s="269"/>
      <c r="GN147" s="269"/>
      <c r="GO147" s="269"/>
      <c r="GP147" s="269"/>
      <c r="GQ147" s="269"/>
      <c r="GR147" s="269"/>
      <c r="GS147" s="269"/>
      <c r="GT147" s="269"/>
      <c r="GU147" s="269"/>
      <c r="GV147" s="269"/>
      <c r="GW147" s="269"/>
      <c r="GX147" s="269"/>
      <c r="GY147" s="269"/>
      <c r="GZ147" s="269"/>
      <c r="HA147" s="269"/>
      <c r="HB147" s="269"/>
      <c r="HC147" s="269"/>
      <c r="HD147" s="269"/>
      <c r="HE147" s="269"/>
      <c r="HF147" s="269"/>
    </row>
    <row r="148" spans="1:214" s="270" customFormat="1" x14ac:dyDescent="0.25">
      <c r="A148" s="186">
        <v>46111</v>
      </c>
      <c r="B148" s="205" t="s">
        <v>15286</v>
      </c>
      <c r="C148" s="189" t="s">
        <v>15253</v>
      </c>
      <c r="D148" s="186">
        <v>46113</v>
      </c>
      <c r="E148" s="206"/>
      <c r="F148" s="189"/>
      <c r="G148" s="207" t="s">
        <v>15208</v>
      </c>
      <c r="H148" s="206"/>
      <c r="I148" s="205" t="s">
        <v>15286</v>
      </c>
      <c r="J148" s="205" t="s">
        <v>70</v>
      </c>
      <c r="K148" s="205" t="s">
        <v>34</v>
      </c>
      <c r="L148" s="190" t="str">
        <f>VLOOKUP($K148,TONG_SL!$A:$D,2,0)</f>
        <v>Tai heo muối 200g</v>
      </c>
      <c r="M148" s="217"/>
      <c r="N148" s="190" t="str">
        <f t="shared" si="22"/>
        <v>K-C6</v>
      </c>
      <c r="O148" s="217"/>
      <c r="P148" s="217"/>
      <c r="Q148" s="190" t="str">
        <f>VLOOKUP(K148,TONG_SL!$A:$D,3,0)</f>
        <v>Túi</v>
      </c>
      <c r="R148" s="248">
        <v>5</v>
      </c>
      <c r="S148" s="159"/>
      <c r="T148" s="248">
        <f>VLOOKUP(VLOOKUP(G148,Ma_KH!$A:$R,18,0)&amp;K148,Gia_MB!$A:$F,6,0)</f>
        <v>55595</v>
      </c>
      <c r="U148" s="266">
        <f t="shared" si="23"/>
        <v>277975</v>
      </c>
      <c r="V148" s="248"/>
      <c r="W148" s="267">
        <f t="shared" si="24"/>
        <v>0</v>
      </c>
      <c r="X148" s="268" t="str">
        <f t="shared" si="25"/>
        <v>8</v>
      </c>
      <c r="Y148" s="159"/>
      <c r="Z148" s="266">
        <f t="shared" si="26"/>
        <v>22238</v>
      </c>
      <c r="AA148" s="269">
        <f>VLOOKUP(G148,Ma_KH!$A:$R,14,0)</f>
        <v>60</v>
      </c>
      <c r="AB148" s="269"/>
      <c r="AC148" s="269"/>
      <c r="AD148" s="269"/>
      <c r="AE148" s="269"/>
      <c r="AF148" s="269"/>
      <c r="AG148" s="269"/>
      <c r="AH148" s="269"/>
      <c r="AI148" s="269"/>
      <c r="AJ148" s="269"/>
      <c r="AK148" s="269"/>
      <c r="AL148" s="269"/>
      <c r="AM148" s="269"/>
      <c r="AN148" s="269"/>
      <c r="AO148" s="269"/>
      <c r="AP148" s="269"/>
      <c r="AQ148" s="269"/>
      <c r="AR148" s="269"/>
      <c r="AS148" s="269"/>
      <c r="AT148" s="269"/>
      <c r="AU148" s="269"/>
      <c r="AV148" s="269"/>
      <c r="AW148" s="269"/>
      <c r="AX148" s="269"/>
      <c r="AY148" s="269"/>
      <c r="AZ148" s="269"/>
      <c r="BA148" s="269"/>
      <c r="BB148" s="269"/>
      <c r="BC148" s="269"/>
      <c r="BD148" s="269"/>
      <c r="BE148" s="269"/>
      <c r="BF148" s="269"/>
      <c r="BG148" s="269"/>
      <c r="BH148" s="269"/>
      <c r="BI148" s="269"/>
      <c r="BJ148" s="269"/>
      <c r="BK148" s="269"/>
      <c r="BL148" s="269"/>
      <c r="BM148" s="269"/>
      <c r="BN148" s="269"/>
      <c r="BO148" s="269"/>
      <c r="BP148" s="269"/>
      <c r="BQ148" s="269"/>
      <c r="BR148" s="269"/>
      <c r="BS148" s="269"/>
      <c r="BT148" s="269"/>
      <c r="BU148" s="269"/>
      <c r="BV148" s="269"/>
      <c r="BW148" s="269"/>
      <c r="BX148" s="269"/>
      <c r="BY148" s="269"/>
      <c r="BZ148" s="269"/>
      <c r="CA148" s="269"/>
      <c r="CB148" s="269"/>
      <c r="CC148" s="269"/>
      <c r="CD148" s="269"/>
      <c r="CE148" s="269"/>
      <c r="CF148" s="269"/>
      <c r="CG148" s="269"/>
      <c r="CH148" s="269"/>
      <c r="CI148" s="269"/>
      <c r="CJ148" s="269"/>
      <c r="CK148" s="269"/>
      <c r="CL148" s="269"/>
      <c r="CM148" s="269"/>
      <c r="CN148" s="269"/>
      <c r="CO148" s="269"/>
      <c r="CP148" s="269"/>
      <c r="CQ148" s="269"/>
      <c r="CR148" s="269"/>
      <c r="CS148" s="269"/>
      <c r="CT148" s="269"/>
      <c r="CU148" s="269"/>
      <c r="CV148" s="269"/>
      <c r="CW148" s="269"/>
      <c r="CX148" s="269"/>
      <c r="CY148" s="269"/>
      <c r="CZ148" s="269"/>
      <c r="DA148" s="269"/>
      <c r="DB148" s="269"/>
      <c r="DC148" s="269"/>
      <c r="DD148" s="269"/>
      <c r="DE148" s="269"/>
      <c r="DF148" s="269"/>
      <c r="DG148" s="269"/>
      <c r="DH148" s="269"/>
      <c r="DI148" s="269"/>
      <c r="DJ148" s="269"/>
      <c r="DK148" s="269"/>
      <c r="DL148" s="269"/>
      <c r="DM148" s="269"/>
      <c r="DN148" s="269"/>
      <c r="DO148" s="269"/>
      <c r="DP148" s="269"/>
      <c r="DQ148" s="269"/>
      <c r="DR148" s="269"/>
      <c r="DS148" s="269"/>
      <c r="DT148" s="269"/>
      <c r="DU148" s="269"/>
      <c r="DV148" s="269"/>
      <c r="DW148" s="269"/>
      <c r="DX148" s="269"/>
      <c r="DY148" s="269"/>
      <c r="DZ148" s="269"/>
      <c r="EA148" s="269"/>
      <c r="EB148" s="269"/>
      <c r="EC148" s="269"/>
      <c r="ED148" s="269"/>
      <c r="EE148" s="269"/>
      <c r="EF148" s="269"/>
      <c r="EG148" s="269"/>
      <c r="EH148" s="269"/>
      <c r="EI148" s="269"/>
      <c r="EJ148" s="269"/>
      <c r="EK148" s="269"/>
      <c r="EL148" s="269"/>
      <c r="EM148" s="269"/>
      <c r="EN148" s="269"/>
      <c r="EO148" s="269"/>
      <c r="EP148" s="269"/>
      <c r="EQ148" s="269"/>
      <c r="ER148" s="269"/>
      <c r="ES148" s="269"/>
      <c r="ET148" s="269"/>
      <c r="EU148" s="269"/>
      <c r="EV148" s="269"/>
      <c r="EW148" s="269"/>
      <c r="EX148" s="269"/>
      <c r="EY148" s="269"/>
      <c r="EZ148" s="269"/>
      <c r="FA148" s="269"/>
      <c r="FB148" s="269"/>
      <c r="FC148" s="269"/>
      <c r="FD148" s="269"/>
      <c r="FE148" s="269"/>
      <c r="FF148" s="269"/>
      <c r="FG148" s="269"/>
      <c r="FH148" s="269"/>
      <c r="FI148" s="269"/>
      <c r="FJ148" s="269"/>
      <c r="FK148" s="269"/>
      <c r="FL148" s="269"/>
      <c r="FM148" s="269"/>
      <c r="FN148" s="269"/>
      <c r="FO148" s="269"/>
      <c r="FP148" s="269"/>
      <c r="FQ148" s="269"/>
      <c r="FR148" s="269"/>
      <c r="FS148" s="269"/>
      <c r="FT148" s="269"/>
      <c r="FU148" s="269"/>
      <c r="FV148" s="269"/>
      <c r="FW148" s="269"/>
      <c r="FX148" s="269"/>
      <c r="FY148" s="269"/>
      <c r="FZ148" s="269"/>
      <c r="GA148" s="269"/>
      <c r="GB148" s="269"/>
      <c r="GC148" s="269"/>
      <c r="GD148" s="269"/>
      <c r="GE148" s="269"/>
      <c r="GF148" s="269"/>
      <c r="GG148" s="269"/>
      <c r="GH148" s="269"/>
      <c r="GI148" s="269"/>
      <c r="GJ148" s="269"/>
      <c r="GK148" s="269"/>
      <c r="GL148" s="269"/>
      <c r="GM148" s="269"/>
      <c r="GN148" s="269"/>
      <c r="GO148" s="269"/>
      <c r="GP148" s="269"/>
      <c r="GQ148" s="269"/>
      <c r="GR148" s="269"/>
      <c r="GS148" s="269"/>
      <c r="GT148" s="269"/>
      <c r="GU148" s="269"/>
      <c r="GV148" s="269"/>
      <c r="GW148" s="269"/>
      <c r="GX148" s="269"/>
      <c r="GY148" s="269"/>
      <c r="GZ148" s="269"/>
      <c r="HA148" s="269"/>
      <c r="HB148" s="269"/>
      <c r="HC148" s="269"/>
      <c r="HD148" s="269"/>
      <c r="HE148" s="269"/>
      <c r="HF148" s="269"/>
    </row>
    <row r="149" spans="1:214" x14ac:dyDescent="0.25">
      <c r="A149" s="282">
        <v>46111</v>
      </c>
      <c r="B149" s="283">
        <v>26111232</v>
      </c>
      <c r="C149" s="284" t="s">
        <v>15253</v>
      </c>
      <c r="D149" s="282">
        <v>46113</v>
      </c>
      <c r="E149" s="206"/>
      <c r="F149" s="189"/>
      <c r="G149" s="285" t="s">
        <v>11313</v>
      </c>
      <c r="H149" s="206"/>
      <c r="I149" s="288" t="s">
        <v>11313</v>
      </c>
      <c r="J149" s="283" t="s">
        <v>70</v>
      </c>
      <c r="K149" s="205" t="s">
        <v>30</v>
      </c>
      <c r="L149" s="190" t="str">
        <f>VLOOKUP($K149,TONG_SL!$A:$D,2,0)</f>
        <v>Gà muối 500g</v>
      </c>
      <c r="M149" s="217"/>
      <c r="N149" s="190" t="str">
        <f t="shared" si="22"/>
        <v>K-C6</v>
      </c>
      <c r="O149" s="217"/>
      <c r="P149" s="217"/>
      <c r="Q149" s="190" t="str">
        <f>VLOOKUP(K149,TONG_SL!$A:$D,3,0)</f>
        <v>Túi</v>
      </c>
      <c r="R149" s="248">
        <v>10</v>
      </c>
      <c r="S149" s="159"/>
      <c r="T149" s="159">
        <f>VLOOKUP(VLOOKUP(G149,Ma_KH!$A:$R,18,0)&amp;K149,Gia_MB!$A:$F,6,0)</f>
        <v>111058</v>
      </c>
      <c r="U149" s="254">
        <f t="shared" si="23"/>
        <v>1110580</v>
      </c>
      <c r="V149" s="159"/>
      <c r="W149" s="246">
        <f t="shared" si="24"/>
        <v>0</v>
      </c>
      <c r="X149" s="247" t="str">
        <f t="shared" si="25"/>
        <v>8</v>
      </c>
      <c r="Y149" s="159"/>
      <c r="Z149" s="254">
        <f t="shared" si="26"/>
        <v>88846.400000000009</v>
      </c>
      <c r="AA149" s="5">
        <f>VLOOKUP(G149,Ma_KH!$A:$R,14,0)</f>
        <v>49</v>
      </c>
    </row>
    <row r="150" spans="1:214" s="270" customFormat="1" x14ac:dyDescent="0.25">
      <c r="A150" s="282">
        <v>46111</v>
      </c>
      <c r="B150" s="286">
        <v>4187062396</v>
      </c>
      <c r="C150" s="284" t="s">
        <v>15253</v>
      </c>
      <c r="D150" s="282">
        <v>46113</v>
      </c>
      <c r="E150" s="264"/>
      <c r="F150" s="263"/>
      <c r="G150" s="285" t="s">
        <v>14663</v>
      </c>
      <c r="H150" s="264"/>
      <c r="I150" s="283" t="s">
        <v>15287</v>
      </c>
      <c r="J150" s="283" t="s">
        <v>70</v>
      </c>
      <c r="K150" s="205" t="s">
        <v>27</v>
      </c>
      <c r="L150" s="190" t="str">
        <f>VLOOKUP($K150,TONG_SL!$A:$D,2,0)</f>
        <v>Chân giò heo muối 300g</v>
      </c>
      <c r="M150" s="217"/>
      <c r="N150" s="190" t="str">
        <f t="shared" si="22"/>
        <v>K-C6</v>
      </c>
      <c r="O150" s="217"/>
      <c r="P150" s="217"/>
      <c r="Q150" s="190" t="str">
        <f>VLOOKUP(K150,TONG_SL!$A:$D,3,0)</f>
        <v>Túi</v>
      </c>
      <c r="R150" s="248">
        <v>10</v>
      </c>
      <c r="S150" s="159"/>
      <c r="T150" s="248">
        <f>VLOOKUP(VLOOKUP(G150,Ma_KH!$A:$R,18,0)&amp;K150,Gia_MB!$A:$F,6,0)</f>
        <v>73431</v>
      </c>
      <c r="U150" s="266">
        <f t="shared" si="23"/>
        <v>734310</v>
      </c>
      <c r="V150" s="248"/>
      <c r="W150" s="267">
        <f t="shared" si="24"/>
        <v>0</v>
      </c>
      <c r="X150" s="268" t="str">
        <f t="shared" si="25"/>
        <v>8</v>
      </c>
      <c r="Y150" s="159"/>
      <c r="Z150" s="266">
        <f t="shared" si="26"/>
        <v>58744.800000000003</v>
      </c>
      <c r="AA150" s="269">
        <f>VLOOKUP(G150,Ma_KH!$A:$R,14,0)</f>
        <v>60</v>
      </c>
      <c r="AB150" s="269"/>
      <c r="AC150" s="269"/>
      <c r="AD150" s="269"/>
      <c r="AE150" s="269"/>
      <c r="AF150" s="269"/>
      <c r="AG150" s="269"/>
      <c r="AH150" s="269"/>
      <c r="AI150" s="269"/>
      <c r="AJ150" s="269"/>
      <c r="AK150" s="269"/>
      <c r="AL150" s="269"/>
      <c r="AM150" s="269"/>
      <c r="AN150" s="269"/>
      <c r="AO150" s="269"/>
      <c r="AP150" s="269"/>
      <c r="AQ150" s="269"/>
      <c r="AR150" s="269"/>
      <c r="AS150" s="269"/>
      <c r="AT150" s="269"/>
      <c r="AU150" s="269"/>
      <c r="AV150" s="269"/>
      <c r="AW150" s="269"/>
      <c r="AX150" s="269"/>
      <c r="AY150" s="269"/>
      <c r="AZ150" s="269"/>
      <c r="BA150" s="269"/>
      <c r="BB150" s="269"/>
      <c r="BC150" s="269"/>
      <c r="BD150" s="269"/>
      <c r="BE150" s="269"/>
      <c r="BF150" s="269"/>
      <c r="BG150" s="269"/>
      <c r="BH150" s="269"/>
      <c r="BI150" s="269"/>
      <c r="BJ150" s="269"/>
      <c r="BK150" s="269"/>
      <c r="BL150" s="269"/>
      <c r="BM150" s="269"/>
      <c r="BN150" s="269"/>
      <c r="BO150" s="269"/>
      <c r="BP150" s="269"/>
      <c r="BQ150" s="269"/>
      <c r="BR150" s="269"/>
      <c r="BS150" s="269"/>
      <c r="BT150" s="269"/>
      <c r="BU150" s="269"/>
      <c r="BV150" s="269"/>
      <c r="BW150" s="269"/>
      <c r="BX150" s="269"/>
      <c r="BY150" s="269"/>
      <c r="BZ150" s="269"/>
      <c r="CA150" s="269"/>
      <c r="CB150" s="269"/>
      <c r="CC150" s="269"/>
      <c r="CD150" s="269"/>
      <c r="CE150" s="269"/>
      <c r="CF150" s="269"/>
      <c r="CG150" s="269"/>
      <c r="CH150" s="269"/>
      <c r="CI150" s="269"/>
      <c r="CJ150" s="269"/>
      <c r="CK150" s="269"/>
      <c r="CL150" s="269"/>
      <c r="CM150" s="269"/>
      <c r="CN150" s="269"/>
      <c r="CO150" s="269"/>
      <c r="CP150" s="269"/>
      <c r="CQ150" s="269"/>
      <c r="CR150" s="269"/>
      <c r="CS150" s="269"/>
      <c r="CT150" s="269"/>
      <c r="CU150" s="269"/>
      <c r="CV150" s="269"/>
      <c r="CW150" s="269"/>
      <c r="CX150" s="269"/>
      <c r="CY150" s="269"/>
      <c r="CZ150" s="269"/>
      <c r="DA150" s="269"/>
      <c r="DB150" s="269"/>
      <c r="DC150" s="269"/>
      <c r="DD150" s="269"/>
      <c r="DE150" s="269"/>
      <c r="DF150" s="269"/>
      <c r="DG150" s="269"/>
      <c r="DH150" s="269"/>
      <c r="DI150" s="269"/>
      <c r="DJ150" s="269"/>
      <c r="DK150" s="269"/>
      <c r="DL150" s="269"/>
      <c r="DM150" s="269"/>
      <c r="DN150" s="269"/>
      <c r="DO150" s="269"/>
      <c r="DP150" s="269"/>
      <c r="DQ150" s="269"/>
      <c r="DR150" s="269"/>
      <c r="DS150" s="269"/>
      <c r="DT150" s="269"/>
      <c r="DU150" s="269"/>
      <c r="DV150" s="269"/>
      <c r="DW150" s="269"/>
      <c r="DX150" s="269"/>
      <c r="DY150" s="269"/>
      <c r="DZ150" s="269"/>
      <c r="EA150" s="269"/>
      <c r="EB150" s="269"/>
      <c r="EC150" s="269"/>
      <c r="ED150" s="269"/>
      <c r="EE150" s="269"/>
      <c r="EF150" s="269"/>
      <c r="EG150" s="269"/>
      <c r="EH150" s="269"/>
      <c r="EI150" s="269"/>
      <c r="EJ150" s="269"/>
      <c r="EK150" s="269"/>
      <c r="EL150" s="269"/>
      <c r="EM150" s="269"/>
      <c r="EN150" s="269"/>
      <c r="EO150" s="269"/>
      <c r="EP150" s="269"/>
      <c r="EQ150" s="269"/>
      <c r="ER150" s="269"/>
      <c r="ES150" s="269"/>
      <c r="ET150" s="269"/>
      <c r="EU150" s="269"/>
      <c r="EV150" s="269"/>
      <c r="EW150" s="269"/>
      <c r="EX150" s="269"/>
      <c r="EY150" s="269"/>
      <c r="EZ150" s="269"/>
      <c r="FA150" s="269"/>
      <c r="FB150" s="269"/>
      <c r="FC150" s="269"/>
      <c r="FD150" s="269"/>
      <c r="FE150" s="269"/>
      <c r="FF150" s="269"/>
      <c r="FG150" s="269"/>
      <c r="FH150" s="269"/>
      <c r="FI150" s="269"/>
      <c r="FJ150" s="269"/>
      <c r="FK150" s="269"/>
      <c r="FL150" s="269"/>
      <c r="FM150" s="269"/>
      <c r="FN150" s="269"/>
      <c r="FO150" s="269"/>
      <c r="FP150" s="269"/>
      <c r="FQ150" s="269"/>
      <c r="FR150" s="269"/>
      <c r="FS150" s="269"/>
      <c r="FT150" s="269"/>
      <c r="FU150" s="269"/>
      <c r="FV150" s="269"/>
      <c r="FW150" s="269"/>
      <c r="FX150" s="269"/>
      <c r="FY150" s="269"/>
      <c r="FZ150" s="269"/>
      <c r="GA150" s="269"/>
      <c r="GB150" s="269"/>
      <c r="GC150" s="269"/>
      <c r="GD150" s="269"/>
      <c r="GE150" s="269"/>
      <c r="GF150" s="269"/>
      <c r="GG150" s="269"/>
      <c r="GH150" s="269"/>
      <c r="GI150" s="269"/>
      <c r="GJ150" s="269"/>
      <c r="GK150" s="269"/>
      <c r="GL150" s="269"/>
      <c r="GM150" s="269"/>
      <c r="GN150" s="269"/>
      <c r="GO150" s="269"/>
      <c r="GP150" s="269"/>
      <c r="GQ150" s="269"/>
      <c r="GR150" s="269"/>
      <c r="GS150" s="269"/>
      <c r="GT150" s="269"/>
      <c r="GU150" s="269"/>
      <c r="GV150" s="269"/>
      <c r="GW150" s="269"/>
      <c r="GX150" s="269"/>
      <c r="GY150" s="269"/>
      <c r="GZ150" s="269"/>
      <c r="HA150" s="269"/>
      <c r="HB150" s="269"/>
      <c r="HC150" s="269"/>
      <c r="HD150" s="269"/>
      <c r="HE150" s="269"/>
      <c r="HF150" s="269"/>
    </row>
    <row r="151" spans="1:214" s="270" customFormat="1" x14ac:dyDescent="0.25">
      <c r="A151" s="282">
        <v>46111</v>
      </c>
      <c r="B151" s="287">
        <v>4186940683</v>
      </c>
      <c r="C151" s="284" t="s">
        <v>15253</v>
      </c>
      <c r="D151" s="282">
        <v>46113</v>
      </c>
      <c r="E151" s="206"/>
      <c r="F151" s="189"/>
      <c r="G151" s="285" t="s">
        <v>14317</v>
      </c>
      <c r="H151" s="206"/>
      <c r="I151" s="283" t="s">
        <v>15288</v>
      </c>
      <c r="J151" s="283" t="s">
        <v>70</v>
      </c>
      <c r="K151" s="205" t="s">
        <v>32</v>
      </c>
      <c r="L151" s="190" t="str">
        <f>VLOOKUP($K151,TONG_SL!$A:$D,2,0)</f>
        <v>Giò Tai Lưỡi Xào 250g</v>
      </c>
      <c r="M151" s="217"/>
      <c r="N151" s="190" t="str">
        <f t="shared" si="22"/>
        <v>K-C6</v>
      </c>
      <c r="O151" s="217"/>
      <c r="P151" s="217"/>
      <c r="Q151" s="190" t="str">
        <f>VLOOKUP(K151,TONG_SL!$A:$D,3,0)</f>
        <v>Túi</v>
      </c>
      <c r="R151" s="248">
        <v>5</v>
      </c>
      <c r="S151" s="159"/>
      <c r="T151" s="248">
        <f>VLOOKUP(VLOOKUP(G151,Ma_KH!$A:$R,18,0)&amp;K151,Gia_MB!$A:$F,6,0)</f>
        <v>50182</v>
      </c>
      <c r="U151" s="266">
        <f t="shared" si="23"/>
        <v>250910</v>
      </c>
      <c r="V151" s="248"/>
      <c r="W151" s="267">
        <f t="shared" si="24"/>
        <v>0</v>
      </c>
      <c r="X151" s="268" t="str">
        <f t="shared" si="25"/>
        <v>8</v>
      </c>
      <c r="Y151" s="159"/>
      <c r="Z151" s="266">
        <f t="shared" si="26"/>
        <v>20072.8</v>
      </c>
      <c r="AA151" s="269">
        <f>VLOOKUP(G151,Ma_KH!$A:$R,14,0)</f>
        <v>60</v>
      </c>
      <c r="AB151" s="269"/>
      <c r="AC151" s="269"/>
      <c r="AD151" s="269"/>
      <c r="AE151" s="269"/>
      <c r="AF151" s="269"/>
      <c r="AG151" s="269"/>
      <c r="AH151" s="269"/>
      <c r="AI151" s="269"/>
      <c r="AJ151" s="269"/>
      <c r="AK151" s="269"/>
      <c r="AL151" s="269"/>
      <c r="AM151" s="269"/>
      <c r="AN151" s="269"/>
      <c r="AO151" s="269"/>
      <c r="AP151" s="269"/>
      <c r="AQ151" s="269"/>
      <c r="AR151" s="269"/>
      <c r="AS151" s="269"/>
      <c r="AT151" s="269"/>
      <c r="AU151" s="269"/>
      <c r="AV151" s="269"/>
      <c r="AW151" s="269"/>
      <c r="AX151" s="269"/>
      <c r="AY151" s="269"/>
      <c r="AZ151" s="269"/>
      <c r="BA151" s="269"/>
      <c r="BB151" s="269"/>
      <c r="BC151" s="269"/>
      <c r="BD151" s="269"/>
      <c r="BE151" s="269"/>
      <c r="BF151" s="269"/>
      <c r="BG151" s="269"/>
      <c r="BH151" s="269"/>
      <c r="BI151" s="269"/>
      <c r="BJ151" s="269"/>
      <c r="BK151" s="269"/>
      <c r="BL151" s="269"/>
      <c r="BM151" s="269"/>
      <c r="BN151" s="269"/>
      <c r="BO151" s="269"/>
      <c r="BP151" s="269"/>
      <c r="BQ151" s="269"/>
      <c r="BR151" s="269"/>
      <c r="BS151" s="269"/>
      <c r="BT151" s="269"/>
      <c r="BU151" s="269"/>
      <c r="BV151" s="269"/>
      <c r="BW151" s="269"/>
      <c r="BX151" s="269"/>
      <c r="BY151" s="269"/>
      <c r="BZ151" s="269"/>
      <c r="CA151" s="269"/>
      <c r="CB151" s="269"/>
      <c r="CC151" s="269"/>
      <c r="CD151" s="269"/>
      <c r="CE151" s="269"/>
      <c r="CF151" s="269"/>
      <c r="CG151" s="269"/>
      <c r="CH151" s="269"/>
      <c r="CI151" s="269"/>
      <c r="CJ151" s="269"/>
      <c r="CK151" s="269"/>
      <c r="CL151" s="269"/>
      <c r="CM151" s="269"/>
      <c r="CN151" s="269"/>
      <c r="CO151" s="269"/>
      <c r="CP151" s="269"/>
      <c r="CQ151" s="269"/>
      <c r="CR151" s="269"/>
      <c r="CS151" s="269"/>
      <c r="CT151" s="269"/>
      <c r="CU151" s="269"/>
      <c r="CV151" s="269"/>
      <c r="CW151" s="269"/>
      <c r="CX151" s="269"/>
      <c r="CY151" s="269"/>
      <c r="CZ151" s="269"/>
      <c r="DA151" s="269"/>
      <c r="DB151" s="269"/>
      <c r="DC151" s="269"/>
      <c r="DD151" s="269"/>
      <c r="DE151" s="269"/>
      <c r="DF151" s="269"/>
      <c r="DG151" s="269"/>
      <c r="DH151" s="269"/>
      <c r="DI151" s="269"/>
      <c r="DJ151" s="269"/>
      <c r="DK151" s="269"/>
      <c r="DL151" s="269"/>
      <c r="DM151" s="269"/>
      <c r="DN151" s="269"/>
      <c r="DO151" s="269"/>
      <c r="DP151" s="269"/>
      <c r="DQ151" s="269"/>
      <c r="DR151" s="269"/>
      <c r="DS151" s="269"/>
      <c r="DT151" s="269"/>
      <c r="DU151" s="269"/>
      <c r="DV151" s="269"/>
      <c r="DW151" s="269"/>
      <c r="DX151" s="269"/>
      <c r="DY151" s="269"/>
      <c r="DZ151" s="269"/>
      <c r="EA151" s="269"/>
      <c r="EB151" s="269"/>
      <c r="EC151" s="269"/>
      <c r="ED151" s="269"/>
      <c r="EE151" s="269"/>
      <c r="EF151" s="269"/>
      <c r="EG151" s="269"/>
      <c r="EH151" s="269"/>
      <c r="EI151" s="269"/>
      <c r="EJ151" s="269"/>
      <c r="EK151" s="269"/>
      <c r="EL151" s="269"/>
      <c r="EM151" s="269"/>
      <c r="EN151" s="269"/>
      <c r="EO151" s="269"/>
      <c r="EP151" s="269"/>
      <c r="EQ151" s="269"/>
      <c r="ER151" s="269"/>
      <c r="ES151" s="269"/>
      <c r="ET151" s="269"/>
      <c r="EU151" s="269"/>
      <c r="EV151" s="269"/>
      <c r="EW151" s="269"/>
      <c r="EX151" s="269"/>
      <c r="EY151" s="269"/>
      <c r="EZ151" s="269"/>
      <c r="FA151" s="269"/>
      <c r="FB151" s="269"/>
      <c r="FC151" s="269"/>
      <c r="FD151" s="269"/>
      <c r="FE151" s="269"/>
      <c r="FF151" s="269"/>
      <c r="FG151" s="269"/>
      <c r="FH151" s="269"/>
      <c r="FI151" s="269"/>
      <c r="FJ151" s="269"/>
      <c r="FK151" s="269"/>
      <c r="FL151" s="269"/>
      <c r="FM151" s="269"/>
      <c r="FN151" s="269"/>
      <c r="FO151" s="269"/>
      <c r="FP151" s="269"/>
      <c r="FQ151" s="269"/>
      <c r="FR151" s="269"/>
      <c r="FS151" s="269"/>
      <c r="FT151" s="269"/>
      <c r="FU151" s="269"/>
      <c r="FV151" s="269"/>
      <c r="FW151" s="269"/>
      <c r="FX151" s="269"/>
      <c r="FY151" s="269"/>
      <c r="FZ151" s="269"/>
      <c r="GA151" s="269"/>
      <c r="GB151" s="269"/>
      <c r="GC151" s="269"/>
      <c r="GD151" s="269"/>
      <c r="GE151" s="269"/>
      <c r="GF151" s="269"/>
      <c r="GG151" s="269"/>
      <c r="GH151" s="269"/>
      <c r="GI151" s="269"/>
      <c r="GJ151" s="269"/>
      <c r="GK151" s="269"/>
      <c r="GL151" s="269"/>
      <c r="GM151" s="269"/>
      <c r="GN151" s="269"/>
      <c r="GO151" s="269"/>
      <c r="GP151" s="269"/>
      <c r="GQ151" s="269"/>
      <c r="GR151" s="269"/>
      <c r="GS151" s="269"/>
      <c r="GT151" s="269"/>
      <c r="GU151" s="269"/>
      <c r="GV151" s="269"/>
      <c r="GW151" s="269"/>
      <c r="GX151" s="269"/>
      <c r="GY151" s="269"/>
      <c r="GZ151" s="269"/>
      <c r="HA151" s="269"/>
      <c r="HB151" s="269"/>
      <c r="HC151" s="269"/>
      <c r="HD151" s="269"/>
      <c r="HE151" s="269"/>
      <c r="HF151" s="269"/>
    </row>
    <row r="152" spans="1:214" s="270" customFormat="1" x14ac:dyDescent="0.25">
      <c r="A152" s="282">
        <v>46111</v>
      </c>
      <c r="B152" s="287">
        <v>4186940683</v>
      </c>
      <c r="C152" s="284" t="s">
        <v>15253</v>
      </c>
      <c r="D152" s="282">
        <v>46113</v>
      </c>
      <c r="E152" s="206"/>
      <c r="F152" s="189"/>
      <c r="G152" s="285" t="s">
        <v>14317</v>
      </c>
      <c r="H152" s="206"/>
      <c r="I152" s="283" t="s">
        <v>15288</v>
      </c>
      <c r="J152" s="283" t="s">
        <v>70</v>
      </c>
      <c r="K152" s="205" t="s">
        <v>34</v>
      </c>
      <c r="L152" s="190" t="str">
        <f>VLOOKUP($K152,TONG_SL!$A:$D,2,0)</f>
        <v>Tai heo muối 200g</v>
      </c>
      <c r="M152" s="217"/>
      <c r="N152" s="190" t="str">
        <f t="shared" si="22"/>
        <v>K-C6</v>
      </c>
      <c r="O152" s="217"/>
      <c r="P152" s="217"/>
      <c r="Q152" s="190" t="str">
        <f>VLOOKUP(K152,TONG_SL!$A:$D,3,0)</f>
        <v>Túi</v>
      </c>
      <c r="R152" s="248">
        <v>5</v>
      </c>
      <c r="S152" s="159"/>
      <c r="T152" s="248">
        <f>VLOOKUP(VLOOKUP(G152,Ma_KH!$A:$R,18,0)&amp;K152,Gia_MB!$A:$F,6,0)</f>
        <v>55595</v>
      </c>
      <c r="U152" s="266">
        <f t="shared" si="23"/>
        <v>277975</v>
      </c>
      <c r="V152" s="248"/>
      <c r="W152" s="267">
        <f t="shared" si="24"/>
        <v>0</v>
      </c>
      <c r="X152" s="268" t="str">
        <f t="shared" si="25"/>
        <v>8</v>
      </c>
      <c r="Y152" s="159"/>
      <c r="Z152" s="266">
        <f t="shared" si="26"/>
        <v>22238</v>
      </c>
      <c r="AA152" s="269">
        <f>VLOOKUP(G152,Ma_KH!$A:$R,14,0)</f>
        <v>60</v>
      </c>
      <c r="AB152" s="269"/>
      <c r="AC152" s="269"/>
      <c r="AD152" s="269"/>
      <c r="AE152" s="269"/>
      <c r="AF152" s="269"/>
      <c r="AG152" s="269"/>
      <c r="AH152" s="269"/>
      <c r="AI152" s="269"/>
      <c r="AJ152" s="269"/>
      <c r="AK152" s="269"/>
      <c r="AL152" s="269"/>
      <c r="AM152" s="269"/>
      <c r="AN152" s="269"/>
      <c r="AO152" s="269"/>
      <c r="AP152" s="269"/>
      <c r="AQ152" s="269"/>
      <c r="AR152" s="269"/>
      <c r="AS152" s="269"/>
      <c r="AT152" s="269"/>
      <c r="AU152" s="269"/>
      <c r="AV152" s="269"/>
      <c r="AW152" s="269"/>
      <c r="AX152" s="269"/>
      <c r="AY152" s="269"/>
      <c r="AZ152" s="269"/>
      <c r="BA152" s="269"/>
      <c r="BB152" s="269"/>
      <c r="BC152" s="269"/>
      <c r="BD152" s="269"/>
      <c r="BE152" s="269"/>
      <c r="BF152" s="269"/>
      <c r="BG152" s="269"/>
      <c r="BH152" s="269"/>
      <c r="BI152" s="269"/>
      <c r="BJ152" s="269"/>
      <c r="BK152" s="269"/>
      <c r="BL152" s="269"/>
      <c r="BM152" s="269"/>
      <c r="BN152" s="269"/>
      <c r="BO152" s="269"/>
      <c r="BP152" s="269"/>
      <c r="BQ152" s="269"/>
      <c r="BR152" s="269"/>
      <c r="BS152" s="269"/>
      <c r="BT152" s="269"/>
      <c r="BU152" s="269"/>
      <c r="BV152" s="269"/>
      <c r="BW152" s="269"/>
      <c r="BX152" s="269"/>
      <c r="BY152" s="269"/>
      <c r="BZ152" s="269"/>
      <c r="CA152" s="269"/>
      <c r="CB152" s="269"/>
      <c r="CC152" s="269"/>
      <c r="CD152" s="269"/>
      <c r="CE152" s="269"/>
      <c r="CF152" s="269"/>
      <c r="CG152" s="269"/>
      <c r="CH152" s="269"/>
      <c r="CI152" s="269"/>
      <c r="CJ152" s="269"/>
      <c r="CK152" s="269"/>
      <c r="CL152" s="269"/>
      <c r="CM152" s="269"/>
      <c r="CN152" s="269"/>
      <c r="CO152" s="269"/>
      <c r="CP152" s="269"/>
      <c r="CQ152" s="269"/>
      <c r="CR152" s="269"/>
      <c r="CS152" s="269"/>
      <c r="CT152" s="269"/>
      <c r="CU152" s="269"/>
      <c r="CV152" s="269"/>
      <c r="CW152" s="269"/>
      <c r="CX152" s="269"/>
      <c r="CY152" s="269"/>
      <c r="CZ152" s="269"/>
      <c r="DA152" s="269"/>
      <c r="DB152" s="269"/>
      <c r="DC152" s="269"/>
      <c r="DD152" s="269"/>
      <c r="DE152" s="269"/>
      <c r="DF152" s="269"/>
      <c r="DG152" s="269"/>
      <c r="DH152" s="269"/>
      <c r="DI152" s="269"/>
      <c r="DJ152" s="269"/>
      <c r="DK152" s="269"/>
      <c r="DL152" s="269"/>
      <c r="DM152" s="269"/>
      <c r="DN152" s="269"/>
      <c r="DO152" s="269"/>
      <c r="DP152" s="269"/>
      <c r="DQ152" s="269"/>
      <c r="DR152" s="269"/>
      <c r="DS152" s="269"/>
      <c r="DT152" s="269"/>
      <c r="DU152" s="269"/>
      <c r="DV152" s="269"/>
      <c r="DW152" s="269"/>
      <c r="DX152" s="269"/>
      <c r="DY152" s="269"/>
      <c r="DZ152" s="269"/>
      <c r="EA152" s="269"/>
      <c r="EB152" s="269"/>
      <c r="EC152" s="269"/>
      <c r="ED152" s="269"/>
      <c r="EE152" s="269"/>
      <c r="EF152" s="269"/>
      <c r="EG152" s="269"/>
      <c r="EH152" s="269"/>
      <c r="EI152" s="269"/>
      <c r="EJ152" s="269"/>
      <c r="EK152" s="269"/>
      <c r="EL152" s="269"/>
      <c r="EM152" s="269"/>
      <c r="EN152" s="269"/>
      <c r="EO152" s="269"/>
      <c r="EP152" s="269"/>
      <c r="EQ152" s="269"/>
      <c r="ER152" s="269"/>
      <c r="ES152" s="269"/>
      <c r="ET152" s="269"/>
      <c r="EU152" s="269"/>
      <c r="EV152" s="269"/>
      <c r="EW152" s="269"/>
      <c r="EX152" s="269"/>
      <c r="EY152" s="269"/>
      <c r="EZ152" s="269"/>
      <c r="FA152" s="269"/>
      <c r="FB152" s="269"/>
      <c r="FC152" s="269"/>
      <c r="FD152" s="269"/>
      <c r="FE152" s="269"/>
      <c r="FF152" s="269"/>
      <c r="FG152" s="269"/>
      <c r="FH152" s="269"/>
      <c r="FI152" s="269"/>
      <c r="FJ152" s="269"/>
      <c r="FK152" s="269"/>
      <c r="FL152" s="269"/>
      <c r="FM152" s="269"/>
      <c r="FN152" s="269"/>
      <c r="FO152" s="269"/>
      <c r="FP152" s="269"/>
      <c r="FQ152" s="269"/>
      <c r="FR152" s="269"/>
      <c r="FS152" s="269"/>
      <c r="FT152" s="269"/>
      <c r="FU152" s="269"/>
      <c r="FV152" s="269"/>
      <c r="FW152" s="269"/>
      <c r="FX152" s="269"/>
      <c r="FY152" s="269"/>
      <c r="FZ152" s="269"/>
      <c r="GA152" s="269"/>
      <c r="GB152" s="269"/>
      <c r="GC152" s="269"/>
      <c r="GD152" s="269"/>
      <c r="GE152" s="269"/>
      <c r="GF152" s="269"/>
      <c r="GG152" s="269"/>
      <c r="GH152" s="269"/>
      <c r="GI152" s="269"/>
      <c r="GJ152" s="269"/>
      <c r="GK152" s="269"/>
      <c r="GL152" s="269"/>
      <c r="GM152" s="269"/>
      <c r="GN152" s="269"/>
      <c r="GO152" s="269"/>
      <c r="GP152" s="269"/>
      <c r="GQ152" s="269"/>
      <c r="GR152" s="269"/>
      <c r="GS152" s="269"/>
      <c r="GT152" s="269"/>
      <c r="GU152" s="269"/>
      <c r="GV152" s="269"/>
      <c r="GW152" s="269"/>
      <c r="GX152" s="269"/>
      <c r="GY152" s="269"/>
      <c r="GZ152" s="269"/>
      <c r="HA152" s="269"/>
      <c r="HB152" s="269"/>
      <c r="HC152" s="269"/>
      <c r="HD152" s="269"/>
      <c r="HE152" s="269"/>
      <c r="HF152" s="269"/>
    </row>
    <row r="153" spans="1:214" x14ac:dyDescent="0.25">
      <c r="A153" s="282">
        <v>46107</v>
      </c>
      <c r="B153" s="283">
        <v>4186681634</v>
      </c>
      <c r="C153" s="284" t="s">
        <v>15253</v>
      </c>
      <c r="D153" s="282">
        <v>46113</v>
      </c>
      <c r="E153" s="206"/>
      <c r="F153" s="189"/>
      <c r="G153" s="285" t="s">
        <v>14050</v>
      </c>
      <c r="H153" s="206"/>
      <c r="I153" s="283">
        <v>4186681634</v>
      </c>
      <c r="J153" s="283" t="s">
        <v>1782</v>
      </c>
      <c r="K153" s="205" t="s">
        <v>32</v>
      </c>
      <c r="L153" s="190" t="str">
        <f>VLOOKUP($K153,TONG_SL!$A:$D,2,0)</f>
        <v>Giò Tai Lưỡi Xào 250g</v>
      </c>
      <c r="M153" s="217"/>
      <c r="N153" s="190" t="str">
        <f t="shared" si="22"/>
        <v>K-C6</v>
      </c>
      <c r="O153" s="217"/>
      <c r="P153" s="217"/>
      <c r="Q153" s="190" t="str">
        <f>VLOOKUP(K153,TONG_SL!$A:$D,3,0)</f>
        <v>Túi</v>
      </c>
      <c r="R153" s="248">
        <v>3</v>
      </c>
      <c r="S153" s="159"/>
      <c r="T153" s="159">
        <f>VLOOKUP(VLOOKUP(G153,Ma_KH!$A:$R,18,0)&amp;K153,Gia_MB!$A:$F,6,0)</f>
        <v>50182</v>
      </c>
      <c r="U153" s="254">
        <f t="shared" si="23"/>
        <v>150546</v>
      </c>
      <c r="V153" s="159"/>
      <c r="W153" s="246">
        <f t="shared" si="24"/>
        <v>0</v>
      </c>
      <c r="X153" s="247" t="str">
        <f t="shared" si="25"/>
        <v>8</v>
      </c>
      <c r="Y153" s="159"/>
      <c r="Z153" s="254">
        <f t="shared" si="26"/>
        <v>12043.68</v>
      </c>
      <c r="AA153" s="5">
        <f>VLOOKUP(G153,Ma_KH!$A:$R,14,0)</f>
        <v>60</v>
      </c>
    </row>
    <row r="154" spans="1:214" x14ac:dyDescent="0.25">
      <c r="A154" s="282">
        <v>46107</v>
      </c>
      <c r="B154" s="283">
        <v>4186681634</v>
      </c>
      <c r="C154" s="284" t="s">
        <v>15253</v>
      </c>
      <c r="D154" s="282">
        <v>46113</v>
      </c>
      <c r="E154" s="206"/>
      <c r="F154" s="189"/>
      <c r="G154" s="285" t="s">
        <v>14050</v>
      </c>
      <c r="H154" s="206"/>
      <c r="I154" s="283">
        <v>4186681634</v>
      </c>
      <c r="J154" s="283" t="s">
        <v>1782</v>
      </c>
      <c r="K154" s="205" t="s">
        <v>27</v>
      </c>
      <c r="L154" s="190" t="str">
        <f>VLOOKUP($K154,TONG_SL!$A:$D,2,0)</f>
        <v>Chân giò heo muối 300g</v>
      </c>
      <c r="M154" s="217"/>
      <c r="N154" s="190" t="str">
        <f t="shared" si="22"/>
        <v>K-C6</v>
      </c>
      <c r="O154" s="217"/>
      <c r="P154" s="217"/>
      <c r="Q154" s="190" t="str">
        <f>VLOOKUP(K154,TONG_SL!$A:$D,3,0)</f>
        <v>Túi</v>
      </c>
      <c r="R154" s="248">
        <v>7</v>
      </c>
      <c r="S154" s="159"/>
      <c r="T154" s="159">
        <f>VLOOKUP(VLOOKUP(G154,Ma_KH!$A:$R,18,0)&amp;K154,Gia_MB!$A:$F,6,0)</f>
        <v>73431</v>
      </c>
      <c r="U154" s="254">
        <f t="shared" si="23"/>
        <v>514017</v>
      </c>
      <c r="V154" s="159"/>
      <c r="W154" s="246">
        <f t="shared" si="24"/>
        <v>0</v>
      </c>
      <c r="X154" s="247" t="str">
        <f t="shared" si="25"/>
        <v>8</v>
      </c>
      <c r="Y154" s="159"/>
      <c r="Z154" s="254">
        <f t="shared" si="26"/>
        <v>41121.360000000001</v>
      </c>
      <c r="AA154" s="5">
        <f>VLOOKUP(G154,Ma_KH!$A:$R,14,0)</f>
        <v>60</v>
      </c>
    </row>
    <row r="155" spans="1:214" x14ac:dyDescent="0.25">
      <c r="A155" s="282">
        <v>46111</v>
      </c>
      <c r="B155" s="283">
        <v>4186786006</v>
      </c>
      <c r="C155" s="284" t="s">
        <v>15253</v>
      </c>
      <c r="D155" s="282">
        <v>46113</v>
      </c>
      <c r="E155" s="206"/>
      <c r="F155" s="189"/>
      <c r="G155" s="285" t="s">
        <v>14032</v>
      </c>
      <c r="H155" s="206"/>
      <c r="I155" s="283">
        <v>4186786006</v>
      </c>
      <c r="J155" s="283" t="s">
        <v>1782</v>
      </c>
      <c r="K155" s="205" t="s">
        <v>27</v>
      </c>
      <c r="L155" s="190" t="str">
        <f>VLOOKUP($K155,TONG_SL!$A:$D,2,0)</f>
        <v>Chân giò heo muối 300g</v>
      </c>
      <c r="M155" s="217"/>
      <c r="N155" s="190" t="str">
        <f t="shared" si="22"/>
        <v>K-C6</v>
      </c>
      <c r="O155" s="217"/>
      <c r="P155" s="217"/>
      <c r="Q155" s="190" t="str">
        <f>VLOOKUP(K155,TONG_SL!$A:$D,3,0)</f>
        <v>Túi</v>
      </c>
      <c r="R155" s="248">
        <v>10</v>
      </c>
      <c r="S155" s="159"/>
      <c r="T155" s="159">
        <f>VLOOKUP(VLOOKUP(G155,Ma_KH!$A:$R,18,0)&amp;K155,Gia_MB!$A:$F,6,0)</f>
        <v>73431</v>
      </c>
      <c r="U155" s="254">
        <f t="shared" si="23"/>
        <v>734310</v>
      </c>
      <c r="V155" s="159"/>
      <c r="W155" s="246">
        <f t="shared" si="24"/>
        <v>0</v>
      </c>
      <c r="X155" s="247" t="str">
        <f t="shared" si="25"/>
        <v>8</v>
      </c>
      <c r="Y155" s="159"/>
      <c r="Z155" s="254">
        <f t="shared" si="26"/>
        <v>58744.800000000003</v>
      </c>
      <c r="AA155" s="5">
        <f>VLOOKUP(G155,Ma_KH!$A:$R,14,0)</f>
        <v>60</v>
      </c>
    </row>
    <row r="156" spans="1:214" x14ac:dyDescent="0.25">
      <c r="A156" s="282">
        <v>46111</v>
      </c>
      <c r="B156" s="283">
        <v>4186786006</v>
      </c>
      <c r="C156" s="284" t="s">
        <v>15253</v>
      </c>
      <c r="D156" s="282">
        <v>46113</v>
      </c>
      <c r="E156" s="206"/>
      <c r="F156" s="189"/>
      <c r="G156" s="285" t="s">
        <v>14032</v>
      </c>
      <c r="H156" s="206"/>
      <c r="I156" s="283">
        <v>4186786006</v>
      </c>
      <c r="J156" s="283" t="s">
        <v>1782</v>
      </c>
      <c r="K156" s="205" t="s">
        <v>32</v>
      </c>
      <c r="L156" s="190" t="str">
        <f>VLOOKUP($K156,TONG_SL!$A:$D,2,0)</f>
        <v>Giò Tai Lưỡi Xào 250g</v>
      </c>
      <c r="M156" s="217"/>
      <c r="N156" s="190" t="str">
        <f t="shared" si="22"/>
        <v>K-C6</v>
      </c>
      <c r="O156" s="217"/>
      <c r="P156" s="217"/>
      <c r="Q156" s="190" t="str">
        <f>VLOOKUP(K156,TONG_SL!$A:$D,3,0)</f>
        <v>Túi</v>
      </c>
      <c r="R156" s="248">
        <v>10</v>
      </c>
      <c r="S156" s="159"/>
      <c r="T156" s="159">
        <f>VLOOKUP(VLOOKUP(G156,Ma_KH!$A:$R,18,0)&amp;K156,Gia_MB!$A:$F,6,0)</f>
        <v>50182</v>
      </c>
      <c r="U156" s="254">
        <f t="shared" si="23"/>
        <v>501820</v>
      </c>
      <c r="V156" s="159"/>
      <c r="W156" s="246">
        <f t="shared" si="24"/>
        <v>0</v>
      </c>
      <c r="X156" s="247" t="str">
        <f t="shared" si="25"/>
        <v>8</v>
      </c>
      <c r="Y156" s="159"/>
      <c r="Z156" s="254">
        <f t="shared" si="26"/>
        <v>40145.599999999999</v>
      </c>
      <c r="AA156" s="5">
        <f>VLOOKUP(G156,Ma_KH!$A:$R,14,0)</f>
        <v>60</v>
      </c>
    </row>
    <row r="157" spans="1:214" x14ac:dyDescent="0.25">
      <c r="A157" s="282">
        <v>46110</v>
      </c>
      <c r="B157" s="283">
        <v>4186723479</v>
      </c>
      <c r="C157" s="284" t="s">
        <v>15253</v>
      </c>
      <c r="D157" s="282">
        <v>46113</v>
      </c>
      <c r="E157" s="206"/>
      <c r="F157" s="189"/>
      <c r="G157" s="285" t="s">
        <v>14935</v>
      </c>
      <c r="H157" s="206"/>
      <c r="I157" s="283">
        <v>4186723479</v>
      </c>
      <c r="J157" s="283" t="s">
        <v>1786</v>
      </c>
      <c r="K157" s="205" t="s">
        <v>52</v>
      </c>
      <c r="L157" s="190" t="str">
        <f>VLOOKUP($K157,TONG_SL!$A:$D,2,0)</f>
        <v>Gà xì dầu 500g</v>
      </c>
      <c r="M157" s="217"/>
      <c r="N157" s="190" t="str">
        <f t="shared" si="22"/>
        <v>K-C6</v>
      </c>
      <c r="O157" s="217"/>
      <c r="P157" s="217"/>
      <c r="Q157" s="190" t="str">
        <f>VLOOKUP(K157,TONG_SL!$A:$D,3,0)</f>
        <v>Túi</v>
      </c>
      <c r="R157" s="248">
        <v>5</v>
      </c>
      <c r="S157" s="159"/>
      <c r="T157" s="159">
        <f>VLOOKUP(VLOOKUP(G157,Ma_KH!$A:$R,18,0)&amp;K157,Gia_MB!$A:$F,6,0)</f>
        <v>111606</v>
      </c>
      <c r="U157" s="254">
        <f t="shared" si="23"/>
        <v>558030</v>
      </c>
      <c r="V157" s="159"/>
      <c r="W157" s="246">
        <f t="shared" si="24"/>
        <v>0</v>
      </c>
      <c r="X157" s="247" t="str">
        <f t="shared" si="25"/>
        <v>8</v>
      </c>
      <c r="Y157" s="159"/>
      <c r="Z157" s="254">
        <f t="shared" si="26"/>
        <v>44642.400000000001</v>
      </c>
      <c r="AA157" s="5">
        <f>VLOOKUP(G157,Ma_KH!$A:$R,14,0)</f>
        <v>60</v>
      </c>
    </row>
    <row r="158" spans="1:214" x14ac:dyDescent="0.25">
      <c r="A158" s="282">
        <v>46110</v>
      </c>
      <c r="B158" s="283">
        <v>4186723479</v>
      </c>
      <c r="C158" s="284" t="s">
        <v>15253</v>
      </c>
      <c r="D158" s="282">
        <v>46113</v>
      </c>
      <c r="E158" s="206"/>
      <c r="F158" s="189"/>
      <c r="G158" s="285" t="s">
        <v>14935</v>
      </c>
      <c r="H158" s="206"/>
      <c r="I158" s="283">
        <v>4186723479</v>
      </c>
      <c r="J158" s="283" t="s">
        <v>1786</v>
      </c>
      <c r="K158" s="205" t="s">
        <v>27</v>
      </c>
      <c r="L158" s="190" t="str">
        <f>VLOOKUP($K158,TONG_SL!$A:$D,2,0)</f>
        <v>Chân giò heo muối 300g</v>
      </c>
      <c r="M158" s="217"/>
      <c r="N158" s="190" t="str">
        <f t="shared" si="22"/>
        <v>K-C6</v>
      </c>
      <c r="O158" s="217"/>
      <c r="P158" s="217"/>
      <c r="Q158" s="190" t="str">
        <f>VLOOKUP(K158,TONG_SL!$A:$D,3,0)</f>
        <v>Túi</v>
      </c>
      <c r="R158" s="248">
        <v>10</v>
      </c>
      <c r="S158" s="159"/>
      <c r="T158" s="159">
        <f>VLOOKUP(VLOOKUP(G158,Ma_KH!$A:$R,18,0)&amp;K158,Gia_MB!$A:$F,6,0)</f>
        <v>73431</v>
      </c>
      <c r="U158" s="254">
        <f t="shared" si="23"/>
        <v>734310</v>
      </c>
      <c r="V158" s="159"/>
      <c r="W158" s="246">
        <f t="shared" si="24"/>
        <v>0</v>
      </c>
      <c r="X158" s="247" t="str">
        <f t="shared" si="25"/>
        <v>8</v>
      </c>
      <c r="Y158" s="159"/>
      <c r="Z158" s="254">
        <f t="shared" si="26"/>
        <v>58744.800000000003</v>
      </c>
      <c r="AA158" s="5">
        <f>VLOOKUP(G158,Ma_KH!$A:$R,14,0)</f>
        <v>60</v>
      </c>
    </row>
    <row r="159" spans="1:214" x14ac:dyDescent="0.25">
      <c r="A159" s="282">
        <v>46110</v>
      </c>
      <c r="B159" s="283">
        <v>4186723479</v>
      </c>
      <c r="C159" s="284" t="s">
        <v>15253</v>
      </c>
      <c r="D159" s="282">
        <v>46113</v>
      </c>
      <c r="E159" s="206"/>
      <c r="F159" s="189"/>
      <c r="G159" s="285" t="s">
        <v>14935</v>
      </c>
      <c r="H159" s="206"/>
      <c r="I159" s="283">
        <v>4186723479</v>
      </c>
      <c r="J159" s="283" t="s">
        <v>1786</v>
      </c>
      <c r="K159" s="205" t="s">
        <v>30</v>
      </c>
      <c r="L159" s="190" t="str">
        <f>VLOOKUP($K159,TONG_SL!$A:$D,2,0)</f>
        <v>Gà muối 500g</v>
      </c>
      <c r="M159" s="217"/>
      <c r="N159" s="190" t="str">
        <f t="shared" si="22"/>
        <v>K-C6</v>
      </c>
      <c r="O159" s="217"/>
      <c r="P159" s="217"/>
      <c r="Q159" s="190" t="str">
        <f>VLOOKUP(K159,TONG_SL!$A:$D,3,0)</f>
        <v>Túi</v>
      </c>
      <c r="R159" s="248">
        <v>5</v>
      </c>
      <c r="S159" s="159"/>
      <c r="T159" s="159">
        <f>VLOOKUP(VLOOKUP(G159,Ma_KH!$A:$R,18,0)&amp;K159,Gia_MB!$A:$F,6,0)</f>
        <v>116611</v>
      </c>
      <c r="U159" s="254">
        <f t="shared" si="23"/>
        <v>583055</v>
      </c>
      <c r="V159" s="159"/>
      <c r="W159" s="246">
        <f t="shared" si="24"/>
        <v>0</v>
      </c>
      <c r="X159" s="247" t="str">
        <f t="shared" si="25"/>
        <v>8</v>
      </c>
      <c r="Y159" s="159"/>
      <c r="Z159" s="254">
        <f t="shared" si="26"/>
        <v>46644.4</v>
      </c>
      <c r="AA159" s="5">
        <f>VLOOKUP(G159,Ma_KH!$A:$R,14,0)</f>
        <v>60</v>
      </c>
    </row>
    <row r="160" spans="1:214" s="270" customFormat="1" x14ac:dyDescent="0.25">
      <c r="A160" s="282">
        <v>46111</v>
      </c>
      <c r="B160" s="286">
        <v>4186929940</v>
      </c>
      <c r="C160" s="284" t="s">
        <v>15253</v>
      </c>
      <c r="D160" s="282">
        <v>46113</v>
      </c>
      <c r="E160" s="206"/>
      <c r="F160" s="189"/>
      <c r="G160" s="285" t="s">
        <v>13778</v>
      </c>
      <c r="H160" s="206"/>
      <c r="I160" s="283" t="s">
        <v>15289</v>
      </c>
      <c r="J160" s="283" t="s">
        <v>1786</v>
      </c>
      <c r="K160" s="205" t="s">
        <v>27</v>
      </c>
      <c r="L160" s="190" t="str">
        <f>VLOOKUP($K160,TONG_SL!$A:$D,2,0)</f>
        <v>Chân giò heo muối 300g</v>
      </c>
      <c r="M160" s="217"/>
      <c r="N160" s="190" t="str">
        <f t="shared" si="22"/>
        <v>K-C6</v>
      </c>
      <c r="O160" s="217"/>
      <c r="P160" s="217"/>
      <c r="Q160" s="190" t="str">
        <f>VLOOKUP(K160,TONG_SL!$A:$D,3,0)</f>
        <v>Túi</v>
      </c>
      <c r="R160" s="248">
        <v>6</v>
      </c>
      <c r="S160" s="159"/>
      <c r="T160" s="248">
        <f>VLOOKUP(VLOOKUP(G160,Ma_KH!$A:$R,18,0)&amp;K160,Gia_MB!$A:$F,6,0)</f>
        <v>73431</v>
      </c>
      <c r="U160" s="266">
        <f t="shared" si="23"/>
        <v>440586</v>
      </c>
      <c r="V160" s="248"/>
      <c r="W160" s="267">
        <f t="shared" si="24"/>
        <v>0</v>
      </c>
      <c r="X160" s="268" t="str">
        <f t="shared" si="25"/>
        <v>8</v>
      </c>
      <c r="Y160" s="159"/>
      <c r="Z160" s="266">
        <f t="shared" si="26"/>
        <v>35246.879999999997</v>
      </c>
      <c r="AA160" s="269">
        <f>VLOOKUP(G160,Ma_KH!$A:$R,14,0)</f>
        <v>60</v>
      </c>
      <c r="AB160" s="269"/>
      <c r="AC160" s="269"/>
      <c r="AD160" s="269"/>
      <c r="AE160" s="269"/>
      <c r="AF160" s="269"/>
      <c r="AG160" s="269"/>
      <c r="AH160" s="269"/>
      <c r="AI160" s="269"/>
      <c r="AJ160" s="269"/>
      <c r="AK160" s="269"/>
      <c r="AL160" s="269"/>
      <c r="AM160" s="269"/>
      <c r="AN160" s="269"/>
      <c r="AO160" s="269"/>
      <c r="AP160" s="269"/>
      <c r="AQ160" s="269"/>
      <c r="AR160" s="269"/>
      <c r="AS160" s="269"/>
      <c r="AT160" s="269"/>
      <c r="AU160" s="269"/>
      <c r="AV160" s="269"/>
      <c r="AW160" s="269"/>
      <c r="AX160" s="269"/>
      <c r="AY160" s="269"/>
      <c r="AZ160" s="269"/>
      <c r="BA160" s="269"/>
      <c r="BB160" s="269"/>
      <c r="BC160" s="269"/>
      <c r="BD160" s="269"/>
      <c r="BE160" s="269"/>
      <c r="BF160" s="269"/>
      <c r="BG160" s="269"/>
      <c r="BH160" s="269"/>
      <c r="BI160" s="269"/>
      <c r="BJ160" s="269"/>
      <c r="BK160" s="269"/>
      <c r="BL160" s="269"/>
      <c r="BM160" s="269"/>
      <c r="BN160" s="269"/>
      <c r="BO160" s="269"/>
      <c r="BP160" s="269"/>
      <c r="BQ160" s="269"/>
      <c r="BR160" s="269"/>
      <c r="BS160" s="269"/>
      <c r="BT160" s="269"/>
      <c r="BU160" s="269"/>
      <c r="BV160" s="269"/>
      <c r="BW160" s="269"/>
      <c r="BX160" s="269"/>
      <c r="BY160" s="269"/>
      <c r="BZ160" s="269"/>
      <c r="CA160" s="269"/>
      <c r="CB160" s="269"/>
      <c r="CC160" s="269"/>
      <c r="CD160" s="269"/>
      <c r="CE160" s="269"/>
      <c r="CF160" s="269"/>
      <c r="CG160" s="269"/>
      <c r="CH160" s="269"/>
      <c r="CI160" s="269"/>
      <c r="CJ160" s="269"/>
      <c r="CK160" s="269"/>
      <c r="CL160" s="269"/>
      <c r="CM160" s="269"/>
      <c r="CN160" s="269"/>
      <c r="CO160" s="269"/>
      <c r="CP160" s="269"/>
      <c r="CQ160" s="269"/>
      <c r="CR160" s="269"/>
      <c r="CS160" s="269"/>
      <c r="CT160" s="269"/>
      <c r="CU160" s="269"/>
      <c r="CV160" s="269"/>
      <c r="CW160" s="269"/>
      <c r="CX160" s="269"/>
      <c r="CY160" s="269"/>
      <c r="CZ160" s="269"/>
      <c r="DA160" s="269"/>
      <c r="DB160" s="269"/>
      <c r="DC160" s="269"/>
      <c r="DD160" s="269"/>
      <c r="DE160" s="269"/>
      <c r="DF160" s="269"/>
      <c r="DG160" s="269"/>
      <c r="DH160" s="269"/>
      <c r="DI160" s="269"/>
      <c r="DJ160" s="269"/>
      <c r="DK160" s="269"/>
      <c r="DL160" s="269"/>
      <c r="DM160" s="269"/>
      <c r="DN160" s="269"/>
      <c r="DO160" s="269"/>
      <c r="DP160" s="269"/>
      <c r="DQ160" s="269"/>
      <c r="DR160" s="269"/>
      <c r="DS160" s="269"/>
      <c r="DT160" s="269"/>
      <c r="DU160" s="269"/>
      <c r="DV160" s="269"/>
      <c r="DW160" s="269"/>
      <c r="DX160" s="269"/>
      <c r="DY160" s="269"/>
      <c r="DZ160" s="269"/>
      <c r="EA160" s="269"/>
      <c r="EB160" s="269"/>
      <c r="EC160" s="269"/>
      <c r="ED160" s="269"/>
      <c r="EE160" s="269"/>
      <c r="EF160" s="269"/>
      <c r="EG160" s="269"/>
      <c r="EH160" s="269"/>
      <c r="EI160" s="269"/>
      <c r="EJ160" s="269"/>
      <c r="EK160" s="269"/>
      <c r="EL160" s="269"/>
      <c r="EM160" s="269"/>
      <c r="EN160" s="269"/>
      <c r="EO160" s="269"/>
      <c r="EP160" s="269"/>
      <c r="EQ160" s="269"/>
      <c r="ER160" s="269"/>
      <c r="ES160" s="269"/>
      <c r="ET160" s="269"/>
      <c r="EU160" s="269"/>
      <c r="EV160" s="269"/>
      <c r="EW160" s="269"/>
      <c r="EX160" s="269"/>
      <c r="EY160" s="269"/>
      <c r="EZ160" s="269"/>
      <c r="FA160" s="269"/>
      <c r="FB160" s="269"/>
      <c r="FC160" s="269"/>
      <c r="FD160" s="269"/>
      <c r="FE160" s="269"/>
      <c r="FF160" s="269"/>
      <c r="FG160" s="269"/>
      <c r="FH160" s="269"/>
      <c r="FI160" s="269"/>
      <c r="FJ160" s="269"/>
      <c r="FK160" s="269"/>
      <c r="FL160" s="269"/>
      <c r="FM160" s="269"/>
      <c r="FN160" s="269"/>
      <c r="FO160" s="269"/>
      <c r="FP160" s="269"/>
      <c r="FQ160" s="269"/>
      <c r="FR160" s="269"/>
      <c r="FS160" s="269"/>
      <c r="FT160" s="269"/>
      <c r="FU160" s="269"/>
      <c r="FV160" s="269"/>
      <c r="FW160" s="269"/>
      <c r="FX160" s="269"/>
      <c r="FY160" s="269"/>
      <c r="FZ160" s="269"/>
      <c r="GA160" s="269"/>
      <c r="GB160" s="269"/>
      <c r="GC160" s="269"/>
      <c r="GD160" s="269"/>
      <c r="GE160" s="269"/>
      <c r="GF160" s="269"/>
      <c r="GG160" s="269"/>
      <c r="GH160" s="269"/>
      <c r="GI160" s="269"/>
      <c r="GJ160" s="269"/>
      <c r="GK160" s="269"/>
      <c r="GL160" s="269"/>
      <c r="GM160" s="269"/>
      <c r="GN160" s="269"/>
      <c r="GO160" s="269"/>
      <c r="GP160" s="269"/>
      <c r="GQ160" s="269"/>
      <c r="GR160" s="269"/>
      <c r="GS160" s="269"/>
      <c r="GT160" s="269"/>
      <c r="GU160" s="269"/>
      <c r="GV160" s="269"/>
      <c r="GW160" s="269"/>
      <c r="GX160" s="269"/>
      <c r="GY160" s="269"/>
      <c r="GZ160" s="269"/>
      <c r="HA160" s="269"/>
      <c r="HB160" s="269"/>
      <c r="HC160" s="269"/>
      <c r="HD160" s="269"/>
      <c r="HE160" s="269"/>
      <c r="HF160" s="269"/>
    </row>
    <row r="161" spans="1:214" s="270" customFormat="1" x14ac:dyDescent="0.25">
      <c r="A161" s="282">
        <v>46111</v>
      </c>
      <c r="B161" s="286">
        <v>4186929940</v>
      </c>
      <c r="C161" s="284" t="s">
        <v>15253</v>
      </c>
      <c r="D161" s="282">
        <v>46113</v>
      </c>
      <c r="E161" s="206"/>
      <c r="F161" s="189"/>
      <c r="G161" s="285" t="s">
        <v>13778</v>
      </c>
      <c r="H161" s="206"/>
      <c r="I161" s="283" t="s">
        <v>15289</v>
      </c>
      <c r="J161" s="283" t="s">
        <v>1786</v>
      </c>
      <c r="K161" s="205" t="s">
        <v>34</v>
      </c>
      <c r="L161" s="190" t="str">
        <f>VLOOKUP($K161,TONG_SL!$A:$D,2,0)</f>
        <v>Tai heo muối 200g</v>
      </c>
      <c r="M161" s="217"/>
      <c r="N161" s="190" t="str">
        <f t="shared" si="22"/>
        <v>K-C6</v>
      </c>
      <c r="O161" s="217"/>
      <c r="P161" s="217"/>
      <c r="Q161" s="190" t="str">
        <f>VLOOKUP(K161,TONG_SL!$A:$D,3,0)</f>
        <v>Túi</v>
      </c>
      <c r="R161" s="248">
        <v>3</v>
      </c>
      <c r="S161" s="159"/>
      <c r="T161" s="248">
        <f>VLOOKUP(VLOOKUP(G161,Ma_KH!$A:$R,18,0)&amp;K161,Gia_MB!$A:$F,6,0)</f>
        <v>55595</v>
      </c>
      <c r="U161" s="266">
        <f t="shared" si="23"/>
        <v>166785</v>
      </c>
      <c r="V161" s="248"/>
      <c r="W161" s="267">
        <f t="shared" si="24"/>
        <v>0</v>
      </c>
      <c r="X161" s="268" t="str">
        <f t="shared" si="25"/>
        <v>8</v>
      </c>
      <c r="Y161" s="159"/>
      <c r="Z161" s="266">
        <f t="shared" si="26"/>
        <v>13342.800000000001</v>
      </c>
      <c r="AA161" s="269">
        <f>VLOOKUP(G161,Ma_KH!$A:$R,14,0)</f>
        <v>60</v>
      </c>
      <c r="AB161" s="269"/>
      <c r="AC161" s="269"/>
      <c r="AD161" s="269"/>
      <c r="AE161" s="269"/>
      <c r="AF161" s="269"/>
      <c r="AG161" s="269"/>
      <c r="AH161" s="269"/>
      <c r="AI161" s="269"/>
      <c r="AJ161" s="269"/>
      <c r="AK161" s="269"/>
      <c r="AL161" s="269"/>
      <c r="AM161" s="269"/>
      <c r="AN161" s="269"/>
      <c r="AO161" s="269"/>
      <c r="AP161" s="269"/>
      <c r="AQ161" s="269"/>
      <c r="AR161" s="269"/>
      <c r="AS161" s="269"/>
      <c r="AT161" s="269"/>
      <c r="AU161" s="269"/>
      <c r="AV161" s="269"/>
      <c r="AW161" s="269"/>
      <c r="AX161" s="269"/>
      <c r="AY161" s="269"/>
      <c r="AZ161" s="269"/>
      <c r="BA161" s="269"/>
      <c r="BB161" s="269"/>
      <c r="BC161" s="269"/>
      <c r="BD161" s="269"/>
      <c r="BE161" s="269"/>
      <c r="BF161" s="269"/>
      <c r="BG161" s="269"/>
      <c r="BH161" s="269"/>
      <c r="BI161" s="269"/>
      <c r="BJ161" s="269"/>
      <c r="BK161" s="269"/>
      <c r="BL161" s="269"/>
      <c r="BM161" s="269"/>
      <c r="BN161" s="269"/>
      <c r="BO161" s="269"/>
      <c r="BP161" s="269"/>
      <c r="BQ161" s="269"/>
      <c r="BR161" s="269"/>
      <c r="BS161" s="269"/>
      <c r="BT161" s="269"/>
      <c r="BU161" s="269"/>
      <c r="BV161" s="269"/>
      <c r="BW161" s="269"/>
      <c r="BX161" s="269"/>
      <c r="BY161" s="269"/>
      <c r="BZ161" s="269"/>
      <c r="CA161" s="269"/>
      <c r="CB161" s="269"/>
      <c r="CC161" s="269"/>
      <c r="CD161" s="269"/>
      <c r="CE161" s="269"/>
      <c r="CF161" s="269"/>
      <c r="CG161" s="269"/>
      <c r="CH161" s="269"/>
      <c r="CI161" s="269"/>
      <c r="CJ161" s="269"/>
      <c r="CK161" s="269"/>
      <c r="CL161" s="269"/>
      <c r="CM161" s="269"/>
      <c r="CN161" s="269"/>
      <c r="CO161" s="269"/>
      <c r="CP161" s="269"/>
      <c r="CQ161" s="269"/>
      <c r="CR161" s="269"/>
      <c r="CS161" s="269"/>
      <c r="CT161" s="269"/>
      <c r="CU161" s="269"/>
      <c r="CV161" s="269"/>
      <c r="CW161" s="269"/>
      <c r="CX161" s="269"/>
      <c r="CY161" s="269"/>
      <c r="CZ161" s="269"/>
      <c r="DA161" s="269"/>
      <c r="DB161" s="269"/>
      <c r="DC161" s="269"/>
      <c r="DD161" s="269"/>
      <c r="DE161" s="269"/>
      <c r="DF161" s="269"/>
      <c r="DG161" s="269"/>
      <c r="DH161" s="269"/>
      <c r="DI161" s="269"/>
      <c r="DJ161" s="269"/>
      <c r="DK161" s="269"/>
      <c r="DL161" s="269"/>
      <c r="DM161" s="269"/>
      <c r="DN161" s="269"/>
      <c r="DO161" s="269"/>
      <c r="DP161" s="269"/>
      <c r="DQ161" s="269"/>
      <c r="DR161" s="269"/>
      <c r="DS161" s="269"/>
      <c r="DT161" s="269"/>
      <c r="DU161" s="269"/>
      <c r="DV161" s="269"/>
      <c r="DW161" s="269"/>
      <c r="DX161" s="269"/>
      <c r="DY161" s="269"/>
      <c r="DZ161" s="269"/>
      <c r="EA161" s="269"/>
      <c r="EB161" s="269"/>
      <c r="EC161" s="269"/>
      <c r="ED161" s="269"/>
      <c r="EE161" s="269"/>
      <c r="EF161" s="269"/>
      <c r="EG161" s="269"/>
      <c r="EH161" s="269"/>
      <c r="EI161" s="269"/>
      <c r="EJ161" s="269"/>
      <c r="EK161" s="269"/>
      <c r="EL161" s="269"/>
      <c r="EM161" s="269"/>
      <c r="EN161" s="269"/>
      <c r="EO161" s="269"/>
      <c r="EP161" s="269"/>
      <c r="EQ161" s="269"/>
      <c r="ER161" s="269"/>
      <c r="ES161" s="269"/>
      <c r="ET161" s="269"/>
      <c r="EU161" s="269"/>
      <c r="EV161" s="269"/>
      <c r="EW161" s="269"/>
      <c r="EX161" s="269"/>
      <c r="EY161" s="269"/>
      <c r="EZ161" s="269"/>
      <c r="FA161" s="269"/>
      <c r="FB161" s="269"/>
      <c r="FC161" s="269"/>
      <c r="FD161" s="269"/>
      <c r="FE161" s="269"/>
      <c r="FF161" s="269"/>
      <c r="FG161" s="269"/>
      <c r="FH161" s="269"/>
      <c r="FI161" s="269"/>
      <c r="FJ161" s="269"/>
      <c r="FK161" s="269"/>
      <c r="FL161" s="269"/>
      <c r="FM161" s="269"/>
      <c r="FN161" s="269"/>
      <c r="FO161" s="269"/>
      <c r="FP161" s="269"/>
      <c r="FQ161" s="269"/>
      <c r="FR161" s="269"/>
      <c r="FS161" s="269"/>
      <c r="FT161" s="269"/>
      <c r="FU161" s="269"/>
      <c r="FV161" s="269"/>
      <c r="FW161" s="269"/>
      <c r="FX161" s="269"/>
      <c r="FY161" s="269"/>
      <c r="FZ161" s="269"/>
      <c r="GA161" s="269"/>
      <c r="GB161" s="269"/>
      <c r="GC161" s="269"/>
      <c r="GD161" s="269"/>
      <c r="GE161" s="269"/>
      <c r="GF161" s="269"/>
      <c r="GG161" s="269"/>
      <c r="GH161" s="269"/>
      <c r="GI161" s="269"/>
      <c r="GJ161" s="269"/>
      <c r="GK161" s="269"/>
      <c r="GL161" s="269"/>
      <c r="GM161" s="269"/>
      <c r="GN161" s="269"/>
      <c r="GO161" s="269"/>
      <c r="GP161" s="269"/>
      <c r="GQ161" s="269"/>
      <c r="GR161" s="269"/>
      <c r="GS161" s="269"/>
      <c r="GT161" s="269"/>
      <c r="GU161" s="269"/>
      <c r="GV161" s="269"/>
      <c r="GW161" s="269"/>
      <c r="GX161" s="269"/>
      <c r="GY161" s="269"/>
      <c r="GZ161" s="269"/>
      <c r="HA161" s="269"/>
      <c r="HB161" s="269"/>
      <c r="HC161" s="269"/>
      <c r="HD161" s="269"/>
      <c r="HE161" s="269"/>
      <c r="HF161" s="269"/>
    </row>
    <row r="162" spans="1:214" s="270" customFormat="1" x14ac:dyDescent="0.25">
      <c r="A162" s="282">
        <v>46111</v>
      </c>
      <c r="B162" s="286">
        <v>4186945614</v>
      </c>
      <c r="C162" s="284" t="s">
        <v>15253</v>
      </c>
      <c r="D162" s="282">
        <v>46113</v>
      </c>
      <c r="E162" s="206"/>
      <c r="F162" s="189"/>
      <c r="G162" s="285" t="s">
        <v>13794</v>
      </c>
      <c r="H162" s="206"/>
      <c r="I162" s="283" t="s">
        <v>15290</v>
      </c>
      <c r="J162" s="283" t="s">
        <v>1786</v>
      </c>
      <c r="K162" s="205" t="s">
        <v>27</v>
      </c>
      <c r="L162" s="190" t="str">
        <f>VLOOKUP($K162,TONG_SL!$A:$D,2,0)</f>
        <v>Chân giò heo muối 300g</v>
      </c>
      <c r="M162" s="217"/>
      <c r="N162" s="190" t="str">
        <f t="shared" si="22"/>
        <v>K-C6</v>
      </c>
      <c r="O162" s="217"/>
      <c r="P162" s="217"/>
      <c r="Q162" s="190" t="str">
        <f>VLOOKUP(K162,TONG_SL!$A:$D,3,0)</f>
        <v>Túi</v>
      </c>
      <c r="R162" s="248">
        <v>5</v>
      </c>
      <c r="S162" s="159"/>
      <c r="T162" s="248">
        <f>VLOOKUP(VLOOKUP(G162,Ma_KH!$A:$R,18,0)&amp;K162,Gia_MB!$A:$F,6,0)</f>
        <v>73431</v>
      </c>
      <c r="U162" s="266">
        <f t="shared" si="23"/>
        <v>367155</v>
      </c>
      <c r="V162" s="248"/>
      <c r="W162" s="267">
        <f t="shared" si="24"/>
        <v>0</v>
      </c>
      <c r="X162" s="268" t="str">
        <f t="shared" si="25"/>
        <v>8</v>
      </c>
      <c r="Y162" s="159"/>
      <c r="Z162" s="266">
        <f t="shared" si="26"/>
        <v>29372.400000000001</v>
      </c>
      <c r="AA162" s="269">
        <f>VLOOKUP(G162,Ma_KH!$A:$R,14,0)</f>
        <v>60</v>
      </c>
      <c r="AB162" s="269"/>
      <c r="AC162" s="269"/>
      <c r="AD162" s="269"/>
      <c r="AE162" s="269"/>
      <c r="AF162" s="269"/>
      <c r="AG162" s="269"/>
      <c r="AH162" s="269"/>
      <c r="AI162" s="269"/>
      <c r="AJ162" s="269"/>
      <c r="AK162" s="269"/>
      <c r="AL162" s="269"/>
      <c r="AM162" s="269"/>
      <c r="AN162" s="269"/>
      <c r="AO162" s="269"/>
      <c r="AP162" s="269"/>
      <c r="AQ162" s="269"/>
      <c r="AR162" s="269"/>
      <c r="AS162" s="269"/>
      <c r="AT162" s="269"/>
      <c r="AU162" s="269"/>
      <c r="AV162" s="269"/>
      <c r="AW162" s="269"/>
      <c r="AX162" s="269"/>
      <c r="AY162" s="269"/>
      <c r="AZ162" s="269"/>
      <c r="BA162" s="269"/>
      <c r="BB162" s="269"/>
      <c r="BC162" s="269"/>
      <c r="BD162" s="269"/>
      <c r="BE162" s="269"/>
      <c r="BF162" s="269"/>
      <c r="BG162" s="269"/>
      <c r="BH162" s="269"/>
      <c r="BI162" s="269"/>
      <c r="BJ162" s="269"/>
      <c r="BK162" s="269"/>
      <c r="BL162" s="269"/>
      <c r="BM162" s="269"/>
      <c r="BN162" s="269"/>
      <c r="BO162" s="269"/>
      <c r="BP162" s="269"/>
      <c r="BQ162" s="269"/>
      <c r="BR162" s="269"/>
      <c r="BS162" s="269"/>
      <c r="BT162" s="269"/>
      <c r="BU162" s="269"/>
      <c r="BV162" s="269"/>
      <c r="BW162" s="269"/>
      <c r="BX162" s="269"/>
      <c r="BY162" s="269"/>
      <c r="BZ162" s="269"/>
      <c r="CA162" s="269"/>
      <c r="CB162" s="269"/>
      <c r="CC162" s="269"/>
      <c r="CD162" s="269"/>
      <c r="CE162" s="269"/>
      <c r="CF162" s="269"/>
      <c r="CG162" s="269"/>
      <c r="CH162" s="269"/>
      <c r="CI162" s="269"/>
      <c r="CJ162" s="269"/>
      <c r="CK162" s="269"/>
      <c r="CL162" s="269"/>
      <c r="CM162" s="269"/>
      <c r="CN162" s="269"/>
      <c r="CO162" s="269"/>
      <c r="CP162" s="269"/>
      <c r="CQ162" s="269"/>
      <c r="CR162" s="269"/>
      <c r="CS162" s="269"/>
      <c r="CT162" s="269"/>
      <c r="CU162" s="269"/>
      <c r="CV162" s="269"/>
      <c r="CW162" s="269"/>
      <c r="CX162" s="269"/>
      <c r="CY162" s="269"/>
      <c r="CZ162" s="269"/>
      <c r="DA162" s="269"/>
      <c r="DB162" s="269"/>
      <c r="DC162" s="269"/>
      <c r="DD162" s="269"/>
      <c r="DE162" s="269"/>
      <c r="DF162" s="269"/>
      <c r="DG162" s="269"/>
      <c r="DH162" s="269"/>
      <c r="DI162" s="269"/>
      <c r="DJ162" s="269"/>
      <c r="DK162" s="269"/>
      <c r="DL162" s="269"/>
      <c r="DM162" s="269"/>
      <c r="DN162" s="269"/>
      <c r="DO162" s="269"/>
      <c r="DP162" s="269"/>
      <c r="DQ162" s="269"/>
      <c r="DR162" s="269"/>
      <c r="DS162" s="269"/>
      <c r="DT162" s="269"/>
      <c r="DU162" s="269"/>
      <c r="DV162" s="269"/>
      <c r="DW162" s="269"/>
      <c r="DX162" s="269"/>
      <c r="DY162" s="269"/>
      <c r="DZ162" s="269"/>
      <c r="EA162" s="269"/>
      <c r="EB162" s="269"/>
      <c r="EC162" s="269"/>
      <c r="ED162" s="269"/>
      <c r="EE162" s="269"/>
      <c r="EF162" s="269"/>
      <c r="EG162" s="269"/>
      <c r="EH162" s="269"/>
      <c r="EI162" s="269"/>
      <c r="EJ162" s="269"/>
      <c r="EK162" s="269"/>
      <c r="EL162" s="269"/>
      <c r="EM162" s="269"/>
      <c r="EN162" s="269"/>
      <c r="EO162" s="269"/>
      <c r="EP162" s="269"/>
      <c r="EQ162" s="269"/>
      <c r="ER162" s="269"/>
      <c r="ES162" s="269"/>
      <c r="ET162" s="269"/>
      <c r="EU162" s="269"/>
      <c r="EV162" s="269"/>
      <c r="EW162" s="269"/>
      <c r="EX162" s="269"/>
      <c r="EY162" s="269"/>
      <c r="EZ162" s="269"/>
      <c r="FA162" s="269"/>
      <c r="FB162" s="269"/>
      <c r="FC162" s="269"/>
      <c r="FD162" s="269"/>
      <c r="FE162" s="269"/>
      <c r="FF162" s="269"/>
      <c r="FG162" s="269"/>
      <c r="FH162" s="269"/>
      <c r="FI162" s="269"/>
      <c r="FJ162" s="269"/>
      <c r="FK162" s="269"/>
      <c r="FL162" s="269"/>
      <c r="FM162" s="269"/>
      <c r="FN162" s="269"/>
      <c r="FO162" s="269"/>
      <c r="FP162" s="269"/>
      <c r="FQ162" s="269"/>
      <c r="FR162" s="269"/>
      <c r="FS162" s="269"/>
      <c r="FT162" s="269"/>
      <c r="FU162" s="269"/>
      <c r="FV162" s="269"/>
      <c r="FW162" s="269"/>
      <c r="FX162" s="269"/>
      <c r="FY162" s="269"/>
      <c r="FZ162" s="269"/>
      <c r="GA162" s="269"/>
      <c r="GB162" s="269"/>
      <c r="GC162" s="269"/>
      <c r="GD162" s="269"/>
      <c r="GE162" s="269"/>
      <c r="GF162" s="269"/>
      <c r="GG162" s="269"/>
      <c r="GH162" s="269"/>
      <c r="GI162" s="269"/>
      <c r="GJ162" s="269"/>
      <c r="GK162" s="269"/>
      <c r="GL162" s="269"/>
      <c r="GM162" s="269"/>
      <c r="GN162" s="269"/>
      <c r="GO162" s="269"/>
      <c r="GP162" s="269"/>
      <c r="GQ162" s="269"/>
      <c r="GR162" s="269"/>
      <c r="GS162" s="269"/>
      <c r="GT162" s="269"/>
      <c r="GU162" s="269"/>
      <c r="GV162" s="269"/>
      <c r="GW162" s="269"/>
      <c r="GX162" s="269"/>
      <c r="GY162" s="269"/>
      <c r="GZ162" s="269"/>
      <c r="HA162" s="269"/>
      <c r="HB162" s="269"/>
      <c r="HC162" s="269"/>
      <c r="HD162" s="269"/>
      <c r="HE162" s="269"/>
      <c r="HF162" s="269"/>
    </row>
    <row r="163" spans="1:214" s="270" customFormat="1" x14ac:dyDescent="0.25">
      <c r="A163" s="282">
        <v>46111</v>
      </c>
      <c r="B163" s="286">
        <v>4186945614</v>
      </c>
      <c r="C163" s="284" t="s">
        <v>15253</v>
      </c>
      <c r="D163" s="282">
        <v>46113</v>
      </c>
      <c r="E163" s="206"/>
      <c r="F163" s="189"/>
      <c r="G163" s="285" t="s">
        <v>13794</v>
      </c>
      <c r="H163" s="206"/>
      <c r="I163" s="283" t="s">
        <v>15290</v>
      </c>
      <c r="J163" s="283" t="s">
        <v>1786</v>
      </c>
      <c r="K163" s="205" t="s">
        <v>37</v>
      </c>
      <c r="L163" s="190" t="str">
        <f>VLOOKUP($K163,TONG_SL!$A:$D,2,0)</f>
        <v>Chả cốm 300g</v>
      </c>
      <c r="M163" s="217"/>
      <c r="N163" s="190" t="str">
        <f t="shared" si="22"/>
        <v>K-C6</v>
      </c>
      <c r="O163" s="217"/>
      <c r="P163" s="217"/>
      <c r="Q163" s="190" t="str">
        <f>VLOOKUP(K163,TONG_SL!$A:$D,3,0)</f>
        <v>Túi</v>
      </c>
      <c r="R163" s="248">
        <v>5</v>
      </c>
      <c r="S163" s="159"/>
      <c r="T163" s="248">
        <f>VLOOKUP(VLOOKUP(G163,Ma_KH!$A:$R,18,0)&amp;K163,Gia_MB!$A:$F,6,0)</f>
        <v>74250</v>
      </c>
      <c r="U163" s="266">
        <f t="shared" si="23"/>
        <v>371250</v>
      </c>
      <c r="V163" s="248"/>
      <c r="W163" s="267">
        <f t="shared" si="24"/>
        <v>0</v>
      </c>
      <c r="X163" s="268" t="str">
        <f t="shared" si="25"/>
        <v>8</v>
      </c>
      <c r="Y163" s="159"/>
      <c r="Z163" s="266">
        <f t="shared" si="26"/>
        <v>29700</v>
      </c>
      <c r="AA163" s="269">
        <f>VLOOKUP(G163,Ma_KH!$A:$R,14,0)</f>
        <v>60</v>
      </c>
      <c r="AB163" s="269"/>
      <c r="AC163" s="269"/>
      <c r="AD163" s="269"/>
      <c r="AE163" s="269"/>
      <c r="AF163" s="269"/>
      <c r="AG163" s="269"/>
      <c r="AH163" s="269"/>
      <c r="AI163" s="269"/>
      <c r="AJ163" s="269"/>
      <c r="AK163" s="269"/>
      <c r="AL163" s="269"/>
      <c r="AM163" s="269"/>
      <c r="AN163" s="269"/>
      <c r="AO163" s="269"/>
      <c r="AP163" s="269"/>
      <c r="AQ163" s="269"/>
      <c r="AR163" s="269"/>
      <c r="AS163" s="269"/>
      <c r="AT163" s="269"/>
      <c r="AU163" s="269"/>
      <c r="AV163" s="269"/>
      <c r="AW163" s="269"/>
      <c r="AX163" s="269"/>
      <c r="AY163" s="269"/>
      <c r="AZ163" s="269"/>
      <c r="BA163" s="269"/>
      <c r="BB163" s="269"/>
      <c r="BC163" s="269"/>
      <c r="BD163" s="269"/>
      <c r="BE163" s="269"/>
      <c r="BF163" s="269"/>
      <c r="BG163" s="269"/>
      <c r="BH163" s="269"/>
      <c r="BI163" s="269"/>
      <c r="BJ163" s="269"/>
      <c r="BK163" s="269"/>
      <c r="BL163" s="269"/>
      <c r="BM163" s="269"/>
      <c r="BN163" s="269"/>
      <c r="BO163" s="269"/>
      <c r="BP163" s="269"/>
      <c r="BQ163" s="269"/>
      <c r="BR163" s="269"/>
      <c r="BS163" s="269"/>
      <c r="BT163" s="269"/>
      <c r="BU163" s="269"/>
      <c r="BV163" s="269"/>
      <c r="BW163" s="269"/>
      <c r="BX163" s="269"/>
      <c r="BY163" s="269"/>
      <c r="BZ163" s="269"/>
      <c r="CA163" s="269"/>
      <c r="CB163" s="269"/>
      <c r="CC163" s="269"/>
      <c r="CD163" s="269"/>
      <c r="CE163" s="269"/>
      <c r="CF163" s="269"/>
      <c r="CG163" s="269"/>
      <c r="CH163" s="269"/>
      <c r="CI163" s="269"/>
      <c r="CJ163" s="269"/>
      <c r="CK163" s="269"/>
      <c r="CL163" s="269"/>
      <c r="CM163" s="269"/>
      <c r="CN163" s="269"/>
      <c r="CO163" s="269"/>
      <c r="CP163" s="269"/>
      <c r="CQ163" s="269"/>
      <c r="CR163" s="269"/>
      <c r="CS163" s="269"/>
      <c r="CT163" s="269"/>
      <c r="CU163" s="269"/>
      <c r="CV163" s="269"/>
      <c r="CW163" s="269"/>
      <c r="CX163" s="269"/>
      <c r="CY163" s="269"/>
      <c r="CZ163" s="269"/>
      <c r="DA163" s="269"/>
      <c r="DB163" s="269"/>
      <c r="DC163" s="269"/>
      <c r="DD163" s="269"/>
      <c r="DE163" s="269"/>
      <c r="DF163" s="269"/>
      <c r="DG163" s="269"/>
      <c r="DH163" s="269"/>
      <c r="DI163" s="269"/>
      <c r="DJ163" s="269"/>
      <c r="DK163" s="269"/>
      <c r="DL163" s="269"/>
      <c r="DM163" s="269"/>
      <c r="DN163" s="269"/>
      <c r="DO163" s="269"/>
      <c r="DP163" s="269"/>
      <c r="DQ163" s="269"/>
      <c r="DR163" s="269"/>
      <c r="DS163" s="269"/>
      <c r="DT163" s="269"/>
      <c r="DU163" s="269"/>
      <c r="DV163" s="269"/>
      <c r="DW163" s="269"/>
      <c r="DX163" s="269"/>
      <c r="DY163" s="269"/>
      <c r="DZ163" s="269"/>
      <c r="EA163" s="269"/>
      <c r="EB163" s="269"/>
      <c r="EC163" s="269"/>
      <c r="ED163" s="269"/>
      <c r="EE163" s="269"/>
      <c r="EF163" s="269"/>
      <c r="EG163" s="269"/>
      <c r="EH163" s="269"/>
      <c r="EI163" s="269"/>
      <c r="EJ163" s="269"/>
      <c r="EK163" s="269"/>
      <c r="EL163" s="269"/>
      <c r="EM163" s="269"/>
      <c r="EN163" s="269"/>
      <c r="EO163" s="269"/>
      <c r="EP163" s="269"/>
      <c r="EQ163" s="269"/>
      <c r="ER163" s="269"/>
      <c r="ES163" s="269"/>
      <c r="ET163" s="269"/>
      <c r="EU163" s="269"/>
      <c r="EV163" s="269"/>
      <c r="EW163" s="269"/>
      <c r="EX163" s="269"/>
      <c r="EY163" s="269"/>
      <c r="EZ163" s="269"/>
      <c r="FA163" s="269"/>
      <c r="FB163" s="269"/>
      <c r="FC163" s="269"/>
      <c r="FD163" s="269"/>
      <c r="FE163" s="269"/>
      <c r="FF163" s="269"/>
      <c r="FG163" s="269"/>
      <c r="FH163" s="269"/>
      <c r="FI163" s="269"/>
      <c r="FJ163" s="269"/>
      <c r="FK163" s="269"/>
      <c r="FL163" s="269"/>
      <c r="FM163" s="269"/>
      <c r="FN163" s="269"/>
      <c r="FO163" s="269"/>
      <c r="FP163" s="269"/>
      <c r="FQ163" s="269"/>
      <c r="FR163" s="269"/>
      <c r="FS163" s="269"/>
      <c r="FT163" s="269"/>
      <c r="FU163" s="269"/>
      <c r="FV163" s="269"/>
      <c r="FW163" s="269"/>
      <c r="FX163" s="269"/>
      <c r="FY163" s="269"/>
      <c r="FZ163" s="269"/>
      <c r="GA163" s="269"/>
      <c r="GB163" s="269"/>
      <c r="GC163" s="269"/>
      <c r="GD163" s="269"/>
      <c r="GE163" s="269"/>
      <c r="GF163" s="269"/>
      <c r="GG163" s="269"/>
      <c r="GH163" s="269"/>
      <c r="GI163" s="269"/>
      <c r="GJ163" s="269"/>
      <c r="GK163" s="269"/>
      <c r="GL163" s="269"/>
      <c r="GM163" s="269"/>
      <c r="GN163" s="269"/>
      <c r="GO163" s="269"/>
      <c r="GP163" s="269"/>
      <c r="GQ163" s="269"/>
      <c r="GR163" s="269"/>
      <c r="GS163" s="269"/>
      <c r="GT163" s="269"/>
      <c r="GU163" s="269"/>
      <c r="GV163" s="269"/>
      <c r="GW163" s="269"/>
      <c r="GX163" s="269"/>
      <c r="GY163" s="269"/>
      <c r="GZ163" s="269"/>
      <c r="HA163" s="269"/>
      <c r="HB163" s="269"/>
      <c r="HC163" s="269"/>
      <c r="HD163" s="269"/>
      <c r="HE163" s="269"/>
      <c r="HF163" s="269"/>
    </row>
    <row r="164" spans="1:214" s="270" customFormat="1" x14ac:dyDescent="0.25">
      <c r="A164" s="261">
        <v>46111</v>
      </c>
      <c r="B164" s="296">
        <v>4187086417</v>
      </c>
      <c r="C164" s="263" t="s">
        <v>15253</v>
      </c>
      <c r="D164" s="261">
        <v>46113</v>
      </c>
      <c r="E164" s="264"/>
      <c r="F164" s="263"/>
      <c r="G164" s="265" t="s">
        <v>13789</v>
      </c>
      <c r="H164" s="264"/>
      <c r="I164" s="262" t="s">
        <v>15291</v>
      </c>
      <c r="J164" s="262" t="s">
        <v>1786</v>
      </c>
      <c r="K164" s="205" t="s">
        <v>32</v>
      </c>
      <c r="L164" s="190" t="str">
        <f>VLOOKUP($K164,TONG_SL!$A:$D,2,0)</f>
        <v>Giò Tai Lưỡi Xào 250g</v>
      </c>
      <c r="M164" s="217"/>
      <c r="N164" s="190" t="str">
        <f t="shared" si="22"/>
        <v>K-C6</v>
      </c>
      <c r="O164" s="217"/>
      <c r="P164" s="217"/>
      <c r="Q164" s="190" t="str">
        <f>VLOOKUP(K164,TONG_SL!$A:$D,3,0)</f>
        <v>Túi</v>
      </c>
      <c r="R164" s="248">
        <v>5</v>
      </c>
      <c r="S164" s="159"/>
      <c r="T164" s="248">
        <f>VLOOKUP(VLOOKUP(G164,Ma_KH!$A:$R,18,0)&amp;K164,Gia_MB!$A:$F,6,0)</f>
        <v>50182</v>
      </c>
      <c r="U164" s="266">
        <f t="shared" si="23"/>
        <v>250910</v>
      </c>
      <c r="V164" s="248"/>
      <c r="W164" s="267">
        <f t="shared" si="24"/>
        <v>0</v>
      </c>
      <c r="X164" s="268" t="str">
        <f t="shared" si="25"/>
        <v>8</v>
      </c>
      <c r="Y164" s="159"/>
      <c r="Z164" s="266">
        <f t="shared" si="26"/>
        <v>20072.8</v>
      </c>
      <c r="AA164" s="269">
        <f>VLOOKUP(G164,Ma_KH!$A:$R,14,0)</f>
        <v>60</v>
      </c>
      <c r="AB164" s="269"/>
      <c r="AC164" s="269"/>
      <c r="AD164" s="269"/>
      <c r="AE164" s="269"/>
      <c r="AF164" s="269"/>
      <c r="AG164" s="269"/>
      <c r="AH164" s="269"/>
      <c r="AI164" s="269"/>
      <c r="AJ164" s="269"/>
      <c r="AK164" s="269"/>
      <c r="AL164" s="269"/>
      <c r="AM164" s="269"/>
      <c r="AN164" s="269"/>
      <c r="AO164" s="269"/>
      <c r="AP164" s="269"/>
      <c r="AQ164" s="269"/>
      <c r="AR164" s="269"/>
      <c r="AS164" s="269"/>
      <c r="AT164" s="269"/>
      <c r="AU164" s="269"/>
      <c r="AV164" s="269"/>
      <c r="AW164" s="269"/>
      <c r="AX164" s="269"/>
      <c r="AY164" s="269"/>
      <c r="AZ164" s="269"/>
      <c r="BA164" s="269"/>
      <c r="BB164" s="269"/>
      <c r="BC164" s="269"/>
      <c r="BD164" s="269"/>
      <c r="BE164" s="269"/>
      <c r="BF164" s="269"/>
      <c r="BG164" s="269"/>
      <c r="BH164" s="269"/>
      <c r="BI164" s="269"/>
      <c r="BJ164" s="269"/>
      <c r="BK164" s="269"/>
      <c r="BL164" s="269"/>
      <c r="BM164" s="269"/>
      <c r="BN164" s="269"/>
      <c r="BO164" s="269"/>
      <c r="BP164" s="269"/>
      <c r="BQ164" s="269"/>
      <c r="BR164" s="269"/>
      <c r="BS164" s="269"/>
      <c r="BT164" s="269"/>
      <c r="BU164" s="269"/>
      <c r="BV164" s="269"/>
      <c r="BW164" s="269"/>
      <c r="BX164" s="269"/>
      <c r="BY164" s="269"/>
      <c r="BZ164" s="269"/>
      <c r="CA164" s="269"/>
      <c r="CB164" s="269"/>
      <c r="CC164" s="269"/>
      <c r="CD164" s="269"/>
      <c r="CE164" s="269"/>
      <c r="CF164" s="269"/>
      <c r="CG164" s="269"/>
      <c r="CH164" s="269"/>
      <c r="CI164" s="269"/>
      <c r="CJ164" s="269"/>
      <c r="CK164" s="269"/>
      <c r="CL164" s="269"/>
      <c r="CM164" s="269"/>
      <c r="CN164" s="269"/>
      <c r="CO164" s="269"/>
      <c r="CP164" s="269"/>
      <c r="CQ164" s="269"/>
      <c r="CR164" s="269"/>
      <c r="CS164" s="269"/>
      <c r="CT164" s="269"/>
      <c r="CU164" s="269"/>
      <c r="CV164" s="269"/>
      <c r="CW164" s="269"/>
      <c r="CX164" s="269"/>
      <c r="CY164" s="269"/>
      <c r="CZ164" s="269"/>
      <c r="DA164" s="269"/>
      <c r="DB164" s="269"/>
      <c r="DC164" s="269"/>
      <c r="DD164" s="269"/>
      <c r="DE164" s="269"/>
      <c r="DF164" s="269"/>
      <c r="DG164" s="269"/>
      <c r="DH164" s="269"/>
      <c r="DI164" s="269"/>
      <c r="DJ164" s="269"/>
      <c r="DK164" s="269"/>
      <c r="DL164" s="269"/>
      <c r="DM164" s="269"/>
      <c r="DN164" s="269"/>
      <c r="DO164" s="269"/>
      <c r="DP164" s="269"/>
      <c r="DQ164" s="269"/>
      <c r="DR164" s="269"/>
      <c r="DS164" s="269"/>
      <c r="DT164" s="269"/>
      <c r="DU164" s="269"/>
      <c r="DV164" s="269"/>
      <c r="DW164" s="269"/>
      <c r="DX164" s="269"/>
      <c r="DY164" s="269"/>
      <c r="DZ164" s="269"/>
      <c r="EA164" s="269"/>
      <c r="EB164" s="269"/>
      <c r="EC164" s="269"/>
      <c r="ED164" s="269"/>
      <c r="EE164" s="269"/>
      <c r="EF164" s="269"/>
      <c r="EG164" s="269"/>
      <c r="EH164" s="269"/>
      <c r="EI164" s="269"/>
      <c r="EJ164" s="269"/>
      <c r="EK164" s="269"/>
      <c r="EL164" s="269"/>
      <c r="EM164" s="269"/>
      <c r="EN164" s="269"/>
      <c r="EO164" s="269"/>
      <c r="EP164" s="269"/>
      <c r="EQ164" s="269"/>
      <c r="ER164" s="269"/>
      <c r="ES164" s="269"/>
      <c r="ET164" s="269"/>
      <c r="EU164" s="269"/>
      <c r="EV164" s="269"/>
      <c r="EW164" s="269"/>
      <c r="EX164" s="269"/>
      <c r="EY164" s="269"/>
      <c r="EZ164" s="269"/>
      <c r="FA164" s="269"/>
      <c r="FB164" s="269"/>
      <c r="FC164" s="269"/>
      <c r="FD164" s="269"/>
      <c r="FE164" s="269"/>
      <c r="FF164" s="269"/>
      <c r="FG164" s="269"/>
      <c r="FH164" s="269"/>
      <c r="FI164" s="269"/>
      <c r="FJ164" s="269"/>
      <c r="FK164" s="269"/>
      <c r="FL164" s="269"/>
      <c r="FM164" s="269"/>
      <c r="FN164" s="269"/>
      <c r="FO164" s="269"/>
      <c r="FP164" s="269"/>
      <c r="FQ164" s="269"/>
      <c r="FR164" s="269"/>
      <c r="FS164" s="269"/>
      <c r="FT164" s="269"/>
      <c r="FU164" s="269"/>
      <c r="FV164" s="269"/>
      <c r="FW164" s="269"/>
      <c r="FX164" s="269"/>
      <c r="FY164" s="269"/>
      <c r="FZ164" s="269"/>
      <c r="GA164" s="269"/>
      <c r="GB164" s="269"/>
      <c r="GC164" s="269"/>
      <c r="GD164" s="269"/>
      <c r="GE164" s="269"/>
      <c r="GF164" s="269"/>
      <c r="GG164" s="269"/>
      <c r="GH164" s="269"/>
      <c r="GI164" s="269"/>
      <c r="GJ164" s="269"/>
      <c r="GK164" s="269"/>
      <c r="GL164" s="269"/>
      <c r="GM164" s="269"/>
      <c r="GN164" s="269"/>
      <c r="GO164" s="269"/>
      <c r="GP164" s="269"/>
      <c r="GQ164" s="269"/>
      <c r="GR164" s="269"/>
      <c r="GS164" s="269"/>
      <c r="GT164" s="269"/>
      <c r="GU164" s="269"/>
      <c r="GV164" s="269"/>
      <c r="GW164" s="269"/>
      <c r="GX164" s="269"/>
      <c r="GY164" s="269"/>
      <c r="GZ164" s="269"/>
      <c r="HA164" s="269"/>
      <c r="HB164" s="269"/>
      <c r="HC164" s="269"/>
      <c r="HD164" s="269"/>
      <c r="HE164" s="269"/>
      <c r="HF164" s="269"/>
    </row>
    <row r="165" spans="1:214" s="270" customFormat="1" x14ac:dyDescent="0.25">
      <c r="A165" s="261">
        <v>46111</v>
      </c>
      <c r="B165" s="296">
        <v>4187086417</v>
      </c>
      <c r="C165" s="263" t="s">
        <v>15253</v>
      </c>
      <c r="D165" s="261">
        <v>46113</v>
      </c>
      <c r="E165" s="264"/>
      <c r="F165" s="263"/>
      <c r="G165" s="265" t="s">
        <v>13789</v>
      </c>
      <c r="H165" s="264"/>
      <c r="I165" s="262" t="s">
        <v>15291</v>
      </c>
      <c r="J165" s="262" t="s">
        <v>1786</v>
      </c>
      <c r="K165" s="205" t="s">
        <v>37</v>
      </c>
      <c r="L165" s="190" t="str">
        <f>VLOOKUP($K165,TONG_SL!$A:$D,2,0)</f>
        <v>Chả cốm 300g</v>
      </c>
      <c r="M165" s="217"/>
      <c r="N165" s="190" t="str">
        <f t="shared" si="22"/>
        <v>K-C6</v>
      </c>
      <c r="O165" s="217"/>
      <c r="P165" s="217"/>
      <c r="Q165" s="190" t="str">
        <f>VLOOKUP(K165,TONG_SL!$A:$D,3,0)</f>
        <v>Túi</v>
      </c>
      <c r="R165" s="248">
        <v>3</v>
      </c>
      <c r="S165" s="159"/>
      <c r="T165" s="248">
        <f>VLOOKUP(VLOOKUP(G165,Ma_KH!$A:$R,18,0)&amp;K165,Gia_MB!$A:$F,6,0)</f>
        <v>74250</v>
      </c>
      <c r="U165" s="266">
        <f t="shared" si="23"/>
        <v>222750</v>
      </c>
      <c r="V165" s="248"/>
      <c r="W165" s="267">
        <f t="shared" si="24"/>
        <v>0</v>
      </c>
      <c r="X165" s="268" t="str">
        <f t="shared" si="25"/>
        <v>8</v>
      </c>
      <c r="Y165" s="159"/>
      <c r="Z165" s="266">
        <f t="shared" si="26"/>
        <v>17820</v>
      </c>
      <c r="AA165" s="269">
        <f>VLOOKUP(G165,Ma_KH!$A:$R,14,0)</f>
        <v>60</v>
      </c>
      <c r="AB165" s="269"/>
      <c r="AC165" s="269"/>
      <c r="AD165" s="269"/>
      <c r="AE165" s="269"/>
      <c r="AF165" s="269"/>
      <c r="AG165" s="269"/>
      <c r="AH165" s="269"/>
      <c r="AI165" s="269"/>
      <c r="AJ165" s="269"/>
      <c r="AK165" s="269"/>
      <c r="AL165" s="269"/>
      <c r="AM165" s="269"/>
      <c r="AN165" s="269"/>
      <c r="AO165" s="269"/>
      <c r="AP165" s="269"/>
      <c r="AQ165" s="269"/>
      <c r="AR165" s="269"/>
      <c r="AS165" s="269"/>
      <c r="AT165" s="269"/>
      <c r="AU165" s="269"/>
      <c r="AV165" s="269"/>
      <c r="AW165" s="269"/>
      <c r="AX165" s="269"/>
      <c r="AY165" s="269"/>
      <c r="AZ165" s="269"/>
      <c r="BA165" s="269"/>
      <c r="BB165" s="269"/>
      <c r="BC165" s="269"/>
      <c r="BD165" s="269"/>
      <c r="BE165" s="269"/>
      <c r="BF165" s="269"/>
      <c r="BG165" s="269"/>
      <c r="BH165" s="269"/>
      <c r="BI165" s="269"/>
      <c r="BJ165" s="269"/>
      <c r="BK165" s="269"/>
      <c r="BL165" s="269"/>
      <c r="BM165" s="269"/>
      <c r="BN165" s="269"/>
      <c r="BO165" s="269"/>
      <c r="BP165" s="269"/>
      <c r="BQ165" s="269"/>
      <c r="BR165" s="269"/>
      <c r="BS165" s="269"/>
      <c r="BT165" s="269"/>
      <c r="BU165" s="269"/>
      <c r="BV165" s="269"/>
      <c r="BW165" s="269"/>
      <c r="BX165" s="269"/>
      <c r="BY165" s="269"/>
      <c r="BZ165" s="269"/>
      <c r="CA165" s="269"/>
      <c r="CB165" s="269"/>
      <c r="CC165" s="269"/>
      <c r="CD165" s="269"/>
      <c r="CE165" s="269"/>
      <c r="CF165" s="269"/>
      <c r="CG165" s="269"/>
      <c r="CH165" s="269"/>
      <c r="CI165" s="269"/>
      <c r="CJ165" s="269"/>
      <c r="CK165" s="269"/>
      <c r="CL165" s="269"/>
      <c r="CM165" s="269"/>
      <c r="CN165" s="269"/>
      <c r="CO165" s="269"/>
      <c r="CP165" s="269"/>
      <c r="CQ165" s="269"/>
      <c r="CR165" s="269"/>
      <c r="CS165" s="269"/>
      <c r="CT165" s="269"/>
      <c r="CU165" s="269"/>
      <c r="CV165" s="269"/>
      <c r="CW165" s="269"/>
      <c r="CX165" s="269"/>
      <c r="CY165" s="269"/>
      <c r="CZ165" s="269"/>
      <c r="DA165" s="269"/>
      <c r="DB165" s="269"/>
      <c r="DC165" s="269"/>
      <c r="DD165" s="269"/>
      <c r="DE165" s="269"/>
      <c r="DF165" s="269"/>
      <c r="DG165" s="269"/>
      <c r="DH165" s="269"/>
      <c r="DI165" s="269"/>
      <c r="DJ165" s="269"/>
      <c r="DK165" s="269"/>
      <c r="DL165" s="269"/>
      <c r="DM165" s="269"/>
      <c r="DN165" s="269"/>
      <c r="DO165" s="269"/>
      <c r="DP165" s="269"/>
      <c r="DQ165" s="269"/>
      <c r="DR165" s="269"/>
      <c r="DS165" s="269"/>
      <c r="DT165" s="269"/>
      <c r="DU165" s="269"/>
      <c r="DV165" s="269"/>
      <c r="DW165" s="269"/>
      <c r="DX165" s="269"/>
      <c r="DY165" s="269"/>
      <c r="DZ165" s="269"/>
      <c r="EA165" s="269"/>
      <c r="EB165" s="269"/>
      <c r="EC165" s="269"/>
      <c r="ED165" s="269"/>
      <c r="EE165" s="269"/>
      <c r="EF165" s="269"/>
      <c r="EG165" s="269"/>
      <c r="EH165" s="269"/>
      <c r="EI165" s="269"/>
      <c r="EJ165" s="269"/>
      <c r="EK165" s="269"/>
      <c r="EL165" s="269"/>
      <c r="EM165" s="269"/>
      <c r="EN165" s="269"/>
      <c r="EO165" s="269"/>
      <c r="EP165" s="269"/>
      <c r="EQ165" s="269"/>
      <c r="ER165" s="269"/>
      <c r="ES165" s="269"/>
      <c r="ET165" s="269"/>
      <c r="EU165" s="269"/>
      <c r="EV165" s="269"/>
      <c r="EW165" s="269"/>
      <c r="EX165" s="269"/>
      <c r="EY165" s="269"/>
      <c r="EZ165" s="269"/>
      <c r="FA165" s="269"/>
      <c r="FB165" s="269"/>
      <c r="FC165" s="269"/>
      <c r="FD165" s="269"/>
      <c r="FE165" s="269"/>
      <c r="FF165" s="269"/>
      <c r="FG165" s="269"/>
      <c r="FH165" s="269"/>
      <c r="FI165" s="269"/>
      <c r="FJ165" s="269"/>
      <c r="FK165" s="269"/>
      <c r="FL165" s="269"/>
      <c r="FM165" s="269"/>
      <c r="FN165" s="269"/>
      <c r="FO165" s="269"/>
      <c r="FP165" s="269"/>
      <c r="FQ165" s="269"/>
      <c r="FR165" s="269"/>
      <c r="FS165" s="269"/>
      <c r="FT165" s="269"/>
      <c r="FU165" s="269"/>
      <c r="FV165" s="269"/>
      <c r="FW165" s="269"/>
      <c r="FX165" s="269"/>
      <c r="FY165" s="269"/>
      <c r="FZ165" s="269"/>
      <c r="GA165" s="269"/>
      <c r="GB165" s="269"/>
      <c r="GC165" s="269"/>
      <c r="GD165" s="269"/>
      <c r="GE165" s="269"/>
      <c r="GF165" s="269"/>
      <c r="GG165" s="269"/>
      <c r="GH165" s="269"/>
      <c r="GI165" s="269"/>
      <c r="GJ165" s="269"/>
      <c r="GK165" s="269"/>
      <c r="GL165" s="269"/>
      <c r="GM165" s="269"/>
      <c r="GN165" s="269"/>
      <c r="GO165" s="269"/>
      <c r="GP165" s="269"/>
      <c r="GQ165" s="269"/>
      <c r="GR165" s="269"/>
      <c r="GS165" s="269"/>
      <c r="GT165" s="269"/>
      <c r="GU165" s="269"/>
      <c r="GV165" s="269"/>
      <c r="GW165" s="269"/>
      <c r="GX165" s="269"/>
      <c r="GY165" s="269"/>
      <c r="GZ165" s="269"/>
      <c r="HA165" s="269"/>
      <c r="HB165" s="269"/>
      <c r="HC165" s="269"/>
      <c r="HD165" s="269"/>
      <c r="HE165" s="269"/>
      <c r="HF165" s="269"/>
    </row>
    <row r="166" spans="1:214" s="270" customFormat="1" x14ac:dyDescent="0.25">
      <c r="A166" s="261">
        <v>46111</v>
      </c>
      <c r="B166" s="296">
        <v>4187086417</v>
      </c>
      <c r="C166" s="263" t="s">
        <v>15253</v>
      </c>
      <c r="D166" s="261">
        <v>46113</v>
      </c>
      <c r="E166" s="264"/>
      <c r="F166" s="263"/>
      <c r="G166" s="265" t="s">
        <v>13789</v>
      </c>
      <c r="H166" s="264"/>
      <c r="I166" s="262" t="s">
        <v>15291</v>
      </c>
      <c r="J166" s="262" t="s">
        <v>1786</v>
      </c>
      <c r="K166" s="205" t="s">
        <v>39</v>
      </c>
      <c r="L166" s="190" t="str">
        <f>VLOOKUP($K166,TONG_SL!$A:$D,2,0)</f>
        <v>Chả nướng 300g</v>
      </c>
      <c r="M166" s="217"/>
      <c r="N166" s="190" t="str">
        <f t="shared" si="22"/>
        <v>K-C6</v>
      </c>
      <c r="O166" s="217"/>
      <c r="P166" s="217"/>
      <c r="Q166" s="190" t="str">
        <f>VLOOKUP(K166,TONG_SL!$A:$D,3,0)</f>
        <v>Túi</v>
      </c>
      <c r="R166" s="248">
        <v>3</v>
      </c>
      <c r="S166" s="159"/>
      <c r="T166" s="248">
        <f>VLOOKUP(VLOOKUP(G166,Ma_KH!$A:$R,18,0)&amp;K166,Gia_MB!$A:$F,6,0)</f>
        <v>70950</v>
      </c>
      <c r="U166" s="266">
        <f t="shared" si="23"/>
        <v>212850</v>
      </c>
      <c r="V166" s="248"/>
      <c r="W166" s="267">
        <f t="shared" si="24"/>
        <v>0</v>
      </c>
      <c r="X166" s="268" t="str">
        <f t="shared" si="25"/>
        <v>8</v>
      </c>
      <c r="Y166" s="159"/>
      <c r="Z166" s="266">
        <f t="shared" si="26"/>
        <v>17028</v>
      </c>
      <c r="AA166" s="269">
        <f>VLOOKUP(G166,Ma_KH!$A:$R,14,0)</f>
        <v>60</v>
      </c>
      <c r="AB166" s="269"/>
      <c r="AC166" s="269"/>
      <c r="AD166" s="269"/>
      <c r="AE166" s="269"/>
      <c r="AF166" s="269"/>
      <c r="AG166" s="269"/>
      <c r="AH166" s="269"/>
      <c r="AI166" s="269"/>
      <c r="AJ166" s="269"/>
      <c r="AK166" s="269"/>
      <c r="AL166" s="269"/>
      <c r="AM166" s="269"/>
      <c r="AN166" s="269"/>
      <c r="AO166" s="269"/>
      <c r="AP166" s="269"/>
      <c r="AQ166" s="269"/>
      <c r="AR166" s="269"/>
      <c r="AS166" s="269"/>
      <c r="AT166" s="269"/>
      <c r="AU166" s="269"/>
      <c r="AV166" s="269"/>
      <c r="AW166" s="269"/>
      <c r="AX166" s="269"/>
      <c r="AY166" s="269"/>
      <c r="AZ166" s="269"/>
      <c r="BA166" s="269"/>
      <c r="BB166" s="269"/>
      <c r="BC166" s="269"/>
      <c r="BD166" s="269"/>
      <c r="BE166" s="269"/>
      <c r="BF166" s="269"/>
      <c r="BG166" s="269"/>
      <c r="BH166" s="269"/>
      <c r="BI166" s="269"/>
      <c r="BJ166" s="269"/>
      <c r="BK166" s="269"/>
      <c r="BL166" s="269"/>
      <c r="BM166" s="269"/>
      <c r="BN166" s="269"/>
      <c r="BO166" s="269"/>
      <c r="BP166" s="269"/>
      <c r="BQ166" s="269"/>
      <c r="BR166" s="269"/>
      <c r="BS166" s="269"/>
      <c r="BT166" s="269"/>
      <c r="BU166" s="269"/>
      <c r="BV166" s="269"/>
      <c r="BW166" s="269"/>
      <c r="BX166" s="269"/>
      <c r="BY166" s="269"/>
      <c r="BZ166" s="269"/>
      <c r="CA166" s="269"/>
      <c r="CB166" s="269"/>
      <c r="CC166" s="269"/>
      <c r="CD166" s="269"/>
      <c r="CE166" s="269"/>
      <c r="CF166" s="269"/>
      <c r="CG166" s="269"/>
      <c r="CH166" s="269"/>
      <c r="CI166" s="269"/>
      <c r="CJ166" s="269"/>
      <c r="CK166" s="269"/>
      <c r="CL166" s="269"/>
      <c r="CM166" s="269"/>
      <c r="CN166" s="269"/>
      <c r="CO166" s="269"/>
      <c r="CP166" s="269"/>
      <c r="CQ166" s="269"/>
      <c r="CR166" s="269"/>
      <c r="CS166" s="269"/>
      <c r="CT166" s="269"/>
      <c r="CU166" s="269"/>
      <c r="CV166" s="269"/>
      <c r="CW166" s="269"/>
      <c r="CX166" s="269"/>
      <c r="CY166" s="269"/>
      <c r="CZ166" s="269"/>
      <c r="DA166" s="269"/>
      <c r="DB166" s="269"/>
      <c r="DC166" s="269"/>
      <c r="DD166" s="269"/>
      <c r="DE166" s="269"/>
      <c r="DF166" s="269"/>
      <c r="DG166" s="269"/>
      <c r="DH166" s="269"/>
      <c r="DI166" s="269"/>
      <c r="DJ166" s="269"/>
      <c r="DK166" s="269"/>
      <c r="DL166" s="269"/>
      <c r="DM166" s="269"/>
      <c r="DN166" s="269"/>
      <c r="DO166" s="269"/>
      <c r="DP166" s="269"/>
      <c r="DQ166" s="269"/>
      <c r="DR166" s="269"/>
      <c r="DS166" s="269"/>
      <c r="DT166" s="269"/>
      <c r="DU166" s="269"/>
      <c r="DV166" s="269"/>
      <c r="DW166" s="269"/>
      <c r="DX166" s="269"/>
      <c r="DY166" s="269"/>
      <c r="DZ166" s="269"/>
      <c r="EA166" s="269"/>
      <c r="EB166" s="269"/>
      <c r="EC166" s="269"/>
      <c r="ED166" s="269"/>
      <c r="EE166" s="269"/>
      <c r="EF166" s="269"/>
      <c r="EG166" s="269"/>
      <c r="EH166" s="269"/>
      <c r="EI166" s="269"/>
      <c r="EJ166" s="269"/>
      <c r="EK166" s="269"/>
      <c r="EL166" s="269"/>
      <c r="EM166" s="269"/>
      <c r="EN166" s="269"/>
      <c r="EO166" s="269"/>
      <c r="EP166" s="269"/>
      <c r="EQ166" s="269"/>
      <c r="ER166" s="269"/>
      <c r="ES166" s="269"/>
      <c r="ET166" s="269"/>
      <c r="EU166" s="269"/>
      <c r="EV166" s="269"/>
      <c r="EW166" s="269"/>
      <c r="EX166" s="269"/>
      <c r="EY166" s="269"/>
      <c r="EZ166" s="269"/>
      <c r="FA166" s="269"/>
      <c r="FB166" s="269"/>
      <c r="FC166" s="269"/>
      <c r="FD166" s="269"/>
      <c r="FE166" s="269"/>
      <c r="FF166" s="269"/>
      <c r="FG166" s="269"/>
      <c r="FH166" s="269"/>
      <c r="FI166" s="269"/>
      <c r="FJ166" s="269"/>
      <c r="FK166" s="269"/>
      <c r="FL166" s="269"/>
      <c r="FM166" s="269"/>
      <c r="FN166" s="269"/>
      <c r="FO166" s="269"/>
      <c r="FP166" s="269"/>
      <c r="FQ166" s="269"/>
      <c r="FR166" s="269"/>
      <c r="FS166" s="269"/>
      <c r="FT166" s="269"/>
      <c r="FU166" s="269"/>
      <c r="FV166" s="269"/>
      <c r="FW166" s="269"/>
      <c r="FX166" s="269"/>
      <c r="FY166" s="269"/>
      <c r="FZ166" s="269"/>
      <c r="GA166" s="269"/>
      <c r="GB166" s="269"/>
      <c r="GC166" s="269"/>
      <c r="GD166" s="269"/>
      <c r="GE166" s="269"/>
      <c r="GF166" s="269"/>
      <c r="GG166" s="269"/>
      <c r="GH166" s="269"/>
      <c r="GI166" s="269"/>
      <c r="GJ166" s="269"/>
      <c r="GK166" s="269"/>
      <c r="GL166" s="269"/>
      <c r="GM166" s="269"/>
      <c r="GN166" s="269"/>
      <c r="GO166" s="269"/>
      <c r="GP166" s="269"/>
      <c r="GQ166" s="269"/>
      <c r="GR166" s="269"/>
      <c r="GS166" s="269"/>
      <c r="GT166" s="269"/>
      <c r="GU166" s="269"/>
      <c r="GV166" s="269"/>
      <c r="GW166" s="269"/>
      <c r="GX166" s="269"/>
      <c r="GY166" s="269"/>
      <c r="GZ166" s="269"/>
      <c r="HA166" s="269"/>
      <c r="HB166" s="269"/>
      <c r="HC166" s="269"/>
      <c r="HD166" s="269"/>
      <c r="HE166" s="269"/>
      <c r="HF166" s="269"/>
    </row>
    <row r="167" spans="1:214" x14ac:dyDescent="0.25">
      <c r="A167" s="282">
        <v>46111</v>
      </c>
      <c r="B167" s="283">
        <v>4186786166</v>
      </c>
      <c r="C167" s="284" t="s">
        <v>15253</v>
      </c>
      <c r="D167" s="282">
        <v>46113</v>
      </c>
      <c r="E167" s="206"/>
      <c r="F167" s="189"/>
      <c r="G167" s="285" t="s">
        <v>14804</v>
      </c>
      <c r="H167" s="206"/>
      <c r="I167" s="283">
        <v>4186786166</v>
      </c>
      <c r="J167" s="283" t="s">
        <v>1786</v>
      </c>
      <c r="K167" s="205" t="s">
        <v>27</v>
      </c>
      <c r="L167" s="190" t="str">
        <f>VLOOKUP($K167,TONG_SL!$A:$D,2,0)</f>
        <v>Chân giò heo muối 300g</v>
      </c>
      <c r="M167" s="217"/>
      <c r="N167" s="190" t="str">
        <f t="shared" si="22"/>
        <v>K-C6</v>
      </c>
      <c r="O167" s="217"/>
      <c r="P167" s="217"/>
      <c r="Q167" s="190" t="str">
        <f>VLOOKUP(K167,TONG_SL!$A:$D,3,0)</f>
        <v>Túi</v>
      </c>
      <c r="R167" s="248">
        <v>5</v>
      </c>
      <c r="S167" s="159"/>
      <c r="T167" s="159">
        <f>VLOOKUP(VLOOKUP(G167,Ma_KH!$A:$R,18,0)&amp;K167,Gia_MB!$A:$F,6,0)</f>
        <v>73431</v>
      </c>
      <c r="U167" s="254">
        <f t="shared" si="23"/>
        <v>367155</v>
      </c>
      <c r="V167" s="159"/>
      <c r="W167" s="246">
        <f t="shared" si="24"/>
        <v>0</v>
      </c>
      <c r="X167" s="247" t="str">
        <f t="shared" si="25"/>
        <v>8</v>
      </c>
      <c r="Y167" s="159"/>
      <c r="Z167" s="254">
        <f t="shared" si="26"/>
        <v>29372.400000000001</v>
      </c>
      <c r="AA167" s="5">
        <f>VLOOKUP(G167,Ma_KH!$A:$R,14,0)</f>
        <v>60</v>
      </c>
    </row>
    <row r="168" spans="1:214" x14ac:dyDescent="0.25">
      <c r="A168" s="282">
        <v>46111</v>
      </c>
      <c r="B168" s="283">
        <v>4186786166</v>
      </c>
      <c r="C168" s="284" t="s">
        <v>15253</v>
      </c>
      <c r="D168" s="282">
        <v>46113</v>
      </c>
      <c r="E168" s="206"/>
      <c r="F168" s="189"/>
      <c r="G168" s="285" t="s">
        <v>14804</v>
      </c>
      <c r="H168" s="206"/>
      <c r="I168" s="283">
        <v>4186786166</v>
      </c>
      <c r="J168" s="283" t="s">
        <v>1786</v>
      </c>
      <c r="K168" s="205" t="s">
        <v>44</v>
      </c>
      <c r="L168" s="190" t="str">
        <f>VLOOKUP($K168,TONG_SL!$A:$D,2,0)</f>
        <v>Giò lụa cây 250g</v>
      </c>
      <c r="M168" s="217"/>
      <c r="N168" s="190" t="str">
        <f t="shared" si="22"/>
        <v>K-C6</v>
      </c>
      <c r="O168" s="217"/>
      <c r="P168" s="217"/>
      <c r="Q168" s="190" t="str">
        <f>VLOOKUP(K168,TONG_SL!$A:$D,3,0)</f>
        <v>Túi</v>
      </c>
      <c r="R168" s="248">
        <v>5</v>
      </c>
      <c r="S168" s="159"/>
      <c r="T168" s="159">
        <f>VLOOKUP(VLOOKUP(G168,Ma_KH!$A:$R,18,0)&amp;K168,Gia_MB!$A:$F,6,0)</f>
        <v>49500</v>
      </c>
      <c r="U168" s="254">
        <f t="shared" si="23"/>
        <v>247500</v>
      </c>
      <c r="V168" s="159"/>
      <c r="W168" s="246">
        <f t="shared" si="24"/>
        <v>0</v>
      </c>
      <c r="X168" s="247" t="str">
        <f t="shared" si="25"/>
        <v>8</v>
      </c>
      <c r="Y168" s="159"/>
      <c r="Z168" s="254">
        <f t="shared" si="26"/>
        <v>19800</v>
      </c>
      <c r="AA168" s="5">
        <f>VLOOKUP(G168,Ma_KH!$A:$R,14,0)</f>
        <v>60</v>
      </c>
    </row>
    <row r="169" spans="1:214" x14ac:dyDescent="0.25">
      <c r="A169" s="282">
        <v>46111</v>
      </c>
      <c r="B169" s="283">
        <v>4186786166</v>
      </c>
      <c r="C169" s="284" t="s">
        <v>15253</v>
      </c>
      <c r="D169" s="282">
        <v>46113</v>
      </c>
      <c r="E169" s="206"/>
      <c r="F169" s="189"/>
      <c r="G169" s="285" t="s">
        <v>14804</v>
      </c>
      <c r="H169" s="206"/>
      <c r="I169" s="283">
        <v>4186786166</v>
      </c>
      <c r="J169" s="283" t="s">
        <v>1786</v>
      </c>
      <c r="K169" s="205" t="s">
        <v>32</v>
      </c>
      <c r="L169" s="190" t="str">
        <f>VLOOKUP($K169,TONG_SL!$A:$D,2,0)</f>
        <v>Giò Tai Lưỡi Xào 250g</v>
      </c>
      <c r="M169" s="217"/>
      <c r="N169" s="190" t="str">
        <f t="shared" si="22"/>
        <v>K-C6</v>
      </c>
      <c r="O169" s="217"/>
      <c r="P169" s="217"/>
      <c r="Q169" s="190" t="str">
        <f>VLOOKUP(K169,TONG_SL!$A:$D,3,0)</f>
        <v>Túi</v>
      </c>
      <c r="R169" s="248">
        <v>5</v>
      </c>
      <c r="S169" s="159"/>
      <c r="T169" s="159">
        <f>VLOOKUP(VLOOKUP(G169,Ma_KH!$A:$R,18,0)&amp;K169,Gia_MB!$A:$F,6,0)</f>
        <v>50182</v>
      </c>
      <c r="U169" s="254">
        <f t="shared" si="23"/>
        <v>250910</v>
      </c>
      <c r="V169" s="159"/>
      <c r="W169" s="246">
        <f t="shared" si="24"/>
        <v>0</v>
      </c>
      <c r="X169" s="247" t="str">
        <f t="shared" si="25"/>
        <v>8</v>
      </c>
      <c r="Y169" s="159"/>
      <c r="Z169" s="254">
        <f t="shared" si="26"/>
        <v>20072.8</v>
      </c>
      <c r="AA169" s="5">
        <f>VLOOKUP(G169,Ma_KH!$A:$R,14,0)</f>
        <v>60</v>
      </c>
    </row>
    <row r="170" spans="1:214" x14ac:dyDescent="0.25">
      <c r="A170" s="282">
        <v>46111</v>
      </c>
      <c r="B170" s="283">
        <v>4186680486</v>
      </c>
      <c r="C170" s="284" t="s">
        <v>15253</v>
      </c>
      <c r="D170" s="282">
        <v>46113</v>
      </c>
      <c r="E170" s="206"/>
      <c r="F170" s="189"/>
      <c r="G170" s="285" t="s">
        <v>14843</v>
      </c>
      <c r="H170" s="206"/>
      <c r="I170" s="283">
        <v>4186680486</v>
      </c>
      <c r="J170" s="283" t="s">
        <v>1786</v>
      </c>
      <c r="K170" s="205" t="s">
        <v>37</v>
      </c>
      <c r="L170" s="190" t="str">
        <f>VLOOKUP($K170,TONG_SL!$A:$D,2,0)</f>
        <v>Chả cốm 300g</v>
      </c>
      <c r="M170" s="217"/>
      <c r="N170" s="190" t="str">
        <f t="shared" si="22"/>
        <v>K-C6</v>
      </c>
      <c r="O170" s="217"/>
      <c r="P170" s="217"/>
      <c r="Q170" s="190" t="str">
        <f>VLOOKUP(K170,TONG_SL!$A:$D,3,0)</f>
        <v>Túi</v>
      </c>
      <c r="R170" s="248">
        <v>2</v>
      </c>
      <c r="S170" s="159"/>
      <c r="T170" s="159">
        <f>VLOOKUP(VLOOKUP(G170,Ma_KH!$A:$R,18,0)&amp;K170,Gia_MB!$A:$F,6,0)</f>
        <v>74250</v>
      </c>
      <c r="U170" s="254">
        <f t="shared" si="23"/>
        <v>148500</v>
      </c>
      <c r="V170" s="159"/>
      <c r="W170" s="246">
        <f t="shared" si="24"/>
        <v>0</v>
      </c>
      <c r="X170" s="247" t="str">
        <f t="shared" si="25"/>
        <v>8</v>
      </c>
      <c r="Y170" s="159"/>
      <c r="Z170" s="254">
        <f t="shared" si="26"/>
        <v>11880</v>
      </c>
      <c r="AA170" s="5">
        <f>VLOOKUP(G170,Ma_KH!$A:$R,14,0)</f>
        <v>60</v>
      </c>
    </row>
    <row r="171" spans="1:214" x14ac:dyDescent="0.25">
      <c r="A171" s="282">
        <v>46111</v>
      </c>
      <c r="B171" s="283">
        <v>4186680486</v>
      </c>
      <c r="C171" s="284" t="s">
        <v>15253</v>
      </c>
      <c r="D171" s="282">
        <v>46113</v>
      </c>
      <c r="E171" s="206"/>
      <c r="F171" s="189"/>
      <c r="G171" s="285" t="s">
        <v>14843</v>
      </c>
      <c r="H171" s="206"/>
      <c r="I171" s="283">
        <v>4186680486</v>
      </c>
      <c r="J171" s="283" t="s">
        <v>1786</v>
      </c>
      <c r="K171" s="205" t="s">
        <v>27</v>
      </c>
      <c r="L171" s="190" t="str">
        <f>VLOOKUP($K171,TONG_SL!$A:$D,2,0)</f>
        <v>Chân giò heo muối 300g</v>
      </c>
      <c r="M171" s="217"/>
      <c r="N171" s="190" t="str">
        <f t="shared" si="22"/>
        <v>K-C6</v>
      </c>
      <c r="O171" s="217"/>
      <c r="P171" s="217"/>
      <c r="Q171" s="190" t="str">
        <f>VLOOKUP(K171,TONG_SL!$A:$D,3,0)</f>
        <v>Túi</v>
      </c>
      <c r="R171" s="248">
        <v>10</v>
      </c>
      <c r="S171" s="159"/>
      <c r="T171" s="159">
        <f>VLOOKUP(VLOOKUP(G171,Ma_KH!$A:$R,18,0)&amp;K171,Gia_MB!$A:$F,6,0)</f>
        <v>73431</v>
      </c>
      <c r="U171" s="254">
        <f t="shared" si="23"/>
        <v>734310</v>
      </c>
      <c r="V171" s="159"/>
      <c r="W171" s="246">
        <f t="shared" si="24"/>
        <v>0</v>
      </c>
      <c r="X171" s="247" t="str">
        <f t="shared" si="25"/>
        <v>8</v>
      </c>
      <c r="Y171" s="159"/>
      <c r="Z171" s="254">
        <f t="shared" si="26"/>
        <v>58744.800000000003</v>
      </c>
      <c r="AA171" s="5">
        <f>VLOOKUP(G171,Ma_KH!$A:$R,14,0)</f>
        <v>60</v>
      </c>
    </row>
    <row r="172" spans="1:214" x14ac:dyDescent="0.25">
      <c r="A172" s="282">
        <v>46111</v>
      </c>
      <c r="B172" s="283">
        <v>4186680486</v>
      </c>
      <c r="C172" s="284" t="s">
        <v>15253</v>
      </c>
      <c r="D172" s="282">
        <v>46113</v>
      </c>
      <c r="E172" s="206"/>
      <c r="F172" s="189"/>
      <c r="G172" s="285" t="s">
        <v>14843</v>
      </c>
      <c r="H172" s="206"/>
      <c r="I172" s="283">
        <v>4186680486</v>
      </c>
      <c r="J172" s="283" t="s">
        <v>1786</v>
      </c>
      <c r="K172" s="205" t="s">
        <v>48</v>
      </c>
      <c r="L172" s="190" t="str">
        <f>VLOOKUP($K172,TONG_SL!$A:$D,2,0)</f>
        <v>Mọc Nấm Hương 250g</v>
      </c>
      <c r="M172" s="217"/>
      <c r="N172" s="190" t="str">
        <f t="shared" si="22"/>
        <v>K-C6</v>
      </c>
      <c r="O172" s="217"/>
      <c r="P172" s="217"/>
      <c r="Q172" s="190" t="str">
        <f>VLOOKUP(K172,TONG_SL!$A:$D,3,0)</f>
        <v>Túi</v>
      </c>
      <c r="R172" s="248">
        <v>2</v>
      </c>
      <c r="S172" s="159"/>
      <c r="T172" s="159">
        <f>VLOOKUP(VLOOKUP(G172,Ma_KH!$A:$R,18,0)&amp;K172,Gia_MB!$A:$F,6,0)</f>
        <v>46000</v>
      </c>
      <c r="U172" s="254">
        <f t="shared" si="23"/>
        <v>92000</v>
      </c>
      <c r="V172" s="159"/>
      <c r="W172" s="246">
        <f t="shared" si="24"/>
        <v>0</v>
      </c>
      <c r="X172" s="247" t="str">
        <f t="shared" si="25"/>
        <v>8</v>
      </c>
      <c r="Y172" s="159"/>
      <c r="Z172" s="254">
        <f t="shared" si="26"/>
        <v>7360</v>
      </c>
      <c r="AA172" s="5">
        <f>VLOOKUP(G172,Ma_KH!$A:$R,14,0)</f>
        <v>60</v>
      </c>
    </row>
    <row r="173" spans="1:214" s="270" customFormat="1" x14ac:dyDescent="0.25">
      <c r="A173" s="261">
        <v>46111</v>
      </c>
      <c r="B173" s="271">
        <v>4187215344</v>
      </c>
      <c r="C173" s="263" t="s">
        <v>15253</v>
      </c>
      <c r="D173" s="261">
        <v>46113</v>
      </c>
      <c r="E173" s="264"/>
      <c r="F173" s="263"/>
      <c r="G173" s="265" t="s">
        <v>14509</v>
      </c>
      <c r="H173" s="264"/>
      <c r="I173" s="262" t="s">
        <v>15292</v>
      </c>
      <c r="J173" s="262" t="s">
        <v>1782</v>
      </c>
      <c r="K173" s="205" t="s">
        <v>30</v>
      </c>
      <c r="L173" s="190" t="str">
        <f>VLOOKUP($K173,TONG_SL!$A:$D,2,0)</f>
        <v>Gà muối 500g</v>
      </c>
      <c r="M173" s="217"/>
      <c r="N173" s="190" t="str">
        <f t="shared" si="22"/>
        <v>K-C6</v>
      </c>
      <c r="O173" s="217"/>
      <c r="P173" s="217"/>
      <c r="Q173" s="190" t="str">
        <f>VLOOKUP(K173,TONG_SL!$A:$D,3,0)</f>
        <v>Túi</v>
      </c>
      <c r="R173" s="248">
        <v>15</v>
      </c>
      <c r="S173" s="159"/>
      <c r="T173" s="248">
        <f>VLOOKUP(VLOOKUP(G173,Ma_KH!$A:$R,18,0)&amp;K173,Gia_MB!$A:$F,6,0)</f>
        <v>116611</v>
      </c>
      <c r="U173" s="266">
        <f t="shared" si="23"/>
        <v>1749165</v>
      </c>
      <c r="V173" s="248"/>
      <c r="W173" s="267">
        <f t="shared" si="24"/>
        <v>0</v>
      </c>
      <c r="X173" s="268" t="str">
        <f t="shared" si="25"/>
        <v>8</v>
      </c>
      <c r="Y173" s="159"/>
      <c r="Z173" s="266">
        <f t="shared" si="26"/>
        <v>139933.20000000001</v>
      </c>
      <c r="AA173" s="269">
        <f>VLOOKUP(G173,Ma_KH!$A:$R,14,0)</f>
        <v>60</v>
      </c>
      <c r="AB173" s="269"/>
      <c r="AC173" s="269"/>
      <c r="AD173" s="269"/>
      <c r="AE173" s="269"/>
      <c r="AF173" s="269"/>
      <c r="AG173" s="269"/>
      <c r="AH173" s="269"/>
      <c r="AI173" s="269"/>
      <c r="AJ173" s="269"/>
      <c r="AK173" s="269"/>
      <c r="AL173" s="269"/>
      <c r="AM173" s="269"/>
      <c r="AN173" s="269"/>
      <c r="AO173" s="269"/>
      <c r="AP173" s="269"/>
      <c r="AQ173" s="269"/>
      <c r="AR173" s="269"/>
      <c r="AS173" s="269"/>
      <c r="AT173" s="269"/>
      <c r="AU173" s="269"/>
      <c r="AV173" s="269"/>
      <c r="AW173" s="269"/>
      <c r="AX173" s="269"/>
      <c r="AY173" s="269"/>
      <c r="AZ173" s="269"/>
      <c r="BA173" s="269"/>
      <c r="BB173" s="269"/>
      <c r="BC173" s="269"/>
      <c r="BD173" s="269"/>
      <c r="BE173" s="269"/>
      <c r="BF173" s="269"/>
      <c r="BG173" s="269"/>
      <c r="BH173" s="269"/>
      <c r="BI173" s="269"/>
      <c r="BJ173" s="269"/>
      <c r="BK173" s="269"/>
      <c r="BL173" s="269"/>
      <c r="BM173" s="269"/>
      <c r="BN173" s="269"/>
      <c r="BO173" s="269"/>
      <c r="BP173" s="269"/>
      <c r="BQ173" s="269"/>
      <c r="BR173" s="269"/>
      <c r="BS173" s="269"/>
      <c r="BT173" s="269"/>
      <c r="BU173" s="269"/>
      <c r="BV173" s="269"/>
      <c r="BW173" s="269"/>
      <c r="BX173" s="269"/>
      <c r="BY173" s="269"/>
      <c r="BZ173" s="269"/>
      <c r="CA173" s="269"/>
      <c r="CB173" s="269"/>
      <c r="CC173" s="269"/>
      <c r="CD173" s="269"/>
      <c r="CE173" s="269"/>
      <c r="CF173" s="269"/>
      <c r="CG173" s="269"/>
      <c r="CH173" s="269"/>
      <c r="CI173" s="269"/>
      <c r="CJ173" s="269"/>
      <c r="CK173" s="269"/>
      <c r="CL173" s="269"/>
      <c r="CM173" s="269"/>
      <c r="CN173" s="269"/>
      <c r="CO173" s="269"/>
      <c r="CP173" s="269"/>
      <c r="CQ173" s="269"/>
      <c r="CR173" s="269"/>
      <c r="CS173" s="269"/>
      <c r="CT173" s="269"/>
      <c r="CU173" s="269"/>
      <c r="CV173" s="269"/>
      <c r="CW173" s="269"/>
      <c r="CX173" s="269"/>
      <c r="CY173" s="269"/>
      <c r="CZ173" s="269"/>
      <c r="DA173" s="269"/>
      <c r="DB173" s="269"/>
      <c r="DC173" s="269"/>
      <c r="DD173" s="269"/>
      <c r="DE173" s="269"/>
      <c r="DF173" s="269"/>
      <c r="DG173" s="269"/>
      <c r="DH173" s="269"/>
      <c r="DI173" s="269"/>
      <c r="DJ173" s="269"/>
      <c r="DK173" s="269"/>
      <c r="DL173" s="269"/>
      <c r="DM173" s="269"/>
      <c r="DN173" s="269"/>
      <c r="DO173" s="269"/>
      <c r="DP173" s="269"/>
      <c r="DQ173" s="269"/>
      <c r="DR173" s="269"/>
      <c r="DS173" s="269"/>
      <c r="DT173" s="269"/>
      <c r="DU173" s="269"/>
      <c r="DV173" s="269"/>
      <c r="DW173" s="269"/>
      <c r="DX173" s="269"/>
      <c r="DY173" s="269"/>
      <c r="DZ173" s="269"/>
      <c r="EA173" s="269"/>
      <c r="EB173" s="269"/>
      <c r="EC173" s="269"/>
      <c r="ED173" s="269"/>
      <c r="EE173" s="269"/>
      <c r="EF173" s="269"/>
      <c r="EG173" s="269"/>
      <c r="EH173" s="269"/>
      <c r="EI173" s="269"/>
      <c r="EJ173" s="269"/>
      <c r="EK173" s="269"/>
      <c r="EL173" s="269"/>
      <c r="EM173" s="269"/>
      <c r="EN173" s="269"/>
      <c r="EO173" s="269"/>
      <c r="EP173" s="269"/>
      <c r="EQ173" s="269"/>
      <c r="ER173" s="269"/>
      <c r="ES173" s="269"/>
      <c r="ET173" s="269"/>
      <c r="EU173" s="269"/>
      <c r="EV173" s="269"/>
      <c r="EW173" s="269"/>
      <c r="EX173" s="269"/>
      <c r="EY173" s="269"/>
      <c r="EZ173" s="269"/>
      <c r="FA173" s="269"/>
      <c r="FB173" s="269"/>
      <c r="FC173" s="269"/>
      <c r="FD173" s="269"/>
      <c r="FE173" s="269"/>
      <c r="FF173" s="269"/>
      <c r="FG173" s="269"/>
      <c r="FH173" s="269"/>
      <c r="FI173" s="269"/>
      <c r="FJ173" s="269"/>
      <c r="FK173" s="269"/>
      <c r="FL173" s="269"/>
      <c r="FM173" s="269"/>
      <c r="FN173" s="269"/>
      <c r="FO173" s="269"/>
      <c r="FP173" s="269"/>
      <c r="FQ173" s="269"/>
      <c r="FR173" s="269"/>
      <c r="FS173" s="269"/>
      <c r="FT173" s="269"/>
      <c r="FU173" s="269"/>
      <c r="FV173" s="269"/>
      <c r="FW173" s="269"/>
      <c r="FX173" s="269"/>
      <c r="FY173" s="269"/>
      <c r="FZ173" s="269"/>
      <c r="GA173" s="269"/>
      <c r="GB173" s="269"/>
      <c r="GC173" s="269"/>
      <c r="GD173" s="269"/>
      <c r="GE173" s="269"/>
      <c r="GF173" s="269"/>
      <c r="GG173" s="269"/>
      <c r="GH173" s="269"/>
      <c r="GI173" s="269"/>
      <c r="GJ173" s="269"/>
      <c r="GK173" s="269"/>
      <c r="GL173" s="269"/>
      <c r="GM173" s="269"/>
      <c r="GN173" s="269"/>
      <c r="GO173" s="269"/>
      <c r="GP173" s="269"/>
      <c r="GQ173" s="269"/>
      <c r="GR173" s="269"/>
      <c r="GS173" s="269"/>
      <c r="GT173" s="269"/>
      <c r="GU173" s="269"/>
      <c r="GV173" s="269"/>
      <c r="GW173" s="269"/>
      <c r="GX173" s="269"/>
      <c r="GY173" s="269"/>
      <c r="GZ173" s="269"/>
      <c r="HA173" s="269"/>
      <c r="HB173" s="269"/>
      <c r="HC173" s="269"/>
      <c r="HD173" s="269"/>
      <c r="HE173" s="269"/>
      <c r="HF173" s="269"/>
    </row>
    <row r="174" spans="1:214" s="270" customFormat="1" x14ac:dyDescent="0.25">
      <c r="A174" s="261">
        <v>46111</v>
      </c>
      <c r="B174" s="271">
        <v>4187215344</v>
      </c>
      <c r="C174" s="263" t="s">
        <v>15253</v>
      </c>
      <c r="D174" s="261">
        <v>46113</v>
      </c>
      <c r="E174" s="264"/>
      <c r="F174" s="263"/>
      <c r="G174" s="265" t="s">
        <v>14509</v>
      </c>
      <c r="H174" s="264"/>
      <c r="I174" s="262" t="s">
        <v>15292</v>
      </c>
      <c r="J174" s="262" t="s">
        <v>1782</v>
      </c>
      <c r="K174" s="205" t="s">
        <v>27</v>
      </c>
      <c r="L174" s="190" t="str">
        <f>VLOOKUP($K174,TONG_SL!$A:$D,2,0)</f>
        <v>Chân giò heo muối 300g</v>
      </c>
      <c r="M174" s="217"/>
      <c r="N174" s="190" t="str">
        <f t="shared" si="22"/>
        <v>K-C6</v>
      </c>
      <c r="O174" s="217"/>
      <c r="P174" s="217"/>
      <c r="Q174" s="190" t="str">
        <f>VLOOKUP(K174,TONG_SL!$A:$D,3,0)</f>
        <v>Túi</v>
      </c>
      <c r="R174" s="248">
        <v>15</v>
      </c>
      <c r="S174" s="159"/>
      <c r="T174" s="248">
        <f>VLOOKUP(VLOOKUP(G174,Ma_KH!$A:$R,18,0)&amp;K174,Gia_MB!$A:$F,6,0)</f>
        <v>73431</v>
      </c>
      <c r="U174" s="266">
        <f t="shared" si="23"/>
        <v>1101465</v>
      </c>
      <c r="V174" s="248"/>
      <c r="W174" s="267">
        <f t="shared" si="24"/>
        <v>0</v>
      </c>
      <c r="X174" s="268" t="str">
        <f t="shared" si="25"/>
        <v>8</v>
      </c>
      <c r="Y174" s="159"/>
      <c r="Z174" s="266">
        <f t="shared" si="26"/>
        <v>88117.2</v>
      </c>
      <c r="AA174" s="269">
        <f>VLOOKUP(G174,Ma_KH!$A:$R,14,0)</f>
        <v>60</v>
      </c>
      <c r="AB174" s="269"/>
      <c r="AC174" s="269"/>
      <c r="AD174" s="269"/>
      <c r="AE174" s="269"/>
      <c r="AF174" s="269"/>
      <c r="AG174" s="269"/>
      <c r="AH174" s="269"/>
      <c r="AI174" s="269"/>
      <c r="AJ174" s="269"/>
      <c r="AK174" s="269"/>
      <c r="AL174" s="269"/>
      <c r="AM174" s="269"/>
      <c r="AN174" s="269"/>
      <c r="AO174" s="269"/>
      <c r="AP174" s="269"/>
      <c r="AQ174" s="269"/>
      <c r="AR174" s="269"/>
      <c r="AS174" s="269"/>
      <c r="AT174" s="269"/>
      <c r="AU174" s="269"/>
      <c r="AV174" s="269"/>
      <c r="AW174" s="269"/>
      <c r="AX174" s="269"/>
      <c r="AY174" s="269"/>
      <c r="AZ174" s="269"/>
      <c r="BA174" s="269"/>
      <c r="BB174" s="269"/>
      <c r="BC174" s="269"/>
      <c r="BD174" s="269"/>
      <c r="BE174" s="269"/>
      <c r="BF174" s="269"/>
      <c r="BG174" s="269"/>
      <c r="BH174" s="269"/>
      <c r="BI174" s="269"/>
      <c r="BJ174" s="269"/>
      <c r="BK174" s="269"/>
      <c r="BL174" s="269"/>
      <c r="BM174" s="269"/>
      <c r="BN174" s="269"/>
      <c r="BO174" s="269"/>
      <c r="BP174" s="269"/>
      <c r="BQ174" s="269"/>
      <c r="BR174" s="269"/>
      <c r="BS174" s="269"/>
      <c r="BT174" s="269"/>
      <c r="BU174" s="269"/>
      <c r="BV174" s="269"/>
      <c r="BW174" s="269"/>
      <c r="BX174" s="269"/>
      <c r="BY174" s="269"/>
      <c r="BZ174" s="269"/>
      <c r="CA174" s="269"/>
      <c r="CB174" s="269"/>
      <c r="CC174" s="269"/>
      <c r="CD174" s="269"/>
      <c r="CE174" s="269"/>
      <c r="CF174" s="269"/>
      <c r="CG174" s="269"/>
      <c r="CH174" s="269"/>
      <c r="CI174" s="269"/>
      <c r="CJ174" s="269"/>
      <c r="CK174" s="269"/>
      <c r="CL174" s="269"/>
      <c r="CM174" s="269"/>
      <c r="CN174" s="269"/>
      <c r="CO174" s="269"/>
      <c r="CP174" s="269"/>
      <c r="CQ174" s="269"/>
      <c r="CR174" s="269"/>
      <c r="CS174" s="269"/>
      <c r="CT174" s="269"/>
      <c r="CU174" s="269"/>
      <c r="CV174" s="269"/>
      <c r="CW174" s="269"/>
      <c r="CX174" s="269"/>
      <c r="CY174" s="269"/>
      <c r="CZ174" s="269"/>
      <c r="DA174" s="269"/>
      <c r="DB174" s="269"/>
      <c r="DC174" s="269"/>
      <c r="DD174" s="269"/>
      <c r="DE174" s="269"/>
      <c r="DF174" s="269"/>
      <c r="DG174" s="269"/>
      <c r="DH174" s="269"/>
      <c r="DI174" s="269"/>
      <c r="DJ174" s="269"/>
      <c r="DK174" s="269"/>
      <c r="DL174" s="269"/>
      <c r="DM174" s="269"/>
      <c r="DN174" s="269"/>
      <c r="DO174" s="269"/>
      <c r="DP174" s="269"/>
      <c r="DQ174" s="269"/>
      <c r="DR174" s="269"/>
      <c r="DS174" s="269"/>
      <c r="DT174" s="269"/>
      <c r="DU174" s="269"/>
      <c r="DV174" s="269"/>
      <c r="DW174" s="269"/>
      <c r="DX174" s="269"/>
      <c r="DY174" s="269"/>
      <c r="DZ174" s="269"/>
      <c r="EA174" s="269"/>
      <c r="EB174" s="269"/>
      <c r="EC174" s="269"/>
      <c r="ED174" s="269"/>
      <c r="EE174" s="269"/>
      <c r="EF174" s="269"/>
      <c r="EG174" s="269"/>
      <c r="EH174" s="269"/>
      <c r="EI174" s="269"/>
      <c r="EJ174" s="269"/>
      <c r="EK174" s="269"/>
      <c r="EL174" s="269"/>
      <c r="EM174" s="269"/>
      <c r="EN174" s="269"/>
      <c r="EO174" s="269"/>
      <c r="EP174" s="269"/>
      <c r="EQ174" s="269"/>
      <c r="ER174" s="269"/>
      <c r="ES174" s="269"/>
      <c r="ET174" s="269"/>
      <c r="EU174" s="269"/>
      <c r="EV174" s="269"/>
      <c r="EW174" s="269"/>
      <c r="EX174" s="269"/>
      <c r="EY174" s="269"/>
      <c r="EZ174" s="269"/>
      <c r="FA174" s="269"/>
      <c r="FB174" s="269"/>
      <c r="FC174" s="269"/>
      <c r="FD174" s="269"/>
      <c r="FE174" s="269"/>
      <c r="FF174" s="269"/>
      <c r="FG174" s="269"/>
      <c r="FH174" s="269"/>
      <c r="FI174" s="269"/>
      <c r="FJ174" s="269"/>
      <c r="FK174" s="269"/>
      <c r="FL174" s="269"/>
      <c r="FM174" s="269"/>
      <c r="FN174" s="269"/>
      <c r="FO174" s="269"/>
      <c r="FP174" s="269"/>
      <c r="FQ174" s="269"/>
      <c r="FR174" s="269"/>
      <c r="FS174" s="269"/>
      <c r="FT174" s="269"/>
      <c r="FU174" s="269"/>
      <c r="FV174" s="269"/>
      <c r="FW174" s="269"/>
      <c r="FX174" s="269"/>
      <c r="FY174" s="269"/>
      <c r="FZ174" s="269"/>
      <c r="GA174" s="269"/>
      <c r="GB174" s="269"/>
      <c r="GC174" s="269"/>
      <c r="GD174" s="269"/>
      <c r="GE174" s="269"/>
      <c r="GF174" s="269"/>
      <c r="GG174" s="269"/>
      <c r="GH174" s="269"/>
      <c r="GI174" s="269"/>
      <c r="GJ174" s="269"/>
      <c r="GK174" s="269"/>
      <c r="GL174" s="269"/>
      <c r="GM174" s="269"/>
      <c r="GN174" s="269"/>
      <c r="GO174" s="269"/>
      <c r="GP174" s="269"/>
      <c r="GQ174" s="269"/>
      <c r="GR174" s="269"/>
      <c r="GS174" s="269"/>
      <c r="GT174" s="269"/>
      <c r="GU174" s="269"/>
      <c r="GV174" s="269"/>
      <c r="GW174" s="269"/>
      <c r="GX174" s="269"/>
      <c r="GY174" s="269"/>
      <c r="GZ174" s="269"/>
      <c r="HA174" s="269"/>
      <c r="HB174" s="269"/>
      <c r="HC174" s="269"/>
      <c r="HD174" s="269"/>
      <c r="HE174" s="269"/>
      <c r="HF174" s="269"/>
    </row>
    <row r="175" spans="1:214" s="270" customFormat="1" x14ac:dyDescent="0.25">
      <c r="A175" s="261">
        <v>46111</v>
      </c>
      <c r="B175" s="271">
        <v>4187215344</v>
      </c>
      <c r="C175" s="263" t="s">
        <v>15253</v>
      </c>
      <c r="D175" s="261">
        <v>46113</v>
      </c>
      <c r="E175" s="264"/>
      <c r="F175" s="263"/>
      <c r="G175" s="265" t="s">
        <v>14509</v>
      </c>
      <c r="H175" s="264"/>
      <c r="I175" s="262" t="s">
        <v>15292</v>
      </c>
      <c r="J175" s="262" t="s">
        <v>1782</v>
      </c>
      <c r="K175" s="205" t="s">
        <v>32</v>
      </c>
      <c r="L175" s="190" t="str">
        <f>VLOOKUP($K175,TONG_SL!$A:$D,2,0)</f>
        <v>Giò Tai Lưỡi Xào 250g</v>
      </c>
      <c r="M175" s="217"/>
      <c r="N175" s="190" t="str">
        <f t="shared" si="22"/>
        <v>K-C6</v>
      </c>
      <c r="O175" s="217"/>
      <c r="P175" s="217"/>
      <c r="Q175" s="190" t="str">
        <f>VLOOKUP(K175,TONG_SL!$A:$D,3,0)</f>
        <v>Túi</v>
      </c>
      <c r="R175" s="248">
        <v>5</v>
      </c>
      <c r="S175" s="159"/>
      <c r="T175" s="248">
        <f>VLOOKUP(VLOOKUP(G175,Ma_KH!$A:$R,18,0)&amp;K175,Gia_MB!$A:$F,6,0)</f>
        <v>50182</v>
      </c>
      <c r="U175" s="266">
        <f t="shared" si="23"/>
        <v>250910</v>
      </c>
      <c r="V175" s="248"/>
      <c r="W175" s="267">
        <f t="shared" si="24"/>
        <v>0</v>
      </c>
      <c r="X175" s="268" t="str">
        <f t="shared" si="25"/>
        <v>8</v>
      </c>
      <c r="Y175" s="159"/>
      <c r="Z175" s="266">
        <f t="shared" si="26"/>
        <v>20072.8</v>
      </c>
      <c r="AA175" s="269">
        <f>VLOOKUP(G175,Ma_KH!$A:$R,14,0)</f>
        <v>60</v>
      </c>
      <c r="AB175" s="269"/>
      <c r="AC175" s="269"/>
      <c r="AD175" s="269"/>
      <c r="AE175" s="269"/>
      <c r="AF175" s="269"/>
      <c r="AG175" s="269"/>
      <c r="AH175" s="269"/>
      <c r="AI175" s="269"/>
      <c r="AJ175" s="269"/>
      <c r="AK175" s="269"/>
      <c r="AL175" s="269"/>
      <c r="AM175" s="269"/>
      <c r="AN175" s="269"/>
      <c r="AO175" s="269"/>
      <c r="AP175" s="269"/>
      <c r="AQ175" s="269"/>
      <c r="AR175" s="269"/>
      <c r="AS175" s="269"/>
      <c r="AT175" s="269"/>
      <c r="AU175" s="269"/>
      <c r="AV175" s="269"/>
      <c r="AW175" s="269"/>
      <c r="AX175" s="269"/>
      <c r="AY175" s="269"/>
      <c r="AZ175" s="269"/>
      <c r="BA175" s="269"/>
      <c r="BB175" s="269"/>
      <c r="BC175" s="269"/>
      <c r="BD175" s="269"/>
      <c r="BE175" s="269"/>
      <c r="BF175" s="269"/>
      <c r="BG175" s="269"/>
      <c r="BH175" s="269"/>
      <c r="BI175" s="269"/>
      <c r="BJ175" s="269"/>
      <c r="BK175" s="269"/>
      <c r="BL175" s="269"/>
      <c r="BM175" s="269"/>
      <c r="BN175" s="269"/>
      <c r="BO175" s="269"/>
      <c r="BP175" s="269"/>
      <c r="BQ175" s="269"/>
      <c r="BR175" s="269"/>
      <c r="BS175" s="269"/>
      <c r="BT175" s="269"/>
      <c r="BU175" s="269"/>
      <c r="BV175" s="269"/>
      <c r="BW175" s="269"/>
      <c r="BX175" s="269"/>
      <c r="BY175" s="269"/>
      <c r="BZ175" s="269"/>
      <c r="CA175" s="269"/>
      <c r="CB175" s="269"/>
      <c r="CC175" s="269"/>
      <c r="CD175" s="269"/>
      <c r="CE175" s="269"/>
      <c r="CF175" s="269"/>
      <c r="CG175" s="269"/>
      <c r="CH175" s="269"/>
      <c r="CI175" s="269"/>
      <c r="CJ175" s="269"/>
      <c r="CK175" s="269"/>
      <c r="CL175" s="269"/>
      <c r="CM175" s="269"/>
      <c r="CN175" s="269"/>
      <c r="CO175" s="269"/>
      <c r="CP175" s="269"/>
      <c r="CQ175" s="269"/>
      <c r="CR175" s="269"/>
      <c r="CS175" s="269"/>
      <c r="CT175" s="269"/>
      <c r="CU175" s="269"/>
      <c r="CV175" s="269"/>
      <c r="CW175" s="269"/>
      <c r="CX175" s="269"/>
      <c r="CY175" s="269"/>
      <c r="CZ175" s="269"/>
      <c r="DA175" s="269"/>
      <c r="DB175" s="269"/>
      <c r="DC175" s="269"/>
      <c r="DD175" s="269"/>
      <c r="DE175" s="269"/>
      <c r="DF175" s="269"/>
      <c r="DG175" s="269"/>
      <c r="DH175" s="269"/>
      <c r="DI175" s="269"/>
      <c r="DJ175" s="269"/>
      <c r="DK175" s="269"/>
      <c r="DL175" s="269"/>
      <c r="DM175" s="269"/>
      <c r="DN175" s="269"/>
      <c r="DO175" s="269"/>
      <c r="DP175" s="269"/>
      <c r="DQ175" s="269"/>
      <c r="DR175" s="269"/>
      <c r="DS175" s="269"/>
      <c r="DT175" s="269"/>
      <c r="DU175" s="269"/>
      <c r="DV175" s="269"/>
      <c r="DW175" s="269"/>
      <c r="DX175" s="269"/>
      <c r="DY175" s="269"/>
      <c r="DZ175" s="269"/>
      <c r="EA175" s="269"/>
      <c r="EB175" s="269"/>
      <c r="EC175" s="269"/>
      <c r="ED175" s="269"/>
      <c r="EE175" s="269"/>
      <c r="EF175" s="269"/>
      <c r="EG175" s="269"/>
      <c r="EH175" s="269"/>
      <c r="EI175" s="269"/>
      <c r="EJ175" s="269"/>
      <c r="EK175" s="269"/>
      <c r="EL175" s="269"/>
      <c r="EM175" s="269"/>
      <c r="EN175" s="269"/>
      <c r="EO175" s="269"/>
      <c r="EP175" s="269"/>
      <c r="EQ175" s="269"/>
      <c r="ER175" s="269"/>
      <c r="ES175" s="269"/>
      <c r="ET175" s="269"/>
      <c r="EU175" s="269"/>
      <c r="EV175" s="269"/>
      <c r="EW175" s="269"/>
      <c r="EX175" s="269"/>
      <c r="EY175" s="269"/>
      <c r="EZ175" s="269"/>
      <c r="FA175" s="269"/>
      <c r="FB175" s="269"/>
      <c r="FC175" s="269"/>
      <c r="FD175" s="269"/>
      <c r="FE175" s="269"/>
      <c r="FF175" s="269"/>
      <c r="FG175" s="269"/>
      <c r="FH175" s="269"/>
      <c r="FI175" s="269"/>
      <c r="FJ175" s="269"/>
      <c r="FK175" s="269"/>
      <c r="FL175" s="269"/>
      <c r="FM175" s="269"/>
      <c r="FN175" s="269"/>
      <c r="FO175" s="269"/>
      <c r="FP175" s="269"/>
      <c r="FQ175" s="269"/>
      <c r="FR175" s="269"/>
      <c r="FS175" s="269"/>
      <c r="FT175" s="269"/>
      <c r="FU175" s="269"/>
      <c r="FV175" s="269"/>
      <c r="FW175" s="269"/>
      <c r="FX175" s="269"/>
      <c r="FY175" s="269"/>
      <c r="FZ175" s="269"/>
      <c r="GA175" s="269"/>
      <c r="GB175" s="269"/>
      <c r="GC175" s="269"/>
      <c r="GD175" s="269"/>
      <c r="GE175" s="269"/>
      <c r="GF175" s="269"/>
      <c r="GG175" s="269"/>
      <c r="GH175" s="269"/>
      <c r="GI175" s="269"/>
      <c r="GJ175" s="269"/>
      <c r="GK175" s="269"/>
      <c r="GL175" s="269"/>
      <c r="GM175" s="269"/>
      <c r="GN175" s="269"/>
      <c r="GO175" s="269"/>
      <c r="GP175" s="269"/>
      <c r="GQ175" s="269"/>
      <c r="GR175" s="269"/>
      <c r="GS175" s="269"/>
      <c r="GT175" s="269"/>
      <c r="GU175" s="269"/>
      <c r="GV175" s="269"/>
      <c r="GW175" s="269"/>
      <c r="GX175" s="269"/>
      <c r="GY175" s="269"/>
      <c r="GZ175" s="269"/>
      <c r="HA175" s="269"/>
      <c r="HB175" s="269"/>
      <c r="HC175" s="269"/>
      <c r="HD175" s="269"/>
      <c r="HE175" s="269"/>
      <c r="HF175" s="269"/>
    </row>
    <row r="176" spans="1:214" s="270" customFormat="1" x14ac:dyDescent="0.25">
      <c r="A176" s="261">
        <v>46111</v>
      </c>
      <c r="B176" s="271">
        <v>4187215344</v>
      </c>
      <c r="C176" s="263" t="s">
        <v>15253</v>
      </c>
      <c r="D176" s="261">
        <v>46113</v>
      </c>
      <c r="E176" s="264"/>
      <c r="F176" s="263"/>
      <c r="G176" s="265" t="s">
        <v>14509</v>
      </c>
      <c r="H176" s="264"/>
      <c r="I176" s="262" t="s">
        <v>15292</v>
      </c>
      <c r="J176" s="262" t="s">
        <v>1782</v>
      </c>
      <c r="K176" s="205" t="s">
        <v>34</v>
      </c>
      <c r="L176" s="190" t="str">
        <f>VLOOKUP($K176,TONG_SL!$A:$D,2,0)</f>
        <v>Tai heo muối 200g</v>
      </c>
      <c r="M176" s="217"/>
      <c r="N176" s="190" t="str">
        <f t="shared" si="22"/>
        <v>K-C6</v>
      </c>
      <c r="O176" s="217"/>
      <c r="P176" s="217"/>
      <c r="Q176" s="190" t="str">
        <f>VLOOKUP(K176,TONG_SL!$A:$D,3,0)</f>
        <v>Túi</v>
      </c>
      <c r="R176" s="248">
        <v>5</v>
      </c>
      <c r="S176" s="159"/>
      <c r="T176" s="248">
        <f>VLOOKUP(VLOOKUP(G176,Ma_KH!$A:$R,18,0)&amp;K176,Gia_MB!$A:$F,6,0)</f>
        <v>55595</v>
      </c>
      <c r="U176" s="266">
        <f t="shared" si="23"/>
        <v>277975</v>
      </c>
      <c r="V176" s="248"/>
      <c r="W176" s="267">
        <f t="shared" si="24"/>
        <v>0</v>
      </c>
      <c r="X176" s="268" t="str">
        <f t="shared" si="25"/>
        <v>8</v>
      </c>
      <c r="Y176" s="159"/>
      <c r="Z176" s="266">
        <f t="shared" si="26"/>
        <v>22238</v>
      </c>
      <c r="AA176" s="269">
        <f>VLOOKUP(G176,Ma_KH!$A:$R,14,0)</f>
        <v>60</v>
      </c>
      <c r="AB176" s="269"/>
      <c r="AC176" s="269"/>
      <c r="AD176" s="269"/>
      <c r="AE176" s="269"/>
      <c r="AF176" s="269"/>
      <c r="AG176" s="269"/>
      <c r="AH176" s="269"/>
      <c r="AI176" s="269"/>
      <c r="AJ176" s="269"/>
      <c r="AK176" s="269"/>
      <c r="AL176" s="269"/>
      <c r="AM176" s="269"/>
      <c r="AN176" s="269"/>
      <c r="AO176" s="269"/>
      <c r="AP176" s="269"/>
      <c r="AQ176" s="269"/>
      <c r="AR176" s="269"/>
      <c r="AS176" s="269"/>
      <c r="AT176" s="269"/>
      <c r="AU176" s="269"/>
      <c r="AV176" s="269"/>
      <c r="AW176" s="269"/>
      <c r="AX176" s="269"/>
      <c r="AY176" s="269"/>
      <c r="AZ176" s="269"/>
      <c r="BA176" s="269"/>
      <c r="BB176" s="269"/>
      <c r="BC176" s="269"/>
      <c r="BD176" s="269"/>
      <c r="BE176" s="269"/>
      <c r="BF176" s="269"/>
      <c r="BG176" s="269"/>
      <c r="BH176" s="269"/>
      <c r="BI176" s="269"/>
      <c r="BJ176" s="269"/>
      <c r="BK176" s="269"/>
      <c r="BL176" s="269"/>
      <c r="BM176" s="269"/>
      <c r="BN176" s="269"/>
      <c r="BO176" s="269"/>
      <c r="BP176" s="269"/>
      <c r="BQ176" s="269"/>
      <c r="BR176" s="269"/>
      <c r="BS176" s="269"/>
      <c r="BT176" s="269"/>
      <c r="BU176" s="269"/>
      <c r="BV176" s="269"/>
      <c r="BW176" s="269"/>
      <c r="BX176" s="269"/>
      <c r="BY176" s="269"/>
      <c r="BZ176" s="269"/>
      <c r="CA176" s="269"/>
      <c r="CB176" s="269"/>
      <c r="CC176" s="269"/>
      <c r="CD176" s="269"/>
      <c r="CE176" s="269"/>
      <c r="CF176" s="269"/>
      <c r="CG176" s="269"/>
      <c r="CH176" s="269"/>
      <c r="CI176" s="269"/>
      <c r="CJ176" s="269"/>
      <c r="CK176" s="269"/>
      <c r="CL176" s="269"/>
      <c r="CM176" s="269"/>
      <c r="CN176" s="269"/>
      <c r="CO176" s="269"/>
      <c r="CP176" s="269"/>
      <c r="CQ176" s="269"/>
      <c r="CR176" s="269"/>
      <c r="CS176" s="269"/>
      <c r="CT176" s="269"/>
      <c r="CU176" s="269"/>
      <c r="CV176" s="269"/>
      <c r="CW176" s="269"/>
      <c r="CX176" s="269"/>
      <c r="CY176" s="269"/>
      <c r="CZ176" s="269"/>
      <c r="DA176" s="269"/>
      <c r="DB176" s="269"/>
      <c r="DC176" s="269"/>
      <c r="DD176" s="269"/>
      <c r="DE176" s="269"/>
      <c r="DF176" s="269"/>
      <c r="DG176" s="269"/>
      <c r="DH176" s="269"/>
      <c r="DI176" s="269"/>
      <c r="DJ176" s="269"/>
      <c r="DK176" s="269"/>
      <c r="DL176" s="269"/>
      <c r="DM176" s="269"/>
      <c r="DN176" s="269"/>
      <c r="DO176" s="269"/>
      <c r="DP176" s="269"/>
      <c r="DQ176" s="269"/>
      <c r="DR176" s="269"/>
      <c r="DS176" s="269"/>
      <c r="DT176" s="269"/>
      <c r="DU176" s="269"/>
      <c r="DV176" s="269"/>
      <c r="DW176" s="269"/>
      <c r="DX176" s="269"/>
      <c r="DY176" s="269"/>
      <c r="DZ176" s="269"/>
      <c r="EA176" s="269"/>
      <c r="EB176" s="269"/>
      <c r="EC176" s="269"/>
      <c r="ED176" s="269"/>
      <c r="EE176" s="269"/>
      <c r="EF176" s="269"/>
      <c r="EG176" s="269"/>
      <c r="EH176" s="269"/>
      <c r="EI176" s="269"/>
      <c r="EJ176" s="269"/>
      <c r="EK176" s="269"/>
      <c r="EL176" s="269"/>
      <c r="EM176" s="269"/>
      <c r="EN176" s="269"/>
      <c r="EO176" s="269"/>
      <c r="EP176" s="269"/>
      <c r="EQ176" s="269"/>
      <c r="ER176" s="269"/>
      <c r="ES176" s="269"/>
      <c r="ET176" s="269"/>
      <c r="EU176" s="269"/>
      <c r="EV176" s="269"/>
      <c r="EW176" s="269"/>
      <c r="EX176" s="269"/>
      <c r="EY176" s="269"/>
      <c r="EZ176" s="269"/>
      <c r="FA176" s="269"/>
      <c r="FB176" s="269"/>
      <c r="FC176" s="269"/>
      <c r="FD176" s="269"/>
      <c r="FE176" s="269"/>
      <c r="FF176" s="269"/>
      <c r="FG176" s="269"/>
      <c r="FH176" s="269"/>
      <c r="FI176" s="269"/>
      <c r="FJ176" s="269"/>
      <c r="FK176" s="269"/>
      <c r="FL176" s="269"/>
      <c r="FM176" s="269"/>
      <c r="FN176" s="269"/>
      <c r="FO176" s="269"/>
      <c r="FP176" s="269"/>
      <c r="FQ176" s="269"/>
      <c r="FR176" s="269"/>
      <c r="FS176" s="269"/>
      <c r="FT176" s="269"/>
      <c r="FU176" s="269"/>
      <c r="FV176" s="269"/>
      <c r="FW176" s="269"/>
      <c r="FX176" s="269"/>
      <c r="FY176" s="269"/>
      <c r="FZ176" s="269"/>
      <c r="GA176" s="269"/>
      <c r="GB176" s="269"/>
      <c r="GC176" s="269"/>
      <c r="GD176" s="269"/>
      <c r="GE176" s="269"/>
      <c r="GF176" s="269"/>
      <c r="GG176" s="269"/>
      <c r="GH176" s="269"/>
      <c r="GI176" s="269"/>
      <c r="GJ176" s="269"/>
      <c r="GK176" s="269"/>
      <c r="GL176" s="269"/>
      <c r="GM176" s="269"/>
      <c r="GN176" s="269"/>
      <c r="GO176" s="269"/>
      <c r="GP176" s="269"/>
      <c r="GQ176" s="269"/>
      <c r="GR176" s="269"/>
      <c r="GS176" s="269"/>
      <c r="GT176" s="269"/>
      <c r="GU176" s="269"/>
      <c r="GV176" s="269"/>
      <c r="GW176" s="269"/>
      <c r="GX176" s="269"/>
      <c r="GY176" s="269"/>
      <c r="GZ176" s="269"/>
      <c r="HA176" s="269"/>
      <c r="HB176" s="269"/>
      <c r="HC176" s="269"/>
      <c r="HD176" s="269"/>
      <c r="HE176" s="269"/>
      <c r="HF176" s="269"/>
    </row>
    <row r="177" spans="1:27" x14ac:dyDescent="0.25">
      <c r="A177" s="282">
        <v>46107</v>
      </c>
      <c r="B177" s="283">
        <v>4186679619</v>
      </c>
      <c r="C177" s="284" t="s">
        <v>15253</v>
      </c>
      <c r="D177" s="282">
        <v>46113</v>
      </c>
      <c r="E177" s="206"/>
      <c r="F177" s="189"/>
      <c r="G177" s="285" t="s">
        <v>14856</v>
      </c>
      <c r="H177" s="206"/>
      <c r="I177" s="283">
        <v>4186679619</v>
      </c>
      <c r="J177" s="283" t="s">
        <v>1786</v>
      </c>
      <c r="K177" s="205" t="s">
        <v>48</v>
      </c>
      <c r="L177" s="190" t="str">
        <f>VLOOKUP($K177,TONG_SL!$A:$D,2,0)</f>
        <v>Mọc Nấm Hương 250g</v>
      </c>
      <c r="M177" s="217"/>
      <c r="N177" s="190" t="str">
        <f t="shared" si="22"/>
        <v>K-C6</v>
      </c>
      <c r="O177" s="217"/>
      <c r="P177" s="217"/>
      <c r="Q177" s="190" t="str">
        <f>VLOOKUP(K177,TONG_SL!$A:$D,3,0)</f>
        <v>Túi</v>
      </c>
      <c r="R177" s="248">
        <v>2</v>
      </c>
      <c r="S177" s="159"/>
      <c r="T177" s="159">
        <f>VLOOKUP(VLOOKUP(G177,Ma_KH!$A:$R,18,0)&amp;K177,Gia_MB!$A:$F,6,0)</f>
        <v>46000</v>
      </c>
      <c r="U177" s="254">
        <f t="shared" si="23"/>
        <v>92000</v>
      </c>
      <c r="V177" s="159"/>
      <c r="W177" s="246">
        <f t="shared" si="24"/>
        <v>0</v>
      </c>
      <c r="X177" s="247" t="str">
        <f t="shared" si="25"/>
        <v>8</v>
      </c>
      <c r="Y177" s="159"/>
      <c r="Z177" s="254">
        <f t="shared" si="26"/>
        <v>7360</v>
      </c>
      <c r="AA177" s="5">
        <f>VLOOKUP(G177,Ma_KH!$A:$R,14,0)</f>
        <v>60</v>
      </c>
    </row>
    <row r="178" spans="1:27" x14ac:dyDescent="0.25">
      <c r="A178" s="282">
        <v>46107</v>
      </c>
      <c r="B178" s="283">
        <v>4186679619</v>
      </c>
      <c r="C178" s="284" t="s">
        <v>15253</v>
      </c>
      <c r="D178" s="282">
        <v>46113</v>
      </c>
      <c r="E178" s="206"/>
      <c r="F178" s="189"/>
      <c r="G178" s="285" t="s">
        <v>14856</v>
      </c>
      <c r="H178" s="206"/>
      <c r="I178" s="283">
        <v>4186679619</v>
      </c>
      <c r="J178" s="283" t="s">
        <v>1786</v>
      </c>
      <c r="K178" s="205" t="s">
        <v>34</v>
      </c>
      <c r="L178" s="190" t="str">
        <f>VLOOKUP($K178,TONG_SL!$A:$D,2,0)</f>
        <v>Tai heo muối 200g</v>
      </c>
      <c r="M178" s="217"/>
      <c r="N178" s="190" t="str">
        <f t="shared" si="22"/>
        <v>K-C6</v>
      </c>
      <c r="O178" s="217"/>
      <c r="P178" s="217"/>
      <c r="Q178" s="190" t="str">
        <f>VLOOKUP(K178,TONG_SL!$A:$D,3,0)</f>
        <v>Túi</v>
      </c>
      <c r="R178" s="248">
        <v>2</v>
      </c>
      <c r="S178" s="159"/>
      <c r="T178" s="159">
        <f>VLOOKUP(VLOOKUP(G178,Ma_KH!$A:$R,18,0)&amp;K178,Gia_MB!$A:$F,6,0)</f>
        <v>55595</v>
      </c>
      <c r="U178" s="254">
        <f t="shared" si="23"/>
        <v>111190</v>
      </c>
      <c r="V178" s="159"/>
      <c r="W178" s="246">
        <f t="shared" si="24"/>
        <v>0</v>
      </c>
      <c r="X178" s="247" t="str">
        <f t="shared" si="25"/>
        <v>8</v>
      </c>
      <c r="Y178" s="159"/>
      <c r="Z178" s="254">
        <f t="shared" si="26"/>
        <v>8895.2000000000007</v>
      </c>
      <c r="AA178" s="5">
        <f>VLOOKUP(G178,Ma_KH!$A:$R,14,0)</f>
        <v>60</v>
      </c>
    </row>
    <row r="179" spans="1:27" x14ac:dyDescent="0.25">
      <c r="A179" s="282">
        <v>46107</v>
      </c>
      <c r="B179" s="283">
        <v>4186679619</v>
      </c>
      <c r="C179" s="284" t="s">
        <v>15253</v>
      </c>
      <c r="D179" s="282">
        <v>46113</v>
      </c>
      <c r="E179" s="206"/>
      <c r="F179" s="189"/>
      <c r="G179" s="285" t="s">
        <v>14856</v>
      </c>
      <c r="H179" s="206"/>
      <c r="I179" s="283">
        <v>4186679619</v>
      </c>
      <c r="J179" s="283" t="s">
        <v>1786</v>
      </c>
      <c r="K179" s="205" t="s">
        <v>27</v>
      </c>
      <c r="L179" s="190" t="str">
        <f>VLOOKUP($K179,TONG_SL!$A:$D,2,0)</f>
        <v>Chân giò heo muối 300g</v>
      </c>
      <c r="M179" s="217"/>
      <c r="N179" s="190" t="str">
        <f t="shared" si="22"/>
        <v>K-C6</v>
      </c>
      <c r="O179" s="217"/>
      <c r="P179" s="217"/>
      <c r="Q179" s="190" t="str">
        <f>VLOOKUP(K179,TONG_SL!$A:$D,3,0)</f>
        <v>Túi</v>
      </c>
      <c r="R179" s="248">
        <v>8</v>
      </c>
      <c r="S179" s="159"/>
      <c r="T179" s="159">
        <f>VLOOKUP(VLOOKUP(G179,Ma_KH!$A:$R,18,0)&amp;K179,Gia_MB!$A:$F,6,0)</f>
        <v>73431</v>
      </c>
      <c r="U179" s="254">
        <f t="shared" si="23"/>
        <v>587448</v>
      </c>
      <c r="V179" s="159"/>
      <c r="W179" s="246">
        <f t="shared" si="24"/>
        <v>0</v>
      </c>
      <c r="X179" s="247" t="str">
        <f t="shared" si="25"/>
        <v>8</v>
      </c>
      <c r="Y179" s="159"/>
      <c r="Z179" s="254">
        <f t="shared" si="26"/>
        <v>46995.840000000004</v>
      </c>
      <c r="AA179" s="5">
        <f>VLOOKUP(G179,Ma_KH!$A:$R,14,0)</f>
        <v>60</v>
      </c>
    </row>
    <row r="180" spans="1:27" x14ac:dyDescent="0.25">
      <c r="A180" s="282">
        <v>46107</v>
      </c>
      <c r="B180" s="283">
        <v>4186679694</v>
      </c>
      <c r="C180" s="284" t="s">
        <v>15253</v>
      </c>
      <c r="D180" s="282">
        <v>46113</v>
      </c>
      <c r="E180" s="206"/>
      <c r="F180" s="189"/>
      <c r="G180" s="285" t="s">
        <v>14390</v>
      </c>
      <c r="H180" s="206"/>
      <c r="I180" s="283">
        <v>4186679694</v>
      </c>
      <c r="J180" s="283" t="s">
        <v>1782</v>
      </c>
      <c r="K180" s="205" t="s">
        <v>30</v>
      </c>
      <c r="L180" s="190" t="str">
        <f>VLOOKUP($K180,TONG_SL!$A:$D,2,0)</f>
        <v>Gà muối 500g</v>
      </c>
      <c r="M180" s="217"/>
      <c r="N180" s="190" t="str">
        <f t="shared" si="22"/>
        <v>K-C6</v>
      </c>
      <c r="O180" s="217"/>
      <c r="P180" s="217"/>
      <c r="Q180" s="190" t="str">
        <f>VLOOKUP(K180,TONG_SL!$A:$D,3,0)</f>
        <v>Túi</v>
      </c>
      <c r="R180" s="248">
        <v>2</v>
      </c>
      <c r="S180" s="159"/>
      <c r="T180" s="159">
        <f>VLOOKUP(VLOOKUP(G180,Ma_KH!$A:$R,18,0)&amp;K180,Gia_MB!$A:$F,6,0)</f>
        <v>116611</v>
      </c>
      <c r="U180" s="254">
        <f t="shared" si="23"/>
        <v>233222</v>
      </c>
      <c r="V180" s="159"/>
      <c r="W180" s="246">
        <f t="shared" si="24"/>
        <v>0</v>
      </c>
      <c r="X180" s="247" t="str">
        <f t="shared" si="25"/>
        <v>8</v>
      </c>
      <c r="Y180" s="159"/>
      <c r="Z180" s="254">
        <f t="shared" si="26"/>
        <v>18657.760000000002</v>
      </c>
      <c r="AA180" s="5">
        <f>VLOOKUP(G180,Ma_KH!$A:$R,14,0)</f>
        <v>60</v>
      </c>
    </row>
    <row r="181" spans="1:27" x14ac:dyDescent="0.25">
      <c r="A181" s="282">
        <v>46107</v>
      </c>
      <c r="B181" s="283">
        <v>4186679694</v>
      </c>
      <c r="C181" s="284" t="s">
        <v>15253</v>
      </c>
      <c r="D181" s="282">
        <v>46113</v>
      </c>
      <c r="E181" s="206"/>
      <c r="F181" s="189"/>
      <c r="G181" s="285" t="s">
        <v>14390</v>
      </c>
      <c r="H181" s="206"/>
      <c r="I181" s="283">
        <v>4186679694</v>
      </c>
      <c r="J181" s="283" t="s">
        <v>1782</v>
      </c>
      <c r="K181" s="205" t="s">
        <v>32</v>
      </c>
      <c r="L181" s="190" t="str">
        <f>VLOOKUP($K181,TONG_SL!$A:$D,2,0)</f>
        <v>Giò Tai Lưỡi Xào 250g</v>
      </c>
      <c r="M181" s="217"/>
      <c r="N181" s="190" t="str">
        <f t="shared" si="22"/>
        <v>K-C6</v>
      </c>
      <c r="O181" s="217"/>
      <c r="P181" s="217"/>
      <c r="Q181" s="190" t="str">
        <f>VLOOKUP(K181,TONG_SL!$A:$D,3,0)</f>
        <v>Túi</v>
      </c>
      <c r="R181" s="248">
        <v>4</v>
      </c>
      <c r="S181" s="159"/>
      <c r="T181" s="159">
        <f>VLOOKUP(VLOOKUP(G181,Ma_KH!$A:$R,18,0)&amp;K181,Gia_MB!$A:$F,6,0)</f>
        <v>50182</v>
      </c>
      <c r="U181" s="254">
        <f t="shared" si="23"/>
        <v>200728</v>
      </c>
      <c r="V181" s="159"/>
      <c r="W181" s="246">
        <f t="shared" si="24"/>
        <v>0</v>
      </c>
      <c r="X181" s="247" t="str">
        <f t="shared" si="25"/>
        <v>8</v>
      </c>
      <c r="Y181" s="159"/>
      <c r="Z181" s="254">
        <f t="shared" si="26"/>
        <v>16058.24</v>
      </c>
      <c r="AA181" s="5">
        <f>VLOOKUP(G181,Ma_KH!$A:$R,14,0)</f>
        <v>60</v>
      </c>
    </row>
    <row r="182" spans="1:27" x14ac:dyDescent="0.25">
      <c r="A182" s="282">
        <v>46107</v>
      </c>
      <c r="B182" s="283">
        <v>4186679694</v>
      </c>
      <c r="C182" s="284" t="s">
        <v>15253</v>
      </c>
      <c r="D182" s="282">
        <v>46113</v>
      </c>
      <c r="E182" s="206"/>
      <c r="F182" s="189"/>
      <c r="G182" s="285" t="s">
        <v>14390</v>
      </c>
      <c r="H182" s="206"/>
      <c r="I182" s="283">
        <v>4186679694</v>
      </c>
      <c r="J182" s="283" t="s">
        <v>1782</v>
      </c>
      <c r="K182" s="205" t="s">
        <v>34</v>
      </c>
      <c r="L182" s="190" t="str">
        <f>VLOOKUP($K182,TONG_SL!$A:$D,2,0)</f>
        <v>Tai heo muối 200g</v>
      </c>
      <c r="M182" s="217"/>
      <c r="N182" s="190" t="str">
        <f t="shared" si="22"/>
        <v>K-C6</v>
      </c>
      <c r="O182" s="217"/>
      <c r="P182" s="217"/>
      <c r="Q182" s="190" t="str">
        <f>VLOOKUP(K182,TONG_SL!$A:$D,3,0)</f>
        <v>Túi</v>
      </c>
      <c r="R182" s="248">
        <v>4</v>
      </c>
      <c r="S182" s="159"/>
      <c r="T182" s="159">
        <f>VLOOKUP(VLOOKUP(G182,Ma_KH!$A:$R,18,0)&amp;K182,Gia_MB!$A:$F,6,0)</f>
        <v>55595</v>
      </c>
      <c r="U182" s="254">
        <f t="shared" si="23"/>
        <v>222380</v>
      </c>
      <c r="V182" s="159"/>
      <c r="W182" s="246">
        <f t="shared" si="24"/>
        <v>0</v>
      </c>
      <c r="X182" s="247" t="str">
        <f t="shared" si="25"/>
        <v>8</v>
      </c>
      <c r="Y182" s="159"/>
      <c r="Z182" s="254">
        <f t="shared" si="26"/>
        <v>17790.400000000001</v>
      </c>
      <c r="AA182" s="5">
        <f>VLOOKUP(G182,Ma_KH!$A:$R,14,0)</f>
        <v>60</v>
      </c>
    </row>
    <row r="183" spans="1:27" x14ac:dyDescent="0.25">
      <c r="A183" s="282">
        <v>46107</v>
      </c>
      <c r="B183" s="283">
        <v>4186679694</v>
      </c>
      <c r="C183" s="284" t="s">
        <v>15253</v>
      </c>
      <c r="D183" s="282">
        <v>46113</v>
      </c>
      <c r="E183" s="206"/>
      <c r="F183" s="189"/>
      <c r="G183" s="285" t="s">
        <v>14390</v>
      </c>
      <c r="H183" s="206"/>
      <c r="I183" s="283">
        <v>4186679694</v>
      </c>
      <c r="J183" s="283" t="s">
        <v>1782</v>
      </c>
      <c r="K183" s="205" t="s">
        <v>37</v>
      </c>
      <c r="L183" s="190" t="str">
        <f>VLOOKUP($K183,TONG_SL!$A:$D,2,0)</f>
        <v>Chả cốm 300g</v>
      </c>
      <c r="M183" s="217"/>
      <c r="N183" s="190" t="str">
        <f t="shared" si="22"/>
        <v>K-C6</v>
      </c>
      <c r="O183" s="217"/>
      <c r="P183" s="217"/>
      <c r="Q183" s="190" t="str">
        <f>VLOOKUP(K183,TONG_SL!$A:$D,3,0)</f>
        <v>Túi</v>
      </c>
      <c r="R183" s="248">
        <v>2</v>
      </c>
      <c r="S183" s="159"/>
      <c r="T183" s="159">
        <f>VLOOKUP(VLOOKUP(G183,Ma_KH!$A:$R,18,0)&amp;K183,Gia_MB!$A:$F,6,0)</f>
        <v>74250</v>
      </c>
      <c r="U183" s="254">
        <f t="shared" si="23"/>
        <v>148500</v>
      </c>
      <c r="V183" s="159"/>
      <c r="W183" s="246">
        <f t="shared" si="24"/>
        <v>0</v>
      </c>
      <c r="X183" s="247" t="str">
        <f t="shared" si="25"/>
        <v>8</v>
      </c>
      <c r="Y183" s="159"/>
      <c r="Z183" s="254">
        <f t="shared" si="26"/>
        <v>11880</v>
      </c>
      <c r="AA183" s="5">
        <f>VLOOKUP(G183,Ma_KH!$A:$R,14,0)</f>
        <v>60</v>
      </c>
    </row>
    <row r="184" spans="1:27" x14ac:dyDescent="0.25">
      <c r="A184" s="282">
        <v>46107</v>
      </c>
      <c r="B184" s="283">
        <v>4186679694</v>
      </c>
      <c r="C184" s="284" t="s">
        <v>15253</v>
      </c>
      <c r="D184" s="282">
        <v>46113</v>
      </c>
      <c r="E184" s="206"/>
      <c r="F184" s="189"/>
      <c r="G184" s="285" t="s">
        <v>14390</v>
      </c>
      <c r="H184" s="206"/>
      <c r="I184" s="283">
        <v>4186679694</v>
      </c>
      <c r="J184" s="283" t="s">
        <v>1782</v>
      </c>
      <c r="K184" s="205" t="s">
        <v>27</v>
      </c>
      <c r="L184" s="190" t="str">
        <f>VLOOKUP($K184,TONG_SL!$A:$D,2,0)</f>
        <v>Chân giò heo muối 300g</v>
      </c>
      <c r="M184" s="217"/>
      <c r="N184" s="190" t="str">
        <f t="shared" si="22"/>
        <v>K-C6</v>
      </c>
      <c r="O184" s="217"/>
      <c r="P184" s="217"/>
      <c r="Q184" s="190" t="str">
        <f>VLOOKUP(K184,TONG_SL!$A:$D,3,0)</f>
        <v>Túi</v>
      </c>
      <c r="R184" s="248">
        <v>4</v>
      </c>
      <c r="S184" s="159"/>
      <c r="T184" s="159">
        <f>VLOOKUP(VLOOKUP(G184,Ma_KH!$A:$R,18,0)&amp;K184,Gia_MB!$A:$F,6,0)</f>
        <v>73431</v>
      </c>
      <c r="U184" s="254">
        <f t="shared" si="23"/>
        <v>293724</v>
      </c>
      <c r="V184" s="159"/>
      <c r="W184" s="246">
        <f t="shared" si="24"/>
        <v>0</v>
      </c>
      <c r="X184" s="247" t="str">
        <f t="shared" si="25"/>
        <v>8</v>
      </c>
      <c r="Y184" s="159"/>
      <c r="Z184" s="254">
        <f t="shared" si="26"/>
        <v>23497.920000000002</v>
      </c>
      <c r="AA184" s="5">
        <f>VLOOKUP(G184,Ma_KH!$A:$R,14,0)</f>
        <v>60</v>
      </c>
    </row>
    <row r="185" spans="1:27" x14ac:dyDescent="0.25">
      <c r="A185" s="282">
        <v>46107</v>
      </c>
      <c r="B185" s="283">
        <v>4186679694</v>
      </c>
      <c r="C185" s="284" t="s">
        <v>15253</v>
      </c>
      <c r="D185" s="282">
        <v>46113</v>
      </c>
      <c r="E185" s="206"/>
      <c r="F185" s="189"/>
      <c r="G185" s="285" t="s">
        <v>14390</v>
      </c>
      <c r="H185" s="206"/>
      <c r="I185" s="283">
        <v>4186679694</v>
      </c>
      <c r="J185" s="283" t="s">
        <v>1782</v>
      </c>
      <c r="K185" s="205" t="s">
        <v>39</v>
      </c>
      <c r="L185" s="190" t="str">
        <f>VLOOKUP($K185,TONG_SL!$A:$D,2,0)</f>
        <v>Chả nướng 300g</v>
      </c>
      <c r="M185" s="217"/>
      <c r="N185" s="190" t="str">
        <f t="shared" si="22"/>
        <v>K-C6</v>
      </c>
      <c r="O185" s="217"/>
      <c r="P185" s="217"/>
      <c r="Q185" s="190" t="str">
        <f>VLOOKUP(K185,TONG_SL!$A:$D,3,0)</f>
        <v>Túi</v>
      </c>
      <c r="R185" s="248">
        <v>3</v>
      </c>
      <c r="S185" s="159"/>
      <c r="T185" s="159">
        <f>VLOOKUP(VLOOKUP(G185,Ma_KH!$A:$R,18,0)&amp;K185,Gia_MB!$A:$F,6,0)</f>
        <v>70950</v>
      </c>
      <c r="U185" s="254">
        <f t="shared" si="23"/>
        <v>212850</v>
      </c>
      <c r="V185" s="159"/>
      <c r="W185" s="246">
        <f t="shared" si="24"/>
        <v>0</v>
      </c>
      <c r="X185" s="247" t="str">
        <f t="shared" si="25"/>
        <v>8</v>
      </c>
      <c r="Y185" s="159"/>
      <c r="Z185" s="254">
        <f t="shared" si="26"/>
        <v>17028</v>
      </c>
      <c r="AA185" s="5">
        <f>VLOOKUP(G185,Ma_KH!$A:$R,14,0)</f>
        <v>60</v>
      </c>
    </row>
    <row r="186" spans="1:27" x14ac:dyDescent="0.25">
      <c r="A186" s="282">
        <v>46107</v>
      </c>
      <c r="B186" s="283">
        <v>4186679694</v>
      </c>
      <c r="C186" s="284" t="s">
        <v>15253</v>
      </c>
      <c r="D186" s="282">
        <v>46113</v>
      </c>
      <c r="E186" s="206"/>
      <c r="F186" s="189"/>
      <c r="G186" s="285" t="s">
        <v>14390</v>
      </c>
      <c r="H186" s="206"/>
      <c r="I186" s="283">
        <v>4186679694</v>
      </c>
      <c r="J186" s="283" t="s">
        <v>1782</v>
      </c>
      <c r="K186" s="205" t="s">
        <v>48</v>
      </c>
      <c r="L186" s="190" t="str">
        <f>VLOOKUP($K186,TONG_SL!$A:$D,2,0)</f>
        <v>Mọc Nấm Hương 250g</v>
      </c>
      <c r="M186" s="217"/>
      <c r="N186" s="190" t="str">
        <f t="shared" si="22"/>
        <v>K-C6</v>
      </c>
      <c r="O186" s="217"/>
      <c r="P186" s="217"/>
      <c r="Q186" s="190" t="str">
        <f>VLOOKUP(K186,TONG_SL!$A:$D,3,0)</f>
        <v>Túi</v>
      </c>
      <c r="R186" s="248">
        <v>3</v>
      </c>
      <c r="S186" s="159"/>
      <c r="T186" s="159">
        <f>VLOOKUP(VLOOKUP(G186,Ma_KH!$A:$R,18,0)&amp;K186,Gia_MB!$A:$F,6,0)</f>
        <v>46000</v>
      </c>
      <c r="U186" s="254">
        <f t="shared" si="23"/>
        <v>138000</v>
      </c>
      <c r="V186" s="159"/>
      <c r="W186" s="246">
        <f t="shared" si="24"/>
        <v>0</v>
      </c>
      <c r="X186" s="247" t="str">
        <f t="shared" si="25"/>
        <v>8</v>
      </c>
      <c r="Y186" s="159"/>
      <c r="Z186" s="254">
        <f t="shared" si="26"/>
        <v>11040</v>
      </c>
      <c r="AA186" s="5">
        <f>VLOOKUP(G186,Ma_KH!$A:$R,14,0)</f>
        <v>60</v>
      </c>
    </row>
    <row r="187" spans="1:27" x14ac:dyDescent="0.25">
      <c r="A187" s="282">
        <v>46110</v>
      </c>
      <c r="B187" s="283">
        <v>4186724088</v>
      </c>
      <c r="C187" s="284" t="s">
        <v>15253</v>
      </c>
      <c r="D187" s="282">
        <v>46113</v>
      </c>
      <c r="E187" s="206"/>
      <c r="F187" s="189"/>
      <c r="G187" s="285" t="s">
        <v>14168</v>
      </c>
      <c r="H187" s="206"/>
      <c r="I187" s="283">
        <v>4186724088</v>
      </c>
      <c r="J187" s="283" t="s">
        <v>1782</v>
      </c>
      <c r="K187" s="205" t="s">
        <v>37</v>
      </c>
      <c r="L187" s="190" t="str">
        <f>VLOOKUP($K187,TONG_SL!$A:$D,2,0)</f>
        <v>Chả cốm 300g</v>
      </c>
      <c r="M187" s="217"/>
      <c r="N187" s="190" t="str">
        <f t="shared" si="22"/>
        <v>K-C6</v>
      </c>
      <c r="O187" s="217"/>
      <c r="P187" s="217"/>
      <c r="Q187" s="190" t="str">
        <f>VLOOKUP(K187,TONG_SL!$A:$D,3,0)</f>
        <v>Túi</v>
      </c>
      <c r="R187" s="248">
        <v>5</v>
      </c>
      <c r="S187" s="159"/>
      <c r="T187" s="159">
        <f>VLOOKUP(VLOOKUP(G187,Ma_KH!$A:$R,18,0)&amp;K187,Gia_MB!$A:$F,6,0)</f>
        <v>74250</v>
      </c>
      <c r="U187" s="254">
        <f t="shared" si="23"/>
        <v>371250</v>
      </c>
      <c r="V187" s="159"/>
      <c r="W187" s="246">
        <f t="shared" si="24"/>
        <v>0</v>
      </c>
      <c r="X187" s="247" t="str">
        <f t="shared" si="25"/>
        <v>8</v>
      </c>
      <c r="Y187" s="159"/>
      <c r="Z187" s="254">
        <f t="shared" si="26"/>
        <v>29700</v>
      </c>
      <c r="AA187" s="5">
        <f>VLOOKUP(G187,Ma_KH!$A:$R,14,0)</f>
        <v>60</v>
      </c>
    </row>
    <row r="188" spans="1:27" x14ac:dyDescent="0.25">
      <c r="A188" s="282">
        <v>46110</v>
      </c>
      <c r="B188" s="283">
        <v>4186724088</v>
      </c>
      <c r="C188" s="284" t="s">
        <v>15253</v>
      </c>
      <c r="D188" s="282">
        <v>46113</v>
      </c>
      <c r="E188" s="206"/>
      <c r="F188" s="189"/>
      <c r="G188" s="285" t="s">
        <v>14168</v>
      </c>
      <c r="H188" s="206"/>
      <c r="I188" s="283">
        <v>4186724088</v>
      </c>
      <c r="J188" s="283" t="s">
        <v>1782</v>
      </c>
      <c r="K188" s="205" t="s">
        <v>27</v>
      </c>
      <c r="L188" s="190" t="str">
        <f>VLOOKUP($K188,TONG_SL!$A:$D,2,0)</f>
        <v>Chân giò heo muối 300g</v>
      </c>
      <c r="M188" s="217"/>
      <c r="N188" s="190" t="str">
        <f t="shared" si="22"/>
        <v>K-C6</v>
      </c>
      <c r="O188" s="217"/>
      <c r="P188" s="217"/>
      <c r="Q188" s="190" t="str">
        <f>VLOOKUP(K188,TONG_SL!$A:$D,3,0)</f>
        <v>Túi</v>
      </c>
      <c r="R188" s="248">
        <v>20</v>
      </c>
      <c r="S188" s="159"/>
      <c r="T188" s="159">
        <f>VLOOKUP(VLOOKUP(G188,Ma_KH!$A:$R,18,0)&amp;K188,Gia_MB!$A:$F,6,0)</f>
        <v>73431</v>
      </c>
      <c r="U188" s="254">
        <f t="shared" si="23"/>
        <v>1468620</v>
      </c>
      <c r="V188" s="159"/>
      <c r="W188" s="246">
        <f t="shared" si="24"/>
        <v>0</v>
      </c>
      <c r="X188" s="247" t="str">
        <f t="shared" si="25"/>
        <v>8</v>
      </c>
      <c r="Y188" s="159"/>
      <c r="Z188" s="254">
        <f t="shared" si="26"/>
        <v>117489.60000000001</v>
      </c>
      <c r="AA188" s="5">
        <f>VLOOKUP(G188,Ma_KH!$A:$R,14,0)</f>
        <v>60</v>
      </c>
    </row>
    <row r="189" spans="1:27" x14ac:dyDescent="0.25">
      <c r="A189" s="282">
        <v>46110</v>
      </c>
      <c r="B189" s="283">
        <v>4186724088</v>
      </c>
      <c r="C189" s="284" t="s">
        <v>15253</v>
      </c>
      <c r="D189" s="282">
        <v>46113</v>
      </c>
      <c r="E189" s="206"/>
      <c r="F189" s="189"/>
      <c r="G189" s="285" t="s">
        <v>14168</v>
      </c>
      <c r="H189" s="206"/>
      <c r="I189" s="283">
        <v>4186724088</v>
      </c>
      <c r="J189" s="283" t="s">
        <v>1782</v>
      </c>
      <c r="K189" s="205" t="s">
        <v>48</v>
      </c>
      <c r="L189" s="190" t="str">
        <f>VLOOKUP($K189,TONG_SL!$A:$D,2,0)</f>
        <v>Mọc Nấm Hương 250g</v>
      </c>
      <c r="M189" s="217"/>
      <c r="N189" s="190" t="str">
        <f t="shared" si="22"/>
        <v>K-C6</v>
      </c>
      <c r="O189" s="217"/>
      <c r="P189" s="217"/>
      <c r="Q189" s="190" t="str">
        <f>VLOOKUP(K189,TONG_SL!$A:$D,3,0)</f>
        <v>Túi</v>
      </c>
      <c r="R189" s="248">
        <v>5</v>
      </c>
      <c r="S189" s="159"/>
      <c r="T189" s="159">
        <f>VLOOKUP(VLOOKUP(G189,Ma_KH!$A:$R,18,0)&amp;K189,Gia_MB!$A:$F,6,0)</f>
        <v>46000</v>
      </c>
      <c r="U189" s="254">
        <f t="shared" si="23"/>
        <v>230000</v>
      </c>
      <c r="V189" s="159"/>
      <c r="W189" s="246">
        <f t="shared" si="24"/>
        <v>0</v>
      </c>
      <c r="X189" s="247" t="str">
        <f t="shared" si="25"/>
        <v>8</v>
      </c>
      <c r="Y189" s="159"/>
      <c r="Z189" s="254">
        <f t="shared" si="26"/>
        <v>18400</v>
      </c>
      <c r="AA189" s="5">
        <f>VLOOKUP(G189,Ma_KH!$A:$R,14,0)</f>
        <v>60</v>
      </c>
    </row>
    <row r="190" spans="1:27" x14ac:dyDescent="0.25">
      <c r="A190" s="282">
        <v>46110</v>
      </c>
      <c r="B190" s="283">
        <v>4186724088</v>
      </c>
      <c r="C190" s="284" t="s">
        <v>15253</v>
      </c>
      <c r="D190" s="282">
        <v>46113</v>
      </c>
      <c r="E190" s="206"/>
      <c r="F190" s="189"/>
      <c r="G190" s="285" t="s">
        <v>14168</v>
      </c>
      <c r="H190" s="206"/>
      <c r="I190" s="283">
        <v>4186724088</v>
      </c>
      <c r="J190" s="283" t="s">
        <v>1782</v>
      </c>
      <c r="K190" s="205" t="s">
        <v>34</v>
      </c>
      <c r="L190" s="190" t="str">
        <f>VLOOKUP($K190,TONG_SL!$A:$D,2,0)</f>
        <v>Tai heo muối 200g</v>
      </c>
      <c r="M190" s="217"/>
      <c r="N190" s="190" t="str">
        <f t="shared" si="22"/>
        <v>K-C6</v>
      </c>
      <c r="O190" s="217"/>
      <c r="P190" s="217"/>
      <c r="Q190" s="190" t="str">
        <f>VLOOKUP(K190,TONG_SL!$A:$D,3,0)</f>
        <v>Túi</v>
      </c>
      <c r="R190" s="248">
        <v>5</v>
      </c>
      <c r="S190" s="159"/>
      <c r="T190" s="159">
        <f>VLOOKUP(VLOOKUP(G190,Ma_KH!$A:$R,18,0)&amp;K190,Gia_MB!$A:$F,6,0)</f>
        <v>55595</v>
      </c>
      <c r="U190" s="254">
        <f t="shared" si="23"/>
        <v>277975</v>
      </c>
      <c r="V190" s="159"/>
      <c r="W190" s="246">
        <f t="shared" si="24"/>
        <v>0</v>
      </c>
      <c r="X190" s="247" t="str">
        <f t="shared" si="25"/>
        <v>8</v>
      </c>
      <c r="Y190" s="159"/>
      <c r="Z190" s="254">
        <f t="shared" si="26"/>
        <v>22238</v>
      </c>
      <c r="AA190" s="5">
        <f>VLOOKUP(G190,Ma_KH!$A:$R,14,0)</f>
        <v>60</v>
      </c>
    </row>
    <row r="191" spans="1:27" x14ac:dyDescent="0.25">
      <c r="A191" s="282">
        <v>46111</v>
      </c>
      <c r="B191" s="283">
        <v>4186785116</v>
      </c>
      <c r="C191" s="284" t="s">
        <v>15253</v>
      </c>
      <c r="D191" s="282">
        <v>46113</v>
      </c>
      <c r="E191" s="206"/>
      <c r="F191" s="189"/>
      <c r="G191" s="285" t="s">
        <v>14365</v>
      </c>
      <c r="H191" s="206"/>
      <c r="I191" s="283">
        <v>4186785116</v>
      </c>
      <c r="J191" s="283" t="s">
        <v>1782</v>
      </c>
      <c r="K191" s="205" t="s">
        <v>27</v>
      </c>
      <c r="L191" s="190" t="str">
        <f>VLOOKUP($K191,TONG_SL!$A:$D,2,0)</f>
        <v>Chân giò heo muối 300g</v>
      </c>
      <c r="M191" s="217"/>
      <c r="N191" s="190" t="str">
        <f t="shared" si="22"/>
        <v>K-C6</v>
      </c>
      <c r="O191" s="217"/>
      <c r="P191" s="217"/>
      <c r="Q191" s="190" t="str">
        <f>VLOOKUP(K191,TONG_SL!$A:$D,3,0)</f>
        <v>Túi</v>
      </c>
      <c r="R191" s="248">
        <v>10</v>
      </c>
      <c r="S191" s="159"/>
      <c r="T191" s="159">
        <f>VLOOKUP(VLOOKUP(G191,Ma_KH!$A:$R,18,0)&amp;K191,Gia_MB!$A:$F,6,0)</f>
        <v>73431</v>
      </c>
      <c r="U191" s="254">
        <f t="shared" si="23"/>
        <v>734310</v>
      </c>
      <c r="V191" s="159"/>
      <c r="W191" s="246">
        <f t="shared" si="24"/>
        <v>0</v>
      </c>
      <c r="X191" s="247" t="str">
        <f t="shared" si="25"/>
        <v>8</v>
      </c>
      <c r="Y191" s="159"/>
      <c r="Z191" s="254">
        <f t="shared" si="26"/>
        <v>58744.800000000003</v>
      </c>
      <c r="AA191" s="5">
        <f>VLOOKUP(G191,Ma_KH!$A:$R,14,0)</f>
        <v>60</v>
      </c>
    </row>
    <row r="192" spans="1:27" x14ac:dyDescent="0.25">
      <c r="A192" s="282">
        <v>46111</v>
      </c>
      <c r="B192" s="283">
        <v>4186785116</v>
      </c>
      <c r="C192" s="284" t="s">
        <v>15253</v>
      </c>
      <c r="D192" s="282">
        <v>46113</v>
      </c>
      <c r="E192" s="206"/>
      <c r="F192" s="189"/>
      <c r="G192" s="285" t="s">
        <v>14365</v>
      </c>
      <c r="H192" s="206"/>
      <c r="I192" s="283">
        <v>4186785116</v>
      </c>
      <c r="J192" s="283" t="s">
        <v>1782</v>
      </c>
      <c r="K192" s="205" t="s">
        <v>32</v>
      </c>
      <c r="L192" s="190" t="str">
        <f>VLOOKUP($K192,TONG_SL!$A:$D,2,0)</f>
        <v>Giò Tai Lưỡi Xào 250g</v>
      </c>
      <c r="M192" s="217"/>
      <c r="N192" s="190" t="str">
        <f t="shared" si="22"/>
        <v>K-C6</v>
      </c>
      <c r="O192" s="217"/>
      <c r="P192" s="217"/>
      <c r="Q192" s="190" t="str">
        <f>VLOOKUP(K192,TONG_SL!$A:$D,3,0)</f>
        <v>Túi</v>
      </c>
      <c r="R192" s="248">
        <v>6</v>
      </c>
      <c r="S192" s="159"/>
      <c r="T192" s="159">
        <f>VLOOKUP(VLOOKUP(G192,Ma_KH!$A:$R,18,0)&amp;K192,Gia_MB!$A:$F,6,0)</f>
        <v>50182</v>
      </c>
      <c r="U192" s="254">
        <f t="shared" si="23"/>
        <v>301092</v>
      </c>
      <c r="V192" s="159"/>
      <c r="W192" s="246">
        <f t="shared" si="24"/>
        <v>0</v>
      </c>
      <c r="X192" s="247" t="str">
        <f t="shared" si="25"/>
        <v>8</v>
      </c>
      <c r="Y192" s="159"/>
      <c r="Z192" s="254">
        <f t="shared" si="26"/>
        <v>24087.360000000001</v>
      </c>
      <c r="AA192" s="5">
        <f>VLOOKUP(G192,Ma_KH!$A:$R,14,0)</f>
        <v>60</v>
      </c>
    </row>
    <row r="193" spans="1:27" x14ac:dyDescent="0.25">
      <c r="A193" s="282">
        <v>46111</v>
      </c>
      <c r="B193" s="283">
        <v>4186785116</v>
      </c>
      <c r="C193" s="284" t="s">
        <v>15253</v>
      </c>
      <c r="D193" s="282">
        <v>46113</v>
      </c>
      <c r="E193" s="206"/>
      <c r="F193" s="189"/>
      <c r="G193" s="285" t="s">
        <v>14365</v>
      </c>
      <c r="H193" s="206"/>
      <c r="I193" s="283">
        <v>4186785116</v>
      </c>
      <c r="J193" s="283" t="s">
        <v>1782</v>
      </c>
      <c r="K193" s="205" t="s">
        <v>34</v>
      </c>
      <c r="L193" s="190" t="str">
        <f>VLOOKUP($K193,TONG_SL!$A:$D,2,0)</f>
        <v>Tai heo muối 200g</v>
      </c>
      <c r="M193" s="217"/>
      <c r="N193" s="190" t="str">
        <f t="shared" si="22"/>
        <v>K-C6</v>
      </c>
      <c r="O193" s="217"/>
      <c r="P193" s="217"/>
      <c r="Q193" s="190" t="str">
        <f>VLOOKUP(K193,TONG_SL!$A:$D,3,0)</f>
        <v>Túi</v>
      </c>
      <c r="R193" s="248">
        <v>5</v>
      </c>
      <c r="S193" s="159"/>
      <c r="T193" s="159">
        <f>VLOOKUP(VLOOKUP(G193,Ma_KH!$A:$R,18,0)&amp;K193,Gia_MB!$A:$F,6,0)</f>
        <v>55595</v>
      </c>
      <c r="U193" s="254">
        <f t="shared" si="23"/>
        <v>277975</v>
      </c>
      <c r="V193" s="159"/>
      <c r="W193" s="246">
        <f t="shared" si="24"/>
        <v>0</v>
      </c>
      <c r="X193" s="247" t="str">
        <f t="shared" si="25"/>
        <v>8</v>
      </c>
      <c r="Y193" s="159"/>
      <c r="Z193" s="254">
        <f t="shared" si="26"/>
        <v>22238</v>
      </c>
      <c r="AA193" s="5">
        <f>VLOOKUP(G193,Ma_KH!$A:$R,14,0)</f>
        <v>60</v>
      </c>
    </row>
    <row r="194" spans="1:27" x14ac:dyDescent="0.25">
      <c r="A194" s="282">
        <v>46111</v>
      </c>
      <c r="B194" s="283">
        <v>4186785116</v>
      </c>
      <c r="C194" s="284" t="s">
        <v>15253</v>
      </c>
      <c r="D194" s="282">
        <v>46113</v>
      </c>
      <c r="E194" s="206"/>
      <c r="F194" s="189"/>
      <c r="G194" s="285" t="s">
        <v>14365</v>
      </c>
      <c r="H194" s="206"/>
      <c r="I194" s="283">
        <v>4186785116</v>
      </c>
      <c r="J194" s="283" t="s">
        <v>1782</v>
      </c>
      <c r="K194" s="205" t="s">
        <v>48</v>
      </c>
      <c r="L194" s="190" t="str">
        <f>VLOOKUP($K194,TONG_SL!$A:$D,2,0)</f>
        <v>Mọc Nấm Hương 250g</v>
      </c>
      <c r="M194" s="217"/>
      <c r="N194" s="190" t="str">
        <f t="shared" si="22"/>
        <v>K-C6</v>
      </c>
      <c r="O194" s="217"/>
      <c r="P194" s="217"/>
      <c r="Q194" s="190" t="str">
        <f>VLOOKUP(K194,TONG_SL!$A:$D,3,0)</f>
        <v>Túi</v>
      </c>
      <c r="R194" s="248">
        <v>6</v>
      </c>
      <c r="S194" s="159"/>
      <c r="T194" s="159">
        <f>VLOOKUP(VLOOKUP(G194,Ma_KH!$A:$R,18,0)&amp;K194,Gia_MB!$A:$F,6,0)</f>
        <v>46000</v>
      </c>
      <c r="U194" s="254">
        <f t="shared" si="23"/>
        <v>276000</v>
      </c>
      <c r="V194" s="159"/>
      <c r="W194" s="246">
        <f t="shared" si="24"/>
        <v>0</v>
      </c>
      <c r="X194" s="247" t="str">
        <f t="shared" si="25"/>
        <v>8</v>
      </c>
      <c r="Y194" s="159"/>
      <c r="Z194" s="254">
        <f t="shared" si="26"/>
        <v>22080</v>
      </c>
      <c r="AA194" s="5">
        <f>VLOOKUP(G194,Ma_KH!$A:$R,14,0)</f>
        <v>60</v>
      </c>
    </row>
    <row r="195" spans="1:27" x14ac:dyDescent="0.25">
      <c r="A195" s="282">
        <v>46111</v>
      </c>
      <c r="B195" s="283">
        <v>14128024</v>
      </c>
      <c r="C195" s="284" t="s">
        <v>15253</v>
      </c>
      <c r="D195" s="282">
        <v>46113</v>
      </c>
      <c r="E195" s="206"/>
      <c r="F195" s="189"/>
      <c r="G195" s="285" t="s">
        <v>11314</v>
      </c>
      <c r="H195" s="206"/>
      <c r="I195" s="288" t="s">
        <v>11314</v>
      </c>
      <c r="J195" s="283" t="s">
        <v>1782</v>
      </c>
      <c r="K195" s="205" t="s">
        <v>27</v>
      </c>
      <c r="L195" s="190" t="str">
        <f>VLOOKUP($K195,TONG_SL!$A:$D,2,0)</f>
        <v>Chân giò heo muối 300g</v>
      </c>
      <c r="M195" s="217"/>
      <c r="N195" s="190" t="str">
        <f t="shared" ref="N195:N258" si="27">IF($B195&lt;&gt;"","K-C6","")</f>
        <v>K-C6</v>
      </c>
      <c r="O195" s="217"/>
      <c r="P195" s="217"/>
      <c r="Q195" s="190" t="str">
        <f>VLOOKUP(K195,TONG_SL!$A:$D,3,0)</f>
        <v>Túi</v>
      </c>
      <c r="R195" s="248">
        <v>20</v>
      </c>
      <c r="S195" s="159"/>
      <c r="T195" s="159">
        <f>VLOOKUP(VLOOKUP(G195,Ma_KH!$A:$R,18,0)&amp;K195,Gia_MB!$A:$F,6,0)</f>
        <v>73431</v>
      </c>
      <c r="U195" s="254">
        <f t="shared" si="23"/>
        <v>1468620</v>
      </c>
      <c r="V195" s="159"/>
      <c r="W195" s="246">
        <f t="shared" si="24"/>
        <v>0</v>
      </c>
      <c r="X195" s="247" t="str">
        <f t="shared" si="25"/>
        <v>8</v>
      </c>
      <c r="Y195" s="159"/>
      <c r="Z195" s="254">
        <f t="shared" si="26"/>
        <v>117489.60000000001</v>
      </c>
      <c r="AA195" s="5">
        <f>VLOOKUP(G195,Ma_KH!$A:$R,14,0)</f>
        <v>49</v>
      </c>
    </row>
    <row r="196" spans="1:27" x14ac:dyDescent="0.25">
      <c r="A196" s="282">
        <v>46111</v>
      </c>
      <c r="B196" s="283">
        <v>4186806760</v>
      </c>
      <c r="C196" s="284" t="s">
        <v>15253</v>
      </c>
      <c r="D196" s="282">
        <v>46113</v>
      </c>
      <c r="E196" s="206"/>
      <c r="F196" s="189"/>
      <c r="G196" s="285" t="s">
        <v>14166</v>
      </c>
      <c r="H196" s="206"/>
      <c r="I196" s="283">
        <v>4186806760</v>
      </c>
      <c r="J196" s="283" t="s">
        <v>1782</v>
      </c>
      <c r="K196" s="205" t="s">
        <v>27</v>
      </c>
      <c r="L196" s="190" t="str">
        <f>VLOOKUP($K196,TONG_SL!$A:$D,2,0)</f>
        <v>Chân giò heo muối 300g</v>
      </c>
      <c r="M196" s="217"/>
      <c r="N196" s="190" t="str">
        <f t="shared" si="27"/>
        <v>K-C6</v>
      </c>
      <c r="O196" s="217"/>
      <c r="P196" s="217"/>
      <c r="Q196" s="190" t="str">
        <f>VLOOKUP(K196,TONG_SL!$A:$D,3,0)</f>
        <v>Túi</v>
      </c>
      <c r="R196" s="248">
        <v>5</v>
      </c>
      <c r="S196" s="159"/>
      <c r="T196" s="159">
        <f>VLOOKUP(VLOOKUP(G196,Ma_KH!$A:$R,18,0)&amp;K196,Gia_MB!$A:$F,6,0)</f>
        <v>73431</v>
      </c>
      <c r="U196" s="254">
        <f t="shared" si="23"/>
        <v>367155</v>
      </c>
      <c r="V196" s="159"/>
      <c r="W196" s="246">
        <f t="shared" si="24"/>
        <v>0</v>
      </c>
      <c r="X196" s="247" t="str">
        <f t="shared" si="25"/>
        <v>8</v>
      </c>
      <c r="Y196" s="159"/>
      <c r="Z196" s="254">
        <f t="shared" si="26"/>
        <v>29372.400000000001</v>
      </c>
      <c r="AA196" s="5">
        <f>VLOOKUP(G196,Ma_KH!$A:$R,14,0)</f>
        <v>60</v>
      </c>
    </row>
    <row r="197" spans="1:27" x14ac:dyDescent="0.25">
      <c r="A197" s="282">
        <v>46111</v>
      </c>
      <c r="B197" s="283">
        <v>4186806760</v>
      </c>
      <c r="C197" s="284" t="s">
        <v>15253</v>
      </c>
      <c r="D197" s="282">
        <v>46113</v>
      </c>
      <c r="E197" s="206"/>
      <c r="F197" s="189"/>
      <c r="G197" s="285" t="s">
        <v>14166</v>
      </c>
      <c r="H197" s="206"/>
      <c r="I197" s="283">
        <v>4186806760</v>
      </c>
      <c r="J197" s="283" t="s">
        <v>1782</v>
      </c>
      <c r="K197" s="205" t="s">
        <v>44</v>
      </c>
      <c r="L197" s="190" t="str">
        <f>VLOOKUP($K197,TONG_SL!$A:$D,2,0)</f>
        <v>Giò lụa cây 250g</v>
      </c>
      <c r="M197" s="217"/>
      <c r="N197" s="190" t="str">
        <f t="shared" si="27"/>
        <v>K-C6</v>
      </c>
      <c r="O197" s="217"/>
      <c r="P197" s="217"/>
      <c r="Q197" s="190" t="str">
        <f>VLOOKUP(K197,TONG_SL!$A:$D,3,0)</f>
        <v>Túi</v>
      </c>
      <c r="R197" s="248">
        <v>5</v>
      </c>
      <c r="S197" s="159"/>
      <c r="T197" s="159">
        <f>VLOOKUP(VLOOKUP(G197,Ma_KH!$A:$R,18,0)&amp;K197,Gia_MB!$A:$F,6,0)</f>
        <v>49500</v>
      </c>
      <c r="U197" s="254">
        <f t="shared" si="23"/>
        <v>247500</v>
      </c>
      <c r="V197" s="159"/>
      <c r="W197" s="246">
        <f t="shared" si="24"/>
        <v>0</v>
      </c>
      <c r="X197" s="247" t="str">
        <f t="shared" si="25"/>
        <v>8</v>
      </c>
      <c r="Y197" s="159"/>
      <c r="Z197" s="254">
        <f t="shared" si="26"/>
        <v>19800</v>
      </c>
      <c r="AA197" s="5">
        <f>VLOOKUP(G197,Ma_KH!$A:$R,14,0)</f>
        <v>60</v>
      </c>
    </row>
    <row r="198" spans="1:27" x14ac:dyDescent="0.25">
      <c r="A198" s="282">
        <v>46111</v>
      </c>
      <c r="B198" s="283">
        <v>4186754189</v>
      </c>
      <c r="C198" s="284" t="s">
        <v>15253</v>
      </c>
      <c r="D198" s="282">
        <v>46113</v>
      </c>
      <c r="E198" s="206"/>
      <c r="F198" s="189"/>
      <c r="G198" s="285" t="s">
        <v>14165</v>
      </c>
      <c r="H198" s="206"/>
      <c r="I198" s="283">
        <v>4186754189</v>
      </c>
      <c r="J198" s="283" t="s">
        <v>1782</v>
      </c>
      <c r="K198" s="205" t="s">
        <v>27</v>
      </c>
      <c r="L198" s="190" t="str">
        <f>VLOOKUP($K198,TONG_SL!$A:$D,2,0)</f>
        <v>Chân giò heo muối 300g</v>
      </c>
      <c r="M198" s="217"/>
      <c r="N198" s="190" t="str">
        <f t="shared" si="27"/>
        <v>K-C6</v>
      </c>
      <c r="O198" s="217"/>
      <c r="P198" s="217"/>
      <c r="Q198" s="190" t="str">
        <f>VLOOKUP(K198,TONG_SL!$A:$D,3,0)</f>
        <v>Túi</v>
      </c>
      <c r="R198" s="248">
        <v>10</v>
      </c>
      <c r="S198" s="159"/>
      <c r="T198" s="159">
        <f>VLOOKUP(VLOOKUP(G198,Ma_KH!$A:$R,18,0)&amp;K198,Gia_MB!$A:$F,6,0)</f>
        <v>73431</v>
      </c>
      <c r="U198" s="254">
        <f t="shared" si="23"/>
        <v>734310</v>
      </c>
      <c r="V198" s="159"/>
      <c r="W198" s="246">
        <f t="shared" si="24"/>
        <v>0</v>
      </c>
      <c r="X198" s="247" t="str">
        <f t="shared" si="25"/>
        <v>8</v>
      </c>
      <c r="Y198" s="159"/>
      <c r="Z198" s="254">
        <f t="shared" si="26"/>
        <v>58744.800000000003</v>
      </c>
      <c r="AA198" s="5">
        <f>VLOOKUP(G198,Ma_KH!$A:$R,14,0)</f>
        <v>60</v>
      </c>
    </row>
    <row r="199" spans="1:27" x14ac:dyDescent="0.25">
      <c r="A199" s="282">
        <v>46111</v>
      </c>
      <c r="B199" s="283">
        <v>4186754189</v>
      </c>
      <c r="C199" s="284" t="s">
        <v>15253</v>
      </c>
      <c r="D199" s="282">
        <v>46113</v>
      </c>
      <c r="E199" s="206"/>
      <c r="F199" s="189"/>
      <c r="G199" s="285" t="s">
        <v>14165</v>
      </c>
      <c r="H199" s="206"/>
      <c r="I199" s="283">
        <v>4186754189</v>
      </c>
      <c r="J199" s="283" t="s">
        <v>1782</v>
      </c>
      <c r="K199" s="205" t="s">
        <v>34</v>
      </c>
      <c r="L199" s="190" t="str">
        <f>VLOOKUP($K199,TONG_SL!$A:$D,2,0)</f>
        <v>Tai heo muối 200g</v>
      </c>
      <c r="M199" s="217"/>
      <c r="N199" s="190" t="str">
        <f t="shared" si="27"/>
        <v>K-C6</v>
      </c>
      <c r="O199" s="217"/>
      <c r="P199" s="217"/>
      <c r="Q199" s="190" t="str">
        <f>VLOOKUP(K199,TONG_SL!$A:$D,3,0)</f>
        <v>Túi</v>
      </c>
      <c r="R199" s="248">
        <v>10</v>
      </c>
      <c r="S199" s="159"/>
      <c r="T199" s="159">
        <f>VLOOKUP(VLOOKUP(G199,Ma_KH!$A:$R,18,0)&amp;K199,Gia_MB!$A:$F,6,0)</f>
        <v>55595</v>
      </c>
      <c r="U199" s="254">
        <f t="shared" si="23"/>
        <v>555950</v>
      </c>
      <c r="V199" s="159"/>
      <c r="W199" s="246">
        <f t="shared" si="24"/>
        <v>0</v>
      </c>
      <c r="X199" s="247" t="str">
        <f t="shared" si="25"/>
        <v>8</v>
      </c>
      <c r="Y199" s="159"/>
      <c r="Z199" s="254">
        <f t="shared" si="26"/>
        <v>44476</v>
      </c>
      <c r="AA199" s="5">
        <f>VLOOKUP(G199,Ma_KH!$A:$R,14,0)</f>
        <v>60</v>
      </c>
    </row>
    <row r="200" spans="1:27" x14ac:dyDescent="0.25">
      <c r="A200" s="282">
        <v>46111</v>
      </c>
      <c r="B200" s="283">
        <v>14127733</v>
      </c>
      <c r="C200" s="284" t="s">
        <v>15253</v>
      </c>
      <c r="D200" s="282">
        <v>46113</v>
      </c>
      <c r="E200" s="206"/>
      <c r="F200" s="189"/>
      <c r="G200" s="285" t="s">
        <v>11314</v>
      </c>
      <c r="H200" s="206"/>
      <c r="I200" s="288" t="s">
        <v>11314</v>
      </c>
      <c r="J200" s="283" t="s">
        <v>1782</v>
      </c>
      <c r="K200" s="205" t="s">
        <v>52</v>
      </c>
      <c r="L200" s="190" t="str">
        <f>VLOOKUP($K200,TONG_SL!$A:$D,2,0)</f>
        <v>Gà xì dầu 500g</v>
      </c>
      <c r="M200" s="217"/>
      <c r="N200" s="190" t="str">
        <f t="shared" si="27"/>
        <v>K-C6</v>
      </c>
      <c r="O200" s="217"/>
      <c r="P200" s="217"/>
      <c r="Q200" s="190" t="str">
        <f>VLOOKUP(K200,TONG_SL!$A:$D,3,0)</f>
        <v>Túi</v>
      </c>
      <c r="R200" s="248">
        <v>10</v>
      </c>
      <c r="S200" s="159"/>
      <c r="T200" s="159">
        <f>VLOOKUP(VLOOKUP(G200,Ma_KH!$A:$R,18,0)&amp;K200,Gia_MB!$A:$F,6,0)</f>
        <v>111606</v>
      </c>
      <c r="U200" s="254">
        <f t="shared" si="23"/>
        <v>1116060</v>
      </c>
      <c r="V200" s="159"/>
      <c r="W200" s="246">
        <f t="shared" si="24"/>
        <v>0</v>
      </c>
      <c r="X200" s="247" t="str">
        <f t="shared" si="25"/>
        <v>8</v>
      </c>
      <c r="Y200" s="159"/>
      <c r="Z200" s="254">
        <f t="shared" si="26"/>
        <v>89284.800000000003</v>
      </c>
      <c r="AA200" s="5">
        <f>VLOOKUP(G200,Ma_KH!$A:$R,14,0)</f>
        <v>49</v>
      </c>
    </row>
    <row r="201" spans="1:27" x14ac:dyDescent="0.25">
      <c r="A201" s="282">
        <v>46111</v>
      </c>
      <c r="B201" s="283">
        <v>4186808028</v>
      </c>
      <c r="C201" s="284" t="s">
        <v>15253</v>
      </c>
      <c r="D201" s="282">
        <v>46113</v>
      </c>
      <c r="E201" s="206"/>
      <c r="F201" s="189"/>
      <c r="G201" s="285" t="s">
        <v>14366</v>
      </c>
      <c r="H201" s="206"/>
      <c r="I201" s="283">
        <v>4186808028</v>
      </c>
      <c r="J201" s="283" t="s">
        <v>1782</v>
      </c>
      <c r="K201" s="205" t="s">
        <v>37</v>
      </c>
      <c r="L201" s="190" t="str">
        <f>VLOOKUP($K201,TONG_SL!$A:$D,2,0)</f>
        <v>Chả cốm 300g</v>
      </c>
      <c r="M201" s="217"/>
      <c r="N201" s="190" t="str">
        <f t="shared" si="27"/>
        <v>K-C6</v>
      </c>
      <c r="O201" s="217"/>
      <c r="P201" s="217"/>
      <c r="Q201" s="190" t="str">
        <f>VLOOKUP(K201,TONG_SL!$A:$D,3,0)</f>
        <v>Túi</v>
      </c>
      <c r="R201" s="248">
        <v>4</v>
      </c>
      <c r="S201" s="159"/>
      <c r="T201" s="159">
        <f>VLOOKUP(VLOOKUP(G201,Ma_KH!$A:$R,18,0)&amp;K201,Gia_MB!$A:$F,6,0)</f>
        <v>74250</v>
      </c>
      <c r="U201" s="254">
        <f t="shared" ref="U201:U264" si="28">T201*R201</f>
        <v>297000</v>
      </c>
      <c r="V201" s="159"/>
      <c r="W201" s="246">
        <f t="shared" ref="W201:W264" si="29">U201*V201</f>
        <v>0</v>
      </c>
      <c r="X201" s="247" t="str">
        <f t="shared" ref="X201:X264" si="30">IF(B201&lt;&gt;"","8","0")</f>
        <v>8</v>
      </c>
      <c r="Y201" s="159"/>
      <c r="Z201" s="254">
        <f t="shared" ref="Z201:Z264" si="31">U201*X201%</f>
        <v>23760</v>
      </c>
      <c r="AA201" s="5">
        <f>VLOOKUP(G201,Ma_KH!$A:$R,14,0)</f>
        <v>60</v>
      </c>
    </row>
    <row r="202" spans="1:27" x14ac:dyDescent="0.25">
      <c r="A202" s="282">
        <v>46111</v>
      </c>
      <c r="B202" s="283">
        <v>4186808028</v>
      </c>
      <c r="C202" s="284" t="s">
        <v>15253</v>
      </c>
      <c r="D202" s="282">
        <v>46113</v>
      </c>
      <c r="E202" s="206"/>
      <c r="F202" s="189"/>
      <c r="G202" s="285" t="s">
        <v>14366</v>
      </c>
      <c r="H202" s="206"/>
      <c r="I202" s="283">
        <v>4186808028</v>
      </c>
      <c r="J202" s="283" t="s">
        <v>1782</v>
      </c>
      <c r="K202" s="205" t="s">
        <v>52</v>
      </c>
      <c r="L202" s="190" t="str">
        <f>VLOOKUP($K202,TONG_SL!$A:$D,2,0)</f>
        <v>Gà xì dầu 500g</v>
      </c>
      <c r="M202" s="217"/>
      <c r="N202" s="190" t="str">
        <f t="shared" si="27"/>
        <v>K-C6</v>
      </c>
      <c r="O202" s="217"/>
      <c r="P202" s="217"/>
      <c r="Q202" s="190" t="str">
        <f>VLOOKUP(K202,TONG_SL!$A:$D,3,0)</f>
        <v>Túi</v>
      </c>
      <c r="R202" s="248">
        <v>3</v>
      </c>
      <c r="S202" s="159"/>
      <c r="T202" s="159">
        <f>VLOOKUP(VLOOKUP(G202,Ma_KH!$A:$R,18,0)&amp;K202,Gia_MB!$A:$F,6,0)</f>
        <v>111606</v>
      </c>
      <c r="U202" s="254">
        <f t="shared" si="28"/>
        <v>334818</v>
      </c>
      <c r="V202" s="159"/>
      <c r="W202" s="246">
        <f t="shared" si="29"/>
        <v>0</v>
      </c>
      <c r="X202" s="247" t="str">
        <f t="shared" si="30"/>
        <v>8</v>
      </c>
      <c r="Y202" s="159"/>
      <c r="Z202" s="254">
        <f t="shared" si="31"/>
        <v>26785.440000000002</v>
      </c>
      <c r="AA202" s="5">
        <f>VLOOKUP(G202,Ma_KH!$A:$R,14,0)</f>
        <v>60</v>
      </c>
    </row>
    <row r="203" spans="1:27" x14ac:dyDescent="0.25">
      <c r="A203" s="282">
        <v>46111</v>
      </c>
      <c r="B203" s="283">
        <v>4186808028</v>
      </c>
      <c r="C203" s="284" t="s">
        <v>15253</v>
      </c>
      <c r="D203" s="282">
        <v>46113</v>
      </c>
      <c r="E203" s="206"/>
      <c r="F203" s="189"/>
      <c r="G203" s="285" t="s">
        <v>14366</v>
      </c>
      <c r="H203" s="206"/>
      <c r="I203" s="283">
        <v>4186808028</v>
      </c>
      <c r="J203" s="283" t="s">
        <v>1782</v>
      </c>
      <c r="K203" s="205" t="s">
        <v>32</v>
      </c>
      <c r="L203" s="190" t="str">
        <f>VLOOKUP($K203,TONG_SL!$A:$D,2,0)</f>
        <v>Giò Tai Lưỡi Xào 250g</v>
      </c>
      <c r="M203" s="217"/>
      <c r="N203" s="190" t="str">
        <f t="shared" si="27"/>
        <v>K-C6</v>
      </c>
      <c r="O203" s="217"/>
      <c r="P203" s="217"/>
      <c r="Q203" s="190" t="str">
        <f>VLOOKUP(K203,TONG_SL!$A:$D,3,0)</f>
        <v>Túi</v>
      </c>
      <c r="R203" s="248">
        <v>6</v>
      </c>
      <c r="S203" s="159"/>
      <c r="T203" s="159">
        <f>VLOOKUP(VLOOKUP(G203,Ma_KH!$A:$R,18,0)&amp;K203,Gia_MB!$A:$F,6,0)</f>
        <v>50182</v>
      </c>
      <c r="U203" s="254">
        <f t="shared" si="28"/>
        <v>301092</v>
      </c>
      <c r="V203" s="159"/>
      <c r="W203" s="246">
        <f t="shared" si="29"/>
        <v>0</v>
      </c>
      <c r="X203" s="247" t="str">
        <f t="shared" si="30"/>
        <v>8</v>
      </c>
      <c r="Y203" s="159"/>
      <c r="Z203" s="254">
        <f t="shared" si="31"/>
        <v>24087.360000000001</v>
      </c>
      <c r="AA203" s="5">
        <f>VLOOKUP(G203,Ma_KH!$A:$R,14,0)</f>
        <v>60</v>
      </c>
    </row>
    <row r="204" spans="1:27" x14ac:dyDescent="0.25">
      <c r="A204" s="282">
        <v>46111</v>
      </c>
      <c r="B204" s="283">
        <v>4186808028</v>
      </c>
      <c r="C204" s="284" t="s">
        <v>15253</v>
      </c>
      <c r="D204" s="282">
        <v>46113</v>
      </c>
      <c r="E204" s="206"/>
      <c r="F204" s="189"/>
      <c r="G204" s="285" t="s">
        <v>14366</v>
      </c>
      <c r="H204" s="206"/>
      <c r="I204" s="283">
        <v>4186808028</v>
      </c>
      <c r="J204" s="283" t="s">
        <v>1782</v>
      </c>
      <c r="K204" s="205" t="s">
        <v>27</v>
      </c>
      <c r="L204" s="190" t="str">
        <f>VLOOKUP($K204,TONG_SL!$A:$D,2,0)</f>
        <v>Chân giò heo muối 300g</v>
      </c>
      <c r="M204" s="217"/>
      <c r="N204" s="190" t="str">
        <f t="shared" si="27"/>
        <v>K-C6</v>
      </c>
      <c r="O204" s="217"/>
      <c r="P204" s="217"/>
      <c r="Q204" s="190" t="str">
        <f>VLOOKUP(K204,TONG_SL!$A:$D,3,0)</f>
        <v>Túi</v>
      </c>
      <c r="R204" s="248">
        <v>10</v>
      </c>
      <c r="S204" s="159"/>
      <c r="T204" s="159">
        <f>VLOOKUP(VLOOKUP(G204,Ma_KH!$A:$R,18,0)&amp;K204,Gia_MB!$A:$F,6,0)</f>
        <v>73431</v>
      </c>
      <c r="U204" s="254">
        <f t="shared" si="28"/>
        <v>734310</v>
      </c>
      <c r="V204" s="159"/>
      <c r="W204" s="246">
        <f t="shared" si="29"/>
        <v>0</v>
      </c>
      <c r="X204" s="247" t="str">
        <f t="shared" si="30"/>
        <v>8</v>
      </c>
      <c r="Y204" s="159"/>
      <c r="Z204" s="254">
        <f t="shared" si="31"/>
        <v>58744.800000000003</v>
      </c>
      <c r="AA204" s="5">
        <f>VLOOKUP(G204,Ma_KH!$A:$R,14,0)</f>
        <v>60</v>
      </c>
    </row>
    <row r="205" spans="1:27" x14ac:dyDescent="0.25">
      <c r="A205" s="282">
        <v>46111</v>
      </c>
      <c r="B205" s="286">
        <v>4186906223</v>
      </c>
      <c r="C205" s="284" t="s">
        <v>15253</v>
      </c>
      <c r="D205" s="282">
        <v>46113</v>
      </c>
      <c r="E205" s="206"/>
      <c r="F205" s="189"/>
      <c r="G205" s="285" t="s">
        <v>14457</v>
      </c>
      <c r="H205" s="206"/>
      <c r="I205" s="283" t="s">
        <v>15293</v>
      </c>
      <c r="J205" s="283" t="s">
        <v>1782</v>
      </c>
      <c r="K205" s="205" t="s">
        <v>30</v>
      </c>
      <c r="L205" s="190" t="str">
        <f>VLOOKUP($K205,TONG_SL!$A:$D,2,0)</f>
        <v>Gà muối 500g</v>
      </c>
      <c r="M205" s="217"/>
      <c r="N205" s="190" t="str">
        <f t="shared" si="27"/>
        <v>K-C6</v>
      </c>
      <c r="O205" s="217"/>
      <c r="P205" s="217"/>
      <c r="Q205" s="190" t="str">
        <f>VLOOKUP(K205,TONG_SL!$A:$D,3,0)</f>
        <v>Túi</v>
      </c>
      <c r="R205" s="248">
        <v>5</v>
      </c>
      <c r="S205" s="159"/>
      <c r="T205" s="159">
        <f>VLOOKUP(VLOOKUP(G205,Ma_KH!$A:$R,18,0)&amp;K205,Gia_MB!$A:$F,6,0)</f>
        <v>116611</v>
      </c>
      <c r="U205" s="254">
        <f t="shared" si="28"/>
        <v>583055</v>
      </c>
      <c r="V205" s="159"/>
      <c r="W205" s="246">
        <f t="shared" si="29"/>
        <v>0</v>
      </c>
      <c r="X205" s="247" t="str">
        <f t="shared" si="30"/>
        <v>8</v>
      </c>
      <c r="Y205" s="159"/>
      <c r="Z205" s="254">
        <f t="shared" si="31"/>
        <v>46644.4</v>
      </c>
      <c r="AA205" s="5">
        <f>VLOOKUP(G205,Ma_KH!$A:$R,14,0)</f>
        <v>60</v>
      </c>
    </row>
    <row r="206" spans="1:27" x14ac:dyDescent="0.25">
      <c r="A206" s="282">
        <v>46111</v>
      </c>
      <c r="B206" s="286">
        <v>4186906223</v>
      </c>
      <c r="C206" s="284" t="s">
        <v>15253</v>
      </c>
      <c r="D206" s="282">
        <v>46113</v>
      </c>
      <c r="E206" s="206"/>
      <c r="F206" s="189"/>
      <c r="G206" s="285" t="s">
        <v>14457</v>
      </c>
      <c r="H206" s="206"/>
      <c r="I206" s="283" t="s">
        <v>15293</v>
      </c>
      <c r="J206" s="283" t="s">
        <v>1782</v>
      </c>
      <c r="K206" s="205" t="s">
        <v>27</v>
      </c>
      <c r="L206" s="190" t="str">
        <f>VLOOKUP($K206,TONG_SL!$A:$D,2,0)</f>
        <v>Chân giò heo muối 300g</v>
      </c>
      <c r="M206" s="217"/>
      <c r="N206" s="190" t="str">
        <f t="shared" si="27"/>
        <v>K-C6</v>
      </c>
      <c r="O206" s="217"/>
      <c r="P206" s="217"/>
      <c r="Q206" s="190" t="str">
        <f>VLOOKUP(K206,TONG_SL!$A:$D,3,0)</f>
        <v>Túi</v>
      </c>
      <c r="R206" s="248">
        <v>5</v>
      </c>
      <c r="S206" s="159"/>
      <c r="T206" s="159">
        <f>VLOOKUP(VLOOKUP(G206,Ma_KH!$A:$R,18,0)&amp;K206,Gia_MB!$A:$F,6,0)</f>
        <v>73431</v>
      </c>
      <c r="U206" s="254">
        <f t="shared" si="28"/>
        <v>367155</v>
      </c>
      <c r="V206" s="159"/>
      <c r="W206" s="246">
        <f t="shared" si="29"/>
        <v>0</v>
      </c>
      <c r="X206" s="247" t="str">
        <f t="shared" si="30"/>
        <v>8</v>
      </c>
      <c r="Y206" s="159"/>
      <c r="Z206" s="254">
        <f t="shared" si="31"/>
        <v>29372.400000000001</v>
      </c>
      <c r="AA206" s="5">
        <f>VLOOKUP(G206,Ma_KH!$A:$R,14,0)</f>
        <v>60</v>
      </c>
    </row>
    <row r="207" spans="1:27" x14ac:dyDescent="0.25">
      <c r="A207" s="282">
        <v>46111</v>
      </c>
      <c r="B207" s="286">
        <v>4186906223</v>
      </c>
      <c r="C207" s="284" t="s">
        <v>15253</v>
      </c>
      <c r="D207" s="282">
        <v>46113</v>
      </c>
      <c r="E207" s="206"/>
      <c r="F207" s="189"/>
      <c r="G207" s="285" t="s">
        <v>14457</v>
      </c>
      <c r="H207" s="206"/>
      <c r="I207" s="283" t="s">
        <v>15293</v>
      </c>
      <c r="J207" s="283" t="s">
        <v>1782</v>
      </c>
      <c r="K207" s="205" t="s">
        <v>34</v>
      </c>
      <c r="L207" s="190" t="str">
        <f>VLOOKUP($K207,TONG_SL!$A:$D,2,0)</f>
        <v>Tai heo muối 200g</v>
      </c>
      <c r="M207" s="217"/>
      <c r="N207" s="190" t="str">
        <f t="shared" si="27"/>
        <v>K-C6</v>
      </c>
      <c r="O207" s="217"/>
      <c r="P207" s="217"/>
      <c r="Q207" s="190" t="str">
        <f>VLOOKUP(K207,TONG_SL!$A:$D,3,0)</f>
        <v>Túi</v>
      </c>
      <c r="R207" s="248">
        <v>3</v>
      </c>
      <c r="S207" s="159"/>
      <c r="T207" s="159">
        <f>VLOOKUP(VLOOKUP(G207,Ma_KH!$A:$R,18,0)&amp;K207,Gia_MB!$A:$F,6,0)</f>
        <v>55595</v>
      </c>
      <c r="U207" s="254">
        <f t="shared" si="28"/>
        <v>166785</v>
      </c>
      <c r="V207" s="159"/>
      <c r="W207" s="246">
        <f t="shared" si="29"/>
        <v>0</v>
      </c>
      <c r="X207" s="247" t="str">
        <f t="shared" si="30"/>
        <v>8</v>
      </c>
      <c r="Y207" s="159"/>
      <c r="Z207" s="254">
        <f t="shared" si="31"/>
        <v>13342.800000000001</v>
      </c>
      <c r="AA207" s="5">
        <f>VLOOKUP(G207,Ma_KH!$A:$R,14,0)</f>
        <v>60</v>
      </c>
    </row>
    <row r="208" spans="1:27" x14ac:dyDescent="0.25">
      <c r="A208" s="282">
        <v>46111</v>
      </c>
      <c r="B208" s="286">
        <v>4186927237</v>
      </c>
      <c r="C208" s="284" t="s">
        <v>15253</v>
      </c>
      <c r="D208" s="282">
        <v>46113</v>
      </c>
      <c r="E208" s="206"/>
      <c r="F208" s="189"/>
      <c r="G208" s="285" t="s">
        <v>14407</v>
      </c>
      <c r="H208" s="206"/>
      <c r="I208" s="283" t="s">
        <v>15294</v>
      </c>
      <c r="J208" s="283" t="s">
        <v>1782</v>
      </c>
      <c r="K208" s="205" t="s">
        <v>27</v>
      </c>
      <c r="L208" s="190" t="str">
        <f>VLOOKUP($K208,TONG_SL!$A:$D,2,0)</f>
        <v>Chân giò heo muối 300g</v>
      </c>
      <c r="M208" s="217"/>
      <c r="N208" s="190" t="str">
        <f t="shared" si="27"/>
        <v>K-C6</v>
      </c>
      <c r="O208" s="217"/>
      <c r="P208" s="217"/>
      <c r="Q208" s="190" t="str">
        <f>VLOOKUP(K208,TONG_SL!$A:$D,3,0)</f>
        <v>Túi</v>
      </c>
      <c r="R208" s="248">
        <v>10</v>
      </c>
      <c r="S208" s="159"/>
      <c r="T208" s="159">
        <f>VLOOKUP(VLOOKUP(G208,Ma_KH!$A:$R,18,0)&amp;K208,Gia_MB!$A:$F,6,0)</f>
        <v>73431</v>
      </c>
      <c r="U208" s="254">
        <f t="shared" si="28"/>
        <v>734310</v>
      </c>
      <c r="V208" s="159"/>
      <c r="W208" s="246">
        <f t="shared" si="29"/>
        <v>0</v>
      </c>
      <c r="X208" s="247" t="str">
        <f t="shared" si="30"/>
        <v>8</v>
      </c>
      <c r="Y208" s="159"/>
      <c r="Z208" s="254">
        <f t="shared" si="31"/>
        <v>58744.800000000003</v>
      </c>
      <c r="AA208" s="5">
        <f>VLOOKUP(G208,Ma_KH!$A:$R,14,0)</f>
        <v>60</v>
      </c>
    </row>
    <row r="209" spans="1:27" x14ac:dyDescent="0.25">
      <c r="A209" s="282">
        <v>46111</v>
      </c>
      <c r="B209" s="286">
        <v>4186927237</v>
      </c>
      <c r="C209" s="284" t="s">
        <v>15253</v>
      </c>
      <c r="D209" s="282">
        <v>46113</v>
      </c>
      <c r="E209" s="206"/>
      <c r="F209" s="189"/>
      <c r="G209" s="285" t="s">
        <v>14407</v>
      </c>
      <c r="H209" s="206"/>
      <c r="I209" s="283" t="s">
        <v>15294</v>
      </c>
      <c r="J209" s="283" t="s">
        <v>1782</v>
      </c>
      <c r="K209" s="205" t="s">
        <v>34</v>
      </c>
      <c r="L209" s="190" t="str">
        <f>VLOOKUP($K209,TONG_SL!$A:$D,2,0)</f>
        <v>Tai heo muối 200g</v>
      </c>
      <c r="M209" s="217"/>
      <c r="N209" s="190" t="str">
        <f t="shared" si="27"/>
        <v>K-C6</v>
      </c>
      <c r="O209" s="217"/>
      <c r="P209" s="217"/>
      <c r="Q209" s="190" t="str">
        <f>VLOOKUP(K209,TONG_SL!$A:$D,3,0)</f>
        <v>Túi</v>
      </c>
      <c r="R209" s="248">
        <v>2</v>
      </c>
      <c r="S209" s="159"/>
      <c r="T209" s="159">
        <f>VLOOKUP(VLOOKUP(G209,Ma_KH!$A:$R,18,0)&amp;K209,Gia_MB!$A:$F,6,0)</f>
        <v>55595</v>
      </c>
      <c r="U209" s="254">
        <f t="shared" si="28"/>
        <v>111190</v>
      </c>
      <c r="V209" s="159"/>
      <c r="W209" s="246">
        <f t="shared" si="29"/>
        <v>0</v>
      </c>
      <c r="X209" s="247" t="str">
        <f t="shared" si="30"/>
        <v>8</v>
      </c>
      <c r="Y209" s="159"/>
      <c r="Z209" s="254">
        <f t="shared" si="31"/>
        <v>8895.2000000000007</v>
      </c>
      <c r="AA209" s="5">
        <f>VLOOKUP(G209,Ma_KH!$A:$R,14,0)</f>
        <v>60</v>
      </c>
    </row>
    <row r="210" spans="1:27" x14ac:dyDescent="0.25">
      <c r="A210" s="282">
        <v>46111</v>
      </c>
      <c r="B210" s="286">
        <v>4186927237</v>
      </c>
      <c r="C210" s="284" t="s">
        <v>15253</v>
      </c>
      <c r="D210" s="282">
        <v>46113</v>
      </c>
      <c r="E210" s="206"/>
      <c r="F210" s="189"/>
      <c r="G210" s="285" t="s">
        <v>14407</v>
      </c>
      <c r="H210" s="206"/>
      <c r="I210" s="283" t="s">
        <v>15294</v>
      </c>
      <c r="J210" s="283" t="s">
        <v>1782</v>
      </c>
      <c r="K210" s="205" t="s">
        <v>32</v>
      </c>
      <c r="L210" s="190" t="str">
        <f>VLOOKUP($K210,TONG_SL!$A:$D,2,0)</f>
        <v>Giò Tai Lưỡi Xào 250g</v>
      </c>
      <c r="M210" s="217"/>
      <c r="N210" s="190" t="str">
        <f t="shared" si="27"/>
        <v>K-C6</v>
      </c>
      <c r="O210" s="217"/>
      <c r="P210" s="217"/>
      <c r="Q210" s="190" t="str">
        <f>VLOOKUP(K210,TONG_SL!$A:$D,3,0)</f>
        <v>Túi</v>
      </c>
      <c r="R210" s="248">
        <v>2</v>
      </c>
      <c r="S210" s="159"/>
      <c r="T210" s="159">
        <f>VLOOKUP(VLOOKUP(G210,Ma_KH!$A:$R,18,0)&amp;K210,Gia_MB!$A:$F,6,0)</f>
        <v>50182</v>
      </c>
      <c r="U210" s="254">
        <f t="shared" si="28"/>
        <v>100364</v>
      </c>
      <c r="V210" s="159"/>
      <c r="W210" s="246">
        <f t="shared" si="29"/>
        <v>0</v>
      </c>
      <c r="X210" s="247" t="str">
        <f t="shared" si="30"/>
        <v>8</v>
      </c>
      <c r="Y210" s="159"/>
      <c r="Z210" s="254">
        <f t="shared" si="31"/>
        <v>8029.12</v>
      </c>
      <c r="AA210" s="5">
        <f>VLOOKUP(G210,Ma_KH!$A:$R,14,0)</f>
        <v>60</v>
      </c>
    </row>
    <row r="211" spans="1:27" x14ac:dyDescent="0.25">
      <c r="A211" s="282">
        <v>46111</v>
      </c>
      <c r="B211" s="286">
        <v>4186927293</v>
      </c>
      <c r="C211" s="284" t="s">
        <v>15253</v>
      </c>
      <c r="D211" s="282">
        <v>46113</v>
      </c>
      <c r="E211" s="206"/>
      <c r="F211" s="189"/>
      <c r="G211" s="285" t="s">
        <v>14433</v>
      </c>
      <c r="H211" s="206"/>
      <c r="I211" s="283" t="s">
        <v>15295</v>
      </c>
      <c r="J211" s="283" t="s">
        <v>1782</v>
      </c>
      <c r="K211" s="205" t="s">
        <v>32</v>
      </c>
      <c r="L211" s="190" t="str">
        <f>VLOOKUP($K211,TONG_SL!$A:$D,2,0)</f>
        <v>Giò Tai Lưỡi Xào 250g</v>
      </c>
      <c r="M211" s="217"/>
      <c r="N211" s="190" t="str">
        <f t="shared" si="27"/>
        <v>K-C6</v>
      </c>
      <c r="O211" s="217"/>
      <c r="P211" s="217"/>
      <c r="Q211" s="190" t="str">
        <f>VLOOKUP(K211,TONG_SL!$A:$D,3,0)</f>
        <v>Túi</v>
      </c>
      <c r="R211" s="248">
        <v>2</v>
      </c>
      <c r="S211" s="159"/>
      <c r="T211" s="159">
        <f>VLOOKUP(VLOOKUP(G211,Ma_KH!$A:$R,18,0)&amp;K211,Gia_MB!$A:$F,6,0)</f>
        <v>50182</v>
      </c>
      <c r="U211" s="254">
        <f t="shared" si="28"/>
        <v>100364</v>
      </c>
      <c r="V211" s="159"/>
      <c r="W211" s="246">
        <f t="shared" si="29"/>
        <v>0</v>
      </c>
      <c r="X211" s="247" t="str">
        <f t="shared" si="30"/>
        <v>8</v>
      </c>
      <c r="Y211" s="159"/>
      <c r="Z211" s="254">
        <f t="shared" si="31"/>
        <v>8029.12</v>
      </c>
      <c r="AA211" s="5">
        <f>VLOOKUP(G211,Ma_KH!$A:$R,14,0)</f>
        <v>60</v>
      </c>
    </row>
    <row r="212" spans="1:27" x14ac:dyDescent="0.25">
      <c r="A212" s="282">
        <v>46111</v>
      </c>
      <c r="B212" s="286">
        <v>4186927293</v>
      </c>
      <c r="C212" s="284" t="s">
        <v>15253</v>
      </c>
      <c r="D212" s="282">
        <v>46113</v>
      </c>
      <c r="E212" s="206"/>
      <c r="F212" s="189"/>
      <c r="G212" s="285" t="s">
        <v>14433</v>
      </c>
      <c r="H212" s="206"/>
      <c r="I212" s="283" t="s">
        <v>15295</v>
      </c>
      <c r="J212" s="283" t="s">
        <v>1782</v>
      </c>
      <c r="K212" s="205" t="s">
        <v>48</v>
      </c>
      <c r="L212" s="190" t="str">
        <f>VLOOKUP($K212,TONG_SL!$A:$D,2,0)</f>
        <v>Mọc Nấm Hương 250g</v>
      </c>
      <c r="M212" s="217"/>
      <c r="N212" s="190" t="str">
        <f t="shared" si="27"/>
        <v>K-C6</v>
      </c>
      <c r="O212" s="217"/>
      <c r="P212" s="217"/>
      <c r="Q212" s="190" t="str">
        <f>VLOOKUP(K212,TONG_SL!$A:$D,3,0)</f>
        <v>Túi</v>
      </c>
      <c r="R212" s="248">
        <v>2</v>
      </c>
      <c r="S212" s="159"/>
      <c r="T212" s="159">
        <f>VLOOKUP(VLOOKUP(G212,Ma_KH!$A:$R,18,0)&amp;K212,Gia_MB!$A:$F,6,0)</f>
        <v>46000</v>
      </c>
      <c r="U212" s="254">
        <f t="shared" si="28"/>
        <v>92000</v>
      </c>
      <c r="V212" s="159"/>
      <c r="W212" s="246">
        <f t="shared" si="29"/>
        <v>0</v>
      </c>
      <c r="X212" s="247" t="str">
        <f t="shared" si="30"/>
        <v>8</v>
      </c>
      <c r="Y212" s="159"/>
      <c r="Z212" s="254">
        <f t="shared" si="31"/>
        <v>7360</v>
      </c>
      <c r="AA212" s="5">
        <f>VLOOKUP(G212,Ma_KH!$A:$R,14,0)</f>
        <v>60</v>
      </c>
    </row>
    <row r="213" spans="1:27" x14ac:dyDescent="0.25">
      <c r="A213" s="282">
        <v>46111</v>
      </c>
      <c r="B213" s="286">
        <v>4186927293</v>
      </c>
      <c r="C213" s="284" t="s">
        <v>15253</v>
      </c>
      <c r="D213" s="282">
        <v>46113</v>
      </c>
      <c r="E213" s="206"/>
      <c r="F213" s="189"/>
      <c r="G213" s="285" t="s">
        <v>14433</v>
      </c>
      <c r="H213" s="206"/>
      <c r="I213" s="283" t="s">
        <v>15295</v>
      </c>
      <c r="J213" s="283" t="s">
        <v>1782</v>
      </c>
      <c r="K213" s="205" t="s">
        <v>34</v>
      </c>
      <c r="L213" s="190" t="str">
        <f>VLOOKUP($K213,TONG_SL!$A:$D,2,0)</f>
        <v>Tai heo muối 200g</v>
      </c>
      <c r="M213" s="217"/>
      <c r="N213" s="190" t="str">
        <f t="shared" si="27"/>
        <v>K-C6</v>
      </c>
      <c r="O213" s="217"/>
      <c r="P213" s="217"/>
      <c r="Q213" s="190" t="str">
        <f>VLOOKUP(K213,TONG_SL!$A:$D,3,0)</f>
        <v>Túi</v>
      </c>
      <c r="R213" s="248">
        <v>2</v>
      </c>
      <c r="S213" s="159"/>
      <c r="T213" s="159">
        <f>VLOOKUP(VLOOKUP(G213,Ma_KH!$A:$R,18,0)&amp;K213,Gia_MB!$A:$F,6,0)</f>
        <v>55595</v>
      </c>
      <c r="U213" s="254">
        <f t="shared" si="28"/>
        <v>111190</v>
      </c>
      <c r="V213" s="159"/>
      <c r="W213" s="246">
        <f t="shared" si="29"/>
        <v>0</v>
      </c>
      <c r="X213" s="247" t="str">
        <f t="shared" si="30"/>
        <v>8</v>
      </c>
      <c r="Y213" s="159"/>
      <c r="Z213" s="254">
        <f t="shared" si="31"/>
        <v>8895.2000000000007</v>
      </c>
      <c r="AA213" s="5">
        <f>VLOOKUP(G213,Ma_KH!$A:$R,14,0)</f>
        <v>60</v>
      </c>
    </row>
    <row r="214" spans="1:27" x14ac:dyDescent="0.25">
      <c r="A214" s="282">
        <v>46111</v>
      </c>
      <c r="B214" s="286">
        <v>4186927293</v>
      </c>
      <c r="C214" s="284" t="s">
        <v>15253</v>
      </c>
      <c r="D214" s="282">
        <v>46113</v>
      </c>
      <c r="E214" s="206"/>
      <c r="F214" s="189"/>
      <c r="G214" s="285" t="s">
        <v>14433</v>
      </c>
      <c r="H214" s="206"/>
      <c r="I214" s="283" t="s">
        <v>15295</v>
      </c>
      <c r="J214" s="283" t="s">
        <v>1782</v>
      </c>
      <c r="K214" s="205" t="s">
        <v>37</v>
      </c>
      <c r="L214" s="190" t="str">
        <f>VLOOKUP($K214,TONG_SL!$A:$D,2,0)</f>
        <v>Chả cốm 300g</v>
      </c>
      <c r="M214" s="217"/>
      <c r="N214" s="190" t="str">
        <f t="shared" si="27"/>
        <v>K-C6</v>
      </c>
      <c r="O214" s="217"/>
      <c r="P214" s="217"/>
      <c r="Q214" s="190" t="str">
        <f>VLOOKUP(K214,TONG_SL!$A:$D,3,0)</f>
        <v>Túi</v>
      </c>
      <c r="R214" s="248">
        <v>2</v>
      </c>
      <c r="S214" s="159"/>
      <c r="T214" s="159">
        <f>VLOOKUP(VLOOKUP(G214,Ma_KH!$A:$R,18,0)&amp;K214,Gia_MB!$A:$F,6,0)</f>
        <v>74250</v>
      </c>
      <c r="U214" s="254">
        <f t="shared" si="28"/>
        <v>148500</v>
      </c>
      <c r="V214" s="159"/>
      <c r="W214" s="246">
        <f t="shared" si="29"/>
        <v>0</v>
      </c>
      <c r="X214" s="247" t="str">
        <f t="shared" si="30"/>
        <v>8</v>
      </c>
      <c r="Y214" s="159"/>
      <c r="Z214" s="254">
        <f t="shared" si="31"/>
        <v>11880</v>
      </c>
      <c r="AA214" s="5">
        <f>VLOOKUP(G214,Ma_KH!$A:$R,14,0)</f>
        <v>60</v>
      </c>
    </row>
    <row r="215" spans="1:27" x14ac:dyDescent="0.25">
      <c r="A215" s="282">
        <v>46111</v>
      </c>
      <c r="B215" s="286">
        <v>4186927293</v>
      </c>
      <c r="C215" s="284" t="s">
        <v>15253</v>
      </c>
      <c r="D215" s="282">
        <v>46113</v>
      </c>
      <c r="E215" s="206"/>
      <c r="F215" s="189"/>
      <c r="G215" s="285" t="s">
        <v>14433</v>
      </c>
      <c r="H215" s="206"/>
      <c r="I215" s="283" t="s">
        <v>15295</v>
      </c>
      <c r="J215" s="283" t="s">
        <v>1782</v>
      </c>
      <c r="K215" s="205" t="s">
        <v>39</v>
      </c>
      <c r="L215" s="190" t="str">
        <f>VLOOKUP($K215,TONG_SL!$A:$D,2,0)</f>
        <v>Chả nướng 300g</v>
      </c>
      <c r="M215" s="217"/>
      <c r="N215" s="190" t="str">
        <f t="shared" si="27"/>
        <v>K-C6</v>
      </c>
      <c r="O215" s="217"/>
      <c r="P215" s="217"/>
      <c r="Q215" s="190" t="str">
        <f>VLOOKUP(K215,TONG_SL!$A:$D,3,0)</f>
        <v>Túi</v>
      </c>
      <c r="R215" s="248">
        <v>2</v>
      </c>
      <c r="S215" s="159"/>
      <c r="T215" s="159">
        <f>VLOOKUP(VLOOKUP(G215,Ma_KH!$A:$R,18,0)&amp;K215,Gia_MB!$A:$F,6,0)</f>
        <v>70950</v>
      </c>
      <c r="U215" s="254">
        <f t="shared" si="28"/>
        <v>141900</v>
      </c>
      <c r="V215" s="159"/>
      <c r="W215" s="246">
        <f t="shared" si="29"/>
        <v>0</v>
      </c>
      <c r="X215" s="247" t="str">
        <f t="shared" si="30"/>
        <v>8</v>
      </c>
      <c r="Y215" s="159"/>
      <c r="Z215" s="254">
        <f t="shared" si="31"/>
        <v>11352</v>
      </c>
      <c r="AA215" s="5">
        <f>VLOOKUP(G215,Ma_KH!$A:$R,14,0)</f>
        <v>60</v>
      </c>
    </row>
    <row r="216" spans="1:27" x14ac:dyDescent="0.25">
      <c r="A216" s="282">
        <v>46111</v>
      </c>
      <c r="B216" s="286">
        <v>4186944960</v>
      </c>
      <c r="C216" s="284" t="s">
        <v>15253</v>
      </c>
      <c r="D216" s="282">
        <v>46113</v>
      </c>
      <c r="E216" s="206"/>
      <c r="F216" s="189"/>
      <c r="G216" s="285" t="s">
        <v>14447</v>
      </c>
      <c r="H216" s="206"/>
      <c r="I216" s="283" t="s">
        <v>15296</v>
      </c>
      <c r="J216" s="283" t="s">
        <v>1782</v>
      </c>
      <c r="K216" s="205" t="s">
        <v>27</v>
      </c>
      <c r="L216" s="190" t="str">
        <f>VLOOKUP($K216,TONG_SL!$A:$D,2,0)</f>
        <v>Chân giò heo muối 300g</v>
      </c>
      <c r="M216" s="217"/>
      <c r="N216" s="190" t="str">
        <f t="shared" si="27"/>
        <v>K-C6</v>
      </c>
      <c r="O216" s="217"/>
      <c r="P216" s="217"/>
      <c r="Q216" s="190" t="str">
        <f>VLOOKUP(K216,TONG_SL!$A:$D,3,0)</f>
        <v>Túi</v>
      </c>
      <c r="R216" s="248">
        <v>5</v>
      </c>
      <c r="S216" s="159"/>
      <c r="T216" s="159">
        <f>VLOOKUP(VLOOKUP(G216,Ma_KH!$A:$R,18,0)&amp;K216,Gia_MB!$A:$F,6,0)</f>
        <v>73431</v>
      </c>
      <c r="U216" s="254">
        <f t="shared" si="28"/>
        <v>367155</v>
      </c>
      <c r="V216" s="159"/>
      <c r="W216" s="246">
        <f t="shared" si="29"/>
        <v>0</v>
      </c>
      <c r="X216" s="247" t="str">
        <f t="shared" si="30"/>
        <v>8</v>
      </c>
      <c r="Y216" s="159"/>
      <c r="Z216" s="254">
        <f t="shared" si="31"/>
        <v>29372.400000000001</v>
      </c>
      <c r="AA216" s="5">
        <f>VLOOKUP(G216,Ma_KH!$A:$R,14,0)</f>
        <v>60</v>
      </c>
    </row>
    <row r="217" spans="1:27" x14ac:dyDescent="0.25">
      <c r="A217" s="282">
        <v>46111</v>
      </c>
      <c r="B217" s="286">
        <v>4186944960</v>
      </c>
      <c r="C217" s="284" t="s">
        <v>15253</v>
      </c>
      <c r="D217" s="282">
        <v>46113</v>
      </c>
      <c r="E217" s="206"/>
      <c r="F217" s="189"/>
      <c r="G217" s="285" t="s">
        <v>14447</v>
      </c>
      <c r="H217" s="206"/>
      <c r="I217" s="283" t="s">
        <v>15296</v>
      </c>
      <c r="J217" s="283" t="s">
        <v>1782</v>
      </c>
      <c r="K217" s="205" t="s">
        <v>48</v>
      </c>
      <c r="L217" s="190" t="str">
        <f>VLOOKUP($K217,TONG_SL!$A:$D,2,0)</f>
        <v>Mọc Nấm Hương 250g</v>
      </c>
      <c r="M217" s="217"/>
      <c r="N217" s="190" t="str">
        <f t="shared" si="27"/>
        <v>K-C6</v>
      </c>
      <c r="O217" s="217"/>
      <c r="P217" s="217"/>
      <c r="Q217" s="190" t="str">
        <f>VLOOKUP(K217,TONG_SL!$A:$D,3,0)</f>
        <v>Túi</v>
      </c>
      <c r="R217" s="248">
        <v>2</v>
      </c>
      <c r="S217" s="159"/>
      <c r="T217" s="159">
        <f>VLOOKUP(VLOOKUP(G217,Ma_KH!$A:$R,18,0)&amp;K217,Gia_MB!$A:$F,6,0)</f>
        <v>46000</v>
      </c>
      <c r="U217" s="254">
        <f t="shared" si="28"/>
        <v>92000</v>
      </c>
      <c r="V217" s="159"/>
      <c r="W217" s="246">
        <f t="shared" si="29"/>
        <v>0</v>
      </c>
      <c r="X217" s="247" t="str">
        <f t="shared" si="30"/>
        <v>8</v>
      </c>
      <c r="Y217" s="159"/>
      <c r="Z217" s="254">
        <f t="shared" si="31"/>
        <v>7360</v>
      </c>
      <c r="AA217" s="5">
        <f>VLOOKUP(G217,Ma_KH!$A:$R,14,0)</f>
        <v>60</v>
      </c>
    </row>
    <row r="218" spans="1:27" x14ac:dyDescent="0.25">
      <c r="A218" s="282">
        <v>46111</v>
      </c>
      <c r="B218" s="286">
        <v>4186944960</v>
      </c>
      <c r="C218" s="284" t="s">
        <v>15253</v>
      </c>
      <c r="D218" s="282">
        <v>46113</v>
      </c>
      <c r="E218" s="206"/>
      <c r="F218" s="189"/>
      <c r="G218" s="285" t="s">
        <v>14447</v>
      </c>
      <c r="H218" s="206"/>
      <c r="I218" s="283" t="s">
        <v>15296</v>
      </c>
      <c r="J218" s="283" t="s">
        <v>1782</v>
      </c>
      <c r="K218" s="205" t="s">
        <v>34</v>
      </c>
      <c r="L218" s="190" t="str">
        <f>VLOOKUP($K218,TONG_SL!$A:$D,2,0)</f>
        <v>Tai heo muối 200g</v>
      </c>
      <c r="M218" s="217"/>
      <c r="N218" s="190" t="str">
        <f t="shared" si="27"/>
        <v>K-C6</v>
      </c>
      <c r="O218" s="217"/>
      <c r="P218" s="217"/>
      <c r="Q218" s="190" t="str">
        <f>VLOOKUP(K218,TONG_SL!$A:$D,3,0)</f>
        <v>Túi</v>
      </c>
      <c r="R218" s="248">
        <v>2</v>
      </c>
      <c r="S218" s="159"/>
      <c r="T218" s="159">
        <f>VLOOKUP(VLOOKUP(G218,Ma_KH!$A:$R,18,0)&amp;K218,Gia_MB!$A:$F,6,0)</f>
        <v>55595</v>
      </c>
      <c r="U218" s="254">
        <f t="shared" si="28"/>
        <v>111190</v>
      </c>
      <c r="V218" s="159"/>
      <c r="W218" s="246">
        <f t="shared" si="29"/>
        <v>0</v>
      </c>
      <c r="X218" s="247" t="str">
        <f t="shared" si="30"/>
        <v>8</v>
      </c>
      <c r="Y218" s="159"/>
      <c r="Z218" s="254">
        <f t="shared" si="31"/>
        <v>8895.2000000000007</v>
      </c>
      <c r="AA218" s="5">
        <f>VLOOKUP(G218,Ma_KH!$A:$R,14,0)</f>
        <v>60</v>
      </c>
    </row>
    <row r="219" spans="1:27" x14ac:dyDescent="0.25">
      <c r="A219" s="282">
        <v>46111</v>
      </c>
      <c r="B219" s="286">
        <v>4186944960</v>
      </c>
      <c r="C219" s="284" t="s">
        <v>15253</v>
      </c>
      <c r="D219" s="282">
        <v>46113</v>
      </c>
      <c r="E219" s="206"/>
      <c r="F219" s="189"/>
      <c r="G219" s="285" t="s">
        <v>14447</v>
      </c>
      <c r="H219" s="206"/>
      <c r="I219" s="283" t="s">
        <v>15296</v>
      </c>
      <c r="J219" s="283" t="s">
        <v>1782</v>
      </c>
      <c r="K219" s="205" t="s">
        <v>37</v>
      </c>
      <c r="L219" s="190" t="str">
        <f>VLOOKUP($K219,TONG_SL!$A:$D,2,0)</f>
        <v>Chả cốm 300g</v>
      </c>
      <c r="M219" s="217"/>
      <c r="N219" s="190" t="str">
        <f t="shared" si="27"/>
        <v>K-C6</v>
      </c>
      <c r="O219" s="217"/>
      <c r="P219" s="217"/>
      <c r="Q219" s="190" t="str">
        <f>VLOOKUP(K219,TONG_SL!$A:$D,3,0)</f>
        <v>Túi</v>
      </c>
      <c r="R219" s="248">
        <v>2</v>
      </c>
      <c r="S219" s="159"/>
      <c r="T219" s="159">
        <f>VLOOKUP(VLOOKUP(G219,Ma_KH!$A:$R,18,0)&amp;K219,Gia_MB!$A:$F,6,0)</f>
        <v>74250</v>
      </c>
      <c r="U219" s="254">
        <f t="shared" si="28"/>
        <v>148500</v>
      </c>
      <c r="V219" s="159"/>
      <c r="W219" s="246">
        <f t="shared" si="29"/>
        <v>0</v>
      </c>
      <c r="X219" s="247" t="str">
        <f t="shared" si="30"/>
        <v>8</v>
      </c>
      <c r="Y219" s="159"/>
      <c r="Z219" s="254">
        <f t="shared" si="31"/>
        <v>11880</v>
      </c>
      <c r="AA219" s="5">
        <f>VLOOKUP(G219,Ma_KH!$A:$R,14,0)</f>
        <v>60</v>
      </c>
    </row>
    <row r="220" spans="1:27" x14ac:dyDescent="0.25">
      <c r="A220" s="282">
        <v>46111</v>
      </c>
      <c r="B220" s="286">
        <v>4186944960</v>
      </c>
      <c r="C220" s="284" t="s">
        <v>15253</v>
      </c>
      <c r="D220" s="282">
        <v>46113</v>
      </c>
      <c r="E220" s="206"/>
      <c r="F220" s="189"/>
      <c r="G220" s="285" t="s">
        <v>14447</v>
      </c>
      <c r="H220" s="206"/>
      <c r="I220" s="283" t="s">
        <v>15296</v>
      </c>
      <c r="J220" s="283" t="s">
        <v>1782</v>
      </c>
      <c r="K220" s="205" t="s">
        <v>39</v>
      </c>
      <c r="L220" s="190" t="str">
        <f>VLOOKUP($K220,TONG_SL!$A:$D,2,0)</f>
        <v>Chả nướng 300g</v>
      </c>
      <c r="M220" s="217"/>
      <c r="N220" s="190" t="str">
        <f t="shared" si="27"/>
        <v>K-C6</v>
      </c>
      <c r="O220" s="217"/>
      <c r="P220" s="217"/>
      <c r="Q220" s="190" t="str">
        <f>VLOOKUP(K220,TONG_SL!$A:$D,3,0)</f>
        <v>Túi</v>
      </c>
      <c r="R220" s="248">
        <v>2</v>
      </c>
      <c r="S220" s="159"/>
      <c r="T220" s="159">
        <f>VLOOKUP(VLOOKUP(G220,Ma_KH!$A:$R,18,0)&amp;K220,Gia_MB!$A:$F,6,0)</f>
        <v>70950</v>
      </c>
      <c r="U220" s="254">
        <f t="shared" si="28"/>
        <v>141900</v>
      </c>
      <c r="V220" s="159"/>
      <c r="W220" s="246">
        <f t="shared" si="29"/>
        <v>0</v>
      </c>
      <c r="X220" s="247" t="str">
        <f t="shared" si="30"/>
        <v>8</v>
      </c>
      <c r="Y220" s="159"/>
      <c r="Z220" s="254">
        <f t="shared" si="31"/>
        <v>11352</v>
      </c>
      <c r="AA220" s="5">
        <f>VLOOKUP(G220,Ma_KH!$A:$R,14,0)</f>
        <v>60</v>
      </c>
    </row>
    <row r="221" spans="1:27" x14ac:dyDescent="0.25">
      <c r="A221" s="282">
        <v>46112</v>
      </c>
      <c r="B221" s="283">
        <v>4186818837</v>
      </c>
      <c r="C221" s="284" t="s">
        <v>15253</v>
      </c>
      <c r="D221" s="282">
        <v>46114</v>
      </c>
      <c r="E221" s="206"/>
      <c r="F221" s="189"/>
      <c r="G221" s="285" t="s">
        <v>12350</v>
      </c>
      <c r="H221" s="206"/>
      <c r="I221" s="283" t="s">
        <v>15297</v>
      </c>
      <c r="J221" s="283" t="s">
        <v>1769</v>
      </c>
      <c r="K221" s="205" t="s">
        <v>37</v>
      </c>
      <c r="L221" s="190" t="str">
        <f>VLOOKUP($K221,TONG_SL!$A:$D,2,0)</f>
        <v>Chả cốm 300g</v>
      </c>
      <c r="M221" s="217"/>
      <c r="N221" s="190" t="str">
        <f t="shared" si="27"/>
        <v>K-C6</v>
      </c>
      <c r="O221" s="217"/>
      <c r="P221" s="217"/>
      <c r="Q221" s="190" t="str">
        <f>VLOOKUP(K221,TONG_SL!$A:$D,3,0)</f>
        <v>Túi</v>
      </c>
      <c r="R221" s="249">
        <v>8</v>
      </c>
      <c r="S221" s="159"/>
      <c r="T221" s="159">
        <f>VLOOKUP(VLOOKUP(G221,Ma_KH!$A:$R,18,0)&amp;K221,Gia_MB!$A:$F,6,0)</f>
        <v>74250</v>
      </c>
      <c r="U221" s="254">
        <f t="shared" si="28"/>
        <v>594000</v>
      </c>
      <c r="V221" s="159"/>
      <c r="W221" s="246">
        <f t="shared" si="29"/>
        <v>0</v>
      </c>
      <c r="X221" s="247" t="str">
        <f t="shared" si="30"/>
        <v>8</v>
      </c>
      <c r="Y221" s="159"/>
      <c r="Z221" s="254">
        <f t="shared" si="31"/>
        <v>47520</v>
      </c>
      <c r="AA221" s="5">
        <f>VLOOKUP(G221,Ma_KH!$A:$R,14,0)</f>
        <v>60</v>
      </c>
    </row>
    <row r="222" spans="1:27" x14ac:dyDescent="0.25">
      <c r="A222" s="282">
        <v>46112</v>
      </c>
      <c r="B222" s="283">
        <v>4186818837</v>
      </c>
      <c r="C222" s="284" t="s">
        <v>15253</v>
      </c>
      <c r="D222" s="282">
        <v>46114</v>
      </c>
      <c r="E222" s="206"/>
      <c r="F222" s="189"/>
      <c r="G222" s="285" t="s">
        <v>12350</v>
      </c>
      <c r="H222" s="206"/>
      <c r="I222" s="283" t="s">
        <v>15297</v>
      </c>
      <c r="J222" s="283" t="s">
        <v>1769</v>
      </c>
      <c r="K222" s="205" t="s">
        <v>34</v>
      </c>
      <c r="L222" s="190" t="str">
        <f>VLOOKUP($K222,TONG_SL!$A:$D,2,0)</f>
        <v>Tai heo muối 200g</v>
      </c>
      <c r="M222" s="217"/>
      <c r="N222" s="190" t="str">
        <f t="shared" si="27"/>
        <v>K-C6</v>
      </c>
      <c r="O222" s="217"/>
      <c r="P222" s="217"/>
      <c r="Q222" s="190" t="str">
        <f>VLOOKUP(K222,TONG_SL!$A:$D,3,0)</f>
        <v>Túi</v>
      </c>
      <c r="R222" s="249">
        <v>4</v>
      </c>
      <c r="S222" s="159"/>
      <c r="T222" s="159">
        <f>VLOOKUP(VLOOKUP(G222,Ma_KH!$A:$R,18,0)&amp;K222,Gia_MB!$A:$F,6,0)</f>
        <v>55595</v>
      </c>
      <c r="U222" s="254">
        <f t="shared" si="28"/>
        <v>222380</v>
      </c>
      <c r="V222" s="159"/>
      <c r="W222" s="246">
        <f t="shared" si="29"/>
        <v>0</v>
      </c>
      <c r="X222" s="247" t="str">
        <f t="shared" si="30"/>
        <v>8</v>
      </c>
      <c r="Y222" s="159"/>
      <c r="Z222" s="254">
        <f t="shared" si="31"/>
        <v>17790.400000000001</v>
      </c>
      <c r="AA222" s="5">
        <f>VLOOKUP(G222,Ma_KH!$A:$R,14,0)</f>
        <v>60</v>
      </c>
    </row>
    <row r="223" spans="1:27" x14ac:dyDescent="0.25">
      <c r="A223" s="282">
        <v>46112</v>
      </c>
      <c r="B223" s="283">
        <v>4186818837</v>
      </c>
      <c r="C223" s="284" t="s">
        <v>15253</v>
      </c>
      <c r="D223" s="282">
        <v>46114</v>
      </c>
      <c r="E223" s="206"/>
      <c r="F223" s="189"/>
      <c r="G223" s="285" t="s">
        <v>12350</v>
      </c>
      <c r="H223" s="206"/>
      <c r="I223" s="283" t="s">
        <v>15297</v>
      </c>
      <c r="J223" s="283" t="s">
        <v>1769</v>
      </c>
      <c r="K223" s="205" t="s">
        <v>44</v>
      </c>
      <c r="L223" s="190" t="str">
        <f>VLOOKUP($K223,TONG_SL!$A:$D,2,0)</f>
        <v>Giò lụa cây 250g</v>
      </c>
      <c r="M223" s="217"/>
      <c r="N223" s="190" t="str">
        <f t="shared" si="27"/>
        <v>K-C6</v>
      </c>
      <c r="O223" s="217"/>
      <c r="P223" s="217"/>
      <c r="Q223" s="190" t="str">
        <f>VLOOKUP(K223,TONG_SL!$A:$D,3,0)</f>
        <v>Túi</v>
      </c>
      <c r="R223" s="249">
        <v>4</v>
      </c>
      <c r="S223" s="159"/>
      <c r="T223" s="159">
        <f>VLOOKUP(VLOOKUP(G223,Ma_KH!$A:$R,18,0)&amp;K223,Gia_MB!$A:$F,6,0)</f>
        <v>49500</v>
      </c>
      <c r="U223" s="254">
        <f t="shared" si="28"/>
        <v>198000</v>
      </c>
      <c r="V223" s="159"/>
      <c r="W223" s="246">
        <f t="shared" si="29"/>
        <v>0</v>
      </c>
      <c r="X223" s="247" t="str">
        <f t="shared" si="30"/>
        <v>8</v>
      </c>
      <c r="Y223" s="159"/>
      <c r="Z223" s="254">
        <f t="shared" si="31"/>
        <v>15840</v>
      </c>
      <c r="AA223" s="5">
        <f>VLOOKUP(G223,Ma_KH!$A:$R,14,0)</f>
        <v>60</v>
      </c>
    </row>
    <row r="224" spans="1:27" x14ac:dyDescent="0.25">
      <c r="A224" s="282">
        <v>46112</v>
      </c>
      <c r="B224" s="283">
        <v>4186818837</v>
      </c>
      <c r="C224" s="284" t="s">
        <v>15253</v>
      </c>
      <c r="D224" s="282">
        <v>46114</v>
      </c>
      <c r="E224" s="206"/>
      <c r="F224" s="189"/>
      <c r="G224" s="285" t="s">
        <v>12350</v>
      </c>
      <c r="H224" s="206"/>
      <c r="I224" s="283" t="s">
        <v>15297</v>
      </c>
      <c r="J224" s="283" t="s">
        <v>1769</v>
      </c>
      <c r="K224" s="205" t="s">
        <v>32</v>
      </c>
      <c r="L224" s="190" t="str">
        <f>VLOOKUP($K224,TONG_SL!$A:$D,2,0)</f>
        <v>Giò Tai Lưỡi Xào 250g</v>
      </c>
      <c r="M224" s="217"/>
      <c r="N224" s="190" t="str">
        <f t="shared" si="27"/>
        <v>K-C6</v>
      </c>
      <c r="O224" s="217"/>
      <c r="P224" s="217"/>
      <c r="Q224" s="190" t="str">
        <f>VLOOKUP(K224,TONG_SL!$A:$D,3,0)</f>
        <v>Túi</v>
      </c>
      <c r="R224" s="248">
        <v>6</v>
      </c>
      <c r="S224" s="159"/>
      <c r="T224" s="159">
        <f>VLOOKUP(VLOOKUP(G224,Ma_KH!$A:$R,18,0)&amp;K224,Gia_MB!$A:$F,6,0)</f>
        <v>50182</v>
      </c>
      <c r="U224" s="254">
        <f t="shared" si="28"/>
        <v>301092</v>
      </c>
      <c r="V224" s="159"/>
      <c r="W224" s="246">
        <f t="shared" si="29"/>
        <v>0</v>
      </c>
      <c r="X224" s="247" t="str">
        <f t="shared" si="30"/>
        <v>8</v>
      </c>
      <c r="Y224" s="159"/>
      <c r="Z224" s="254">
        <f t="shared" si="31"/>
        <v>24087.360000000001</v>
      </c>
      <c r="AA224" s="5">
        <f>VLOOKUP(G224,Ma_KH!$A:$R,14,0)</f>
        <v>60</v>
      </c>
    </row>
    <row r="225" spans="1:27" x14ac:dyDescent="0.25">
      <c r="A225" s="282">
        <v>46112</v>
      </c>
      <c r="B225" s="283">
        <v>4186818837</v>
      </c>
      <c r="C225" s="284" t="s">
        <v>15253</v>
      </c>
      <c r="D225" s="282">
        <v>46114</v>
      </c>
      <c r="E225" s="206"/>
      <c r="F225" s="189"/>
      <c r="G225" s="285" t="s">
        <v>12350</v>
      </c>
      <c r="H225" s="206"/>
      <c r="I225" s="283" t="s">
        <v>15297</v>
      </c>
      <c r="J225" s="283" t="s">
        <v>1769</v>
      </c>
      <c r="K225" s="205" t="s">
        <v>48</v>
      </c>
      <c r="L225" s="190" t="str">
        <f>VLOOKUP($K225,TONG_SL!$A:$D,2,0)</f>
        <v>Mọc Nấm Hương 250g</v>
      </c>
      <c r="M225" s="217"/>
      <c r="N225" s="190" t="str">
        <f t="shared" si="27"/>
        <v>K-C6</v>
      </c>
      <c r="O225" s="217"/>
      <c r="P225" s="217"/>
      <c r="Q225" s="190" t="str">
        <f>VLOOKUP(K225,TONG_SL!$A:$D,3,0)</f>
        <v>Túi</v>
      </c>
      <c r="R225" s="248">
        <v>6</v>
      </c>
      <c r="S225" s="159"/>
      <c r="T225" s="159">
        <f>VLOOKUP(VLOOKUP(G225,Ma_KH!$A:$R,18,0)&amp;K225,Gia_MB!$A:$F,6,0)</f>
        <v>46000</v>
      </c>
      <c r="U225" s="254">
        <f t="shared" si="28"/>
        <v>276000</v>
      </c>
      <c r="V225" s="159"/>
      <c r="W225" s="246">
        <f t="shared" si="29"/>
        <v>0</v>
      </c>
      <c r="X225" s="247" t="str">
        <f t="shared" si="30"/>
        <v>8</v>
      </c>
      <c r="Y225" s="159"/>
      <c r="Z225" s="254">
        <f t="shared" si="31"/>
        <v>22080</v>
      </c>
      <c r="AA225" s="5">
        <f>VLOOKUP(G225,Ma_KH!$A:$R,14,0)</f>
        <v>60</v>
      </c>
    </row>
    <row r="226" spans="1:27" x14ac:dyDescent="0.25">
      <c r="A226" s="282">
        <v>46112</v>
      </c>
      <c r="B226" s="283">
        <v>4186818837</v>
      </c>
      <c r="C226" s="284" t="s">
        <v>15253</v>
      </c>
      <c r="D226" s="282">
        <v>46114</v>
      </c>
      <c r="E226" s="206"/>
      <c r="F226" s="189"/>
      <c r="G226" s="285" t="s">
        <v>12350</v>
      </c>
      <c r="H226" s="206"/>
      <c r="I226" s="283" t="s">
        <v>15297</v>
      </c>
      <c r="J226" s="283" t="s">
        <v>1769</v>
      </c>
      <c r="K226" s="205" t="s">
        <v>27</v>
      </c>
      <c r="L226" s="190" t="str">
        <f>VLOOKUP($K226,TONG_SL!$A:$D,2,0)</f>
        <v>Chân giò heo muối 300g</v>
      </c>
      <c r="M226" s="217"/>
      <c r="N226" s="190" t="str">
        <f t="shared" si="27"/>
        <v>K-C6</v>
      </c>
      <c r="O226" s="217"/>
      <c r="P226" s="217"/>
      <c r="Q226" s="190" t="str">
        <f>VLOOKUP(K226,TONG_SL!$A:$D,3,0)</f>
        <v>Túi</v>
      </c>
      <c r="R226" s="248">
        <v>6</v>
      </c>
      <c r="S226" s="159"/>
      <c r="T226" s="159">
        <f>VLOOKUP(VLOOKUP(G226,Ma_KH!$A:$R,18,0)&amp;K226,Gia_MB!$A:$F,6,0)</f>
        <v>73431</v>
      </c>
      <c r="U226" s="254">
        <f t="shared" si="28"/>
        <v>440586</v>
      </c>
      <c r="V226" s="159"/>
      <c r="W226" s="246">
        <f t="shared" si="29"/>
        <v>0</v>
      </c>
      <c r="X226" s="247" t="str">
        <f t="shared" si="30"/>
        <v>8</v>
      </c>
      <c r="Y226" s="159"/>
      <c r="Z226" s="254">
        <f t="shared" si="31"/>
        <v>35246.879999999997</v>
      </c>
      <c r="AA226" s="5">
        <f>VLOOKUP(G226,Ma_KH!$A:$R,14,0)</f>
        <v>60</v>
      </c>
    </row>
    <row r="227" spans="1:27" x14ac:dyDescent="0.25">
      <c r="A227" s="282">
        <v>46112</v>
      </c>
      <c r="B227" s="283">
        <v>4186818837</v>
      </c>
      <c r="C227" s="284" t="s">
        <v>15253</v>
      </c>
      <c r="D227" s="282">
        <v>46114</v>
      </c>
      <c r="E227" s="206"/>
      <c r="F227" s="189"/>
      <c r="G227" s="285" t="s">
        <v>12350</v>
      </c>
      <c r="H227" s="206"/>
      <c r="I227" s="283" t="s">
        <v>15297</v>
      </c>
      <c r="J227" s="283" t="s">
        <v>1769</v>
      </c>
      <c r="K227" s="205" t="s">
        <v>30</v>
      </c>
      <c r="L227" s="190" t="str">
        <f>VLOOKUP($K227,TONG_SL!$A:$D,2,0)</f>
        <v>Gà muối 500g</v>
      </c>
      <c r="M227" s="217"/>
      <c r="N227" s="190" t="str">
        <f t="shared" si="27"/>
        <v>K-C6</v>
      </c>
      <c r="O227" s="217"/>
      <c r="P227" s="217"/>
      <c r="Q227" s="190" t="str">
        <f>VLOOKUP(K227,TONG_SL!$A:$D,3,0)</f>
        <v>Túi</v>
      </c>
      <c r="R227" s="248">
        <v>8</v>
      </c>
      <c r="S227" s="159"/>
      <c r="T227" s="159">
        <f>VLOOKUP(VLOOKUP(G227,Ma_KH!$A:$R,18,0)&amp;K227,Gia_MB!$A:$F,6,0)</f>
        <v>116611</v>
      </c>
      <c r="U227" s="254">
        <f t="shared" si="28"/>
        <v>932888</v>
      </c>
      <c r="V227" s="159"/>
      <c r="W227" s="246">
        <f t="shared" si="29"/>
        <v>0</v>
      </c>
      <c r="X227" s="247" t="str">
        <f t="shared" si="30"/>
        <v>8</v>
      </c>
      <c r="Y227" s="159"/>
      <c r="Z227" s="254">
        <f t="shared" si="31"/>
        <v>74631.040000000008</v>
      </c>
      <c r="AA227" s="5">
        <f>VLOOKUP(G227,Ma_KH!$A:$R,14,0)</f>
        <v>60</v>
      </c>
    </row>
    <row r="228" spans="1:27" x14ac:dyDescent="0.25">
      <c r="A228" s="261">
        <v>46112</v>
      </c>
      <c r="B228" s="262">
        <v>4186818088</v>
      </c>
      <c r="C228" s="263" t="s">
        <v>15253</v>
      </c>
      <c r="D228" s="261">
        <v>46114</v>
      </c>
      <c r="E228" s="206"/>
      <c r="F228" s="189"/>
      <c r="G228" s="265" t="s">
        <v>12350</v>
      </c>
      <c r="H228" s="206"/>
      <c r="I228" s="262" t="s">
        <v>15298</v>
      </c>
      <c r="J228" s="262" t="s">
        <v>1769</v>
      </c>
      <c r="K228" s="205" t="s">
        <v>44</v>
      </c>
      <c r="L228" s="190" t="str">
        <f>VLOOKUP($K228,TONG_SL!$A:$D,2,0)</f>
        <v>Giò lụa cây 250g</v>
      </c>
      <c r="M228" s="217"/>
      <c r="N228" s="190" t="str">
        <f t="shared" si="27"/>
        <v>K-C6</v>
      </c>
      <c r="O228" s="217"/>
      <c r="P228" s="217"/>
      <c r="Q228" s="190" t="str">
        <f>VLOOKUP(K228,TONG_SL!$A:$D,3,0)</f>
        <v>Túi</v>
      </c>
      <c r="R228" s="248">
        <v>2</v>
      </c>
      <c r="S228" s="159"/>
      <c r="T228" s="159">
        <f>VLOOKUP(VLOOKUP(G228,Ma_KH!$A:$R,18,0)&amp;K228,Gia_MB!$A:$F,6,0)</f>
        <v>49500</v>
      </c>
      <c r="U228" s="254">
        <f t="shared" si="28"/>
        <v>99000</v>
      </c>
      <c r="V228" s="159"/>
      <c r="W228" s="246">
        <f t="shared" si="29"/>
        <v>0</v>
      </c>
      <c r="X228" s="247" t="str">
        <f t="shared" si="30"/>
        <v>8</v>
      </c>
      <c r="Y228" s="159"/>
      <c r="Z228" s="254">
        <f t="shared" si="31"/>
        <v>7920</v>
      </c>
      <c r="AA228" s="5">
        <f>VLOOKUP(G228,Ma_KH!$A:$R,14,0)</f>
        <v>60</v>
      </c>
    </row>
    <row r="229" spans="1:27" x14ac:dyDescent="0.25">
      <c r="A229" s="261">
        <v>46112</v>
      </c>
      <c r="B229" s="262">
        <v>4186818088</v>
      </c>
      <c r="C229" s="263" t="s">
        <v>15253</v>
      </c>
      <c r="D229" s="261">
        <v>46114</v>
      </c>
      <c r="E229" s="206"/>
      <c r="F229" s="189"/>
      <c r="G229" s="265" t="s">
        <v>12350</v>
      </c>
      <c r="H229" s="206"/>
      <c r="I229" s="262" t="s">
        <v>15298</v>
      </c>
      <c r="J229" s="262" t="s">
        <v>1769</v>
      </c>
      <c r="K229" s="205" t="s">
        <v>30</v>
      </c>
      <c r="L229" s="190" t="str">
        <f>VLOOKUP($K229,TONG_SL!$A:$D,2,0)</f>
        <v>Gà muối 500g</v>
      </c>
      <c r="M229" s="217"/>
      <c r="N229" s="190" t="str">
        <f t="shared" si="27"/>
        <v>K-C6</v>
      </c>
      <c r="O229" s="217"/>
      <c r="P229" s="217"/>
      <c r="Q229" s="190" t="str">
        <f>VLOOKUP(K229,TONG_SL!$A:$D,3,0)</f>
        <v>Túi</v>
      </c>
      <c r="R229" s="248">
        <v>6</v>
      </c>
      <c r="S229" s="159"/>
      <c r="T229" s="159">
        <f>VLOOKUP(VLOOKUP(G229,Ma_KH!$A:$R,18,0)&amp;K229,Gia_MB!$A:$F,6,0)</f>
        <v>116611</v>
      </c>
      <c r="U229" s="254">
        <f t="shared" si="28"/>
        <v>699666</v>
      </c>
      <c r="V229" s="159"/>
      <c r="W229" s="246">
        <f t="shared" si="29"/>
        <v>0</v>
      </c>
      <c r="X229" s="247" t="str">
        <f t="shared" si="30"/>
        <v>8</v>
      </c>
      <c r="Y229" s="159"/>
      <c r="Z229" s="254">
        <f t="shared" si="31"/>
        <v>55973.279999999999</v>
      </c>
      <c r="AA229" s="5">
        <f>VLOOKUP(G229,Ma_KH!$A:$R,14,0)</f>
        <v>60</v>
      </c>
    </row>
    <row r="230" spans="1:27" x14ac:dyDescent="0.25">
      <c r="A230" s="261">
        <v>46112</v>
      </c>
      <c r="B230" s="262">
        <v>4186818088</v>
      </c>
      <c r="C230" s="263" t="s">
        <v>15253</v>
      </c>
      <c r="D230" s="261">
        <v>46114</v>
      </c>
      <c r="E230" s="206"/>
      <c r="F230" s="189"/>
      <c r="G230" s="265" t="s">
        <v>12350</v>
      </c>
      <c r="H230" s="206"/>
      <c r="I230" s="262" t="s">
        <v>15298</v>
      </c>
      <c r="J230" s="262" t="s">
        <v>1769</v>
      </c>
      <c r="K230" s="205" t="s">
        <v>37</v>
      </c>
      <c r="L230" s="190" t="str">
        <f>VLOOKUP($K230,TONG_SL!$A:$D,2,0)</f>
        <v>Chả cốm 300g</v>
      </c>
      <c r="M230" s="217"/>
      <c r="N230" s="190" t="str">
        <f t="shared" si="27"/>
        <v>K-C6</v>
      </c>
      <c r="O230" s="217"/>
      <c r="P230" s="217"/>
      <c r="Q230" s="190" t="str">
        <f>VLOOKUP(K230,TONG_SL!$A:$D,3,0)</f>
        <v>Túi</v>
      </c>
      <c r="R230" s="248">
        <v>2</v>
      </c>
      <c r="S230" s="159"/>
      <c r="T230" s="159">
        <f>VLOOKUP(VLOOKUP(G230,Ma_KH!$A:$R,18,0)&amp;K230,Gia_MB!$A:$F,6,0)</f>
        <v>74250</v>
      </c>
      <c r="U230" s="254">
        <f t="shared" si="28"/>
        <v>148500</v>
      </c>
      <c r="V230" s="159"/>
      <c r="W230" s="246">
        <f t="shared" si="29"/>
        <v>0</v>
      </c>
      <c r="X230" s="247" t="str">
        <f t="shared" si="30"/>
        <v>8</v>
      </c>
      <c r="Y230" s="159"/>
      <c r="Z230" s="254">
        <f t="shared" si="31"/>
        <v>11880</v>
      </c>
      <c r="AA230" s="5">
        <f>VLOOKUP(G230,Ma_KH!$A:$R,14,0)</f>
        <v>60</v>
      </c>
    </row>
    <row r="231" spans="1:27" x14ac:dyDescent="0.25">
      <c r="A231" s="261">
        <v>46112</v>
      </c>
      <c r="B231" s="262">
        <v>4186818088</v>
      </c>
      <c r="C231" s="263" t="s">
        <v>15253</v>
      </c>
      <c r="D231" s="261">
        <v>46114</v>
      </c>
      <c r="E231" s="206"/>
      <c r="F231" s="189"/>
      <c r="G231" s="265" t="s">
        <v>12350</v>
      </c>
      <c r="H231" s="206"/>
      <c r="I231" s="262" t="s">
        <v>15298</v>
      </c>
      <c r="J231" s="262" t="s">
        <v>1769</v>
      </c>
      <c r="K231" s="205" t="s">
        <v>32</v>
      </c>
      <c r="L231" s="190" t="str">
        <f>VLOOKUP($K231,TONG_SL!$A:$D,2,0)</f>
        <v>Giò Tai Lưỡi Xào 250g</v>
      </c>
      <c r="M231" s="217"/>
      <c r="N231" s="190" t="str">
        <f t="shared" si="27"/>
        <v>K-C6</v>
      </c>
      <c r="O231" s="217"/>
      <c r="P231" s="217"/>
      <c r="Q231" s="190" t="str">
        <f>VLOOKUP(K231,TONG_SL!$A:$D,3,0)</f>
        <v>Túi</v>
      </c>
      <c r="R231" s="248">
        <v>2</v>
      </c>
      <c r="S231" s="159"/>
      <c r="T231" s="159">
        <f>VLOOKUP(VLOOKUP(G231,Ma_KH!$A:$R,18,0)&amp;K231,Gia_MB!$A:$F,6,0)</f>
        <v>50182</v>
      </c>
      <c r="U231" s="254">
        <f t="shared" si="28"/>
        <v>100364</v>
      </c>
      <c r="V231" s="159"/>
      <c r="W231" s="246">
        <f t="shared" si="29"/>
        <v>0</v>
      </c>
      <c r="X231" s="247" t="str">
        <f t="shared" si="30"/>
        <v>8</v>
      </c>
      <c r="Y231" s="159"/>
      <c r="Z231" s="254">
        <f t="shared" si="31"/>
        <v>8029.12</v>
      </c>
      <c r="AA231" s="5">
        <f>VLOOKUP(G231,Ma_KH!$A:$R,14,0)</f>
        <v>60</v>
      </c>
    </row>
    <row r="232" spans="1:27" x14ac:dyDescent="0.25">
      <c r="A232" s="261">
        <v>46112</v>
      </c>
      <c r="B232" s="262">
        <v>4186818088</v>
      </c>
      <c r="C232" s="263" t="s">
        <v>15253</v>
      </c>
      <c r="D232" s="261">
        <v>46114</v>
      </c>
      <c r="E232" s="206"/>
      <c r="F232" s="189"/>
      <c r="G232" s="265" t="s">
        <v>12350</v>
      </c>
      <c r="H232" s="206"/>
      <c r="I232" s="262" t="s">
        <v>15298</v>
      </c>
      <c r="J232" s="262" t="s">
        <v>1769</v>
      </c>
      <c r="K232" s="205" t="s">
        <v>48</v>
      </c>
      <c r="L232" s="190" t="str">
        <f>VLOOKUP($K232,TONG_SL!$A:$D,2,0)</f>
        <v>Mọc Nấm Hương 250g</v>
      </c>
      <c r="M232" s="217"/>
      <c r="N232" s="190" t="str">
        <f t="shared" si="27"/>
        <v>K-C6</v>
      </c>
      <c r="O232" s="217"/>
      <c r="P232" s="217"/>
      <c r="Q232" s="190" t="str">
        <f>VLOOKUP(K232,TONG_SL!$A:$D,3,0)</f>
        <v>Túi</v>
      </c>
      <c r="R232" s="248">
        <v>2</v>
      </c>
      <c r="S232" s="159"/>
      <c r="T232" s="159">
        <f>VLOOKUP(VLOOKUP(G232,Ma_KH!$A:$R,18,0)&amp;K232,Gia_MB!$A:$F,6,0)</f>
        <v>46000</v>
      </c>
      <c r="U232" s="254">
        <f t="shared" si="28"/>
        <v>92000</v>
      </c>
      <c r="V232" s="159"/>
      <c r="W232" s="246">
        <f t="shared" si="29"/>
        <v>0</v>
      </c>
      <c r="X232" s="247" t="str">
        <f t="shared" si="30"/>
        <v>8</v>
      </c>
      <c r="Y232" s="159"/>
      <c r="Z232" s="254">
        <f t="shared" si="31"/>
        <v>7360</v>
      </c>
      <c r="AA232" s="5">
        <f>VLOOKUP(G232,Ma_KH!$A:$R,14,0)</f>
        <v>60</v>
      </c>
    </row>
    <row r="233" spans="1:27" x14ac:dyDescent="0.25">
      <c r="A233" s="282">
        <v>46112</v>
      </c>
      <c r="B233" s="283">
        <v>4186817909</v>
      </c>
      <c r="C233" s="284" t="s">
        <v>15253</v>
      </c>
      <c r="D233" s="282">
        <v>46114</v>
      </c>
      <c r="E233" s="206"/>
      <c r="F233" s="189"/>
      <c r="G233" s="285" t="s">
        <v>12350</v>
      </c>
      <c r="H233" s="206"/>
      <c r="I233" s="283" t="s">
        <v>15299</v>
      </c>
      <c r="J233" s="283" t="s">
        <v>1769</v>
      </c>
      <c r="K233" s="205" t="s">
        <v>32</v>
      </c>
      <c r="L233" s="190" t="str">
        <f>VLOOKUP($K233,TONG_SL!$A:$D,2,0)</f>
        <v>Giò Tai Lưỡi Xào 250g</v>
      </c>
      <c r="M233" s="217"/>
      <c r="N233" s="190" t="str">
        <f t="shared" si="27"/>
        <v>K-C6</v>
      </c>
      <c r="O233" s="217"/>
      <c r="P233" s="217"/>
      <c r="Q233" s="190" t="str">
        <f>VLOOKUP(K233,TONG_SL!$A:$D,3,0)</f>
        <v>Túi</v>
      </c>
      <c r="R233" s="248">
        <v>6</v>
      </c>
      <c r="S233" s="159"/>
      <c r="T233" s="159">
        <f>VLOOKUP(VLOOKUP(G233,Ma_KH!$A:$R,18,0)&amp;K233,Gia_MB!$A:$F,6,0)</f>
        <v>50182</v>
      </c>
      <c r="U233" s="254">
        <f t="shared" si="28"/>
        <v>301092</v>
      </c>
      <c r="V233" s="159"/>
      <c r="W233" s="246">
        <f t="shared" si="29"/>
        <v>0</v>
      </c>
      <c r="X233" s="247" t="str">
        <f t="shared" si="30"/>
        <v>8</v>
      </c>
      <c r="Y233" s="159"/>
      <c r="Z233" s="254">
        <f t="shared" si="31"/>
        <v>24087.360000000001</v>
      </c>
      <c r="AA233" s="5">
        <f>VLOOKUP(G233,Ma_KH!$A:$R,14,0)</f>
        <v>60</v>
      </c>
    </row>
    <row r="234" spans="1:27" x14ac:dyDescent="0.25">
      <c r="A234" s="282">
        <v>46112</v>
      </c>
      <c r="B234" s="283">
        <v>4186817909</v>
      </c>
      <c r="C234" s="284" t="s">
        <v>15253</v>
      </c>
      <c r="D234" s="282">
        <v>46114</v>
      </c>
      <c r="E234" s="206"/>
      <c r="F234" s="189"/>
      <c r="G234" s="285" t="s">
        <v>12350</v>
      </c>
      <c r="H234" s="206"/>
      <c r="I234" s="283" t="s">
        <v>15299</v>
      </c>
      <c r="J234" s="283" t="s">
        <v>1769</v>
      </c>
      <c r="K234" s="205" t="s">
        <v>44</v>
      </c>
      <c r="L234" s="190" t="str">
        <f>VLOOKUP($K234,TONG_SL!$A:$D,2,0)</f>
        <v>Giò lụa cây 250g</v>
      </c>
      <c r="M234" s="217"/>
      <c r="N234" s="190" t="str">
        <f t="shared" si="27"/>
        <v>K-C6</v>
      </c>
      <c r="O234" s="217"/>
      <c r="P234" s="217"/>
      <c r="Q234" s="190" t="str">
        <f>VLOOKUP(K234,TONG_SL!$A:$D,3,0)</f>
        <v>Túi</v>
      </c>
      <c r="R234" s="248">
        <v>4</v>
      </c>
      <c r="S234" s="159"/>
      <c r="T234" s="159">
        <f>VLOOKUP(VLOOKUP(G234,Ma_KH!$A:$R,18,0)&amp;K234,Gia_MB!$A:$F,6,0)</f>
        <v>49500</v>
      </c>
      <c r="U234" s="254">
        <f t="shared" si="28"/>
        <v>198000</v>
      </c>
      <c r="V234" s="159"/>
      <c r="W234" s="246">
        <f t="shared" si="29"/>
        <v>0</v>
      </c>
      <c r="X234" s="247" t="str">
        <f t="shared" si="30"/>
        <v>8</v>
      </c>
      <c r="Y234" s="159"/>
      <c r="Z234" s="254">
        <f t="shared" si="31"/>
        <v>15840</v>
      </c>
      <c r="AA234" s="5">
        <f>VLOOKUP(G234,Ma_KH!$A:$R,14,0)</f>
        <v>60</v>
      </c>
    </row>
    <row r="235" spans="1:27" x14ac:dyDescent="0.25">
      <c r="A235" s="282">
        <v>46112</v>
      </c>
      <c r="B235" s="283">
        <v>4186817909</v>
      </c>
      <c r="C235" s="284" t="s">
        <v>15253</v>
      </c>
      <c r="D235" s="282">
        <v>46114</v>
      </c>
      <c r="E235" s="206"/>
      <c r="F235" s="189"/>
      <c r="G235" s="285" t="s">
        <v>12350</v>
      </c>
      <c r="H235" s="206"/>
      <c r="I235" s="283" t="s">
        <v>15299</v>
      </c>
      <c r="J235" s="283" t="s">
        <v>1769</v>
      </c>
      <c r="K235" s="205" t="s">
        <v>34</v>
      </c>
      <c r="L235" s="190" t="str">
        <f>VLOOKUP($K235,TONG_SL!$A:$D,2,0)</f>
        <v>Tai heo muối 200g</v>
      </c>
      <c r="M235" s="217"/>
      <c r="N235" s="190" t="str">
        <f t="shared" si="27"/>
        <v>K-C6</v>
      </c>
      <c r="O235" s="217"/>
      <c r="P235" s="217"/>
      <c r="Q235" s="190" t="str">
        <f>VLOOKUP(K235,TONG_SL!$A:$D,3,0)</f>
        <v>Túi</v>
      </c>
      <c r="R235" s="248">
        <v>2</v>
      </c>
      <c r="S235" s="159"/>
      <c r="T235" s="159">
        <f>VLOOKUP(VLOOKUP(G235,Ma_KH!$A:$R,18,0)&amp;K235,Gia_MB!$A:$F,6,0)</f>
        <v>55595</v>
      </c>
      <c r="U235" s="254">
        <f t="shared" si="28"/>
        <v>111190</v>
      </c>
      <c r="V235" s="159"/>
      <c r="W235" s="246">
        <f t="shared" si="29"/>
        <v>0</v>
      </c>
      <c r="X235" s="247" t="str">
        <f t="shared" si="30"/>
        <v>8</v>
      </c>
      <c r="Y235" s="159"/>
      <c r="Z235" s="254">
        <f t="shared" si="31"/>
        <v>8895.2000000000007</v>
      </c>
      <c r="AA235" s="5">
        <f>VLOOKUP(G235,Ma_KH!$A:$R,14,0)</f>
        <v>60</v>
      </c>
    </row>
    <row r="236" spans="1:27" x14ac:dyDescent="0.25">
      <c r="A236" s="282">
        <v>46112</v>
      </c>
      <c r="B236" s="283">
        <v>4186817909</v>
      </c>
      <c r="C236" s="284" t="s">
        <v>15253</v>
      </c>
      <c r="D236" s="282">
        <v>46114</v>
      </c>
      <c r="E236" s="206"/>
      <c r="F236" s="189"/>
      <c r="G236" s="285" t="s">
        <v>12350</v>
      </c>
      <c r="H236" s="206"/>
      <c r="I236" s="283" t="s">
        <v>15299</v>
      </c>
      <c r="J236" s="283" t="s">
        <v>1769</v>
      </c>
      <c r="K236" s="205" t="s">
        <v>37</v>
      </c>
      <c r="L236" s="190" t="str">
        <f>VLOOKUP($K236,TONG_SL!$A:$D,2,0)</f>
        <v>Chả cốm 300g</v>
      </c>
      <c r="M236" s="217"/>
      <c r="N236" s="190" t="str">
        <f t="shared" si="27"/>
        <v>K-C6</v>
      </c>
      <c r="O236" s="217"/>
      <c r="P236" s="217"/>
      <c r="Q236" s="190" t="str">
        <f>VLOOKUP(K236,TONG_SL!$A:$D,3,0)</f>
        <v>Túi</v>
      </c>
      <c r="R236" s="248">
        <v>2</v>
      </c>
      <c r="S236" s="159"/>
      <c r="T236" s="159">
        <f>VLOOKUP(VLOOKUP(G236,Ma_KH!$A:$R,18,0)&amp;K236,Gia_MB!$A:$F,6,0)</f>
        <v>74250</v>
      </c>
      <c r="U236" s="254">
        <f t="shared" si="28"/>
        <v>148500</v>
      </c>
      <c r="V236" s="159"/>
      <c r="W236" s="246">
        <f t="shared" si="29"/>
        <v>0</v>
      </c>
      <c r="X236" s="247" t="str">
        <f t="shared" si="30"/>
        <v>8</v>
      </c>
      <c r="Y236" s="159"/>
      <c r="Z236" s="254">
        <f t="shared" si="31"/>
        <v>11880</v>
      </c>
      <c r="AA236" s="5">
        <f>VLOOKUP(G236,Ma_KH!$A:$R,14,0)</f>
        <v>60</v>
      </c>
    </row>
    <row r="237" spans="1:27" x14ac:dyDescent="0.25">
      <c r="A237" s="282">
        <v>46112</v>
      </c>
      <c r="B237" s="283">
        <v>4186817909</v>
      </c>
      <c r="C237" s="284" t="s">
        <v>15253</v>
      </c>
      <c r="D237" s="282">
        <v>46114</v>
      </c>
      <c r="E237" s="206"/>
      <c r="F237" s="189"/>
      <c r="G237" s="285" t="s">
        <v>12350</v>
      </c>
      <c r="H237" s="206"/>
      <c r="I237" s="283" t="s">
        <v>15299</v>
      </c>
      <c r="J237" s="283" t="s">
        <v>1769</v>
      </c>
      <c r="K237" s="205" t="s">
        <v>48</v>
      </c>
      <c r="L237" s="190" t="str">
        <f>VLOOKUP($K237,TONG_SL!$A:$D,2,0)</f>
        <v>Mọc Nấm Hương 250g</v>
      </c>
      <c r="M237" s="217"/>
      <c r="N237" s="190" t="str">
        <f t="shared" si="27"/>
        <v>K-C6</v>
      </c>
      <c r="O237" s="217"/>
      <c r="P237" s="217"/>
      <c r="Q237" s="190" t="str">
        <f>VLOOKUP(K237,TONG_SL!$A:$D,3,0)</f>
        <v>Túi</v>
      </c>
      <c r="R237" s="248">
        <v>6</v>
      </c>
      <c r="S237" s="159"/>
      <c r="T237" s="159">
        <f>VLOOKUP(VLOOKUP(G237,Ma_KH!$A:$R,18,0)&amp;K237,Gia_MB!$A:$F,6,0)</f>
        <v>46000</v>
      </c>
      <c r="U237" s="254">
        <f t="shared" si="28"/>
        <v>276000</v>
      </c>
      <c r="V237" s="159"/>
      <c r="W237" s="246">
        <f t="shared" si="29"/>
        <v>0</v>
      </c>
      <c r="X237" s="247" t="str">
        <f t="shared" si="30"/>
        <v>8</v>
      </c>
      <c r="Y237" s="159"/>
      <c r="Z237" s="254">
        <f t="shared" si="31"/>
        <v>22080</v>
      </c>
      <c r="AA237" s="5">
        <f>VLOOKUP(G237,Ma_KH!$A:$R,14,0)</f>
        <v>60</v>
      </c>
    </row>
    <row r="238" spans="1:27" x14ac:dyDescent="0.25">
      <c r="A238" s="282">
        <v>46112</v>
      </c>
      <c r="B238" s="283">
        <v>4186817909</v>
      </c>
      <c r="C238" s="284" t="s">
        <v>15253</v>
      </c>
      <c r="D238" s="282">
        <v>46114</v>
      </c>
      <c r="E238" s="206"/>
      <c r="F238" s="189"/>
      <c r="G238" s="285" t="s">
        <v>12350</v>
      </c>
      <c r="H238" s="206"/>
      <c r="I238" s="283" t="s">
        <v>15299</v>
      </c>
      <c r="J238" s="283" t="s">
        <v>1769</v>
      </c>
      <c r="K238" s="205" t="s">
        <v>30</v>
      </c>
      <c r="L238" s="190" t="str">
        <f>VLOOKUP($K238,TONG_SL!$A:$D,2,0)</f>
        <v>Gà muối 500g</v>
      </c>
      <c r="M238" s="217"/>
      <c r="N238" s="190" t="str">
        <f t="shared" si="27"/>
        <v>K-C6</v>
      </c>
      <c r="O238" s="217"/>
      <c r="P238" s="217"/>
      <c r="Q238" s="190" t="str">
        <f>VLOOKUP(K238,TONG_SL!$A:$D,3,0)</f>
        <v>Túi</v>
      </c>
      <c r="R238" s="248">
        <v>6</v>
      </c>
      <c r="S238" s="159"/>
      <c r="T238" s="159">
        <f>VLOOKUP(VLOOKUP(G238,Ma_KH!$A:$R,18,0)&amp;K238,Gia_MB!$A:$F,6,0)</f>
        <v>116611</v>
      </c>
      <c r="U238" s="254">
        <f t="shared" si="28"/>
        <v>699666</v>
      </c>
      <c r="V238" s="159"/>
      <c r="W238" s="246">
        <f t="shared" si="29"/>
        <v>0</v>
      </c>
      <c r="X238" s="247" t="str">
        <f t="shared" si="30"/>
        <v>8</v>
      </c>
      <c r="Y238" s="159"/>
      <c r="Z238" s="254">
        <f t="shared" si="31"/>
        <v>55973.279999999999</v>
      </c>
      <c r="AA238" s="5">
        <f>VLOOKUP(G238,Ma_KH!$A:$R,14,0)</f>
        <v>60</v>
      </c>
    </row>
    <row r="239" spans="1:27" x14ac:dyDescent="0.25">
      <c r="A239" s="282">
        <v>46112</v>
      </c>
      <c r="B239" s="283">
        <v>4186817909</v>
      </c>
      <c r="C239" s="284" t="s">
        <v>15253</v>
      </c>
      <c r="D239" s="282">
        <v>46114</v>
      </c>
      <c r="E239" s="206"/>
      <c r="F239" s="189"/>
      <c r="G239" s="285" t="s">
        <v>12350</v>
      </c>
      <c r="H239" s="206"/>
      <c r="I239" s="283" t="s">
        <v>15299</v>
      </c>
      <c r="J239" s="283" t="s">
        <v>1769</v>
      </c>
      <c r="K239" s="205" t="s">
        <v>27</v>
      </c>
      <c r="L239" s="190" t="str">
        <f>VLOOKUP($K239,TONG_SL!$A:$D,2,0)</f>
        <v>Chân giò heo muối 300g</v>
      </c>
      <c r="M239" s="217"/>
      <c r="N239" s="190" t="str">
        <f t="shared" si="27"/>
        <v>K-C6</v>
      </c>
      <c r="O239" s="217"/>
      <c r="P239" s="217"/>
      <c r="Q239" s="190" t="str">
        <f>VLOOKUP(K239,TONG_SL!$A:$D,3,0)</f>
        <v>Túi</v>
      </c>
      <c r="R239" s="248">
        <v>20</v>
      </c>
      <c r="S239" s="159"/>
      <c r="T239" s="159">
        <f>VLOOKUP(VLOOKUP(G239,Ma_KH!$A:$R,18,0)&amp;K239,Gia_MB!$A:$F,6,0)</f>
        <v>73431</v>
      </c>
      <c r="U239" s="254">
        <f t="shared" si="28"/>
        <v>1468620</v>
      </c>
      <c r="V239" s="159"/>
      <c r="W239" s="246">
        <f t="shared" si="29"/>
        <v>0</v>
      </c>
      <c r="X239" s="247" t="str">
        <f t="shared" si="30"/>
        <v>8</v>
      </c>
      <c r="Y239" s="159"/>
      <c r="Z239" s="254">
        <f t="shared" si="31"/>
        <v>117489.60000000001</v>
      </c>
      <c r="AA239" s="5">
        <f>VLOOKUP(G239,Ma_KH!$A:$R,14,0)</f>
        <v>60</v>
      </c>
    </row>
    <row r="240" spans="1:27" x14ac:dyDescent="0.25">
      <c r="A240" s="282">
        <v>46112</v>
      </c>
      <c r="B240" s="283">
        <v>4186817875</v>
      </c>
      <c r="C240" s="284" t="s">
        <v>15253</v>
      </c>
      <c r="D240" s="282">
        <v>46114</v>
      </c>
      <c r="E240" s="206"/>
      <c r="F240" s="189"/>
      <c r="G240" s="285" t="s">
        <v>12350</v>
      </c>
      <c r="H240" s="206"/>
      <c r="I240" s="283" t="s">
        <v>15300</v>
      </c>
      <c r="J240" s="283" t="s">
        <v>1769</v>
      </c>
      <c r="K240" s="205" t="s">
        <v>32</v>
      </c>
      <c r="L240" s="190" t="str">
        <f>VLOOKUP($K240,TONG_SL!$A:$D,2,0)</f>
        <v>Giò Tai Lưỡi Xào 250g</v>
      </c>
      <c r="M240" s="217"/>
      <c r="N240" s="190" t="str">
        <f t="shared" si="27"/>
        <v>K-C6</v>
      </c>
      <c r="O240" s="217"/>
      <c r="P240" s="217"/>
      <c r="Q240" s="190" t="str">
        <f>VLOOKUP(K240,TONG_SL!$A:$D,3,0)</f>
        <v>Túi</v>
      </c>
      <c r="R240" s="248">
        <v>6</v>
      </c>
      <c r="S240" s="159"/>
      <c r="T240" s="159">
        <f>VLOOKUP(VLOOKUP(G240,Ma_KH!$A:$R,18,0)&amp;K240,Gia_MB!$A:$F,6,0)</f>
        <v>50182</v>
      </c>
      <c r="U240" s="254">
        <f t="shared" si="28"/>
        <v>301092</v>
      </c>
      <c r="V240" s="159"/>
      <c r="W240" s="246">
        <f t="shared" si="29"/>
        <v>0</v>
      </c>
      <c r="X240" s="247" t="str">
        <f t="shared" si="30"/>
        <v>8</v>
      </c>
      <c r="Y240" s="159"/>
      <c r="Z240" s="254">
        <f t="shared" si="31"/>
        <v>24087.360000000001</v>
      </c>
      <c r="AA240" s="5">
        <f>VLOOKUP(G240,Ma_KH!$A:$R,14,0)</f>
        <v>60</v>
      </c>
    </row>
    <row r="241" spans="1:27" x14ac:dyDescent="0.25">
      <c r="A241" s="282">
        <v>46112</v>
      </c>
      <c r="B241" s="283">
        <v>4186817875</v>
      </c>
      <c r="C241" s="284" t="s">
        <v>15253</v>
      </c>
      <c r="D241" s="282">
        <v>46114</v>
      </c>
      <c r="E241" s="206"/>
      <c r="F241" s="189"/>
      <c r="G241" s="285" t="s">
        <v>12350</v>
      </c>
      <c r="H241" s="206"/>
      <c r="I241" s="283" t="s">
        <v>15300</v>
      </c>
      <c r="J241" s="283" t="s">
        <v>1769</v>
      </c>
      <c r="K241" s="205" t="s">
        <v>44</v>
      </c>
      <c r="L241" s="190" t="str">
        <f>VLOOKUP($K241,TONG_SL!$A:$D,2,0)</f>
        <v>Giò lụa cây 250g</v>
      </c>
      <c r="M241" s="217"/>
      <c r="N241" s="190" t="str">
        <f t="shared" si="27"/>
        <v>K-C6</v>
      </c>
      <c r="O241" s="217"/>
      <c r="P241" s="217"/>
      <c r="Q241" s="190" t="str">
        <f>VLOOKUP(K241,TONG_SL!$A:$D,3,0)</f>
        <v>Túi</v>
      </c>
      <c r="R241" s="248">
        <v>4</v>
      </c>
      <c r="S241" s="159"/>
      <c r="T241" s="159">
        <f>VLOOKUP(VLOOKUP(G241,Ma_KH!$A:$R,18,0)&amp;K241,Gia_MB!$A:$F,6,0)</f>
        <v>49500</v>
      </c>
      <c r="U241" s="254">
        <f t="shared" si="28"/>
        <v>198000</v>
      </c>
      <c r="V241" s="159"/>
      <c r="W241" s="246">
        <f t="shared" si="29"/>
        <v>0</v>
      </c>
      <c r="X241" s="247" t="str">
        <f t="shared" si="30"/>
        <v>8</v>
      </c>
      <c r="Y241" s="159"/>
      <c r="Z241" s="254">
        <f t="shared" si="31"/>
        <v>15840</v>
      </c>
      <c r="AA241" s="5">
        <f>VLOOKUP(G241,Ma_KH!$A:$R,14,0)</f>
        <v>60</v>
      </c>
    </row>
    <row r="242" spans="1:27" x14ac:dyDescent="0.25">
      <c r="A242" s="282">
        <v>46112</v>
      </c>
      <c r="B242" s="283">
        <v>4186817875</v>
      </c>
      <c r="C242" s="284" t="s">
        <v>15253</v>
      </c>
      <c r="D242" s="282">
        <v>46114</v>
      </c>
      <c r="E242" s="206"/>
      <c r="F242" s="189"/>
      <c r="G242" s="285" t="s">
        <v>12350</v>
      </c>
      <c r="H242" s="206"/>
      <c r="I242" s="283" t="s">
        <v>15300</v>
      </c>
      <c r="J242" s="283" t="s">
        <v>1769</v>
      </c>
      <c r="K242" s="205" t="s">
        <v>30</v>
      </c>
      <c r="L242" s="190" t="str">
        <f>VLOOKUP($K242,TONG_SL!$A:$D,2,0)</f>
        <v>Gà muối 500g</v>
      </c>
      <c r="M242" s="217"/>
      <c r="N242" s="190" t="str">
        <f t="shared" si="27"/>
        <v>K-C6</v>
      </c>
      <c r="O242" s="217"/>
      <c r="P242" s="217"/>
      <c r="Q242" s="190" t="str">
        <f>VLOOKUP(K242,TONG_SL!$A:$D,3,0)</f>
        <v>Túi</v>
      </c>
      <c r="R242" s="248">
        <v>8</v>
      </c>
      <c r="S242" s="159"/>
      <c r="T242" s="159">
        <f>VLOOKUP(VLOOKUP(G242,Ma_KH!$A:$R,18,0)&amp;K242,Gia_MB!$A:$F,6,0)</f>
        <v>116611</v>
      </c>
      <c r="U242" s="254">
        <f t="shared" si="28"/>
        <v>932888</v>
      </c>
      <c r="V242" s="159"/>
      <c r="W242" s="246">
        <f t="shared" si="29"/>
        <v>0</v>
      </c>
      <c r="X242" s="247" t="str">
        <f t="shared" si="30"/>
        <v>8</v>
      </c>
      <c r="Y242" s="159"/>
      <c r="Z242" s="254">
        <f t="shared" si="31"/>
        <v>74631.040000000008</v>
      </c>
      <c r="AA242" s="5">
        <f>VLOOKUP(G242,Ma_KH!$A:$R,14,0)</f>
        <v>60</v>
      </c>
    </row>
    <row r="243" spans="1:27" x14ac:dyDescent="0.25">
      <c r="A243" s="282">
        <v>46112</v>
      </c>
      <c r="B243" s="283">
        <v>4186817875</v>
      </c>
      <c r="C243" s="284" t="s">
        <v>15253</v>
      </c>
      <c r="D243" s="282">
        <v>46114</v>
      </c>
      <c r="E243" s="206"/>
      <c r="F243" s="189"/>
      <c r="G243" s="285" t="s">
        <v>12350</v>
      </c>
      <c r="H243" s="206"/>
      <c r="I243" s="283" t="s">
        <v>15300</v>
      </c>
      <c r="J243" s="283" t="s">
        <v>1769</v>
      </c>
      <c r="K243" s="205" t="s">
        <v>37</v>
      </c>
      <c r="L243" s="190" t="str">
        <f>VLOOKUP($K243,TONG_SL!$A:$D,2,0)</f>
        <v>Chả cốm 300g</v>
      </c>
      <c r="M243" s="217"/>
      <c r="N243" s="190" t="str">
        <f t="shared" si="27"/>
        <v>K-C6</v>
      </c>
      <c r="O243" s="217"/>
      <c r="P243" s="217"/>
      <c r="Q243" s="190" t="str">
        <f>VLOOKUP(K243,TONG_SL!$A:$D,3,0)</f>
        <v>Túi</v>
      </c>
      <c r="R243" s="248">
        <v>8</v>
      </c>
      <c r="S243" s="159"/>
      <c r="T243" s="159">
        <f>VLOOKUP(VLOOKUP(G243,Ma_KH!$A:$R,18,0)&amp;K243,Gia_MB!$A:$F,6,0)</f>
        <v>74250</v>
      </c>
      <c r="U243" s="254">
        <f t="shared" si="28"/>
        <v>594000</v>
      </c>
      <c r="V243" s="159"/>
      <c r="W243" s="246">
        <f t="shared" si="29"/>
        <v>0</v>
      </c>
      <c r="X243" s="247" t="str">
        <f t="shared" si="30"/>
        <v>8</v>
      </c>
      <c r="Y243" s="159"/>
      <c r="Z243" s="254">
        <f t="shared" si="31"/>
        <v>47520</v>
      </c>
      <c r="AA243" s="5">
        <f>VLOOKUP(G243,Ma_KH!$A:$R,14,0)</f>
        <v>60</v>
      </c>
    </row>
    <row r="244" spans="1:27" x14ac:dyDescent="0.25">
      <c r="A244" s="282">
        <v>46112</v>
      </c>
      <c r="B244" s="283">
        <v>4186817875</v>
      </c>
      <c r="C244" s="284" t="s">
        <v>15253</v>
      </c>
      <c r="D244" s="282">
        <v>46114</v>
      </c>
      <c r="E244" s="206"/>
      <c r="F244" s="189"/>
      <c r="G244" s="285" t="s">
        <v>12350</v>
      </c>
      <c r="H244" s="206"/>
      <c r="I244" s="283" t="s">
        <v>15300</v>
      </c>
      <c r="J244" s="283" t="s">
        <v>1769</v>
      </c>
      <c r="K244" s="205" t="s">
        <v>27</v>
      </c>
      <c r="L244" s="190" t="str">
        <f>VLOOKUP($K244,TONG_SL!$A:$D,2,0)</f>
        <v>Chân giò heo muối 300g</v>
      </c>
      <c r="M244" s="217"/>
      <c r="N244" s="190" t="str">
        <f t="shared" si="27"/>
        <v>K-C6</v>
      </c>
      <c r="O244" s="217"/>
      <c r="P244" s="217"/>
      <c r="Q244" s="190" t="str">
        <f>VLOOKUP(K244,TONG_SL!$A:$D,3,0)</f>
        <v>Túi</v>
      </c>
      <c r="R244" s="248">
        <v>4</v>
      </c>
      <c r="S244" s="159"/>
      <c r="T244" s="159">
        <f>VLOOKUP(VLOOKUP(G244,Ma_KH!$A:$R,18,0)&amp;K244,Gia_MB!$A:$F,6,0)</f>
        <v>73431</v>
      </c>
      <c r="U244" s="254">
        <f t="shared" si="28"/>
        <v>293724</v>
      </c>
      <c r="V244" s="159"/>
      <c r="W244" s="246">
        <f t="shared" si="29"/>
        <v>0</v>
      </c>
      <c r="X244" s="247" t="str">
        <f t="shared" si="30"/>
        <v>8</v>
      </c>
      <c r="Y244" s="159"/>
      <c r="Z244" s="254">
        <f t="shared" si="31"/>
        <v>23497.920000000002</v>
      </c>
      <c r="AA244" s="5">
        <f>VLOOKUP(G244,Ma_KH!$A:$R,14,0)</f>
        <v>60</v>
      </c>
    </row>
    <row r="245" spans="1:27" x14ac:dyDescent="0.25">
      <c r="A245" s="282">
        <v>46112</v>
      </c>
      <c r="B245" s="283">
        <v>4186817875</v>
      </c>
      <c r="C245" s="284" t="s">
        <v>15253</v>
      </c>
      <c r="D245" s="282">
        <v>46114</v>
      </c>
      <c r="E245" s="206"/>
      <c r="F245" s="189"/>
      <c r="G245" s="285" t="s">
        <v>12350</v>
      </c>
      <c r="H245" s="206"/>
      <c r="I245" s="283" t="s">
        <v>15300</v>
      </c>
      <c r="J245" s="283" t="s">
        <v>1769</v>
      </c>
      <c r="K245" s="205" t="s">
        <v>34</v>
      </c>
      <c r="L245" s="190" t="str">
        <f>VLOOKUP($K245,TONG_SL!$A:$D,2,0)</f>
        <v>Tai heo muối 200g</v>
      </c>
      <c r="M245" s="217"/>
      <c r="N245" s="190" t="str">
        <f t="shared" si="27"/>
        <v>K-C6</v>
      </c>
      <c r="O245" s="217"/>
      <c r="P245" s="217"/>
      <c r="Q245" s="190" t="str">
        <f>VLOOKUP(K245,TONG_SL!$A:$D,3,0)</f>
        <v>Túi</v>
      </c>
      <c r="R245" s="248">
        <v>2</v>
      </c>
      <c r="S245" s="159"/>
      <c r="T245" s="159">
        <f>VLOOKUP(VLOOKUP(G245,Ma_KH!$A:$R,18,0)&amp;K245,Gia_MB!$A:$F,6,0)</f>
        <v>55595</v>
      </c>
      <c r="U245" s="254">
        <f t="shared" si="28"/>
        <v>111190</v>
      </c>
      <c r="V245" s="159"/>
      <c r="W245" s="246">
        <f t="shared" si="29"/>
        <v>0</v>
      </c>
      <c r="X245" s="247" t="str">
        <f t="shared" si="30"/>
        <v>8</v>
      </c>
      <c r="Y245" s="159"/>
      <c r="Z245" s="254">
        <f t="shared" si="31"/>
        <v>8895.2000000000007</v>
      </c>
      <c r="AA245" s="5">
        <f>VLOOKUP(G245,Ma_KH!$A:$R,14,0)</f>
        <v>60</v>
      </c>
    </row>
    <row r="246" spans="1:27" x14ac:dyDescent="0.25">
      <c r="A246" s="282">
        <v>46112</v>
      </c>
      <c r="B246" s="283">
        <v>4186817875</v>
      </c>
      <c r="C246" s="284" t="s">
        <v>15253</v>
      </c>
      <c r="D246" s="282">
        <v>46114</v>
      </c>
      <c r="E246" s="206"/>
      <c r="F246" s="189"/>
      <c r="G246" s="285" t="s">
        <v>12350</v>
      </c>
      <c r="H246" s="206"/>
      <c r="I246" s="283" t="s">
        <v>15300</v>
      </c>
      <c r="J246" s="283" t="s">
        <v>1769</v>
      </c>
      <c r="K246" s="205" t="s">
        <v>48</v>
      </c>
      <c r="L246" s="190" t="str">
        <f>VLOOKUP($K246,TONG_SL!$A:$D,2,0)</f>
        <v>Mọc Nấm Hương 250g</v>
      </c>
      <c r="M246" s="217"/>
      <c r="N246" s="190" t="str">
        <f t="shared" si="27"/>
        <v>K-C6</v>
      </c>
      <c r="O246" s="217"/>
      <c r="P246" s="217"/>
      <c r="Q246" s="190" t="str">
        <f>VLOOKUP(K246,TONG_SL!$A:$D,3,0)</f>
        <v>Túi</v>
      </c>
      <c r="R246" s="248">
        <v>6</v>
      </c>
      <c r="S246" s="159"/>
      <c r="T246" s="159">
        <f>VLOOKUP(VLOOKUP(G246,Ma_KH!$A:$R,18,0)&amp;K246,Gia_MB!$A:$F,6,0)</f>
        <v>46000</v>
      </c>
      <c r="U246" s="254">
        <f t="shared" si="28"/>
        <v>276000</v>
      </c>
      <c r="V246" s="159"/>
      <c r="W246" s="246">
        <f t="shared" si="29"/>
        <v>0</v>
      </c>
      <c r="X246" s="247" t="str">
        <f t="shared" si="30"/>
        <v>8</v>
      </c>
      <c r="Y246" s="159"/>
      <c r="Z246" s="254">
        <f t="shared" si="31"/>
        <v>22080</v>
      </c>
      <c r="AA246" s="5">
        <f>VLOOKUP(G246,Ma_KH!$A:$R,14,0)</f>
        <v>60</v>
      </c>
    </row>
    <row r="247" spans="1:27" x14ac:dyDescent="0.25">
      <c r="A247" s="261">
        <v>46112</v>
      </c>
      <c r="B247" s="262">
        <v>4186818247</v>
      </c>
      <c r="C247" s="263" t="s">
        <v>15253</v>
      </c>
      <c r="D247" s="261">
        <v>46114</v>
      </c>
      <c r="E247" s="206"/>
      <c r="F247" s="189"/>
      <c r="G247" s="265" t="s">
        <v>12350</v>
      </c>
      <c r="H247" s="206"/>
      <c r="I247" s="262" t="s">
        <v>15301</v>
      </c>
      <c r="J247" s="262" t="s">
        <v>1769</v>
      </c>
      <c r="K247" s="205" t="s">
        <v>27</v>
      </c>
      <c r="L247" s="190" t="str">
        <f>VLOOKUP($K247,TONG_SL!$A:$D,2,0)</f>
        <v>Chân giò heo muối 300g</v>
      </c>
      <c r="M247" s="217"/>
      <c r="N247" s="190" t="str">
        <f t="shared" si="27"/>
        <v>K-C6</v>
      </c>
      <c r="O247" s="217"/>
      <c r="P247" s="217"/>
      <c r="Q247" s="190" t="str">
        <f>VLOOKUP(K247,TONG_SL!$A:$D,3,0)</f>
        <v>Túi</v>
      </c>
      <c r="R247" s="248">
        <v>8</v>
      </c>
      <c r="S247" s="159"/>
      <c r="T247" s="159">
        <f>VLOOKUP(VLOOKUP(G247,Ma_KH!$A:$R,18,0)&amp;K247,Gia_MB!$A:$F,6,0)</f>
        <v>73431</v>
      </c>
      <c r="U247" s="254">
        <f t="shared" si="28"/>
        <v>587448</v>
      </c>
      <c r="V247" s="159"/>
      <c r="W247" s="246">
        <f t="shared" si="29"/>
        <v>0</v>
      </c>
      <c r="X247" s="247" t="str">
        <f t="shared" si="30"/>
        <v>8</v>
      </c>
      <c r="Y247" s="159"/>
      <c r="Z247" s="254">
        <f t="shared" si="31"/>
        <v>46995.840000000004</v>
      </c>
      <c r="AA247" s="5">
        <f>VLOOKUP(G247,Ma_KH!$A:$R,14,0)</f>
        <v>60</v>
      </c>
    </row>
    <row r="248" spans="1:27" x14ac:dyDescent="0.25">
      <c r="A248" s="261">
        <v>46112</v>
      </c>
      <c r="B248" s="262">
        <v>4186818247</v>
      </c>
      <c r="C248" s="263" t="s">
        <v>15253</v>
      </c>
      <c r="D248" s="261">
        <v>46114</v>
      </c>
      <c r="E248" s="206"/>
      <c r="F248" s="189"/>
      <c r="G248" s="265" t="s">
        <v>12350</v>
      </c>
      <c r="H248" s="206"/>
      <c r="I248" s="262" t="s">
        <v>15301</v>
      </c>
      <c r="J248" s="262" t="s">
        <v>1769</v>
      </c>
      <c r="K248" s="205" t="s">
        <v>32</v>
      </c>
      <c r="L248" s="190" t="str">
        <f>VLOOKUP($K248,TONG_SL!$A:$D,2,0)</f>
        <v>Giò Tai Lưỡi Xào 250g</v>
      </c>
      <c r="M248" s="217"/>
      <c r="N248" s="190" t="str">
        <f t="shared" si="27"/>
        <v>K-C6</v>
      </c>
      <c r="O248" s="217"/>
      <c r="P248" s="217"/>
      <c r="Q248" s="190" t="str">
        <f>VLOOKUP(K248,TONG_SL!$A:$D,3,0)</f>
        <v>Túi</v>
      </c>
      <c r="R248" s="248">
        <v>6</v>
      </c>
      <c r="S248" s="159"/>
      <c r="T248" s="159">
        <f>VLOOKUP(VLOOKUP(G248,Ma_KH!$A:$R,18,0)&amp;K248,Gia_MB!$A:$F,6,0)</f>
        <v>50182</v>
      </c>
      <c r="U248" s="254">
        <f t="shared" si="28"/>
        <v>301092</v>
      </c>
      <c r="V248" s="159"/>
      <c r="W248" s="246">
        <f t="shared" si="29"/>
        <v>0</v>
      </c>
      <c r="X248" s="247" t="str">
        <f t="shared" si="30"/>
        <v>8</v>
      </c>
      <c r="Y248" s="159"/>
      <c r="Z248" s="254">
        <f t="shared" si="31"/>
        <v>24087.360000000001</v>
      </c>
      <c r="AA248" s="5">
        <f>VLOOKUP(G248,Ma_KH!$A:$R,14,0)</f>
        <v>60</v>
      </c>
    </row>
    <row r="249" spans="1:27" x14ac:dyDescent="0.25">
      <c r="A249" s="261">
        <v>46112</v>
      </c>
      <c r="B249" s="262">
        <v>4186818247</v>
      </c>
      <c r="C249" s="263" t="s">
        <v>15253</v>
      </c>
      <c r="D249" s="261">
        <v>46114</v>
      </c>
      <c r="E249" s="206"/>
      <c r="F249" s="189"/>
      <c r="G249" s="265" t="s">
        <v>12350</v>
      </c>
      <c r="H249" s="206"/>
      <c r="I249" s="262" t="s">
        <v>15301</v>
      </c>
      <c r="J249" s="262" t="s">
        <v>1769</v>
      </c>
      <c r="K249" s="205" t="s">
        <v>30</v>
      </c>
      <c r="L249" s="190" t="str">
        <f>VLOOKUP($K249,TONG_SL!$A:$D,2,0)</f>
        <v>Gà muối 500g</v>
      </c>
      <c r="M249" s="217"/>
      <c r="N249" s="190" t="str">
        <f t="shared" si="27"/>
        <v>K-C6</v>
      </c>
      <c r="O249" s="217"/>
      <c r="P249" s="217"/>
      <c r="Q249" s="190" t="str">
        <f>VLOOKUP(K249,TONG_SL!$A:$D,3,0)</f>
        <v>Túi</v>
      </c>
      <c r="R249" s="248">
        <v>8</v>
      </c>
      <c r="S249" s="159"/>
      <c r="T249" s="159">
        <f>VLOOKUP(VLOOKUP(G249,Ma_KH!$A:$R,18,0)&amp;K249,Gia_MB!$A:$F,6,0)</f>
        <v>116611</v>
      </c>
      <c r="U249" s="254">
        <f t="shared" si="28"/>
        <v>932888</v>
      </c>
      <c r="V249" s="159"/>
      <c r="W249" s="246">
        <f t="shared" si="29"/>
        <v>0</v>
      </c>
      <c r="X249" s="247" t="str">
        <f t="shared" si="30"/>
        <v>8</v>
      </c>
      <c r="Y249" s="159"/>
      <c r="Z249" s="254">
        <f t="shared" si="31"/>
        <v>74631.040000000008</v>
      </c>
      <c r="AA249" s="5">
        <f>VLOOKUP(G249,Ma_KH!$A:$R,14,0)</f>
        <v>60</v>
      </c>
    </row>
    <row r="250" spans="1:27" x14ac:dyDescent="0.25">
      <c r="A250" s="261">
        <v>46112</v>
      </c>
      <c r="B250" s="262">
        <v>4186818247</v>
      </c>
      <c r="C250" s="263" t="s">
        <v>15253</v>
      </c>
      <c r="D250" s="261">
        <v>46114</v>
      </c>
      <c r="E250" s="206"/>
      <c r="F250" s="189"/>
      <c r="G250" s="265" t="s">
        <v>12350</v>
      </c>
      <c r="H250" s="206"/>
      <c r="I250" s="262" t="s">
        <v>15301</v>
      </c>
      <c r="J250" s="262" t="s">
        <v>1769</v>
      </c>
      <c r="K250" s="205" t="s">
        <v>37</v>
      </c>
      <c r="L250" s="190" t="str">
        <f>VLOOKUP($K250,TONG_SL!$A:$D,2,0)</f>
        <v>Chả cốm 300g</v>
      </c>
      <c r="M250" s="217"/>
      <c r="N250" s="190" t="str">
        <f t="shared" si="27"/>
        <v>K-C6</v>
      </c>
      <c r="O250" s="217"/>
      <c r="P250" s="217"/>
      <c r="Q250" s="190" t="str">
        <f>VLOOKUP(K250,TONG_SL!$A:$D,3,0)</f>
        <v>Túi</v>
      </c>
      <c r="R250" s="248">
        <v>4</v>
      </c>
      <c r="S250" s="159"/>
      <c r="T250" s="159">
        <f>VLOOKUP(VLOOKUP(G250,Ma_KH!$A:$R,18,0)&amp;K250,Gia_MB!$A:$F,6,0)</f>
        <v>74250</v>
      </c>
      <c r="U250" s="254">
        <f t="shared" si="28"/>
        <v>297000</v>
      </c>
      <c r="V250" s="159"/>
      <c r="W250" s="246">
        <f t="shared" si="29"/>
        <v>0</v>
      </c>
      <c r="X250" s="247" t="str">
        <f t="shared" si="30"/>
        <v>8</v>
      </c>
      <c r="Y250" s="159"/>
      <c r="Z250" s="254">
        <f t="shared" si="31"/>
        <v>23760</v>
      </c>
      <c r="AA250" s="5">
        <f>VLOOKUP(G250,Ma_KH!$A:$R,14,0)</f>
        <v>60</v>
      </c>
    </row>
    <row r="251" spans="1:27" x14ac:dyDescent="0.25">
      <c r="A251" s="261">
        <v>46112</v>
      </c>
      <c r="B251" s="262">
        <v>4186818247</v>
      </c>
      <c r="C251" s="263" t="s">
        <v>15253</v>
      </c>
      <c r="D251" s="261">
        <v>46114</v>
      </c>
      <c r="E251" s="206"/>
      <c r="F251" s="189"/>
      <c r="G251" s="265" t="s">
        <v>12350</v>
      </c>
      <c r="H251" s="206"/>
      <c r="I251" s="262" t="s">
        <v>15301</v>
      </c>
      <c r="J251" s="262" t="s">
        <v>1769</v>
      </c>
      <c r="K251" s="205" t="s">
        <v>34</v>
      </c>
      <c r="L251" s="190" t="str">
        <f>VLOOKUP($K251,TONG_SL!$A:$D,2,0)</f>
        <v>Tai heo muối 200g</v>
      </c>
      <c r="M251" s="217"/>
      <c r="N251" s="190" t="str">
        <f t="shared" si="27"/>
        <v>K-C6</v>
      </c>
      <c r="O251" s="217"/>
      <c r="P251" s="217"/>
      <c r="Q251" s="190" t="str">
        <f>VLOOKUP(K251,TONG_SL!$A:$D,3,0)</f>
        <v>Túi</v>
      </c>
      <c r="R251" s="248">
        <v>6</v>
      </c>
      <c r="S251" s="159"/>
      <c r="T251" s="159">
        <f>VLOOKUP(VLOOKUP(G251,Ma_KH!$A:$R,18,0)&amp;K251,Gia_MB!$A:$F,6,0)</f>
        <v>55595</v>
      </c>
      <c r="U251" s="254">
        <f t="shared" si="28"/>
        <v>333570</v>
      </c>
      <c r="V251" s="159"/>
      <c r="W251" s="246">
        <f t="shared" si="29"/>
        <v>0</v>
      </c>
      <c r="X251" s="247" t="str">
        <f t="shared" si="30"/>
        <v>8</v>
      </c>
      <c r="Y251" s="159"/>
      <c r="Z251" s="254">
        <f t="shared" si="31"/>
        <v>26685.600000000002</v>
      </c>
      <c r="AA251" s="5">
        <f>VLOOKUP(G251,Ma_KH!$A:$R,14,0)</f>
        <v>60</v>
      </c>
    </row>
    <row r="252" spans="1:27" x14ac:dyDescent="0.25">
      <c r="A252" s="261">
        <v>46112</v>
      </c>
      <c r="B252" s="262">
        <v>4186818247</v>
      </c>
      <c r="C252" s="263" t="s">
        <v>15253</v>
      </c>
      <c r="D252" s="261">
        <v>46114</v>
      </c>
      <c r="E252" s="206"/>
      <c r="F252" s="189"/>
      <c r="G252" s="265" t="s">
        <v>12350</v>
      </c>
      <c r="H252" s="206"/>
      <c r="I252" s="262" t="s">
        <v>15301</v>
      </c>
      <c r="J252" s="262" t="s">
        <v>1769</v>
      </c>
      <c r="K252" s="205" t="s">
        <v>48</v>
      </c>
      <c r="L252" s="190" t="str">
        <f>VLOOKUP($K252,TONG_SL!$A:$D,2,0)</f>
        <v>Mọc Nấm Hương 250g</v>
      </c>
      <c r="M252" s="217"/>
      <c r="N252" s="190" t="str">
        <f t="shared" si="27"/>
        <v>K-C6</v>
      </c>
      <c r="O252" s="217"/>
      <c r="P252" s="217"/>
      <c r="Q252" s="190" t="str">
        <f>VLOOKUP(K252,TONG_SL!$A:$D,3,0)</f>
        <v>Túi</v>
      </c>
      <c r="R252" s="248">
        <v>6</v>
      </c>
      <c r="S252" s="159"/>
      <c r="T252" s="159">
        <f>VLOOKUP(VLOOKUP(G252,Ma_KH!$A:$R,18,0)&amp;K252,Gia_MB!$A:$F,6,0)</f>
        <v>46000</v>
      </c>
      <c r="U252" s="254">
        <f t="shared" si="28"/>
        <v>276000</v>
      </c>
      <c r="V252" s="159"/>
      <c r="W252" s="246">
        <f t="shared" si="29"/>
        <v>0</v>
      </c>
      <c r="X252" s="247" t="str">
        <f t="shared" si="30"/>
        <v>8</v>
      </c>
      <c r="Y252" s="159"/>
      <c r="Z252" s="254">
        <f t="shared" si="31"/>
        <v>22080</v>
      </c>
      <c r="AA252" s="5">
        <f>VLOOKUP(G252,Ma_KH!$A:$R,14,0)</f>
        <v>60</v>
      </c>
    </row>
    <row r="253" spans="1:27" x14ac:dyDescent="0.25">
      <c r="A253" s="261">
        <v>46112</v>
      </c>
      <c r="B253" s="262">
        <v>4186818247</v>
      </c>
      <c r="C253" s="263" t="s">
        <v>15253</v>
      </c>
      <c r="D253" s="261">
        <v>46114</v>
      </c>
      <c r="E253" s="206"/>
      <c r="F253" s="189"/>
      <c r="G253" s="265" t="s">
        <v>12350</v>
      </c>
      <c r="H253" s="206"/>
      <c r="I253" s="262" t="s">
        <v>15301</v>
      </c>
      <c r="J253" s="262" t="s">
        <v>1769</v>
      </c>
      <c r="K253" s="205" t="s">
        <v>44</v>
      </c>
      <c r="L253" s="190" t="str">
        <f>VLOOKUP($K253,TONG_SL!$A:$D,2,0)</f>
        <v>Giò lụa cây 250g</v>
      </c>
      <c r="M253" s="217"/>
      <c r="N253" s="190" t="str">
        <f t="shared" si="27"/>
        <v>K-C6</v>
      </c>
      <c r="O253" s="217"/>
      <c r="P253" s="217"/>
      <c r="Q253" s="190" t="str">
        <f>VLOOKUP(K253,TONG_SL!$A:$D,3,0)</f>
        <v>Túi</v>
      </c>
      <c r="R253" s="248">
        <v>4</v>
      </c>
      <c r="S253" s="159"/>
      <c r="T253" s="159">
        <f>VLOOKUP(VLOOKUP(G253,Ma_KH!$A:$R,18,0)&amp;K253,Gia_MB!$A:$F,6,0)</f>
        <v>49500</v>
      </c>
      <c r="U253" s="254">
        <f t="shared" si="28"/>
        <v>198000</v>
      </c>
      <c r="V253" s="159"/>
      <c r="W253" s="246">
        <f t="shared" si="29"/>
        <v>0</v>
      </c>
      <c r="X253" s="247" t="str">
        <f t="shared" si="30"/>
        <v>8</v>
      </c>
      <c r="Y253" s="159"/>
      <c r="Z253" s="254">
        <f t="shared" si="31"/>
        <v>15840</v>
      </c>
      <c r="AA253" s="5">
        <f>VLOOKUP(G253,Ma_KH!$A:$R,14,0)</f>
        <v>60</v>
      </c>
    </row>
    <row r="254" spans="1:27" x14ac:dyDescent="0.25">
      <c r="A254" s="186">
        <v>46112</v>
      </c>
      <c r="B254" s="205">
        <v>4186818817</v>
      </c>
      <c r="C254" s="189" t="s">
        <v>15253</v>
      </c>
      <c r="D254" s="186">
        <v>46114</v>
      </c>
      <c r="E254" s="206"/>
      <c r="F254" s="189"/>
      <c r="G254" s="207" t="s">
        <v>12350</v>
      </c>
      <c r="H254" s="206"/>
      <c r="I254" s="205" t="s">
        <v>15302</v>
      </c>
      <c r="J254" s="205" t="s">
        <v>1769</v>
      </c>
      <c r="K254" s="205" t="s">
        <v>27</v>
      </c>
      <c r="L254" s="190" t="str">
        <f>VLOOKUP($K254,TONG_SL!$A:$D,2,0)</f>
        <v>Chân giò heo muối 300g</v>
      </c>
      <c r="M254" s="217"/>
      <c r="N254" s="190" t="str">
        <f t="shared" si="27"/>
        <v>K-C6</v>
      </c>
      <c r="O254" s="217"/>
      <c r="P254" s="217"/>
      <c r="Q254" s="190" t="str">
        <f>VLOOKUP(K254,TONG_SL!$A:$D,3,0)</f>
        <v>Túi</v>
      </c>
      <c r="R254" s="248">
        <v>13</v>
      </c>
      <c r="S254" s="159"/>
      <c r="T254" s="159">
        <f>VLOOKUP(VLOOKUP(G254,Ma_KH!$A:$R,18,0)&amp;K254,Gia_MB!$A:$F,6,0)</f>
        <v>73431</v>
      </c>
      <c r="U254" s="254">
        <f t="shared" si="28"/>
        <v>954603</v>
      </c>
      <c r="V254" s="159"/>
      <c r="W254" s="246">
        <f t="shared" si="29"/>
        <v>0</v>
      </c>
      <c r="X254" s="247" t="str">
        <f t="shared" si="30"/>
        <v>8</v>
      </c>
      <c r="Y254" s="159"/>
      <c r="Z254" s="254">
        <f t="shared" si="31"/>
        <v>76368.240000000005</v>
      </c>
      <c r="AA254" s="5">
        <f>VLOOKUP(G254,Ma_KH!$A:$R,14,0)</f>
        <v>60</v>
      </c>
    </row>
    <row r="255" spans="1:27" x14ac:dyDescent="0.25">
      <c r="A255" s="186">
        <v>46112</v>
      </c>
      <c r="B255" s="205">
        <v>4186818817</v>
      </c>
      <c r="C255" s="189" t="s">
        <v>15253</v>
      </c>
      <c r="D255" s="186">
        <v>46114</v>
      </c>
      <c r="E255" s="206"/>
      <c r="F255" s="189"/>
      <c r="G255" s="207" t="s">
        <v>12350</v>
      </c>
      <c r="H255" s="206"/>
      <c r="I255" s="205" t="s">
        <v>15302</v>
      </c>
      <c r="J255" s="205" t="s">
        <v>1769</v>
      </c>
      <c r="K255" s="205" t="s">
        <v>30</v>
      </c>
      <c r="L255" s="190" t="str">
        <f>VLOOKUP($K255,TONG_SL!$A:$D,2,0)</f>
        <v>Gà muối 500g</v>
      </c>
      <c r="M255" s="217"/>
      <c r="N255" s="190" t="str">
        <f t="shared" si="27"/>
        <v>K-C6</v>
      </c>
      <c r="O255" s="217"/>
      <c r="P255" s="217"/>
      <c r="Q255" s="190" t="str">
        <f>VLOOKUP(K255,TONG_SL!$A:$D,3,0)</f>
        <v>Túi</v>
      </c>
      <c r="R255" s="248">
        <v>8</v>
      </c>
      <c r="S255" s="159"/>
      <c r="T255" s="159">
        <f>VLOOKUP(VLOOKUP(G255,Ma_KH!$A:$R,18,0)&amp;K255,Gia_MB!$A:$F,6,0)</f>
        <v>116611</v>
      </c>
      <c r="U255" s="254">
        <f t="shared" si="28"/>
        <v>932888</v>
      </c>
      <c r="V255" s="159"/>
      <c r="W255" s="246">
        <f t="shared" si="29"/>
        <v>0</v>
      </c>
      <c r="X255" s="247" t="str">
        <f t="shared" si="30"/>
        <v>8</v>
      </c>
      <c r="Y255" s="159"/>
      <c r="Z255" s="254">
        <f t="shared" si="31"/>
        <v>74631.040000000008</v>
      </c>
      <c r="AA255" s="5">
        <f>VLOOKUP(G255,Ma_KH!$A:$R,14,0)</f>
        <v>60</v>
      </c>
    </row>
    <row r="256" spans="1:27" x14ac:dyDescent="0.25">
      <c r="A256" s="261">
        <v>46112</v>
      </c>
      <c r="B256" s="262">
        <v>4186818806</v>
      </c>
      <c r="C256" s="263" t="s">
        <v>15253</v>
      </c>
      <c r="D256" s="261">
        <v>46114</v>
      </c>
      <c r="E256" s="206"/>
      <c r="F256" s="189"/>
      <c r="G256" s="265" t="s">
        <v>12350</v>
      </c>
      <c r="H256" s="206"/>
      <c r="I256" s="262" t="s">
        <v>15303</v>
      </c>
      <c r="J256" s="262" t="s">
        <v>1769</v>
      </c>
      <c r="K256" s="205" t="s">
        <v>30</v>
      </c>
      <c r="L256" s="190" t="str">
        <f>VLOOKUP($K256,TONG_SL!$A:$D,2,0)</f>
        <v>Gà muối 500g</v>
      </c>
      <c r="M256" s="217"/>
      <c r="N256" s="190" t="str">
        <f t="shared" si="27"/>
        <v>K-C6</v>
      </c>
      <c r="O256" s="217"/>
      <c r="P256" s="217"/>
      <c r="Q256" s="190" t="str">
        <f>VLOOKUP(K256,TONG_SL!$A:$D,3,0)</f>
        <v>Túi</v>
      </c>
      <c r="R256" s="248">
        <v>4</v>
      </c>
      <c r="S256" s="159"/>
      <c r="T256" s="159">
        <f>VLOOKUP(VLOOKUP(G256,Ma_KH!$A:$R,18,0)&amp;K256,Gia_MB!$A:$F,6,0)</f>
        <v>116611</v>
      </c>
      <c r="U256" s="254">
        <f t="shared" si="28"/>
        <v>466444</v>
      </c>
      <c r="V256" s="159"/>
      <c r="W256" s="246">
        <f t="shared" si="29"/>
        <v>0</v>
      </c>
      <c r="X256" s="247" t="str">
        <f t="shared" si="30"/>
        <v>8</v>
      </c>
      <c r="Y256" s="159"/>
      <c r="Z256" s="254">
        <f t="shared" si="31"/>
        <v>37315.520000000004</v>
      </c>
      <c r="AA256" s="5">
        <f>VLOOKUP(G256,Ma_KH!$A:$R,14,0)</f>
        <v>60</v>
      </c>
    </row>
    <row r="257" spans="1:27" x14ac:dyDescent="0.25">
      <c r="A257" s="261">
        <v>46112</v>
      </c>
      <c r="B257" s="262">
        <v>4186818806</v>
      </c>
      <c r="C257" s="263" t="s">
        <v>15253</v>
      </c>
      <c r="D257" s="261">
        <v>46114</v>
      </c>
      <c r="E257" s="206"/>
      <c r="F257" s="189"/>
      <c r="G257" s="265" t="s">
        <v>12350</v>
      </c>
      <c r="H257" s="206"/>
      <c r="I257" s="262" t="s">
        <v>15303</v>
      </c>
      <c r="J257" s="262" t="s">
        <v>1769</v>
      </c>
      <c r="K257" s="205" t="s">
        <v>37</v>
      </c>
      <c r="L257" s="190" t="str">
        <f>VLOOKUP($K257,TONG_SL!$A:$D,2,0)</f>
        <v>Chả cốm 300g</v>
      </c>
      <c r="M257" s="217"/>
      <c r="N257" s="190" t="str">
        <f t="shared" si="27"/>
        <v>K-C6</v>
      </c>
      <c r="O257" s="217"/>
      <c r="P257" s="217"/>
      <c r="Q257" s="190" t="str">
        <f>VLOOKUP(K257,TONG_SL!$A:$D,3,0)</f>
        <v>Túi</v>
      </c>
      <c r="R257" s="248">
        <v>8</v>
      </c>
      <c r="S257" s="159"/>
      <c r="T257" s="159">
        <f>VLOOKUP(VLOOKUP(G257,Ma_KH!$A:$R,18,0)&amp;K257,Gia_MB!$A:$F,6,0)</f>
        <v>74250</v>
      </c>
      <c r="U257" s="254">
        <f t="shared" si="28"/>
        <v>594000</v>
      </c>
      <c r="V257" s="159"/>
      <c r="W257" s="246">
        <f t="shared" si="29"/>
        <v>0</v>
      </c>
      <c r="X257" s="247" t="str">
        <f t="shared" si="30"/>
        <v>8</v>
      </c>
      <c r="Y257" s="159"/>
      <c r="Z257" s="254">
        <f t="shared" si="31"/>
        <v>47520</v>
      </c>
      <c r="AA257" s="5">
        <f>VLOOKUP(G257,Ma_KH!$A:$R,14,0)</f>
        <v>60</v>
      </c>
    </row>
    <row r="258" spans="1:27" x14ac:dyDescent="0.25">
      <c r="A258" s="261">
        <v>46112</v>
      </c>
      <c r="B258" s="262">
        <v>4186818806</v>
      </c>
      <c r="C258" s="263" t="s">
        <v>15253</v>
      </c>
      <c r="D258" s="261">
        <v>46114</v>
      </c>
      <c r="E258" s="206"/>
      <c r="F258" s="189"/>
      <c r="G258" s="265" t="s">
        <v>12350</v>
      </c>
      <c r="H258" s="206"/>
      <c r="I258" s="262" t="s">
        <v>15303</v>
      </c>
      <c r="J258" s="262" t="s">
        <v>1769</v>
      </c>
      <c r="K258" s="205" t="s">
        <v>48</v>
      </c>
      <c r="L258" s="190" t="str">
        <f>VLOOKUP($K258,TONG_SL!$A:$D,2,0)</f>
        <v>Mọc Nấm Hương 250g</v>
      </c>
      <c r="M258" s="217"/>
      <c r="N258" s="190" t="str">
        <f t="shared" si="27"/>
        <v>K-C6</v>
      </c>
      <c r="O258" s="217"/>
      <c r="P258" s="217"/>
      <c r="Q258" s="190" t="str">
        <f>VLOOKUP(K258,TONG_SL!$A:$D,3,0)</f>
        <v>Túi</v>
      </c>
      <c r="R258" s="248">
        <v>4</v>
      </c>
      <c r="S258" s="159"/>
      <c r="T258" s="159">
        <f>VLOOKUP(VLOOKUP(G258,Ma_KH!$A:$R,18,0)&amp;K258,Gia_MB!$A:$F,6,0)</f>
        <v>46000</v>
      </c>
      <c r="U258" s="254">
        <f t="shared" si="28"/>
        <v>184000</v>
      </c>
      <c r="V258" s="159"/>
      <c r="W258" s="246">
        <f t="shared" si="29"/>
        <v>0</v>
      </c>
      <c r="X258" s="247" t="str">
        <f t="shared" si="30"/>
        <v>8</v>
      </c>
      <c r="Y258" s="159"/>
      <c r="Z258" s="254">
        <f t="shared" si="31"/>
        <v>14720</v>
      </c>
      <c r="AA258" s="5">
        <f>VLOOKUP(G258,Ma_KH!$A:$R,14,0)</f>
        <v>60</v>
      </c>
    </row>
    <row r="259" spans="1:27" x14ac:dyDescent="0.25">
      <c r="A259" s="261">
        <v>46112</v>
      </c>
      <c r="B259" s="262">
        <v>4186818806</v>
      </c>
      <c r="C259" s="263" t="s">
        <v>15253</v>
      </c>
      <c r="D259" s="261">
        <v>46114</v>
      </c>
      <c r="E259" s="206"/>
      <c r="F259" s="189"/>
      <c r="G259" s="265" t="s">
        <v>12350</v>
      </c>
      <c r="H259" s="206"/>
      <c r="I259" s="262" t="s">
        <v>15303</v>
      </c>
      <c r="J259" s="262" t="s">
        <v>1769</v>
      </c>
      <c r="K259" s="205" t="s">
        <v>27</v>
      </c>
      <c r="L259" s="190" t="str">
        <f>VLOOKUP($K259,TONG_SL!$A:$D,2,0)</f>
        <v>Chân giò heo muối 300g</v>
      </c>
      <c r="M259" s="217"/>
      <c r="N259" s="190" t="str">
        <f t="shared" ref="N259:N322" si="32">IF($B259&lt;&gt;"","K-C6","")</f>
        <v>K-C6</v>
      </c>
      <c r="O259" s="217"/>
      <c r="P259" s="217"/>
      <c r="Q259" s="190" t="str">
        <f>VLOOKUP(K259,TONG_SL!$A:$D,3,0)</f>
        <v>Túi</v>
      </c>
      <c r="R259" s="248">
        <v>6</v>
      </c>
      <c r="S259" s="159"/>
      <c r="T259" s="159">
        <f>VLOOKUP(VLOOKUP(G259,Ma_KH!$A:$R,18,0)&amp;K259,Gia_MB!$A:$F,6,0)</f>
        <v>73431</v>
      </c>
      <c r="U259" s="254">
        <f t="shared" si="28"/>
        <v>440586</v>
      </c>
      <c r="V259" s="159"/>
      <c r="W259" s="246">
        <f t="shared" si="29"/>
        <v>0</v>
      </c>
      <c r="X259" s="247" t="str">
        <f t="shared" si="30"/>
        <v>8</v>
      </c>
      <c r="Y259" s="159"/>
      <c r="Z259" s="254">
        <f t="shared" si="31"/>
        <v>35246.879999999997</v>
      </c>
      <c r="AA259" s="5">
        <f>VLOOKUP(G259,Ma_KH!$A:$R,14,0)</f>
        <v>60</v>
      </c>
    </row>
    <row r="260" spans="1:27" x14ac:dyDescent="0.25">
      <c r="A260" s="282">
        <v>46112</v>
      </c>
      <c r="B260" s="283">
        <v>4186818269</v>
      </c>
      <c r="C260" s="284" t="s">
        <v>15253</v>
      </c>
      <c r="D260" s="282">
        <v>46114</v>
      </c>
      <c r="E260" s="206"/>
      <c r="F260" s="189"/>
      <c r="G260" s="285" t="s">
        <v>12350</v>
      </c>
      <c r="H260" s="206"/>
      <c r="I260" s="283" t="s">
        <v>15304</v>
      </c>
      <c r="J260" s="283" t="s">
        <v>1769</v>
      </c>
      <c r="K260" s="205" t="s">
        <v>44</v>
      </c>
      <c r="L260" s="190" t="str">
        <f>VLOOKUP($K260,TONG_SL!$A:$D,2,0)</f>
        <v>Giò lụa cây 250g</v>
      </c>
      <c r="M260" s="217"/>
      <c r="N260" s="190" t="str">
        <f t="shared" si="32"/>
        <v>K-C6</v>
      </c>
      <c r="O260" s="217"/>
      <c r="P260" s="217"/>
      <c r="Q260" s="190" t="str">
        <f>VLOOKUP(K260,TONG_SL!$A:$D,3,0)</f>
        <v>Túi</v>
      </c>
      <c r="R260" s="248">
        <v>4</v>
      </c>
      <c r="S260" s="159"/>
      <c r="T260" s="159">
        <f>VLOOKUP(VLOOKUP(G260,Ma_KH!$A:$R,18,0)&amp;K260,Gia_MB!$A:$F,6,0)</f>
        <v>49500</v>
      </c>
      <c r="U260" s="254">
        <f t="shared" si="28"/>
        <v>198000</v>
      </c>
      <c r="V260" s="159"/>
      <c r="W260" s="246">
        <f t="shared" si="29"/>
        <v>0</v>
      </c>
      <c r="X260" s="247" t="str">
        <f t="shared" si="30"/>
        <v>8</v>
      </c>
      <c r="Y260" s="159"/>
      <c r="Z260" s="254">
        <f t="shared" si="31"/>
        <v>15840</v>
      </c>
      <c r="AA260" s="5">
        <f>VLOOKUP(G260,Ma_KH!$A:$R,14,0)</f>
        <v>60</v>
      </c>
    </row>
    <row r="261" spans="1:27" x14ac:dyDescent="0.25">
      <c r="A261" s="282">
        <v>46112</v>
      </c>
      <c r="B261" s="283">
        <v>4186818269</v>
      </c>
      <c r="C261" s="284" t="s">
        <v>15253</v>
      </c>
      <c r="D261" s="282">
        <v>46114</v>
      </c>
      <c r="E261" s="206"/>
      <c r="F261" s="189"/>
      <c r="G261" s="285" t="s">
        <v>12350</v>
      </c>
      <c r="H261" s="206"/>
      <c r="I261" s="283" t="s">
        <v>15304</v>
      </c>
      <c r="J261" s="283" t="s">
        <v>1769</v>
      </c>
      <c r="K261" s="205" t="s">
        <v>30</v>
      </c>
      <c r="L261" s="190" t="str">
        <f>VLOOKUP($K261,TONG_SL!$A:$D,2,0)</f>
        <v>Gà muối 500g</v>
      </c>
      <c r="M261" s="217"/>
      <c r="N261" s="190" t="str">
        <f t="shared" si="32"/>
        <v>K-C6</v>
      </c>
      <c r="O261" s="217"/>
      <c r="P261" s="217"/>
      <c r="Q261" s="190" t="str">
        <f>VLOOKUP(K261,TONG_SL!$A:$D,3,0)</f>
        <v>Túi</v>
      </c>
      <c r="R261" s="248">
        <v>6</v>
      </c>
      <c r="S261" s="159"/>
      <c r="T261" s="159">
        <f>VLOOKUP(VLOOKUP(G261,Ma_KH!$A:$R,18,0)&amp;K261,Gia_MB!$A:$F,6,0)</f>
        <v>116611</v>
      </c>
      <c r="U261" s="254">
        <f t="shared" si="28"/>
        <v>699666</v>
      </c>
      <c r="V261" s="159"/>
      <c r="W261" s="246">
        <f t="shared" si="29"/>
        <v>0</v>
      </c>
      <c r="X261" s="247" t="str">
        <f t="shared" si="30"/>
        <v>8</v>
      </c>
      <c r="Y261" s="159"/>
      <c r="Z261" s="254">
        <f t="shared" si="31"/>
        <v>55973.279999999999</v>
      </c>
      <c r="AA261" s="5">
        <f>VLOOKUP(G261,Ma_KH!$A:$R,14,0)</f>
        <v>60</v>
      </c>
    </row>
    <row r="262" spans="1:27" x14ac:dyDescent="0.25">
      <c r="A262" s="282">
        <v>46112</v>
      </c>
      <c r="B262" s="283">
        <v>4186818269</v>
      </c>
      <c r="C262" s="284" t="s">
        <v>15253</v>
      </c>
      <c r="D262" s="282">
        <v>46114</v>
      </c>
      <c r="E262" s="206"/>
      <c r="F262" s="189"/>
      <c r="G262" s="285" t="s">
        <v>12350</v>
      </c>
      <c r="H262" s="206"/>
      <c r="I262" s="283" t="s">
        <v>15304</v>
      </c>
      <c r="J262" s="283" t="s">
        <v>1769</v>
      </c>
      <c r="K262" s="205" t="s">
        <v>37</v>
      </c>
      <c r="L262" s="190" t="str">
        <f>VLOOKUP($K262,TONG_SL!$A:$D,2,0)</f>
        <v>Chả cốm 300g</v>
      </c>
      <c r="M262" s="217"/>
      <c r="N262" s="190" t="str">
        <f t="shared" si="32"/>
        <v>K-C6</v>
      </c>
      <c r="O262" s="217"/>
      <c r="P262" s="217"/>
      <c r="Q262" s="190" t="str">
        <f>VLOOKUP(K262,TONG_SL!$A:$D,3,0)</f>
        <v>Túi</v>
      </c>
      <c r="R262" s="248">
        <v>8</v>
      </c>
      <c r="S262" s="159"/>
      <c r="T262" s="159">
        <f>VLOOKUP(VLOOKUP(G262,Ma_KH!$A:$R,18,0)&amp;K262,Gia_MB!$A:$F,6,0)</f>
        <v>74250</v>
      </c>
      <c r="U262" s="254">
        <f t="shared" si="28"/>
        <v>594000</v>
      </c>
      <c r="V262" s="159"/>
      <c r="W262" s="246">
        <f t="shared" si="29"/>
        <v>0</v>
      </c>
      <c r="X262" s="247" t="str">
        <f t="shared" si="30"/>
        <v>8</v>
      </c>
      <c r="Y262" s="159"/>
      <c r="Z262" s="254">
        <f t="shared" si="31"/>
        <v>47520</v>
      </c>
      <c r="AA262" s="5">
        <f>VLOOKUP(G262,Ma_KH!$A:$R,14,0)</f>
        <v>60</v>
      </c>
    </row>
    <row r="263" spans="1:27" x14ac:dyDescent="0.25">
      <c r="A263" s="282">
        <v>46112</v>
      </c>
      <c r="B263" s="283">
        <v>4186818269</v>
      </c>
      <c r="C263" s="284" t="s">
        <v>15253</v>
      </c>
      <c r="D263" s="282">
        <v>46114</v>
      </c>
      <c r="E263" s="206"/>
      <c r="F263" s="189"/>
      <c r="G263" s="285" t="s">
        <v>12350</v>
      </c>
      <c r="H263" s="206"/>
      <c r="I263" s="283" t="s">
        <v>15304</v>
      </c>
      <c r="J263" s="283" t="s">
        <v>1769</v>
      </c>
      <c r="K263" s="205" t="s">
        <v>34</v>
      </c>
      <c r="L263" s="190" t="str">
        <f>VLOOKUP($K263,TONG_SL!$A:$D,2,0)</f>
        <v>Tai heo muối 200g</v>
      </c>
      <c r="M263" s="217"/>
      <c r="N263" s="190" t="str">
        <f t="shared" si="32"/>
        <v>K-C6</v>
      </c>
      <c r="O263" s="217"/>
      <c r="P263" s="217"/>
      <c r="Q263" s="190" t="str">
        <f>VLOOKUP(K263,TONG_SL!$A:$D,3,0)</f>
        <v>Túi</v>
      </c>
      <c r="R263" s="248">
        <v>6</v>
      </c>
      <c r="S263" s="159"/>
      <c r="T263" s="159">
        <f>VLOOKUP(VLOOKUP(G263,Ma_KH!$A:$R,18,0)&amp;K263,Gia_MB!$A:$F,6,0)</f>
        <v>55595</v>
      </c>
      <c r="U263" s="254">
        <f t="shared" si="28"/>
        <v>333570</v>
      </c>
      <c r="V263" s="159"/>
      <c r="W263" s="246">
        <f t="shared" si="29"/>
        <v>0</v>
      </c>
      <c r="X263" s="247" t="str">
        <f t="shared" si="30"/>
        <v>8</v>
      </c>
      <c r="Y263" s="159"/>
      <c r="Z263" s="254">
        <f t="shared" si="31"/>
        <v>26685.600000000002</v>
      </c>
      <c r="AA263" s="5">
        <f>VLOOKUP(G263,Ma_KH!$A:$R,14,0)</f>
        <v>60</v>
      </c>
    </row>
    <row r="264" spans="1:27" x14ac:dyDescent="0.25">
      <c r="A264" s="282">
        <v>46112</v>
      </c>
      <c r="B264" s="283">
        <v>4186818130</v>
      </c>
      <c r="C264" s="284" t="s">
        <v>15253</v>
      </c>
      <c r="D264" s="282">
        <v>46114</v>
      </c>
      <c r="E264" s="206"/>
      <c r="F264" s="189"/>
      <c r="G264" s="285" t="s">
        <v>12350</v>
      </c>
      <c r="H264" s="206"/>
      <c r="I264" s="283" t="s">
        <v>15305</v>
      </c>
      <c r="J264" s="283" t="s">
        <v>1769</v>
      </c>
      <c r="K264" s="205" t="s">
        <v>30</v>
      </c>
      <c r="L264" s="190" t="str">
        <f>VLOOKUP($K264,TONG_SL!$A:$D,2,0)</f>
        <v>Gà muối 500g</v>
      </c>
      <c r="M264" s="217"/>
      <c r="N264" s="190" t="str">
        <f t="shared" si="32"/>
        <v>K-C6</v>
      </c>
      <c r="O264" s="217"/>
      <c r="P264" s="217"/>
      <c r="Q264" s="190" t="str">
        <f>VLOOKUP(K264,TONG_SL!$A:$D,3,0)</f>
        <v>Túi</v>
      </c>
      <c r="R264" s="248">
        <v>4</v>
      </c>
      <c r="S264" s="159"/>
      <c r="T264" s="159">
        <f>VLOOKUP(VLOOKUP(G264,Ma_KH!$A:$R,18,0)&amp;K264,Gia_MB!$A:$F,6,0)</f>
        <v>116611</v>
      </c>
      <c r="U264" s="254">
        <f t="shared" si="28"/>
        <v>466444</v>
      </c>
      <c r="V264" s="159"/>
      <c r="W264" s="246">
        <f t="shared" si="29"/>
        <v>0</v>
      </c>
      <c r="X264" s="247" t="str">
        <f t="shared" si="30"/>
        <v>8</v>
      </c>
      <c r="Y264" s="159"/>
      <c r="Z264" s="254">
        <f t="shared" si="31"/>
        <v>37315.520000000004</v>
      </c>
      <c r="AA264" s="5">
        <f>VLOOKUP(G264,Ma_KH!$A:$R,14,0)</f>
        <v>60</v>
      </c>
    </row>
    <row r="265" spans="1:27" x14ac:dyDescent="0.25">
      <c r="A265" s="282">
        <v>46112</v>
      </c>
      <c r="B265" s="283">
        <v>4186818130</v>
      </c>
      <c r="C265" s="284" t="s">
        <v>15253</v>
      </c>
      <c r="D265" s="282">
        <v>46114</v>
      </c>
      <c r="E265" s="206"/>
      <c r="F265" s="189"/>
      <c r="G265" s="285" t="s">
        <v>12350</v>
      </c>
      <c r="H265" s="206"/>
      <c r="I265" s="283" t="s">
        <v>15305</v>
      </c>
      <c r="J265" s="283" t="s">
        <v>1769</v>
      </c>
      <c r="K265" s="205" t="s">
        <v>37</v>
      </c>
      <c r="L265" s="190" t="str">
        <f>VLOOKUP($K265,TONG_SL!$A:$D,2,0)</f>
        <v>Chả cốm 300g</v>
      </c>
      <c r="M265" s="217"/>
      <c r="N265" s="190" t="str">
        <f t="shared" si="32"/>
        <v>K-C6</v>
      </c>
      <c r="O265" s="217"/>
      <c r="P265" s="217"/>
      <c r="Q265" s="190" t="str">
        <f>VLOOKUP(K265,TONG_SL!$A:$D,3,0)</f>
        <v>Túi</v>
      </c>
      <c r="R265" s="248">
        <v>4</v>
      </c>
      <c r="S265" s="159"/>
      <c r="T265" s="159">
        <f>VLOOKUP(VLOOKUP(G265,Ma_KH!$A:$R,18,0)&amp;K265,Gia_MB!$A:$F,6,0)</f>
        <v>74250</v>
      </c>
      <c r="U265" s="254">
        <f t="shared" ref="U265:U328" si="33">T265*R265</f>
        <v>297000</v>
      </c>
      <c r="V265" s="159"/>
      <c r="W265" s="246">
        <f t="shared" ref="W265:W328" si="34">U265*V265</f>
        <v>0</v>
      </c>
      <c r="X265" s="247" t="str">
        <f t="shared" ref="X265:X328" si="35">IF(B265&lt;&gt;"","8","0")</f>
        <v>8</v>
      </c>
      <c r="Y265" s="159"/>
      <c r="Z265" s="254">
        <f t="shared" ref="Z265:Z328" si="36">U265*X265%</f>
        <v>23760</v>
      </c>
      <c r="AA265" s="5">
        <f>VLOOKUP(G265,Ma_KH!$A:$R,14,0)</f>
        <v>60</v>
      </c>
    </row>
    <row r="266" spans="1:27" x14ac:dyDescent="0.25">
      <c r="A266" s="282">
        <v>46112</v>
      </c>
      <c r="B266" s="283">
        <v>4186818130</v>
      </c>
      <c r="C266" s="284" t="s">
        <v>15253</v>
      </c>
      <c r="D266" s="282">
        <v>46114</v>
      </c>
      <c r="E266" s="206"/>
      <c r="F266" s="189"/>
      <c r="G266" s="285" t="s">
        <v>12350</v>
      </c>
      <c r="H266" s="206"/>
      <c r="I266" s="283" t="s">
        <v>15305</v>
      </c>
      <c r="J266" s="283" t="s">
        <v>1769</v>
      </c>
      <c r="K266" s="205" t="s">
        <v>44</v>
      </c>
      <c r="L266" s="190" t="str">
        <f>VLOOKUP($K266,TONG_SL!$A:$D,2,0)</f>
        <v>Giò lụa cây 250g</v>
      </c>
      <c r="M266" s="217"/>
      <c r="N266" s="190" t="str">
        <f t="shared" si="32"/>
        <v>K-C6</v>
      </c>
      <c r="O266" s="217"/>
      <c r="P266" s="217"/>
      <c r="Q266" s="190" t="str">
        <f>VLOOKUP(K266,TONG_SL!$A:$D,3,0)</f>
        <v>Túi</v>
      </c>
      <c r="R266" s="248">
        <v>2</v>
      </c>
      <c r="S266" s="159"/>
      <c r="T266" s="159">
        <f>VLOOKUP(VLOOKUP(G266,Ma_KH!$A:$R,18,0)&amp;K266,Gia_MB!$A:$F,6,0)</f>
        <v>49500</v>
      </c>
      <c r="U266" s="254">
        <f t="shared" si="33"/>
        <v>99000</v>
      </c>
      <c r="V266" s="159"/>
      <c r="W266" s="246">
        <f t="shared" si="34"/>
        <v>0</v>
      </c>
      <c r="X266" s="247" t="str">
        <f t="shared" si="35"/>
        <v>8</v>
      </c>
      <c r="Y266" s="159"/>
      <c r="Z266" s="254">
        <f t="shared" si="36"/>
        <v>7920</v>
      </c>
      <c r="AA266" s="5">
        <f>VLOOKUP(G266,Ma_KH!$A:$R,14,0)</f>
        <v>60</v>
      </c>
    </row>
    <row r="267" spans="1:27" x14ac:dyDescent="0.25">
      <c r="A267" s="282">
        <v>46112</v>
      </c>
      <c r="B267" s="283">
        <v>4186817933</v>
      </c>
      <c r="C267" s="284" t="s">
        <v>15253</v>
      </c>
      <c r="D267" s="282">
        <v>46114</v>
      </c>
      <c r="E267" s="206"/>
      <c r="F267" s="189"/>
      <c r="G267" s="285" t="s">
        <v>12350</v>
      </c>
      <c r="H267" s="206"/>
      <c r="I267" s="283" t="s">
        <v>15306</v>
      </c>
      <c r="J267" s="283" t="s">
        <v>1769</v>
      </c>
      <c r="K267" s="205" t="s">
        <v>32</v>
      </c>
      <c r="L267" s="190" t="str">
        <f>VLOOKUP($K267,TONG_SL!$A:$D,2,0)</f>
        <v>Giò Tai Lưỡi Xào 250g</v>
      </c>
      <c r="M267" s="217"/>
      <c r="N267" s="190" t="str">
        <f t="shared" si="32"/>
        <v>K-C6</v>
      </c>
      <c r="O267" s="217"/>
      <c r="P267" s="217"/>
      <c r="Q267" s="190" t="str">
        <f>VLOOKUP(K267,TONG_SL!$A:$D,3,0)</f>
        <v>Túi</v>
      </c>
      <c r="R267" s="248">
        <v>10</v>
      </c>
      <c r="S267" s="159"/>
      <c r="T267" s="159">
        <f>VLOOKUP(VLOOKUP(G267,Ma_KH!$A:$R,18,0)&amp;K267,Gia_MB!$A:$F,6,0)</f>
        <v>50182</v>
      </c>
      <c r="U267" s="254">
        <f t="shared" si="33"/>
        <v>501820</v>
      </c>
      <c r="V267" s="159"/>
      <c r="W267" s="246">
        <f t="shared" si="34"/>
        <v>0</v>
      </c>
      <c r="X267" s="247" t="str">
        <f t="shared" si="35"/>
        <v>8</v>
      </c>
      <c r="Y267" s="159"/>
      <c r="Z267" s="254">
        <f t="shared" si="36"/>
        <v>40145.599999999999</v>
      </c>
      <c r="AA267" s="5">
        <f>VLOOKUP(G267,Ma_KH!$A:$R,14,0)</f>
        <v>60</v>
      </c>
    </row>
    <row r="268" spans="1:27" x14ac:dyDescent="0.25">
      <c r="A268" s="282">
        <v>46112</v>
      </c>
      <c r="B268" s="283">
        <v>4186817933</v>
      </c>
      <c r="C268" s="284" t="s">
        <v>15253</v>
      </c>
      <c r="D268" s="282">
        <v>46114</v>
      </c>
      <c r="E268" s="206"/>
      <c r="F268" s="189"/>
      <c r="G268" s="285" t="s">
        <v>12350</v>
      </c>
      <c r="H268" s="206"/>
      <c r="I268" s="283" t="s">
        <v>15306</v>
      </c>
      <c r="J268" s="283" t="s">
        <v>1769</v>
      </c>
      <c r="K268" s="205" t="s">
        <v>30</v>
      </c>
      <c r="L268" s="190" t="str">
        <f>VLOOKUP($K268,TONG_SL!$A:$D,2,0)</f>
        <v>Gà muối 500g</v>
      </c>
      <c r="M268" s="217"/>
      <c r="N268" s="190" t="str">
        <f t="shared" si="32"/>
        <v>K-C6</v>
      </c>
      <c r="O268" s="217"/>
      <c r="P268" s="217"/>
      <c r="Q268" s="190" t="str">
        <f>VLOOKUP(K268,TONG_SL!$A:$D,3,0)</f>
        <v>Túi</v>
      </c>
      <c r="R268" s="248">
        <v>15</v>
      </c>
      <c r="S268" s="159"/>
      <c r="T268" s="159">
        <f>VLOOKUP(VLOOKUP(G268,Ma_KH!$A:$R,18,0)&amp;K268,Gia_MB!$A:$F,6,0)</f>
        <v>116611</v>
      </c>
      <c r="U268" s="254">
        <f t="shared" si="33"/>
        <v>1749165</v>
      </c>
      <c r="V268" s="159"/>
      <c r="W268" s="246">
        <f t="shared" si="34"/>
        <v>0</v>
      </c>
      <c r="X268" s="247" t="str">
        <f t="shared" si="35"/>
        <v>8</v>
      </c>
      <c r="Y268" s="159"/>
      <c r="Z268" s="254">
        <f t="shared" si="36"/>
        <v>139933.20000000001</v>
      </c>
      <c r="AA268" s="5">
        <f>VLOOKUP(G268,Ma_KH!$A:$R,14,0)</f>
        <v>60</v>
      </c>
    </row>
    <row r="269" spans="1:27" x14ac:dyDescent="0.25">
      <c r="A269" s="282">
        <v>46112</v>
      </c>
      <c r="B269" s="283">
        <v>4186817933</v>
      </c>
      <c r="C269" s="284" t="s">
        <v>15253</v>
      </c>
      <c r="D269" s="282">
        <v>46114</v>
      </c>
      <c r="E269" s="206"/>
      <c r="F269" s="189"/>
      <c r="G269" s="285" t="s">
        <v>12350</v>
      </c>
      <c r="H269" s="206"/>
      <c r="I269" s="283" t="s">
        <v>15306</v>
      </c>
      <c r="J269" s="283" t="s">
        <v>1769</v>
      </c>
      <c r="K269" s="205" t="s">
        <v>27</v>
      </c>
      <c r="L269" s="190" t="str">
        <f>VLOOKUP($K269,TONG_SL!$A:$D,2,0)</f>
        <v>Chân giò heo muối 300g</v>
      </c>
      <c r="M269" s="217"/>
      <c r="N269" s="190" t="str">
        <f t="shared" si="32"/>
        <v>K-C6</v>
      </c>
      <c r="O269" s="217"/>
      <c r="P269" s="217"/>
      <c r="Q269" s="190" t="str">
        <f>VLOOKUP(K269,TONG_SL!$A:$D,3,0)</f>
        <v>Túi</v>
      </c>
      <c r="R269" s="248">
        <v>25</v>
      </c>
      <c r="S269" s="159"/>
      <c r="T269" s="159">
        <f>VLOOKUP(VLOOKUP(G269,Ma_KH!$A:$R,18,0)&amp;K269,Gia_MB!$A:$F,6,0)</f>
        <v>73431</v>
      </c>
      <c r="U269" s="254">
        <f t="shared" si="33"/>
        <v>1835775</v>
      </c>
      <c r="V269" s="159"/>
      <c r="W269" s="246">
        <f t="shared" si="34"/>
        <v>0</v>
      </c>
      <c r="X269" s="247" t="str">
        <f t="shared" si="35"/>
        <v>8</v>
      </c>
      <c r="Y269" s="159"/>
      <c r="Z269" s="254">
        <f t="shared" si="36"/>
        <v>146862</v>
      </c>
      <c r="AA269" s="5">
        <f>VLOOKUP(G269,Ma_KH!$A:$R,14,0)</f>
        <v>60</v>
      </c>
    </row>
    <row r="270" spans="1:27" x14ac:dyDescent="0.25">
      <c r="A270" s="282">
        <v>46112</v>
      </c>
      <c r="B270" s="283">
        <v>4186817933</v>
      </c>
      <c r="C270" s="284" t="s">
        <v>15253</v>
      </c>
      <c r="D270" s="282">
        <v>46114</v>
      </c>
      <c r="E270" s="206"/>
      <c r="F270" s="189"/>
      <c r="G270" s="285" t="s">
        <v>12350</v>
      </c>
      <c r="H270" s="206"/>
      <c r="I270" s="283" t="s">
        <v>15306</v>
      </c>
      <c r="J270" s="283" t="s">
        <v>1769</v>
      </c>
      <c r="K270" s="205" t="s">
        <v>44</v>
      </c>
      <c r="L270" s="190" t="str">
        <f>VLOOKUP($K270,TONG_SL!$A:$D,2,0)</f>
        <v>Giò lụa cây 250g</v>
      </c>
      <c r="M270" s="217"/>
      <c r="N270" s="190" t="str">
        <f t="shared" si="32"/>
        <v>K-C6</v>
      </c>
      <c r="O270" s="217"/>
      <c r="P270" s="217"/>
      <c r="Q270" s="190" t="str">
        <f>VLOOKUP(K270,TONG_SL!$A:$D,3,0)</f>
        <v>Túi</v>
      </c>
      <c r="R270" s="248">
        <v>4</v>
      </c>
      <c r="S270" s="159"/>
      <c r="T270" s="159">
        <f>VLOOKUP(VLOOKUP(G270,Ma_KH!$A:$R,18,0)&amp;K270,Gia_MB!$A:$F,6,0)</f>
        <v>49500</v>
      </c>
      <c r="U270" s="254">
        <f t="shared" si="33"/>
        <v>198000</v>
      </c>
      <c r="V270" s="159"/>
      <c r="W270" s="246">
        <f t="shared" si="34"/>
        <v>0</v>
      </c>
      <c r="X270" s="247" t="str">
        <f t="shared" si="35"/>
        <v>8</v>
      </c>
      <c r="Y270" s="159"/>
      <c r="Z270" s="254">
        <f t="shared" si="36"/>
        <v>15840</v>
      </c>
      <c r="AA270" s="5">
        <f>VLOOKUP(G270,Ma_KH!$A:$R,14,0)</f>
        <v>60</v>
      </c>
    </row>
    <row r="271" spans="1:27" x14ac:dyDescent="0.25">
      <c r="A271" s="282">
        <v>46112</v>
      </c>
      <c r="B271" s="283">
        <v>4186818375</v>
      </c>
      <c r="C271" s="284" t="s">
        <v>15253</v>
      </c>
      <c r="D271" s="282">
        <v>46114</v>
      </c>
      <c r="E271" s="206"/>
      <c r="F271" s="189"/>
      <c r="G271" s="285" t="s">
        <v>12350</v>
      </c>
      <c r="H271" s="206"/>
      <c r="I271" s="283" t="s">
        <v>15307</v>
      </c>
      <c r="J271" s="283" t="s">
        <v>1769</v>
      </c>
      <c r="K271" s="205" t="s">
        <v>32</v>
      </c>
      <c r="L271" s="190" t="str">
        <f>VLOOKUP($K271,TONG_SL!$A:$D,2,0)</f>
        <v>Giò Tai Lưỡi Xào 250g</v>
      </c>
      <c r="M271" s="217"/>
      <c r="N271" s="190" t="str">
        <f t="shared" si="32"/>
        <v>K-C6</v>
      </c>
      <c r="O271" s="217"/>
      <c r="P271" s="217"/>
      <c r="Q271" s="190" t="str">
        <f>VLOOKUP(K271,TONG_SL!$A:$D,3,0)</f>
        <v>Túi</v>
      </c>
      <c r="R271" s="248">
        <v>4</v>
      </c>
      <c r="S271" s="159"/>
      <c r="T271" s="159">
        <f>VLOOKUP(VLOOKUP(G271,Ma_KH!$A:$R,18,0)&amp;K271,Gia_MB!$A:$F,6,0)</f>
        <v>50182</v>
      </c>
      <c r="U271" s="254">
        <f t="shared" si="33"/>
        <v>200728</v>
      </c>
      <c r="V271" s="159"/>
      <c r="W271" s="246">
        <f t="shared" si="34"/>
        <v>0</v>
      </c>
      <c r="X271" s="247" t="str">
        <f t="shared" si="35"/>
        <v>8</v>
      </c>
      <c r="Y271" s="159"/>
      <c r="Z271" s="254">
        <f t="shared" si="36"/>
        <v>16058.24</v>
      </c>
      <c r="AA271" s="5">
        <f>VLOOKUP(G271,Ma_KH!$A:$R,14,0)</f>
        <v>60</v>
      </c>
    </row>
    <row r="272" spans="1:27" x14ac:dyDescent="0.25">
      <c r="A272" s="282">
        <v>46112</v>
      </c>
      <c r="B272" s="283">
        <v>4186818375</v>
      </c>
      <c r="C272" s="284" t="s">
        <v>15253</v>
      </c>
      <c r="D272" s="282">
        <v>46114</v>
      </c>
      <c r="E272" s="206"/>
      <c r="F272" s="189"/>
      <c r="G272" s="285" t="s">
        <v>12350</v>
      </c>
      <c r="H272" s="206"/>
      <c r="I272" s="283" t="s">
        <v>15307</v>
      </c>
      <c r="J272" s="283" t="s">
        <v>1769</v>
      </c>
      <c r="K272" s="205" t="s">
        <v>48</v>
      </c>
      <c r="L272" s="190" t="str">
        <f>VLOOKUP($K272,TONG_SL!$A:$D,2,0)</f>
        <v>Mọc Nấm Hương 250g</v>
      </c>
      <c r="M272" s="217"/>
      <c r="N272" s="190" t="str">
        <f t="shared" si="32"/>
        <v>K-C6</v>
      </c>
      <c r="O272" s="217"/>
      <c r="P272" s="217"/>
      <c r="Q272" s="190" t="str">
        <f>VLOOKUP(K272,TONG_SL!$A:$D,3,0)</f>
        <v>Túi</v>
      </c>
      <c r="R272" s="248">
        <v>4</v>
      </c>
      <c r="S272" s="159"/>
      <c r="T272" s="159">
        <f>VLOOKUP(VLOOKUP(G272,Ma_KH!$A:$R,18,0)&amp;K272,Gia_MB!$A:$F,6,0)</f>
        <v>46000</v>
      </c>
      <c r="U272" s="254">
        <f t="shared" si="33"/>
        <v>184000</v>
      </c>
      <c r="V272" s="159"/>
      <c r="W272" s="246">
        <f t="shared" si="34"/>
        <v>0</v>
      </c>
      <c r="X272" s="247" t="str">
        <f t="shared" si="35"/>
        <v>8</v>
      </c>
      <c r="Y272" s="159"/>
      <c r="Z272" s="254">
        <f t="shared" si="36"/>
        <v>14720</v>
      </c>
      <c r="AA272" s="5">
        <f>VLOOKUP(G272,Ma_KH!$A:$R,14,0)</f>
        <v>60</v>
      </c>
    </row>
    <row r="273" spans="1:27" x14ac:dyDescent="0.25">
      <c r="A273" s="282">
        <v>46112</v>
      </c>
      <c r="B273" s="283">
        <v>4186818375</v>
      </c>
      <c r="C273" s="284" t="s">
        <v>15253</v>
      </c>
      <c r="D273" s="282">
        <v>46114</v>
      </c>
      <c r="E273" s="206"/>
      <c r="F273" s="189"/>
      <c r="G273" s="285" t="s">
        <v>12350</v>
      </c>
      <c r="H273" s="206"/>
      <c r="I273" s="283" t="s">
        <v>15307</v>
      </c>
      <c r="J273" s="283" t="s">
        <v>1769</v>
      </c>
      <c r="K273" s="205" t="s">
        <v>44</v>
      </c>
      <c r="L273" s="190" t="str">
        <f>VLOOKUP($K273,TONG_SL!$A:$D,2,0)</f>
        <v>Giò lụa cây 250g</v>
      </c>
      <c r="M273" s="217"/>
      <c r="N273" s="190" t="str">
        <f t="shared" si="32"/>
        <v>K-C6</v>
      </c>
      <c r="O273" s="217"/>
      <c r="P273" s="217"/>
      <c r="Q273" s="190" t="str">
        <f>VLOOKUP(K273,TONG_SL!$A:$D,3,0)</f>
        <v>Túi</v>
      </c>
      <c r="R273" s="248">
        <v>2</v>
      </c>
      <c r="S273" s="159"/>
      <c r="T273" s="159">
        <f>VLOOKUP(VLOOKUP(G273,Ma_KH!$A:$R,18,0)&amp;K273,Gia_MB!$A:$F,6,0)</f>
        <v>49500</v>
      </c>
      <c r="U273" s="254">
        <f t="shared" si="33"/>
        <v>99000</v>
      </c>
      <c r="V273" s="159"/>
      <c r="W273" s="246">
        <f t="shared" si="34"/>
        <v>0</v>
      </c>
      <c r="X273" s="247" t="str">
        <f t="shared" si="35"/>
        <v>8</v>
      </c>
      <c r="Y273" s="159"/>
      <c r="Z273" s="254">
        <f t="shared" si="36"/>
        <v>7920</v>
      </c>
      <c r="AA273" s="5">
        <f>VLOOKUP(G273,Ma_KH!$A:$R,14,0)</f>
        <v>60</v>
      </c>
    </row>
    <row r="274" spans="1:27" x14ac:dyDescent="0.25">
      <c r="A274" s="282">
        <v>46112</v>
      </c>
      <c r="B274" s="283">
        <v>4186818375</v>
      </c>
      <c r="C274" s="284" t="s">
        <v>15253</v>
      </c>
      <c r="D274" s="282">
        <v>46114</v>
      </c>
      <c r="E274" s="206"/>
      <c r="F274" s="189"/>
      <c r="G274" s="285" t="s">
        <v>12350</v>
      </c>
      <c r="H274" s="206"/>
      <c r="I274" s="283" t="s">
        <v>15307</v>
      </c>
      <c r="J274" s="283" t="s">
        <v>1769</v>
      </c>
      <c r="K274" s="205" t="s">
        <v>34</v>
      </c>
      <c r="L274" s="190" t="str">
        <f>VLOOKUP($K274,TONG_SL!$A:$D,2,0)</f>
        <v>Tai heo muối 200g</v>
      </c>
      <c r="M274" s="217"/>
      <c r="N274" s="190" t="str">
        <f t="shared" si="32"/>
        <v>K-C6</v>
      </c>
      <c r="O274" s="217"/>
      <c r="P274" s="217"/>
      <c r="Q274" s="190" t="str">
        <f>VLOOKUP(K274,TONG_SL!$A:$D,3,0)</f>
        <v>Túi</v>
      </c>
      <c r="R274" s="248">
        <v>4</v>
      </c>
      <c r="S274" s="159"/>
      <c r="T274" s="159">
        <f>VLOOKUP(VLOOKUP(G274,Ma_KH!$A:$R,18,0)&amp;K274,Gia_MB!$A:$F,6,0)</f>
        <v>55595</v>
      </c>
      <c r="U274" s="254">
        <f t="shared" si="33"/>
        <v>222380</v>
      </c>
      <c r="V274" s="159"/>
      <c r="W274" s="246">
        <f t="shared" si="34"/>
        <v>0</v>
      </c>
      <c r="X274" s="247" t="str">
        <f t="shared" si="35"/>
        <v>8</v>
      </c>
      <c r="Y274" s="159"/>
      <c r="Z274" s="254">
        <f t="shared" si="36"/>
        <v>17790.400000000001</v>
      </c>
      <c r="AA274" s="5">
        <f>VLOOKUP(G274,Ma_KH!$A:$R,14,0)</f>
        <v>60</v>
      </c>
    </row>
    <row r="275" spans="1:27" x14ac:dyDescent="0.25">
      <c r="A275" s="282">
        <v>46112</v>
      </c>
      <c r="B275" s="283">
        <v>4186818375</v>
      </c>
      <c r="C275" s="284" t="s">
        <v>15253</v>
      </c>
      <c r="D275" s="282">
        <v>46114</v>
      </c>
      <c r="E275" s="206"/>
      <c r="F275" s="189"/>
      <c r="G275" s="285" t="s">
        <v>12350</v>
      </c>
      <c r="H275" s="206"/>
      <c r="I275" s="283" t="s">
        <v>15307</v>
      </c>
      <c r="J275" s="283" t="s">
        <v>1769</v>
      </c>
      <c r="K275" s="205" t="s">
        <v>30</v>
      </c>
      <c r="L275" s="190" t="str">
        <f>VLOOKUP($K275,TONG_SL!$A:$D,2,0)</f>
        <v>Gà muối 500g</v>
      </c>
      <c r="M275" s="217"/>
      <c r="N275" s="190" t="str">
        <f t="shared" si="32"/>
        <v>K-C6</v>
      </c>
      <c r="O275" s="217"/>
      <c r="P275" s="217"/>
      <c r="Q275" s="190" t="str">
        <f>VLOOKUP(K275,TONG_SL!$A:$D,3,0)</f>
        <v>Túi</v>
      </c>
      <c r="R275" s="248">
        <v>6</v>
      </c>
      <c r="S275" s="159"/>
      <c r="T275" s="159">
        <f>VLOOKUP(VLOOKUP(G275,Ma_KH!$A:$R,18,0)&amp;K275,Gia_MB!$A:$F,6,0)</f>
        <v>116611</v>
      </c>
      <c r="U275" s="254">
        <f t="shared" si="33"/>
        <v>699666</v>
      </c>
      <c r="V275" s="159"/>
      <c r="W275" s="246">
        <f t="shared" si="34"/>
        <v>0</v>
      </c>
      <c r="X275" s="247" t="str">
        <f t="shared" si="35"/>
        <v>8</v>
      </c>
      <c r="Y275" s="159"/>
      <c r="Z275" s="254">
        <f t="shared" si="36"/>
        <v>55973.279999999999</v>
      </c>
      <c r="AA275" s="5">
        <f>VLOOKUP(G275,Ma_KH!$A:$R,14,0)</f>
        <v>60</v>
      </c>
    </row>
    <row r="276" spans="1:27" x14ac:dyDescent="0.25">
      <c r="A276" s="282">
        <v>46112</v>
      </c>
      <c r="B276" s="283">
        <v>4186818375</v>
      </c>
      <c r="C276" s="284" t="s">
        <v>15253</v>
      </c>
      <c r="D276" s="282">
        <v>46114</v>
      </c>
      <c r="E276" s="206"/>
      <c r="F276" s="189"/>
      <c r="G276" s="285" t="s">
        <v>12350</v>
      </c>
      <c r="H276" s="206"/>
      <c r="I276" s="283" t="s">
        <v>15307</v>
      </c>
      <c r="J276" s="283" t="s">
        <v>1769</v>
      </c>
      <c r="K276" s="205" t="s">
        <v>27</v>
      </c>
      <c r="L276" s="190" t="str">
        <f>VLOOKUP($K276,TONG_SL!$A:$D,2,0)</f>
        <v>Chân giò heo muối 300g</v>
      </c>
      <c r="M276" s="217"/>
      <c r="N276" s="190" t="str">
        <f t="shared" si="32"/>
        <v>K-C6</v>
      </c>
      <c r="O276" s="217"/>
      <c r="P276" s="217"/>
      <c r="Q276" s="190" t="str">
        <f>VLOOKUP(K276,TONG_SL!$A:$D,3,0)</f>
        <v>Túi</v>
      </c>
      <c r="R276" s="248">
        <v>6</v>
      </c>
      <c r="S276" s="159"/>
      <c r="T276" s="159">
        <f>VLOOKUP(VLOOKUP(G276,Ma_KH!$A:$R,18,0)&amp;K276,Gia_MB!$A:$F,6,0)</f>
        <v>73431</v>
      </c>
      <c r="U276" s="254">
        <f t="shared" si="33"/>
        <v>440586</v>
      </c>
      <c r="V276" s="159"/>
      <c r="W276" s="246">
        <f t="shared" si="34"/>
        <v>0</v>
      </c>
      <c r="X276" s="247" t="str">
        <f t="shared" si="35"/>
        <v>8</v>
      </c>
      <c r="Y276" s="159"/>
      <c r="Z276" s="254">
        <f t="shared" si="36"/>
        <v>35246.879999999997</v>
      </c>
      <c r="AA276" s="5">
        <f>VLOOKUP(G276,Ma_KH!$A:$R,14,0)</f>
        <v>60</v>
      </c>
    </row>
    <row r="277" spans="1:27" x14ac:dyDescent="0.25">
      <c r="A277" s="282">
        <v>46112</v>
      </c>
      <c r="B277" s="283">
        <v>4186818375</v>
      </c>
      <c r="C277" s="284" t="s">
        <v>15253</v>
      </c>
      <c r="D277" s="282">
        <v>46114</v>
      </c>
      <c r="E277" s="206"/>
      <c r="F277" s="189"/>
      <c r="G277" s="285" t="s">
        <v>12350</v>
      </c>
      <c r="H277" s="206"/>
      <c r="I277" s="283" t="s">
        <v>15307</v>
      </c>
      <c r="J277" s="283" t="s">
        <v>1769</v>
      </c>
      <c r="K277" s="205" t="s">
        <v>37</v>
      </c>
      <c r="L277" s="190" t="str">
        <f>VLOOKUP($K277,TONG_SL!$A:$D,2,0)</f>
        <v>Chả cốm 300g</v>
      </c>
      <c r="M277" s="217"/>
      <c r="N277" s="190" t="str">
        <f t="shared" si="32"/>
        <v>K-C6</v>
      </c>
      <c r="O277" s="217"/>
      <c r="P277" s="217"/>
      <c r="Q277" s="190" t="str">
        <f>VLOOKUP(K277,TONG_SL!$A:$D,3,0)</f>
        <v>Túi</v>
      </c>
      <c r="R277" s="248">
        <v>6</v>
      </c>
      <c r="S277" s="159"/>
      <c r="T277" s="159">
        <f>VLOOKUP(VLOOKUP(G277,Ma_KH!$A:$R,18,0)&amp;K277,Gia_MB!$A:$F,6,0)</f>
        <v>74250</v>
      </c>
      <c r="U277" s="254">
        <f t="shared" si="33"/>
        <v>445500</v>
      </c>
      <c r="V277" s="159"/>
      <c r="W277" s="246">
        <f t="shared" si="34"/>
        <v>0</v>
      </c>
      <c r="X277" s="247" t="str">
        <f t="shared" si="35"/>
        <v>8</v>
      </c>
      <c r="Y277" s="159"/>
      <c r="Z277" s="254">
        <f t="shared" si="36"/>
        <v>35640</v>
      </c>
      <c r="AA277" s="5">
        <f>VLOOKUP(G277,Ma_KH!$A:$R,14,0)</f>
        <v>60</v>
      </c>
    </row>
    <row r="278" spans="1:27" x14ac:dyDescent="0.25">
      <c r="A278" s="261">
        <v>46112</v>
      </c>
      <c r="B278" s="262">
        <v>4186818129</v>
      </c>
      <c r="C278" s="263" t="s">
        <v>15253</v>
      </c>
      <c r="D278" s="261">
        <v>46114</v>
      </c>
      <c r="E278" s="206"/>
      <c r="F278" s="189"/>
      <c r="G278" s="265" t="s">
        <v>12350</v>
      </c>
      <c r="H278" s="206"/>
      <c r="I278" s="262" t="s">
        <v>15308</v>
      </c>
      <c r="J278" s="262" t="s">
        <v>1769</v>
      </c>
      <c r="K278" s="205" t="s">
        <v>27</v>
      </c>
      <c r="L278" s="190" t="str">
        <f>VLOOKUP($K278,TONG_SL!$A:$D,2,0)</f>
        <v>Chân giò heo muối 300g</v>
      </c>
      <c r="M278" s="217"/>
      <c r="N278" s="190" t="str">
        <f t="shared" si="32"/>
        <v>K-C6</v>
      </c>
      <c r="O278" s="217"/>
      <c r="P278" s="217"/>
      <c r="Q278" s="190" t="str">
        <f>VLOOKUP(K278,TONG_SL!$A:$D,3,0)</f>
        <v>Túi</v>
      </c>
      <c r="R278" s="248">
        <v>6</v>
      </c>
      <c r="S278" s="159"/>
      <c r="T278" s="159">
        <f>VLOOKUP(VLOOKUP(G278,Ma_KH!$A:$R,18,0)&amp;K278,Gia_MB!$A:$F,6,0)</f>
        <v>73431</v>
      </c>
      <c r="U278" s="254">
        <f t="shared" si="33"/>
        <v>440586</v>
      </c>
      <c r="V278" s="159"/>
      <c r="W278" s="246">
        <f t="shared" si="34"/>
        <v>0</v>
      </c>
      <c r="X278" s="247" t="str">
        <f t="shared" si="35"/>
        <v>8</v>
      </c>
      <c r="Y278" s="159"/>
      <c r="Z278" s="254">
        <f t="shared" si="36"/>
        <v>35246.879999999997</v>
      </c>
      <c r="AA278" s="5">
        <f>VLOOKUP(G278,Ma_KH!$A:$R,14,0)</f>
        <v>60</v>
      </c>
    </row>
    <row r="279" spans="1:27" x14ac:dyDescent="0.25">
      <c r="A279" s="261">
        <v>46112</v>
      </c>
      <c r="B279" s="262">
        <v>4186818129</v>
      </c>
      <c r="C279" s="263" t="s">
        <v>15253</v>
      </c>
      <c r="D279" s="261">
        <v>46114</v>
      </c>
      <c r="E279" s="206"/>
      <c r="F279" s="189"/>
      <c r="G279" s="265" t="s">
        <v>12350</v>
      </c>
      <c r="H279" s="206"/>
      <c r="I279" s="262" t="s">
        <v>15308</v>
      </c>
      <c r="J279" s="262" t="s">
        <v>1769</v>
      </c>
      <c r="K279" s="205" t="s">
        <v>44</v>
      </c>
      <c r="L279" s="190" t="str">
        <f>VLOOKUP($K279,TONG_SL!$A:$D,2,0)</f>
        <v>Giò lụa cây 250g</v>
      </c>
      <c r="M279" s="217"/>
      <c r="N279" s="190" t="str">
        <f t="shared" si="32"/>
        <v>K-C6</v>
      </c>
      <c r="O279" s="217"/>
      <c r="P279" s="217"/>
      <c r="Q279" s="190" t="str">
        <f>VLOOKUP(K279,TONG_SL!$A:$D,3,0)</f>
        <v>Túi</v>
      </c>
      <c r="R279" s="248">
        <v>2</v>
      </c>
      <c r="S279" s="159"/>
      <c r="T279" s="159">
        <f>VLOOKUP(VLOOKUP(G279,Ma_KH!$A:$R,18,0)&amp;K279,Gia_MB!$A:$F,6,0)</f>
        <v>49500</v>
      </c>
      <c r="U279" s="254">
        <f t="shared" si="33"/>
        <v>99000</v>
      </c>
      <c r="V279" s="159"/>
      <c r="W279" s="246">
        <f t="shared" si="34"/>
        <v>0</v>
      </c>
      <c r="X279" s="247" t="str">
        <f t="shared" si="35"/>
        <v>8</v>
      </c>
      <c r="Y279" s="159"/>
      <c r="Z279" s="254">
        <f t="shared" si="36"/>
        <v>7920</v>
      </c>
      <c r="AA279" s="5">
        <f>VLOOKUP(G279,Ma_KH!$A:$R,14,0)</f>
        <v>60</v>
      </c>
    </row>
    <row r="280" spans="1:27" x14ac:dyDescent="0.25">
      <c r="A280" s="261">
        <v>46112</v>
      </c>
      <c r="B280" s="262">
        <v>4186818129</v>
      </c>
      <c r="C280" s="263" t="s">
        <v>15253</v>
      </c>
      <c r="D280" s="261">
        <v>46114</v>
      </c>
      <c r="E280" s="206"/>
      <c r="F280" s="189"/>
      <c r="G280" s="265" t="s">
        <v>12350</v>
      </c>
      <c r="H280" s="206"/>
      <c r="I280" s="262" t="s">
        <v>15308</v>
      </c>
      <c r="J280" s="262" t="s">
        <v>1769</v>
      </c>
      <c r="K280" s="205" t="s">
        <v>48</v>
      </c>
      <c r="L280" s="190" t="str">
        <f>VLOOKUP($K280,TONG_SL!$A:$D,2,0)</f>
        <v>Mọc Nấm Hương 250g</v>
      </c>
      <c r="M280" s="217"/>
      <c r="N280" s="190" t="str">
        <f t="shared" si="32"/>
        <v>K-C6</v>
      </c>
      <c r="O280" s="217"/>
      <c r="P280" s="217"/>
      <c r="Q280" s="190" t="str">
        <f>VLOOKUP(K280,TONG_SL!$A:$D,3,0)</f>
        <v>Túi</v>
      </c>
      <c r="R280" s="248">
        <v>4</v>
      </c>
      <c r="S280" s="159"/>
      <c r="T280" s="159">
        <f>VLOOKUP(VLOOKUP(G280,Ma_KH!$A:$R,18,0)&amp;K280,Gia_MB!$A:$F,6,0)</f>
        <v>46000</v>
      </c>
      <c r="U280" s="254">
        <f t="shared" si="33"/>
        <v>184000</v>
      </c>
      <c r="V280" s="159"/>
      <c r="W280" s="246">
        <f t="shared" si="34"/>
        <v>0</v>
      </c>
      <c r="X280" s="247" t="str">
        <f t="shared" si="35"/>
        <v>8</v>
      </c>
      <c r="Y280" s="159"/>
      <c r="Z280" s="254">
        <f t="shared" si="36"/>
        <v>14720</v>
      </c>
      <c r="AA280" s="5">
        <f>VLOOKUP(G280,Ma_KH!$A:$R,14,0)</f>
        <v>60</v>
      </c>
    </row>
    <row r="281" spans="1:27" x14ac:dyDescent="0.25">
      <c r="A281" s="261">
        <v>46112</v>
      </c>
      <c r="B281" s="262">
        <v>4186818129</v>
      </c>
      <c r="C281" s="263" t="s">
        <v>15253</v>
      </c>
      <c r="D281" s="261">
        <v>46114</v>
      </c>
      <c r="E281" s="206"/>
      <c r="F281" s="189"/>
      <c r="G281" s="265" t="s">
        <v>12350</v>
      </c>
      <c r="H281" s="206"/>
      <c r="I281" s="262" t="s">
        <v>15308</v>
      </c>
      <c r="J281" s="262" t="s">
        <v>1769</v>
      </c>
      <c r="K281" s="205" t="s">
        <v>37</v>
      </c>
      <c r="L281" s="190" t="str">
        <f>VLOOKUP($K281,TONG_SL!$A:$D,2,0)</f>
        <v>Chả cốm 300g</v>
      </c>
      <c r="M281" s="217"/>
      <c r="N281" s="190" t="str">
        <f t="shared" si="32"/>
        <v>K-C6</v>
      </c>
      <c r="O281" s="217"/>
      <c r="P281" s="217"/>
      <c r="Q281" s="190" t="str">
        <f>VLOOKUP(K281,TONG_SL!$A:$D,3,0)</f>
        <v>Túi</v>
      </c>
      <c r="R281" s="248">
        <v>2</v>
      </c>
      <c r="S281" s="159"/>
      <c r="T281" s="159">
        <f>VLOOKUP(VLOOKUP(G281,Ma_KH!$A:$R,18,0)&amp;K281,Gia_MB!$A:$F,6,0)</f>
        <v>74250</v>
      </c>
      <c r="U281" s="254">
        <f t="shared" si="33"/>
        <v>148500</v>
      </c>
      <c r="V281" s="159"/>
      <c r="W281" s="246">
        <f t="shared" si="34"/>
        <v>0</v>
      </c>
      <c r="X281" s="247" t="str">
        <f t="shared" si="35"/>
        <v>8</v>
      </c>
      <c r="Y281" s="159"/>
      <c r="Z281" s="254">
        <f t="shared" si="36"/>
        <v>11880</v>
      </c>
      <c r="AA281" s="5">
        <f>VLOOKUP(G281,Ma_KH!$A:$R,14,0)</f>
        <v>60</v>
      </c>
    </row>
    <row r="282" spans="1:27" x14ac:dyDescent="0.25">
      <c r="A282" s="261">
        <v>46112</v>
      </c>
      <c r="B282" s="262">
        <v>4186818129</v>
      </c>
      <c r="C282" s="263" t="s">
        <v>15253</v>
      </c>
      <c r="D282" s="261">
        <v>46114</v>
      </c>
      <c r="E282" s="206"/>
      <c r="F282" s="189"/>
      <c r="G282" s="265" t="s">
        <v>12350</v>
      </c>
      <c r="H282" s="206"/>
      <c r="I282" s="262" t="s">
        <v>15308</v>
      </c>
      <c r="J282" s="262" t="s">
        <v>1769</v>
      </c>
      <c r="K282" s="205" t="s">
        <v>30</v>
      </c>
      <c r="L282" s="190" t="str">
        <f>VLOOKUP($K282,TONG_SL!$A:$D,2,0)</f>
        <v>Gà muối 500g</v>
      </c>
      <c r="M282" s="217"/>
      <c r="N282" s="190" t="str">
        <f t="shared" si="32"/>
        <v>K-C6</v>
      </c>
      <c r="O282" s="217"/>
      <c r="P282" s="217"/>
      <c r="Q282" s="190" t="str">
        <f>VLOOKUP(K282,TONG_SL!$A:$D,3,0)</f>
        <v>Túi</v>
      </c>
      <c r="R282" s="248">
        <v>6</v>
      </c>
      <c r="S282" s="159"/>
      <c r="T282" s="159">
        <f>VLOOKUP(VLOOKUP(G282,Ma_KH!$A:$R,18,0)&amp;K282,Gia_MB!$A:$F,6,0)</f>
        <v>116611</v>
      </c>
      <c r="U282" s="254">
        <f t="shared" si="33"/>
        <v>699666</v>
      </c>
      <c r="V282" s="159"/>
      <c r="W282" s="246">
        <f t="shared" si="34"/>
        <v>0</v>
      </c>
      <c r="X282" s="247" t="str">
        <f t="shared" si="35"/>
        <v>8</v>
      </c>
      <c r="Y282" s="159"/>
      <c r="Z282" s="254">
        <f t="shared" si="36"/>
        <v>55973.279999999999</v>
      </c>
      <c r="AA282" s="5">
        <f>VLOOKUP(G282,Ma_KH!$A:$R,14,0)</f>
        <v>60</v>
      </c>
    </row>
    <row r="283" spans="1:27" x14ac:dyDescent="0.25">
      <c r="A283" s="261">
        <v>46112</v>
      </c>
      <c r="B283" s="262">
        <v>4186818129</v>
      </c>
      <c r="C283" s="263" t="s">
        <v>15253</v>
      </c>
      <c r="D283" s="261">
        <v>46114</v>
      </c>
      <c r="E283" s="206"/>
      <c r="F283" s="189"/>
      <c r="G283" s="265" t="s">
        <v>12350</v>
      </c>
      <c r="H283" s="206"/>
      <c r="I283" s="262" t="s">
        <v>15308</v>
      </c>
      <c r="J283" s="262" t="s">
        <v>1769</v>
      </c>
      <c r="K283" s="205" t="s">
        <v>32</v>
      </c>
      <c r="L283" s="190" t="str">
        <f>VLOOKUP($K283,TONG_SL!$A:$D,2,0)</f>
        <v>Giò Tai Lưỡi Xào 250g</v>
      </c>
      <c r="M283" s="217"/>
      <c r="N283" s="190" t="str">
        <f t="shared" si="32"/>
        <v>K-C6</v>
      </c>
      <c r="O283" s="217"/>
      <c r="P283" s="217"/>
      <c r="Q283" s="190" t="str">
        <f>VLOOKUP(K283,TONG_SL!$A:$D,3,0)</f>
        <v>Túi</v>
      </c>
      <c r="R283" s="248">
        <v>2</v>
      </c>
      <c r="S283" s="159"/>
      <c r="T283" s="159">
        <f>VLOOKUP(VLOOKUP(G283,Ma_KH!$A:$R,18,0)&amp;K283,Gia_MB!$A:$F,6,0)</f>
        <v>50182</v>
      </c>
      <c r="U283" s="254">
        <f t="shared" si="33"/>
        <v>100364</v>
      </c>
      <c r="V283" s="159"/>
      <c r="W283" s="246">
        <f t="shared" si="34"/>
        <v>0</v>
      </c>
      <c r="X283" s="247" t="str">
        <f t="shared" si="35"/>
        <v>8</v>
      </c>
      <c r="Y283" s="159"/>
      <c r="Z283" s="254">
        <f t="shared" si="36"/>
        <v>8029.12</v>
      </c>
      <c r="AA283" s="5">
        <f>VLOOKUP(G283,Ma_KH!$A:$R,14,0)</f>
        <v>60</v>
      </c>
    </row>
    <row r="284" spans="1:27" x14ac:dyDescent="0.25">
      <c r="A284" s="282">
        <v>46112</v>
      </c>
      <c r="B284" s="283">
        <v>4186818061</v>
      </c>
      <c r="C284" s="284" t="s">
        <v>15253</v>
      </c>
      <c r="D284" s="282">
        <v>46114</v>
      </c>
      <c r="E284" s="206"/>
      <c r="F284" s="189"/>
      <c r="G284" s="285" t="s">
        <v>12350</v>
      </c>
      <c r="H284" s="206"/>
      <c r="I284" s="283" t="s">
        <v>15309</v>
      </c>
      <c r="J284" s="283" t="s">
        <v>1769</v>
      </c>
      <c r="K284" s="205" t="s">
        <v>34</v>
      </c>
      <c r="L284" s="190" t="str">
        <f>VLOOKUP($K284,TONG_SL!$A:$D,2,0)</f>
        <v>Tai heo muối 200g</v>
      </c>
      <c r="M284" s="217"/>
      <c r="N284" s="190" t="str">
        <f t="shared" si="32"/>
        <v>K-C6</v>
      </c>
      <c r="O284" s="217"/>
      <c r="P284" s="217"/>
      <c r="Q284" s="190" t="str">
        <f>VLOOKUP(K284,TONG_SL!$A:$D,3,0)</f>
        <v>Túi</v>
      </c>
      <c r="R284" s="248">
        <v>3</v>
      </c>
      <c r="S284" s="159"/>
      <c r="T284" s="159">
        <f>VLOOKUP(VLOOKUP(G284,Ma_KH!$A:$R,18,0)&amp;K284,Gia_MB!$A:$F,6,0)</f>
        <v>55595</v>
      </c>
      <c r="U284" s="254">
        <f t="shared" si="33"/>
        <v>166785</v>
      </c>
      <c r="V284" s="159"/>
      <c r="W284" s="246">
        <f t="shared" si="34"/>
        <v>0</v>
      </c>
      <c r="X284" s="247" t="str">
        <f t="shared" si="35"/>
        <v>8</v>
      </c>
      <c r="Y284" s="159"/>
      <c r="Z284" s="254">
        <f t="shared" si="36"/>
        <v>13342.800000000001</v>
      </c>
      <c r="AA284" s="5">
        <f>VLOOKUP(G284,Ma_KH!$A:$R,14,0)</f>
        <v>60</v>
      </c>
    </row>
    <row r="285" spans="1:27" x14ac:dyDescent="0.25">
      <c r="A285" s="282">
        <v>46112</v>
      </c>
      <c r="B285" s="283">
        <v>4186818061</v>
      </c>
      <c r="C285" s="284" t="s">
        <v>15253</v>
      </c>
      <c r="D285" s="282">
        <v>46114</v>
      </c>
      <c r="E285" s="206"/>
      <c r="F285" s="189"/>
      <c r="G285" s="285" t="s">
        <v>12350</v>
      </c>
      <c r="H285" s="206"/>
      <c r="I285" s="283" t="s">
        <v>15309</v>
      </c>
      <c r="J285" s="283" t="s">
        <v>1769</v>
      </c>
      <c r="K285" s="205" t="s">
        <v>30</v>
      </c>
      <c r="L285" s="190" t="str">
        <f>VLOOKUP($K285,TONG_SL!$A:$D,2,0)</f>
        <v>Gà muối 500g</v>
      </c>
      <c r="M285" s="217"/>
      <c r="N285" s="190" t="str">
        <f t="shared" si="32"/>
        <v>K-C6</v>
      </c>
      <c r="O285" s="217"/>
      <c r="P285" s="217"/>
      <c r="Q285" s="190" t="str">
        <f>VLOOKUP(K285,TONG_SL!$A:$D,3,0)</f>
        <v>Túi</v>
      </c>
      <c r="R285" s="248">
        <v>5</v>
      </c>
      <c r="S285" s="159"/>
      <c r="T285" s="159">
        <f>VLOOKUP(VLOOKUP(G285,Ma_KH!$A:$R,18,0)&amp;K285,Gia_MB!$A:$F,6,0)</f>
        <v>116611</v>
      </c>
      <c r="U285" s="254">
        <f t="shared" si="33"/>
        <v>583055</v>
      </c>
      <c r="V285" s="159"/>
      <c r="W285" s="246">
        <f t="shared" si="34"/>
        <v>0</v>
      </c>
      <c r="X285" s="247" t="str">
        <f t="shared" si="35"/>
        <v>8</v>
      </c>
      <c r="Y285" s="159"/>
      <c r="Z285" s="254">
        <f t="shared" si="36"/>
        <v>46644.4</v>
      </c>
      <c r="AA285" s="5">
        <f>VLOOKUP(G285,Ma_KH!$A:$R,14,0)</f>
        <v>60</v>
      </c>
    </row>
    <row r="286" spans="1:27" x14ac:dyDescent="0.25">
      <c r="A286" s="282">
        <v>46112</v>
      </c>
      <c r="B286" s="283">
        <v>4186818061</v>
      </c>
      <c r="C286" s="284" t="s">
        <v>15253</v>
      </c>
      <c r="D286" s="282">
        <v>46114</v>
      </c>
      <c r="E286" s="206"/>
      <c r="F286" s="189"/>
      <c r="G286" s="285" t="s">
        <v>12350</v>
      </c>
      <c r="H286" s="206"/>
      <c r="I286" s="283" t="s">
        <v>15309</v>
      </c>
      <c r="J286" s="283" t="s">
        <v>1769</v>
      </c>
      <c r="K286" s="205" t="s">
        <v>44</v>
      </c>
      <c r="L286" s="190" t="str">
        <f>VLOOKUP($K286,TONG_SL!$A:$D,2,0)</f>
        <v>Giò lụa cây 250g</v>
      </c>
      <c r="M286" s="217"/>
      <c r="N286" s="190" t="str">
        <f t="shared" si="32"/>
        <v>K-C6</v>
      </c>
      <c r="O286" s="217"/>
      <c r="P286" s="217"/>
      <c r="Q286" s="190" t="str">
        <f>VLOOKUP(K286,TONG_SL!$A:$D,3,0)</f>
        <v>Túi</v>
      </c>
      <c r="R286" s="248">
        <v>3</v>
      </c>
      <c r="S286" s="159"/>
      <c r="T286" s="159">
        <f>VLOOKUP(VLOOKUP(G286,Ma_KH!$A:$R,18,0)&amp;K286,Gia_MB!$A:$F,6,0)</f>
        <v>49500</v>
      </c>
      <c r="U286" s="254">
        <f t="shared" si="33"/>
        <v>148500</v>
      </c>
      <c r="V286" s="159"/>
      <c r="W286" s="246">
        <f t="shared" si="34"/>
        <v>0</v>
      </c>
      <c r="X286" s="247" t="str">
        <f t="shared" si="35"/>
        <v>8</v>
      </c>
      <c r="Y286" s="159"/>
      <c r="Z286" s="254">
        <f t="shared" si="36"/>
        <v>11880</v>
      </c>
      <c r="AA286" s="5">
        <f>VLOOKUP(G286,Ma_KH!$A:$R,14,0)</f>
        <v>60</v>
      </c>
    </row>
    <row r="287" spans="1:27" x14ac:dyDescent="0.25">
      <c r="A287" s="282">
        <v>46112</v>
      </c>
      <c r="B287" s="283">
        <v>4186818061</v>
      </c>
      <c r="C287" s="284" t="s">
        <v>15253</v>
      </c>
      <c r="D287" s="282">
        <v>46114</v>
      </c>
      <c r="E287" s="206"/>
      <c r="F287" s="189"/>
      <c r="G287" s="285" t="s">
        <v>12350</v>
      </c>
      <c r="H287" s="206"/>
      <c r="I287" s="283" t="s">
        <v>15309</v>
      </c>
      <c r="J287" s="283" t="s">
        <v>1769</v>
      </c>
      <c r="K287" s="205" t="s">
        <v>27</v>
      </c>
      <c r="L287" s="190" t="str">
        <f>VLOOKUP($K287,TONG_SL!$A:$D,2,0)</f>
        <v>Chân giò heo muối 300g</v>
      </c>
      <c r="M287" s="217"/>
      <c r="N287" s="190" t="str">
        <f t="shared" si="32"/>
        <v>K-C6</v>
      </c>
      <c r="O287" s="217"/>
      <c r="P287" s="217"/>
      <c r="Q287" s="190" t="str">
        <f>VLOOKUP(K287,TONG_SL!$A:$D,3,0)</f>
        <v>Túi</v>
      </c>
      <c r="R287" s="248">
        <v>5</v>
      </c>
      <c r="S287" s="159"/>
      <c r="T287" s="159">
        <f>VLOOKUP(VLOOKUP(G287,Ma_KH!$A:$R,18,0)&amp;K287,Gia_MB!$A:$F,6,0)</f>
        <v>73431</v>
      </c>
      <c r="U287" s="254">
        <f t="shared" si="33"/>
        <v>367155</v>
      </c>
      <c r="V287" s="159"/>
      <c r="W287" s="246">
        <f t="shared" si="34"/>
        <v>0</v>
      </c>
      <c r="X287" s="247" t="str">
        <f t="shared" si="35"/>
        <v>8</v>
      </c>
      <c r="Y287" s="159"/>
      <c r="Z287" s="254">
        <f t="shared" si="36"/>
        <v>29372.400000000001</v>
      </c>
      <c r="AA287" s="5">
        <f>VLOOKUP(G287,Ma_KH!$A:$R,14,0)</f>
        <v>60</v>
      </c>
    </row>
    <row r="288" spans="1:27" x14ac:dyDescent="0.25">
      <c r="A288" s="282">
        <v>46112</v>
      </c>
      <c r="B288" s="283">
        <v>4186818061</v>
      </c>
      <c r="C288" s="284" t="s">
        <v>15253</v>
      </c>
      <c r="D288" s="282">
        <v>46114</v>
      </c>
      <c r="E288" s="206"/>
      <c r="F288" s="189"/>
      <c r="G288" s="285" t="s">
        <v>12350</v>
      </c>
      <c r="H288" s="206"/>
      <c r="I288" s="283" t="s">
        <v>15309</v>
      </c>
      <c r="J288" s="283" t="s">
        <v>1769</v>
      </c>
      <c r="K288" s="205" t="s">
        <v>32</v>
      </c>
      <c r="L288" s="190" t="str">
        <f>VLOOKUP($K288,TONG_SL!$A:$D,2,0)</f>
        <v>Giò Tai Lưỡi Xào 250g</v>
      </c>
      <c r="M288" s="217"/>
      <c r="N288" s="190" t="str">
        <f t="shared" si="32"/>
        <v>K-C6</v>
      </c>
      <c r="O288" s="217"/>
      <c r="P288" s="217"/>
      <c r="Q288" s="190" t="str">
        <f>VLOOKUP(K288,TONG_SL!$A:$D,3,0)</f>
        <v>Túi</v>
      </c>
      <c r="R288" s="248">
        <v>3</v>
      </c>
      <c r="S288" s="159"/>
      <c r="T288" s="159">
        <f>VLOOKUP(VLOOKUP(G288,Ma_KH!$A:$R,18,0)&amp;K288,Gia_MB!$A:$F,6,0)</f>
        <v>50182</v>
      </c>
      <c r="U288" s="254">
        <f t="shared" si="33"/>
        <v>150546</v>
      </c>
      <c r="V288" s="159"/>
      <c r="W288" s="246">
        <f t="shared" si="34"/>
        <v>0</v>
      </c>
      <c r="X288" s="247" t="str">
        <f t="shared" si="35"/>
        <v>8</v>
      </c>
      <c r="Y288" s="159"/>
      <c r="Z288" s="254">
        <f t="shared" si="36"/>
        <v>12043.68</v>
      </c>
      <c r="AA288" s="5">
        <f>VLOOKUP(G288,Ma_KH!$A:$R,14,0)</f>
        <v>60</v>
      </c>
    </row>
    <row r="289" spans="1:27" x14ac:dyDescent="0.25">
      <c r="A289" s="282">
        <v>46112</v>
      </c>
      <c r="B289" s="283">
        <v>4186818061</v>
      </c>
      <c r="C289" s="284" t="s">
        <v>15253</v>
      </c>
      <c r="D289" s="282">
        <v>46114</v>
      </c>
      <c r="E289" s="206"/>
      <c r="F289" s="189"/>
      <c r="G289" s="285" t="s">
        <v>12350</v>
      </c>
      <c r="H289" s="206"/>
      <c r="I289" s="283" t="s">
        <v>15309</v>
      </c>
      <c r="J289" s="283" t="s">
        <v>1769</v>
      </c>
      <c r="K289" s="205" t="s">
        <v>37</v>
      </c>
      <c r="L289" s="190" t="str">
        <f>VLOOKUP($K289,TONG_SL!$A:$D,2,0)</f>
        <v>Chả cốm 300g</v>
      </c>
      <c r="M289" s="217"/>
      <c r="N289" s="190" t="str">
        <f t="shared" si="32"/>
        <v>K-C6</v>
      </c>
      <c r="O289" s="217"/>
      <c r="P289" s="217"/>
      <c r="Q289" s="190" t="str">
        <f>VLOOKUP(K289,TONG_SL!$A:$D,3,0)</f>
        <v>Túi</v>
      </c>
      <c r="R289" s="248">
        <v>3</v>
      </c>
      <c r="S289" s="159"/>
      <c r="T289" s="159">
        <f>VLOOKUP(VLOOKUP(G289,Ma_KH!$A:$R,18,0)&amp;K289,Gia_MB!$A:$F,6,0)</f>
        <v>74250</v>
      </c>
      <c r="U289" s="254">
        <f t="shared" si="33"/>
        <v>222750</v>
      </c>
      <c r="V289" s="159"/>
      <c r="W289" s="246">
        <f t="shared" si="34"/>
        <v>0</v>
      </c>
      <c r="X289" s="247" t="str">
        <f t="shared" si="35"/>
        <v>8</v>
      </c>
      <c r="Y289" s="159"/>
      <c r="Z289" s="254">
        <f t="shared" si="36"/>
        <v>17820</v>
      </c>
      <c r="AA289" s="5">
        <f>VLOOKUP(G289,Ma_KH!$A:$R,14,0)</f>
        <v>60</v>
      </c>
    </row>
    <row r="290" spans="1:27" x14ac:dyDescent="0.25">
      <c r="A290" s="282">
        <v>46112</v>
      </c>
      <c r="B290" s="283">
        <v>4186818061</v>
      </c>
      <c r="C290" s="284" t="s">
        <v>15253</v>
      </c>
      <c r="D290" s="282">
        <v>46114</v>
      </c>
      <c r="E290" s="206"/>
      <c r="F290" s="189"/>
      <c r="G290" s="285" t="s">
        <v>12350</v>
      </c>
      <c r="H290" s="206"/>
      <c r="I290" s="283" t="s">
        <v>15309</v>
      </c>
      <c r="J290" s="283" t="s">
        <v>1769</v>
      </c>
      <c r="K290" s="205" t="s">
        <v>48</v>
      </c>
      <c r="L290" s="190" t="str">
        <f>VLOOKUP($K290,TONG_SL!$A:$D,2,0)</f>
        <v>Mọc Nấm Hương 250g</v>
      </c>
      <c r="M290" s="217"/>
      <c r="N290" s="190" t="str">
        <f t="shared" si="32"/>
        <v>K-C6</v>
      </c>
      <c r="O290" s="217"/>
      <c r="P290" s="217"/>
      <c r="Q290" s="190" t="str">
        <f>VLOOKUP(K290,TONG_SL!$A:$D,3,0)</f>
        <v>Túi</v>
      </c>
      <c r="R290" s="248">
        <v>3</v>
      </c>
      <c r="S290" s="159"/>
      <c r="T290" s="159">
        <f>VLOOKUP(VLOOKUP(G290,Ma_KH!$A:$R,18,0)&amp;K290,Gia_MB!$A:$F,6,0)</f>
        <v>46000</v>
      </c>
      <c r="U290" s="254">
        <f t="shared" si="33"/>
        <v>138000</v>
      </c>
      <c r="V290" s="159"/>
      <c r="W290" s="246">
        <f t="shared" si="34"/>
        <v>0</v>
      </c>
      <c r="X290" s="247" t="str">
        <f t="shared" si="35"/>
        <v>8</v>
      </c>
      <c r="Y290" s="159"/>
      <c r="Z290" s="254">
        <f t="shared" si="36"/>
        <v>11040</v>
      </c>
      <c r="AA290" s="5">
        <f>VLOOKUP(G290,Ma_KH!$A:$R,14,0)</f>
        <v>60</v>
      </c>
    </row>
    <row r="291" spans="1:27" x14ac:dyDescent="0.25">
      <c r="A291" s="282">
        <v>46112</v>
      </c>
      <c r="B291" s="283">
        <v>4186818446</v>
      </c>
      <c r="C291" s="284" t="s">
        <v>15253</v>
      </c>
      <c r="D291" s="282">
        <v>46114</v>
      </c>
      <c r="E291" s="206"/>
      <c r="F291" s="189"/>
      <c r="G291" s="285" t="s">
        <v>12350</v>
      </c>
      <c r="H291" s="206"/>
      <c r="I291" s="283" t="s">
        <v>15310</v>
      </c>
      <c r="J291" s="283" t="s">
        <v>1769</v>
      </c>
      <c r="K291" s="205" t="s">
        <v>37</v>
      </c>
      <c r="L291" s="190" t="str">
        <f>VLOOKUP($K291,TONG_SL!$A:$D,2,0)</f>
        <v>Chả cốm 300g</v>
      </c>
      <c r="M291" s="217"/>
      <c r="N291" s="190" t="str">
        <f t="shared" si="32"/>
        <v>K-C6</v>
      </c>
      <c r="O291" s="217"/>
      <c r="P291" s="217"/>
      <c r="Q291" s="190" t="str">
        <f>VLOOKUP(K291,TONG_SL!$A:$D,3,0)</f>
        <v>Túi</v>
      </c>
      <c r="R291" s="248">
        <v>8</v>
      </c>
      <c r="S291" s="159"/>
      <c r="T291" s="159">
        <f>VLOOKUP(VLOOKUP(G291,Ma_KH!$A:$R,18,0)&amp;K291,Gia_MB!$A:$F,6,0)</f>
        <v>74250</v>
      </c>
      <c r="U291" s="254">
        <f t="shared" si="33"/>
        <v>594000</v>
      </c>
      <c r="V291" s="159"/>
      <c r="W291" s="246">
        <f t="shared" si="34"/>
        <v>0</v>
      </c>
      <c r="X291" s="247" t="str">
        <f t="shared" si="35"/>
        <v>8</v>
      </c>
      <c r="Y291" s="159"/>
      <c r="Z291" s="254">
        <f t="shared" si="36"/>
        <v>47520</v>
      </c>
      <c r="AA291" s="5">
        <f>VLOOKUP(G291,Ma_KH!$A:$R,14,0)</f>
        <v>60</v>
      </c>
    </row>
    <row r="292" spans="1:27" x14ac:dyDescent="0.25">
      <c r="A292" s="282">
        <v>46112</v>
      </c>
      <c r="B292" s="283">
        <v>4186818446</v>
      </c>
      <c r="C292" s="284" t="s">
        <v>15253</v>
      </c>
      <c r="D292" s="282">
        <v>46114</v>
      </c>
      <c r="E292" s="206"/>
      <c r="F292" s="189"/>
      <c r="G292" s="285" t="s">
        <v>12350</v>
      </c>
      <c r="H292" s="206"/>
      <c r="I292" s="283" t="s">
        <v>15310</v>
      </c>
      <c r="J292" s="283" t="s">
        <v>1769</v>
      </c>
      <c r="K292" s="205" t="s">
        <v>32</v>
      </c>
      <c r="L292" s="190" t="str">
        <f>VLOOKUP($K292,TONG_SL!$A:$D,2,0)</f>
        <v>Giò Tai Lưỡi Xào 250g</v>
      </c>
      <c r="M292" s="217"/>
      <c r="N292" s="190" t="str">
        <f t="shared" si="32"/>
        <v>K-C6</v>
      </c>
      <c r="O292" s="217"/>
      <c r="P292" s="217"/>
      <c r="Q292" s="190" t="str">
        <f>VLOOKUP(K292,TONG_SL!$A:$D,3,0)</f>
        <v>Túi</v>
      </c>
      <c r="R292" s="248">
        <v>8</v>
      </c>
      <c r="S292" s="159"/>
      <c r="T292" s="159">
        <f>VLOOKUP(VLOOKUP(G292,Ma_KH!$A:$R,18,0)&amp;K292,Gia_MB!$A:$F,6,0)</f>
        <v>50182</v>
      </c>
      <c r="U292" s="254">
        <f t="shared" si="33"/>
        <v>401456</v>
      </c>
      <c r="V292" s="159"/>
      <c r="W292" s="246">
        <f t="shared" si="34"/>
        <v>0</v>
      </c>
      <c r="X292" s="247" t="str">
        <f t="shared" si="35"/>
        <v>8</v>
      </c>
      <c r="Y292" s="159"/>
      <c r="Z292" s="254">
        <f t="shared" si="36"/>
        <v>32116.48</v>
      </c>
      <c r="AA292" s="5">
        <f>VLOOKUP(G292,Ma_KH!$A:$R,14,0)</f>
        <v>60</v>
      </c>
    </row>
    <row r="293" spans="1:27" x14ac:dyDescent="0.25">
      <c r="A293" s="282">
        <v>46112</v>
      </c>
      <c r="B293" s="283">
        <v>4186818446</v>
      </c>
      <c r="C293" s="284" t="s">
        <v>15253</v>
      </c>
      <c r="D293" s="282">
        <v>46114</v>
      </c>
      <c r="E293" s="206"/>
      <c r="F293" s="189"/>
      <c r="G293" s="285" t="s">
        <v>12350</v>
      </c>
      <c r="H293" s="206"/>
      <c r="I293" s="283" t="s">
        <v>15310</v>
      </c>
      <c r="J293" s="283" t="s">
        <v>1769</v>
      </c>
      <c r="K293" s="205" t="s">
        <v>30</v>
      </c>
      <c r="L293" s="190" t="str">
        <f>VLOOKUP($K293,TONG_SL!$A:$D,2,0)</f>
        <v>Gà muối 500g</v>
      </c>
      <c r="M293" s="217"/>
      <c r="N293" s="190" t="str">
        <f t="shared" si="32"/>
        <v>K-C6</v>
      </c>
      <c r="O293" s="217"/>
      <c r="P293" s="217"/>
      <c r="Q293" s="190" t="str">
        <f>VLOOKUP(K293,TONG_SL!$A:$D,3,0)</f>
        <v>Túi</v>
      </c>
      <c r="R293" s="248">
        <v>10</v>
      </c>
      <c r="S293" s="159"/>
      <c r="T293" s="159">
        <f>VLOOKUP(VLOOKUP(G293,Ma_KH!$A:$R,18,0)&amp;K293,Gia_MB!$A:$F,6,0)</f>
        <v>116611</v>
      </c>
      <c r="U293" s="254">
        <f t="shared" si="33"/>
        <v>1166110</v>
      </c>
      <c r="V293" s="159"/>
      <c r="W293" s="246">
        <f t="shared" si="34"/>
        <v>0</v>
      </c>
      <c r="X293" s="247" t="str">
        <f t="shared" si="35"/>
        <v>8</v>
      </c>
      <c r="Y293" s="159"/>
      <c r="Z293" s="254">
        <f t="shared" si="36"/>
        <v>93288.8</v>
      </c>
      <c r="AA293" s="5">
        <f>VLOOKUP(G293,Ma_KH!$A:$R,14,0)</f>
        <v>60</v>
      </c>
    </row>
    <row r="294" spans="1:27" x14ac:dyDescent="0.25">
      <c r="A294" s="282">
        <v>46112</v>
      </c>
      <c r="B294" s="283">
        <v>4186818446</v>
      </c>
      <c r="C294" s="284" t="s">
        <v>15253</v>
      </c>
      <c r="D294" s="282">
        <v>46114</v>
      </c>
      <c r="E294" s="206"/>
      <c r="F294" s="189"/>
      <c r="G294" s="285" t="s">
        <v>12350</v>
      </c>
      <c r="H294" s="206"/>
      <c r="I294" s="283" t="s">
        <v>15310</v>
      </c>
      <c r="J294" s="283" t="s">
        <v>1769</v>
      </c>
      <c r="K294" s="205" t="s">
        <v>48</v>
      </c>
      <c r="L294" s="190" t="str">
        <f>VLOOKUP($K294,TONG_SL!$A:$D,2,0)</f>
        <v>Mọc Nấm Hương 250g</v>
      </c>
      <c r="M294" s="217"/>
      <c r="N294" s="190" t="str">
        <f t="shared" si="32"/>
        <v>K-C6</v>
      </c>
      <c r="O294" s="217"/>
      <c r="P294" s="217"/>
      <c r="Q294" s="190" t="str">
        <f>VLOOKUP(K294,TONG_SL!$A:$D,3,0)</f>
        <v>Túi</v>
      </c>
      <c r="R294" s="248">
        <v>8</v>
      </c>
      <c r="S294" s="159"/>
      <c r="T294" s="159">
        <f>VLOOKUP(VLOOKUP(G294,Ma_KH!$A:$R,18,0)&amp;K294,Gia_MB!$A:$F,6,0)</f>
        <v>46000</v>
      </c>
      <c r="U294" s="254">
        <f t="shared" si="33"/>
        <v>368000</v>
      </c>
      <c r="V294" s="159"/>
      <c r="W294" s="246">
        <f t="shared" si="34"/>
        <v>0</v>
      </c>
      <c r="X294" s="247" t="str">
        <f t="shared" si="35"/>
        <v>8</v>
      </c>
      <c r="Y294" s="159"/>
      <c r="Z294" s="254">
        <f t="shared" si="36"/>
        <v>29440</v>
      </c>
      <c r="AA294" s="5">
        <f>VLOOKUP(G294,Ma_KH!$A:$R,14,0)</f>
        <v>60</v>
      </c>
    </row>
    <row r="295" spans="1:27" x14ac:dyDescent="0.25">
      <c r="A295" s="282">
        <v>46112</v>
      </c>
      <c r="B295" s="283">
        <v>4186818446</v>
      </c>
      <c r="C295" s="284" t="s">
        <v>15253</v>
      </c>
      <c r="D295" s="282">
        <v>46114</v>
      </c>
      <c r="E295" s="206"/>
      <c r="F295" s="189"/>
      <c r="G295" s="285" t="s">
        <v>12350</v>
      </c>
      <c r="H295" s="206"/>
      <c r="I295" s="283" t="s">
        <v>15310</v>
      </c>
      <c r="J295" s="283" t="s">
        <v>1769</v>
      </c>
      <c r="K295" s="205" t="s">
        <v>44</v>
      </c>
      <c r="L295" s="190" t="str">
        <f>VLOOKUP($K295,TONG_SL!$A:$D,2,0)</f>
        <v>Giò lụa cây 250g</v>
      </c>
      <c r="M295" s="217"/>
      <c r="N295" s="190" t="str">
        <f t="shared" si="32"/>
        <v>K-C6</v>
      </c>
      <c r="O295" s="217"/>
      <c r="P295" s="217"/>
      <c r="Q295" s="190" t="str">
        <f>VLOOKUP(K295,TONG_SL!$A:$D,3,0)</f>
        <v>Túi</v>
      </c>
      <c r="R295" s="248">
        <v>6</v>
      </c>
      <c r="S295" s="159"/>
      <c r="T295" s="159">
        <f>VLOOKUP(VLOOKUP(G295,Ma_KH!$A:$R,18,0)&amp;K295,Gia_MB!$A:$F,6,0)</f>
        <v>49500</v>
      </c>
      <c r="U295" s="254">
        <f t="shared" si="33"/>
        <v>297000</v>
      </c>
      <c r="V295" s="159"/>
      <c r="W295" s="246">
        <f t="shared" si="34"/>
        <v>0</v>
      </c>
      <c r="X295" s="247" t="str">
        <f t="shared" si="35"/>
        <v>8</v>
      </c>
      <c r="Y295" s="159"/>
      <c r="Z295" s="254">
        <f t="shared" si="36"/>
        <v>23760</v>
      </c>
      <c r="AA295" s="5">
        <f>VLOOKUP(G295,Ma_KH!$A:$R,14,0)</f>
        <v>60</v>
      </c>
    </row>
    <row r="296" spans="1:27" x14ac:dyDescent="0.25">
      <c r="A296" s="282">
        <v>46112</v>
      </c>
      <c r="B296" s="283">
        <v>4186818446</v>
      </c>
      <c r="C296" s="284" t="s">
        <v>15253</v>
      </c>
      <c r="D296" s="282">
        <v>46114</v>
      </c>
      <c r="E296" s="206"/>
      <c r="F296" s="189"/>
      <c r="G296" s="285" t="s">
        <v>12350</v>
      </c>
      <c r="H296" s="206"/>
      <c r="I296" s="283" t="s">
        <v>15310</v>
      </c>
      <c r="J296" s="283" t="s">
        <v>1769</v>
      </c>
      <c r="K296" s="205" t="s">
        <v>27</v>
      </c>
      <c r="L296" s="190" t="str">
        <f>VLOOKUP($K296,TONG_SL!$A:$D,2,0)</f>
        <v>Chân giò heo muối 300g</v>
      </c>
      <c r="M296" s="217"/>
      <c r="N296" s="190" t="str">
        <f t="shared" si="32"/>
        <v>K-C6</v>
      </c>
      <c r="O296" s="217"/>
      <c r="P296" s="217"/>
      <c r="Q296" s="190" t="str">
        <f>VLOOKUP(K296,TONG_SL!$A:$D,3,0)</f>
        <v>Túi</v>
      </c>
      <c r="R296" s="248">
        <v>10</v>
      </c>
      <c r="S296" s="159"/>
      <c r="T296" s="159">
        <f>VLOOKUP(VLOOKUP(G296,Ma_KH!$A:$R,18,0)&amp;K296,Gia_MB!$A:$F,6,0)</f>
        <v>73431</v>
      </c>
      <c r="U296" s="254">
        <f t="shared" si="33"/>
        <v>734310</v>
      </c>
      <c r="V296" s="159"/>
      <c r="W296" s="246">
        <f t="shared" si="34"/>
        <v>0</v>
      </c>
      <c r="X296" s="247" t="str">
        <f t="shared" si="35"/>
        <v>8</v>
      </c>
      <c r="Y296" s="159"/>
      <c r="Z296" s="254">
        <f t="shared" si="36"/>
        <v>58744.800000000003</v>
      </c>
      <c r="AA296" s="5">
        <f>VLOOKUP(G296,Ma_KH!$A:$R,14,0)</f>
        <v>60</v>
      </c>
    </row>
    <row r="297" spans="1:27" x14ac:dyDescent="0.25">
      <c r="A297" s="261">
        <v>46113</v>
      </c>
      <c r="B297" s="262">
        <v>4186885387</v>
      </c>
      <c r="C297" s="263" t="s">
        <v>15253</v>
      </c>
      <c r="D297" s="261">
        <v>46114</v>
      </c>
      <c r="E297" s="206"/>
      <c r="F297" s="189"/>
      <c r="G297" s="265" t="s">
        <v>15016</v>
      </c>
      <c r="H297" s="206"/>
      <c r="I297" s="262" t="s">
        <v>15311</v>
      </c>
      <c r="J297" s="262" t="s">
        <v>1769</v>
      </c>
      <c r="K297" s="205" t="s">
        <v>34</v>
      </c>
      <c r="L297" s="190" t="str">
        <f>VLOOKUP($K297,TONG_SL!$A:$D,2,0)</f>
        <v>Tai heo muối 200g</v>
      </c>
      <c r="M297" s="217"/>
      <c r="N297" s="190" t="str">
        <f t="shared" si="32"/>
        <v>K-C6</v>
      </c>
      <c r="O297" s="217"/>
      <c r="P297" s="217"/>
      <c r="Q297" s="190" t="str">
        <f>VLOOKUP(K297,TONG_SL!$A:$D,3,0)</f>
        <v>Túi</v>
      </c>
      <c r="R297" s="248">
        <v>8</v>
      </c>
      <c r="S297" s="159"/>
      <c r="T297" s="159">
        <f>VLOOKUP(VLOOKUP(G297,Ma_KH!$A:$R,18,0)&amp;K297,Gia_MB!$A:$F,6,0)</f>
        <v>55595</v>
      </c>
      <c r="U297" s="254">
        <f t="shared" si="33"/>
        <v>444760</v>
      </c>
      <c r="V297" s="159"/>
      <c r="W297" s="246">
        <f t="shared" si="34"/>
        <v>0</v>
      </c>
      <c r="X297" s="247" t="str">
        <f t="shared" si="35"/>
        <v>8</v>
      </c>
      <c r="Y297" s="159"/>
      <c r="Z297" s="254">
        <f t="shared" si="36"/>
        <v>35580.800000000003</v>
      </c>
      <c r="AA297" s="5">
        <f>VLOOKUP(G297,Ma_KH!$A:$R,14,0)</f>
        <v>60</v>
      </c>
    </row>
    <row r="298" spans="1:27" x14ac:dyDescent="0.25">
      <c r="A298" s="261">
        <v>46113</v>
      </c>
      <c r="B298" s="262">
        <v>4186885387</v>
      </c>
      <c r="C298" s="263" t="s">
        <v>15253</v>
      </c>
      <c r="D298" s="261">
        <v>46114</v>
      </c>
      <c r="E298" s="206"/>
      <c r="F298" s="189"/>
      <c r="G298" s="265" t="s">
        <v>15016</v>
      </c>
      <c r="H298" s="206"/>
      <c r="I298" s="262" t="s">
        <v>15311</v>
      </c>
      <c r="J298" s="262" t="s">
        <v>1769</v>
      </c>
      <c r="K298" s="205" t="s">
        <v>32</v>
      </c>
      <c r="L298" s="190" t="str">
        <f>VLOOKUP($K298,TONG_SL!$A:$D,2,0)</f>
        <v>Giò Tai Lưỡi Xào 250g</v>
      </c>
      <c r="M298" s="217"/>
      <c r="N298" s="190" t="str">
        <f t="shared" si="32"/>
        <v>K-C6</v>
      </c>
      <c r="O298" s="217"/>
      <c r="P298" s="217"/>
      <c r="Q298" s="190" t="str">
        <f>VLOOKUP(K298,TONG_SL!$A:$D,3,0)</f>
        <v>Túi</v>
      </c>
      <c r="R298" s="248">
        <v>8</v>
      </c>
      <c r="S298" s="159"/>
      <c r="T298" s="159">
        <f>VLOOKUP(VLOOKUP(G298,Ma_KH!$A:$R,18,0)&amp;K298,Gia_MB!$A:$F,6,0)</f>
        <v>50182</v>
      </c>
      <c r="U298" s="254">
        <f t="shared" si="33"/>
        <v>401456</v>
      </c>
      <c r="V298" s="159"/>
      <c r="W298" s="246">
        <f t="shared" si="34"/>
        <v>0</v>
      </c>
      <c r="X298" s="247" t="str">
        <f t="shared" si="35"/>
        <v>8</v>
      </c>
      <c r="Y298" s="159"/>
      <c r="Z298" s="254">
        <f t="shared" si="36"/>
        <v>32116.48</v>
      </c>
      <c r="AA298" s="5">
        <f>VLOOKUP(G298,Ma_KH!$A:$R,14,0)</f>
        <v>60</v>
      </c>
    </row>
    <row r="299" spans="1:27" x14ac:dyDescent="0.25">
      <c r="A299" s="261">
        <v>46113</v>
      </c>
      <c r="B299" s="262">
        <v>4186885387</v>
      </c>
      <c r="C299" s="263" t="s">
        <v>15253</v>
      </c>
      <c r="D299" s="261">
        <v>46114</v>
      </c>
      <c r="E299" s="206"/>
      <c r="F299" s="189"/>
      <c r="G299" s="265" t="s">
        <v>15016</v>
      </c>
      <c r="H299" s="206"/>
      <c r="I299" s="262" t="s">
        <v>15311</v>
      </c>
      <c r="J299" s="262" t="s">
        <v>1769</v>
      </c>
      <c r="K299" s="205" t="s">
        <v>27</v>
      </c>
      <c r="L299" s="190" t="str">
        <f>VLOOKUP($K299,TONG_SL!$A:$D,2,0)</f>
        <v>Chân giò heo muối 300g</v>
      </c>
      <c r="M299" s="217"/>
      <c r="N299" s="190" t="str">
        <f t="shared" si="32"/>
        <v>K-C6</v>
      </c>
      <c r="O299" s="217"/>
      <c r="P299" s="217"/>
      <c r="Q299" s="190" t="str">
        <f>VLOOKUP(K299,TONG_SL!$A:$D,3,0)</f>
        <v>Túi</v>
      </c>
      <c r="R299" s="248">
        <v>30</v>
      </c>
      <c r="S299" s="159"/>
      <c r="T299" s="159">
        <f>VLOOKUP(VLOOKUP(G299,Ma_KH!$A:$R,18,0)&amp;K299,Gia_MB!$A:$F,6,0)</f>
        <v>73431</v>
      </c>
      <c r="U299" s="254">
        <f t="shared" si="33"/>
        <v>2202930</v>
      </c>
      <c r="V299" s="159"/>
      <c r="W299" s="246">
        <f t="shared" si="34"/>
        <v>0</v>
      </c>
      <c r="X299" s="247" t="str">
        <f t="shared" si="35"/>
        <v>8</v>
      </c>
      <c r="Y299" s="159"/>
      <c r="Z299" s="254">
        <f t="shared" si="36"/>
        <v>176234.4</v>
      </c>
      <c r="AA299" s="5">
        <f>VLOOKUP(G299,Ma_KH!$A:$R,14,0)</f>
        <v>60</v>
      </c>
    </row>
    <row r="300" spans="1:27" x14ac:dyDescent="0.25">
      <c r="A300" s="261">
        <v>46113</v>
      </c>
      <c r="B300" s="262">
        <v>4186885387</v>
      </c>
      <c r="C300" s="263" t="s">
        <v>15253</v>
      </c>
      <c r="D300" s="261">
        <v>46114</v>
      </c>
      <c r="E300" s="206"/>
      <c r="F300" s="189"/>
      <c r="G300" s="265" t="s">
        <v>15016</v>
      </c>
      <c r="H300" s="206"/>
      <c r="I300" s="262" t="s">
        <v>15311</v>
      </c>
      <c r="J300" s="262" t="s">
        <v>1769</v>
      </c>
      <c r="K300" s="205" t="s">
        <v>48</v>
      </c>
      <c r="L300" s="190" t="str">
        <f>VLOOKUP($K300,TONG_SL!$A:$D,2,0)</f>
        <v>Mọc Nấm Hương 250g</v>
      </c>
      <c r="M300" s="217"/>
      <c r="N300" s="190" t="str">
        <f t="shared" si="32"/>
        <v>K-C6</v>
      </c>
      <c r="O300" s="217"/>
      <c r="P300" s="217"/>
      <c r="Q300" s="190" t="str">
        <f>VLOOKUP(K300,TONG_SL!$A:$D,3,0)</f>
        <v>Túi</v>
      </c>
      <c r="R300" s="248">
        <v>10</v>
      </c>
      <c r="S300" s="159"/>
      <c r="T300" s="159">
        <f>VLOOKUP(VLOOKUP(G300,Ma_KH!$A:$R,18,0)&amp;K300,Gia_MB!$A:$F,6,0)</f>
        <v>46000</v>
      </c>
      <c r="U300" s="254">
        <f t="shared" si="33"/>
        <v>460000</v>
      </c>
      <c r="V300" s="159"/>
      <c r="W300" s="246">
        <f t="shared" si="34"/>
        <v>0</v>
      </c>
      <c r="X300" s="247" t="str">
        <f t="shared" si="35"/>
        <v>8</v>
      </c>
      <c r="Y300" s="159"/>
      <c r="Z300" s="254">
        <f t="shared" si="36"/>
        <v>36800</v>
      </c>
      <c r="AA300" s="5">
        <f>VLOOKUP(G300,Ma_KH!$A:$R,14,0)</f>
        <v>60</v>
      </c>
    </row>
    <row r="301" spans="1:27" x14ac:dyDescent="0.25">
      <c r="A301" s="261">
        <v>46113</v>
      </c>
      <c r="B301" s="262">
        <v>4186885387</v>
      </c>
      <c r="C301" s="263" t="s">
        <v>15253</v>
      </c>
      <c r="D301" s="261">
        <v>46114</v>
      </c>
      <c r="E301" s="206"/>
      <c r="F301" s="189"/>
      <c r="G301" s="265" t="s">
        <v>15016</v>
      </c>
      <c r="H301" s="206"/>
      <c r="I301" s="262" t="s">
        <v>15311</v>
      </c>
      <c r="J301" s="262" t="s">
        <v>1769</v>
      </c>
      <c r="K301" s="205" t="s">
        <v>30</v>
      </c>
      <c r="L301" s="190" t="str">
        <f>VLOOKUP($K301,TONG_SL!$A:$D,2,0)</f>
        <v>Gà muối 500g</v>
      </c>
      <c r="M301" s="217"/>
      <c r="N301" s="190" t="str">
        <f t="shared" si="32"/>
        <v>K-C6</v>
      </c>
      <c r="O301" s="217"/>
      <c r="P301" s="217"/>
      <c r="Q301" s="190" t="str">
        <f>VLOOKUP(K301,TONG_SL!$A:$D,3,0)</f>
        <v>Túi</v>
      </c>
      <c r="R301" s="248">
        <v>5</v>
      </c>
      <c r="S301" s="159"/>
      <c r="T301" s="159">
        <f>VLOOKUP(VLOOKUP(G301,Ma_KH!$A:$R,18,0)&amp;K301,Gia_MB!$A:$F,6,0)</f>
        <v>116611</v>
      </c>
      <c r="U301" s="254">
        <f t="shared" si="33"/>
        <v>583055</v>
      </c>
      <c r="V301" s="159"/>
      <c r="W301" s="246">
        <f t="shared" si="34"/>
        <v>0</v>
      </c>
      <c r="X301" s="247" t="str">
        <f t="shared" si="35"/>
        <v>8</v>
      </c>
      <c r="Y301" s="159"/>
      <c r="Z301" s="254">
        <f t="shared" si="36"/>
        <v>46644.4</v>
      </c>
      <c r="AA301" s="5">
        <f>VLOOKUP(G301,Ma_KH!$A:$R,14,0)</f>
        <v>60</v>
      </c>
    </row>
    <row r="302" spans="1:27" x14ac:dyDescent="0.25">
      <c r="A302" s="186">
        <v>46112</v>
      </c>
      <c r="B302" s="205">
        <v>4186858558</v>
      </c>
      <c r="C302" s="189" t="s">
        <v>15253</v>
      </c>
      <c r="D302" s="186">
        <v>46114</v>
      </c>
      <c r="E302" s="206"/>
      <c r="F302" s="189"/>
      <c r="G302" s="207" t="s">
        <v>15016</v>
      </c>
      <c r="H302" s="206"/>
      <c r="I302" s="205" t="s">
        <v>15312</v>
      </c>
      <c r="J302" s="205" t="s">
        <v>1769</v>
      </c>
      <c r="K302" s="205" t="s">
        <v>27</v>
      </c>
      <c r="L302" s="190" t="str">
        <f>VLOOKUP($K302,TONG_SL!$A:$D,2,0)</f>
        <v>Chân giò heo muối 300g</v>
      </c>
      <c r="M302" s="217"/>
      <c r="N302" s="190" t="str">
        <f t="shared" si="32"/>
        <v>K-C6</v>
      </c>
      <c r="O302" s="217"/>
      <c r="P302" s="217"/>
      <c r="Q302" s="190" t="str">
        <f>VLOOKUP(K302,TONG_SL!$A:$D,3,0)</f>
        <v>Túi</v>
      </c>
      <c r="R302" s="248">
        <v>15</v>
      </c>
      <c r="S302" s="159"/>
      <c r="T302" s="159">
        <f>VLOOKUP(VLOOKUP(G302,Ma_KH!$A:$R,18,0)&amp;K302,Gia_MB!$A:$F,6,0)</f>
        <v>73431</v>
      </c>
      <c r="U302" s="254">
        <f t="shared" si="33"/>
        <v>1101465</v>
      </c>
      <c r="V302" s="159"/>
      <c r="W302" s="246">
        <f t="shared" si="34"/>
        <v>0</v>
      </c>
      <c r="X302" s="247" t="str">
        <f t="shared" si="35"/>
        <v>8</v>
      </c>
      <c r="Y302" s="159"/>
      <c r="Z302" s="254">
        <f t="shared" si="36"/>
        <v>88117.2</v>
      </c>
      <c r="AA302" s="5">
        <f>VLOOKUP(G302,Ma_KH!$A:$R,14,0)</f>
        <v>60</v>
      </c>
    </row>
    <row r="303" spans="1:27" x14ac:dyDescent="0.25">
      <c r="A303" s="186">
        <v>46112</v>
      </c>
      <c r="B303" s="205">
        <v>4186858558</v>
      </c>
      <c r="C303" s="189" t="s">
        <v>15253</v>
      </c>
      <c r="D303" s="186">
        <v>46114</v>
      </c>
      <c r="E303" s="206"/>
      <c r="F303" s="189"/>
      <c r="G303" s="207" t="s">
        <v>15016</v>
      </c>
      <c r="H303" s="206"/>
      <c r="I303" s="205" t="s">
        <v>15312</v>
      </c>
      <c r="J303" s="205" t="s">
        <v>1769</v>
      </c>
      <c r="K303" s="205" t="s">
        <v>30</v>
      </c>
      <c r="L303" s="190" t="str">
        <f>VLOOKUP($K303,TONG_SL!$A:$D,2,0)</f>
        <v>Gà muối 500g</v>
      </c>
      <c r="M303" s="217"/>
      <c r="N303" s="190" t="str">
        <f t="shared" si="32"/>
        <v>K-C6</v>
      </c>
      <c r="O303" s="217"/>
      <c r="P303" s="217"/>
      <c r="Q303" s="190" t="str">
        <f>VLOOKUP(K303,TONG_SL!$A:$D,3,0)</f>
        <v>Túi</v>
      </c>
      <c r="R303" s="248">
        <v>15</v>
      </c>
      <c r="S303" s="159"/>
      <c r="T303" s="159">
        <f>VLOOKUP(VLOOKUP(G303,Ma_KH!$A:$R,18,0)&amp;K303,Gia_MB!$A:$F,6,0)</f>
        <v>116611</v>
      </c>
      <c r="U303" s="254">
        <f t="shared" si="33"/>
        <v>1749165</v>
      </c>
      <c r="V303" s="159"/>
      <c r="W303" s="246">
        <f t="shared" si="34"/>
        <v>0</v>
      </c>
      <c r="X303" s="247" t="str">
        <f t="shared" si="35"/>
        <v>8</v>
      </c>
      <c r="Y303" s="159"/>
      <c r="Z303" s="254">
        <f t="shared" si="36"/>
        <v>139933.20000000001</v>
      </c>
      <c r="AA303" s="5">
        <f>VLOOKUP(G303,Ma_KH!$A:$R,14,0)</f>
        <v>60</v>
      </c>
    </row>
    <row r="304" spans="1:27" x14ac:dyDescent="0.25">
      <c r="A304" s="186">
        <v>46112</v>
      </c>
      <c r="B304" s="205">
        <v>4186858558</v>
      </c>
      <c r="C304" s="189" t="s">
        <v>15253</v>
      </c>
      <c r="D304" s="186">
        <v>46114</v>
      </c>
      <c r="E304" s="206"/>
      <c r="F304" s="189"/>
      <c r="G304" s="207" t="s">
        <v>15016</v>
      </c>
      <c r="H304" s="206"/>
      <c r="I304" s="205" t="s">
        <v>15312</v>
      </c>
      <c r="J304" s="205" t="s">
        <v>1769</v>
      </c>
      <c r="K304" s="205" t="s">
        <v>32</v>
      </c>
      <c r="L304" s="190" t="str">
        <f>VLOOKUP($K304,TONG_SL!$A:$D,2,0)</f>
        <v>Giò Tai Lưỡi Xào 250g</v>
      </c>
      <c r="M304" s="217"/>
      <c r="N304" s="190" t="str">
        <f t="shared" si="32"/>
        <v>K-C6</v>
      </c>
      <c r="O304" s="217"/>
      <c r="P304" s="217"/>
      <c r="Q304" s="190" t="str">
        <f>VLOOKUP(K304,TONG_SL!$A:$D,3,0)</f>
        <v>Túi</v>
      </c>
      <c r="R304" s="248">
        <v>15</v>
      </c>
      <c r="S304" s="159"/>
      <c r="T304" s="159">
        <f>VLOOKUP(VLOOKUP(G304,Ma_KH!$A:$R,18,0)&amp;K304,Gia_MB!$A:$F,6,0)</f>
        <v>50182</v>
      </c>
      <c r="U304" s="254">
        <f t="shared" si="33"/>
        <v>752730</v>
      </c>
      <c r="V304" s="159"/>
      <c r="W304" s="246">
        <f t="shared" si="34"/>
        <v>0</v>
      </c>
      <c r="X304" s="247" t="str">
        <f t="shared" si="35"/>
        <v>8</v>
      </c>
      <c r="Y304" s="159"/>
      <c r="Z304" s="254">
        <f t="shared" si="36"/>
        <v>60218.400000000001</v>
      </c>
      <c r="AA304" s="5">
        <f>VLOOKUP(G304,Ma_KH!$A:$R,14,0)</f>
        <v>60</v>
      </c>
    </row>
    <row r="305" spans="1:27" x14ac:dyDescent="0.25">
      <c r="A305" s="186">
        <v>46112</v>
      </c>
      <c r="B305" s="205">
        <v>4186858558</v>
      </c>
      <c r="C305" s="189" t="s">
        <v>15253</v>
      </c>
      <c r="D305" s="186">
        <v>46114</v>
      </c>
      <c r="E305" s="206"/>
      <c r="F305" s="189"/>
      <c r="G305" s="207" t="s">
        <v>15016</v>
      </c>
      <c r="H305" s="206"/>
      <c r="I305" s="205" t="s">
        <v>15312</v>
      </c>
      <c r="J305" s="205" t="s">
        <v>1769</v>
      </c>
      <c r="K305" s="205" t="s">
        <v>37</v>
      </c>
      <c r="L305" s="190" t="str">
        <f>VLOOKUP($K305,TONG_SL!$A:$D,2,0)</f>
        <v>Chả cốm 300g</v>
      </c>
      <c r="M305" s="217"/>
      <c r="N305" s="190" t="str">
        <f t="shared" si="32"/>
        <v>K-C6</v>
      </c>
      <c r="O305" s="217"/>
      <c r="P305" s="217"/>
      <c r="Q305" s="190" t="str">
        <f>VLOOKUP(K305,TONG_SL!$A:$D,3,0)</f>
        <v>Túi</v>
      </c>
      <c r="R305" s="248">
        <v>15</v>
      </c>
      <c r="S305" s="159"/>
      <c r="T305" s="159">
        <f>VLOOKUP(VLOOKUP(G305,Ma_KH!$A:$R,18,0)&amp;K305,Gia_MB!$A:$F,6,0)</f>
        <v>74250</v>
      </c>
      <c r="U305" s="254">
        <f t="shared" si="33"/>
        <v>1113750</v>
      </c>
      <c r="V305" s="159"/>
      <c r="W305" s="246">
        <f t="shared" si="34"/>
        <v>0</v>
      </c>
      <c r="X305" s="247" t="str">
        <f t="shared" si="35"/>
        <v>8</v>
      </c>
      <c r="Y305" s="159"/>
      <c r="Z305" s="254">
        <f t="shared" si="36"/>
        <v>89100</v>
      </c>
      <c r="AA305" s="5">
        <f>VLOOKUP(G305,Ma_KH!$A:$R,14,0)</f>
        <v>60</v>
      </c>
    </row>
    <row r="306" spans="1:27" x14ac:dyDescent="0.25">
      <c r="A306" s="186">
        <v>46112</v>
      </c>
      <c r="B306" s="205">
        <v>4186858558</v>
      </c>
      <c r="C306" s="189" t="s">
        <v>15253</v>
      </c>
      <c r="D306" s="186">
        <v>46114</v>
      </c>
      <c r="E306" s="206"/>
      <c r="F306" s="189"/>
      <c r="G306" s="207" t="s">
        <v>15016</v>
      </c>
      <c r="H306" s="206"/>
      <c r="I306" s="205" t="s">
        <v>15312</v>
      </c>
      <c r="J306" s="205" t="s">
        <v>1769</v>
      </c>
      <c r="K306" s="205" t="s">
        <v>48</v>
      </c>
      <c r="L306" s="190" t="str">
        <f>VLOOKUP($K306,TONG_SL!$A:$D,2,0)</f>
        <v>Mọc Nấm Hương 250g</v>
      </c>
      <c r="M306" s="217"/>
      <c r="N306" s="190" t="str">
        <f t="shared" si="32"/>
        <v>K-C6</v>
      </c>
      <c r="O306" s="217"/>
      <c r="P306" s="217"/>
      <c r="Q306" s="190" t="str">
        <f>VLOOKUP(K306,TONG_SL!$A:$D,3,0)</f>
        <v>Túi</v>
      </c>
      <c r="R306" s="248">
        <v>15</v>
      </c>
      <c r="S306" s="159"/>
      <c r="T306" s="159">
        <f>VLOOKUP(VLOOKUP(G306,Ma_KH!$A:$R,18,0)&amp;K306,Gia_MB!$A:$F,6,0)</f>
        <v>46000</v>
      </c>
      <c r="U306" s="254">
        <f t="shared" si="33"/>
        <v>690000</v>
      </c>
      <c r="V306" s="159"/>
      <c r="W306" s="246">
        <f t="shared" si="34"/>
        <v>0</v>
      </c>
      <c r="X306" s="247" t="str">
        <f t="shared" si="35"/>
        <v>8</v>
      </c>
      <c r="Y306" s="159"/>
      <c r="Z306" s="254">
        <f t="shared" si="36"/>
        <v>55200</v>
      </c>
      <c r="AA306" s="5">
        <f>VLOOKUP(G306,Ma_KH!$A:$R,14,0)</f>
        <v>60</v>
      </c>
    </row>
    <row r="307" spans="1:27" x14ac:dyDescent="0.25">
      <c r="A307" s="186">
        <v>46113</v>
      </c>
      <c r="B307" s="205" t="s">
        <v>15313</v>
      </c>
      <c r="C307" s="189" t="s">
        <v>15253</v>
      </c>
      <c r="D307" s="186">
        <v>46114</v>
      </c>
      <c r="E307" s="206"/>
      <c r="F307" s="189"/>
      <c r="G307" s="207" t="s">
        <v>15016</v>
      </c>
      <c r="H307" s="206"/>
      <c r="I307" s="205" t="s">
        <v>15313</v>
      </c>
      <c r="J307" s="205" t="s">
        <v>1769</v>
      </c>
      <c r="K307" s="205" t="s">
        <v>27</v>
      </c>
      <c r="L307" s="190" t="str">
        <f>VLOOKUP($K307,TONG_SL!$A:$D,2,0)</f>
        <v>Chân giò heo muối 300g</v>
      </c>
      <c r="M307" s="217"/>
      <c r="N307" s="190" t="str">
        <f t="shared" si="32"/>
        <v>K-C6</v>
      </c>
      <c r="O307" s="217"/>
      <c r="P307" s="217"/>
      <c r="Q307" s="190" t="str">
        <f>VLOOKUP(K307,TONG_SL!$A:$D,3,0)</f>
        <v>Túi</v>
      </c>
      <c r="R307" s="248">
        <v>15</v>
      </c>
      <c r="S307" s="159"/>
      <c r="T307" s="159">
        <f>VLOOKUP(VLOOKUP(G307,Ma_KH!$A:$R,18,0)&amp;K307,Gia_MB!$A:$F,6,0)</f>
        <v>73431</v>
      </c>
      <c r="U307" s="254">
        <f t="shared" si="33"/>
        <v>1101465</v>
      </c>
      <c r="V307" s="159"/>
      <c r="W307" s="246">
        <f t="shared" si="34"/>
        <v>0</v>
      </c>
      <c r="X307" s="247" t="str">
        <f t="shared" si="35"/>
        <v>8</v>
      </c>
      <c r="Y307" s="159"/>
      <c r="Z307" s="254">
        <f t="shared" si="36"/>
        <v>88117.2</v>
      </c>
      <c r="AA307" s="5">
        <f>VLOOKUP(G307,Ma_KH!$A:$R,14,0)</f>
        <v>60</v>
      </c>
    </row>
    <row r="308" spans="1:27" x14ac:dyDescent="0.25">
      <c r="A308" s="186">
        <v>46113</v>
      </c>
      <c r="B308" s="205" t="s">
        <v>15313</v>
      </c>
      <c r="C308" s="189" t="s">
        <v>15253</v>
      </c>
      <c r="D308" s="186">
        <v>46114</v>
      </c>
      <c r="E308" s="206"/>
      <c r="F308" s="189"/>
      <c r="G308" s="207" t="s">
        <v>15016</v>
      </c>
      <c r="H308" s="206"/>
      <c r="I308" s="205" t="s">
        <v>15313</v>
      </c>
      <c r="J308" s="205" t="s">
        <v>1769</v>
      </c>
      <c r="K308" s="205" t="s">
        <v>30</v>
      </c>
      <c r="L308" s="190" t="str">
        <f>VLOOKUP($K308,TONG_SL!$A:$D,2,0)</f>
        <v>Gà muối 500g</v>
      </c>
      <c r="M308" s="217"/>
      <c r="N308" s="190" t="str">
        <f t="shared" si="32"/>
        <v>K-C6</v>
      </c>
      <c r="O308" s="217"/>
      <c r="P308" s="217"/>
      <c r="Q308" s="190" t="str">
        <f>VLOOKUP(K308,TONG_SL!$A:$D,3,0)</f>
        <v>Túi</v>
      </c>
      <c r="R308" s="248">
        <v>10</v>
      </c>
      <c r="S308" s="159"/>
      <c r="T308" s="159">
        <f>VLOOKUP(VLOOKUP(G308,Ma_KH!$A:$R,18,0)&amp;K308,Gia_MB!$A:$F,6,0)</f>
        <v>116611</v>
      </c>
      <c r="U308" s="254">
        <f t="shared" si="33"/>
        <v>1166110</v>
      </c>
      <c r="V308" s="159"/>
      <c r="W308" s="246">
        <f t="shared" si="34"/>
        <v>0</v>
      </c>
      <c r="X308" s="247" t="str">
        <f t="shared" si="35"/>
        <v>8</v>
      </c>
      <c r="Y308" s="159"/>
      <c r="Z308" s="254">
        <f t="shared" si="36"/>
        <v>93288.8</v>
      </c>
      <c r="AA308" s="5">
        <f>VLOOKUP(G308,Ma_KH!$A:$R,14,0)</f>
        <v>60</v>
      </c>
    </row>
    <row r="309" spans="1:27" x14ac:dyDescent="0.25">
      <c r="A309" s="186">
        <v>46113</v>
      </c>
      <c r="B309" s="205" t="s">
        <v>15313</v>
      </c>
      <c r="C309" s="189" t="s">
        <v>15253</v>
      </c>
      <c r="D309" s="186">
        <v>46114</v>
      </c>
      <c r="E309" s="206"/>
      <c r="F309" s="189"/>
      <c r="G309" s="207" t="s">
        <v>15016</v>
      </c>
      <c r="H309" s="206"/>
      <c r="I309" s="205" t="s">
        <v>15313</v>
      </c>
      <c r="J309" s="205" t="s">
        <v>1769</v>
      </c>
      <c r="K309" s="205" t="s">
        <v>37</v>
      </c>
      <c r="L309" s="190" t="str">
        <f>VLOOKUP($K309,TONG_SL!$A:$D,2,0)</f>
        <v>Chả cốm 300g</v>
      </c>
      <c r="M309" s="217"/>
      <c r="N309" s="190" t="str">
        <f t="shared" si="32"/>
        <v>K-C6</v>
      </c>
      <c r="O309" s="217"/>
      <c r="P309" s="217"/>
      <c r="Q309" s="190" t="str">
        <f>VLOOKUP(K309,TONG_SL!$A:$D,3,0)</f>
        <v>Túi</v>
      </c>
      <c r="R309" s="248">
        <v>5</v>
      </c>
      <c r="S309" s="159"/>
      <c r="T309" s="159">
        <f>VLOOKUP(VLOOKUP(G309,Ma_KH!$A:$R,18,0)&amp;K309,Gia_MB!$A:$F,6,0)</f>
        <v>74250</v>
      </c>
      <c r="U309" s="254">
        <f t="shared" si="33"/>
        <v>371250</v>
      </c>
      <c r="V309" s="159"/>
      <c r="W309" s="246">
        <f t="shared" si="34"/>
        <v>0</v>
      </c>
      <c r="X309" s="247" t="str">
        <f t="shared" si="35"/>
        <v>8</v>
      </c>
      <c r="Y309" s="159"/>
      <c r="Z309" s="254">
        <f t="shared" si="36"/>
        <v>29700</v>
      </c>
      <c r="AA309" s="5">
        <f>VLOOKUP(G309,Ma_KH!$A:$R,14,0)</f>
        <v>60</v>
      </c>
    </row>
    <row r="310" spans="1:27" x14ac:dyDescent="0.25">
      <c r="A310" s="186">
        <v>46113</v>
      </c>
      <c r="B310" s="205" t="s">
        <v>15313</v>
      </c>
      <c r="C310" s="189" t="s">
        <v>15253</v>
      </c>
      <c r="D310" s="186">
        <v>46114</v>
      </c>
      <c r="E310" s="206"/>
      <c r="F310" s="189"/>
      <c r="G310" s="207" t="s">
        <v>15016</v>
      </c>
      <c r="H310" s="206"/>
      <c r="I310" s="205" t="s">
        <v>15313</v>
      </c>
      <c r="J310" s="205" t="s">
        <v>1769</v>
      </c>
      <c r="K310" s="205" t="s">
        <v>32</v>
      </c>
      <c r="L310" s="190" t="str">
        <f>VLOOKUP($K310,TONG_SL!$A:$D,2,0)</f>
        <v>Giò Tai Lưỡi Xào 250g</v>
      </c>
      <c r="M310" s="217"/>
      <c r="N310" s="190" t="str">
        <f t="shared" si="32"/>
        <v>K-C6</v>
      </c>
      <c r="O310" s="217"/>
      <c r="P310" s="217"/>
      <c r="Q310" s="190" t="str">
        <f>VLOOKUP(K310,TONG_SL!$A:$D,3,0)</f>
        <v>Túi</v>
      </c>
      <c r="R310" s="248">
        <v>5</v>
      </c>
      <c r="S310" s="159"/>
      <c r="T310" s="159">
        <f>VLOOKUP(VLOOKUP(G310,Ma_KH!$A:$R,18,0)&amp;K310,Gia_MB!$A:$F,6,0)</f>
        <v>50182</v>
      </c>
      <c r="U310" s="254">
        <f t="shared" si="33"/>
        <v>250910</v>
      </c>
      <c r="V310" s="159"/>
      <c r="W310" s="246">
        <f t="shared" si="34"/>
        <v>0</v>
      </c>
      <c r="X310" s="247" t="str">
        <f t="shared" si="35"/>
        <v>8</v>
      </c>
      <c r="Y310" s="159"/>
      <c r="Z310" s="254">
        <f t="shared" si="36"/>
        <v>20072.8</v>
      </c>
      <c r="AA310" s="5">
        <f>VLOOKUP(G310,Ma_KH!$A:$R,14,0)</f>
        <v>60</v>
      </c>
    </row>
    <row r="311" spans="1:27" x14ac:dyDescent="0.25">
      <c r="A311" s="282">
        <v>46113</v>
      </c>
      <c r="B311" s="286">
        <v>4187070680</v>
      </c>
      <c r="C311" s="284" t="s">
        <v>15253</v>
      </c>
      <c r="D311" s="282">
        <v>46114</v>
      </c>
      <c r="E311" s="264"/>
      <c r="F311" s="263"/>
      <c r="G311" s="285" t="s">
        <v>15016</v>
      </c>
      <c r="H311" s="264"/>
      <c r="I311" s="283" t="s">
        <v>15314</v>
      </c>
      <c r="J311" s="283" t="s">
        <v>1769</v>
      </c>
      <c r="K311" s="205" t="s">
        <v>27</v>
      </c>
      <c r="L311" s="190" t="str">
        <f>VLOOKUP($K311,TONG_SL!$A:$D,2,0)</f>
        <v>Chân giò heo muối 300g</v>
      </c>
      <c r="M311" s="217"/>
      <c r="N311" s="190" t="str">
        <f t="shared" si="32"/>
        <v>K-C6</v>
      </c>
      <c r="O311" s="217"/>
      <c r="P311" s="217"/>
      <c r="Q311" s="190" t="str">
        <f>VLOOKUP(K311,TONG_SL!$A:$D,3,0)</f>
        <v>Túi</v>
      </c>
      <c r="R311" s="248">
        <v>30</v>
      </c>
      <c r="S311" s="159"/>
      <c r="T311" s="159">
        <f>VLOOKUP(VLOOKUP(G311,Ma_KH!$A:$R,18,0)&amp;K311,Gia_MB!$A:$F,6,0)</f>
        <v>73431</v>
      </c>
      <c r="U311" s="254">
        <f t="shared" si="33"/>
        <v>2202930</v>
      </c>
      <c r="V311" s="159"/>
      <c r="W311" s="246">
        <f t="shared" si="34"/>
        <v>0</v>
      </c>
      <c r="X311" s="247" t="str">
        <f t="shared" si="35"/>
        <v>8</v>
      </c>
      <c r="Y311" s="159"/>
      <c r="Z311" s="254">
        <f t="shared" si="36"/>
        <v>176234.4</v>
      </c>
      <c r="AA311" s="5">
        <f>VLOOKUP(G311,Ma_KH!$A:$R,14,0)</f>
        <v>60</v>
      </c>
    </row>
    <row r="312" spans="1:27" x14ac:dyDescent="0.25">
      <c r="A312" s="282">
        <v>46113</v>
      </c>
      <c r="B312" s="286">
        <v>4187070680</v>
      </c>
      <c r="C312" s="284" t="s">
        <v>15253</v>
      </c>
      <c r="D312" s="282">
        <v>46114</v>
      </c>
      <c r="E312" s="264"/>
      <c r="F312" s="263"/>
      <c r="G312" s="285" t="s">
        <v>15016</v>
      </c>
      <c r="H312" s="264"/>
      <c r="I312" s="283" t="s">
        <v>15314</v>
      </c>
      <c r="J312" s="283" t="s">
        <v>1769</v>
      </c>
      <c r="K312" s="205" t="s">
        <v>30</v>
      </c>
      <c r="L312" s="190" t="str">
        <f>VLOOKUP($K312,TONG_SL!$A:$D,2,0)</f>
        <v>Gà muối 500g</v>
      </c>
      <c r="M312" s="217"/>
      <c r="N312" s="190" t="str">
        <f t="shared" si="32"/>
        <v>K-C6</v>
      </c>
      <c r="O312" s="217"/>
      <c r="P312" s="217"/>
      <c r="Q312" s="190" t="str">
        <f>VLOOKUP(K312,TONG_SL!$A:$D,3,0)</f>
        <v>Túi</v>
      </c>
      <c r="R312" s="248">
        <v>20</v>
      </c>
      <c r="S312" s="159"/>
      <c r="T312" s="159">
        <f>VLOOKUP(VLOOKUP(G312,Ma_KH!$A:$R,18,0)&amp;K312,Gia_MB!$A:$F,6,0)</f>
        <v>116611</v>
      </c>
      <c r="U312" s="254">
        <f t="shared" si="33"/>
        <v>2332220</v>
      </c>
      <c r="V312" s="159"/>
      <c r="W312" s="246">
        <f t="shared" si="34"/>
        <v>0</v>
      </c>
      <c r="X312" s="247" t="str">
        <f t="shared" si="35"/>
        <v>8</v>
      </c>
      <c r="Y312" s="159"/>
      <c r="Z312" s="254">
        <f t="shared" si="36"/>
        <v>186577.6</v>
      </c>
      <c r="AA312" s="5">
        <f>VLOOKUP(G312,Ma_KH!$A:$R,14,0)</f>
        <v>60</v>
      </c>
    </row>
    <row r="313" spans="1:27" x14ac:dyDescent="0.25">
      <c r="A313" s="282">
        <v>46113</v>
      </c>
      <c r="B313" s="286">
        <v>4187070680</v>
      </c>
      <c r="C313" s="284" t="s">
        <v>15253</v>
      </c>
      <c r="D313" s="282">
        <v>46114</v>
      </c>
      <c r="E313" s="264"/>
      <c r="F313" s="263"/>
      <c r="G313" s="285" t="s">
        <v>15016</v>
      </c>
      <c r="H313" s="264"/>
      <c r="I313" s="283" t="s">
        <v>15314</v>
      </c>
      <c r="J313" s="283" t="s">
        <v>1769</v>
      </c>
      <c r="K313" s="205" t="s">
        <v>32</v>
      </c>
      <c r="L313" s="190" t="str">
        <f>VLOOKUP($K313,TONG_SL!$A:$D,2,0)</f>
        <v>Giò Tai Lưỡi Xào 250g</v>
      </c>
      <c r="M313" s="217"/>
      <c r="N313" s="190" t="str">
        <f t="shared" si="32"/>
        <v>K-C6</v>
      </c>
      <c r="O313" s="217"/>
      <c r="P313" s="217"/>
      <c r="Q313" s="190" t="str">
        <f>VLOOKUP(K313,TONG_SL!$A:$D,3,0)</f>
        <v>Túi</v>
      </c>
      <c r="R313" s="248">
        <v>15</v>
      </c>
      <c r="S313" s="159"/>
      <c r="T313" s="159">
        <f>VLOOKUP(VLOOKUP(G313,Ma_KH!$A:$R,18,0)&amp;K313,Gia_MB!$A:$F,6,0)</f>
        <v>50182</v>
      </c>
      <c r="U313" s="254">
        <f t="shared" si="33"/>
        <v>752730</v>
      </c>
      <c r="V313" s="159"/>
      <c r="W313" s="246">
        <f t="shared" si="34"/>
        <v>0</v>
      </c>
      <c r="X313" s="247" t="str">
        <f t="shared" si="35"/>
        <v>8</v>
      </c>
      <c r="Y313" s="159"/>
      <c r="Z313" s="254">
        <f t="shared" si="36"/>
        <v>60218.400000000001</v>
      </c>
      <c r="AA313" s="5">
        <f>VLOOKUP(G313,Ma_KH!$A:$R,14,0)</f>
        <v>60</v>
      </c>
    </row>
    <row r="314" spans="1:27" x14ac:dyDescent="0.25">
      <c r="A314" s="282">
        <v>46113</v>
      </c>
      <c r="B314" s="286">
        <v>4187070680</v>
      </c>
      <c r="C314" s="284" t="s">
        <v>15253</v>
      </c>
      <c r="D314" s="282">
        <v>46114</v>
      </c>
      <c r="E314" s="264"/>
      <c r="F314" s="263"/>
      <c r="G314" s="285" t="s">
        <v>15016</v>
      </c>
      <c r="H314" s="264"/>
      <c r="I314" s="283" t="s">
        <v>15314</v>
      </c>
      <c r="J314" s="283" t="s">
        <v>1769</v>
      </c>
      <c r="K314" s="205" t="s">
        <v>34</v>
      </c>
      <c r="L314" s="190" t="str">
        <f>VLOOKUP($K314,TONG_SL!$A:$D,2,0)</f>
        <v>Tai heo muối 200g</v>
      </c>
      <c r="M314" s="217"/>
      <c r="N314" s="190" t="str">
        <f t="shared" si="32"/>
        <v>K-C6</v>
      </c>
      <c r="O314" s="217"/>
      <c r="P314" s="217"/>
      <c r="Q314" s="190" t="str">
        <f>VLOOKUP(K314,TONG_SL!$A:$D,3,0)</f>
        <v>Túi</v>
      </c>
      <c r="R314" s="248">
        <v>15</v>
      </c>
      <c r="S314" s="159"/>
      <c r="T314" s="159">
        <f>VLOOKUP(VLOOKUP(G314,Ma_KH!$A:$R,18,0)&amp;K314,Gia_MB!$A:$F,6,0)</f>
        <v>55595</v>
      </c>
      <c r="U314" s="254">
        <f t="shared" si="33"/>
        <v>833925</v>
      </c>
      <c r="V314" s="159"/>
      <c r="W314" s="246">
        <f t="shared" si="34"/>
        <v>0</v>
      </c>
      <c r="X314" s="247" t="str">
        <f t="shared" si="35"/>
        <v>8</v>
      </c>
      <c r="Y314" s="159"/>
      <c r="Z314" s="254">
        <f t="shared" si="36"/>
        <v>66714</v>
      </c>
      <c r="AA314" s="5">
        <f>VLOOKUP(G314,Ma_KH!$A:$R,14,0)</f>
        <v>60</v>
      </c>
    </row>
    <row r="315" spans="1:27" x14ac:dyDescent="0.25">
      <c r="A315" s="282">
        <v>46112</v>
      </c>
      <c r="B315" s="283">
        <v>4186818162</v>
      </c>
      <c r="C315" s="284" t="s">
        <v>15253</v>
      </c>
      <c r="D315" s="282">
        <v>46114</v>
      </c>
      <c r="E315" s="264"/>
      <c r="F315" s="263"/>
      <c r="G315" s="285" t="s">
        <v>12350</v>
      </c>
      <c r="H315" s="264"/>
      <c r="I315" s="283" t="s">
        <v>15315</v>
      </c>
      <c r="J315" s="283" t="s">
        <v>1769</v>
      </c>
      <c r="K315" s="205" t="s">
        <v>44</v>
      </c>
      <c r="L315" s="190" t="str">
        <f>VLOOKUP($K315,TONG_SL!$A:$D,2,0)</f>
        <v>Giò lụa cây 250g</v>
      </c>
      <c r="M315" s="217"/>
      <c r="N315" s="190" t="str">
        <f t="shared" si="32"/>
        <v>K-C6</v>
      </c>
      <c r="O315" s="217"/>
      <c r="P315" s="217"/>
      <c r="Q315" s="190" t="str">
        <f>VLOOKUP(K315,TONG_SL!$A:$D,3,0)</f>
        <v>Túi</v>
      </c>
      <c r="R315" s="248">
        <v>4</v>
      </c>
      <c r="S315" s="159"/>
      <c r="T315" s="159">
        <f>VLOOKUP(VLOOKUP(G315,Ma_KH!$A:$R,18,0)&amp;K315,Gia_MB!$A:$F,6,0)</f>
        <v>49500</v>
      </c>
      <c r="U315" s="254">
        <f t="shared" si="33"/>
        <v>198000</v>
      </c>
      <c r="V315" s="159"/>
      <c r="W315" s="246">
        <f t="shared" si="34"/>
        <v>0</v>
      </c>
      <c r="X315" s="247" t="str">
        <f t="shared" si="35"/>
        <v>8</v>
      </c>
      <c r="Y315" s="159"/>
      <c r="Z315" s="254">
        <f t="shared" si="36"/>
        <v>15840</v>
      </c>
      <c r="AA315" s="5">
        <f>VLOOKUP(G315,Ma_KH!$A:$R,14,0)</f>
        <v>60</v>
      </c>
    </row>
    <row r="316" spans="1:27" x14ac:dyDescent="0.25">
      <c r="A316" s="282">
        <v>46112</v>
      </c>
      <c r="B316" s="283">
        <v>4186818162</v>
      </c>
      <c r="C316" s="284" t="s">
        <v>15253</v>
      </c>
      <c r="D316" s="282">
        <v>46114</v>
      </c>
      <c r="E316" s="206"/>
      <c r="F316" s="189"/>
      <c r="G316" s="285" t="s">
        <v>12350</v>
      </c>
      <c r="H316" s="206"/>
      <c r="I316" s="283" t="s">
        <v>15315</v>
      </c>
      <c r="J316" s="283" t="s">
        <v>1769</v>
      </c>
      <c r="K316" s="205" t="s">
        <v>34</v>
      </c>
      <c r="L316" s="190" t="str">
        <f>VLOOKUP($K316,TONG_SL!$A:$D,2,0)</f>
        <v>Tai heo muối 200g</v>
      </c>
      <c r="M316" s="217"/>
      <c r="N316" s="190" t="str">
        <f t="shared" si="32"/>
        <v>K-C6</v>
      </c>
      <c r="O316" s="217"/>
      <c r="P316" s="217"/>
      <c r="Q316" s="190" t="str">
        <f>VLOOKUP(K316,TONG_SL!$A:$D,3,0)</f>
        <v>Túi</v>
      </c>
      <c r="R316" s="248">
        <v>4</v>
      </c>
      <c r="S316" s="159"/>
      <c r="T316" s="159">
        <f>VLOOKUP(VLOOKUP(G316,Ma_KH!$A:$R,18,0)&amp;K316,Gia_MB!$A:$F,6,0)</f>
        <v>55595</v>
      </c>
      <c r="U316" s="254">
        <f t="shared" si="33"/>
        <v>222380</v>
      </c>
      <c r="V316" s="159"/>
      <c r="W316" s="246">
        <f t="shared" si="34"/>
        <v>0</v>
      </c>
      <c r="X316" s="247" t="str">
        <f t="shared" si="35"/>
        <v>8</v>
      </c>
      <c r="Y316" s="159"/>
      <c r="Z316" s="254">
        <f t="shared" si="36"/>
        <v>17790.400000000001</v>
      </c>
      <c r="AA316" s="5">
        <f>VLOOKUP(G316,Ma_KH!$A:$R,14,0)</f>
        <v>60</v>
      </c>
    </row>
    <row r="317" spans="1:27" x14ac:dyDescent="0.25">
      <c r="A317" s="282">
        <v>46112</v>
      </c>
      <c r="B317" s="283">
        <v>4186818162</v>
      </c>
      <c r="C317" s="284" t="s">
        <v>15253</v>
      </c>
      <c r="D317" s="282">
        <v>46114</v>
      </c>
      <c r="E317" s="206"/>
      <c r="F317" s="189"/>
      <c r="G317" s="285" t="s">
        <v>12350</v>
      </c>
      <c r="H317" s="206"/>
      <c r="I317" s="283" t="s">
        <v>15315</v>
      </c>
      <c r="J317" s="283" t="s">
        <v>1769</v>
      </c>
      <c r="K317" s="205" t="s">
        <v>27</v>
      </c>
      <c r="L317" s="190" t="str">
        <f>VLOOKUP($K317,TONG_SL!$A:$D,2,0)</f>
        <v>Chân giò heo muối 300g</v>
      </c>
      <c r="M317" s="217"/>
      <c r="N317" s="190" t="str">
        <f t="shared" si="32"/>
        <v>K-C6</v>
      </c>
      <c r="O317" s="217"/>
      <c r="P317" s="217"/>
      <c r="Q317" s="190" t="str">
        <f>VLOOKUP(K317,TONG_SL!$A:$D,3,0)</f>
        <v>Túi</v>
      </c>
      <c r="R317" s="248">
        <v>8</v>
      </c>
      <c r="S317" s="159"/>
      <c r="T317" s="159">
        <f>VLOOKUP(VLOOKUP(G317,Ma_KH!$A:$R,18,0)&amp;K317,Gia_MB!$A:$F,6,0)</f>
        <v>73431</v>
      </c>
      <c r="U317" s="254">
        <f t="shared" si="33"/>
        <v>587448</v>
      </c>
      <c r="V317" s="159"/>
      <c r="W317" s="246">
        <f t="shared" si="34"/>
        <v>0</v>
      </c>
      <c r="X317" s="247" t="str">
        <f t="shared" si="35"/>
        <v>8</v>
      </c>
      <c r="Y317" s="159"/>
      <c r="Z317" s="254">
        <f t="shared" si="36"/>
        <v>46995.840000000004</v>
      </c>
      <c r="AA317" s="5">
        <f>VLOOKUP(G317,Ma_KH!$A:$R,14,0)</f>
        <v>60</v>
      </c>
    </row>
    <row r="318" spans="1:27" x14ac:dyDescent="0.25">
      <c r="A318" s="282">
        <v>46112</v>
      </c>
      <c r="B318" s="283">
        <v>4186818162</v>
      </c>
      <c r="C318" s="284" t="s">
        <v>15253</v>
      </c>
      <c r="D318" s="282">
        <v>46114</v>
      </c>
      <c r="E318" s="206"/>
      <c r="F318" s="189"/>
      <c r="G318" s="285" t="s">
        <v>12350</v>
      </c>
      <c r="H318" s="206"/>
      <c r="I318" s="283" t="s">
        <v>15315</v>
      </c>
      <c r="J318" s="283" t="s">
        <v>1769</v>
      </c>
      <c r="K318" s="205" t="s">
        <v>30</v>
      </c>
      <c r="L318" s="190" t="str">
        <f>VLOOKUP($K318,TONG_SL!$A:$D,2,0)</f>
        <v>Gà muối 500g</v>
      </c>
      <c r="M318" s="217"/>
      <c r="N318" s="190" t="str">
        <f t="shared" si="32"/>
        <v>K-C6</v>
      </c>
      <c r="O318" s="217"/>
      <c r="P318" s="217"/>
      <c r="Q318" s="190" t="str">
        <f>VLOOKUP(K318,TONG_SL!$A:$D,3,0)</f>
        <v>Túi</v>
      </c>
      <c r="R318" s="248">
        <v>8</v>
      </c>
      <c r="S318" s="159"/>
      <c r="T318" s="159">
        <f>VLOOKUP(VLOOKUP(G318,Ma_KH!$A:$R,18,0)&amp;K318,Gia_MB!$A:$F,6,0)</f>
        <v>116611</v>
      </c>
      <c r="U318" s="254">
        <f t="shared" si="33"/>
        <v>932888</v>
      </c>
      <c r="V318" s="159"/>
      <c r="W318" s="246">
        <f t="shared" si="34"/>
        <v>0</v>
      </c>
      <c r="X318" s="247" t="str">
        <f t="shared" si="35"/>
        <v>8</v>
      </c>
      <c r="Y318" s="159"/>
      <c r="Z318" s="254">
        <f t="shared" si="36"/>
        <v>74631.040000000008</v>
      </c>
      <c r="AA318" s="5">
        <f>VLOOKUP(G318,Ma_KH!$A:$R,14,0)</f>
        <v>60</v>
      </c>
    </row>
    <row r="319" spans="1:27" x14ac:dyDescent="0.25">
      <c r="A319" s="282">
        <v>46112</v>
      </c>
      <c r="B319" s="283">
        <v>4186818162</v>
      </c>
      <c r="C319" s="284" t="s">
        <v>15253</v>
      </c>
      <c r="D319" s="282">
        <v>46114</v>
      </c>
      <c r="E319" s="206"/>
      <c r="F319" s="189"/>
      <c r="G319" s="285" t="s">
        <v>12350</v>
      </c>
      <c r="H319" s="206"/>
      <c r="I319" s="283" t="s">
        <v>15315</v>
      </c>
      <c r="J319" s="283" t="s">
        <v>1769</v>
      </c>
      <c r="K319" s="205" t="s">
        <v>37</v>
      </c>
      <c r="L319" s="190" t="str">
        <f>VLOOKUP($K319,TONG_SL!$A:$D,2,0)</f>
        <v>Chả cốm 300g</v>
      </c>
      <c r="M319" s="217"/>
      <c r="N319" s="190" t="str">
        <f t="shared" si="32"/>
        <v>K-C6</v>
      </c>
      <c r="O319" s="217"/>
      <c r="P319" s="217"/>
      <c r="Q319" s="190" t="str">
        <f>VLOOKUP(K319,TONG_SL!$A:$D,3,0)</f>
        <v>Túi</v>
      </c>
      <c r="R319" s="248">
        <v>4</v>
      </c>
      <c r="S319" s="159"/>
      <c r="T319" s="159">
        <f>VLOOKUP(VLOOKUP(G319,Ma_KH!$A:$R,18,0)&amp;K319,Gia_MB!$A:$F,6,0)</f>
        <v>74250</v>
      </c>
      <c r="U319" s="254">
        <f t="shared" si="33"/>
        <v>297000</v>
      </c>
      <c r="V319" s="159"/>
      <c r="W319" s="246">
        <f t="shared" si="34"/>
        <v>0</v>
      </c>
      <c r="X319" s="247" t="str">
        <f t="shared" si="35"/>
        <v>8</v>
      </c>
      <c r="Y319" s="159"/>
      <c r="Z319" s="254">
        <f t="shared" si="36"/>
        <v>23760</v>
      </c>
      <c r="AA319" s="5">
        <f>VLOOKUP(G319,Ma_KH!$A:$R,14,0)</f>
        <v>60</v>
      </c>
    </row>
    <row r="320" spans="1:27" x14ac:dyDescent="0.25">
      <c r="A320" s="282">
        <v>46112</v>
      </c>
      <c r="B320" s="283">
        <v>4186818173</v>
      </c>
      <c r="C320" s="284" t="s">
        <v>15253</v>
      </c>
      <c r="D320" s="282">
        <v>46114</v>
      </c>
      <c r="E320" s="206"/>
      <c r="F320" s="189"/>
      <c r="G320" s="285" t="s">
        <v>12350</v>
      </c>
      <c r="H320" s="206"/>
      <c r="I320" s="283" t="s">
        <v>15316</v>
      </c>
      <c r="J320" s="283" t="s">
        <v>1769</v>
      </c>
      <c r="K320" s="205" t="s">
        <v>34</v>
      </c>
      <c r="L320" s="190" t="str">
        <f>VLOOKUP($K320,TONG_SL!$A:$D,2,0)</f>
        <v>Tai heo muối 200g</v>
      </c>
      <c r="M320" s="217"/>
      <c r="N320" s="190" t="str">
        <f t="shared" si="32"/>
        <v>K-C6</v>
      </c>
      <c r="O320" s="217"/>
      <c r="P320" s="217"/>
      <c r="Q320" s="190" t="str">
        <f>VLOOKUP(K320,TONG_SL!$A:$D,3,0)</f>
        <v>Túi</v>
      </c>
      <c r="R320" s="248">
        <v>4</v>
      </c>
      <c r="S320" s="159"/>
      <c r="T320" s="159">
        <f>VLOOKUP(VLOOKUP(G320,Ma_KH!$A:$R,18,0)&amp;K320,Gia_MB!$A:$F,6,0)</f>
        <v>55595</v>
      </c>
      <c r="U320" s="254">
        <f t="shared" si="33"/>
        <v>222380</v>
      </c>
      <c r="V320" s="159"/>
      <c r="W320" s="246">
        <f t="shared" si="34"/>
        <v>0</v>
      </c>
      <c r="X320" s="247" t="str">
        <f t="shared" si="35"/>
        <v>8</v>
      </c>
      <c r="Y320" s="159"/>
      <c r="Z320" s="254">
        <f t="shared" si="36"/>
        <v>17790.400000000001</v>
      </c>
      <c r="AA320" s="5">
        <f>VLOOKUP(G320,Ma_KH!$A:$R,14,0)</f>
        <v>60</v>
      </c>
    </row>
    <row r="321" spans="1:27" x14ac:dyDescent="0.25">
      <c r="A321" s="282">
        <v>46112</v>
      </c>
      <c r="B321" s="283">
        <v>4186818173</v>
      </c>
      <c r="C321" s="284" t="s">
        <v>15253</v>
      </c>
      <c r="D321" s="282">
        <v>46114</v>
      </c>
      <c r="E321" s="206"/>
      <c r="F321" s="189"/>
      <c r="G321" s="285" t="s">
        <v>12350</v>
      </c>
      <c r="H321" s="206"/>
      <c r="I321" s="283" t="s">
        <v>15316</v>
      </c>
      <c r="J321" s="283" t="s">
        <v>1769</v>
      </c>
      <c r="K321" s="205" t="s">
        <v>44</v>
      </c>
      <c r="L321" s="190" t="str">
        <f>VLOOKUP($K321,TONG_SL!$A:$D,2,0)</f>
        <v>Giò lụa cây 250g</v>
      </c>
      <c r="M321" s="217"/>
      <c r="N321" s="190" t="str">
        <f t="shared" si="32"/>
        <v>K-C6</v>
      </c>
      <c r="O321" s="217"/>
      <c r="P321" s="217"/>
      <c r="Q321" s="190" t="str">
        <f>VLOOKUP(K321,TONG_SL!$A:$D,3,0)</f>
        <v>Túi</v>
      </c>
      <c r="R321" s="248">
        <v>4</v>
      </c>
      <c r="S321" s="159"/>
      <c r="T321" s="159">
        <f>VLOOKUP(VLOOKUP(G321,Ma_KH!$A:$R,18,0)&amp;K321,Gia_MB!$A:$F,6,0)</f>
        <v>49500</v>
      </c>
      <c r="U321" s="254">
        <f t="shared" si="33"/>
        <v>198000</v>
      </c>
      <c r="V321" s="159"/>
      <c r="W321" s="246">
        <f t="shared" si="34"/>
        <v>0</v>
      </c>
      <c r="X321" s="247" t="str">
        <f t="shared" si="35"/>
        <v>8</v>
      </c>
      <c r="Y321" s="159"/>
      <c r="Z321" s="254">
        <f t="shared" si="36"/>
        <v>15840</v>
      </c>
      <c r="AA321" s="5">
        <f>VLOOKUP(G321,Ma_KH!$A:$R,14,0)</f>
        <v>60</v>
      </c>
    </row>
    <row r="322" spans="1:27" x14ac:dyDescent="0.25">
      <c r="A322" s="282">
        <v>46112</v>
      </c>
      <c r="B322" s="283">
        <v>4186818173</v>
      </c>
      <c r="C322" s="284" t="s">
        <v>15253</v>
      </c>
      <c r="D322" s="282">
        <v>46114</v>
      </c>
      <c r="E322" s="206"/>
      <c r="F322" s="189"/>
      <c r="G322" s="285" t="s">
        <v>12350</v>
      </c>
      <c r="H322" s="206"/>
      <c r="I322" s="283" t="s">
        <v>15316</v>
      </c>
      <c r="J322" s="283" t="s">
        <v>1769</v>
      </c>
      <c r="K322" s="205" t="s">
        <v>27</v>
      </c>
      <c r="L322" s="190" t="str">
        <f>VLOOKUP($K322,TONG_SL!$A:$D,2,0)</f>
        <v>Chân giò heo muối 300g</v>
      </c>
      <c r="M322" s="217"/>
      <c r="N322" s="190" t="str">
        <f t="shared" si="32"/>
        <v>K-C6</v>
      </c>
      <c r="O322" s="217"/>
      <c r="P322" s="217"/>
      <c r="Q322" s="190" t="str">
        <f>VLOOKUP(K322,TONG_SL!$A:$D,3,0)</f>
        <v>Túi</v>
      </c>
      <c r="R322" s="248">
        <v>8</v>
      </c>
      <c r="S322" s="159"/>
      <c r="T322" s="159">
        <f>VLOOKUP(VLOOKUP(G322,Ma_KH!$A:$R,18,0)&amp;K322,Gia_MB!$A:$F,6,0)</f>
        <v>73431</v>
      </c>
      <c r="U322" s="254">
        <f t="shared" si="33"/>
        <v>587448</v>
      </c>
      <c r="V322" s="159"/>
      <c r="W322" s="246">
        <f t="shared" si="34"/>
        <v>0</v>
      </c>
      <c r="X322" s="247" t="str">
        <f t="shared" si="35"/>
        <v>8</v>
      </c>
      <c r="Y322" s="159"/>
      <c r="Z322" s="254">
        <f t="shared" si="36"/>
        <v>46995.840000000004</v>
      </c>
      <c r="AA322" s="5">
        <f>VLOOKUP(G322,Ma_KH!$A:$R,14,0)</f>
        <v>60</v>
      </c>
    </row>
    <row r="323" spans="1:27" x14ac:dyDescent="0.25">
      <c r="A323" s="282">
        <v>46112</v>
      </c>
      <c r="B323" s="283">
        <v>4186818173</v>
      </c>
      <c r="C323" s="284" t="s">
        <v>15253</v>
      </c>
      <c r="D323" s="282">
        <v>46114</v>
      </c>
      <c r="E323" s="206"/>
      <c r="F323" s="189"/>
      <c r="G323" s="285" t="s">
        <v>12350</v>
      </c>
      <c r="H323" s="206"/>
      <c r="I323" s="283" t="s">
        <v>15316</v>
      </c>
      <c r="J323" s="283" t="s">
        <v>1769</v>
      </c>
      <c r="K323" s="205" t="s">
        <v>37</v>
      </c>
      <c r="L323" s="190" t="str">
        <f>VLOOKUP($K323,TONG_SL!$A:$D,2,0)</f>
        <v>Chả cốm 300g</v>
      </c>
      <c r="M323" s="217"/>
      <c r="N323" s="190" t="str">
        <f t="shared" ref="N323:N386" si="37">IF($B323&lt;&gt;"","K-C6","")</f>
        <v>K-C6</v>
      </c>
      <c r="O323" s="217"/>
      <c r="P323" s="217"/>
      <c r="Q323" s="190" t="str">
        <f>VLOOKUP(K323,TONG_SL!$A:$D,3,0)</f>
        <v>Túi</v>
      </c>
      <c r="R323" s="248">
        <v>8</v>
      </c>
      <c r="S323" s="159"/>
      <c r="T323" s="159">
        <f>VLOOKUP(VLOOKUP(G323,Ma_KH!$A:$R,18,0)&amp;K323,Gia_MB!$A:$F,6,0)</f>
        <v>74250</v>
      </c>
      <c r="U323" s="254">
        <f t="shared" si="33"/>
        <v>594000</v>
      </c>
      <c r="V323" s="159"/>
      <c r="W323" s="246">
        <f t="shared" si="34"/>
        <v>0</v>
      </c>
      <c r="X323" s="247" t="str">
        <f t="shared" si="35"/>
        <v>8</v>
      </c>
      <c r="Y323" s="159"/>
      <c r="Z323" s="254">
        <f t="shared" si="36"/>
        <v>47520</v>
      </c>
      <c r="AA323" s="5">
        <f>VLOOKUP(G323,Ma_KH!$A:$R,14,0)</f>
        <v>60</v>
      </c>
    </row>
    <row r="324" spans="1:27" x14ac:dyDescent="0.25">
      <c r="A324" s="282">
        <v>46112</v>
      </c>
      <c r="B324" s="283">
        <v>4186818173</v>
      </c>
      <c r="C324" s="284" t="s">
        <v>15253</v>
      </c>
      <c r="D324" s="282">
        <v>46114</v>
      </c>
      <c r="E324" s="206"/>
      <c r="F324" s="189"/>
      <c r="G324" s="285" t="s">
        <v>12350</v>
      </c>
      <c r="H324" s="206"/>
      <c r="I324" s="283" t="s">
        <v>15316</v>
      </c>
      <c r="J324" s="283" t="s">
        <v>1769</v>
      </c>
      <c r="K324" s="205" t="s">
        <v>30</v>
      </c>
      <c r="L324" s="190" t="str">
        <f>VLOOKUP($K324,TONG_SL!$A:$D,2,0)</f>
        <v>Gà muối 500g</v>
      </c>
      <c r="M324" s="217"/>
      <c r="N324" s="190" t="str">
        <f t="shared" si="37"/>
        <v>K-C6</v>
      </c>
      <c r="O324" s="217"/>
      <c r="P324" s="217"/>
      <c r="Q324" s="190" t="str">
        <f>VLOOKUP(K324,TONG_SL!$A:$D,3,0)</f>
        <v>Túi</v>
      </c>
      <c r="R324" s="248">
        <v>6</v>
      </c>
      <c r="S324" s="159"/>
      <c r="T324" s="159">
        <f>VLOOKUP(VLOOKUP(G324,Ma_KH!$A:$R,18,0)&amp;K324,Gia_MB!$A:$F,6,0)</f>
        <v>116611</v>
      </c>
      <c r="U324" s="254">
        <f t="shared" si="33"/>
        <v>699666</v>
      </c>
      <c r="V324" s="159"/>
      <c r="W324" s="246">
        <f t="shared" si="34"/>
        <v>0</v>
      </c>
      <c r="X324" s="247" t="str">
        <f t="shared" si="35"/>
        <v>8</v>
      </c>
      <c r="Y324" s="159"/>
      <c r="Z324" s="254">
        <f t="shared" si="36"/>
        <v>55973.279999999999</v>
      </c>
      <c r="AA324" s="5">
        <f>VLOOKUP(G324,Ma_KH!$A:$R,14,0)</f>
        <v>60</v>
      </c>
    </row>
    <row r="325" spans="1:27" x14ac:dyDescent="0.25">
      <c r="A325" s="282">
        <v>46112</v>
      </c>
      <c r="B325" s="283">
        <v>4186818173</v>
      </c>
      <c r="C325" s="284" t="s">
        <v>15253</v>
      </c>
      <c r="D325" s="282">
        <v>46114</v>
      </c>
      <c r="E325" s="206"/>
      <c r="F325" s="189"/>
      <c r="G325" s="285" t="s">
        <v>12350</v>
      </c>
      <c r="H325" s="206"/>
      <c r="I325" s="283" t="s">
        <v>15316</v>
      </c>
      <c r="J325" s="283" t="s">
        <v>1769</v>
      </c>
      <c r="K325" s="205" t="s">
        <v>48</v>
      </c>
      <c r="L325" s="190" t="str">
        <f>VLOOKUP($K325,TONG_SL!$A:$D,2,0)</f>
        <v>Mọc Nấm Hương 250g</v>
      </c>
      <c r="M325" s="217"/>
      <c r="N325" s="190" t="str">
        <f t="shared" si="37"/>
        <v>K-C6</v>
      </c>
      <c r="O325" s="217"/>
      <c r="P325" s="217"/>
      <c r="Q325" s="190" t="str">
        <f>VLOOKUP(K325,TONG_SL!$A:$D,3,0)</f>
        <v>Túi</v>
      </c>
      <c r="R325" s="248">
        <v>4</v>
      </c>
      <c r="S325" s="159"/>
      <c r="T325" s="159">
        <f>VLOOKUP(VLOOKUP(G325,Ma_KH!$A:$R,18,0)&amp;K325,Gia_MB!$A:$F,6,0)</f>
        <v>46000</v>
      </c>
      <c r="U325" s="254">
        <f t="shared" si="33"/>
        <v>184000</v>
      </c>
      <c r="V325" s="159"/>
      <c r="W325" s="246">
        <f t="shared" si="34"/>
        <v>0</v>
      </c>
      <c r="X325" s="247" t="str">
        <f t="shared" si="35"/>
        <v>8</v>
      </c>
      <c r="Y325" s="159"/>
      <c r="Z325" s="254">
        <f t="shared" si="36"/>
        <v>14720</v>
      </c>
      <c r="AA325" s="5">
        <f>VLOOKUP(G325,Ma_KH!$A:$R,14,0)</f>
        <v>60</v>
      </c>
    </row>
    <row r="326" spans="1:27" x14ac:dyDescent="0.25">
      <c r="A326" s="282">
        <v>46112</v>
      </c>
      <c r="B326" s="283">
        <v>4186818173</v>
      </c>
      <c r="C326" s="284" t="s">
        <v>15253</v>
      </c>
      <c r="D326" s="282">
        <v>46114</v>
      </c>
      <c r="E326" s="206"/>
      <c r="F326" s="189"/>
      <c r="G326" s="285" t="s">
        <v>12350</v>
      </c>
      <c r="H326" s="206"/>
      <c r="I326" s="283" t="s">
        <v>15316</v>
      </c>
      <c r="J326" s="283" t="s">
        <v>1769</v>
      </c>
      <c r="K326" s="205" t="s">
        <v>32</v>
      </c>
      <c r="L326" s="190" t="str">
        <f>VLOOKUP($K326,TONG_SL!$A:$D,2,0)</f>
        <v>Giò Tai Lưỡi Xào 250g</v>
      </c>
      <c r="M326" s="217"/>
      <c r="N326" s="190" t="str">
        <f t="shared" si="37"/>
        <v>K-C6</v>
      </c>
      <c r="O326" s="217"/>
      <c r="P326" s="217"/>
      <c r="Q326" s="190" t="str">
        <f>VLOOKUP(K326,TONG_SL!$A:$D,3,0)</f>
        <v>Túi</v>
      </c>
      <c r="R326" s="248">
        <v>4</v>
      </c>
      <c r="S326" s="159"/>
      <c r="T326" s="159">
        <f>VLOOKUP(VLOOKUP(G326,Ma_KH!$A:$R,18,0)&amp;K326,Gia_MB!$A:$F,6,0)</f>
        <v>50182</v>
      </c>
      <c r="U326" s="254">
        <f t="shared" si="33"/>
        <v>200728</v>
      </c>
      <c r="V326" s="159"/>
      <c r="W326" s="246">
        <f t="shared" si="34"/>
        <v>0</v>
      </c>
      <c r="X326" s="247" t="str">
        <f t="shared" si="35"/>
        <v>8</v>
      </c>
      <c r="Y326" s="159"/>
      <c r="Z326" s="254">
        <f t="shared" si="36"/>
        <v>16058.24</v>
      </c>
      <c r="AA326" s="5">
        <f>VLOOKUP(G326,Ma_KH!$A:$R,14,0)</f>
        <v>60</v>
      </c>
    </row>
    <row r="327" spans="1:27" x14ac:dyDescent="0.25">
      <c r="A327" s="282">
        <v>46112</v>
      </c>
      <c r="B327" s="283">
        <v>4186818264</v>
      </c>
      <c r="C327" s="284" t="s">
        <v>15253</v>
      </c>
      <c r="D327" s="282">
        <v>46114</v>
      </c>
      <c r="E327" s="206"/>
      <c r="F327" s="189"/>
      <c r="G327" s="285" t="s">
        <v>12350</v>
      </c>
      <c r="H327" s="206"/>
      <c r="I327" s="283" t="s">
        <v>15317</v>
      </c>
      <c r="J327" s="283" t="s">
        <v>1769</v>
      </c>
      <c r="K327" s="205" t="s">
        <v>34</v>
      </c>
      <c r="L327" s="190" t="str">
        <f>VLOOKUP($K327,TONG_SL!$A:$D,2,0)</f>
        <v>Tai heo muối 200g</v>
      </c>
      <c r="M327" s="217"/>
      <c r="N327" s="190" t="str">
        <f t="shared" si="37"/>
        <v>K-C6</v>
      </c>
      <c r="O327" s="217"/>
      <c r="P327" s="217"/>
      <c r="Q327" s="190" t="str">
        <f>VLOOKUP(K327,TONG_SL!$A:$D,3,0)</f>
        <v>Túi</v>
      </c>
      <c r="R327" s="248">
        <v>2</v>
      </c>
      <c r="S327" s="159"/>
      <c r="T327" s="159">
        <f>VLOOKUP(VLOOKUP(G327,Ma_KH!$A:$R,18,0)&amp;K327,Gia_MB!$A:$F,6,0)</f>
        <v>55595</v>
      </c>
      <c r="U327" s="254">
        <f t="shared" si="33"/>
        <v>111190</v>
      </c>
      <c r="V327" s="159"/>
      <c r="W327" s="246">
        <f t="shared" si="34"/>
        <v>0</v>
      </c>
      <c r="X327" s="247" t="str">
        <f t="shared" si="35"/>
        <v>8</v>
      </c>
      <c r="Y327" s="159"/>
      <c r="Z327" s="254">
        <f t="shared" si="36"/>
        <v>8895.2000000000007</v>
      </c>
      <c r="AA327" s="5">
        <f>VLOOKUP(G327,Ma_KH!$A:$R,14,0)</f>
        <v>60</v>
      </c>
    </row>
    <row r="328" spans="1:27" x14ac:dyDescent="0.25">
      <c r="A328" s="282">
        <v>46112</v>
      </c>
      <c r="B328" s="283">
        <v>4186818264</v>
      </c>
      <c r="C328" s="284" t="s">
        <v>15253</v>
      </c>
      <c r="D328" s="282">
        <v>46114</v>
      </c>
      <c r="E328" s="206"/>
      <c r="F328" s="189"/>
      <c r="G328" s="285" t="s">
        <v>12350</v>
      </c>
      <c r="H328" s="206"/>
      <c r="I328" s="283" t="s">
        <v>15317</v>
      </c>
      <c r="J328" s="283" t="s">
        <v>1769</v>
      </c>
      <c r="K328" s="205" t="s">
        <v>37</v>
      </c>
      <c r="L328" s="190" t="str">
        <f>VLOOKUP($K328,TONG_SL!$A:$D,2,0)</f>
        <v>Chả cốm 300g</v>
      </c>
      <c r="M328" s="217"/>
      <c r="N328" s="190" t="str">
        <f t="shared" si="37"/>
        <v>K-C6</v>
      </c>
      <c r="O328" s="217"/>
      <c r="P328" s="217"/>
      <c r="Q328" s="190" t="str">
        <f>VLOOKUP(K328,TONG_SL!$A:$D,3,0)</f>
        <v>Túi</v>
      </c>
      <c r="R328" s="248">
        <v>8</v>
      </c>
      <c r="S328" s="159"/>
      <c r="T328" s="159">
        <f>VLOOKUP(VLOOKUP(G328,Ma_KH!$A:$R,18,0)&amp;K328,Gia_MB!$A:$F,6,0)</f>
        <v>74250</v>
      </c>
      <c r="U328" s="254">
        <f t="shared" si="33"/>
        <v>594000</v>
      </c>
      <c r="V328" s="159"/>
      <c r="W328" s="246">
        <f t="shared" si="34"/>
        <v>0</v>
      </c>
      <c r="X328" s="247" t="str">
        <f t="shared" si="35"/>
        <v>8</v>
      </c>
      <c r="Y328" s="159"/>
      <c r="Z328" s="254">
        <f t="shared" si="36"/>
        <v>47520</v>
      </c>
      <c r="AA328" s="5">
        <f>VLOOKUP(G328,Ma_KH!$A:$R,14,0)</f>
        <v>60</v>
      </c>
    </row>
    <row r="329" spans="1:27" x14ac:dyDescent="0.25">
      <c r="A329" s="282">
        <v>46112</v>
      </c>
      <c r="B329" s="283">
        <v>4186818264</v>
      </c>
      <c r="C329" s="284" t="s">
        <v>15253</v>
      </c>
      <c r="D329" s="282">
        <v>46114</v>
      </c>
      <c r="E329" s="206"/>
      <c r="F329" s="189"/>
      <c r="G329" s="285" t="s">
        <v>12350</v>
      </c>
      <c r="H329" s="206"/>
      <c r="I329" s="283" t="s">
        <v>15317</v>
      </c>
      <c r="J329" s="283" t="s">
        <v>1769</v>
      </c>
      <c r="K329" s="205" t="s">
        <v>30</v>
      </c>
      <c r="L329" s="190" t="str">
        <f>VLOOKUP($K329,TONG_SL!$A:$D,2,0)</f>
        <v>Gà muối 500g</v>
      </c>
      <c r="M329" s="217"/>
      <c r="N329" s="190" t="str">
        <f t="shared" si="37"/>
        <v>K-C6</v>
      </c>
      <c r="O329" s="217"/>
      <c r="P329" s="217"/>
      <c r="Q329" s="190" t="str">
        <f>VLOOKUP(K329,TONG_SL!$A:$D,3,0)</f>
        <v>Túi</v>
      </c>
      <c r="R329" s="248">
        <v>8</v>
      </c>
      <c r="S329" s="159"/>
      <c r="T329" s="159">
        <f>VLOOKUP(VLOOKUP(G329,Ma_KH!$A:$R,18,0)&amp;K329,Gia_MB!$A:$F,6,0)</f>
        <v>116611</v>
      </c>
      <c r="U329" s="254">
        <f t="shared" ref="U329:U392" si="38">T329*R329</f>
        <v>932888</v>
      </c>
      <c r="V329" s="159"/>
      <c r="W329" s="246">
        <f t="shared" ref="W329:W392" si="39">U329*V329</f>
        <v>0</v>
      </c>
      <c r="X329" s="247" t="str">
        <f t="shared" ref="X329:X392" si="40">IF(B329&lt;&gt;"","8","0")</f>
        <v>8</v>
      </c>
      <c r="Y329" s="159"/>
      <c r="Z329" s="254">
        <f t="shared" ref="Z329:Z392" si="41">U329*X329%</f>
        <v>74631.040000000008</v>
      </c>
      <c r="AA329" s="5">
        <f>VLOOKUP(G329,Ma_KH!$A:$R,14,0)</f>
        <v>60</v>
      </c>
    </row>
    <row r="330" spans="1:27" x14ac:dyDescent="0.25">
      <c r="A330" s="282">
        <v>46112</v>
      </c>
      <c r="B330" s="283">
        <v>4186818264</v>
      </c>
      <c r="C330" s="284" t="s">
        <v>15253</v>
      </c>
      <c r="D330" s="282">
        <v>46114</v>
      </c>
      <c r="E330" s="206"/>
      <c r="F330" s="189"/>
      <c r="G330" s="285" t="s">
        <v>12350</v>
      </c>
      <c r="H330" s="206"/>
      <c r="I330" s="283" t="s">
        <v>15317</v>
      </c>
      <c r="J330" s="283" t="s">
        <v>1769</v>
      </c>
      <c r="K330" s="205" t="s">
        <v>44</v>
      </c>
      <c r="L330" s="190" t="str">
        <f>VLOOKUP($K330,TONG_SL!$A:$D,2,0)</f>
        <v>Giò lụa cây 250g</v>
      </c>
      <c r="M330" s="217"/>
      <c r="N330" s="190" t="str">
        <f t="shared" si="37"/>
        <v>K-C6</v>
      </c>
      <c r="O330" s="217"/>
      <c r="P330" s="217"/>
      <c r="Q330" s="190" t="str">
        <f>VLOOKUP(K330,TONG_SL!$A:$D,3,0)</f>
        <v>Túi</v>
      </c>
      <c r="R330" s="248">
        <v>4</v>
      </c>
      <c r="S330" s="159"/>
      <c r="T330" s="159">
        <f>VLOOKUP(VLOOKUP(G330,Ma_KH!$A:$R,18,0)&amp;K330,Gia_MB!$A:$F,6,0)</f>
        <v>49500</v>
      </c>
      <c r="U330" s="254">
        <f t="shared" si="38"/>
        <v>198000</v>
      </c>
      <c r="V330" s="159"/>
      <c r="W330" s="246">
        <f t="shared" si="39"/>
        <v>0</v>
      </c>
      <c r="X330" s="247" t="str">
        <f t="shared" si="40"/>
        <v>8</v>
      </c>
      <c r="Y330" s="159"/>
      <c r="Z330" s="254">
        <f t="shared" si="41"/>
        <v>15840</v>
      </c>
      <c r="AA330" s="5">
        <f>VLOOKUP(G330,Ma_KH!$A:$R,14,0)</f>
        <v>60</v>
      </c>
    </row>
    <row r="331" spans="1:27" x14ac:dyDescent="0.25">
      <c r="A331" s="282">
        <v>46112</v>
      </c>
      <c r="B331" s="283">
        <v>4186818264</v>
      </c>
      <c r="C331" s="284" t="s">
        <v>15253</v>
      </c>
      <c r="D331" s="282">
        <v>46114</v>
      </c>
      <c r="E331" s="206"/>
      <c r="F331" s="189"/>
      <c r="G331" s="285" t="s">
        <v>12350</v>
      </c>
      <c r="H331" s="206"/>
      <c r="I331" s="283" t="s">
        <v>15317</v>
      </c>
      <c r="J331" s="283" t="s">
        <v>1769</v>
      </c>
      <c r="K331" s="205" t="s">
        <v>48</v>
      </c>
      <c r="L331" s="190" t="str">
        <f>VLOOKUP($K331,TONG_SL!$A:$D,2,0)</f>
        <v>Mọc Nấm Hương 250g</v>
      </c>
      <c r="M331" s="217"/>
      <c r="N331" s="190" t="str">
        <f t="shared" si="37"/>
        <v>K-C6</v>
      </c>
      <c r="O331" s="217"/>
      <c r="P331" s="217"/>
      <c r="Q331" s="190" t="str">
        <f>VLOOKUP(K331,TONG_SL!$A:$D,3,0)</f>
        <v>Túi</v>
      </c>
      <c r="R331" s="248">
        <v>4</v>
      </c>
      <c r="S331" s="159"/>
      <c r="T331" s="159">
        <f>VLOOKUP(VLOOKUP(G331,Ma_KH!$A:$R,18,0)&amp;K331,Gia_MB!$A:$F,6,0)</f>
        <v>46000</v>
      </c>
      <c r="U331" s="254">
        <f t="shared" si="38"/>
        <v>184000</v>
      </c>
      <c r="V331" s="159"/>
      <c r="W331" s="246">
        <f t="shared" si="39"/>
        <v>0</v>
      </c>
      <c r="X331" s="247" t="str">
        <f t="shared" si="40"/>
        <v>8</v>
      </c>
      <c r="Y331" s="159"/>
      <c r="Z331" s="254">
        <f t="shared" si="41"/>
        <v>14720</v>
      </c>
      <c r="AA331" s="5">
        <f>VLOOKUP(G331,Ma_KH!$A:$R,14,0)</f>
        <v>60</v>
      </c>
    </row>
    <row r="332" spans="1:27" x14ac:dyDescent="0.25">
      <c r="A332" s="282">
        <v>46112</v>
      </c>
      <c r="B332" s="283">
        <v>4186818264</v>
      </c>
      <c r="C332" s="284" t="s">
        <v>15253</v>
      </c>
      <c r="D332" s="282">
        <v>46114</v>
      </c>
      <c r="E332" s="206"/>
      <c r="F332" s="189"/>
      <c r="G332" s="285" t="s">
        <v>12350</v>
      </c>
      <c r="H332" s="206"/>
      <c r="I332" s="283" t="s">
        <v>15317</v>
      </c>
      <c r="J332" s="283" t="s">
        <v>1769</v>
      </c>
      <c r="K332" s="205" t="s">
        <v>27</v>
      </c>
      <c r="L332" s="190" t="str">
        <f>VLOOKUP($K332,TONG_SL!$A:$D,2,0)</f>
        <v>Chân giò heo muối 300g</v>
      </c>
      <c r="M332" s="217"/>
      <c r="N332" s="190" t="str">
        <f t="shared" si="37"/>
        <v>K-C6</v>
      </c>
      <c r="O332" s="217"/>
      <c r="P332" s="217"/>
      <c r="Q332" s="190" t="str">
        <f>VLOOKUP(K332,TONG_SL!$A:$D,3,0)</f>
        <v>Túi</v>
      </c>
      <c r="R332" s="248">
        <v>8</v>
      </c>
      <c r="S332" s="159"/>
      <c r="T332" s="159">
        <f>VLOOKUP(VLOOKUP(G332,Ma_KH!$A:$R,18,0)&amp;K332,Gia_MB!$A:$F,6,0)</f>
        <v>73431</v>
      </c>
      <c r="U332" s="254">
        <f t="shared" si="38"/>
        <v>587448</v>
      </c>
      <c r="V332" s="159"/>
      <c r="W332" s="246">
        <f t="shared" si="39"/>
        <v>0</v>
      </c>
      <c r="X332" s="247" t="str">
        <f t="shared" si="40"/>
        <v>8</v>
      </c>
      <c r="Y332" s="159"/>
      <c r="Z332" s="254">
        <f t="shared" si="41"/>
        <v>46995.840000000004</v>
      </c>
      <c r="AA332" s="5">
        <f>VLOOKUP(G332,Ma_KH!$A:$R,14,0)</f>
        <v>60</v>
      </c>
    </row>
    <row r="333" spans="1:27" x14ac:dyDescent="0.25">
      <c r="A333" s="282">
        <v>46112</v>
      </c>
      <c r="B333" s="283">
        <v>4186818264</v>
      </c>
      <c r="C333" s="284" t="s">
        <v>15253</v>
      </c>
      <c r="D333" s="282">
        <v>46114</v>
      </c>
      <c r="E333" s="206"/>
      <c r="F333" s="189"/>
      <c r="G333" s="285" t="s">
        <v>12350</v>
      </c>
      <c r="H333" s="206"/>
      <c r="I333" s="283" t="s">
        <v>15317</v>
      </c>
      <c r="J333" s="283" t="s">
        <v>1769</v>
      </c>
      <c r="K333" s="205" t="s">
        <v>32</v>
      </c>
      <c r="L333" s="190" t="str">
        <f>VLOOKUP($K333,TONG_SL!$A:$D,2,0)</f>
        <v>Giò Tai Lưỡi Xào 250g</v>
      </c>
      <c r="M333" s="217"/>
      <c r="N333" s="190" t="str">
        <f t="shared" si="37"/>
        <v>K-C6</v>
      </c>
      <c r="O333" s="217"/>
      <c r="P333" s="217"/>
      <c r="Q333" s="190" t="str">
        <f>VLOOKUP(K333,TONG_SL!$A:$D,3,0)</f>
        <v>Túi</v>
      </c>
      <c r="R333" s="248">
        <v>6</v>
      </c>
      <c r="S333" s="159"/>
      <c r="T333" s="159">
        <f>VLOOKUP(VLOOKUP(G333,Ma_KH!$A:$R,18,0)&amp;K333,Gia_MB!$A:$F,6,0)</f>
        <v>50182</v>
      </c>
      <c r="U333" s="254">
        <f t="shared" si="38"/>
        <v>301092</v>
      </c>
      <c r="V333" s="159"/>
      <c r="W333" s="246">
        <f t="shared" si="39"/>
        <v>0</v>
      </c>
      <c r="X333" s="247" t="str">
        <f t="shared" si="40"/>
        <v>8</v>
      </c>
      <c r="Y333" s="159"/>
      <c r="Z333" s="254">
        <f t="shared" si="41"/>
        <v>24087.360000000001</v>
      </c>
      <c r="AA333" s="5">
        <f>VLOOKUP(G333,Ma_KH!$A:$R,14,0)</f>
        <v>60</v>
      </c>
    </row>
    <row r="334" spans="1:27" x14ac:dyDescent="0.25">
      <c r="A334" s="261">
        <v>46112</v>
      </c>
      <c r="B334" s="262">
        <v>4186818549</v>
      </c>
      <c r="C334" s="263" t="s">
        <v>15253</v>
      </c>
      <c r="D334" s="261">
        <v>46114</v>
      </c>
      <c r="E334" s="206"/>
      <c r="F334" s="189"/>
      <c r="G334" s="265" t="s">
        <v>12350</v>
      </c>
      <c r="H334" s="206"/>
      <c r="I334" s="262" t="s">
        <v>15318</v>
      </c>
      <c r="J334" s="262" t="s">
        <v>1769</v>
      </c>
      <c r="K334" s="205" t="s">
        <v>32</v>
      </c>
      <c r="L334" s="190" t="str">
        <f>VLOOKUP($K334,TONG_SL!$A:$D,2,0)</f>
        <v>Giò Tai Lưỡi Xào 250g</v>
      </c>
      <c r="M334" s="217"/>
      <c r="N334" s="190" t="str">
        <f t="shared" si="37"/>
        <v>K-C6</v>
      </c>
      <c r="O334" s="217"/>
      <c r="P334" s="217"/>
      <c r="Q334" s="190" t="str">
        <f>VLOOKUP(K334,TONG_SL!$A:$D,3,0)</f>
        <v>Túi</v>
      </c>
      <c r="R334" s="248">
        <v>6</v>
      </c>
      <c r="S334" s="159"/>
      <c r="T334" s="159">
        <f>VLOOKUP(VLOOKUP(G334,Ma_KH!$A:$R,18,0)&amp;K334,Gia_MB!$A:$F,6,0)</f>
        <v>50182</v>
      </c>
      <c r="U334" s="254">
        <f t="shared" si="38"/>
        <v>301092</v>
      </c>
      <c r="V334" s="159"/>
      <c r="W334" s="246">
        <f t="shared" si="39"/>
        <v>0</v>
      </c>
      <c r="X334" s="247" t="str">
        <f t="shared" si="40"/>
        <v>8</v>
      </c>
      <c r="Y334" s="159"/>
      <c r="Z334" s="254">
        <f t="shared" si="41"/>
        <v>24087.360000000001</v>
      </c>
      <c r="AA334" s="5">
        <f>VLOOKUP(G334,Ma_KH!$A:$R,14,0)</f>
        <v>60</v>
      </c>
    </row>
    <row r="335" spans="1:27" x14ac:dyDescent="0.25">
      <c r="A335" s="261">
        <v>46112</v>
      </c>
      <c r="B335" s="262">
        <v>4186818549</v>
      </c>
      <c r="C335" s="263" t="s">
        <v>15253</v>
      </c>
      <c r="D335" s="261">
        <v>46114</v>
      </c>
      <c r="E335" s="206"/>
      <c r="F335" s="189"/>
      <c r="G335" s="265" t="s">
        <v>12350</v>
      </c>
      <c r="H335" s="206"/>
      <c r="I335" s="262" t="s">
        <v>15318</v>
      </c>
      <c r="J335" s="262" t="s">
        <v>1769</v>
      </c>
      <c r="K335" s="205" t="s">
        <v>27</v>
      </c>
      <c r="L335" s="190" t="str">
        <f>VLOOKUP($K335,TONG_SL!$A:$D,2,0)</f>
        <v>Chân giò heo muối 300g</v>
      </c>
      <c r="M335" s="217"/>
      <c r="N335" s="190" t="str">
        <f t="shared" si="37"/>
        <v>K-C6</v>
      </c>
      <c r="O335" s="217"/>
      <c r="P335" s="217"/>
      <c r="Q335" s="190" t="str">
        <f>VLOOKUP(K335,TONG_SL!$A:$D,3,0)</f>
        <v>Túi</v>
      </c>
      <c r="R335" s="248">
        <v>8</v>
      </c>
      <c r="S335" s="159"/>
      <c r="T335" s="159">
        <f>VLOOKUP(VLOOKUP(G335,Ma_KH!$A:$R,18,0)&amp;K335,Gia_MB!$A:$F,6,0)</f>
        <v>73431</v>
      </c>
      <c r="U335" s="254">
        <f t="shared" si="38"/>
        <v>587448</v>
      </c>
      <c r="V335" s="159"/>
      <c r="W335" s="246">
        <f t="shared" si="39"/>
        <v>0</v>
      </c>
      <c r="X335" s="247" t="str">
        <f t="shared" si="40"/>
        <v>8</v>
      </c>
      <c r="Y335" s="159"/>
      <c r="Z335" s="254">
        <f t="shared" si="41"/>
        <v>46995.840000000004</v>
      </c>
      <c r="AA335" s="5">
        <f>VLOOKUP(G335,Ma_KH!$A:$R,14,0)</f>
        <v>60</v>
      </c>
    </row>
    <row r="336" spans="1:27" x14ac:dyDescent="0.25">
      <c r="A336" s="261">
        <v>46112</v>
      </c>
      <c r="B336" s="262">
        <v>4186818549</v>
      </c>
      <c r="C336" s="263" t="s">
        <v>15253</v>
      </c>
      <c r="D336" s="261">
        <v>46114</v>
      </c>
      <c r="E336" s="206"/>
      <c r="F336" s="189"/>
      <c r="G336" s="265" t="s">
        <v>12350</v>
      </c>
      <c r="H336" s="206"/>
      <c r="I336" s="262" t="s">
        <v>15318</v>
      </c>
      <c r="J336" s="262" t="s">
        <v>1769</v>
      </c>
      <c r="K336" s="205" t="s">
        <v>30</v>
      </c>
      <c r="L336" s="190" t="str">
        <f>VLOOKUP($K336,TONG_SL!$A:$D,2,0)</f>
        <v>Gà muối 500g</v>
      </c>
      <c r="M336" s="217"/>
      <c r="N336" s="190" t="str">
        <f t="shared" si="37"/>
        <v>K-C6</v>
      </c>
      <c r="O336" s="217"/>
      <c r="P336" s="217"/>
      <c r="Q336" s="190" t="str">
        <f>VLOOKUP(K336,TONG_SL!$A:$D,3,0)</f>
        <v>Túi</v>
      </c>
      <c r="R336" s="248">
        <v>4</v>
      </c>
      <c r="S336" s="159"/>
      <c r="T336" s="159">
        <f>VLOOKUP(VLOOKUP(G336,Ma_KH!$A:$R,18,0)&amp;K336,Gia_MB!$A:$F,6,0)</f>
        <v>116611</v>
      </c>
      <c r="U336" s="254">
        <f t="shared" si="38"/>
        <v>466444</v>
      </c>
      <c r="V336" s="159"/>
      <c r="W336" s="246">
        <f t="shared" si="39"/>
        <v>0</v>
      </c>
      <c r="X336" s="247" t="str">
        <f t="shared" si="40"/>
        <v>8</v>
      </c>
      <c r="Y336" s="159"/>
      <c r="Z336" s="254">
        <f t="shared" si="41"/>
        <v>37315.520000000004</v>
      </c>
      <c r="AA336" s="5">
        <f>VLOOKUP(G336,Ma_KH!$A:$R,14,0)</f>
        <v>60</v>
      </c>
    </row>
    <row r="337" spans="1:27" x14ac:dyDescent="0.25">
      <c r="A337" s="261">
        <v>46112</v>
      </c>
      <c r="B337" s="262">
        <v>4186818549</v>
      </c>
      <c r="C337" s="263" t="s">
        <v>15253</v>
      </c>
      <c r="D337" s="261">
        <v>46114</v>
      </c>
      <c r="E337" s="206"/>
      <c r="F337" s="189"/>
      <c r="G337" s="265" t="s">
        <v>12350</v>
      </c>
      <c r="H337" s="206"/>
      <c r="I337" s="262" t="s">
        <v>15318</v>
      </c>
      <c r="J337" s="262" t="s">
        <v>1769</v>
      </c>
      <c r="K337" s="205" t="s">
        <v>48</v>
      </c>
      <c r="L337" s="190" t="str">
        <f>VLOOKUP($K337,TONG_SL!$A:$D,2,0)</f>
        <v>Mọc Nấm Hương 250g</v>
      </c>
      <c r="M337" s="217"/>
      <c r="N337" s="190" t="str">
        <f t="shared" si="37"/>
        <v>K-C6</v>
      </c>
      <c r="O337" s="217"/>
      <c r="P337" s="217"/>
      <c r="Q337" s="190" t="str">
        <f>VLOOKUP(K337,TONG_SL!$A:$D,3,0)</f>
        <v>Túi</v>
      </c>
      <c r="R337" s="248">
        <v>6</v>
      </c>
      <c r="S337" s="159"/>
      <c r="T337" s="159">
        <f>VLOOKUP(VLOOKUP(G337,Ma_KH!$A:$R,18,0)&amp;K337,Gia_MB!$A:$F,6,0)</f>
        <v>46000</v>
      </c>
      <c r="U337" s="254">
        <f t="shared" si="38"/>
        <v>276000</v>
      </c>
      <c r="V337" s="159"/>
      <c r="W337" s="246">
        <f t="shared" si="39"/>
        <v>0</v>
      </c>
      <c r="X337" s="247" t="str">
        <f t="shared" si="40"/>
        <v>8</v>
      </c>
      <c r="Y337" s="159"/>
      <c r="Z337" s="254">
        <f t="shared" si="41"/>
        <v>22080</v>
      </c>
      <c r="AA337" s="5">
        <f>VLOOKUP(G337,Ma_KH!$A:$R,14,0)</f>
        <v>60</v>
      </c>
    </row>
    <row r="338" spans="1:27" x14ac:dyDescent="0.25">
      <c r="A338" s="261">
        <v>46112</v>
      </c>
      <c r="B338" s="262">
        <v>4186818549</v>
      </c>
      <c r="C338" s="263" t="s">
        <v>15253</v>
      </c>
      <c r="D338" s="261">
        <v>46114</v>
      </c>
      <c r="E338" s="206"/>
      <c r="F338" s="189"/>
      <c r="G338" s="265" t="s">
        <v>12350</v>
      </c>
      <c r="H338" s="206"/>
      <c r="I338" s="262" t="s">
        <v>15318</v>
      </c>
      <c r="J338" s="262" t="s">
        <v>1769</v>
      </c>
      <c r="K338" s="205" t="s">
        <v>37</v>
      </c>
      <c r="L338" s="190" t="str">
        <f>VLOOKUP($K338,TONG_SL!$A:$D,2,0)</f>
        <v>Chả cốm 300g</v>
      </c>
      <c r="M338" s="217"/>
      <c r="N338" s="190" t="str">
        <f t="shared" si="37"/>
        <v>K-C6</v>
      </c>
      <c r="O338" s="217"/>
      <c r="P338" s="217"/>
      <c r="Q338" s="190" t="str">
        <f>VLOOKUP(K338,TONG_SL!$A:$D,3,0)</f>
        <v>Túi</v>
      </c>
      <c r="R338" s="248">
        <v>8</v>
      </c>
      <c r="S338" s="159"/>
      <c r="T338" s="159">
        <f>VLOOKUP(VLOOKUP(G338,Ma_KH!$A:$R,18,0)&amp;K338,Gia_MB!$A:$F,6,0)</f>
        <v>74250</v>
      </c>
      <c r="U338" s="254">
        <f t="shared" si="38"/>
        <v>594000</v>
      </c>
      <c r="V338" s="159"/>
      <c r="W338" s="246">
        <f t="shared" si="39"/>
        <v>0</v>
      </c>
      <c r="X338" s="247" t="str">
        <f t="shared" si="40"/>
        <v>8</v>
      </c>
      <c r="Y338" s="159"/>
      <c r="Z338" s="254">
        <f t="shared" si="41"/>
        <v>47520</v>
      </c>
      <c r="AA338" s="5">
        <f>VLOOKUP(G338,Ma_KH!$A:$R,14,0)</f>
        <v>60</v>
      </c>
    </row>
    <row r="339" spans="1:27" x14ac:dyDescent="0.25">
      <c r="A339" s="186">
        <v>46112</v>
      </c>
      <c r="B339" s="205">
        <v>4186818156</v>
      </c>
      <c r="C339" s="189" t="s">
        <v>15253</v>
      </c>
      <c r="D339" s="186">
        <v>46114</v>
      </c>
      <c r="E339" s="206"/>
      <c r="F339" s="189"/>
      <c r="G339" s="207" t="s">
        <v>12350</v>
      </c>
      <c r="H339" s="206"/>
      <c r="I339" s="205" t="s">
        <v>15319</v>
      </c>
      <c r="J339" s="205" t="s">
        <v>1769</v>
      </c>
      <c r="K339" s="205" t="s">
        <v>37</v>
      </c>
      <c r="L339" s="190" t="str">
        <f>VLOOKUP($K339,TONG_SL!$A:$D,2,0)</f>
        <v>Chả cốm 300g</v>
      </c>
      <c r="M339" s="217"/>
      <c r="N339" s="190" t="str">
        <f t="shared" si="37"/>
        <v>K-C6</v>
      </c>
      <c r="O339" s="217"/>
      <c r="P339" s="217"/>
      <c r="Q339" s="190" t="str">
        <f>VLOOKUP(K339,TONG_SL!$A:$D,3,0)</f>
        <v>Túi</v>
      </c>
      <c r="R339" s="248">
        <v>4</v>
      </c>
      <c r="S339" s="159"/>
      <c r="T339" s="159">
        <f>VLOOKUP(VLOOKUP(G339,Ma_KH!$A:$R,18,0)&amp;K339,Gia_MB!$A:$F,6,0)</f>
        <v>74250</v>
      </c>
      <c r="U339" s="254">
        <f t="shared" si="38"/>
        <v>297000</v>
      </c>
      <c r="V339" s="159"/>
      <c r="W339" s="246">
        <f t="shared" si="39"/>
        <v>0</v>
      </c>
      <c r="X339" s="247" t="str">
        <f t="shared" si="40"/>
        <v>8</v>
      </c>
      <c r="Y339" s="159"/>
      <c r="Z339" s="254">
        <f t="shared" si="41"/>
        <v>23760</v>
      </c>
      <c r="AA339" s="5">
        <f>VLOOKUP(G339,Ma_KH!$A:$R,14,0)</f>
        <v>60</v>
      </c>
    </row>
    <row r="340" spans="1:27" x14ac:dyDescent="0.25">
      <c r="A340" s="186">
        <v>46112</v>
      </c>
      <c r="B340" s="205">
        <v>4186818156</v>
      </c>
      <c r="C340" s="189" t="s">
        <v>15253</v>
      </c>
      <c r="D340" s="186">
        <v>46114</v>
      </c>
      <c r="E340" s="206"/>
      <c r="F340" s="189"/>
      <c r="G340" s="207" t="s">
        <v>12350</v>
      </c>
      <c r="H340" s="206"/>
      <c r="I340" s="205" t="s">
        <v>15319</v>
      </c>
      <c r="J340" s="205" t="s">
        <v>1769</v>
      </c>
      <c r="K340" s="205" t="s">
        <v>44</v>
      </c>
      <c r="L340" s="190" t="str">
        <f>VLOOKUP($K340,TONG_SL!$A:$D,2,0)</f>
        <v>Giò lụa cây 250g</v>
      </c>
      <c r="M340" s="217"/>
      <c r="N340" s="190" t="str">
        <f t="shared" si="37"/>
        <v>K-C6</v>
      </c>
      <c r="O340" s="217"/>
      <c r="P340" s="217"/>
      <c r="Q340" s="190" t="str">
        <f>VLOOKUP(K340,TONG_SL!$A:$D,3,0)</f>
        <v>Túi</v>
      </c>
      <c r="R340" s="248">
        <v>2</v>
      </c>
      <c r="S340" s="159"/>
      <c r="T340" s="159">
        <f>VLOOKUP(VLOOKUP(G340,Ma_KH!$A:$R,18,0)&amp;K340,Gia_MB!$A:$F,6,0)</f>
        <v>49500</v>
      </c>
      <c r="U340" s="254">
        <f t="shared" si="38"/>
        <v>99000</v>
      </c>
      <c r="V340" s="159"/>
      <c r="W340" s="246">
        <f t="shared" si="39"/>
        <v>0</v>
      </c>
      <c r="X340" s="247" t="str">
        <f t="shared" si="40"/>
        <v>8</v>
      </c>
      <c r="Y340" s="159"/>
      <c r="Z340" s="254">
        <f t="shared" si="41"/>
        <v>7920</v>
      </c>
      <c r="AA340" s="5">
        <f>VLOOKUP(G340,Ma_KH!$A:$R,14,0)</f>
        <v>60</v>
      </c>
    </row>
    <row r="341" spans="1:27" x14ac:dyDescent="0.25">
      <c r="A341" s="186">
        <v>46112</v>
      </c>
      <c r="B341" s="205">
        <v>4186818156</v>
      </c>
      <c r="C341" s="189" t="s">
        <v>15253</v>
      </c>
      <c r="D341" s="186">
        <v>46114</v>
      </c>
      <c r="E341" s="206"/>
      <c r="F341" s="189"/>
      <c r="G341" s="207" t="s">
        <v>12350</v>
      </c>
      <c r="H341" s="206"/>
      <c r="I341" s="205" t="s">
        <v>15319</v>
      </c>
      <c r="J341" s="205" t="s">
        <v>1769</v>
      </c>
      <c r="K341" s="205" t="s">
        <v>30</v>
      </c>
      <c r="L341" s="190" t="str">
        <f>VLOOKUP($K341,TONG_SL!$A:$D,2,0)</f>
        <v>Gà muối 500g</v>
      </c>
      <c r="M341" s="217"/>
      <c r="N341" s="190" t="str">
        <f t="shared" si="37"/>
        <v>K-C6</v>
      </c>
      <c r="O341" s="217"/>
      <c r="P341" s="217"/>
      <c r="Q341" s="190" t="str">
        <f>VLOOKUP(K341,TONG_SL!$A:$D,3,0)</f>
        <v>Túi</v>
      </c>
      <c r="R341" s="248">
        <v>6</v>
      </c>
      <c r="S341" s="159"/>
      <c r="T341" s="159">
        <f>VLOOKUP(VLOOKUP(G341,Ma_KH!$A:$R,18,0)&amp;K341,Gia_MB!$A:$F,6,0)</f>
        <v>116611</v>
      </c>
      <c r="U341" s="254">
        <f t="shared" si="38"/>
        <v>699666</v>
      </c>
      <c r="V341" s="159"/>
      <c r="W341" s="246">
        <f t="shared" si="39"/>
        <v>0</v>
      </c>
      <c r="X341" s="247" t="str">
        <f t="shared" si="40"/>
        <v>8</v>
      </c>
      <c r="Y341" s="159"/>
      <c r="Z341" s="254">
        <f t="shared" si="41"/>
        <v>55973.279999999999</v>
      </c>
      <c r="AA341" s="5">
        <f>VLOOKUP(G341,Ma_KH!$A:$R,14,0)</f>
        <v>60</v>
      </c>
    </row>
    <row r="342" spans="1:27" x14ac:dyDescent="0.25">
      <c r="A342" s="186">
        <v>46112</v>
      </c>
      <c r="B342" s="205">
        <v>4186818156</v>
      </c>
      <c r="C342" s="189" t="s">
        <v>15253</v>
      </c>
      <c r="D342" s="186">
        <v>46114</v>
      </c>
      <c r="E342" s="206"/>
      <c r="F342" s="189"/>
      <c r="G342" s="207" t="s">
        <v>12350</v>
      </c>
      <c r="H342" s="206"/>
      <c r="I342" s="205" t="s">
        <v>15319</v>
      </c>
      <c r="J342" s="205" t="s">
        <v>1769</v>
      </c>
      <c r="K342" s="205" t="s">
        <v>27</v>
      </c>
      <c r="L342" s="190" t="str">
        <f>VLOOKUP($K342,TONG_SL!$A:$D,2,0)</f>
        <v>Chân giò heo muối 300g</v>
      </c>
      <c r="M342" s="217"/>
      <c r="N342" s="190" t="str">
        <f t="shared" si="37"/>
        <v>K-C6</v>
      </c>
      <c r="O342" s="217"/>
      <c r="P342" s="217"/>
      <c r="Q342" s="190" t="str">
        <f>VLOOKUP(K342,TONG_SL!$A:$D,3,0)</f>
        <v>Túi</v>
      </c>
      <c r="R342" s="248">
        <v>6</v>
      </c>
      <c r="S342" s="159"/>
      <c r="T342" s="159">
        <f>VLOOKUP(VLOOKUP(G342,Ma_KH!$A:$R,18,0)&amp;K342,Gia_MB!$A:$F,6,0)</f>
        <v>73431</v>
      </c>
      <c r="U342" s="254">
        <f t="shared" si="38"/>
        <v>440586</v>
      </c>
      <c r="V342" s="159"/>
      <c r="W342" s="246">
        <f t="shared" si="39"/>
        <v>0</v>
      </c>
      <c r="X342" s="247" t="str">
        <f t="shared" si="40"/>
        <v>8</v>
      </c>
      <c r="Y342" s="159"/>
      <c r="Z342" s="254">
        <f t="shared" si="41"/>
        <v>35246.879999999997</v>
      </c>
      <c r="AA342" s="5">
        <f>VLOOKUP(G342,Ma_KH!$A:$R,14,0)</f>
        <v>60</v>
      </c>
    </row>
    <row r="343" spans="1:27" x14ac:dyDescent="0.25">
      <c r="A343" s="186">
        <v>46112</v>
      </c>
      <c r="B343" s="205">
        <v>4186818222</v>
      </c>
      <c r="C343" s="189" t="s">
        <v>15253</v>
      </c>
      <c r="D343" s="186">
        <v>46114</v>
      </c>
      <c r="E343" s="206"/>
      <c r="F343" s="189"/>
      <c r="G343" s="207" t="s">
        <v>12350</v>
      </c>
      <c r="H343" s="206"/>
      <c r="I343" s="205" t="s">
        <v>15320</v>
      </c>
      <c r="J343" s="205" t="s">
        <v>1769</v>
      </c>
      <c r="K343" s="205" t="s">
        <v>27</v>
      </c>
      <c r="L343" s="190" t="str">
        <f>VLOOKUP($K343,TONG_SL!$A:$D,2,0)</f>
        <v>Chân giò heo muối 300g</v>
      </c>
      <c r="M343" s="217"/>
      <c r="N343" s="190" t="str">
        <f t="shared" si="37"/>
        <v>K-C6</v>
      </c>
      <c r="O343" s="217"/>
      <c r="P343" s="217"/>
      <c r="Q343" s="190" t="str">
        <f>VLOOKUP(K343,TONG_SL!$A:$D,3,0)</f>
        <v>Túi</v>
      </c>
      <c r="R343" s="248">
        <v>6</v>
      </c>
      <c r="S343" s="159"/>
      <c r="T343" s="159">
        <f>VLOOKUP(VLOOKUP(G343,Ma_KH!$A:$R,18,0)&amp;K343,Gia_MB!$A:$F,6,0)</f>
        <v>73431</v>
      </c>
      <c r="U343" s="254">
        <f t="shared" si="38"/>
        <v>440586</v>
      </c>
      <c r="V343" s="159"/>
      <c r="W343" s="246">
        <f t="shared" si="39"/>
        <v>0</v>
      </c>
      <c r="X343" s="247" t="str">
        <f t="shared" si="40"/>
        <v>8</v>
      </c>
      <c r="Y343" s="159"/>
      <c r="Z343" s="254">
        <f t="shared" si="41"/>
        <v>35246.879999999997</v>
      </c>
      <c r="AA343" s="5">
        <f>VLOOKUP(G343,Ma_KH!$A:$R,14,0)</f>
        <v>60</v>
      </c>
    </row>
    <row r="344" spans="1:27" x14ac:dyDescent="0.25">
      <c r="A344" s="186">
        <v>46112</v>
      </c>
      <c r="B344" s="205">
        <v>4186818222</v>
      </c>
      <c r="C344" s="189" t="s">
        <v>15253</v>
      </c>
      <c r="D344" s="186">
        <v>46114</v>
      </c>
      <c r="E344" s="206"/>
      <c r="F344" s="189"/>
      <c r="G344" s="207" t="s">
        <v>12350</v>
      </c>
      <c r="H344" s="206"/>
      <c r="I344" s="205" t="s">
        <v>15320</v>
      </c>
      <c r="J344" s="205" t="s">
        <v>1769</v>
      </c>
      <c r="K344" s="205" t="s">
        <v>34</v>
      </c>
      <c r="L344" s="190" t="str">
        <f>VLOOKUP($K344,TONG_SL!$A:$D,2,0)</f>
        <v>Tai heo muối 200g</v>
      </c>
      <c r="M344" s="217"/>
      <c r="N344" s="190" t="str">
        <f t="shared" si="37"/>
        <v>K-C6</v>
      </c>
      <c r="O344" s="217"/>
      <c r="P344" s="217"/>
      <c r="Q344" s="190" t="str">
        <f>VLOOKUP(K344,TONG_SL!$A:$D,3,0)</f>
        <v>Túi</v>
      </c>
      <c r="R344" s="248">
        <v>4</v>
      </c>
      <c r="S344" s="159"/>
      <c r="T344" s="159">
        <f>VLOOKUP(VLOOKUP(G344,Ma_KH!$A:$R,18,0)&amp;K344,Gia_MB!$A:$F,6,0)</f>
        <v>55595</v>
      </c>
      <c r="U344" s="254">
        <f t="shared" si="38"/>
        <v>222380</v>
      </c>
      <c r="V344" s="159"/>
      <c r="W344" s="246">
        <f t="shared" si="39"/>
        <v>0</v>
      </c>
      <c r="X344" s="247" t="str">
        <f t="shared" si="40"/>
        <v>8</v>
      </c>
      <c r="Y344" s="159"/>
      <c r="Z344" s="254">
        <f t="shared" si="41"/>
        <v>17790.400000000001</v>
      </c>
      <c r="AA344" s="5">
        <f>VLOOKUP(G344,Ma_KH!$A:$R,14,0)</f>
        <v>60</v>
      </c>
    </row>
    <row r="345" spans="1:27" x14ac:dyDescent="0.25">
      <c r="A345" s="186">
        <v>46112</v>
      </c>
      <c r="B345" s="205">
        <v>4186818222</v>
      </c>
      <c r="C345" s="189" t="s">
        <v>15253</v>
      </c>
      <c r="D345" s="186">
        <v>46114</v>
      </c>
      <c r="E345" s="206"/>
      <c r="F345" s="189"/>
      <c r="G345" s="207" t="s">
        <v>12350</v>
      </c>
      <c r="H345" s="206"/>
      <c r="I345" s="205" t="s">
        <v>15320</v>
      </c>
      <c r="J345" s="205" t="s">
        <v>1769</v>
      </c>
      <c r="K345" s="205" t="s">
        <v>48</v>
      </c>
      <c r="L345" s="190" t="str">
        <f>VLOOKUP($K345,TONG_SL!$A:$D,2,0)</f>
        <v>Mọc Nấm Hương 250g</v>
      </c>
      <c r="M345" s="217"/>
      <c r="N345" s="190" t="str">
        <f t="shared" si="37"/>
        <v>K-C6</v>
      </c>
      <c r="O345" s="217"/>
      <c r="P345" s="217"/>
      <c r="Q345" s="190" t="str">
        <f>VLOOKUP(K345,TONG_SL!$A:$D,3,0)</f>
        <v>Túi</v>
      </c>
      <c r="R345" s="248">
        <v>2</v>
      </c>
      <c r="S345" s="159"/>
      <c r="T345" s="159">
        <f>VLOOKUP(VLOOKUP(G345,Ma_KH!$A:$R,18,0)&amp;K345,Gia_MB!$A:$F,6,0)</f>
        <v>46000</v>
      </c>
      <c r="U345" s="254">
        <f t="shared" si="38"/>
        <v>92000</v>
      </c>
      <c r="V345" s="159"/>
      <c r="W345" s="246">
        <f t="shared" si="39"/>
        <v>0</v>
      </c>
      <c r="X345" s="247" t="str">
        <f t="shared" si="40"/>
        <v>8</v>
      </c>
      <c r="Y345" s="159"/>
      <c r="Z345" s="254">
        <f t="shared" si="41"/>
        <v>7360</v>
      </c>
      <c r="AA345" s="5">
        <f>VLOOKUP(G345,Ma_KH!$A:$R,14,0)</f>
        <v>60</v>
      </c>
    </row>
    <row r="346" spans="1:27" x14ac:dyDescent="0.25">
      <c r="A346" s="186">
        <v>46112</v>
      </c>
      <c r="B346" s="205">
        <v>4186818222</v>
      </c>
      <c r="C346" s="189" t="s">
        <v>15253</v>
      </c>
      <c r="D346" s="186">
        <v>46114</v>
      </c>
      <c r="E346" s="206"/>
      <c r="F346" s="189"/>
      <c r="G346" s="207" t="s">
        <v>12350</v>
      </c>
      <c r="H346" s="206"/>
      <c r="I346" s="205" t="s">
        <v>15320</v>
      </c>
      <c r="J346" s="205" t="s">
        <v>1769</v>
      </c>
      <c r="K346" s="205" t="s">
        <v>44</v>
      </c>
      <c r="L346" s="190" t="str">
        <f>VLOOKUP($K346,TONG_SL!$A:$D,2,0)</f>
        <v>Giò lụa cây 250g</v>
      </c>
      <c r="M346" s="217"/>
      <c r="N346" s="190" t="str">
        <f t="shared" si="37"/>
        <v>K-C6</v>
      </c>
      <c r="O346" s="217"/>
      <c r="P346" s="217"/>
      <c r="Q346" s="190" t="str">
        <f>VLOOKUP(K346,TONG_SL!$A:$D,3,0)</f>
        <v>Túi</v>
      </c>
      <c r="R346" s="248">
        <v>2</v>
      </c>
      <c r="S346" s="159"/>
      <c r="T346" s="159">
        <f>VLOOKUP(VLOOKUP(G346,Ma_KH!$A:$R,18,0)&amp;K346,Gia_MB!$A:$F,6,0)</f>
        <v>49500</v>
      </c>
      <c r="U346" s="254">
        <f t="shared" si="38"/>
        <v>99000</v>
      </c>
      <c r="V346" s="159"/>
      <c r="W346" s="246">
        <f t="shared" si="39"/>
        <v>0</v>
      </c>
      <c r="X346" s="247" t="str">
        <f t="shared" si="40"/>
        <v>8</v>
      </c>
      <c r="Y346" s="159"/>
      <c r="Z346" s="254">
        <f t="shared" si="41"/>
        <v>7920</v>
      </c>
      <c r="AA346" s="5">
        <f>VLOOKUP(G346,Ma_KH!$A:$R,14,0)</f>
        <v>60</v>
      </c>
    </row>
    <row r="347" spans="1:27" x14ac:dyDescent="0.25">
      <c r="A347" s="186">
        <v>46112</v>
      </c>
      <c r="B347" s="205">
        <v>4186818222</v>
      </c>
      <c r="C347" s="189" t="s">
        <v>15253</v>
      </c>
      <c r="D347" s="186">
        <v>46114</v>
      </c>
      <c r="E347" s="206"/>
      <c r="F347" s="189"/>
      <c r="G347" s="207" t="s">
        <v>12350</v>
      </c>
      <c r="H347" s="206"/>
      <c r="I347" s="205" t="s">
        <v>15320</v>
      </c>
      <c r="J347" s="205" t="s">
        <v>1769</v>
      </c>
      <c r="K347" s="205" t="s">
        <v>30</v>
      </c>
      <c r="L347" s="190" t="str">
        <f>VLOOKUP($K347,TONG_SL!$A:$D,2,0)</f>
        <v>Gà muối 500g</v>
      </c>
      <c r="M347" s="217"/>
      <c r="N347" s="190" t="str">
        <f t="shared" si="37"/>
        <v>K-C6</v>
      </c>
      <c r="O347" s="217"/>
      <c r="P347" s="217"/>
      <c r="Q347" s="190" t="str">
        <f>VLOOKUP(K347,TONG_SL!$A:$D,3,0)</f>
        <v>Túi</v>
      </c>
      <c r="R347" s="248">
        <v>6</v>
      </c>
      <c r="S347" s="159"/>
      <c r="T347" s="159">
        <f>VLOOKUP(VLOOKUP(G347,Ma_KH!$A:$R,18,0)&amp;K347,Gia_MB!$A:$F,6,0)</f>
        <v>116611</v>
      </c>
      <c r="U347" s="254">
        <f t="shared" si="38"/>
        <v>699666</v>
      </c>
      <c r="V347" s="159"/>
      <c r="W347" s="246">
        <f t="shared" si="39"/>
        <v>0</v>
      </c>
      <c r="X347" s="247" t="str">
        <f t="shared" si="40"/>
        <v>8</v>
      </c>
      <c r="Y347" s="159"/>
      <c r="Z347" s="254">
        <f t="shared" si="41"/>
        <v>55973.279999999999</v>
      </c>
      <c r="AA347" s="5">
        <f>VLOOKUP(G347,Ma_KH!$A:$R,14,0)</f>
        <v>60</v>
      </c>
    </row>
    <row r="348" spans="1:27" x14ac:dyDescent="0.25">
      <c r="A348" s="282">
        <v>46112</v>
      </c>
      <c r="B348" s="283">
        <v>4186817976</v>
      </c>
      <c r="C348" s="284" t="s">
        <v>15253</v>
      </c>
      <c r="D348" s="282">
        <v>46114</v>
      </c>
      <c r="E348" s="206"/>
      <c r="F348" s="189"/>
      <c r="G348" s="285" t="s">
        <v>12350</v>
      </c>
      <c r="H348" s="206"/>
      <c r="I348" s="283" t="s">
        <v>15321</v>
      </c>
      <c r="J348" s="283" t="s">
        <v>1769</v>
      </c>
      <c r="K348" s="205" t="s">
        <v>34</v>
      </c>
      <c r="L348" s="190" t="str">
        <f>VLOOKUP($K348,TONG_SL!$A:$D,2,0)</f>
        <v>Tai heo muối 200g</v>
      </c>
      <c r="M348" s="217"/>
      <c r="N348" s="190" t="str">
        <f t="shared" si="37"/>
        <v>K-C6</v>
      </c>
      <c r="O348" s="217"/>
      <c r="P348" s="217"/>
      <c r="Q348" s="190" t="str">
        <f>VLOOKUP(K348,TONG_SL!$A:$D,3,0)</f>
        <v>Túi</v>
      </c>
      <c r="R348" s="248">
        <v>4</v>
      </c>
      <c r="S348" s="159"/>
      <c r="T348" s="159">
        <f>VLOOKUP(VLOOKUP(G348,Ma_KH!$A:$R,18,0)&amp;K348,Gia_MB!$A:$F,6,0)</f>
        <v>55595</v>
      </c>
      <c r="U348" s="254">
        <f t="shared" si="38"/>
        <v>222380</v>
      </c>
      <c r="V348" s="159"/>
      <c r="W348" s="246">
        <f t="shared" si="39"/>
        <v>0</v>
      </c>
      <c r="X348" s="247" t="str">
        <f t="shared" si="40"/>
        <v>8</v>
      </c>
      <c r="Y348" s="159"/>
      <c r="Z348" s="254">
        <f t="shared" si="41"/>
        <v>17790.400000000001</v>
      </c>
      <c r="AA348" s="5">
        <f>VLOOKUP(G348,Ma_KH!$A:$R,14,0)</f>
        <v>60</v>
      </c>
    </row>
    <row r="349" spans="1:27" x14ac:dyDescent="0.25">
      <c r="A349" s="282">
        <v>46112</v>
      </c>
      <c r="B349" s="283">
        <v>4186817976</v>
      </c>
      <c r="C349" s="284" t="s">
        <v>15253</v>
      </c>
      <c r="D349" s="282">
        <v>46114</v>
      </c>
      <c r="E349" s="206"/>
      <c r="F349" s="189"/>
      <c r="G349" s="285" t="s">
        <v>12350</v>
      </c>
      <c r="H349" s="206"/>
      <c r="I349" s="283" t="s">
        <v>15321</v>
      </c>
      <c r="J349" s="283" t="s">
        <v>1769</v>
      </c>
      <c r="K349" s="205" t="s">
        <v>48</v>
      </c>
      <c r="L349" s="190" t="str">
        <f>VLOOKUP($K349,TONG_SL!$A:$D,2,0)</f>
        <v>Mọc Nấm Hương 250g</v>
      </c>
      <c r="M349" s="217"/>
      <c r="N349" s="190" t="str">
        <f t="shared" si="37"/>
        <v>K-C6</v>
      </c>
      <c r="O349" s="217"/>
      <c r="P349" s="217"/>
      <c r="Q349" s="190" t="str">
        <f>VLOOKUP(K349,TONG_SL!$A:$D,3,0)</f>
        <v>Túi</v>
      </c>
      <c r="R349" s="248">
        <v>6</v>
      </c>
      <c r="S349" s="159"/>
      <c r="T349" s="159">
        <f>VLOOKUP(VLOOKUP(G349,Ma_KH!$A:$R,18,0)&amp;K349,Gia_MB!$A:$F,6,0)</f>
        <v>46000</v>
      </c>
      <c r="U349" s="254">
        <f t="shared" si="38"/>
        <v>276000</v>
      </c>
      <c r="V349" s="159"/>
      <c r="W349" s="246">
        <f t="shared" si="39"/>
        <v>0</v>
      </c>
      <c r="X349" s="247" t="str">
        <f t="shared" si="40"/>
        <v>8</v>
      </c>
      <c r="Y349" s="159"/>
      <c r="Z349" s="254">
        <f t="shared" si="41"/>
        <v>22080</v>
      </c>
      <c r="AA349" s="5">
        <f>VLOOKUP(G349,Ma_KH!$A:$R,14,0)</f>
        <v>60</v>
      </c>
    </row>
    <row r="350" spans="1:27" x14ac:dyDescent="0.25">
      <c r="A350" s="282">
        <v>46112</v>
      </c>
      <c r="B350" s="283">
        <v>4186817976</v>
      </c>
      <c r="C350" s="284" t="s">
        <v>15253</v>
      </c>
      <c r="D350" s="282">
        <v>46114</v>
      </c>
      <c r="E350" s="206"/>
      <c r="F350" s="189"/>
      <c r="G350" s="285" t="s">
        <v>12350</v>
      </c>
      <c r="H350" s="206"/>
      <c r="I350" s="283" t="s">
        <v>15321</v>
      </c>
      <c r="J350" s="283" t="s">
        <v>1769</v>
      </c>
      <c r="K350" s="205" t="s">
        <v>32</v>
      </c>
      <c r="L350" s="190" t="str">
        <f>VLOOKUP($K350,TONG_SL!$A:$D,2,0)</f>
        <v>Giò Tai Lưỡi Xào 250g</v>
      </c>
      <c r="M350" s="217"/>
      <c r="N350" s="190" t="str">
        <f t="shared" si="37"/>
        <v>K-C6</v>
      </c>
      <c r="O350" s="217"/>
      <c r="P350" s="217"/>
      <c r="Q350" s="190" t="str">
        <f>VLOOKUP(K350,TONG_SL!$A:$D,3,0)</f>
        <v>Túi</v>
      </c>
      <c r="R350" s="248">
        <v>2</v>
      </c>
      <c r="S350" s="159"/>
      <c r="T350" s="159">
        <f>VLOOKUP(VLOOKUP(G350,Ma_KH!$A:$R,18,0)&amp;K350,Gia_MB!$A:$F,6,0)</f>
        <v>50182</v>
      </c>
      <c r="U350" s="254">
        <f t="shared" si="38"/>
        <v>100364</v>
      </c>
      <c r="V350" s="159"/>
      <c r="W350" s="246">
        <f t="shared" si="39"/>
        <v>0</v>
      </c>
      <c r="X350" s="247" t="str">
        <f t="shared" si="40"/>
        <v>8</v>
      </c>
      <c r="Y350" s="159"/>
      <c r="Z350" s="254">
        <f t="shared" si="41"/>
        <v>8029.12</v>
      </c>
      <c r="AA350" s="5">
        <f>VLOOKUP(G350,Ma_KH!$A:$R,14,0)</f>
        <v>60</v>
      </c>
    </row>
    <row r="351" spans="1:27" x14ac:dyDescent="0.25">
      <c r="A351" s="282">
        <v>46112</v>
      </c>
      <c r="B351" s="283">
        <v>4186817976</v>
      </c>
      <c r="C351" s="284" t="s">
        <v>15253</v>
      </c>
      <c r="D351" s="282">
        <v>46114</v>
      </c>
      <c r="E351" s="206"/>
      <c r="F351" s="189"/>
      <c r="G351" s="285" t="s">
        <v>12350</v>
      </c>
      <c r="H351" s="206"/>
      <c r="I351" s="283" t="s">
        <v>15321</v>
      </c>
      <c r="J351" s="283" t="s">
        <v>1769</v>
      </c>
      <c r="K351" s="205" t="s">
        <v>37</v>
      </c>
      <c r="L351" s="190" t="str">
        <f>VLOOKUP($K351,TONG_SL!$A:$D,2,0)</f>
        <v>Chả cốm 300g</v>
      </c>
      <c r="M351" s="217"/>
      <c r="N351" s="190" t="str">
        <f t="shared" si="37"/>
        <v>K-C6</v>
      </c>
      <c r="O351" s="217"/>
      <c r="P351" s="217"/>
      <c r="Q351" s="190" t="str">
        <f>VLOOKUP(K351,TONG_SL!$A:$D,3,0)</f>
        <v>Túi</v>
      </c>
      <c r="R351" s="248">
        <v>8</v>
      </c>
      <c r="S351" s="159"/>
      <c r="T351" s="159">
        <f>VLOOKUP(VLOOKUP(G351,Ma_KH!$A:$R,18,0)&amp;K351,Gia_MB!$A:$F,6,0)</f>
        <v>74250</v>
      </c>
      <c r="U351" s="254">
        <f t="shared" si="38"/>
        <v>594000</v>
      </c>
      <c r="V351" s="159"/>
      <c r="W351" s="246">
        <f t="shared" si="39"/>
        <v>0</v>
      </c>
      <c r="X351" s="247" t="str">
        <f t="shared" si="40"/>
        <v>8</v>
      </c>
      <c r="Y351" s="159"/>
      <c r="Z351" s="254">
        <f t="shared" si="41"/>
        <v>47520</v>
      </c>
      <c r="AA351" s="5">
        <f>VLOOKUP(G351,Ma_KH!$A:$R,14,0)</f>
        <v>60</v>
      </c>
    </row>
    <row r="352" spans="1:27" x14ac:dyDescent="0.25">
      <c r="A352" s="282">
        <v>46112</v>
      </c>
      <c r="B352" s="283">
        <v>4186817976</v>
      </c>
      <c r="C352" s="284" t="s">
        <v>15253</v>
      </c>
      <c r="D352" s="282">
        <v>46114</v>
      </c>
      <c r="E352" s="206"/>
      <c r="F352" s="189"/>
      <c r="G352" s="285" t="s">
        <v>12350</v>
      </c>
      <c r="H352" s="206"/>
      <c r="I352" s="283" t="s">
        <v>15321</v>
      </c>
      <c r="J352" s="283" t="s">
        <v>1769</v>
      </c>
      <c r="K352" s="205" t="s">
        <v>44</v>
      </c>
      <c r="L352" s="190" t="str">
        <f>VLOOKUP($K352,TONG_SL!$A:$D,2,0)</f>
        <v>Giò lụa cây 250g</v>
      </c>
      <c r="M352" s="217"/>
      <c r="N352" s="190" t="str">
        <f t="shared" si="37"/>
        <v>K-C6</v>
      </c>
      <c r="O352" s="217"/>
      <c r="P352" s="217"/>
      <c r="Q352" s="190" t="str">
        <f>VLOOKUP(K352,TONG_SL!$A:$D,3,0)</f>
        <v>Túi</v>
      </c>
      <c r="R352" s="248">
        <v>4</v>
      </c>
      <c r="S352" s="159"/>
      <c r="T352" s="159">
        <f>VLOOKUP(VLOOKUP(G352,Ma_KH!$A:$R,18,0)&amp;K352,Gia_MB!$A:$F,6,0)</f>
        <v>49500</v>
      </c>
      <c r="U352" s="254">
        <f t="shared" si="38"/>
        <v>198000</v>
      </c>
      <c r="V352" s="159"/>
      <c r="W352" s="246">
        <f t="shared" si="39"/>
        <v>0</v>
      </c>
      <c r="X352" s="247" t="str">
        <f t="shared" si="40"/>
        <v>8</v>
      </c>
      <c r="Y352" s="159"/>
      <c r="Z352" s="254">
        <f t="shared" si="41"/>
        <v>15840</v>
      </c>
      <c r="AA352" s="5">
        <f>VLOOKUP(G352,Ma_KH!$A:$R,14,0)</f>
        <v>60</v>
      </c>
    </row>
    <row r="353" spans="1:27" x14ac:dyDescent="0.25">
      <c r="A353" s="282">
        <v>46112</v>
      </c>
      <c r="B353" s="283">
        <v>4186817976</v>
      </c>
      <c r="C353" s="284" t="s">
        <v>15253</v>
      </c>
      <c r="D353" s="282">
        <v>46114</v>
      </c>
      <c r="E353" s="206"/>
      <c r="F353" s="189"/>
      <c r="G353" s="285" t="s">
        <v>12350</v>
      </c>
      <c r="H353" s="206"/>
      <c r="I353" s="283" t="s">
        <v>15321</v>
      </c>
      <c r="J353" s="283" t="s">
        <v>1769</v>
      </c>
      <c r="K353" s="205" t="s">
        <v>27</v>
      </c>
      <c r="L353" s="190" t="str">
        <f>VLOOKUP($K353,TONG_SL!$A:$D,2,0)</f>
        <v>Chân giò heo muối 300g</v>
      </c>
      <c r="M353" s="217"/>
      <c r="N353" s="190" t="str">
        <f t="shared" si="37"/>
        <v>K-C6</v>
      </c>
      <c r="O353" s="217"/>
      <c r="P353" s="217"/>
      <c r="Q353" s="190" t="str">
        <f>VLOOKUP(K353,TONG_SL!$A:$D,3,0)</f>
        <v>Túi</v>
      </c>
      <c r="R353" s="248">
        <v>8</v>
      </c>
      <c r="S353" s="159"/>
      <c r="T353" s="159">
        <f>VLOOKUP(VLOOKUP(G353,Ma_KH!$A:$R,18,0)&amp;K353,Gia_MB!$A:$F,6,0)</f>
        <v>73431</v>
      </c>
      <c r="U353" s="254">
        <f t="shared" si="38"/>
        <v>587448</v>
      </c>
      <c r="V353" s="159"/>
      <c r="W353" s="246">
        <f t="shared" si="39"/>
        <v>0</v>
      </c>
      <c r="X353" s="247" t="str">
        <f t="shared" si="40"/>
        <v>8</v>
      </c>
      <c r="Y353" s="159"/>
      <c r="Z353" s="254">
        <f t="shared" si="41"/>
        <v>46995.840000000004</v>
      </c>
      <c r="AA353" s="5">
        <f>VLOOKUP(G353,Ma_KH!$A:$R,14,0)</f>
        <v>60</v>
      </c>
    </row>
    <row r="354" spans="1:27" x14ac:dyDescent="0.25">
      <c r="A354" s="282">
        <v>46112</v>
      </c>
      <c r="B354" s="283">
        <v>4186818701</v>
      </c>
      <c r="C354" s="284" t="s">
        <v>15253</v>
      </c>
      <c r="D354" s="282">
        <v>46114</v>
      </c>
      <c r="E354" s="206"/>
      <c r="F354" s="189"/>
      <c r="G354" s="285" t="s">
        <v>12350</v>
      </c>
      <c r="H354" s="206"/>
      <c r="I354" s="283" t="s">
        <v>15322</v>
      </c>
      <c r="J354" s="283" t="s">
        <v>1769</v>
      </c>
      <c r="K354" s="205" t="s">
        <v>32</v>
      </c>
      <c r="L354" s="190" t="str">
        <f>VLOOKUP($K354,TONG_SL!$A:$D,2,0)</f>
        <v>Giò Tai Lưỡi Xào 250g</v>
      </c>
      <c r="M354" s="217"/>
      <c r="N354" s="190" t="str">
        <f t="shared" si="37"/>
        <v>K-C6</v>
      </c>
      <c r="O354" s="217"/>
      <c r="P354" s="217"/>
      <c r="Q354" s="190" t="str">
        <f>VLOOKUP(K354,TONG_SL!$A:$D,3,0)</f>
        <v>Túi</v>
      </c>
      <c r="R354" s="248">
        <v>2</v>
      </c>
      <c r="S354" s="159"/>
      <c r="T354" s="159">
        <f>VLOOKUP(VLOOKUP(G354,Ma_KH!$A:$R,18,0)&amp;K354,Gia_MB!$A:$F,6,0)</f>
        <v>50182</v>
      </c>
      <c r="U354" s="254">
        <f t="shared" si="38"/>
        <v>100364</v>
      </c>
      <c r="V354" s="159"/>
      <c r="W354" s="246">
        <f t="shared" si="39"/>
        <v>0</v>
      </c>
      <c r="X354" s="247" t="str">
        <f t="shared" si="40"/>
        <v>8</v>
      </c>
      <c r="Y354" s="159"/>
      <c r="Z354" s="254">
        <f t="shared" si="41"/>
        <v>8029.12</v>
      </c>
      <c r="AA354" s="5">
        <f>VLOOKUP(G354,Ma_KH!$A:$R,14,0)</f>
        <v>60</v>
      </c>
    </row>
    <row r="355" spans="1:27" x14ac:dyDescent="0.25">
      <c r="A355" s="282">
        <v>46112</v>
      </c>
      <c r="B355" s="283">
        <v>4186818701</v>
      </c>
      <c r="C355" s="284" t="s">
        <v>15253</v>
      </c>
      <c r="D355" s="282">
        <v>46114</v>
      </c>
      <c r="E355" s="206"/>
      <c r="F355" s="189"/>
      <c r="G355" s="285" t="s">
        <v>12350</v>
      </c>
      <c r="H355" s="206"/>
      <c r="I355" s="283" t="s">
        <v>15322</v>
      </c>
      <c r="J355" s="283" t="s">
        <v>1769</v>
      </c>
      <c r="K355" s="205" t="s">
        <v>44</v>
      </c>
      <c r="L355" s="190" t="str">
        <f>VLOOKUP($K355,TONG_SL!$A:$D,2,0)</f>
        <v>Giò lụa cây 250g</v>
      </c>
      <c r="M355" s="217"/>
      <c r="N355" s="190" t="str">
        <f t="shared" si="37"/>
        <v>K-C6</v>
      </c>
      <c r="O355" s="217"/>
      <c r="P355" s="217"/>
      <c r="Q355" s="190" t="str">
        <f>VLOOKUP(K355,TONG_SL!$A:$D,3,0)</f>
        <v>Túi</v>
      </c>
      <c r="R355" s="248">
        <v>2</v>
      </c>
      <c r="S355" s="159"/>
      <c r="T355" s="159">
        <f>VLOOKUP(VLOOKUP(G355,Ma_KH!$A:$R,18,0)&amp;K355,Gia_MB!$A:$F,6,0)</f>
        <v>49500</v>
      </c>
      <c r="U355" s="254">
        <f t="shared" si="38"/>
        <v>99000</v>
      </c>
      <c r="V355" s="159"/>
      <c r="W355" s="246">
        <f t="shared" si="39"/>
        <v>0</v>
      </c>
      <c r="X355" s="247" t="str">
        <f t="shared" si="40"/>
        <v>8</v>
      </c>
      <c r="Y355" s="159"/>
      <c r="Z355" s="254">
        <f t="shared" si="41"/>
        <v>7920</v>
      </c>
      <c r="AA355" s="5">
        <f>VLOOKUP(G355,Ma_KH!$A:$R,14,0)</f>
        <v>60</v>
      </c>
    </row>
    <row r="356" spans="1:27" x14ac:dyDescent="0.25">
      <c r="A356" s="282">
        <v>46112</v>
      </c>
      <c r="B356" s="283">
        <v>4186818701</v>
      </c>
      <c r="C356" s="284" t="s">
        <v>15253</v>
      </c>
      <c r="D356" s="282">
        <v>46114</v>
      </c>
      <c r="E356" s="206"/>
      <c r="F356" s="189"/>
      <c r="G356" s="285" t="s">
        <v>12350</v>
      </c>
      <c r="H356" s="206"/>
      <c r="I356" s="283" t="s">
        <v>15322</v>
      </c>
      <c r="J356" s="283" t="s">
        <v>1769</v>
      </c>
      <c r="K356" s="205" t="s">
        <v>37</v>
      </c>
      <c r="L356" s="190" t="str">
        <f>VLOOKUP($K356,TONG_SL!$A:$D,2,0)</f>
        <v>Chả cốm 300g</v>
      </c>
      <c r="M356" s="217"/>
      <c r="N356" s="190" t="str">
        <f t="shared" si="37"/>
        <v>K-C6</v>
      </c>
      <c r="O356" s="217"/>
      <c r="P356" s="217"/>
      <c r="Q356" s="190" t="str">
        <f>VLOOKUP(K356,TONG_SL!$A:$D,3,0)</f>
        <v>Túi</v>
      </c>
      <c r="R356" s="248">
        <v>3</v>
      </c>
      <c r="S356" s="159"/>
      <c r="T356" s="159">
        <f>VLOOKUP(VLOOKUP(G356,Ma_KH!$A:$R,18,0)&amp;K356,Gia_MB!$A:$F,6,0)</f>
        <v>74250</v>
      </c>
      <c r="U356" s="254">
        <f t="shared" si="38"/>
        <v>222750</v>
      </c>
      <c r="V356" s="159"/>
      <c r="W356" s="246">
        <f t="shared" si="39"/>
        <v>0</v>
      </c>
      <c r="X356" s="247" t="str">
        <f t="shared" si="40"/>
        <v>8</v>
      </c>
      <c r="Y356" s="159"/>
      <c r="Z356" s="254">
        <f t="shared" si="41"/>
        <v>17820</v>
      </c>
      <c r="AA356" s="5">
        <f>VLOOKUP(G356,Ma_KH!$A:$R,14,0)</f>
        <v>60</v>
      </c>
    </row>
    <row r="357" spans="1:27" x14ac:dyDescent="0.25">
      <c r="A357" s="282">
        <v>46112</v>
      </c>
      <c r="B357" s="283">
        <v>4186818701</v>
      </c>
      <c r="C357" s="284" t="s">
        <v>15253</v>
      </c>
      <c r="D357" s="282">
        <v>46114</v>
      </c>
      <c r="E357" s="206"/>
      <c r="F357" s="189"/>
      <c r="G357" s="285" t="s">
        <v>12350</v>
      </c>
      <c r="H357" s="206"/>
      <c r="I357" s="283" t="s">
        <v>15322</v>
      </c>
      <c r="J357" s="283" t="s">
        <v>1769</v>
      </c>
      <c r="K357" s="205" t="s">
        <v>48</v>
      </c>
      <c r="L357" s="190" t="str">
        <f>VLOOKUP($K357,TONG_SL!$A:$D,2,0)</f>
        <v>Mọc Nấm Hương 250g</v>
      </c>
      <c r="M357" s="217"/>
      <c r="N357" s="190" t="str">
        <f t="shared" si="37"/>
        <v>K-C6</v>
      </c>
      <c r="O357" s="217"/>
      <c r="P357" s="217"/>
      <c r="Q357" s="190" t="str">
        <f>VLOOKUP(K357,TONG_SL!$A:$D,3,0)</f>
        <v>Túi</v>
      </c>
      <c r="R357" s="248">
        <v>2</v>
      </c>
      <c r="S357" s="159"/>
      <c r="T357" s="159">
        <f>VLOOKUP(VLOOKUP(G357,Ma_KH!$A:$R,18,0)&amp;K357,Gia_MB!$A:$F,6,0)</f>
        <v>46000</v>
      </c>
      <c r="U357" s="254">
        <f t="shared" si="38"/>
        <v>92000</v>
      </c>
      <c r="V357" s="159"/>
      <c r="W357" s="246">
        <f t="shared" si="39"/>
        <v>0</v>
      </c>
      <c r="X357" s="247" t="str">
        <f t="shared" si="40"/>
        <v>8</v>
      </c>
      <c r="Y357" s="159"/>
      <c r="Z357" s="254">
        <f t="shared" si="41"/>
        <v>7360</v>
      </c>
      <c r="AA357" s="5">
        <f>VLOOKUP(G357,Ma_KH!$A:$R,14,0)</f>
        <v>60</v>
      </c>
    </row>
    <row r="358" spans="1:27" x14ac:dyDescent="0.25">
      <c r="A358" s="282">
        <v>46112</v>
      </c>
      <c r="B358" s="283">
        <v>4186818701</v>
      </c>
      <c r="C358" s="284" t="s">
        <v>15253</v>
      </c>
      <c r="D358" s="282">
        <v>46114</v>
      </c>
      <c r="E358" s="206"/>
      <c r="F358" s="189"/>
      <c r="G358" s="285" t="s">
        <v>12350</v>
      </c>
      <c r="H358" s="206"/>
      <c r="I358" s="283" t="s">
        <v>15322</v>
      </c>
      <c r="J358" s="283" t="s">
        <v>1769</v>
      </c>
      <c r="K358" s="205" t="s">
        <v>30</v>
      </c>
      <c r="L358" s="190" t="str">
        <f>VLOOKUP($K358,TONG_SL!$A:$D,2,0)</f>
        <v>Gà muối 500g</v>
      </c>
      <c r="M358" s="217"/>
      <c r="N358" s="190" t="str">
        <f t="shared" si="37"/>
        <v>K-C6</v>
      </c>
      <c r="O358" s="217"/>
      <c r="P358" s="217"/>
      <c r="Q358" s="190" t="str">
        <f>VLOOKUP(K358,TONG_SL!$A:$D,3,0)</f>
        <v>Túi</v>
      </c>
      <c r="R358" s="248">
        <v>3</v>
      </c>
      <c r="S358" s="159"/>
      <c r="T358" s="159">
        <f>VLOOKUP(VLOOKUP(G358,Ma_KH!$A:$R,18,0)&amp;K358,Gia_MB!$A:$F,6,0)</f>
        <v>116611</v>
      </c>
      <c r="U358" s="254">
        <f t="shared" si="38"/>
        <v>349833</v>
      </c>
      <c r="V358" s="159"/>
      <c r="W358" s="246">
        <f t="shared" si="39"/>
        <v>0</v>
      </c>
      <c r="X358" s="247" t="str">
        <f t="shared" si="40"/>
        <v>8</v>
      </c>
      <c r="Y358" s="159"/>
      <c r="Z358" s="254">
        <f t="shared" si="41"/>
        <v>27986.639999999999</v>
      </c>
      <c r="AA358" s="5">
        <f>VLOOKUP(G358,Ma_KH!$A:$R,14,0)</f>
        <v>60</v>
      </c>
    </row>
    <row r="359" spans="1:27" x14ac:dyDescent="0.25">
      <c r="A359" s="282">
        <v>46112</v>
      </c>
      <c r="B359" s="283">
        <v>4186818701</v>
      </c>
      <c r="C359" s="284" t="s">
        <v>15253</v>
      </c>
      <c r="D359" s="282">
        <v>46114</v>
      </c>
      <c r="E359" s="206"/>
      <c r="F359" s="189"/>
      <c r="G359" s="285" t="s">
        <v>12350</v>
      </c>
      <c r="H359" s="206"/>
      <c r="I359" s="283" t="s">
        <v>15322</v>
      </c>
      <c r="J359" s="283" t="s">
        <v>1769</v>
      </c>
      <c r="K359" s="205" t="s">
        <v>27</v>
      </c>
      <c r="L359" s="190" t="str">
        <f>VLOOKUP($K359,TONG_SL!$A:$D,2,0)</f>
        <v>Chân giò heo muối 300g</v>
      </c>
      <c r="M359" s="217"/>
      <c r="N359" s="190" t="str">
        <f t="shared" si="37"/>
        <v>K-C6</v>
      </c>
      <c r="O359" s="217"/>
      <c r="P359" s="217"/>
      <c r="Q359" s="190" t="str">
        <f>VLOOKUP(K359,TONG_SL!$A:$D,3,0)</f>
        <v>Túi</v>
      </c>
      <c r="R359" s="248">
        <v>2</v>
      </c>
      <c r="S359" s="159"/>
      <c r="T359" s="159">
        <f>VLOOKUP(VLOOKUP(G359,Ma_KH!$A:$R,18,0)&amp;K359,Gia_MB!$A:$F,6,0)</f>
        <v>73431</v>
      </c>
      <c r="U359" s="254">
        <f t="shared" si="38"/>
        <v>146862</v>
      </c>
      <c r="V359" s="159"/>
      <c r="W359" s="246">
        <f t="shared" si="39"/>
        <v>0</v>
      </c>
      <c r="X359" s="247" t="str">
        <f t="shared" si="40"/>
        <v>8</v>
      </c>
      <c r="Y359" s="159"/>
      <c r="Z359" s="254">
        <f t="shared" si="41"/>
        <v>11748.960000000001</v>
      </c>
      <c r="AA359" s="5">
        <f>VLOOKUP(G359,Ma_KH!$A:$R,14,0)</f>
        <v>60</v>
      </c>
    </row>
    <row r="360" spans="1:27" x14ac:dyDescent="0.25">
      <c r="A360" s="186">
        <v>46114</v>
      </c>
      <c r="B360" s="205">
        <v>4186553485</v>
      </c>
      <c r="C360" s="189" t="s">
        <v>15253</v>
      </c>
      <c r="D360" s="186">
        <v>46114</v>
      </c>
      <c r="E360" s="206"/>
      <c r="F360" s="189"/>
      <c r="G360" s="207" t="s">
        <v>12350</v>
      </c>
      <c r="H360" s="206"/>
      <c r="I360" s="205" t="s">
        <v>15323</v>
      </c>
      <c r="J360" s="205" t="s">
        <v>1769</v>
      </c>
      <c r="K360" s="205" t="s">
        <v>37</v>
      </c>
      <c r="L360" s="190" t="str">
        <f>VLOOKUP($K360,TONG_SL!$A:$D,2,0)</f>
        <v>Chả cốm 300g</v>
      </c>
      <c r="M360" s="217"/>
      <c r="N360" s="190" t="str">
        <f t="shared" si="37"/>
        <v>K-C6</v>
      </c>
      <c r="O360" s="217"/>
      <c r="P360" s="217"/>
      <c r="Q360" s="190" t="str">
        <f>VLOOKUP(K360,TONG_SL!$A:$D,3,0)</f>
        <v>Túi</v>
      </c>
      <c r="R360" s="248">
        <v>5</v>
      </c>
      <c r="S360" s="159"/>
      <c r="T360" s="159">
        <f>VLOOKUP(VLOOKUP(G360,Ma_KH!$A:$R,18,0)&amp;K360,Gia_MB!$A:$F,6,0)</f>
        <v>74250</v>
      </c>
      <c r="U360" s="254">
        <f t="shared" si="38"/>
        <v>371250</v>
      </c>
      <c r="V360" s="159"/>
      <c r="W360" s="246">
        <f t="shared" si="39"/>
        <v>0</v>
      </c>
      <c r="X360" s="247" t="str">
        <f t="shared" si="40"/>
        <v>8</v>
      </c>
      <c r="Y360" s="159"/>
      <c r="Z360" s="254">
        <f t="shared" si="41"/>
        <v>29700</v>
      </c>
      <c r="AA360" s="5">
        <f>VLOOKUP(G360,Ma_KH!$A:$R,14,0)</f>
        <v>60</v>
      </c>
    </row>
    <row r="361" spans="1:27" x14ac:dyDescent="0.25">
      <c r="A361" s="186">
        <v>46114</v>
      </c>
      <c r="B361" s="205">
        <v>4186553485</v>
      </c>
      <c r="C361" s="189" t="s">
        <v>15253</v>
      </c>
      <c r="D361" s="186">
        <v>46114</v>
      </c>
      <c r="E361" s="206"/>
      <c r="F361" s="189"/>
      <c r="G361" s="207" t="s">
        <v>12350</v>
      </c>
      <c r="H361" s="206"/>
      <c r="I361" s="205" t="s">
        <v>15323</v>
      </c>
      <c r="J361" s="205" t="s">
        <v>1769</v>
      </c>
      <c r="K361" s="205" t="s">
        <v>48</v>
      </c>
      <c r="L361" s="190" t="str">
        <f>VLOOKUP($K361,TONG_SL!$A:$D,2,0)</f>
        <v>Mọc Nấm Hương 250g</v>
      </c>
      <c r="M361" s="217"/>
      <c r="N361" s="190" t="str">
        <f t="shared" si="37"/>
        <v>K-C6</v>
      </c>
      <c r="O361" s="217"/>
      <c r="P361" s="217"/>
      <c r="Q361" s="190" t="str">
        <f>VLOOKUP(K361,TONG_SL!$A:$D,3,0)</f>
        <v>Túi</v>
      </c>
      <c r="R361" s="248">
        <v>15</v>
      </c>
      <c r="S361" s="159"/>
      <c r="T361" s="159">
        <f>VLOOKUP(VLOOKUP(G361,Ma_KH!$A:$R,18,0)&amp;K361,Gia_MB!$A:$F,6,0)</f>
        <v>46000</v>
      </c>
      <c r="U361" s="254">
        <f t="shared" si="38"/>
        <v>690000</v>
      </c>
      <c r="V361" s="159"/>
      <c r="W361" s="246">
        <f t="shared" si="39"/>
        <v>0</v>
      </c>
      <c r="X361" s="247" t="str">
        <f t="shared" si="40"/>
        <v>8</v>
      </c>
      <c r="Y361" s="159"/>
      <c r="Z361" s="254">
        <f t="shared" si="41"/>
        <v>55200</v>
      </c>
      <c r="AA361" s="5">
        <f>VLOOKUP(G361,Ma_KH!$A:$R,14,0)</f>
        <v>60</v>
      </c>
    </row>
    <row r="362" spans="1:27" x14ac:dyDescent="0.25">
      <c r="A362" s="186">
        <v>46114</v>
      </c>
      <c r="B362" s="205">
        <v>4186553485</v>
      </c>
      <c r="C362" s="189" t="s">
        <v>15253</v>
      </c>
      <c r="D362" s="186">
        <v>46114</v>
      </c>
      <c r="E362" s="206"/>
      <c r="F362" s="189"/>
      <c r="G362" s="207" t="s">
        <v>12350</v>
      </c>
      <c r="H362" s="206"/>
      <c r="I362" s="205" t="s">
        <v>15323</v>
      </c>
      <c r="J362" s="205" t="s">
        <v>1769</v>
      </c>
      <c r="K362" s="205" t="s">
        <v>30</v>
      </c>
      <c r="L362" s="190" t="str">
        <f>VLOOKUP($K362,TONG_SL!$A:$D,2,0)</f>
        <v>Gà muối 500g</v>
      </c>
      <c r="M362" s="217"/>
      <c r="N362" s="190" t="str">
        <f t="shared" si="37"/>
        <v>K-C6</v>
      </c>
      <c r="O362" s="217"/>
      <c r="P362" s="217"/>
      <c r="Q362" s="190" t="str">
        <f>VLOOKUP(K362,TONG_SL!$A:$D,3,0)</f>
        <v>Túi</v>
      </c>
      <c r="R362" s="248">
        <v>15</v>
      </c>
      <c r="S362" s="159"/>
      <c r="T362" s="159">
        <f>VLOOKUP(VLOOKUP(G362,Ma_KH!$A:$R,18,0)&amp;K362,Gia_MB!$A:$F,6,0)</f>
        <v>116611</v>
      </c>
      <c r="U362" s="254">
        <f t="shared" si="38"/>
        <v>1749165</v>
      </c>
      <c r="V362" s="159"/>
      <c r="W362" s="246">
        <f t="shared" si="39"/>
        <v>0</v>
      </c>
      <c r="X362" s="247" t="str">
        <f t="shared" si="40"/>
        <v>8</v>
      </c>
      <c r="Y362" s="159"/>
      <c r="Z362" s="254">
        <f t="shared" si="41"/>
        <v>139933.20000000001</v>
      </c>
      <c r="AA362" s="5">
        <f>VLOOKUP(G362,Ma_KH!$A:$R,14,0)</f>
        <v>60</v>
      </c>
    </row>
    <row r="363" spans="1:27" x14ac:dyDescent="0.25">
      <c r="A363" s="186">
        <v>46114</v>
      </c>
      <c r="B363" s="205">
        <v>4186553485</v>
      </c>
      <c r="C363" s="189" t="s">
        <v>15253</v>
      </c>
      <c r="D363" s="186">
        <v>46114</v>
      </c>
      <c r="E363" s="206"/>
      <c r="F363" s="189"/>
      <c r="G363" s="207" t="s">
        <v>12350</v>
      </c>
      <c r="H363" s="206"/>
      <c r="I363" s="205" t="s">
        <v>15323</v>
      </c>
      <c r="J363" s="205" t="s">
        <v>1769</v>
      </c>
      <c r="K363" s="205" t="s">
        <v>44</v>
      </c>
      <c r="L363" s="190" t="str">
        <f>VLOOKUP($K363,TONG_SL!$A:$D,2,0)</f>
        <v>Giò lụa cây 250g</v>
      </c>
      <c r="M363" s="217"/>
      <c r="N363" s="190" t="str">
        <f t="shared" si="37"/>
        <v>K-C6</v>
      </c>
      <c r="O363" s="217"/>
      <c r="P363" s="217"/>
      <c r="Q363" s="190" t="str">
        <f>VLOOKUP(K363,TONG_SL!$A:$D,3,0)</f>
        <v>Túi</v>
      </c>
      <c r="R363" s="248">
        <v>5</v>
      </c>
      <c r="S363" s="159"/>
      <c r="T363" s="159">
        <f>VLOOKUP(VLOOKUP(G363,Ma_KH!$A:$R,18,0)&amp;K363,Gia_MB!$A:$F,6,0)</f>
        <v>49500</v>
      </c>
      <c r="U363" s="254">
        <f t="shared" si="38"/>
        <v>247500</v>
      </c>
      <c r="V363" s="159"/>
      <c r="W363" s="246">
        <f t="shared" si="39"/>
        <v>0</v>
      </c>
      <c r="X363" s="247" t="str">
        <f t="shared" si="40"/>
        <v>8</v>
      </c>
      <c r="Y363" s="159"/>
      <c r="Z363" s="254">
        <f t="shared" si="41"/>
        <v>19800</v>
      </c>
      <c r="AA363" s="5">
        <f>VLOOKUP(G363,Ma_KH!$A:$R,14,0)</f>
        <v>60</v>
      </c>
    </row>
    <row r="364" spans="1:27" x14ac:dyDescent="0.25">
      <c r="A364" s="186">
        <v>46114</v>
      </c>
      <c r="B364" s="205">
        <v>4186553485</v>
      </c>
      <c r="C364" s="189" t="s">
        <v>15253</v>
      </c>
      <c r="D364" s="186">
        <v>46114</v>
      </c>
      <c r="E364" s="206"/>
      <c r="F364" s="189"/>
      <c r="G364" s="207" t="s">
        <v>12350</v>
      </c>
      <c r="H364" s="206"/>
      <c r="I364" s="205" t="s">
        <v>15323</v>
      </c>
      <c r="J364" s="205" t="s">
        <v>1769</v>
      </c>
      <c r="K364" s="205" t="s">
        <v>27</v>
      </c>
      <c r="L364" s="190" t="str">
        <f>VLOOKUP($K364,TONG_SL!$A:$D,2,0)</f>
        <v>Chân giò heo muối 300g</v>
      </c>
      <c r="M364" s="217"/>
      <c r="N364" s="190" t="str">
        <f t="shared" si="37"/>
        <v>K-C6</v>
      </c>
      <c r="O364" s="217"/>
      <c r="P364" s="217"/>
      <c r="Q364" s="190" t="str">
        <f>VLOOKUP(K364,TONG_SL!$A:$D,3,0)</f>
        <v>Túi</v>
      </c>
      <c r="R364" s="248">
        <v>20</v>
      </c>
      <c r="S364" s="159"/>
      <c r="T364" s="159">
        <f>VLOOKUP(VLOOKUP(G364,Ma_KH!$A:$R,18,0)&amp;K364,Gia_MB!$A:$F,6,0)</f>
        <v>73431</v>
      </c>
      <c r="U364" s="254">
        <f t="shared" si="38"/>
        <v>1468620</v>
      </c>
      <c r="V364" s="159"/>
      <c r="W364" s="246">
        <f t="shared" si="39"/>
        <v>0</v>
      </c>
      <c r="X364" s="247" t="str">
        <f t="shared" si="40"/>
        <v>8</v>
      </c>
      <c r="Y364" s="159"/>
      <c r="Z364" s="254">
        <f t="shared" si="41"/>
        <v>117489.60000000001</v>
      </c>
      <c r="AA364" s="5">
        <f>VLOOKUP(G364,Ma_KH!$A:$R,14,0)</f>
        <v>60</v>
      </c>
    </row>
    <row r="365" spans="1:27" x14ac:dyDescent="0.25">
      <c r="A365" s="186">
        <v>46114</v>
      </c>
      <c r="B365" s="205">
        <v>4186553485</v>
      </c>
      <c r="C365" s="189" t="s">
        <v>15253</v>
      </c>
      <c r="D365" s="186">
        <v>46114</v>
      </c>
      <c r="E365" s="206"/>
      <c r="F365" s="189"/>
      <c r="G365" s="207" t="s">
        <v>12350</v>
      </c>
      <c r="H365" s="206"/>
      <c r="I365" s="205" t="s">
        <v>15323</v>
      </c>
      <c r="J365" s="205" t="s">
        <v>1769</v>
      </c>
      <c r="K365" s="205" t="s">
        <v>34</v>
      </c>
      <c r="L365" s="190" t="str">
        <f>VLOOKUP($K365,TONG_SL!$A:$D,2,0)</f>
        <v>Tai heo muối 200g</v>
      </c>
      <c r="M365" s="217"/>
      <c r="N365" s="190" t="str">
        <f t="shared" si="37"/>
        <v>K-C6</v>
      </c>
      <c r="O365" s="217"/>
      <c r="P365" s="217"/>
      <c r="Q365" s="190" t="str">
        <f>VLOOKUP(K365,TONG_SL!$A:$D,3,0)</f>
        <v>Túi</v>
      </c>
      <c r="R365" s="248">
        <v>9</v>
      </c>
      <c r="S365" s="159"/>
      <c r="T365" s="159">
        <f>VLOOKUP(VLOOKUP(G365,Ma_KH!$A:$R,18,0)&amp;K365,Gia_MB!$A:$F,6,0)</f>
        <v>55595</v>
      </c>
      <c r="U365" s="254">
        <f t="shared" si="38"/>
        <v>500355</v>
      </c>
      <c r="V365" s="159"/>
      <c r="W365" s="246">
        <f t="shared" si="39"/>
        <v>0</v>
      </c>
      <c r="X365" s="247" t="str">
        <f t="shared" si="40"/>
        <v>8</v>
      </c>
      <c r="Y365" s="159"/>
      <c r="Z365" s="254">
        <f t="shared" si="41"/>
        <v>40028.400000000001</v>
      </c>
      <c r="AA365" s="5">
        <f>VLOOKUP(G365,Ma_KH!$A:$R,14,0)</f>
        <v>60</v>
      </c>
    </row>
    <row r="366" spans="1:27" x14ac:dyDescent="0.25">
      <c r="A366" s="186">
        <v>46114</v>
      </c>
      <c r="B366" s="205">
        <v>4186553485</v>
      </c>
      <c r="C366" s="189" t="s">
        <v>15253</v>
      </c>
      <c r="D366" s="186">
        <v>46114</v>
      </c>
      <c r="E366" s="206"/>
      <c r="F366" s="189"/>
      <c r="G366" s="207" t="s">
        <v>12350</v>
      </c>
      <c r="H366" s="206"/>
      <c r="I366" s="205" t="s">
        <v>15323</v>
      </c>
      <c r="J366" s="205" t="s">
        <v>1769</v>
      </c>
      <c r="K366" s="205" t="s">
        <v>32</v>
      </c>
      <c r="L366" s="190" t="str">
        <f>VLOOKUP($K366,TONG_SL!$A:$D,2,0)</f>
        <v>Giò Tai Lưỡi Xào 250g</v>
      </c>
      <c r="M366" s="217"/>
      <c r="N366" s="190" t="str">
        <f t="shared" si="37"/>
        <v>K-C6</v>
      </c>
      <c r="O366" s="217"/>
      <c r="P366" s="217"/>
      <c r="Q366" s="190" t="str">
        <f>VLOOKUP(K366,TONG_SL!$A:$D,3,0)</f>
        <v>Túi</v>
      </c>
      <c r="R366" s="248">
        <v>12</v>
      </c>
      <c r="S366" s="159"/>
      <c r="T366" s="159">
        <f>VLOOKUP(VLOOKUP(G366,Ma_KH!$A:$R,18,0)&amp;K366,Gia_MB!$A:$F,6,0)</f>
        <v>50182</v>
      </c>
      <c r="U366" s="254">
        <f t="shared" si="38"/>
        <v>602184</v>
      </c>
      <c r="V366" s="159"/>
      <c r="W366" s="246">
        <f t="shared" si="39"/>
        <v>0</v>
      </c>
      <c r="X366" s="247" t="str">
        <f t="shared" si="40"/>
        <v>8</v>
      </c>
      <c r="Y366" s="159"/>
      <c r="Z366" s="254">
        <f t="shared" si="41"/>
        <v>48174.720000000001</v>
      </c>
      <c r="AA366" s="5">
        <f>VLOOKUP(G366,Ma_KH!$A:$R,14,0)</f>
        <v>60</v>
      </c>
    </row>
    <row r="367" spans="1:27" x14ac:dyDescent="0.25">
      <c r="A367" s="282">
        <v>46106</v>
      </c>
      <c r="B367" s="283">
        <v>4186553181</v>
      </c>
      <c r="C367" s="284" t="s">
        <v>15253</v>
      </c>
      <c r="D367" s="282">
        <v>46114</v>
      </c>
      <c r="E367" s="206"/>
      <c r="F367" s="189"/>
      <c r="G367" s="285" t="s">
        <v>7222</v>
      </c>
      <c r="H367" s="206"/>
      <c r="I367" s="283" t="s">
        <v>15324</v>
      </c>
      <c r="J367" s="283" t="s">
        <v>1769</v>
      </c>
      <c r="K367" s="205" t="s">
        <v>32</v>
      </c>
      <c r="L367" s="190" t="str">
        <f>VLOOKUP($K367,TONG_SL!$A:$D,2,0)</f>
        <v>Giò Tai Lưỡi Xào 250g</v>
      </c>
      <c r="M367" s="217"/>
      <c r="N367" s="190" t="str">
        <f t="shared" si="37"/>
        <v>K-C6</v>
      </c>
      <c r="O367" s="217"/>
      <c r="P367" s="217"/>
      <c r="Q367" s="190" t="str">
        <f>VLOOKUP(K367,TONG_SL!$A:$D,3,0)</f>
        <v>Túi</v>
      </c>
      <c r="R367" s="248">
        <v>12</v>
      </c>
      <c r="S367" s="159"/>
      <c r="T367" s="159">
        <f>VLOOKUP(VLOOKUP(G367,Ma_KH!$A:$R,18,0)&amp;K367,Gia_MB!$A:$F,6,0)</f>
        <v>50182</v>
      </c>
      <c r="U367" s="254">
        <f t="shared" si="38"/>
        <v>602184</v>
      </c>
      <c r="V367" s="159"/>
      <c r="W367" s="246">
        <f t="shared" si="39"/>
        <v>0</v>
      </c>
      <c r="X367" s="247" t="str">
        <f t="shared" si="40"/>
        <v>8</v>
      </c>
      <c r="Y367" s="159"/>
      <c r="Z367" s="254">
        <f t="shared" si="41"/>
        <v>48174.720000000001</v>
      </c>
      <c r="AA367" s="5">
        <f>VLOOKUP(G367,Ma_KH!$A:$R,14,0)</f>
        <v>60</v>
      </c>
    </row>
    <row r="368" spans="1:27" x14ac:dyDescent="0.25">
      <c r="A368" s="282">
        <v>46106</v>
      </c>
      <c r="B368" s="283">
        <v>4186553181</v>
      </c>
      <c r="C368" s="284" t="s">
        <v>15253</v>
      </c>
      <c r="D368" s="282">
        <v>46114</v>
      </c>
      <c r="E368" s="206"/>
      <c r="F368" s="189"/>
      <c r="G368" s="285" t="s">
        <v>7222</v>
      </c>
      <c r="H368" s="206"/>
      <c r="I368" s="283" t="s">
        <v>15324</v>
      </c>
      <c r="J368" s="283" t="s">
        <v>1769</v>
      </c>
      <c r="K368" s="205" t="s">
        <v>30</v>
      </c>
      <c r="L368" s="190" t="str">
        <f>VLOOKUP($K368,TONG_SL!$A:$D,2,0)</f>
        <v>Gà muối 500g</v>
      </c>
      <c r="M368" s="217"/>
      <c r="N368" s="190" t="str">
        <f t="shared" si="37"/>
        <v>K-C6</v>
      </c>
      <c r="O368" s="217"/>
      <c r="P368" s="217"/>
      <c r="Q368" s="190" t="str">
        <f>VLOOKUP(K368,TONG_SL!$A:$D,3,0)</f>
        <v>Túi</v>
      </c>
      <c r="R368" s="248">
        <v>5</v>
      </c>
      <c r="S368" s="159"/>
      <c r="T368" s="159">
        <f>VLOOKUP(VLOOKUP(G368,Ma_KH!$A:$R,18,0)&amp;K368,Gia_MB!$A:$F,6,0)</f>
        <v>116611</v>
      </c>
      <c r="U368" s="254">
        <f t="shared" si="38"/>
        <v>583055</v>
      </c>
      <c r="V368" s="159"/>
      <c r="W368" s="246">
        <f t="shared" si="39"/>
        <v>0</v>
      </c>
      <c r="X368" s="247" t="str">
        <f t="shared" si="40"/>
        <v>8</v>
      </c>
      <c r="Y368" s="159"/>
      <c r="Z368" s="254">
        <f t="shared" si="41"/>
        <v>46644.4</v>
      </c>
      <c r="AA368" s="5">
        <f>VLOOKUP(G368,Ma_KH!$A:$R,14,0)</f>
        <v>60</v>
      </c>
    </row>
    <row r="369" spans="1:27" x14ac:dyDescent="0.25">
      <c r="A369" s="282">
        <v>46106</v>
      </c>
      <c r="B369" s="283">
        <v>4186553181</v>
      </c>
      <c r="C369" s="284" t="s">
        <v>15253</v>
      </c>
      <c r="D369" s="282">
        <v>46114</v>
      </c>
      <c r="E369" s="206"/>
      <c r="F369" s="189"/>
      <c r="G369" s="285" t="s">
        <v>7222</v>
      </c>
      <c r="H369" s="206"/>
      <c r="I369" s="283" t="s">
        <v>15324</v>
      </c>
      <c r="J369" s="283" t="s">
        <v>1769</v>
      </c>
      <c r="K369" s="205" t="s">
        <v>48</v>
      </c>
      <c r="L369" s="190" t="str">
        <f>VLOOKUP($K369,TONG_SL!$A:$D,2,0)</f>
        <v>Mọc Nấm Hương 250g</v>
      </c>
      <c r="M369" s="217"/>
      <c r="N369" s="190" t="str">
        <f t="shared" si="37"/>
        <v>K-C6</v>
      </c>
      <c r="O369" s="217"/>
      <c r="P369" s="217"/>
      <c r="Q369" s="190" t="str">
        <f>VLOOKUP(K369,TONG_SL!$A:$D,3,0)</f>
        <v>Túi</v>
      </c>
      <c r="R369" s="248">
        <v>15</v>
      </c>
      <c r="S369" s="159"/>
      <c r="T369" s="159">
        <f>VLOOKUP(VLOOKUP(G369,Ma_KH!$A:$R,18,0)&amp;K369,Gia_MB!$A:$F,6,0)</f>
        <v>46000</v>
      </c>
      <c r="U369" s="254">
        <f t="shared" si="38"/>
        <v>690000</v>
      </c>
      <c r="V369" s="159"/>
      <c r="W369" s="246">
        <f t="shared" si="39"/>
        <v>0</v>
      </c>
      <c r="X369" s="247" t="str">
        <f t="shared" si="40"/>
        <v>8</v>
      </c>
      <c r="Y369" s="159"/>
      <c r="Z369" s="254">
        <f t="shared" si="41"/>
        <v>55200</v>
      </c>
      <c r="AA369" s="5">
        <f>VLOOKUP(G369,Ma_KH!$A:$R,14,0)</f>
        <v>60</v>
      </c>
    </row>
    <row r="370" spans="1:27" x14ac:dyDescent="0.25">
      <c r="A370" s="282">
        <v>46106</v>
      </c>
      <c r="B370" s="283">
        <v>4186553181</v>
      </c>
      <c r="C370" s="284" t="s">
        <v>15253</v>
      </c>
      <c r="D370" s="282">
        <v>46114</v>
      </c>
      <c r="E370" s="206"/>
      <c r="F370" s="189"/>
      <c r="G370" s="285" t="s">
        <v>7222</v>
      </c>
      <c r="H370" s="206"/>
      <c r="I370" s="283" t="s">
        <v>15324</v>
      </c>
      <c r="J370" s="283" t="s">
        <v>1769</v>
      </c>
      <c r="K370" s="205" t="s">
        <v>27</v>
      </c>
      <c r="L370" s="190" t="str">
        <f>VLOOKUP($K370,TONG_SL!$A:$D,2,0)</f>
        <v>Chân giò heo muối 300g</v>
      </c>
      <c r="M370" s="217"/>
      <c r="N370" s="190" t="str">
        <f t="shared" si="37"/>
        <v>K-C6</v>
      </c>
      <c r="O370" s="217"/>
      <c r="P370" s="217"/>
      <c r="Q370" s="190" t="str">
        <f>VLOOKUP(K370,TONG_SL!$A:$D,3,0)</f>
        <v>Túi</v>
      </c>
      <c r="R370" s="248">
        <v>20</v>
      </c>
      <c r="S370" s="159"/>
      <c r="T370" s="159">
        <f>VLOOKUP(VLOOKUP(G370,Ma_KH!$A:$R,18,0)&amp;K370,Gia_MB!$A:$F,6,0)</f>
        <v>73431</v>
      </c>
      <c r="U370" s="254">
        <f t="shared" si="38"/>
        <v>1468620</v>
      </c>
      <c r="V370" s="159"/>
      <c r="W370" s="246">
        <f t="shared" si="39"/>
        <v>0</v>
      </c>
      <c r="X370" s="247" t="str">
        <f t="shared" si="40"/>
        <v>8</v>
      </c>
      <c r="Y370" s="159"/>
      <c r="Z370" s="254">
        <f t="shared" si="41"/>
        <v>117489.60000000001</v>
      </c>
      <c r="AA370" s="5">
        <f>VLOOKUP(G370,Ma_KH!$A:$R,14,0)</f>
        <v>60</v>
      </c>
    </row>
    <row r="371" spans="1:27" x14ac:dyDescent="0.25">
      <c r="A371" s="282">
        <v>46113</v>
      </c>
      <c r="B371" s="283">
        <v>4186937237</v>
      </c>
      <c r="C371" s="284" t="s">
        <v>15253</v>
      </c>
      <c r="D371" s="282">
        <v>46114</v>
      </c>
      <c r="E371" s="206"/>
      <c r="F371" s="189"/>
      <c r="G371" s="285" t="s">
        <v>7222</v>
      </c>
      <c r="H371" s="206"/>
      <c r="I371" s="283" t="s">
        <v>15325</v>
      </c>
      <c r="J371" s="283" t="s">
        <v>1769</v>
      </c>
      <c r="K371" s="205" t="s">
        <v>34</v>
      </c>
      <c r="L371" s="190" t="str">
        <f>VLOOKUP($K371,TONG_SL!$A:$D,2,0)</f>
        <v>Tai heo muối 200g</v>
      </c>
      <c r="M371" s="217"/>
      <c r="N371" s="190" t="str">
        <f t="shared" si="37"/>
        <v>K-C6</v>
      </c>
      <c r="O371" s="217"/>
      <c r="P371" s="217"/>
      <c r="Q371" s="190" t="str">
        <f>VLOOKUP(K371,TONG_SL!$A:$D,3,0)</f>
        <v>Túi</v>
      </c>
      <c r="R371" s="248">
        <v>10</v>
      </c>
      <c r="S371" s="159"/>
      <c r="T371" s="159">
        <f>VLOOKUP(VLOOKUP(G371,Ma_KH!$A:$R,18,0)&amp;K371,Gia_MB!$A:$F,6,0)</f>
        <v>55595</v>
      </c>
      <c r="U371" s="254">
        <f t="shared" si="38"/>
        <v>555950</v>
      </c>
      <c r="V371" s="159"/>
      <c r="W371" s="246">
        <f t="shared" si="39"/>
        <v>0</v>
      </c>
      <c r="X371" s="247" t="str">
        <f t="shared" si="40"/>
        <v>8</v>
      </c>
      <c r="Y371" s="159"/>
      <c r="Z371" s="254">
        <f t="shared" si="41"/>
        <v>44476</v>
      </c>
      <c r="AA371" s="5">
        <f>VLOOKUP(G371,Ma_KH!$A:$R,14,0)</f>
        <v>60</v>
      </c>
    </row>
    <row r="372" spans="1:27" x14ac:dyDescent="0.25">
      <c r="A372" s="282">
        <v>46113</v>
      </c>
      <c r="B372" s="283">
        <v>4186937237</v>
      </c>
      <c r="C372" s="284" t="s">
        <v>15253</v>
      </c>
      <c r="D372" s="282">
        <v>46114</v>
      </c>
      <c r="E372" s="206"/>
      <c r="F372" s="189"/>
      <c r="G372" s="285" t="s">
        <v>7222</v>
      </c>
      <c r="H372" s="206"/>
      <c r="I372" s="283" t="s">
        <v>15325</v>
      </c>
      <c r="J372" s="283" t="s">
        <v>1769</v>
      </c>
      <c r="K372" s="205" t="s">
        <v>27</v>
      </c>
      <c r="L372" s="190" t="str">
        <f>VLOOKUP($K372,TONG_SL!$A:$D,2,0)</f>
        <v>Chân giò heo muối 300g</v>
      </c>
      <c r="M372" s="217"/>
      <c r="N372" s="190" t="str">
        <f t="shared" si="37"/>
        <v>K-C6</v>
      </c>
      <c r="O372" s="217"/>
      <c r="P372" s="217"/>
      <c r="Q372" s="190" t="str">
        <f>VLOOKUP(K372,TONG_SL!$A:$D,3,0)</f>
        <v>Túi</v>
      </c>
      <c r="R372" s="248">
        <v>30</v>
      </c>
      <c r="S372" s="159"/>
      <c r="T372" s="159">
        <f>VLOOKUP(VLOOKUP(G372,Ma_KH!$A:$R,18,0)&amp;K372,Gia_MB!$A:$F,6,0)</f>
        <v>73431</v>
      </c>
      <c r="U372" s="254">
        <f t="shared" si="38"/>
        <v>2202930</v>
      </c>
      <c r="V372" s="159"/>
      <c r="W372" s="246">
        <f t="shared" si="39"/>
        <v>0</v>
      </c>
      <c r="X372" s="247" t="str">
        <f t="shared" si="40"/>
        <v>8</v>
      </c>
      <c r="Y372" s="159"/>
      <c r="Z372" s="254">
        <f t="shared" si="41"/>
        <v>176234.4</v>
      </c>
      <c r="AA372" s="5">
        <f>VLOOKUP(G372,Ma_KH!$A:$R,14,0)</f>
        <v>60</v>
      </c>
    </row>
    <row r="373" spans="1:27" x14ac:dyDescent="0.25">
      <c r="A373" s="282">
        <v>46113</v>
      </c>
      <c r="B373" s="283">
        <v>4186937237</v>
      </c>
      <c r="C373" s="284" t="s">
        <v>15253</v>
      </c>
      <c r="D373" s="282">
        <v>46114</v>
      </c>
      <c r="E373" s="206"/>
      <c r="F373" s="189"/>
      <c r="G373" s="285" t="s">
        <v>7222</v>
      </c>
      <c r="H373" s="206"/>
      <c r="I373" s="283" t="s">
        <v>15325</v>
      </c>
      <c r="J373" s="283" t="s">
        <v>1769</v>
      </c>
      <c r="K373" s="205" t="s">
        <v>32</v>
      </c>
      <c r="L373" s="190" t="str">
        <f>VLOOKUP($K373,TONG_SL!$A:$D,2,0)</f>
        <v>Giò Tai Lưỡi Xào 250g</v>
      </c>
      <c r="M373" s="217"/>
      <c r="N373" s="190" t="str">
        <f t="shared" si="37"/>
        <v>K-C6</v>
      </c>
      <c r="O373" s="217"/>
      <c r="P373" s="217"/>
      <c r="Q373" s="190" t="str">
        <f>VLOOKUP(K373,TONG_SL!$A:$D,3,0)</f>
        <v>Túi</v>
      </c>
      <c r="R373" s="248">
        <v>10</v>
      </c>
      <c r="S373" s="159"/>
      <c r="T373" s="159">
        <f>VLOOKUP(VLOOKUP(G373,Ma_KH!$A:$R,18,0)&amp;K373,Gia_MB!$A:$F,6,0)</f>
        <v>50182</v>
      </c>
      <c r="U373" s="254">
        <f t="shared" si="38"/>
        <v>501820</v>
      </c>
      <c r="V373" s="159"/>
      <c r="W373" s="246">
        <f t="shared" si="39"/>
        <v>0</v>
      </c>
      <c r="X373" s="247" t="str">
        <f t="shared" si="40"/>
        <v>8</v>
      </c>
      <c r="Y373" s="159"/>
      <c r="Z373" s="254">
        <f t="shared" si="41"/>
        <v>40145.599999999999</v>
      </c>
      <c r="AA373" s="5">
        <f>VLOOKUP(G373,Ma_KH!$A:$R,14,0)</f>
        <v>60</v>
      </c>
    </row>
    <row r="374" spans="1:27" x14ac:dyDescent="0.25">
      <c r="A374" s="261">
        <v>46112</v>
      </c>
      <c r="B374" s="262">
        <v>4186818011</v>
      </c>
      <c r="C374" s="263" t="s">
        <v>15253</v>
      </c>
      <c r="D374" s="261">
        <v>46114</v>
      </c>
      <c r="E374" s="206"/>
      <c r="F374" s="189"/>
      <c r="G374" s="265" t="s">
        <v>15055</v>
      </c>
      <c r="H374" s="206"/>
      <c r="I374" s="262" t="s">
        <v>15326</v>
      </c>
      <c r="J374" s="262" t="s">
        <v>1769</v>
      </c>
      <c r="K374" s="205" t="s">
        <v>27</v>
      </c>
      <c r="L374" s="190" t="str">
        <f>VLOOKUP($K374,TONG_SL!$A:$D,2,0)</f>
        <v>Chân giò heo muối 300g</v>
      </c>
      <c r="M374" s="217"/>
      <c r="N374" s="190" t="str">
        <f t="shared" si="37"/>
        <v>K-C6</v>
      </c>
      <c r="O374" s="217"/>
      <c r="P374" s="217"/>
      <c r="Q374" s="190" t="str">
        <f>VLOOKUP(K374,TONG_SL!$A:$D,3,0)</f>
        <v>Túi</v>
      </c>
      <c r="R374" s="248">
        <v>30</v>
      </c>
      <c r="S374" s="159"/>
      <c r="T374" s="159">
        <f>VLOOKUP(VLOOKUP(G374,Ma_KH!$A:$R,18,0)&amp;K374,Gia_MB!$A:$F,6,0)</f>
        <v>73431</v>
      </c>
      <c r="U374" s="254">
        <f t="shared" si="38"/>
        <v>2202930</v>
      </c>
      <c r="V374" s="159"/>
      <c r="W374" s="246">
        <f t="shared" si="39"/>
        <v>0</v>
      </c>
      <c r="X374" s="247" t="str">
        <f t="shared" si="40"/>
        <v>8</v>
      </c>
      <c r="Y374" s="159"/>
      <c r="Z374" s="254">
        <f t="shared" si="41"/>
        <v>176234.4</v>
      </c>
      <c r="AA374" s="5">
        <f>VLOOKUP(G374,Ma_KH!$A:$R,14,0)</f>
        <v>60</v>
      </c>
    </row>
    <row r="375" spans="1:27" x14ac:dyDescent="0.25">
      <c r="A375" s="261">
        <v>46112</v>
      </c>
      <c r="B375" s="262">
        <v>4186818011</v>
      </c>
      <c r="C375" s="263" t="s">
        <v>15253</v>
      </c>
      <c r="D375" s="261">
        <v>46114</v>
      </c>
      <c r="E375" s="206"/>
      <c r="F375" s="189"/>
      <c r="G375" s="265" t="s">
        <v>15055</v>
      </c>
      <c r="H375" s="206"/>
      <c r="I375" s="262" t="s">
        <v>15326</v>
      </c>
      <c r="J375" s="262" t="s">
        <v>1769</v>
      </c>
      <c r="K375" s="205" t="s">
        <v>34</v>
      </c>
      <c r="L375" s="190" t="str">
        <f>VLOOKUP($K375,TONG_SL!$A:$D,2,0)</f>
        <v>Tai heo muối 200g</v>
      </c>
      <c r="M375" s="217"/>
      <c r="N375" s="190" t="str">
        <f t="shared" si="37"/>
        <v>K-C6</v>
      </c>
      <c r="O375" s="217"/>
      <c r="P375" s="217"/>
      <c r="Q375" s="190" t="str">
        <f>VLOOKUP(K375,TONG_SL!$A:$D,3,0)</f>
        <v>Túi</v>
      </c>
      <c r="R375" s="248">
        <v>4</v>
      </c>
      <c r="S375" s="159"/>
      <c r="T375" s="159">
        <f>VLOOKUP(VLOOKUP(G375,Ma_KH!$A:$R,18,0)&amp;K375,Gia_MB!$A:$F,6,0)</f>
        <v>55595</v>
      </c>
      <c r="U375" s="254">
        <f t="shared" si="38"/>
        <v>222380</v>
      </c>
      <c r="V375" s="159"/>
      <c r="W375" s="246">
        <f t="shared" si="39"/>
        <v>0</v>
      </c>
      <c r="X375" s="247" t="str">
        <f t="shared" si="40"/>
        <v>8</v>
      </c>
      <c r="Y375" s="159"/>
      <c r="Z375" s="254">
        <f t="shared" si="41"/>
        <v>17790.400000000001</v>
      </c>
      <c r="AA375" s="5">
        <f>VLOOKUP(G375,Ma_KH!$A:$R,14,0)</f>
        <v>60</v>
      </c>
    </row>
    <row r="376" spans="1:27" x14ac:dyDescent="0.25">
      <c r="A376" s="261">
        <v>46112</v>
      </c>
      <c r="B376" s="262">
        <v>4186818011</v>
      </c>
      <c r="C376" s="263" t="s">
        <v>15253</v>
      </c>
      <c r="D376" s="261">
        <v>46114</v>
      </c>
      <c r="E376" s="206"/>
      <c r="F376" s="189"/>
      <c r="G376" s="265" t="s">
        <v>15055</v>
      </c>
      <c r="H376" s="206"/>
      <c r="I376" s="262" t="s">
        <v>15326</v>
      </c>
      <c r="J376" s="262" t="s">
        <v>1769</v>
      </c>
      <c r="K376" s="205" t="s">
        <v>48</v>
      </c>
      <c r="L376" s="190" t="str">
        <f>VLOOKUP($K376,TONG_SL!$A:$D,2,0)</f>
        <v>Mọc Nấm Hương 250g</v>
      </c>
      <c r="M376" s="217"/>
      <c r="N376" s="190" t="str">
        <f t="shared" si="37"/>
        <v>K-C6</v>
      </c>
      <c r="O376" s="217"/>
      <c r="P376" s="217"/>
      <c r="Q376" s="190" t="str">
        <f>VLOOKUP(K376,TONG_SL!$A:$D,3,0)</f>
        <v>Túi</v>
      </c>
      <c r="R376" s="248">
        <v>4</v>
      </c>
      <c r="S376" s="159"/>
      <c r="T376" s="159">
        <f>VLOOKUP(VLOOKUP(G376,Ma_KH!$A:$R,18,0)&amp;K376,Gia_MB!$A:$F,6,0)</f>
        <v>46000</v>
      </c>
      <c r="U376" s="254">
        <f t="shared" si="38"/>
        <v>184000</v>
      </c>
      <c r="V376" s="159"/>
      <c r="W376" s="246">
        <f t="shared" si="39"/>
        <v>0</v>
      </c>
      <c r="X376" s="247" t="str">
        <f t="shared" si="40"/>
        <v>8</v>
      </c>
      <c r="Y376" s="159"/>
      <c r="Z376" s="254">
        <f t="shared" si="41"/>
        <v>14720</v>
      </c>
      <c r="AA376" s="5">
        <f>VLOOKUP(G376,Ma_KH!$A:$R,14,0)</f>
        <v>60</v>
      </c>
    </row>
    <row r="377" spans="1:27" x14ac:dyDescent="0.25">
      <c r="A377" s="261">
        <v>46112</v>
      </c>
      <c r="B377" s="262">
        <v>4186818011</v>
      </c>
      <c r="C377" s="263" t="s">
        <v>15253</v>
      </c>
      <c r="D377" s="261">
        <v>46114</v>
      </c>
      <c r="E377" s="206"/>
      <c r="F377" s="189"/>
      <c r="G377" s="265" t="s">
        <v>15055</v>
      </c>
      <c r="H377" s="206"/>
      <c r="I377" s="262" t="s">
        <v>15326</v>
      </c>
      <c r="J377" s="262" t="s">
        <v>1769</v>
      </c>
      <c r="K377" s="205" t="s">
        <v>30</v>
      </c>
      <c r="L377" s="190" t="str">
        <f>VLOOKUP($K377,TONG_SL!$A:$D,2,0)</f>
        <v>Gà muối 500g</v>
      </c>
      <c r="M377" s="217"/>
      <c r="N377" s="190" t="str">
        <f t="shared" si="37"/>
        <v>K-C6</v>
      </c>
      <c r="O377" s="217"/>
      <c r="P377" s="217"/>
      <c r="Q377" s="190" t="str">
        <f>VLOOKUP(K377,TONG_SL!$A:$D,3,0)</f>
        <v>Túi</v>
      </c>
      <c r="R377" s="248">
        <v>4</v>
      </c>
      <c r="S377" s="159"/>
      <c r="T377" s="159">
        <f>VLOOKUP(VLOOKUP(G377,Ma_KH!$A:$R,18,0)&amp;K377,Gia_MB!$A:$F,6,0)</f>
        <v>116611</v>
      </c>
      <c r="U377" s="254">
        <f t="shared" si="38"/>
        <v>466444</v>
      </c>
      <c r="V377" s="159"/>
      <c r="W377" s="246">
        <f t="shared" si="39"/>
        <v>0</v>
      </c>
      <c r="X377" s="247" t="str">
        <f t="shared" si="40"/>
        <v>8</v>
      </c>
      <c r="Y377" s="159"/>
      <c r="Z377" s="254">
        <f t="shared" si="41"/>
        <v>37315.520000000004</v>
      </c>
      <c r="AA377" s="5">
        <f>VLOOKUP(G377,Ma_KH!$A:$R,14,0)</f>
        <v>60</v>
      </c>
    </row>
    <row r="378" spans="1:27" x14ac:dyDescent="0.25">
      <c r="A378" s="261">
        <v>46112</v>
      </c>
      <c r="B378" s="262">
        <v>4186818011</v>
      </c>
      <c r="C378" s="263" t="s">
        <v>15253</v>
      </c>
      <c r="D378" s="261">
        <v>46114</v>
      </c>
      <c r="E378" s="206"/>
      <c r="F378" s="189"/>
      <c r="G378" s="265" t="s">
        <v>15055</v>
      </c>
      <c r="H378" s="206"/>
      <c r="I378" s="262" t="s">
        <v>15326</v>
      </c>
      <c r="J378" s="262" t="s">
        <v>1769</v>
      </c>
      <c r="K378" s="205" t="s">
        <v>32</v>
      </c>
      <c r="L378" s="190" t="str">
        <f>VLOOKUP($K378,TONG_SL!$A:$D,2,0)</f>
        <v>Giò Tai Lưỡi Xào 250g</v>
      </c>
      <c r="M378" s="217"/>
      <c r="N378" s="190" t="str">
        <f t="shared" si="37"/>
        <v>K-C6</v>
      </c>
      <c r="O378" s="217"/>
      <c r="P378" s="217"/>
      <c r="Q378" s="190" t="str">
        <f>VLOOKUP(K378,TONG_SL!$A:$D,3,0)</f>
        <v>Túi</v>
      </c>
      <c r="R378" s="248">
        <v>4</v>
      </c>
      <c r="S378" s="159"/>
      <c r="T378" s="159">
        <f>VLOOKUP(VLOOKUP(G378,Ma_KH!$A:$R,18,0)&amp;K378,Gia_MB!$A:$F,6,0)</f>
        <v>50182</v>
      </c>
      <c r="U378" s="254">
        <f t="shared" si="38"/>
        <v>200728</v>
      </c>
      <c r="V378" s="159"/>
      <c r="W378" s="246">
        <f t="shared" si="39"/>
        <v>0</v>
      </c>
      <c r="X378" s="247" t="str">
        <f t="shared" si="40"/>
        <v>8</v>
      </c>
      <c r="Y378" s="159"/>
      <c r="Z378" s="254">
        <f t="shared" si="41"/>
        <v>16058.24</v>
      </c>
      <c r="AA378" s="5">
        <f>VLOOKUP(G378,Ma_KH!$A:$R,14,0)</f>
        <v>60</v>
      </c>
    </row>
    <row r="379" spans="1:27" x14ac:dyDescent="0.25">
      <c r="A379" s="282">
        <v>46108</v>
      </c>
      <c r="B379" s="283">
        <v>4186682440</v>
      </c>
      <c r="C379" s="284" t="s">
        <v>15253</v>
      </c>
      <c r="D379" s="282">
        <v>46114</v>
      </c>
      <c r="E379" s="206"/>
      <c r="F379" s="189"/>
      <c r="G379" s="285" t="s">
        <v>7315</v>
      </c>
      <c r="H379" s="206"/>
      <c r="I379" s="283" t="s">
        <v>15327</v>
      </c>
      <c r="J379" s="283" t="s">
        <v>1769</v>
      </c>
      <c r="K379" s="205" t="s">
        <v>39</v>
      </c>
      <c r="L379" s="190" t="str">
        <f>VLOOKUP($K379,TONG_SL!$A:$D,2,0)</f>
        <v>Chả nướng 300g</v>
      </c>
      <c r="M379" s="217"/>
      <c r="N379" s="190" t="str">
        <f t="shared" si="37"/>
        <v>K-C6</v>
      </c>
      <c r="O379" s="217"/>
      <c r="P379" s="217"/>
      <c r="Q379" s="190" t="str">
        <f>VLOOKUP(K379,TONG_SL!$A:$D,3,0)</f>
        <v>Túi</v>
      </c>
      <c r="R379" s="248">
        <v>10</v>
      </c>
      <c r="S379" s="159"/>
      <c r="T379" s="159">
        <f>VLOOKUP(VLOOKUP(G379,Ma_KH!$A:$R,18,0)&amp;K379,Gia_MB!$A:$F,6,0)</f>
        <v>70950</v>
      </c>
      <c r="U379" s="254">
        <f t="shared" si="38"/>
        <v>709500</v>
      </c>
      <c r="V379" s="159"/>
      <c r="W379" s="246">
        <f t="shared" si="39"/>
        <v>0</v>
      </c>
      <c r="X379" s="247" t="str">
        <f t="shared" si="40"/>
        <v>8</v>
      </c>
      <c r="Y379" s="159"/>
      <c r="Z379" s="254">
        <f t="shared" si="41"/>
        <v>56760</v>
      </c>
      <c r="AA379" s="5">
        <f>VLOOKUP(G379,Ma_KH!$A:$R,14,0)</f>
        <v>60</v>
      </c>
    </row>
    <row r="380" spans="1:27" x14ac:dyDescent="0.25">
      <c r="A380" s="282">
        <v>46108</v>
      </c>
      <c r="B380" s="283">
        <v>4186682440</v>
      </c>
      <c r="C380" s="284" t="s">
        <v>15253</v>
      </c>
      <c r="D380" s="282">
        <v>46114</v>
      </c>
      <c r="E380" s="206"/>
      <c r="F380" s="189"/>
      <c r="G380" s="285" t="s">
        <v>7315</v>
      </c>
      <c r="H380" s="206"/>
      <c r="I380" s="283" t="s">
        <v>15327</v>
      </c>
      <c r="J380" s="283" t="s">
        <v>1769</v>
      </c>
      <c r="K380" s="205" t="s">
        <v>37</v>
      </c>
      <c r="L380" s="190" t="str">
        <f>VLOOKUP($K380,TONG_SL!$A:$D,2,0)</f>
        <v>Chả cốm 300g</v>
      </c>
      <c r="M380" s="217"/>
      <c r="N380" s="190" t="str">
        <f t="shared" si="37"/>
        <v>K-C6</v>
      </c>
      <c r="O380" s="217"/>
      <c r="P380" s="217"/>
      <c r="Q380" s="190" t="str">
        <f>VLOOKUP(K380,TONG_SL!$A:$D,3,0)</f>
        <v>Túi</v>
      </c>
      <c r="R380" s="248">
        <v>10</v>
      </c>
      <c r="S380" s="159"/>
      <c r="T380" s="159">
        <f>VLOOKUP(VLOOKUP(G380,Ma_KH!$A:$R,18,0)&amp;K380,Gia_MB!$A:$F,6,0)</f>
        <v>74250</v>
      </c>
      <c r="U380" s="254">
        <f t="shared" si="38"/>
        <v>742500</v>
      </c>
      <c r="V380" s="159"/>
      <c r="W380" s="246">
        <f t="shared" si="39"/>
        <v>0</v>
      </c>
      <c r="X380" s="247" t="str">
        <f t="shared" si="40"/>
        <v>8</v>
      </c>
      <c r="Y380" s="159"/>
      <c r="Z380" s="254">
        <f t="shared" si="41"/>
        <v>59400</v>
      </c>
      <c r="AA380" s="5">
        <f>VLOOKUP(G380,Ma_KH!$A:$R,14,0)</f>
        <v>60</v>
      </c>
    </row>
    <row r="381" spans="1:27" x14ac:dyDescent="0.25">
      <c r="A381" s="282">
        <v>46108</v>
      </c>
      <c r="B381" s="283">
        <v>4186682440</v>
      </c>
      <c r="C381" s="284" t="s">
        <v>15253</v>
      </c>
      <c r="D381" s="282">
        <v>46114</v>
      </c>
      <c r="E381" s="206"/>
      <c r="F381" s="189"/>
      <c r="G381" s="285" t="s">
        <v>7315</v>
      </c>
      <c r="H381" s="206"/>
      <c r="I381" s="283" t="s">
        <v>15327</v>
      </c>
      <c r="J381" s="283" t="s">
        <v>1769</v>
      </c>
      <c r="K381" s="205" t="s">
        <v>32</v>
      </c>
      <c r="L381" s="190" t="str">
        <f>VLOOKUP($K381,TONG_SL!$A:$D,2,0)</f>
        <v>Giò Tai Lưỡi Xào 250g</v>
      </c>
      <c r="M381" s="217"/>
      <c r="N381" s="190" t="str">
        <f t="shared" si="37"/>
        <v>K-C6</v>
      </c>
      <c r="O381" s="217"/>
      <c r="P381" s="217"/>
      <c r="Q381" s="190" t="str">
        <f>VLOOKUP(K381,TONG_SL!$A:$D,3,0)</f>
        <v>Túi</v>
      </c>
      <c r="R381" s="248">
        <v>10</v>
      </c>
      <c r="S381" s="159"/>
      <c r="T381" s="159">
        <f>VLOOKUP(VLOOKUP(G381,Ma_KH!$A:$R,18,0)&amp;K381,Gia_MB!$A:$F,6,0)</f>
        <v>50182</v>
      </c>
      <c r="U381" s="254">
        <f t="shared" si="38"/>
        <v>501820</v>
      </c>
      <c r="V381" s="159"/>
      <c r="W381" s="246">
        <f t="shared" si="39"/>
        <v>0</v>
      </c>
      <c r="X381" s="247" t="str">
        <f t="shared" si="40"/>
        <v>8</v>
      </c>
      <c r="Y381" s="159"/>
      <c r="Z381" s="254">
        <f t="shared" si="41"/>
        <v>40145.599999999999</v>
      </c>
      <c r="AA381" s="5">
        <f>VLOOKUP(G381,Ma_KH!$A:$R,14,0)</f>
        <v>60</v>
      </c>
    </row>
    <row r="382" spans="1:27" x14ac:dyDescent="0.25">
      <c r="A382" s="282">
        <v>46108</v>
      </c>
      <c r="B382" s="283">
        <v>4186682440</v>
      </c>
      <c r="C382" s="284" t="s">
        <v>15253</v>
      </c>
      <c r="D382" s="282">
        <v>46114</v>
      </c>
      <c r="E382" s="206"/>
      <c r="F382" s="189"/>
      <c r="G382" s="285" t="s">
        <v>7315</v>
      </c>
      <c r="H382" s="206"/>
      <c r="I382" s="283" t="s">
        <v>15327</v>
      </c>
      <c r="J382" s="283" t="s">
        <v>1769</v>
      </c>
      <c r="K382" s="205" t="s">
        <v>48</v>
      </c>
      <c r="L382" s="190" t="str">
        <f>VLOOKUP($K382,TONG_SL!$A:$D,2,0)</f>
        <v>Mọc Nấm Hương 250g</v>
      </c>
      <c r="M382" s="217"/>
      <c r="N382" s="190" t="str">
        <f t="shared" si="37"/>
        <v>K-C6</v>
      </c>
      <c r="O382" s="217"/>
      <c r="P382" s="217"/>
      <c r="Q382" s="190" t="str">
        <f>VLOOKUP(K382,TONG_SL!$A:$D,3,0)</f>
        <v>Túi</v>
      </c>
      <c r="R382" s="248">
        <v>10</v>
      </c>
      <c r="S382" s="159"/>
      <c r="T382" s="159">
        <f>VLOOKUP(VLOOKUP(G382,Ma_KH!$A:$R,18,0)&amp;K382,Gia_MB!$A:$F,6,0)</f>
        <v>46000</v>
      </c>
      <c r="U382" s="254">
        <f t="shared" si="38"/>
        <v>460000</v>
      </c>
      <c r="V382" s="159"/>
      <c r="W382" s="246">
        <f t="shared" si="39"/>
        <v>0</v>
      </c>
      <c r="X382" s="247" t="str">
        <f t="shared" si="40"/>
        <v>8</v>
      </c>
      <c r="Y382" s="159"/>
      <c r="Z382" s="254">
        <f t="shared" si="41"/>
        <v>36800</v>
      </c>
      <c r="AA382" s="5">
        <f>VLOOKUP(G382,Ma_KH!$A:$R,14,0)</f>
        <v>60</v>
      </c>
    </row>
    <row r="383" spans="1:27" x14ac:dyDescent="0.25">
      <c r="A383" s="282">
        <v>46108</v>
      </c>
      <c r="B383" s="283">
        <v>4186682440</v>
      </c>
      <c r="C383" s="284" t="s">
        <v>15253</v>
      </c>
      <c r="D383" s="282">
        <v>46114</v>
      </c>
      <c r="E383" s="206"/>
      <c r="F383" s="189"/>
      <c r="G383" s="285" t="s">
        <v>7315</v>
      </c>
      <c r="H383" s="206"/>
      <c r="I383" s="283" t="s">
        <v>15327</v>
      </c>
      <c r="J383" s="283" t="s">
        <v>1769</v>
      </c>
      <c r="K383" s="205" t="s">
        <v>27</v>
      </c>
      <c r="L383" s="190" t="str">
        <f>VLOOKUP($K383,TONG_SL!$A:$D,2,0)</f>
        <v>Chân giò heo muối 300g</v>
      </c>
      <c r="M383" s="217"/>
      <c r="N383" s="190" t="str">
        <f t="shared" si="37"/>
        <v>K-C6</v>
      </c>
      <c r="O383" s="217"/>
      <c r="P383" s="217"/>
      <c r="Q383" s="190" t="str">
        <f>VLOOKUP(K383,TONG_SL!$A:$D,3,0)</f>
        <v>Túi</v>
      </c>
      <c r="R383" s="248">
        <v>10</v>
      </c>
      <c r="S383" s="159"/>
      <c r="T383" s="159">
        <f>VLOOKUP(VLOOKUP(G383,Ma_KH!$A:$R,18,0)&amp;K383,Gia_MB!$A:$F,6,0)</f>
        <v>73431</v>
      </c>
      <c r="U383" s="254">
        <f t="shared" si="38"/>
        <v>734310</v>
      </c>
      <c r="V383" s="159"/>
      <c r="W383" s="246">
        <f t="shared" si="39"/>
        <v>0</v>
      </c>
      <c r="X383" s="247" t="str">
        <f t="shared" si="40"/>
        <v>8</v>
      </c>
      <c r="Y383" s="159"/>
      <c r="Z383" s="254">
        <f t="shared" si="41"/>
        <v>58744.800000000003</v>
      </c>
      <c r="AA383" s="5">
        <f>VLOOKUP(G383,Ma_KH!$A:$R,14,0)</f>
        <v>60</v>
      </c>
    </row>
    <row r="384" spans="1:27" x14ac:dyDescent="0.25">
      <c r="A384" s="282">
        <v>46108</v>
      </c>
      <c r="B384" s="283">
        <v>4186682440</v>
      </c>
      <c r="C384" s="284" t="s">
        <v>15253</v>
      </c>
      <c r="D384" s="282">
        <v>46114</v>
      </c>
      <c r="E384" s="206"/>
      <c r="F384" s="189"/>
      <c r="G384" s="285" t="s">
        <v>7315</v>
      </c>
      <c r="H384" s="206"/>
      <c r="I384" s="283" t="s">
        <v>15327</v>
      </c>
      <c r="J384" s="283" t="s">
        <v>1769</v>
      </c>
      <c r="K384" s="205" t="s">
        <v>30</v>
      </c>
      <c r="L384" s="190" t="str">
        <f>VLOOKUP($K384,TONG_SL!$A:$D,2,0)</f>
        <v>Gà muối 500g</v>
      </c>
      <c r="M384" s="217"/>
      <c r="N384" s="190" t="str">
        <f t="shared" si="37"/>
        <v>K-C6</v>
      </c>
      <c r="O384" s="217"/>
      <c r="P384" s="217"/>
      <c r="Q384" s="190" t="str">
        <f>VLOOKUP(K384,TONG_SL!$A:$D,3,0)</f>
        <v>Túi</v>
      </c>
      <c r="R384" s="248">
        <v>10</v>
      </c>
      <c r="S384" s="159"/>
      <c r="T384" s="159">
        <f>VLOOKUP(VLOOKUP(G384,Ma_KH!$A:$R,18,0)&amp;K384,Gia_MB!$A:$F,6,0)</f>
        <v>116611</v>
      </c>
      <c r="U384" s="254">
        <f t="shared" si="38"/>
        <v>1166110</v>
      </c>
      <c r="V384" s="159"/>
      <c r="W384" s="246">
        <f t="shared" si="39"/>
        <v>0</v>
      </c>
      <c r="X384" s="247" t="str">
        <f t="shared" si="40"/>
        <v>8</v>
      </c>
      <c r="Y384" s="159"/>
      <c r="Z384" s="254">
        <f t="shared" si="41"/>
        <v>93288.8</v>
      </c>
      <c r="AA384" s="5">
        <f>VLOOKUP(G384,Ma_KH!$A:$R,14,0)</f>
        <v>60</v>
      </c>
    </row>
    <row r="385" spans="1:27" x14ac:dyDescent="0.25">
      <c r="A385" s="282">
        <v>46108</v>
      </c>
      <c r="B385" s="283">
        <v>4186682440</v>
      </c>
      <c r="C385" s="284" t="s">
        <v>15253</v>
      </c>
      <c r="D385" s="282">
        <v>46114</v>
      </c>
      <c r="E385" s="206"/>
      <c r="F385" s="189"/>
      <c r="G385" s="285" t="s">
        <v>7315</v>
      </c>
      <c r="H385" s="206"/>
      <c r="I385" s="283" t="s">
        <v>15327</v>
      </c>
      <c r="J385" s="283" t="s">
        <v>1769</v>
      </c>
      <c r="K385" s="205" t="s">
        <v>34</v>
      </c>
      <c r="L385" s="190" t="str">
        <f>VLOOKUP($K385,TONG_SL!$A:$D,2,0)</f>
        <v>Tai heo muối 200g</v>
      </c>
      <c r="M385" s="217"/>
      <c r="N385" s="190" t="str">
        <f t="shared" si="37"/>
        <v>K-C6</v>
      </c>
      <c r="O385" s="217"/>
      <c r="P385" s="217"/>
      <c r="Q385" s="190" t="str">
        <f>VLOOKUP(K385,TONG_SL!$A:$D,3,0)</f>
        <v>Túi</v>
      </c>
      <c r="R385" s="248">
        <v>10</v>
      </c>
      <c r="S385" s="159"/>
      <c r="T385" s="159">
        <f>VLOOKUP(VLOOKUP(G385,Ma_KH!$A:$R,18,0)&amp;K385,Gia_MB!$A:$F,6,0)</f>
        <v>55595</v>
      </c>
      <c r="U385" s="254">
        <f t="shared" si="38"/>
        <v>555950</v>
      </c>
      <c r="V385" s="159"/>
      <c r="W385" s="246">
        <f t="shared" si="39"/>
        <v>0</v>
      </c>
      <c r="X385" s="247" t="str">
        <f t="shared" si="40"/>
        <v>8</v>
      </c>
      <c r="Y385" s="159"/>
      <c r="Z385" s="254">
        <f t="shared" si="41"/>
        <v>44476</v>
      </c>
      <c r="AA385" s="5">
        <f>VLOOKUP(G385,Ma_KH!$A:$R,14,0)</f>
        <v>60</v>
      </c>
    </row>
    <row r="386" spans="1:27" x14ac:dyDescent="0.25">
      <c r="A386" s="282">
        <v>46113</v>
      </c>
      <c r="B386" s="286">
        <v>4187060338</v>
      </c>
      <c r="C386" s="284" t="s">
        <v>15253</v>
      </c>
      <c r="D386" s="282">
        <v>46114</v>
      </c>
      <c r="E386" s="264"/>
      <c r="F386" s="263"/>
      <c r="G386" s="285" t="s">
        <v>15009</v>
      </c>
      <c r="H386" s="264"/>
      <c r="I386" s="283" t="s">
        <v>15328</v>
      </c>
      <c r="J386" s="283" t="s">
        <v>1769</v>
      </c>
      <c r="K386" s="205" t="s">
        <v>27</v>
      </c>
      <c r="L386" s="190" t="str">
        <f>VLOOKUP($K386,TONG_SL!$A:$D,2,0)</f>
        <v>Chân giò heo muối 300g</v>
      </c>
      <c r="M386" s="217"/>
      <c r="N386" s="190" t="str">
        <f t="shared" si="37"/>
        <v>K-C6</v>
      </c>
      <c r="O386" s="217"/>
      <c r="P386" s="217"/>
      <c r="Q386" s="190" t="str">
        <f>VLOOKUP(K386,TONG_SL!$A:$D,3,0)</f>
        <v>Túi</v>
      </c>
      <c r="R386" s="248">
        <v>25</v>
      </c>
      <c r="S386" s="159"/>
      <c r="T386" s="159">
        <f>VLOOKUP(VLOOKUP(G386,Ma_KH!$A:$R,18,0)&amp;K386,Gia_MB!$A:$F,6,0)</f>
        <v>73431</v>
      </c>
      <c r="U386" s="254">
        <f t="shared" si="38"/>
        <v>1835775</v>
      </c>
      <c r="V386" s="159"/>
      <c r="W386" s="246">
        <f t="shared" si="39"/>
        <v>0</v>
      </c>
      <c r="X386" s="247" t="str">
        <f t="shared" si="40"/>
        <v>8</v>
      </c>
      <c r="Y386" s="159"/>
      <c r="Z386" s="254">
        <f t="shared" si="41"/>
        <v>146862</v>
      </c>
      <c r="AA386" s="5">
        <f>VLOOKUP(G386,Ma_KH!$A:$R,14,0)</f>
        <v>60</v>
      </c>
    </row>
    <row r="387" spans="1:27" x14ac:dyDescent="0.25">
      <c r="A387" s="282">
        <v>46113</v>
      </c>
      <c r="B387" s="286">
        <v>4187060338</v>
      </c>
      <c r="C387" s="284" t="s">
        <v>15253</v>
      </c>
      <c r="D387" s="282">
        <v>46114</v>
      </c>
      <c r="E387" s="264"/>
      <c r="F387" s="263"/>
      <c r="G387" s="285" t="s">
        <v>15009</v>
      </c>
      <c r="H387" s="264"/>
      <c r="I387" s="283" t="s">
        <v>15328</v>
      </c>
      <c r="J387" s="283" t="s">
        <v>1769</v>
      </c>
      <c r="K387" s="205" t="s">
        <v>32</v>
      </c>
      <c r="L387" s="190" t="str">
        <f>VLOOKUP($K387,TONG_SL!$A:$D,2,0)</f>
        <v>Giò Tai Lưỡi Xào 250g</v>
      </c>
      <c r="M387" s="217"/>
      <c r="N387" s="190" t="str">
        <f t="shared" ref="N387:N450" si="42">IF($B387&lt;&gt;"","K-C6","")</f>
        <v>K-C6</v>
      </c>
      <c r="O387" s="217"/>
      <c r="P387" s="217"/>
      <c r="Q387" s="190" t="str">
        <f>VLOOKUP(K387,TONG_SL!$A:$D,3,0)</f>
        <v>Túi</v>
      </c>
      <c r="R387" s="248">
        <v>5</v>
      </c>
      <c r="S387" s="159"/>
      <c r="T387" s="159">
        <f>VLOOKUP(VLOOKUP(G387,Ma_KH!$A:$R,18,0)&amp;K387,Gia_MB!$A:$F,6,0)</f>
        <v>50182</v>
      </c>
      <c r="U387" s="254">
        <f t="shared" si="38"/>
        <v>250910</v>
      </c>
      <c r="V387" s="159"/>
      <c r="W387" s="246">
        <f t="shared" si="39"/>
        <v>0</v>
      </c>
      <c r="X387" s="247" t="str">
        <f t="shared" si="40"/>
        <v>8</v>
      </c>
      <c r="Y387" s="159"/>
      <c r="Z387" s="254">
        <f t="shared" si="41"/>
        <v>20072.8</v>
      </c>
      <c r="AA387" s="5">
        <f>VLOOKUP(G387,Ma_KH!$A:$R,14,0)</f>
        <v>60</v>
      </c>
    </row>
    <row r="388" spans="1:27" x14ac:dyDescent="0.25">
      <c r="A388" s="282">
        <v>46113</v>
      </c>
      <c r="B388" s="286">
        <v>4187060338</v>
      </c>
      <c r="C388" s="284" t="s">
        <v>15253</v>
      </c>
      <c r="D388" s="282">
        <v>46114</v>
      </c>
      <c r="E388" s="264"/>
      <c r="F388" s="263"/>
      <c r="G388" s="285" t="s">
        <v>15009</v>
      </c>
      <c r="H388" s="264"/>
      <c r="I388" s="283" t="s">
        <v>15328</v>
      </c>
      <c r="J388" s="283" t="s">
        <v>1769</v>
      </c>
      <c r="K388" s="205" t="s">
        <v>37</v>
      </c>
      <c r="L388" s="190" t="str">
        <f>VLOOKUP($K388,TONG_SL!$A:$D,2,0)</f>
        <v>Chả cốm 300g</v>
      </c>
      <c r="M388" s="217"/>
      <c r="N388" s="190" t="str">
        <f t="shared" si="42"/>
        <v>K-C6</v>
      </c>
      <c r="O388" s="217"/>
      <c r="P388" s="217"/>
      <c r="Q388" s="190" t="str">
        <f>VLOOKUP(K388,TONG_SL!$A:$D,3,0)</f>
        <v>Túi</v>
      </c>
      <c r="R388" s="248">
        <v>10</v>
      </c>
      <c r="S388" s="159"/>
      <c r="T388" s="159">
        <f>VLOOKUP(VLOOKUP(G388,Ma_KH!$A:$R,18,0)&amp;K388,Gia_MB!$A:$F,6,0)</f>
        <v>74250</v>
      </c>
      <c r="U388" s="254">
        <f t="shared" si="38"/>
        <v>742500</v>
      </c>
      <c r="V388" s="159"/>
      <c r="W388" s="246">
        <f t="shared" si="39"/>
        <v>0</v>
      </c>
      <c r="X388" s="247" t="str">
        <f t="shared" si="40"/>
        <v>8</v>
      </c>
      <c r="Y388" s="159"/>
      <c r="Z388" s="254">
        <f t="shared" si="41"/>
        <v>59400</v>
      </c>
      <c r="AA388" s="5">
        <f>VLOOKUP(G388,Ma_KH!$A:$R,14,0)</f>
        <v>60</v>
      </c>
    </row>
    <row r="389" spans="1:27" x14ac:dyDescent="0.25">
      <c r="A389" s="282">
        <v>46113</v>
      </c>
      <c r="B389" s="286">
        <v>4187060338</v>
      </c>
      <c r="C389" s="284" t="s">
        <v>15253</v>
      </c>
      <c r="D389" s="282">
        <v>46114</v>
      </c>
      <c r="E389" s="264"/>
      <c r="F389" s="263"/>
      <c r="G389" s="285" t="s">
        <v>15009</v>
      </c>
      <c r="H389" s="264"/>
      <c r="I389" s="283" t="s">
        <v>15328</v>
      </c>
      <c r="J389" s="283" t="s">
        <v>1769</v>
      </c>
      <c r="K389" s="205" t="s">
        <v>30</v>
      </c>
      <c r="L389" s="190" t="str">
        <f>VLOOKUP($K389,TONG_SL!$A:$D,2,0)</f>
        <v>Gà muối 500g</v>
      </c>
      <c r="M389" s="217"/>
      <c r="N389" s="190" t="str">
        <f t="shared" si="42"/>
        <v>K-C6</v>
      </c>
      <c r="O389" s="217"/>
      <c r="P389" s="217"/>
      <c r="Q389" s="190" t="str">
        <f>VLOOKUP(K389,TONG_SL!$A:$D,3,0)</f>
        <v>Túi</v>
      </c>
      <c r="R389" s="248">
        <v>5</v>
      </c>
      <c r="S389" s="159"/>
      <c r="T389" s="159">
        <f>VLOOKUP(VLOOKUP(G389,Ma_KH!$A:$R,18,0)&amp;K389,Gia_MB!$A:$F,6,0)</f>
        <v>116611</v>
      </c>
      <c r="U389" s="254">
        <f t="shared" si="38"/>
        <v>583055</v>
      </c>
      <c r="V389" s="159"/>
      <c r="W389" s="246">
        <f t="shared" si="39"/>
        <v>0</v>
      </c>
      <c r="X389" s="247" t="str">
        <f t="shared" si="40"/>
        <v>8</v>
      </c>
      <c r="Y389" s="159"/>
      <c r="Z389" s="254">
        <f t="shared" si="41"/>
        <v>46644.4</v>
      </c>
      <c r="AA389" s="5">
        <f>VLOOKUP(G389,Ma_KH!$A:$R,14,0)</f>
        <v>60</v>
      </c>
    </row>
    <row r="390" spans="1:27" x14ac:dyDescent="0.25">
      <c r="A390" s="282">
        <v>46111</v>
      </c>
      <c r="B390" s="283">
        <v>4186806263</v>
      </c>
      <c r="C390" s="284" t="s">
        <v>15253</v>
      </c>
      <c r="D390" s="282">
        <v>46114</v>
      </c>
      <c r="E390" s="206"/>
      <c r="F390" s="189"/>
      <c r="G390" s="285" t="s">
        <v>7224</v>
      </c>
      <c r="H390" s="206"/>
      <c r="I390" s="283" t="s">
        <v>15329</v>
      </c>
      <c r="J390" s="283" t="s">
        <v>1769</v>
      </c>
      <c r="K390" s="205" t="s">
        <v>27</v>
      </c>
      <c r="L390" s="190" t="str">
        <f>VLOOKUP($K390,TONG_SL!$A:$D,2,0)</f>
        <v>Chân giò heo muối 300g</v>
      </c>
      <c r="M390" s="217"/>
      <c r="N390" s="190" t="str">
        <f t="shared" si="42"/>
        <v>K-C6</v>
      </c>
      <c r="O390" s="217"/>
      <c r="P390" s="217"/>
      <c r="Q390" s="190" t="str">
        <f>VLOOKUP(K390,TONG_SL!$A:$D,3,0)</f>
        <v>Túi</v>
      </c>
      <c r="R390" s="248">
        <v>20</v>
      </c>
      <c r="S390" s="159"/>
      <c r="T390" s="159">
        <f>VLOOKUP(VLOOKUP(G390,Ma_KH!$A:$R,18,0)&amp;K390,Gia_MB!$A:$F,6,0)</f>
        <v>73431</v>
      </c>
      <c r="U390" s="254">
        <f t="shared" si="38"/>
        <v>1468620</v>
      </c>
      <c r="V390" s="159"/>
      <c r="W390" s="246">
        <f t="shared" si="39"/>
        <v>0</v>
      </c>
      <c r="X390" s="247" t="str">
        <f t="shared" si="40"/>
        <v>8</v>
      </c>
      <c r="Y390" s="159"/>
      <c r="Z390" s="254">
        <f t="shared" si="41"/>
        <v>117489.60000000001</v>
      </c>
      <c r="AA390" s="5">
        <f>VLOOKUP(G390,Ma_KH!$A:$R,14,0)</f>
        <v>60</v>
      </c>
    </row>
    <row r="391" spans="1:27" x14ac:dyDescent="0.25">
      <c r="A391" s="282">
        <v>46111</v>
      </c>
      <c r="B391" s="283">
        <v>4186806263</v>
      </c>
      <c r="C391" s="284" t="s">
        <v>15253</v>
      </c>
      <c r="D391" s="282">
        <v>46114</v>
      </c>
      <c r="E391" s="206"/>
      <c r="F391" s="189"/>
      <c r="G391" s="285" t="s">
        <v>7224</v>
      </c>
      <c r="H391" s="206"/>
      <c r="I391" s="283" t="s">
        <v>15329</v>
      </c>
      <c r="J391" s="283" t="s">
        <v>1769</v>
      </c>
      <c r="K391" s="205" t="s">
        <v>32</v>
      </c>
      <c r="L391" s="190" t="str">
        <f>VLOOKUP($K391,TONG_SL!$A:$D,2,0)</f>
        <v>Giò Tai Lưỡi Xào 250g</v>
      </c>
      <c r="M391" s="217"/>
      <c r="N391" s="190" t="str">
        <f t="shared" si="42"/>
        <v>K-C6</v>
      </c>
      <c r="O391" s="217"/>
      <c r="P391" s="217"/>
      <c r="Q391" s="190" t="str">
        <f>VLOOKUP(K391,TONG_SL!$A:$D,3,0)</f>
        <v>Túi</v>
      </c>
      <c r="R391" s="248">
        <v>5</v>
      </c>
      <c r="S391" s="159"/>
      <c r="T391" s="159">
        <f>VLOOKUP(VLOOKUP(G391,Ma_KH!$A:$R,18,0)&amp;K391,Gia_MB!$A:$F,6,0)</f>
        <v>50182</v>
      </c>
      <c r="U391" s="254">
        <f t="shared" si="38"/>
        <v>250910</v>
      </c>
      <c r="V391" s="159"/>
      <c r="W391" s="246">
        <f t="shared" si="39"/>
        <v>0</v>
      </c>
      <c r="X391" s="247" t="str">
        <f t="shared" si="40"/>
        <v>8</v>
      </c>
      <c r="Y391" s="159"/>
      <c r="Z391" s="254">
        <f t="shared" si="41"/>
        <v>20072.8</v>
      </c>
      <c r="AA391" s="5">
        <f>VLOOKUP(G391,Ma_KH!$A:$R,14,0)</f>
        <v>60</v>
      </c>
    </row>
    <row r="392" spans="1:27" x14ac:dyDescent="0.25">
      <c r="A392" s="282">
        <v>46112</v>
      </c>
      <c r="B392" s="283">
        <v>4186869264</v>
      </c>
      <c r="C392" s="284" t="s">
        <v>15253</v>
      </c>
      <c r="D392" s="282">
        <v>46114</v>
      </c>
      <c r="E392" s="206"/>
      <c r="F392" s="189"/>
      <c r="G392" s="285" t="s">
        <v>7224</v>
      </c>
      <c r="H392" s="206"/>
      <c r="I392" s="283" t="s">
        <v>15330</v>
      </c>
      <c r="J392" s="283" t="s">
        <v>1769</v>
      </c>
      <c r="K392" s="205" t="s">
        <v>27</v>
      </c>
      <c r="L392" s="190" t="str">
        <f>VLOOKUP($K392,TONG_SL!$A:$D,2,0)</f>
        <v>Chân giò heo muối 300g</v>
      </c>
      <c r="M392" s="217"/>
      <c r="N392" s="190" t="str">
        <f t="shared" si="42"/>
        <v>K-C6</v>
      </c>
      <c r="O392" s="217"/>
      <c r="P392" s="217"/>
      <c r="Q392" s="190" t="str">
        <f>VLOOKUP(K392,TONG_SL!$A:$D,3,0)</f>
        <v>Túi</v>
      </c>
      <c r="R392" s="248">
        <v>10</v>
      </c>
      <c r="S392" s="159"/>
      <c r="T392" s="159">
        <f>VLOOKUP(VLOOKUP(G392,Ma_KH!$A:$R,18,0)&amp;K392,Gia_MB!$A:$F,6,0)</f>
        <v>73431</v>
      </c>
      <c r="U392" s="254">
        <f t="shared" si="38"/>
        <v>734310</v>
      </c>
      <c r="V392" s="159"/>
      <c r="W392" s="246">
        <f t="shared" si="39"/>
        <v>0</v>
      </c>
      <c r="X392" s="247" t="str">
        <f t="shared" si="40"/>
        <v>8</v>
      </c>
      <c r="Y392" s="159"/>
      <c r="Z392" s="254">
        <f t="shared" si="41"/>
        <v>58744.800000000003</v>
      </c>
      <c r="AA392" s="5">
        <f>VLOOKUP(G392,Ma_KH!$A:$R,14,0)</f>
        <v>60</v>
      </c>
    </row>
    <row r="393" spans="1:27" x14ac:dyDescent="0.25">
      <c r="A393" s="282">
        <v>46112</v>
      </c>
      <c r="B393" s="283">
        <v>4186869264</v>
      </c>
      <c r="C393" s="284" t="s">
        <v>15253</v>
      </c>
      <c r="D393" s="282">
        <v>46114</v>
      </c>
      <c r="E393" s="206"/>
      <c r="F393" s="189"/>
      <c r="G393" s="285" t="s">
        <v>7224</v>
      </c>
      <c r="H393" s="206"/>
      <c r="I393" s="283" t="s">
        <v>15330</v>
      </c>
      <c r="J393" s="283" t="s">
        <v>1769</v>
      </c>
      <c r="K393" s="205" t="s">
        <v>32</v>
      </c>
      <c r="L393" s="190" t="str">
        <f>VLOOKUP($K393,TONG_SL!$A:$D,2,0)</f>
        <v>Giò Tai Lưỡi Xào 250g</v>
      </c>
      <c r="M393" s="217"/>
      <c r="N393" s="190" t="str">
        <f t="shared" si="42"/>
        <v>K-C6</v>
      </c>
      <c r="O393" s="217"/>
      <c r="P393" s="217"/>
      <c r="Q393" s="190" t="str">
        <f>VLOOKUP(K393,TONG_SL!$A:$D,3,0)</f>
        <v>Túi</v>
      </c>
      <c r="R393" s="248">
        <v>5</v>
      </c>
      <c r="S393" s="159"/>
      <c r="T393" s="159">
        <f>VLOOKUP(VLOOKUP(G393,Ma_KH!$A:$R,18,0)&amp;K393,Gia_MB!$A:$F,6,0)</f>
        <v>50182</v>
      </c>
      <c r="U393" s="254">
        <f t="shared" ref="U393:U456" si="43">T393*R393</f>
        <v>250910</v>
      </c>
      <c r="V393" s="159"/>
      <c r="W393" s="246">
        <f t="shared" ref="W393:W456" si="44">U393*V393</f>
        <v>0</v>
      </c>
      <c r="X393" s="247" t="str">
        <f t="shared" ref="X393:X456" si="45">IF(B393&lt;&gt;"","8","0")</f>
        <v>8</v>
      </c>
      <c r="Y393" s="159"/>
      <c r="Z393" s="254">
        <f t="shared" ref="Z393:Z456" si="46">U393*X393%</f>
        <v>20072.8</v>
      </c>
      <c r="AA393" s="5">
        <f>VLOOKUP(G393,Ma_KH!$A:$R,14,0)</f>
        <v>60</v>
      </c>
    </row>
    <row r="394" spans="1:27" x14ac:dyDescent="0.25">
      <c r="A394" s="261">
        <v>46113</v>
      </c>
      <c r="B394" s="262">
        <v>4186879049</v>
      </c>
      <c r="C394" s="263" t="s">
        <v>15253</v>
      </c>
      <c r="D394" s="261">
        <v>46114</v>
      </c>
      <c r="E394" s="206"/>
      <c r="F394" s="189"/>
      <c r="G394" s="265" t="s">
        <v>7224</v>
      </c>
      <c r="H394" s="206"/>
      <c r="I394" s="262" t="s">
        <v>15331</v>
      </c>
      <c r="J394" s="262" t="s">
        <v>1769</v>
      </c>
      <c r="K394" s="205" t="s">
        <v>34</v>
      </c>
      <c r="L394" s="190" t="str">
        <f>VLOOKUP($K394,TONG_SL!$A:$D,2,0)</f>
        <v>Tai heo muối 200g</v>
      </c>
      <c r="M394" s="217"/>
      <c r="N394" s="190" t="str">
        <f t="shared" si="42"/>
        <v>K-C6</v>
      </c>
      <c r="O394" s="217"/>
      <c r="P394" s="217"/>
      <c r="Q394" s="190" t="str">
        <f>VLOOKUP(K394,TONG_SL!$A:$D,3,0)</f>
        <v>Túi</v>
      </c>
      <c r="R394" s="248">
        <v>6</v>
      </c>
      <c r="S394" s="159"/>
      <c r="T394" s="159">
        <f>VLOOKUP(VLOOKUP(G394,Ma_KH!$A:$R,18,0)&amp;K394,Gia_MB!$A:$F,6,0)</f>
        <v>55595</v>
      </c>
      <c r="U394" s="254">
        <f t="shared" si="43"/>
        <v>333570</v>
      </c>
      <c r="V394" s="159"/>
      <c r="W394" s="246">
        <f t="shared" si="44"/>
        <v>0</v>
      </c>
      <c r="X394" s="247" t="str">
        <f t="shared" si="45"/>
        <v>8</v>
      </c>
      <c r="Y394" s="159"/>
      <c r="Z394" s="254">
        <f t="shared" si="46"/>
        <v>26685.600000000002</v>
      </c>
      <c r="AA394" s="5">
        <f>VLOOKUP(G394,Ma_KH!$A:$R,14,0)</f>
        <v>60</v>
      </c>
    </row>
    <row r="395" spans="1:27" x14ac:dyDescent="0.25">
      <c r="A395" s="261">
        <v>46113</v>
      </c>
      <c r="B395" s="262">
        <v>4186879049</v>
      </c>
      <c r="C395" s="263" t="s">
        <v>15253</v>
      </c>
      <c r="D395" s="261">
        <v>46114</v>
      </c>
      <c r="E395" s="206"/>
      <c r="F395" s="189"/>
      <c r="G395" s="265" t="s">
        <v>7224</v>
      </c>
      <c r="H395" s="206"/>
      <c r="I395" s="262" t="s">
        <v>15331</v>
      </c>
      <c r="J395" s="262" t="s">
        <v>1769</v>
      </c>
      <c r="K395" s="205" t="s">
        <v>27</v>
      </c>
      <c r="L395" s="190" t="str">
        <f>VLOOKUP($K395,TONG_SL!$A:$D,2,0)</f>
        <v>Chân giò heo muối 300g</v>
      </c>
      <c r="M395" s="217"/>
      <c r="N395" s="190" t="str">
        <f t="shared" si="42"/>
        <v>K-C6</v>
      </c>
      <c r="O395" s="217"/>
      <c r="P395" s="217"/>
      <c r="Q395" s="190" t="str">
        <f>VLOOKUP(K395,TONG_SL!$A:$D,3,0)</f>
        <v>Túi</v>
      </c>
      <c r="R395" s="248">
        <v>20</v>
      </c>
      <c r="S395" s="159"/>
      <c r="T395" s="159">
        <f>VLOOKUP(VLOOKUP(G395,Ma_KH!$A:$R,18,0)&amp;K395,Gia_MB!$A:$F,6,0)</f>
        <v>73431</v>
      </c>
      <c r="U395" s="254">
        <f t="shared" si="43"/>
        <v>1468620</v>
      </c>
      <c r="V395" s="159"/>
      <c r="W395" s="246">
        <f t="shared" si="44"/>
        <v>0</v>
      </c>
      <c r="X395" s="247" t="str">
        <f t="shared" si="45"/>
        <v>8</v>
      </c>
      <c r="Y395" s="159"/>
      <c r="Z395" s="254">
        <f t="shared" si="46"/>
        <v>117489.60000000001</v>
      </c>
      <c r="AA395" s="5">
        <f>VLOOKUP(G395,Ma_KH!$A:$R,14,0)</f>
        <v>60</v>
      </c>
    </row>
    <row r="396" spans="1:27" x14ac:dyDescent="0.25">
      <c r="A396" s="261">
        <v>46113</v>
      </c>
      <c r="B396" s="262">
        <v>4186879049</v>
      </c>
      <c r="C396" s="263" t="s">
        <v>15253</v>
      </c>
      <c r="D396" s="261">
        <v>46114</v>
      </c>
      <c r="E396" s="206"/>
      <c r="F396" s="189"/>
      <c r="G396" s="265" t="s">
        <v>7224</v>
      </c>
      <c r="H396" s="206"/>
      <c r="I396" s="262" t="s">
        <v>15331</v>
      </c>
      <c r="J396" s="262" t="s">
        <v>1769</v>
      </c>
      <c r="K396" s="205" t="s">
        <v>30</v>
      </c>
      <c r="L396" s="190" t="str">
        <f>VLOOKUP($K396,TONG_SL!$A:$D,2,0)</f>
        <v>Gà muối 500g</v>
      </c>
      <c r="M396" s="217"/>
      <c r="N396" s="190" t="str">
        <f t="shared" si="42"/>
        <v>K-C6</v>
      </c>
      <c r="O396" s="217"/>
      <c r="P396" s="217"/>
      <c r="Q396" s="190" t="str">
        <f>VLOOKUP(K396,TONG_SL!$A:$D,3,0)</f>
        <v>Túi</v>
      </c>
      <c r="R396" s="248">
        <v>10</v>
      </c>
      <c r="S396" s="159"/>
      <c r="T396" s="159">
        <f>VLOOKUP(VLOOKUP(G396,Ma_KH!$A:$R,18,0)&amp;K396,Gia_MB!$A:$F,6,0)</f>
        <v>116611</v>
      </c>
      <c r="U396" s="254">
        <f t="shared" si="43"/>
        <v>1166110</v>
      </c>
      <c r="V396" s="159"/>
      <c r="W396" s="246">
        <f t="shared" si="44"/>
        <v>0</v>
      </c>
      <c r="X396" s="247" t="str">
        <f t="shared" si="45"/>
        <v>8</v>
      </c>
      <c r="Y396" s="159"/>
      <c r="Z396" s="254">
        <f t="shared" si="46"/>
        <v>93288.8</v>
      </c>
      <c r="AA396" s="5">
        <f>VLOOKUP(G396,Ma_KH!$A:$R,14,0)</f>
        <v>60</v>
      </c>
    </row>
    <row r="397" spans="1:27" x14ac:dyDescent="0.25">
      <c r="A397" s="282">
        <v>46112</v>
      </c>
      <c r="B397" s="283">
        <v>4186865722</v>
      </c>
      <c r="C397" s="284" t="s">
        <v>15253</v>
      </c>
      <c r="D397" s="282">
        <v>46114</v>
      </c>
      <c r="E397" s="206"/>
      <c r="F397" s="189"/>
      <c r="G397" s="285" t="s">
        <v>12361</v>
      </c>
      <c r="H397" s="206"/>
      <c r="I397" s="283" t="s">
        <v>15332</v>
      </c>
      <c r="J397" s="283" t="s">
        <v>1769</v>
      </c>
      <c r="K397" s="205" t="s">
        <v>30</v>
      </c>
      <c r="L397" s="190" t="str">
        <f>VLOOKUP($K397,TONG_SL!$A:$D,2,0)</f>
        <v>Gà muối 500g</v>
      </c>
      <c r="M397" s="217"/>
      <c r="N397" s="190" t="str">
        <f t="shared" si="42"/>
        <v>K-C6</v>
      </c>
      <c r="O397" s="217"/>
      <c r="P397" s="217"/>
      <c r="Q397" s="190" t="str">
        <f>VLOOKUP(K397,TONG_SL!$A:$D,3,0)</f>
        <v>Túi</v>
      </c>
      <c r="R397" s="248">
        <v>15</v>
      </c>
      <c r="S397" s="159"/>
      <c r="T397" s="159">
        <f>VLOOKUP(VLOOKUP(G397,Ma_KH!$A:$R,18,0)&amp;K397,Gia_MB!$A:$F,6,0)</f>
        <v>116611</v>
      </c>
      <c r="U397" s="254">
        <f t="shared" si="43"/>
        <v>1749165</v>
      </c>
      <c r="V397" s="159"/>
      <c r="W397" s="246">
        <f t="shared" si="44"/>
        <v>0</v>
      </c>
      <c r="X397" s="247" t="str">
        <f t="shared" si="45"/>
        <v>8</v>
      </c>
      <c r="Y397" s="159"/>
      <c r="Z397" s="254">
        <f t="shared" si="46"/>
        <v>139933.20000000001</v>
      </c>
      <c r="AA397" s="5">
        <f>VLOOKUP(G397,Ma_KH!$A:$R,14,0)</f>
        <v>60</v>
      </c>
    </row>
    <row r="398" spans="1:27" x14ac:dyDescent="0.25">
      <c r="A398" s="282">
        <v>46112</v>
      </c>
      <c r="B398" s="283">
        <v>4186865722</v>
      </c>
      <c r="C398" s="284" t="s">
        <v>15253</v>
      </c>
      <c r="D398" s="282">
        <v>46114</v>
      </c>
      <c r="E398" s="206"/>
      <c r="F398" s="189"/>
      <c r="G398" s="285" t="s">
        <v>12361</v>
      </c>
      <c r="H398" s="206"/>
      <c r="I398" s="283" t="s">
        <v>15332</v>
      </c>
      <c r="J398" s="283" t="s">
        <v>1769</v>
      </c>
      <c r="K398" s="205" t="s">
        <v>48</v>
      </c>
      <c r="L398" s="190" t="str">
        <f>VLOOKUP($K398,TONG_SL!$A:$D,2,0)</f>
        <v>Mọc Nấm Hương 250g</v>
      </c>
      <c r="M398" s="217"/>
      <c r="N398" s="190" t="str">
        <f t="shared" si="42"/>
        <v>K-C6</v>
      </c>
      <c r="O398" s="217"/>
      <c r="P398" s="217"/>
      <c r="Q398" s="190" t="str">
        <f>VLOOKUP(K398,TONG_SL!$A:$D,3,0)</f>
        <v>Túi</v>
      </c>
      <c r="R398" s="248">
        <v>10</v>
      </c>
      <c r="S398" s="159"/>
      <c r="T398" s="159">
        <f>VLOOKUP(VLOOKUP(G398,Ma_KH!$A:$R,18,0)&amp;K398,Gia_MB!$A:$F,6,0)</f>
        <v>46000</v>
      </c>
      <c r="U398" s="254">
        <f t="shared" si="43"/>
        <v>460000</v>
      </c>
      <c r="V398" s="159"/>
      <c r="W398" s="246">
        <f t="shared" si="44"/>
        <v>0</v>
      </c>
      <c r="X398" s="247" t="str">
        <f t="shared" si="45"/>
        <v>8</v>
      </c>
      <c r="Y398" s="159"/>
      <c r="Z398" s="254">
        <f t="shared" si="46"/>
        <v>36800</v>
      </c>
      <c r="AA398" s="5">
        <f>VLOOKUP(G398,Ma_KH!$A:$R,14,0)</f>
        <v>60</v>
      </c>
    </row>
    <row r="399" spans="1:27" x14ac:dyDescent="0.25">
      <c r="A399" s="282">
        <v>46112</v>
      </c>
      <c r="B399" s="283">
        <v>4186865722</v>
      </c>
      <c r="C399" s="284" t="s">
        <v>15253</v>
      </c>
      <c r="D399" s="282">
        <v>46114</v>
      </c>
      <c r="E399" s="206"/>
      <c r="F399" s="189"/>
      <c r="G399" s="285" t="s">
        <v>12361</v>
      </c>
      <c r="H399" s="206"/>
      <c r="I399" s="283" t="s">
        <v>15332</v>
      </c>
      <c r="J399" s="283" t="s">
        <v>1769</v>
      </c>
      <c r="K399" s="205" t="s">
        <v>37</v>
      </c>
      <c r="L399" s="190" t="str">
        <f>VLOOKUP($K399,TONG_SL!$A:$D,2,0)</f>
        <v>Chả cốm 300g</v>
      </c>
      <c r="M399" s="217"/>
      <c r="N399" s="190" t="str">
        <f t="shared" si="42"/>
        <v>K-C6</v>
      </c>
      <c r="O399" s="217"/>
      <c r="P399" s="217"/>
      <c r="Q399" s="190" t="str">
        <f>VLOOKUP(K399,TONG_SL!$A:$D,3,0)</f>
        <v>Túi</v>
      </c>
      <c r="R399" s="248">
        <v>10</v>
      </c>
      <c r="S399" s="159"/>
      <c r="T399" s="159">
        <f>VLOOKUP(VLOOKUP(G399,Ma_KH!$A:$R,18,0)&amp;K399,Gia_MB!$A:$F,6,0)</f>
        <v>74250</v>
      </c>
      <c r="U399" s="254">
        <f t="shared" si="43"/>
        <v>742500</v>
      </c>
      <c r="V399" s="159"/>
      <c r="W399" s="246">
        <f t="shared" si="44"/>
        <v>0</v>
      </c>
      <c r="X399" s="247" t="str">
        <f t="shared" si="45"/>
        <v>8</v>
      </c>
      <c r="Y399" s="159"/>
      <c r="Z399" s="254">
        <f t="shared" si="46"/>
        <v>59400</v>
      </c>
      <c r="AA399" s="5">
        <f>VLOOKUP(G399,Ma_KH!$A:$R,14,0)</f>
        <v>60</v>
      </c>
    </row>
    <row r="400" spans="1:27" x14ac:dyDescent="0.25">
      <c r="A400" s="261">
        <v>46112</v>
      </c>
      <c r="B400" s="262">
        <v>4186818418</v>
      </c>
      <c r="C400" s="263" t="s">
        <v>15253</v>
      </c>
      <c r="D400" s="261">
        <v>46114</v>
      </c>
      <c r="E400" s="206"/>
      <c r="F400" s="189"/>
      <c r="G400" s="265" t="s">
        <v>15027</v>
      </c>
      <c r="H400" s="206"/>
      <c r="I400" s="262" t="s">
        <v>15333</v>
      </c>
      <c r="J400" s="262" t="s">
        <v>1769</v>
      </c>
      <c r="K400" s="205" t="s">
        <v>32</v>
      </c>
      <c r="L400" s="190" t="str">
        <f>VLOOKUP($K400,TONG_SL!$A:$D,2,0)</f>
        <v>Giò Tai Lưỡi Xào 250g</v>
      </c>
      <c r="M400" s="217"/>
      <c r="N400" s="190" t="str">
        <f t="shared" si="42"/>
        <v>K-C6</v>
      </c>
      <c r="O400" s="217"/>
      <c r="P400" s="217"/>
      <c r="Q400" s="190" t="str">
        <f>VLOOKUP(K400,TONG_SL!$A:$D,3,0)</f>
        <v>Túi</v>
      </c>
      <c r="R400" s="248">
        <v>4</v>
      </c>
      <c r="S400" s="159"/>
      <c r="T400" s="159">
        <f>VLOOKUP(VLOOKUP(G400,Ma_KH!$A:$R,18,0)&amp;K400,Gia_MB!$A:$F,6,0)</f>
        <v>50182</v>
      </c>
      <c r="U400" s="254">
        <f t="shared" si="43"/>
        <v>200728</v>
      </c>
      <c r="V400" s="159"/>
      <c r="W400" s="246">
        <f t="shared" si="44"/>
        <v>0</v>
      </c>
      <c r="X400" s="247" t="str">
        <f t="shared" si="45"/>
        <v>8</v>
      </c>
      <c r="Y400" s="159"/>
      <c r="Z400" s="254">
        <f t="shared" si="46"/>
        <v>16058.24</v>
      </c>
      <c r="AA400" s="5">
        <f>VLOOKUP(G400,Ma_KH!$A:$R,14,0)</f>
        <v>60</v>
      </c>
    </row>
    <row r="401" spans="1:27" x14ac:dyDescent="0.25">
      <c r="A401" s="261">
        <v>46112</v>
      </c>
      <c r="B401" s="262">
        <v>4186818418</v>
      </c>
      <c r="C401" s="263" t="s">
        <v>15253</v>
      </c>
      <c r="D401" s="261">
        <v>46114</v>
      </c>
      <c r="E401" s="206"/>
      <c r="F401" s="189"/>
      <c r="G401" s="265" t="s">
        <v>15027</v>
      </c>
      <c r="H401" s="206"/>
      <c r="I401" s="262" t="s">
        <v>15333</v>
      </c>
      <c r="J401" s="262" t="s">
        <v>1769</v>
      </c>
      <c r="K401" s="205" t="s">
        <v>37</v>
      </c>
      <c r="L401" s="190" t="str">
        <f>VLOOKUP($K401,TONG_SL!$A:$D,2,0)</f>
        <v>Chả cốm 300g</v>
      </c>
      <c r="M401" s="217"/>
      <c r="N401" s="190" t="str">
        <f t="shared" si="42"/>
        <v>K-C6</v>
      </c>
      <c r="O401" s="217"/>
      <c r="P401" s="217"/>
      <c r="Q401" s="190" t="str">
        <f>VLOOKUP(K401,TONG_SL!$A:$D,3,0)</f>
        <v>Túi</v>
      </c>
      <c r="R401" s="248">
        <v>6</v>
      </c>
      <c r="S401" s="159"/>
      <c r="T401" s="159">
        <f>VLOOKUP(VLOOKUP(G401,Ma_KH!$A:$R,18,0)&amp;K401,Gia_MB!$A:$F,6,0)</f>
        <v>74250</v>
      </c>
      <c r="U401" s="254">
        <f t="shared" si="43"/>
        <v>445500</v>
      </c>
      <c r="V401" s="159"/>
      <c r="W401" s="246">
        <f t="shared" si="44"/>
        <v>0</v>
      </c>
      <c r="X401" s="247" t="str">
        <f t="shared" si="45"/>
        <v>8</v>
      </c>
      <c r="Y401" s="159"/>
      <c r="Z401" s="254">
        <f t="shared" si="46"/>
        <v>35640</v>
      </c>
      <c r="AA401" s="5">
        <f>VLOOKUP(G401,Ma_KH!$A:$R,14,0)</f>
        <v>60</v>
      </c>
    </row>
    <row r="402" spans="1:27" x14ac:dyDescent="0.25">
      <c r="A402" s="261">
        <v>46112</v>
      </c>
      <c r="B402" s="262">
        <v>4186818418</v>
      </c>
      <c r="C402" s="263" t="s">
        <v>15253</v>
      </c>
      <c r="D402" s="261">
        <v>46114</v>
      </c>
      <c r="E402" s="206"/>
      <c r="F402" s="189"/>
      <c r="G402" s="265" t="s">
        <v>15027</v>
      </c>
      <c r="H402" s="206"/>
      <c r="I402" s="262" t="s">
        <v>15333</v>
      </c>
      <c r="J402" s="262" t="s">
        <v>1769</v>
      </c>
      <c r="K402" s="205" t="s">
        <v>27</v>
      </c>
      <c r="L402" s="190" t="str">
        <f>VLOOKUP($K402,TONG_SL!$A:$D,2,0)</f>
        <v>Chân giò heo muối 300g</v>
      </c>
      <c r="M402" s="217"/>
      <c r="N402" s="190" t="str">
        <f t="shared" si="42"/>
        <v>K-C6</v>
      </c>
      <c r="O402" s="217"/>
      <c r="P402" s="217"/>
      <c r="Q402" s="190" t="str">
        <f>VLOOKUP(K402,TONG_SL!$A:$D,3,0)</f>
        <v>Túi</v>
      </c>
      <c r="R402" s="248">
        <v>6</v>
      </c>
      <c r="S402" s="159"/>
      <c r="T402" s="159">
        <f>VLOOKUP(VLOOKUP(G402,Ma_KH!$A:$R,18,0)&amp;K402,Gia_MB!$A:$F,6,0)</f>
        <v>73431</v>
      </c>
      <c r="U402" s="254">
        <f t="shared" si="43"/>
        <v>440586</v>
      </c>
      <c r="V402" s="159"/>
      <c r="W402" s="246">
        <f t="shared" si="44"/>
        <v>0</v>
      </c>
      <c r="X402" s="247" t="str">
        <f t="shared" si="45"/>
        <v>8</v>
      </c>
      <c r="Y402" s="159"/>
      <c r="Z402" s="254">
        <f t="shared" si="46"/>
        <v>35246.879999999997</v>
      </c>
      <c r="AA402" s="5">
        <f>VLOOKUP(G402,Ma_KH!$A:$R,14,0)</f>
        <v>60</v>
      </c>
    </row>
    <row r="403" spans="1:27" x14ac:dyDescent="0.25">
      <c r="A403" s="261">
        <v>46112</v>
      </c>
      <c r="B403" s="262">
        <v>4186818418</v>
      </c>
      <c r="C403" s="263" t="s">
        <v>15253</v>
      </c>
      <c r="D403" s="261">
        <v>46114</v>
      </c>
      <c r="E403" s="206"/>
      <c r="F403" s="189"/>
      <c r="G403" s="265" t="s">
        <v>15027</v>
      </c>
      <c r="H403" s="206"/>
      <c r="I403" s="262" t="s">
        <v>15333</v>
      </c>
      <c r="J403" s="262" t="s">
        <v>1769</v>
      </c>
      <c r="K403" s="205" t="s">
        <v>30</v>
      </c>
      <c r="L403" s="190" t="str">
        <f>VLOOKUP($K403,TONG_SL!$A:$D,2,0)</f>
        <v>Gà muối 500g</v>
      </c>
      <c r="M403" s="217"/>
      <c r="N403" s="190" t="str">
        <f t="shared" si="42"/>
        <v>K-C6</v>
      </c>
      <c r="O403" s="217"/>
      <c r="P403" s="217"/>
      <c r="Q403" s="190" t="str">
        <f>VLOOKUP(K403,TONG_SL!$A:$D,3,0)</f>
        <v>Túi</v>
      </c>
      <c r="R403" s="248">
        <v>6</v>
      </c>
      <c r="S403" s="159"/>
      <c r="T403" s="159">
        <f>VLOOKUP(VLOOKUP(G403,Ma_KH!$A:$R,18,0)&amp;K403,Gia_MB!$A:$F,6,0)</f>
        <v>116611</v>
      </c>
      <c r="U403" s="254">
        <f t="shared" si="43"/>
        <v>699666</v>
      </c>
      <c r="V403" s="159"/>
      <c r="W403" s="246">
        <f t="shared" si="44"/>
        <v>0</v>
      </c>
      <c r="X403" s="247" t="str">
        <f t="shared" si="45"/>
        <v>8</v>
      </c>
      <c r="Y403" s="159"/>
      <c r="Z403" s="254">
        <f t="shared" si="46"/>
        <v>55973.279999999999</v>
      </c>
      <c r="AA403" s="5">
        <f>VLOOKUP(G403,Ma_KH!$A:$R,14,0)</f>
        <v>60</v>
      </c>
    </row>
    <row r="404" spans="1:27" x14ac:dyDescent="0.25">
      <c r="A404" s="261">
        <v>46112</v>
      </c>
      <c r="B404" s="262">
        <v>4186818418</v>
      </c>
      <c r="C404" s="263" t="s">
        <v>15253</v>
      </c>
      <c r="D404" s="261">
        <v>46114</v>
      </c>
      <c r="E404" s="206"/>
      <c r="F404" s="189"/>
      <c r="G404" s="265" t="s">
        <v>15027</v>
      </c>
      <c r="H404" s="206"/>
      <c r="I404" s="262" t="s">
        <v>15333</v>
      </c>
      <c r="J404" s="262" t="s">
        <v>1769</v>
      </c>
      <c r="K404" s="205" t="s">
        <v>44</v>
      </c>
      <c r="L404" s="190" t="str">
        <f>VLOOKUP($K404,TONG_SL!$A:$D,2,0)</f>
        <v>Giò lụa cây 250g</v>
      </c>
      <c r="M404" s="217"/>
      <c r="N404" s="190" t="str">
        <f t="shared" si="42"/>
        <v>K-C6</v>
      </c>
      <c r="O404" s="217"/>
      <c r="P404" s="217"/>
      <c r="Q404" s="190" t="str">
        <f>VLOOKUP(K404,TONG_SL!$A:$D,3,0)</f>
        <v>Túi</v>
      </c>
      <c r="R404" s="248">
        <v>2</v>
      </c>
      <c r="S404" s="159"/>
      <c r="T404" s="159">
        <f>VLOOKUP(VLOOKUP(G404,Ma_KH!$A:$R,18,0)&amp;K404,Gia_MB!$A:$F,6,0)</f>
        <v>49500</v>
      </c>
      <c r="U404" s="254">
        <f t="shared" si="43"/>
        <v>99000</v>
      </c>
      <c r="V404" s="159"/>
      <c r="W404" s="246">
        <f t="shared" si="44"/>
        <v>0</v>
      </c>
      <c r="X404" s="247" t="str">
        <f t="shared" si="45"/>
        <v>8</v>
      </c>
      <c r="Y404" s="159"/>
      <c r="Z404" s="254">
        <f t="shared" si="46"/>
        <v>7920</v>
      </c>
      <c r="AA404" s="5">
        <f>VLOOKUP(G404,Ma_KH!$A:$R,14,0)</f>
        <v>60</v>
      </c>
    </row>
    <row r="405" spans="1:27" x14ac:dyDescent="0.25">
      <c r="A405" s="261">
        <v>46112</v>
      </c>
      <c r="B405" s="262">
        <v>4186818418</v>
      </c>
      <c r="C405" s="263" t="s">
        <v>15253</v>
      </c>
      <c r="D405" s="261">
        <v>46114</v>
      </c>
      <c r="E405" s="206"/>
      <c r="F405" s="189"/>
      <c r="G405" s="265" t="s">
        <v>15027</v>
      </c>
      <c r="H405" s="206"/>
      <c r="I405" s="262" t="s">
        <v>15333</v>
      </c>
      <c r="J405" s="262" t="s">
        <v>1769</v>
      </c>
      <c r="K405" s="205" t="s">
        <v>34</v>
      </c>
      <c r="L405" s="190" t="str">
        <f>VLOOKUP($K405,TONG_SL!$A:$D,2,0)</f>
        <v>Tai heo muối 200g</v>
      </c>
      <c r="M405" s="217"/>
      <c r="N405" s="190" t="str">
        <f t="shared" si="42"/>
        <v>K-C6</v>
      </c>
      <c r="O405" s="217"/>
      <c r="P405" s="217"/>
      <c r="Q405" s="190" t="str">
        <f>VLOOKUP(K405,TONG_SL!$A:$D,3,0)</f>
        <v>Túi</v>
      </c>
      <c r="R405" s="248">
        <v>4</v>
      </c>
      <c r="S405" s="159"/>
      <c r="T405" s="159">
        <f>VLOOKUP(VLOOKUP(G405,Ma_KH!$A:$R,18,0)&amp;K405,Gia_MB!$A:$F,6,0)</f>
        <v>55595</v>
      </c>
      <c r="U405" s="254">
        <f t="shared" si="43"/>
        <v>222380</v>
      </c>
      <c r="V405" s="159"/>
      <c r="W405" s="246">
        <f t="shared" si="44"/>
        <v>0</v>
      </c>
      <c r="X405" s="247" t="str">
        <f t="shared" si="45"/>
        <v>8</v>
      </c>
      <c r="Y405" s="159"/>
      <c r="Z405" s="254">
        <f t="shared" si="46"/>
        <v>17790.400000000001</v>
      </c>
      <c r="AA405" s="5">
        <f>VLOOKUP(G405,Ma_KH!$A:$R,14,0)</f>
        <v>60</v>
      </c>
    </row>
    <row r="406" spans="1:27" x14ac:dyDescent="0.25">
      <c r="A406" s="261">
        <v>46112</v>
      </c>
      <c r="B406" s="262">
        <v>4186818418</v>
      </c>
      <c r="C406" s="263" t="s">
        <v>15253</v>
      </c>
      <c r="D406" s="261">
        <v>46114</v>
      </c>
      <c r="E406" s="206"/>
      <c r="F406" s="189"/>
      <c r="G406" s="265" t="s">
        <v>15027</v>
      </c>
      <c r="H406" s="206"/>
      <c r="I406" s="262" t="s">
        <v>15333</v>
      </c>
      <c r="J406" s="262" t="s">
        <v>1769</v>
      </c>
      <c r="K406" s="205" t="s">
        <v>48</v>
      </c>
      <c r="L406" s="190" t="str">
        <f>VLOOKUP($K406,TONG_SL!$A:$D,2,0)</f>
        <v>Mọc Nấm Hương 250g</v>
      </c>
      <c r="M406" s="217"/>
      <c r="N406" s="190" t="str">
        <f t="shared" si="42"/>
        <v>K-C6</v>
      </c>
      <c r="O406" s="217"/>
      <c r="P406" s="217"/>
      <c r="Q406" s="190" t="str">
        <f>VLOOKUP(K406,TONG_SL!$A:$D,3,0)</f>
        <v>Túi</v>
      </c>
      <c r="R406" s="248">
        <v>4</v>
      </c>
      <c r="S406" s="159"/>
      <c r="T406" s="159">
        <f>VLOOKUP(VLOOKUP(G406,Ma_KH!$A:$R,18,0)&amp;K406,Gia_MB!$A:$F,6,0)</f>
        <v>46000</v>
      </c>
      <c r="U406" s="254">
        <f t="shared" si="43"/>
        <v>184000</v>
      </c>
      <c r="V406" s="159"/>
      <c r="W406" s="246">
        <f t="shared" si="44"/>
        <v>0</v>
      </c>
      <c r="X406" s="247" t="str">
        <f t="shared" si="45"/>
        <v>8</v>
      </c>
      <c r="Y406" s="159"/>
      <c r="Z406" s="254">
        <f t="shared" si="46"/>
        <v>14720</v>
      </c>
      <c r="AA406" s="5">
        <f>VLOOKUP(G406,Ma_KH!$A:$R,14,0)</f>
        <v>60</v>
      </c>
    </row>
    <row r="407" spans="1:27" x14ac:dyDescent="0.25">
      <c r="A407" s="282">
        <v>46112</v>
      </c>
      <c r="B407" s="283">
        <v>4186821694</v>
      </c>
      <c r="C407" s="284" t="s">
        <v>15253</v>
      </c>
      <c r="D407" s="282">
        <v>46114</v>
      </c>
      <c r="E407" s="206"/>
      <c r="F407" s="189"/>
      <c r="G407" s="285" t="s">
        <v>7223</v>
      </c>
      <c r="H407" s="206"/>
      <c r="I407" s="283" t="s">
        <v>15334</v>
      </c>
      <c r="J407" s="283" t="s">
        <v>1769</v>
      </c>
      <c r="K407" s="205" t="s">
        <v>48</v>
      </c>
      <c r="L407" s="190" t="str">
        <f>VLOOKUP($K407,TONG_SL!$A:$D,2,0)</f>
        <v>Mọc Nấm Hương 250g</v>
      </c>
      <c r="M407" s="217"/>
      <c r="N407" s="190" t="str">
        <f t="shared" si="42"/>
        <v>K-C6</v>
      </c>
      <c r="O407" s="217"/>
      <c r="P407" s="217"/>
      <c r="Q407" s="190" t="str">
        <f>VLOOKUP(K407,TONG_SL!$A:$D,3,0)</f>
        <v>Túi</v>
      </c>
      <c r="R407" s="248">
        <v>12</v>
      </c>
      <c r="S407" s="159"/>
      <c r="T407" s="159">
        <f>VLOOKUP(VLOOKUP(G407,Ma_KH!$A:$R,18,0)&amp;K407,Gia_MB!$A:$F,6,0)</f>
        <v>46000</v>
      </c>
      <c r="U407" s="254">
        <f t="shared" si="43"/>
        <v>552000</v>
      </c>
      <c r="V407" s="159"/>
      <c r="W407" s="246">
        <f t="shared" si="44"/>
        <v>0</v>
      </c>
      <c r="X407" s="247" t="str">
        <f t="shared" si="45"/>
        <v>8</v>
      </c>
      <c r="Y407" s="159"/>
      <c r="Z407" s="254">
        <f t="shared" si="46"/>
        <v>44160</v>
      </c>
      <c r="AA407" s="5">
        <f>VLOOKUP(G407,Ma_KH!$A:$R,14,0)</f>
        <v>60</v>
      </c>
    </row>
    <row r="408" spans="1:27" x14ac:dyDescent="0.25">
      <c r="A408" s="282">
        <v>46112</v>
      </c>
      <c r="B408" s="283">
        <v>4186821694</v>
      </c>
      <c r="C408" s="284" t="s">
        <v>15253</v>
      </c>
      <c r="D408" s="282">
        <v>46114</v>
      </c>
      <c r="E408" s="206"/>
      <c r="F408" s="189"/>
      <c r="G408" s="285" t="s">
        <v>7223</v>
      </c>
      <c r="H408" s="206"/>
      <c r="I408" s="283" t="s">
        <v>15334</v>
      </c>
      <c r="J408" s="283" t="s">
        <v>1769</v>
      </c>
      <c r="K408" s="205" t="s">
        <v>32</v>
      </c>
      <c r="L408" s="190" t="str">
        <f>VLOOKUP($K408,TONG_SL!$A:$D,2,0)</f>
        <v>Giò Tai Lưỡi Xào 250g</v>
      </c>
      <c r="M408" s="217"/>
      <c r="N408" s="190" t="str">
        <f t="shared" si="42"/>
        <v>K-C6</v>
      </c>
      <c r="O408" s="217"/>
      <c r="P408" s="217"/>
      <c r="Q408" s="190" t="str">
        <f>VLOOKUP(K408,TONG_SL!$A:$D,3,0)</f>
        <v>Túi</v>
      </c>
      <c r="R408" s="248">
        <v>10</v>
      </c>
      <c r="S408" s="159"/>
      <c r="T408" s="159">
        <f>VLOOKUP(VLOOKUP(G408,Ma_KH!$A:$R,18,0)&amp;K408,Gia_MB!$A:$F,6,0)</f>
        <v>50182</v>
      </c>
      <c r="U408" s="254">
        <f t="shared" si="43"/>
        <v>501820</v>
      </c>
      <c r="V408" s="159"/>
      <c r="W408" s="246">
        <f t="shared" si="44"/>
        <v>0</v>
      </c>
      <c r="X408" s="247" t="str">
        <f t="shared" si="45"/>
        <v>8</v>
      </c>
      <c r="Y408" s="159"/>
      <c r="Z408" s="254">
        <f t="shared" si="46"/>
        <v>40145.599999999999</v>
      </c>
      <c r="AA408" s="5">
        <f>VLOOKUP(G408,Ma_KH!$A:$R,14,0)</f>
        <v>60</v>
      </c>
    </row>
    <row r="409" spans="1:27" x14ac:dyDescent="0.25">
      <c r="A409" s="282">
        <v>46112</v>
      </c>
      <c r="B409" s="283">
        <v>4186821694</v>
      </c>
      <c r="C409" s="284" t="s">
        <v>15253</v>
      </c>
      <c r="D409" s="282">
        <v>46114</v>
      </c>
      <c r="E409" s="206"/>
      <c r="F409" s="189"/>
      <c r="G409" s="285" t="s">
        <v>7223</v>
      </c>
      <c r="H409" s="206"/>
      <c r="I409" s="283" t="s">
        <v>15334</v>
      </c>
      <c r="J409" s="283" t="s">
        <v>1769</v>
      </c>
      <c r="K409" s="205" t="s">
        <v>34</v>
      </c>
      <c r="L409" s="190" t="str">
        <f>VLOOKUP($K409,TONG_SL!$A:$D,2,0)</f>
        <v>Tai heo muối 200g</v>
      </c>
      <c r="M409" s="217"/>
      <c r="N409" s="190" t="str">
        <f t="shared" si="42"/>
        <v>K-C6</v>
      </c>
      <c r="O409" s="217"/>
      <c r="P409" s="217"/>
      <c r="Q409" s="190" t="str">
        <f>VLOOKUP(K409,TONG_SL!$A:$D,3,0)</f>
        <v>Túi</v>
      </c>
      <c r="R409" s="248">
        <v>4</v>
      </c>
      <c r="S409" s="159"/>
      <c r="T409" s="159">
        <f>VLOOKUP(VLOOKUP(G409,Ma_KH!$A:$R,18,0)&amp;K409,Gia_MB!$A:$F,6,0)</f>
        <v>55595</v>
      </c>
      <c r="U409" s="254">
        <f t="shared" si="43"/>
        <v>222380</v>
      </c>
      <c r="V409" s="159"/>
      <c r="W409" s="246">
        <f t="shared" si="44"/>
        <v>0</v>
      </c>
      <c r="X409" s="247" t="str">
        <f t="shared" si="45"/>
        <v>8</v>
      </c>
      <c r="Y409" s="159"/>
      <c r="Z409" s="254">
        <f t="shared" si="46"/>
        <v>17790.400000000001</v>
      </c>
      <c r="AA409" s="5">
        <f>VLOOKUP(G409,Ma_KH!$A:$R,14,0)</f>
        <v>60</v>
      </c>
    </row>
    <row r="410" spans="1:27" x14ac:dyDescent="0.25">
      <c r="A410" s="282">
        <v>46112</v>
      </c>
      <c r="B410" s="283">
        <v>4186821694</v>
      </c>
      <c r="C410" s="284" t="s">
        <v>15253</v>
      </c>
      <c r="D410" s="282">
        <v>46114</v>
      </c>
      <c r="E410" s="206"/>
      <c r="F410" s="189"/>
      <c r="G410" s="285" t="s">
        <v>7223</v>
      </c>
      <c r="H410" s="206"/>
      <c r="I410" s="283" t="s">
        <v>15334</v>
      </c>
      <c r="J410" s="283" t="s">
        <v>1769</v>
      </c>
      <c r="K410" s="205" t="s">
        <v>30</v>
      </c>
      <c r="L410" s="190" t="str">
        <f>VLOOKUP($K410,TONG_SL!$A:$D,2,0)</f>
        <v>Gà muối 500g</v>
      </c>
      <c r="M410" s="217"/>
      <c r="N410" s="190" t="str">
        <f t="shared" si="42"/>
        <v>K-C6</v>
      </c>
      <c r="O410" s="217"/>
      <c r="P410" s="217"/>
      <c r="Q410" s="190" t="str">
        <f>VLOOKUP(K410,TONG_SL!$A:$D,3,0)</f>
        <v>Túi</v>
      </c>
      <c r="R410" s="248">
        <v>12</v>
      </c>
      <c r="S410" s="159"/>
      <c r="T410" s="159">
        <f>VLOOKUP(VLOOKUP(G410,Ma_KH!$A:$R,18,0)&amp;K410,Gia_MB!$A:$F,6,0)</f>
        <v>116611</v>
      </c>
      <c r="U410" s="254">
        <f t="shared" si="43"/>
        <v>1399332</v>
      </c>
      <c r="V410" s="159"/>
      <c r="W410" s="246">
        <f t="shared" si="44"/>
        <v>0</v>
      </c>
      <c r="X410" s="247" t="str">
        <f t="shared" si="45"/>
        <v>8</v>
      </c>
      <c r="Y410" s="159"/>
      <c r="Z410" s="254">
        <f t="shared" si="46"/>
        <v>111946.56</v>
      </c>
      <c r="AA410" s="5">
        <f>VLOOKUP(G410,Ma_KH!$A:$R,14,0)</f>
        <v>60</v>
      </c>
    </row>
    <row r="411" spans="1:27" x14ac:dyDescent="0.25">
      <c r="A411" s="282">
        <v>46112</v>
      </c>
      <c r="B411" s="283">
        <v>4186821694</v>
      </c>
      <c r="C411" s="284" t="s">
        <v>15253</v>
      </c>
      <c r="D411" s="282">
        <v>46114</v>
      </c>
      <c r="E411" s="206"/>
      <c r="F411" s="189"/>
      <c r="G411" s="285" t="s">
        <v>7223</v>
      </c>
      <c r="H411" s="206"/>
      <c r="I411" s="283" t="s">
        <v>15334</v>
      </c>
      <c r="J411" s="283" t="s">
        <v>1769</v>
      </c>
      <c r="K411" s="205" t="s">
        <v>27</v>
      </c>
      <c r="L411" s="190" t="str">
        <f>VLOOKUP($K411,TONG_SL!$A:$D,2,0)</f>
        <v>Chân giò heo muối 300g</v>
      </c>
      <c r="M411" s="217"/>
      <c r="N411" s="190" t="str">
        <f t="shared" si="42"/>
        <v>K-C6</v>
      </c>
      <c r="O411" s="217"/>
      <c r="P411" s="217"/>
      <c r="Q411" s="190" t="str">
        <f>VLOOKUP(K411,TONG_SL!$A:$D,3,0)</f>
        <v>Túi</v>
      </c>
      <c r="R411" s="248">
        <v>5</v>
      </c>
      <c r="S411" s="159"/>
      <c r="T411" s="159">
        <f>VLOOKUP(VLOOKUP(G411,Ma_KH!$A:$R,18,0)&amp;K411,Gia_MB!$A:$F,6,0)</f>
        <v>73431</v>
      </c>
      <c r="U411" s="254">
        <f t="shared" si="43"/>
        <v>367155</v>
      </c>
      <c r="V411" s="159"/>
      <c r="W411" s="246">
        <f t="shared" si="44"/>
        <v>0</v>
      </c>
      <c r="X411" s="247" t="str">
        <f t="shared" si="45"/>
        <v>8</v>
      </c>
      <c r="Y411" s="159"/>
      <c r="Z411" s="254">
        <f t="shared" si="46"/>
        <v>29372.400000000001</v>
      </c>
      <c r="AA411" s="5">
        <f>VLOOKUP(G411,Ma_KH!$A:$R,14,0)</f>
        <v>60</v>
      </c>
    </row>
    <row r="412" spans="1:27" x14ac:dyDescent="0.25">
      <c r="A412" s="282">
        <v>46112</v>
      </c>
      <c r="B412" s="283">
        <v>4186821694</v>
      </c>
      <c r="C412" s="284" t="s">
        <v>15253</v>
      </c>
      <c r="D412" s="282">
        <v>46114</v>
      </c>
      <c r="E412" s="206"/>
      <c r="F412" s="189"/>
      <c r="G412" s="285" t="s">
        <v>7223</v>
      </c>
      <c r="H412" s="206"/>
      <c r="I412" s="283" t="s">
        <v>15334</v>
      </c>
      <c r="J412" s="283" t="s">
        <v>1769</v>
      </c>
      <c r="K412" s="205" t="s">
        <v>37</v>
      </c>
      <c r="L412" s="190" t="str">
        <f>VLOOKUP($K412,TONG_SL!$A:$D,2,0)</f>
        <v>Chả cốm 300g</v>
      </c>
      <c r="M412" s="217"/>
      <c r="N412" s="190" t="str">
        <f t="shared" si="42"/>
        <v>K-C6</v>
      </c>
      <c r="O412" s="217"/>
      <c r="P412" s="217"/>
      <c r="Q412" s="190" t="str">
        <f>VLOOKUP(K412,TONG_SL!$A:$D,3,0)</f>
        <v>Túi</v>
      </c>
      <c r="R412" s="248">
        <v>5</v>
      </c>
      <c r="S412" s="159"/>
      <c r="T412" s="159">
        <f>VLOOKUP(VLOOKUP(G412,Ma_KH!$A:$R,18,0)&amp;K412,Gia_MB!$A:$F,6,0)</f>
        <v>74250</v>
      </c>
      <c r="U412" s="254">
        <f t="shared" si="43"/>
        <v>371250</v>
      </c>
      <c r="V412" s="159"/>
      <c r="W412" s="246">
        <f t="shared" si="44"/>
        <v>0</v>
      </c>
      <c r="X412" s="247" t="str">
        <f t="shared" si="45"/>
        <v>8</v>
      </c>
      <c r="Y412" s="159"/>
      <c r="Z412" s="254">
        <f t="shared" si="46"/>
        <v>29700</v>
      </c>
      <c r="AA412" s="5">
        <f>VLOOKUP(G412,Ma_KH!$A:$R,14,0)</f>
        <v>60</v>
      </c>
    </row>
    <row r="413" spans="1:27" x14ac:dyDescent="0.25">
      <c r="A413" s="282">
        <v>46112</v>
      </c>
      <c r="B413" s="283">
        <v>4186821237</v>
      </c>
      <c r="C413" s="284" t="s">
        <v>15253</v>
      </c>
      <c r="D413" s="282">
        <v>46114</v>
      </c>
      <c r="E413" s="206"/>
      <c r="F413" s="189"/>
      <c r="G413" s="285" t="s">
        <v>7223</v>
      </c>
      <c r="H413" s="206"/>
      <c r="I413" s="283" t="s">
        <v>15335</v>
      </c>
      <c r="J413" s="283" t="s">
        <v>1769</v>
      </c>
      <c r="K413" s="205" t="s">
        <v>48</v>
      </c>
      <c r="L413" s="190" t="str">
        <f>VLOOKUP($K413,TONG_SL!$A:$D,2,0)</f>
        <v>Mọc Nấm Hương 250g</v>
      </c>
      <c r="M413" s="217"/>
      <c r="N413" s="190" t="str">
        <f t="shared" si="42"/>
        <v>K-C6</v>
      </c>
      <c r="O413" s="217"/>
      <c r="P413" s="217"/>
      <c r="Q413" s="190" t="str">
        <f>VLOOKUP(K413,TONG_SL!$A:$D,3,0)</f>
        <v>Túi</v>
      </c>
      <c r="R413" s="248">
        <v>9</v>
      </c>
      <c r="S413" s="159"/>
      <c r="T413" s="159">
        <f>VLOOKUP(VLOOKUP(G413,Ma_KH!$A:$R,18,0)&amp;K413,Gia_MB!$A:$F,6,0)</f>
        <v>46000</v>
      </c>
      <c r="U413" s="254">
        <f t="shared" si="43"/>
        <v>414000</v>
      </c>
      <c r="V413" s="159"/>
      <c r="W413" s="246">
        <f t="shared" si="44"/>
        <v>0</v>
      </c>
      <c r="X413" s="247" t="str">
        <f t="shared" si="45"/>
        <v>8</v>
      </c>
      <c r="Y413" s="159"/>
      <c r="Z413" s="254">
        <f t="shared" si="46"/>
        <v>33120</v>
      </c>
      <c r="AA413" s="5">
        <f>VLOOKUP(G413,Ma_KH!$A:$R,14,0)</f>
        <v>60</v>
      </c>
    </row>
    <row r="414" spans="1:27" x14ac:dyDescent="0.25">
      <c r="A414" s="282">
        <v>46112</v>
      </c>
      <c r="B414" s="283">
        <v>4186821237</v>
      </c>
      <c r="C414" s="284" t="s">
        <v>15253</v>
      </c>
      <c r="D414" s="282">
        <v>46114</v>
      </c>
      <c r="E414" s="206"/>
      <c r="F414" s="189"/>
      <c r="G414" s="285" t="s">
        <v>7223</v>
      </c>
      <c r="H414" s="206"/>
      <c r="I414" s="283" t="s">
        <v>15335</v>
      </c>
      <c r="J414" s="283" t="s">
        <v>1769</v>
      </c>
      <c r="K414" s="205" t="s">
        <v>32</v>
      </c>
      <c r="L414" s="190" t="str">
        <f>VLOOKUP($K414,TONG_SL!$A:$D,2,0)</f>
        <v>Giò Tai Lưỡi Xào 250g</v>
      </c>
      <c r="M414" s="217"/>
      <c r="N414" s="190" t="str">
        <f t="shared" si="42"/>
        <v>K-C6</v>
      </c>
      <c r="O414" s="217"/>
      <c r="P414" s="217"/>
      <c r="Q414" s="190" t="str">
        <f>VLOOKUP(K414,TONG_SL!$A:$D,3,0)</f>
        <v>Túi</v>
      </c>
      <c r="R414" s="248">
        <v>12</v>
      </c>
      <c r="S414" s="159"/>
      <c r="T414" s="159">
        <f>VLOOKUP(VLOOKUP(G414,Ma_KH!$A:$R,18,0)&amp;K414,Gia_MB!$A:$F,6,0)</f>
        <v>50182</v>
      </c>
      <c r="U414" s="254">
        <f t="shared" si="43"/>
        <v>602184</v>
      </c>
      <c r="V414" s="159"/>
      <c r="W414" s="246">
        <f t="shared" si="44"/>
        <v>0</v>
      </c>
      <c r="X414" s="247" t="str">
        <f t="shared" si="45"/>
        <v>8</v>
      </c>
      <c r="Y414" s="159"/>
      <c r="Z414" s="254">
        <f t="shared" si="46"/>
        <v>48174.720000000001</v>
      </c>
      <c r="AA414" s="5">
        <f>VLOOKUP(G414,Ma_KH!$A:$R,14,0)</f>
        <v>60</v>
      </c>
    </row>
    <row r="415" spans="1:27" x14ac:dyDescent="0.25">
      <c r="A415" s="282">
        <v>46112</v>
      </c>
      <c r="B415" s="283">
        <v>4186821237</v>
      </c>
      <c r="C415" s="284" t="s">
        <v>15253</v>
      </c>
      <c r="D415" s="282">
        <v>46114</v>
      </c>
      <c r="E415" s="206"/>
      <c r="F415" s="189"/>
      <c r="G415" s="285" t="s">
        <v>7223</v>
      </c>
      <c r="H415" s="206"/>
      <c r="I415" s="283" t="s">
        <v>15335</v>
      </c>
      <c r="J415" s="283" t="s">
        <v>1769</v>
      </c>
      <c r="K415" s="205" t="s">
        <v>30</v>
      </c>
      <c r="L415" s="190" t="str">
        <f>VLOOKUP($K415,TONG_SL!$A:$D,2,0)</f>
        <v>Gà muối 500g</v>
      </c>
      <c r="M415" s="217"/>
      <c r="N415" s="190" t="str">
        <f t="shared" si="42"/>
        <v>K-C6</v>
      </c>
      <c r="O415" s="217"/>
      <c r="P415" s="217"/>
      <c r="Q415" s="190" t="str">
        <f>VLOOKUP(K415,TONG_SL!$A:$D,3,0)</f>
        <v>Túi</v>
      </c>
      <c r="R415" s="248">
        <v>10</v>
      </c>
      <c r="S415" s="159"/>
      <c r="T415" s="159">
        <f>VLOOKUP(VLOOKUP(G415,Ma_KH!$A:$R,18,0)&amp;K415,Gia_MB!$A:$F,6,0)</f>
        <v>116611</v>
      </c>
      <c r="U415" s="254">
        <f t="shared" si="43"/>
        <v>1166110</v>
      </c>
      <c r="V415" s="159"/>
      <c r="W415" s="246">
        <f t="shared" si="44"/>
        <v>0</v>
      </c>
      <c r="X415" s="247" t="str">
        <f t="shared" si="45"/>
        <v>8</v>
      </c>
      <c r="Y415" s="159"/>
      <c r="Z415" s="254">
        <f t="shared" si="46"/>
        <v>93288.8</v>
      </c>
      <c r="AA415" s="5">
        <f>VLOOKUP(G415,Ma_KH!$A:$R,14,0)</f>
        <v>60</v>
      </c>
    </row>
    <row r="416" spans="1:27" x14ac:dyDescent="0.25">
      <c r="A416" s="282">
        <v>46112</v>
      </c>
      <c r="B416" s="283">
        <v>4186821237</v>
      </c>
      <c r="C416" s="284" t="s">
        <v>15253</v>
      </c>
      <c r="D416" s="282">
        <v>46114</v>
      </c>
      <c r="E416" s="206"/>
      <c r="F416" s="189"/>
      <c r="G416" s="285" t="s">
        <v>7223</v>
      </c>
      <c r="H416" s="206"/>
      <c r="I416" s="283" t="s">
        <v>15335</v>
      </c>
      <c r="J416" s="283" t="s">
        <v>1769</v>
      </c>
      <c r="K416" s="205" t="s">
        <v>27</v>
      </c>
      <c r="L416" s="190" t="str">
        <f>VLOOKUP($K416,TONG_SL!$A:$D,2,0)</f>
        <v>Chân giò heo muối 300g</v>
      </c>
      <c r="M416" s="217"/>
      <c r="N416" s="190" t="str">
        <f t="shared" si="42"/>
        <v>K-C6</v>
      </c>
      <c r="O416" s="217"/>
      <c r="P416" s="217"/>
      <c r="Q416" s="190" t="str">
        <f>VLOOKUP(K416,TONG_SL!$A:$D,3,0)</f>
        <v>Túi</v>
      </c>
      <c r="R416" s="248">
        <v>13</v>
      </c>
      <c r="S416" s="159"/>
      <c r="T416" s="159">
        <f>VLOOKUP(VLOOKUP(G416,Ma_KH!$A:$R,18,0)&amp;K416,Gia_MB!$A:$F,6,0)</f>
        <v>73431</v>
      </c>
      <c r="U416" s="254">
        <f t="shared" si="43"/>
        <v>954603</v>
      </c>
      <c r="V416" s="159"/>
      <c r="W416" s="246">
        <f t="shared" si="44"/>
        <v>0</v>
      </c>
      <c r="X416" s="247" t="str">
        <f t="shared" si="45"/>
        <v>8</v>
      </c>
      <c r="Y416" s="159"/>
      <c r="Z416" s="254">
        <f t="shared" si="46"/>
        <v>76368.240000000005</v>
      </c>
      <c r="AA416" s="5">
        <f>VLOOKUP(G416,Ma_KH!$A:$R,14,0)</f>
        <v>60</v>
      </c>
    </row>
    <row r="417" spans="1:27" x14ac:dyDescent="0.25">
      <c r="A417" s="282">
        <v>46112</v>
      </c>
      <c r="B417" s="283">
        <v>4186821237</v>
      </c>
      <c r="C417" s="284" t="s">
        <v>15253</v>
      </c>
      <c r="D417" s="282">
        <v>46114</v>
      </c>
      <c r="E417" s="206"/>
      <c r="F417" s="189"/>
      <c r="G417" s="285" t="s">
        <v>7223</v>
      </c>
      <c r="H417" s="206"/>
      <c r="I417" s="283" t="s">
        <v>15335</v>
      </c>
      <c r="J417" s="283" t="s">
        <v>1769</v>
      </c>
      <c r="K417" s="205" t="s">
        <v>34</v>
      </c>
      <c r="L417" s="190" t="str">
        <f>VLOOKUP($K417,TONG_SL!$A:$D,2,0)</f>
        <v>Tai heo muối 200g</v>
      </c>
      <c r="M417" s="217"/>
      <c r="N417" s="190" t="str">
        <f t="shared" si="42"/>
        <v>K-C6</v>
      </c>
      <c r="O417" s="217"/>
      <c r="P417" s="217"/>
      <c r="Q417" s="190" t="str">
        <f>VLOOKUP(K417,TONG_SL!$A:$D,3,0)</f>
        <v>Túi</v>
      </c>
      <c r="R417" s="248">
        <v>5</v>
      </c>
      <c r="S417" s="159"/>
      <c r="T417" s="159">
        <f>VLOOKUP(VLOOKUP(G417,Ma_KH!$A:$R,18,0)&amp;K417,Gia_MB!$A:$F,6,0)</f>
        <v>55595</v>
      </c>
      <c r="U417" s="254">
        <f t="shared" si="43"/>
        <v>277975</v>
      </c>
      <c r="V417" s="159"/>
      <c r="W417" s="246">
        <f t="shared" si="44"/>
        <v>0</v>
      </c>
      <c r="X417" s="247" t="str">
        <f t="shared" si="45"/>
        <v>8</v>
      </c>
      <c r="Y417" s="159"/>
      <c r="Z417" s="254">
        <f t="shared" si="46"/>
        <v>22238</v>
      </c>
      <c r="AA417" s="5">
        <f>VLOOKUP(G417,Ma_KH!$A:$R,14,0)</f>
        <v>60</v>
      </c>
    </row>
    <row r="418" spans="1:27" x14ac:dyDescent="0.25">
      <c r="A418" s="261">
        <v>46112</v>
      </c>
      <c r="B418" s="262">
        <v>4186821117</v>
      </c>
      <c r="C418" s="263" t="s">
        <v>15253</v>
      </c>
      <c r="D418" s="261">
        <v>46114</v>
      </c>
      <c r="E418" s="206"/>
      <c r="F418" s="189"/>
      <c r="G418" s="265" t="s">
        <v>7223</v>
      </c>
      <c r="H418" s="206"/>
      <c r="I418" s="262" t="s">
        <v>15336</v>
      </c>
      <c r="J418" s="262" t="s">
        <v>1769</v>
      </c>
      <c r="K418" s="205" t="s">
        <v>34</v>
      </c>
      <c r="L418" s="190" t="str">
        <f>VLOOKUP($K418,TONG_SL!$A:$D,2,0)</f>
        <v>Tai heo muối 200g</v>
      </c>
      <c r="M418" s="217"/>
      <c r="N418" s="190" t="str">
        <f t="shared" si="42"/>
        <v>K-C6</v>
      </c>
      <c r="O418" s="217"/>
      <c r="P418" s="217"/>
      <c r="Q418" s="190" t="str">
        <f>VLOOKUP(K418,TONG_SL!$A:$D,3,0)</f>
        <v>Túi</v>
      </c>
      <c r="R418" s="248">
        <v>1</v>
      </c>
      <c r="S418" s="159"/>
      <c r="T418" s="159">
        <f>VLOOKUP(VLOOKUP(G418,Ma_KH!$A:$R,18,0)&amp;K418,Gia_MB!$A:$F,6,0)</f>
        <v>55595</v>
      </c>
      <c r="U418" s="254">
        <f t="shared" si="43"/>
        <v>55595</v>
      </c>
      <c r="V418" s="159"/>
      <c r="W418" s="246">
        <f t="shared" si="44"/>
        <v>0</v>
      </c>
      <c r="X418" s="247" t="str">
        <f t="shared" si="45"/>
        <v>8</v>
      </c>
      <c r="Y418" s="159"/>
      <c r="Z418" s="254">
        <f t="shared" si="46"/>
        <v>4447.6000000000004</v>
      </c>
      <c r="AA418" s="5">
        <f>VLOOKUP(G418,Ma_KH!$A:$R,14,0)</f>
        <v>60</v>
      </c>
    </row>
    <row r="419" spans="1:27" x14ac:dyDescent="0.25">
      <c r="A419" s="261">
        <v>46112</v>
      </c>
      <c r="B419" s="262">
        <v>4186821117</v>
      </c>
      <c r="C419" s="263" t="s">
        <v>15253</v>
      </c>
      <c r="D419" s="261">
        <v>46114</v>
      </c>
      <c r="E419" s="206"/>
      <c r="F419" s="189"/>
      <c r="G419" s="265" t="s">
        <v>7223</v>
      </c>
      <c r="H419" s="206"/>
      <c r="I419" s="262" t="s">
        <v>15336</v>
      </c>
      <c r="J419" s="262" t="s">
        <v>1769</v>
      </c>
      <c r="K419" s="205" t="s">
        <v>32</v>
      </c>
      <c r="L419" s="190" t="str">
        <f>VLOOKUP($K419,TONG_SL!$A:$D,2,0)</f>
        <v>Giò Tai Lưỡi Xào 250g</v>
      </c>
      <c r="M419" s="217"/>
      <c r="N419" s="190" t="str">
        <f t="shared" si="42"/>
        <v>K-C6</v>
      </c>
      <c r="O419" s="217"/>
      <c r="P419" s="217"/>
      <c r="Q419" s="190" t="str">
        <f>VLOOKUP(K419,TONG_SL!$A:$D,3,0)</f>
        <v>Túi</v>
      </c>
      <c r="R419" s="248">
        <v>4</v>
      </c>
      <c r="S419" s="159"/>
      <c r="T419" s="159">
        <f>VLOOKUP(VLOOKUP(G419,Ma_KH!$A:$R,18,0)&amp;K419,Gia_MB!$A:$F,6,0)</f>
        <v>50182</v>
      </c>
      <c r="U419" s="254">
        <f t="shared" si="43"/>
        <v>200728</v>
      </c>
      <c r="V419" s="159"/>
      <c r="W419" s="246">
        <f t="shared" si="44"/>
        <v>0</v>
      </c>
      <c r="X419" s="247" t="str">
        <f t="shared" si="45"/>
        <v>8</v>
      </c>
      <c r="Y419" s="159"/>
      <c r="Z419" s="254">
        <f t="shared" si="46"/>
        <v>16058.24</v>
      </c>
      <c r="AA419" s="5">
        <f>VLOOKUP(G419,Ma_KH!$A:$R,14,0)</f>
        <v>60</v>
      </c>
    </row>
    <row r="420" spans="1:27" x14ac:dyDescent="0.25">
      <c r="A420" s="261">
        <v>46112</v>
      </c>
      <c r="B420" s="262">
        <v>4186821117</v>
      </c>
      <c r="C420" s="263" t="s">
        <v>15253</v>
      </c>
      <c r="D420" s="261">
        <v>46114</v>
      </c>
      <c r="E420" s="206"/>
      <c r="F420" s="189"/>
      <c r="G420" s="265" t="s">
        <v>7223</v>
      </c>
      <c r="H420" s="206"/>
      <c r="I420" s="262" t="s">
        <v>15336</v>
      </c>
      <c r="J420" s="262" t="s">
        <v>1769</v>
      </c>
      <c r="K420" s="205" t="s">
        <v>30</v>
      </c>
      <c r="L420" s="190" t="str">
        <f>VLOOKUP($K420,TONG_SL!$A:$D,2,0)</f>
        <v>Gà muối 500g</v>
      </c>
      <c r="M420" s="217"/>
      <c r="N420" s="190" t="str">
        <f t="shared" si="42"/>
        <v>K-C6</v>
      </c>
      <c r="O420" s="217"/>
      <c r="P420" s="217"/>
      <c r="Q420" s="190" t="str">
        <f>VLOOKUP(K420,TONG_SL!$A:$D,3,0)</f>
        <v>Túi</v>
      </c>
      <c r="R420" s="248">
        <v>11</v>
      </c>
      <c r="S420" s="159"/>
      <c r="T420" s="159">
        <f>VLOOKUP(VLOOKUP(G420,Ma_KH!$A:$R,18,0)&amp;K420,Gia_MB!$A:$F,6,0)</f>
        <v>116611</v>
      </c>
      <c r="U420" s="254">
        <f t="shared" si="43"/>
        <v>1282721</v>
      </c>
      <c r="V420" s="159"/>
      <c r="W420" s="246">
        <f t="shared" si="44"/>
        <v>0</v>
      </c>
      <c r="X420" s="247" t="str">
        <f t="shared" si="45"/>
        <v>8</v>
      </c>
      <c r="Y420" s="159"/>
      <c r="Z420" s="254">
        <f t="shared" si="46"/>
        <v>102617.68000000001</v>
      </c>
      <c r="AA420" s="5">
        <f>VLOOKUP(G420,Ma_KH!$A:$R,14,0)</f>
        <v>60</v>
      </c>
    </row>
    <row r="421" spans="1:27" x14ac:dyDescent="0.25">
      <c r="A421" s="261">
        <v>46112</v>
      </c>
      <c r="B421" s="262">
        <v>4186821117</v>
      </c>
      <c r="C421" s="263" t="s">
        <v>15253</v>
      </c>
      <c r="D421" s="261">
        <v>46114</v>
      </c>
      <c r="E421" s="206"/>
      <c r="F421" s="189"/>
      <c r="G421" s="265" t="s">
        <v>7223</v>
      </c>
      <c r="H421" s="206"/>
      <c r="I421" s="262" t="s">
        <v>15336</v>
      </c>
      <c r="J421" s="262" t="s">
        <v>1769</v>
      </c>
      <c r="K421" s="205" t="s">
        <v>27</v>
      </c>
      <c r="L421" s="190" t="str">
        <f>VLOOKUP($K421,TONG_SL!$A:$D,2,0)</f>
        <v>Chân giò heo muối 300g</v>
      </c>
      <c r="M421" s="217"/>
      <c r="N421" s="190" t="str">
        <f t="shared" si="42"/>
        <v>K-C6</v>
      </c>
      <c r="O421" s="217"/>
      <c r="P421" s="217"/>
      <c r="Q421" s="190" t="str">
        <f>VLOOKUP(K421,TONG_SL!$A:$D,3,0)</f>
        <v>Túi</v>
      </c>
      <c r="R421" s="248">
        <v>11</v>
      </c>
      <c r="S421" s="159"/>
      <c r="T421" s="159">
        <f>VLOOKUP(VLOOKUP(G421,Ma_KH!$A:$R,18,0)&amp;K421,Gia_MB!$A:$F,6,0)</f>
        <v>73431</v>
      </c>
      <c r="U421" s="254">
        <f t="shared" si="43"/>
        <v>807741</v>
      </c>
      <c r="V421" s="159"/>
      <c r="W421" s="246">
        <f t="shared" si="44"/>
        <v>0</v>
      </c>
      <c r="X421" s="247" t="str">
        <f t="shared" si="45"/>
        <v>8</v>
      </c>
      <c r="Y421" s="159"/>
      <c r="Z421" s="254">
        <f t="shared" si="46"/>
        <v>64619.28</v>
      </c>
      <c r="AA421" s="5">
        <f>VLOOKUP(G421,Ma_KH!$A:$R,14,0)</f>
        <v>60</v>
      </c>
    </row>
    <row r="422" spans="1:27" x14ac:dyDescent="0.25">
      <c r="A422" s="261">
        <v>46112</v>
      </c>
      <c r="B422" s="262">
        <v>4186821117</v>
      </c>
      <c r="C422" s="263" t="s">
        <v>15253</v>
      </c>
      <c r="D422" s="261">
        <v>46114</v>
      </c>
      <c r="E422" s="206"/>
      <c r="F422" s="189"/>
      <c r="G422" s="265" t="s">
        <v>7223</v>
      </c>
      <c r="H422" s="206"/>
      <c r="I422" s="262" t="s">
        <v>15336</v>
      </c>
      <c r="J422" s="262" t="s">
        <v>1769</v>
      </c>
      <c r="K422" s="205" t="s">
        <v>37</v>
      </c>
      <c r="L422" s="190" t="str">
        <f>VLOOKUP($K422,TONG_SL!$A:$D,2,0)</f>
        <v>Chả cốm 300g</v>
      </c>
      <c r="M422" s="217"/>
      <c r="N422" s="190" t="str">
        <f t="shared" si="42"/>
        <v>K-C6</v>
      </c>
      <c r="O422" s="217"/>
      <c r="P422" s="217"/>
      <c r="Q422" s="190" t="str">
        <f>VLOOKUP(K422,TONG_SL!$A:$D,3,0)</f>
        <v>Túi</v>
      </c>
      <c r="R422" s="248">
        <v>1</v>
      </c>
      <c r="S422" s="159"/>
      <c r="T422" s="159">
        <f>VLOOKUP(VLOOKUP(G422,Ma_KH!$A:$R,18,0)&amp;K422,Gia_MB!$A:$F,6,0)</f>
        <v>74250</v>
      </c>
      <c r="U422" s="254">
        <f t="shared" si="43"/>
        <v>74250</v>
      </c>
      <c r="V422" s="159"/>
      <c r="W422" s="246">
        <f t="shared" si="44"/>
        <v>0</v>
      </c>
      <c r="X422" s="247" t="str">
        <f t="shared" si="45"/>
        <v>8</v>
      </c>
      <c r="Y422" s="159"/>
      <c r="Z422" s="254">
        <f t="shared" si="46"/>
        <v>5940</v>
      </c>
      <c r="AA422" s="5">
        <f>VLOOKUP(G422,Ma_KH!$A:$R,14,0)</f>
        <v>60</v>
      </c>
    </row>
    <row r="423" spans="1:27" x14ac:dyDescent="0.25">
      <c r="A423" s="261">
        <v>46112</v>
      </c>
      <c r="B423" s="262">
        <v>4186820559</v>
      </c>
      <c r="C423" s="263" t="s">
        <v>15253</v>
      </c>
      <c r="D423" s="261">
        <v>46114</v>
      </c>
      <c r="E423" s="206"/>
      <c r="F423" s="189"/>
      <c r="G423" s="265" t="s">
        <v>7223</v>
      </c>
      <c r="H423" s="206"/>
      <c r="I423" s="262" t="s">
        <v>15337</v>
      </c>
      <c r="J423" s="262" t="s">
        <v>1769</v>
      </c>
      <c r="K423" s="205" t="s">
        <v>48</v>
      </c>
      <c r="L423" s="190" t="str">
        <f>VLOOKUP($K423,TONG_SL!$A:$D,2,0)</f>
        <v>Mọc Nấm Hương 250g</v>
      </c>
      <c r="M423" s="217"/>
      <c r="N423" s="190" t="str">
        <f t="shared" si="42"/>
        <v>K-C6</v>
      </c>
      <c r="O423" s="217"/>
      <c r="P423" s="217"/>
      <c r="Q423" s="190" t="str">
        <f>VLOOKUP(K423,TONG_SL!$A:$D,3,0)</f>
        <v>Túi</v>
      </c>
      <c r="R423" s="248">
        <v>4</v>
      </c>
      <c r="S423" s="159"/>
      <c r="T423" s="159">
        <f>VLOOKUP(VLOOKUP(G423,Ma_KH!$A:$R,18,0)&amp;K423,Gia_MB!$A:$F,6,0)</f>
        <v>46000</v>
      </c>
      <c r="U423" s="254">
        <f t="shared" si="43"/>
        <v>184000</v>
      </c>
      <c r="V423" s="159"/>
      <c r="W423" s="246">
        <f t="shared" si="44"/>
        <v>0</v>
      </c>
      <c r="X423" s="247" t="str">
        <f t="shared" si="45"/>
        <v>8</v>
      </c>
      <c r="Y423" s="159"/>
      <c r="Z423" s="254">
        <f t="shared" si="46"/>
        <v>14720</v>
      </c>
      <c r="AA423" s="5">
        <f>VLOOKUP(G423,Ma_KH!$A:$R,14,0)</f>
        <v>60</v>
      </c>
    </row>
    <row r="424" spans="1:27" x14ac:dyDescent="0.25">
      <c r="A424" s="261">
        <v>46112</v>
      </c>
      <c r="B424" s="262">
        <v>4186820559</v>
      </c>
      <c r="C424" s="263" t="s">
        <v>15253</v>
      </c>
      <c r="D424" s="261">
        <v>46114</v>
      </c>
      <c r="E424" s="206"/>
      <c r="F424" s="189"/>
      <c r="G424" s="265" t="s">
        <v>7223</v>
      </c>
      <c r="H424" s="206"/>
      <c r="I424" s="262" t="s">
        <v>15337</v>
      </c>
      <c r="J424" s="262" t="s">
        <v>1769</v>
      </c>
      <c r="K424" s="205" t="s">
        <v>32</v>
      </c>
      <c r="L424" s="190" t="str">
        <f>VLOOKUP($K424,TONG_SL!$A:$D,2,0)</f>
        <v>Giò Tai Lưỡi Xào 250g</v>
      </c>
      <c r="M424" s="217"/>
      <c r="N424" s="190" t="str">
        <f t="shared" si="42"/>
        <v>K-C6</v>
      </c>
      <c r="O424" s="217"/>
      <c r="P424" s="217"/>
      <c r="Q424" s="190" t="str">
        <f>VLOOKUP(K424,TONG_SL!$A:$D,3,0)</f>
        <v>Túi</v>
      </c>
      <c r="R424" s="248">
        <v>6</v>
      </c>
      <c r="S424" s="159"/>
      <c r="T424" s="159">
        <f>VLOOKUP(VLOOKUP(G424,Ma_KH!$A:$R,18,0)&amp;K424,Gia_MB!$A:$F,6,0)</f>
        <v>50182</v>
      </c>
      <c r="U424" s="254">
        <f t="shared" si="43"/>
        <v>301092</v>
      </c>
      <c r="V424" s="159"/>
      <c r="W424" s="246">
        <f t="shared" si="44"/>
        <v>0</v>
      </c>
      <c r="X424" s="247" t="str">
        <f t="shared" si="45"/>
        <v>8</v>
      </c>
      <c r="Y424" s="159"/>
      <c r="Z424" s="254">
        <f t="shared" si="46"/>
        <v>24087.360000000001</v>
      </c>
      <c r="AA424" s="5">
        <f>VLOOKUP(G424,Ma_KH!$A:$R,14,0)</f>
        <v>60</v>
      </c>
    </row>
    <row r="425" spans="1:27" x14ac:dyDescent="0.25">
      <c r="A425" s="261">
        <v>46112</v>
      </c>
      <c r="B425" s="262">
        <v>4186820559</v>
      </c>
      <c r="C425" s="263" t="s">
        <v>15253</v>
      </c>
      <c r="D425" s="261">
        <v>46114</v>
      </c>
      <c r="E425" s="206"/>
      <c r="F425" s="189"/>
      <c r="G425" s="265" t="s">
        <v>7223</v>
      </c>
      <c r="H425" s="206"/>
      <c r="I425" s="262" t="s">
        <v>15337</v>
      </c>
      <c r="J425" s="262" t="s">
        <v>1769</v>
      </c>
      <c r="K425" s="205" t="s">
        <v>30</v>
      </c>
      <c r="L425" s="190" t="str">
        <f>VLOOKUP($K425,TONG_SL!$A:$D,2,0)</f>
        <v>Gà muối 500g</v>
      </c>
      <c r="M425" s="217"/>
      <c r="N425" s="190" t="str">
        <f t="shared" si="42"/>
        <v>K-C6</v>
      </c>
      <c r="O425" s="217"/>
      <c r="P425" s="217"/>
      <c r="Q425" s="190" t="str">
        <f>VLOOKUP(K425,TONG_SL!$A:$D,3,0)</f>
        <v>Túi</v>
      </c>
      <c r="R425" s="248">
        <v>7</v>
      </c>
      <c r="S425" s="159"/>
      <c r="T425" s="159">
        <f>VLOOKUP(VLOOKUP(G425,Ma_KH!$A:$R,18,0)&amp;K425,Gia_MB!$A:$F,6,0)</f>
        <v>116611</v>
      </c>
      <c r="U425" s="254">
        <f t="shared" si="43"/>
        <v>816277</v>
      </c>
      <c r="V425" s="159"/>
      <c r="W425" s="246">
        <f t="shared" si="44"/>
        <v>0</v>
      </c>
      <c r="X425" s="247" t="str">
        <f t="shared" si="45"/>
        <v>8</v>
      </c>
      <c r="Y425" s="159"/>
      <c r="Z425" s="254">
        <f t="shared" si="46"/>
        <v>65302.16</v>
      </c>
      <c r="AA425" s="5">
        <f>VLOOKUP(G425,Ma_KH!$A:$R,14,0)</f>
        <v>60</v>
      </c>
    </row>
    <row r="426" spans="1:27" x14ac:dyDescent="0.25">
      <c r="A426" s="261">
        <v>46112</v>
      </c>
      <c r="B426" s="262">
        <v>4186820559</v>
      </c>
      <c r="C426" s="263" t="s">
        <v>15253</v>
      </c>
      <c r="D426" s="261">
        <v>46114</v>
      </c>
      <c r="E426" s="206"/>
      <c r="F426" s="189"/>
      <c r="G426" s="265" t="s">
        <v>7223</v>
      </c>
      <c r="H426" s="206"/>
      <c r="I426" s="262" t="s">
        <v>15337</v>
      </c>
      <c r="J426" s="262" t="s">
        <v>1769</v>
      </c>
      <c r="K426" s="205" t="s">
        <v>27</v>
      </c>
      <c r="L426" s="190" t="str">
        <f>VLOOKUP($K426,TONG_SL!$A:$D,2,0)</f>
        <v>Chân giò heo muối 300g</v>
      </c>
      <c r="M426" s="217"/>
      <c r="N426" s="190" t="str">
        <f t="shared" si="42"/>
        <v>K-C6</v>
      </c>
      <c r="O426" s="217"/>
      <c r="P426" s="217"/>
      <c r="Q426" s="190" t="str">
        <f>VLOOKUP(K426,TONG_SL!$A:$D,3,0)</f>
        <v>Túi</v>
      </c>
      <c r="R426" s="248">
        <v>11</v>
      </c>
      <c r="S426" s="159"/>
      <c r="T426" s="159">
        <f>VLOOKUP(VLOOKUP(G426,Ma_KH!$A:$R,18,0)&amp;K426,Gia_MB!$A:$F,6,0)</f>
        <v>73431</v>
      </c>
      <c r="U426" s="254">
        <f t="shared" si="43"/>
        <v>807741</v>
      </c>
      <c r="V426" s="159"/>
      <c r="W426" s="246">
        <f t="shared" si="44"/>
        <v>0</v>
      </c>
      <c r="X426" s="247" t="str">
        <f t="shared" si="45"/>
        <v>8</v>
      </c>
      <c r="Y426" s="159"/>
      <c r="Z426" s="254">
        <f t="shared" si="46"/>
        <v>64619.28</v>
      </c>
      <c r="AA426" s="5">
        <f>VLOOKUP(G426,Ma_KH!$A:$R,14,0)</f>
        <v>60</v>
      </c>
    </row>
    <row r="427" spans="1:27" x14ac:dyDescent="0.25">
      <c r="A427" s="282">
        <v>46112</v>
      </c>
      <c r="B427" s="283">
        <v>4186821200</v>
      </c>
      <c r="C427" s="284" t="s">
        <v>15253</v>
      </c>
      <c r="D427" s="282">
        <v>46114</v>
      </c>
      <c r="E427" s="206"/>
      <c r="F427" s="189"/>
      <c r="G427" s="285" t="s">
        <v>7223</v>
      </c>
      <c r="H427" s="206"/>
      <c r="I427" s="283" t="s">
        <v>15338</v>
      </c>
      <c r="J427" s="283" t="s">
        <v>1769</v>
      </c>
      <c r="K427" s="205" t="s">
        <v>27</v>
      </c>
      <c r="L427" s="190" t="str">
        <f>VLOOKUP($K427,TONG_SL!$A:$D,2,0)</f>
        <v>Chân giò heo muối 300g</v>
      </c>
      <c r="M427" s="217"/>
      <c r="N427" s="190" t="str">
        <f t="shared" si="42"/>
        <v>K-C6</v>
      </c>
      <c r="O427" s="217"/>
      <c r="P427" s="217"/>
      <c r="Q427" s="190" t="str">
        <f>VLOOKUP(K427,TONG_SL!$A:$D,3,0)</f>
        <v>Túi</v>
      </c>
      <c r="R427" s="248">
        <v>8</v>
      </c>
      <c r="S427" s="159"/>
      <c r="T427" s="159">
        <f>VLOOKUP(VLOOKUP(G427,Ma_KH!$A:$R,18,0)&amp;K427,Gia_MB!$A:$F,6,0)</f>
        <v>73431</v>
      </c>
      <c r="U427" s="254">
        <f t="shared" si="43"/>
        <v>587448</v>
      </c>
      <c r="V427" s="159"/>
      <c r="W427" s="246">
        <f t="shared" si="44"/>
        <v>0</v>
      </c>
      <c r="X427" s="247" t="str">
        <f t="shared" si="45"/>
        <v>8</v>
      </c>
      <c r="Y427" s="159"/>
      <c r="Z427" s="254">
        <f t="shared" si="46"/>
        <v>46995.840000000004</v>
      </c>
      <c r="AA427" s="5">
        <f>VLOOKUP(G427,Ma_KH!$A:$R,14,0)</f>
        <v>60</v>
      </c>
    </row>
    <row r="428" spans="1:27" x14ac:dyDescent="0.25">
      <c r="A428" s="282">
        <v>46112</v>
      </c>
      <c r="B428" s="283">
        <v>4186821200</v>
      </c>
      <c r="C428" s="284" t="s">
        <v>15253</v>
      </c>
      <c r="D428" s="282">
        <v>46114</v>
      </c>
      <c r="E428" s="206"/>
      <c r="F428" s="189"/>
      <c r="G428" s="285" t="s">
        <v>7223</v>
      </c>
      <c r="H428" s="206"/>
      <c r="I428" s="283" t="s">
        <v>15338</v>
      </c>
      <c r="J428" s="283" t="s">
        <v>1769</v>
      </c>
      <c r="K428" s="205" t="s">
        <v>32</v>
      </c>
      <c r="L428" s="190" t="str">
        <f>VLOOKUP($K428,TONG_SL!$A:$D,2,0)</f>
        <v>Giò Tai Lưỡi Xào 250g</v>
      </c>
      <c r="M428" s="217"/>
      <c r="N428" s="190" t="str">
        <f t="shared" si="42"/>
        <v>K-C6</v>
      </c>
      <c r="O428" s="217"/>
      <c r="P428" s="217"/>
      <c r="Q428" s="190" t="str">
        <f>VLOOKUP(K428,TONG_SL!$A:$D,3,0)</f>
        <v>Túi</v>
      </c>
      <c r="R428" s="248">
        <v>11</v>
      </c>
      <c r="S428" s="159"/>
      <c r="T428" s="159">
        <f>VLOOKUP(VLOOKUP(G428,Ma_KH!$A:$R,18,0)&amp;K428,Gia_MB!$A:$F,6,0)</f>
        <v>50182</v>
      </c>
      <c r="U428" s="254">
        <f t="shared" si="43"/>
        <v>552002</v>
      </c>
      <c r="V428" s="159"/>
      <c r="W428" s="246">
        <f t="shared" si="44"/>
        <v>0</v>
      </c>
      <c r="X428" s="247" t="str">
        <f t="shared" si="45"/>
        <v>8</v>
      </c>
      <c r="Y428" s="159"/>
      <c r="Z428" s="254">
        <f t="shared" si="46"/>
        <v>44160.160000000003</v>
      </c>
      <c r="AA428" s="5">
        <f>VLOOKUP(G428,Ma_KH!$A:$R,14,0)</f>
        <v>60</v>
      </c>
    </row>
    <row r="429" spans="1:27" x14ac:dyDescent="0.25">
      <c r="A429" s="282">
        <v>46112</v>
      </c>
      <c r="B429" s="283">
        <v>4186821200</v>
      </c>
      <c r="C429" s="284" t="s">
        <v>15253</v>
      </c>
      <c r="D429" s="282">
        <v>46114</v>
      </c>
      <c r="E429" s="206"/>
      <c r="F429" s="189"/>
      <c r="G429" s="285" t="s">
        <v>7223</v>
      </c>
      <c r="H429" s="206"/>
      <c r="I429" s="283" t="s">
        <v>15338</v>
      </c>
      <c r="J429" s="283" t="s">
        <v>1769</v>
      </c>
      <c r="K429" s="205" t="s">
        <v>48</v>
      </c>
      <c r="L429" s="190" t="str">
        <f>VLOOKUP($K429,TONG_SL!$A:$D,2,0)</f>
        <v>Mọc Nấm Hương 250g</v>
      </c>
      <c r="M429" s="217"/>
      <c r="N429" s="190" t="str">
        <f t="shared" si="42"/>
        <v>K-C6</v>
      </c>
      <c r="O429" s="217"/>
      <c r="P429" s="217"/>
      <c r="Q429" s="190" t="str">
        <f>VLOOKUP(K429,TONG_SL!$A:$D,3,0)</f>
        <v>Túi</v>
      </c>
      <c r="R429" s="248">
        <v>4</v>
      </c>
      <c r="S429" s="159"/>
      <c r="T429" s="159">
        <f>VLOOKUP(VLOOKUP(G429,Ma_KH!$A:$R,18,0)&amp;K429,Gia_MB!$A:$F,6,0)</f>
        <v>46000</v>
      </c>
      <c r="U429" s="254">
        <f t="shared" si="43"/>
        <v>184000</v>
      </c>
      <c r="V429" s="159"/>
      <c r="W429" s="246">
        <f t="shared" si="44"/>
        <v>0</v>
      </c>
      <c r="X429" s="247" t="str">
        <f t="shared" si="45"/>
        <v>8</v>
      </c>
      <c r="Y429" s="159"/>
      <c r="Z429" s="254">
        <f t="shared" si="46"/>
        <v>14720</v>
      </c>
      <c r="AA429" s="5">
        <f>VLOOKUP(G429,Ma_KH!$A:$R,14,0)</f>
        <v>60</v>
      </c>
    </row>
    <row r="430" spans="1:27" x14ac:dyDescent="0.25">
      <c r="A430" s="282">
        <v>46112</v>
      </c>
      <c r="B430" s="283">
        <v>4186821200</v>
      </c>
      <c r="C430" s="284" t="s">
        <v>15253</v>
      </c>
      <c r="D430" s="282">
        <v>46114</v>
      </c>
      <c r="E430" s="206"/>
      <c r="F430" s="189"/>
      <c r="G430" s="285" t="s">
        <v>7223</v>
      </c>
      <c r="H430" s="206"/>
      <c r="I430" s="283" t="s">
        <v>15338</v>
      </c>
      <c r="J430" s="283" t="s">
        <v>1769</v>
      </c>
      <c r="K430" s="205" t="s">
        <v>34</v>
      </c>
      <c r="L430" s="190" t="str">
        <f>VLOOKUP($K430,TONG_SL!$A:$D,2,0)</f>
        <v>Tai heo muối 200g</v>
      </c>
      <c r="M430" s="217"/>
      <c r="N430" s="190" t="str">
        <f t="shared" si="42"/>
        <v>K-C6</v>
      </c>
      <c r="O430" s="217"/>
      <c r="P430" s="217"/>
      <c r="Q430" s="190" t="str">
        <f>VLOOKUP(K430,TONG_SL!$A:$D,3,0)</f>
        <v>Túi</v>
      </c>
      <c r="R430" s="248">
        <v>1</v>
      </c>
      <c r="S430" s="159"/>
      <c r="T430" s="159">
        <f>VLOOKUP(VLOOKUP(G430,Ma_KH!$A:$R,18,0)&amp;K430,Gia_MB!$A:$F,6,0)</f>
        <v>55595</v>
      </c>
      <c r="U430" s="254">
        <f t="shared" si="43"/>
        <v>55595</v>
      </c>
      <c r="V430" s="159"/>
      <c r="W430" s="246">
        <f t="shared" si="44"/>
        <v>0</v>
      </c>
      <c r="X430" s="247" t="str">
        <f t="shared" si="45"/>
        <v>8</v>
      </c>
      <c r="Y430" s="159"/>
      <c r="Z430" s="254">
        <f t="shared" si="46"/>
        <v>4447.6000000000004</v>
      </c>
      <c r="AA430" s="5">
        <f>VLOOKUP(G430,Ma_KH!$A:$R,14,0)</f>
        <v>60</v>
      </c>
    </row>
    <row r="431" spans="1:27" x14ac:dyDescent="0.25">
      <c r="A431" s="282">
        <v>46112</v>
      </c>
      <c r="B431" s="283">
        <v>4186821200</v>
      </c>
      <c r="C431" s="284" t="s">
        <v>15253</v>
      </c>
      <c r="D431" s="282">
        <v>46114</v>
      </c>
      <c r="E431" s="206"/>
      <c r="F431" s="189"/>
      <c r="G431" s="285" t="s">
        <v>7223</v>
      </c>
      <c r="H431" s="206"/>
      <c r="I431" s="283" t="s">
        <v>15338</v>
      </c>
      <c r="J431" s="283" t="s">
        <v>1769</v>
      </c>
      <c r="K431" s="205" t="s">
        <v>30</v>
      </c>
      <c r="L431" s="190" t="str">
        <f>VLOOKUP($K431,TONG_SL!$A:$D,2,0)</f>
        <v>Gà muối 500g</v>
      </c>
      <c r="M431" s="217"/>
      <c r="N431" s="190" t="str">
        <f t="shared" si="42"/>
        <v>K-C6</v>
      </c>
      <c r="O431" s="217"/>
      <c r="P431" s="217"/>
      <c r="Q431" s="190" t="str">
        <f>VLOOKUP(K431,TONG_SL!$A:$D,3,0)</f>
        <v>Túi</v>
      </c>
      <c r="R431" s="248">
        <v>5</v>
      </c>
      <c r="S431" s="159"/>
      <c r="T431" s="159">
        <f>VLOOKUP(VLOOKUP(G431,Ma_KH!$A:$R,18,0)&amp;K431,Gia_MB!$A:$F,6,0)</f>
        <v>116611</v>
      </c>
      <c r="U431" s="254">
        <f t="shared" si="43"/>
        <v>583055</v>
      </c>
      <c r="V431" s="159"/>
      <c r="W431" s="246">
        <f t="shared" si="44"/>
        <v>0</v>
      </c>
      <c r="X431" s="247" t="str">
        <f t="shared" si="45"/>
        <v>8</v>
      </c>
      <c r="Y431" s="159"/>
      <c r="Z431" s="254">
        <f t="shared" si="46"/>
        <v>46644.4</v>
      </c>
      <c r="AA431" s="5">
        <f>VLOOKUP(G431,Ma_KH!$A:$R,14,0)</f>
        <v>60</v>
      </c>
    </row>
    <row r="432" spans="1:27" x14ac:dyDescent="0.25">
      <c r="A432" s="282">
        <v>46099</v>
      </c>
      <c r="B432" s="283">
        <v>4186180117</v>
      </c>
      <c r="C432" s="284" t="s">
        <v>15253</v>
      </c>
      <c r="D432" s="282">
        <v>46114</v>
      </c>
      <c r="E432" s="206"/>
      <c r="F432" s="189"/>
      <c r="G432" s="285" t="s">
        <v>7223</v>
      </c>
      <c r="H432" s="206"/>
      <c r="I432" s="283" t="s">
        <v>15339</v>
      </c>
      <c r="J432" s="283" t="s">
        <v>1769</v>
      </c>
      <c r="K432" s="205" t="s">
        <v>37</v>
      </c>
      <c r="L432" s="190" t="str">
        <f>VLOOKUP($K432,TONG_SL!$A:$D,2,0)</f>
        <v>Chả cốm 300g</v>
      </c>
      <c r="M432" s="217"/>
      <c r="N432" s="190" t="str">
        <f t="shared" si="42"/>
        <v>K-C6</v>
      </c>
      <c r="O432" s="217"/>
      <c r="P432" s="217"/>
      <c r="Q432" s="190" t="str">
        <f>VLOOKUP(K432,TONG_SL!$A:$D,3,0)</f>
        <v>Túi</v>
      </c>
      <c r="R432" s="248">
        <v>3</v>
      </c>
      <c r="S432" s="159"/>
      <c r="T432" s="159">
        <f>VLOOKUP(VLOOKUP(G432,Ma_KH!$A:$R,18,0)&amp;K432,Gia_MB!$A:$F,6,0)</f>
        <v>74250</v>
      </c>
      <c r="U432" s="254">
        <f t="shared" si="43"/>
        <v>222750</v>
      </c>
      <c r="V432" s="159"/>
      <c r="W432" s="246">
        <f t="shared" si="44"/>
        <v>0</v>
      </c>
      <c r="X432" s="247" t="str">
        <f t="shared" si="45"/>
        <v>8</v>
      </c>
      <c r="Y432" s="159"/>
      <c r="Z432" s="254">
        <f t="shared" si="46"/>
        <v>17820</v>
      </c>
      <c r="AA432" s="5">
        <f>VLOOKUP(G432,Ma_KH!$A:$R,14,0)</f>
        <v>60</v>
      </c>
    </row>
    <row r="433" spans="1:27" x14ac:dyDescent="0.25">
      <c r="A433" s="282">
        <v>46099</v>
      </c>
      <c r="B433" s="283">
        <v>4186180117</v>
      </c>
      <c r="C433" s="284" t="s">
        <v>15253</v>
      </c>
      <c r="D433" s="282">
        <v>46114</v>
      </c>
      <c r="E433" s="206"/>
      <c r="F433" s="189"/>
      <c r="G433" s="285" t="s">
        <v>7223</v>
      </c>
      <c r="H433" s="206"/>
      <c r="I433" s="283" t="s">
        <v>15339</v>
      </c>
      <c r="J433" s="283" t="s">
        <v>1769</v>
      </c>
      <c r="K433" s="205" t="s">
        <v>30</v>
      </c>
      <c r="L433" s="190" t="str">
        <f>VLOOKUP($K433,TONG_SL!$A:$D,2,0)</f>
        <v>Gà muối 500g</v>
      </c>
      <c r="M433" s="217"/>
      <c r="N433" s="190" t="str">
        <f t="shared" si="42"/>
        <v>K-C6</v>
      </c>
      <c r="O433" s="217"/>
      <c r="P433" s="217"/>
      <c r="Q433" s="190" t="str">
        <f>VLOOKUP(K433,TONG_SL!$A:$D,3,0)</f>
        <v>Túi</v>
      </c>
      <c r="R433" s="248">
        <v>6</v>
      </c>
      <c r="S433" s="159"/>
      <c r="T433" s="159">
        <f>VLOOKUP(VLOOKUP(G433,Ma_KH!$A:$R,18,0)&amp;K433,Gia_MB!$A:$F,6,0)</f>
        <v>116611</v>
      </c>
      <c r="U433" s="254">
        <f t="shared" si="43"/>
        <v>699666</v>
      </c>
      <c r="V433" s="159"/>
      <c r="W433" s="246">
        <f t="shared" si="44"/>
        <v>0</v>
      </c>
      <c r="X433" s="247" t="str">
        <f t="shared" si="45"/>
        <v>8</v>
      </c>
      <c r="Y433" s="159"/>
      <c r="Z433" s="254">
        <f t="shared" si="46"/>
        <v>55973.279999999999</v>
      </c>
      <c r="AA433" s="5">
        <f>VLOOKUP(G433,Ma_KH!$A:$R,14,0)</f>
        <v>60</v>
      </c>
    </row>
    <row r="434" spans="1:27" x14ac:dyDescent="0.25">
      <c r="A434" s="282">
        <v>46099</v>
      </c>
      <c r="B434" s="283">
        <v>4186180117</v>
      </c>
      <c r="C434" s="284" t="s">
        <v>15253</v>
      </c>
      <c r="D434" s="282">
        <v>46114</v>
      </c>
      <c r="E434" s="206"/>
      <c r="F434" s="189"/>
      <c r="G434" s="285" t="s">
        <v>7223</v>
      </c>
      <c r="H434" s="206"/>
      <c r="I434" s="283" t="s">
        <v>15339</v>
      </c>
      <c r="J434" s="283" t="s">
        <v>1769</v>
      </c>
      <c r="K434" s="205" t="s">
        <v>34</v>
      </c>
      <c r="L434" s="190" t="str">
        <f>VLOOKUP($K434,TONG_SL!$A:$D,2,0)</f>
        <v>Tai heo muối 200g</v>
      </c>
      <c r="M434" s="217"/>
      <c r="N434" s="190" t="str">
        <f t="shared" si="42"/>
        <v>K-C6</v>
      </c>
      <c r="O434" s="217"/>
      <c r="P434" s="217"/>
      <c r="Q434" s="190" t="str">
        <f>VLOOKUP(K434,TONG_SL!$A:$D,3,0)</f>
        <v>Túi</v>
      </c>
      <c r="R434" s="248">
        <v>3</v>
      </c>
      <c r="S434" s="159"/>
      <c r="T434" s="159">
        <f>VLOOKUP(VLOOKUP(G434,Ma_KH!$A:$R,18,0)&amp;K434,Gia_MB!$A:$F,6,0)</f>
        <v>55595</v>
      </c>
      <c r="U434" s="254">
        <f t="shared" si="43"/>
        <v>166785</v>
      </c>
      <c r="V434" s="159"/>
      <c r="W434" s="246">
        <f t="shared" si="44"/>
        <v>0</v>
      </c>
      <c r="X434" s="247" t="str">
        <f t="shared" si="45"/>
        <v>8</v>
      </c>
      <c r="Y434" s="159"/>
      <c r="Z434" s="254">
        <f t="shared" si="46"/>
        <v>13342.800000000001</v>
      </c>
      <c r="AA434" s="5">
        <f>VLOOKUP(G434,Ma_KH!$A:$R,14,0)</f>
        <v>60</v>
      </c>
    </row>
    <row r="435" spans="1:27" x14ac:dyDescent="0.25">
      <c r="A435" s="282">
        <v>46099</v>
      </c>
      <c r="B435" s="283">
        <v>4186180117</v>
      </c>
      <c r="C435" s="284" t="s">
        <v>15253</v>
      </c>
      <c r="D435" s="282">
        <v>46114</v>
      </c>
      <c r="E435" s="206"/>
      <c r="F435" s="189"/>
      <c r="G435" s="285" t="s">
        <v>7223</v>
      </c>
      <c r="H435" s="206"/>
      <c r="I435" s="283" t="s">
        <v>15339</v>
      </c>
      <c r="J435" s="283" t="s">
        <v>1769</v>
      </c>
      <c r="K435" s="205" t="s">
        <v>27</v>
      </c>
      <c r="L435" s="190" t="str">
        <f>VLOOKUP($K435,TONG_SL!$A:$D,2,0)</f>
        <v>Chân giò heo muối 300g</v>
      </c>
      <c r="M435" s="217"/>
      <c r="N435" s="190" t="str">
        <f t="shared" si="42"/>
        <v>K-C6</v>
      </c>
      <c r="O435" s="217"/>
      <c r="P435" s="217"/>
      <c r="Q435" s="190" t="str">
        <f>VLOOKUP(K435,TONG_SL!$A:$D,3,0)</f>
        <v>Túi</v>
      </c>
      <c r="R435" s="248">
        <v>4</v>
      </c>
      <c r="S435" s="159"/>
      <c r="T435" s="159">
        <f>VLOOKUP(VLOOKUP(G435,Ma_KH!$A:$R,18,0)&amp;K435,Gia_MB!$A:$F,6,0)</f>
        <v>73431</v>
      </c>
      <c r="U435" s="254">
        <f t="shared" si="43"/>
        <v>293724</v>
      </c>
      <c r="V435" s="159"/>
      <c r="W435" s="246">
        <f t="shared" si="44"/>
        <v>0</v>
      </c>
      <c r="X435" s="247" t="str">
        <f t="shared" si="45"/>
        <v>8</v>
      </c>
      <c r="Y435" s="159"/>
      <c r="Z435" s="254">
        <f t="shared" si="46"/>
        <v>23497.920000000002</v>
      </c>
      <c r="AA435" s="5">
        <f>VLOOKUP(G435,Ma_KH!$A:$R,14,0)</f>
        <v>60</v>
      </c>
    </row>
    <row r="436" spans="1:27" x14ac:dyDescent="0.25">
      <c r="A436" s="261">
        <v>46112</v>
      </c>
      <c r="B436" s="262">
        <v>4186820569</v>
      </c>
      <c r="C436" s="263" t="s">
        <v>15253</v>
      </c>
      <c r="D436" s="261">
        <v>46114</v>
      </c>
      <c r="E436" s="206"/>
      <c r="F436" s="189"/>
      <c r="G436" s="265" t="s">
        <v>15032</v>
      </c>
      <c r="H436" s="206"/>
      <c r="I436" s="262" t="s">
        <v>15340</v>
      </c>
      <c r="J436" s="262" t="s">
        <v>1769</v>
      </c>
      <c r="K436" s="205" t="s">
        <v>32</v>
      </c>
      <c r="L436" s="190" t="str">
        <f>VLOOKUP($K436,TONG_SL!$A:$D,2,0)</f>
        <v>Giò Tai Lưỡi Xào 250g</v>
      </c>
      <c r="M436" s="217"/>
      <c r="N436" s="190" t="str">
        <f t="shared" si="42"/>
        <v>K-C6</v>
      </c>
      <c r="O436" s="217"/>
      <c r="P436" s="217"/>
      <c r="Q436" s="190" t="str">
        <f>VLOOKUP(K436,TONG_SL!$A:$D,3,0)</f>
        <v>Túi</v>
      </c>
      <c r="R436" s="248">
        <v>8</v>
      </c>
      <c r="S436" s="159"/>
      <c r="T436" s="159">
        <f>VLOOKUP(VLOOKUP(G436,Ma_KH!$A:$R,18,0)&amp;K436,Gia_MB!$A:$F,6,0)</f>
        <v>50182</v>
      </c>
      <c r="U436" s="254">
        <f t="shared" si="43"/>
        <v>401456</v>
      </c>
      <c r="V436" s="159"/>
      <c r="W436" s="246">
        <f t="shared" si="44"/>
        <v>0</v>
      </c>
      <c r="X436" s="247" t="str">
        <f t="shared" si="45"/>
        <v>8</v>
      </c>
      <c r="Y436" s="159"/>
      <c r="Z436" s="254">
        <f t="shared" si="46"/>
        <v>32116.48</v>
      </c>
      <c r="AA436" s="5">
        <f>VLOOKUP(G436,Ma_KH!$A:$R,14,0)</f>
        <v>60</v>
      </c>
    </row>
    <row r="437" spans="1:27" x14ac:dyDescent="0.25">
      <c r="A437" s="261">
        <v>46112</v>
      </c>
      <c r="B437" s="262">
        <v>4186820569</v>
      </c>
      <c r="C437" s="263" t="s">
        <v>15253</v>
      </c>
      <c r="D437" s="261">
        <v>46114</v>
      </c>
      <c r="E437" s="206"/>
      <c r="F437" s="189"/>
      <c r="G437" s="265" t="s">
        <v>15032</v>
      </c>
      <c r="H437" s="206"/>
      <c r="I437" s="262" t="s">
        <v>15340</v>
      </c>
      <c r="J437" s="262" t="s">
        <v>1769</v>
      </c>
      <c r="K437" s="205" t="s">
        <v>30</v>
      </c>
      <c r="L437" s="190" t="str">
        <f>VLOOKUP($K437,TONG_SL!$A:$D,2,0)</f>
        <v>Gà muối 500g</v>
      </c>
      <c r="M437" s="217"/>
      <c r="N437" s="190" t="str">
        <f t="shared" si="42"/>
        <v>K-C6</v>
      </c>
      <c r="O437" s="217"/>
      <c r="P437" s="217"/>
      <c r="Q437" s="190" t="str">
        <f>VLOOKUP(K437,TONG_SL!$A:$D,3,0)</f>
        <v>Túi</v>
      </c>
      <c r="R437" s="248">
        <v>27</v>
      </c>
      <c r="S437" s="159"/>
      <c r="T437" s="159">
        <f>VLOOKUP(VLOOKUP(G437,Ma_KH!$A:$R,18,0)&amp;K437,Gia_MB!$A:$F,6,0)</f>
        <v>116611</v>
      </c>
      <c r="U437" s="254">
        <f t="shared" si="43"/>
        <v>3148497</v>
      </c>
      <c r="V437" s="159"/>
      <c r="W437" s="246">
        <f t="shared" si="44"/>
        <v>0</v>
      </c>
      <c r="X437" s="247" t="str">
        <f t="shared" si="45"/>
        <v>8</v>
      </c>
      <c r="Y437" s="159"/>
      <c r="Z437" s="254">
        <f t="shared" si="46"/>
        <v>251879.76</v>
      </c>
      <c r="AA437" s="5">
        <f>VLOOKUP(G437,Ma_KH!$A:$R,14,0)</f>
        <v>60</v>
      </c>
    </row>
    <row r="438" spans="1:27" x14ac:dyDescent="0.25">
      <c r="A438" s="261">
        <v>46112</v>
      </c>
      <c r="B438" s="262">
        <v>4186820569</v>
      </c>
      <c r="C438" s="263" t="s">
        <v>15253</v>
      </c>
      <c r="D438" s="261">
        <v>46114</v>
      </c>
      <c r="E438" s="206"/>
      <c r="F438" s="189"/>
      <c r="G438" s="265" t="s">
        <v>15032</v>
      </c>
      <c r="H438" s="206"/>
      <c r="I438" s="262" t="s">
        <v>15340</v>
      </c>
      <c r="J438" s="262" t="s">
        <v>1769</v>
      </c>
      <c r="K438" s="205" t="s">
        <v>37</v>
      </c>
      <c r="L438" s="190" t="str">
        <f>VLOOKUP($K438,TONG_SL!$A:$D,2,0)</f>
        <v>Chả cốm 300g</v>
      </c>
      <c r="M438" s="217"/>
      <c r="N438" s="190" t="str">
        <f t="shared" si="42"/>
        <v>K-C6</v>
      </c>
      <c r="O438" s="217"/>
      <c r="P438" s="217"/>
      <c r="Q438" s="190" t="str">
        <f>VLOOKUP(K438,TONG_SL!$A:$D,3,0)</f>
        <v>Túi</v>
      </c>
      <c r="R438" s="248">
        <v>1</v>
      </c>
      <c r="S438" s="159"/>
      <c r="T438" s="159">
        <f>VLOOKUP(VLOOKUP(G438,Ma_KH!$A:$R,18,0)&amp;K438,Gia_MB!$A:$F,6,0)</f>
        <v>74250</v>
      </c>
      <c r="U438" s="254">
        <f t="shared" si="43"/>
        <v>74250</v>
      </c>
      <c r="V438" s="159"/>
      <c r="W438" s="246">
        <f t="shared" si="44"/>
        <v>0</v>
      </c>
      <c r="X438" s="247" t="str">
        <f t="shared" si="45"/>
        <v>8</v>
      </c>
      <c r="Y438" s="159"/>
      <c r="Z438" s="254">
        <f t="shared" si="46"/>
        <v>5940</v>
      </c>
      <c r="AA438" s="5">
        <f>VLOOKUP(G438,Ma_KH!$A:$R,14,0)</f>
        <v>60</v>
      </c>
    </row>
    <row r="439" spans="1:27" x14ac:dyDescent="0.25">
      <c r="A439" s="261">
        <v>46112</v>
      </c>
      <c r="B439" s="262">
        <v>4186820569</v>
      </c>
      <c r="C439" s="263" t="s">
        <v>15253</v>
      </c>
      <c r="D439" s="261">
        <v>46114</v>
      </c>
      <c r="E439" s="206"/>
      <c r="F439" s="189"/>
      <c r="G439" s="265" t="s">
        <v>15032</v>
      </c>
      <c r="H439" s="206"/>
      <c r="I439" s="262" t="s">
        <v>15340</v>
      </c>
      <c r="J439" s="262" t="s">
        <v>1769</v>
      </c>
      <c r="K439" s="205" t="s">
        <v>27</v>
      </c>
      <c r="L439" s="190" t="str">
        <f>VLOOKUP($K439,TONG_SL!$A:$D,2,0)</f>
        <v>Chân giò heo muối 300g</v>
      </c>
      <c r="M439" s="217"/>
      <c r="N439" s="190" t="str">
        <f t="shared" si="42"/>
        <v>K-C6</v>
      </c>
      <c r="O439" s="217"/>
      <c r="P439" s="217"/>
      <c r="Q439" s="190" t="str">
        <f>VLOOKUP(K439,TONG_SL!$A:$D,3,0)</f>
        <v>Túi</v>
      </c>
      <c r="R439" s="248">
        <v>5</v>
      </c>
      <c r="S439" s="159"/>
      <c r="T439" s="159">
        <f>VLOOKUP(VLOOKUP(G439,Ma_KH!$A:$R,18,0)&amp;K439,Gia_MB!$A:$F,6,0)</f>
        <v>73431</v>
      </c>
      <c r="U439" s="254">
        <f t="shared" si="43"/>
        <v>367155</v>
      </c>
      <c r="V439" s="159"/>
      <c r="W439" s="246">
        <f t="shared" si="44"/>
        <v>0</v>
      </c>
      <c r="X439" s="247" t="str">
        <f t="shared" si="45"/>
        <v>8</v>
      </c>
      <c r="Y439" s="159"/>
      <c r="Z439" s="254">
        <f t="shared" si="46"/>
        <v>29372.400000000001</v>
      </c>
      <c r="AA439" s="5">
        <f>VLOOKUP(G439,Ma_KH!$A:$R,14,0)</f>
        <v>60</v>
      </c>
    </row>
    <row r="440" spans="1:27" x14ac:dyDescent="0.25">
      <c r="A440" s="261">
        <v>46112</v>
      </c>
      <c r="B440" s="262">
        <v>4186820569</v>
      </c>
      <c r="C440" s="263" t="s">
        <v>15253</v>
      </c>
      <c r="D440" s="261">
        <v>46114</v>
      </c>
      <c r="E440" s="206"/>
      <c r="F440" s="189"/>
      <c r="G440" s="265" t="s">
        <v>15032</v>
      </c>
      <c r="H440" s="206"/>
      <c r="I440" s="262" t="s">
        <v>15340</v>
      </c>
      <c r="J440" s="262" t="s">
        <v>1769</v>
      </c>
      <c r="K440" s="205" t="s">
        <v>34</v>
      </c>
      <c r="L440" s="190" t="str">
        <f>VLOOKUP($K440,TONG_SL!$A:$D,2,0)</f>
        <v>Tai heo muối 200g</v>
      </c>
      <c r="M440" s="217"/>
      <c r="N440" s="190" t="str">
        <f t="shared" si="42"/>
        <v>K-C6</v>
      </c>
      <c r="O440" s="217"/>
      <c r="P440" s="217"/>
      <c r="Q440" s="190" t="str">
        <f>VLOOKUP(K440,TONG_SL!$A:$D,3,0)</f>
        <v>Túi</v>
      </c>
      <c r="R440" s="248">
        <v>6</v>
      </c>
      <c r="S440" s="159"/>
      <c r="T440" s="159">
        <f>VLOOKUP(VLOOKUP(G440,Ma_KH!$A:$R,18,0)&amp;K440,Gia_MB!$A:$F,6,0)</f>
        <v>55595</v>
      </c>
      <c r="U440" s="254">
        <f t="shared" si="43"/>
        <v>333570</v>
      </c>
      <c r="V440" s="159"/>
      <c r="W440" s="246">
        <f t="shared" si="44"/>
        <v>0</v>
      </c>
      <c r="X440" s="247" t="str">
        <f t="shared" si="45"/>
        <v>8</v>
      </c>
      <c r="Y440" s="159"/>
      <c r="Z440" s="254">
        <f t="shared" si="46"/>
        <v>26685.600000000002</v>
      </c>
      <c r="AA440" s="5">
        <f>VLOOKUP(G440,Ma_KH!$A:$R,14,0)</f>
        <v>60</v>
      </c>
    </row>
    <row r="441" spans="1:27" x14ac:dyDescent="0.25">
      <c r="A441" s="261">
        <v>46112</v>
      </c>
      <c r="B441" s="262">
        <v>4186820569</v>
      </c>
      <c r="C441" s="263" t="s">
        <v>15253</v>
      </c>
      <c r="D441" s="261">
        <v>46114</v>
      </c>
      <c r="E441" s="206"/>
      <c r="F441" s="189"/>
      <c r="G441" s="265" t="s">
        <v>15032</v>
      </c>
      <c r="H441" s="206"/>
      <c r="I441" s="262" t="s">
        <v>15340</v>
      </c>
      <c r="J441" s="262" t="s">
        <v>1769</v>
      </c>
      <c r="K441" s="205" t="s">
        <v>48</v>
      </c>
      <c r="L441" s="190" t="str">
        <f>VLOOKUP($K441,TONG_SL!$A:$D,2,0)</f>
        <v>Mọc Nấm Hương 250g</v>
      </c>
      <c r="M441" s="217"/>
      <c r="N441" s="190" t="str">
        <f t="shared" si="42"/>
        <v>K-C6</v>
      </c>
      <c r="O441" s="217"/>
      <c r="P441" s="217"/>
      <c r="Q441" s="190" t="str">
        <f>VLOOKUP(K441,TONG_SL!$A:$D,3,0)</f>
        <v>Túi</v>
      </c>
      <c r="R441" s="248">
        <v>2</v>
      </c>
      <c r="S441" s="159"/>
      <c r="T441" s="159">
        <f>VLOOKUP(VLOOKUP(G441,Ma_KH!$A:$R,18,0)&amp;K441,Gia_MB!$A:$F,6,0)</f>
        <v>46000</v>
      </c>
      <c r="U441" s="254">
        <f t="shared" si="43"/>
        <v>92000</v>
      </c>
      <c r="V441" s="159"/>
      <c r="W441" s="246">
        <f t="shared" si="44"/>
        <v>0</v>
      </c>
      <c r="X441" s="247" t="str">
        <f t="shared" si="45"/>
        <v>8</v>
      </c>
      <c r="Y441" s="159"/>
      <c r="Z441" s="254">
        <f t="shared" si="46"/>
        <v>7360</v>
      </c>
      <c r="AA441" s="5">
        <f>VLOOKUP(G441,Ma_KH!$A:$R,14,0)</f>
        <v>60</v>
      </c>
    </row>
    <row r="442" spans="1:27" x14ac:dyDescent="0.25">
      <c r="A442" s="261">
        <v>46111</v>
      </c>
      <c r="B442" s="262">
        <v>4186773876</v>
      </c>
      <c r="C442" s="263" t="s">
        <v>15253</v>
      </c>
      <c r="D442" s="261">
        <v>46114</v>
      </c>
      <c r="E442" s="206"/>
      <c r="F442" s="189"/>
      <c r="G442" s="265" t="s">
        <v>15032</v>
      </c>
      <c r="H442" s="206"/>
      <c r="I442" s="262" t="s">
        <v>15341</v>
      </c>
      <c r="J442" s="262" t="s">
        <v>1769</v>
      </c>
      <c r="K442" s="205" t="s">
        <v>30</v>
      </c>
      <c r="L442" s="190" t="str">
        <f>VLOOKUP($K442,TONG_SL!$A:$D,2,0)</f>
        <v>Gà muối 500g</v>
      </c>
      <c r="M442" s="217"/>
      <c r="N442" s="190" t="str">
        <f t="shared" si="42"/>
        <v>K-C6</v>
      </c>
      <c r="O442" s="217"/>
      <c r="P442" s="217"/>
      <c r="Q442" s="190" t="str">
        <f>VLOOKUP(K442,TONG_SL!$A:$D,3,0)</f>
        <v>Túi</v>
      </c>
      <c r="R442" s="248">
        <v>20</v>
      </c>
      <c r="S442" s="159"/>
      <c r="T442" s="159">
        <f>VLOOKUP(VLOOKUP(G442,Ma_KH!$A:$R,18,0)&amp;K442,Gia_MB!$A:$F,6,0)</f>
        <v>116611</v>
      </c>
      <c r="U442" s="254">
        <f t="shared" si="43"/>
        <v>2332220</v>
      </c>
      <c r="V442" s="159"/>
      <c r="W442" s="246">
        <f t="shared" si="44"/>
        <v>0</v>
      </c>
      <c r="X442" s="247" t="str">
        <f t="shared" si="45"/>
        <v>8</v>
      </c>
      <c r="Y442" s="159"/>
      <c r="Z442" s="254">
        <f t="shared" si="46"/>
        <v>186577.6</v>
      </c>
      <c r="AA442" s="5">
        <f>VLOOKUP(G442,Ma_KH!$A:$R,14,0)</f>
        <v>60</v>
      </c>
    </row>
    <row r="443" spans="1:27" x14ac:dyDescent="0.25">
      <c r="A443" s="261">
        <v>46111</v>
      </c>
      <c r="B443" s="262">
        <v>4186773876</v>
      </c>
      <c r="C443" s="263" t="s">
        <v>15253</v>
      </c>
      <c r="D443" s="261">
        <v>46114</v>
      </c>
      <c r="E443" s="206"/>
      <c r="F443" s="189"/>
      <c r="G443" s="265" t="s">
        <v>15032</v>
      </c>
      <c r="H443" s="206"/>
      <c r="I443" s="262" t="s">
        <v>15341</v>
      </c>
      <c r="J443" s="262" t="s">
        <v>1769</v>
      </c>
      <c r="K443" s="205" t="s">
        <v>27</v>
      </c>
      <c r="L443" s="190" t="str">
        <f>VLOOKUP($K443,TONG_SL!$A:$D,2,0)</f>
        <v>Chân giò heo muối 300g</v>
      </c>
      <c r="M443" s="217"/>
      <c r="N443" s="190" t="str">
        <f t="shared" si="42"/>
        <v>K-C6</v>
      </c>
      <c r="O443" s="217"/>
      <c r="P443" s="217"/>
      <c r="Q443" s="190" t="str">
        <f>VLOOKUP(K443,TONG_SL!$A:$D,3,0)</f>
        <v>Túi</v>
      </c>
      <c r="R443" s="248">
        <v>5</v>
      </c>
      <c r="S443" s="159"/>
      <c r="T443" s="159">
        <f>VLOOKUP(VLOOKUP(G443,Ma_KH!$A:$R,18,0)&amp;K443,Gia_MB!$A:$F,6,0)</f>
        <v>73431</v>
      </c>
      <c r="U443" s="254">
        <f t="shared" si="43"/>
        <v>367155</v>
      </c>
      <c r="V443" s="159"/>
      <c r="W443" s="246">
        <f t="shared" si="44"/>
        <v>0</v>
      </c>
      <c r="X443" s="247" t="str">
        <f t="shared" si="45"/>
        <v>8</v>
      </c>
      <c r="Y443" s="159"/>
      <c r="Z443" s="254">
        <f t="shared" si="46"/>
        <v>29372.400000000001</v>
      </c>
      <c r="AA443" s="5">
        <f>VLOOKUP(G443,Ma_KH!$A:$R,14,0)</f>
        <v>60</v>
      </c>
    </row>
    <row r="444" spans="1:27" x14ac:dyDescent="0.25">
      <c r="A444" s="261">
        <v>46111</v>
      </c>
      <c r="B444" s="262">
        <v>4186773876</v>
      </c>
      <c r="C444" s="263" t="s">
        <v>15253</v>
      </c>
      <c r="D444" s="261">
        <v>46114</v>
      </c>
      <c r="E444" s="206"/>
      <c r="F444" s="189"/>
      <c r="G444" s="265" t="s">
        <v>15032</v>
      </c>
      <c r="H444" s="206"/>
      <c r="I444" s="262" t="s">
        <v>15341</v>
      </c>
      <c r="J444" s="262" t="s">
        <v>1769</v>
      </c>
      <c r="K444" s="205" t="s">
        <v>32</v>
      </c>
      <c r="L444" s="190" t="str">
        <f>VLOOKUP($K444,TONG_SL!$A:$D,2,0)</f>
        <v>Giò Tai Lưỡi Xào 250g</v>
      </c>
      <c r="M444" s="217"/>
      <c r="N444" s="190" t="str">
        <f t="shared" si="42"/>
        <v>K-C6</v>
      </c>
      <c r="O444" s="217"/>
      <c r="P444" s="217"/>
      <c r="Q444" s="190" t="str">
        <f>VLOOKUP(K444,TONG_SL!$A:$D,3,0)</f>
        <v>Túi</v>
      </c>
      <c r="R444" s="248">
        <v>5</v>
      </c>
      <c r="S444" s="159"/>
      <c r="T444" s="159">
        <f>VLOOKUP(VLOOKUP(G444,Ma_KH!$A:$R,18,0)&amp;K444,Gia_MB!$A:$F,6,0)</f>
        <v>50182</v>
      </c>
      <c r="U444" s="254">
        <f t="shared" si="43"/>
        <v>250910</v>
      </c>
      <c r="V444" s="159"/>
      <c r="W444" s="246">
        <f t="shared" si="44"/>
        <v>0</v>
      </c>
      <c r="X444" s="247" t="str">
        <f t="shared" si="45"/>
        <v>8</v>
      </c>
      <c r="Y444" s="159"/>
      <c r="Z444" s="254">
        <f t="shared" si="46"/>
        <v>20072.8</v>
      </c>
      <c r="AA444" s="5">
        <f>VLOOKUP(G444,Ma_KH!$A:$R,14,0)</f>
        <v>60</v>
      </c>
    </row>
    <row r="445" spans="1:27" x14ac:dyDescent="0.25">
      <c r="A445" s="261">
        <v>46111</v>
      </c>
      <c r="B445" s="262">
        <v>4186773876</v>
      </c>
      <c r="C445" s="263" t="s">
        <v>15253</v>
      </c>
      <c r="D445" s="261">
        <v>46114</v>
      </c>
      <c r="E445" s="206"/>
      <c r="F445" s="189"/>
      <c r="G445" s="265" t="s">
        <v>15032</v>
      </c>
      <c r="H445" s="206"/>
      <c r="I445" s="262" t="s">
        <v>15341</v>
      </c>
      <c r="J445" s="262" t="s">
        <v>1769</v>
      </c>
      <c r="K445" s="205" t="s">
        <v>52</v>
      </c>
      <c r="L445" s="190" t="str">
        <f>VLOOKUP($K445,TONG_SL!$A:$D,2,0)</f>
        <v>Gà xì dầu 500g</v>
      </c>
      <c r="M445" s="217"/>
      <c r="N445" s="190" t="str">
        <f t="shared" si="42"/>
        <v>K-C6</v>
      </c>
      <c r="O445" s="217"/>
      <c r="P445" s="217"/>
      <c r="Q445" s="190" t="str">
        <f>VLOOKUP(K445,TONG_SL!$A:$D,3,0)</f>
        <v>Túi</v>
      </c>
      <c r="R445" s="248">
        <v>10</v>
      </c>
      <c r="S445" s="159"/>
      <c r="T445" s="159">
        <f>VLOOKUP(VLOOKUP(G445,Ma_KH!$A:$R,18,0)&amp;K445,Gia_MB!$A:$F,6,0)</f>
        <v>111606</v>
      </c>
      <c r="U445" s="254">
        <f t="shared" si="43"/>
        <v>1116060</v>
      </c>
      <c r="V445" s="159"/>
      <c r="W445" s="246">
        <f t="shared" si="44"/>
        <v>0</v>
      </c>
      <c r="X445" s="247" t="str">
        <f t="shared" si="45"/>
        <v>8</v>
      </c>
      <c r="Y445" s="159"/>
      <c r="Z445" s="254">
        <f t="shared" si="46"/>
        <v>89284.800000000003</v>
      </c>
      <c r="AA445" s="5">
        <f>VLOOKUP(G445,Ma_KH!$A:$R,14,0)</f>
        <v>60</v>
      </c>
    </row>
    <row r="446" spans="1:27" x14ac:dyDescent="0.25">
      <c r="A446" s="261">
        <v>46112</v>
      </c>
      <c r="B446" s="262">
        <v>4186820730</v>
      </c>
      <c r="C446" s="263" t="s">
        <v>15253</v>
      </c>
      <c r="D446" s="261">
        <v>46114</v>
      </c>
      <c r="E446" s="206"/>
      <c r="F446" s="189"/>
      <c r="G446" s="265" t="s">
        <v>15032</v>
      </c>
      <c r="H446" s="206"/>
      <c r="I446" s="262" t="s">
        <v>15342</v>
      </c>
      <c r="J446" s="262" t="s">
        <v>1769</v>
      </c>
      <c r="K446" s="205" t="s">
        <v>27</v>
      </c>
      <c r="L446" s="190" t="str">
        <f>VLOOKUP($K446,TONG_SL!$A:$D,2,0)</f>
        <v>Chân giò heo muối 300g</v>
      </c>
      <c r="M446" s="217"/>
      <c r="N446" s="190" t="str">
        <f t="shared" si="42"/>
        <v>K-C6</v>
      </c>
      <c r="O446" s="217"/>
      <c r="P446" s="217"/>
      <c r="Q446" s="190" t="str">
        <f>VLOOKUP(K446,TONG_SL!$A:$D,3,0)</f>
        <v>Túi</v>
      </c>
      <c r="R446" s="248">
        <v>21</v>
      </c>
      <c r="S446" s="159"/>
      <c r="T446" s="159">
        <f>VLOOKUP(VLOOKUP(G446,Ma_KH!$A:$R,18,0)&amp;K446,Gia_MB!$A:$F,6,0)</f>
        <v>73431</v>
      </c>
      <c r="U446" s="254">
        <f t="shared" si="43"/>
        <v>1542051</v>
      </c>
      <c r="V446" s="159"/>
      <c r="W446" s="246">
        <f t="shared" si="44"/>
        <v>0</v>
      </c>
      <c r="X446" s="247" t="str">
        <f t="shared" si="45"/>
        <v>8</v>
      </c>
      <c r="Y446" s="159"/>
      <c r="Z446" s="254">
        <f t="shared" si="46"/>
        <v>123364.08</v>
      </c>
      <c r="AA446" s="5">
        <f>VLOOKUP(G446,Ma_KH!$A:$R,14,0)</f>
        <v>60</v>
      </c>
    </row>
    <row r="447" spans="1:27" x14ac:dyDescent="0.25">
      <c r="A447" s="261">
        <v>46112</v>
      </c>
      <c r="B447" s="262">
        <v>4186820730</v>
      </c>
      <c r="C447" s="263" t="s">
        <v>15253</v>
      </c>
      <c r="D447" s="261">
        <v>46114</v>
      </c>
      <c r="E447" s="206"/>
      <c r="F447" s="189"/>
      <c r="G447" s="265" t="s">
        <v>15032</v>
      </c>
      <c r="H447" s="206"/>
      <c r="I447" s="262" t="s">
        <v>15342</v>
      </c>
      <c r="J447" s="262" t="s">
        <v>1769</v>
      </c>
      <c r="K447" s="205" t="s">
        <v>32</v>
      </c>
      <c r="L447" s="190" t="str">
        <f>VLOOKUP($K447,TONG_SL!$A:$D,2,0)</f>
        <v>Giò Tai Lưỡi Xào 250g</v>
      </c>
      <c r="M447" s="217"/>
      <c r="N447" s="190" t="str">
        <f t="shared" si="42"/>
        <v>K-C6</v>
      </c>
      <c r="O447" s="217"/>
      <c r="P447" s="217"/>
      <c r="Q447" s="190" t="str">
        <f>VLOOKUP(K447,TONG_SL!$A:$D,3,0)</f>
        <v>Túi</v>
      </c>
      <c r="R447" s="248">
        <v>20</v>
      </c>
      <c r="S447" s="159"/>
      <c r="T447" s="159">
        <f>VLOOKUP(VLOOKUP(G447,Ma_KH!$A:$R,18,0)&amp;K447,Gia_MB!$A:$F,6,0)</f>
        <v>50182</v>
      </c>
      <c r="U447" s="254">
        <f t="shared" si="43"/>
        <v>1003640</v>
      </c>
      <c r="V447" s="159"/>
      <c r="W447" s="246">
        <f t="shared" si="44"/>
        <v>0</v>
      </c>
      <c r="X447" s="247" t="str">
        <f t="shared" si="45"/>
        <v>8</v>
      </c>
      <c r="Y447" s="159"/>
      <c r="Z447" s="254">
        <f t="shared" si="46"/>
        <v>80291.199999999997</v>
      </c>
      <c r="AA447" s="5">
        <f>VLOOKUP(G447,Ma_KH!$A:$R,14,0)</f>
        <v>60</v>
      </c>
    </row>
    <row r="448" spans="1:27" x14ac:dyDescent="0.25">
      <c r="A448" s="261">
        <v>46112</v>
      </c>
      <c r="B448" s="262">
        <v>4186820730</v>
      </c>
      <c r="C448" s="263" t="s">
        <v>15253</v>
      </c>
      <c r="D448" s="261">
        <v>46114</v>
      </c>
      <c r="E448" s="206"/>
      <c r="F448" s="189"/>
      <c r="G448" s="265" t="s">
        <v>15032</v>
      </c>
      <c r="H448" s="206"/>
      <c r="I448" s="262" t="s">
        <v>15342</v>
      </c>
      <c r="J448" s="262" t="s">
        <v>1769</v>
      </c>
      <c r="K448" s="205" t="s">
        <v>30</v>
      </c>
      <c r="L448" s="190" t="str">
        <f>VLOOKUP($K448,TONG_SL!$A:$D,2,0)</f>
        <v>Gà muối 500g</v>
      </c>
      <c r="M448" s="217"/>
      <c r="N448" s="190" t="str">
        <f t="shared" si="42"/>
        <v>K-C6</v>
      </c>
      <c r="O448" s="217"/>
      <c r="P448" s="217"/>
      <c r="Q448" s="190" t="str">
        <f>VLOOKUP(K448,TONG_SL!$A:$D,3,0)</f>
        <v>Túi</v>
      </c>
      <c r="R448" s="248">
        <v>15</v>
      </c>
      <c r="S448" s="159"/>
      <c r="T448" s="159">
        <f>VLOOKUP(VLOOKUP(G448,Ma_KH!$A:$R,18,0)&amp;K448,Gia_MB!$A:$F,6,0)</f>
        <v>116611</v>
      </c>
      <c r="U448" s="254">
        <f t="shared" si="43"/>
        <v>1749165</v>
      </c>
      <c r="V448" s="159"/>
      <c r="W448" s="246">
        <f t="shared" si="44"/>
        <v>0</v>
      </c>
      <c r="X448" s="247" t="str">
        <f t="shared" si="45"/>
        <v>8</v>
      </c>
      <c r="Y448" s="159"/>
      <c r="Z448" s="254">
        <f t="shared" si="46"/>
        <v>139933.20000000001</v>
      </c>
      <c r="AA448" s="5">
        <f>VLOOKUP(G448,Ma_KH!$A:$R,14,0)</f>
        <v>60</v>
      </c>
    </row>
    <row r="449" spans="1:27" x14ac:dyDescent="0.25">
      <c r="A449" s="261">
        <v>46112</v>
      </c>
      <c r="B449" s="262">
        <v>4186820730</v>
      </c>
      <c r="C449" s="263" t="s">
        <v>15253</v>
      </c>
      <c r="D449" s="261">
        <v>46114</v>
      </c>
      <c r="E449" s="206"/>
      <c r="F449" s="189"/>
      <c r="G449" s="265" t="s">
        <v>15032</v>
      </c>
      <c r="H449" s="206"/>
      <c r="I449" s="262" t="s">
        <v>15342</v>
      </c>
      <c r="J449" s="262" t="s">
        <v>1769</v>
      </c>
      <c r="K449" s="205" t="s">
        <v>48</v>
      </c>
      <c r="L449" s="190" t="str">
        <f>VLOOKUP($K449,TONG_SL!$A:$D,2,0)</f>
        <v>Mọc Nấm Hương 250g</v>
      </c>
      <c r="M449" s="217"/>
      <c r="N449" s="190" t="str">
        <f t="shared" si="42"/>
        <v>K-C6</v>
      </c>
      <c r="O449" s="217"/>
      <c r="P449" s="217"/>
      <c r="Q449" s="190" t="str">
        <f>VLOOKUP(K449,TONG_SL!$A:$D,3,0)</f>
        <v>Túi</v>
      </c>
      <c r="R449" s="248">
        <v>7</v>
      </c>
      <c r="S449" s="159"/>
      <c r="T449" s="159">
        <f>VLOOKUP(VLOOKUP(G449,Ma_KH!$A:$R,18,0)&amp;K449,Gia_MB!$A:$F,6,0)</f>
        <v>46000</v>
      </c>
      <c r="U449" s="254">
        <f t="shared" si="43"/>
        <v>322000</v>
      </c>
      <c r="V449" s="159"/>
      <c r="W449" s="246">
        <f t="shared" si="44"/>
        <v>0</v>
      </c>
      <c r="X449" s="247" t="str">
        <f t="shared" si="45"/>
        <v>8</v>
      </c>
      <c r="Y449" s="159"/>
      <c r="Z449" s="254">
        <f t="shared" si="46"/>
        <v>25760</v>
      </c>
      <c r="AA449" s="5">
        <f>VLOOKUP(G449,Ma_KH!$A:$R,14,0)</f>
        <v>60</v>
      </c>
    </row>
    <row r="450" spans="1:27" x14ac:dyDescent="0.25">
      <c r="A450" s="261">
        <v>46112</v>
      </c>
      <c r="B450" s="262">
        <v>4186820730</v>
      </c>
      <c r="C450" s="263" t="s">
        <v>15253</v>
      </c>
      <c r="D450" s="261">
        <v>46114</v>
      </c>
      <c r="E450" s="206"/>
      <c r="F450" s="189"/>
      <c r="G450" s="265" t="s">
        <v>15032</v>
      </c>
      <c r="H450" s="206"/>
      <c r="I450" s="262" t="s">
        <v>15342</v>
      </c>
      <c r="J450" s="262" t="s">
        <v>1769</v>
      </c>
      <c r="K450" s="205" t="s">
        <v>34</v>
      </c>
      <c r="L450" s="190" t="str">
        <f>VLOOKUP($K450,TONG_SL!$A:$D,2,0)</f>
        <v>Tai heo muối 200g</v>
      </c>
      <c r="M450" s="217"/>
      <c r="N450" s="190" t="str">
        <f t="shared" si="42"/>
        <v>K-C6</v>
      </c>
      <c r="O450" s="217"/>
      <c r="P450" s="217"/>
      <c r="Q450" s="190" t="str">
        <f>VLOOKUP(K450,TONG_SL!$A:$D,3,0)</f>
        <v>Túi</v>
      </c>
      <c r="R450" s="248">
        <v>12</v>
      </c>
      <c r="S450" s="159"/>
      <c r="T450" s="159">
        <f>VLOOKUP(VLOOKUP(G450,Ma_KH!$A:$R,18,0)&amp;K450,Gia_MB!$A:$F,6,0)</f>
        <v>55595</v>
      </c>
      <c r="U450" s="254">
        <f t="shared" si="43"/>
        <v>667140</v>
      </c>
      <c r="V450" s="159"/>
      <c r="W450" s="246">
        <f t="shared" si="44"/>
        <v>0</v>
      </c>
      <c r="X450" s="247" t="str">
        <f t="shared" si="45"/>
        <v>8</v>
      </c>
      <c r="Y450" s="159"/>
      <c r="Z450" s="254">
        <f t="shared" si="46"/>
        <v>53371.200000000004</v>
      </c>
      <c r="AA450" s="5">
        <f>VLOOKUP(G450,Ma_KH!$A:$R,14,0)</f>
        <v>60</v>
      </c>
    </row>
    <row r="451" spans="1:27" x14ac:dyDescent="0.25">
      <c r="A451" s="261">
        <v>46112</v>
      </c>
      <c r="B451" s="262">
        <v>4186820730</v>
      </c>
      <c r="C451" s="263" t="s">
        <v>15253</v>
      </c>
      <c r="D451" s="261">
        <v>46114</v>
      </c>
      <c r="E451" s="206"/>
      <c r="F451" s="189"/>
      <c r="G451" s="265" t="s">
        <v>15032</v>
      </c>
      <c r="H451" s="206"/>
      <c r="I451" s="262" t="s">
        <v>15342</v>
      </c>
      <c r="J451" s="262" t="s">
        <v>1769</v>
      </c>
      <c r="K451" s="205" t="s">
        <v>37</v>
      </c>
      <c r="L451" s="190" t="str">
        <f>VLOOKUP($K451,TONG_SL!$A:$D,2,0)</f>
        <v>Chả cốm 300g</v>
      </c>
      <c r="M451" s="217"/>
      <c r="N451" s="190" t="str">
        <f t="shared" ref="N451:N514" si="47">IF($B451&lt;&gt;"","K-C6","")</f>
        <v>K-C6</v>
      </c>
      <c r="O451" s="217"/>
      <c r="P451" s="217"/>
      <c r="Q451" s="190" t="str">
        <f>VLOOKUP(K451,TONG_SL!$A:$D,3,0)</f>
        <v>Túi</v>
      </c>
      <c r="R451" s="248">
        <v>6</v>
      </c>
      <c r="S451" s="159"/>
      <c r="T451" s="159">
        <f>VLOOKUP(VLOOKUP(G451,Ma_KH!$A:$R,18,0)&amp;K451,Gia_MB!$A:$F,6,0)</f>
        <v>74250</v>
      </c>
      <c r="U451" s="254">
        <f t="shared" si="43"/>
        <v>445500</v>
      </c>
      <c r="V451" s="159"/>
      <c r="W451" s="246">
        <f t="shared" si="44"/>
        <v>0</v>
      </c>
      <c r="X451" s="247" t="str">
        <f t="shared" si="45"/>
        <v>8</v>
      </c>
      <c r="Y451" s="159"/>
      <c r="Z451" s="254">
        <f t="shared" si="46"/>
        <v>35640</v>
      </c>
      <c r="AA451" s="5">
        <f>VLOOKUP(G451,Ma_KH!$A:$R,14,0)</f>
        <v>60</v>
      </c>
    </row>
    <row r="452" spans="1:27" x14ac:dyDescent="0.25">
      <c r="A452" s="282">
        <v>46112</v>
      </c>
      <c r="B452" s="283">
        <v>4186821098</v>
      </c>
      <c r="C452" s="284" t="s">
        <v>15253</v>
      </c>
      <c r="D452" s="282">
        <v>46114</v>
      </c>
      <c r="E452" s="206"/>
      <c r="F452" s="189"/>
      <c r="G452" s="285" t="s">
        <v>15032</v>
      </c>
      <c r="H452" s="206"/>
      <c r="I452" s="283" t="s">
        <v>15343</v>
      </c>
      <c r="J452" s="283" t="s">
        <v>1769</v>
      </c>
      <c r="K452" s="205" t="s">
        <v>37</v>
      </c>
      <c r="L452" s="190" t="str">
        <f>VLOOKUP($K452,TONG_SL!$A:$D,2,0)</f>
        <v>Chả cốm 300g</v>
      </c>
      <c r="M452" s="217"/>
      <c r="N452" s="190" t="str">
        <f t="shared" si="47"/>
        <v>K-C6</v>
      </c>
      <c r="O452" s="217"/>
      <c r="P452" s="217"/>
      <c r="Q452" s="190" t="str">
        <f>VLOOKUP(K452,TONG_SL!$A:$D,3,0)</f>
        <v>Túi</v>
      </c>
      <c r="R452" s="248">
        <v>8</v>
      </c>
      <c r="S452" s="159"/>
      <c r="T452" s="159">
        <f>VLOOKUP(VLOOKUP(G452,Ma_KH!$A:$R,18,0)&amp;K452,Gia_MB!$A:$F,6,0)</f>
        <v>74250</v>
      </c>
      <c r="U452" s="254">
        <f t="shared" si="43"/>
        <v>594000</v>
      </c>
      <c r="V452" s="159"/>
      <c r="W452" s="246">
        <f t="shared" si="44"/>
        <v>0</v>
      </c>
      <c r="X452" s="247" t="str">
        <f t="shared" si="45"/>
        <v>8</v>
      </c>
      <c r="Y452" s="159"/>
      <c r="Z452" s="254">
        <f t="shared" si="46"/>
        <v>47520</v>
      </c>
      <c r="AA452" s="5">
        <f>VLOOKUP(G452,Ma_KH!$A:$R,14,0)</f>
        <v>60</v>
      </c>
    </row>
    <row r="453" spans="1:27" x14ac:dyDescent="0.25">
      <c r="A453" s="282">
        <v>46112</v>
      </c>
      <c r="B453" s="283">
        <v>4186821098</v>
      </c>
      <c r="C453" s="284" t="s">
        <v>15253</v>
      </c>
      <c r="D453" s="282">
        <v>46114</v>
      </c>
      <c r="E453" s="206"/>
      <c r="F453" s="189"/>
      <c r="G453" s="285" t="s">
        <v>15032</v>
      </c>
      <c r="H453" s="206"/>
      <c r="I453" s="283" t="s">
        <v>15343</v>
      </c>
      <c r="J453" s="283" t="s">
        <v>1769</v>
      </c>
      <c r="K453" s="205" t="s">
        <v>32</v>
      </c>
      <c r="L453" s="190" t="str">
        <f>VLOOKUP($K453,TONG_SL!$A:$D,2,0)</f>
        <v>Giò Tai Lưỡi Xào 250g</v>
      </c>
      <c r="M453" s="217"/>
      <c r="N453" s="190" t="str">
        <f t="shared" si="47"/>
        <v>K-C6</v>
      </c>
      <c r="O453" s="217"/>
      <c r="P453" s="217"/>
      <c r="Q453" s="190" t="str">
        <f>VLOOKUP(K453,TONG_SL!$A:$D,3,0)</f>
        <v>Túi</v>
      </c>
      <c r="R453" s="248">
        <v>1</v>
      </c>
      <c r="S453" s="159"/>
      <c r="T453" s="159">
        <f>VLOOKUP(VLOOKUP(G453,Ma_KH!$A:$R,18,0)&amp;K453,Gia_MB!$A:$F,6,0)</f>
        <v>50182</v>
      </c>
      <c r="U453" s="254">
        <f t="shared" si="43"/>
        <v>50182</v>
      </c>
      <c r="V453" s="159"/>
      <c r="W453" s="246">
        <f t="shared" si="44"/>
        <v>0</v>
      </c>
      <c r="X453" s="247" t="str">
        <f t="shared" si="45"/>
        <v>8</v>
      </c>
      <c r="Y453" s="159"/>
      <c r="Z453" s="254">
        <f t="shared" si="46"/>
        <v>4014.56</v>
      </c>
      <c r="AA453" s="5">
        <f>VLOOKUP(G453,Ma_KH!$A:$R,14,0)</f>
        <v>60</v>
      </c>
    </row>
    <row r="454" spans="1:27" x14ac:dyDescent="0.25">
      <c r="A454" s="282">
        <v>46112</v>
      </c>
      <c r="B454" s="283">
        <v>4186821098</v>
      </c>
      <c r="C454" s="284" t="s">
        <v>15253</v>
      </c>
      <c r="D454" s="282">
        <v>46114</v>
      </c>
      <c r="E454" s="206"/>
      <c r="F454" s="189"/>
      <c r="G454" s="285" t="s">
        <v>15032</v>
      </c>
      <c r="H454" s="206"/>
      <c r="I454" s="283" t="s">
        <v>15343</v>
      </c>
      <c r="J454" s="283" t="s">
        <v>1769</v>
      </c>
      <c r="K454" s="205" t="s">
        <v>27</v>
      </c>
      <c r="L454" s="190" t="str">
        <f>VLOOKUP($K454,TONG_SL!$A:$D,2,0)</f>
        <v>Chân giò heo muối 300g</v>
      </c>
      <c r="M454" s="217"/>
      <c r="N454" s="190" t="str">
        <f t="shared" si="47"/>
        <v>K-C6</v>
      </c>
      <c r="O454" s="217"/>
      <c r="P454" s="217"/>
      <c r="Q454" s="190" t="str">
        <f>VLOOKUP(K454,TONG_SL!$A:$D,3,0)</f>
        <v>Túi</v>
      </c>
      <c r="R454" s="248">
        <v>29</v>
      </c>
      <c r="S454" s="159"/>
      <c r="T454" s="159">
        <f>VLOOKUP(VLOOKUP(G454,Ma_KH!$A:$R,18,0)&amp;K454,Gia_MB!$A:$F,6,0)</f>
        <v>73431</v>
      </c>
      <c r="U454" s="254">
        <f t="shared" si="43"/>
        <v>2129499</v>
      </c>
      <c r="V454" s="159"/>
      <c r="W454" s="246">
        <f t="shared" si="44"/>
        <v>0</v>
      </c>
      <c r="X454" s="247" t="str">
        <f t="shared" si="45"/>
        <v>8</v>
      </c>
      <c r="Y454" s="159"/>
      <c r="Z454" s="254">
        <f t="shared" si="46"/>
        <v>170359.92</v>
      </c>
      <c r="AA454" s="5">
        <f>VLOOKUP(G454,Ma_KH!$A:$R,14,0)</f>
        <v>60</v>
      </c>
    </row>
    <row r="455" spans="1:27" x14ac:dyDescent="0.25">
      <c r="A455" s="282">
        <v>46112</v>
      </c>
      <c r="B455" s="283">
        <v>4186821098</v>
      </c>
      <c r="C455" s="284" t="s">
        <v>15253</v>
      </c>
      <c r="D455" s="282">
        <v>46114</v>
      </c>
      <c r="E455" s="206"/>
      <c r="F455" s="189"/>
      <c r="G455" s="285" t="s">
        <v>15032</v>
      </c>
      <c r="H455" s="206"/>
      <c r="I455" s="283" t="s">
        <v>15343</v>
      </c>
      <c r="J455" s="283" t="s">
        <v>1769</v>
      </c>
      <c r="K455" s="205" t="s">
        <v>48</v>
      </c>
      <c r="L455" s="190" t="str">
        <f>VLOOKUP($K455,TONG_SL!$A:$D,2,0)</f>
        <v>Mọc Nấm Hương 250g</v>
      </c>
      <c r="M455" s="217"/>
      <c r="N455" s="190" t="str">
        <f t="shared" si="47"/>
        <v>K-C6</v>
      </c>
      <c r="O455" s="217"/>
      <c r="P455" s="217"/>
      <c r="Q455" s="190" t="str">
        <f>VLOOKUP(K455,TONG_SL!$A:$D,3,0)</f>
        <v>Túi</v>
      </c>
      <c r="R455" s="248">
        <v>6</v>
      </c>
      <c r="S455" s="159"/>
      <c r="T455" s="159">
        <f>VLOOKUP(VLOOKUP(G455,Ma_KH!$A:$R,18,0)&amp;K455,Gia_MB!$A:$F,6,0)</f>
        <v>46000</v>
      </c>
      <c r="U455" s="254">
        <f t="shared" si="43"/>
        <v>276000</v>
      </c>
      <c r="V455" s="159"/>
      <c r="W455" s="246">
        <f t="shared" si="44"/>
        <v>0</v>
      </c>
      <c r="X455" s="247" t="str">
        <f t="shared" si="45"/>
        <v>8</v>
      </c>
      <c r="Y455" s="159"/>
      <c r="Z455" s="254">
        <f t="shared" si="46"/>
        <v>22080</v>
      </c>
      <c r="AA455" s="5">
        <f>VLOOKUP(G455,Ma_KH!$A:$R,14,0)</f>
        <v>60</v>
      </c>
    </row>
    <row r="456" spans="1:27" x14ac:dyDescent="0.25">
      <c r="A456" s="282">
        <v>46112</v>
      </c>
      <c r="B456" s="283">
        <v>4186821098</v>
      </c>
      <c r="C456" s="284" t="s">
        <v>15253</v>
      </c>
      <c r="D456" s="282">
        <v>46114</v>
      </c>
      <c r="E456" s="206"/>
      <c r="F456" s="189"/>
      <c r="G456" s="285" t="s">
        <v>15032</v>
      </c>
      <c r="H456" s="206"/>
      <c r="I456" s="283" t="s">
        <v>15343</v>
      </c>
      <c r="J456" s="283" t="s">
        <v>1769</v>
      </c>
      <c r="K456" s="205" t="s">
        <v>30</v>
      </c>
      <c r="L456" s="190" t="str">
        <f>VLOOKUP($K456,TONG_SL!$A:$D,2,0)</f>
        <v>Gà muối 500g</v>
      </c>
      <c r="M456" s="217"/>
      <c r="N456" s="190" t="str">
        <f t="shared" si="47"/>
        <v>K-C6</v>
      </c>
      <c r="O456" s="217"/>
      <c r="P456" s="217"/>
      <c r="Q456" s="190" t="str">
        <f>VLOOKUP(K456,TONG_SL!$A:$D,3,0)</f>
        <v>Túi</v>
      </c>
      <c r="R456" s="248">
        <v>7</v>
      </c>
      <c r="S456" s="159"/>
      <c r="T456" s="159">
        <f>VLOOKUP(VLOOKUP(G456,Ma_KH!$A:$R,18,0)&amp;K456,Gia_MB!$A:$F,6,0)</f>
        <v>116611</v>
      </c>
      <c r="U456" s="254">
        <f t="shared" si="43"/>
        <v>816277</v>
      </c>
      <c r="V456" s="159"/>
      <c r="W456" s="246">
        <f t="shared" si="44"/>
        <v>0</v>
      </c>
      <c r="X456" s="247" t="str">
        <f t="shared" si="45"/>
        <v>8</v>
      </c>
      <c r="Y456" s="159"/>
      <c r="Z456" s="254">
        <f t="shared" si="46"/>
        <v>65302.16</v>
      </c>
      <c r="AA456" s="5">
        <f>VLOOKUP(G456,Ma_KH!$A:$R,14,0)</f>
        <v>60</v>
      </c>
    </row>
    <row r="457" spans="1:27" x14ac:dyDescent="0.25">
      <c r="A457" s="282">
        <v>46112</v>
      </c>
      <c r="B457" s="283">
        <v>4186821174</v>
      </c>
      <c r="C457" s="284" t="s">
        <v>15253</v>
      </c>
      <c r="D457" s="282">
        <v>46114</v>
      </c>
      <c r="E457" s="206"/>
      <c r="F457" s="189"/>
      <c r="G457" s="285" t="s">
        <v>15032</v>
      </c>
      <c r="H457" s="206"/>
      <c r="I457" s="283" t="s">
        <v>15344</v>
      </c>
      <c r="J457" s="283" t="s">
        <v>1769</v>
      </c>
      <c r="K457" s="205" t="s">
        <v>48</v>
      </c>
      <c r="L457" s="190" t="str">
        <f>VLOOKUP($K457,TONG_SL!$A:$D,2,0)</f>
        <v>Mọc Nấm Hương 250g</v>
      </c>
      <c r="M457" s="217"/>
      <c r="N457" s="190" t="str">
        <f t="shared" si="47"/>
        <v>K-C6</v>
      </c>
      <c r="O457" s="217"/>
      <c r="P457" s="217"/>
      <c r="Q457" s="190" t="str">
        <f>VLOOKUP(K457,TONG_SL!$A:$D,3,0)</f>
        <v>Túi</v>
      </c>
      <c r="R457" s="248">
        <v>2</v>
      </c>
      <c r="S457" s="159"/>
      <c r="T457" s="159">
        <f>VLOOKUP(VLOOKUP(G457,Ma_KH!$A:$R,18,0)&amp;K457,Gia_MB!$A:$F,6,0)</f>
        <v>46000</v>
      </c>
      <c r="U457" s="254">
        <f t="shared" ref="U457:U474" si="48">T457*R457</f>
        <v>92000</v>
      </c>
      <c r="V457" s="159"/>
      <c r="W457" s="246">
        <f t="shared" ref="W457:W474" si="49">U457*V457</f>
        <v>0</v>
      </c>
      <c r="X457" s="247" t="str">
        <f t="shared" ref="X457:X474" si="50">IF(B457&lt;&gt;"","8","0")</f>
        <v>8</v>
      </c>
      <c r="Y457" s="159"/>
      <c r="Z457" s="254">
        <f t="shared" ref="Z457:Z474" si="51">U457*X457%</f>
        <v>7360</v>
      </c>
      <c r="AA457" s="5">
        <f>VLOOKUP(G457,Ma_KH!$A:$R,14,0)</f>
        <v>60</v>
      </c>
    </row>
    <row r="458" spans="1:27" x14ac:dyDescent="0.25">
      <c r="A458" s="282">
        <v>46112</v>
      </c>
      <c r="B458" s="283">
        <v>4186821174</v>
      </c>
      <c r="C458" s="284" t="s">
        <v>15253</v>
      </c>
      <c r="D458" s="282">
        <v>46114</v>
      </c>
      <c r="E458" s="206"/>
      <c r="F458" s="189"/>
      <c r="G458" s="285" t="s">
        <v>15032</v>
      </c>
      <c r="H458" s="206"/>
      <c r="I458" s="283" t="s">
        <v>15344</v>
      </c>
      <c r="J458" s="283" t="s">
        <v>1769</v>
      </c>
      <c r="K458" s="205" t="s">
        <v>32</v>
      </c>
      <c r="L458" s="190" t="str">
        <f>VLOOKUP($K458,TONG_SL!$A:$D,2,0)</f>
        <v>Giò Tai Lưỡi Xào 250g</v>
      </c>
      <c r="M458" s="217"/>
      <c r="N458" s="190" t="str">
        <f t="shared" si="47"/>
        <v>K-C6</v>
      </c>
      <c r="O458" s="217"/>
      <c r="P458" s="217"/>
      <c r="Q458" s="190" t="str">
        <f>VLOOKUP(K458,TONG_SL!$A:$D,3,0)</f>
        <v>Túi</v>
      </c>
      <c r="R458" s="248">
        <v>9</v>
      </c>
      <c r="S458" s="159"/>
      <c r="T458" s="159">
        <f>VLOOKUP(VLOOKUP(G458,Ma_KH!$A:$R,18,0)&amp;K458,Gia_MB!$A:$F,6,0)</f>
        <v>50182</v>
      </c>
      <c r="U458" s="254">
        <f t="shared" si="48"/>
        <v>451638</v>
      </c>
      <c r="V458" s="159"/>
      <c r="W458" s="246">
        <f t="shared" si="49"/>
        <v>0</v>
      </c>
      <c r="X458" s="247" t="str">
        <f t="shared" si="50"/>
        <v>8</v>
      </c>
      <c r="Y458" s="159"/>
      <c r="Z458" s="254">
        <f t="shared" si="51"/>
        <v>36131.040000000001</v>
      </c>
      <c r="AA458" s="5">
        <f>VLOOKUP(G458,Ma_KH!$A:$R,14,0)</f>
        <v>60</v>
      </c>
    </row>
    <row r="459" spans="1:27" x14ac:dyDescent="0.25">
      <c r="A459" s="282">
        <v>46112</v>
      </c>
      <c r="B459" s="283">
        <v>4186821174</v>
      </c>
      <c r="C459" s="284" t="s">
        <v>15253</v>
      </c>
      <c r="D459" s="282">
        <v>46114</v>
      </c>
      <c r="E459" s="206"/>
      <c r="F459" s="189"/>
      <c r="G459" s="285" t="s">
        <v>15032</v>
      </c>
      <c r="H459" s="206"/>
      <c r="I459" s="283" t="s">
        <v>15344</v>
      </c>
      <c r="J459" s="283" t="s">
        <v>1769</v>
      </c>
      <c r="K459" s="205" t="s">
        <v>34</v>
      </c>
      <c r="L459" s="190" t="str">
        <f>VLOOKUP($K459,TONG_SL!$A:$D,2,0)</f>
        <v>Tai heo muối 200g</v>
      </c>
      <c r="M459" s="217"/>
      <c r="N459" s="190" t="str">
        <f t="shared" si="47"/>
        <v>K-C6</v>
      </c>
      <c r="O459" s="217"/>
      <c r="P459" s="217"/>
      <c r="Q459" s="190" t="str">
        <f>VLOOKUP(K459,TONG_SL!$A:$D,3,0)</f>
        <v>Túi</v>
      </c>
      <c r="R459" s="248">
        <v>6</v>
      </c>
      <c r="S459" s="159"/>
      <c r="T459" s="159">
        <f>VLOOKUP(VLOOKUP(G459,Ma_KH!$A:$R,18,0)&amp;K459,Gia_MB!$A:$F,6,0)</f>
        <v>55595</v>
      </c>
      <c r="U459" s="254">
        <f t="shared" si="48"/>
        <v>333570</v>
      </c>
      <c r="V459" s="159"/>
      <c r="W459" s="246">
        <f t="shared" si="49"/>
        <v>0</v>
      </c>
      <c r="X459" s="247" t="str">
        <f t="shared" si="50"/>
        <v>8</v>
      </c>
      <c r="Y459" s="159"/>
      <c r="Z459" s="254">
        <f t="shared" si="51"/>
        <v>26685.600000000002</v>
      </c>
      <c r="AA459" s="5">
        <f>VLOOKUP(G459,Ma_KH!$A:$R,14,0)</f>
        <v>60</v>
      </c>
    </row>
    <row r="460" spans="1:27" x14ac:dyDescent="0.25">
      <c r="A460" s="282">
        <v>46112</v>
      </c>
      <c r="B460" s="283">
        <v>4186821174</v>
      </c>
      <c r="C460" s="284" t="s">
        <v>15253</v>
      </c>
      <c r="D460" s="282">
        <v>46114</v>
      </c>
      <c r="E460" s="206"/>
      <c r="F460" s="189"/>
      <c r="G460" s="285" t="s">
        <v>15032</v>
      </c>
      <c r="H460" s="206"/>
      <c r="I460" s="283" t="s">
        <v>15344</v>
      </c>
      <c r="J460" s="283" t="s">
        <v>1769</v>
      </c>
      <c r="K460" s="205" t="s">
        <v>37</v>
      </c>
      <c r="L460" s="190" t="str">
        <f>VLOOKUP($K460,TONG_SL!$A:$D,2,0)</f>
        <v>Chả cốm 300g</v>
      </c>
      <c r="M460" s="217"/>
      <c r="N460" s="190" t="str">
        <f t="shared" si="47"/>
        <v>K-C6</v>
      </c>
      <c r="O460" s="217"/>
      <c r="P460" s="217"/>
      <c r="Q460" s="190" t="str">
        <f>VLOOKUP(K460,TONG_SL!$A:$D,3,0)</f>
        <v>Túi</v>
      </c>
      <c r="R460" s="248">
        <v>2</v>
      </c>
      <c r="S460" s="159"/>
      <c r="T460" s="159">
        <f>VLOOKUP(VLOOKUP(G460,Ma_KH!$A:$R,18,0)&amp;K460,Gia_MB!$A:$F,6,0)</f>
        <v>74250</v>
      </c>
      <c r="U460" s="254">
        <f t="shared" si="48"/>
        <v>148500</v>
      </c>
      <c r="V460" s="159"/>
      <c r="W460" s="246">
        <f t="shared" si="49"/>
        <v>0</v>
      </c>
      <c r="X460" s="247" t="str">
        <f t="shared" si="50"/>
        <v>8</v>
      </c>
      <c r="Y460" s="159"/>
      <c r="Z460" s="254">
        <f t="shared" si="51"/>
        <v>11880</v>
      </c>
      <c r="AA460" s="5">
        <f>VLOOKUP(G460,Ma_KH!$A:$R,14,0)</f>
        <v>60</v>
      </c>
    </row>
    <row r="461" spans="1:27" x14ac:dyDescent="0.25">
      <c r="A461" s="282">
        <v>46112</v>
      </c>
      <c r="B461" s="283">
        <v>4186821174</v>
      </c>
      <c r="C461" s="284" t="s">
        <v>15253</v>
      </c>
      <c r="D461" s="282">
        <v>46114</v>
      </c>
      <c r="E461" s="206"/>
      <c r="F461" s="189"/>
      <c r="G461" s="285" t="s">
        <v>15032</v>
      </c>
      <c r="H461" s="206"/>
      <c r="I461" s="283" t="s">
        <v>15344</v>
      </c>
      <c r="J461" s="283" t="s">
        <v>1769</v>
      </c>
      <c r="K461" s="205" t="s">
        <v>27</v>
      </c>
      <c r="L461" s="190" t="str">
        <f>VLOOKUP($K461,TONG_SL!$A:$D,2,0)</f>
        <v>Chân giò heo muối 300g</v>
      </c>
      <c r="M461" s="217"/>
      <c r="N461" s="190" t="str">
        <f t="shared" si="47"/>
        <v>K-C6</v>
      </c>
      <c r="O461" s="217"/>
      <c r="P461" s="217"/>
      <c r="Q461" s="190" t="str">
        <f>VLOOKUP(K461,TONG_SL!$A:$D,3,0)</f>
        <v>Túi</v>
      </c>
      <c r="R461" s="248">
        <v>34</v>
      </c>
      <c r="S461" s="159"/>
      <c r="T461" s="159">
        <f>VLOOKUP(VLOOKUP(G461,Ma_KH!$A:$R,18,0)&amp;K461,Gia_MB!$A:$F,6,0)</f>
        <v>73431</v>
      </c>
      <c r="U461" s="254">
        <f t="shared" si="48"/>
        <v>2496654</v>
      </c>
      <c r="V461" s="159"/>
      <c r="W461" s="246">
        <f t="shared" si="49"/>
        <v>0</v>
      </c>
      <c r="X461" s="247" t="str">
        <f t="shared" si="50"/>
        <v>8</v>
      </c>
      <c r="Y461" s="159"/>
      <c r="Z461" s="254">
        <f t="shared" si="51"/>
        <v>199732.32</v>
      </c>
      <c r="AA461" s="5">
        <f>VLOOKUP(G461,Ma_KH!$A:$R,14,0)</f>
        <v>60</v>
      </c>
    </row>
    <row r="462" spans="1:27" x14ac:dyDescent="0.25">
      <c r="A462" s="282">
        <v>46112</v>
      </c>
      <c r="B462" s="283">
        <v>4186821174</v>
      </c>
      <c r="C462" s="284" t="s">
        <v>15253</v>
      </c>
      <c r="D462" s="282">
        <v>46114</v>
      </c>
      <c r="E462" s="206"/>
      <c r="F462" s="189"/>
      <c r="G462" s="285" t="s">
        <v>15032</v>
      </c>
      <c r="H462" s="206"/>
      <c r="I462" s="283" t="s">
        <v>15344</v>
      </c>
      <c r="J462" s="283" t="s">
        <v>1769</v>
      </c>
      <c r="K462" s="205" t="s">
        <v>30</v>
      </c>
      <c r="L462" s="190" t="str">
        <f>VLOOKUP($K462,TONG_SL!$A:$D,2,0)</f>
        <v>Gà muối 500g</v>
      </c>
      <c r="M462" s="217"/>
      <c r="N462" s="190" t="str">
        <f t="shared" si="47"/>
        <v>K-C6</v>
      </c>
      <c r="O462" s="217"/>
      <c r="P462" s="217"/>
      <c r="Q462" s="190" t="str">
        <f>VLOOKUP(K462,TONG_SL!$A:$D,3,0)</f>
        <v>Túi</v>
      </c>
      <c r="R462" s="248">
        <v>20</v>
      </c>
      <c r="S462" s="159"/>
      <c r="T462" s="159">
        <f>VLOOKUP(VLOOKUP(G462,Ma_KH!$A:$R,18,0)&amp;K462,Gia_MB!$A:$F,6,0)</f>
        <v>116611</v>
      </c>
      <c r="U462" s="254">
        <f t="shared" si="48"/>
        <v>2332220</v>
      </c>
      <c r="V462" s="159"/>
      <c r="W462" s="246">
        <f t="shared" si="49"/>
        <v>0</v>
      </c>
      <c r="X462" s="247" t="str">
        <f t="shared" si="50"/>
        <v>8</v>
      </c>
      <c r="Y462" s="159"/>
      <c r="Z462" s="254">
        <f t="shared" si="51"/>
        <v>186577.6</v>
      </c>
      <c r="AA462" s="5">
        <f>VLOOKUP(G462,Ma_KH!$A:$R,14,0)</f>
        <v>60</v>
      </c>
    </row>
    <row r="463" spans="1:27" x14ac:dyDescent="0.25">
      <c r="A463" s="282">
        <v>46112</v>
      </c>
      <c r="B463" s="283">
        <v>4186821311</v>
      </c>
      <c r="C463" s="284" t="s">
        <v>15253</v>
      </c>
      <c r="D463" s="282">
        <v>46114</v>
      </c>
      <c r="E463" s="206"/>
      <c r="F463" s="189"/>
      <c r="G463" s="285" t="s">
        <v>15032</v>
      </c>
      <c r="H463" s="206"/>
      <c r="I463" s="283" t="s">
        <v>15345</v>
      </c>
      <c r="J463" s="283" t="s">
        <v>1769</v>
      </c>
      <c r="K463" s="205" t="s">
        <v>48</v>
      </c>
      <c r="L463" s="190" t="str">
        <f>VLOOKUP($K463,TONG_SL!$A:$D,2,0)</f>
        <v>Mọc Nấm Hương 250g</v>
      </c>
      <c r="M463" s="217"/>
      <c r="N463" s="190" t="str">
        <f t="shared" si="47"/>
        <v>K-C6</v>
      </c>
      <c r="O463" s="217"/>
      <c r="P463" s="217"/>
      <c r="Q463" s="190" t="str">
        <f>VLOOKUP(K463,TONG_SL!$A:$D,3,0)</f>
        <v>Túi</v>
      </c>
      <c r="R463" s="248">
        <v>6</v>
      </c>
      <c r="S463" s="159"/>
      <c r="T463" s="159">
        <f>VLOOKUP(VLOOKUP(G463,Ma_KH!$A:$R,18,0)&amp;K463,Gia_MB!$A:$F,6,0)</f>
        <v>46000</v>
      </c>
      <c r="U463" s="254">
        <f t="shared" si="48"/>
        <v>276000</v>
      </c>
      <c r="V463" s="159"/>
      <c r="W463" s="246">
        <f t="shared" si="49"/>
        <v>0</v>
      </c>
      <c r="X463" s="247" t="str">
        <f t="shared" si="50"/>
        <v>8</v>
      </c>
      <c r="Y463" s="159"/>
      <c r="Z463" s="254">
        <f t="shared" si="51"/>
        <v>22080</v>
      </c>
      <c r="AA463" s="5">
        <f>VLOOKUP(G463,Ma_KH!$A:$R,14,0)</f>
        <v>60</v>
      </c>
    </row>
    <row r="464" spans="1:27" x14ac:dyDescent="0.25">
      <c r="A464" s="282">
        <v>46112</v>
      </c>
      <c r="B464" s="283">
        <v>4186821311</v>
      </c>
      <c r="C464" s="284" t="s">
        <v>15253</v>
      </c>
      <c r="D464" s="282">
        <v>46114</v>
      </c>
      <c r="E464" s="206"/>
      <c r="F464" s="189"/>
      <c r="G464" s="285" t="s">
        <v>15032</v>
      </c>
      <c r="H464" s="206"/>
      <c r="I464" s="283" t="s">
        <v>15345</v>
      </c>
      <c r="J464" s="283" t="s">
        <v>1769</v>
      </c>
      <c r="K464" s="205" t="s">
        <v>32</v>
      </c>
      <c r="L464" s="190" t="str">
        <f>VLOOKUP($K464,TONG_SL!$A:$D,2,0)</f>
        <v>Giò Tai Lưỡi Xào 250g</v>
      </c>
      <c r="M464" s="217"/>
      <c r="N464" s="190" t="str">
        <f t="shared" si="47"/>
        <v>K-C6</v>
      </c>
      <c r="O464" s="217"/>
      <c r="P464" s="217"/>
      <c r="Q464" s="190" t="str">
        <f>VLOOKUP(K464,TONG_SL!$A:$D,3,0)</f>
        <v>Túi</v>
      </c>
      <c r="R464" s="248">
        <v>14</v>
      </c>
      <c r="S464" s="159"/>
      <c r="T464" s="159">
        <f>VLOOKUP(VLOOKUP(G464,Ma_KH!$A:$R,18,0)&amp;K464,Gia_MB!$A:$F,6,0)</f>
        <v>50182</v>
      </c>
      <c r="U464" s="254">
        <f t="shared" si="48"/>
        <v>702548</v>
      </c>
      <c r="V464" s="159"/>
      <c r="W464" s="246">
        <f t="shared" si="49"/>
        <v>0</v>
      </c>
      <c r="X464" s="247" t="str">
        <f t="shared" si="50"/>
        <v>8</v>
      </c>
      <c r="Y464" s="159"/>
      <c r="Z464" s="254">
        <f t="shared" si="51"/>
        <v>56203.840000000004</v>
      </c>
      <c r="AA464" s="5">
        <f>VLOOKUP(G464,Ma_KH!$A:$R,14,0)</f>
        <v>60</v>
      </c>
    </row>
    <row r="465" spans="1:27" x14ac:dyDescent="0.25">
      <c r="A465" s="282">
        <v>46112</v>
      </c>
      <c r="B465" s="283">
        <v>4186821311</v>
      </c>
      <c r="C465" s="284" t="s">
        <v>15253</v>
      </c>
      <c r="D465" s="282">
        <v>46114</v>
      </c>
      <c r="E465" s="206"/>
      <c r="F465" s="189"/>
      <c r="G465" s="285" t="s">
        <v>15032</v>
      </c>
      <c r="H465" s="206"/>
      <c r="I465" s="283" t="s">
        <v>15345</v>
      </c>
      <c r="J465" s="283" t="s">
        <v>1769</v>
      </c>
      <c r="K465" s="205" t="s">
        <v>27</v>
      </c>
      <c r="L465" s="190" t="str">
        <f>VLOOKUP($K465,TONG_SL!$A:$D,2,0)</f>
        <v>Chân giò heo muối 300g</v>
      </c>
      <c r="M465" s="217"/>
      <c r="N465" s="190" t="str">
        <f t="shared" si="47"/>
        <v>K-C6</v>
      </c>
      <c r="O465" s="217"/>
      <c r="P465" s="217"/>
      <c r="Q465" s="190" t="str">
        <f>VLOOKUP(K465,TONG_SL!$A:$D,3,0)</f>
        <v>Túi</v>
      </c>
      <c r="R465" s="248">
        <v>23</v>
      </c>
      <c r="S465" s="159"/>
      <c r="T465" s="159">
        <f>VLOOKUP(VLOOKUP(G465,Ma_KH!$A:$R,18,0)&amp;K465,Gia_MB!$A:$F,6,0)</f>
        <v>73431</v>
      </c>
      <c r="U465" s="254">
        <f t="shared" si="48"/>
        <v>1688913</v>
      </c>
      <c r="V465" s="159"/>
      <c r="W465" s="246">
        <f t="shared" si="49"/>
        <v>0</v>
      </c>
      <c r="X465" s="247" t="str">
        <f t="shared" si="50"/>
        <v>8</v>
      </c>
      <c r="Y465" s="159"/>
      <c r="Z465" s="254">
        <f t="shared" si="51"/>
        <v>135113.04</v>
      </c>
      <c r="AA465" s="5">
        <f>VLOOKUP(G465,Ma_KH!$A:$R,14,0)</f>
        <v>60</v>
      </c>
    </row>
    <row r="466" spans="1:27" x14ac:dyDescent="0.25">
      <c r="A466" s="282">
        <v>46112</v>
      </c>
      <c r="B466" s="283">
        <v>4186821311</v>
      </c>
      <c r="C466" s="284" t="s">
        <v>15253</v>
      </c>
      <c r="D466" s="282">
        <v>46114</v>
      </c>
      <c r="E466" s="206"/>
      <c r="F466" s="189"/>
      <c r="G466" s="285" t="s">
        <v>15032</v>
      </c>
      <c r="H466" s="206"/>
      <c r="I466" s="283" t="s">
        <v>15345</v>
      </c>
      <c r="J466" s="283" t="s">
        <v>1769</v>
      </c>
      <c r="K466" s="205" t="s">
        <v>37</v>
      </c>
      <c r="L466" s="190" t="str">
        <f>VLOOKUP($K466,TONG_SL!$A:$D,2,0)</f>
        <v>Chả cốm 300g</v>
      </c>
      <c r="M466" s="217"/>
      <c r="N466" s="190" t="str">
        <f t="shared" si="47"/>
        <v>K-C6</v>
      </c>
      <c r="O466" s="217"/>
      <c r="P466" s="217"/>
      <c r="Q466" s="190" t="str">
        <f>VLOOKUP(K466,TONG_SL!$A:$D,3,0)</f>
        <v>Túi</v>
      </c>
      <c r="R466" s="248">
        <v>3</v>
      </c>
      <c r="S466" s="159"/>
      <c r="T466" s="159">
        <f>VLOOKUP(VLOOKUP(G466,Ma_KH!$A:$R,18,0)&amp;K466,Gia_MB!$A:$F,6,0)</f>
        <v>74250</v>
      </c>
      <c r="U466" s="254">
        <f t="shared" si="48"/>
        <v>222750</v>
      </c>
      <c r="V466" s="159"/>
      <c r="W466" s="246">
        <f t="shared" si="49"/>
        <v>0</v>
      </c>
      <c r="X466" s="247" t="str">
        <f t="shared" si="50"/>
        <v>8</v>
      </c>
      <c r="Y466" s="159"/>
      <c r="Z466" s="254">
        <f t="shared" si="51"/>
        <v>17820</v>
      </c>
      <c r="AA466" s="5">
        <f>VLOOKUP(G466,Ma_KH!$A:$R,14,0)</f>
        <v>60</v>
      </c>
    </row>
    <row r="467" spans="1:27" x14ac:dyDescent="0.25">
      <c r="A467" s="282">
        <v>46112</v>
      </c>
      <c r="B467" s="283">
        <v>4186821311</v>
      </c>
      <c r="C467" s="284" t="s">
        <v>15253</v>
      </c>
      <c r="D467" s="282">
        <v>46114</v>
      </c>
      <c r="E467" s="206"/>
      <c r="F467" s="189"/>
      <c r="G467" s="285" t="s">
        <v>15032</v>
      </c>
      <c r="H467" s="206"/>
      <c r="I467" s="283" t="s">
        <v>15345</v>
      </c>
      <c r="J467" s="283" t="s">
        <v>1769</v>
      </c>
      <c r="K467" s="205" t="s">
        <v>30</v>
      </c>
      <c r="L467" s="190" t="str">
        <f>VLOOKUP($K467,TONG_SL!$A:$D,2,0)</f>
        <v>Gà muối 500g</v>
      </c>
      <c r="M467" s="217"/>
      <c r="N467" s="190" t="str">
        <f t="shared" si="47"/>
        <v>K-C6</v>
      </c>
      <c r="O467" s="217"/>
      <c r="P467" s="217"/>
      <c r="Q467" s="190" t="str">
        <f>VLOOKUP(K467,TONG_SL!$A:$D,3,0)</f>
        <v>Túi</v>
      </c>
      <c r="R467" s="248">
        <v>29</v>
      </c>
      <c r="S467" s="159"/>
      <c r="T467" s="159">
        <f>VLOOKUP(VLOOKUP(G467,Ma_KH!$A:$R,18,0)&amp;K467,Gia_MB!$A:$F,6,0)</f>
        <v>116611</v>
      </c>
      <c r="U467" s="254">
        <f t="shared" si="48"/>
        <v>3381719</v>
      </c>
      <c r="V467" s="159"/>
      <c r="W467" s="246">
        <f t="shared" si="49"/>
        <v>0</v>
      </c>
      <c r="X467" s="247" t="str">
        <f t="shared" si="50"/>
        <v>8</v>
      </c>
      <c r="Y467" s="159"/>
      <c r="Z467" s="254">
        <f t="shared" si="51"/>
        <v>270537.52</v>
      </c>
      <c r="AA467" s="5">
        <f>VLOOKUP(G467,Ma_KH!$A:$R,14,0)</f>
        <v>60</v>
      </c>
    </row>
    <row r="468" spans="1:27" x14ac:dyDescent="0.25">
      <c r="A468" s="282">
        <v>46112</v>
      </c>
      <c r="B468" s="283">
        <v>4186821311</v>
      </c>
      <c r="C468" s="284" t="s">
        <v>15253</v>
      </c>
      <c r="D468" s="282">
        <v>46114</v>
      </c>
      <c r="E468" s="206"/>
      <c r="F468" s="189"/>
      <c r="G468" s="285" t="s">
        <v>15032</v>
      </c>
      <c r="H468" s="206"/>
      <c r="I468" s="283" t="s">
        <v>15345</v>
      </c>
      <c r="J468" s="283" t="s">
        <v>1769</v>
      </c>
      <c r="K468" s="205" t="s">
        <v>34</v>
      </c>
      <c r="L468" s="190" t="str">
        <f>VLOOKUP($K468,TONG_SL!$A:$D,2,0)</f>
        <v>Tai heo muối 200g</v>
      </c>
      <c r="M468" s="217"/>
      <c r="N468" s="190" t="str">
        <f t="shared" si="47"/>
        <v>K-C6</v>
      </c>
      <c r="O468" s="217"/>
      <c r="P468" s="217"/>
      <c r="Q468" s="190" t="str">
        <f>VLOOKUP(K468,TONG_SL!$A:$D,3,0)</f>
        <v>Túi</v>
      </c>
      <c r="R468" s="248">
        <v>3</v>
      </c>
      <c r="S468" s="159"/>
      <c r="T468" s="159">
        <f>VLOOKUP(VLOOKUP(G468,Ma_KH!$A:$R,18,0)&amp;K468,Gia_MB!$A:$F,6,0)</f>
        <v>55595</v>
      </c>
      <c r="U468" s="254">
        <f t="shared" si="48"/>
        <v>166785</v>
      </c>
      <c r="V468" s="159"/>
      <c r="W468" s="246">
        <f t="shared" si="49"/>
        <v>0</v>
      </c>
      <c r="X468" s="247" t="str">
        <f t="shared" si="50"/>
        <v>8</v>
      </c>
      <c r="Y468" s="159"/>
      <c r="Z468" s="254">
        <f t="shared" si="51"/>
        <v>13342.800000000001</v>
      </c>
      <c r="AA468" s="5">
        <f>VLOOKUP(G468,Ma_KH!$A:$R,14,0)</f>
        <v>60</v>
      </c>
    </row>
    <row r="469" spans="1:27" x14ac:dyDescent="0.25">
      <c r="A469" s="282">
        <v>46112</v>
      </c>
      <c r="B469" s="283">
        <v>4186821337</v>
      </c>
      <c r="C469" s="284" t="s">
        <v>15253</v>
      </c>
      <c r="D469" s="282">
        <v>46114</v>
      </c>
      <c r="E469" s="206"/>
      <c r="F469" s="189"/>
      <c r="G469" s="285" t="s">
        <v>15032</v>
      </c>
      <c r="H469" s="206"/>
      <c r="I469" s="283" t="s">
        <v>15346</v>
      </c>
      <c r="J469" s="283" t="s">
        <v>1769</v>
      </c>
      <c r="K469" s="205" t="s">
        <v>37</v>
      </c>
      <c r="L469" s="190" t="str">
        <f>VLOOKUP($K469,TONG_SL!$A:$D,2,0)</f>
        <v>Chả cốm 300g</v>
      </c>
      <c r="M469" s="217"/>
      <c r="N469" s="190" t="str">
        <f t="shared" si="47"/>
        <v>K-C6</v>
      </c>
      <c r="O469" s="217"/>
      <c r="P469" s="217"/>
      <c r="Q469" s="190" t="str">
        <f>VLOOKUP(K469,TONG_SL!$A:$D,3,0)</f>
        <v>Túi</v>
      </c>
      <c r="R469" s="248">
        <v>2</v>
      </c>
      <c r="S469" s="159"/>
      <c r="T469" s="159">
        <f>VLOOKUP(VLOOKUP(G469,Ma_KH!$A:$R,18,0)&amp;K469,Gia_MB!$A:$F,6,0)</f>
        <v>74250</v>
      </c>
      <c r="U469" s="254">
        <f t="shared" si="48"/>
        <v>148500</v>
      </c>
      <c r="V469" s="159"/>
      <c r="W469" s="246">
        <f t="shared" si="49"/>
        <v>0</v>
      </c>
      <c r="X469" s="247" t="str">
        <f t="shared" si="50"/>
        <v>8</v>
      </c>
      <c r="Y469" s="159"/>
      <c r="Z469" s="254">
        <f t="shared" si="51"/>
        <v>11880</v>
      </c>
      <c r="AA469" s="5">
        <f>VLOOKUP(G469,Ma_KH!$A:$R,14,0)</f>
        <v>60</v>
      </c>
    </row>
    <row r="470" spans="1:27" x14ac:dyDescent="0.25">
      <c r="A470" s="282">
        <v>46112</v>
      </c>
      <c r="B470" s="283">
        <v>4186821337</v>
      </c>
      <c r="C470" s="284" t="s">
        <v>15253</v>
      </c>
      <c r="D470" s="282">
        <v>46114</v>
      </c>
      <c r="E470" s="206"/>
      <c r="F470" s="189"/>
      <c r="G470" s="285" t="s">
        <v>15032</v>
      </c>
      <c r="H470" s="206"/>
      <c r="I470" s="283" t="s">
        <v>15346</v>
      </c>
      <c r="J470" s="283" t="s">
        <v>1769</v>
      </c>
      <c r="K470" s="205" t="s">
        <v>32</v>
      </c>
      <c r="L470" s="190" t="str">
        <f>VLOOKUP($K470,TONG_SL!$A:$D,2,0)</f>
        <v>Giò Tai Lưỡi Xào 250g</v>
      </c>
      <c r="M470" s="217"/>
      <c r="N470" s="190" t="str">
        <f t="shared" si="47"/>
        <v>K-C6</v>
      </c>
      <c r="O470" s="217"/>
      <c r="P470" s="217"/>
      <c r="Q470" s="190" t="str">
        <f>VLOOKUP(K470,TONG_SL!$A:$D,3,0)</f>
        <v>Túi</v>
      </c>
      <c r="R470" s="248">
        <v>5</v>
      </c>
      <c r="S470" s="159"/>
      <c r="T470" s="159">
        <f>VLOOKUP(VLOOKUP(G470,Ma_KH!$A:$R,18,0)&amp;K470,Gia_MB!$A:$F,6,0)</f>
        <v>50182</v>
      </c>
      <c r="U470" s="254">
        <f t="shared" si="48"/>
        <v>250910</v>
      </c>
      <c r="V470" s="159"/>
      <c r="W470" s="246">
        <f t="shared" si="49"/>
        <v>0</v>
      </c>
      <c r="X470" s="247" t="str">
        <f t="shared" si="50"/>
        <v>8</v>
      </c>
      <c r="Y470" s="159"/>
      <c r="Z470" s="254">
        <f t="shared" si="51"/>
        <v>20072.8</v>
      </c>
      <c r="AA470" s="5">
        <f>VLOOKUP(G470,Ma_KH!$A:$R,14,0)</f>
        <v>60</v>
      </c>
    </row>
    <row r="471" spans="1:27" x14ac:dyDescent="0.25">
      <c r="A471" s="282">
        <v>46112</v>
      </c>
      <c r="B471" s="283">
        <v>4186821337</v>
      </c>
      <c r="C471" s="284" t="s">
        <v>15253</v>
      </c>
      <c r="D471" s="282">
        <v>46114</v>
      </c>
      <c r="E471" s="206"/>
      <c r="F471" s="189"/>
      <c r="G471" s="285" t="s">
        <v>15032</v>
      </c>
      <c r="H471" s="206"/>
      <c r="I471" s="283" t="s">
        <v>15346</v>
      </c>
      <c r="J471" s="283" t="s">
        <v>1769</v>
      </c>
      <c r="K471" s="205" t="s">
        <v>48</v>
      </c>
      <c r="L471" s="190" t="str">
        <f>VLOOKUP($K471,TONG_SL!$A:$D,2,0)</f>
        <v>Mọc Nấm Hương 250g</v>
      </c>
      <c r="M471" s="217"/>
      <c r="N471" s="190" t="str">
        <f t="shared" si="47"/>
        <v>K-C6</v>
      </c>
      <c r="O471" s="217"/>
      <c r="P471" s="217"/>
      <c r="Q471" s="190" t="str">
        <f>VLOOKUP(K471,TONG_SL!$A:$D,3,0)</f>
        <v>Túi</v>
      </c>
      <c r="R471" s="248">
        <v>2</v>
      </c>
      <c r="S471" s="159"/>
      <c r="T471" s="159">
        <f>VLOOKUP(VLOOKUP(G471,Ma_KH!$A:$R,18,0)&amp;K471,Gia_MB!$A:$F,6,0)</f>
        <v>46000</v>
      </c>
      <c r="U471" s="254">
        <f t="shared" si="48"/>
        <v>92000</v>
      </c>
      <c r="V471" s="159"/>
      <c r="W471" s="246">
        <f t="shared" si="49"/>
        <v>0</v>
      </c>
      <c r="X471" s="247" t="str">
        <f t="shared" si="50"/>
        <v>8</v>
      </c>
      <c r="Y471" s="159"/>
      <c r="Z471" s="254">
        <f t="shared" si="51"/>
        <v>7360</v>
      </c>
      <c r="AA471" s="5">
        <f>VLOOKUP(G471,Ma_KH!$A:$R,14,0)</f>
        <v>60</v>
      </c>
    </row>
    <row r="472" spans="1:27" x14ac:dyDescent="0.25">
      <c r="A472" s="282">
        <v>46112</v>
      </c>
      <c r="B472" s="283">
        <v>4186821337</v>
      </c>
      <c r="C472" s="284" t="s">
        <v>15253</v>
      </c>
      <c r="D472" s="282">
        <v>46114</v>
      </c>
      <c r="E472" s="206"/>
      <c r="F472" s="189"/>
      <c r="G472" s="285" t="s">
        <v>15032</v>
      </c>
      <c r="H472" s="206"/>
      <c r="I472" s="283" t="s">
        <v>15346</v>
      </c>
      <c r="J472" s="283" t="s">
        <v>1769</v>
      </c>
      <c r="K472" s="205" t="s">
        <v>34</v>
      </c>
      <c r="L472" s="190" t="str">
        <f>VLOOKUP($K472,TONG_SL!$A:$D,2,0)</f>
        <v>Tai heo muối 200g</v>
      </c>
      <c r="M472" s="217"/>
      <c r="N472" s="190" t="str">
        <f t="shared" si="47"/>
        <v>K-C6</v>
      </c>
      <c r="O472" s="217"/>
      <c r="P472" s="217"/>
      <c r="Q472" s="190" t="str">
        <f>VLOOKUP(K472,TONG_SL!$A:$D,3,0)</f>
        <v>Túi</v>
      </c>
      <c r="R472" s="248">
        <v>2</v>
      </c>
      <c r="S472" s="159"/>
      <c r="T472" s="159">
        <f>VLOOKUP(VLOOKUP(G472,Ma_KH!$A:$R,18,0)&amp;K472,Gia_MB!$A:$F,6,0)</f>
        <v>55595</v>
      </c>
      <c r="U472" s="254">
        <f t="shared" si="48"/>
        <v>111190</v>
      </c>
      <c r="V472" s="159"/>
      <c r="W472" s="246">
        <f t="shared" si="49"/>
        <v>0</v>
      </c>
      <c r="X472" s="247" t="str">
        <f t="shared" si="50"/>
        <v>8</v>
      </c>
      <c r="Y472" s="159"/>
      <c r="Z472" s="254">
        <f t="shared" si="51"/>
        <v>8895.2000000000007</v>
      </c>
      <c r="AA472" s="5">
        <f>VLOOKUP(G472,Ma_KH!$A:$R,14,0)</f>
        <v>60</v>
      </c>
    </row>
    <row r="473" spans="1:27" x14ac:dyDescent="0.25">
      <c r="A473" s="282">
        <v>46112</v>
      </c>
      <c r="B473" s="283">
        <v>4186821337</v>
      </c>
      <c r="C473" s="284" t="s">
        <v>15253</v>
      </c>
      <c r="D473" s="282">
        <v>46114</v>
      </c>
      <c r="E473" s="206"/>
      <c r="F473" s="189"/>
      <c r="G473" s="285" t="s">
        <v>15032</v>
      </c>
      <c r="H473" s="206"/>
      <c r="I473" s="283" t="s">
        <v>15346</v>
      </c>
      <c r="J473" s="283" t="s">
        <v>1769</v>
      </c>
      <c r="K473" s="205" t="s">
        <v>27</v>
      </c>
      <c r="L473" s="190" t="str">
        <f>VLOOKUP($K473,TONG_SL!$A:$D,2,0)</f>
        <v>Chân giò heo muối 300g</v>
      </c>
      <c r="M473" s="217"/>
      <c r="N473" s="190" t="str">
        <f t="shared" si="47"/>
        <v>K-C6</v>
      </c>
      <c r="O473" s="217"/>
      <c r="P473" s="217"/>
      <c r="Q473" s="190" t="str">
        <f>VLOOKUP(K473,TONG_SL!$A:$D,3,0)</f>
        <v>Túi</v>
      </c>
      <c r="R473" s="248">
        <v>12</v>
      </c>
      <c r="S473" s="159"/>
      <c r="T473" s="159">
        <f>VLOOKUP(VLOOKUP(G473,Ma_KH!$A:$R,18,0)&amp;K473,Gia_MB!$A:$F,6,0)</f>
        <v>73431</v>
      </c>
      <c r="U473" s="254">
        <f t="shared" si="48"/>
        <v>881172</v>
      </c>
      <c r="V473" s="159"/>
      <c r="W473" s="246">
        <f t="shared" si="49"/>
        <v>0</v>
      </c>
      <c r="X473" s="247" t="str">
        <f t="shared" si="50"/>
        <v>8</v>
      </c>
      <c r="Y473" s="159"/>
      <c r="Z473" s="254">
        <f t="shared" si="51"/>
        <v>70493.759999999995</v>
      </c>
      <c r="AA473" s="5">
        <f>VLOOKUP(G473,Ma_KH!$A:$R,14,0)</f>
        <v>60</v>
      </c>
    </row>
    <row r="474" spans="1:27" x14ac:dyDescent="0.25">
      <c r="A474" s="289">
        <v>46112</v>
      </c>
      <c r="B474" s="290">
        <v>4186821337</v>
      </c>
      <c r="C474" s="291" t="s">
        <v>15253</v>
      </c>
      <c r="D474" s="289">
        <v>46114</v>
      </c>
      <c r="E474" s="252"/>
      <c r="F474" s="251"/>
      <c r="G474" s="293" t="s">
        <v>15032</v>
      </c>
      <c r="H474" s="252"/>
      <c r="I474" s="290" t="s">
        <v>15346</v>
      </c>
      <c r="J474" s="290" t="s">
        <v>1769</v>
      </c>
      <c r="K474" s="188" t="s">
        <v>30</v>
      </c>
      <c r="L474" s="190" t="str">
        <f>VLOOKUP($K474,TONG_SL!$A:$D,2,0)</f>
        <v>Gà muối 500g</v>
      </c>
      <c r="M474" s="217"/>
      <c r="N474" s="190" t="str">
        <f t="shared" si="47"/>
        <v>K-C6</v>
      </c>
      <c r="O474" s="217"/>
      <c r="P474" s="217"/>
      <c r="Q474" s="190" t="str">
        <f>VLOOKUP(K474,TONG_SL!$A:$D,3,0)</f>
        <v>Túi</v>
      </c>
      <c r="R474" s="248">
        <v>14</v>
      </c>
      <c r="S474" s="160"/>
      <c r="T474" s="160">
        <f>VLOOKUP(VLOOKUP(G474,Ma_KH!$A:$R,18,0)&amp;K474,Gia_MB!$A:$F,6,0)</f>
        <v>116611</v>
      </c>
      <c r="U474" s="255">
        <f t="shared" si="48"/>
        <v>1632554</v>
      </c>
      <c r="V474" s="160"/>
      <c r="W474" s="256">
        <f t="shared" si="49"/>
        <v>0</v>
      </c>
      <c r="X474" s="257" t="str">
        <f t="shared" si="50"/>
        <v>8</v>
      </c>
      <c r="Y474" s="160"/>
      <c r="Z474" s="255">
        <f t="shared" si="51"/>
        <v>130604.32</v>
      </c>
      <c r="AA474" s="258">
        <f>VLOOKUP(G474,Ma_KH!$A:$R,14,0)</f>
        <v>60</v>
      </c>
    </row>
    <row r="475" spans="1:27" x14ac:dyDescent="0.25">
      <c r="A475" s="282">
        <v>46113</v>
      </c>
      <c r="B475" s="292" t="s">
        <v>15431</v>
      </c>
      <c r="C475" s="284" t="s">
        <v>15253</v>
      </c>
      <c r="D475" s="282">
        <v>46114</v>
      </c>
      <c r="E475" s="264"/>
      <c r="F475" s="263"/>
      <c r="G475" s="285" t="s">
        <v>14324</v>
      </c>
      <c r="H475" s="264"/>
      <c r="I475" s="283" t="s">
        <v>15360</v>
      </c>
      <c r="J475" s="283" t="s">
        <v>70</v>
      </c>
      <c r="K475" s="205" t="s">
        <v>32</v>
      </c>
      <c r="L475" s="190" t="str">
        <f>VLOOKUP($K475,TONG_SL!$A:$D,2,0)</f>
        <v>Giò Tai Lưỡi Xào 250g</v>
      </c>
      <c r="M475" s="217"/>
      <c r="N475" s="190" t="str">
        <f t="shared" si="47"/>
        <v>K-C6</v>
      </c>
      <c r="O475" s="217"/>
      <c r="P475" s="217"/>
      <c r="Q475" s="190" t="str">
        <f>VLOOKUP(K475,TONG_SL!$A:$D,3,0)</f>
        <v>Túi</v>
      </c>
      <c r="R475" s="248">
        <v>3</v>
      </c>
      <c r="S475" s="159"/>
      <c r="T475" s="159">
        <f>VLOOKUP(VLOOKUP(G475,Ma_KH!$A:$R,18,0)&amp;K475,Gia_MB!$A:$F,6,0)</f>
        <v>50182</v>
      </c>
      <c r="U475" s="254">
        <f t="shared" ref="U475:U538" si="52">T475*R475</f>
        <v>150546</v>
      </c>
      <c r="V475" s="159"/>
      <c r="W475" s="246">
        <f t="shared" ref="W475:W538" si="53">U475*V475</f>
        <v>0</v>
      </c>
      <c r="X475" s="247" t="str">
        <f t="shared" ref="X475:X538" si="54">IF(B475&lt;&gt;"","8","0")</f>
        <v>8</v>
      </c>
      <c r="Y475" s="159"/>
      <c r="Z475" s="254">
        <f t="shared" ref="Z475:Z538" si="55">U475*X475%</f>
        <v>12043.68</v>
      </c>
      <c r="AA475" s="5">
        <f>VLOOKUP(G475,Ma_KH!$A:$R,14,0)</f>
        <v>60</v>
      </c>
    </row>
    <row r="476" spans="1:27" x14ac:dyDescent="0.25">
      <c r="A476" s="282">
        <v>46113</v>
      </c>
      <c r="B476" s="292" t="s">
        <v>15432</v>
      </c>
      <c r="C476" s="284" t="s">
        <v>15253</v>
      </c>
      <c r="D476" s="282">
        <v>46114</v>
      </c>
      <c r="E476" s="264"/>
      <c r="F476" s="263"/>
      <c r="G476" s="285" t="s">
        <v>14324</v>
      </c>
      <c r="H476" s="264"/>
      <c r="I476" s="283" t="s">
        <v>15360</v>
      </c>
      <c r="J476" s="283" t="s">
        <v>70</v>
      </c>
      <c r="K476" s="205" t="s">
        <v>48</v>
      </c>
      <c r="L476" s="190" t="str">
        <f>VLOOKUP($K476,TONG_SL!$A:$D,2,0)</f>
        <v>Mọc Nấm Hương 250g</v>
      </c>
      <c r="M476" s="217"/>
      <c r="N476" s="190" t="str">
        <f t="shared" si="47"/>
        <v>K-C6</v>
      </c>
      <c r="O476" s="217"/>
      <c r="P476" s="217"/>
      <c r="Q476" s="190" t="str">
        <f>VLOOKUP(K476,TONG_SL!$A:$D,3,0)</f>
        <v>Túi</v>
      </c>
      <c r="R476" s="248">
        <v>3</v>
      </c>
      <c r="S476" s="159"/>
      <c r="T476" s="159">
        <f>VLOOKUP(VLOOKUP(G476,Ma_KH!$A:$R,18,0)&amp;K476,Gia_MB!$A:$F,6,0)</f>
        <v>46000</v>
      </c>
      <c r="U476" s="254">
        <f t="shared" si="52"/>
        <v>138000</v>
      </c>
      <c r="V476" s="159"/>
      <c r="W476" s="246">
        <f t="shared" si="53"/>
        <v>0</v>
      </c>
      <c r="X476" s="247" t="str">
        <f t="shared" si="54"/>
        <v>8</v>
      </c>
      <c r="Y476" s="159"/>
      <c r="Z476" s="254">
        <f t="shared" si="55"/>
        <v>11040</v>
      </c>
      <c r="AA476" s="5">
        <f>VLOOKUP(G476,Ma_KH!$A:$R,14,0)</f>
        <v>60</v>
      </c>
    </row>
    <row r="477" spans="1:27" x14ac:dyDescent="0.25">
      <c r="A477" s="282">
        <v>46113</v>
      </c>
      <c r="B477" s="292" t="s">
        <v>15433</v>
      </c>
      <c r="C477" s="284" t="s">
        <v>15253</v>
      </c>
      <c r="D477" s="282">
        <v>46114</v>
      </c>
      <c r="E477" s="264"/>
      <c r="F477" s="263"/>
      <c r="G477" s="285" t="s">
        <v>14324</v>
      </c>
      <c r="H477" s="264"/>
      <c r="I477" s="283" t="s">
        <v>15360</v>
      </c>
      <c r="J477" s="283" t="s">
        <v>70</v>
      </c>
      <c r="K477" s="205" t="s">
        <v>34</v>
      </c>
      <c r="L477" s="190" t="str">
        <f>VLOOKUP($K477,TONG_SL!$A:$D,2,0)</f>
        <v>Tai heo muối 200g</v>
      </c>
      <c r="M477" s="217"/>
      <c r="N477" s="190" t="str">
        <f t="shared" si="47"/>
        <v>K-C6</v>
      </c>
      <c r="O477" s="217"/>
      <c r="P477" s="217"/>
      <c r="Q477" s="190" t="str">
        <f>VLOOKUP(K477,TONG_SL!$A:$D,3,0)</f>
        <v>Túi</v>
      </c>
      <c r="R477" s="248">
        <v>3</v>
      </c>
      <c r="S477" s="159"/>
      <c r="T477" s="159">
        <f>VLOOKUP(VLOOKUP(G477,Ma_KH!$A:$R,18,0)&amp;K477,Gia_MB!$A:$F,6,0)</f>
        <v>55595</v>
      </c>
      <c r="U477" s="254">
        <f t="shared" si="52"/>
        <v>166785</v>
      </c>
      <c r="V477" s="159"/>
      <c r="W477" s="246">
        <f t="shared" si="53"/>
        <v>0</v>
      </c>
      <c r="X477" s="247" t="str">
        <f t="shared" si="54"/>
        <v>8</v>
      </c>
      <c r="Y477" s="159"/>
      <c r="Z477" s="254">
        <f t="shared" si="55"/>
        <v>13342.800000000001</v>
      </c>
      <c r="AA477" s="5">
        <f>VLOOKUP(G477,Ma_KH!$A:$R,14,0)</f>
        <v>60</v>
      </c>
    </row>
    <row r="478" spans="1:27" x14ac:dyDescent="0.25">
      <c r="A478" s="282">
        <v>46113</v>
      </c>
      <c r="B478" s="286">
        <v>4187006687</v>
      </c>
      <c r="C478" s="284" t="s">
        <v>15253</v>
      </c>
      <c r="D478" s="282">
        <v>46114</v>
      </c>
      <c r="E478" s="264"/>
      <c r="F478" s="263"/>
      <c r="G478" s="285" t="s">
        <v>14342</v>
      </c>
      <c r="H478" s="264"/>
      <c r="I478" s="283" t="s">
        <v>15361</v>
      </c>
      <c r="J478" s="283" t="s">
        <v>70</v>
      </c>
      <c r="K478" s="205" t="s">
        <v>27</v>
      </c>
      <c r="L478" s="190" t="str">
        <f>VLOOKUP($K478,TONG_SL!$A:$D,2,0)</f>
        <v>Chân giò heo muối 300g</v>
      </c>
      <c r="M478" s="217"/>
      <c r="N478" s="190" t="str">
        <f t="shared" si="47"/>
        <v>K-C6</v>
      </c>
      <c r="O478" s="217"/>
      <c r="P478" s="217"/>
      <c r="Q478" s="190" t="str">
        <f>VLOOKUP(K478,TONG_SL!$A:$D,3,0)</f>
        <v>Túi</v>
      </c>
      <c r="R478" s="248">
        <v>10</v>
      </c>
      <c r="S478" s="159"/>
      <c r="T478" s="159">
        <f>VLOOKUP(VLOOKUP(G478,Ma_KH!$A:$R,18,0)&amp;K478,Gia_MB!$A:$F,6,0)</f>
        <v>73431</v>
      </c>
      <c r="U478" s="254">
        <f t="shared" si="52"/>
        <v>734310</v>
      </c>
      <c r="V478" s="159"/>
      <c r="W478" s="246">
        <f t="shared" si="53"/>
        <v>0</v>
      </c>
      <c r="X478" s="247" t="str">
        <f t="shared" si="54"/>
        <v>8</v>
      </c>
      <c r="Y478" s="159"/>
      <c r="Z478" s="254">
        <f t="shared" si="55"/>
        <v>58744.800000000003</v>
      </c>
      <c r="AA478" s="5">
        <f>VLOOKUP(G478,Ma_KH!$A:$R,14,0)</f>
        <v>60</v>
      </c>
    </row>
    <row r="479" spans="1:27" x14ac:dyDescent="0.25">
      <c r="A479" s="282">
        <v>46113</v>
      </c>
      <c r="B479" s="286">
        <v>4187017784</v>
      </c>
      <c r="C479" s="284" t="s">
        <v>15253</v>
      </c>
      <c r="D479" s="282">
        <v>46114</v>
      </c>
      <c r="E479" s="264"/>
      <c r="F479" s="263"/>
      <c r="G479" s="285" t="s">
        <v>14289</v>
      </c>
      <c r="H479" s="264"/>
      <c r="I479" s="283" t="s">
        <v>15362</v>
      </c>
      <c r="J479" s="283" t="s">
        <v>70</v>
      </c>
      <c r="K479" s="205" t="s">
        <v>30</v>
      </c>
      <c r="L479" s="190" t="str">
        <f>VLOOKUP($K479,TONG_SL!$A:$D,2,0)</f>
        <v>Gà muối 500g</v>
      </c>
      <c r="M479" s="217"/>
      <c r="N479" s="190" t="str">
        <f t="shared" si="47"/>
        <v>K-C6</v>
      </c>
      <c r="O479" s="217"/>
      <c r="P479" s="217"/>
      <c r="Q479" s="190" t="str">
        <f>VLOOKUP(K479,TONG_SL!$A:$D,3,0)</f>
        <v>Túi</v>
      </c>
      <c r="R479" s="248">
        <v>3</v>
      </c>
      <c r="S479" s="159"/>
      <c r="T479" s="159">
        <f>VLOOKUP(VLOOKUP(G479,Ma_KH!$A:$R,18,0)&amp;K479,Gia_MB!$A:$F,6,0)</f>
        <v>116611</v>
      </c>
      <c r="U479" s="254">
        <f t="shared" si="52"/>
        <v>349833</v>
      </c>
      <c r="V479" s="159"/>
      <c r="W479" s="246">
        <f t="shared" si="53"/>
        <v>0</v>
      </c>
      <c r="X479" s="247" t="str">
        <f t="shared" si="54"/>
        <v>8</v>
      </c>
      <c r="Y479" s="159"/>
      <c r="Z479" s="254">
        <f t="shared" si="55"/>
        <v>27986.639999999999</v>
      </c>
      <c r="AA479" s="5">
        <f>VLOOKUP(G479,Ma_KH!$A:$R,14,0)</f>
        <v>60</v>
      </c>
    </row>
    <row r="480" spans="1:27" x14ac:dyDescent="0.25">
      <c r="A480" s="282">
        <v>46113</v>
      </c>
      <c r="B480" s="286">
        <v>4187017784</v>
      </c>
      <c r="C480" s="284" t="s">
        <v>15253</v>
      </c>
      <c r="D480" s="282">
        <v>46114</v>
      </c>
      <c r="E480" s="264"/>
      <c r="F480" s="263"/>
      <c r="G480" s="285" t="s">
        <v>14289</v>
      </c>
      <c r="H480" s="264"/>
      <c r="I480" s="283" t="s">
        <v>15362</v>
      </c>
      <c r="J480" s="283" t="s">
        <v>70</v>
      </c>
      <c r="K480" s="205" t="s">
        <v>27</v>
      </c>
      <c r="L480" s="190" t="str">
        <f>VLOOKUP($K480,TONG_SL!$A:$D,2,0)</f>
        <v>Chân giò heo muối 300g</v>
      </c>
      <c r="M480" s="217"/>
      <c r="N480" s="190" t="str">
        <f t="shared" si="47"/>
        <v>K-C6</v>
      </c>
      <c r="O480" s="217"/>
      <c r="P480" s="217"/>
      <c r="Q480" s="190" t="str">
        <f>VLOOKUP(K480,TONG_SL!$A:$D,3,0)</f>
        <v>Túi</v>
      </c>
      <c r="R480" s="248">
        <v>8</v>
      </c>
      <c r="S480" s="159"/>
      <c r="T480" s="159">
        <f>VLOOKUP(VLOOKUP(G480,Ma_KH!$A:$R,18,0)&amp;K480,Gia_MB!$A:$F,6,0)</f>
        <v>73431</v>
      </c>
      <c r="U480" s="254">
        <f t="shared" si="52"/>
        <v>587448</v>
      </c>
      <c r="V480" s="159"/>
      <c r="W480" s="246">
        <f t="shared" si="53"/>
        <v>0</v>
      </c>
      <c r="X480" s="247" t="str">
        <f t="shared" si="54"/>
        <v>8</v>
      </c>
      <c r="Y480" s="159"/>
      <c r="Z480" s="254">
        <f t="shared" si="55"/>
        <v>46995.840000000004</v>
      </c>
      <c r="AA480" s="5">
        <f>VLOOKUP(G480,Ma_KH!$A:$R,14,0)</f>
        <v>60</v>
      </c>
    </row>
    <row r="481" spans="1:27" x14ac:dyDescent="0.25">
      <c r="A481" s="282">
        <v>46113</v>
      </c>
      <c r="B481" s="286">
        <v>4187017784</v>
      </c>
      <c r="C481" s="284" t="s">
        <v>15253</v>
      </c>
      <c r="D481" s="282">
        <v>46114</v>
      </c>
      <c r="E481" s="264"/>
      <c r="F481" s="263"/>
      <c r="G481" s="285" t="s">
        <v>14289</v>
      </c>
      <c r="H481" s="264"/>
      <c r="I481" s="283" t="s">
        <v>15362</v>
      </c>
      <c r="J481" s="283" t="s">
        <v>70</v>
      </c>
      <c r="K481" s="205" t="s">
        <v>34</v>
      </c>
      <c r="L481" s="190" t="str">
        <f>VLOOKUP($K481,TONG_SL!$A:$D,2,0)</f>
        <v>Tai heo muối 200g</v>
      </c>
      <c r="M481" s="217"/>
      <c r="N481" s="190" t="str">
        <f t="shared" si="47"/>
        <v>K-C6</v>
      </c>
      <c r="O481" s="217"/>
      <c r="P481" s="217"/>
      <c r="Q481" s="190" t="str">
        <f>VLOOKUP(K481,TONG_SL!$A:$D,3,0)</f>
        <v>Túi</v>
      </c>
      <c r="R481" s="248">
        <v>3</v>
      </c>
      <c r="S481" s="159"/>
      <c r="T481" s="159">
        <f>VLOOKUP(VLOOKUP(G481,Ma_KH!$A:$R,18,0)&amp;K481,Gia_MB!$A:$F,6,0)</f>
        <v>55595</v>
      </c>
      <c r="U481" s="254">
        <f t="shared" si="52"/>
        <v>166785</v>
      </c>
      <c r="V481" s="159"/>
      <c r="W481" s="246">
        <f t="shared" si="53"/>
        <v>0</v>
      </c>
      <c r="X481" s="247" t="str">
        <f t="shared" si="54"/>
        <v>8</v>
      </c>
      <c r="Y481" s="159"/>
      <c r="Z481" s="254">
        <f t="shared" si="55"/>
        <v>13342.800000000001</v>
      </c>
      <c r="AA481" s="5">
        <f>VLOOKUP(G481,Ma_KH!$A:$R,14,0)</f>
        <v>60</v>
      </c>
    </row>
    <row r="482" spans="1:27" x14ac:dyDescent="0.25">
      <c r="A482" s="282">
        <v>46113</v>
      </c>
      <c r="B482" s="286">
        <v>4187017784</v>
      </c>
      <c r="C482" s="284" t="s">
        <v>15253</v>
      </c>
      <c r="D482" s="282">
        <v>46114</v>
      </c>
      <c r="E482" s="264"/>
      <c r="F482" s="263"/>
      <c r="G482" s="285" t="s">
        <v>14289</v>
      </c>
      <c r="H482" s="264"/>
      <c r="I482" s="283" t="s">
        <v>15362</v>
      </c>
      <c r="J482" s="283" t="s">
        <v>70</v>
      </c>
      <c r="K482" s="205" t="s">
        <v>32</v>
      </c>
      <c r="L482" s="190" t="str">
        <f>VLOOKUP($K482,TONG_SL!$A:$D,2,0)</f>
        <v>Giò Tai Lưỡi Xào 250g</v>
      </c>
      <c r="M482" s="217"/>
      <c r="N482" s="190" t="str">
        <f t="shared" si="47"/>
        <v>K-C6</v>
      </c>
      <c r="O482" s="217"/>
      <c r="P482" s="217"/>
      <c r="Q482" s="190" t="str">
        <f>VLOOKUP(K482,TONG_SL!$A:$D,3,0)</f>
        <v>Túi</v>
      </c>
      <c r="R482" s="248">
        <v>3</v>
      </c>
      <c r="S482" s="159"/>
      <c r="T482" s="159">
        <f>VLOOKUP(VLOOKUP(G482,Ma_KH!$A:$R,18,0)&amp;K482,Gia_MB!$A:$F,6,0)</f>
        <v>50182</v>
      </c>
      <c r="U482" s="254">
        <f t="shared" si="52"/>
        <v>150546</v>
      </c>
      <c r="V482" s="159"/>
      <c r="W482" s="246">
        <f t="shared" si="53"/>
        <v>0</v>
      </c>
      <c r="X482" s="247" t="str">
        <f t="shared" si="54"/>
        <v>8</v>
      </c>
      <c r="Y482" s="159"/>
      <c r="Z482" s="254">
        <f t="shared" si="55"/>
        <v>12043.68</v>
      </c>
      <c r="AA482" s="5">
        <f>VLOOKUP(G482,Ma_KH!$A:$R,14,0)</f>
        <v>60</v>
      </c>
    </row>
    <row r="483" spans="1:27" x14ac:dyDescent="0.25">
      <c r="A483" s="282">
        <v>46113</v>
      </c>
      <c r="B483" s="286">
        <v>4187017784</v>
      </c>
      <c r="C483" s="284" t="s">
        <v>15253</v>
      </c>
      <c r="D483" s="282">
        <v>46114</v>
      </c>
      <c r="E483" s="264"/>
      <c r="F483" s="263"/>
      <c r="G483" s="285" t="s">
        <v>14289</v>
      </c>
      <c r="H483" s="264"/>
      <c r="I483" s="283" t="s">
        <v>15362</v>
      </c>
      <c r="J483" s="283" t="s">
        <v>70</v>
      </c>
      <c r="K483" s="205" t="s">
        <v>48</v>
      </c>
      <c r="L483" s="190" t="str">
        <f>VLOOKUP($K483,TONG_SL!$A:$D,2,0)</f>
        <v>Mọc Nấm Hương 250g</v>
      </c>
      <c r="M483" s="217"/>
      <c r="N483" s="190" t="str">
        <f t="shared" si="47"/>
        <v>K-C6</v>
      </c>
      <c r="O483" s="217"/>
      <c r="P483" s="217"/>
      <c r="Q483" s="190" t="str">
        <f>VLOOKUP(K483,TONG_SL!$A:$D,3,0)</f>
        <v>Túi</v>
      </c>
      <c r="R483" s="248">
        <v>3</v>
      </c>
      <c r="S483" s="159"/>
      <c r="T483" s="159">
        <f>VLOOKUP(VLOOKUP(G483,Ma_KH!$A:$R,18,0)&amp;K483,Gia_MB!$A:$F,6,0)</f>
        <v>46000</v>
      </c>
      <c r="U483" s="254">
        <f t="shared" si="52"/>
        <v>138000</v>
      </c>
      <c r="V483" s="159"/>
      <c r="W483" s="246">
        <f t="shared" si="53"/>
        <v>0</v>
      </c>
      <c r="X483" s="247" t="str">
        <f t="shared" si="54"/>
        <v>8</v>
      </c>
      <c r="Y483" s="159"/>
      <c r="Z483" s="254">
        <f t="shared" si="55"/>
        <v>11040</v>
      </c>
      <c r="AA483" s="5">
        <f>VLOOKUP(G483,Ma_KH!$A:$R,14,0)</f>
        <v>60</v>
      </c>
    </row>
    <row r="484" spans="1:27" x14ac:dyDescent="0.25">
      <c r="A484" s="282">
        <v>46113</v>
      </c>
      <c r="B484" s="286">
        <v>4187017784</v>
      </c>
      <c r="C484" s="284" t="s">
        <v>15253</v>
      </c>
      <c r="D484" s="282">
        <v>46114</v>
      </c>
      <c r="E484" s="264"/>
      <c r="F484" s="263"/>
      <c r="G484" s="285" t="s">
        <v>14289</v>
      </c>
      <c r="H484" s="264"/>
      <c r="I484" s="283" t="s">
        <v>15362</v>
      </c>
      <c r="J484" s="283" t="s">
        <v>70</v>
      </c>
      <c r="K484" s="205" t="s">
        <v>39</v>
      </c>
      <c r="L484" s="190" t="str">
        <f>VLOOKUP($K484,TONG_SL!$A:$D,2,0)</f>
        <v>Chả nướng 300g</v>
      </c>
      <c r="M484" s="217"/>
      <c r="N484" s="190" t="str">
        <f t="shared" si="47"/>
        <v>K-C6</v>
      </c>
      <c r="O484" s="217"/>
      <c r="P484" s="217"/>
      <c r="Q484" s="190" t="str">
        <f>VLOOKUP(K484,TONG_SL!$A:$D,3,0)</f>
        <v>Túi</v>
      </c>
      <c r="R484" s="248">
        <v>3</v>
      </c>
      <c r="S484" s="159"/>
      <c r="T484" s="159">
        <f>VLOOKUP(VLOOKUP(G484,Ma_KH!$A:$R,18,0)&amp;K484,Gia_MB!$A:$F,6,0)</f>
        <v>70950</v>
      </c>
      <c r="U484" s="254">
        <f t="shared" si="52"/>
        <v>212850</v>
      </c>
      <c r="V484" s="159"/>
      <c r="W484" s="246">
        <f t="shared" si="53"/>
        <v>0</v>
      </c>
      <c r="X484" s="247" t="str">
        <f t="shared" si="54"/>
        <v>8</v>
      </c>
      <c r="Y484" s="159"/>
      <c r="Z484" s="254">
        <f t="shared" si="55"/>
        <v>17028</v>
      </c>
      <c r="AA484" s="5">
        <f>VLOOKUP(G484,Ma_KH!$A:$R,14,0)</f>
        <v>60</v>
      </c>
    </row>
    <row r="485" spans="1:27" x14ac:dyDescent="0.25">
      <c r="A485" s="282">
        <v>46113</v>
      </c>
      <c r="B485" s="286">
        <v>4187048125</v>
      </c>
      <c r="C485" s="284" t="s">
        <v>15253</v>
      </c>
      <c r="D485" s="282">
        <v>46114</v>
      </c>
      <c r="E485" s="264"/>
      <c r="F485" s="263"/>
      <c r="G485" s="285" t="s">
        <v>14340</v>
      </c>
      <c r="H485" s="264"/>
      <c r="I485" s="283" t="s">
        <v>15363</v>
      </c>
      <c r="J485" s="283" t="s">
        <v>70</v>
      </c>
      <c r="K485" s="205" t="s">
        <v>27</v>
      </c>
      <c r="L485" s="190" t="str">
        <f>VLOOKUP($K485,TONG_SL!$A:$D,2,0)</f>
        <v>Chân giò heo muối 300g</v>
      </c>
      <c r="M485" s="217"/>
      <c r="N485" s="190" t="str">
        <f t="shared" si="47"/>
        <v>K-C6</v>
      </c>
      <c r="O485" s="217"/>
      <c r="P485" s="217"/>
      <c r="Q485" s="190" t="str">
        <f>VLOOKUP(K485,TONG_SL!$A:$D,3,0)</f>
        <v>Túi</v>
      </c>
      <c r="R485" s="248">
        <v>10</v>
      </c>
      <c r="S485" s="159"/>
      <c r="T485" s="159">
        <f>VLOOKUP(VLOOKUP(G485,Ma_KH!$A:$R,18,0)&amp;K485,Gia_MB!$A:$F,6,0)</f>
        <v>73431</v>
      </c>
      <c r="U485" s="254">
        <f t="shared" si="52"/>
        <v>734310</v>
      </c>
      <c r="V485" s="159"/>
      <c r="W485" s="246">
        <f t="shared" si="53"/>
        <v>0</v>
      </c>
      <c r="X485" s="247" t="str">
        <f t="shared" si="54"/>
        <v>8</v>
      </c>
      <c r="Y485" s="159"/>
      <c r="Z485" s="254">
        <f t="shared" si="55"/>
        <v>58744.800000000003</v>
      </c>
      <c r="AA485" s="5">
        <f>VLOOKUP(G485,Ma_KH!$A:$R,14,0)</f>
        <v>60</v>
      </c>
    </row>
    <row r="486" spans="1:27" x14ac:dyDescent="0.25">
      <c r="A486" s="282">
        <v>46113</v>
      </c>
      <c r="B486" s="286">
        <v>4187048125</v>
      </c>
      <c r="C486" s="284" t="s">
        <v>15253</v>
      </c>
      <c r="D486" s="282">
        <v>46114</v>
      </c>
      <c r="E486" s="264"/>
      <c r="F486" s="263"/>
      <c r="G486" s="285" t="s">
        <v>14340</v>
      </c>
      <c r="H486" s="264"/>
      <c r="I486" s="283" t="s">
        <v>15363</v>
      </c>
      <c r="J486" s="283" t="s">
        <v>70</v>
      </c>
      <c r="K486" s="205" t="s">
        <v>34</v>
      </c>
      <c r="L486" s="190" t="str">
        <f>VLOOKUP($K486,TONG_SL!$A:$D,2,0)</f>
        <v>Tai heo muối 200g</v>
      </c>
      <c r="M486" s="217"/>
      <c r="N486" s="190" t="str">
        <f t="shared" si="47"/>
        <v>K-C6</v>
      </c>
      <c r="O486" s="217"/>
      <c r="P486" s="217"/>
      <c r="Q486" s="190" t="str">
        <f>VLOOKUP(K486,TONG_SL!$A:$D,3,0)</f>
        <v>Túi</v>
      </c>
      <c r="R486" s="248">
        <v>3</v>
      </c>
      <c r="S486" s="159"/>
      <c r="T486" s="159">
        <f>VLOOKUP(VLOOKUP(G486,Ma_KH!$A:$R,18,0)&amp;K486,Gia_MB!$A:$F,6,0)</f>
        <v>55595</v>
      </c>
      <c r="U486" s="254">
        <f t="shared" si="52"/>
        <v>166785</v>
      </c>
      <c r="V486" s="159"/>
      <c r="W486" s="246">
        <f t="shared" si="53"/>
        <v>0</v>
      </c>
      <c r="X486" s="247" t="str">
        <f t="shared" si="54"/>
        <v>8</v>
      </c>
      <c r="Y486" s="159"/>
      <c r="Z486" s="254">
        <f t="shared" si="55"/>
        <v>13342.800000000001</v>
      </c>
      <c r="AA486" s="5">
        <f>VLOOKUP(G486,Ma_KH!$A:$R,14,0)</f>
        <v>60</v>
      </c>
    </row>
    <row r="487" spans="1:27" x14ac:dyDescent="0.25">
      <c r="A487" s="282">
        <v>46113</v>
      </c>
      <c r="B487" s="286">
        <v>4187048125</v>
      </c>
      <c r="C487" s="284" t="s">
        <v>15253</v>
      </c>
      <c r="D487" s="282">
        <v>46114</v>
      </c>
      <c r="E487" s="264"/>
      <c r="F487" s="263"/>
      <c r="G487" s="285" t="s">
        <v>14340</v>
      </c>
      <c r="H487" s="264"/>
      <c r="I487" s="283" t="s">
        <v>15363</v>
      </c>
      <c r="J487" s="283" t="s">
        <v>70</v>
      </c>
      <c r="K487" s="205" t="s">
        <v>32</v>
      </c>
      <c r="L487" s="190" t="str">
        <f>VLOOKUP($K487,TONG_SL!$A:$D,2,0)</f>
        <v>Giò Tai Lưỡi Xào 250g</v>
      </c>
      <c r="M487" s="217"/>
      <c r="N487" s="190" t="str">
        <f t="shared" si="47"/>
        <v>K-C6</v>
      </c>
      <c r="O487" s="217"/>
      <c r="P487" s="217"/>
      <c r="Q487" s="190" t="str">
        <f>VLOOKUP(K487,TONG_SL!$A:$D,3,0)</f>
        <v>Túi</v>
      </c>
      <c r="R487" s="248">
        <v>3</v>
      </c>
      <c r="S487" s="159"/>
      <c r="T487" s="159">
        <f>VLOOKUP(VLOOKUP(G487,Ma_KH!$A:$R,18,0)&amp;K487,Gia_MB!$A:$F,6,0)</f>
        <v>50182</v>
      </c>
      <c r="U487" s="254">
        <f t="shared" si="52"/>
        <v>150546</v>
      </c>
      <c r="V487" s="159"/>
      <c r="W487" s="246">
        <f t="shared" si="53"/>
        <v>0</v>
      </c>
      <c r="X487" s="247" t="str">
        <f t="shared" si="54"/>
        <v>8</v>
      </c>
      <c r="Y487" s="159"/>
      <c r="Z487" s="254">
        <f t="shared" si="55"/>
        <v>12043.68</v>
      </c>
      <c r="AA487" s="5">
        <f>VLOOKUP(G487,Ma_KH!$A:$R,14,0)</f>
        <v>60</v>
      </c>
    </row>
    <row r="488" spans="1:27" x14ac:dyDescent="0.25">
      <c r="A488" s="282">
        <v>46113</v>
      </c>
      <c r="B488" s="286">
        <v>4187048125</v>
      </c>
      <c r="C488" s="284" t="s">
        <v>15253</v>
      </c>
      <c r="D488" s="282">
        <v>46114</v>
      </c>
      <c r="E488" s="264"/>
      <c r="F488" s="263"/>
      <c r="G488" s="285" t="s">
        <v>14340</v>
      </c>
      <c r="H488" s="264"/>
      <c r="I488" s="283" t="s">
        <v>15363</v>
      </c>
      <c r="J488" s="283" t="s">
        <v>70</v>
      </c>
      <c r="K488" s="205" t="s">
        <v>48</v>
      </c>
      <c r="L488" s="190" t="str">
        <f>VLOOKUP($K488,TONG_SL!$A:$D,2,0)</f>
        <v>Mọc Nấm Hương 250g</v>
      </c>
      <c r="M488" s="217"/>
      <c r="N488" s="190" t="str">
        <f t="shared" si="47"/>
        <v>K-C6</v>
      </c>
      <c r="O488" s="217"/>
      <c r="P488" s="217"/>
      <c r="Q488" s="190" t="str">
        <f>VLOOKUP(K488,TONG_SL!$A:$D,3,0)</f>
        <v>Túi</v>
      </c>
      <c r="R488" s="248">
        <v>5</v>
      </c>
      <c r="S488" s="159"/>
      <c r="T488" s="159">
        <f>VLOOKUP(VLOOKUP(G488,Ma_KH!$A:$R,18,0)&amp;K488,Gia_MB!$A:$F,6,0)</f>
        <v>46000</v>
      </c>
      <c r="U488" s="254">
        <f t="shared" si="52"/>
        <v>230000</v>
      </c>
      <c r="V488" s="159"/>
      <c r="W488" s="246">
        <f t="shared" si="53"/>
        <v>0</v>
      </c>
      <c r="X488" s="247" t="str">
        <f t="shared" si="54"/>
        <v>8</v>
      </c>
      <c r="Y488" s="159"/>
      <c r="Z488" s="254">
        <f t="shared" si="55"/>
        <v>18400</v>
      </c>
      <c r="AA488" s="5">
        <f>VLOOKUP(G488,Ma_KH!$A:$R,14,0)</f>
        <v>60</v>
      </c>
    </row>
    <row r="489" spans="1:27" x14ac:dyDescent="0.25">
      <c r="A489" s="282">
        <v>46113</v>
      </c>
      <c r="B489" s="286">
        <v>4187048125</v>
      </c>
      <c r="C489" s="284" t="s">
        <v>15253</v>
      </c>
      <c r="D489" s="282">
        <v>46114</v>
      </c>
      <c r="E489" s="264"/>
      <c r="F489" s="263"/>
      <c r="G489" s="285" t="s">
        <v>14340</v>
      </c>
      <c r="H489" s="264"/>
      <c r="I489" s="283" t="s">
        <v>15363</v>
      </c>
      <c r="J489" s="283" t="s">
        <v>70</v>
      </c>
      <c r="K489" s="205" t="s">
        <v>37</v>
      </c>
      <c r="L489" s="190" t="str">
        <f>VLOOKUP($K489,TONG_SL!$A:$D,2,0)</f>
        <v>Chả cốm 300g</v>
      </c>
      <c r="M489" s="217"/>
      <c r="N489" s="190" t="str">
        <f t="shared" si="47"/>
        <v>K-C6</v>
      </c>
      <c r="O489" s="217"/>
      <c r="P489" s="217"/>
      <c r="Q489" s="190" t="str">
        <f>VLOOKUP(K489,TONG_SL!$A:$D,3,0)</f>
        <v>Túi</v>
      </c>
      <c r="R489" s="248">
        <v>5</v>
      </c>
      <c r="S489" s="159"/>
      <c r="T489" s="159">
        <f>VLOOKUP(VLOOKUP(G489,Ma_KH!$A:$R,18,0)&amp;K489,Gia_MB!$A:$F,6,0)</f>
        <v>74250</v>
      </c>
      <c r="U489" s="254">
        <f t="shared" si="52"/>
        <v>371250</v>
      </c>
      <c r="V489" s="159"/>
      <c r="W489" s="246">
        <f t="shared" si="53"/>
        <v>0</v>
      </c>
      <c r="X489" s="247" t="str">
        <f t="shared" si="54"/>
        <v>8</v>
      </c>
      <c r="Y489" s="159"/>
      <c r="Z489" s="254">
        <f t="shared" si="55"/>
        <v>29700</v>
      </c>
      <c r="AA489" s="5">
        <f>VLOOKUP(G489,Ma_KH!$A:$R,14,0)</f>
        <v>60</v>
      </c>
    </row>
    <row r="490" spans="1:27" x14ac:dyDescent="0.25">
      <c r="A490" s="282">
        <v>46113</v>
      </c>
      <c r="B490" s="286">
        <v>4187016440</v>
      </c>
      <c r="C490" s="284" t="s">
        <v>15253</v>
      </c>
      <c r="D490" s="282">
        <v>46114</v>
      </c>
      <c r="E490" s="264"/>
      <c r="F490" s="263"/>
      <c r="G490" s="285" t="s">
        <v>14297</v>
      </c>
      <c r="H490" s="264"/>
      <c r="I490" s="283" t="s">
        <v>15364</v>
      </c>
      <c r="J490" s="283" t="s">
        <v>70</v>
      </c>
      <c r="K490" s="205" t="s">
        <v>27</v>
      </c>
      <c r="L490" s="190" t="str">
        <f>VLOOKUP($K490,TONG_SL!$A:$D,2,0)</f>
        <v>Chân giò heo muối 300g</v>
      </c>
      <c r="M490" s="217"/>
      <c r="N490" s="190" t="str">
        <f t="shared" si="47"/>
        <v>K-C6</v>
      </c>
      <c r="O490" s="217"/>
      <c r="P490" s="217"/>
      <c r="Q490" s="190" t="str">
        <f>VLOOKUP(K490,TONG_SL!$A:$D,3,0)</f>
        <v>Túi</v>
      </c>
      <c r="R490" s="248">
        <v>5</v>
      </c>
      <c r="S490" s="159"/>
      <c r="T490" s="159">
        <f>VLOOKUP(VLOOKUP(G490,Ma_KH!$A:$R,18,0)&amp;K490,Gia_MB!$A:$F,6,0)</f>
        <v>73431</v>
      </c>
      <c r="U490" s="254">
        <f t="shared" si="52"/>
        <v>367155</v>
      </c>
      <c r="V490" s="159"/>
      <c r="W490" s="246">
        <f t="shared" si="53"/>
        <v>0</v>
      </c>
      <c r="X490" s="247" t="str">
        <f t="shared" si="54"/>
        <v>8</v>
      </c>
      <c r="Y490" s="159"/>
      <c r="Z490" s="254">
        <f t="shared" si="55"/>
        <v>29372.400000000001</v>
      </c>
      <c r="AA490" s="5">
        <f>VLOOKUP(G490,Ma_KH!$A:$R,14,0)</f>
        <v>60</v>
      </c>
    </row>
    <row r="491" spans="1:27" x14ac:dyDescent="0.25">
      <c r="A491" s="282">
        <v>46113</v>
      </c>
      <c r="B491" s="286">
        <v>4187016440</v>
      </c>
      <c r="C491" s="284" t="s">
        <v>15253</v>
      </c>
      <c r="D491" s="282">
        <v>46114</v>
      </c>
      <c r="E491" s="264"/>
      <c r="F491" s="263"/>
      <c r="G491" s="285" t="s">
        <v>14297</v>
      </c>
      <c r="H491" s="264"/>
      <c r="I491" s="283" t="s">
        <v>15364</v>
      </c>
      <c r="J491" s="283" t="s">
        <v>70</v>
      </c>
      <c r="K491" s="205" t="s">
        <v>48</v>
      </c>
      <c r="L491" s="190" t="str">
        <f>VLOOKUP($K491,TONG_SL!$A:$D,2,0)</f>
        <v>Mọc Nấm Hương 250g</v>
      </c>
      <c r="M491" s="217"/>
      <c r="N491" s="190" t="str">
        <f t="shared" si="47"/>
        <v>K-C6</v>
      </c>
      <c r="O491" s="217"/>
      <c r="P491" s="217"/>
      <c r="Q491" s="190" t="str">
        <f>VLOOKUP(K491,TONG_SL!$A:$D,3,0)</f>
        <v>Túi</v>
      </c>
      <c r="R491" s="248">
        <v>5</v>
      </c>
      <c r="S491" s="159"/>
      <c r="T491" s="159">
        <f>VLOOKUP(VLOOKUP(G491,Ma_KH!$A:$R,18,0)&amp;K491,Gia_MB!$A:$F,6,0)</f>
        <v>46000</v>
      </c>
      <c r="U491" s="254">
        <f t="shared" si="52"/>
        <v>230000</v>
      </c>
      <c r="V491" s="159"/>
      <c r="W491" s="246">
        <f t="shared" si="53"/>
        <v>0</v>
      </c>
      <c r="X491" s="247" t="str">
        <f t="shared" si="54"/>
        <v>8</v>
      </c>
      <c r="Y491" s="159"/>
      <c r="Z491" s="254">
        <f t="shared" si="55"/>
        <v>18400</v>
      </c>
      <c r="AA491" s="5">
        <f>VLOOKUP(G491,Ma_KH!$A:$R,14,0)</f>
        <v>60</v>
      </c>
    </row>
    <row r="492" spans="1:27" x14ac:dyDescent="0.25">
      <c r="A492" s="282">
        <v>46113</v>
      </c>
      <c r="B492" s="286">
        <v>4187016440</v>
      </c>
      <c r="C492" s="284" t="s">
        <v>15253</v>
      </c>
      <c r="D492" s="282">
        <v>46114</v>
      </c>
      <c r="E492" s="264"/>
      <c r="F492" s="263"/>
      <c r="G492" s="285" t="s">
        <v>14297</v>
      </c>
      <c r="H492" s="264"/>
      <c r="I492" s="283" t="s">
        <v>15364</v>
      </c>
      <c r="J492" s="283" t="s">
        <v>70</v>
      </c>
      <c r="K492" s="205" t="s">
        <v>37</v>
      </c>
      <c r="L492" s="190" t="str">
        <f>VLOOKUP($K492,TONG_SL!$A:$D,2,0)</f>
        <v>Chả cốm 300g</v>
      </c>
      <c r="M492" s="217"/>
      <c r="N492" s="190" t="str">
        <f t="shared" si="47"/>
        <v>K-C6</v>
      </c>
      <c r="O492" s="217"/>
      <c r="P492" s="217"/>
      <c r="Q492" s="190" t="str">
        <f>VLOOKUP(K492,TONG_SL!$A:$D,3,0)</f>
        <v>Túi</v>
      </c>
      <c r="R492" s="248">
        <v>3</v>
      </c>
      <c r="S492" s="159"/>
      <c r="T492" s="159">
        <f>VLOOKUP(VLOOKUP(G492,Ma_KH!$A:$R,18,0)&amp;K492,Gia_MB!$A:$F,6,0)</f>
        <v>74250</v>
      </c>
      <c r="U492" s="254">
        <f t="shared" si="52"/>
        <v>222750</v>
      </c>
      <c r="V492" s="159"/>
      <c r="W492" s="246">
        <f t="shared" si="53"/>
        <v>0</v>
      </c>
      <c r="X492" s="247" t="str">
        <f t="shared" si="54"/>
        <v>8</v>
      </c>
      <c r="Y492" s="159"/>
      <c r="Z492" s="254">
        <f t="shared" si="55"/>
        <v>17820</v>
      </c>
      <c r="AA492" s="5">
        <f>VLOOKUP(G492,Ma_KH!$A:$R,14,0)</f>
        <v>60</v>
      </c>
    </row>
    <row r="493" spans="1:27" x14ac:dyDescent="0.25">
      <c r="A493" s="282">
        <v>46112</v>
      </c>
      <c r="B493" s="283">
        <v>4186822309</v>
      </c>
      <c r="C493" s="284" t="s">
        <v>15253</v>
      </c>
      <c r="D493" s="282">
        <v>46114</v>
      </c>
      <c r="E493" s="264"/>
      <c r="F493" s="263"/>
      <c r="G493" s="285" t="s">
        <v>14268</v>
      </c>
      <c r="H493" s="264"/>
      <c r="I493" s="283">
        <v>4186822309</v>
      </c>
      <c r="J493" s="283" t="s">
        <v>70</v>
      </c>
      <c r="K493" s="205" t="s">
        <v>30</v>
      </c>
      <c r="L493" s="190" t="str">
        <f>VLOOKUP($K493,TONG_SL!$A:$D,2,0)</f>
        <v>Gà muối 500g</v>
      </c>
      <c r="M493" s="217"/>
      <c r="N493" s="190" t="str">
        <f t="shared" si="47"/>
        <v>K-C6</v>
      </c>
      <c r="O493" s="217"/>
      <c r="P493" s="217"/>
      <c r="Q493" s="190" t="str">
        <f>VLOOKUP(K493,TONG_SL!$A:$D,3,0)</f>
        <v>Túi</v>
      </c>
      <c r="R493" s="248">
        <v>6</v>
      </c>
      <c r="S493" s="159"/>
      <c r="T493" s="159">
        <f>VLOOKUP(VLOOKUP(G493,Ma_KH!$A:$R,18,0)&amp;K493,Gia_MB!$A:$F,6,0)</f>
        <v>116611</v>
      </c>
      <c r="U493" s="254">
        <f t="shared" si="52"/>
        <v>699666</v>
      </c>
      <c r="V493" s="159"/>
      <c r="W493" s="246">
        <f t="shared" si="53"/>
        <v>0</v>
      </c>
      <c r="X493" s="247" t="str">
        <f t="shared" si="54"/>
        <v>8</v>
      </c>
      <c r="Y493" s="159"/>
      <c r="Z493" s="254">
        <f t="shared" si="55"/>
        <v>55973.279999999999</v>
      </c>
      <c r="AA493" s="5">
        <f>VLOOKUP(G493,Ma_KH!$A:$R,14,0)</f>
        <v>60</v>
      </c>
    </row>
    <row r="494" spans="1:27" x14ac:dyDescent="0.25">
      <c r="A494" s="282">
        <v>46112</v>
      </c>
      <c r="B494" s="283">
        <v>4186822309</v>
      </c>
      <c r="C494" s="284" t="s">
        <v>15253</v>
      </c>
      <c r="D494" s="282">
        <v>46114</v>
      </c>
      <c r="E494" s="264"/>
      <c r="F494" s="263"/>
      <c r="G494" s="285" t="s">
        <v>14268</v>
      </c>
      <c r="H494" s="264"/>
      <c r="I494" s="283">
        <v>4186822309</v>
      </c>
      <c r="J494" s="283" t="s">
        <v>70</v>
      </c>
      <c r="K494" s="205" t="s">
        <v>48</v>
      </c>
      <c r="L494" s="190" t="str">
        <f>VLOOKUP($K494,TONG_SL!$A:$D,2,0)</f>
        <v>Mọc Nấm Hương 250g</v>
      </c>
      <c r="M494" s="217"/>
      <c r="N494" s="190" t="str">
        <f t="shared" si="47"/>
        <v>K-C6</v>
      </c>
      <c r="O494" s="217"/>
      <c r="P494" s="217"/>
      <c r="Q494" s="190" t="str">
        <f>VLOOKUP(K494,TONG_SL!$A:$D,3,0)</f>
        <v>Túi</v>
      </c>
      <c r="R494" s="248">
        <v>10</v>
      </c>
      <c r="S494" s="159"/>
      <c r="T494" s="159">
        <f>VLOOKUP(VLOOKUP(G494,Ma_KH!$A:$R,18,0)&amp;K494,Gia_MB!$A:$F,6,0)</f>
        <v>46000</v>
      </c>
      <c r="U494" s="254">
        <f t="shared" si="52"/>
        <v>460000</v>
      </c>
      <c r="V494" s="159"/>
      <c r="W494" s="246">
        <f t="shared" si="53"/>
        <v>0</v>
      </c>
      <c r="X494" s="247" t="str">
        <f t="shared" si="54"/>
        <v>8</v>
      </c>
      <c r="Y494" s="159"/>
      <c r="Z494" s="254">
        <f t="shared" si="55"/>
        <v>36800</v>
      </c>
      <c r="AA494" s="5">
        <f>VLOOKUP(G494,Ma_KH!$A:$R,14,0)</f>
        <v>60</v>
      </c>
    </row>
    <row r="495" spans="1:27" x14ac:dyDescent="0.25">
      <c r="A495" s="282">
        <v>46112</v>
      </c>
      <c r="B495" s="283">
        <v>4186822309</v>
      </c>
      <c r="C495" s="284" t="s">
        <v>15253</v>
      </c>
      <c r="D495" s="282">
        <v>46114</v>
      </c>
      <c r="E495" s="264"/>
      <c r="F495" s="263"/>
      <c r="G495" s="285" t="s">
        <v>14268</v>
      </c>
      <c r="H495" s="264"/>
      <c r="I495" s="283">
        <v>4186822309</v>
      </c>
      <c r="J495" s="283" t="s">
        <v>70</v>
      </c>
      <c r="K495" s="205" t="s">
        <v>52</v>
      </c>
      <c r="L495" s="190" t="str">
        <f>VLOOKUP($K495,TONG_SL!$A:$D,2,0)</f>
        <v>Gà xì dầu 500g</v>
      </c>
      <c r="M495" s="217"/>
      <c r="N495" s="190" t="str">
        <f t="shared" si="47"/>
        <v>K-C6</v>
      </c>
      <c r="O495" s="217"/>
      <c r="P495" s="217"/>
      <c r="Q495" s="190" t="str">
        <f>VLOOKUP(K495,TONG_SL!$A:$D,3,0)</f>
        <v>Túi</v>
      </c>
      <c r="R495" s="248">
        <v>6</v>
      </c>
      <c r="S495" s="159"/>
      <c r="T495" s="159">
        <f>VLOOKUP(VLOOKUP(G495,Ma_KH!$A:$R,18,0)&amp;K495,Gia_MB!$A:$F,6,0)</f>
        <v>111606</v>
      </c>
      <c r="U495" s="254">
        <f t="shared" si="52"/>
        <v>669636</v>
      </c>
      <c r="V495" s="159"/>
      <c r="W495" s="246">
        <f t="shared" si="53"/>
        <v>0</v>
      </c>
      <c r="X495" s="247" t="str">
        <f t="shared" si="54"/>
        <v>8</v>
      </c>
      <c r="Y495" s="159"/>
      <c r="Z495" s="254">
        <f t="shared" si="55"/>
        <v>53570.880000000005</v>
      </c>
      <c r="AA495" s="5">
        <f>VLOOKUP(G495,Ma_KH!$A:$R,14,0)</f>
        <v>60</v>
      </c>
    </row>
    <row r="496" spans="1:27" x14ac:dyDescent="0.25">
      <c r="A496" s="282">
        <v>46112</v>
      </c>
      <c r="B496" s="283">
        <v>4186822309</v>
      </c>
      <c r="C496" s="284" t="s">
        <v>15253</v>
      </c>
      <c r="D496" s="282">
        <v>46114</v>
      </c>
      <c r="E496" s="264"/>
      <c r="F496" s="263"/>
      <c r="G496" s="285" t="s">
        <v>14268</v>
      </c>
      <c r="H496" s="264"/>
      <c r="I496" s="283">
        <v>4186822309</v>
      </c>
      <c r="J496" s="283" t="s">
        <v>70</v>
      </c>
      <c r="K496" s="205" t="s">
        <v>34</v>
      </c>
      <c r="L496" s="190" t="str">
        <f>VLOOKUP($K496,TONG_SL!$A:$D,2,0)</f>
        <v>Tai heo muối 200g</v>
      </c>
      <c r="M496" s="217"/>
      <c r="N496" s="190" t="str">
        <f t="shared" si="47"/>
        <v>K-C6</v>
      </c>
      <c r="O496" s="217"/>
      <c r="P496" s="217"/>
      <c r="Q496" s="190" t="str">
        <f>VLOOKUP(K496,TONG_SL!$A:$D,3,0)</f>
        <v>Túi</v>
      </c>
      <c r="R496" s="248">
        <v>10</v>
      </c>
      <c r="S496" s="159"/>
      <c r="T496" s="159">
        <f>VLOOKUP(VLOOKUP(G496,Ma_KH!$A:$R,18,0)&amp;K496,Gia_MB!$A:$F,6,0)</f>
        <v>55595</v>
      </c>
      <c r="U496" s="254">
        <f t="shared" si="52"/>
        <v>555950</v>
      </c>
      <c r="V496" s="159"/>
      <c r="W496" s="246">
        <f t="shared" si="53"/>
        <v>0</v>
      </c>
      <c r="X496" s="247" t="str">
        <f t="shared" si="54"/>
        <v>8</v>
      </c>
      <c r="Y496" s="159"/>
      <c r="Z496" s="254">
        <f t="shared" si="55"/>
        <v>44476</v>
      </c>
      <c r="AA496" s="5">
        <f>VLOOKUP(G496,Ma_KH!$A:$R,14,0)</f>
        <v>60</v>
      </c>
    </row>
    <row r="497" spans="1:27" x14ac:dyDescent="0.25">
      <c r="A497" s="282">
        <v>46112</v>
      </c>
      <c r="B497" s="283">
        <v>4186862473</v>
      </c>
      <c r="C497" s="284" t="s">
        <v>15253</v>
      </c>
      <c r="D497" s="282">
        <v>46114</v>
      </c>
      <c r="E497" s="264"/>
      <c r="F497" s="263"/>
      <c r="G497" s="285" t="s">
        <v>7684</v>
      </c>
      <c r="H497" s="264"/>
      <c r="I497" s="283">
        <v>4186862473</v>
      </c>
      <c r="J497" s="283" t="s">
        <v>70</v>
      </c>
      <c r="K497" s="205" t="s">
        <v>27</v>
      </c>
      <c r="L497" s="190" t="str">
        <f>VLOOKUP($K497,TONG_SL!$A:$D,2,0)</f>
        <v>Chân giò heo muối 300g</v>
      </c>
      <c r="M497" s="217"/>
      <c r="N497" s="190" t="str">
        <f t="shared" si="47"/>
        <v>K-C6</v>
      </c>
      <c r="O497" s="217"/>
      <c r="P497" s="217"/>
      <c r="Q497" s="190" t="str">
        <f>VLOOKUP(K497,TONG_SL!$A:$D,3,0)</f>
        <v>Túi</v>
      </c>
      <c r="R497" s="248">
        <v>10</v>
      </c>
      <c r="S497" s="159"/>
      <c r="T497" s="159">
        <f>VLOOKUP(VLOOKUP(G497,Ma_KH!$A:$R,18,0)&amp;K497,Gia_MB!$A:$F,6,0)</f>
        <v>73431</v>
      </c>
      <c r="U497" s="254">
        <f t="shared" si="52"/>
        <v>734310</v>
      </c>
      <c r="V497" s="159"/>
      <c r="W497" s="246">
        <f t="shared" si="53"/>
        <v>0</v>
      </c>
      <c r="X497" s="247" t="str">
        <f t="shared" si="54"/>
        <v>8</v>
      </c>
      <c r="Y497" s="159"/>
      <c r="Z497" s="254">
        <f t="shared" si="55"/>
        <v>58744.800000000003</v>
      </c>
      <c r="AA497" s="5">
        <f>VLOOKUP(G497,Ma_KH!$A:$R,14,0)</f>
        <v>60</v>
      </c>
    </row>
    <row r="498" spans="1:27" x14ac:dyDescent="0.25">
      <c r="A498" s="282">
        <v>46112</v>
      </c>
      <c r="B498" s="283">
        <v>4186862473</v>
      </c>
      <c r="C498" s="284" t="s">
        <v>15253</v>
      </c>
      <c r="D498" s="282">
        <v>46114</v>
      </c>
      <c r="E498" s="264"/>
      <c r="F498" s="263"/>
      <c r="G498" s="285" t="s">
        <v>7684</v>
      </c>
      <c r="H498" s="264"/>
      <c r="I498" s="283">
        <v>4186862473</v>
      </c>
      <c r="J498" s="283" t="s">
        <v>70</v>
      </c>
      <c r="K498" s="205" t="s">
        <v>37</v>
      </c>
      <c r="L498" s="190" t="str">
        <f>VLOOKUP($K498,TONG_SL!$A:$D,2,0)</f>
        <v>Chả cốm 300g</v>
      </c>
      <c r="M498" s="217"/>
      <c r="N498" s="190" t="str">
        <f t="shared" si="47"/>
        <v>K-C6</v>
      </c>
      <c r="O498" s="217"/>
      <c r="P498" s="217"/>
      <c r="Q498" s="190" t="str">
        <f>VLOOKUP(K498,TONG_SL!$A:$D,3,0)</f>
        <v>Túi</v>
      </c>
      <c r="R498" s="248">
        <v>5</v>
      </c>
      <c r="S498" s="159"/>
      <c r="T498" s="159">
        <f>VLOOKUP(VLOOKUP(G498,Ma_KH!$A:$R,18,0)&amp;K498,Gia_MB!$A:$F,6,0)</f>
        <v>74250</v>
      </c>
      <c r="U498" s="254">
        <f t="shared" si="52"/>
        <v>371250</v>
      </c>
      <c r="V498" s="159"/>
      <c r="W498" s="246">
        <f t="shared" si="53"/>
        <v>0</v>
      </c>
      <c r="X498" s="247" t="str">
        <f t="shared" si="54"/>
        <v>8</v>
      </c>
      <c r="Y498" s="159"/>
      <c r="Z498" s="254">
        <f t="shared" si="55"/>
        <v>29700</v>
      </c>
      <c r="AA498" s="5">
        <f>VLOOKUP(G498,Ma_KH!$A:$R,14,0)</f>
        <v>60</v>
      </c>
    </row>
    <row r="499" spans="1:27" x14ac:dyDescent="0.25">
      <c r="A499" s="282">
        <v>46112</v>
      </c>
      <c r="B499" s="283">
        <v>4186862473</v>
      </c>
      <c r="C499" s="284" t="s">
        <v>15253</v>
      </c>
      <c r="D499" s="282">
        <v>46114</v>
      </c>
      <c r="E499" s="264"/>
      <c r="F499" s="263"/>
      <c r="G499" s="285" t="s">
        <v>7684</v>
      </c>
      <c r="H499" s="264"/>
      <c r="I499" s="283">
        <v>4186862473</v>
      </c>
      <c r="J499" s="283" t="s">
        <v>70</v>
      </c>
      <c r="K499" s="205" t="s">
        <v>48</v>
      </c>
      <c r="L499" s="190" t="str">
        <f>VLOOKUP($K499,TONG_SL!$A:$D,2,0)</f>
        <v>Mọc Nấm Hương 250g</v>
      </c>
      <c r="M499" s="217"/>
      <c r="N499" s="190" t="str">
        <f t="shared" si="47"/>
        <v>K-C6</v>
      </c>
      <c r="O499" s="217"/>
      <c r="P499" s="217"/>
      <c r="Q499" s="190" t="str">
        <f>VLOOKUP(K499,TONG_SL!$A:$D,3,0)</f>
        <v>Túi</v>
      </c>
      <c r="R499" s="248">
        <v>5</v>
      </c>
      <c r="S499" s="159"/>
      <c r="T499" s="159">
        <f>VLOOKUP(VLOOKUP(G499,Ma_KH!$A:$R,18,0)&amp;K499,Gia_MB!$A:$F,6,0)</f>
        <v>46000</v>
      </c>
      <c r="U499" s="254">
        <f t="shared" si="52"/>
        <v>230000</v>
      </c>
      <c r="V499" s="159"/>
      <c r="W499" s="246">
        <f t="shared" si="53"/>
        <v>0</v>
      </c>
      <c r="X499" s="247" t="str">
        <f t="shared" si="54"/>
        <v>8</v>
      </c>
      <c r="Y499" s="159"/>
      <c r="Z499" s="254">
        <f t="shared" si="55"/>
        <v>18400</v>
      </c>
      <c r="AA499" s="5">
        <f>VLOOKUP(G499,Ma_KH!$A:$R,14,0)</f>
        <v>60</v>
      </c>
    </row>
    <row r="500" spans="1:27" x14ac:dyDescent="0.25">
      <c r="A500" s="282">
        <v>46113</v>
      </c>
      <c r="B500" s="286">
        <v>4187039448</v>
      </c>
      <c r="C500" s="284" t="s">
        <v>15253</v>
      </c>
      <c r="D500" s="282">
        <v>46114</v>
      </c>
      <c r="E500" s="264"/>
      <c r="F500" s="263"/>
      <c r="G500" s="285" t="s">
        <v>13826</v>
      </c>
      <c r="H500" s="264"/>
      <c r="I500" s="283" t="s">
        <v>15365</v>
      </c>
      <c r="J500" s="283" t="s">
        <v>70</v>
      </c>
      <c r="K500" s="205" t="s">
        <v>30</v>
      </c>
      <c r="L500" s="190" t="str">
        <f>VLOOKUP($K500,TONG_SL!$A:$D,2,0)</f>
        <v>Gà muối 500g</v>
      </c>
      <c r="M500" s="217"/>
      <c r="N500" s="190" t="str">
        <f t="shared" si="47"/>
        <v>K-C6</v>
      </c>
      <c r="O500" s="217"/>
      <c r="P500" s="217"/>
      <c r="Q500" s="190" t="str">
        <f>VLOOKUP(K500,TONG_SL!$A:$D,3,0)</f>
        <v>Túi</v>
      </c>
      <c r="R500" s="248">
        <v>5</v>
      </c>
      <c r="S500" s="159"/>
      <c r="T500" s="159">
        <f>VLOOKUP(VLOOKUP(G500,Ma_KH!$A:$R,18,0)&amp;K500,Gia_MB!$A:$F,6,0)</f>
        <v>116611</v>
      </c>
      <c r="U500" s="254">
        <f t="shared" si="52"/>
        <v>583055</v>
      </c>
      <c r="V500" s="159"/>
      <c r="W500" s="246">
        <f t="shared" si="53"/>
        <v>0</v>
      </c>
      <c r="X500" s="247" t="str">
        <f t="shared" si="54"/>
        <v>8</v>
      </c>
      <c r="Y500" s="159"/>
      <c r="Z500" s="254">
        <f t="shared" si="55"/>
        <v>46644.4</v>
      </c>
      <c r="AA500" s="5">
        <f>VLOOKUP(G500,Ma_KH!$A:$R,14,0)</f>
        <v>60</v>
      </c>
    </row>
    <row r="501" spans="1:27" x14ac:dyDescent="0.25">
      <c r="A501" s="282">
        <v>46113</v>
      </c>
      <c r="B501" s="286">
        <v>4187039448</v>
      </c>
      <c r="C501" s="284" t="s">
        <v>15253</v>
      </c>
      <c r="D501" s="282">
        <v>46114</v>
      </c>
      <c r="E501" s="264"/>
      <c r="F501" s="263"/>
      <c r="G501" s="285" t="s">
        <v>13826</v>
      </c>
      <c r="H501" s="264"/>
      <c r="I501" s="283" t="s">
        <v>15365</v>
      </c>
      <c r="J501" s="283" t="s">
        <v>70</v>
      </c>
      <c r="K501" s="205" t="s">
        <v>27</v>
      </c>
      <c r="L501" s="190" t="str">
        <f>VLOOKUP($K501,TONG_SL!$A:$D,2,0)</f>
        <v>Chân giò heo muối 300g</v>
      </c>
      <c r="M501" s="217"/>
      <c r="N501" s="190" t="str">
        <f t="shared" si="47"/>
        <v>K-C6</v>
      </c>
      <c r="O501" s="217"/>
      <c r="P501" s="217"/>
      <c r="Q501" s="190" t="str">
        <f>VLOOKUP(K501,TONG_SL!$A:$D,3,0)</f>
        <v>Túi</v>
      </c>
      <c r="R501" s="248">
        <v>5</v>
      </c>
      <c r="S501" s="159"/>
      <c r="T501" s="159">
        <f>VLOOKUP(VLOOKUP(G501,Ma_KH!$A:$R,18,0)&amp;K501,Gia_MB!$A:$F,6,0)</f>
        <v>73431</v>
      </c>
      <c r="U501" s="254">
        <f t="shared" si="52"/>
        <v>367155</v>
      </c>
      <c r="V501" s="159"/>
      <c r="W501" s="246">
        <f t="shared" si="53"/>
        <v>0</v>
      </c>
      <c r="X501" s="247" t="str">
        <f t="shared" si="54"/>
        <v>8</v>
      </c>
      <c r="Y501" s="159"/>
      <c r="Z501" s="254">
        <f t="shared" si="55"/>
        <v>29372.400000000001</v>
      </c>
      <c r="AA501" s="5">
        <f>VLOOKUP(G501,Ma_KH!$A:$R,14,0)</f>
        <v>60</v>
      </c>
    </row>
    <row r="502" spans="1:27" x14ac:dyDescent="0.25">
      <c r="A502" s="282">
        <v>46113</v>
      </c>
      <c r="B502" s="286">
        <v>4187048476</v>
      </c>
      <c r="C502" s="284" t="s">
        <v>15253</v>
      </c>
      <c r="D502" s="282">
        <v>46114</v>
      </c>
      <c r="E502" s="264"/>
      <c r="F502" s="263"/>
      <c r="G502" s="285" t="s">
        <v>14939</v>
      </c>
      <c r="H502" s="264"/>
      <c r="I502" s="283" t="s">
        <v>15366</v>
      </c>
      <c r="J502" s="283" t="s">
        <v>1786</v>
      </c>
      <c r="K502" s="205" t="s">
        <v>27</v>
      </c>
      <c r="L502" s="190" t="str">
        <f>VLOOKUP($K502,TONG_SL!$A:$D,2,0)</f>
        <v>Chân giò heo muối 300g</v>
      </c>
      <c r="M502" s="217"/>
      <c r="N502" s="190" t="str">
        <f t="shared" si="47"/>
        <v>K-C6</v>
      </c>
      <c r="O502" s="217"/>
      <c r="P502" s="217"/>
      <c r="Q502" s="190" t="str">
        <f>VLOOKUP(K502,TONG_SL!$A:$D,3,0)</f>
        <v>Túi</v>
      </c>
      <c r="R502" s="248">
        <v>5</v>
      </c>
      <c r="S502" s="159"/>
      <c r="T502" s="159">
        <f>VLOOKUP(VLOOKUP(G502,Ma_KH!$A:$R,18,0)&amp;K502,Gia_MB!$A:$F,6,0)</f>
        <v>73431</v>
      </c>
      <c r="U502" s="254">
        <f t="shared" si="52"/>
        <v>367155</v>
      </c>
      <c r="V502" s="159"/>
      <c r="W502" s="246">
        <f t="shared" si="53"/>
        <v>0</v>
      </c>
      <c r="X502" s="247" t="str">
        <f t="shared" si="54"/>
        <v>8</v>
      </c>
      <c r="Y502" s="159"/>
      <c r="Z502" s="254">
        <f t="shared" si="55"/>
        <v>29372.400000000001</v>
      </c>
      <c r="AA502" s="5">
        <f>VLOOKUP(G502,Ma_KH!$A:$R,14,0)</f>
        <v>60</v>
      </c>
    </row>
    <row r="503" spans="1:27" x14ac:dyDescent="0.25">
      <c r="A503" s="282">
        <v>46113</v>
      </c>
      <c r="B503" s="286">
        <v>4187048476</v>
      </c>
      <c r="C503" s="284" t="s">
        <v>15253</v>
      </c>
      <c r="D503" s="282">
        <v>46114</v>
      </c>
      <c r="E503" s="264"/>
      <c r="F503" s="263"/>
      <c r="G503" s="285" t="s">
        <v>14939</v>
      </c>
      <c r="H503" s="264"/>
      <c r="I503" s="283" t="s">
        <v>15366</v>
      </c>
      <c r="J503" s="283" t="s">
        <v>1786</v>
      </c>
      <c r="K503" s="205" t="s">
        <v>37</v>
      </c>
      <c r="L503" s="190" t="str">
        <f>VLOOKUP($K503,TONG_SL!$A:$D,2,0)</f>
        <v>Chả cốm 300g</v>
      </c>
      <c r="M503" s="217"/>
      <c r="N503" s="190" t="str">
        <f t="shared" si="47"/>
        <v>K-C6</v>
      </c>
      <c r="O503" s="217"/>
      <c r="P503" s="217"/>
      <c r="Q503" s="190" t="str">
        <f>VLOOKUP(K503,TONG_SL!$A:$D,3,0)</f>
        <v>Túi</v>
      </c>
      <c r="R503" s="248">
        <v>3</v>
      </c>
      <c r="S503" s="159"/>
      <c r="T503" s="159">
        <f>VLOOKUP(VLOOKUP(G503,Ma_KH!$A:$R,18,0)&amp;K503,Gia_MB!$A:$F,6,0)</f>
        <v>74250</v>
      </c>
      <c r="U503" s="254">
        <f t="shared" si="52"/>
        <v>222750</v>
      </c>
      <c r="V503" s="159"/>
      <c r="W503" s="246">
        <f t="shared" si="53"/>
        <v>0</v>
      </c>
      <c r="X503" s="247" t="str">
        <f t="shared" si="54"/>
        <v>8</v>
      </c>
      <c r="Y503" s="159"/>
      <c r="Z503" s="254">
        <f t="shared" si="55"/>
        <v>17820</v>
      </c>
      <c r="AA503" s="5">
        <f>VLOOKUP(G503,Ma_KH!$A:$R,14,0)</f>
        <v>60</v>
      </c>
    </row>
    <row r="504" spans="1:27" x14ac:dyDescent="0.25">
      <c r="A504" s="282">
        <v>46113</v>
      </c>
      <c r="B504" s="286">
        <v>4187048476</v>
      </c>
      <c r="C504" s="284" t="s">
        <v>15253</v>
      </c>
      <c r="D504" s="282">
        <v>46114</v>
      </c>
      <c r="E504" s="264"/>
      <c r="F504" s="263"/>
      <c r="G504" s="285" t="s">
        <v>14939</v>
      </c>
      <c r="H504" s="264"/>
      <c r="I504" s="283" t="s">
        <v>15366</v>
      </c>
      <c r="J504" s="283" t="s">
        <v>1786</v>
      </c>
      <c r="K504" s="205" t="s">
        <v>39</v>
      </c>
      <c r="L504" s="190" t="str">
        <f>VLOOKUP($K504,TONG_SL!$A:$D,2,0)</f>
        <v>Chả nướng 300g</v>
      </c>
      <c r="M504" s="217"/>
      <c r="N504" s="190" t="str">
        <f t="shared" si="47"/>
        <v>K-C6</v>
      </c>
      <c r="O504" s="217"/>
      <c r="P504" s="217"/>
      <c r="Q504" s="190" t="str">
        <f>VLOOKUP(K504,TONG_SL!$A:$D,3,0)</f>
        <v>Túi</v>
      </c>
      <c r="R504" s="248">
        <v>3</v>
      </c>
      <c r="S504" s="159"/>
      <c r="T504" s="159">
        <f>VLOOKUP(VLOOKUP(G504,Ma_KH!$A:$R,18,0)&amp;K504,Gia_MB!$A:$F,6,0)</f>
        <v>70950</v>
      </c>
      <c r="U504" s="254">
        <f t="shared" si="52"/>
        <v>212850</v>
      </c>
      <c r="V504" s="159"/>
      <c r="W504" s="246">
        <f t="shared" si="53"/>
        <v>0</v>
      </c>
      <c r="X504" s="247" t="str">
        <f t="shared" si="54"/>
        <v>8</v>
      </c>
      <c r="Y504" s="159"/>
      <c r="Z504" s="254">
        <f t="shared" si="55"/>
        <v>17028</v>
      </c>
      <c r="AA504" s="5">
        <f>VLOOKUP(G504,Ma_KH!$A:$R,14,0)</f>
        <v>60</v>
      </c>
    </row>
    <row r="505" spans="1:27" x14ac:dyDescent="0.25">
      <c r="A505" s="186">
        <v>46113</v>
      </c>
      <c r="B505" s="205" t="s">
        <v>15367</v>
      </c>
      <c r="C505" s="189" t="s">
        <v>15253</v>
      </c>
      <c r="D505" s="186">
        <v>46114</v>
      </c>
      <c r="E505" s="206"/>
      <c r="F505" s="189"/>
      <c r="G505" s="207" t="s">
        <v>14857</v>
      </c>
      <c r="H505" s="206"/>
      <c r="I505" s="205" t="s">
        <v>15367</v>
      </c>
      <c r="J505" s="205" t="s">
        <v>1786</v>
      </c>
      <c r="K505" s="205" t="s">
        <v>27</v>
      </c>
      <c r="L505" s="190" t="str">
        <f>VLOOKUP($K505,TONG_SL!$A:$D,2,0)</f>
        <v>Chân giò heo muối 300g</v>
      </c>
      <c r="M505" s="217"/>
      <c r="N505" s="190" t="str">
        <f t="shared" si="47"/>
        <v>K-C6</v>
      </c>
      <c r="O505" s="217"/>
      <c r="P505" s="217"/>
      <c r="Q505" s="190" t="str">
        <f>VLOOKUP(K505,TONG_SL!$A:$D,3,0)</f>
        <v>Túi</v>
      </c>
      <c r="R505" s="248">
        <v>6</v>
      </c>
      <c r="S505" s="159"/>
      <c r="T505" s="159">
        <f>VLOOKUP(VLOOKUP(G505,Ma_KH!$A:$R,18,0)&amp;K505,Gia_MB!$A:$F,6,0)</f>
        <v>73431</v>
      </c>
      <c r="U505" s="254">
        <f t="shared" si="52"/>
        <v>440586</v>
      </c>
      <c r="V505" s="159"/>
      <c r="W505" s="246">
        <f t="shared" si="53"/>
        <v>0</v>
      </c>
      <c r="X505" s="247" t="str">
        <f t="shared" si="54"/>
        <v>8</v>
      </c>
      <c r="Y505" s="159"/>
      <c r="Z505" s="254">
        <f t="shared" si="55"/>
        <v>35246.879999999997</v>
      </c>
      <c r="AA505" s="5">
        <f>VLOOKUP(G505,Ma_KH!$A:$R,14,0)</f>
        <v>60</v>
      </c>
    </row>
    <row r="506" spans="1:27" x14ac:dyDescent="0.25">
      <c r="A506" s="186">
        <v>46113</v>
      </c>
      <c r="B506" s="205" t="s">
        <v>15367</v>
      </c>
      <c r="C506" s="189" t="s">
        <v>15253</v>
      </c>
      <c r="D506" s="186">
        <v>46114</v>
      </c>
      <c r="E506" s="206"/>
      <c r="F506" s="189"/>
      <c r="G506" s="207" t="s">
        <v>14857</v>
      </c>
      <c r="H506" s="206"/>
      <c r="I506" s="205" t="s">
        <v>15367</v>
      </c>
      <c r="J506" s="205" t="s">
        <v>1786</v>
      </c>
      <c r="K506" s="205" t="s">
        <v>39</v>
      </c>
      <c r="L506" s="190" t="str">
        <f>VLOOKUP($K506,TONG_SL!$A:$D,2,0)</f>
        <v>Chả nướng 300g</v>
      </c>
      <c r="M506" s="217"/>
      <c r="N506" s="190" t="str">
        <f t="shared" si="47"/>
        <v>K-C6</v>
      </c>
      <c r="O506" s="217"/>
      <c r="P506" s="217"/>
      <c r="Q506" s="190" t="str">
        <f>VLOOKUP(K506,TONG_SL!$A:$D,3,0)</f>
        <v>Túi</v>
      </c>
      <c r="R506" s="248">
        <v>3</v>
      </c>
      <c r="S506" s="159"/>
      <c r="T506" s="159">
        <f>VLOOKUP(VLOOKUP(G506,Ma_KH!$A:$R,18,0)&amp;K506,Gia_MB!$A:$F,6,0)</f>
        <v>70950</v>
      </c>
      <c r="U506" s="254">
        <f t="shared" si="52"/>
        <v>212850</v>
      </c>
      <c r="V506" s="159"/>
      <c r="W506" s="246">
        <f t="shared" si="53"/>
        <v>0</v>
      </c>
      <c r="X506" s="247" t="str">
        <f t="shared" si="54"/>
        <v>8</v>
      </c>
      <c r="Y506" s="159"/>
      <c r="Z506" s="254">
        <f t="shared" si="55"/>
        <v>17028</v>
      </c>
      <c r="AA506" s="5">
        <f>VLOOKUP(G506,Ma_KH!$A:$R,14,0)</f>
        <v>60</v>
      </c>
    </row>
    <row r="507" spans="1:27" x14ac:dyDescent="0.25">
      <c r="A507" s="186">
        <v>46114</v>
      </c>
      <c r="B507" s="205">
        <v>4186989445</v>
      </c>
      <c r="C507" s="189" t="s">
        <v>15253</v>
      </c>
      <c r="D507" s="186">
        <v>46115</v>
      </c>
      <c r="E507" s="206"/>
      <c r="F507" s="189"/>
      <c r="G507" s="207" t="s">
        <v>15027</v>
      </c>
      <c r="H507" s="206"/>
      <c r="I507" s="205" t="s">
        <v>15368</v>
      </c>
      <c r="J507" s="205" t="s">
        <v>1769</v>
      </c>
      <c r="K507" s="205" t="s">
        <v>52</v>
      </c>
      <c r="L507" s="190" t="str">
        <f>VLOOKUP($K507,TONG_SL!$A:$D,2,0)</f>
        <v>Gà xì dầu 500g</v>
      </c>
      <c r="M507" s="217"/>
      <c r="N507" s="190" t="str">
        <f t="shared" si="47"/>
        <v>K-C6</v>
      </c>
      <c r="O507" s="217"/>
      <c r="P507" s="217"/>
      <c r="Q507" s="190" t="str">
        <f>VLOOKUP(K507,TONG_SL!$A:$D,3,0)</f>
        <v>Túi</v>
      </c>
      <c r="R507" s="248">
        <v>5</v>
      </c>
      <c r="S507" s="159"/>
      <c r="T507" s="159">
        <f>VLOOKUP(VLOOKUP(G507,Ma_KH!$A:$R,18,0)&amp;K507,Gia_MB!$A:$F,6,0)</f>
        <v>111606</v>
      </c>
      <c r="U507" s="254">
        <f t="shared" si="52"/>
        <v>558030</v>
      </c>
      <c r="V507" s="159"/>
      <c r="W507" s="246">
        <f t="shared" si="53"/>
        <v>0</v>
      </c>
      <c r="X507" s="247" t="str">
        <f t="shared" si="54"/>
        <v>8</v>
      </c>
      <c r="Y507" s="159"/>
      <c r="Z507" s="254">
        <f t="shared" si="55"/>
        <v>44642.400000000001</v>
      </c>
      <c r="AA507" s="5">
        <f>VLOOKUP(G507,Ma_KH!$A:$R,14,0)</f>
        <v>60</v>
      </c>
    </row>
    <row r="508" spans="1:27" x14ac:dyDescent="0.25">
      <c r="A508" s="186">
        <v>46114</v>
      </c>
      <c r="B508" s="205">
        <v>4186989445</v>
      </c>
      <c r="C508" s="189" t="s">
        <v>15253</v>
      </c>
      <c r="D508" s="186">
        <v>46115</v>
      </c>
      <c r="E508" s="206"/>
      <c r="F508" s="189"/>
      <c r="G508" s="207" t="s">
        <v>15027</v>
      </c>
      <c r="H508" s="206"/>
      <c r="I508" s="205" t="s">
        <v>15368</v>
      </c>
      <c r="J508" s="205" t="s">
        <v>1769</v>
      </c>
      <c r="K508" s="205" t="s">
        <v>44</v>
      </c>
      <c r="L508" s="190" t="str">
        <f>VLOOKUP($K508,TONG_SL!$A:$D,2,0)</f>
        <v>Giò lụa cây 250g</v>
      </c>
      <c r="M508" s="217"/>
      <c r="N508" s="190" t="str">
        <f t="shared" si="47"/>
        <v>K-C6</v>
      </c>
      <c r="O508" s="217"/>
      <c r="P508" s="217"/>
      <c r="Q508" s="190" t="str">
        <f>VLOOKUP(K508,TONG_SL!$A:$D,3,0)</f>
        <v>Túi</v>
      </c>
      <c r="R508" s="248">
        <v>10</v>
      </c>
      <c r="S508" s="159"/>
      <c r="T508" s="159">
        <f>VLOOKUP(VLOOKUP(G508,Ma_KH!$A:$R,18,0)&amp;K508,Gia_MB!$A:$F,6,0)</f>
        <v>49500</v>
      </c>
      <c r="U508" s="254">
        <f t="shared" si="52"/>
        <v>495000</v>
      </c>
      <c r="V508" s="159"/>
      <c r="W508" s="246">
        <f t="shared" si="53"/>
        <v>0</v>
      </c>
      <c r="X508" s="247" t="str">
        <f t="shared" si="54"/>
        <v>8</v>
      </c>
      <c r="Y508" s="159"/>
      <c r="Z508" s="254">
        <f t="shared" si="55"/>
        <v>39600</v>
      </c>
      <c r="AA508" s="5">
        <f>VLOOKUP(G508,Ma_KH!$A:$R,14,0)</f>
        <v>60</v>
      </c>
    </row>
    <row r="509" spans="1:27" x14ac:dyDescent="0.25">
      <c r="A509" s="186">
        <v>46114</v>
      </c>
      <c r="B509" s="205">
        <v>4186989445</v>
      </c>
      <c r="C509" s="189" t="s">
        <v>15253</v>
      </c>
      <c r="D509" s="186">
        <v>46115</v>
      </c>
      <c r="E509" s="206"/>
      <c r="F509" s="189"/>
      <c r="G509" s="207" t="s">
        <v>15027</v>
      </c>
      <c r="H509" s="206"/>
      <c r="I509" s="205" t="s">
        <v>15368</v>
      </c>
      <c r="J509" s="205" t="s">
        <v>1769</v>
      </c>
      <c r="K509" s="205" t="s">
        <v>39</v>
      </c>
      <c r="L509" s="190" t="str">
        <f>VLOOKUP($K509,TONG_SL!$A:$D,2,0)</f>
        <v>Chả nướng 300g</v>
      </c>
      <c r="M509" s="217"/>
      <c r="N509" s="190" t="str">
        <f t="shared" si="47"/>
        <v>K-C6</v>
      </c>
      <c r="O509" s="217"/>
      <c r="P509" s="217"/>
      <c r="Q509" s="190" t="str">
        <f>VLOOKUP(K509,TONG_SL!$A:$D,3,0)</f>
        <v>Túi</v>
      </c>
      <c r="R509" s="248">
        <v>10</v>
      </c>
      <c r="S509" s="159"/>
      <c r="T509" s="159">
        <f>VLOOKUP(VLOOKUP(G509,Ma_KH!$A:$R,18,0)&amp;K509,Gia_MB!$A:$F,6,0)</f>
        <v>70950</v>
      </c>
      <c r="U509" s="254">
        <f t="shared" si="52"/>
        <v>709500</v>
      </c>
      <c r="V509" s="159"/>
      <c r="W509" s="246">
        <f t="shared" si="53"/>
        <v>0</v>
      </c>
      <c r="X509" s="247" t="str">
        <f t="shared" si="54"/>
        <v>8</v>
      </c>
      <c r="Y509" s="159"/>
      <c r="Z509" s="254">
        <f t="shared" si="55"/>
        <v>56760</v>
      </c>
      <c r="AA509" s="5">
        <f>VLOOKUP(G509,Ma_KH!$A:$R,14,0)</f>
        <v>60</v>
      </c>
    </row>
    <row r="510" spans="1:27" x14ac:dyDescent="0.25">
      <c r="A510" s="186">
        <v>46114</v>
      </c>
      <c r="B510" s="205">
        <v>4186989445</v>
      </c>
      <c r="C510" s="189" t="s">
        <v>15253</v>
      </c>
      <c r="D510" s="186">
        <v>46115</v>
      </c>
      <c r="E510" s="206"/>
      <c r="F510" s="189"/>
      <c r="G510" s="207" t="s">
        <v>15027</v>
      </c>
      <c r="H510" s="206"/>
      <c r="I510" s="205" t="s">
        <v>15368</v>
      </c>
      <c r="J510" s="205" t="s">
        <v>1769</v>
      </c>
      <c r="K510" s="205" t="s">
        <v>37</v>
      </c>
      <c r="L510" s="190" t="str">
        <f>VLOOKUP($K510,TONG_SL!$A:$D,2,0)</f>
        <v>Chả cốm 300g</v>
      </c>
      <c r="M510" s="217"/>
      <c r="N510" s="190" t="str">
        <f t="shared" si="47"/>
        <v>K-C6</v>
      </c>
      <c r="O510" s="217"/>
      <c r="P510" s="217"/>
      <c r="Q510" s="190" t="str">
        <f>VLOOKUP(K510,TONG_SL!$A:$D,3,0)</f>
        <v>Túi</v>
      </c>
      <c r="R510" s="248">
        <v>10</v>
      </c>
      <c r="S510" s="159"/>
      <c r="T510" s="159">
        <f>VLOOKUP(VLOOKUP(G510,Ma_KH!$A:$R,18,0)&amp;K510,Gia_MB!$A:$F,6,0)</f>
        <v>74250</v>
      </c>
      <c r="U510" s="254">
        <f t="shared" si="52"/>
        <v>742500</v>
      </c>
      <c r="V510" s="159"/>
      <c r="W510" s="246">
        <f t="shared" si="53"/>
        <v>0</v>
      </c>
      <c r="X510" s="247" t="str">
        <f t="shared" si="54"/>
        <v>8</v>
      </c>
      <c r="Y510" s="159"/>
      <c r="Z510" s="254">
        <f t="shared" si="55"/>
        <v>59400</v>
      </c>
      <c r="AA510" s="5">
        <f>VLOOKUP(G510,Ma_KH!$A:$R,14,0)</f>
        <v>60</v>
      </c>
    </row>
    <row r="511" spans="1:27" x14ac:dyDescent="0.25">
      <c r="A511" s="186">
        <v>46114</v>
      </c>
      <c r="B511" s="205">
        <v>4186989445</v>
      </c>
      <c r="C511" s="189" t="s">
        <v>15253</v>
      </c>
      <c r="D511" s="186">
        <v>46115</v>
      </c>
      <c r="E511" s="206"/>
      <c r="F511" s="189"/>
      <c r="G511" s="207" t="s">
        <v>15027</v>
      </c>
      <c r="H511" s="206"/>
      <c r="I511" s="205" t="s">
        <v>15368</v>
      </c>
      <c r="J511" s="205" t="s">
        <v>1769</v>
      </c>
      <c r="K511" s="205" t="s">
        <v>32</v>
      </c>
      <c r="L511" s="190" t="str">
        <f>VLOOKUP($K511,TONG_SL!$A:$D,2,0)</f>
        <v>Giò Tai Lưỡi Xào 250g</v>
      </c>
      <c r="M511" s="217"/>
      <c r="N511" s="190" t="str">
        <f t="shared" si="47"/>
        <v>K-C6</v>
      </c>
      <c r="O511" s="217"/>
      <c r="P511" s="217"/>
      <c r="Q511" s="190" t="str">
        <f>VLOOKUP(K511,TONG_SL!$A:$D,3,0)</f>
        <v>Túi</v>
      </c>
      <c r="R511" s="248">
        <v>10</v>
      </c>
      <c r="S511" s="159"/>
      <c r="T511" s="159">
        <f>VLOOKUP(VLOOKUP(G511,Ma_KH!$A:$R,18,0)&amp;K511,Gia_MB!$A:$F,6,0)</f>
        <v>50182</v>
      </c>
      <c r="U511" s="254">
        <f t="shared" si="52"/>
        <v>501820</v>
      </c>
      <c r="V511" s="159"/>
      <c r="W511" s="246">
        <f t="shared" si="53"/>
        <v>0</v>
      </c>
      <c r="X511" s="247" t="str">
        <f t="shared" si="54"/>
        <v>8</v>
      </c>
      <c r="Y511" s="159"/>
      <c r="Z511" s="254">
        <f t="shared" si="55"/>
        <v>40145.599999999999</v>
      </c>
      <c r="AA511" s="5">
        <f>VLOOKUP(G511,Ma_KH!$A:$R,14,0)</f>
        <v>60</v>
      </c>
    </row>
    <row r="512" spans="1:27" x14ac:dyDescent="0.25">
      <c r="A512" s="186">
        <v>46114</v>
      </c>
      <c r="B512" s="205">
        <v>4186989445</v>
      </c>
      <c r="C512" s="189" t="s">
        <v>15253</v>
      </c>
      <c r="D512" s="186">
        <v>46115</v>
      </c>
      <c r="E512" s="206"/>
      <c r="F512" s="189"/>
      <c r="G512" s="207" t="s">
        <v>15027</v>
      </c>
      <c r="H512" s="206"/>
      <c r="I512" s="205" t="s">
        <v>15368</v>
      </c>
      <c r="J512" s="205" t="s">
        <v>1769</v>
      </c>
      <c r="K512" s="205" t="s">
        <v>27</v>
      </c>
      <c r="L512" s="190" t="str">
        <f>VLOOKUP($K512,TONG_SL!$A:$D,2,0)</f>
        <v>Chân giò heo muối 300g</v>
      </c>
      <c r="M512" s="217"/>
      <c r="N512" s="190" t="str">
        <f t="shared" si="47"/>
        <v>K-C6</v>
      </c>
      <c r="O512" s="217"/>
      <c r="P512" s="217"/>
      <c r="Q512" s="190" t="str">
        <f>VLOOKUP(K512,TONG_SL!$A:$D,3,0)</f>
        <v>Túi</v>
      </c>
      <c r="R512" s="248">
        <v>10</v>
      </c>
      <c r="S512" s="159"/>
      <c r="T512" s="159">
        <f>VLOOKUP(VLOOKUP(G512,Ma_KH!$A:$R,18,0)&amp;K512,Gia_MB!$A:$F,6,0)</f>
        <v>73431</v>
      </c>
      <c r="U512" s="254">
        <f t="shared" si="52"/>
        <v>734310</v>
      </c>
      <c r="V512" s="159"/>
      <c r="W512" s="246">
        <f t="shared" si="53"/>
        <v>0</v>
      </c>
      <c r="X512" s="247" t="str">
        <f t="shared" si="54"/>
        <v>8</v>
      </c>
      <c r="Y512" s="159"/>
      <c r="Z512" s="254">
        <f t="shared" si="55"/>
        <v>58744.800000000003</v>
      </c>
      <c r="AA512" s="5">
        <f>VLOOKUP(G512,Ma_KH!$A:$R,14,0)</f>
        <v>60</v>
      </c>
    </row>
    <row r="513" spans="1:27" x14ac:dyDescent="0.25">
      <c r="A513" s="186">
        <v>46114</v>
      </c>
      <c r="B513" s="205">
        <v>4186989445</v>
      </c>
      <c r="C513" s="189" t="s">
        <v>15253</v>
      </c>
      <c r="D513" s="186">
        <v>46115</v>
      </c>
      <c r="E513" s="206"/>
      <c r="F513" s="189"/>
      <c r="G513" s="207" t="s">
        <v>15027</v>
      </c>
      <c r="H513" s="206"/>
      <c r="I513" s="205" t="s">
        <v>15368</v>
      </c>
      <c r="J513" s="205" t="s">
        <v>1769</v>
      </c>
      <c r="K513" s="205" t="s">
        <v>30</v>
      </c>
      <c r="L513" s="190" t="str">
        <f>VLOOKUP($K513,TONG_SL!$A:$D,2,0)</f>
        <v>Gà muối 500g</v>
      </c>
      <c r="M513" s="217"/>
      <c r="N513" s="190" t="str">
        <f t="shared" si="47"/>
        <v>K-C6</v>
      </c>
      <c r="O513" s="217"/>
      <c r="P513" s="217"/>
      <c r="Q513" s="190" t="str">
        <f>VLOOKUP(K513,TONG_SL!$A:$D,3,0)</f>
        <v>Túi</v>
      </c>
      <c r="R513" s="248">
        <v>10</v>
      </c>
      <c r="S513" s="159"/>
      <c r="T513" s="159">
        <f>VLOOKUP(VLOOKUP(G513,Ma_KH!$A:$R,18,0)&amp;K513,Gia_MB!$A:$F,6,0)</f>
        <v>116611</v>
      </c>
      <c r="U513" s="254">
        <f t="shared" si="52"/>
        <v>1166110</v>
      </c>
      <c r="V513" s="159"/>
      <c r="W513" s="246">
        <f t="shared" si="53"/>
        <v>0</v>
      </c>
      <c r="X513" s="247" t="str">
        <f t="shared" si="54"/>
        <v>8</v>
      </c>
      <c r="Y513" s="159"/>
      <c r="Z513" s="254">
        <f t="shared" si="55"/>
        <v>93288.8</v>
      </c>
      <c r="AA513" s="5">
        <f>VLOOKUP(G513,Ma_KH!$A:$R,14,0)</f>
        <v>60</v>
      </c>
    </row>
    <row r="514" spans="1:27" x14ac:dyDescent="0.25">
      <c r="A514" s="261">
        <v>46114</v>
      </c>
      <c r="B514" s="271">
        <v>4187095700</v>
      </c>
      <c r="C514" s="263" t="s">
        <v>15253</v>
      </c>
      <c r="D514" s="261">
        <v>46115</v>
      </c>
      <c r="E514" s="264"/>
      <c r="F514" s="263"/>
      <c r="G514" s="265" t="s">
        <v>15052</v>
      </c>
      <c r="H514" s="264"/>
      <c r="I514" s="262" t="s">
        <v>15369</v>
      </c>
      <c r="J514" s="262" t="s">
        <v>1769</v>
      </c>
      <c r="K514" s="205" t="s">
        <v>30</v>
      </c>
      <c r="L514" s="190" t="str">
        <f>VLOOKUP($K514,TONG_SL!$A:$D,2,0)</f>
        <v>Gà muối 500g</v>
      </c>
      <c r="M514" s="217"/>
      <c r="N514" s="190" t="str">
        <f t="shared" si="47"/>
        <v>K-C6</v>
      </c>
      <c r="O514" s="217"/>
      <c r="P514" s="217"/>
      <c r="Q514" s="190" t="str">
        <f>VLOOKUP(K514,TONG_SL!$A:$D,3,0)</f>
        <v>Túi</v>
      </c>
      <c r="R514" s="248">
        <v>10</v>
      </c>
      <c r="S514" s="159"/>
      <c r="T514" s="159">
        <f>VLOOKUP(VLOOKUP(G514,Ma_KH!$A:$R,18,0)&amp;K514,Gia_MB!$A:$F,6,0)</f>
        <v>116611</v>
      </c>
      <c r="U514" s="254">
        <f t="shared" si="52"/>
        <v>1166110</v>
      </c>
      <c r="V514" s="159"/>
      <c r="W514" s="246">
        <f t="shared" si="53"/>
        <v>0</v>
      </c>
      <c r="X514" s="247" t="str">
        <f t="shared" si="54"/>
        <v>8</v>
      </c>
      <c r="Y514" s="159"/>
      <c r="Z514" s="254">
        <f t="shared" si="55"/>
        <v>93288.8</v>
      </c>
      <c r="AA514" s="5">
        <f>VLOOKUP(G514,Ma_KH!$A:$R,14,0)</f>
        <v>60</v>
      </c>
    </row>
    <row r="515" spans="1:27" x14ac:dyDescent="0.25">
      <c r="A515" s="261">
        <v>46114</v>
      </c>
      <c r="B515" s="271">
        <v>4187095700</v>
      </c>
      <c r="C515" s="263" t="s">
        <v>15253</v>
      </c>
      <c r="D515" s="261">
        <v>46115</v>
      </c>
      <c r="E515" s="264"/>
      <c r="F515" s="263"/>
      <c r="G515" s="265" t="s">
        <v>15052</v>
      </c>
      <c r="H515" s="264"/>
      <c r="I515" s="262" t="s">
        <v>15369</v>
      </c>
      <c r="J515" s="262" t="s">
        <v>1769</v>
      </c>
      <c r="K515" s="205" t="s">
        <v>27</v>
      </c>
      <c r="L515" s="190" t="str">
        <f>VLOOKUP($K515,TONG_SL!$A:$D,2,0)</f>
        <v>Chân giò heo muối 300g</v>
      </c>
      <c r="M515" s="217"/>
      <c r="N515" s="190" t="str">
        <f t="shared" ref="N515:N578" si="56">IF($B515&lt;&gt;"","K-C6","")</f>
        <v>K-C6</v>
      </c>
      <c r="O515" s="217"/>
      <c r="P515" s="217"/>
      <c r="Q515" s="190" t="str">
        <f>VLOOKUP(K515,TONG_SL!$A:$D,3,0)</f>
        <v>Túi</v>
      </c>
      <c r="R515" s="248">
        <v>10</v>
      </c>
      <c r="S515" s="159"/>
      <c r="T515" s="159">
        <f>VLOOKUP(VLOOKUP(G515,Ma_KH!$A:$R,18,0)&amp;K515,Gia_MB!$A:$F,6,0)</f>
        <v>73431</v>
      </c>
      <c r="U515" s="254">
        <f t="shared" si="52"/>
        <v>734310</v>
      </c>
      <c r="V515" s="159"/>
      <c r="W515" s="246">
        <f t="shared" si="53"/>
        <v>0</v>
      </c>
      <c r="X515" s="247" t="str">
        <f t="shared" si="54"/>
        <v>8</v>
      </c>
      <c r="Y515" s="159"/>
      <c r="Z515" s="254">
        <f t="shared" si="55"/>
        <v>58744.800000000003</v>
      </c>
      <c r="AA515" s="5">
        <f>VLOOKUP(G515,Ma_KH!$A:$R,14,0)</f>
        <v>60</v>
      </c>
    </row>
    <row r="516" spans="1:27" x14ac:dyDescent="0.25">
      <c r="A516" s="261">
        <v>46114</v>
      </c>
      <c r="B516" s="271">
        <v>4187095700</v>
      </c>
      <c r="C516" s="263" t="s">
        <v>15253</v>
      </c>
      <c r="D516" s="261">
        <v>46115</v>
      </c>
      <c r="E516" s="264"/>
      <c r="F516" s="263"/>
      <c r="G516" s="265" t="s">
        <v>15052</v>
      </c>
      <c r="H516" s="264"/>
      <c r="I516" s="262" t="s">
        <v>15369</v>
      </c>
      <c r="J516" s="262" t="s">
        <v>1769</v>
      </c>
      <c r="K516" s="205" t="s">
        <v>34</v>
      </c>
      <c r="L516" s="190" t="str">
        <f>VLOOKUP($K516,TONG_SL!$A:$D,2,0)</f>
        <v>Tai heo muối 200g</v>
      </c>
      <c r="M516" s="217"/>
      <c r="N516" s="190" t="str">
        <f t="shared" si="56"/>
        <v>K-C6</v>
      </c>
      <c r="O516" s="217"/>
      <c r="P516" s="217"/>
      <c r="Q516" s="190" t="str">
        <f>VLOOKUP(K516,TONG_SL!$A:$D,3,0)</f>
        <v>Túi</v>
      </c>
      <c r="R516" s="248">
        <v>10</v>
      </c>
      <c r="S516" s="159"/>
      <c r="T516" s="159">
        <f>VLOOKUP(VLOOKUP(G516,Ma_KH!$A:$R,18,0)&amp;K516,Gia_MB!$A:$F,6,0)</f>
        <v>55595</v>
      </c>
      <c r="U516" s="254">
        <f t="shared" si="52"/>
        <v>555950</v>
      </c>
      <c r="V516" s="159"/>
      <c r="W516" s="246">
        <f t="shared" si="53"/>
        <v>0</v>
      </c>
      <c r="X516" s="247" t="str">
        <f t="shared" si="54"/>
        <v>8</v>
      </c>
      <c r="Y516" s="159"/>
      <c r="Z516" s="254">
        <f t="shared" si="55"/>
        <v>44476</v>
      </c>
      <c r="AA516" s="5">
        <f>VLOOKUP(G516,Ma_KH!$A:$R,14,0)</f>
        <v>60</v>
      </c>
    </row>
    <row r="517" spans="1:27" x14ac:dyDescent="0.25">
      <c r="A517" s="261">
        <v>46114</v>
      </c>
      <c r="B517" s="271">
        <v>4187095700</v>
      </c>
      <c r="C517" s="263" t="s">
        <v>15253</v>
      </c>
      <c r="D517" s="261">
        <v>46115</v>
      </c>
      <c r="E517" s="264"/>
      <c r="F517" s="263"/>
      <c r="G517" s="265" t="s">
        <v>15052</v>
      </c>
      <c r="H517" s="264"/>
      <c r="I517" s="262" t="s">
        <v>15369</v>
      </c>
      <c r="J517" s="262" t="s">
        <v>1769</v>
      </c>
      <c r="K517" s="205" t="s">
        <v>32</v>
      </c>
      <c r="L517" s="190" t="str">
        <f>VLOOKUP($K517,TONG_SL!$A:$D,2,0)</f>
        <v>Giò Tai Lưỡi Xào 250g</v>
      </c>
      <c r="M517" s="217"/>
      <c r="N517" s="190" t="str">
        <f t="shared" si="56"/>
        <v>K-C6</v>
      </c>
      <c r="O517" s="217"/>
      <c r="P517" s="217"/>
      <c r="Q517" s="190" t="str">
        <f>VLOOKUP(K517,TONG_SL!$A:$D,3,0)</f>
        <v>Túi</v>
      </c>
      <c r="R517" s="248">
        <v>10</v>
      </c>
      <c r="S517" s="159"/>
      <c r="T517" s="159">
        <f>VLOOKUP(VLOOKUP(G517,Ma_KH!$A:$R,18,0)&amp;K517,Gia_MB!$A:$F,6,0)</f>
        <v>50182</v>
      </c>
      <c r="U517" s="254">
        <f t="shared" si="52"/>
        <v>501820</v>
      </c>
      <c r="V517" s="159"/>
      <c r="W517" s="246">
        <f t="shared" si="53"/>
        <v>0</v>
      </c>
      <c r="X517" s="247" t="str">
        <f t="shared" si="54"/>
        <v>8</v>
      </c>
      <c r="Y517" s="159"/>
      <c r="Z517" s="254">
        <f t="shared" si="55"/>
        <v>40145.599999999999</v>
      </c>
      <c r="AA517" s="5">
        <f>VLOOKUP(G517,Ma_KH!$A:$R,14,0)</f>
        <v>60</v>
      </c>
    </row>
    <row r="518" spans="1:27" x14ac:dyDescent="0.25">
      <c r="A518" s="261">
        <v>46114</v>
      </c>
      <c r="B518" s="271">
        <v>4187095700</v>
      </c>
      <c r="C518" s="263" t="s">
        <v>15253</v>
      </c>
      <c r="D518" s="261">
        <v>46115</v>
      </c>
      <c r="E518" s="264"/>
      <c r="F518" s="263"/>
      <c r="G518" s="265" t="s">
        <v>15052</v>
      </c>
      <c r="H518" s="264"/>
      <c r="I518" s="262" t="s">
        <v>15369</v>
      </c>
      <c r="J518" s="262" t="s">
        <v>1769</v>
      </c>
      <c r="K518" s="205" t="s">
        <v>48</v>
      </c>
      <c r="L518" s="190" t="str">
        <f>VLOOKUP($K518,TONG_SL!$A:$D,2,0)</f>
        <v>Mọc Nấm Hương 250g</v>
      </c>
      <c r="M518" s="217"/>
      <c r="N518" s="190" t="str">
        <f t="shared" si="56"/>
        <v>K-C6</v>
      </c>
      <c r="O518" s="217"/>
      <c r="P518" s="217"/>
      <c r="Q518" s="190" t="str">
        <f>VLOOKUP(K518,TONG_SL!$A:$D,3,0)</f>
        <v>Túi</v>
      </c>
      <c r="R518" s="248">
        <v>5</v>
      </c>
      <c r="S518" s="159"/>
      <c r="T518" s="159">
        <f>VLOOKUP(VLOOKUP(G518,Ma_KH!$A:$R,18,0)&amp;K518,Gia_MB!$A:$F,6,0)</f>
        <v>46000</v>
      </c>
      <c r="U518" s="254">
        <f t="shared" si="52"/>
        <v>230000</v>
      </c>
      <c r="V518" s="159"/>
      <c r="W518" s="246">
        <f t="shared" si="53"/>
        <v>0</v>
      </c>
      <c r="X518" s="247" t="str">
        <f t="shared" si="54"/>
        <v>8</v>
      </c>
      <c r="Y518" s="159"/>
      <c r="Z518" s="254">
        <f t="shared" si="55"/>
        <v>18400</v>
      </c>
      <c r="AA518" s="5">
        <f>VLOOKUP(G518,Ma_KH!$A:$R,14,0)</f>
        <v>60</v>
      </c>
    </row>
    <row r="519" spans="1:27" x14ac:dyDescent="0.25">
      <c r="A519" s="261">
        <v>46114</v>
      </c>
      <c r="B519" s="271">
        <v>4187095700</v>
      </c>
      <c r="C519" s="263" t="s">
        <v>15253</v>
      </c>
      <c r="D519" s="261">
        <v>46115</v>
      </c>
      <c r="E519" s="264"/>
      <c r="F519" s="263"/>
      <c r="G519" s="265" t="s">
        <v>15052</v>
      </c>
      <c r="H519" s="264"/>
      <c r="I519" s="262" t="s">
        <v>15369</v>
      </c>
      <c r="J519" s="262" t="s">
        <v>1769</v>
      </c>
      <c r="K519" s="205" t="s">
        <v>37</v>
      </c>
      <c r="L519" s="190" t="str">
        <f>VLOOKUP($K519,TONG_SL!$A:$D,2,0)</f>
        <v>Chả cốm 300g</v>
      </c>
      <c r="M519" s="217"/>
      <c r="N519" s="190" t="str">
        <f t="shared" si="56"/>
        <v>K-C6</v>
      </c>
      <c r="O519" s="217"/>
      <c r="P519" s="217"/>
      <c r="Q519" s="190" t="str">
        <f>VLOOKUP(K519,TONG_SL!$A:$D,3,0)</f>
        <v>Túi</v>
      </c>
      <c r="R519" s="248">
        <v>5</v>
      </c>
      <c r="S519" s="159"/>
      <c r="T519" s="159">
        <f>VLOOKUP(VLOOKUP(G519,Ma_KH!$A:$R,18,0)&amp;K519,Gia_MB!$A:$F,6,0)</f>
        <v>74250</v>
      </c>
      <c r="U519" s="254">
        <f t="shared" si="52"/>
        <v>371250</v>
      </c>
      <c r="V519" s="159"/>
      <c r="W519" s="246">
        <f t="shared" si="53"/>
        <v>0</v>
      </c>
      <c r="X519" s="247" t="str">
        <f t="shared" si="54"/>
        <v>8</v>
      </c>
      <c r="Y519" s="159"/>
      <c r="Z519" s="254">
        <f t="shared" si="55"/>
        <v>29700</v>
      </c>
      <c r="AA519" s="5">
        <f>VLOOKUP(G519,Ma_KH!$A:$R,14,0)</f>
        <v>60</v>
      </c>
    </row>
    <row r="520" spans="1:27" x14ac:dyDescent="0.25">
      <c r="A520" s="261">
        <v>46114</v>
      </c>
      <c r="B520" s="262">
        <v>4186967380</v>
      </c>
      <c r="C520" s="263" t="s">
        <v>15253</v>
      </c>
      <c r="D520" s="261">
        <v>46115</v>
      </c>
      <c r="E520" s="206"/>
      <c r="F520" s="189"/>
      <c r="G520" s="265" t="s">
        <v>15056</v>
      </c>
      <c r="H520" s="206"/>
      <c r="I520" s="262" t="s">
        <v>15370</v>
      </c>
      <c r="J520" s="262" t="s">
        <v>1769</v>
      </c>
      <c r="K520" s="205" t="s">
        <v>37</v>
      </c>
      <c r="L520" s="190" t="str">
        <f>VLOOKUP($K520,TONG_SL!$A:$D,2,0)</f>
        <v>Chả cốm 300g</v>
      </c>
      <c r="M520" s="217"/>
      <c r="N520" s="190" t="str">
        <f t="shared" si="56"/>
        <v>K-C6</v>
      </c>
      <c r="O520" s="217"/>
      <c r="P520" s="217"/>
      <c r="Q520" s="190" t="str">
        <f>VLOOKUP(K520,TONG_SL!$A:$D,3,0)</f>
        <v>Túi</v>
      </c>
      <c r="R520" s="248">
        <v>5</v>
      </c>
      <c r="S520" s="159"/>
      <c r="T520" s="159">
        <f>VLOOKUP(VLOOKUP(G520,Ma_KH!$A:$R,18,0)&amp;K520,Gia_MB!$A:$F,6,0)</f>
        <v>74250</v>
      </c>
      <c r="U520" s="254">
        <f t="shared" si="52"/>
        <v>371250</v>
      </c>
      <c r="V520" s="159"/>
      <c r="W520" s="246">
        <f t="shared" si="53"/>
        <v>0</v>
      </c>
      <c r="X520" s="247" t="str">
        <f t="shared" si="54"/>
        <v>8</v>
      </c>
      <c r="Y520" s="159"/>
      <c r="Z520" s="254">
        <f t="shared" si="55"/>
        <v>29700</v>
      </c>
      <c r="AA520" s="5">
        <f>VLOOKUP(G520,Ma_KH!$A:$R,14,0)</f>
        <v>60</v>
      </c>
    </row>
    <row r="521" spans="1:27" x14ac:dyDescent="0.25">
      <c r="A521" s="261">
        <v>46114</v>
      </c>
      <c r="B521" s="262">
        <v>4186967380</v>
      </c>
      <c r="C521" s="263" t="s">
        <v>15253</v>
      </c>
      <c r="D521" s="261">
        <v>46115</v>
      </c>
      <c r="E521" s="206"/>
      <c r="F521" s="189"/>
      <c r="G521" s="265" t="s">
        <v>15056</v>
      </c>
      <c r="H521" s="206"/>
      <c r="I521" s="262" t="s">
        <v>15370</v>
      </c>
      <c r="J521" s="262" t="s">
        <v>1769</v>
      </c>
      <c r="K521" s="205" t="s">
        <v>34</v>
      </c>
      <c r="L521" s="190" t="str">
        <f>VLOOKUP($K521,TONG_SL!$A:$D,2,0)</f>
        <v>Tai heo muối 200g</v>
      </c>
      <c r="M521" s="217"/>
      <c r="N521" s="190" t="str">
        <f t="shared" si="56"/>
        <v>K-C6</v>
      </c>
      <c r="O521" s="217"/>
      <c r="P521" s="217"/>
      <c r="Q521" s="190" t="str">
        <f>VLOOKUP(K521,TONG_SL!$A:$D,3,0)</f>
        <v>Túi</v>
      </c>
      <c r="R521" s="248">
        <v>10</v>
      </c>
      <c r="S521" s="159"/>
      <c r="T521" s="159">
        <f>VLOOKUP(VLOOKUP(G521,Ma_KH!$A:$R,18,0)&amp;K521,Gia_MB!$A:$F,6,0)</f>
        <v>55595</v>
      </c>
      <c r="U521" s="254">
        <f t="shared" si="52"/>
        <v>555950</v>
      </c>
      <c r="V521" s="159"/>
      <c r="W521" s="246">
        <f t="shared" si="53"/>
        <v>0</v>
      </c>
      <c r="X521" s="247" t="str">
        <f t="shared" si="54"/>
        <v>8</v>
      </c>
      <c r="Y521" s="159"/>
      <c r="Z521" s="254">
        <f t="shared" si="55"/>
        <v>44476</v>
      </c>
      <c r="AA521" s="5">
        <f>VLOOKUP(G521,Ma_KH!$A:$R,14,0)</f>
        <v>60</v>
      </c>
    </row>
    <row r="522" spans="1:27" x14ac:dyDescent="0.25">
      <c r="A522" s="261">
        <v>46114</v>
      </c>
      <c r="B522" s="262">
        <v>4186967380</v>
      </c>
      <c r="C522" s="263" t="s">
        <v>15253</v>
      </c>
      <c r="D522" s="261">
        <v>46115</v>
      </c>
      <c r="E522" s="206"/>
      <c r="F522" s="189"/>
      <c r="G522" s="265" t="s">
        <v>15056</v>
      </c>
      <c r="H522" s="206"/>
      <c r="I522" s="262" t="s">
        <v>15370</v>
      </c>
      <c r="J522" s="262" t="s">
        <v>1769</v>
      </c>
      <c r="K522" s="205" t="s">
        <v>30</v>
      </c>
      <c r="L522" s="190" t="str">
        <f>VLOOKUP($K522,TONG_SL!$A:$D,2,0)</f>
        <v>Gà muối 500g</v>
      </c>
      <c r="M522" s="217"/>
      <c r="N522" s="190" t="str">
        <f t="shared" si="56"/>
        <v>K-C6</v>
      </c>
      <c r="O522" s="217"/>
      <c r="P522" s="217"/>
      <c r="Q522" s="190" t="str">
        <f>VLOOKUP(K522,TONG_SL!$A:$D,3,0)</f>
        <v>Túi</v>
      </c>
      <c r="R522" s="248">
        <v>20</v>
      </c>
      <c r="S522" s="159"/>
      <c r="T522" s="159">
        <f>VLOOKUP(VLOOKUP(G522,Ma_KH!$A:$R,18,0)&amp;K522,Gia_MB!$A:$F,6,0)</f>
        <v>116611</v>
      </c>
      <c r="U522" s="254">
        <f t="shared" si="52"/>
        <v>2332220</v>
      </c>
      <c r="V522" s="159"/>
      <c r="W522" s="246">
        <f t="shared" si="53"/>
        <v>0</v>
      </c>
      <c r="X522" s="247" t="str">
        <f t="shared" si="54"/>
        <v>8</v>
      </c>
      <c r="Y522" s="159"/>
      <c r="Z522" s="254">
        <f t="shared" si="55"/>
        <v>186577.6</v>
      </c>
      <c r="AA522" s="5">
        <f>VLOOKUP(G522,Ma_KH!$A:$R,14,0)</f>
        <v>60</v>
      </c>
    </row>
    <row r="523" spans="1:27" x14ac:dyDescent="0.25">
      <c r="A523" s="261">
        <v>46114</v>
      </c>
      <c r="B523" s="262">
        <v>4186967380</v>
      </c>
      <c r="C523" s="263" t="s">
        <v>15253</v>
      </c>
      <c r="D523" s="261">
        <v>46115</v>
      </c>
      <c r="E523" s="206"/>
      <c r="F523" s="189"/>
      <c r="G523" s="265" t="s">
        <v>15056</v>
      </c>
      <c r="H523" s="206"/>
      <c r="I523" s="262" t="s">
        <v>15370</v>
      </c>
      <c r="J523" s="262" t="s">
        <v>1769</v>
      </c>
      <c r="K523" s="205" t="s">
        <v>44</v>
      </c>
      <c r="L523" s="190" t="str">
        <f>VLOOKUP($K523,TONG_SL!$A:$D,2,0)</f>
        <v>Giò lụa cây 250g</v>
      </c>
      <c r="M523" s="217"/>
      <c r="N523" s="190" t="str">
        <f t="shared" si="56"/>
        <v>K-C6</v>
      </c>
      <c r="O523" s="217"/>
      <c r="P523" s="217"/>
      <c r="Q523" s="190" t="str">
        <f>VLOOKUP(K523,TONG_SL!$A:$D,3,0)</f>
        <v>Túi</v>
      </c>
      <c r="R523" s="248">
        <v>10</v>
      </c>
      <c r="S523" s="159"/>
      <c r="T523" s="159">
        <f>VLOOKUP(VLOOKUP(G523,Ma_KH!$A:$R,18,0)&amp;K523,Gia_MB!$A:$F,6,0)</f>
        <v>49500</v>
      </c>
      <c r="U523" s="254">
        <f t="shared" si="52"/>
        <v>495000</v>
      </c>
      <c r="V523" s="159"/>
      <c r="W523" s="246">
        <f t="shared" si="53"/>
        <v>0</v>
      </c>
      <c r="X523" s="247" t="str">
        <f t="shared" si="54"/>
        <v>8</v>
      </c>
      <c r="Y523" s="159"/>
      <c r="Z523" s="254">
        <f t="shared" si="55"/>
        <v>39600</v>
      </c>
      <c r="AA523" s="5">
        <f>VLOOKUP(G523,Ma_KH!$A:$R,14,0)</f>
        <v>60</v>
      </c>
    </row>
    <row r="524" spans="1:27" x14ac:dyDescent="0.25">
      <c r="A524" s="261">
        <v>46114</v>
      </c>
      <c r="B524" s="262">
        <v>4186967380</v>
      </c>
      <c r="C524" s="263" t="s">
        <v>15253</v>
      </c>
      <c r="D524" s="261">
        <v>46115</v>
      </c>
      <c r="E524" s="206"/>
      <c r="F524" s="189"/>
      <c r="G524" s="265" t="s">
        <v>15056</v>
      </c>
      <c r="H524" s="206"/>
      <c r="I524" s="262" t="s">
        <v>15370</v>
      </c>
      <c r="J524" s="262" t="s">
        <v>1769</v>
      </c>
      <c r="K524" s="205" t="s">
        <v>27</v>
      </c>
      <c r="L524" s="190" t="str">
        <f>VLOOKUP($K524,TONG_SL!$A:$D,2,0)</f>
        <v>Chân giò heo muối 300g</v>
      </c>
      <c r="M524" s="217"/>
      <c r="N524" s="190" t="str">
        <f t="shared" si="56"/>
        <v>K-C6</v>
      </c>
      <c r="O524" s="217"/>
      <c r="P524" s="217"/>
      <c r="Q524" s="190" t="str">
        <f>VLOOKUP(K524,TONG_SL!$A:$D,3,0)</f>
        <v>Túi</v>
      </c>
      <c r="R524" s="248">
        <v>10</v>
      </c>
      <c r="S524" s="159"/>
      <c r="T524" s="159">
        <f>VLOOKUP(VLOOKUP(G524,Ma_KH!$A:$R,18,0)&amp;K524,Gia_MB!$A:$F,6,0)</f>
        <v>73431</v>
      </c>
      <c r="U524" s="254">
        <f t="shared" si="52"/>
        <v>734310</v>
      </c>
      <c r="V524" s="159"/>
      <c r="W524" s="246">
        <f t="shared" si="53"/>
        <v>0</v>
      </c>
      <c r="X524" s="247" t="str">
        <f t="shared" si="54"/>
        <v>8</v>
      </c>
      <c r="Y524" s="159"/>
      <c r="Z524" s="254">
        <f t="shared" si="55"/>
        <v>58744.800000000003</v>
      </c>
      <c r="AA524" s="5">
        <f>VLOOKUP(G524,Ma_KH!$A:$R,14,0)</f>
        <v>60</v>
      </c>
    </row>
    <row r="525" spans="1:27" x14ac:dyDescent="0.25">
      <c r="A525" s="261">
        <v>46114</v>
      </c>
      <c r="B525" s="262">
        <v>4186967380</v>
      </c>
      <c r="C525" s="263" t="s">
        <v>15253</v>
      </c>
      <c r="D525" s="261">
        <v>46115</v>
      </c>
      <c r="E525" s="206"/>
      <c r="F525" s="189"/>
      <c r="G525" s="265" t="s">
        <v>15056</v>
      </c>
      <c r="H525" s="206"/>
      <c r="I525" s="262" t="s">
        <v>15370</v>
      </c>
      <c r="J525" s="262" t="s">
        <v>1769</v>
      </c>
      <c r="K525" s="205" t="s">
        <v>48</v>
      </c>
      <c r="L525" s="190" t="str">
        <f>VLOOKUP($K525,TONG_SL!$A:$D,2,0)</f>
        <v>Mọc Nấm Hương 250g</v>
      </c>
      <c r="M525" s="217"/>
      <c r="N525" s="190" t="str">
        <f t="shared" si="56"/>
        <v>K-C6</v>
      </c>
      <c r="O525" s="217"/>
      <c r="P525" s="217"/>
      <c r="Q525" s="190" t="str">
        <f>VLOOKUP(K525,TONG_SL!$A:$D,3,0)</f>
        <v>Túi</v>
      </c>
      <c r="R525" s="248">
        <v>10</v>
      </c>
      <c r="S525" s="159"/>
      <c r="T525" s="159">
        <f>VLOOKUP(VLOOKUP(G525,Ma_KH!$A:$R,18,0)&amp;K525,Gia_MB!$A:$F,6,0)</f>
        <v>46000</v>
      </c>
      <c r="U525" s="254">
        <f t="shared" si="52"/>
        <v>460000</v>
      </c>
      <c r="V525" s="159"/>
      <c r="W525" s="246">
        <f t="shared" si="53"/>
        <v>0</v>
      </c>
      <c r="X525" s="247" t="str">
        <f t="shared" si="54"/>
        <v>8</v>
      </c>
      <c r="Y525" s="159"/>
      <c r="Z525" s="254">
        <f t="shared" si="55"/>
        <v>36800</v>
      </c>
      <c r="AA525" s="5">
        <f>VLOOKUP(G525,Ma_KH!$A:$R,14,0)</f>
        <v>60</v>
      </c>
    </row>
    <row r="526" spans="1:27" x14ac:dyDescent="0.25">
      <c r="A526" s="261">
        <v>46112</v>
      </c>
      <c r="B526" s="262">
        <v>4186818482</v>
      </c>
      <c r="C526" s="263" t="s">
        <v>15253</v>
      </c>
      <c r="D526" s="261">
        <v>46115</v>
      </c>
      <c r="E526" s="206"/>
      <c r="F526" s="189"/>
      <c r="G526" s="265" t="s">
        <v>15024</v>
      </c>
      <c r="H526" s="206"/>
      <c r="I526" s="262" t="s">
        <v>15371</v>
      </c>
      <c r="J526" s="262" t="s">
        <v>1769</v>
      </c>
      <c r="K526" s="205" t="s">
        <v>48</v>
      </c>
      <c r="L526" s="190" t="str">
        <f>VLOOKUP($K526,TONG_SL!$A:$D,2,0)</f>
        <v>Mọc Nấm Hương 250g</v>
      </c>
      <c r="M526" s="217"/>
      <c r="N526" s="190" t="str">
        <f t="shared" si="56"/>
        <v>K-C6</v>
      </c>
      <c r="O526" s="217"/>
      <c r="P526" s="217"/>
      <c r="Q526" s="190" t="str">
        <f>VLOOKUP(K526,TONG_SL!$A:$D,3,0)</f>
        <v>Túi</v>
      </c>
      <c r="R526" s="248">
        <v>2</v>
      </c>
      <c r="S526" s="159"/>
      <c r="T526" s="159">
        <f>VLOOKUP(VLOOKUP(G526,Ma_KH!$A:$R,18,0)&amp;K526,Gia_MB!$A:$F,6,0)</f>
        <v>46000</v>
      </c>
      <c r="U526" s="254">
        <f t="shared" si="52"/>
        <v>92000</v>
      </c>
      <c r="V526" s="159"/>
      <c r="W526" s="246">
        <f t="shared" si="53"/>
        <v>0</v>
      </c>
      <c r="X526" s="247" t="str">
        <f t="shared" si="54"/>
        <v>8</v>
      </c>
      <c r="Y526" s="159"/>
      <c r="Z526" s="254">
        <f t="shared" si="55"/>
        <v>7360</v>
      </c>
      <c r="AA526" s="5">
        <f>VLOOKUP(G526,Ma_KH!$A:$R,14,0)</f>
        <v>60</v>
      </c>
    </row>
    <row r="527" spans="1:27" x14ac:dyDescent="0.25">
      <c r="A527" s="261">
        <v>46112</v>
      </c>
      <c r="B527" s="262">
        <v>4186818482</v>
      </c>
      <c r="C527" s="263" t="s">
        <v>15253</v>
      </c>
      <c r="D527" s="261">
        <v>46115</v>
      </c>
      <c r="E527" s="206"/>
      <c r="F527" s="189"/>
      <c r="G527" s="265" t="s">
        <v>15024</v>
      </c>
      <c r="H527" s="206"/>
      <c r="I527" s="262" t="s">
        <v>15371</v>
      </c>
      <c r="J527" s="262" t="s">
        <v>1769</v>
      </c>
      <c r="K527" s="205" t="s">
        <v>37</v>
      </c>
      <c r="L527" s="190" t="str">
        <f>VLOOKUP($K527,TONG_SL!$A:$D,2,0)</f>
        <v>Chả cốm 300g</v>
      </c>
      <c r="M527" s="217"/>
      <c r="N527" s="190" t="str">
        <f t="shared" si="56"/>
        <v>K-C6</v>
      </c>
      <c r="O527" s="217"/>
      <c r="P527" s="217"/>
      <c r="Q527" s="190" t="str">
        <f>VLOOKUP(K527,TONG_SL!$A:$D,3,0)</f>
        <v>Túi</v>
      </c>
      <c r="R527" s="248">
        <v>6</v>
      </c>
      <c r="S527" s="159"/>
      <c r="T527" s="159">
        <f>VLOOKUP(VLOOKUP(G527,Ma_KH!$A:$R,18,0)&amp;K527,Gia_MB!$A:$F,6,0)</f>
        <v>74250</v>
      </c>
      <c r="U527" s="254">
        <f t="shared" si="52"/>
        <v>445500</v>
      </c>
      <c r="V527" s="159"/>
      <c r="W527" s="246">
        <f t="shared" si="53"/>
        <v>0</v>
      </c>
      <c r="X527" s="247" t="str">
        <f t="shared" si="54"/>
        <v>8</v>
      </c>
      <c r="Y527" s="159"/>
      <c r="Z527" s="254">
        <f t="shared" si="55"/>
        <v>35640</v>
      </c>
      <c r="AA527" s="5">
        <f>VLOOKUP(G527,Ma_KH!$A:$R,14,0)</f>
        <v>60</v>
      </c>
    </row>
    <row r="528" spans="1:27" x14ac:dyDescent="0.25">
      <c r="A528" s="261">
        <v>46112</v>
      </c>
      <c r="B528" s="262">
        <v>4186818482</v>
      </c>
      <c r="C528" s="263" t="s">
        <v>15253</v>
      </c>
      <c r="D528" s="261">
        <v>46115</v>
      </c>
      <c r="E528" s="206"/>
      <c r="F528" s="189"/>
      <c r="G528" s="265" t="s">
        <v>15024</v>
      </c>
      <c r="H528" s="206"/>
      <c r="I528" s="262" t="s">
        <v>15371</v>
      </c>
      <c r="J528" s="262" t="s">
        <v>1769</v>
      </c>
      <c r="K528" s="205" t="s">
        <v>32</v>
      </c>
      <c r="L528" s="190" t="str">
        <f>VLOOKUP($K528,TONG_SL!$A:$D,2,0)</f>
        <v>Giò Tai Lưỡi Xào 250g</v>
      </c>
      <c r="M528" s="217"/>
      <c r="N528" s="190" t="str">
        <f t="shared" si="56"/>
        <v>K-C6</v>
      </c>
      <c r="O528" s="217"/>
      <c r="P528" s="217"/>
      <c r="Q528" s="190" t="str">
        <f>VLOOKUP(K528,TONG_SL!$A:$D,3,0)</f>
        <v>Túi</v>
      </c>
      <c r="R528" s="248">
        <v>4</v>
      </c>
      <c r="S528" s="159"/>
      <c r="T528" s="159">
        <f>VLOOKUP(VLOOKUP(G528,Ma_KH!$A:$R,18,0)&amp;K528,Gia_MB!$A:$F,6,0)</f>
        <v>50182</v>
      </c>
      <c r="U528" s="254">
        <f t="shared" si="52"/>
        <v>200728</v>
      </c>
      <c r="V528" s="159"/>
      <c r="W528" s="246">
        <f t="shared" si="53"/>
        <v>0</v>
      </c>
      <c r="X528" s="247" t="str">
        <f t="shared" si="54"/>
        <v>8</v>
      </c>
      <c r="Y528" s="159"/>
      <c r="Z528" s="254">
        <f t="shared" si="55"/>
        <v>16058.24</v>
      </c>
      <c r="AA528" s="5">
        <f>VLOOKUP(G528,Ma_KH!$A:$R,14,0)</f>
        <v>60</v>
      </c>
    </row>
    <row r="529" spans="1:27" x14ac:dyDescent="0.25">
      <c r="A529" s="261">
        <v>46112</v>
      </c>
      <c r="B529" s="262">
        <v>4186818482</v>
      </c>
      <c r="C529" s="263" t="s">
        <v>15253</v>
      </c>
      <c r="D529" s="261">
        <v>46115</v>
      </c>
      <c r="E529" s="206"/>
      <c r="F529" s="189"/>
      <c r="G529" s="265" t="s">
        <v>15024</v>
      </c>
      <c r="H529" s="206"/>
      <c r="I529" s="262" t="s">
        <v>15371</v>
      </c>
      <c r="J529" s="262" t="s">
        <v>1769</v>
      </c>
      <c r="K529" s="205" t="s">
        <v>34</v>
      </c>
      <c r="L529" s="190" t="str">
        <f>VLOOKUP($K529,TONG_SL!$A:$D,2,0)</f>
        <v>Tai heo muối 200g</v>
      </c>
      <c r="M529" s="217"/>
      <c r="N529" s="190" t="str">
        <f t="shared" si="56"/>
        <v>K-C6</v>
      </c>
      <c r="O529" s="217"/>
      <c r="P529" s="217"/>
      <c r="Q529" s="190" t="str">
        <f>VLOOKUP(K529,TONG_SL!$A:$D,3,0)</f>
        <v>Túi</v>
      </c>
      <c r="R529" s="248">
        <v>2</v>
      </c>
      <c r="S529" s="159"/>
      <c r="T529" s="159">
        <f>VLOOKUP(VLOOKUP(G529,Ma_KH!$A:$R,18,0)&amp;K529,Gia_MB!$A:$F,6,0)</f>
        <v>55595</v>
      </c>
      <c r="U529" s="254">
        <f t="shared" si="52"/>
        <v>111190</v>
      </c>
      <c r="V529" s="159"/>
      <c r="W529" s="246">
        <f t="shared" si="53"/>
        <v>0</v>
      </c>
      <c r="X529" s="247" t="str">
        <f t="shared" si="54"/>
        <v>8</v>
      </c>
      <c r="Y529" s="159"/>
      <c r="Z529" s="254">
        <f t="shared" si="55"/>
        <v>8895.2000000000007</v>
      </c>
      <c r="AA529" s="5">
        <f>VLOOKUP(G529,Ma_KH!$A:$R,14,0)</f>
        <v>60</v>
      </c>
    </row>
    <row r="530" spans="1:27" x14ac:dyDescent="0.25">
      <c r="A530" s="261">
        <v>46112</v>
      </c>
      <c r="B530" s="262">
        <v>4186818482</v>
      </c>
      <c r="C530" s="263" t="s">
        <v>15253</v>
      </c>
      <c r="D530" s="261">
        <v>46115</v>
      </c>
      <c r="E530" s="206"/>
      <c r="F530" s="189"/>
      <c r="G530" s="265" t="s">
        <v>15024</v>
      </c>
      <c r="H530" s="206"/>
      <c r="I530" s="262" t="s">
        <v>15371</v>
      </c>
      <c r="J530" s="262" t="s">
        <v>1769</v>
      </c>
      <c r="K530" s="205" t="s">
        <v>30</v>
      </c>
      <c r="L530" s="190" t="str">
        <f>VLOOKUP($K530,TONG_SL!$A:$D,2,0)</f>
        <v>Gà muối 500g</v>
      </c>
      <c r="M530" s="217"/>
      <c r="N530" s="190" t="str">
        <f t="shared" si="56"/>
        <v>K-C6</v>
      </c>
      <c r="O530" s="217"/>
      <c r="P530" s="217"/>
      <c r="Q530" s="190" t="str">
        <f>VLOOKUP(K530,TONG_SL!$A:$D,3,0)</f>
        <v>Túi</v>
      </c>
      <c r="R530" s="248">
        <v>4</v>
      </c>
      <c r="S530" s="159"/>
      <c r="T530" s="159">
        <f>VLOOKUP(VLOOKUP(G530,Ma_KH!$A:$R,18,0)&amp;K530,Gia_MB!$A:$F,6,0)</f>
        <v>116611</v>
      </c>
      <c r="U530" s="254">
        <f t="shared" si="52"/>
        <v>466444</v>
      </c>
      <c r="V530" s="159"/>
      <c r="W530" s="246">
        <f t="shared" si="53"/>
        <v>0</v>
      </c>
      <c r="X530" s="247" t="str">
        <f t="shared" si="54"/>
        <v>8</v>
      </c>
      <c r="Y530" s="159"/>
      <c r="Z530" s="254">
        <f t="shared" si="55"/>
        <v>37315.520000000004</v>
      </c>
      <c r="AA530" s="5">
        <f>VLOOKUP(G530,Ma_KH!$A:$R,14,0)</f>
        <v>60</v>
      </c>
    </row>
    <row r="531" spans="1:27" x14ac:dyDescent="0.25">
      <c r="A531" s="261">
        <v>46112</v>
      </c>
      <c r="B531" s="262">
        <v>4186818482</v>
      </c>
      <c r="C531" s="263" t="s">
        <v>15253</v>
      </c>
      <c r="D531" s="261">
        <v>46115</v>
      </c>
      <c r="E531" s="206"/>
      <c r="F531" s="189"/>
      <c r="G531" s="265" t="s">
        <v>15024</v>
      </c>
      <c r="H531" s="206"/>
      <c r="I531" s="262" t="s">
        <v>15371</v>
      </c>
      <c r="J531" s="262" t="s">
        <v>1769</v>
      </c>
      <c r="K531" s="205" t="s">
        <v>27</v>
      </c>
      <c r="L531" s="190" t="str">
        <f>VLOOKUP($K531,TONG_SL!$A:$D,2,0)</f>
        <v>Chân giò heo muối 300g</v>
      </c>
      <c r="M531" s="217"/>
      <c r="N531" s="190" t="str">
        <f t="shared" si="56"/>
        <v>K-C6</v>
      </c>
      <c r="O531" s="217"/>
      <c r="P531" s="217"/>
      <c r="Q531" s="190" t="str">
        <f>VLOOKUP(K531,TONG_SL!$A:$D,3,0)</f>
        <v>Túi</v>
      </c>
      <c r="R531" s="248">
        <v>6</v>
      </c>
      <c r="S531" s="159"/>
      <c r="T531" s="159">
        <f>VLOOKUP(VLOOKUP(G531,Ma_KH!$A:$R,18,0)&amp;K531,Gia_MB!$A:$F,6,0)</f>
        <v>73431</v>
      </c>
      <c r="U531" s="254">
        <f t="shared" si="52"/>
        <v>440586</v>
      </c>
      <c r="V531" s="159"/>
      <c r="W531" s="246">
        <f t="shared" si="53"/>
        <v>0</v>
      </c>
      <c r="X531" s="247" t="str">
        <f t="shared" si="54"/>
        <v>8</v>
      </c>
      <c r="Y531" s="159"/>
      <c r="Z531" s="254">
        <f t="shared" si="55"/>
        <v>35246.879999999997</v>
      </c>
      <c r="AA531" s="5">
        <f>VLOOKUP(G531,Ma_KH!$A:$R,14,0)</f>
        <v>60</v>
      </c>
    </row>
    <row r="532" spans="1:27" x14ac:dyDescent="0.25">
      <c r="A532" s="261">
        <v>46112</v>
      </c>
      <c r="B532" s="262">
        <v>4186818482</v>
      </c>
      <c r="C532" s="263" t="s">
        <v>15253</v>
      </c>
      <c r="D532" s="261">
        <v>46115</v>
      </c>
      <c r="E532" s="206"/>
      <c r="F532" s="189"/>
      <c r="G532" s="265" t="s">
        <v>15024</v>
      </c>
      <c r="H532" s="206"/>
      <c r="I532" s="262" t="s">
        <v>15371</v>
      </c>
      <c r="J532" s="262" t="s">
        <v>1769</v>
      </c>
      <c r="K532" s="188" t="s">
        <v>44</v>
      </c>
      <c r="L532" s="190" t="str">
        <f>VLOOKUP($K532,TONG_SL!$A:$D,2,0)</f>
        <v>Giò lụa cây 250g</v>
      </c>
      <c r="M532" s="217"/>
      <c r="N532" s="190" t="str">
        <f t="shared" si="56"/>
        <v>K-C6</v>
      </c>
      <c r="O532" s="217"/>
      <c r="P532" s="217"/>
      <c r="Q532" s="190" t="str">
        <f>VLOOKUP(K532,TONG_SL!$A:$D,3,0)</f>
        <v>Túi</v>
      </c>
      <c r="R532" s="249">
        <v>2</v>
      </c>
      <c r="S532" s="159"/>
      <c r="T532" s="159">
        <f>VLOOKUP(VLOOKUP(G532,Ma_KH!$A:$R,18,0)&amp;K532,Gia_MB!$A:$F,6,0)</f>
        <v>49500</v>
      </c>
      <c r="U532" s="254">
        <f t="shared" si="52"/>
        <v>99000</v>
      </c>
      <c r="V532" s="159"/>
      <c r="W532" s="246">
        <f t="shared" si="53"/>
        <v>0</v>
      </c>
      <c r="X532" s="247" t="str">
        <f t="shared" si="54"/>
        <v>8</v>
      </c>
      <c r="Y532" s="159"/>
      <c r="Z532" s="254">
        <f t="shared" si="55"/>
        <v>7920</v>
      </c>
      <c r="AA532" s="5">
        <f>VLOOKUP(G532,Ma_KH!$A:$R,14,0)</f>
        <v>60</v>
      </c>
    </row>
    <row r="533" spans="1:27" x14ac:dyDescent="0.25">
      <c r="A533" s="261">
        <v>46112</v>
      </c>
      <c r="B533" s="262">
        <v>4186818485</v>
      </c>
      <c r="C533" s="263" t="s">
        <v>15253</v>
      </c>
      <c r="D533" s="261">
        <v>46115</v>
      </c>
      <c r="E533" s="206"/>
      <c r="F533" s="189"/>
      <c r="G533" s="265" t="s">
        <v>15024</v>
      </c>
      <c r="H533" s="206"/>
      <c r="I533" s="262" t="s">
        <v>15372</v>
      </c>
      <c r="J533" s="262" t="s">
        <v>1769</v>
      </c>
      <c r="K533" s="205" t="s">
        <v>30</v>
      </c>
      <c r="L533" s="190" t="str">
        <f>VLOOKUP($K533,TONG_SL!$A:$D,2,0)</f>
        <v>Gà muối 500g</v>
      </c>
      <c r="M533" s="217"/>
      <c r="N533" s="190" t="str">
        <f t="shared" si="56"/>
        <v>K-C6</v>
      </c>
      <c r="O533" s="217"/>
      <c r="P533" s="217"/>
      <c r="Q533" s="190" t="str">
        <f>VLOOKUP(K533,TONG_SL!$A:$D,3,0)</f>
        <v>Túi</v>
      </c>
      <c r="R533" s="248">
        <v>6</v>
      </c>
      <c r="S533" s="159"/>
      <c r="T533" s="159">
        <f>VLOOKUP(VLOOKUP(G533,Ma_KH!$A:$R,18,0)&amp;K533,Gia_MB!$A:$F,6,0)</f>
        <v>116611</v>
      </c>
      <c r="U533" s="254">
        <f t="shared" si="52"/>
        <v>699666</v>
      </c>
      <c r="V533" s="159"/>
      <c r="W533" s="246">
        <f t="shared" si="53"/>
        <v>0</v>
      </c>
      <c r="X533" s="247" t="str">
        <f t="shared" si="54"/>
        <v>8</v>
      </c>
      <c r="Y533" s="159"/>
      <c r="Z533" s="254">
        <f t="shared" si="55"/>
        <v>55973.279999999999</v>
      </c>
      <c r="AA533" s="5">
        <f>VLOOKUP(G533,Ma_KH!$A:$R,14,0)</f>
        <v>60</v>
      </c>
    </row>
    <row r="534" spans="1:27" x14ac:dyDescent="0.25">
      <c r="A534" s="261">
        <v>46112</v>
      </c>
      <c r="B534" s="262">
        <v>4186818485</v>
      </c>
      <c r="C534" s="263" t="s">
        <v>15253</v>
      </c>
      <c r="D534" s="261">
        <v>46115</v>
      </c>
      <c r="E534" s="206"/>
      <c r="F534" s="189"/>
      <c r="G534" s="265" t="s">
        <v>15024</v>
      </c>
      <c r="H534" s="206"/>
      <c r="I534" s="262" t="s">
        <v>15372</v>
      </c>
      <c r="J534" s="262" t="s">
        <v>1769</v>
      </c>
      <c r="K534" s="205" t="s">
        <v>37</v>
      </c>
      <c r="L534" s="190" t="str">
        <f>VLOOKUP($K534,TONG_SL!$A:$D,2,0)</f>
        <v>Chả cốm 300g</v>
      </c>
      <c r="M534" s="217"/>
      <c r="N534" s="190" t="str">
        <f t="shared" si="56"/>
        <v>K-C6</v>
      </c>
      <c r="O534" s="217"/>
      <c r="P534" s="217"/>
      <c r="Q534" s="190" t="str">
        <f>VLOOKUP(K534,TONG_SL!$A:$D,3,0)</f>
        <v>Túi</v>
      </c>
      <c r="R534" s="248">
        <v>4</v>
      </c>
      <c r="S534" s="159"/>
      <c r="T534" s="159">
        <f>VLOOKUP(VLOOKUP(G534,Ma_KH!$A:$R,18,0)&amp;K534,Gia_MB!$A:$F,6,0)</f>
        <v>74250</v>
      </c>
      <c r="U534" s="254">
        <f t="shared" si="52"/>
        <v>297000</v>
      </c>
      <c r="V534" s="159"/>
      <c r="W534" s="246">
        <f t="shared" si="53"/>
        <v>0</v>
      </c>
      <c r="X534" s="247" t="str">
        <f t="shared" si="54"/>
        <v>8</v>
      </c>
      <c r="Y534" s="159"/>
      <c r="Z534" s="254">
        <f t="shared" si="55"/>
        <v>23760</v>
      </c>
      <c r="AA534" s="5">
        <f>VLOOKUP(G534,Ma_KH!$A:$R,14,0)</f>
        <v>60</v>
      </c>
    </row>
    <row r="535" spans="1:27" x14ac:dyDescent="0.25">
      <c r="A535" s="261">
        <v>46112</v>
      </c>
      <c r="B535" s="262">
        <v>4186818485</v>
      </c>
      <c r="C535" s="263" t="s">
        <v>15253</v>
      </c>
      <c r="D535" s="261">
        <v>46115</v>
      </c>
      <c r="E535" s="206"/>
      <c r="F535" s="189"/>
      <c r="G535" s="265" t="s">
        <v>15024</v>
      </c>
      <c r="H535" s="206"/>
      <c r="I535" s="262" t="s">
        <v>15372</v>
      </c>
      <c r="J535" s="262" t="s">
        <v>1769</v>
      </c>
      <c r="K535" s="205" t="s">
        <v>48</v>
      </c>
      <c r="L535" s="190" t="str">
        <f>VLOOKUP($K535,TONG_SL!$A:$D,2,0)</f>
        <v>Mọc Nấm Hương 250g</v>
      </c>
      <c r="M535" s="217"/>
      <c r="N535" s="190" t="str">
        <f t="shared" si="56"/>
        <v>K-C6</v>
      </c>
      <c r="O535" s="217"/>
      <c r="P535" s="217"/>
      <c r="Q535" s="190" t="str">
        <f>VLOOKUP(K535,TONG_SL!$A:$D,3,0)</f>
        <v>Túi</v>
      </c>
      <c r="R535" s="248">
        <v>2</v>
      </c>
      <c r="S535" s="159"/>
      <c r="T535" s="159">
        <f>VLOOKUP(VLOOKUP(G535,Ma_KH!$A:$R,18,0)&amp;K535,Gia_MB!$A:$F,6,0)</f>
        <v>46000</v>
      </c>
      <c r="U535" s="254">
        <f t="shared" si="52"/>
        <v>92000</v>
      </c>
      <c r="V535" s="159"/>
      <c r="W535" s="246">
        <f t="shared" si="53"/>
        <v>0</v>
      </c>
      <c r="X535" s="247" t="str">
        <f t="shared" si="54"/>
        <v>8</v>
      </c>
      <c r="Y535" s="159"/>
      <c r="Z535" s="254">
        <f t="shared" si="55"/>
        <v>7360</v>
      </c>
      <c r="AA535" s="5">
        <f>VLOOKUP(G535,Ma_KH!$A:$R,14,0)</f>
        <v>60</v>
      </c>
    </row>
    <row r="536" spans="1:27" x14ac:dyDescent="0.25">
      <c r="A536" s="261">
        <v>46112</v>
      </c>
      <c r="B536" s="262">
        <v>4186818485</v>
      </c>
      <c r="C536" s="263" t="s">
        <v>15253</v>
      </c>
      <c r="D536" s="261">
        <v>46115</v>
      </c>
      <c r="E536" s="206"/>
      <c r="F536" s="189"/>
      <c r="G536" s="265" t="s">
        <v>15024</v>
      </c>
      <c r="H536" s="206"/>
      <c r="I536" s="262" t="s">
        <v>15372</v>
      </c>
      <c r="J536" s="262" t="s">
        <v>1769</v>
      </c>
      <c r="K536" s="205" t="s">
        <v>27</v>
      </c>
      <c r="L536" s="190" t="str">
        <f>VLOOKUP($K536,TONG_SL!$A:$D,2,0)</f>
        <v>Chân giò heo muối 300g</v>
      </c>
      <c r="M536" s="217"/>
      <c r="N536" s="190" t="str">
        <f t="shared" si="56"/>
        <v>K-C6</v>
      </c>
      <c r="O536" s="217"/>
      <c r="P536" s="217"/>
      <c r="Q536" s="190" t="str">
        <f>VLOOKUP(K536,TONG_SL!$A:$D,3,0)</f>
        <v>Túi</v>
      </c>
      <c r="R536" s="248">
        <v>4</v>
      </c>
      <c r="S536" s="159"/>
      <c r="T536" s="159">
        <f>VLOOKUP(VLOOKUP(G536,Ma_KH!$A:$R,18,0)&amp;K536,Gia_MB!$A:$F,6,0)</f>
        <v>73431</v>
      </c>
      <c r="U536" s="254">
        <f t="shared" si="52"/>
        <v>293724</v>
      </c>
      <c r="V536" s="159"/>
      <c r="W536" s="246">
        <f t="shared" si="53"/>
        <v>0</v>
      </c>
      <c r="X536" s="247" t="str">
        <f t="shared" si="54"/>
        <v>8</v>
      </c>
      <c r="Y536" s="159"/>
      <c r="Z536" s="254">
        <f t="shared" si="55"/>
        <v>23497.920000000002</v>
      </c>
      <c r="AA536" s="5">
        <f>VLOOKUP(G536,Ma_KH!$A:$R,14,0)</f>
        <v>60</v>
      </c>
    </row>
    <row r="537" spans="1:27" x14ac:dyDescent="0.25">
      <c r="A537" s="261">
        <v>46112</v>
      </c>
      <c r="B537" s="262">
        <v>4186818485</v>
      </c>
      <c r="C537" s="263" t="s">
        <v>15253</v>
      </c>
      <c r="D537" s="261">
        <v>46115</v>
      </c>
      <c r="E537" s="206"/>
      <c r="F537" s="189"/>
      <c r="G537" s="265" t="s">
        <v>15024</v>
      </c>
      <c r="H537" s="206"/>
      <c r="I537" s="262" t="s">
        <v>15372</v>
      </c>
      <c r="J537" s="262" t="s">
        <v>1769</v>
      </c>
      <c r="K537" s="205" t="s">
        <v>32</v>
      </c>
      <c r="L537" s="190" t="str">
        <f>VLOOKUP($K537,TONG_SL!$A:$D,2,0)</f>
        <v>Giò Tai Lưỡi Xào 250g</v>
      </c>
      <c r="M537" s="217"/>
      <c r="N537" s="190" t="str">
        <f t="shared" si="56"/>
        <v>K-C6</v>
      </c>
      <c r="O537" s="217"/>
      <c r="P537" s="217"/>
      <c r="Q537" s="190" t="str">
        <f>VLOOKUP(K537,TONG_SL!$A:$D,3,0)</f>
        <v>Túi</v>
      </c>
      <c r="R537" s="248">
        <v>4</v>
      </c>
      <c r="S537" s="159"/>
      <c r="T537" s="159">
        <f>VLOOKUP(VLOOKUP(G537,Ma_KH!$A:$R,18,0)&amp;K537,Gia_MB!$A:$F,6,0)</f>
        <v>50182</v>
      </c>
      <c r="U537" s="254">
        <f t="shared" si="52"/>
        <v>200728</v>
      </c>
      <c r="V537" s="159"/>
      <c r="W537" s="246">
        <f t="shared" si="53"/>
        <v>0</v>
      </c>
      <c r="X537" s="247" t="str">
        <f t="shared" si="54"/>
        <v>8</v>
      </c>
      <c r="Y537" s="159"/>
      <c r="Z537" s="254">
        <f t="shared" si="55"/>
        <v>16058.24</v>
      </c>
      <c r="AA537" s="5">
        <f>VLOOKUP(G537,Ma_KH!$A:$R,14,0)</f>
        <v>60</v>
      </c>
    </row>
    <row r="538" spans="1:27" x14ac:dyDescent="0.25">
      <c r="A538" s="186">
        <v>46112</v>
      </c>
      <c r="B538" s="205">
        <v>4186818413</v>
      </c>
      <c r="C538" s="189" t="s">
        <v>15253</v>
      </c>
      <c r="D538" s="186">
        <v>46115</v>
      </c>
      <c r="E538" s="206"/>
      <c r="F538" s="189"/>
      <c r="G538" s="207" t="s">
        <v>15024</v>
      </c>
      <c r="H538" s="206"/>
      <c r="I538" s="205" t="s">
        <v>15373</v>
      </c>
      <c r="J538" s="205" t="s">
        <v>1769</v>
      </c>
      <c r="K538" s="205" t="s">
        <v>32</v>
      </c>
      <c r="L538" s="190" t="str">
        <f>VLOOKUP($K538,TONG_SL!$A:$D,2,0)</f>
        <v>Giò Tai Lưỡi Xào 250g</v>
      </c>
      <c r="M538" s="217"/>
      <c r="N538" s="190" t="str">
        <f t="shared" si="56"/>
        <v>K-C6</v>
      </c>
      <c r="O538" s="217"/>
      <c r="P538" s="217"/>
      <c r="Q538" s="190" t="str">
        <f>VLOOKUP(K538,TONG_SL!$A:$D,3,0)</f>
        <v>Túi</v>
      </c>
      <c r="R538" s="248">
        <v>4</v>
      </c>
      <c r="S538" s="159"/>
      <c r="T538" s="159">
        <f>VLOOKUP(VLOOKUP(G538,Ma_KH!$A:$R,18,0)&amp;K538,Gia_MB!$A:$F,6,0)</f>
        <v>50182</v>
      </c>
      <c r="U538" s="254">
        <f t="shared" si="52"/>
        <v>200728</v>
      </c>
      <c r="V538" s="159"/>
      <c r="W538" s="246">
        <f t="shared" si="53"/>
        <v>0</v>
      </c>
      <c r="X538" s="247" t="str">
        <f t="shared" si="54"/>
        <v>8</v>
      </c>
      <c r="Y538" s="159"/>
      <c r="Z538" s="254">
        <f t="shared" si="55"/>
        <v>16058.24</v>
      </c>
      <c r="AA538" s="5">
        <f>VLOOKUP(G538,Ma_KH!$A:$R,14,0)</f>
        <v>60</v>
      </c>
    </row>
    <row r="539" spans="1:27" x14ac:dyDescent="0.25">
      <c r="A539" s="186">
        <v>46112</v>
      </c>
      <c r="B539" s="205">
        <v>4186818413</v>
      </c>
      <c r="C539" s="189" t="s">
        <v>15253</v>
      </c>
      <c r="D539" s="186">
        <v>46115</v>
      </c>
      <c r="E539" s="206"/>
      <c r="F539" s="189"/>
      <c r="G539" s="207" t="s">
        <v>15024</v>
      </c>
      <c r="H539" s="206"/>
      <c r="I539" s="205" t="s">
        <v>15373</v>
      </c>
      <c r="J539" s="205" t="s">
        <v>1769</v>
      </c>
      <c r="K539" s="205" t="s">
        <v>30</v>
      </c>
      <c r="L539" s="190" t="str">
        <f>VLOOKUP($K539,TONG_SL!$A:$D,2,0)</f>
        <v>Gà muối 500g</v>
      </c>
      <c r="M539" s="217"/>
      <c r="N539" s="190" t="str">
        <f t="shared" si="56"/>
        <v>K-C6</v>
      </c>
      <c r="O539" s="217"/>
      <c r="P539" s="217"/>
      <c r="Q539" s="190" t="str">
        <f>VLOOKUP(K539,TONG_SL!$A:$D,3,0)</f>
        <v>Túi</v>
      </c>
      <c r="R539" s="248">
        <v>4</v>
      </c>
      <c r="S539" s="159"/>
      <c r="T539" s="159">
        <f>VLOOKUP(VLOOKUP(G539,Ma_KH!$A:$R,18,0)&amp;K539,Gia_MB!$A:$F,6,0)</f>
        <v>116611</v>
      </c>
      <c r="U539" s="254">
        <f t="shared" ref="U539:U602" si="57">T539*R539</f>
        <v>466444</v>
      </c>
      <c r="V539" s="159"/>
      <c r="W539" s="246">
        <f t="shared" ref="W539:W602" si="58">U539*V539</f>
        <v>0</v>
      </c>
      <c r="X539" s="247" t="str">
        <f t="shared" ref="X539:X602" si="59">IF(B539&lt;&gt;"","8","0")</f>
        <v>8</v>
      </c>
      <c r="Y539" s="159"/>
      <c r="Z539" s="254">
        <f t="shared" ref="Z539:Z602" si="60">U539*X539%</f>
        <v>37315.520000000004</v>
      </c>
      <c r="AA539" s="5">
        <f>VLOOKUP(G539,Ma_KH!$A:$R,14,0)</f>
        <v>60</v>
      </c>
    </row>
    <row r="540" spans="1:27" x14ac:dyDescent="0.25">
      <c r="A540" s="186">
        <v>46112</v>
      </c>
      <c r="B540" s="205">
        <v>4186818413</v>
      </c>
      <c r="C540" s="189" t="s">
        <v>15253</v>
      </c>
      <c r="D540" s="186">
        <v>46115</v>
      </c>
      <c r="E540" s="206"/>
      <c r="F540" s="189"/>
      <c r="G540" s="207" t="s">
        <v>15024</v>
      </c>
      <c r="H540" s="206"/>
      <c r="I540" s="205" t="s">
        <v>15373</v>
      </c>
      <c r="J540" s="205" t="s">
        <v>1769</v>
      </c>
      <c r="K540" s="205" t="s">
        <v>27</v>
      </c>
      <c r="L540" s="190" t="str">
        <f>VLOOKUP($K540,TONG_SL!$A:$D,2,0)</f>
        <v>Chân giò heo muối 300g</v>
      </c>
      <c r="M540" s="217"/>
      <c r="N540" s="190" t="str">
        <f t="shared" si="56"/>
        <v>K-C6</v>
      </c>
      <c r="O540" s="217"/>
      <c r="P540" s="217"/>
      <c r="Q540" s="190" t="str">
        <f>VLOOKUP(K540,TONG_SL!$A:$D,3,0)</f>
        <v>Túi</v>
      </c>
      <c r="R540" s="248">
        <v>2</v>
      </c>
      <c r="S540" s="159"/>
      <c r="T540" s="159">
        <f>VLOOKUP(VLOOKUP(G540,Ma_KH!$A:$R,18,0)&amp;K540,Gia_MB!$A:$F,6,0)</f>
        <v>73431</v>
      </c>
      <c r="U540" s="254">
        <f t="shared" si="57"/>
        <v>146862</v>
      </c>
      <c r="V540" s="159"/>
      <c r="W540" s="246">
        <f t="shared" si="58"/>
        <v>0</v>
      </c>
      <c r="X540" s="247" t="str">
        <f t="shared" si="59"/>
        <v>8</v>
      </c>
      <c r="Y540" s="159"/>
      <c r="Z540" s="254">
        <f t="shared" si="60"/>
        <v>11748.960000000001</v>
      </c>
      <c r="AA540" s="5">
        <f>VLOOKUP(G540,Ma_KH!$A:$R,14,0)</f>
        <v>60</v>
      </c>
    </row>
    <row r="541" spans="1:27" x14ac:dyDescent="0.25">
      <c r="A541" s="261">
        <v>46112</v>
      </c>
      <c r="B541" s="262">
        <v>4186818423</v>
      </c>
      <c r="C541" s="263" t="s">
        <v>15253</v>
      </c>
      <c r="D541" s="261">
        <v>46115</v>
      </c>
      <c r="E541" s="206"/>
      <c r="F541" s="189"/>
      <c r="G541" s="265" t="s">
        <v>15024</v>
      </c>
      <c r="H541" s="206"/>
      <c r="I541" s="262" t="s">
        <v>15374</v>
      </c>
      <c r="J541" s="262" t="s">
        <v>1769</v>
      </c>
      <c r="K541" s="205" t="s">
        <v>32</v>
      </c>
      <c r="L541" s="190" t="str">
        <f>VLOOKUP($K541,TONG_SL!$A:$D,2,0)</f>
        <v>Giò Tai Lưỡi Xào 250g</v>
      </c>
      <c r="M541" s="217"/>
      <c r="N541" s="190" t="str">
        <f t="shared" si="56"/>
        <v>K-C6</v>
      </c>
      <c r="O541" s="217"/>
      <c r="P541" s="217"/>
      <c r="Q541" s="190" t="str">
        <f>VLOOKUP(K541,TONG_SL!$A:$D,3,0)</f>
        <v>Túi</v>
      </c>
      <c r="R541" s="248">
        <v>2</v>
      </c>
      <c r="S541" s="159"/>
      <c r="T541" s="159">
        <f>VLOOKUP(VLOOKUP(G541,Ma_KH!$A:$R,18,0)&amp;K541,Gia_MB!$A:$F,6,0)</f>
        <v>50182</v>
      </c>
      <c r="U541" s="254">
        <f t="shared" si="57"/>
        <v>100364</v>
      </c>
      <c r="V541" s="159"/>
      <c r="W541" s="246">
        <f t="shared" si="58"/>
        <v>0</v>
      </c>
      <c r="X541" s="247" t="str">
        <f t="shared" si="59"/>
        <v>8</v>
      </c>
      <c r="Y541" s="159"/>
      <c r="Z541" s="254">
        <f t="shared" si="60"/>
        <v>8029.12</v>
      </c>
      <c r="AA541" s="5">
        <f>VLOOKUP(G541,Ma_KH!$A:$R,14,0)</f>
        <v>60</v>
      </c>
    </row>
    <row r="542" spans="1:27" x14ac:dyDescent="0.25">
      <c r="A542" s="261">
        <v>46112</v>
      </c>
      <c r="B542" s="262">
        <v>4186818423</v>
      </c>
      <c r="C542" s="263" t="s">
        <v>15253</v>
      </c>
      <c r="D542" s="261">
        <v>46115</v>
      </c>
      <c r="E542" s="206"/>
      <c r="F542" s="189"/>
      <c r="G542" s="265" t="s">
        <v>15024</v>
      </c>
      <c r="H542" s="206"/>
      <c r="I542" s="262" t="s">
        <v>15374</v>
      </c>
      <c r="J542" s="262" t="s">
        <v>1769</v>
      </c>
      <c r="K542" s="205" t="s">
        <v>37</v>
      </c>
      <c r="L542" s="190" t="str">
        <f>VLOOKUP($K542,TONG_SL!$A:$D,2,0)</f>
        <v>Chả cốm 300g</v>
      </c>
      <c r="M542" s="217"/>
      <c r="N542" s="190" t="str">
        <f t="shared" si="56"/>
        <v>K-C6</v>
      </c>
      <c r="O542" s="217"/>
      <c r="P542" s="217"/>
      <c r="Q542" s="190" t="str">
        <f>VLOOKUP(K542,TONG_SL!$A:$D,3,0)</f>
        <v>Túi</v>
      </c>
      <c r="R542" s="248">
        <v>4</v>
      </c>
      <c r="S542" s="159"/>
      <c r="T542" s="159">
        <f>VLOOKUP(VLOOKUP(G542,Ma_KH!$A:$R,18,0)&amp;K542,Gia_MB!$A:$F,6,0)</f>
        <v>74250</v>
      </c>
      <c r="U542" s="254">
        <f t="shared" si="57"/>
        <v>297000</v>
      </c>
      <c r="V542" s="159"/>
      <c r="W542" s="246">
        <f t="shared" si="58"/>
        <v>0</v>
      </c>
      <c r="X542" s="247" t="str">
        <f t="shared" si="59"/>
        <v>8</v>
      </c>
      <c r="Y542" s="159"/>
      <c r="Z542" s="254">
        <f t="shared" si="60"/>
        <v>23760</v>
      </c>
      <c r="AA542" s="5">
        <f>VLOOKUP(G542,Ma_KH!$A:$R,14,0)</f>
        <v>60</v>
      </c>
    </row>
    <row r="543" spans="1:27" x14ac:dyDescent="0.25">
      <c r="A543" s="261">
        <v>46112</v>
      </c>
      <c r="B543" s="262">
        <v>4186818423</v>
      </c>
      <c r="C543" s="263" t="s">
        <v>15253</v>
      </c>
      <c r="D543" s="261">
        <v>46115</v>
      </c>
      <c r="E543" s="206"/>
      <c r="F543" s="189"/>
      <c r="G543" s="265" t="s">
        <v>15024</v>
      </c>
      <c r="H543" s="206"/>
      <c r="I543" s="262" t="s">
        <v>15374</v>
      </c>
      <c r="J543" s="262" t="s">
        <v>1769</v>
      </c>
      <c r="K543" s="205" t="s">
        <v>27</v>
      </c>
      <c r="L543" s="190" t="str">
        <f>VLOOKUP($K543,TONG_SL!$A:$D,2,0)</f>
        <v>Chân giò heo muối 300g</v>
      </c>
      <c r="M543" s="217"/>
      <c r="N543" s="190" t="str">
        <f t="shared" si="56"/>
        <v>K-C6</v>
      </c>
      <c r="O543" s="217"/>
      <c r="P543" s="217"/>
      <c r="Q543" s="190" t="str">
        <f>VLOOKUP(K543,TONG_SL!$A:$D,3,0)</f>
        <v>Túi</v>
      </c>
      <c r="R543" s="248">
        <v>6</v>
      </c>
      <c r="S543" s="159"/>
      <c r="T543" s="159">
        <f>VLOOKUP(VLOOKUP(G543,Ma_KH!$A:$R,18,0)&amp;K543,Gia_MB!$A:$F,6,0)</f>
        <v>73431</v>
      </c>
      <c r="U543" s="254">
        <f t="shared" si="57"/>
        <v>440586</v>
      </c>
      <c r="V543" s="159"/>
      <c r="W543" s="246">
        <f t="shared" si="58"/>
        <v>0</v>
      </c>
      <c r="X543" s="247" t="str">
        <f t="shared" si="59"/>
        <v>8</v>
      </c>
      <c r="Y543" s="159"/>
      <c r="Z543" s="254">
        <f t="shared" si="60"/>
        <v>35246.879999999997</v>
      </c>
      <c r="AA543" s="5">
        <f>VLOOKUP(G543,Ma_KH!$A:$R,14,0)</f>
        <v>60</v>
      </c>
    </row>
    <row r="544" spans="1:27" x14ac:dyDescent="0.25">
      <c r="A544" s="261">
        <v>46112</v>
      </c>
      <c r="B544" s="262">
        <v>4186817887</v>
      </c>
      <c r="C544" s="263" t="s">
        <v>15253</v>
      </c>
      <c r="D544" s="261">
        <v>46115</v>
      </c>
      <c r="E544" s="206"/>
      <c r="F544" s="189"/>
      <c r="G544" s="265" t="s">
        <v>15024</v>
      </c>
      <c r="H544" s="206"/>
      <c r="I544" s="262" t="s">
        <v>15375</v>
      </c>
      <c r="J544" s="262" t="s">
        <v>1769</v>
      </c>
      <c r="K544" s="205" t="s">
        <v>27</v>
      </c>
      <c r="L544" s="190" t="str">
        <f>VLOOKUP($K544,TONG_SL!$A:$D,2,0)</f>
        <v>Chân giò heo muối 300g</v>
      </c>
      <c r="M544" s="217"/>
      <c r="N544" s="190" t="str">
        <f t="shared" si="56"/>
        <v>K-C6</v>
      </c>
      <c r="O544" s="217"/>
      <c r="P544" s="217"/>
      <c r="Q544" s="190" t="str">
        <f>VLOOKUP(K544,TONG_SL!$A:$D,3,0)</f>
        <v>Túi</v>
      </c>
      <c r="R544" s="248">
        <v>6</v>
      </c>
      <c r="S544" s="159"/>
      <c r="T544" s="159">
        <f>VLOOKUP(VLOOKUP(G544,Ma_KH!$A:$R,18,0)&amp;K544,Gia_MB!$A:$F,6,0)</f>
        <v>73431</v>
      </c>
      <c r="U544" s="254">
        <f t="shared" si="57"/>
        <v>440586</v>
      </c>
      <c r="V544" s="159"/>
      <c r="W544" s="246">
        <f t="shared" si="58"/>
        <v>0</v>
      </c>
      <c r="X544" s="247" t="str">
        <f t="shared" si="59"/>
        <v>8</v>
      </c>
      <c r="Y544" s="159"/>
      <c r="Z544" s="254">
        <f t="shared" si="60"/>
        <v>35246.879999999997</v>
      </c>
      <c r="AA544" s="5">
        <f>VLOOKUP(G544,Ma_KH!$A:$R,14,0)</f>
        <v>60</v>
      </c>
    </row>
    <row r="545" spans="1:27" x14ac:dyDescent="0.25">
      <c r="A545" s="261">
        <v>46112</v>
      </c>
      <c r="B545" s="262">
        <v>4186817887</v>
      </c>
      <c r="C545" s="263" t="s">
        <v>15253</v>
      </c>
      <c r="D545" s="261">
        <v>46115</v>
      </c>
      <c r="E545" s="206"/>
      <c r="F545" s="189"/>
      <c r="G545" s="265" t="s">
        <v>15024</v>
      </c>
      <c r="H545" s="206"/>
      <c r="I545" s="262" t="s">
        <v>15375</v>
      </c>
      <c r="J545" s="262" t="s">
        <v>1769</v>
      </c>
      <c r="K545" s="205" t="s">
        <v>30</v>
      </c>
      <c r="L545" s="190" t="str">
        <f>VLOOKUP($K545,TONG_SL!$A:$D,2,0)</f>
        <v>Gà muối 500g</v>
      </c>
      <c r="M545" s="217"/>
      <c r="N545" s="190" t="str">
        <f t="shared" si="56"/>
        <v>K-C6</v>
      </c>
      <c r="O545" s="217"/>
      <c r="P545" s="217"/>
      <c r="Q545" s="190" t="str">
        <f>VLOOKUP(K545,TONG_SL!$A:$D,3,0)</f>
        <v>Túi</v>
      </c>
      <c r="R545" s="248">
        <v>6</v>
      </c>
      <c r="S545" s="159"/>
      <c r="T545" s="159">
        <f>VLOOKUP(VLOOKUP(G545,Ma_KH!$A:$R,18,0)&amp;K545,Gia_MB!$A:$F,6,0)</f>
        <v>116611</v>
      </c>
      <c r="U545" s="254">
        <f t="shared" si="57"/>
        <v>699666</v>
      </c>
      <c r="V545" s="159"/>
      <c r="W545" s="246">
        <f t="shared" si="58"/>
        <v>0</v>
      </c>
      <c r="X545" s="247" t="str">
        <f t="shared" si="59"/>
        <v>8</v>
      </c>
      <c r="Y545" s="159"/>
      <c r="Z545" s="254">
        <f t="shared" si="60"/>
        <v>55973.279999999999</v>
      </c>
      <c r="AA545" s="5">
        <f>VLOOKUP(G545,Ma_KH!$A:$R,14,0)</f>
        <v>60</v>
      </c>
    </row>
    <row r="546" spans="1:27" x14ac:dyDescent="0.25">
      <c r="A546" s="261">
        <v>46112</v>
      </c>
      <c r="B546" s="262">
        <v>4186817890</v>
      </c>
      <c r="C546" s="263" t="s">
        <v>15253</v>
      </c>
      <c r="D546" s="261">
        <v>46115</v>
      </c>
      <c r="E546" s="206"/>
      <c r="F546" s="189"/>
      <c r="G546" s="265" t="s">
        <v>15024</v>
      </c>
      <c r="H546" s="206"/>
      <c r="I546" s="262" t="s">
        <v>15376</v>
      </c>
      <c r="J546" s="262" t="s">
        <v>1769</v>
      </c>
      <c r="K546" s="205" t="s">
        <v>37</v>
      </c>
      <c r="L546" s="190" t="str">
        <f>VLOOKUP($K546,TONG_SL!$A:$D,2,0)</f>
        <v>Chả cốm 300g</v>
      </c>
      <c r="M546" s="217"/>
      <c r="N546" s="190" t="str">
        <f t="shared" si="56"/>
        <v>K-C6</v>
      </c>
      <c r="O546" s="217"/>
      <c r="P546" s="217"/>
      <c r="Q546" s="190" t="str">
        <f>VLOOKUP(K546,TONG_SL!$A:$D,3,0)</f>
        <v>Túi</v>
      </c>
      <c r="R546" s="248">
        <v>8</v>
      </c>
      <c r="S546" s="159"/>
      <c r="T546" s="159">
        <f>VLOOKUP(VLOOKUP(G546,Ma_KH!$A:$R,18,0)&amp;K546,Gia_MB!$A:$F,6,0)</f>
        <v>74250</v>
      </c>
      <c r="U546" s="254">
        <f t="shared" si="57"/>
        <v>594000</v>
      </c>
      <c r="V546" s="159"/>
      <c r="W546" s="246">
        <f t="shared" si="58"/>
        <v>0</v>
      </c>
      <c r="X546" s="247" t="str">
        <f t="shared" si="59"/>
        <v>8</v>
      </c>
      <c r="Y546" s="159"/>
      <c r="Z546" s="254">
        <f t="shared" si="60"/>
        <v>47520</v>
      </c>
      <c r="AA546" s="5">
        <f>VLOOKUP(G546,Ma_KH!$A:$R,14,0)</f>
        <v>60</v>
      </c>
    </row>
    <row r="547" spans="1:27" x14ac:dyDescent="0.25">
      <c r="A547" s="261">
        <v>46112</v>
      </c>
      <c r="B547" s="262">
        <v>4186817890</v>
      </c>
      <c r="C547" s="263" t="s">
        <v>15253</v>
      </c>
      <c r="D547" s="261">
        <v>46115</v>
      </c>
      <c r="E547" s="206"/>
      <c r="F547" s="189"/>
      <c r="G547" s="265" t="s">
        <v>15024</v>
      </c>
      <c r="H547" s="206"/>
      <c r="I547" s="262" t="s">
        <v>15376</v>
      </c>
      <c r="J547" s="262" t="s">
        <v>1769</v>
      </c>
      <c r="K547" s="205" t="s">
        <v>32</v>
      </c>
      <c r="L547" s="190" t="str">
        <f>VLOOKUP($K547,TONG_SL!$A:$D,2,0)</f>
        <v>Giò Tai Lưỡi Xào 250g</v>
      </c>
      <c r="M547" s="217"/>
      <c r="N547" s="190" t="str">
        <f t="shared" si="56"/>
        <v>K-C6</v>
      </c>
      <c r="O547" s="217"/>
      <c r="P547" s="217"/>
      <c r="Q547" s="190" t="str">
        <f>VLOOKUP(K547,TONG_SL!$A:$D,3,0)</f>
        <v>Túi</v>
      </c>
      <c r="R547" s="248">
        <v>6</v>
      </c>
      <c r="S547" s="159"/>
      <c r="T547" s="159">
        <f>VLOOKUP(VLOOKUP(G547,Ma_KH!$A:$R,18,0)&amp;K547,Gia_MB!$A:$F,6,0)</f>
        <v>50182</v>
      </c>
      <c r="U547" s="254">
        <f t="shared" si="57"/>
        <v>301092</v>
      </c>
      <c r="V547" s="159"/>
      <c r="W547" s="246">
        <f t="shared" si="58"/>
        <v>0</v>
      </c>
      <c r="X547" s="247" t="str">
        <f t="shared" si="59"/>
        <v>8</v>
      </c>
      <c r="Y547" s="159"/>
      <c r="Z547" s="254">
        <f t="shared" si="60"/>
        <v>24087.360000000001</v>
      </c>
      <c r="AA547" s="5">
        <f>VLOOKUP(G547,Ma_KH!$A:$R,14,0)</f>
        <v>60</v>
      </c>
    </row>
    <row r="548" spans="1:27" x14ac:dyDescent="0.25">
      <c r="A548" s="261">
        <v>46112</v>
      </c>
      <c r="B548" s="262">
        <v>4186817890</v>
      </c>
      <c r="C548" s="263" t="s">
        <v>15253</v>
      </c>
      <c r="D548" s="261">
        <v>46115</v>
      </c>
      <c r="E548" s="206"/>
      <c r="F548" s="189"/>
      <c r="G548" s="265" t="s">
        <v>15024</v>
      </c>
      <c r="H548" s="206"/>
      <c r="I548" s="262" t="s">
        <v>15376</v>
      </c>
      <c r="J548" s="262" t="s">
        <v>1769</v>
      </c>
      <c r="K548" s="205" t="s">
        <v>34</v>
      </c>
      <c r="L548" s="190" t="str">
        <f>VLOOKUP($K548,TONG_SL!$A:$D,2,0)</f>
        <v>Tai heo muối 200g</v>
      </c>
      <c r="M548" s="217"/>
      <c r="N548" s="190" t="str">
        <f t="shared" si="56"/>
        <v>K-C6</v>
      </c>
      <c r="O548" s="217"/>
      <c r="P548" s="217"/>
      <c r="Q548" s="190" t="str">
        <f>VLOOKUP(K548,TONG_SL!$A:$D,3,0)</f>
        <v>Túi</v>
      </c>
      <c r="R548" s="248">
        <v>4</v>
      </c>
      <c r="S548" s="159"/>
      <c r="T548" s="159">
        <f>VLOOKUP(VLOOKUP(G548,Ma_KH!$A:$R,18,0)&amp;K548,Gia_MB!$A:$F,6,0)</f>
        <v>55595</v>
      </c>
      <c r="U548" s="254">
        <f t="shared" si="57"/>
        <v>222380</v>
      </c>
      <c r="V548" s="159"/>
      <c r="W548" s="246">
        <f t="shared" si="58"/>
        <v>0</v>
      </c>
      <c r="X548" s="247" t="str">
        <f t="shared" si="59"/>
        <v>8</v>
      </c>
      <c r="Y548" s="159"/>
      <c r="Z548" s="254">
        <f t="shared" si="60"/>
        <v>17790.400000000001</v>
      </c>
      <c r="AA548" s="5">
        <f>VLOOKUP(G548,Ma_KH!$A:$R,14,0)</f>
        <v>60</v>
      </c>
    </row>
    <row r="549" spans="1:27" x14ac:dyDescent="0.25">
      <c r="A549" s="261">
        <v>46112</v>
      </c>
      <c r="B549" s="262">
        <v>4186817890</v>
      </c>
      <c r="C549" s="263" t="s">
        <v>15253</v>
      </c>
      <c r="D549" s="261">
        <v>46115</v>
      </c>
      <c r="E549" s="206"/>
      <c r="F549" s="189"/>
      <c r="G549" s="265" t="s">
        <v>15024</v>
      </c>
      <c r="H549" s="206"/>
      <c r="I549" s="262" t="s">
        <v>15376</v>
      </c>
      <c r="J549" s="262" t="s">
        <v>1769</v>
      </c>
      <c r="K549" s="205" t="s">
        <v>27</v>
      </c>
      <c r="L549" s="190" t="str">
        <f>VLOOKUP($K549,TONG_SL!$A:$D,2,0)</f>
        <v>Chân giò heo muối 300g</v>
      </c>
      <c r="M549" s="217"/>
      <c r="N549" s="190" t="str">
        <f t="shared" si="56"/>
        <v>K-C6</v>
      </c>
      <c r="O549" s="217"/>
      <c r="P549" s="217"/>
      <c r="Q549" s="190" t="str">
        <f>VLOOKUP(K549,TONG_SL!$A:$D,3,0)</f>
        <v>Túi</v>
      </c>
      <c r="R549" s="248">
        <v>8</v>
      </c>
      <c r="S549" s="159"/>
      <c r="T549" s="159">
        <f>VLOOKUP(VLOOKUP(G549,Ma_KH!$A:$R,18,0)&amp;K549,Gia_MB!$A:$F,6,0)</f>
        <v>73431</v>
      </c>
      <c r="U549" s="254">
        <f t="shared" si="57"/>
        <v>587448</v>
      </c>
      <c r="V549" s="159"/>
      <c r="W549" s="246">
        <f t="shared" si="58"/>
        <v>0</v>
      </c>
      <c r="X549" s="247" t="str">
        <f t="shared" si="59"/>
        <v>8</v>
      </c>
      <c r="Y549" s="159"/>
      <c r="Z549" s="254">
        <f t="shared" si="60"/>
        <v>46995.840000000004</v>
      </c>
      <c r="AA549" s="5">
        <f>VLOOKUP(G549,Ma_KH!$A:$R,14,0)</f>
        <v>60</v>
      </c>
    </row>
    <row r="550" spans="1:27" x14ac:dyDescent="0.25">
      <c r="A550" s="261">
        <v>46112</v>
      </c>
      <c r="B550" s="262">
        <v>4186817890</v>
      </c>
      <c r="C550" s="263" t="s">
        <v>15253</v>
      </c>
      <c r="D550" s="261">
        <v>46115</v>
      </c>
      <c r="E550" s="206"/>
      <c r="F550" s="189"/>
      <c r="G550" s="265" t="s">
        <v>15024</v>
      </c>
      <c r="H550" s="206"/>
      <c r="I550" s="262" t="s">
        <v>15376</v>
      </c>
      <c r="J550" s="262" t="s">
        <v>1769</v>
      </c>
      <c r="K550" s="205" t="s">
        <v>48</v>
      </c>
      <c r="L550" s="190" t="str">
        <f>VLOOKUP($K550,TONG_SL!$A:$D,2,0)</f>
        <v>Mọc Nấm Hương 250g</v>
      </c>
      <c r="M550" s="217"/>
      <c r="N550" s="190" t="str">
        <f t="shared" si="56"/>
        <v>K-C6</v>
      </c>
      <c r="O550" s="217"/>
      <c r="P550" s="217"/>
      <c r="Q550" s="190" t="str">
        <f>VLOOKUP(K550,TONG_SL!$A:$D,3,0)</f>
        <v>Túi</v>
      </c>
      <c r="R550" s="248">
        <v>6</v>
      </c>
      <c r="S550" s="159"/>
      <c r="T550" s="159">
        <f>VLOOKUP(VLOOKUP(G550,Ma_KH!$A:$R,18,0)&amp;K550,Gia_MB!$A:$F,6,0)</f>
        <v>46000</v>
      </c>
      <c r="U550" s="254">
        <f t="shared" si="57"/>
        <v>276000</v>
      </c>
      <c r="V550" s="159"/>
      <c r="W550" s="246">
        <f t="shared" si="58"/>
        <v>0</v>
      </c>
      <c r="X550" s="247" t="str">
        <f t="shared" si="59"/>
        <v>8</v>
      </c>
      <c r="Y550" s="159"/>
      <c r="Z550" s="254">
        <f t="shared" si="60"/>
        <v>22080</v>
      </c>
      <c r="AA550" s="5">
        <f>VLOOKUP(G550,Ma_KH!$A:$R,14,0)</f>
        <v>60</v>
      </c>
    </row>
    <row r="551" spans="1:27" x14ac:dyDescent="0.25">
      <c r="A551" s="261">
        <v>46112</v>
      </c>
      <c r="B551" s="262">
        <v>4186817890</v>
      </c>
      <c r="C551" s="263" t="s">
        <v>15253</v>
      </c>
      <c r="D551" s="261">
        <v>46115</v>
      </c>
      <c r="E551" s="206"/>
      <c r="F551" s="189"/>
      <c r="G551" s="265" t="s">
        <v>15024</v>
      </c>
      <c r="H551" s="206"/>
      <c r="I551" s="262" t="s">
        <v>15376</v>
      </c>
      <c r="J551" s="262" t="s">
        <v>1769</v>
      </c>
      <c r="K551" s="205" t="s">
        <v>30</v>
      </c>
      <c r="L551" s="190" t="str">
        <f>VLOOKUP($K551,TONG_SL!$A:$D,2,0)</f>
        <v>Gà muối 500g</v>
      </c>
      <c r="M551" s="217"/>
      <c r="N551" s="190" t="str">
        <f t="shared" si="56"/>
        <v>K-C6</v>
      </c>
      <c r="O551" s="217"/>
      <c r="P551" s="217"/>
      <c r="Q551" s="190" t="str">
        <f>VLOOKUP(K551,TONG_SL!$A:$D,3,0)</f>
        <v>Túi</v>
      </c>
      <c r="R551" s="248">
        <v>8</v>
      </c>
      <c r="S551" s="159"/>
      <c r="T551" s="159">
        <f>VLOOKUP(VLOOKUP(G551,Ma_KH!$A:$R,18,0)&amp;K551,Gia_MB!$A:$F,6,0)</f>
        <v>116611</v>
      </c>
      <c r="U551" s="254">
        <f t="shared" si="57"/>
        <v>932888</v>
      </c>
      <c r="V551" s="159"/>
      <c r="W551" s="246">
        <f t="shared" si="58"/>
        <v>0</v>
      </c>
      <c r="X551" s="247" t="str">
        <f t="shared" si="59"/>
        <v>8</v>
      </c>
      <c r="Y551" s="159"/>
      <c r="Z551" s="254">
        <f t="shared" si="60"/>
        <v>74631.040000000008</v>
      </c>
      <c r="AA551" s="5">
        <f>VLOOKUP(G551,Ma_KH!$A:$R,14,0)</f>
        <v>60</v>
      </c>
    </row>
    <row r="552" spans="1:27" x14ac:dyDescent="0.25">
      <c r="A552" s="261">
        <v>46112</v>
      </c>
      <c r="B552" s="262">
        <v>4186817890</v>
      </c>
      <c r="C552" s="263" t="s">
        <v>15253</v>
      </c>
      <c r="D552" s="261">
        <v>46115</v>
      </c>
      <c r="E552" s="206"/>
      <c r="F552" s="189"/>
      <c r="G552" s="265" t="s">
        <v>15024</v>
      </c>
      <c r="H552" s="206"/>
      <c r="I552" s="262" t="s">
        <v>15376</v>
      </c>
      <c r="J552" s="262" t="s">
        <v>1769</v>
      </c>
      <c r="K552" s="205" t="s">
        <v>44</v>
      </c>
      <c r="L552" s="190" t="str">
        <f>VLOOKUP($K552,TONG_SL!$A:$D,2,0)</f>
        <v>Giò lụa cây 250g</v>
      </c>
      <c r="M552" s="217"/>
      <c r="N552" s="190" t="str">
        <f t="shared" si="56"/>
        <v>K-C6</v>
      </c>
      <c r="O552" s="217"/>
      <c r="P552" s="217"/>
      <c r="Q552" s="190" t="str">
        <f>VLOOKUP(K552,TONG_SL!$A:$D,3,0)</f>
        <v>Túi</v>
      </c>
      <c r="R552" s="248">
        <v>4</v>
      </c>
      <c r="S552" s="159"/>
      <c r="T552" s="159">
        <f>VLOOKUP(VLOOKUP(G552,Ma_KH!$A:$R,18,0)&amp;K552,Gia_MB!$A:$F,6,0)</f>
        <v>49500</v>
      </c>
      <c r="U552" s="254">
        <f t="shared" si="57"/>
        <v>198000</v>
      </c>
      <c r="V552" s="159"/>
      <c r="W552" s="246">
        <f t="shared" si="58"/>
        <v>0</v>
      </c>
      <c r="X552" s="247" t="str">
        <f t="shared" si="59"/>
        <v>8</v>
      </c>
      <c r="Y552" s="159"/>
      <c r="Z552" s="254">
        <f t="shared" si="60"/>
        <v>15840</v>
      </c>
      <c r="AA552" s="5">
        <f>VLOOKUP(G552,Ma_KH!$A:$R,14,0)</f>
        <v>60</v>
      </c>
    </row>
    <row r="553" spans="1:27" x14ac:dyDescent="0.25">
      <c r="A553" s="261">
        <v>46114</v>
      </c>
      <c r="B553" s="262">
        <v>4186991053</v>
      </c>
      <c r="C553" s="263" t="s">
        <v>15253</v>
      </c>
      <c r="D553" s="261">
        <v>46115</v>
      </c>
      <c r="E553" s="206"/>
      <c r="F553" s="189"/>
      <c r="G553" s="265" t="s">
        <v>15024</v>
      </c>
      <c r="H553" s="206"/>
      <c r="I553" s="262" t="s">
        <v>15377</v>
      </c>
      <c r="J553" s="262" t="s">
        <v>1769</v>
      </c>
      <c r="K553" s="205" t="s">
        <v>32</v>
      </c>
      <c r="L553" s="190" t="str">
        <f>VLOOKUP($K553,TONG_SL!$A:$D,2,0)</f>
        <v>Giò Tai Lưỡi Xào 250g</v>
      </c>
      <c r="M553" s="217"/>
      <c r="N553" s="190" t="str">
        <f t="shared" si="56"/>
        <v>K-C6</v>
      </c>
      <c r="O553" s="217"/>
      <c r="P553" s="217"/>
      <c r="Q553" s="190" t="str">
        <f>VLOOKUP(K553,TONG_SL!$A:$D,3,0)</f>
        <v>Túi</v>
      </c>
      <c r="R553" s="248">
        <v>5</v>
      </c>
      <c r="S553" s="159"/>
      <c r="T553" s="159">
        <f>VLOOKUP(VLOOKUP(G553,Ma_KH!$A:$R,18,0)&amp;K553,Gia_MB!$A:$F,6,0)</f>
        <v>50182</v>
      </c>
      <c r="U553" s="254">
        <f t="shared" si="57"/>
        <v>250910</v>
      </c>
      <c r="V553" s="159"/>
      <c r="W553" s="246">
        <f t="shared" si="58"/>
        <v>0</v>
      </c>
      <c r="X553" s="247" t="str">
        <f t="shared" si="59"/>
        <v>8</v>
      </c>
      <c r="Y553" s="159"/>
      <c r="Z553" s="254">
        <f t="shared" si="60"/>
        <v>20072.8</v>
      </c>
      <c r="AA553" s="5">
        <f>VLOOKUP(G553,Ma_KH!$A:$R,14,0)</f>
        <v>60</v>
      </c>
    </row>
    <row r="554" spans="1:27" x14ac:dyDescent="0.25">
      <c r="A554" s="261">
        <v>46114</v>
      </c>
      <c r="B554" s="262">
        <v>4186991053</v>
      </c>
      <c r="C554" s="263" t="s">
        <v>15253</v>
      </c>
      <c r="D554" s="261">
        <v>46115</v>
      </c>
      <c r="E554" s="206"/>
      <c r="F554" s="189"/>
      <c r="G554" s="265" t="s">
        <v>15024</v>
      </c>
      <c r="H554" s="206"/>
      <c r="I554" s="262" t="s">
        <v>15377</v>
      </c>
      <c r="J554" s="262" t="s">
        <v>1769</v>
      </c>
      <c r="K554" s="205" t="s">
        <v>34</v>
      </c>
      <c r="L554" s="190" t="str">
        <f>VLOOKUP($K554,TONG_SL!$A:$D,2,0)</f>
        <v>Tai heo muối 200g</v>
      </c>
      <c r="M554" s="217"/>
      <c r="N554" s="190" t="str">
        <f t="shared" si="56"/>
        <v>K-C6</v>
      </c>
      <c r="O554" s="217"/>
      <c r="P554" s="217"/>
      <c r="Q554" s="190" t="str">
        <f>VLOOKUP(K554,TONG_SL!$A:$D,3,0)</f>
        <v>Túi</v>
      </c>
      <c r="R554" s="248">
        <v>5</v>
      </c>
      <c r="S554" s="159"/>
      <c r="T554" s="159">
        <f>VLOOKUP(VLOOKUP(G554,Ma_KH!$A:$R,18,0)&amp;K554,Gia_MB!$A:$F,6,0)</f>
        <v>55595</v>
      </c>
      <c r="U554" s="254">
        <f t="shared" si="57"/>
        <v>277975</v>
      </c>
      <c r="V554" s="159"/>
      <c r="W554" s="246">
        <f t="shared" si="58"/>
        <v>0</v>
      </c>
      <c r="X554" s="247" t="str">
        <f t="shared" si="59"/>
        <v>8</v>
      </c>
      <c r="Y554" s="159"/>
      <c r="Z554" s="254">
        <f t="shared" si="60"/>
        <v>22238</v>
      </c>
      <c r="AA554" s="5">
        <f>VLOOKUP(G554,Ma_KH!$A:$R,14,0)</f>
        <v>60</v>
      </c>
    </row>
    <row r="555" spans="1:27" x14ac:dyDescent="0.25">
      <c r="A555" s="261">
        <v>46114</v>
      </c>
      <c r="B555" s="262">
        <v>4186991053</v>
      </c>
      <c r="C555" s="263" t="s">
        <v>15253</v>
      </c>
      <c r="D555" s="261">
        <v>46115</v>
      </c>
      <c r="E555" s="206"/>
      <c r="F555" s="189"/>
      <c r="G555" s="265" t="s">
        <v>15024</v>
      </c>
      <c r="H555" s="206"/>
      <c r="I555" s="262" t="s">
        <v>15377</v>
      </c>
      <c r="J555" s="262" t="s">
        <v>1769</v>
      </c>
      <c r="K555" s="205" t="s">
        <v>30</v>
      </c>
      <c r="L555" s="190" t="str">
        <f>VLOOKUP($K555,TONG_SL!$A:$D,2,0)</f>
        <v>Gà muối 500g</v>
      </c>
      <c r="M555" s="217"/>
      <c r="N555" s="190" t="str">
        <f t="shared" si="56"/>
        <v>K-C6</v>
      </c>
      <c r="O555" s="217"/>
      <c r="P555" s="217"/>
      <c r="Q555" s="190" t="str">
        <f>VLOOKUP(K555,TONG_SL!$A:$D,3,0)</f>
        <v>Túi</v>
      </c>
      <c r="R555" s="248">
        <v>10</v>
      </c>
      <c r="S555" s="159"/>
      <c r="T555" s="159">
        <f>VLOOKUP(VLOOKUP(G555,Ma_KH!$A:$R,18,0)&amp;K555,Gia_MB!$A:$F,6,0)</f>
        <v>116611</v>
      </c>
      <c r="U555" s="254">
        <f t="shared" si="57"/>
        <v>1166110</v>
      </c>
      <c r="V555" s="159"/>
      <c r="W555" s="246">
        <f t="shared" si="58"/>
        <v>0</v>
      </c>
      <c r="X555" s="247" t="str">
        <f t="shared" si="59"/>
        <v>8</v>
      </c>
      <c r="Y555" s="159"/>
      <c r="Z555" s="254">
        <f t="shared" si="60"/>
        <v>93288.8</v>
      </c>
      <c r="AA555" s="5">
        <f>VLOOKUP(G555,Ma_KH!$A:$R,14,0)</f>
        <v>60</v>
      </c>
    </row>
    <row r="556" spans="1:27" x14ac:dyDescent="0.25">
      <c r="A556" s="261">
        <v>46114</v>
      </c>
      <c r="B556" s="262">
        <v>4186991053</v>
      </c>
      <c r="C556" s="263" t="s">
        <v>15253</v>
      </c>
      <c r="D556" s="261">
        <v>46115</v>
      </c>
      <c r="E556" s="206"/>
      <c r="F556" s="189"/>
      <c r="G556" s="265" t="s">
        <v>15024</v>
      </c>
      <c r="H556" s="206"/>
      <c r="I556" s="262" t="s">
        <v>15377</v>
      </c>
      <c r="J556" s="262" t="s">
        <v>1769</v>
      </c>
      <c r="K556" s="205" t="s">
        <v>27</v>
      </c>
      <c r="L556" s="190" t="str">
        <f>VLOOKUP($K556,TONG_SL!$A:$D,2,0)</f>
        <v>Chân giò heo muối 300g</v>
      </c>
      <c r="M556" s="217"/>
      <c r="N556" s="190" t="str">
        <f t="shared" si="56"/>
        <v>K-C6</v>
      </c>
      <c r="O556" s="217"/>
      <c r="P556" s="217"/>
      <c r="Q556" s="190" t="str">
        <f>VLOOKUP(K556,TONG_SL!$A:$D,3,0)</f>
        <v>Túi</v>
      </c>
      <c r="R556" s="248">
        <v>10</v>
      </c>
      <c r="S556" s="159"/>
      <c r="T556" s="159">
        <f>VLOOKUP(VLOOKUP(G556,Ma_KH!$A:$R,18,0)&amp;K556,Gia_MB!$A:$F,6,0)</f>
        <v>73431</v>
      </c>
      <c r="U556" s="254">
        <f t="shared" si="57"/>
        <v>734310</v>
      </c>
      <c r="V556" s="159"/>
      <c r="W556" s="246">
        <f t="shared" si="58"/>
        <v>0</v>
      </c>
      <c r="X556" s="247" t="str">
        <f t="shared" si="59"/>
        <v>8</v>
      </c>
      <c r="Y556" s="159"/>
      <c r="Z556" s="254">
        <f t="shared" si="60"/>
        <v>58744.800000000003</v>
      </c>
      <c r="AA556" s="5">
        <f>VLOOKUP(G556,Ma_KH!$A:$R,14,0)</f>
        <v>60</v>
      </c>
    </row>
    <row r="557" spans="1:27" x14ac:dyDescent="0.25">
      <c r="A557" s="261">
        <v>46114</v>
      </c>
      <c r="B557" s="262">
        <v>4186991053</v>
      </c>
      <c r="C557" s="263" t="s">
        <v>15253</v>
      </c>
      <c r="D557" s="261">
        <v>46115</v>
      </c>
      <c r="E557" s="206"/>
      <c r="F557" s="189"/>
      <c r="G557" s="265" t="s">
        <v>15024</v>
      </c>
      <c r="H557" s="206"/>
      <c r="I557" s="262" t="s">
        <v>15377</v>
      </c>
      <c r="J557" s="262" t="s">
        <v>1769</v>
      </c>
      <c r="K557" s="205" t="s">
        <v>37</v>
      </c>
      <c r="L557" s="190" t="str">
        <f>VLOOKUP($K557,TONG_SL!$A:$D,2,0)</f>
        <v>Chả cốm 300g</v>
      </c>
      <c r="M557" s="217"/>
      <c r="N557" s="190" t="str">
        <f t="shared" si="56"/>
        <v>K-C6</v>
      </c>
      <c r="O557" s="217"/>
      <c r="P557" s="217"/>
      <c r="Q557" s="190" t="str">
        <f>VLOOKUP(K557,TONG_SL!$A:$D,3,0)</f>
        <v>Túi</v>
      </c>
      <c r="R557" s="248">
        <v>5</v>
      </c>
      <c r="S557" s="159"/>
      <c r="T557" s="159">
        <f>VLOOKUP(VLOOKUP(G557,Ma_KH!$A:$R,18,0)&amp;K557,Gia_MB!$A:$F,6,0)</f>
        <v>74250</v>
      </c>
      <c r="U557" s="254">
        <f t="shared" si="57"/>
        <v>371250</v>
      </c>
      <c r="V557" s="159"/>
      <c r="W557" s="246">
        <f t="shared" si="58"/>
        <v>0</v>
      </c>
      <c r="X557" s="247" t="str">
        <f t="shared" si="59"/>
        <v>8</v>
      </c>
      <c r="Y557" s="159"/>
      <c r="Z557" s="254">
        <f t="shared" si="60"/>
        <v>29700</v>
      </c>
      <c r="AA557" s="5">
        <f>VLOOKUP(G557,Ma_KH!$A:$R,14,0)</f>
        <v>60</v>
      </c>
    </row>
    <row r="558" spans="1:27" x14ac:dyDescent="0.25">
      <c r="A558" s="261">
        <v>46112</v>
      </c>
      <c r="B558" s="262">
        <v>4186817868</v>
      </c>
      <c r="C558" s="263" t="s">
        <v>15253</v>
      </c>
      <c r="D558" s="261">
        <v>46115</v>
      </c>
      <c r="E558" s="206"/>
      <c r="F558" s="189"/>
      <c r="G558" s="265" t="s">
        <v>15024</v>
      </c>
      <c r="H558" s="206"/>
      <c r="I558" s="262" t="s">
        <v>15378</v>
      </c>
      <c r="J558" s="262" t="s">
        <v>1769</v>
      </c>
      <c r="K558" s="205" t="s">
        <v>44</v>
      </c>
      <c r="L558" s="190" t="str">
        <f>VLOOKUP($K558,TONG_SL!$A:$D,2,0)</f>
        <v>Giò lụa cây 250g</v>
      </c>
      <c r="M558" s="217"/>
      <c r="N558" s="190" t="str">
        <f t="shared" si="56"/>
        <v>K-C6</v>
      </c>
      <c r="O558" s="217"/>
      <c r="P558" s="217"/>
      <c r="Q558" s="190" t="str">
        <f>VLOOKUP(K558,TONG_SL!$A:$D,3,0)</f>
        <v>Túi</v>
      </c>
      <c r="R558" s="248">
        <v>2</v>
      </c>
      <c r="S558" s="159"/>
      <c r="T558" s="159">
        <f>VLOOKUP(VLOOKUP(G558,Ma_KH!$A:$R,18,0)&amp;K558,Gia_MB!$A:$F,6,0)</f>
        <v>49500</v>
      </c>
      <c r="U558" s="254">
        <f t="shared" si="57"/>
        <v>99000</v>
      </c>
      <c r="V558" s="159"/>
      <c r="W558" s="246">
        <f t="shared" si="58"/>
        <v>0</v>
      </c>
      <c r="X558" s="247" t="str">
        <f t="shared" si="59"/>
        <v>8</v>
      </c>
      <c r="Y558" s="159"/>
      <c r="Z558" s="254">
        <f t="shared" si="60"/>
        <v>7920</v>
      </c>
      <c r="AA558" s="5">
        <f>VLOOKUP(G558,Ma_KH!$A:$R,14,0)</f>
        <v>60</v>
      </c>
    </row>
    <row r="559" spans="1:27" x14ac:dyDescent="0.25">
      <c r="A559" s="261">
        <v>46112</v>
      </c>
      <c r="B559" s="262">
        <v>4186817868</v>
      </c>
      <c r="C559" s="263" t="s">
        <v>15253</v>
      </c>
      <c r="D559" s="261">
        <v>46115</v>
      </c>
      <c r="E559" s="206"/>
      <c r="F559" s="189"/>
      <c r="G559" s="265" t="s">
        <v>15024</v>
      </c>
      <c r="H559" s="206"/>
      <c r="I559" s="262" t="s">
        <v>15378</v>
      </c>
      <c r="J559" s="262" t="s">
        <v>1769</v>
      </c>
      <c r="K559" s="205" t="s">
        <v>48</v>
      </c>
      <c r="L559" s="190" t="str">
        <f>VLOOKUP($K559,TONG_SL!$A:$D,2,0)</f>
        <v>Mọc Nấm Hương 250g</v>
      </c>
      <c r="M559" s="217"/>
      <c r="N559" s="190" t="str">
        <f t="shared" si="56"/>
        <v>K-C6</v>
      </c>
      <c r="O559" s="217"/>
      <c r="P559" s="217"/>
      <c r="Q559" s="190" t="str">
        <f>VLOOKUP(K559,TONG_SL!$A:$D,3,0)</f>
        <v>Túi</v>
      </c>
      <c r="R559" s="248">
        <v>3</v>
      </c>
      <c r="S559" s="159"/>
      <c r="T559" s="159">
        <f>VLOOKUP(VLOOKUP(G559,Ma_KH!$A:$R,18,0)&amp;K559,Gia_MB!$A:$F,6,0)</f>
        <v>46000</v>
      </c>
      <c r="U559" s="254">
        <f t="shared" si="57"/>
        <v>138000</v>
      </c>
      <c r="V559" s="159"/>
      <c r="W559" s="246">
        <f t="shared" si="58"/>
        <v>0</v>
      </c>
      <c r="X559" s="247" t="str">
        <f t="shared" si="59"/>
        <v>8</v>
      </c>
      <c r="Y559" s="159"/>
      <c r="Z559" s="254">
        <f t="shared" si="60"/>
        <v>11040</v>
      </c>
      <c r="AA559" s="5">
        <f>VLOOKUP(G559,Ma_KH!$A:$R,14,0)</f>
        <v>60</v>
      </c>
    </row>
    <row r="560" spans="1:27" x14ac:dyDescent="0.25">
      <c r="A560" s="282">
        <v>46112</v>
      </c>
      <c r="B560" s="283">
        <v>4186818089</v>
      </c>
      <c r="C560" s="284" t="s">
        <v>15253</v>
      </c>
      <c r="D560" s="282">
        <v>46115</v>
      </c>
      <c r="E560" s="206"/>
      <c r="F560" s="189"/>
      <c r="G560" s="285" t="s">
        <v>15024</v>
      </c>
      <c r="H560" s="206"/>
      <c r="I560" s="283" t="s">
        <v>15379</v>
      </c>
      <c r="J560" s="283" t="s">
        <v>1769</v>
      </c>
      <c r="K560" s="205" t="s">
        <v>27</v>
      </c>
      <c r="L560" s="190" t="str">
        <f>VLOOKUP($K560,TONG_SL!$A:$D,2,0)</f>
        <v>Chân giò heo muối 300g</v>
      </c>
      <c r="M560" s="217"/>
      <c r="N560" s="190" t="str">
        <f t="shared" si="56"/>
        <v>K-C6</v>
      </c>
      <c r="O560" s="217"/>
      <c r="P560" s="217"/>
      <c r="Q560" s="190" t="str">
        <f>VLOOKUP(K560,TONG_SL!$A:$D,3,0)</f>
        <v>Túi</v>
      </c>
      <c r="R560" s="248">
        <v>10</v>
      </c>
      <c r="S560" s="159"/>
      <c r="T560" s="159">
        <f>VLOOKUP(VLOOKUP(G560,Ma_KH!$A:$R,18,0)&amp;K560,Gia_MB!$A:$F,6,0)</f>
        <v>73431</v>
      </c>
      <c r="U560" s="254">
        <f t="shared" si="57"/>
        <v>734310</v>
      </c>
      <c r="V560" s="159"/>
      <c r="W560" s="246">
        <f t="shared" si="58"/>
        <v>0</v>
      </c>
      <c r="X560" s="247" t="str">
        <f t="shared" si="59"/>
        <v>8</v>
      </c>
      <c r="Y560" s="159"/>
      <c r="Z560" s="254">
        <f t="shared" si="60"/>
        <v>58744.800000000003</v>
      </c>
      <c r="AA560" s="5">
        <f>VLOOKUP(G560,Ma_KH!$A:$R,14,0)</f>
        <v>60</v>
      </c>
    </row>
    <row r="561" spans="1:27" x14ac:dyDescent="0.25">
      <c r="A561" s="282">
        <v>46112</v>
      </c>
      <c r="B561" s="283">
        <v>4186818089</v>
      </c>
      <c r="C561" s="284" t="s">
        <v>15253</v>
      </c>
      <c r="D561" s="282">
        <v>46115</v>
      </c>
      <c r="E561" s="206"/>
      <c r="F561" s="189"/>
      <c r="G561" s="285" t="s">
        <v>15024</v>
      </c>
      <c r="H561" s="206"/>
      <c r="I561" s="283" t="s">
        <v>15379</v>
      </c>
      <c r="J561" s="283" t="s">
        <v>1769</v>
      </c>
      <c r="K561" s="205" t="s">
        <v>30</v>
      </c>
      <c r="L561" s="190" t="str">
        <f>VLOOKUP($K561,TONG_SL!$A:$D,2,0)</f>
        <v>Gà muối 500g</v>
      </c>
      <c r="M561" s="217"/>
      <c r="N561" s="190" t="str">
        <f t="shared" si="56"/>
        <v>K-C6</v>
      </c>
      <c r="O561" s="217"/>
      <c r="P561" s="217"/>
      <c r="Q561" s="190" t="str">
        <f>VLOOKUP(K561,TONG_SL!$A:$D,3,0)</f>
        <v>Túi</v>
      </c>
      <c r="R561" s="248">
        <v>15</v>
      </c>
      <c r="S561" s="159"/>
      <c r="T561" s="159">
        <f>VLOOKUP(VLOOKUP(G561,Ma_KH!$A:$R,18,0)&amp;K561,Gia_MB!$A:$F,6,0)</f>
        <v>116611</v>
      </c>
      <c r="U561" s="254">
        <f t="shared" si="57"/>
        <v>1749165</v>
      </c>
      <c r="V561" s="159"/>
      <c r="W561" s="246">
        <f t="shared" si="58"/>
        <v>0</v>
      </c>
      <c r="X561" s="247" t="str">
        <f t="shared" si="59"/>
        <v>8</v>
      </c>
      <c r="Y561" s="159"/>
      <c r="Z561" s="254">
        <f t="shared" si="60"/>
        <v>139933.20000000001</v>
      </c>
      <c r="AA561" s="5">
        <f>VLOOKUP(G561,Ma_KH!$A:$R,14,0)</f>
        <v>60</v>
      </c>
    </row>
    <row r="562" spans="1:27" x14ac:dyDescent="0.25">
      <c r="A562" s="282">
        <v>46112</v>
      </c>
      <c r="B562" s="283">
        <v>4186818089</v>
      </c>
      <c r="C562" s="284" t="s">
        <v>15253</v>
      </c>
      <c r="D562" s="282">
        <v>46115</v>
      </c>
      <c r="E562" s="206"/>
      <c r="F562" s="189"/>
      <c r="G562" s="285" t="s">
        <v>15024</v>
      </c>
      <c r="H562" s="206"/>
      <c r="I562" s="283" t="s">
        <v>15379</v>
      </c>
      <c r="J562" s="283" t="s">
        <v>1769</v>
      </c>
      <c r="K562" s="205" t="s">
        <v>37</v>
      </c>
      <c r="L562" s="190" t="str">
        <f>VLOOKUP($K562,TONG_SL!$A:$D,2,0)</f>
        <v>Chả cốm 300g</v>
      </c>
      <c r="M562" s="217"/>
      <c r="N562" s="190" t="str">
        <f t="shared" si="56"/>
        <v>K-C6</v>
      </c>
      <c r="O562" s="217"/>
      <c r="P562" s="217"/>
      <c r="Q562" s="190" t="str">
        <f>VLOOKUP(K562,TONG_SL!$A:$D,3,0)</f>
        <v>Túi</v>
      </c>
      <c r="R562" s="248">
        <v>2</v>
      </c>
      <c r="S562" s="159"/>
      <c r="T562" s="159">
        <f>VLOOKUP(VLOOKUP(G562,Ma_KH!$A:$R,18,0)&amp;K562,Gia_MB!$A:$F,6,0)</f>
        <v>74250</v>
      </c>
      <c r="U562" s="254">
        <f t="shared" si="57"/>
        <v>148500</v>
      </c>
      <c r="V562" s="159"/>
      <c r="W562" s="246">
        <f t="shared" si="58"/>
        <v>0</v>
      </c>
      <c r="X562" s="247" t="str">
        <f t="shared" si="59"/>
        <v>8</v>
      </c>
      <c r="Y562" s="159"/>
      <c r="Z562" s="254">
        <f t="shared" si="60"/>
        <v>11880</v>
      </c>
      <c r="AA562" s="5">
        <f>VLOOKUP(G562,Ma_KH!$A:$R,14,0)</f>
        <v>60</v>
      </c>
    </row>
    <row r="563" spans="1:27" x14ac:dyDescent="0.25">
      <c r="A563" s="282">
        <v>46112</v>
      </c>
      <c r="B563" s="283">
        <v>4186818089</v>
      </c>
      <c r="C563" s="284" t="s">
        <v>15253</v>
      </c>
      <c r="D563" s="282">
        <v>46115</v>
      </c>
      <c r="E563" s="206"/>
      <c r="F563" s="189"/>
      <c r="G563" s="285" t="s">
        <v>15024</v>
      </c>
      <c r="H563" s="206"/>
      <c r="I563" s="283" t="s">
        <v>15379</v>
      </c>
      <c r="J563" s="283" t="s">
        <v>1769</v>
      </c>
      <c r="K563" s="205" t="s">
        <v>48</v>
      </c>
      <c r="L563" s="190" t="str">
        <f>VLOOKUP($K563,TONG_SL!$A:$D,2,0)</f>
        <v>Mọc Nấm Hương 250g</v>
      </c>
      <c r="M563" s="217"/>
      <c r="N563" s="190" t="str">
        <f t="shared" si="56"/>
        <v>K-C6</v>
      </c>
      <c r="O563" s="217"/>
      <c r="P563" s="217"/>
      <c r="Q563" s="190" t="str">
        <f>VLOOKUP(K563,TONG_SL!$A:$D,3,0)</f>
        <v>Túi</v>
      </c>
      <c r="R563" s="248">
        <v>10</v>
      </c>
      <c r="S563" s="159"/>
      <c r="T563" s="159">
        <f>VLOOKUP(VLOOKUP(G563,Ma_KH!$A:$R,18,0)&amp;K563,Gia_MB!$A:$F,6,0)</f>
        <v>46000</v>
      </c>
      <c r="U563" s="254">
        <f t="shared" si="57"/>
        <v>460000</v>
      </c>
      <c r="V563" s="159"/>
      <c r="W563" s="246">
        <f t="shared" si="58"/>
        <v>0</v>
      </c>
      <c r="X563" s="247" t="str">
        <f t="shared" si="59"/>
        <v>8</v>
      </c>
      <c r="Y563" s="159"/>
      <c r="Z563" s="254">
        <f t="shared" si="60"/>
        <v>36800</v>
      </c>
      <c r="AA563" s="5">
        <f>VLOOKUP(G563,Ma_KH!$A:$R,14,0)</f>
        <v>60</v>
      </c>
    </row>
    <row r="564" spans="1:27" x14ac:dyDescent="0.25">
      <c r="A564" s="282">
        <v>46112</v>
      </c>
      <c r="B564" s="283">
        <v>4186818089</v>
      </c>
      <c r="C564" s="284" t="s">
        <v>15253</v>
      </c>
      <c r="D564" s="282">
        <v>46115</v>
      </c>
      <c r="E564" s="206"/>
      <c r="F564" s="189"/>
      <c r="G564" s="285" t="s">
        <v>15024</v>
      </c>
      <c r="H564" s="206"/>
      <c r="I564" s="283" t="s">
        <v>15379</v>
      </c>
      <c r="J564" s="283" t="s">
        <v>1769</v>
      </c>
      <c r="K564" s="205" t="s">
        <v>32</v>
      </c>
      <c r="L564" s="190" t="str">
        <f>VLOOKUP($K564,TONG_SL!$A:$D,2,0)</f>
        <v>Giò Tai Lưỡi Xào 250g</v>
      </c>
      <c r="M564" s="217"/>
      <c r="N564" s="190" t="str">
        <f t="shared" si="56"/>
        <v>K-C6</v>
      </c>
      <c r="O564" s="217"/>
      <c r="P564" s="217"/>
      <c r="Q564" s="190" t="str">
        <f>VLOOKUP(K564,TONG_SL!$A:$D,3,0)</f>
        <v>Túi</v>
      </c>
      <c r="R564" s="248">
        <v>5</v>
      </c>
      <c r="S564" s="159"/>
      <c r="T564" s="159">
        <f>VLOOKUP(VLOOKUP(G564,Ma_KH!$A:$R,18,0)&amp;K564,Gia_MB!$A:$F,6,0)</f>
        <v>50182</v>
      </c>
      <c r="U564" s="254">
        <f t="shared" si="57"/>
        <v>250910</v>
      </c>
      <c r="V564" s="159"/>
      <c r="W564" s="246">
        <f t="shared" si="58"/>
        <v>0</v>
      </c>
      <c r="X564" s="247" t="str">
        <f t="shared" si="59"/>
        <v>8</v>
      </c>
      <c r="Y564" s="159"/>
      <c r="Z564" s="254">
        <f t="shared" si="60"/>
        <v>20072.8</v>
      </c>
      <c r="AA564" s="5">
        <f>VLOOKUP(G564,Ma_KH!$A:$R,14,0)</f>
        <v>60</v>
      </c>
    </row>
    <row r="565" spans="1:27" x14ac:dyDescent="0.25">
      <c r="A565" s="282">
        <v>46112</v>
      </c>
      <c r="B565" s="283">
        <v>4186818089</v>
      </c>
      <c r="C565" s="284" t="s">
        <v>15253</v>
      </c>
      <c r="D565" s="282">
        <v>46115</v>
      </c>
      <c r="E565" s="206"/>
      <c r="F565" s="189"/>
      <c r="G565" s="285" t="s">
        <v>15024</v>
      </c>
      <c r="H565" s="206"/>
      <c r="I565" s="283" t="s">
        <v>15379</v>
      </c>
      <c r="J565" s="283" t="s">
        <v>1769</v>
      </c>
      <c r="K565" s="205" t="s">
        <v>34</v>
      </c>
      <c r="L565" s="190" t="str">
        <f>VLOOKUP($K565,TONG_SL!$A:$D,2,0)</f>
        <v>Tai heo muối 200g</v>
      </c>
      <c r="M565" s="217"/>
      <c r="N565" s="190" t="str">
        <f t="shared" si="56"/>
        <v>K-C6</v>
      </c>
      <c r="O565" s="217"/>
      <c r="P565" s="217"/>
      <c r="Q565" s="190" t="str">
        <f>VLOOKUP(K565,TONG_SL!$A:$D,3,0)</f>
        <v>Túi</v>
      </c>
      <c r="R565" s="248">
        <v>5</v>
      </c>
      <c r="S565" s="159"/>
      <c r="T565" s="159">
        <f>VLOOKUP(VLOOKUP(G565,Ma_KH!$A:$R,18,0)&amp;K565,Gia_MB!$A:$F,6,0)</f>
        <v>55595</v>
      </c>
      <c r="U565" s="254">
        <f t="shared" si="57"/>
        <v>277975</v>
      </c>
      <c r="V565" s="159"/>
      <c r="W565" s="246">
        <f t="shared" si="58"/>
        <v>0</v>
      </c>
      <c r="X565" s="247" t="str">
        <f t="shared" si="59"/>
        <v>8</v>
      </c>
      <c r="Y565" s="159"/>
      <c r="Z565" s="254">
        <f t="shared" si="60"/>
        <v>22238</v>
      </c>
      <c r="AA565" s="5">
        <f>VLOOKUP(G565,Ma_KH!$A:$R,14,0)</f>
        <v>60</v>
      </c>
    </row>
    <row r="566" spans="1:27" x14ac:dyDescent="0.25">
      <c r="A566" s="261">
        <v>46112</v>
      </c>
      <c r="B566" s="262">
        <v>4186818617</v>
      </c>
      <c r="C566" s="263" t="s">
        <v>15253</v>
      </c>
      <c r="D566" s="261">
        <v>46115</v>
      </c>
      <c r="E566" s="206"/>
      <c r="F566" s="189"/>
      <c r="G566" s="265" t="s">
        <v>13758</v>
      </c>
      <c r="H566" s="206"/>
      <c r="I566" s="262" t="s">
        <v>15380</v>
      </c>
      <c r="J566" s="262" t="s">
        <v>1769</v>
      </c>
      <c r="K566" s="205" t="s">
        <v>44</v>
      </c>
      <c r="L566" s="190" t="str">
        <f>VLOOKUP($K566,TONG_SL!$A:$D,2,0)</f>
        <v>Giò lụa cây 250g</v>
      </c>
      <c r="M566" s="217"/>
      <c r="N566" s="190" t="str">
        <f t="shared" si="56"/>
        <v>K-C6</v>
      </c>
      <c r="O566" s="217"/>
      <c r="P566" s="217"/>
      <c r="Q566" s="190" t="str">
        <f>VLOOKUP(K566,TONG_SL!$A:$D,3,0)</f>
        <v>Túi</v>
      </c>
      <c r="R566" s="248">
        <v>10</v>
      </c>
      <c r="S566" s="159"/>
      <c r="T566" s="159">
        <f>VLOOKUP(VLOOKUP(G566,Ma_KH!$A:$R,18,0)&amp;K566,Gia_MB!$A:$F,6,0)</f>
        <v>49500</v>
      </c>
      <c r="U566" s="254">
        <f t="shared" si="57"/>
        <v>495000</v>
      </c>
      <c r="V566" s="159"/>
      <c r="W566" s="246">
        <f t="shared" si="58"/>
        <v>0</v>
      </c>
      <c r="X566" s="247" t="str">
        <f t="shared" si="59"/>
        <v>8</v>
      </c>
      <c r="Y566" s="159"/>
      <c r="Z566" s="254">
        <f t="shared" si="60"/>
        <v>39600</v>
      </c>
      <c r="AA566" s="5">
        <f>VLOOKUP(G566,Ma_KH!$A:$R,14,0)</f>
        <v>60</v>
      </c>
    </row>
    <row r="567" spans="1:27" x14ac:dyDescent="0.25">
      <c r="A567" s="261">
        <v>46112</v>
      </c>
      <c r="B567" s="262">
        <v>4186818617</v>
      </c>
      <c r="C567" s="263" t="s">
        <v>15253</v>
      </c>
      <c r="D567" s="261">
        <v>46115</v>
      </c>
      <c r="E567" s="206"/>
      <c r="F567" s="189"/>
      <c r="G567" s="265" t="s">
        <v>13758</v>
      </c>
      <c r="H567" s="206"/>
      <c r="I567" s="262" t="s">
        <v>15380</v>
      </c>
      <c r="J567" s="262" t="s">
        <v>1769</v>
      </c>
      <c r="K567" s="205" t="s">
        <v>27</v>
      </c>
      <c r="L567" s="190" t="str">
        <f>VLOOKUP($K567,TONG_SL!$A:$D,2,0)</f>
        <v>Chân giò heo muối 300g</v>
      </c>
      <c r="M567" s="217"/>
      <c r="N567" s="190" t="str">
        <f t="shared" si="56"/>
        <v>K-C6</v>
      </c>
      <c r="O567" s="217"/>
      <c r="P567" s="217"/>
      <c r="Q567" s="190" t="str">
        <f>VLOOKUP(K567,TONG_SL!$A:$D,3,0)</f>
        <v>Túi</v>
      </c>
      <c r="R567" s="248">
        <v>15</v>
      </c>
      <c r="S567" s="159"/>
      <c r="T567" s="159">
        <f>VLOOKUP(VLOOKUP(G567,Ma_KH!$A:$R,18,0)&amp;K567,Gia_MB!$A:$F,6,0)</f>
        <v>73431</v>
      </c>
      <c r="U567" s="254">
        <f t="shared" si="57"/>
        <v>1101465</v>
      </c>
      <c r="V567" s="159"/>
      <c r="W567" s="246">
        <f t="shared" si="58"/>
        <v>0</v>
      </c>
      <c r="X567" s="247" t="str">
        <f t="shared" si="59"/>
        <v>8</v>
      </c>
      <c r="Y567" s="159"/>
      <c r="Z567" s="254">
        <f t="shared" si="60"/>
        <v>88117.2</v>
      </c>
      <c r="AA567" s="5">
        <f>VLOOKUP(G567,Ma_KH!$A:$R,14,0)</f>
        <v>60</v>
      </c>
    </row>
    <row r="568" spans="1:27" x14ac:dyDescent="0.25">
      <c r="A568" s="261">
        <v>46112</v>
      </c>
      <c r="B568" s="262">
        <v>4186818617</v>
      </c>
      <c r="C568" s="263" t="s">
        <v>15253</v>
      </c>
      <c r="D568" s="261">
        <v>46115</v>
      </c>
      <c r="E568" s="206"/>
      <c r="F568" s="189"/>
      <c r="G568" s="265" t="s">
        <v>13758</v>
      </c>
      <c r="H568" s="206"/>
      <c r="I568" s="262" t="s">
        <v>15380</v>
      </c>
      <c r="J568" s="262" t="s">
        <v>1769</v>
      </c>
      <c r="K568" s="205" t="s">
        <v>37</v>
      </c>
      <c r="L568" s="190" t="str">
        <f>VLOOKUP($K568,TONG_SL!$A:$D,2,0)</f>
        <v>Chả cốm 300g</v>
      </c>
      <c r="M568" s="217"/>
      <c r="N568" s="190" t="str">
        <f t="shared" si="56"/>
        <v>K-C6</v>
      </c>
      <c r="O568" s="217"/>
      <c r="P568" s="217"/>
      <c r="Q568" s="190" t="str">
        <f>VLOOKUP(K568,TONG_SL!$A:$D,3,0)</f>
        <v>Túi</v>
      </c>
      <c r="R568" s="248">
        <v>8</v>
      </c>
      <c r="S568" s="159"/>
      <c r="T568" s="159">
        <f>VLOOKUP(VLOOKUP(G568,Ma_KH!$A:$R,18,0)&amp;K568,Gia_MB!$A:$F,6,0)</f>
        <v>74250</v>
      </c>
      <c r="U568" s="254">
        <f t="shared" si="57"/>
        <v>594000</v>
      </c>
      <c r="V568" s="159"/>
      <c r="W568" s="246">
        <f t="shared" si="58"/>
        <v>0</v>
      </c>
      <c r="X568" s="247" t="str">
        <f t="shared" si="59"/>
        <v>8</v>
      </c>
      <c r="Y568" s="159"/>
      <c r="Z568" s="254">
        <f t="shared" si="60"/>
        <v>47520</v>
      </c>
      <c r="AA568" s="5">
        <f>VLOOKUP(G568,Ma_KH!$A:$R,14,0)</f>
        <v>60</v>
      </c>
    </row>
    <row r="569" spans="1:27" x14ac:dyDescent="0.25">
      <c r="A569" s="261">
        <v>46112</v>
      </c>
      <c r="B569" s="262">
        <v>4186818617</v>
      </c>
      <c r="C569" s="263" t="s">
        <v>15253</v>
      </c>
      <c r="D569" s="261">
        <v>46115</v>
      </c>
      <c r="E569" s="206"/>
      <c r="F569" s="189"/>
      <c r="G569" s="265" t="s">
        <v>13758</v>
      </c>
      <c r="H569" s="206"/>
      <c r="I569" s="262" t="s">
        <v>15380</v>
      </c>
      <c r="J569" s="262" t="s">
        <v>1769</v>
      </c>
      <c r="K569" s="205" t="s">
        <v>34</v>
      </c>
      <c r="L569" s="190" t="str">
        <f>VLOOKUP($K569,TONG_SL!$A:$D,2,0)</f>
        <v>Tai heo muối 200g</v>
      </c>
      <c r="M569" s="217"/>
      <c r="N569" s="190" t="str">
        <f t="shared" si="56"/>
        <v>K-C6</v>
      </c>
      <c r="O569" s="217"/>
      <c r="P569" s="217"/>
      <c r="Q569" s="190" t="str">
        <f>VLOOKUP(K569,TONG_SL!$A:$D,3,0)</f>
        <v>Túi</v>
      </c>
      <c r="R569" s="248">
        <v>4</v>
      </c>
      <c r="S569" s="159"/>
      <c r="T569" s="159">
        <f>VLOOKUP(VLOOKUP(G569,Ma_KH!$A:$R,18,0)&amp;K569,Gia_MB!$A:$F,6,0)</f>
        <v>55595</v>
      </c>
      <c r="U569" s="254">
        <f t="shared" si="57"/>
        <v>222380</v>
      </c>
      <c r="V569" s="159"/>
      <c r="W569" s="246">
        <f t="shared" si="58"/>
        <v>0</v>
      </c>
      <c r="X569" s="247" t="str">
        <f t="shared" si="59"/>
        <v>8</v>
      </c>
      <c r="Y569" s="159"/>
      <c r="Z569" s="254">
        <f t="shared" si="60"/>
        <v>17790.400000000001</v>
      </c>
      <c r="AA569" s="5">
        <f>VLOOKUP(G569,Ma_KH!$A:$R,14,0)</f>
        <v>60</v>
      </c>
    </row>
    <row r="570" spans="1:27" x14ac:dyDescent="0.25">
      <c r="A570" s="261">
        <v>46112</v>
      </c>
      <c r="B570" s="262">
        <v>4186818617</v>
      </c>
      <c r="C570" s="263" t="s">
        <v>15253</v>
      </c>
      <c r="D570" s="261">
        <v>46115</v>
      </c>
      <c r="E570" s="206"/>
      <c r="F570" s="189"/>
      <c r="G570" s="265" t="s">
        <v>13758</v>
      </c>
      <c r="H570" s="206"/>
      <c r="I570" s="262" t="s">
        <v>15380</v>
      </c>
      <c r="J570" s="262" t="s">
        <v>1769</v>
      </c>
      <c r="K570" s="205" t="s">
        <v>48</v>
      </c>
      <c r="L570" s="190" t="str">
        <f>VLOOKUP($K570,TONG_SL!$A:$D,2,0)</f>
        <v>Mọc Nấm Hương 250g</v>
      </c>
      <c r="M570" s="217"/>
      <c r="N570" s="190" t="str">
        <f t="shared" si="56"/>
        <v>K-C6</v>
      </c>
      <c r="O570" s="217"/>
      <c r="P570" s="217"/>
      <c r="Q570" s="190" t="str">
        <f>VLOOKUP(K570,TONG_SL!$A:$D,3,0)</f>
        <v>Túi</v>
      </c>
      <c r="R570" s="248">
        <v>6</v>
      </c>
      <c r="S570" s="159"/>
      <c r="T570" s="159">
        <f>VLOOKUP(VLOOKUP(G570,Ma_KH!$A:$R,18,0)&amp;K570,Gia_MB!$A:$F,6,0)</f>
        <v>46000</v>
      </c>
      <c r="U570" s="254">
        <f t="shared" si="57"/>
        <v>276000</v>
      </c>
      <c r="V570" s="159"/>
      <c r="W570" s="246">
        <f t="shared" si="58"/>
        <v>0</v>
      </c>
      <c r="X570" s="247" t="str">
        <f t="shared" si="59"/>
        <v>8</v>
      </c>
      <c r="Y570" s="159"/>
      <c r="Z570" s="254">
        <f t="shared" si="60"/>
        <v>22080</v>
      </c>
      <c r="AA570" s="5">
        <f>VLOOKUP(G570,Ma_KH!$A:$R,14,0)</f>
        <v>60</v>
      </c>
    </row>
    <row r="571" spans="1:27" x14ac:dyDescent="0.25">
      <c r="A571" s="261">
        <v>46112</v>
      </c>
      <c r="B571" s="262">
        <v>4186818617</v>
      </c>
      <c r="C571" s="263" t="s">
        <v>15253</v>
      </c>
      <c r="D571" s="261">
        <v>46115</v>
      </c>
      <c r="E571" s="206"/>
      <c r="F571" s="189"/>
      <c r="G571" s="265" t="s">
        <v>13758</v>
      </c>
      <c r="H571" s="206"/>
      <c r="I571" s="262" t="s">
        <v>15380</v>
      </c>
      <c r="J571" s="262" t="s">
        <v>1769</v>
      </c>
      <c r="K571" s="205" t="s">
        <v>32</v>
      </c>
      <c r="L571" s="190" t="str">
        <f>VLOOKUP($K571,TONG_SL!$A:$D,2,0)</f>
        <v>Giò Tai Lưỡi Xào 250g</v>
      </c>
      <c r="M571" s="217"/>
      <c r="N571" s="190" t="str">
        <f t="shared" si="56"/>
        <v>K-C6</v>
      </c>
      <c r="O571" s="217"/>
      <c r="P571" s="217"/>
      <c r="Q571" s="190" t="str">
        <f>VLOOKUP(K571,TONG_SL!$A:$D,3,0)</f>
        <v>Túi</v>
      </c>
      <c r="R571" s="248">
        <v>10</v>
      </c>
      <c r="S571" s="159"/>
      <c r="T571" s="159">
        <f>VLOOKUP(VLOOKUP(G571,Ma_KH!$A:$R,18,0)&amp;K571,Gia_MB!$A:$F,6,0)</f>
        <v>50182</v>
      </c>
      <c r="U571" s="254">
        <f t="shared" si="57"/>
        <v>501820</v>
      </c>
      <c r="V571" s="159"/>
      <c r="W571" s="246">
        <f t="shared" si="58"/>
        <v>0</v>
      </c>
      <c r="X571" s="247" t="str">
        <f t="shared" si="59"/>
        <v>8</v>
      </c>
      <c r="Y571" s="159"/>
      <c r="Z571" s="254">
        <f t="shared" si="60"/>
        <v>40145.599999999999</v>
      </c>
      <c r="AA571" s="5">
        <f>VLOOKUP(G571,Ma_KH!$A:$R,14,0)</f>
        <v>60</v>
      </c>
    </row>
    <row r="572" spans="1:27" x14ac:dyDescent="0.25">
      <c r="A572" s="282">
        <v>46112</v>
      </c>
      <c r="B572" s="283">
        <v>4186818477</v>
      </c>
      <c r="C572" s="284" t="s">
        <v>15253</v>
      </c>
      <c r="D572" s="282">
        <v>46115</v>
      </c>
      <c r="E572" s="206"/>
      <c r="F572" s="189"/>
      <c r="G572" s="285" t="s">
        <v>13758</v>
      </c>
      <c r="H572" s="206"/>
      <c r="I572" s="283" t="s">
        <v>15381</v>
      </c>
      <c r="J572" s="283" t="s">
        <v>1769</v>
      </c>
      <c r="K572" s="205" t="s">
        <v>34</v>
      </c>
      <c r="L572" s="190" t="str">
        <f>VLOOKUP($K572,TONG_SL!$A:$D,2,0)</f>
        <v>Tai heo muối 200g</v>
      </c>
      <c r="M572" s="217"/>
      <c r="N572" s="190" t="str">
        <f t="shared" si="56"/>
        <v>K-C6</v>
      </c>
      <c r="O572" s="217"/>
      <c r="P572" s="217"/>
      <c r="Q572" s="190" t="str">
        <f>VLOOKUP(K572,TONG_SL!$A:$D,3,0)</f>
        <v>Túi</v>
      </c>
      <c r="R572" s="248">
        <v>10</v>
      </c>
      <c r="S572" s="159"/>
      <c r="T572" s="159">
        <f>VLOOKUP(VLOOKUP(G572,Ma_KH!$A:$R,18,0)&amp;K572,Gia_MB!$A:$F,6,0)</f>
        <v>55595</v>
      </c>
      <c r="U572" s="254">
        <f t="shared" si="57"/>
        <v>555950</v>
      </c>
      <c r="V572" s="159"/>
      <c r="W572" s="246">
        <f t="shared" si="58"/>
        <v>0</v>
      </c>
      <c r="X572" s="247" t="str">
        <f t="shared" si="59"/>
        <v>8</v>
      </c>
      <c r="Y572" s="159"/>
      <c r="Z572" s="254">
        <f t="shared" si="60"/>
        <v>44476</v>
      </c>
      <c r="AA572" s="5">
        <f>VLOOKUP(G572,Ma_KH!$A:$R,14,0)</f>
        <v>60</v>
      </c>
    </row>
    <row r="573" spans="1:27" x14ac:dyDescent="0.25">
      <c r="A573" s="282">
        <v>46112</v>
      </c>
      <c r="B573" s="283">
        <v>4186818477</v>
      </c>
      <c r="C573" s="284" t="s">
        <v>15253</v>
      </c>
      <c r="D573" s="282">
        <v>46115</v>
      </c>
      <c r="E573" s="206"/>
      <c r="F573" s="189"/>
      <c r="G573" s="285" t="s">
        <v>13758</v>
      </c>
      <c r="H573" s="206"/>
      <c r="I573" s="283" t="s">
        <v>15381</v>
      </c>
      <c r="J573" s="283" t="s">
        <v>1769</v>
      </c>
      <c r="K573" s="205" t="s">
        <v>37</v>
      </c>
      <c r="L573" s="190" t="str">
        <f>VLOOKUP($K573,TONG_SL!$A:$D,2,0)</f>
        <v>Chả cốm 300g</v>
      </c>
      <c r="M573" s="217"/>
      <c r="N573" s="190" t="str">
        <f t="shared" si="56"/>
        <v>K-C6</v>
      </c>
      <c r="O573" s="217"/>
      <c r="P573" s="217"/>
      <c r="Q573" s="190" t="str">
        <f>VLOOKUP(K573,TONG_SL!$A:$D,3,0)</f>
        <v>Túi</v>
      </c>
      <c r="R573" s="248">
        <v>10</v>
      </c>
      <c r="S573" s="159"/>
      <c r="T573" s="159">
        <f>VLOOKUP(VLOOKUP(G573,Ma_KH!$A:$R,18,0)&amp;K573,Gia_MB!$A:$F,6,0)</f>
        <v>74250</v>
      </c>
      <c r="U573" s="254">
        <f t="shared" si="57"/>
        <v>742500</v>
      </c>
      <c r="V573" s="159"/>
      <c r="W573" s="246">
        <f t="shared" si="58"/>
        <v>0</v>
      </c>
      <c r="X573" s="247" t="str">
        <f t="shared" si="59"/>
        <v>8</v>
      </c>
      <c r="Y573" s="159"/>
      <c r="Z573" s="254">
        <f t="shared" si="60"/>
        <v>59400</v>
      </c>
      <c r="AA573" s="5">
        <f>VLOOKUP(G573,Ma_KH!$A:$R,14,0)</f>
        <v>60</v>
      </c>
    </row>
    <row r="574" spans="1:27" x14ac:dyDescent="0.25">
      <c r="A574" s="282">
        <v>46112</v>
      </c>
      <c r="B574" s="283">
        <v>4186818477</v>
      </c>
      <c r="C574" s="284" t="s">
        <v>15253</v>
      </c>
      <c r="D574" s="282">
        <v>46115</v>
      </c>
      <c r="E574" s="206"/>
      <c r="F574" s="189"/>
      <c r="G574" s="285" t="s">
        <v>13758</v>
      </c>
      <c r="H574" s="206"/>
      <c r="I574" s="283" t="s">
        <v>15381</v>
      </c>
      <c r="J574" s="283" t="s">
        <v>1769</v>
      </c>
      <c r="K574" s="205" t="s">
        <v>48</v>
      </c>
      <c r="L574" s="190" t="str">
        <f>VLOOKUP($K574,TONG_SL!$A:$D,2,0)</f>
        <v>Mọc Nấm Hương 250g</v>
      </c>
      <c r="M574" s="217"/>
      <c r="N574" s="190" t="str">
        <f t="shared" si="56"/>
        <v>K-C6</v>
      </c>
      <c r="O574" s="217"/>
      <c r="P574" s="217"/>
      <c r="Q574" s="190" t="str">
        <f>VLOOKUP(K574,TONG_SL!$A:$D,3,0)</f>
        <v>Túi</v>
      </c>
      <c r="R574" s="248">
        <v>10</v>
      </c>
      <c r="S574" s="159"/>
      <c r="T574" s="159">
        <f>VLOOKUP(VLOOKUP(G574,Ma_KH!$A:$R,18,0)&amp;K574,Gia_MB!$A:$F,6,0)</f>
        <v>46000</v>
      </c>
      <c r="U574" s="254">
        <f t="shared" si="57"/>
        <v>460000</v>
      </c>
      <c r="V574" s="159"/>
      <c r="W574" s="246">
        <f t="shared" si="58"/>
        <v>0</v>
      </c>
      <c r="X574" s="247" t="str">
        <f t="shared" si="59"/>
        <v>8</v>
      </c>
      <c r="Y574" s="159"/>
      <c r="Z574" s="254">
        <f t="shared" si="60"/>
        <v>36800</v>
      </c>
      <c r="AA574" s="5">
        <f>VLOOKUP(G574,Ma_KH!$A:$R,14,0)</f>
        <v>60</v>
      </c>
    </row>
    <row r="575" spans="1:27" x14ac:dyDescent="0.25">
      <c r="A575" s="282">
        <v>46112</v>
      </c>
      <c r="B575" s="283">
        <v>4186818477</v>
      </c>
      <c r="C575" s="284" t="s">
        <v>15253</v>
      </c>
      <c r="D575" s="282">
        <v>46115</v>
      </c>
      <c r="E575" s="206"/>
      <c r="F575" s="189"/>
      <c r="G575" s="285" t="s">
        <v>13758</v>
      </c>
      <c r="H575" s="206"/>
      <c r="I575" s="283" t="s">
        <v>15381</v>
      </c>
      <c r="J575" s="283" t="s">
        <v>1769</v>
      </c>
      <c r="K575" s="205" t="s">
        <v>27</v>
      </c>
      <c r="L575" s="190" t="str">
        <f>VLOOKUP($K575,TONG_SL!$A:$D,2,0)</f>
        <v>Chân giò heo muối 300g</v>
      </c>
      <c r="M575" s="217"/>
      <c r="N575" s="190" t="str">
        <f t="shared" si="56"/>
        <v>K-C6</v>
      </c>
      <c r="O575" s="217"/>
      <c r="P575" s="217"/>
      <c r="Q575" s="190" t="str">
        <f>VLOOKUP(K575,TONG_SL!$A:$D,3,0)</f>
        <v>Túi</v>
      </c>
      <c r="R575" s="248">
        <v>30</v>
      </c>
      <c r="S575" s="159"/>
      <c r="T575" s="159">
        <f>VLOOKUP(VLOOKUP(G575,Ma_KH!$A:$R,18,0)&amp;K575,Gia_MB!$A:$F,6,0)</f>
        <v>73431</v>
      </c>
      <c r="U575" s="254">
        <f t="shared" si="57"/>
        <v>2202930</v>
      </c>
      <c r="V575" s="159"/>
      <c r="W575" s="246">
        <f t="shared" si="58"/>
        <v>0</v>
      </c>
      <c r="X575" s="247" t="str">
        <f t="shared" si="59"/>
        <v>8</v>
      </c>
      <c r="Y575" s="159"/>
      <c r="Z575" s="254">
        <f t="shared" si="60"/>
        <v>176234.4</v>
      </c>
      <c r="AA575" s="5">
        <f>VLOOKUP(G575,Ma_KH!$A:$R,14,0)</f>
        <v>60</v>
      </c>
    </row>
    <row r="576" spans="1:27" x14ac:dyDescent="0.25">
      <c r="A576" s="282">
        <v>46112</v>
      </c>
      <c r="B576" s="283">
        <v>4186818477</v>
      </c>
      <c r="C576" s="284" t="s">
        <v>15253</v>
      </c>
      <c r="D576" s="282">
        <v>46115</v>
      </c>
      <c r="E576" s="206"/>
      <c r="F576" s="189"/>
      <c r="G576" s="285" t="s">
        <v>13758</v>
      </c>
      <c r="H576" s="206"/>
      <c r="I576" s="283" t="s">
        <v>15381</v>
      </c>
      <c r="J576" s="283" t="s">
        <v>1769</v>
      </c>
      <c r="K576" s="205" t="s">
        <v>30</v>
      </c>
      <c r="L576" s="190" t="str">
        <f>VLOOKUP($K576,TONG_SL!$A:$D,2,0)</f>
        <v>Gà muối 500g</v>
      </c>
      <c r="M576" s="217"/>
      <c r="N576" s="190" t="str">
        <f t="shared" si="56"/>
        <v>K-C6</v>
      </c>
      <c r="O576" s="217"/>
      <c r="P576" s="217"/>
      <c r="Q576" s="190" t="str">
        <f>VLOOKUP(K576,TONG_SL!$A:$D,3,0)</f>
        <v>Túi</v>
      </c>
      <c r="R576" s="248">
        <v>5</v>
      </c>
      <c r="S576" s="159"/>
      <c r="T576" s="159">
        <f>VLOOKUP(VLOOKUP(G576,Ma_KH!$A:$R,18,0)&amp;K576,Gia_MB!$A:$F,6,0)</f>
        <v>116611</v>
      </c>
      <c r="U576" s="254">
        <f t="shared" si="57"/>
        <v>583055</v>
      </c>
      <c r="V576" s="159"/>
      <c r="W576" s="246">
        <f t="shared" si="58"/>
        <v>0</v>
      </c>
      <c r="X576" s="247" t="str">
        <f t="shared" si="59"/>
        <v>8</v>
      </c>
      <c r="Y576" s="159"/>
      <c r="Z576" s="254">
        <f t="shared" si="60"/>
        <v>46644.4</v>
      </c>
      <c r="AA576" s="5">
        <f>VLOOKUP(G576,Ma_KH!$A:$R,14,0)</f>
        <v>60</v>
      </c>
    </row>
    <row r="577" spans="1:27" x14ac:dyDescent="0.25">
      <c r="A577" s="282">
        <v>46112</v>
      </c>
      <c r="B577" s="283">
        <v>4186818477</v>
      </c>
      <c r="C577" s="284" t="s">
        <v>15253</v>
      </c>
      <c r="D577" s="282">
        <v>46115</v>
      </c>
      <c r="E577" s="206"/>
      <c r="F577" s="189"/>
      <c r="G577" s="285" t="s">
        <v>13758</v>
      </c>
      <c r="H577" s="206"/>
      <c r="I577" s="283" t="s">
        <v>15381</v>
      </c>
      <c r="J577" s="283" t="s">
        <v>1769</v>
      </c>
      <c r="K577" s="205" t="s">
        <v>32</v>
      </c>
      <c r="L577" s="190" t="str">
        <f>VLOOKUP($K577,TONG_SL!$A:$D,2,0)</f>
        <v>Giò Tai Lưỡi Xào 250g</v>
      </c>
      <c r="M577" s="217"/>
      <c r="N577" s="190" t="str">
        <f t="shared" si="56"/>
        <v>K-C6</v>
      </c>
      <c r="O577" s="217"/>
      <c r="P577" s="217"/>
      <c r="Q577" s="190" t="str">
        <f>VLOOKUP(K577,TONG_SL!$A:$D,3,0)</f>
        <v>Túi</v>
      </c>
      <c r="R577" s="248">
        <v>10</v>
      </c>
      <c r="S577" s="159"/>
      <c r="T577" s="159">
        <f>VLOOKUP(VLOOKUP(G577,Ma_KH!$A:$R,18,0)&amp;K577,Gia_MB!$A:$F,6,0)</f>
        <v>50182</v>
      </c>
      <c r="U577" s="254">
        <f t="shared" si="57"/>
        <v>501820</v>
      </c>
      <c r="V577" s="159"/>
      <c r="W577" s="246">
        <f t="shared" si="58"/>
        <v>0</v>
      </c>
      <c r="X577" s="247" t="str">
        <f t="shared" si="59"/>
        <v>8</v>
      </c>
      <c r="Y577" s="159"/>
      <c r="Z577" s="254">
        <f t="shared" si="60"/>
        <v>40145.599999999999</v>
      </c>
      <c r="AA577" s="5">
        <f>VLOOKUP(G577,Ma_KH!$A:$R,14,0)</f>
        <v>60</v>
      </c>
    </row>
    <row r="578" spans="1:27" x14ac:dyDescent="0.25">
      <c r="A578" s="261">
        <v>46112</v>
      </c>
      <c r="B578" s="262">
        <v>4186818494</v>
      </c>
      <c r="C578" s="263" t="s">
        <v>15253</v>
      </c>
      <c r="D578" s="261">
        <v>46115</v>
      </c>
      <c r="E578" s="206"/>
      <c r="F578" s="189"/>
      <c r="G578" s="265" t="s">
        <v>13758</v>
      </c>
      <c r="H578" s="206"/>
      <c r="I578" s="262" t="s">
        <v>15382</v>
      </c>
      <c r="J578" s="262" t="s">
        <v>1769</v>
      </c>
      <c r="K578" s="205" t="s">
        <v>44</v>
      </c>
      <c r="L578" s="190" t="str">
        <f>VLOOKUP($K578,TONG_SL!$A:$D,2,0)</f>
        <v>Giò lụa cây 250g</v>
      </c>
      <c r="M578" s="217"/>
      <c r="N578" s="190" t="str">
        <f t="shared" si="56"/>
        <v>K-C6</v>
      </c>
      <c r="O578" s="217"/>
      <c r="P578" s="217"/>
      <c r="Q578" s="190" t="str">
        <f>VLOOKUP(K578,TONG_SL!$A:$D,3,0)</f>
        <v>Túi</v>
      </c>
      <c r="R578" s="248">
        <v>4</v>
      </c>
      <c r="S578" s="159"/>
      <c r="T578" s="159">
        <f>VLOOKUP(VLOOKUP(G578,Ma_KH!$A:$R,18,0)&amp;K578,Gia_MB!$A:$F,6,0)</f>
        <v>49500</v>
      </c>
      <c r="U578" s="254">
        <f t="shared" si="57"/>
        <v>198000</v>
      </c>
      <c r="V578" s="159"/>
      <c r="W578" s="246">
        <f t="shared" si="58"/>
        <v>0</v>
      </c>
      <c r="X578" s="247" t="str">
        <f t="shared" si="59"/>
        <v>8</v>
      </c>
      <c r="Y578" s="159"/>
      <c r="Z578" s="254">
        <f t="shared" si="60"/>
        <v>15840</v>
      </c>
      <c r="AA578" s="5">
        <f>VLOOKUP(G578,Ma_KH!$A:$R,14,0)</f>
        <v>60</v>
      </c>
    </row>
    <row r="579" spans="1:27" x14ac:dyDescent="0.25">
      <c r="A579" s="261">
        <v>46112</v>
      </c>
      <c r="B579" s="262">
        <v>4186818494</v>
      </c>
      <c r="C579" s="263" t="s">
        <v>15253</v>
      </c>
      <c r="D579" s="261">
        <v>46115</v>
      </c>
      <c r="E579" s="206"/>
      <c r="F579" s="189"/>
      <c r="G579" s="265" t="s">
        <v>13758</v>
      </c>
      <c r="H579" s="206"/>
      <c r="I579" s="262" t="s">
        <v>15382</v>
      </c>
      <c r="J579" s="262" t="s">
        <v>1769</v>
      </c>
      <c r="K579" s="205" t="s">
        <v>30</v>
      </c>
      <c r="L579" s="190" t="str">
        <f>VLOOKUP($K579,TONG_SL!$A:$D,2,0)</f>
        <v>Gà muối 500g</v>
      </c>
      <c r="M579" s="217"/>
      <c r="N579" s="190" t="str">
        <f t="shared" ref="N579:N642" si="61">IF($B579&lt;&gt;"","K-C6","")</f>
        <v>K-C6</v>
      </c>
      <c r="O579" s="217"/>
      <c r="P579" s="217"/>
      <c r="Q579" s="190" t="str">
        <f>VLOOKUP(K579,TONG_SL!$A:$D,3,0)</f>
        <v>Túi</v>
      </c>
      <c r="R579" s="248">
        <v>8</v>
      </c>
      <c r="S579" s="159"/>
      <c r="T579" s="159">
        <f>VLOOKUP(VLOOKUP(G579,Ma_KH!$A:$R,18,0)&amp;K579,Gia_MB!$A:$F,6,0)</f>
        <v>116611</v>
      </c>
      <c r="U579" s="254">
        <f t="shared" si="57"/>
        <v>932888</v>
      </c>
      <c r="V579" s="159"/>
      <c r="W579" s="246">
        <f t="shared" si="58"/>
        <v>0</v>
      </c>
      <c r="X579" s="247" t="str">
        <f t="shared" si="59"/>
        <v>8</v>
      </c>
      <c r="Y579" s="159"/>
      <c r="Z579" s="254">
        <f t="shared" si="60"/>
        <v>74631.040000000008</v>
      </c>
      <c r="AA579" s="5">
        <f>VLOOKUP(G579,Ma_KH!$A:$R,14,0)</f>
        <v>60</v>
      </c>
    </row>
    <row r="580" spans="1:27" x14ac:dyDescent="0.25">
      <c r="A580" s="261">
        <v>46112</v>
      </c>
      <c r="B580" s="262">
        <v>4186818494</v>
      </c>
      <c r="C580" s="263" t="s">
        <v>15253</v>
      </c>
      <c r="D580" s="261">
        <v>46115</v>
      </c>
      <c r="E580" s="206"/>
      <c r="F580" s="189"/>
      <c r="G580" s="265" t="s">
        <v>13758</v>
      </c>
      <c r="H580" s="206"/>
      <c r="I580" s="262" t="s">
        <v>15382</v>
      </c>
      <c r="J580" s="262" t="s">
        <v>1769</v>
      </c>
      <c r="K580" s="205" t="s">
        <v>34</v>
      </c>
      <c r="L580" s="190" t="str">
        <f>VLOOKUP($K580,TONG_SL!$A:$D,2,0)</f>
        <v>Tai heo muối 200g</v>
      </c>
      <c r="M580" s="217"/>
      <c r="N580" s="190" t="str">
        <f t="shared" si="61"/>
        <v>K-C6</v>
      </c>
      <c r="O580" s="217"/>
      <c r="P580" s="217"/>
      <c r="Q580" s="190" t="str">
        <f>VLOOKUP(K580,TONG_SL!$A:$D,3,0)</f>
        <v>Túi</v>
      </c>
      <c r="R580" s="248">
        <v>2</v>
      </c>
      <c r="S580" s="159"/>
      <c r="T580" s="159">
        <f>VLOOKUP(VLOOKUP(G580,Ma_KH!$A:$R,18,0)&amp;K580,Gia_MB!$A:$F,6,0)</f>
        <v>55595</v>
      </c>
      <c r="U580" s="254">
        <f t="shared" si="57"/>
        <v>111190</v>
      </c>
      <c r="V580" s="159"/>
      <c r="W580" s="246">
        <f t="shared" si="58"/>
        <v>0</v>
      </c>
      <c r="X580" s="247" t="str">
        <f t="shared" si="59"/>
        <v>8</v>
      </c>
      <c r="Y580" s="159"/>
      <c r="Z580" s="254">
        <f t="shared" si="60"/>
        <v>8895.2000000000007</v>
      </c>
      <c r="AA580" s="5">
        <f>VLOOKUP(G580,Ma_KH!$A:$R,14,0)</f>
        <v>60</v>
      </c>
    </row>
    <row r="581" spans="1:27" x14ac:dyDescent="0.25">
      <c r="A581" s="261">
        <v>46112</v>
      </c>
      <c r="B581" s="262">
        <v>4186818494</v>
      </c>
      <c r="C581" s="263" t="s">
        <v>15253</v>
      </c>
      <c r="D581" s="261">
        <v>46115</v>
      </c>
      <c r="E581" s="206"/>
      <c r="F581" s="189"/>
      <c r="G581" s="265" t="s">
        <v>13758</v>
      </c>
      <c r="H581" s="206"/>
      <c r="I581" s="262" t="s">
        <v>15382</v>
      </c>
      <c r="J581" s="262" t="s">
        <v>1769</v>
      </c>
      <c r="K581" s="205" t="s">
        <v>27</v>
      </c>
      <c r="L581" s="190" t="str">
        <f>VLOOKUP($K581,TONG_SL!$A:$D,2,0)</f>
        <v>Chân giò heo muối 300g</v>
      </c>
      <c r="M581" s="217"/>
      <c r="N581" s="190" t="str">
        <f t="shared" si="61"/>
        <v>K-C6</v>
      </c>
      <c r="O581" s="217"/>
      <c r="P581" s="217"/>
      <c r="Q581" s="190" t="str">
        <f>VLOOKUP(K581,TONG_SL!$A:$D,3,0)</f>
        <v>Túi</v>
      </c>
      <c r="R581" s="248">
        <v>4</v>
      </c>
      <c r="S581" s="159"/>
      <c r="T581" s="159">
        <f>VLOOKUP(VLOOKUP(G581,Ma_KH!$A:$R,18,0)&amp;K581,Gia_MB!$A:$F,6,0)</f>
        <v>73431</v>
      </c>
      <c r="U581" s="254">
        <f t="shared" si="57"/>
        <v>293724</v>
      </c>
      <c r="V581" s="159"/>
      <c r="W581" s="246">
        <f t="shared" si="58"/>
        <v>0</v>
      </c>
      <c r="X581" s="247" t="str">
        <f t="shared" si="59"/>
        <v>8</v>
      </c>
      <c r="Y581" s="159"/>
      <c r="Z581" s="254">
        <f t="shared" si="60"/>
        <v>23497.920000000002</v>
      </c>
      <c r="AA581" s="5">
        <f>VLOOKUP(G581,Ma_KH!$A:$R,14,0)</f>
        <v>60</v>
      </c>
    </row>
    <row r="582" spans="1:27" x14ac:dyDescent="0.25">
      <c r="A582" s="261">
        <v>46112</v>
      </c>
      <c r="B582" s="262">
        <v>4186818494</v>
      </c>
      <c r="C582" s="263" t="s">
        <v>15253</v>
      </c>
      <c r="D582" s="261">
        <v>46115</v>
      </c>
      <c r="E582" s="206"/>
      <c r="F582" s="189"/>
      <c r="G582" s="265" t="s">
        <v>13758</v>
      </c>
      <c r="H582" s="206"/>
      <c r="I582" s="262" t="s">
        <v>15382</v>
      </c>
      <c r="J582" s="262" t="s">
        <v>1769</v>
      </c>
      <c r="K582" s="205" t="s">
        <v>37</v>
      </c>
      <c r="L582" s="190" t="str">
        <f>VLOOKUP($K582,TONG_SL!$A:$D,2,0)</f>
        <v>Chả cốm 300g</v>
      </c>
      <c r="M582" s="217"/>
      <c r="N582" s="190" t="str">
        <f t="shared" si="61"/>
        <v>K-C6</v>
      </c>
      <c r="O582" s="217"/>
      <c r="P582" s="217"/>
      <c r="Q582" s="190" t="str">
        <f>VLOOKUP(K582,TONG_SL!$A:$D,3,0)</f>
        <v>Túi</v>
      </c>
      <c r="R582" s="248">
        <v>8</v>
      </c>
      <c r="S582" s="159"/>
      <c r="T582" s="159">
        <f>VLOOKUP(VLOOKUP(G582,Ma_KH!$A:$R,18,0)&amp;K582,Gia_MB!$A:$F,6,0)</f>
        <v>74250</v>
      </c>
      <c r="U582" s="254">
        <f t="shared" si="57"/>
        <v>594000</v>
      </c>
      <c r="V582" s="159"/>
      <c r="W582" s="246">
        <f t="shared" si="58"/>
        <v>0</v>
      </c>
      <c r="X582" s="247" t="str">
        <f t="shared" si="59"/>
        <v>8</v>
      </c>
      <c r="Y582" s="159"/>
      <c r="Z582" s="254">
        <f t="shared" si="60"/>
        <v>47520</v>
      </c>
      <c r="AA582" s="5">
        <f>VLOOKUP(G582,Ma_KH!$A:$R,14,0)</f>
        <v>60</v>
      </c>
    </row>
    <row r="583" spans="1:27" x14ac:dyDescent="0.25">
      <c r="A583" s="261">
        <v>46112</v>
      </c>
      <c r="B583" s="262">
        <v>4186818494</v>
      </c>
      <c r="C583" s="263" t="s">
        <v>15253</v>
      </c>
      <c r="D583" s="261">
        <v>46115</v>
      </c>
      <c r="E583" s="206"/>
      <c r="F583" s="189"/>
      <c r="G583" s="265" t="s">
        <v>13758</v>
      </c>
      <c r="H583" s="206"/>
      <c r="I583" s="262" t="s">
        <v>15382</v>
      </c>
      <c r="J583" s="262" t="s">
        <v>1769</v>
      </c>
      <c r="K583" s="205" t="s">
        <v>32</v>
      </c>
      <c r="L583" s="190" t="str">
        <f>VLOOKUP($K583,TONG_SL!$A:$D,2,0)</f>
        <v>Giò Tai Lưỡi Xào 250g</v>
      </c>
      <c r="M583" s="217"/>
      <c r="N583" s="190" t="str">
        <f t="shared" si="61"/>
        <v>K-C6</v>
      </c>
      <c r="O583" s="217"/>
      <c r="P583" s="217"/>
      <c r="Q583" s="190" t="str">
        <f>VLOOKUP(K583,TONG_SL!$A:$D,3,0)</f>
        <v>Túi</v>
      </c>
      <c r="R583" s="248">
        <v>2</v>
      </c>
      <c r="S583" s="159"/>
      <c r="T583" s="159">
        <f>VLOOKUP(VLOOKUP(G583,Ma_KH!$A:$R,18,0)&amp;K583,Gia_MB!$A:$F,6,0)</f>
        <v>50182</v>
      </c>
      <c r="U583" s="254">
        <f t="shared" si="57"/>
        <v>100364</v>
      </c>
      <c r="V583" s="159"/>
      <c r="W583" s="246">
        <f t="shared" si="58"/>
        <v>0</v>
      </c>
      <c r="X583" s="247" t="str">
        <f t="shared" si="59"/>
        <v>8</v>
      </c>
      <c r="Y583" s="159"/>
      <c r="Z583" s="254">
        <f t="shared" si="60"/>
        <v>8029.12</v>
      </c>
      <c r="AA583" s="5">
        <f>VLOOKUP(G583,Ma_KH!$A:$R,14,0)</f>
        <v>60</v>
      </c>
    </row>
    <row r="584" spans="1:27" x14ac:dyDescent="0.25">
      <c r="A584" s="261">
        <v>46112</v>
      </c>
      <c r="B584" s="262">
        <v>4186818494</v>
      </c>
      <c r="C584" s="263" t="s">
        <v>15253</v>
      </c>
      <c r="D584" s="261">
        <v>46115</v>
      </c>
      <c r="E584" s="206"/>
      <c r="F584" s="189"/>
      <c r="G584" s="265" t="s">
        <v>13758</v>
      </c>
      <c r="H584" s="206"/>
      <c r="I584" s="262" t="s">
        <v>15382</v>
      </c>
      <c r="J584" s="262" t="s">
        <v>1769</v>
      </c>
      <c r="K584" s="205" t="s">
        <v>48</v>
      </c>
      <c r="L584" s="190" t="str">
        <f>VLOOKUP($K584,TONG_SL!$A:$D,2,0)</f>
        <v>Mọc Nấm Hương 250g</v>
      </c>
      <c r="M584" s="217"/>
      <c r="N584" s="190" t="str">
        <f t="shared" si="61"/>
        <v>K-C6</v>
      </c>
      <c r="O584" s="217"/>
      <c r="P584" s="217"/>
      <c r="Q584" s="190" t="str">
        <f>VLOOKUP(K584,TONG_SL!$A:$D,3,0)</f>
        <v>Túi</v>
      </c>
      <c r="R584" s="248">
        <v>6</v>
      </c>
      <c r="S584" s="159"/>
      <c r="T584" s="159">
        <f>VLOOKUP(VLOOKUP(G584,Ma_KH!$A:$R,18,0)&amp;K584,Gia_MB!$A:$F,6,0)</f>
        <v>46000</v>
      </c>
      <c r="U584" s="254">
        <f t="shared" si="57"/>
        <v>276000</v>
      </c>
      <c r="V584" s="159"/>
      <c r="W584" s="246">
        <f t="shared" si="58"/>
        <v>0</v>
      </c>
      <c r="X584" s="247" t="str">
        <f t="shared" si="59"/>
        <v>8</v>
      </c>
      <c r="Y584" s="159"/>
      <c r="Z584" s="254">
        <f t="shared" si="60"/>
        <v>22080</v>
      </c>
      <c r="AA584" s="5">
        <f>VLOOKUP(G584,Ma_KH!$A:$R,14,0)</f>
        <v>60</v>
      </c>
    </row>
    <row r="585" spans="1:27" x14ac:dyDescent="0.25">
      <c r="A585" s="261">
        <v>46112</v>
      </c>
      <c r="B585" s="262">
        <v>4186818545</v>
      </c>
      <c r="C585" s="263" t="s">
        <v>15253</v>
      </c>
      <c r="D585" s="261">
        <v>46115</v>
      </c>
      <c r="E585" s="206"/>
      <c r="F585" s="189"/>
      <c r="G585" s="265" t="s">
        <v>13758</v>
      </c>
      <c r="H585" s="206"/>
      <c r="I585" s="262" t="s">
        <v>15383</v>
      </c>
      <c r="J585" s="262" t="s">
        <v>1769</v>
      </c>
      <c r="K585" s="205" t="s">
        <v>44</v>
      </c>
      <c r="L585" s="190" t="str">
        <f>VLOOKUP($K585,TONG_SL!$A:$D,2,0)</f>
        <v>Giò lụa cây 250g</v>
      </c>
      <c r="M585" s="217"/>
      <c r="N585" s="190" t="str">
        <f t="shared" si="61"/>
        <v>K-C6</v>
      </c>
      <c r="O585" s="217"/>
      <c r="P585" s="217"/>
      <c r="Q585" s="190" t="str">
        <f>VLOOKUP(K585,TONG_SL!$A:$D,3,0)</f>
        <v>Túi</v>
      </c>
      <c r="R585" s="248">
        <v>4</v>
      </c>
      <c r="S585" s="159"/>
      <c r="T585" s="159">
        <f>VLOOKUP(VLOOKUP(G585,Ma_KH!$A:$R,18,0)&amp;K585,Gia_MB!$A:$F,6,0)</f>
        <v>49500</v>
      </c>
      <c r="U585" s="254">
        <f t="shared" si="57"/>
        <v>198000</v>
      </c>
      <c r="V585" s="159"/>
      <c r="W585" s="246">
        <f t="shared" si="58"/>
        <v>0</v>
      </c>
      <c r="X585" s="247" t="str">
        <f t="shared" si="59"/>
        <v>8</v>
      </c>
      <c r="Y585" s="159"/>
      <c r="Z585" s="254">
        <f t="shared" si="60"/>
        <v>15840</v>
      </c>
      <c r="AA585" s="5">
        <f>VLOOKUP(G585,Ma_KH!$A:$R,14,0)</f>
        <v>60</v>
      </c>
    </row>
    <row r="586" spans="1:27" x14ac:dyDescent="0.25">
      <c r="A586" s="261">
        <v>46112</v>
      </c>
      <c r="B586" s="262">
        <v>4186818545</v>
      </c>
      <c r="C586" s="263" t="s">
        <v>15253</v>
      </c>
      <c r="D586" s="261">
        <v>46115</v>
      </c>
      <c r="E586" s="206"/>
      <c r="F586" s="189"/>
      <c r="G586" s="265" t="s">
        <v>13758</v>
      </c>
      <c r="H586" s="206"/>
      <c r="I586" s="262" t="s">
        <v>15383</v>
      </c>
      <c r="J586" s="262" t="s">
        <v>1769</v>
      </c>
      <c r="K586" s="205" t="s">
        <v>37</v>
      </c>
      <c r="L586" s="190" t="str">
        <f>VLOOKUP($K586,TONG_SL!$A:$D,2,0)</f>
        <v>Chả cốm 300g</v>
      </c>
      <c r="M586" s="217"/>
      <c r="N586" s="190" t="str">
        <f t="shared" si="61"/>
        <v>K-C6</v>
      </c>
      <c r="O586" s="217"/>
      <c r="P586" s="217"/>
      <c r="Q586" s="190" t="str">
        <f>VLOOKUP(K586,TONG_SL!$A:$D,3,0)</f>
        <v>Túi</v>
      </c>
      <c r="R586" s="248">
        <v>8</v>
      </c>
      <c r="S586" s="159"/>
      <c r="T586" s="159">
        <f>VLOOKUP(VLOOKUP(G586,Ma_KH!$A:$R,18,0)&amp;K586,Gia_MB!$A:$F,6,0)</f>
        <v>74250</v>
      </c>
      <c r="U586" s="254">
        <f t="shared" si="57"/>
        <v>594000</v>
      </c>
      <c r="V586" s="159"/>
      <c r="W586" s="246">
        <f t="shared" si="58"/>
        <v>0</v>
      </c>
      <c r="X586" s="247" t="str">
        <f t="shared" si="59"/>
        <v>8</v>
      </c>
      <c r="Y586" s="159"/>
      <c r="Z586" s="254">
        <f t="shared" si="60"/>
        <v>47520</v>
      </c>
      <c r="AA586" s="5">
        <f>VLOOKUP(G586,Ma_KH!$A:$R,14,0)</f>
        <v>60</v>
      </c>
    </row>
    <row r="587" spans="1:27" x14ac:dyDescent="0.25">
      <c r="A587" s="261">
        <v>46112</v>
      </c>
      <c r="B587" s="262">
        <v>4186818545</v>
      </c>
      <c r="C587" s="263" t="s">
        <v>15253</v>
      </c>
      <c r="D587" s="261">
        <v>46115</v>
      </c>
      <c r="E587" s="206"/>
      <c r="F587" s="189"/>
      <c r="G587" s="265" t="s">
        <v>13758</v>
      </c>
      <c r="H587" s="206"/>
      <c r="I587" s="262" t="s">
        <v>15383</v>
      </c>
      <c r="J587" s="262" t="s">
        <v>1769</v>
      </c>
      <c r="K587" s="205" t="s">
        <v>30</v>
      </c>
      <c r="L587" s="190" t="str">
        <f>VLOOKUP($K587,TONG_SL!$A:$D,2,0)</f>
        <v>Gà muối 500g</v>
      </c>
      <c r="M587" s="217"/>
      <c r="N587" s="190" t="str">
        <f t="shared" si="61"/>
        <v>K-C6</v>
      </c>
      <c r="O587" s="217"/>
      <c r="P587" s="217"/>
      <c r="Q587" s="190" t="str">
        <f>VLOOKUP(K587,TONG_SL!$A:$D,3,0)</f>
        <v>Túi</v>
      </c>
      <c r="R587" s="248">
        <v>10</v>
      </c>
      <c r="S587" s="159"/>
      <c r="T587" s="159">
        <f>VLOOKUP(VLOOKUP(G587,Ma_KH!$A:$R,18,0)&amp;K587,Gia_MB!$A:$F,6,0)</f>
        <v>116611</v>
      </c>
      <c r="U587" s="254">
        <f t="shared" si="57"/>
        <v>1166110</v>
      </c>
      <c r="V587" s="159"/>
      <c r="W587" s="246">
        <f t="shared" si="58"/>
        <v>0</v>
      </c>
      <c r="X587" s="247" t="str">
        <f t="shared" si="59"/>
        <v>8</v>
      </c>
      <c r="Y587" s="159"/>
      <c r="Z587" s="254">
        <f t="shared" si="60"/>
        <v>93288.8</v>
      </c>
      <c r="AA587" s="5">
        <f>VLOOKUP(G587,Ma_KH!$A:$R,14,0)</f>
        <v>60</v>
      </c>
    </row>
    <row r="588" spans="1:27" x14ac:dyDescent="0.25">
      <c r="A588" s="261">
        <v>46112</v>
      </c>
      <c r="B588" s="262">
        <v>4186818545</v>
      </c>
      <c r="C588" s="263" t="s">
        <v>15253</v>
      </c>
      <c r="D588" s="261">
        <v>46115</v>
      </c>
      <c r="E588" s="206"/>
      <c r="F588" s="189"/>
      <c r="G588" s="265" t="s">
        <v>13758</v>
      </c>
      <c r="H588" s="206"/>
      <c r="I588" s="262" t="s">
        <v>15383</v>
      </c>
      <c r="J588" s="262" t="s">
        <v>1769</v>
      </c>
      <c r="K588" s="205" t="s">
        <v>32</v>
      </c>
      <c r="L588" s="190" t="str">
        <f>VLOOKUP($K588,TONG_SL!$A:$D,2,0)</f>
        <v>Giò Tai Lưỡi Xào 250g</v>
      </c>
      <c r="M588" s="217"/>
      <c r="N588" s="190" t="str">
        <f t="shared" si="61"/>
        <v>K-C6</v>
      </c>
      <c r="O588" s="217"/>
      <c r="P588" s="217"/>
      <c r="Q588" s="190" t="str">
        <f>VLOOKUP(K588,TONG_SL!$A:$D,3,0)</f>
        <v>Túi</v>
      </c>
      <c r="R588" s="248">
        <v>6</v>
      </c>
      <c r="S588" s="159"/>
      <c r="T588" s="159">
        <f>VLOOKUP(VLOOKUP(G588,Ma_KH!$A:$R,18,0)&amp;K588,Gia_MB!$A:$F,6,0)</f>
        <v>50182</v>
      </c>
      <c r="U588" s="254">
        <f t="shared" si="57"/>
        <v>301092</v>
      </c>
      <c r="V588" s="159"/>
      <c r="W588" s="246">
        <f t="shared" si="58"/>
        <v>0</v>
      </c>
      <c r="X588" s="247" t="str">
        <f t="shared" si="59"/>
        <v>8</v>
      </c>
      <c r="Y588" s="159"/>
      <c r="Z588" s="254">
        <f t="shared" si="60"/>
        <v>24087.360000000001</v>
      </c>
      <c r="AA588" s="5">
        <f>VLOOKUP(G588,Ma_KH!$A:$R,14,0)</f>
        <v>60</v>
      </c>
    </row>
    <row r="589" spans="1:27" x14ac:dyDescent="0.25">
      <c r="A589" s="261">
        <v>46112</v>
      </c>
      <c r="B589" s="262">
        <v>4186818545</v>
      </c>
      <c r="C589" s="263" t="s">
        <v>15253</v>
      </c>
      <c r="D589" s="261">
        <v>46115</v>
      </c>
      <c r="E589" s="206"/>
      <c r="F589" s="189"/>
      <c r="G589" s="265" t="s">
        <v>13758</v>
      </c>
      <c r="H589" s="206"/>
      <c r="I589" s="262" t="s">
        <v>15383</v>
      </c>
      <c r="J589" s="262" t="s">
        <v>1769</v>
      </c>
      <c r="K589" s="205" t="s">
        <v>27</v>
      </c>
      <c r="L589" s="190" t="str">
        <f>VLOOKUP($K589,TONG_SL!$A:$D,2,0)</f>
        <v>Chân giò heo muối 300g</v>
      </c>
      <c r="M589" s="217"/>
      <c r="N589" s="190" t="str">
        <f t="shared" si="61"/>
        <v>K-C6</v>
      </c>
      <c r="O589" s="217"/>
      <c r="P589" s="217"/>
      <c r="Q589" s="190" t="str">
        <f>VLOOKUP(K589,TONG_SL!$A:$D,3,0)</f>
        <v>Túi</v>
      </c>
      <c r="R589" s="248">
        <v>10</v>
      </c>
      <c r="S589" s="159"/>
      <c r="T589" s="159">
        <f>VLOOKUP(VLOOKUP(G589,Ma_KH!$A:$R,18,0)&amp;K589,Gia_MB!$A:$F,6,0)</f>
        <v>73431</v>
      </c>
      <c r="U589" s="254">
        <f t="shared" si="57"/>
        <v>734310</v>
      </c>
      <c r="V589" s="159"/>
      <c r="W589" s="246">
        <f t="shared" si="58"/>
        <v>0</v>
      </c>
      <c r="X589" s="247" t="str">
        <f t="shared" si="59"/>
        <v>8</v>
      </c>
      <c r="Y589" s="159"/>
      <c r="Z589" s="254">
        <f t="shared" si="60"/>
        <v>58744.800000000003</v>
      </c>
      <c r="AA589" s="5">
        <f>VLOOKUP(G589,Ma_KH!$A:$R,14,0)</f>
        <v>60</v>
      </c>
    </row>
    <row r="590" spans="1:27" x14ac:dyDescent="0.25">
      <c r="A590" s="261">
        <v>46112</v>
      </c>
      <c r="B590" s="262">
        <v>4186818545</v>
      </c>
      <c r="C590" s="263" t="s">
        <v>15253</v>
      </c>
      <c r="D590" s="261">
        <v>46115</v>
      </c>
      <c r="E590" s="206"/>
      <c r="F590" s="189"/>
      <c r="G590" s="265" t="s">
        <v>13758</v>
      </c>
      <c r="H590" s="206"/>
      <c r="I590" s="262" t="s">
        <v>15383</v>
      </c>
      <c r="J590" s="262" t="s">
        <v>1769</v>
      </c>
      <c r="K590" s="205" t="s">
        <v>48</v>
      </c>
      <c r="L590" s="190" t="str">
        <f>VLOOKUP($K590,TONG_SL!$A:$D,2,0)</f>
        <v>Mọc Nấm Hương 250g</v>
      </c>
      <c r="M590" s="217"/>
      <c r="N590" s="190" t="str">
        <f t="shared" si="61"/>
        <v>K-C6</v>
      </c>
      <c r="O590" s="217"/>
      <c r="P590" s="217"/>
      <c r="Q590" s="190" t="str">
        <f>VLOOKUP(K590,TONG_SL!$A:$D,3,0)</f>
        <v>Túi</v>
      </c>
      <c r="R590" s="248">
        <v>6</v>
      </c>
      <c r="S590" s="159"/>
      <c r="T590" s="159">
        <f>VLOOKUP(VLOOKUP(G590,Ma_KH!$A:$R,18,0)&amp;K590,Gia_MB!$A:$F,6,0)</f>
        <v>46000</v>
      </c>
      <c r="U590" s="254">
        <f t="shared" si="57"/>
        <v>276000</v>
      </c>
      <c r="V590" s="159"/>
      <c r="W590" s="246">
        <f t="shared" si="58"/>
        <v>0</v>
      </c>
      <c r="X590" s="247" t="str">
        <f t="shared" si="59"/>
        <v>8</v>
      </c>
      <c r="Y590" s="159"/>
      <c r="Z590" s="254">
        <f t="shared" si="60"/>
        <v>22080</v>
      </c>
      <c r="AA590" s="5">
        <f>VLOOKUP(G590,Ma_KH!$A:$R,14,0)</f>
        <v>60</v>
      </c>
    </row>
    <row r="591" spans="1:27" x14ac:dyDescent="0.25">
      <c r="A591" s="261">
        <v>46112</v>
      </c>
      <c r="B591" s="262">
        <v>4186818545</v>
      </c>
      <c r="C591" s="263" t="s">
        <v>15253</v>
      </c>
      <c r="D591" s="261">
        <v>46115</v>
      </c>
      <c r="E591" s="206"/>
      <c r="F591" s="189"/>
      <c r="G591" s="265" t="s">
        <v>13758</v>
      </c>
      <c r="H591" s="206"/>
      <c r="I591" s="262" t="s">
        <v>15383</v>
      </c>
      <c r="J591" s="262" t="s">
        <v>1769</v>
      </c>
      <c r="K591" s="205" t="s">
        <v>34</v>
      </c>
      <c r="L591" s="190" t="str">
        <f>VLOOKUP($K591,TONG_SL!$A:$D,2,0)</f>
        <v>Tai heo muối 200g</v>
      </c>
      <c r="M591" s="217"/>
      <c r="N591" s="190" t="str">
        <f t="shared" si="61"/>
        <v>K-C6</v>
      </c>
      <c r="O591" s="217"/>
      <c r="P591" s="217"/>
      <c r="Q591" s="190" t="str">
        <f>VLOOKUP(K591,TONG_SL!$A:$D,3,0)</f>
        <v>Túi</v>
      </c>
      <c r="R591" s="248">
        <v>10</v>
      </c>
      <c r="S591" s="159"/>
      <c r="T591" s="159">
        <f>VLOOKUP(VLOOKUP(G591,Ma_KH!$A:$R,18,0)&amp;K591,Gia_MB!$A:$F,6,0)</f>
        <v>55595</v>
      </c>
      <c r="U591" s="254">
        <f t="shared" si="57"/>
        <v>555950</v>
      </c>
      <c r="V591" s="159"/>
      <c r="W591" s="246">
        <f t="shared" si="58"/>
        <v>0</v>
      </c>
      <c r="X591" s="247" t="str">
        <f t="shared" si="59"/>
        <v>8</v>
      </c>
      <c r="Y591" s="159"/>
      <c r="Z591" s="254">
        <f t="shared" si="60"/>
        <v>44476</v>
      </c>
      <c r="AA591" s="5">
        <f>VLOOKUP(G591,Ma_KH!$A:$R,14,0)</f>
        <v>60</v>
      </c>
    </row>
    <row r="592" spans="1:27" x14ac:dyDescent="0.25">
      <c r="A592" s="261">
        <v>46112</v>
      </c>
      <c r="B592" s="262">
        <v>4186818432</v>
      </c>
      <c r="C592" s="263" t="s">
        <v>15253</v>
      </c>
      <c r="D592" s="261">
        <v>46115</v>
      </c>
      <c r="E592" s="206"/>
      <c r="F592" s="189"/>
      <c r="G592" s="265" t="s">
        <v>13758</v>
      </c>
      <c r="H592" s="206"/>
      <c r="I592" s="262" t="s">
        <v>15384</v>
      </c>
      <c r="J592" s="262" t="s">
        <v>1769</v>
      </c>
      <c r="K592" s="205" t="s">
        <v>34</v>
      </c>
      <c r="L592" s="190" t="str">
        <f>VLOOKUP($K592,TONG_SL!$A:$D,2,0)</f>
        <v>Tai heo muối 200g</v>
      </c>
      <c r="M592" s="217"/>
      <c r="N592" s="190" t="str">
        <f t="shared" si="61"/>
        <v>K-C6</v>
      </c>
      <c r="O592" s="217"/>
      <c r="P592" s="217"/>
      <c r="Q592" s="190" t="str">
        <f>VLOOKUP(K592,TONG_SL!$A:$D,3,0)</f>
        <v>Túi</v>
      </c>
      <c r="R592" s="248">
        <v>6</v>
      </c>
      <c r="S592" s="159"/>
      <c r="T592" s="159">
        <f>VLOOKUP(VLOOKUP(G592,Ma_KH!$A:$R,18,0)&amp;K592,Gia_MB!$A:$F,6,0)</f>
        <v>55595</v>
      </c>
      <c r="U592" s="254">
        <f t="shared" si="57"/>
        <v>333570</v>
      </c>
      <c r="V592" s="159"/>
      <c r="W592" s="246">
        <f t="shared" si="58"/>
        <v>0</v>
      </c>
      <c r="X592" s="247" t="str">
        <f t="shared" si="59"/>
        <v>8</v>
      </c>
      <c r="Y592" s="159"/>
      <c r="Z592" s="254">
        <f t="shared" si="60"/>
        <v>26685.600000000002</v>
      </c>
      <c r="AA592" s="5">
        <f>VLOOKUP(G592,Ma_KH!$A:$R,14,0)</f>
        <v>60</v>
      </c>
    </row>
    <row r="593" spans="1:27" x14ac:dyDescent="0.25">
      <c r="A593" s="261">
        <v>46112</v>
      </c>
      <c r="B593" s="262">
        <v>4186818432</v>
      </c>
      <c r="C593" s="263" t="s">
        <v>15253</v>
      </c>
      <c r="D593" s="261">
        <v>46115</v>
      </c>
      <c r="E593" s="206"/>
      <c r="F593" s="189"/>
      <c r="G593" s="265" t="s">
        <v>13758</v>
      </c>
      <c r="H593" s="206"/>
      <c r="I593" s="262" t="s">
        <v>15384</v>
      </c>
      <c r="J593" s="262" t="s">
        <v>1769</v>
      </c>
      <c r="K593" s="205" t="s">
        <v>27</v>
      </c>
      <c r="L593" s="190" t="str">
        <f>VLOOKUP($K593,TONG_SL!$A:$D,2,0)</f>
        <v>Chân giò heo muối 300g</v>
      </c>
      <c r="M593" s="217"/>
      <c r="N593" s="190" t="str">
        <f t="shared" si="61"/>
        <v>K-C6</v>
      </c>
      <c r="O593" s="217"/>
      <c r="P593" s="217"/>
      <c r="Q593" s="190" t="str">
        <f>VLOOKUP(K593,TONG_SL!$A:$D,3,0)</f>
        <v>Túi</v>
      </c>
      <c r="R593" s="248">
        <v>8</v>
      </c>
      <c r="S593" s="159"/>
      <c r="T593" s="159">
        <f>VLOOKUP(VLOOKUP(G593,Ma_KH!$A:$R,18,0)&amp;K593,Gia_MB!$A:$F,6,0)</f>
        <v>73431</v>
      </c>
      <c r="U593" s="254">
        <f t="shared" si="57"/>
        <v>587448</v>
      </c>
      <c r="V593" s="159"/>
      <c r="W593" s="246">
        <f t="shared" si="58"/>
        <v>0</v>
      </c>
      <c r="X593" s="247" t="str">
        <f t="shared" si="59"/>
        <v>8</v>
      </c>
      <c r="Y593" s="159"/>
      <c r="Z593" s="254">
        <f t="shared" si="60"/>
        <v>46995.840000000004</v>
      </c>
      <c r="AA593" s="5">
        <f>VLOOKUP(G593,Ma_KH!$A:$R,14,0)</f>
        <v>60</v>
      </c>
    </row>
    <row r="594" spans="1:27" x14ac:dyDescent="0.25">
      <c r="A594" s="261">
        <v>46112</v>
      </c>
      <c r="B594" s="262">
        <v>4186818432</v>
      </c>
      <c r="C594" s="263" t="s">
        <v>15253</v>
      </c>
      <c r="D594" s="261">
        <v>46115</v>
      </c>
      <c r="E594" s="206"/>
      <c r="F594" s="189"/>
      <c r="G594" s="265" t="s">
        <v>13758</v>
      </c>
      <c r="H594" s="206"/>
      <c r="I594" s="262" t="s">
        <v>15384</v>
      </c>
      <c r="J594" s="262" t="s">
        <v>1769</v>
      </c>
      <c r="K594" s="205" t="s">
        <v>48</v>
      </c>
      <c r="L594" s="190" t="str">
        <f>VLOOKUP($K594,TONG_SL!$A:$D,2,0)</f>
        <v>Mọc Nấm Hương 250g</v>
      </c>
      <c r="M594" s="217"/>
      <c r="N594" s="190" t="str">
        <f t="shared" si="61"/>
        <v>K-C6</v>
      </c>
      <c r="O594" s="217"/>
      <c r="P594" s="217"/>
      <c r="Q594" s="190" t="str">
        <f>VLOOKUP(K594,TONG_SL!$A:$D,3,0)</f>
        <v>Túi</v>
      </c>
      <c r="R594" s="248">
        <v>6</v>
      </c>
      <c r="S594" s="159"/>
      <c r="T594" s="159">
        <f>VLOOKUP(VLOOKUP(G594,Ma_KH!$A:$R,18,0)&amp;K594,Gia_MB!$A:$F,6,0)</f>
        <v>46000</v>
      </c>
      <c r="U594" s="254">
        <f t="shared" si="57"/>
        <v>276000</v>
      </c>
      <c r="V594" s="159"/>
      <c r="W594" s="246">
        <f t="shared" si="58"/>
        <v>0</v>
      </c>
      <c r="X594" s="247" t="str">
        <f t="shared" si="59"/>
        <v>8</v>
      </c>
      <c r="Y594" s="159"/>
      <c r="Z594" s="254">
        <f t="shared" si="60"/>
        <v>22080</v>
      </c>
      <c r="AA594" s="5">
        <f>VLOOKUP(G594,Ma_KH!$A:$R,14,0)</f>
        <v>60</v>
      </c>
    </row>
    <row r="595" spans="1:27" x14ac:dyDescent="0.25">
      <c r="A595" s="261">
        <v>46112</v>
      </c>
      <c r="B595" s="262">
        <v>4186818432</v>
      </c>
      <c r="C595" s="263" t="s">
        <v>15253</v>
      </c>
      <c r="D595" s="261">
        <v>46115</v>
      </c>
      <c r="E595" s="206"/>
      <c r="F595" s="189"/>
      <c r="G595" s="265" t="s">
        <v>13758</v>
      </c>
      <c r="H595" s="206"/>
      <c r="I595" s="262" t="s">
        <v>15384</v>
      </c>
      <c r="J595" s="262" t="s">
        <v>1769</v>
      </c>
      <c r="K595" s="205" t="s">
        <v>37</v>
      </c>
      <c r="L595" s="190" t="str">
        <f>VLOOKUP($K595,TONG_SL!$A:$D,2,0)</f>
        <v>Chả cốm 300g</v>
      </c>
      <c r="M595" s="217"/>
      <c r="N595" s="190" t="str">
        <f t="shared" si="61"/>
        <v>K-C6</v>
      </c>
      <c r="O595" s="217"/>
      <c r="P595" s="217"/>
      <c r="Q595" s="190" t="str">
        <f>VLOOKUP(K595,TONG_SL!$A:$D,3,0)</f>
        <v>Túi</v>
      </c>
      <c r="R595" s="248">
        <v>8</v>
      </c>
      <c r="S595" s="159"/>
      <c r="T595" s="159">
        <f>VLOOKUP(VLOOKUP(G595,Ma_KH!$A:$R,18,0)&amp;K595,Gia_MB!$A:$F,6,0)</f>
        <v>74250</v>
      </c>
      <c r="U595" s="254">
        <f t="shared" si="57"/>
        <v>594000</v>
      </c>
      <c r="V595" s="159"/>
      <c r="W595" s="246">
        <f t="shared" si="58"/>
        <v>0</v>
      </c>
      <c r="X595" s="247" t="str">
        <f t="shared" si="59"/>
        <v>8</v>
      </c>
      <c r="Y595" s="159"/>
      <c r="Z595" s="254">
        <f t="shared" si="60"/>
        <v>47520</v>
      </c>
      <c r="AA595" s="5">
        <f>VLOOKUP(G595,Ma_KH!$A:$R,14,0)</f>
        <v>60</v>
      </c>
    </row>
    <row r="596" spans="1:27" x14ac:dyDescent="0.25">
      <c r="A596" s="261">
        <v>46112</v>
      </c>
      <c r="B596" s="262">
        <v>4186818432</v>
      </c>
      <c r="C596" s="263" t="s">
        <v>15253</v>
      </c>
      <c r="D596" s="261">
        <v>46115</v>
      </c>
      <c r="E596" s="206"/>
      <c r="F596" s="189"/>
      <c r="G596" s="265" t="s">
        <v>13758</v>
      </c>
      <c r="H596" s="206"/>
      <c r="I596" s="262" t="s">
        <v>15384</v>
      </c>
      <c r="J596" s="262" t="s">
        <v>1769</v>
      </c>
      <c r="K596" s="205" t="s">
        <v>32</v>
      </c>
      <c r="L596" s="190" t="str">
        <f>VLOOKUP($K596,TONG_SL!$A:$D,2,0)</f>
        <v>Giò Tai Lưỡi Xào 250g</v>
      </c>
      <c r="M596" s="217"/>
      <c r="N596" s="190" t="str">
        <f t="shared" si="61"/>
        <v>K-C6</v>
      </c>
      <c r="O596" s="217"/>
      <c r="P596" s="217"/>
      <c r="Q596" s="190" t="str">
        <f>VLOOKUP(K596,TONG_SL!$A:$D,3,0)</f>
        <v>Túi</v>
      </c>
      <c r="R596" s="248">
        <v>6</v>
      </c>
      <c r="S596" s="159"/>
      <c r="T596" s="159">
        <f>VLOOKUP(VLOOKUP(G596,Ma_KH!$A:$R,18,0)&amp;K596,Gia_MB!$A:$F,6,0)</f>
        <v>50182</v>
      </c>
      <c r="U596" s="254">
        <f t="shared" si="57"/>
        <v>301092</v>
      </c>
      <c r="V596" s="159"/>
      <c r="W596" s="246">
        <f t="shared" si="58"/>
        <v>0</v>
      </c>
      <c r="X596" s="247" t="str">
        <f t="shared" si="59"/>
        <v>8</v>
      </c>
      <c r="Y596" s="159"/>
      <c r="Z596" s="254">
        <f t="shared" si="60"/>
        <v>24087.360000000001</v>
      </c>
      <c r="AA596" s="5">
        <f>VLOOKUP(G596,Ma_KH!$A:$R,14,0)</f>
        <v>60</v>
      </c>
    </row>
    <row r="597" spans="1:27" x14ac:dyDescent="0.25">
      <c r="A597" s="261">
        <v>46112</v>
      </c>
      <c r="B597" s="262">
        <v>4186818432</v>
      </c>
      <c r="C597" s="263" t="s">
        <v>15253</v>
      </c>
      <c r="D597" s="261">
        <v>46115</v>
      </c>
      <c r="E597" s="206"/>
      <c r="F597" s="189"/>
      <c r="G597" s="265" t="s">
        <v>13758</v>
      </c>
      <c r="H597" s="206"/>
      <c r="I597" s="262" t="s">
        <v>15384</v>
      </c>
      <c r="J597" s="262" t="s">
        <v>1769</v>
      </c>
      <c r="K597" s="205" t="s">
        <v>30</v>
      </c>
      <c r="L597" s="190" t="str">
        <f>VLOOKUP($K597,TONG_SL!$A:$D,2,0)</f>
        <v>Gà muối 500g</v>
      </c>
      <c r="M597" s="217"/>
      <c r="N597" s="190" t="str">
        <f t="shared" si="61"/>
        <v>K-C6</v>
      </c>
      <c r="O597" s="217"/>
      <c r="P597" s="217"/>
      <c r="Q597" s="190" t="str">
        <f>VLOOKUP(K597,TONG_SL!$A:$D,3,0)</f>
        <v>Túi</v>
      </c>
      <c r="R597" s="248">
        <v>8</v>
      </c>
      <c r="S597" s="159"/>
      <c r="T597" s="159">
        <f>VLOOKUP(VLOOKUP(G597,Ma_KH!$A:$R,18,0)&amp;K597,Gia_MB!$A:$F,6,0)</f>
        <v>116611</v>
      </c>
      <c r="U597" s="254">
        <f t="shared" si="57"/>
        <v>932888</v>
      </c>
      <c r="V597" s="159"/>
      <c r="W597" s="246">
        <f t="shared" si="58"/>
        <v>0</v>
      </c>
      <c r="X597" s="247" t="str">
        <f t="shared" si="59"/>
        <v>8</v>
      </c>
      <c r="Y597" s="159"/>
      <c r="Z597" s="254">
        <f t="shared" si="60"/>
        <v>74631.040000000008</v>
      </c>
      <c r="AA597" s="5">
        <f>VLOOKUP(G597,Ma_KH!$A:$R,14,0)</f>
        <v>60</v>
      </c>
    </row>
    <row r="598" spans="1:27" x14ac:dyDescent="0.25">
      <c r="A598" s="261">
        <v>46112</v>
      </c>
      <c r="B598" s="262">
        <v>4186818432</v>
      </c>
      <c r="C598" s="263" t="s">
        <v>15253</v>
      </c>
      <c r="D598" s="261">
        <v>46115</v>
      </c>
      <c r="E598" s="206"/>
      <c r="F598" s="189"/>
      <c r="G598" s="265" t="s">
        <v>13758</v>
      </c>
      <c r="H598" s="206"/>
      <c r="I598" s="262" t="s">
        <v>15384</v>
      </c>
      <c r="J598" s="262" t="s">
        <v>1769</v>
      </c>
      <c r="K598" s="205" t="s">
        <v>44</v>
      </c>
      <c r="L598" s="190" t="str">
        <f>VLOOKUP($K598,TONG_SL!$A:$D,2,0)</f>
        <v>Giò lụa cây 250g</v>
      </c>
      <c r="M598" s="217"/>
      <c r="N598" s="190" t="str">
        <f t="shared" si="61"/>
        <v>K-C6</v>
      </c>
      <c r="O598" s="217"/>
      <c r="P598" s="217"/>
      <c r="Q598" s="190" t="str">
        <f>VLOOKUP(K598,TONG_SL!$A:$D,3,0)</f>
        <v>Túi</v>
      </c>
      <c r="R598" s="248">
        <v>4</v>
      </c>
      <c r="S598" s="159"/>
      <c r="T598" s="159">
        <f>VLOOKUP(VLOOKUP(G598,Ma_KH!$A:$R,18,0)&amp;K598,Gia_MB!$A:$F,6,0)</f>
        <v>49500</v>
      </c>
      <c r="U598" s="254">
        <f t="shared" si="57"/>
        <v>198000</v>
      </c>
      <c r="V598" s="159"/>
      <c r="W598" s="246">
        <f t="shared" si="58"/>
        <v>0</v>
      </c>
      <c r="X598" s="247" t="str">
        <f t="shared" si="59"/>
        <v>8</v>
      </c>
      <c r="Y598" s="159"/>
      <c r="Z598" s="254">
        <f t="shared" si="60"/>
        <v>15840</v>
      </c>
      <c r="AA598" s="5">
        <f>VLOOKUP(G598,Ma_KH!$A:$R,14,0)</f>
        <v>60</v>
      </c>
    </row>
    <row r="599" spans="1:27" x14ac:dyDescent="0.25">
      <c r="A599" s="261">
        <v>46112</v>
      </c>
      <c r="B599" s="262">
        <v>4186818440</v>
      </c>
      <c r="C599" s="263" t="s">
        <v>15253</v>
      </c>
      <c r="D599" s="261">
        <v>46115</v>
      </c>
      <c r="E599" s="206"/>
      <c r="F599" s="189"/>
      <c r="G599" s="265" t="s">
        <v>13758</v>
      </c>
      <c r="H599" s="206"/>
      <c r="I599" s="262" t="s">
        <v>15385</v>
      </c>
      <c r="J599" s="262" t="s">
        <v>1769</v>
      </c>
      <c r="K599" s="205" t="s">
        <v>30</v>
      </c>
      <c r="L599" s="190" t="str">
        <f>VLOOKUP($K599,TONG_SL!$A:$D,2,0)</f>
        <v>Gà muối 500g</v>
      </c>
      <c r="M599" s="217"/>
      <c r="N599" s="190" t="str">
        <f t="shared" si="61"/>
        <v>K-C6</v>
      </c>
      <c r="O599" s="217"/>
      <c r="P599" s="217"/>
      <c r="Q599" s="190" t="str">
        <f>VLOOKUP(K599,TONG_SL!$A:$D,3,0)</f>
        <v>Túi</v>
      </c>
      <c r="R599" s="248">
        <v>8</v>
      </c>
      <c r="S599" s="159"/>
      <c r="T599" s="159">
        <f>VLOOKUP(VLOOKUP(G599,Ma_KH!$A:$R,18,0)&amp;K599,Gia_MB!$A:$F,6,0)</f>
        <v>116611</v>
      </c>
      <c r="U599" s="254">
        <f t="shared" si="57"/>
        <v>932888</v>
      </c>
      <c r="V599" s="159"/>
      <c r="W599" s="246">
        <f t="shared" si="58"/>
        <v>0</v>
      </c>
      <c r="X599" s="247" t="str">
        <f t="shared" si="59"/>
        <v>8</v>
      </c>
      <c r="Y599" s="159"/>
      <c r="Z599" s="254">
        <f t="shared" si="60"/>
        <v>74631.040000000008</v>
      </c>
      <c r="AA599" s="5">
        <f>VLOOKUP(G599,Ma_KH!$A:$R,14,0)</f>
        <v>60</v>
      </c>
    </row>
    <row r="600" spans="1:27" x14ac:dyDescent="0.25">
      <c r="A600" s="261">
        <v>46112</v>
      </c>
      <c r="B600" s="262">
        <v>4186818440</v>
      </c>
      <c r="C600" s="263" t="s">
        <v>15253</v>
      </c>
      <c r="D600" s="261">
        <v>46115</v>
      </c>
      <c r="E600" s="206"/>
      <c r="F600" s="189"/>
      <c r="G600" s="265" t="s">
        <v>13758</v>
      </c>
      <c r="H600" s="206"/>
      <c r="I600" s="262" t="s">
        <v>15385</v>
      </c>
      <c r="J600" s="262" t="s">
        <v>1769</v>
      </c>
      <c r="K600" s="205" t="s">
        <v>34</v>
      </c>
      <c r="L600" s="190" t="str">
        <f>VLOOKUP($K600,TONG_SL!$A:$D,2,0)</f>
        <v>Tai heo muối 200g</v>
      </c>
      <c r="M600" s="217"/>
      <c r="N600" s="190" t="str">
        <f t="shared" si="61"/>
        <v>K-C6</v>
      </c>
      <c r="O600" s="217"/>
      <c r="P600" s="217"/>
      <c r="Q600" s="190" t="str">
        <f>VLOOKUP(K600,TONG_SL!$A:$D,3,0)</f>
        <v>Túi</v>
      </c>
      <c r="R600" s="248">
        <v>6</v>
      </c>
      <c r="S600" s="159"/>
      <c r="T600" s="159">
        <f>VLOOKUP(VLOOKUP(G600,Ma_KH!$A:$R,18,0)&amp;K600,Gia_MB!$A:$F,6,0)</f>
        <v>55595</v>
      </c>
      <c r="U600" s="254">
        <f t="shared" si="57"/>
        <v>333570</v>
      </c>
      <c r="V600" s="159"/>
      <c r="W600" s="246">
        <f t="shared" si="58"/>
        <v>0</v>
      </c>
      <c r="X600" s="247" t="str">
        <f t="shared" si="59"/>
        <v>8</v>
      </c>
      <c r="Y600" s="159"/>
      <c r="Z600" s="254">
        <f t="shared" si="60"/>
        <v>26685.600000000002</v>
      </c>
      <c r="AA600" s="5">
        <f>VLOOKUP(G600,Ma_KH!$A:$R,14,0)</f>
        <v>60</v>
      </c>
    </row>
    <row r="601" spans="1:27" x14ac:dyDescent="0.25">
      <c r="A601" s="261">
        <v>46112</v>
      </c>
      <c r="B601" s="262">
        <v>4186818440</v>
      </c>
      <c r="C601" s="263" t="s">
        <v>15253</v>
      </c>
      <c r="D601" s="261">
        <v>46115</v>
      </c>
      <c r="E601" s="206"/>
      <c r="F601" s="189"/>
      <c r="G601" s="265" t="s">
        <v>13758</v>
      </c>
      <c r="H601" s="206"/>
      <c r="I601" s="262" t="s">
        <v>15385</v>
      </c>
      <c r="J601" s="262" t="s">
        <v>1769</v>
      </c>
      <c r="K601" s="205" t="s">
        <v>27</v>
      </c>
      <c r="L601" s="190" t="str">
        <f>VLOOKUP($K601,TONG_SL!$A:$D,2,0)</f>
        <v>Chân giò heo muối 300g</v>
      </c>
      <c r="M601" s="217"/>
      <c r="N601" s="190" t="str">
        <f t="shared" si="61"/>
        <v>K-C6</v>
      </c>
      <c r="O601" s="217"/>
      <c r="P601" s="217"/>
      <c r="Q601" s="190" t="str">
        <f>VLOOKUP(K601,TONG_SL!$A:$D,3,0)</f>
        <v>Túi</v>
      </c>
      <c r="R601" s="248">
        <v>8</v>
      </c>
      <c r="S601" s="159"/>
      <c r="T601" s="159">
        <f>VLOOKUP(VLOOKUP(G601,Ma_KH!$A:$R,18,0)&amp;K601,Gia_MB!$A:$F,6,0)</f>
        <v>73431</v>
      </c>
      <c r="U601" s="254">
        <f t="shared" si="57"/>
        <v>587448</v>
      </c>
      <c r="V601" s="159"/>
      <c r="W601" s="246">
        <f t="shared" si="58"/>
        <v>0</v>
      </c>
      <c r="X601" s="247" t="str">
        <f t="shared" si="59"/>
        <v>8</v>
      </c>
      <c r="Y601" s="159"/>
      <c r="Z601" s="254">
        <f t="shared" si="60"/>
        <v>46995.840000000004</v>
      </c>
      <c r="AA601" s="5">
        <f>VLOOKUP(G601,Ma_KH!$A:$R,14,0)</f>
        <v>60</v>
      </c>
    </row>
    <row r="602" spans="1:27" x14ac:dyDescent="0.25">
      <c r="A602" s="261">
        <v>46112</v>
      </c>
      <c r="B602" s="262">
        <v>4186818440</v>
      </c>
      <c r="C602" s="263" t="s">
        <v>15253</v>
      </c>
      <c r="D602" s="261">
        <v>46115</v>
      </c>
      <c r="E602" s="206"/>
      <c r="F602" s="189"/>
      <c r="G602" s="265" t="s">
        <v>13758</v>
      </c>
      <c r="H602" s="206"/>
      <c r="I602" s="262" t="s">
        <v>15385</v>
      </c>
      <c r="J602" s="262" t="s">
        <v>1769</v>
      </c>
      <c r="K602" s="205" t="s">
        <v>48</v>
      </c>
      <c r="L602" s="190" t="str">
        <f>VLOOKUP($K602,TONG_SL!$A:$D,2,0)</f>
        <v>Mọc Nấm Hương 250g</v>
      </c>
      <c r="M602" s="217"/>
      <c r="N602" s="190" t="str">
        <f t="shared" si="61"/>
        <v>K-C6</v>
      </c>
      <c r="O602" s="217"/>
      <c r="P602" s="217"/>
      <c r="Q602" s="190" t="str">
        <f>VLOOKUP(K602,TONG_SL!$A:$D,3,0)</f>
        <v>Túi</v>
      </c>
      <c r="R602" s="248">
        <v>4</v>
      </c>
      <c r="S602" s="159"/>
      <c r="T602" s="159">
        <f>VLOOKUP(VLOOKUP(G602,Ma_KH!$A:$R,18,0)&amp;K602,Gia_MB!$A:$F,6,0)</f>
        <v>46000</v>
      </c>
      <c r="U602" s="254">
        <f t="shared" si="57"/>
        <v>184000</v>
      </c>
      <c r="V602" s="159"/>
      <c r="W602" s="246">
        <f t="shared" si="58"/>
        <v>0</v>
      </c>
      <c r="X602" s="247" t="str">
        <f t="shared" si="59"/>
        <v>8</v>
      </c>
      <c r="Y602" s="159"/>
      <c r="Z602" s="254">
        <f t="shared" si="60"/>
        <v>14720</v>
      </c>
      <c r="AA602" s="5">
        <f>VLOOKUP(G602,Ma_KH!$A:$R,14,0)</f>
        <v>60</v>
      </c>
    </row>
    <row r="603" spans="1:27" x14ac:dyDescent="0.25">
      <c r="A603" s="261">
        <v>46112</v>
      </c>
      <c r="B603" s="262">
        <v>4186818440</v>
      </c>
      <c r="C603" s="263" t="s">
        <v>15253</v>
      </c>
      <c r="D603" s="261">
        <v>46115</v>
      </c>
      <c r="E603" s="206"/>
      <c r="F603" s="189"/>
      <c r="G603" s="265" t="s">
        <v>13758</v>
      </c>
      <c r="H603" s="206"/>
      <c r="I603" s="262" t="s">
        <v>15385</v>
      </c>
      <c r="J603" s="262" t="s">
        <v>1769</v>
      </c>
      <c r="K603" s="205" t="s">
        <v>37</v>
      </c>
      <c r="L603" s="190" t="str">
        <f>VLOOKUP($K603,TONG_SL!$A:$D,2,0)</f>
        <v>Chả cốm 300g</v>
      </c>
      <c r="M603" s="217"/>
      <c r="N603" s="190" t="str">
        <f t="shared" si="61"/>
        <v>K-C6</v>
      </c>
      <c r="O603" s="217"/>
      <c r="P603" s="217"/>
      <c r="Q603" s="190" t="str">
        <f>VLOOKUP(K603,TONG_SL!$A:$D,3,0)</f>
        <v>Túi</v>
      </c>
      <c r="R603" s="248">
        <v>10</v>
      </c>
      <c r="S603" s="159"/>
      <c r="T603" s="159">
        <f>VLOOKUP(VLOOKUP(G603,Ma_KH!$A:$R,18,0)&amp;K603,Gia_MB!$A:$F,6,0)</f>
        <v>74250</v>
      </c>
      <c r="U603" s="254">
        <f t="shared" ref="U603:U666" si="62">T603*R603</f>
        <v>742500</v>
      </c>
      <c r="V603" s="159"/>
      <c r="W603" s="246">
        <f t="shared" ref="W603:W666" si="63">U603*V603</f>
        <v>0</v>
      </c>
      <c r="X603" s="247" t="str">
        <f t="shared" ref="X603:X666" si="64">IF(B603&lt;&gt;"","8","0")</f>
        <v>8</v>
      </c>
      <c r="Y603" s="159"/>
      <c r="Z603" s="254">
        <f t="shared" ref="Z603:Z666" si="65">U603*X603%</f>
        <v>59400</v>
      </c>
      <c r="AA603" s="5">
        <f>VLOOKUP(G603,Ma_KH!$A:$R,14,0)</f>
        <v>60</v>
      </c>
    </row>
    <row r="604" spans="1:27" x14ac:dyDescent="0.25">
      <c r="A604" s="261">
        <v>46112</v>
      </c>
      <c r="B604" s="262">
        <v>4186818440</v>
      </c>
      <c r="C604" s="263" t="s">
        <v>15253</v>
      </c>
      <c r="D604" s="261">
        <v>46115</v>
      </c>
      <c r="E604" s="206"/>
      <c r="F604" s="189"/>
      <c r="G604" s="265" t="s">
        <v>13758</v>
      </c>
      <c r="H604" s="206"/>
      <c r="I604" s="262" t="s">
        <v>15385</v>
      </c>
      <c r="J604" s="262" t="s">
        <v>1769</v>
      </c>
      <c r="K604" s="205" t="s">
        <v>32</v>
      </c>
      <c r="L604" s="190" t="str">
        <f>VLOOKUP($K604,TONG_SL!$A:$D,2,0)</f>
        <v>Giò Tai Lưỡi Xào 250g</v>
      </c>
      <c r="M604" s="217"/>
      <c r="N604" s="190" t="str">
        <f t="shared" si="61"/>
        <v>K-C6</v>
      </c>
      <c r="O604" s="217"/>
      <c r="P604" s="217"/>
      <c r="Q604" s="190" t="str">
        <f>VLOOKUP(K604,TONG_SL!$A:$D,3,0)</f>
        <v>Túi</v>
      </c>
      <c r="R604" s="248">
        <v>2</v>
      </c>
      <c r="S604" s="159"/>
      <c r="T604" s="159">
        <f>VLOOKUP(VLOOKUP(G604,Ma_KH!$A:$R,18,0)&amp;K604,Gia_MB!$A:$F,6,0)</f>
        <v>50182</v>
      </c>
      <c r="U604" s="254">
        <f t="shared" si="62"/>
        <v>100364</v>
      </c>
      <c r="V604" s="159"/>
      <c r="W604" s="246">
        <f t="shared" si="63"/>
        <v>0</v>
      </c>
      <c r="X604" s="247" t="str">
        <f t="shared" si="64"/>
        <v>8</v>
      </c>
      <c r="Y604" s="159"/>
      <c r="Z604" s="254">
        <f t="shared" si="65"/>
        <v>8029.12</v>
      </c>
      <c r="AA604" s="5">
        <f>VLOOKUP(G604,Ma_KH!$A:$R,14,0)</f>
        <v>60</v>
      </c>
    </row>
    <row r="605" spans="1:27" x14ac:dyDescent="0.25">
      <c r="A605" s="261">
        <v>46112</v>
      </c>
      <c r="B605" s="262">
        <v>4186818440</v>
      </c>
      <c r="C605" s="263" t="s">
        <v>15253</v>
      </c>
      <c r="D605" s="261">
        <v>46115</v>
      </c>
      <c r="E605" s="206"/>
      <c r="F605" s="189"/>
      <c r="G605" s="265" t="s">
        <v>13758</v>
      </c>
      <c r="H605" s="206"/>
      <c r="I605" s="262" t="s">
        <v>15385</v>
      </c>
      <c r="J605" s="262" t="s">
        <v>1769</v>
      </c>
      <c r="K605" s="205" t="s">
        <v>44</v>
      </c>
      <c r="L605" s="190" t="str">
        <f>VLOOKUP($K605,TONG_SL!$A:$D,2,0)</f>
        <v>Giò lụa cây 250g</v>
      </c>
      <c r="M605" s="217"/>
      <c r="N605" s="190" t="str">
        <f t="shared" si="61"/>
        <v>K-C6</v>
      </c>
      <c r="O605" s="217"/>
      <c r="P605" s="217"/>
      <c r="Q605" s="190" t="str">
        <f>VLOOKUP(K605,TONG_SL!$A:$D,3,0)</f>
        <v>Túi</v>
      </c>
      <c r="R605" s="248">
        <v>4</v>
      </c>
      <c r="S605" s="159"/>
      <c r="T605" s="159">
        <f>VLOOKUP(VLOOKUP(G605,Ma_KH!$A:$R,18,0)&amp;K605,Gia_MB!$A:$F,6,0)</f>
        <v>49500</v>
      </c>
      <c r="U605" s="254">
        <f t="shared" si="62"/>
        <v>198000</v>
      </c>
      <c r="V605" s="159"/>
      <c r="W605" s="246">
        <f t="shared" si="63"/>
        <v>0</v>
      </c>
      <c r="X605" s="247" t="str">
        <f t="shared" si="64"/>
        <v>8</v>
      </c>
      <c r="Y605" s="159"/>
      <c r="Z605" s="254">
        <f t="shared" si="65"/>
        <v>15840</v>
      </c>
      <c r="AA605" s="5">
        <f>VLOOKUP(G605,Ma_KH!$A:$R,14,0)</f>
        <v>60</v>
      </c>
    </row>
    <row r="606" spans="1:27" x14ac:dyDescent="0.25">
      <c r="A606" s="186">
        <v>46112</v>
      </c>
      <c r="B606" s="205">
        <v>4186817926</v>
      </c>
      <c r="C606" s="189" t="s">
        <v>15253</v>
      </c>
      <c r="D606" s="186">
        <v>46115</v>
      </c>
      <c r="E606" s="206"/>
      <c r="F606" s="189"/>
      <c r="G606" s="207" t="s">
        <v>13758</v>
      </c>
      <c r="H606" s="206"/>
      <c r="I606" s="205" t="s">
        <v>15386</v>
      </c>
      <c r="J606" s="205" t="s">
        <v>1769</v>
      </c>
      <c r="K606" s="205" t="s">
        <v>44</v>
      </c>
      <c r="L606" s="190" t="str">
        <f>VLOOKUP($K606,TONG_SL!$A:$D,2,0)</f>
        <v>Giò lụa cây 250g</v>
      </c>
      <c r="M606" s="217"/>
      <c r="N606" s="190" t="str">
        <f t="shared" si="61"/>
        <v>K-C6</v>
      </c>
      <c r="O606" s="217"/>
      <c r="P606" s="217"/>
      <c r="Q606" s="190" t="str">
        <f>VLOOKUP(K606,TONG_SL!$A:$D,3,0)</f>
        <v>Túi</v>
      </c>
      <c r="R606" s="248">
        <v>4</v>
      </c>
      <c r="S606" s="159"/>
      <c r="T606" s="159">
        <f>VLOOKUP(VLOOKUP(G606,Ma_KH!$A:$R,18,0)&amp;K606,Gia_MB!$A:$F,6,0)</f>
        <v>49500</v>
      </c>
      <c r="U606" s="254">
        <f t="shared" si="62"/>
        <v>198000</v>
      </c>
      <c r="V606" s="159"/>
      <c r="W606" s="246">
        <f t="shared" si="63"/>
        <v>0</v>
      </c>
      <c r="X606" s="247" t="str">
        <f t="shared" si="64"/>
        <v>8</v>
      </c>
      <c r="Y606" s="159"/>
      <c r="Z606" s="254">
        <f t="shared" si="65"/>
        <v>15840</v>
      </c>
      <c r="AA606" s="5">
        <f>VLOOKUP(G606,Ma_KH!$A:$R,14,0)</f>
        <v>60</v>
      </c>
    </row>
    <row r="607" spans="1:27" x14ac:dyDescent="0.25">
      <c r="A607" s="186">
        <v>46112</v>
      </c>
      <c r="B607" s="205">
        <v>4186817926</v>
      </c>
      <c r="C607" s="189" t="s">
        <v>15253</v>
      </c>
      <c r="D607" s="186">
        <v>46115</v>
      </c>
      <c r="E607" s="206"/>
      <c r="F607" s="189"/>
      <c r="G607" s="207" t="s">
        <v>13758</v>
      </c>
      <c r="H607" s="206"/>
      <c r="I607" s="205" t="s">
        <v>15386</v>
      </c>
      <c r="J607" s="205" t="s">
        <v>1769</v>
      </c>
      <c r="K607" s="205" t="s">
        <v>32</v>
      </c>
      <c r="L607" s="190" t="str">
        <f>VLOOKUP($K607,TONG_SL!$A:$D,2,0)</f>
        <v>Giò Tai Lưỡi Xào 250g</v>
      </c>
      <c r="M607" s="217"/>
      <c r="N607" s="190" t="str">
        <f t="shared" si="61"/>
        <v>K-C6</v>
      </c>
      <c r="O607" s="217"/>
      <c r="P607" s="217"/>
      <c r="Q607" s="190" t="str">
        <f>VLOOKUP(K607,TONG_SL!$A:$D,3,0)</f>
        <v>Túi</v>
      </c>
      <c r="R607" s="248">
        <v>15</v>
      </c>
      <c r="S607" s="159"/>
      <c r="T607" s="159">
        <f>VLOOKUP(VLOOKUP(G607,Ma_KH!$A:$R,18,0)&amp;K607,Gia_MB!$A:$F,6,0)</f>
        <v>50182</v>
      </c>
      <c r="U607" s="254">
        <f t="shared" si="62"/>
        <v>752730</v>
      </c>
      <c r="V607" s="159"/>
      <c r="W607" s="246">
        <f t="shared" si="63"/>
        <v>0</v>
      </c>
      <c r="X607" s="247" t="str">
        <f t="shared" si="64"/>
        <v>8</v>
      </c>
      <c r="Y607" s="159"/>
      <c r="Z607" s="254">
        <f t="shared" si="65"/>
        <v>60218.400000000001</v>
      </c>
      <c r="AA607" s="5">
        <f>VLOOKUP(G607,Ma_KH!$A:$R,14,0)</f>
        <v>60</v>
      </c>
    </row>
    <row r="608" spans="1:27" x14ac:dyDescent="0.25">
      <c r="A608" s="186">
        <v>46112</v>
      </c>
      <c r="B608" s="205">
        <v>4186817926</v>
      </c>
      <c r="C608" s="189" t="s">
        <v>15253</v>
      </c>
      <c r="D608" s="186">
        <v>46115</v>
      </c>
      <c r="E608" s="206"/>
      <c r="F608" s="189"/>
      <c r="G608" s="207" t="s">
        <v>13758</v>
      </c>
      <c r="H608" s="206"/>
      <c r="I608" s="205" t="s">
        <v>15386</v>
      </c>
      <c r="J608" s="205" t="s">
        <v>1769</v>
      </c>
      <c r="K608" s="205" t="s">
        <v>34</v>
      </c>
      <c r="L608" s="190" t="str">
        <f>VLOOKUP($K608,TONG_SL!$A:$D,2,0)</f>
        <v>Tai heo muối 200g</v>
      </c>
      <c r="M608" s="217"/>
      <c r="N608" s="190" t="str">
        <f t="shared" si="61"/>
        <v>K-C6</v>
      </c>
      <c r="O608" s="217"/>
      <c r="P608" s="217"/>
      <c r="Q608" s="190" t="str">
        <f>VLOOKUP(K608,TONG_SL!$A:$D,3,0)</f>
        <v>Túi</v>
      </c>
      <c r="R608" s="248">
        <v>10</v>
      </c>
      <c r="S608" s="159"/>
      <c r="T608" s="159">
        <f>VLOOKUP(VLOOKUP(G608,Ma_KH!$A:$R,18,0)&amp;K608,Gia_MB!$A:$F,6,0)</f>
        <v>55595</v>
      </c>
      <c r="U608" s="254">
        <f t="shared" si="62"/>
        <v>555950</v>
      </c>
      <c r="V608" s="159"/>
      <c r="W608" s="246">
        <f t="shared" si="63"/>
        <v>0</v>
      </c>
      <c r="X608" s="247" t="str">
        <f t="shared" si="64"/>
        <v>8</v>
      </c>
      <c r="Y608" s="159"/>
      <c r="Z608" s="254">
        <f t="shared" si="65"/>
        <v>44476</v>
      </c>
      <c r="AA608" s="5">
        <f>VLOOKUP(G608,Ma_KH!$A:$R,14,0)</f>
        <v>60</v>
      </c>
    </row>
    <row r="609" spans="1:27" x14ac:dyDescent="0.25">
      <c r="A609" s="186">
        <v>46112</v>
      </c>
      <c r="B609" s="205">
        <v>4186817926</v>
      </c>
      <c r="C609" s="189" t="s">
        <v>15253</v>
      </c>
      <c r="D609" s="186">
        <v>46115</v>
      </c>
      <c r="E609" s="206"/>
      <c r="F609" s="189"/>
      <c r="G609" s="207" t="s">
        <v>13758</v>
      </c>
      <c r="H609" s="206"/>
      <c r="I609" s="205" t="s">
        <v>15386</v>
      </c>
      <c r="J609" s="205" t="s">
        <v>1769</v>
      </c>
      <c r="K609" s="205" t="s">
        <v>37</v>
      </c>
      <c r="L609" s="190" t="str">
        <f>VLOOKUP($K609,TONG_SL!$A:$D,2,0)</f>
        <v>Chả cốm 300g</v>
      </c>
      <c r="M609" s="217"/>
      <c r="N609" s="190" t="str">
        <f t="shared" si="61"/>
        <v>K-C6</v>
      </c>
      <c r="O609" s="217"/>
      <c r="P609" s="217"/>
      <c r="Q609" s="190" t="str">
        <f>VLOOKUP(K609,TONG_SL!$A:$D,3,0)</f>
        <v>Túi</v>
      </c>
      <c r="R609" s="248">
        <v>8</v>
      </c>
      <c r="S609" s="159"/>
      <c r="T609" s="159">
        <f>VLOOKUP(VLOOKUP(G609,Ma_KH!$A:$R,18,0)&amp;K609,Gia_MB!$A:$F,6,0)</f>
        <v>74250</v>
      </c>
      <c r="U609" s="254">
        <f t="shared" si="62"/>
        <v>594000</v>
      </c>
      <c r="V609" s="159"/>
      <c r="W609" s="246">
        <f t="shared" si="63"/>
        <v>0</v>
      </c>
      <c r="X609" s="247" t="str">
        <f t="shared" si="64"/>
        <v>8</v>
      </c>
      <c r="Y609" s="159"/>
      <c r="Z609" s="254">
        <f t="shared" si="65"/>
        <v>47520</v>
      </c>
      <c r="AA609" s="5">
        <f>VLOOKUP(G609,Ma_KH!$A:$R,14,0)</f>
        <v>60</v>
      </c>
    </row>
    <row r="610" spans="1:27" x14ac:dyDescent="0.25">
      <c r="A610" s="186">
        <v>46112</v>
      </c>
      <c r="B610" s="205">
        <v>4186817926</v>
      </c>
      <c r="C610" s="189" t="s">
        <v>15253</v>
      </c>
      <c r="D610" s="186">
        <v>46115</v>
      </c>
      <c r="E610" s="206"/>
      <c r="F610" s="189"/>
      <c r="G610" s="207" t="s">
        <v>13758</v>
      </c>
      <c r="H610" s="206"/>
      <c r="I610" s="205" t="s">
        <v>15386</v>
      </c>
      <c r="J610" s="205" t="s">
        <v>1769</v>
      </c>
      <c r="K610" s="205" t="s">
        <v>27</v>
      </c>
      <c r="L610" s="190" t="str">
        <f>VLOOKUP($K610,TONG_SL!$A:$D,2,0)</f>
        <v>Chân giò heo muối 300g</v>
      </c>
      <c r="M610" s="217"/>
      <c r="N610" s="190" t="str">
        <f t="shared" si="61"/>
        <v>K-C6</v>
      </c>
      <c r="O610" s="217"/>
      <c r="P610" s="217"/>
      <c r="Q610" s="190" t="str">
        <f>VLOOKUP(K610,TONG_SL!$A:$D,3,0)</f>
        <v>Túi</v>
      </c>
      <c r="R610" s="248">
        <v>10</v>
      </c>
      <c r="S610" s="159"/>
      <c r="T610" s="159">
        <f>VLOOKUP(VLOOKUP(G610,Ma_KH!$A:$R,18,0)&amp;K610,Gia_MB!$A:$F,6,0)</f>
        <v>73431</v>
      </c>
      <c r="U610" s="254">
        <f t="shared" si="62"/>
        <v>734310</v>
      </c>
      <c r="V610" s="159"/>
      <c r="W610" s="246">
        <f t="shared" si="63"/>
        <v>0</v>
      </c>
      <c r="X610" s="247" t="str">
        <f t="shared" si="64"/>
        <v>8</v>
      </c>
      <c r="Y610" s="159"/>
      <c r="Z610" s="254">
        <f t="shared" si="65"/>
        <v>58744.800000000003</v>
      </c>
      <c r="AA610" s="5">
        <f>VLOOKUP(G610,Ma_KH!$A:$R,14,0)</f>
        <v>60</v>
      </c>
    </row>
    <row r="611" spans="1:27" x14ac:dyDescent="0.25">
      <c r="A611" s="186">
        <v>46112</v>
      </c>
      <c r="B611" s="205">
        <v>4186817926</v>
      </c>
      <c r="C611" s="189" t="s">
        <v>15253</v>
      </c>
      <c r="D611" s="186">
        <v>46115</v>
      </c>
      <c r="E611" s="206"/>
      <c r="F611" s="189"/>
      <c r="G611" s="207" t="s">
        <v>13758</v>
      </c>
      <c r="H611" s="206"/>
      <c r="I611" s="205" t="s">
        <v>15386</v>
      </c>
      <c r="J611" s="205" t="s">
        <v>1769</v>
      </c>
      <c r="K611" s="205" t="s">
        <v>30</v>
      </c>
      <c r="L611" s="190" t="str">
        <f>VLOOKUP($K611,TONG_SL!$A:$D,2,0)</f>
        <v>Gà muối 500g</v>
      </c>
      <c r="M611" s="217"/>
      <c r="N611" s="190" t="str">
        <f t="shared" si="61"/>
        <v>K-C6</v>
      </c>
      <c r="O611" s="217"/>
      <c r="P611" s="217"/>
      <c r="Q611" s="190" t="str">
        <f>VLOOKUP(K611,TONG_SL!$A:$D,3,0)</f>
        <v>Túi</v>
      </c>
      <c r="R611" s="248">
        <v>25</v>
      </c>
      <c r="S611" s="159"/>
      <c r="T611" s="159">
        <f>VLOOKUP(VLOOKUP(G611,Ma_KH!$A:$R,18,0)&amp;K611,Gia_MB!$A:$F,6,0)</f>
        <v>116611</v>
      </c>
      <c r="U611" s="254">
        <f t="shared" si="62"/>
        <v>2915275</v>
      </c>
      <c r="V611" s="159"/>
      <c r="W611" s="246">
        <f t="shared" si="63"/>
        <v>0</v>
      </c>
      <c r="X611" s="247" t="str">
        <f t="shared" si="64"/>
        <v>8</v>
      </c>
      <c r="Y611" s="159"/>
      <c r="Z611" s="254">
        <f t="shared" si="65"/>
        <v>233222</v>
      </c>
      <c r="AA611" s="5">
        <f>VLOOKUP(G611,Ma_KH!$A:$R,14,0)</f>
        <v>60</v>
      </c>
    </row>
    <row r="612" spans="1:27" x14ac:dyDescent="0.25">
      <c r="A612" s="261">
        <v>46112</v>
      </c>
      <c r="B612" s="262">
        <v>4186818571</v>
      </c>
      <c r="C612" s="263" t="s">
        <v>15253</v>
      </c>
      <c r="D612" s="261">
        <v>46115</v>
      </c>
      <c r="E612" s="206"/>
      <c r="F612" s="189"/>
      <c r="G612" s="265" t="s">
        <v>13758</v>
      </c>
      <c r="H612" s="206"/>
      <c r="I612" s="262" t="s">
        <v>15387</v>
      </c>
      <c r="J612" s="262" t="s">
        <v>1769</v>
      </c>
      <c r="K612" s="205" t="s">
        <v>27</v>
      </c>
      <c r="L612" s="190" t="str">
        <f>VLOOKUP($K612,TONG_SL!$A:$D,2,0)</f>
        <v>Chân giò heo muối 300g</v>
      </c>
      <c r="M612" s="217"/>
      <c r="N612" s="190" t="str">
        <f t="shared" si="61"/>
        <v>K-C6</v>
      </c>
      <c r="O612" s="217"/>
      <c r="P612" s="217"/>
      <c r="Q612" s="190" t="str">
        <f>VLOOKUP(K612,TONG_SL!$A:$D,3,0)</f>
        <v>Túi</v>
      </c>
      <c r="R612" s="248">
        <v>10</v>
      </c>
      <c r="S612" s="159"/>
      <c r="T612" s="159">
        <f>VLOOKUP(VLOOKUP(G612,Ma_KH!$A:$R,18,0)&amp;K612,Gia_MB!$A:$F,6,0)</f>
        <v>73431</v>
      </c>
      <c r="U612" s="254">
        <f t="shared" si="62"/>
        <v>734310</v>
      </c>
      <c r="V612" s="159"/>
      <c r="W612" s="246">
        <f t="shared" si="63"/>
        <v>0</v>
      </c>
      <c r="X612" s="247" t="str">
        <f t="shared" si="64"/>
        <v>8</v>
      </c>
      <c r="Y612" s="159"/>
      <c r="Z612" s="254">
        <f t="shared" si="65"/>
        <v>58744.800000000003</v>
      </c>
      <c r="AA612" s="5">
        <f>VLOOKUP(G612,Ma_KH!$A:$R,14,0)</f>
        <v>60</v>
      </c>
    </row>
    <row r="613" spans="1:27" x14ac:dyDescent="0.25">
      <c r="A613" s="261">
        <v>46112</v>
      </c>
      <c r="B613" s="262">
        <v>4186818571</v>
      </c>
      <c r="C613" s="263" t="s">
        <v>15253</v>
      </c>
      <c r="D613" s="261">
        <v>46115</v>
      </c>
      <c r="E613" s="206"/>
      <c r="F613" s="189"/>
      <c r="G613" s="265" t="s">
        <v>13758</v>
      </c>
      <c r="H613" s="206"/>
      <c r="I613" s="262" t="s">
        <v>15387</v>
      </c>
      <c r="J613" s="262" t="s">
        <v>1769</v>
      </c>
      <c r="K613" s="205" t="s">
        <v>30</v>
      </c>
      <c r="L613" s="190" t="str">
        <f>VLOOKUP($K613,TONG_SL!$A:$D,2,0)</f>
        <v>Gà muối 500g</v>
      </c>
      <c r="M613" s="217"/>
      <c r="N613" s="190" t="str">
        <f t="shared" si="61"/>
        <v>K-C6</v>
      </c>
      <c r="O613" s="217"/>
      <c r="P613" s="217"/>
      <c r="Q613" s="190" t="str">
        <f>VLOOKUP(K613,TONG_SL!$A:$D,3,0)</f>
        <v>Túi</v>
      </c>
      <c r="R613" s="248">
        <v>15</v>
      </c>
      <c r="S613" s="159"/>
      <c r="T613" s="159">
        <f>VLOOKUP(VLOOKUP(G613,Ma_KH!$A:$R,18,0)&amp;K613,Gia_MB!$A:$F,6,0)</f>
        <v>116611</v>
      </c>
      <c r="U613" s="254">
        <f t="shared" si="62"/>
        <v>1749165</v>
      </c>
      <c r="V613" s="159"/>
      <c r="W613" s="246">
        <f t="shared" si="63"/>
        <v>0</v>
      </c>
      <c r="X613" s="247" t="str">
        <f t="shared" si="64"/>
        <v>8</v>
      </c>
      <c r="Y613" s="159"/>
      <c r="Z613" s="254">
        <f t="shared" si="65"/>
        <v>139933.20000000001</v>
      </c>
      <c r="AA613" s="5">
        <f>VLOOKUP(G613,Ma_KH!$A:$R,14,0)</f>
        <v>60</v>
      </c>
    </row>
    <row r="614" spans="1:27" x14ac:dyDescent="0.25">
      <c r="A614" s="282">
        <v>46115</v>
      </c>
      <c r="B614" s="283">
        <v>4187042958</v>
      </c>
      <c r="C614" s="284" t="s">
        <v>15253</v>
      </c>
      <c r="D614" s="282">
        <v>46115</v>
      </c>
      <c r="E614" s="206"/>
      <c r="F614" s="189"/>
      <c r="G614" s="285" t="s">
        <v>7225</v>
      </c>
      <c r="H614" s="206"/>
      <c r="I614" s="283" t="s">
        <v>15388</v>
      </c>
      <c r="J614" s="283" t="s">
        <v>1769</v>
      </c>
      <c r="K614" s="205" t="s">
        <v>27</v>
      </c>
      <c r="L614" s="190" t="str">
        <f>VLOOKUP($K614,TONG_SL!$A:$D,2,0)</f>
        <v>Chân giò heo muối 300g</v>
      </c>
      <c r="M614" s="217"/>
      <c r="N614" s="190" t="str">
        <f t="shared" si="61"/>
        <v>K-C6</v>
      </c>
      <c r="O614" s="217"/>
      <c r="P614" s="217"/>
      <c r="Q614" s="190" t="str">
        <f>VLOOKUP(K614,TONG_SL!$A:$D,3,0)</f>
        <v>Túi</v>
      </c>
      <c r="R614" s="248">
        <v>50</v>
      </c>
      <c r="S614" s="159"/>
      <c r="T614" s="159">
        <f>VLOOKUP(VLOOKUP(G614,Ma_KH!$A:$R,18,0)&amp;K614,Gia_MB!$A:$F,6,0)</f>
        <v>73431</v>
      </c>
      <c r="U614" s="254">
        <f t="shared" si="62"/>
        <v>3671550</v>
      </c>
      <c r="V614" s="159"/>
      <c r="W614" s="246">
        <f t="shared" si="63"/>
        <v>0</v>
      </c>
      <c r="X614" s="247" t="str">
        <f t="shared" si="64"/>
        <v>8</v>
      </c>
      <c r="Y614" s="159"/>
      <c r="Z614" s="254">
        <f t="shared" si="65"/>
        <v>293724</v>
      </c>
      <c r="AA614" s="5">
        <f>VLOOKUP(G614,Ma_KH!$A:$R,14,0)</f>
        <v>60</v>
      </c>
    </row>
    <row r="615" spans="1:27" x14ac:dyDescent="0.25">
      <c r="A615" s="282">
        <v>46115</v>
      </c>
      <c r="B615" s="283">
        <v>4187042958</v>
      </c>
      <c r="C615" s="284" t="s">
        <v>15253</v>
      </c>
      <c r="D615" s="282">
        <v>46115</v>
      </c>
      <c r="E615" s="206"/>
      <c r="F615" s="189"/>
      <c r="G615" s="285" t="s">
        <v>7225</v>
      </c>
      <c r="H615" s="206"/>
      <c r="I615" s="283" t="s">
        <v>15388</v>
      </c>
      <c r="J615" s="283" t="s">
        <v>1769</v>
      </c>
      <c r="K615" s="205" t="s">
        <v>48</v>
      </c>
      <c r="L615" s="190" t="str">
        <f>VLOOKUP($K615,TONG_SL!$A:$D,2,0)</f>
        <v>Mọc Nấm Hương 250g</v>
      </c>
      <c r="M615" s="217"/>
      <c r="N615" s="190" t="str">
        <f t="shared" si="61"/>
        <v>K-C6</v>
      </c>
      <c r="O615" s="217"/>
      <c r="P615" s="217"/>
      <c r="Q615" s="190" t="str">
        <f>VLOOKUP(K615,TONG_SL!$A:$D,3,0)</f>
        <v>Túi</v>
      </c>
      <c r="R615" s="248">
        <v>10</v>
      </c>
      <c r="S615" s="159"/>
      <c r="T615" s="159">
        <f>VLOOKUP(VLOOKUP(G615,Ma_KH!$A:$R,18,0)&amp;K615,Gia_MB!$A:$F,6,0)</f>
        <v>46000</v>
      </c>
      <c r="U615" s="254">
        <f t="shared" si="62"/>
        <v>460000</v>
      </c>
      <c r="V615" s="159"/>
      <c r="W615" s="246">
        <f t="shared" si="63"/>
        <v>0</v>
      </c>
      <c r="X615" s="247" t="str">
        <f t="shared" si="64"/>
        <v>8</v>
      </c>
      <c r="Y615" s="159"/>
      <c r="Z615" s="254">
        <f t="shared" si="65"/>
        <v>36800</v>
      </c>
      <c r="AA615" s="5">
        <f>VLOOKUP(G615,Ma_KH!$A:$R,14,0)</f>
        <v>60</v>
      </c>
    </row>
    <row r="616" spans="1:27" x14ac:dyDescent="0.25">
      <c r="A616" s="261">
        <v>46114</v>
      </c>
      <c r="B616" s="262">
        <v>4186992300</v>
      </c>
      <c r="C616" s="263" t="s">
        <v>15253</v>
      </c>
      <c r="D616" s="261">
        <v>46115</v>
      </c>
      <c r="E616" s="206"/>
      <c r="F616" s="189"/>
      <c r="G616" s="265" t="s">
        <v>7225</v>
      </c>
      <c r="H616" s="206"/>
      <c r="I616" s="262" t="s">
        <v>15389</v>
      </c>
      <c r="J616" s="262" t="s">
        <v>1769</v>
      </c>
      <c r="K616" s="205" t="s">
        <v>34</v>
      </c>
      <c r="L616" s="190" t="str">
        <f>VLOOKUP($K616,TONG_SL!$A:$D,2,0)</f>
        <v>Tai heo muối 200g</v>
      </c>
      <c r="M616" s="217"/>
      <c r="N616" s="190" t="str">
        <f t="shared" si="61"/>
        <v>K-C6</v>
      </c>
      <c r="O616" s="217"/>
      <c r="P616" s="217"/>
      <c r="Q616" s="190" t="str">
        <f>VLOOKUP(K616,TONG_SL!$A:$D,3,0)</f>
        <v>Túi</v>
      </c>
      <c r="R616" s="248">
        <v>8</v>
      </c>
      <c r="S616" s="159"/>
      <c r="T616" s="159">
        <f>VLOOKUP(VLOOKUP(G616,Ma_KH!$A:$R,18,0)&amp;K616,Gia_MB!$A:$F,6,0)</f>
        <v>55595</v>
      </c>
      <c r="U616" s="254">
        <f t="shared" si="62"/>
        <v>444760</v>
      </c>
      <c r="V616" s="159"/>
      <c r="W616" s="246">
        <f t="shared" si="63"/>
        <v>0</v>
      </c>
      <c r="X616" s="247" t="str">
        <f t="shared" si="64"/>
        <v>8</v>
      </c>
      <c r="Y616" s="159"/>
      <c r="Z616" s="254">
        <f t="shared" si="65"/>
        <v>35580.800000000003</v>
      </c>
      <c r="AA616" s="5">
        <f>VLOOKUP(G616,Ma_KH!$A:$R,14,0)</f>
        <v>60</v>
      </c>
    </row>
    <row r="617" spans="1:27" x14ac:dyDescent="0.25">
      <c r="A617" s="261">
        <v>46114</v>
      </c>
      <c r="B617" s="262">
        <v>4186992300</v>
      </c>
      <c r="C617" s="263" t="s">
        <v>15253</v>
      </c>
      <c r="D617" s="261">
        <v>46115</v>
      </c>
      <c r="E617" s="206"/>
      <c r="F617" s="189"/>
      <c r="G617" s="265" t="s">
        <v>7225</v>
      </c>
      <c r="H617" s="206"/>
      <c r="I617" s="262" t="s">
        <v>15389</v>
      </c>
      <c r="J617" s="262" t="s">
        <v>1769</v>
      </c>
      <c r="K617" s="205" t="s">
        <v>48</v>
      </c>
      <c r="L617" s="190" t="str">
        <f>VLOOKUP($K617,TONG_SL!$A:$D,2,0)</f>
        <v>Mọc Nấm Hương 250g</v>
      </c>
      <c r="M617" s="217"/>
      <c r="N617" s="190" t="str">
        <f t="shared" si="61"/>
        <v>K-C6</v>
      </c>
      <c r="O617" s="217"/>
      <c r="P617" s="217"/>
      <c r="Q617" s="190" t="str">
        <f>VLOOKUP(K617,TONG_SL!$A:$D,3,0)</f>
        <v>Túi</v>
      </c>
      <c r="R617" s="248">
        <v>8</v>
      </c>
      <c r="S617" s="159"/>
      <c r="T617" s="159">
        <f>VLOOKUP(VLOOKUP(G617,Ma_KH!$A:$R,18,0)&amp;K617,Gia_MB!$A:$F,6,0)</f>
        <v>46000</v>
      </c>
      <c r="U617" s="254">
        <f t="shared" si="62"/>
        <v>368000</v>
      </c>
      <c r="V617" s="159"/>
      <c r="W617" s="246">
        <f t="shared" si="63"/>
        <v>0</v>
      </c>
      <c r="X617" s="247" t="str">
        <f t="shared" si="64"/>
        <v>8</v>
      </c>
      <c r="Y617" s="159"/>
      <c r="Z617" s="254">
        <f t="shared" si="65"/>
        <v>29440</v>
      </c>
      <c r="AA617" s="5">
        <f>VLOOKUP(G617,Ma_KH!$A:$R,14,0)</f>
        <v>60</v>
      </c>
    </row>
    <row r="618" spans="1:27" x14ac:dyDescent="0.25">
      <c r="A618" s="261">
        <v>46114</v>
      </c>
      <c r="B618" s="262">
        <v>4186992300</v>
      </c>
      <c r="C618" s="263" t="s">
        <v>15253</v>
      </c>
      <c r="D618" s="261">
        <v>46115</v>
      </c>
      <c r="E618" s="206"/>
      <c r="F618" s="189"/>
      <c r="G618" s="265" t="s">
        <v>7225</v>
      </c>
      <c r="H618" s="206"/>
      <c r="I618" s="262" t="s">
        <v>15389</v>
      </c>
      <c r="J618" s="262" t="s">
        <v>1769</v>
      </c>
      <c r="K618" s="205" t="s">
        <v>27</v>
      </c>
      <c r="L618" s="190" t="str">
        <f>VLOOKUP($K618,TONG_SL!$A:$D,2,0)</f>
        <v>Chân giò heo muối 300g</v>
      </c>
      <c r="M618" s="217"/>
      <c r="N618" s="190" t="str">
        <f t="shared" si="61"/>
        <v>K-C6</v>
      </c>
      <c r="O618" s="217"/>
      <c r="P618" s="217"/>
      <c r="Q618" s="190" t="str">
        <f>VLOOKUP(K618,TONG_SL!$A:$D,3,0)</f>
        <v>Túi</v>
      </c>
      <c r="R618" s="248">
        <v>24</v>
      </c>
      <c r="S618" s="159"/>
      <c r="T618" s="159">
        <f>VLOOKUP(VLOOKUP(G618,Ma_KH!$A:$R,18,0)&amp;K618,Gia_MB!$A:$F,6,0)</f>
        <v>73431</v>
      </c>
      <c r="U618" s="254">
        <f t="shared" si="62"/>
        <v>1762344</v>
      </c>
      <c r="V618" s="159"/>
      <c r="W618" s="246">
        <f t="shared" si="63"/>
        <v>0</v>
      </c>
      <c r="X618" s="247" t="str">
        <f t="shared" si="64"/>
        <v>8</v>
      </c>
      <c r="Y618" s="159"/>
      <c r="Z618" s="254">
        <f t="shared" si="65"/>
        <v>140987.51999999999</v>
      </c>
      <c r="AA618" s="5">
        <f>VLOOKUP(G618,Ma_KH!$A:$R,14,0)</f>
        <v>60</v>
      </c>
    </row>
    <row r="619" spans="1:27" x14ac:dyDescent="0.25">
      <c r="A619" s="261">
        <v>46114</v>
      </c>
      <c r="B619" s="262">
        <v>4186992300</v>
      </c>
      <c r="C619" s="263" t="s">
        <v>15253</v>
      </c>
      <c r="D619" s="261">
        <v>46115</v>
      </c>
      <c r="E619" s="206"/>
      <c r="F619" s="189"/>
      <c r="G619" s="265" t="s">
        <v>7225</v>
      </c>
      <c r="H619" s="206"/>
      <c r="I619" s="262" t="s">
        <v>15389</v>
      </c>
      <c r="J619" s="262" t="s">
        <v>1769</v>
      </c>
      <c r="K619" s="205" t="s">
        <v>32</v>
      </c>
      <c r="L619" s="190" t="str">
        <f>VLOOKUP($K619,TONG_SL!$A:$D,2,0)</f>
        <v>Giò Tai Lưỡi Xào 250g</v>
      </c>
      <c r="M619" s="217"/>
      <c r="N619" s="190" t="str">
        <f t="shared" si="61"/>
        <v>K-C6</v>
      </c>
      <c r="O619" s="217"/>
      <c r="P619" s="217"/>
      <c r="Q619" s="190" t="str">
        <f>VLOOKUP(K619,TONG_SL!$A:$D,3,0)</f>
        <v>Túi</v>
      </c>
      <c r="R619" s="248">
        <v>8</v>
      </c>
      <c r="S619" s="159"/>
      <c r="T619" s="159">
        <f>VLOOKUP(VLOOKUP(G619,Ma_KH!$A:$R,18,0)&amp;K619,Gia_MB!$A:$F,6,0)</f>
        <v>50182</v>
      </c>
      <c r="U619" s="254">
        <f t="shared" si="62"/>
        <v>401456</v>
      </c>
      <c r="V619" s="159"/>
      <c r="W619" s="246">
        <f t="shared" si="63"/>
        <v>0</v>
      </c>
      <c r="X619" s="247" t="str">
        <f t="shared" si="64"/>
        <v>8</v>
      </c>
      <c r="Y619" s="159"/>
      <c r="Z619" s="254">
        <f t="shared" si="65"/>
        <v>32116.48</v>
      </c>
      <c r="AA619" s="5">
        <f>VLOOKUP(G619,Ma_KH!$A:$R,14,0)</f>
        <v>60</v>
      </c>
    </row>
    <row r="620" spans="1:27" x14ac:dyDescent="0.25">
      <c r="A620" s="261">
        <v>46114</v>
      </c>
      <c r="B620" s="262">
        <v>4186992300</v>
      </c>
      <c r="C620" s="263" t="s">
        <v>15253</v>
      </c>
      <c r="D620" s="261">
        <v>46115</v>
      </c>
      <c r="E620" s="206"/>
      <c r="F620" s="189"/>
      <c r="G620" s="265" t="s">
        <v>7225</v>
      </c>
      <c r="H620" s="206"/>
      <c r="I620" s="262" t="s">
        <v>15389</v>
      </c>
      <c r="J620" s="262" t="s">
        <v>1769</v>
      </c>
      <c r="K620" s="205" t="s">
        <v>30</v>
      </c>
      <c r="L620" s="190" t="str">
        <f>VLOOKUP($K620,TONG_SL!$A:$D,2,0)</f>
        <v>Gà muối 500g</v>
      </c>
      <c r="M620" s="217"/>
      <c r="N620" s="190" t="str">
        <f t="shared" si="61"/>
        <v>K-C6</v>
      </c>
      <c r="O620" s="217"/>
      <c r="P620" s="217"/>
      <c r="Q620" s="190" t="str">
        <f>VLOOKUP(K620,TONG_SL!$A:$D,3,0)</f>
        <v>Túi</v>
      </c>
      <c r="R620" s="248">
        <v>16</v>
      </c>
      <c r="S620" s="159"/>
      <c r="T620" s="159">
        <f>VLOOKUP(VLOOKUP(G620,Ma_KH!$A:$R,18,0)&amp;K620,Gia_MB!$A:$F,6,0)</f>
        <v>116611</v>
      </c>
      <c r="U620" s="254">
        <f t="shared" si="62"/>
        <v>1865776</v>
      </c>
      <c r="V620" s="159"/>
      <c r="W620" s="246">
        <f t="shared" si="63"/>
        <v>0</v>
      </c>
      <c r="X620" s="247" t="str">
        <f t="shared" si="64"/>
        <v>8</v>
      </c>
      <c r="Y620" s="159"/>
      <c r="Z620" s="254">
        <f t="shared" si="65"/>
        <v>149262.08000000002</v>
      </c>
      <c r="AA620" s="5">
        <f>VLOOKUP(G620,Ma_KH!$A:$R,14,0)</f>
        <v>60</v>
      </c>
    </row>
    <row r="621" spans="1:27" x14ac:dyDescent="0.25">
      <c r="A621" s="282">
        <v>46114</v>
      </c>
      <c r="B621" s="283">
        <v>4186981396</v>
      </c>
      <c r="C621" s="284" t="s">
        <v>15253</v>
      </c>
      <c r="D621" s="282">
        <v>46115</v>
      </c>
      <c r="E621" s="206"/>
      <c r="F621" s="189"/>
      <c r="G621" s="285" t="s">
        <v>7225</v>
      </c>
      <c r="H621" s="206"/>
      <c r="I621" s="283" t="s">
        <v>15390</v>
      </c>
      <c r="J621" s="283" t="s">
        <v>1769</v>
      </c>
      <c r="K621" s="205" t="s">
        <v>27</v>
      </c>
      <c r="L621" s="190" t="str">
        <f>VLOOKUP($K621,TONG_SL!$A:$D,2,0)</f>
        <v>Chân giò heo muối 300g</v>
      </c>
      <c r="M621" s="217"/>
      <c r="N621" s="190" t="str">
        <f t="shared" si="61"/>
        <v>K-C6</v>
      </c>
      <c r="O621" s="217"/>
      <c r="P621" s="217"/>
      <c r="Q621" s="190" t="str">
        <f>VLOOKUP(K621,TONG_SL!$A:$D,3,0)</f>
        <v>Túi</v>
      </c>
      <c r="R621" s="248">
        <v>30</v>
      </c>
      <c r="S621" s="159"/>
      <c r="T621" s="159">
        <f>VLOOKUP(VLOOKUP(G621,Ma_KH!$A:$R,18,0)&amp;K621,Gia_MB!$A:$F,6,0)</f>
        <v>73431</v>
      </c>
      <c r="U621" s="254">
        <f t="shared" si="62"/>
        <v>2202930</v>
      </c>
      <c r="V621" s="159"/>
      <c r="W621" s="246">
        <f t="shared" si="63"/>
        <v>0</v>
      </c>
      <c r="X621" s="247" t="str">
        <f t="shared" si="64"/>
        <v>8</v>
      </c>
      <c r="Y621" s="159"/>
      <c r="Z621" s="254">
        <f t="shared" si="65"/>
        <v>176234.4</v>
      </c>
      <c r="AA621" s="5">
        <f>VLOOKUP(G621,Ma_KH!$A:$R,14,0)</f>
        <v>60</v>
      </c>
    </row>
    <row r="622" spans="1:27" x14ac:dyDescent="0.25">
      <c r="A622" s="282">
        <v>46114</v>
      </c>
      <c r="B622" s="283">
        <v>4186981396</v>
      </c>
      <c r="C622" s="284" t="s">
        <v>15253</v>
      </c>
      <c r="D622" s="282">
        <v>46115</v>
      </c>
      <c r="E622" s="206"/>
      <c r="F622" s="189"/>
      <c r="G622" s="285" t="s">
        <v>7225</v>
      </c>
      <c r="H622" s="206"/>
      <c r="I622" s="283" t="s">
        <v>15390</v>
      </c>
      <c r="J622" s="283" t="s">
        <v>1769</v>
      </c>
      <c r="K622" s="205" t="s">
        <v>30</v>
      </c>
      <c r="L622" s="190" t="str">
        <f>VLOOKUP($K622,TONG_SL!$A:$D,2,0)</f>
        <v>Gà muối 500g</v>
      </c>
      <c r="M622" s="217"/>
      <c r="N622" s="190" t="str">
        <f t="shared" si="61"/>
        <v>K-C6</v>
      </c>
      <c r="O622" s="217"/>
      <c r="P622" s="217"/>
      <c r="Q622" s="190" t="str">
        <f>VLOOKUP(K622,TONG_SL!$A:$D,3,0)</f>
        <v>Túi</v>
      </c>
      <c r="R622" s="248">
        <v>10</v>
      </c>
      <c r="S622" s="159"/>
      <c r="T622" s="159">
        <f>VLOOKUP(VLOOKUP(G622,Ma_KH!$A:$R,18,0)&amp;K622,Gia_MB!$A:$F,6,0)</f>
        <v>116611</v>
      </c>
      <c r="U622" s="254">
        <f t="shared" si="62"/>
        <v>1166110</v>
      </c>
      <c r="V622" s="159"/>
      <c r="W622" s="246">
        <f t="shared" si="63"/>
        <v>0</v>
      </c>
      <c r="X622" s="247" t="str">
        <f t="shared" si="64"/>
        <v>8</v>
      </c>
      <c r="Y622" s="159"/>
      <c r="Z622" s="254">
        <f t="shared" si="65"/>
        <v>93288.8</v>
      </c>
      <c r="AA622" s="5">
        <f>VLOOKUP(G622,Ma_KH!$A:$R,14,0)</f>
        <v>60</v>
      </c>
    </row>
    <row r="623" spans="1:27" x14ac:dyDescent="0.25">
      <c r="A623" s="282">
        <v>46113</v>
      </c>
      <c r="B623" s="283">
        <v>4186941283</v>
      </c>
      <c r="C623" s="284" t="s">
        <v>15253</v>
      </c>
      <c r="D623" s="282">
        <v>46115</v>
      </c>
      <c r="E623" s="206"/>
      <c r="F623" s="189"/>
      <c r="G623" s="285" t="s">
        <v>15016</v>
      </c>
      <c r="H623" s="206"/>
      <c r="I623" s="283" t="s">
        <v>15391</v>
      </c>
      <c r="J623" s="283" t="s">
        <v>1769</v>
      </c>
      <c r="K623" s="205" t="s">
        <v>27</v>
      </c>
      <c r="L623" s="190" t="str">
        <f>VLOOKUP($K623,TONG_SL!$A:$D,2,0)</f>
        <v>Chân giò heo muối 300g</v>
      </c>
      <c r="M623" s="217"/>
      <c r="N623" s="190" t="str">
        <f t="shared" si="61"/>
        <v>K-C6</v>
      </c>
      <c r="O623" s="217"/>
      <c r="P623" s="217"/>
      <c r="Q623" s="190" t="str">
        <f>VLOOKUP(K623,TONG_SL!$A:$D,3,0)</f>
        <v>Túi</v>
      </c>
      <c r="R623" s="248">
        <v>25</v>
      </c>
      <c r="S623" s="159"/>
      <c r="T623" s="159">
        <f>VLOOKUP(VLOOKUP(G623,Ma_KH!$A:$R,18,0)&amp;K623,Gia_MB!$A:$F,6,0)</f>
        <v>73431</v>
      </c>
      <c r="U623" s="254">
        <f t="shared" si="62"/>
        <v>1835775</v>
      </c>
      <c r="V623" s="159"/>
      <c r="W623" s="246">
        <f t="shared" si="63"/>
        <v>0</v>
      </c>
      <c r="X623" s="247" t="str">
        <f t="shared" si="64"/>
        <v>8</v>
      </c>
      <c r="Y623" s="159"/>
      <c r="Z623" s="254">
        <f t="shared" si="65"/>
        <v>146862</v>
      </c>
      <c r="AA623" s="5">
        <f>VLOOKUP(G623,Ma_KH!$A:$R,14,0)</f>
        <v>60</v>
      </c>
    </row>
    <row r="624" spans="1:27" x14ac:dyDescent="0.25">
      <c r="A624" s="282">
        <v>46113</v>
      </c>
      <c r="B624" s="283">
        <v>4186941283</v>
      </c>
      <c r="C624" s="284" t="s">
        <v>15253</v>
      </c>
      <c r="D624" s="282">
        <v>46115</v>
      </c>
      <c r="E624" s="206"/>
      <c r="F624" s="189"/>
      <c r="G624" s="285" t="s">
        <v>15016</v>
      </c>
      <c r="H624" s="206"/>
      <c r="I624" s="283" t="s">
        <v>15391</v>
      </c>
      <c r="J624" s="283" t="s">
        <v>1769</v>
      </c>
      <c r="K624" s="205" t="s">
        <v>30</v>
      </c>
      <c r="L624" s="190" t="str">
        <f>VLOOKUP($K624,TONG_SL!$A:$D,2,0)</f>
        <v>Gà muối 500g</v>
      </c>
      <c r="M624" s="217"/>
      <c r="N624" s="190" t="str">
        <f t="shared" si="61"/>
        <v>K-C6</v>
      </c>
      <c r="O624" s="217"/>
      <c r="P624" s="217"/>
      <c r="Q624" s="190" t="str">
        <f>VLOOKUP(K624,TONG_SL!$A:$D,3,0)</f>
        <v>Túi</v>
      </c>
      <c r="R624" s="248">
        <v>10</v>
      </c>
      <c r="S624" s="159"/>
      <c r="T624" s="159">
        <f>VLOOKUP(VLOOKUP(G624,Ma_KH!$A:$R,18,0)&amp;K624,Gia_MB!$A:$F,6,0)</f>
        <v>116611</v>
      </c>
      <c r="U624" s="254">
        <f t="shared" si="62"/>
        <v>1166110</v>
      </c>
      <c r="V624" s="159"/>
      <c r="W624" s="246">
        <f t="shared" si="63"/>
        <v>0</v>
      </c>
      <c r="X624" s="247" t="str">
        <f t="shared" si="64"/>
        <v>8</v>
      </c>
      <c r="Y624" s="159"/>
      <c r="Z624" s="254">
        <f t="shared" si="65"/>
        <v>93288.8</v>
      </c>
      <c r="AA624" s="5">
        <f>VLOOKUP(G624,Ma_KH!$A:$R,14,0)</f>
        <v>60</v>
      </c>
    </row>
    <row r="625" spans="1:27" x14ac:dyDescent="0.25">
      <c r="A625" s="282">
        <v>46113</v>
      </c>
      <c r="B625" s="283">
        <v>4186941283</v>
      </c>
      <c r="C625" s="284" t="s">
        <v>15253</v>
      </c>
      <c r="D625" s="282">
        <v>46115</v>
      </c>
      <c r="E625" s="206"/>
      <c r="F625" s="189"/>
      <c r="G625" s="285" t="s">
        <v>15016</v>
      </c>
      <c r="H625" s="206"/>
      <c r="I625" s="283" t="s">
        <v>15391</v>
      </c>
      <c r="J625" s="283" t="s">
        <v>1769</v>
      </c>
      <c r="K625" s="205" t="s">
        <v>32</v>
      </c>
      <c r="L625" s="190" t="str">
        <f>VLOOKUP($K625,TONG_SL!$A:$D,2,0)</f>
        <v>Giò Tai Lưỡi Xào 250g</v>
      </c>
      <c r="M625" s="217"/>
      <c r="N625" s="190" t="str">
        <f t="shared" si="61"/>
        <v>K-C6</v>
      </c>
      <c r="O625" s="217"/>
      <c r="P625" s="217"/>
      <c r="Q625" s="190" t="str">
        <f>VLOOKUP(K625,TONG_SL!$A:$D,3,0)</f>
        <v>Túi</v>
      </c>
      <c r="R625" s="248">
        <v>5</v>
      </c>
      <c r="S625" s="159"/>
      <c r="T625" s="159">
        <f>VLOOKUP(VLOOKUP(G625,Ma_KH!$A:$R,18,0)&amp;K625,Gia_MB!$A:$F,6,0)</f>
        <v>50182</v>
      </c>
      <c r="U625" s="254">
        <f t="shared" si="62"/>
        <v>250910</v>
      </c>
      <c r="V625" s="159"/>
      <c r="W625" s="246">
        <f t="shared" si="63"/>
        <v>0</v>
      </c>
      <c r="X625" s="247" t="str">
        <f t="shared" si="64"/>
        <v>8</v>
      </c>
      <c r="Y625" s="159"/>
      <c r="Z625" s="254">
        <f t="shared" si="65"/>
        <v>20072.8</v>
      </c>
      <c r="AA625" s="5">
        <f>VLOOKUP(G625,Ma_KH!$A:$R,14,0)</f>
        <v>60</v>
      </c>
    </row>
    <row r="626" spans="1:27" x14ac:dyDescent="0.25">
      <c r="A626" s="282">
        <v>46113</v>
      </c>
      <c r="B626" s="283">
        <v>4186945323</v>
      </c>
      <c r="C626" s="284" t="s">
        <v>15253</v>
      </c>
      <c r="D626" s="282">
        <v>46115</v>
      </c>
      <c r="E626" s="206"/>
      <c r="F626" s="189"/>
      <c r="G626" s="285" t="s">
        <v>15010</v>
      </c>
      <c r="H626" s="206"/>
      <c r="I626" s="283" t="s">
        <v>15392</v>
      </c>
      <c r="J626" s="283" t="s">
        <v>1769</v>
      </c>
      <c r="K626" s="205" t="s">
        <v>30</v>
      </c>
      <c r="L626" s="190" t="str">
        <f>VLOOKUP($K626,TONG_SL!$A:$D,2,0)</f>
        <v>Gà muối 500g</v>
      </c>
      <c r="M626" s="217"/>
      <c r="N626" s="190" t="str">
        <f t="shared" si="61"/>
        <v>K-C6</v>
      </c>
      <c r="O626" s="217"/>
      <c r="P626" s="217"/>
      <c r="Q626" s="190" t="str">
        <f>VLOOKUP(K626,TONG_SL!$A:$D,3,0)</f>
        <v>Túi</v>
      </c>
      <c r="R626" s="248">
        <v>20</v>
      </c>
      <c r="S626" s="159"/>
      <c r="T626" s="159">
        <f>VLOOKUP(VLOOKUP(G626,Ma_KH!$A:$R,18,0)&amp;K626,Gia_MB!$A:$F,6,0)</f>
        <v>116611</v>
      </c>
      <c r="U626" s="254">
        <f t="shared" si="62"/>
        <v>2332220</v>
      </c>
      <c r="V626" s="159"/>
      <c r="W626" s="246">
        <f t="shared" si="63"/>
        <v>0</v>
      </c>
      <c r="X626" s="247" t="str">
        <f t="shared" si="64"/>
        <v>8</v>
      </c>
      <c r="Y626" s="159"/>
      <c r="Z626" s="254">
        <f t="shared" si="65"/>
        <v>186577.6</v>
      </c>
      <c r="AA626" s="5">
        <f>VLOOKUP(G626,Ma_KH!$A:$R,14,0)</f>
        <v>60</v>
      </c>
    </row>
    <row r="627" spans="1:27" x14ac:dyDescent="0.25">
      <c r="A627" s="282">
        <v>46113</v>
      </c>
      <c r="B627" s="283">
        <v>4186945323</v>
      </c>
      <c r="C627" s="284" t="s">
        <v>15253</v>
      </c>
      <c r="D627" s="282">
        <v>46115</v>
      </c>
      <c r="E627" s="206"/>
      <c r="F627" s="189"/>
      <c r="G627" s="285" t="s">
        <v>15010</v>
      </c>
      <c r="H627" s="206"/>
      <c r="I627" s="283" t="s">
        <v>15392</v>
      </c>
      <c r="J627" s="283" t="s">
        <v>1769</v>
      </c>
      <c r="K627" s="205" t="s">
        <v>34</v>
      </c>
      <c r="L627" s="190" t="str">
        <f>VLOOKUP($K627,TONG_SL!$A:$D,2,0)</f>
        <v>Tai heo muối 200g</v>
      </c>
      <c r="M627" s="217"/>
      <c r="N627" s="190" t="str">
        <f t="shared" si="61"/>
        <v>K-C6</v>
      </c>
      <c r="O627" s="217"/>
      <c r="P627" s="217"/>
      <c r="Q627" s="190" t="str">
        <f>VLOOKUP(K627,TONG_SL!$A:$D,3,0)</f>
        <v>Túi</v>
      </c>
      <c r="R627" s="248">
        <v>10</v>
      </c>
      <c r="S627" s="159"/>
      <c r="T627" s="159">
        <f>VLOOKUP(VLOOKUP(G627,Ma_KH!$A:$R,18,0)&amp;K627,Gia_MB!$A:$F,6,0)</f>
        <v>55595</v>
      </c>
      <c r="U627" s="254">
        <f t="shared" si="62"/>
        <v>555950</v>
      </c>
      <c r="V627" s="159"/>
      <c r="W627" s="246">
        <f t="shared" si="63"/>
        <v>0</v>
      </c>
      <c r="X627" s="247" t="str">
        <f t="shared" si="64"/>
        <v>8</v>
      </c>
      <c r="Y627" s="159"/>
      <c r="Z627" s="254">
        <f t="shared" si="65"/>
        <v>44476</v>
      </c>
      <c r="AA627" s="5">
        <f>VLOOKUP(G627,Ma_KH!$A:$R,14,0)</f>
        <v>60</v>
      </c>
    </row>
    <row r="628" spans="1:27" x14ac:dyDescent="0.25">
      <c r="A628" s="282">
        <v>46113</v>
      </c>
      <c r="B628" s="283">
        <v>4186945323</v>
      </c>
      <c r="C628" s="284" t="s">
        <v>15253</v>
      </c>
      <c r="D628" s="282">
        <v>46115</v>
      </c>
      <c r="E628" s="206"/>
      <c r="F628" s="189"/>
      <c r="G628" s="285" t="s">
        <v>15010</v>
      </c>
      <c r="H628" s="206"/>
      <c r="I628" s="283" t="s">
        <v>15392</v>
      </c>
      <c r="J628" s="283" t="s">
        <v>1769</v>
      </c>
      <c r="K628" s="205" t="s">
        <v>32</v>
      </c>
      <c r="L628" s="190" t="str">
        <f>VLOOKUP($K628,TONG_SL!$A:$D,2,0)</f>
        <v>Giò Tai Lưỡi Xào 250g</v>
      </c>
      <c r="M628" s="217"/>
      <c r="N628" s="190" t="str">
        <f t="shared" si="61"/>
        <v>K-C6</v>
      </c>
      <c r="O628" s="217"/>
      <c r="P628" s="217"/>
      <c r="Q628" s="190" t="str">
        <f>VLOOKUP(K628,TONG_SL!$A:$D,3,0)</f>
        <v>Túi</v>
      </c>
      <c r="R628" s="248">
        <v>10</v>
      </c>
      <c r="S628" s="159"/>
      <c r="T628" s="159">
        <f>VLOOKUP(VLOOKUP(G628,Ma_KH!$A:$R,18,0)&amp;K628,Gia_MB!$A:$F,6,0)</f>
        <v>50182</v>
      </c>
      <c r="U628" s="254">
        <f t="shared" si="62"/>
        <v>501820</v>
      </c>
      <c r="V628" s="159"/>
      <c r="W628" s="246">
        <f t="shared" si="63"/>
        <v>0</v>
      </c>
      <c r="X628" s="247" t="str">
        <f t="shared" si="64"/>
        <v>8</v>
      </c>
      <c r="Y628" s="159"/>
      <c r="Z628" s="254">
        <f t="shared" si="65"/>
        <v>40145.599999999999</v>
      </c>
      <c r="AA628" s="5">
        <f>VLOOKUP(G628,Ma_KH!$A:$R,14,0)</f>
        <v>60</v>
      </c>
    </row>
    <row r="629" spans="1:27" x14ac:dyDescent="0.25">
      <c r="A629" s="282">
        <v>46114</v>
      </c>
      <c r="B629" s="283">
        <v>4186991458</v>
      </c>
      <c r="C629" s="284" t="s">
        <v>15253</v>
      </c>
      <c r="D629" s="282">
        <v>46115</v>
      </c>
      <c r="E629" s="206"/>
      <c r="F629" s="189"/>
      <c r="G629" s="285" t="s">
        <v>15010</v>
      </c>
      <c r="H629" s="206"/>
      <c r="I629" s="283" t="s">
        <v>15393</v>
      </c>
      <c r="J629" s="283" t="s">
        <v>1769</v>
      </c>
      <c r="K629" s="205" t="s">
        <v>34</v>
      </c>
      <c r="L629" s="190" t="str">
        <f>VLOOKUP($K629,TONG_SL!$A:$D,2,0)</f>
        <v>Tai heo muối 200g</v>
      </c>
      <c r="M629" s="217"/>
      <c r="N629" s="190" t="str">
        <f t="shared" si="61"/>
        <v>K-C6</v>
      </c>
      <c r="O629" s="217"/>
      <c r="P629" s="217"/>
      <c r="Q629" s="190" t="str">
        <f>VLOOKUP(K629,TONG_SL!$A:$D,3,0)</f>
        <v>Túi</v>
      </c>
      <c r="R629" s="248">
        <v>6</v>
      </c>
      <c r="S629" s="159"/>
      <c r="T629" s="159">
        <f>VLOOKUP(VLOOKUP(G629,Ma_KH!$A:$R,18,0)&amp;K629,Gia_MB!$A:$F,6,0)</f>
        <v>55595</v>
      </c>
      <c r="U629" s="254">
        <f t="shared" si="62"/>
        <v>333570</v>
      </c>
      <c r="V629" s="159"/>
      <c r="W629" s="246">
        <f t="shared" si="63"/>
        <v>0</v>
      </c>
      <c r="X629" s="247" t="str">
        <f t="shared" si="64"/>
        <v>8</v>
      </c>
      <c r="Y629" s="159"/>
      <c r="Z629" s="254">
        <f t="shared" si="65"/>
        <v>26685.600000000002</v>
      </c>
      <c r="AA629" s="5">
        <f>VLOOKUP(G629,Ma_KH!$A:$R,14,0)</f>
        <v>60</v>
      </c>
    </row>
    <row r="630" spans="1:27" x14ac:dyDescent="0.25">
      <c r="A630" s="282">
        <v>46114</v>
      </c>
      <c r="B630" s="283">
        <v>4186991458</v>
      </c>
      <c r="C630" s="284" t="s">
        <v>15253</v>
      </c>
      <c r="D630" s="282">
        <v>46115</v>
      </c>
      <c r="E630" s="206"/>
      <c r="F630" s="189"/>
      <c r="G630" s="285" t="s">
        <v>15010</v>
      </c>
      <c r="H630" s="206"/>
      <c r="I630" s="283" t="s">
        <v>15393</v>
      </c>
      <c r="J630" s="283" t="s">
        <v>1769</v>
      </c>
      <c r="K630" s="205" t="s">
        <v>48</v>
      </c>
      <c r="L630" s="190" t="str">
        <f>VLOOKUP($K630,TONG_SL!$A:$D,2,0)</f>
        <v>Mọc Nấm Hương 250g</v>
      </c>
      <c r="M630" s="217"/>
      <c r="N630" s="190" t="str">
        <f t="shared" si="61"/>
        <v>K-C6</v>
      </c>
      <c r="O630" s="217"/>
      <c r="P630" s="217"/>
      <c r="Q630" s="190" t="str">
        <f>VLOOKUP(K630,TONG_SL!$A:$D,3,0)</f>
        <v>Túi</v>
      </c>
      <c r="R630" s="248">
        <v>5</v>
      </c>
      <c r="S630" s="159"/>
      <c r="T630" s="159">
        <f>VLOOKUP(VLOOKUP(G630,Ma_KH!$A:$R,18,0)&amp;K630,Gia_MB!$A:$F,6,0)</f>
        <v>46000</v>
      </c>
      <c r="U630" s="254">
        <f t="shared" si="62"/>
        <v>230000</v>
      </c>
      <c r="V630" s="159"/>
      <c r="W630" s="246">
        <f t="shared" si="63"/>
        <v>0</v>
      </c>
      <c r="X630" s="247" t="str">
        <f t="shared" si="64"/>
        <v>8</v>
      </c>
      <c r="Y630" s="159"/>
      <c r="Z630" s="254">
        <f t="shared" si="65"/>
        <v>18400</v>
      </c>
      <c r="AA630" s="5">
        <f>VLOOKUP(G630,Ma_KH!$A:$R,14,0)</f>
        <v>60</v>
      </c>
    </row>
    <row r="631" spans="1:27" x14ac:dyDescent="0.25">
      <c r="A631" s="282">
        <v>46114</v>
      </c>
      <c r="B631" s="283">
        <v>4186991458</v>
      </c>
      <c r="C631" s="284" t="s">
        <v>15253</v>
      </c>
      <c r="D631" s="282">
        <v>46115</v>
      </c>
      <c r="E631" s="206"/>
      <c r="F631" s="189"/>
      <c r="G631" s="285" t="s">
        <v>15010</v>
      </c>
      <c r="H631" s="206"/>
      <c r="I631" s="283" t="s">
        <v>15393</v>
      </c>
      <c r="J631" s="283" t="s">
        <v>1769</v>
      </c>
      <c r="K631" s="205" t="s">
        <v>27</v>
      </c>
      <c r="L631" s="190" t="str">
        <f>VLOOKUP($K631,TONG_SL!$A:$D,2,0)</f>
        <v>Chân giò heo muối 300g</v>
      </c>
      <c r="M631" s="217"/>
      <c r="N631" s="190" t="str">
        <f t="shared" si="61"/>
        <v>K-C6</v>
      </c>
      <c r="O631" s="217"/>
      <c r="P631" s="217"/>
      <c r="Q631" s="190" t="str">
        <f>VLOOKUP(K631,TONG_SL!$A:$D,3,0)</f>
        <v>Túi</v>
      </c>
      <c r="R631" s="248">
        <v>30</v>
      </c>
      <c r="S631" s="159"/>
      <c r="T631" s="159">
        <f>VLOOKUP(VLOOKUP(G631,Ma_KH!$A:$R,18,0)&amp;K631,Gia_MB!$A:$F,6,0)</f>
        <v>73431</v>
      </c>
      <c r="U631" s="254">
        <f t="shared" si="62"/>
        <v>2202930</v>
      </c>
      <c r="V631" s="159"/>
      <c r="W631" s="246">
        <f t="shared" si="63"/>
        <v>0</v>
      </c>
      <c r="X631" s="247" t="str">
        <f t="shared" si="64"/>
        <v>8</v>
      </c>
      <c r="Y631" s="159"/>
      <c r="Z631" s="254">
        <f t="shared" si="65"/>
        <v>176234.4</v>
      </c>
      <c r="AA631" s="5">
        <f>VLOOKUP(G631,Ma_KH!$A:$R,14,0)</f>
        <v>60</v>
      </c>
    </row>
    <row r="632" spans="1:27" x14ac:dyDescent="0.25">
      <c r="A632" s="282">
        <v>46114</v>
      </c>
      <c r="B632" s="283">
        <v>4186991458</v>
      </c>
      <c r="C632" s="284" t="s">
        <v>15253</v>
      </c>
      <c r="D632" s="282">
        <v>46115</v>
      </c>
      <c r="E632" s="206"/>
      <c r="F632" s="189"/>
      <c r="G632" s="285" t="s">
        <v>15010</v>
      </c>
      <c r="H632" s="206"/>
      <c r="I632" s="283" t="s">
        <v>15393</v>
      </c>
      <c r="J632" s="283" t="s">
        <v>1769</v>
      </c>
      <c r="K632" s="205" t="s">
        <v>30</v>
      </c>
      <c r="L632" s="190" t="str">
        <f>VLOOKUP($K632,TONG_SL!$A:$D,2,0)</f>
        <v>Gà muối 500g</v>
      </c>
      <c r="M632" s="217"/>
      <c r="N632" s="190" t="str">
        <f t="shared" si="61"/>
        <v>K-C6</v>
      </c>
      <c r="O632" s="217"/>
      <c r="P632" s="217"/>
      <c r="Q632" s="190" t="str">
        <f>VLOOKUP(K632,TONG_SL!$A:$D,3,0)</f>
        <v>Túi</v>
      </c>
      <c r="R632" s="248">
        <v>10</v>
      </c>
      <c r="S632" s="159"/>
      <c r="T632" s="159">
        <f>VLOOKUP(VLOOKUP(G632,Ma_KH!$A:$R,18,0)&amp;K632,Gia_MB!$A:$F,6,0)</f>
        <v>116611</v>
      </c>
      <c r="U632" s="254">
        <f t="shared" si="62"/>
        <v>1166110</v>
      </c>
      <c r="V632" s="159"/>
      <c r="W632" s="246">
        <f t="shared" si="63"/>
        <v>0</v>
      </c>
      <c r="X632" s="247" t="str">
        <f t="shared" si="64"/>
        <v>8</v>
      </c>
      <c r="Y632" s="159"/>
      <c r="Z632" s="254">
        <f t="shared" si="65"/>
        <v>93288.8</v>
      </c>
      <c r="AA632" s="5">
        <f>VLOOKUP(G632,Ma_KH!$A:$R,14,0)</f>
        <v>60</v>
      </c>
    </row>
    <row r="633" spans="1:27" x14ac:dyDescent="0.25">
      <c r="A633" s="261">
        <v>46105</v>
      </c>
      <c r="B633" s="262">
        <v>4186542699</v>
      </c>
      <c r="C633" s="263" t="s">
        <v>15253</v>
      </c>
      <c r="D633" s="261">
        <v>46115</v>
      </c>
      <c r="E633" s="206"/>
      <c r="F633" s="189"/>
      <c r="G633" s="265" t="s">
        <v>15010</v>
      </c>
      <c r="H633" s="206"/>
      <c r="I633" s="262" t="s">
        <v>15394</v>
      </c>
      <c r="J633" s="262" t="s">
        <v>1769</v>
      </c>
      <c r="K633" s="205" t="s">
        <v>27</v>
      </c>
      <c r="L633" s="190" t="str">
        <f>VLOOKUP($K633,TONG_SL!$A:$D,2,0)</f>
        <v>Chân giò heo muối 300g</v>
      </c>
      <c r="M633" s="217"/>
      <c r="N633" s="190" t="str">
        <f t="shared" si="61"/>
        <v>K-C6</v>
      </c>
      <c r="O633" s="217"/>
      <c r="P633" s="217"/>
      <c r="Q633" s="190" t="str">
        <f>VLOOKUP(K633,TONG_SL!$A:$D,3,0)</f>
        <v>Túi</v>
      </c>
      <c r="R633" s="248">
        <v>40</v>
      </c>
      <c r="S633" s="159"/>
      <c r="T633" s="159">
        <f>VLOOKUP(VLOOKUP(G633,Ma_KH!$A:$R,18,0)&amp;K633,Gia_MB!$A:$F,6,0)</f>
        <v>73431</v>
      </c>
      <c r="U633" s="254">
        <f t="shared" si="62"/>
        <v>2937240</v>
      </c>
      <c r="V633" s="159"/>
      <c r="W633" s="246">
        <f t="shared" si="63"/>
        <v>0</v>
      </c>
      <c r="X633" s="247" t="str">
        <f t="shared" si="64"/>
        <v>8</v>
      </c>
      <c r="Y633" s="159"/>
      <c r="Z633" s="254">
        <f t="shared" si="65"/>
        <v>234979.20000000001</v>
      </c>
      <c r="AA633" s="5">
        <f>VLOOKUP(G633,Ma_KH!$A:$R,14,0)</f>
        <v>60</v>
      </c>
    </row>
    <row r="634" spans="1:27" x14ac:dyDescent="0.25">
      <c r="A634" s="261">
        <v>46105</v>
      </c>
      <c r="B634" s="262">
        <v>4186542699</v>
      </c>
      <c r="C634" s="263" t="s">
        <v>15253</v>
      </c>
      <c r="D634" s="261">
        <v>46115</v>
      </c>
      <c r="E634" s="206"/>
      <c r="F634" s="189"/>
      <c r="G634" s="265" t="s">
        <v>15010</v>
      </c>
      <c r="H634" s="206"/>
      <c r="I634" s="262" t="s">
        <v>15394</v>
      </c>
      <c r="J634" s="262" t="s">
        <v>1769</v>
      </c>
      <c r="K634" s="205" t="s">
        <v>32</v>
      </c>
      <c r="L634" s="190" t="str">
        <f>VLOOKUP($K634,TONG_SL!$A:$D,2,0)</f>
        <v>Giò Tai Lưỡi Xào 250g</v>
      </c>
      <c r="M634" s="217"/>
      <c r="N634" s="190" t="str">
        <f t="shared" si="61"/>
        <v>K-C6</v>
      </c>
      <c r="O634" s="217"/>
      <c r="P634" s="217"/>
      <c r="Q634" s="190" t="str">
        <f>VLOOKUP(K634,TONG_SL!$A:$D,3,0)</f>
        <v>Túi</v>
      </c>
      <c r="R634" s="248">
        <v>9</v>
      </c>
      <c r="S634" s="159"/>
      <c r="T634" s="159">
        <f>VLOOKUP(VLOOKUP(G634,Ma_KH!$A:$R,18,0)&amp;K634,Gia_MB!$A:$F,6,0)</f>
        <v>50182</v>
      </c>
      <c r="U634" s="254">
        <f t="shared" si="62"/>
        <v>451638</v>
      </c>
      <c r="V634" s="159"/>
      <c r="W634" s="246">
        <f t="shared" si="63"/>
        <v>0</v>
      </c>
      <c r="X634" s="247" t="str">
        <f t="shared" si="64"/>
        <v>8</v>
      </c>
      <c r="Y634" s="159"/>
      <c r="Z634" s="254">
        <f t="shared" si="65"/>
        <v>36131.040000000001</v>
      </c>
      <c r="AA634" s="5">
        <f>VLOOKUP(G634,Ma_KH!$A:$R,14,0)</f>
        <v>60</v>
      </c>
    </row>
    <row r="635" spans="1:27" x14ac:dyDescent="0.25">
      <c r="A635" s="186">
        <v>46112</v>
      </c>
      <c r="B635" s="205">
        <v>4186817989</v>
      </c>
      <c r="C635" s="189" t="s">
        <v>15253</v>
      </c>
      <c r="D635" s="186">
        <v>46115</v>
      </c>
      <c r="E635" s="206"/>
      <c r="F635" s="189"/>
      <c r="G635" s="207" t="s">
        <v>15061</v>
      </c>
      <c r="H635" s="206"/>
      <c r="I635" s="205" t="s">
        <v>15395</v>
      </c>
      <c r="J635" s="205" t="s">
        <v>1769</v>
      </c>
      <c r="K635" s="205" t="s">
        <v>37</v>
      </c>
      <c r="L635" s="190" t="str">
        <f>VLOOKUP($K635,TONG_SL!$A:$D,2,0)</f>
        <v>Chả cốm 300g</v>
      </c>
      <c r="M635" s="217"/>
      <c r="N635" s="190" t="str">
        <f t="shared" si="61"/>
        <v>K-C6</v>
      </c>
      <c r="O635" s="217"/>
      <c r="P635" s="217"/>
      <c r="Q635" s="190" t="str">
        <f>VLOOKUP(K635,TONG_SL!$A:$D,3,0)</f>
        <v>Túi</v>
      </c>
      <c r="R635" s="248">
        <v>6</v>
      </c>
      <c r="S635" s="159"/>
      <c r="T635" s="159">
        <f>VLOOKUP(VLOOKUP(G635,Ma_KH!$A:$R,18,0)&amp;K635,Gia_MB!$A:$F,6,0)</f>
        <v>74250</v>
      </c>
      <c r="U635" s="254">
        <f t="shared" si="62"/>
        <v>445500</v>
      </c>
      <c r="V635" s="159"/>
      <c r="W635" s="246">
        <f t="shared" si="63"/>
        <v>0</v>
      </c>
      <c r="X635" s="247" t="str">
        <f t="shared" si="64"/>
        <v>8</v>
      </c>
      <c r="Y635" s="159"/>
      <c r="Z635" s="254">
        <f t="shared" si="65"/>
        <v>35640</v>
      </c>
      <c r="AA635" s="5">
        <f>VLOOKUP(G635,Ma_KH!$A:$R,14,0)</f>
        <v>60</v>
      </c>
    </row>
    <row r="636" spans="1:27" x14ac:dyDescent="0.25">
      <c r="A636" s="186">
        <v>46112</v>
      </c>
      <c r="B636" s="205">
        <v>4186817989</v>
      </c>
      <c r="C636" s="189" t="s">
        <v>15253</v>
      </c>
      <c r="D636" s="186">
        <v>46115</v>
      </c>
      <c r="E636" s="206"/>
      <c r="F636" s="189"/>
      <c r="G636" s="207" t="s">
        <v>15061</v>
      </c>
      <c r="H636" s="206"/>
      <c r="I636" s="205" t="s">
        <v>15395</v>
      </c>
      <c r="J636" s="205" t="s">
        <v>1769</v>
      </c>
      <c r="K636" s="205" t="s">
        <v>48</v>
      </c>
      <c r="L636" s="190" t="str">
        <f>VLOOKUP($K636,TONG_SL!$A:$D,2,0)</f>
        <v>Mọc Nấm Hương 250g</v>
      </c>
      <c r="M636" s="217"/>
      <c r="N636" s="190" t="str">
        <f t="shared" si="61"/>
        <v>K-C6</v>
      </c>
      <c r="O636" s="217"/>
      <c r="P636" s="217"/>
      <c r="Q636" s="190" t="str">
        <f>VLOOKUP(K636,TONG_SL!$A:$D,3,0)</f>
        <v>Túi</v>
      </c>
      <c r="R636" s="248">
        <v>4</v>
      </c>
      <c r="S636" s="159"/>
      <c r="T636" s="159">
        <f>VLOOKUP(VLOOKUP(G636,Ma_KH!$A:$R,18,0)&amp;K636,Gia_MB!$A:$F,6,0)</f>
        <v>46000</v>
      </c>
      <c r="U636" s="254">
        <f t="shared" si="62"/>
        <v>184000</v>
      </c>
      <c r="V636" s="159"/>
      <c r="W636" s="246">
        <f t="shared" si="63"/>
        <v>0</v>
      </c>
      <c r="X636" s="247" t="str">
        <f t="shared" si="64"/>
        <v>8</v>
      </c>
      <c r="Y636" s="159"/>
      <c r="Z636" s="254">
        <f t="shared" si="65"/>
        <v>14720</v>
      </c>
      <c r="AA636" s="5">
        <f>VLOOKUP(G636,Ma_KH!$A:$R,14,0)</f>
        <v>60</v>
      </c>
    </row>
    <row r="637" spans="1:27" x14ac:dyDescent="0.25">
      <c r="A637" s="186">
        <v>46112</v>
      </c>
      <c r="B637" s="205">
        <v>4186817989</v>
      </c>
      <c r="C637" s="189" t="s">
        <v>15253</v>
      </c>
      <c r="D637" s="186">
        <v>46115</v>
      </c>
      <c r="E637" s="206"/>
      <c r="F637" s="189"/>
      <c r="G637" s="207" t="s">
        <v>15061</v>
      </c>
      <c r="H637" s="206"/>
      <c r="I637" s="205" t="s">
        <v>15395</v>
      </c>
      <c r="J637" s="205" t="s">
        <v>1769</v>
      </c>
      <c r="K637" s="205" t="s">
        <v>44</v>
      </c>
      <c r="L637" s="190" t="str">
        <f>VLOOKUP($K637,TONG_SL!$A:$D,2,0)</f>
        <v>Giò lụa cây 250g</v>
      </c>
      <c r="M637" s="217"/>
      <c r="N637" s="190" t="str">
        <f t="shared" si="61"/>
        <v>K-C6</v>
      </c>
      <c r="O637" s="217"/>
      <c r="P637" s="217"/>
      <c r="Q637" s="190" t="str">
        <f>VLOOKUP(K637,TONG_SL!$A:$D,3,0)</f>
        <v>Túi</v>
      </c>
      <c r="R637" s="248">
        <v>2</v>
      </c>
      <c r="S637" s="159"/>
      <c r="T637" s="159">
        <f>VLOOKUP(VLOOKUP(G637,Ma_KH!$A:$R,18,0)&amp;K637,Gia_MB!$A:$F,6,0)</f>
        <v>49500</v>
      </c>
      <c r="U637" s="254">
        <f t="shared" si="62"/>
        <v>99000</v>
      </c>
      <c r="V637" s="159"/>
      <c r="W637" s="246">
        <f t="shared" si="63"/>
        <v>0</v>
      </c>
      <c r="X637" s="247" t="str">
        <f t="shared" si="64"/>
        <v>8</v>
      </c>
      <c r="Y637" s="159"/>
      <c r="Z637" s="254">
        <f t="shared" si="65"/>
        <v>7920</v>
      </c>
      <c r="AA637" s="5">
        <f>VLOOKUP(G637,Ma_KH!$A:$R,14,0)</f>
        <v>60</v>
      </c>
    </row>
    <row r="638" spans="1:27" x14ac:dyDescent="0.25">
      <c r="A638" s="186">
        <v>46112</v>
      </c>
      <c r="B638" s="205">
        <v>4186817989</v>
      </c>
      <c r="C638" s="189" t="s">
        <v>15253</v>
      </c>
      <c r="D638" s="186">
        <v>46115</v>
      </c>
      <c r="E638" s="206"/>
      <c r="F638" s="189"/>
      <c r="G638" s="207" t="s">
        <v>15061</v>
      </c>
      <c r="H638" s="206"/>
      <c r="I638" s="205" t="s">
        <v>15395</v>
      </c>
      <c r="J638" s="205" t="s">
        <v>1769</v>
      </c>
      <c r="K638" s="205" t="s">
        <v>27</v>
      </c>
      <c r="L638" s="190" t="str">
        <f>VLOOKUP($K638,TONG_SL!$A:$D,2,0)</f>
        <v>Chân giò heo muối 300g</v>
      </c>
      <c r="M638" s="217"/>
      <c r="N638" s="190" t="str">
        <f t="shared" si="61"/>
        <v>K-C6</v>
      </c>
      <c r="O638" s="217"/>
      <c r="P638" s="217"/>
      <c r="Q638" s="190" t="str">
        <f>VLOOKUP(K638,TONG_SL!$A:$D,3,0)</f>
        <v>Túi</v>
      </c>
      <c r="R638" s="248">
        <v>6</v>
      </c>
      <c r="S638" s="159"/>
      <c r="T638" s="159">
        <f>VLOOKUP(VLOOKUP(G638,Ma_KH!$A:$R,18,0)&amp;K638,Gia_MB!$A:$F,6,0)</f>
        <v>73431</v>
      </c>
      <c r="U638" s="254">
        <f t="shared" si="62"/>
        <v>440586</v>
      </c>
      <c r="V638" s="159"/>
      <c r="W638" s="246">
        <f t="shared" si="63"/>
        <v>0</v>
      </c>
      <c r="X638" s="247" t="str">
        <f t="shared" si="64"/>
        <v>8</v>
      </c>
      <c r="Y638" s="159"/>
      <c r="Z638" s="254">
        <f t="shared" si="65"/>
        <v>35246.879999999997</v>
      </c>
      <c r="AA638" s="5">
        <f>VLOOKUP(G638,Ma_KH!$A:$R,14,0)</f>
        <v>60</v>
      </c>
    </row>
    <row r="639" spans="1:27" x14ac:dyDescent="0.25">
      <c r="A639" s="186">
        <v>46112</v>
      </c>
      <c r="B639" s="205">
        <v>4186817989</v>
      </c>
      <c r="C639" s="189" t="s">
        <v>15253</v>
      </c>
      <c r="D639" s="186">
        <v>46115</v>
      </c>
      <c r="E639" s="206"/>
      <c r="F639" s="189"/>
      <c r="G639" s="207" t="s">
        <v>15061</v>
      </c>
      <c r="H639" s="206"/>
      <c r="I639" s="205" t="s">
        <v>15395</v>
      </c>
      <c r="J639" s="205" t="s">
        <v>1769</v>
      </c>
      <c r="K639" s="205" t="s">
        <v>34</v>
      </c>
      <c r="L639" s="190" t="str">
        <f>VLOOKUP($K639,TONG_SL!$A:$D,2,0)</f>
        <v>Tai heo muối 200g</v>
      </c>
      <c r="M639" s="217"/>
      <c r="N639" s="190" t="str">
        <f t="shared" si="61"/>
        <v>K-C6</v>
      </c>
      <c r="O639" s="217"/>
      <c r="P639" s="217"/>
      <c r="Q639" s="190" t="str">
        <f>VLOOKUP(K639,TONG_SL!$A:$D,3,0)</f>
        <v>Túi</v>
      </c>
      <c r="R639" s="248">
        <v>4</v>
      </c>
      <c r="S639" s="159"/>
      <c r="T639" s="159">
        <f>VLOOKUP(VLOOKUP(G639,Ma_KH!$A:$R,18,0)&amp;K639,Gia_MB!$A:$F,6,0)</f>
        <v>55595</v>
      </c>
      <c r="U639" s="254">
        <f t="shared" si="62"/>
        <v>222380</v>
      </c>
      <c r="V639" s="159"/>
      <c r="W639" s="246">
        <f t="shared" si="63"/>
        <v>0</v>
      </c>
      <c r="X639" s="247" t="str">
        <f t="shared" si="64"/>
        <v>8</v>
      </c>
      <c r="Y639" s="159"/>
      <c r="Z639" s="254">
        <f t="shared" si="65"/>
        <v>17790.400000000001</v>
      </c>
      <c r="AA639" s="5">
        <f>VLOOKUP(G639,Ma_KH!$A:$R,14,0)</f>
        <v>60</v>
      </c>
    </row>
    <row r="640" spans="1:27" x14ac:dyDescent="0.25">
      <c r="A640" s="186">
        <v>46112</v>
      </c>
      <c r="B640" s="205">
        <v>4186817989</v>
      </c>
      <c r="C640" s="189" t="s">
        <v>15253</v>
      </c>
      <c r="D640" s="186">
        <v>46115</v>
      </c>
      <c r="E640" s="206"/>
      <c r="F640" s="189"/>
      <c r="G640" s="207" t="s">
        <v>15061</v>
      </c>
      <c r="H640" s="206"/>
      <c r="I640" s="205" t="s">
        <v>15395</v>
      </c>
      <c r="J640" s="205" t="s">
        <v>1769</v>
      </c>
      <c r="K640" s="205" t="s">
        <v>30</v>
      </c>
      <c r="L640" s="190" t="str">
        <f>VLOOKUP($K640,TONG_SL!$A:$D,2,0)</f>
        <v>Gà muối 500g</v>
      </c>
      <c r="M640" s="217"/>
      <c r="N640" s="190" t="str">
        <f t="shared" si="61"/>
        <v>K-C6</v>
      </c>
      <c r="O640" s="217"/>
      <c r="P640" s="217"/>
      <c r="Q640" s="190" t="str">
        <f>VLOOKUP(K640,TONG_SL!$A:$D,3,0)</f>
        <v>Túi</v>
      </c>
      <c r="R640" s="248">
        <v>6</v>
      </c>
      <c r="S640" s="159"/>
      <c r="T640" s="159">
        <f>VLOOKUP(VLOOKUP(G640,Ma_KH!$A:$R,18,0)&amp;K640,Gia_MB!$A:$F,6,0)</f>
        <v>116611</v>
      </c>
      <c r="U640" s="254">
        <f t="shared" si="62"/>
        <v>699666</v>
      </c>
      <c r="V640" s="159"/>
      <c r="W640" s="246">
        <f t="shared" si="63"/>
        <v>0</v>
      </c>
      <c r="X640" s="247" t="str">
        <f t="shared" si="64"/>
        <v>8</v>
      </c>
      <c r="Y640" s="159"/>
      <c r="Z640" s="254">
        <f t="shared" si="65"/>
        <v>55973.279999999999</v>
      </c>
      <c r="AA640" s="5">
        <f>VLOOKUP(G640,Ma_KH!$A:$R,14,0)</f>
        <v>60</v>
      </c>
    </row>
    <row r="641" spans="1:27" x14ac:dyDescent="0.25">
      <c r="A641" s="261">
        <v>46112</v>
      </c>
      <c r="B641" s="262">
        <v>4186817954</v>
      </c>
      <c r="C641" s="263" t="s">
        <v>15253</v>
      </c>
      <c r="D641" s="261">
        <v>46115</v>
      </c>
      <c r="E641" s="206"/>
      <c r="F641" s="189"/>
      <c r="G641" s="265" t="s">
        <v>15061</v>
      </c>
      <c r="H641" s="206"/>
      <c r="I641" s="262" t="s">
        <v>15396</v>
      </c>
      <c r="J641" s="262" t="s">
        <v>1769</v>
      </c>
      <c r="K641" s="205" t="s">
        <v>27</v>
      </c>
      <c r="L641" s="190" t="str">
        <f>VLOOKUP($K641,TONG_SL!$A:$D,2,0)</f>
        <v>Chân giò heo muối 300g</v>
      </c>
      <c r="M641" s="217"/>
      <c r="N641" s="190" t="str">
        <f t="shared" si="61"/>
        <v>K-C6</v>
      </c>
      <c r="O641" s="217"/>
      <c r="P641" s="217"/>
      <c r="Q641" s="190" t="str">
        <f>VLOOKUP(K641,TONG_SL!$A:$D,3,0)</f>
        <v>Túi</v>
      </c>
      <c r="R641" s="248">
        <v>8</v>
      </c>
      <c r="S641" s="159"/>
      <c r="T641" s="159">
        <f>VLOOKUP(VLOOKUP(G641,Ma_KH!$A:$R,18,0)&amp;K641,Gia_MB!$A:$F,6,0)</f>
        <v>73431</v>
      </c>
      <c r="U641" s="254">
        <f t="shared" si="62"/>
        <v>587448</v>
      </c>
      <c r="V641" s="159"/>
      <c r="W641" s="246">
        <f t="shared" si="63"/>
        <v>0</v>
      </c>
      <c r="X641" s="247" t="str">
        <f t="shared" si="64"/>
        <v>8</v>
      </c>
      <c r="Y641" s="159"/>
      <c r="Z641" s="254">
        <f t="shared" si="65"/>
        <v>46995.840000000004</v>
      </c>
      <c r="AA641" s="5">
        <f>VLOOKUP(G641,Ma_KH!$A:$R,14,0)</f>
        <v>60</v>
      </c>
    </row>
    <row r="642" spans="1:27" x14ac:dyDescent="0.25">
      <c r="A642" s="261">
        <v>46112</v>
      </c>
      <c r="B642" s="262">
        <v>4186817954</v>
      </c>
      <c r="C642" s="263" t="s">
        <v>15253</v>
      </c>
      <c r="D642" s="261">
        <v>46115</v>
      </c>
      <c r="E642" s="206"/>
      <c r="F642" s="189"/>
      <c r="G642" s="265" t="s">
        <v>15061</v>
      </c>
      <c r="H642" s="206"/>
      <c r="I642" s="262" t="s">
        <v>15396</v>
      </c>
      <c r="J642" s="262" t="s">
        <v>1769</v>
      </c>
      <c r="K642" s="205" t="s">
        <v>37</v>
      </c>
      <c r="L642" s="190" t="str">
        <f>VLOOKUP($K642,TONG_SL!$A:$D,2,0)</f>
        <v>Chả cốm 300g</v>
      </c>
      <c r="M642" s="217"/>
      <c r="N642" s="190" t="str">
        <f t="shared" si="61"/>
        <v>K-C6</v>
      </c>
      <c r="O642" s="217"/>
      <c r="P642" s="217"/>
      <c r="Q642" s="190" t="str">
        <f>VLOOKUP(K642,TONG_SL!$A:$D,3,0)</f>
        <v>Túi</v>
      </c>
      <c r="R642" s="248">
        <v>2</v>
      </c>
      <c r="S642" s="159"/>
      <c r="T642" s="159">
        <f>VLOOKUP(VLOOKUP(G642,Ma_KH!$A:$R,18,0)&amp;K642,Gia_MB!$A:$F,6,0)</f>
        <v>74250</v>
      </c>
      <c r="U642" s="254">
        <f t="shared" si="62"/>
        <v>148500</v>
      </c>
      <c r="V642" s="159"/>
      <c r="W642" s="246">
        <f t="shared" si="63"/>
        <v>0</v>
      </c>
      <c r="X642" s="247" t="str">
        <f t="shared" si="64"/>
        <v>8</v>
      </c>
      <c r="Y642" s="159"/>
      <c r="Z642" s="254">
        <f t="shared" si="65"/>
        <v>11880</v>
      </c>
      <c r="AA642" s="5">
        <f>VLOOKUP(G642,Ma_KH!$A:$R,14,0)</f>
        <v>60</v>
      </c>
    </row>
    <row r="643" spans="1:27" x14ac:dyDescent="0.25">
      <c r="A643" s="261">
        <v>46112</v>
      </c>
      <c r="B643" s="262">
        <v>4186817954</v>
      </c>
      <c r="C643" s="263" t="s">
        <v>15253</v>
      </c>
      <c r="D643" s="261">
        <v>46115</v>
      </c>
      <c r="E643" s="206"/>
      <c r="F643" s="189"/>
      <c r="G643" s="265" t="s">
        <v>15061</v>
      </c>
      <c r="H643" s="206"/>
      <c r="I643" s="262" t="s">
        <v>15396</v>
      </c>
      <c r="J643" s="262" t="s">
        <v>1769</v>
      </c>
      <c r="K643" s="205" t="s">
        <v>30</v>
      </c>
      <c r="L643" s="190" t="str">
        <f>VLOOKUP($K643,TONG_SL!$A:$D,2,0)</f>
        <v>Gà muối 500g</v>
      </c>
      <c r="M643" s="217"/>
      <c r="N643" s="190" t="str">
        <f t="shared" ref="N643:N706" si="66">IF($B643&lt;&gt;"","K-C6","")</f>
        <v>K-C6</v>
      </c>
      <c r="O643" s="217"/>
      <c r="P643" s="217"/>
      <c r="Q643" s="190" t="str">
        <f>VLOOKUP(K643,TONG_SL!$A:$D,3,0)</f>
        <v>Túi</v>
      </c>
      <c r="R643" s="248">
        <v>8</v>
      </c>
      <c r="S643" s="159"/>
      <c r="T643" s="159">
        <f>VLOOKUP(VLOOKUP(G643,Ma_KH!$A:$R,18,0)&amp;K643,Gia_MB!$A:$F,6,0)</f>
        <v>116611</v>
      </c>
      <c r="U643" s="254">
        <f t="shared" si="62"/>
        <v>932888</v>
      </c>
      <c r="V643" s="159"/>
      <c r="W643" s="246">
        <f t="shared" si="63"/>
        <v>0</v>
      </c>
      <c r="X643" s="247" t="str">
        <f t="shared" si="64"/>
        <v>8</v>
      </c>
      <c r="Y643" s="159"/>
      <c r="Z643" s="254">
        <f t="shared" si="65"/>
        <v>74631.040000000008</v>
      </c>
      <c r="AA643" s="5">
        <f>VLOOKUP(G643,Ma_KH!$A:$R,14,0)</f>
        <v>60</v>
      </c>
    </row>
    <row r="644" spans="1:27" x14ac:dyDescent="0.25">
      <c r="A644" s="261">
        <v>46112</v>
      </c>
      <c r="B644" s="262">
        <v>4186817954</v>
      </c>
      <c r="C644" s="263" t="s">
        <v>15253</v>
      </c>
      <c r="D644" s="261">
        <v>46115</v>
      </c>
      <c r="E644" s="206"/>
      <c r="F644" s="189"/>
      <c r="G644" s="265" t="s">
        <v>15061</v>
      </c>
      <c r="H644" s="206"/>
      <c r="I644" s="262" t="s">
        <v>15396</v>
      </c>
      <c r="J644" s="262" t="s">
        <v>1769</v>
      </c>
      <c r="K644" s="205" t="s">
        <v>32</v>
      </c>
      <c r="L644" s="190" t="str">
        <f>VLOOKUP($K644,TONG_SL!$A:$D,2,0)</f>
        <v>Giò Tai Lưỡi Xào 250g</v>
      </c>
      <c r="M644" s="217"/>
      <c r="N644" s="190" t="str">
        <f t="shared" si="66"/>
        <v>K-C6</v>
      </c>
      <c r="O644" s="217"/>
      <c r="P644" s="217"/>
      <c r="Q644" s="190" t="str">
        <f>VLOOKUP(K644,TONG_SL!$A:$D,3,0)</f>
        <v>Túi</v>
      </c>
      <c r="R644" s="248">
        <v>6</v>
      </c>
      <c r="S644" s="159"/>
      <c r="T644" s="159">
        <f>VLOOKUP(VLOOKUP(G644,Ma_KH!$A:$R,18,0)&amp;K644,Gia_MB!$A:$F,6,0)</f>
        <v>50182</v>
      </c>
      <c r="U644" s="254">
        <f t="shared" si="62"/>
        <v>301092</v>
      </c>
      <c r="V644" s="159"/>
      <c r="W644" s="246">
        <f t="shared" si="63"/>
        <v>0</v>
      </c>
      <c r="X644" s="247" t="str">
        <f t="shared" si="64"/>
        <v>8</v>
      </c>
      <c r="Y644" s="159"/>
      <c r="Z644" s="254">
        <f t="shared" si="65"/>
        <v>24087.360000000001</v>
      </c>
      <c r="AA644" s="5">
        <f>VLOOKUP(G644,Ma_KH!$A:$R,14,0)</f>
        <v>60</v>
      </c>
    </row>
    <row r="645" spans="1:27" x14ac:dyDescent="0.25">
      <c r="A645" s="261">
        <v>46112</v>
      </c>
      <c r="B645" s="262">
        <v>4186817954</v>
      </c>
      <c r="C645" s="263" t="s">
        <v>15253</v>
      </c>
      <c r="D645" s="261">
        <v>46115</v>
      </c>
      <c r="E645" s="206"/>
      <c r="F645" s="189"/>
      <c r="G645" s="265" t="s">
        <v>15061</v>
      </c>
      <c r="H645" s="206"/>
      <c r="I645" s="262" t="s">
        <v>15396</v>
      </c>
      <c r="J645" s="262" t="s">
        <v>1769</v>
      </c>
      <c r="K645" s="205" t="s">
        <v>48</v>
      </c>
      <c r="L645" s="190" t="str">
        <f>VLOOKUP($K645,TONG_SL!$A:$D,2,0)</f>
        <v>Mọc Nấm Hương 250g</v>
      </c>
      <c r="M645" s="217"/>
      <c r="N645" s="190" t="str">
        <f t="shared" si="66"/>
        <v>K-C6</v>
      </c>
      <c r="O645" s="217"/>
      <c r="P645" s="217"/>
      <c r="Q645" s="190" t="str">
        <f>VLOOKUP(K645,TONG_SL!$A:$D,3,0)</f>
        <v>Túi</v>
      </c>
      <c r="R645" s="248">
        <v>6</v>
      </c>
      <c r="S645" s="159"/>
      <c r="T645" s="159">
        <f>VLOOKUP(VLOOKUP(G645,Ma_KH!$A:$R,18,0)&amp;K645,Gia_MB!$A:$F,6,0)</f>
        <v>46000</v>
      </c>
      <c r="U645" s="254">
        <f t="shared" si="62"/>
        <v>276000</v>
      </c>
      <c r="V645" s="159"/>
      <c r="W645" s="246">
        <f t="shared" si="63"/>
        <v>0</v>
      </c>
      <c r="X645" s="247" t="str">
        <f t="shared" si="64"/>
        <v>8</v>
      </c>
      <c r="Y645" s="159"/>
      <c r="Z645" s="254">
        <f t="shared" si="65"/>
        <v>22080</v>
      </c>
      <c r="AA645" s="5">
        <f>VLOOKUP(G645,Ma_KH!$A:$R,14,0)</f>
        <v>60</v>
      </c>
    </row>
    <row r="646" spans="1:27" x14ac:dyDescent="0.25">
      <c r="A646" s="261">
        <v>46112</v>
      </c>
      <c r="B646" s="262">
        <v>4186817954</v>
      </c>
      <c r="C646" s="263" t="s">
        <v>15253</v>
      </c>
      <c r="D646" s="261">
        <v>46115</v>
      </c>
      <c r="E646" s="206"/>
      <c r="F646" s="189"/>
      <c r="G646" s="265" t="s">
        <v>15061</v>
      </c>
      <c r="H646" s="206"/>
      <c r="I646" s="262" t="s">
        <v>15396</v>
      </c>
      <c r="J646" s="262" t="s">
        <v>1769</v>
      </c>
      <c r="K646" s="205" t="s">
        <v>34</v>
      </c>
      <c r="L646" s="190" t="str">
        <f>VLOOKUP($K646,TONG_SL!$A:$D,2,0)</f>
        <v>Tai heo muối 200g</v>
      </c>
      <c r="M646" s="217"/>
      <c r="N646" s="190" t="str">
        <f t="shared" si="66"/>
        <v>K-C6</v>
      </c>
      <c r="O646" s="217"/>
      <c r="P646" s="217"/>
      <c r="Q646" s="190" t="str">
        <f>VLOOKUP(K646,TONG_SL!$A:$D,3,0)</f>
        <v>Túi</v>
      </c>
      <c r="R646" s="248">
        <v>6</v>
      </c>
      <c r="S646" s="159"/>
      <c r="T646" s="159">
        <f>VLOOKUP(VLOOKUP(G646,Ma_KH!$A:$R,18,0)&amp;K646,Gia_MB!$A:$F,6,0)</f>
        <v>55595</v>
      </c>
      <c r="U646" s="254">
        <f t="shared" si="62"/>
        <v>333570</v>
      </c>
      <c r="V646" s="159"/>
      <c r="W646" s="246">
        <f t="shared" si="63"/>
        <v>0</v>
      </c>
      <c r="X646" s="247" t="str">
        <f t="shared" si="64"/>
        <v>8</v>
      </c>
      <c r="Y646" s="159"/>
      <c r="Z646" s="254">
        <f t="shared" si="65"/>
        <v>26685.600000000002</v>
      </c>
      <c r="AA646" s="5">
        <f>VLOOKUP(G646,Ma_KH!$A:$R,14,0)</f>
        <v>60</v>
      </c>
    </row>
    <row r="647" spans="1:27" x14ac:dyDescent="0.25">
      <c r="A647" s="261">
        <v>46112</v>
      </c>
      <c r="B647" s="262">
        <v>4186817954</v>
      </c>
      <c r="C647" s="263" t="s">
        <v>15253</v>
      </c>
      <c r="D647" s="261">
        <v>46115</v>
      </c>
      <c r="E647" s="206"/>
      <c r="F647" s="189"/>
      <c r="G647" s="265" t="s">
        <v>15061</v>
      </c>
      <c r="H647" s="206"/>
      <c r="I647" s="262" t="s">
        <v>15396</v>
      </c>
      <c r="J647" s="262" t="s">
        <v>1769</v>
      </c>
      <c r="K647" s="205" t="s">
        <v>44</v>
      </c>
      <c r="L647" s="190" t="str">
        <f>VLOOKUP($K647,TONG_SL!$A:$D,2,0)</f>
        <v>Giò lụa cây 250g</v>
      </c>
      <c r="M647" s="217"/>
      <c r="N647" s="190" t="str">
        <f t="shared" si="66"/>
        <v>K-C6</v>
      </c>
      <c r="O647" s="217"/>
      <c r="P647" s="217"/>
      <c r="Q647" s="190" t="str">
        <f>VLOOKUP(K647,TONG_SL!$A:$D,3,0)</f>
        <v>Túi</v>
      </c>
      <c r="R647" s="248">
        <v>4</v>
      </c>
      <c r="S647" s="159"/>
      <c r="T647" s="159">
        <f>VLOOKUP(VLOOKUP(G647,Ma_KH!$A:$R,18,0)&amp;K647,Gia_MB!$A:$F,6,0)</f>
        <v>49500</v>
      </c>
      <c r="U647" s="254">
        <f t="shared" si="62"/>
        <v>198000</v>
      </c>
      <c r="V647" s="159"/>
      <c r="W647" s="246">
        <f t="shared" si="63"/>
        <v>0</v>
      </c>
      <c r="X647" s="247" t="str">
        <f t="shared" si="64"/>
        <v>8</v>
      </c>
      <c r="Y647" s="159"/>
      <c r="Z647" s="254">
        <f t="shared" si="65"/>
        <v>15840</v>
      </c>
      <c r="AA647" s="5">
        <f>VLOOKUP(G647,Ma_KH!$A:$R,14,0)</f>
        <v>60</v>
      </c>
    </row>
    <row r="648" spans="1:27" x14ac:dyDescent="0.25">
      <c r="A648" s="186">
        <v>46112</v>
      </c>
      <c r="B648" s="205">
        <v>4186818528</v>
      </c>
      <c r="C648" s="189" t="s">
        <v>15253</v>
      </c>
      <c r="D648" s="186">
        <v>46115</v>
      </c>
      <c r="E648" s="206"/>
      <c r="F648" s="189"/>
      <c r="G648" s="207" t="s">
        <v>15061</v>
      </c>
      <c r="H648" s="206"/>
      <c r="I648" s="205" t="s">
        <v>15397</v>
      </c>
      <c r="J648" s="205" t="s">
        <v>1769</v>
      </c>
      <c r="K648" s="205" t="s">
        <v>27</v>
      </c>
      <c r="L648" s="190" t="str">
        <f>VLOOKUP($K648,TONG_SL!$A:$D,2,0)</f>
        <v>Chân giò heo muối 300g</v>
      </c>
      <c r="M648" s="217"/>
      <c r="N648" s="190" t="str">
        <f t="shared" si="66"/>
        <v>K-C6</v>
      </c>
      <c r="O648" s="217"/>
      <c r="P648" s="217"/>
      <c r="Q648" s="190" t="str">
        <f>VLOOKUP(K648,TONG_SL!$A:$D,3,0)</f>
        <v>Túi</v>
      </c>
      <c r="R648" s="248">
        <v>16</v>
      </c>
      <c r="S648" s="159"/>
      <c r="T648" s="159">
        <f>VLOOKUP(VLOOKUP(G648,Ma_KH!$A:$R,18,0)&amp;K648,Gia_MB!$A:$F,6,0)</f>
        <v>73431</v>
      </c>
      <c r="U648" s="254">
        <f t="shared" si="62"/>
        <v>1174896</v>
      </c>
      <c r="V648" s="159"/>
      <c r="W648" s="246">
        <f t="shared" si="63"/>
        <v>0</v>
      </c>
      <c r="X648" s="247" t="str">
        <f t="shared" si="64"/>
        <v>8</v>
      </c>
      <c r="Y648" s="159"/>
      <c r="Z648" s="254">
        <f t="shared" si="65"/>
        <v>93991.680000000008</v>
      </c>
      <c r="AA648" s="5">
        <f>VLOOKUP(G648,Ma_KH!$A:$R,14,0)</f>
        <v>60</v>
      </c>
    </row>
    <row r="649" spans="1:27" x14ac:dyDescent="0.25">
      <c r="A649" s="186">
        <v>46112</v>
      </c>
      <c r="B649" s="205">
        <v>4186818528</v>
      </c>
      <c r="C649" s="189" t="s">
        <v>15253</v>
      </c>
      <c r="D649" s="186">
        <v>46115</v>
      </c>
      <c r="E649" s="206"/>
      <c r="F649" s="189"/>
      <c r="G649" s="207" t="s">
        <v>15061</v>
      </c>
      <c r="H649" s="206"/>
      <c r="I649" s="205" t="s">
        <v>15397</v>
      </c>
      <c r="J649" s="205" t="s">
        <v>1769</v>
      </c>
      <c r="K649" s="205" t="s">
        <v>48</v>
      </c>
      <c r="L649" s="190" t="str">
        <f>VLOOKUP($K649,TONG_SL!$A:$D,2,0)</f>
        <v>Mọc Nấm Hương 250g</v>
      </c>
      <c r="M649" s="217"/>
      <c r="N649" s="190" t="str">
        <f t="shared" si="66"/>
        <v>K-C6</v>
      </c>
      <c r="O649" s="217"/>
      <c r="P649" s="217"/>
      <c r="Q649" s="190" t="str">
        <f>VLOOKUP(K649,TONG_SL!$A:$D,3,0)</f>
        <v>Túi</v>
      </c>
      <c r="R649" s="248">
        <v>4</v>
      </c>
      <c r="S649" s="159"/>
      <c r="T649" s="159">
        <f>VLOOKUP(VLOOKUP(G649,Ma_KH!$A:$R,18,0)&amp;K649,Gia_MB!$A:$F,6,0)</f>
        <v>46000</v>
      </c>
      <c r="U649" s="254">
        <f t="shared" si="62"/>
        <v>184000</v>
      </c>
      <c r="V649" s="159"/>
      <c r="W649" s="246">
        <f t="shared" si="63"/>
        <v>0</v>
      </c>
      <c r="X649" s="247" t="str">
        <f t="shared" si="64"/>
        <v>8</v>
      </c>
      <c r="Y649" s="159"/>
      <c r="Z649" s="254">
        <f t="shared" si="65"/>
        <v>14720</v>
      </c>
      <c r="AA649" s="5">
        <f>VLOOKUP(G649,Ma_KH!$A:$R,14,0)</f>
        <v>60</v>
      </c>
    </row>
    <row r="650" spans="1:27" x14ac:dyDescent="0.25">
      <c r="A650" s="186">
        <v>46112</v>
      </c>
      <c r="B650" s="205">
        <v>4186818528</v>
      </c>
      <c r="C650" s="189" t="s">
        <v>15253</v>
      </c>
      <c r="D650" s="186">
        <v>46115</v>
      </c>
      <c r="E650" s="206"/>
      <c r="F650" s="189"/>
      <c r="G650" s="207" t="s">
        <v>15061</v>
      </c>
      <c r="H650" s="206"/>
      <c r="I650" s="205" t="s">
        <v>15397</v>
      </c>
      <c r="J650" s="205" t="s">
        <v>1769</v>
      </c>
      <c r="K650" s="205" t="s">
        <v>34</v>
      </c>
      <c r="L650" s="190" t="str">
        <f>VLOOKUP($K650,TONG_SL!$A:$D,2,0)</f>
        <v>Tai heo muối 200g</v>
      </c>
      <c r="M650" s="217"/>
      <c r="N650" s="190" t="str">
        <f t="shared" si="66"/>
        <v>K-C6</v>
      </c>
      <c r="O650" s="217"/>
      <c r="P650" s="217"/>
      <c r="Q650" s="190" t="str">
        <f>VLOOKUP(K650,TONG_SL!$A:$D,3,0)</f>
        <v>Túi</v>
      </c>
      <c r="R650" s="248">
        <v>4</v>
      </c>
      <c r="S650" s="159"/>
      <c r="T650" s="159">
        <f>VLOOKUP(VLOOKUP(G650,Ma_KH!$A:$R,18,0)&amp;K650,Gia_MB!$A:$F,6,0)</f>
        <v>55595</v>
      </c>
      <c r="U650" s="254">
        <f t="shared" si="62"/>
        <v>222380</v>
      </c>
      <c r="V650" s="159"/>
      <c r="W650" s="246">
        <f t="shared" si="63"/>
        <v>0</v>
      </c>
      <c r="X650" s="247" t="str">
        <f t="shared" si="64"/>
        <v>8</v>
      </c>
      <c r="Y650" s="159"/>
      <c r="Z650" s="254">
        <f t="shared" si="65"/>
        <v>17790.400000000001</v>
      </c>
      <c r="AA650" s="5">
        <f>VLOOKUP(G650,Ma_KH!$A:$R,14,0)</f>
        <v>60</v>
      </c>
    </row>
    <row r="651" spans="1:27" x14ac:dyDescent="0.25">
      <c r="A651" s="186">
        <v>46112</v>
      </c>
      <c r="B651" s="205">
        <v>4186818528</v>
      </c>
      <c r="C651" s="189" t="s">
        <v>15253</v>
      </c>
      <c r="D651" s="186">
        <v>46115</v>
      </c>
      <c r="E651" s="206"/>
      <c r="F651" s="189"/>
      <c r="G651" s="207" t="s">
        <v>15061</v>
      </c>
      <c r="H651" s="206"/>
      <c r="I651" s="205" t="s">
        <v>15397</v>
      </c>
      <c r="J651" s="205" t="s">
        <v>1769</v>
      </c>
      <c r="K651" s="205" t="s">
        <v>30</v>
      </c>
      <c r="L651" s="190" t="str">
        <f>VLOOKUP($K651,TONG_SL!$A:$D,2,0)</f>
        <v>Gà muối 500g</v>
      </c>
      <c r="M651" s="217"/>
      <c r="N651" s="190" t="str">
        <f t="shared" si="66"/>
        <v>K-C6</v>
      </c>
      <c r="O651" s="217"/>
      <c r="P651" s="217"/>
      <c r="Q651" s="190" t="str">
        <f>VLOOKUP(K651,TONG_SL!$A:$D,3,0)</f>
        <v>Túi</v>
      </c>
      <c r="R651" s="248">
        <v>16</v>
      </c>
      <c r="S651" s="159"/>
      <c r="T651" s="159">
        <f>VLOOKUP(VLOOKUP(G651,Ma_KH!$A:$R,18,0)&amp;K651,Gia_MB!$A:$F,6,0)</f>
        <v>116611</v>
      </c>
      <c r="U651" s="254">
        <f t="shared" si="62"/>
        <v>1865776</v>
      </c>
      <c r="V651" s="159"/>
      <c r="W651" s="246">
        <f t="shared" si="63"/>
        <v>0</v>
      </c>
      <c r="X651" s="247" t="str">
        <f t="shared" si="64"/>
        <v>8</v>
      </c>
      <c r="Y651" s="159"/>
      <c r="Z651" s="254">
        <f t="shared" si="65"/>
        <v>149262.08000000002</v>
      </c>
      <c r="AA651" s="5">
        <f>VLOOKUP(G651,Ma_KH!$A:$R,14,0)</f>
        <v>60</v>
      </c>
    </row>
    <row r="652" spans="1:27" x14ac:dyDescent="0.25">
      <c r="A652" s="186">
        <v>46112</v>
      </c>
      <c r="B652" s="205">
        <v>4186818528</v>
      </c>
      <c r="C652" s="189" t="s">
        <v>15253</v>
      </c>
      <c r="D652" s="186">
        <v>46115</v>
      </c>
      <c r="E652" s="206"/>
      <c r="F652" s="189"/>
      <c r="G652" s="207" t="s">
        <v>15061</v>
      </c>
      <c r="H652" s="206"/>
      <c r="I652" s="205" t="s">
        <v>15397</v>
      </c>
      <c r="J652" s="205" t="s">
        <v>1769</v>
      </c>
      <c r="K652" s="205" t="s">
        <v>37</v>
      </c>
      <c r="L652" s="190" t="str">
        <f>VLOOKUP($K652,TONG_SL!$A:$D,2,0)</f>
        <v>Chả cốm 300g</v>
      </c>
      <c r="M652" s="217"/>
      <c r="N652" s="190" t="str">
        <f t="shared" si="66"/>
        <v>K-C6</v>
      </c>
      <c r="O652" s="217"/>
      <c r="P652" s="217"/>
      <c r="Q652" s="190" t="str">
        <f>VLOOKUP(K652,TONG_SL!$A:$D,3,0)</f>
        <v>Túi</v>
      </c>
      <c r="R652" s="248">
        <v>6</v>
      </c>
      <c r="S652" s="159"/>
      <c r="T652" s="159">
        <f>VLOOKUP(VLOOKUP(G652,Ma_KH!$A:$R,18,0)&amp;K652,Gia_MB!$A:$F,6,0)</f>
        <v>74250</v>
      </c>
      <c r="U652" s="254">
        <f t="shared" si="62"/>
        <v>445500</v>
      </c>
      <c r="V652" s="159"/>
      <c r="W652" s="246">
        <f t="shared" si="63"/>
        <v>0</v>
      </c>
      <c r="X652" s="247" t="str">
        <f t="shared" si="64"/>
        <v>8</v>
      </c>
      <c r="Y652" s="159"/>
      <c r="Z652" s="254">
        <f t="shared" si="65"/>
        <v>35640</v>
      </c>
      <c r="AA652" s="5">
        <f>VLOOKUP(G652,Ma_KH!$A:$R,14,0)</f>
        <v>60</v>
      </c>
    </row>
    <row r="653" spans="1:27" x14ac:dyDescent="0.25">
      <c r="A653" s="186">
        <v>46112</v>
      </c>
      <c r="B653" s="205">
        <v>4186818528</v>
      </c>
      <c r="C653" s="189" t="s">
        <v>15253</v>
      </c>
      <c r="D653" s="186">
        <v>46115</v>
      </c>
      <c r="E653" s="206"/>
      <c r="F653" s="189"/>
      <c r="G653" s="207" t="s">
        <v>15061</v>
      </c>
      <c r="H653" s="206"/>
      <c r="I653" s="205" t="s">
        <v>15397</v>
      </c>
      <c r="J653" s="205" t="s">
        <v>1769</v>
      </c>
      <c r="K653" s="205" t="s">
        <v>32</v>
      </c>
      <c r="L653" s="190" t="str">
        <f>VLOOKUP($K653,TONG_SL!$A:$D,2,0)</f>
        <v>Giò Tai Lưỡi Xào 250g</v>
      </c>
      <c r="M653" s="217"/>
      <c r="N653" s="190" t="str">
        <f t="shared" si="66"/>
        <v>K-C6</v>
      </c>
      <c r="O653" s="217"/>
      <c r="P653" s="217"/>
      <c r="Q653" s="190" t="str">
        <f>VLOOKUP(K653,TONG_SL!$A:$D,3,0)</f>
        <v>Túi</v>
      </c>
      <c r="R653" s="248">
        <v>4</v>
      </c>
      <c r="S653" s="159"/>
      <c r="T653" s="159">
        <f>VLOOKUP(VLOOKUP(G653,Ma_KH!$A:$R,18,0)&amp;K653,Gia_MB!$A:$F,6,0)</f>
        <v>50182</v>
      </c>
      <c r="U653" s="254">
        <f t="shared" si="62"/>
        <v>200728</v>
      </c>
      <c r="V653" s="159"/>
      <c r="W653" s="246">
        <f t="shared" si="63"/>
        <v>0</v>
      </c>
      <c r="X653" s="247" t="str">
        <f t="shared" si="64"/>
        <v>8</v>
      </c>
      <c r="Y653" s="159"/>
      <c r="Z653" s="254">
        <f t="shared" si="65"/>
        <v>16058.24</v>
      </c>
      <c r="AA653" s="5">
        <f>VLOOKUP(G653,Ma_KH!$A:$R,14,0)</f>
        <v>60</v>
      </c>
    </row>
    <row r="654" spans="1:27" x14ac:dyDescent="0.25">
      <c r="A654" s="186">
        <v>46112</v>
      </c>
      <c r="B654" s="205">
        <v>4186818671</v>
      </c>
      <c r="C654" s="189" t="s">
        <v>15253</v>
      </c>
      <c r="D654" s="186">
        <v>46115</v>
      </c>
      <c r="E654" s="206"/>
      <c r="F654" s="189"/>
      <c r="G654" s="207" t="s">
        <v>15061</v>
      </c>
      <c r="H654" s="206"/>
      <c r="I654" s="205" t="s">
        <v>15398</v>
      </c>
      <c r="J654" s="205" t="s">
        <v>1769</v>
      </c>
      <c r="K654" s="205" t="s">
        <v>30</v>
      </c>
      <c r="L654" s="190" t="str">
        <f>VLOOKUP($K654,TONG_SL!$A:$D,2,0)</f>
        <v>Gà muối 500g</v>
      </c>
      <c r="M654" s="217"/>
      <c r="N654" s="190" t="str">
        <f t="shared" si="66"/>
        <v>K-C6</v>
      </c>
      <c r="O654" s="217"/>
      <c r="P654" s="217"/>
      <c r="Q654" s="190" t="str">
        <f>VLOOKUP(K654,TONG_SL!$A:$D,3,0)</f>
        <v>Túi</v>
      </c>
      <c r="R654" s="248">
        <v>15</v>
      </c>
      <c r="S654" s="159"/>
      <c r="T654" s="159">
        <f>VLOOKUP(VLOOKUP(G654,Ma_KH!$A:$R,18,0)&amp;K654,Gia_MB!$A:$F,6,0)</f>
        <v>116611</v>
      </c>
      <c r="U654" s="254">
        <f t="shared" si="62"/>
        <v>1749165</v>
      </c>
      <c r="V654" s="159"/>
      <c r="W654" s="246">
        <f t="shared" si="63"/>
        <v>0</v>
      </c>
      <c r="X654" s="247" t="str">
        <f t="shared" si="64"/>
        <v>8</v>
      </c>
      <c r="Y654" s="159"/>
      <c r="Z654" s="254">
        <f t="shared" si="65"/>
        <v>139933.20000000001</v>
      </c>
      <c r="AA654" s="5">
        <f>VLOOKUP(G654,Ma_KH!$A:$R,14,0)</f>
        <v>60</v>
      </c>
    </row>
    <row r="655" spans="1:27" x14ac:dyDescent="0.25">
      <c r="A655" s="186">
        <v>46112</v>
      </c>
      <c r="B655" s="205">
        <v>4186818671</v>
      </c>
      <c r="C655" s="189" t="s">
        <v>15253</v>
      </c>
      <c r="D655" s="186">
        <v>46115</v>
      </c>
      <c r="E655" s="206"/>
      <c r="F655" s="189"/>
      <c r="G655" s="207" t="s">
        <v>15061</v>
      </c>
      <c r="H655" s="206"/>
      <c r="I655" s="205" t="s">
        <v>15398</v>
      </c>
      <c r="J655" s="205" t="s">
        <v>1769</v>
      </c>
      <c r="K655" s="205" t="s">
        <v>27</v>
      </c>
      <c r="L655" s="190" t="str">
        <f>VLOOKUP($K655,TONG_SL!$A:$D,2,0)</f>
        <v>Chân giò heo muối 300g</v>
      </c>
      <c r="M655" s="217"/>
      <c r="N655" s="190" t="str">
        <f t="shared" si="66"/>
        <v>K-C6</v>
      </c>
      <c r="O655" s="217"/>
      <c r="P655" s="217"/>
      <c r="Q655" s="190" t="str">
        <f>VLOOKUP(K655,TONG_SL!$A:$D,3,0)</f>
        <v>Túi</v>
      </c>
      <c r="R655" s="248">
        <v>20</v>
      </c>
      <c r="S655" s="159"/>
      <c r="T655" s="159">
        <f>VLOOKUP(VLOOKUP(G655,Ma_KH!$A:$R,18,0)&amp;K655,Gia_MB!$A:$F,6,0)</f>
        <v>73431</v>
      </c>
      <c r="U655" s="254">
        <f t="shared" si="62"/>
        <v>1468620</v>
      </c>
      <c r="V655" s="159"/>
      <c r="W655" s="246">
        <f t="shared" si="63"/>
        <v>0</v>
      </c>
      <c r="X655" s="247" t="str">
        <f t="shared" si="64"/>
        <v>8</v>
      </c>
      <c r="Y655" s="159"/>
      <c r="Z655" s="254">
        <f t="shared" si="65"/>
        <v>117489.60000000001</v>
      </c>
      <c r="AA655" s="5">
        <f>VLOOKUP(G655,Ma_KH!$A:$R,14,0)</f>
        <v>60</v>
      </c>
    </row>
    <row r="656" spans="1:27" x14ac:dyDescent="0.25">
      <c r="A656" s="186">
        <v>46112</v>
      </c>
      <c r="B656" s="205">
        <v>4186818671</v>
      </c>
      <c r="C656" s="189" t="s">
        <v>15253</v>
      </c>
      <c r="D656" s="186">
        <v>46115</v>
      </c>
      <c r="E656" s="206"/>
      <c r="F656" s="189"/>
      <c r="G656" s="207" t="s">
        <v>15061</v>
      </c>
      <c r="H656" s="206"/>
      <c r="I656" s="205" t="s">
        <v>15398</v>
      </c>
      <c r="J656" s="205" t="s">
        <v>1769</v>
      </c>
      <c r="K656" s="205" t="s">
        <v>34</v>
      </c>
      <c r="L656" s="190" t="str">
        <f>VLOOKUP($K656,TONG_SL!$A:$D,2,0)</f>
        <v>Tai heo muối 200g</v>
      </c>
      <c r="M656" s="217"/>
      <c r="N656" s="190" t="str">
        <f t="shared" si="66"/>
        <v>K-C6</v>
      </c>
      <c r="O656" s="217"/>
      <c r="P656" s="217"/>
      <c r="Q656" s="190" t="str">
        <f>VLOOKUP(K656,TONG_SL!$A:$D,3,0)</f>
        <v>Túi</v>
      </c>
      <c r="R656" s="248">
        <v>6</v>
      </c>
      <c r="S656" s="159"/>
      <c r="T656" s="159">
        <f>VLOOKUP(VLOOKUP(G656,Ma_KH!$A:$R,18,0)&amp;K656,Gia_MB!$A:$F,6,0)</f>
        <v>55595</v>
      </c>
      <c r="U656" s="254">
        <f t="shared" si="62"/>
        <v>333570</v>
      </c>
      <c r="V656" s="159"/>
      <c r="W656" s="246">
        <f t="shared" si="63"/>
        <v>0</v>
      </c>
      <c r="X656" s="247" t="str">
        <f t="shared" si="64"/>
        <v>8</v>
      </c>
      <c r="Y656" s="159"/>
      <c r="Z656" s="254">
        <f t="shared" si="65"/>
        <v>26685.600000000002</v>
      </c>
      <c r="AA656" s="5">
        <f>VLOOKUP(G656,Ma_KH!$A:$R,14,0)</f>
        <v>60</v>
      </c>
    </row>
    <row r="657" spans="1:27" x14ac:dyDescent="0.25">
      <c r="A657" s="261">
        <v>46114</v>
      </c>
      <c r="B657" s="262">
        <v>4186992079</v>
      </c>
      <c r="C657" s="263" t="s">
        <v>15253</v>
      </c>
      <c r="D657" s="261">
        <v>46115</v>
      </c>
      <c r="E657" s="206"/>
      <c r="F657" s="189"/>
      <c r="G657" s="265" t="s">
        <v>15009</v>
      </c>
      <c r="H657" s="206"/>
      <c r="I657" s="262" t="s">
        <v>15399</v>
      </c>
      <c r="J657" s="262" t="s">
        <v>1769</v>
      </c>
      <c r="K657" s="205" t="s">
        <v>30</v>
      </c>
      <c r="L657" s="190" t="str">
        <f>VLOOKUP($K657,TONG_SL!$A:$D,2,0)</f>
        <v>Gà muối 500g</v>
      </c>
      <c r="M657" s="217"/>
      <c r="N657" s="190" t="str">
        <f t="shared" si="66"/>
        <v>K-C6</v>
      </c>
      <c r="O657" s="217"/>
      <c r="P657" s="217"/>
      <c r="Q657" s="190" t="str">
        <f>VLOOKUP(K657,TONG_SL!$A:$D,3,0)</f>
        <v>Túi</v>
      </c>
      <c r="R657" s="248">
        <v>4</v>
      </c>
      <c r="S657" s="159"/>
      <c r="T657" s="159">
        <f>VLOOKUP(VLOOKUP(G657,Ma_KH!$A:$R,18,0)&amp;K657,Gia_MB!$A:$F,6,0)</f>
        <v>116611</v>
      </c>
      <c r="U657" s="254">
        <f t="shared" si="62"/>
        <v>466444</v>
      </c>
      <c r="V657" s="159"/>
      <c r="W657" s="246">
        <f t="shared" si="63"/>
        <v>0</v>
      </c>
      <c r="X657" s="247" t="str">
        <f t="shared" si="64"/>
        <v>8</v>
      </c>
      <c r="Y657" s="159"/>
      <c r="Z657" s="254">
        <f t="shared" si="65"/>
        <v>37315.520000000004</v>
      </c>
      <c r="AA657" s="5">
        <f>VLOOKUP(G657,Ma_KH!$A:$R,14,0)</f>
        <v>60</v>
      </c>
    </row>
    <row r="658" spans="1:27" x14ac:dyDescent="0.25">
      <c r="A658" s="261">
        <v>46114</v>
      </c>
      <c r="B658" s="262">
        <v>4186992079</v>
      </c>
      <c r="C658" s="263" t="s">
        <v>15253</v>
      </c>
      <c r="D658" s="261">
        <v>46115</v>
      </c>
      <c r="E658" s="206"/>
      <c r="F658" s="189"/>
      <c r="G658" s="265" t="s">
        <v>15009</v>
      </c>
      <c r="H658" s="206"/>
      <c r="I658" s="262" t="s">
        <v>15399</v>
      </c>
      <c r="J658" s="262" t="s">
        <v>1769</v>
      </c>
      <c r="K658" s="205" t="s">
        <v>32</v>
      </c>
      <c r="L658" s="190" t="str">
        <f>VLOOKUP($K658,TONG_SL!$A:$D,2,0)</f>
        <v>Giò Tai Lưỡi Xào 250g</v>
      </c>
      <c r="M658" s="217"/>
      <c r="N658" s="190" t="str">
        <f t="shared" si="66"/>
        <v>K-C6</v>
      </c>
      <c r="O658" s="217"/>
      <c r="P658" s="217"/>
      <c r="Q658" s="190" t="str">
        <f>VLOOKUP(K658,TONG_SL!$A:$D,3,0)</f>
        <v>Túi</v>
      </c>
      <c r="R658" s="248">
        <v>9</v>
      </c>
      <c r="S658" s="159"/>
      <c r="T658" s="159">
        <f>VLOOKUP(VLOOKUP(G658,Ma_KH!$A:$R,18,0)&amp;K658,Gia_MB!$A:$F,6,0)</f>
        <v>50182</v>
      </c>
      <c r="U658" s="254">
        <f t="shared" si="62"/>
        <v>451638</v>
      </c>
      <c r="V658" s="159"/>
      <c r="W658" s="246">
        <f t="shared" si="63"/>
        <v>0</v>
      </c>
      <c r="X658" s="247" t="str">
        <f t="shared" si="64"/>
        <v>8</v>
      </c>
      <c r="Y658" s="159"/>
      <c r="Z658" s="254">
        <f t="shared" si="65"/>
        <v>36131.040000000001</v>
      </c>
      <c r="AA658" s="5">
        <f>VLOOKUP(G658,Ma_KH!$A:$R,14,0)</f>
        <v>60</v>
      </c>
    </row>
    <row r="659" spans="1:27" x14ac:dyDescent="0.25">
      <c r="A659" s="261">
        <v>46114</v>
      </c>
      <c r="B659" s="262">
        <v>4186992079</v>
      </c>
      <c r="C659" s="263" t="s">
        <v>15253</v>
      </c>
      <c r="D659" s="261">
        <v>46115</v>
      </c>
      <c r="E659" s="206"/>
      <c r="F659" s="189"/>
      <c r="G659" s="265" t="s">
        <v>15009</v>
      </c>
      <c r="H659" s="206"/>
      <c r="I659" s="262" t="s">
        <v>15399</v>
      </c>
      <c r="J659" s="262" t="s">
        <v>1769</v>
      </c>
      <c r="K659" s="205" t="s">
        <v>27</v>
      </c>
      <c r="L659" s="190" t="str">
        <f>VLOOKUP($K659,TONG_SL!$A:$D,2,0)</f>
        <v>Chân giò heo muối 300g</v>
      </c>
      <c r="M659" s="217"/>
      <c r="N659" s="190" t="str">
        <f t="shared" si="66"/>
        <v>K-C6</v>
      </c>
      <c r="O659" s="217"/>
      <c r="P659" s="217"/>
      <c r="Q659" s="190" t="str">
        <f>VLOOKUP(K659,TONG_SL!$A:$D,3,0)</f>
        <v>Túi</v>
      </c>
      <c r="R659" s="248">
        <v>34</v>
      </c>
      <c r="S659" s="159"/>
      <c r="T659" s="159">
        <f>VLOOKUP(VLOOKUP(G659,Ma_KH!$A:$R,18,0)&amp;K659,Gia_MB!$A:$F,6,0)</f>
        <v>73431</v>
      </c>
      <c r="U659" s="254">
        <f t="shared" si="62"/>
        <v>2496654</v>
      </c>
      <c r="V659" s="159"/>
      <c r="W659" s="246">
        <f t="shared" si="63"/>
        <v>0</v>
      </c>
      <c r="X659" s="247" t="str">
        <f t="shared" si="64"/>
        <v>8</v>
      </c>
      <c r="Y659" s="159"/>
      <c r="Z659" s="254">
        <f t="shared" si="65"/>
        <v>199732.32</v>
      </c>
      <c r="AA659" s="5">
        <f>VLOOKUP(G659,Ma_KH!$A:$R,14,0)</f>
        <v>60</v>
      </c>
    </row>
    <row r="660" spans="1:27" x14ac:dyDescent="0.25">
      <c r="A660" s="261">
        <v>46114</v>
      </c>
      <c r="B660" s="262">
        <v>4186992079</v>
      </c>
      <c r="C660" s="263" t="s">
        <v>15253</v>
      </c>
      <c r="D660" s="261">
        <v>46115</v>
      </c>
      <c r="E660" s="206"/>
      <c r="F660" s="189"/>
      <c r="G660" s="265" t="s">
        <v>15009</v>
      </c>
      <c r="H660" s="206"/>
      <c r="I660" s="262" t="s">
        <v>15399</v>
      </c>
      <c r="J660" s="262" t="s">
        <v>1769</v>
      </c>
      <c r="K660" s="205" t="s">
        <v>48</v>
      </c>
      <c r="L660" s="190" t="str">
        <f>VLOOKUP($K660,TONG_SL!$A:$D,2,0)</f>
        <v>Mọc Nấm Hương 250g</v>
      </c>
      <c r="M660" s="217"/>
      <c r="N660" s="190" t="str">
        <f t="shared" si="66"/>
        <v>K-C6</v>
      </c>
      <c r="O660" s="217"/>
      <c r="P660" s="217"/>
      <c r="Q660" s="190" t="str">
        <f>VLOOKUP(K660,TONG_SL!$A:$D,3,0)</f>
        <v>Túi</v>
      </c>
      <c r="R660" s="248">
        <v>1</v>
      </c>
      <c r="S660" s="159"/>
      <c r="T660" s="159">
        <f>VLOOKUP(VLOOKUP(G660,Ma_KH!$A:$R,18,0)&amp;K660,Gia_MB!$A:$F,6,0)</f>
        <v>46000</v>
      </c>
      <c r="U660" s="254">
        <f t="shared" si="62"/>
        <v>46000</v>
      </c>
      <c r="V660" s="159"/>
      <c r="W660" s="246">
        <f t="shared" si="63"/>
        <v>0</v>
      </c>
      <c r="X660" s="247" t="str">
        <f t="shared" si="64"/>
        <v>8</v>
      </c>
      <c r="Y660" s="159"/>
      <c r="Z660" s="254">
        <f t="shared" si="65"/>
        <v>3680</v>
      </c>
      <c r="AA660" s="5">
        <f>VLOOKUP(G660,Ma_KH!$A:$R,14,0)</f>
        <v>60</v>
      </c>
    </row>
    <row r="661" spans="1:27" x14ac:dyDescent="0.25">
      <c r="A661" s="282">
        <v>46114</v>
      </c>
      <c r="B661" s="283">
        <v>4186992181</v>
      </c>
      <c r="C661" s="284" t="s">
        <v>15253</v>
      </c>
      <c r="D661" s="282">
        <v>46115</v>
      </c>
      <c r="E661" s="206"/>
      <c r="F661" s="189"/>
      <c r="G661" s="285" t="s">
        <v>15009</v>
      </c>
      <c r="H661" s="206"/>
      <c r="I661" s="283" t="s">
        <v>15400</v>
      </c>
      <c r="J661" s="283" t="s">
        <v>1769</v>
      </c>
      <c r="K661" s="205" t="s">
        <v>34</v>
      </c>
      <c r="L661" s="190" t="str">
        <f>VLOOKUP($K661,TONG_SL!$A:$D,2,0)</f>
        <v>Tai heo muối 200g</v>
      </c>
      <c r="M661" s="217"/>
      <c r="N661" s="190" t="str">
        <f t="shared" si="66"/>
        <v>K-C6</v>
      </c>
      <c r="O661" s="217"/>
      <c r="P661" s="217"/>
      <c r="Q661" s="190" t="str">
        <f>VLOOKUP(K661,TONG_SL!$A:$D,3,0)</f>
        <v>Túi</v>
      </c>
      <c r="R661" s="248">
        <v>5</v>
      </c>
      <c r="S661" s="159"/>
      <c r="T661" s="159">
        <f>VLOOKUP(VLOOKUP(G661,Ma_KH!$A:$R,18,0)&amp;K661,Gia_MB!$A:$F,6,0)</f>
        <v>55595</v>
      </c>
      <c r="U661" s="254">
        <f t="shared" si="62"/>
        <v>277975</v>
      </c>
      <c r="V661" s="159"/>
      <c r="W661" s="246">
        <f t="shared" si="63"/>
        <v>0</v>
      </c>
      <c r="X661" s="247" t="str">
        <f t="shared" si="64"/>
        <v>8</v>
      </c>
      <c r="Y661" s="159"/>
      <c r="Z661" s="254">
        <f t="shared" si="65"/>
        <v>22238</v>
      </c>
      <c r="AA661" s="5">
        <f>VLOOKUP(G661,Ma_KH!$A:$R,14,0)</f>
        <v>60</v>
      </c>
    </row>
    <row r="662" spans="1:27" x14ac:dyDescent="0.25">
      <c r="A662" s="282">
        <v>46114</v>
      </c>
      <c r="B662" s="283">
        <v>4186992181</v>
      </c>
      <c r="C662" s="284" t="s">
        <v>15253</v>
      </c>
      <c r="D662" s="282">
        <v>46115</v>
      </c>
      <c r="E662" s="206"/>
      <c r="F662" s="189"/>
      <c r="G662" s="285" t="s">
        <v>15009</v>
      </c>
      <c r="H662" s="206"/>
      <c r="I662" s="283" t="s">
        <v>15400</v>
      </c>
      <c r="J662" s="283" t="s">
        <v>1769</v>
      </c>
      <c r="K662" s="205" t="s">
        <v>48</v>
      </c>
      <c r="L662" s="190" t="str">
        <f>VLOOKUP($K662,TONG_SL!$A:$D,2,0)</f>
        <v>Mọc Nấm Hương 250g</v>
      </c>
      <c r="M662" s="217"/>
      <c r="N662" s="190" t="str">
        <f t="shared" si="66"/>
        <v>K-C6</v>
      </c>
      <c r="O662" s="217"/>
      <c r="P662" s="217"/>
      <c r="Q662" s="190" t="str">
        <f>VLOOKUP(K662,TONG_SL!$A:$D,3,0)</f>
        <v>Túi</v>
      </c>
      <c r="R662" s="248">
        <v>8</v>
      </c>
      <c r="S662" s="159"/>
      <c r="T662" s="159">
        <f>VLOOKUP(VLOOKUP(G662,Ma_KH!$A:$R,18,0)&amp;K662,Gia_MB!$A:$F,6,0)</f>
        <v>46000</v>
      </c>
      <c r="U662" s="254">
        <f t="shared" si="62"/>
        <v>368000</v>
      </c>
      <c r="V662" s="159"/>
      <c r="W662" s="246">
        <f t="shared" si="63"/>
        <v>0</v>
      </c>
      <c r="X662" s="247" t="str">
        <f t="shared" si="64"/>
        <v>8</v>
      </c>
      <c r="Y662" s="159"/>
      <c r="Z662" s="254">
        <f t="shared" si="65"/>
        <v>29440</v>
      </c>
      <c r="AA662" s="5">
        <f>VLOOKUP(G662,Ma_KH!$A:$R,14,0)</f>
        <v>60</v>
      </c>
    </row>
    <row r="663" spans="1:27" x14ac:dyDescent="0.25">
      <c r="A663" s="282">
        <v>46114</v>
      </c>
      <c r="B663" s="283">
        <v>4186992181</v>
      </c>
      <c r="C663" s="284" t="s">
        <v>15253</v>
      </c>
      <c r="D663" s="282">
        <v>46115</v>
      </c>
      <c r="E663" s="206"/>
      <c r="F663" s="189"/>
      <c r="G663" s="285" t="s">
        <v>15009</v>
      </c>
      <c r="H663" s="206"/>
      <c r="I663" s="283" t="s">
        <v>15400</v>
      </c>
      <c r="J663" s="283" t="s">
        <v>1769</v>
      </c>
      <c r="K663" s="205" t="s">
        <v>27</v>
      </c>
      <c r="L663" s="190" t="str">
        <f>VLOOKUP($K663,TONG_SL!$A:$D,2,0)</f>
        <v>Chân giò heo muối 300g</v>
      </c>
      <c r="M663" s="217"/>
      <c r="N663" s="190" t="str">
        <f t="shared" si="66"/>
        <v>K-C6</v>
      </c>
      <c r="O663" s="217"/>
      <c r="P663" s="217"/>
      <c r="Q663" s="190" t="str">
        <f>VLOOKUP(K663,TONG_SL!$A:$D,3,0)</f>
        <v>Túi</v>
      </c>
      <c r="R663" s="248">
        <v>26</v>
      </c>
      <c r="S663" s="159"/>
      <c r="T663" s="159">
        <f>VLOOKUP(VLOOKUP(G663,Ma_KH!$A:$R,18,0)&amp;K663,Gia_MB!$A:$F,6,0)</f>
        <v>73431</v>
      </c>
      <c r="U663" s="254">
        <f t="shared" si="62"/>
        <v>1909206</v>
      </c>
      <c r="V663" s="159"/>
      <c r="W663" s="246">
        <f t="shared" si="63"/>
        <v>0</v>
      </c>
      <c r="X663" s="247" t="str">
        <f t="shared" si="64"/>
        <v>8</v>
      </c>
      <c r="Y663" s="159"/>
      <c r="Z663" s="254">
        <f t="shared" si="65"/>
        <v>152736.48000000001</v>
      </c>
      <c r="AA663" s="5">
        <f>VLOOKUP(G663,Ma_KH!$A:$R,14,0)</f>
        <v>60</v>
      </c>
    </row>
    <row r="664" spans="1:27" x14ac:dyDescent="0.25">
      <c r="A664" s="282">
        <v>46114</v>
      </c>
      <c r="B664" s="283">
        <v>4186992181</v>
      </c>
      <c r="C664" s="284" t="s">
        <v>15253</v>
      </c>
      <c r="D664" s="282">
        <v>46115</v>
      </c>
      <c r="E664" s="206"/>
      <c r="F664" s="189"/>
      <c r="G664" s="285" t="s">
        <v>15009</v>
      </c>
      <c r="H664" s="206"/>
      <c r="I664" s="283" t="s">
        <v>15400</v>
      </c>
      <c r="J664" s="283" t="s">
        <v>1769</v>
      </c>
      <c r="K664" s="205" t="s">
        <v>32</v>
      </c>
      <c r="L664" s="190" t="str">
        <f>VLOOKUP($K664,TONG_SL!$A:$D,2,0)</f>
        <v>Giò Tai Lưỡi Xào 250g</v>
      </c>
      <c r="M664" s="217"/>
      <c r="N664" s="190" t="str">
        <f t="shared" si="66"/>
        <v>K-C6</v>
      </c>
      <c r="O664" s="217"/>
      <c r="P664" s="217"/>
      <c r="Q664" s="190" t="str">
        <f>VLOOKUP(K664,TONG_SL!$A:$D,3,0)</f>
        <v>Túi</v>
      </c>
      <c r="R664" s="248">
        <v>6</v>
      </c>
      <c r="S664" s="159"/>
      <c r="T664" s="159">
        <f>VLOOKUP(VLOOKUP(G664,Ma_KH!$A:$R,18,0)&amp;K664,Gia_MB!$A:$F,6,0)</f>
        <v>50182</v>
      </c>
      <c r="U664" s="254">
        <f t="shared" si="62"/>
        <v>301092</v>
      </c>
      <c r="V664" s="159"/>
      <c r="W664" s="246">
        <f t="shared" si="63"/>
        <v>0</v>
      </c>
      <c r="X664" s="247" t="str">
        <f t="shared" si="64"/>
        <v>8</v>
      </c>
      <c r="Y664" s="159"/>
      <c r="Z664" s="254">
        <f t="shared" si="65"/>
        <v>24087.360000000001</v>
      </c>
      <c r="AA664" s="5">
        <f>VLOOKUP(G664,Ma_KH!$A:$R,14,0)</f>
        <v>60</v>
      </c>
    </row>
    <row r="665" spans="1:27" x14ac:dyDescent="0.25">
      <c r="A665" s="282">
        <v>46114</v>
      </c>
      <c r="B665" s="283">
        <v>4186992181</v>
      </c>
      <c r="C665" s="284" t="s">
        <v>15253</v>
      </c>
      <c r="D665" s="282">
        <v>46115</v>
      </c>
      <c r="E665" s="206"/>
      <c r="F665" s="189"/>
      <c r="G665" s="285" t="s">
        <v>15009</v>
      </c>
      <c r="H665" s="206"/>
      <c r="I665" s="283" t="s">
        <v>15400</v>
      </c>
      <c r="J665" s="283" t="s">
        <v>1769</v>
      </c>
      <c r="K665" s="205" t="s">
        <v>30</v>
      </c>
      <c r="L665" s="190" t="str">
        <f>VLOOKUP($K665,TONG_SL!$A:$D,2,0)</f>
        <v>Gà muối 500g</v>
      </c>
      <c r="M665" s="217"/>
      <c r="N665" s="190" t="str">
        <f t="shared" si="66"/>
        <v>K-C6</v>
      </c>
      <c r="O665" s="217"/>
      <c r="P665" s="217"/>
      <c r="Q665" s="190" t="str">
        <f>VLOOKUP(K665,TONG_SL!$A:$D,3,0)</f>
        <v>Túi</v>
      </c>
      <c r="R665" s="248">
        <v>4</v>
      </c>
      <c r="S665" s="159"/>
      <c r="T665" s="159">
        <f>VLOOKUP(VLOOKUP(G665,Ma_KH!$A:$R,18,0)&amp;K665,Gia_MB!$A:$F,6,0)</f>
        <v>116611</v>
      </c>
      <c r="U665" s="254">
        <f t="shared" si="62"/>
        <v>466444</v>
      </c>
      <c r="V665" s="159"/>
      <c r="W665" s="246">
        <f t="shared" si="63"/>
        <v>0</v>
      </c>
      <c r="X665" s="247" t="str">
        <f t="shared" si="64"/>
        <v>8</v>
      </c>
      <c r="Y665" s="159"/>
      <c r="Z665" s="254">
        <f t="shared" si="65"/>
        <v>37315.520000000004</v>
      </c>
      <c r="AA665" s="5">
        <f>VLOOKUP(G665,Ma_KH!$A:$R,14,0)</f>
        <v>60</v>
      </c>
    </row>
    <row r="666" spans="1:27" x14ac:dyDescent="0.25">
      <c r="A666" s="282">
        <v>46114</v>
      </c>
      <c r="B666" s="283">
        <v>4186992299</v>
      </c>
      <c r="C666" s="284" t="s">
        <v>15253</v>
      </c>
      <c r="D666" s="282">
        <v>46115</v>
      </c>
      <c r="E666" s="206"/>
      <c r="F666" s="189"/>
      <c r="G666" s="285" t="s">
        <v>15009</v>
      </c>
      <c r="H666" s="206"/>
      <c r="I666" s="283" t="s">
        <v>15401</v>
      </c>
      <c r="J666" s="283" t="s">
        <v>1769</v>
      </c>
      <c r="K666" s="205" t="s">
        <v>30</v>
      </c>
      <c r="L666" s="190" t="str">
        <f>VLOOKUP($K666,TONG_SL!$A:$D,2,0)</f>
        <v>Gà muối 500g</v>
      </c>
      <c r="M666" s="217"/>
      <c r="N666" s="190" t="str">
        <f t="shared" si="66"/>
        <v>K-C6</v>
      </c>
      <c r="O666" s="217"/>
      <c r="P666" s="217"/>
      <c r="Q666" s="190" t="str">
        <f>VLOOKUP(K666,TONG_SL!$A:$D,3,0)</f>
        <v>Túi</v>
      </c>
      <c r="R666" s="248">
        <v>4</v>
      </c>
      <c r="S666" s="159"/>
      <c r="T666" s="159">
        <f>VLOOKUP(VLOOKUP(G666,Ma_KH!$A:$R,18,0)&amp;K666,Gia_MB!$A:$F,6,0)</f>
        <v>116611</v>
      </c>
      <c r="U666" s="254">
        <f t="shared" si="62"/>
        <v>466444</v>
      </c>
      <c r="V666" s="159"/>
      <c r="W666" s="246">
        <f t="shared" si="63"/>
        <v>0</v>
      </c>
      <c r="X666" s="247" t="str">
        <f t="shared" si="64"/>
        <v>8</v>
      </c>
      <c r="Y666" s="159"/>
      <c r="Z666" s="254">
        <f t="shared" si="65"/>
        <v>37315.520000000004</v>
      </c>
      <c r="AA666" s="5">
        <f>VLOOKUP(G666,Ma_KH!$A:$R,14,0)</f>
        <v>60</v>
      </c>
    </row>
    <row r="667" spans="1:27" x14ac:dyDescent="0.25">
      <c r="A667" s="282">
        <v>46114</v>
      </c>
      <c r="B667" s="283">
        <v>4186992299</v>
      </c>
      <c r="C667" s="284" t="s">
        <v>15253</v>
      </c>
      <c r="D667" s="282">
        <v>46115</v>
      </c>
      <c r="E667" s="206"/>
      <c r="F667" s="189"/>
      <c r="G667" s="285" t="s">
        <v>15009</v>
      </c>
      <c r="H667" s="206"/>
      <c r="I667" s="283" t="s">
        <v>15401</v>
      </c>
      <c r="J667" s="283" t="s">
        <v>1769</v>
      </c>
      <c r="K667" s="205" t="s">
        <v>32</v>
      </c>
      <c r="L667" s="190" t="str">
        <f>VLOOKUP($K667,TONG_SL!$A:$D,2,0)</f>
        <v>Giò Tai Lưỡi Xào 250g</v>
      </c>
      <c r="M667" s="217"/>
      <c r="N667" s="190" t="str">
        <f t="shared" si="66"/>
        <v>K-C6</v>
      </c>
      <c r="O667" s="217"/>
      <c r="P667" s="217"/>
      <c r="Q667" s="190" t="str">
        <f>VLOOKUP(K667,TONG_SL!$A:$D,3,0)</f>
        <v>Túi</v>
      </c>
      <c r="R667" s="248">
        <v>6</v>
      </c>
      <c r="S667" s="159"/>
      <c r="T667" s="159">
        <f>VLOOKUP(VLOOKUP(G667,Ma_KH!$A:$R,18,0)&amp;K667,Gia_MB!$A:$F,6,0)</f>
        <v>50182</v>
      </c>
      <c r="U667" s="254">
        <f t="shared" ref="U667:U677" si="67">T667*R667</f>
        <v>301092</v>
      </c>
      <c r="V667" s="159"/>
      <c r="W667" s="246">
        <f t="shared" ref="W667:W677" si="68">U667*V667</f>
        <v>0</v>
      </c>
      <c r="X667" s="247" t="str">
        <f t="shared" ref="X667:X677" si="69">IF(B667&lt;&gt;"","8","0")</f>
        <v>8</v>
      </c>
      <c r="Y667" s="159"/>
      <c r="Z667" s="254">
        <f t="shared" ref="Z667:Z677" si="70">U667*X667%</f>
        <v>24087.360000000001</v>
      </c>
      <c r="AA667" s="5">
        <f>VLOOKUP(G667,Ma_KH!$A:$R,14,0)</f>
        <v>60</v>
      </c>
    </row>
    <row r="668" spans="1:27" x14ac:dyDescent="0.25">
      <c r="A668" s="282">
        <v>46114</v>
      </c>
      <c r="B668" s="283">
        <v>4186992299</v>
      </c>
      <c r="C668" s="284" t="s">
        <v>15253</v>
      </c>
      <c r="D668" s="282">
        <v>46115</v>
      </c>
      <c r="E668" s="206"/>
      <c r="F668" s="189"/>
      <c r="G668" s="285" t="s">
        <v>15009</v>
      </c>
      <c r="H668" s="206"/>
      <c r="I668" s="283" t="s">
        <v>15401</v>
      </c>
      <c r="J668" s="283" t="s">
        <v>1769</v>
      </c>
      <c r="K668" s="205" t="s">
        <v>27</v>
      </c>
      <c r="L668" s="190" t="str">
        <f>VLOOKUP($K668,TONG_SL!$A:$D,2,0)</f>
        <v>Chân giò heo muối 300g</v>
      </c>
      <c r="M668" s="217"/>
      <c r="N668" s="190" t="str">
        <f t="shared" si="66"/>
        <v>K-C6</v>
      </c>
      <c r="O668" s="217"/>
      <c r="P668" s="217"/>
      <c r="Q668" s="190" t="str">
        <f>VLOOKUP(K668,TONG_SL!$A:$D,3,0)</f>
        <v>Túi</v>
      </c>
      <c r="R668" s="248">
        <v>24</v>
      </c>
      <c r="S668" s="159"/>
      <c r="T668" s="159">
        <f>VLOOKUP(VLOOKUP(G668,Ma_KH!$A:$R,18,0)&amp;K668,Gia_MB!$A:$F,6,0)</f>
        <v>73431</v>
      </c>
      <c r="U668" s="254">
        <f t="shared" si="67"/>
        <v>1762344</v>
      </c>
      <c r="V668" s="159"/>
      <c r="W668" s="246">
        <f t="shared" si="68"/>
        <v>0</v>
      </c>
      <c r="X668" s="247" t="str">
        <f t="shared" si="69"/>
        <v>8</v>
      </c>
      <c r="Y668" s="159"/>
      <c r="Z668" s="254">
        <f t="shared" si="70"/>
        <v>140987.51999999999</v>
      </c>
      <c r="AA668" s="5">
        <f>VLOOKUP(G668,Ma_KH!$A:$R,14,0)</f>
        <v>60</v>
      </c>
    </row>
    <row r="669" spans="1:27" x14ac:dyDescent="0.25">
      <c r="A669" s="282">
        <v>46114</v>
      </c>
      <c r="B669" s="283">
        <v>4186992299</v>
      </c>
      <c r="C669" s="284" t="s">
        <v>15253</v>
      </c>
      <c r="D669" s="282">
        <v>46115</v>
      </c>
      <c r="E669" s="206"/>
      <c r="F669" s="189"/>
      <c r="G669" s="285" t="s">
        <v>15009</v>
      </c>
      <c r="H669" s="206"/>
      <c r="I669" s="283" t="s">
        <v>15401</v>
      </c>
      <c r="J669" s="283" t="s">
        <v>1769</v>
      </c>
      <c r="K669" s="205" t="s">
        <v>48</v>
      </c>
      <c r="L669" s="190" t="str">
        <f>VLOOKUP($K669,TONG_SL!$A:$D,2,0)</f>
        <v>Mọc Nấm Hương 250g</v>
      </c>
      <c r="M669" s="217"/>
      <c r="N669" s="190" t="str">
        <f t="shared" si="66"/>
        <v>K-C6</v>
      </c>
      <c r="O669" s="217"/>
      <c r="P669" s="217"/>
      <c r="Q669" s="190" t="str">
        <f>VLOOKUP(K669,TONG_SL!$A:$D,3,0)</f>
        <v>Túi</v>
      </c>
      <c r="R669" s="248">
        <v>4</v>
      </c>
      <c r="S669" s="159"/>
      <c r="T669" s="159">
        <f>VLOOKUP(VLOOKUP(G669,Ma_KH!$A:$R,18,0)&amp;K669,Gia_MB!$A:$F,6,0)</f>
        <v>46000</v>
      </c>
      <c r="U669" s="254">
        <f t="shared" si="67"/>
        <v>184000</v>
      </c>
      <c r="V669" s="159"/>
      <c r="W669" s="246">
        <f t="shared" si="68"/>
        <v>0</v>
      </c>
      <c r="X669" s="247" t="str">
        <f t="shared" si="69"/>
        <v>8</v>
      </c>
      <c r="Y669" s="159"/>
      <c r="Z669" s="254">
        <f t="shared" si="70"/>
        <v>14720</v>
      </c>
      <c r="AA669" s="5">
        <f>VLOOKUP(G669,Ma_KH!$A:$R,14,0)</f>
        <v>60</v>
      </c>
    </row>
    <row r="670" spans="1:27" x14ac:dyDescent="0.25">
      <c r="A670" s="282">
        <v>46114</v>
      </c>
      <c r="B670" s="283">
        <v>4186992299</v>
      </c>
      <c r="C670" s="284" t="s">
        <v>15253</v>
      </c>
      <c r="D670" s="282">
        <v>46115</v>
      </c>
      <c r="E670" s="206"/>
      <c r="F670" s="189"/>
      <c r="G670" s="285" t="s">
        <v>15009</v>
      </c>
      <c r="H670" s="206"/>
      <c r="I670" s="283" t="s">
        <v>15401</v>
      </c>
      <c r="J670" s="283" t="s">
        <v>1769</v>
      </c>
      <c r="K670" s="205" t="s">
        <v>34</v>
      </c>
      <c r="L670" s="190" t="str">
        <f>VLOOKUP($K670,TONG_SL!$A:$D,2,0)</f>
        <v>Tai heo muối 200g</v>
      </c>
      <c r="M670" s="217"/>
      <c r="N670" s="190" t="str">
        <f t="shared" si="66"/>
        <v>K-C6</v>
      </c>
      <c r="O670" s="217"/>
      <c r="P670" s="217"/>
      <c r="Q670" s="190" t="str">
        <f>VLOOKUP(K670,TONG_SL!$A:$D,3,0)</f>
        <v>Túi</v>
      </c>
      <c r="R670" s="248">
        <v>3</v>
      </c>
      <c r="S670" s="159"/>
      <c r="T670" s="159">
        <f>VLOOKUP(VLOOKUP(G670,Ma_KH!$A:$R,18,0)&amp;K670,Gia_MB!$A:$F,6,0)</f>
        <v>55595</v>
      </c>
      <c r="U670" s="254">
        <f t="shared" si="67"/>
        <v>166785</v>
      </c>
      <c r="V670" s="159"/>
      <c r="W670" s="246">
        <f t="shared" si="68"/>
        <v>0</v>
      </c>
      <c r="X670" s="247" t="str">
        <f t="shared" si="69"/>
        <v>8</v>
      </c>
      <c r="Y670" s="159"/>
      <c r="Z670" s="254">
        <f t="shared" si="70"/>
        <v>13342.800000000001</v>
      </c>
      <c r="AA670" s="5">
        <f>VLOOKUP(G670,Ma_KH!$A:$R,14,0)</f>
        <v>60</v>
      </c>
    </row>
    <row r="671" spans="1:27" x14ac:dyDescent="0.25">
      <c r="A671" s="282">
        <v>46114</v>
      </c>
      <c r="B671" s="283">
        <v>4186991977</v>
      </c>
      <c r="C671" s="284" t="s">
        <v>15253</v>
      </c>
      <c r="D671" s="282">
        <v>46115</v>
      </c>
      <c r="E671" s="206"/>
      <c r="F671" s="189"/>
      <c r="G671" s="285" t="s">
        <v>15009</v>
      </c>
      <c r="H671" s="206"/>
      <c r="I671" s="283" t="s">
        <v>15402</v>
      </c>
      <c r="J671" s="283" t="s">
        <v>1769</v>
      </c>
      <c r="K671" s="205" t="s">
        <v>34</v>
      </c>
      <c r="L671" s="190" t="str">
        <f>VLOOKUP($K671,TONG_SL!$A:$D,2,0)</f>
        <v>Tai heo muối 200g</v>
      </c>
      <c r="M671" s="217"/>
      <c r="N671" s="190" t="str">
        <f t="shared" si="66"/>
        <v>K-C6</v>
      </c>
      <c r="O671" s="217"/>
      <c r="P671" s="217"/>
      <c r="Q671" s="190" t="str">
        <f>VLOOKUP(K671,TONG_SL!$A:$D,3,0)</f>
        <v>Túi</v>
      </c>
      <c r="R671" s="248">
        <v>5</v>
      </c>
      <c r="S671" s="159"/>
      <c r="T671" s="159">
        <f>VLOOKUP(VLOOKUP(G671,Ma_KH!$A:$R,18,0)&amp;K671,Gia_MB!$A:$F,6,0)</f>
        <v>55595</v>
      </c>
      <c r="U671" s="254">
        <f t="shared" si="67"/>
        <v>277975</v>
      </c>
      <c r="V671" s="159"/>
      <c r="W671" s="246">
        <f t="shared" si="68"/>
        <v>0</v>
      </c>
      <c r="X671" s="247" t="str">
        <f t="shared" si="69"/>
        <v>8</v>
      </c>
      <c r="Y671" s="159"/>
      <c r="Z671" s="254">
        <f t="shared" si="70"/>
        <v>22238</v>
      </c>
      <c r="AA671" s="5">
        <f>VLOOKUP(G671,Ma_KH!$A:$R,14,0)</f>
        <v>60</v>
      </c>
    </row>
    <row r="672" spans="1:27" x14ac:dyDescent="0.25">
      <c r="A672" s="282">
        <v>46114</v>
      </c>
      <c r="B672" s="283">
        <v>4186991977</v>
      </c>
      <c r="C672" s="284" t="s">
        <v>15253</v>
      </c>
      <c r="D672" s="282">
        <v>46115</v>
      </c>
      <c r="E672" s="206"/>
      <c r="F672" s="189"/>
      <c r="G672" s="285" t="s">
        <v>15009</v>
      </c>
      <c r="H672" s="206"/>
      <c r="I672" s="283" t="s">
        <v>15402</v>
      </c>
      <c r="J672" s="283" t="s">
        <v>1769</v>
      </c>
      <c r="K672" s="205" t="s">
        <v>27</v>
      </c>
      <c r="L672" s="190" t="str">
        <f>VLOOKUP($K672,TONG_SL!$A:$D,2,0)</f>
        <v>Chân giò heo muối 300g</v>
      </c>
      <c r="M672" s="217"/>
      <c r="N672" s="190" t="str">
        <f t="shared" si="66"/>
        <v>K-C6</v>
      </c>
      <c r="O672" s="217"/>
      <c r="P672" s="217"/>
      <c r="Q672" s="190" t="str">
        <f>VLOOKUP(K672,TONG_SL!$A:$D,3,0)</f>
        <v>Túi</v>
      </c>
      <c r="R672" s="248">
        <v>24</v>
      </c>
      <c r="S672" s="159"/>
      <c r="T672" s="159">
        <f>VLOOKUP(VLOOKUP(G672,Ma_KH!$A:$R,18,0)&amp;K672,Gia_MB!$A:$F,6,0)</f>
        <v>73431</v>
      </c>
      <c r="U672" s="254">
        <f t="shared" si="67"/>
        <v>1762344</v>
      </c>
      <c r="V672" s="159"/>
      <c r="W672" s="246">
        <f t="shared" si="68"/>
        <v>0</v>
      </c>
      <c r="X672" s="247" t="str">
        <f t="shared" si="69"/>
        <v>8</v>
      </c>
      <c r="Y672" s="159"/>
      <c r="Z672" s="254">
        <f t="shared" si="70"/>
        <v>140987.51999999999</v>
      </c>
      <c r="AA672" s="5">
        <f>VLOOKUP(G672,Ma_KH!$A:$R,14,0)</f>
        <v>60</v>
      </c>
    </row>
    <row r="673" spans="1:27" x14ac:dyDescent="0.25">
      <c r="A673" s="282">
        <v>46114</v>
      </c>
      <c r="B673" s="283">
        <v>4186991977</v>
      </c>
      <c r="C673" s="284" t="s">
        <v>15253</v>
      </c>
      <c r="D673" s="282">
        <v>46115</v>
      </c>
      <c r="E673" s="206"/>
      <c r="F673" s="189"/>
      <c r="G673" s="285" t="s">
        <v>15009</v>
      </c>
      <c r="H673" s="206"/>
      <c r="I673" s="283" t="s">
        <v>15402</v>
      </c>
      <c r="J673" s="283" t="s">
        <v>1769</v>
      </c>
      <c r="K673" s="205" t="s">
        <v>32</v>
      </c>
      <c r="L673" s="190" t="str">
        <f>VLOOKUP($K673,TONG_SL!$A:$D,2,0)</f>
        <v>Giò Tai Lưỡi Xào 250g</v>
      </c>
      <c r="M673" s="217"/>
      <c r="N673" s="190" t="str">
        <f t="shared" si="66"/>
        <v>K-C6</v>
      </c>
      <c r="O673" s="217"/>
      <c r="P673" s="217"/>
      <c r="Q673" s="190" t="str">
        <f>VLOOKUP(K673,TONG_SL!$A:$D,3,0)</f>
        <v>Túi</v>
      </c>
      <c r="R673" s="248">
        <v>9</v>
      </c>
      <c r="S673" s="159"/>
      <c r="T673" s="159">
        <f>VLOOKUP(VLOOKUP(G673,Ma_KH!$A:$R,18,0)&amp;K673,Gia_MB!$A:$F,6,0)</f>
        <v>50182</v>
      </c>
      <c r="U673" s="254">
        <f t="shared" si="67"/>
        <v>451638</v>
      </c>
      <c r="V673" s="159"/>
      <c r="W673" s="246">
        <f t="shared" si="68"/>
        <v>0</v>
      </c>
      <c r="X673" s="247" t="str">
        <f t="shared" si="69"/>
        <v>8</v>
      </c>
      <c r="Y673" s="159"/>
      <c r="Z673" s="254">
        <f t="shared" si="70"/>
        <v>36131.040000000001</v>
      </c>
      <c r="AA673" s="5">
        <f>VLOOKUP(G673,Ma_KH!$A:$R,14,0)</f>
        <v>60</v>
      </c>
    </row>
    <row r="674" spans="1:27" x14ac:dyDescent="0.25">
      <c r="A674" s="261">
        <v>46114</v>
      </c>
      <c r="B674" s="262">
        <v>4187019961</v>
      </c>
      <c r="C674" s="263" t="s">
        <v>15253</v>
      </c>
      <c r="D674" s="261">
        <v>46115</v>
      </c>
      <c r="E674" s="206"/>
      <c r="F674" s="189"/>
      <c r="G674" s="265" t="s">
        <v>15033</v>
      </c>
      <c r="H674" s="206"/>
      <c r="I674" s="262" t="s">
        <v>15403</v>
      </c>
      <c r="J674" s="262" t="s">
        <v>1769</v>
      </c>
      <c r="K674" s="205" t="s">
        <v>27</v>
      </c>
      <c r="L674" s="190" t="str">
        <f>VLOOKUP($K674,TONG_SL!$A:$D,2,0)</f>
        <v>Chân giò heo muối 300g</v>
      </c>
      <c r="M674" s="217"/>
      <c r="N674" s="190" t="str">
        <f t="shared" si="66"/>
        <v>K-C6</v>
      </c>
      <c r="O674" s="217"/>
      <c r="P674" s="217"/>
      <c r="Q674" s="190" t="str">
        <f>VLOOKUP(K674,TONG_SL!$A:$D,3,0)</f>
        <v>Túi</v>
      </c>
      <c r="R674" s="248">
        <v>30</v>
      </c>
      <c r="S674" s="159"/>
      <c r="T674" s="159">
        <f>VLOOKUP(VLOOKUP(G674,Ma_KH!$A:$R,18,0)&amp;K674,Gia_MB!$A:$F,6,0)</f>
        <v>73431</v>
      </c>
      <c r="U674" s="254">
        <f t="shared" si="67"/>
        <v>2202930</v>
      </c>
      <c r="V674" s="159"/>
      <c r="W674" s="246">
        <f t="shared" si="68"/>
        <v>0</v>
      </c>
      <c r="X674" s="247" t="str">
        <f t="shared" si="69"/>
        <v>8</v>
      </c>
      <c r="Y674" s="159"/>
      <c r="Z674" s="254">
        <f t="shared" si="70"/>
        <v>176234.4</v>
      </c>
      <c r="AA674" s="5">
        <f>VLOOKUP(G674,Ma_KH!$A:$R,14,0)</f>
        <v>60</v>
      </c>
    </row>
    <row r="675" spans="1:27" x14ac:dyDescent="0.25">
      <c r="A675" s="261">
        <v>46114</v>
      </c>
      <c r="B675" s="262">
        <v>4187019961</v>
      </c>
      <c r="C675" s="263" t="s">
        <v>15253</v>
      </c>
      <c r="D675" s="261">
        <v>46115</v>
      </c>
      <c r="E675" s="206"/>
      <c r="F675" s="189"/>
      <c r="G675" s="265" t="s">
        <v>15033</v>
      </c>
      <c r="H675" s="206"/>
      <c r="I675" s="262" t="s">
        <v>15403</v>
      </c>
      <c r="J675" s="262" t="s">
        <v>1769</v>
      </c>
      <c r="K675" s="205" t="s">
        <v>37</v>
      </c>
      <c r="L675" s="190" t="str">
        <f>VLOOKUP($K675,TONG_SL!$A:$D,2,0)</f>
        <v>Chả cốm 300g</v>
      </c>
      <c r="M675" s="217"/>
      <c r="N675" s="190" t="str">
        <f t="shared" si="66"/>
        <v>K-C6</v>
      </c>
      <c r="O675" s="217"/>
      <c r="P675" s="217"/>
      <c r="Q675" s="190" t="str">
        <f>VLOOKUP(K675,TONG_SL!$A:$D,3,0)</f>
        <v>Túi</v>
      </c>
      <c r="R675" s="248">
        <v>5</v>
      </c>
      <c r="S675" s="159"/>
      <c r="T675" s="159">
        <f>VLOOKUP(VLOOKUP(G675,Ma_KH!$A:$R,18,0)&amp;K675,Gia_MB!$A:$F,6,0)</f>
        <v>74250</v>
      </c>
      <c r="U675" s="254">
        <f t="shared" si="67"/>
        <v>371250</v>
      </c>
      <c r="V675" s="159"/>
      <c r="W675" s="246">
        <f t="shared" si="68"/>
        <v>0</v>
      </c>
      <c r="X675" s="247" t="str">
        <f t="shared" si="69"/>
        <v>8</v>
      </c>
      <c r="Y675" s="159"/>
      <c r="Z675" s="254">
        <f t="shared" si="70"/>
        <v>29700</v>
      </c>
      <c r="AA675" s="5">
        <f>VLOOKUP(G675,Ma_KH!$A:$R,14,0)</f>
        <v>60</v>
      </c>
    </row>
    <row r="676" spans="1:27" x14ac:dyDescent="0.25">
      <c r="A676" s="261">
        <v>46114</v>
      </c>
      <c r="B676" s="262">
        <v>4187019961</v>
      </c>
      <c r="C676" s="263" t="s">
        <v>15253</v>
      </c>
      <c r="D676" s="261">
        <v>46115</v>
      </c>
      <c r="E676" s="206"/>
      <c r="F676" s="189"/>
      <c r="G676" s="265" t="s">
        <v>15033</v>
      </c>
      <c r="H676" s="206"/>
      <c r="I676" s="262" t="s">
        <v>15403</v>
      </c>
      <c r="J676" s="262" t="s">
        <v>1769</v>
      </c>
      <c r="K676" s="205" t="s">
        <v>30</v>
      </c>
      <c r="L676" s="190" t="str">
        <f>VLOOKUP($K676,TONG_SL!$A:$D,2,0)</f>
        <v>Gà muối 500g</v>
      </c>
      <c r="M676" s="217"/>
      <c r="N676" s="190" t="str">
        <f t="shared" si="66"/>
        <v>K-C6</v>
      </c>
      <c r="O676" s="217"/>
      <c r="P676" s="217"/>
      <c r="Q676" s="190" t="str">
        <f>VLOOKUP(K676,TONG_SL!$A:$D,3,0)</f>
        <v>Túi</v>
      </c>
      <c r="R676" s="248">
        <v>10</v>
      </c>
      <c r="S676" s="159"/>
      <c r="T676" s="159">
        <f>VLOOKUP(VLOOKUP(G676,Ma_KH!$A:$R,18,0)&amp;K676,Gia_MB!$A:$F,6,0)</f>
        <v>116611</v>
      </c>
      <c r="U676" s="254">
        <f t="shared" si="67"/>
        <v>1166110</v>
      </c>
      <c r="V676" s="159"/>
      <c r="W676" s="246">
        <f t="shared" si="68"/>
        <v>0</v>
      </c>
      <c r="X676" s="247" t="str">
        <f t="shared" si="69"/>
        <v>8</v>
      </c>
      <c r="Y676" s="159"/>
      <c r="Z676" s="254">
        <f t="shared" si="70"/>
        <v>93288.8</v>
      </c>
      <c r="AA676" s="5">
        <f>VLOOKUP(G676,Ma_KH!$A:$R,14,0)</f>
        <v>60</v>
      </c>
    </row>
    <row r="677" spans="1:27" x14ac:dyDescent="0.25">
      <c r="A677" s="298">
        <v>46114</v>
      </c>
      <c r="B677" s="299">
        <v>4187019961</v>
      </c>
      <c r="C677" s="300" t="s">
        <v>15253</v>
      </c>
      <c r="D677" s="298">
        <v>46115</v>
      </c>
      <c r="E677" s="252"/>
      <c r="F677" s="251"/>
      <c r="G677" s="301" t="s">
        <v>15033</v>
      </c>
      <c r="H677" s="252"/>
      <c r="I677" s="299" t="s">
        <v>15403</v>
      </c>
      <c r="J677" s="299" t="s">
        <v>1769</v>
      </c>
      <c r="K677" s="205" t="s">
        <v>34</v>
      </c>
      <c r="L677" s="190" t="str">
        <f>VLOOKUP($K677,TONG_SL!$A:$D,2,0)</f>
        <v>Tai heo muối 200g</v>
      </c>
      <c r="M677" s="217"/>
      <c r="N677" s="190" t="str">
        <f t="shared" si="66"/>
        <v>K-C6</v>
      </c>
      <c r="O677" s="217"/>
      <c r="P677" s="217"/>
      <c r="Q677" s="190" t="str">
        <f>VLOOKUP(K677,TONG_SL!$A:$D,3,0)</f>
        <v>Túi</v>
      </c>
      <c r="R677" s="248">
        <v>10</v>
      </c>
      <c r="S677" s="160"/>
      <c r="T677" s="160">
        <f>VLOOKUP(VLOOKUP(G677,Ma_KH!$A:$R,18,0)&amp;K677,Gia_MB!$A:$F,6,0)</f>
        <v>55595</v>
      </c>
      <c r="U677" s="255">
        <f t="shared" si="67"/>
        <v>555950</v>
      </c>
      <c r="V677" s="160"/>
      <c r="W677" s="256">
        <f t="shared" si="68"/>
        <v>0</v>
      </c>
      <c r="X677" s="257" t="str">
        <f t="shared" si="69"/>
        <v>8</v>
      </c>
      <c r="Y677" s="160"/>
      <c r="Z677" s="255">
        <f t="shared" si="70"/>
        <v>44476</v>
      </c>
      <c r="AA677" s="258">
        <f>VLOOKUP(G677,Ma_KH!$A:$R,14,0)</f>
        <v>60</v>
      </c>
    </row>
    <row r="678" spans="1:27" x14ac:dyDescent="0.25">
      <c r="A678" s="282">
        <v>46114</v>
      </c>
      <c r="B678" s="283">
        <v>4186992035</v>
      </c>
      <c r="C678" s="284" t="s">
        <v>15253</v>
      </c>
      <c r="D678" s="282">
        <v>46115</v>
      </c>
      <c r="E678" s="206"/>
      <c r="F678" s="189"/>
      <c r="G678" s="285" t="s">
        <v>14013</v>
      </c>
      <c r="H678" s="206"/>
      <c r="I678" s="283">
        <v>4186992035</v>
      </c>
      <c r="J678" s="283" t="s">
        <v>1782</v>
      </c>
      <c r="K678" s="205" t="s">
        <v>48</v>
      </c>
      <c r="L678" s="190" t="str">
        <f>VLOOKUP($K678,TONG_SL!$A:$D,2,0)</f>
        <v>Mọc Nấm Hương 250g</v>
      </c>
      <c r="M678" s="244"/>
      <c r="N678" s="190" t="str">
        <f t="shared" si="66"/>
        <v>K-C6</v>
      </c>
      <c r="O678" s="244"/>
      <c r="P678" s="244"/>
      <c r="Q678" s="190" t="str">
        <f>VLOOKUP(K678,TONG_SL!$A:$D,3,0)</f>
        <v>Túi</v>
      </c>
      <c r="R678" s="248">
        <v>5</v>
      </c>
      <c r="S678" s="159"/>
      <c r="T678" s="159">
        <f>VLOOKUP(VLOOKUP(G678,Ma_KH!$A:$R,18,0)&amp;K678,Gia_MB!$A:$F,6,0)</f>
        <v>46000</v>
      </c>
      <c r="U678" s="254">
        <f t="shared" ref="U678:U741" si="71">T678*R678</f>
        <v>230000</v>
      </c>
      <c r="V678" s="159"/>
      <c r="W678" s="246">
        <f t="shared" ref="W678:W741" si="72">U678*V678</f>
        <v>0</v>
      </c>
      <c r="X678" s="247" t="str">
        <f t="shared" ref="X678:X741" si="73">IF(B678&lt;&gt;"","8","0")</f>
        <v>8</v>
      </c>
      <c r="Y678" s="159"/>
      <c r="Z678" s="254">
        <f t="shared" ref="Z678:Z741" si="74">U678*X678%</f>
        <v>18400</v>
      </c>
      <c r="AA678" s="5">
        <f>VLOOKUP(G678,Ma_KH!$A:$R,14,0)</f>
        <v>60</v>
      </c>
    </row>
    <row r="679" spans="1:27" x14ac:dyDescent="0.25">
      <c r="A679" s="282">
        <v>46114</v>
      </c>
      <c r="B679" s="283">
        <v>4186992035</v>
      </c>
      <c r="C679" s="284" t="s">
        <v>15253</v>
      </c>
      <c r="D679" s="282">
        <v>46115</v>
      </c>
      <c r="E679" s="206"/>
      <c r="F679" s="189"/>
      <c r="G679" s="285" t="s">
        <v>14013</v>
      </c>
      <c r="H679" s="206"/>
      <c r="I679" s="283">
        <v>4186992035</v>
      </c>
      <c r="J679" s="283" t="s">
        <v>1782</v>
      </c>
      <c r="K679" s="205" t="s">
        <v>27</v>
      </c>
      <c r="L679" s="190" t="str">
        <f>VLOOKUP($K679,TONG_SL!$A:$D,2,0)</f>
        <v>Chân giò heo muối 300g</v>
      </c>
      <c r="M679" s="244"/>
      <c r="N679" s="190" t="str">
        <f t="shared" si="66"/>
        <v>K-C6</v>
      </c>
      <c r="O679" s="244"/>
      <c r="P679" s="244"/>
      <c r="Q679" s="190" t="str">
        <f>VLOOKUP(K679,TONG_SL!$A:$D,3,0)</f>
        <v>Túi</v>
      </c>
      <c r="R679" s="248">
        <v>16</v>
      </c>
      <c r="S679" s="159"/>
      <c r="T679" s="159">
        <f>VLOOKUP(VLOOKUP(G679,Ma_KH!$A:$R,18,0)&amp;K679,Gia_MB!$A:$F,6,0)</f>
        <v>73431</v>
      </c>
      <c r="U679" s="254">
        <f t="shared" si="71"/>
        <v>1174896</v>
      </c>
      <c r="V679" s="159"/>
      <c r="W679" s="246">
        <f t="shared" si="72"/>
        <v>0</v>
      </c>
      <c r="X679" s="247" t="str">
        <f t="shared" si="73"/>
        <v>8</v>
      </c>
      <c r="Y679" s="159"/>
      <c r="Z679" s="254">
        <f t="shared" si="74"/>
        <v>93991.680000000008</v>
      </c>
      <c r="AA679" s="5">
        <f>VLOOKUP(G679,Ma_KH!$A:$R,14,0)</f>
        <v>60</v>
      </c>
    </row>
    <row r="680" spans="1:27" x14ac:dyDescent="0.25">
      <c r="A680" s="282">
        <v>46114</v>
      </c>
      <c r="B680" s="283">
        <v>4186992035</v>
      </c>
      <c r="C680" s="284" t="s">
        <v>15253</v>
      </c>
      <c r="D680" s="282">
        <v>46115</v>
      </c>
      <c r="E680" s="206"/>
      <c r="F680" s="189"/>
      <c r="G680" s="285" t="s">
        <v>14013</v>
      </c>
      <c r="H680" s="206"/>
      <c r="I680" s="283">
        <v>4186992035</v>
      </c>
      <c r="J680" s="283" t="s">
        <v>1782</v>
      </c>
      <c r="K680" s="205" t="s">
        <v>30</v>
      </c>
      <c r="L680" s="190" t="str">
        <f>VLOOKUP($K680,TONG_SL!$A:$D,2,0)</f>
        <v>Gà muối 500g</v>
      </c>
      <c r="M680" s="244"/>
      <c r="N680" s="190" t="str">
        <f t="shared" si="66"/>
        <v>K-C6</v>
      </c>
      <c r="O680" s="244"/>
      <c r="P680" s="244"/>
      <c r="Q680" s="190" t="str">
        <f>VLOOKUP(K680,TONG_SL!$A:$D,3,0)</f>
        <v>Túi</v>
      </c>
      <c r="R680" s="248">
        <v>6</v>
      </c>
      <c r="S680" s="159"/>
      <c r="T680" s="159">
        <f>VLOOKUP(VLOOKUP(G680,Ma_KH!$A:$R,18,0)&amp;K680,Gia_MB!$A:$F,6,0)</f>
        <v>116611</v>
      </c>
      <c r="U680" s="254">
        <f t="shared" si="71"/>
        <v>699666</v>
      </c>
      <c r="V680" s="159"/>
      <c r="W680" s="246">
        <f t="shared" si="72"/>
        <v>0</v>
      </c>
      <c r="X680" s="247" t="str">
        <f t="shared" si="73"/>
        <v>8</v>
      </c>
      <c r="Y680" s="159"/>
      <c r="Z680" s="254">
        <f t="shared" si="74"/>
        <v>55973.279999999999</v>
      </c>
      <c r="AA680" s="5">
        <f>VLOOKUP(G680,Ma_KH!$A:$R,14,0)</f>
        <v>60</v>
      </c>
    </row>
    <row r="681" spans="1:27" x14ac:dyDescent="0.25">
      <c r="A681" s="282">
        <v>46114</v>
      </c>
      <c r="B681" s="283">
        <v>4186991698</v>
      </c>
      <c r="C681" s="284" t="s">
        <v>15253</v>
      </c>
      <c r="D681" s="282">
        <v>46115</v>
      </c>
      <c r="E681" s="206"/>
      <c r="F681" s="189"/>
      <c r="G681" s="285" t="s">
        <v>15212</v>
      </c>
      <c r="H681" s="206"/>
      <c r="I681" s="283">
        <v>4186991698</v>
      </c>
      <c r="J681" s="283" t="s">
        <v>1782</v>
      </c>
      <c r="K681" s="205" t="s">
        <v>32</v>
      </c>
      <c r="L681" s="190" t="str">
        <f>VLOOKUP($K681,TONG_SL!$A:$D,2,0)</f>
        <v>Giò Tai Lưỡi Xào 250g</v>
      </c>
      <c r="M681" s="244"/>
      <c r="N681" s="190" t="str">
        <f t="shared" si="66"/>
        <v>K-C6</v>
      </c>
      <c r="O681" s="244"/>
      <c r="P681" s="244"/>
      <c r="Q681" s="190" t="str">
        <f>VLOOKUP(K681,TONG_SL!$A:$D,3,0)</f>
        <v>Túi</v>
      </c>
      <c r="R681" s="248">
        <v>3</v>
      </c>
      <c r="S681" s="159"/>
      <c r="T681" s="159">
        <f>VLOOKUP(VLOOKUP(G681,Ma_KH!$A:$R,18,0)&amp;K681,Gia_MB!$A:$F,6,0)</f>
        <v>50182</v>
      </c>
      <c r="U681" s="254">
        <f t="shared" si="71"/>
        <v>150546</v>
      </c>
      <c r="V681" s="159"/>
      <c r="W681" s="246">
        <f t="shared" si="72"/>
        <v>0</v>
      </c>
      <c r="X681" s="247" t="str">
        <f t="shared" si="73"/>
        <v>8</v>
      </c>
      <c r="Y681" s="159"/>
      <c r="Z681" s="254">
        <f t="shared" si="74"/>
        <v>12043.68</v>
      </c>
      <c r="AA681" s="5">
        <f>VLOOKUP(G681,Ma_KH!$A:$R,14,0)</f>
        <v>60</v>
      </c>
    </row>
    <row r="682" spans="1:27" x14ac:dyDescent="0.25">
      <c r="A682" s="282">
        <v>46114</v>
      </c>
      <c r="B682" s="283">
        <v>4186991698</v>
      </c>
      <c r="C682" s="284" t="s">
        <v>15253</v>
      </c>
      <c r="D682" s="282">
        <v>46115</v>
      </c>
      <c r="E682" s="206"/>
      <c r="F682" s="189"/>
      <c r="G682" s="285" t="s">
        <v>15212</v>
      </c>
      <c r="H682" s="206"/>
      <c r="I682" s="283">
        <v>4186991698</v>
      </c>
      <c r="J682" s="283" t="s">
        <v>1782</v>
      </c>
      <c r="K682" s="205" t="s">
        <v>27</v>
      </c>
      <c r="L682" s="190" t="str">
        <f>VLOOKUP($K682,TONG_SL!$A:$D,2,0)</f>
        <v>Chân giò heo muối 300g</v>
      </c>
      <c r="M682" s="244"/>
      <c r="N682" s="190" t="str">
        <f t="shared" si="66"/>
        <v>K-C6</v>
      </c>
      <c r="O682" s="244"/>
      <c r="P682" s="244"/>
      <c r="Q682" s="190" t="str">
        <f>VLOOKUP(K682,TONG_SL!$A:$D,3,0)</f>
        <v>Túi</v>
      </c>
      <c r="R682" s="248">
        <v>9</v>
      </c>
      <c r="S682" s="159"/>
      <c r="T682" s="159">
        <f>VLOOKUP(VLOOKUP(G682,Ma_KH!$A:$R,18,0)&amp;K682,Gia_MB!$A:$F,6,0)</f>
        <v>73431</v>
      </c>
      <c r="U682" s="254">
        <f t="shared" si="71"/>
        <v>660879</v>
      </c>
      <c r="V682" s="159"/>
      <c r="W682" s="246">
        <f t="shared" si="72"/>
        <v>0</v>
      </c>
      <c r="X682" s="247" t="str">
        <f t="shared" si="73"/>
        <v>8</v>
      </c>
      <c r="Y682" s="159"/>
      <c r="Z682" s="254">
        <f t="shared" si="74"/>
        <v>52870.32</v>
      </c>
      <c r="AA682" s="5">
        <f>VLOOKUP(G682,Ma_KH!$A:$R,14,0)</f>
        <v>60</v>
      </c>
    </row>
    <row r="683" spans="1:27" x14ac:dyDescent="0.25">
      <c r="A683" s="282">
        <v>46114</v>
      </c>
      <c r="B683" s="283">
        <v>4186991698</v>
      </c>
      <c r="C683" s="284" t="s">
        <v>15253</v>
      </c>
      <c r="D683" s="282">
        <v>46115</v>
      </c>
      <c r="E683" s="206"/>
      <c r="F683" s="189"/>
      <c r="G683" s="285" t="s">
        <v>15212</v>
      </c>
      <c r="H683" s="206"/>
      <c r="I683" s="283">
        <v>4186991698</v>
      </c>
      <c r="J683" s="283" t="s">
        <v>1782</v>
      </c>
      <c r="K683" s="205" t="s">
        <v>48</v>
      </c>
      <c r="L683" s="190" t="str">
        <f>VLOOKUP($K683,TONG_SL!$A:$D,2,0)</f>
        <v>Mọc Nấm Hương 250g</v>
      </c>
      <c r="M683" s="244"/>
      <c r="N683" s="190" t="str">
        <f t="shared" si="66"/>
        <v>K-C6</v>
      </c>
      <c r="O683" s="244"/>
      <c r="P683" s="244"/>
      <c r="Q683" s="190" t="str">
        <f>VLOOKUP(K683,TONG_SL!$A:$D,3,0)</f>
        <v>Túi</v>
      </c>
      <c r="R683" s="248">
        <v>3</v>
      </c>
      <c r="S683" s="159"/>
      <c r="T683" s="159">
        <f>VLOOKUP(VLOOKUP(G683,Ma_KH!$A:$R,18,0)&amp;K683,Gia_MB!$A:$F,6,0)</f>
        <v>46000</v>
      </c>
      <c r="U683" s="254">
        <f t="shared" si="71"/>
        <v>138000</v>
      </c>
      <c r="V683" s="159"/>
      <c r="W683" s="246">
        <f t="shared" si="72"/>
        <v>0</v>
      </c>
      <c r="X683" s="247" t="str">
        <f t="shared" si="73"/>
        <v>8</v>
      </c>
      <c r="Y683" s="159"/>
      <c r="Z683" s="254">
        <f t="shared" si="74"/>
        <v>11040</v>
      </c>
      <c r="AA683" s="5">
        <f>VLOOKUP(G683,Ma_KH!$A:$R,14,0)</f>
        <v>60</v>
      </c>
    </row>
    <row r="684" spans="1:27" x14ac:dyDescent="0.25">
      <c r="A684" s="282">
        <v>46114</v>
      </c>
      <c r="B684" s="283">
        <v>4186991657</v>
      </c>
      <c r="C684" s="284" t="s">
        <v>15253</v>
      </c>
      <c r="D684" s="282">
        <v>46115</v>
      </c>
      <c r="E684" s="206"/>
      <c r="F684" s="189"/>
      <c r="G684" s="285" t="s">
        <v>7250</v>
      </c>
      <c r="H684" s="206"/>
      <c r="I684" s="283">
        <v>4186991657</v>
      </c>
      <c r="J684" s="283" t="s">
        <v>1782</v>
      </c>
      <c r="K684" s="205" t="s">
        <v>27</v>
      </c>
      <c r="L684" s="190" t="str">
        <f>VLOOKUP($K684,TONG_SL!$A:$D,2,0)</f>
        <v>Chân giò heo muối 300g</v>
      </c>
      <c r="M684" s="244"/>
      <c r="N684" s="190" t="str">
        <f t="shared" si="66"/>
        <v>K-C6</v>
      </c>
      <c r="O684" s="244"/>
      <c r="P684" s="244"/>
      <c r="Q684" s="190" t="str">
        <f>VLOOKUP(K684,TONG_SL!$A:$D,3,0)</f>
        <v>Túi</v>
      </c>
      <c r="R684" s="248">
        <v>5</v>
      </c>
      <c r="S684" s="159"/>
      <c r="T684" s="159">
        <f>VLOOKUP(VLOOKUP(G684,Ma_KH!$A:$R,18,0)&amp;K684,Gia_MB!$A:$F,6,0)</f>
        <v>73431</v>
      </c>
      <c r="U684" s="254">
        <f t="shared" si="71"/>
        <v>367155</v>
      </c>
      <c r="V684" s="159"/>
      <c r="W684" s="246">
        <f t="shared" si="72"/>
        <v>0</v>
      </c>
      <c r="X684" s="247" t="str">
        <f t="shared" si="73"/>
        <v>8</v>
      </c>
      <c r="Y684" s="159"/>
      <c r="Z684" s="254">
        <f t="shared" si="74"/>
        <v>29372.400000000001</v>
      </c>
      <c r="AA684" s="5">
        <f>VLOOKUP(G684,Ma_KH!$A:$R,14,0)</f>
        <v>60</v>
      </c>
    </row>
    <row r="685" spans="1:27" x14ac:dyDescent="0.25">
      <c r="A685" s="282">
        <v>46114</v>
      </c>
      <c r="B685" s="283">
        <v>4186991657</v>
      </c>
      <c r="C685" s="284" t="s">
        <v>15253</v>
      </c>
      <c r="D685" s="282">
        <v>46115</v>
      </c>
      <c r="E685" s="206"/>
      <c r="F685" s="189"/>
      <c r="G685" s="285" t="s">
        <v>7250</v>
      </c>
      <c r="H685" s="206"/>
      <c r="I685" s="283">
        <v>4186991657</v>
      </c>
      <c r="J685" s="283" t="s">
        <v>1782</v>
      </c>
      <c r="K685" s="205" t="s">
        <v>48</v>
      </c>
      <c r="L685" s="190" t="str">
        <f>VLOOKUP($K685,TONG_SL!$A:$D,2,0)</f>
        <v>Mọc Nấm Hương 250g</v>
      </c>
      <c r="M685" s="244"/>
      <c r="N685" s="190" t="str">
        <f t="shared" si="66"/>
        <v>K-C6</v>
      </c>
      <c r="O685" s="244"/>
      <c r="P685" s="244"/>
      <c r="Q685" s="190" t="str">
        <f>VLOOKUP(K685,TONG_SL!$A:$D,3,0)</f>
        <v>Túi</v>
      </c>
      <c r="R685" s="248">
        <v>5</v>
      </c>
      <c r="S685" s="159"/>
      <c r="T685" s="159">
        <f>VLOOKUP(VLOOKUP(G685,Ma_KH!$A:$R,18,0)&amp;K685,Gia_MB!$A:$F,6,0)</f>
        <v>46000</v>
      </c>
      <c r="U685" s="254">
        <f t="shared" si="71"/>
        <v>230000</v>
      </c>
      <c r="V685" s="159"/>
      <c r="W685" s="246">
        <f t="shared" si="72"/>
        <v>0</v>
      </c>
      <c r="X685" s="247" t="str">
        <f t="shared" si="73"/>
        <v>8</v>
      </c>
      <c r="Y685" s="159"/>
      <c r="Z685" s="254">
        <f t="shared" si="74"/>
        <v>18400</v>
      </c>
      <c r="AA685" s="5">
        <f>VLOOKUP(G685,Ma_KH!$A:$R,14,0)</f>
        <v>60</v>
      </c>
    </row>
    <row r="686" spans="1:27" x14ac:dyDescent="0.25">
      <c r="A686" s="282">
        <v>46114</v>
      </c>
      <c r="B686" s="283">
        <v>4186991657</v>
      </c>
      <c r="C686" s="284" t="s">
        <v>15253</v>
      </c>
      <c r="D686" s="282">
        <v>46115</v>
      </c>
      <c r="E686" s="206"/>
      <c r="F686" s="189"/>
      <c r="G686" s="285" t="s">
        <v>7250</v>
      </c>
      <c r="H686" s="206"/>
      <c r="I686" s="283">
        <v>4186991657</v>
      </c>
      <c r="J686" s="283" t="s">
        <v>1782</v>
      </c>
      <c r="K686" s="205" t="s">
        <v>34</v>
      </c>
      <c r="L686" s="190" t="str">
        <f>VLOOKUP($K686,TONG_SL!$A:$D,2,0)</f>
        <v>Tai heo muối 200g</v>
      </c>
      <c r="M686" s="244"/>
      <c r="N686" s="190" t="str">
        <f t="shared" si="66"/>
        <v>K-C6</v>
      </c>
      <c r="O686" s="244"/>
      <c r="P686" s="244"/>
      <c r="Q686" s="190" t="str">
        <f>VLOOKUP(K686,TONG_SL!$A:$D,3,0)</f>
        <v>Túi</v>
      </c>
      <c r="R686" s="248">
        <v>3</v>
      </c>
      <c r="S686" s="159"/>
      <c r="T686" s="159">
        <f>VLOOKUP(VLOOKUP(G686,Ma_KH!$A:$R,18,0)&amp;K686,Gia_MB!$A:$F,6,0)</f>
        <v>55595</v>
      </c>
      <c r="U686" s="254">
        <f t="shared" si="71"/>
        <v>166785</v>
      </c>
      <c r="V686" s="159"/>
      <c r="W686" s="246">
        <f t="shared" si="72"/>
        <v>0</v>
      </c>
      <c r="X686" s="247" t="str">
        <f t="shared" si="73"/>
        <v>8</v>
      </c>
      <c r="Y686" s="159"/>
      <c r="Z686" s="254">
        <f t="shared" si="74"/>
        <v>13342.800000000001</v>
      </c>
      <c r="AA686" s="5">
        <f>VLOOKUP(G686,Ma_KH!$A:$R,14,0)</f>
        <v>60</v>
      </c>
    </row>
    <row r="687" spans="1:27" x14ac:dyDescent="0.25">
      <c r="A687" s="282">
        <v>46114</v>
      </c>
      <c r="B687" s="283">
        <v>4186991674</v>
      </c>
      <c r="C687" s="284" t="s">
        <v>15253</v>
      </c>
      <c r="D687" s="282">
        <v>46115</v>
      </c>
      <c r="E687" s="206"/>
      <c r="F687" s="189"/>
      <c r="G687" s="285" t="s">
        <v>7821</v>
      </c>
      <c r="H687" s="206"/>
      <c r="I687" s="283">
        <v>4186991674</v>
      </c>
      <c r="J687" s="283" t="s">
        <v>1782</v>
      </c>
      <c r="K687" s="205" t="s">
        <v>34</v>
      </c>
      <c r="L687" s="190" t="str">
        <f>VLOOKUP($K687,TONG_SL!$A:$D,2,0)</f>
        <v>Tai heo muối 200g</v>
      </c>
      <c r="M687" s="244"/>
      <c r="N687" s="190" t="str">
        <f t="shared" si="66"/>
        <v>K-C6</v>
      </c>
      <c r="O687" s="244"/>
      <c r="P687" s="244"/>
      <c r="Q687" s="190" t="str">
        <f>VLOOKUP(K687,TONG_SL!$A:$D,3,0)</f>
        <v>Túi</v>
      </c>
      <c r="R687" s="248">
        <v>1</v>
      </c>
      <c r="S687" s="159"/>
      <c r="T687" s="159">
        <f>VLOOKUP(VLOOKUP(G687,Ma_KH!$A:$R,18,0)&amp;K687,Gia_MB!$A:$F,6,0)</f>
        <v>55595</v>
      </c>
      <c r="U687" s="254">
        <f t="shared" si="71"/>
        <v>55595</v>
      </c>
      <c r="V687" s="159"/>
      <c r="W687" s="246">
        <f t="shared" si="72"/>
        <v>0</v>
      </c>
      <c r="X687" s="247" t="str">
        <f t="shared" si="73"/>
        <v>8</v>
      </c>
      <c r="Y687" s="159"/>
      <c r="Z687" s="254">
        <f t="shared" si="74"/>
        <v>4447.6000000000004</v>
      </c>
      <c r="AA687" s="5">
        <f>VLOOKUP(G687,Ma_KH!$A:$R,14,0)</f>
        <v>60</v>
      </c>
    </row>
    <row r="688" spans="1:27" x14ac:dyDescent="0.25">
      <c r="A688" s="282">
        <v>46114</v>
      </c>
      <c r="B688" s="283">
        <v>4186991674</v>
      </c>
      <c r="C688" s="284" t="s">
        <v>15253</v>
      </c>
      <c r="D688" s="282">
        <v>46115</v>
      </c>
      <c r="E688" s="206"/>
      <c r="F688" s="189"/>
      <c r="G688" s="285" t="s">
        <v>7821</v>
      </c>
      <c r="H688" s="206"/>
      <c r="I688" s="283">
        <v>4186991674</v>
      </c>
      <c r="J688" s="283" t="s">
        <v>1782</v>
      </c>
      <c r="K688" s="205" t="s">
        <v>48</v>
      </c>
      <c r="L688" s="190" t="str">
        <f>VLOOKUP($K688,TONG_SL!$A:$D,2,0)</f>
        <v>Mọc Nấm Hương 250g</v>
      </c>
      <c r="M688" s="244"/>
      <c r="N688" s="190" t="str">
        <f t="shared" si="66"/>
        <v>K-C6</v>
      </c>
      <c r="O688" s="244"/>
      <c r="P688" s="244"/>
      <c r="Q688" s="190" t="str">
        <f>VLOOKUP(K688,TONG_SL!$A:$D,3,0)</f>
        <v>Túi</v>
      </c>
      <c r="R688" s="248">
        <v>1</v>
      </c>
      <c r="S688" s="159"/>
      <c r="T688" s="159">
        <f>VLOOKUP(VLOOKUP(G688,Ma_KH!$A:$R,18,0)&amp;K688,Gia_MB!$A:$F,6,0)</f>
        <v>46000</v>
      </c>
      <c r="U688" s="254">
        <f t="shared" si="71"/>
        <v>46000</v>
      </c>
      <c r="V688" s="159"/>
      <c r="W688" s="246">
        <f t="shared" si="72"/>
        <v>0</v>
      </c>
      <c r="X688" s="247" t="str">
        <f t="shared" si="73"/>
        <v>8</v>
      </c>
      <c r="Y688" s="159"/>
      <c r="Z688" s="254">
        <f t="shared" si="74"/>
        <v>3680</v>
      </c>
      <c r="AA688" s="5">
        <f>VLOOKUP(G688,Ma_KH!$A:$R,14,0)</f>
        <v>60</v>
      </c>
    </row>
    <row r="689" spans="1:27" x14ac:dyDescent="0.25">
      <c r="A689" s="282">
        <v>46114</v>
      </c>
      <c r="B689" s="283">
        <v>4186991674</v>
      </c>
      <c r="C689" s="284" t="s">
        <v>15253</v>
      </c>
      <c r="D689" s="282">
        <v>46115</v>
      </c>
      <c r="E689" s="206"/>
      <c r="F689" s="189"/>
      <c r="G689" s="285" t="s">
        <v>7821</v>
      </c>
      <c r="H689" s="206"/>
      <c r="I689" s="283">
        <v>4186991674</v>
      </c>
      <c r="J689" s="283" t="s">
        <v>1782</v>
      </c>
      <c r="K689" s="205" t="s">
        <v>27</v>
      </c>
      <c r="L689" s="190" t="str">
        <f>VLOOKUP($K689,TONG_SL!$A:$D,2,0)</f>
        <v>Chân giò heo muối 300g</v>
      </c>
      <c r="M689" s="244"/>
      <c r="N689" s="190" t="str">
        <f t="shared" si="66"/>
        <v>K-C6</v>
      </c>
      <c r="O689" s="244"/>
      <c r="P689" s="244"/>
      <c r="Q689" s="190" t="str">
        <f>VLOOKUP(K689,TONG_SL!$A:$D,3,0)</f>
        <v>Túi</v>
      </c>
      <c r="R689" s="248">
        <v>5</v>
      </c>
      <c r="S689" s="159"/>
      <c r="T689" s="159">
        <f>VLOOKUP(VLOOKUP(G689,Ma_KH!$A:$R,18,0)&amp;K689,Gia_MB!$A:$F,6,0)</f>
        <v>73431</v>
      </c>
      <c r="U689" s="254">
        <f t="shared" si="71"/>
        <v>367155</v>
      </c>
      <c r="V689" s="159"/>
      <c r="W689" s="246">
        <f t="shared" si="72"/>
        <v>0</v>
      </c>
      <c r="X689" s="247" t="str">
        <f t="shared" si="73"/>
        <v>8</v>
      </c>
      <c r="Y689" s="159"/>
      <c r="Z689" s="254">
        <f t="shared" si="74"/>
        <v>29372.400000000001</v>
      </c>
      <c r="AA689" s="5">
        <f>VLOOKUP(G689,Ma_KH!$A:$R,14,0)</f>
        <v>60</v>
      </c>
    </row>
    <row r="690" spans="1:27" x14ac:dyDescent="0.25">
      <c r="A690" s="282">
        <v>46114</v>
      </c>
      <c r="B690" s="283">
        <v>4186991674</v>
      </c>
      <c r="C690" s="284" t="s">
        <v>15253</v>
      </c>
      <c r="D690" s="282">
        <v>46115</v>
      </c>
      <c r="E690" s="206"/>
      <c r="F690" s="189"/>
      <c r="G690" s="285" t="s">
        <v>7821</v>
      </c>
      <c r="H690" s="206"/>
      <c r="I690" s="283">
        <v>4186991674</v>
      </c>
      <c r="J690" s="283" t="s">
        <v>1782</v>
      </c>
      <c r="K690" s="205" t="s">
        <v>30</v>
      </c>
      <c r="L690" s="190" t="str">
        <f>VLOOKUP($K690,TONG_SL!$A:$D,2,0)</f>
        <v>Gà muối 500g</v>
      </c>
      <c r="M690" s="244"/>
      <c r="N690" s="190" t="str">
        <f t="shared" si="66"/>
        <v>K-C6</v>
      </c>
      <c r="O690" s="244"/>
      <c r="P690" s="244"/>
      <c r="Q690" s="190" t="str">
        <f>VLOOKUP(K690,TONG_SL!$A:$D,3,0)</f>
        <v>Túi</v>
      </c>
      <c r="R690" s="248">
        <v>11</v>
      </c>
      <c r="S690" s="159"/>
      <c r="T690" s="159">
        <f>VLOOKUP(VLOOKUP(G690,Ma_KH!$A:$R,18,0)&amp;K690,Gia_MB!$A:$F,6,0)</f>
        <v>116611</v>
      </c>
      <c r="U690" s="254">
        <f t="shared" si="71"/>
        <v>1282721</v>
      </c>
      <c r="V690" s="159"/>
      <c r="W690" s="246">
        <f t="shared" si="72"/>
        <v>0</v>
      </c>
      <c r="X690" s="247" t="str">
        <f t="shared" si="73"/>
        <v>8</v>
      </c>
      <c r="Y690" s="159"/>
      <c r="Z690" s="254">
        <f t="shared" si="74"/>
        <v>102617.68000000001</v>
      </c>
      <c r="AA690" s="5">
        <f>VLOOKUP(G690,Ma_KH!$A:$R,14,0)</f>
        <v>60</v>
      </c>
    </row>
    <row r="691" spans="1:27" x14ac:dyDescent="0.25">
      <c r="A691" s="282">
        <v>46114</v>
      </c>
      <c r="B691" s="283">
        <v>4186991735</v>
      </c>
      <c r="C691" s="284" t="s">
        <v>15253</v>
      </c>
      <c r="D691" s="282">
        <v>46115</v>
      </c>
      <c r="E691" s="206"/>
      <c r="F691" s="189"/>
      <c r="G691" s="285" t="s">
        <v>15246</v>
      </c>
      <c r="H691" s="206"/>
      <c r="I691" s="283">
        <v>4186991735</v>
      </c>
      <c r="J691" s="283" t="s">
        <v>1782</v>
      </c>
      <c r="K691" s="205" t="s">
        <v>48</v>
      </c>
      <c r="L691" s="190" t="str">
        <f>VLOOKUP($K691,TONG_SL!$A:$D,2,0)</f>
        <v>Mọc Nấm Hương 250g</v>
      </c>
      <c r="M691" s="244"/>
      <c r="N691" s="190" t="str">
        <f t="shared" si="66"/>
        <v>K-C6</v>
      </c>
      <c r="O691" s="244"/>
      <c r="P691" s="244"/>
      <c r="Q691" s="190" t="str">
        <f>VLOOKUP(K691,TONG_SL!$A:$D,3,0)</f>
        <v>Túi</v>
      </c>
      <c r="R691" s="248">
        <v>2</v>
      </c>
      <c r="S691" s="159"/>
      <c r="T691" s="159">
        <f>VLOOKUP(VLOOKUP(G691,Ma_KH!$A:$R,18,0)&amp;K691,Gia_MB!$A:$F,6,0)</f>
        <v>46000</v>
      </c>
      <c r="U691" s="254">
        <f t="shared" si="71"/>
        <v>92000</v>
      </c>
      <c r="V691" s="159"/>
      <c r="W691" s="246">
        <f t="shared" si="72"/>
        <v>0</v>
      </c>
      <c r="X691" s="247" t="str">
        <f t="shared" si="73"/>
        <v>8</v>
      </c>
      <c r="Y691" s="159"/>
      <c r="Z691" s="254">
        <f t="shared" si="74"/>
        <v>7360</v>
      </c>
      <c r="AA691" s="5">
        <f>VLOOKUP(G691,Ma_KH!$A:$R,14,0)</f>
        <v>60</v>
      </c>
    </row>
    <row r="692" spans="1:27" x14ac:dyDescent="0.25">
      <c r="A692" s="282">
        <v>46114</v>
      </c>
      <c r="B692" s="283">
        <v>4186991735</v>
      </c>
      <c r="C692" s="284" t="s">
        <v>15253</v>
      </c>
      <c r="D692" s="282">
        <v>46115</v>
      </c>
      <c r="E692" s="206"/>
      <c r="F692" s="189"/>
      <c r="G692" s="285" t="s">
        <v>15246</v>
      </c>
      <c r="H692" s="206"/>
      <c r="I692" s="283">
        <v>4186991735</v>
      </c>
      <c r="J692" s="283" t="s">
        <v>1782</v>
      </c>
      <c r="K692" s="205" t="s">
        <v>32</v>
      </c>
      <c r="L692" s="190" t="str">
        <f>VLOOKUP($K692,TONG_SL!$A:$D,2,0)</f>
        <v>Giò Tai Lưỡi Xào 250g</v>
      </c>
      <c r="M692" s="244"/>
      <c r="N692" s="190" t="str">
        <f t="shared" si="66"/>
        <v>K-C6</v>
      </c>
      <c r="O692" s="244"/>
      <c r="P692" s="244"/>
      <c r="Q692" s="190" t="str">
        <f>VLOOKUP(K692,TONG_SL!$A:$D,3,0)</f>
        <v>Túi</v>
      </c>
      <c r="R692" s="248">
        <v>1</v>
      </c>
      <c r="S692" s="159"/>
      <c r="T692" s="159">
        <f>VLOOKUP(VLOOKUP(G692,Ma_KH!$A:$R,18,0)&amp;K692,Gia_MB!$A:$F,6,0)</f>
        <v>50182</v>
      </c>
      <c r="U692" s="254">
        <f t="shared" si="71"/>
        <v>50182</v>
      </c>
      <c r="V692" s="159"/>
      <c r="W692" s="246">
        <f t="shared" si="72"/>
        <v>0</v>
      </c>
      <c r="X692" s="247" t="str">
        <f t="shared" si="73"/>
        <v>8</v>
      </c>
      <c r="Y692" s="159"/>
      <c r="Z692" s="254">
        <f t="shared" si="74"/>
        <v>4014.56</v>
      </c>
      <c r="AA692" s="5">
        <f>VLOOKUP(G692,Ma_KH!$A:$R,14,0)</f>
        <v>60</v>
      </c>
    </row>
    <row r="693" spans="1:27" x14ac:dyDescent="0.25">
      <c r="A693" s="282">
        <v>46114</v>
      </c>
      <c r="B693" s="283">
        <v>4186991735</v>
      </c>
      <c r="C693" s="284" t="s">
        <v>15253</v>
      </c>
      <c r="D693" s="282">
        <v>46115</v>
      </c>
      <c r="E693" s="206"/>
      <c r="F693" s="189"/>
      <c r="G693" s="285" t="s">
        <v>15246</v>
      </c>
      <c r="H693" s="206"/>
      <c r="I693" s="283">
        <v>4186991735</v>
      </c>
      <c r="J693" s="283" t="s">
        <v>1782</v>
      </c>
      <c r="K693" s="205" t="s">
        <v>30</v>
      </c>
      <c r="L693" s="190" t="str">
        <f>VLOOKUP($K693,TONG_SL!$A:$D,2,0)</f>
        <v>Gà muối 500g</v>
      </c>
      <c r="M693" s="244"/>
      <c r="N693" s="190" t="str">
        <f t="shared" si="66"/>
        <v>K-C6</v>
      </c>
      <c r="O693" s="244"/>
      <c r="P693" s="244"/>
      <c r="Q693" s="190" t="str">
        <f>VLOOKUP(K693,TONG_SL!$A:$D,3,0)</f>
        <v>Túi</v>
      </c>
      <c r="R693" s="248">
        <v>8</v>
      </c>
      <c r="S693" s="159"/>
      <c r="T693" s="159">
        <f>VLOOKUP(VLOOKUP(G693,Ma_KH!$A:$R,18,0)&amp;K693,Gia_MB!$A:$F,6,0)</f>
        <v>116611</v>
      </c>
      <c r="U693" s="254">
        <f t="shared" si="71"/>
        <v>932888</v>
      </c>
      <c r="V693" s="159"/>
      <c r="W693" s="246">
        <f t="shared" si="72"/>
        <v>0</v>
      </c>
      <c r="X693" s="247" t="str">
        <f t="shared" si="73"/>
        <v>8</v>
      </c>
      <c r="Y693" s="159"/>
      <c r="Z693" s="254">
        <f t="shared" si="74"/>
        <v>74631.040000000008</v>
      </c>
      <c r="AA693" s="5">
        <f>VLOOKUP(G693,Ma_KH!$A:$R,14,0)</f>
        <v>60</v>
      </c>
    </row>
    <row r="694" spans="1:27" x14ac:dyDescent="0.25">
      <c r="A694" s="282">
        <v>46114</v>
      </c>
      <c r="B694" s="283">
        <v>4186991841</v>
      </c>
      <c r="C694" s="284" t="s">
        <v>15253</v>
      </c>
      <c r="D694" s="282">
        <v>46115</v>
      </c>
      <c r="E694" s="206"/>
      <c r="F694" s="189"/>
      <c r="G694" s="285" t="s">
        <v>13999</v>
      </c>
      <c r="H694" s="206"/>
      <c r="I694" s="283">
        <v>4186991841</v>
      </c>
      <c r="J694" s="283" t="s">
        <v>1782</v>
      </c>
      <c r="K694" s="205" t="s">
        <v>30</v>
      </c>
      <c r="L694" s="190" t="str">
        <f>VLOOKUP($K694,TONG_SL!$A:$D,2,0)</f>
        <v>Gà muối 500g</v>
      </c>
      <c r="M694" s="244"/>
      <c r="N694" s="190" t="str">
        <f t="shared" si="66"/>
        <v>K-C6</v>
      </c>
      <c r="O694" s="244"/>
      <c r="P694" s="244"/>
      <c r="Q694" s="190" t="str">
        <f>VLOOKUP(K694,TONG_SL!$A:$D,3,0)</f>
        <v>Túi</v>
      </c>
      <c r="R694" s="248">
        <v>1</v>
      </c>
      <c r="S694" s="159"/>
      <c r="T694" s="159">
        <f>VLOOKUP(VLOOKUP(G694,Ma_KH!$A:$R,18,0)&amp;K694,Gia_MB!$A:$F,6,0)</f>
        <v>116611</v>
      </c>
      <c r="U694" s="254">
        <f t="shared" si="71"/>
        <v>116611</v>
      </c>
      <c r="V694" s="159"/>
      <c r="W694" s="246">
        <f t="shared" si="72"/>
        <v>0</v>
      </c>
      <c r="X694" s="247" t="str">
        <f t="shared" si="73"/>
        <v>8</v>
      </c>
      <c r="Y694" s="159"/>
      <c r="Z694" s="254">
        <f t="shared" si="74"/>
        <v>9328.880000000001</v>
      </c>
      <c r="AA694" s="5">
        <f>VLOOKUP(G694,Ma_KH!$A:$R,14,0)</f>
        <v>60</v>
      </c>
    </row>
    <row r="695" spans="1:27" x14ac:dyDescent="0.25">
      <c r="A695" s="282">
        <v>46114</v>
      </c>
      <c r="B695" s="283">
        <v>4186991841</v>
      </c>
      <c r="C695" s="284" t="s">
        <v>15253</v>
      </c>
      <c r="D695" s="282">
        <v>46115</v>
      </c>
      <c r="E695" s="206"/>
      <c r="F695" s="189"/>
      <c r="G695" s="285" t="s">
        <v>13999</v>
      </c>
      <c r="H695" s="206"/>
      <c r="I695" s="283">
        <v>4186991841</v>
      </c>
      <c r="J695" s="283" t="s">
        <v>1782</v>
      </c>
      <c r="K695" s="205" t="s">
        <v>32</v>
      </c>
      <c r="L695" s="190" t="str">
        <f>VLOOKUP($K695,TONG_SL!$A:$D,2,0)</f>
        <v>Giò Tai Lưỡi Xào 250g</v>
      </c>
      <c r="M695" s="244"/>
      <c r="N695" s="190" t="str">
        <f t="shared" si="66"/>
        <v>K-C6</v>
      </c>
      <c r="O695" s="244"/>
      <c r="P695" s="244"/>
      <c r="Q695" s="190" t="str">
        <f>VLOOKUP(K695,TONG_SL!$A:$D,3,0)</f>
        <v>Túi</v>
      </c>
      <c r="R695" s="248">
        <v>2</v>
      </c>
      <c r="S695" s="159"/>
      <c r="T695" s="159">
        <f>VLOOKUP(VLOOKUP(G695,Ma_KH!$A:$R,18,0)&amp;K695,Gia_MB!$A:$F,6,0)</f>
        <v>50182</v>
      </c>
      <c r="U695" s="254">
        <f t="shared" si="71"/>
        <v>100364</v>
      </c>
      <c r="V695" s="159"/>
      <c r="W695" s="246">
        <f t="shared" si="72"/>
        <v>0</v>
      </c>
      <c r="X695" s="247" t="str">
        <f t="shared" si="73"/>
        <v>8</v>
      </c>
      <c r="Y695" s="159"/>
      <c r="Z695" s="254">
        <f t="shared" si="74"/>
        <v>8029.12</v>
      </c>
      <c r="AA695" s="5">
        <f>VLOOKUP(G695,Ma_KH!$A:$R,14,0)</f>
        <v>60</v>
      </c>
    </row>
    <row r="696" spans="1:27" x14ac:dyDescent="0.25">
      <c r="A696" s="282">
        <v>46114</v>
      </c>
      <c r="B696" s="283">
        <v>4186991841</v>
      </c>
      <c r="C696" s="284" t="s">
        <v>15253</v>
      </c>
      <c r="D696" s="282">
        <v>46115</v>
      </c>
      <c r="E696" s="206"/>
      <c r="F696" s="189"/>
      <c r="G696" s="285" t="s">
        <v>13999</v>
      </c>
      <c r="H696" s="206"/>
      <c r="I696" s="283">
        <v>4186991841</v>
      </c>
      <c r="J696" s="283" t="s">
        <v>1782</v>
      </c>
      <c r="K696" s="205" t="s">
        <v>27</v>
      </c>
      <c r="L696" s="190" t="str">
        <f>VLOOKUP($K696,TONG_SL!$A:$D,2,0)</f>
        <v>Chân giò heo muối 300g</v>
      </c>
      <c r="M696" s="244"/>
      <c r="N696" s="190" t="str">
        <f t="shared" si="66"/>
        <v>K-C6</v>
      </c>
      <c r="O696" s="244"/>
      <c r="P696" s="244"/>
      <c r="Q696" s="190" t="str">
        <f>VLOOKUP(K696,TONG_SL!$A:$D,3,0)</f>
        <v>Túi</v>
      </c>
      <c r="R696" s="248">
        <v>5</v>
      </c>
      <c r="S696" s="159"/>
      <c r="T696" s="159">
        <f>VLOOKUP(VLOOKUP(G696,Ma_KH!$A:$R,18,0)&amp;K696,Gia_MB!$A:$F,6,0)</f>
        <v>73431</v>
      </c>
      <c r="U696" s="254">
        <f t="shared" si="71"/>
        <v>367155</v>
      </c>
      <c r="V696" s="159"/>
      <c r="W696" s="246">
        <f t="shared" si="72"/>
        <v>0</v>
      </c>
      <c r="X696" s="247" t="str">
        <f t="shared" si="73"/>
        <v>8</v>
      </c>
      <c r="Y696" s="159"/>
      <c r="Z696" s="254">
        <f t="shared" si="74"/>
        <v>29372.400000000001</v>
      </c>
      <c r="AA696" s="5">
        <f>VLOOKUP(G696,Ma_KH!$A:$R,14,0)</f>
        <v>60</v>
      </c>
    </row>
    <row r="697" spans="1:27" x14ac:dyDescent="0.25">
      <c r="A697" s="282">
        <v>46114</v>
      </c>
      <c r="B697" s="283">
        <v>4186991842</v>
      </c>
      <c r="C697" s="284" t="s">
        <v>15253</v>
      </c>
      <c r="D697" s="282">
        <v>46115</v>
      </c>
      <c r="E697" s="206"/>
      <c r="F697" s="189"/>
      <c r="G697" s="285" t="s">
        <v>14000</v>
      </c>
      <c r="H697" s="206"/>
      <c r="I697" s="283">
        <v>4186991842</v>
      </c>
      <c r="J697" s="283" t="s">
        <v>1782</v>
      </c>
      <c r="K697" s="205" t="s">
        <v>27</v>
      </c>
      <c r="L697" s="190" t="str">
        <f>VLOOKUP($K697,TONG_SL!$A:$D,2,0)</f>
        <v>Chân giò heo muối 300g</v>
      </c>
      <c r="M697" s="244"/>
      <c r="N697" s="190" t="str">
        <f t="shared" si="66"/>
        <v>K-C6</v>
      </c>
      <c r="O697" s="244"/>
      <c r="P697" s="244"/>
      <c r="Q697" s="190" t="str">
        <f>VLOOKUP(K697,TONG_SL!$A:$D,3,0)</f>
        <v>Túi</v>
      </c>
      <c r="R697" s="248">
        <v>5</v>
      </c>
      <c r="S697" s="159"/>
      <c r="T697" s="159">
        <f>VLOOKUP(VLOOKUP(G697,Ma_KH!$A:$R,18,0)&amp;K697,Gia_MB!$A:$F,6,0)</f>
        <v>73431</v>
      </c>
      <c r="U697" s="254">
        <f t="shared" si="71"/>
        <v>367155</v>
      </c>
      <c r="V697" s="159"/>
      <c r="W697" s="246">
        <f t="shared" si="72"/>
        <v>0</v>
      </c>
      <c r="X697" s="247" t="str">
        <f t="shared" si="73"/>
        <v>8</v>
      </c>
      <c r="Y697" s="159"/>
      <c r="Z697" s="254">
        <f t="shared" si="74"/>
        <v>29372.400000000001</v>
      </c>
      <c r="AA697" s="5">
        <f>VLOOKUP(G697,Ma_KH!$A:$R,14,0)</f>
        <v>60</v>
      </c>
    </row>
    <row r="698" spans="1:27" x14ac:dyDescent="0.25">
      <c r="A698" s="282">
        <v>46114</v>
      </c>
      <c r="B698" s="283">
        <v>4186991842</v>
      </c>
      <c r="C698" s="284" t="s">
        <v>15253</v>
      </c>
      <c r="D698" s="282">
        <v>46115</v>
      </c>
      <c r="E698" s="206"/>
      <c r="F698" s="189"/>
      <c r="G698" s="285" t="s">
        <v>14000</v>
      </c>
      <c r="H698" s="206"/>
      <c r="I698" s="283">
        <v>4186991842</v>
      </c>
      <c r="J698" s="283" t="s">
        <v>1782</v>
      </c>
      <c r="K698" s="205" t="s">
        <v>32</v>
      </c>
      <c r="L698" s="190" t="str">
        <f>VLOOKUP($K698,TONG_SL!$A:$D,2,0)</f>
        <v>Giò Tai Lưỡi Xào 250g</v>
      </c>
      <c r="M698" s="244"/>
      <c r="N698" s="190" t="str">
        <f t="shared" si="66"/>
        <v>K-C6</v>
      </c>
      <c r="O698" s="244"/>
      <c r="P698" s="244"/>
      <c r="Q698" s="190" t="str">
        <f>VLOOKUP(K698,TONG_SL!$A:$D,3,0)</f>
        <v>Túi</v>
      </c>
      <c r="R698" s="248">
        <v>1</v>
      </c>
      <c r="S698" s="159"/>
      <c r="T698" s="159">
        <f>VLOOKUP(VLOOKUP(G698,Ma_KH!$A:$R,18,0)&amp;K698,Gia_MB!$A:$F,6,0)</f>
        <v>50182</v>
      </c>
      <c r="U698" s="254">
        <f t="shared" si="71"/>
        <v>50182</v>
      </c>
      <c r="V698" s="159"/>
      <c r="W698" s="246">
        <f t="shared" si="72"/>
        <v>0</v>
      </c>
      <c r="X698" s="247" t="str">
        <f t="shared" si="73"/>
        <v>8</v>
      </c>
      <c r="Y698" s="159"/>
      <c r="Z698" s="254">
        <f t="shared" si="74"/>
        <v>4014.56</v>
      </c>
      <c r="AA698" s="5">
        <f>VLOOKUP(G698,Ma_KH!$A:$R,14,0)</f>
        <v>60</v>
      </c>
    </row>
    <row r="699" spans="1:27" x14ac:dyDescent="0.25">
      <c r="A699" s="282">
        <v>46114</v>
      </c>
      <c r="B699" s="283">
        <v>4186991839</v>
      </c>
      <c r="C699" s="284" t="s">
        <v>15253</v>
      </c>
      <c r="D699" s="282">
        <v>46115</v>
      </c>
      <c r="E699" s="206"/>
      <c r="F699" s="189"/>
      <c r="G699" s="285" t="s">
        <v>13997</v>
      </c>
      <c r="H699" s="206"/>
      <c r="I699" s="283">
        <v>4186991839</v>
      </c>
      <c r="J699" s="283" t="s">
        <v>1782</v>
      </c>
      <c r="K699" s="205" t="s">
        <v>27</v>
      </c>
      <c r="L699" s="190" t="str">
        <f>VLOOKUP($K699,TONG_SL!$A:$D,2,0)</f>
        <v>Chân giò heo muối 300g</v>
      </c>
      <c r="M699" s="244"/>
      <c r="N699" s="190" t="str">
        <f t="shared" si="66"/>
        <v>K-C6</v>
      </c>
      <c r="O699" s="244"/>
      <c r="P699" s="244"/>
      <c r="Q699" s="190" t="str">
        <f>VLOOKUP(K699,TONG_SL!$A:$D,3,0)</f>
        <v>Túi</v>
      </c>
      <c r="R699" s="248">
        <v>5</v>
      </c>
      <c r="S699" s="159"/>
      <c r="T699" s="159">
        <f>VLOOKUP(VLOOKUP(G699,Ma_KH!$A:$R,18,0)&amp;K699,Gia_MB!$A:$F,6,0)</f>
        <v>73431</v>
      </c>
      <c r="U699" s="254">
        <f t="shared" si="71"/>
        <v>367155</v>
      </c>
      <c r="V699" s="159"/>
      <c r="W699" s="246">
        <f t="shared" si="72"/>
        <v>0</v>
      </c>
      <c r="X699" s="247" t="str">
        <f t="shared" si="73"/>
        <v>8</v>
      </c>
      <c r="Y699" s="159"/>
      <c r="Z699" s="254">
        <f t="shared" si="74"/>
        <v>29372.400000000001</v>
      </c>
      <c r="AA699" s="5">
        <f>VLOOKUP(G699,Ma_KH!$A:$R,14,0)</f>
        <v>60</v>
      </c>
    </row>
    <row r="700" spans="1:27" x14ac:dyDescent="0.25">
      <c r="A700" s="282">
        <v>46114</v>
      </c>
      <c r="B700" s="283">
        <v>4186992074</v>
      </c>
      <c r="C700" s="284" t="s">
        <v>15253</v>
      </c>
      <c r="D700" s="282">
        <v>46115</v>
      </c>
      <c r="E700" s="206"/>
      <c r="F700" s="189"/>
      <c r="G700" s="285" t="s">
        <v>14016</v>
      </c>
      <c r="H700" s="206"/>
      <c r="I700" s="283">
        <v>4186992074</v>
      </c>
      <c r="J700" s="283" t="s">
        <v>1782</v>
      </c>
      <c r="K700" s="205" t="s">
        <v>48</v>
      </c>
      <c r="L700" s="190" t="str">
        <f>VLOOKUP($K700,TONG_SL!$A:$D,2,0)</f>
        <v>Mọc Nấm Hương 250g</v>
      </c>
      <c r="M700" s="244"/>
      <c r="N700" s="190" t="str">
        <f t="shared" si="66"/>
        <v>K-C6</v>
      </c>
      <c r="O700" s="244"/>
      <c r="P700" s="244"/>
      <c r="Q700" s="190" t="str">
        <f>VLOOKUP(K700,TONG_SL!$A:$D,3,0)</f>
        <v>Túi</v>
      </c>
      <c r="R700" s="248">
        <v>1</v>
      </c>
      <c r="S700" s="159"/>
      <c r="T700" s="159">
        <f>VLOOKUP(VLOOKUP(G700,Ma_KH!$A:$R,18,0)&amp;K700,Gia_MB!$A:$F,6,0)</f>
        <v>46000</v>
      </c>
      <c r="U700" s="254">
        <f t="shared" si="71"/>
        <v>46000</v>
      </c>
      <c r="V700" s="159"/>
      <c r="W700" s="246">
        <f t="shared" si="72"/>
        <v>0</v>
      </c>
      <c r="X700" s="247" t="str">
        <f t="shared" si="73"/>
        <v>8</v>
      </c>
      <c r="Y700" s="159"/>
      <c r="Z700" s="254">
        <f t="shared" si="74"/>
        <v>3680</v>
      </c>
      <c r="AA700" s="5">
        <f>VLOOKUP(G700,Ma_KH!$A:$R,14,0)</f>
        <v>60</v>
      </c>
    </row>
    <row r="701" spans="1:27" x14ac:dyDescent="0.25">
      <c r="A701" s="282">
        <v>46114</v>
      </c>
      <c r="B701" s="283">
        <v>4186992074</v>
      </c>
      <c r="C701" s="284" t="s">
        <v>15253</v>
      </c>
      <c r="D701" s="282">
        <v>46115</v>
      </c>
      <c r="E701" s="206"/>
      <c r="F701" s="189"/>
      <c r="G701" s="285" t="s">
        <v>14016</v>
      </c>
      <c r="H701" s="206"/>
      <c r="I701" s="283">
        <v>4186992074</v>
      </c>
      <c r="J701" s="283" t="s">
        <v>1782</v>
      </c>
      <c r="K701" s="205" t="s">
        <v>27</v>
      </c>
      <c r="L701" s="190" t="str">
        <f>VLOOKUP($K701,TONG_SL!$A:$D,2,0)</f>
        <v>Chân giò heo muối 300g</v>
      </c>
      <c r="M701" s="244"/>
      <c r="N701" s="190" t="str">
        <f t="shared" si="66"/>
        <v>K-C6</v>
      </c>
      <c r="O701" s="244"/>
      <c r="P701" s="244"/>
      <c r="Q701" s="190" t="str">
        <f>VLOOKUP(K701,TONG_SL!$A:$D,3,0)</f>
        <v>Túi</v>
      </c>
      <c r="R701" s="248">
        <v>8</v>
      </c>
      <c r="S701" s="159"/>
      <c r="T701" s="159">
        <f>VLOOKUP(VLOOKUP(G701,Ma_KH!$A:$R,18,0)&amp;K701,Gia_MB!$A:$F,6,0)</f>
        <v>73431</v>
      </c>
      <c r="U701" s="254">
        <f t="shared" si="71"/>
        <v>587448</v>
      </c>
      <c r="V701" s="159"/>
      <c r="W701" s="246">
        <f t="shared" si="72"/>
        <v>0</v>
      </c>
      <c r="X701" s="247" t="str">
        <f t="shared" si="73"/>
        <v>8</v>
      </c>
      <c r="Y701" s="159"/>
      <c r="Z701" s="254">
        <f t="shared" si="74"/>
        <v>46995.840000000004</v>
      </c>
      <c r="AA701" s="5">
        <f>VLOOKUP(G701,Ma_KH!$A:$R,14,0)</f>
        <v>60</v>
      </c>
    </row>
    <row r="702" spans="1:27" x14ac:dyDescent="0.25">
      <c r="A702" s="282">
        <v>46114</v>
      </c>
      <c r="B702" s="283">
        <v>4186992074</v>
      </c>
      <c r="C702" s="284" t="s">
        <v>15253</v>
      </c>
      <c r="D702" s="282">
        <v>46115</v>
      </c>
      <c r="E702" s="206"/>
      <c r="F702" s="189"/>
      <c r="G702" s="285" t="s">
        <v>14016</v>
      </c>
      <c r="H702" s="206"/>
      <c r="I702" s="283">
        <v>4186992074</v>
      </c>
      <c r="J702" s="283" t="s">
        <v>1782</v>
      </c>
      <c r="K702" s="205" t="s">
        <v>32</v>
      </c>
      <c r="L702" s="190" t="str">
        <f>VLOOKUP($K702,TONG_SL!$A:$D,2,0)</f>
        <v>Giò Tai Lưỡi Xào 250g</v>
      </c>
      <c r="M702" s="244"/>
      <c r="N702" s="190" t="str">
        <f t="shared" si="66"/>
        <v>K-C6</v>
      </c>
      <c r="O702" s="244"/>
      <c r="P702" s="244"/>
      <c r="Q702" s="190" t="str">
        <f>VLOOKUP(K702,TONG_SL!$A:$D,3,0)</f>
        <v>Túi</v>
      </c>
      <c r="R702" s="248">
        <v>5</v>
      </c>
      <c r="S702" s="159"/>
      <c r="T702" s="159">
        <f>VLOOKUP(VLOOKUP(G702,Ma_KH!$A:$R,18,0)&amp;K702,Gia_MB!$A:$F,6,0)</f>
        <v>50182</v>
      </c>
      <c r="U702" s="254">
        <f t="shared" si="71"/>
        <v>250910</v>
      </c>
      <c r="V702" s="159"/>
      <c r="W702" s="246">
        <f t="shared" si="72"/>
        <v>0</v>
      </c>
      <c r="X702" s="247" t="str">
        <f t="shared" si="73"/>
        <v>8</v>
      </c>
      <c r="Y702" s="159"/>
      <c r="Z702" s="254">
        <f t="shared" si="74"/>
        <v>20072.8</v>
      </c>
      <c r="AA702" s="5">
        <f>VLOOKUP(G702,Ma_KH!$A:$R,14,0)</f>
        <v>60</v>
      </c>
    </row>
    <row r="703" spans="1:27" x14ac:dyDescent="0.25">
      <c r="A703" s="282">
        <v>46114</v>
      </c>
      <c r="B703" s="283">
        <v>4186991882</v>
      </c>
      <c r="C703" s="284" t="s">
        <v>15253</v>
      </c>
      <c r="D703" s="282">
        <v>46115</v>
      </c>
      <c r="E703" s="206"/>
      <c r="F703" s="189"/>
      <c r="G703" s="285" t="s">
        <v>14005</v>
      </c>
      <c r="H703" s="206"/>
      <c r="I703" s="283">
        <v>4186991882</v>
      </c>
      <c r="J703" s="283" t="s">
        <v>1782</v>
      </c>
      <c r="K703" s="205" t="s">
        <v>27</v>
      </c>
      <c r="L703" s="190" t="str">
        <f>VLOOKUP($K703,TONG_SL!$A:$D,2,0)</f>
        <v>Chân giò heo muối 300g</v>
      </c>
      <c r="M703" s="244"/>
      <c r="N703" s="190" t="str">
        <f t="shared" si="66"/>
        <v>K-C6</v>
      </c>
      <c r="O703" s="244"/>
      <c r="P703" s="244"/>
      <c r="Q703" s="190" t="str">
        <f>VLOOKUP(K703,TONG_SL!$A:$D,3,0)</f>
        <v>Túi</v>
      </c>
      <c r="R703" s="248">
        <v>5</v>
      </c>
      <c r="S703" s="159"/>
      <c r="T703" s="159">
        <f>VLOOKUP(VLOOKUP(G703,Ma_KH!$A:$R,18,0)&amp;K703,Gia_MB!$A:$F,6,0)</f>
        <v>73431</v>
      </c>
      <c r="U703" s="254">
        <f t="shared" si="71"/>
        <v>367155</v>
      </c>
      <c r="V703" s="159"/>
      <c r="W703" s="246">
        <f t="shared" si="72"/>
        <v>0</v>
      </c>
      <c r="X703" s="247" t="str">
        <f t="shared" si="73"/>
        <v>8</v>
      </c>
      <c r="Y703" s="159"/>
      <c r="Z703" s="254">
        <f t="shared" si="74"/>
        <v>29372.400000000001</v>
      </c>
      <c r="AA703" s="5">
        <f>VLOOKUP(G703,Ma_KH!$A:$R,14,0)</f>
        <v>60</v>
      </c>
    </row>
    <row r="704" spans="1:27" x14ac:dyDescent="0.25">
      <c r="A704" s="282">
        <v>46114</v>
      </c>
      <c r="B704" s="283">
        <v>4186991687</v>
      </c>
      <c r="C704" s="284" t="s">
        <v>15253</v>
      </c>
      <c r="D704" s="282">
        <v>46115</v>
      </c>
      <c r="E704" s="206"/>
      <c r="F704" s="189"/>
      <c r="G704" s="285" t="s">
        <v>15202</v>
      </c>
      <c r="H704" s="206"/>
      <c r="I704" s="283">
        <v>4186991687</v>
      </c>
      <c r="J704" s="283" t="s">
        <v>1782</v>
      </c>
      <c r="K704" s="205" t="s">
        <v>32</v>
      </c>
      <c r="L704" s="190" t="str">
        <f>VLOOKUP($K704,TONG_SL!$A:$D,2,0)</f>
        <v>Giò Tai Lưỡi Xào 250g</v>
      </c>
      <c r="M704" s="244"/>
      <c r="N704" s="190" t="str">
        <f t="shared" si="66"/>
        <v>K-C6</v>
      </c>
      <c r="O704" s="244"/>
      <c r="P704" s="244"/>
      <c r="Q704" s="190" t="str">
        <f>VLOOKUP(K704,TONG_SL!$A:$D,3,0)</f>
        <v>Túi</v>
      </c>
      <c r="R704" s="248">
        <v>1</v>
      </c>
      <c r="S704" s="159"/>
      <c r="T704" s="159">
        <f>VLOOKUP(VLOOKUP(G704,Ma_KH!$A:$R,18,0)&amp;K704,Gia_MB!$A:$F,6,0)</f>
        <v>50182</v>
      </c>
      <c r="U704" s="254">
        <f t="shared" si="71"/>
        <v>50182</v>
      </c>
      <c r="V704" s="159"/>
      <c r="W704" s="246">
        <f t="shared" si="72"/>
        <v>0</v>
      </c>
      <c r="X704" s="247" t="str">
        <f t="shared" si="73"/>
        <v>8</v>
      </c>
      <c r="Y704" s="159"/>
      <c r="Z704" s="254">
        <f t="shared" si="74"/>
        <v>4014.56</v>
      </c>
      <c r="AA704" s="5">
        <f>VLOOKUP(G704,Ma_KH!$A:$R,14,0)</f>
        <v>60</v>
      </c>
    </row>
    <row r="705" spans="1:27" x14ac:dyDescent="0.25">
      <c r="A705" s="282">
        <v>46114</v>
      </c>
      <c r="B705" s="283">
        <v>4186991687</v>
      </c>
      <c r="C705" s="284" t="s">
        <v>15253</v>
      </c>
      <c r="D705" s="282">
        <v>46115</v>
      </c>
      <c r="E705" s="206"/>
      <c r="F705" s="189"/>
      <c r="G705" s="285" t="s">
        <v>15202</v>
      </c>
      <c r="H705" s="206"/>
      <c r="I705" s="283">
        <v>4186991687</v>
      </c>
      <c r="J705" s="283" t="s">
        <v>1782</v>
      </c>
      <c r="K705" s="205" t="s">
        <v>30</v>
      </c>
      <c r="L705" s="190" t="str">
        <f>VLOOKUP($K705,TONG_SL!$A:$D,2,0)</f>
        <v>Gà muối 500g</v>
      </c>
      <c r="M705" s="244"/>
      <c r="N705" s="190" t="str">
        <f t="shared" si="66"/>
        <v>K-C6</v>
      </c>
      <c r="O705" s="244"/>
      <c r="P705" s="244"/>
      <c r="Q705" s="190" t="str">
        <f>VLOOKUP(K705,TONG_SL!$A:$D,3,0)</f>
        <v>Túi</v>
      </c>
      <c r="R705" s="248">
        <v>5</v>
      </c>
      <c r="S705" s="159"/>
      <c r="T705" s="159">
        <f>VLOOKUP(VLOOKUP(G705,Ma_KH!$A:$R,18,0)&amp;K705,Gia_MB!$A:$F,6,0)</f>
        <v>116611</v>
      </c>
      <c r="U705" s="254">
        <f t="shared" si="71"/>
        <v>583055</v>
      </c>
      <c r="V705" s="159"/>
      <c r="W705" s="246">
        <f t="shared" si="72"/>
        <v>0</v>
      </c>
      <c r="X705" s="247" t="str">
        <f t="shared" si="73"/>
        <v>8</v>
      </c>
      <c r="Y705" s="159"/>
      <c r="Z705" s="254">
        <f t="shared" si="74"/>
        <v>46644.4</v>
      </c>
      <c r="AA705" s="5">
        <f>VLOOKUP(G705,Ma_KH!$A:$R,14,0)</f>
        <v>60</v>
      </c>
    </row>
    <row r="706" spans="1:27" x14ac:dyDescent="0.25">
      <c r="A706" s="282">
        <v>46114</v>
      </c>
      <c r="B706" s="283">
        <v>4186992036</v>
      </c>
      <c r="C706" s="284" t="s">
        <v>15253</v>
      </c>
      <c r="D706" s="282">
        <v>46115</v>
      </c>
      <c r="E706" s="206"/>
      <c r="F706" s="189"/>
      <c r="G706" s="285" t="s">
        <v>14575</v>
      </c>
      <c r="H706" s="206"/>
      <c r="I706" s="283">
        <v>4186992036</v>
      </c>
      <c r="J706" s="283" t="s">
        <v>1782</v>
      </c>
      <c r="K706" s="205" t="s">
        <v>32</v>
      </c>
      <c r="L706" s="190" t="str">
        <f>VLOOKUP($K706,TONG_SL!$A:$D,2,0)</f>
        <v>Giò Tai Lưỡi Xào 250g</v>
      </c>
      <c r="M706" s="244"/>
      <c r="N706" s="190" t="str">
        <f t="shared" si="66"/>
        <v>K-C6</v>
      </c>
      <c r="O706" s="244"/>
      <c r="P706" s="244"/>
      <c r="Q706" s="190" t="str">
        <f>VLOOKUP(K706,TONG_SL!$A:$D,3,0)</f>
        <v>Túi</v>
      </c>
      <c r="R706" s="248">
        <v>1</v>
      </c>
      <c r="S706" s="159"/>
      <c r="T706" s="159">
        <f>VLOOKUP(VLOOKUP(G706,Ma_KH!$A:$R,18,0)&amp;K706,Gia_MB!$A:$F,6,0)</f>
        <v>50182</v>
      </c>
      <c r="U706" s="254">
        <f t="shared" si="71"/>
        <v>50182</v>
      </c>
      <c r="V706" s="159"/>
      <c r="W706" s="246">
        <f t="shared" si="72"/>
        <v>0</v>
      </c>
      <c r="X706" s="247" t="str">
        <f t="shared" si="73"/>
        <v>8</v>
      </c>
      <c r="Y706" s="159"/>
      <c r="Z706" s="254">
        <f t="shared" si="74"/>
        <v>4014.56</v>
      </c>
      <c r="AA706" s="5">
        <f>VLOOKUP(G706,Ma_KH!$A:$R,14,0)</f>
        <v>60</v>
      </c>
    </row>
    <row r="707" spans="1:27" x14ac:dyDescent="0.25">
      <c r="A707" s="282">
        <v>46114</v>
      </c>
      <c r="B707" s="283">
        <v>4186992036</v>
      </c>
      <c r="C707" s="284" t="s">
        <v>15253</v>
      </c>
      <c r="D707" s="282">
        <v>46115</v>
      </c>
      <c r="E707" s="206"/>
      <c r="F707" s="189"/>
      <c r="G707" s="285" t="s">
        <v>14575</v>
      </c>
      <c r="H707" s="206"/>
      <c r="I707" s="283">
        <v>4186992036</v>
      </c>
      <c r="J707" s="283" t="s">
        <v>1782</v>
      </c>
      <c r="K707" s="205" t="s">
        <v>27</v>
      </c>
      <c r="L707" s="190" t="str">
        <f>VLOOKUP($K707,TONG_SL!$A:$D,2,0)</f>
        <v>Chân giò heo muối 300g</v>
      </c>
      <c r="M707" s="244"/>
      <c r="N707" s="190" t="str">
        <f t="shared" ref="N707:N770" si="75">IF($B707&lt;&gt;"","K-C6","")</f>
        <v>K-C6</v>
      </c>
      <c r="O707" s="244"/>
      <c r="P707" s="244"/>
      <c r="Q707" s="190" t="str">
        <f>VLOOKUP(K707,TONG_SL!$A:$D,3,0)</f>
        <v>Túi</v>
      </c>
      <c r="R707" s="248">
        <v>10</v>
      </c>
      <c r="S707" s="159"/>
      <c r="T707" s="159">
        <f>VLOOKUP(VLOOKUP(G707,Ma_KH!$A:$R,18,0)&amp;K707,Gia_MB!$A:$F,6,0)</f>
        <v>73431</v>
      </c>
      <c r="U707" s="254">
        <f t="shared" si="71"/>
        <v>734310</v>
      </c>
      <c r="V707" s="159"/>
      <c r="W707" s="246">
        <f t="shared" si="72"/>
        <v>0</v>
      </c>
      <c r="X707" s="247" t="str">
        <f t="shared" si="73"/>
        <v>8</v>
      </c>
      <c r="Y707" s="159"/>
      <c r="Z707" s="254">
        <f t="shared" si="74"/>
        <v>58744.800000000003</v>
      </c>
      <c r="AA707" s="5">
        <f>VLOOKUP(G707,Ma_KH!$A:$R,14,0)</f>
        <v>60</v>
      </c>
    </row>
    <row r="708" spans="1:27" x14ac:dyDescent="0.25">
      <c r="A708" s="282">
        <v>46114</v>
      </c>
      <c r="B708" s="283">
        <v>4186991455</v>
      </c>
      <c r="C708" s="284" t="s">
        <v>15253</v>
      </c>
      <c r="D708" s="282">
        <v>46115</v>
      </c>
      <c r="E708" s="206"/>
      <c r="F708" s="189"/>
      <c r="G708" s="285" t="s">
        <v>13980</v>
      </c>
      <c r="H708" s="206"/>
      <c r="I708" s="283">
        <v>4186991455</v>
      </c>
      <c r="J708" s="283" t="s">
        <v>1782</v>
      </c>
      <c r="K708" s="205" t="s">
        <v>34</v>
      </c>
      <c r="L708" s="190" t="str">
        <f>VLOOKUP($K708,TONG_SL!$A:$D,2,0)</f>
        <v>Tai heo muối 200g</v>
      </c>
      <c r="M708" s="244"/>
      <c r="N708" s="190" t="str">
        <f t="shared" si="75"/>
        <v>K-C6</v>
      </c>
      <c r="O708" s="244"/>
      <c r="P708" s="244"/>
      <c r="Q708" s="190" t="str">
        <f>VLOOKUP(K708,TONG_SL!$A:$D,3,0)</f>
        <v>Túi</v>
      </c>
      <c r="R708" s="248">
        <v>2</v>
      </c>
      <c r="S708" s="159"/>
      <c r="T708" s="159">
        <f>VLOOKUP(VLOOKUP(G708,Ma_KH!$A:$R,18,0)&amp;K708,Gia_MB!$A:$F,6,0)</f>
        <v>55595</v>
      </c>
      <c r="U708" s="254">
        <f t="shared" si="71"/>
        <v>111190</v>
      </c>
      <c r="V708" s="159"/>
      <c r="W708" s="246">
        <f t="shared" si="72"/>
        <v>0</v>
      </c>
      <c r="X708" s="247" t="str">
        <f t="shared" si="73"/>
        <v>8</v>
      </c>
      <c r="Y708" s="159"/>
      <c r="Z708" s="254">
        <f t="shared" si="74"/>
        <v>8895.2000000000007</v>
      </c>
      <c r="AA708" s="5">
        <f>VLOOKUP(G708,Ma_KH!$A:$R,14,0)</f>
        <v>60</v>
      </c>
    </row>
    <row r="709" spans="1:27" x14ac:dyDescent="0.25">
      <c r="A709" s="282">
        <v>46114</v>
      </c>
      <c r="B709" s="283">
        <v>4186991455</v>
      </c>
      <c r="C709" s="284" t="s">
        <v>15253</v>
      </c>
      <c r="D709" s="282">
        <v>46115</v>
      </c>
      <c r="E709" s="206"/>
      <c r="F709" s="189"/>
      <c r="G709" s="285" t="s">
        <v>13980</v>
      </c>
      <c r="H709" s="206"/>
      <c r="I709" s="283">
        <v>4186991455</v>
      </c>
      <c r="J709" s="283" t="s">
        <v>1782</v>
      </c>
      <c r="K709" s="205" t="s">
        <v>48</v>
      </c>
      <c r="L709" s="190" t="str">
        <f>VLOOKUP($K709,TONG_SL!$A:$D,2,0)</f>
        <v>Mọc Nấm Hương 250g</v>
      </c>
      <c r="M709" s="244"/>
      <c r="N709" s="190" t="str">
        <f t="shared" si="75"/>
        <v>K-C6</v>
      </c>
      <c r="O709" s="244"/>
      <c r="P709" s="244"/>
      <c r="Q709" s="190" t="str">
        <f>VLOOKUP(K709,TONG_SL!$A:$D,3,0)</f>
        <v>Túi</v>
      </c>
      <c r="R709" s="248">
        <v>2</v>
      </c>
      <c r="S709" s="159"/>
      <c r="T709" s="159">
        <f>VLOOKUP(VLOOKUP(G709,Ma_KH!$A:$R,18,0)&amp;K709,Gia_MB!$A:$F,6,0)</f>
        <v>46000</v>
      </c>
      <c r="U709" s="254">
        <f t="shared" si="71"/>
        <v>92000</v>
      </c>
      <c r="V709" s="159"/>
      <c r="W709" s="246">
        <f t="shared" si="72"/>
        <v>0</v>
      </c>
      <c r="X709" s="247" t="str">
        <f t="shared" si="73"/>
        <v>8</v>
      </c>
      <c r="Y709" s="159"/>
      <c r="Z709" s="254">
        <f t="shared" si="74"/>
        <v>7360</v>
      </c>
      <c r="AA709" s="5">
        <f>VLOOKUP(G709,Ma_KH!$A:$R,14,0)</f>
        <v>60</v>
      </c>
    </row>
    <row r="710" spans="1:27" x14ac:dyDescent="0.25">
      <c r="A710" s="282">
        <v>46114</v>
      </c>
      <c r="B710" s="283">
        <v>4186991455</v>
      </c>
      <c r="C710" s="284" t="s">
        <v>15253</v>
      </c>
      <c r="D710" s="282">
        <v>46115</v>
      </c>
      <c r="E710" s="206"/>
      <c r="F710" s="189"/>
      <c r="G710" s="285" t="s">
        <v>13980</v>
      </c>
      <c r="H710" s="206"/>
      <c r="I710" s="283">
        <v>4186991455</v>
      </c>
      <c r="J710" s="283" t="s">
        <v>1782</v>
      </c>
      <c r="K710" s="205" t="s">
        <v>27</v>
      </c>
      <c r="L710" s="190" t="str">
        <f>VLOOKUP($K710,TONG_SL!$A:$D,2,0)</f>
        <v>Chân giò heo muối 300g</v>
      </c>
      <c r="M710" s="244"/>
      <c r="N710" s="190" t="str">
        <f t="shared" si="75"/>
        <v>K-C6</v>
      </c>
      <c r="O710" s="244"/>
      <c r="P710" s="244"/>
      <c r="Q710" s="190" t="str">
        <f>VLOOKUP(K710,TONG_SL!$A:$D,3,0)</f>
        <v>Túi</v>
      </c>
      <c r="R710" s="248">
        <v>2</v>
      </c>
      <c r="S710" s="159"/>
      <c r="T710" s="159">
        <f>VLOOKUP(VLOOKUP(G710,Ma_KH!$A:$R,18,0)&amp;K710,Gia_MB!$A:$F,6,0)</f>
        <v>73431</v>
      </c>
      <c r="U710" s="254">
        <f t="shared" si="71"/>
        <v>146862</v>
      </c>
      <c r="V710" s="159"/>
      <c r="W710" s="246">
        <f t="shared" si="72"/>
        <v>0</v>
      </c>
      <c r="X710" s="247" t="str">
        <f t="shared" si="73"/>
        <v>8</v>
      </c>
      <c r="Y710" s="159"/>
      <c r="Z710" s="254">
        <f t="shared" si="74"/>
        <v>11748.960000000001</v>
      </c>
      <c r="AA710" s="5">
        <f>VLOOKUP(G710,Ma_KH!$A:$R,14,0)</f>
        <v>60</v>
      </c>
    </row>
    <row r="711" spans="1:27" x14ac:dyDescent="0.25">
      <c r="A711" s="282">
        <v>46114</v>
      </c>
      <c r="B711" s="283">
        <v>4186991455</v>
      </c>
      <c r="C711" s="284" t="s">
        <v>15253</v>
      </c>
      <c r="D711" s="282">
        <v>46115</v>
      </c>
      <c r="E711" s="206"/>
      <c r="F711" s="189"/>
      <c r="G711" s="285" t="s">
        <v>13980</v>
      </c>
      <c r="H711" s="206"/>
      <c r="I711" s="283">
        <v>4186991455</v>
      </c>
      <c r="J711" s="283" t="s">
        <v>1782</v>
      </c>
      <c r="K711" s="205" t="s">
        <v>32</v>
      </c>
      <c r="L711" s="190" t="str">
        <f>VLOOKUP($K711,TONG_SL!$A:$D,2,0)</f>
        <v>Giò Tai Lưỡi Xào 250g</v>
      </c>
      <c r="M711" s="244"/>
      <c r="N711" s="190" t="str">
        <f t="shared" si="75"/>
        <v>K-C6</v>
      </c>
      <c r="O711" s="244"/>
      <c r="P711" s="244"/>
      <c r="Q711" s="190" t="str">
        <f>VLOOKUP(K711,TONG_SL!$A:$D,3,0)</f>
        <v>Túi</v>
      </c>
      <c r="R711" s="248">
        <v>2</v>
      </c>
      <c r="S711" s="159"/>
      <c r="T711" s="159">
        <f>VLOOKUP(VLOOKUP(G711,Ma_KH!$A:$R,18,0)&amp;K711,Gia_MB!$A:$F,6,0)</f>
        <v>50182</v>
      </c>
      <c r="U711" s="254">
        <f t="shared" si="71"/>
        <v>100364</v>
      </c>
      <c r="V711" s="159"/>
      <c r="W711" s="246">
        <f t="shared" si="72"/>
        <v>0</v>
      </c>
      <c r="X711" s="247" t="str">
        <f t="shared" si="73"/>
        <v>8</v>
      </c>
      <c r="Y711" s="159"/>
      <c r="Z711" s="254">
        <f t="shared" si="74"/>
        <v>8029.12</v>
      </c>
      <c r="AA711" s="5">
        <f>VLOOKUP(G711,Ma_KH!$A:$R,14,0)</f>
        <v>60</v>
      </c>
    </row>
    <row r="712" spans="1:27" x14ac:dyDescent="0.25">
      <c r="A712" s="282">
        <v>46114</v>
      </c>
      <c r="B712" s="283">
        <v>4186991455</v>
      </c>
      <c r="C712" s="284" t="s">
        <v>15253</v>
      </c>
      <c r="D712" s="282">
        <v>46115</v>
      </c>
      <c r="E712" s="206"/>
      <c r="F712" s="189"/>
      <c r="G712" s="285" t="s">
        <v>13980</v>
      </c>
      <c r="H712" s="206"/>
      <c r="I712" s="283">
        <v>4186991455</v>
      </c>
      <c r="J712" s="283" t="s">
        <v>1782</v>
      </c>
      <c r="K712" s="205" t="s">
        <v>30</v>
      </c>
      <c r="L712" s="190" t="str">
        <f>VLOOKUP($K712,TONG_SL!$A:$D,2,0)</f>
        <v>Gà muối 500g</v>
      </c>
      <c r="M712" s="244"/>
      <c r="N712" s="190" t="str">
        <f t="shared" si="75"/>
        <v>K-C6</v>
      </c>
      <c r="O712" s="244"/>
      <c r="P712" s="244"/>
      <c r="Q712" s="190" t="str">
        <f>VLOOKUP(K712,TONG_SL!$A:$D,3,0)</f>
        <v>Túi</v>
      </c>
      <c r="R712" s="248">
        <v>1</v>
      </c>
      <c r="S712" s="159"/>
      <c r="T712" s="159">
        <f>VLOOKUP(VLOOKUP(G712,Ma_KH!$A:$R,18,0)&amp;K712,Gia_MB!$A:$F,6,0)</f>
        <v>116611</v>
      </c>
      <c r="U712" s="254">
        <f t="shared" si="71"/>
        <v>116611</v>
      </c>
      <c r="V712" s="159"/>
      <c r="W712" s="246">
        <f t="shared" si="72"/>
        <v>0</v>
      </c>
      <c r="X712" s="247" t="str">
        <f t="shared" si="73"/>
        <v>8</v>
      </c>
      <c r="Y712" s="159"/>
      <c r="Z712" s="254">
        <f t="shared" si="74"/>
        <v>9328.880000000001</v>
      </c>
      <c r="AA712" s="5">
        <f>VLOOKUP(G712,Ma_KH!$A:$R,14,0)</f>
        <v>60</v>
      </c>
    </row>
    <row r="713" spans="1:27" x14ac:dyDescent="0.25">
      <c r="A713" s="282">
        <v>46114</v>
      </c>
      <c r="B713" s="283">
        <v>4186991932</v>
      </c>
      <c r="C713" s="284" t="s">
        <v>15253</v>
      </c>
      <c r="D713" s="282">
        <v>46115</v>
      </c>
      <c r="E713" s="206"/>
      <c r="F713" s="189"/>
      <c r="G713" s="285" t="s">
        <v>14755</v>
      </c>
      <c r="H713" s="206"/>
      <c r="I713" s="283">
        <v>4186991932</v>
      </c>
      <c r="J713" s="283" t="s">
        <v>1782</v>
      </c>
      <c r="K713" s="205" t="s">
        <v>32</v>
      </c>
      <c r="L713" s="190" t="str">
        <f>VLOOKUP($K713,TONG_SL!$A:$D,2,0)</f>
        <v>Giò Tai Lưỡi Xào 250g</v>
      </c>
      <c r="M713" s="244"/>
      <c r="N713" s="190" t="str">
        <f t="shared" si="75"/>
        <v>K-C6</v>
      </c>
      <c r="O713" s="244"/>
      <c r="P713" s="244"/>
      <c r="Q713" s="190" t="str">
        <f>VLOOKUP(K713,TONG_SL!$A:$D,3,0)</f>
        <v>Túi</v>
      </c>
      <c r="R713" s="248">
        <v>5</v>
      </c>
      <c r="S713" s="159"/>
      <c r="T713" s="159">
        <f>VLOOKUP(VLOOKUP(G713,Ma_KH!$A:$R,18,0)&amp;K713,Gia_MB!$A:$F,6,0)</f>
        <v>50182</v>
      </c>
      <c r="U713" s="254">
        <f t="shared" si="71"/>
        <v>250910</v>
      </c>
      <c r="V713" s="159"/>
      <c r="W713" s="246">
        <f t="shared" si="72"/>
        <v>0</v>
      </c>
      <c r="X713" s="247" t="str">
        <f t="shared" si="73"/>
        <v>8</v>
      </c>
      <c r="Y713" s="159"/>
      <c r="Z713" s="254">
        <f t="shared" si="74"/>
        <v>20072.8</v>
      </c>
      <c r="AA713" s="5">
        <f>VLOOKUP(G713,Ma_KH!$A:$R,14,0)</f>
        <v>60</v>
      </c>
    </row>
    <row r="714" spans="1:27" x14ac:dyDescent="0.25">
      <c r="A714" s="282">
        <v>46114</v>
      </c>
      <c r="B714" s="283">
        <v>4186991932</v>
      </c>
      <c r="C714" s="284" t="s">
        <v>15253</v>
      </c>
      <c r="D714" s="282">
        <v>46115</v>
      </c>
      <c r="E714" s="206"/>
      <c r="F714" s="189"/>
      <c r="G714" s="285" t="s">
        <v>14755</v>
      </c>
      <c r="H714" s="206"/>
      <c r="I714" s="283">
        <v>4186991932</v>
      </c>
      <c r="J714" s="283" t="s">
        <v>1782</v>
      </c>
      <c r="K714" s="205" t="s">
        <v>27</v>
      </c>
      <c r="L714" s="190" t="str">
        <f>VLOOKUP($K714,TONG_SL!$A:$D,2,0)</f>
        <v>Chân giò heo muối 300g</v>
      </c>
      <c r="M714" s="244"/>
      <c r="N714" s="190" t="str">
        <f t="shared" si="75"/>
        <v>K-C6</v>
      </c>
      <c r="O714" s="244"/>
      <c r="P714" s="244"/>
      <c r="Q714" s="190" t="str">
        <f>VLOOKUP(K714,TONG_SL!$A:$D,3,0)</f>
        <v>Túi</v>
      </c>
      <c r="R714" s="248">
        <v>6</v>
      </c>
      <c r="S714" s="159"/>
      <c r="T714" s="159">
        <f>VLOOKUP(VLOOKUP(G714,Ma_KH!$A:$R,18,0)&amp;K714,Gia_MB!$A:$F,6,0)</f>
        <v>73431</v>
      </c>
      <c r="U714" s="254">
        <f t="shared" si="71"/>
        <v>440586</v>
      </c>
      <c r="V714" s="159"/>
      <c r="W714" s="246">
        <f t="shared" si="72"/>
        <v>0</v>
      </c>
      <c r="X714" s="247" t="str">
        <f t="shared" si="73"/>
        <v>8</v>
      </c>
      <c r="Y714" s="159"/>
      <c r="Z714" s="254">
        <f t="shared" si="74"/>
        <v>35246.879999999997</v>
      </c>
      <c r="AA714" s="5">
        <f>VLOOKUP(G714,Ma_KH!$A:$R,14,0)</f>
        <v>60</v>
      </c>
    </row>
    <row r="715" spans="1:27" x14ac:dyDescent="0.25">
      <c r="A715" s="282">
        <v>46114</v>
      </c>
      <c r="B715" s="283">
        <v>4186991932</v>
      </c>
      <c r="C715" s="284" t="s">
        <v>15253</v>
      </c>
      <c r="D715" s="282">
        <v>46115</v>
      </c>
      <c r="E715" s="206"/>
      <c r="F715" s="189"/>
      <c r="G715" s="285" t="s">
        <v>14755</v>
      </c>
      <c r="H715" s="206"/>
      <c r="I715" s="283">
        <v>4186991932</v>
      </c>
      <c r="J715" s="283" t="s">
        <v>1782</v>
      </c>
      <c r="K715" s="205" t="s">
        <v>48</v>
      </c>
      <c r="L715" s="190" t="str">
        <f>VLOOKUP($K715,TONG_SL!$A:$D,2,0)</f>
        <v>Mọc Nấm Hương 250g</v>
      </c>
      <c r="M715" s="244"/>
      <c r="N715" s="190" t="str">
        <f t="shared" si="75"/>
        <v>K-C6</v>
      </c>
      <c r="O715" s="244"/>
      <c r="P715" s="244"/>
      <c r="Q715" s="190" t="str">
        <f>VLOOKUP(K715,TONG_SL!$A:$D,3,0)</f>
        <v>Túi</v>
      </c>
      <c r="R715" s="248">
        <v>1</v>
      </c>
      <c r="S715" s="159"/>
      <c r="T715" s="159">
        <f>VLOOKUP(VLOOKUP(G715,Ma_KH!$A:$R,18,0)&amp;K715,Gia_MB!$A:$F,6,0)</f>
        <v>46000</v>
      </c>
      <c r="U715" s="254">
        <f t="shared" si="71"/>
        <v>46000</v>
      </c>
      <c r="V715" s="159"/>
      <c r="W715" s="246">
        <f t="shared" si="72"/>
        <v>0</v>
      </c>
      <c r="X715" s="247" t="str">
        <f t="shared" si="73"/>
        <v>8</v>
      </c>
      <c r="Y715" s="159"/>
      <c r="Z715" s="254">
        <f t="shared" si="74"/>
        <v>3680</v>
      </c>
      <c r="AA715" s="5">
        <f>VLOOKUP(G715,Ma_KH!$A:$R,14,0)</f>
        <v>60</v>
      </c>
    </row>
    <row r="716" spans="1:27" x14ac:dyDescent="0.25">
      <c r="A716" s="282">
        <v>46114</v>
      </c>
      <c r="B716" s="283">
        <v>4186991932</v>
      </c>
      <c r="C716" s="284" t="s">
        <v>15253</v>
      </c>
      <c r="D716" s="282">
        <v>46115</v>
      </c>
      <c r="E716" s="206"/>
      <c r="F716" s="189"/>
      <c r="G716" s="285" t="s">
        <v>14755</v>
      </c>
      <c r="H716" s="206"/>
      <c r="I716" s="283">
        <v>4186991932</v>
      </c>
      <c r="J716" s="283" t="s">
        <v>1782</v>
      </c>
      <c r="K716" s="205" t="s">
        <v>34</v>
      </c>
      <c r="L716" s="190" t="str">
        <f>VLOOKUP($K716,TONG_SL!$A:$D,2,0)</f>
        <v>Tai heo muối 200g</v>
      </c>
      <c r="M716" s="244"/>
      <c r="N716" s="190" t="str">
        <f t="shared" si="75"/>
        <v>K-C6</v>
      </c>
      <c r="O716" s="244"/>
      <c r="P716" s="244"/>
      <c r="Q716" s="190" t="str">
        <f>VLOOKUP(K716,TONG_SL!$A:$D,3,0)</f>
        <v>Túi</v>
      </c>
      <c r="R716" s="248">
        <v>5</v>
      </c>
      <c r="S716" s="159"/>
      <c r="T716" s="159">
        <f>VLOOKUP(VLOOKUP(G716,Ma_KH!$A:$R,18,0)&amp;K716,Gia_MB!$A:$F,6,0)</f>
        <v>55595</v>
      </c>
      <c r="U716" s="254">
        <f t="shared" si="71"/>
        <v>277975</v>
      </c>
      <c r="V716" s="159"/>
      <c r="W716" s="246">
        <f t="shared" si="72"/>
        <v>0</v>
      </c>
      <c r="X716" s="247" t="str">
        <f t="shared" si="73"/>
        <v>8</v>
      </c>
      <c r="Y716" s="159"/>
      <c r="Z716" s="254">
        <f t="shared" si="74"/>
        <v>22238</v>
      </c>
      <c r="AA716" s="5">
        <f>VLOOKUP(G716,Ma_KH!$A:$R,14,0)</f>
        <v>60</v>
      </c>
    </row>
    <row r="717" spans="1:27" x14ac:dyDescent="0.25">
      <c r="A717" s="282">
        <v>46114</v>
      </c>
      <c r="B717" s="283">
        <v>4186992150</v>
      </c>
      <c r="C717" s="284" t="s">
        <v>15253</v>
      </c>
      <c r="D717" s="282">
        <v>46115</v>
      </c>
      <c r="E717" s="206"/>
      <c r="F717" s="189"/>
      <c r="G717" s="285" t="s">
        <v>14772</v>
      </c>
      <c r="H717" s="206"/>
      <c r="I717" s="283">
        <v>4186992150</v>
      </c>
      <c r="J717" s="283" t="s">
        <v>1782</v>
      </c>
      <c r="K717" s="205" t="s">
        <v>30</v>
      </c>
      <c r="L717" s="190" t="str">
        <f>VLOOKUP($K717,TONG_SL!$A:$D,2,0)</f>
        <v>Gà muối 500g</v>
      </c>
      <c r="M717" s="244"/>
      <c r="N717" s="190" t="str">
        <f t="shared" si="75"/>
        <v>K-C6</v>
      </c>
      <c r="O717" s="244"/>
      <c r="P717" s="244"/>
      <c r="Q717" s="190" t="str">
        <f>VLOOKUP(K717,TONG_SL!$A:$D,3,0)</f>
        <v>Túi</v>
      </c>
      <c r="R717" s="248">
        <v>10</v>
      </c>
      <c r="S717" s="159"/>
      <c r="T717" s="159">
        <f>VLOOKUP(VLOOKUP(G717,Ma_KH!$A:$R,18,0)&amp;K717,Gia_MB!$A:$F,6,0)</f>
        <v>116611</v>
      </c>
      <c r="U717" s="254">
        <f t="shared" si="71"/>
        <v>1166110</v>
      </c>
      <c r="V717" s="159"/>
      <c r="W717" s="246">
        <f t="shared" si="72"/>
        <v>0</v>
      </c>
      <c r="X717" s="247" t="str">
        <f t="shared" si="73"/>
        <v>8</v>
      </c>
      <c r="Y717" s="159"/>
      <c r="Z717" s="254">
        <f t="shared" si="74"/>
        <v>93288.8</v>
      </c>
      <c r="AA717" s="5">
        <f>VLOOKUP(G717,Ma_KH!$A:$R,14,0)</f>
        <v>60</v>
      </c>
    </row>
    <row r="718" spans="1:27" x14ac:dyDescent="0.25">
      <c r="A718" s="282">
        <v>46114</v>
      </c>
      <c r="B718" s="283">
        <v>4186992150</v>
      </c>
      <c r="C718" s="284" t="s">
        <v>15253</v>
      </c>
      <c r="D718" s="282">
        <v>46115</v>
      </c>
      <c r="E718" s="206"/>
      <c r="F718" s="189"/>
      <c r="G718" s="285" t="s">
        <v>14772</v>
      </c>
      <c r="H718" s="206"/>
      <c r="I718" s="283">
        <v>4186992150</v>
      </c>
      <c r="J718" s="283" t="s">
        <v>1782</v>
      </c>
      <c r="K718" s="205" t="s">
        <v>32</v>
      </c>
      <c r="L718" s="190" t="str">
        <f>VLOOKUP($K718,TONG_SL!$A:$D,2,0)</f>
        <v>Giò Tai Lưỡi Xào 250g</v>
      </c>
      <c r="M718" s="244"/>
      <c r="N718" s="190" t="str">
        <f t="shared" si="75"/>
        <v>K-C6</v>
      </c>
      <c r="O718" s="244"/>
      <c r="P718" s="244"/>
      <c r="Q718" s="190" t="str">
        <f>VLOOKUP(K718,TONG_SL!$A:$D,3,0)</f>
        <v>Túi</v>
      </c>
      <c r="R718" s="248">
        <v>1</v>
      </c>
      <c r="S718" s="159"/>
      <c r="T718" s="159">
        <f>VLOOKUP(VLOOKUP(G718,Ma_KH!$A:$R,18,0)&amp;K718,Gia_MB!$A:$F,6,0)</f>
        <v>50182</v>
      </c>
      <c r="U718" s="254">
        <f t="shared" si="71"/>
        <v>50182</v>
      </c>
      <c r="V718" s="159"/>
      <c r="W718" s="246">
        <f t="shared" si="72"/>
        <v>0</v>
      </c>
      <c r="X718" s="247" t="str">
        <f t="shared" si="73"/>
        <v>8</v>
      </c>
      <c r="Y718" s="159"/>
      <c r="Z718" s="254">
        <f t="shared" si="74"/>
        <v>4014.56</v>
      </c>
      <c r="AA718" s="5">
        <f>VLOOKUP(G718,Ma_KH!$A:$R,14,0)</f>
        <v>60</v>
      </c>
    </row>
    <row r="719" spans="1:27" x14ac:dyDescent="0.25">
      <c r="A719" s="282">
        <v>46114</v>
      </c>
      <c r="B719" s="283">
        <v>4186992150</v>
      </c>
      <c r="C719" s="284" t="s">
        <v>15253</v>
      </c>
      <c r="D719" s="282">
        <v>46115</v>
      </c>
      <c r="E719" s="206"/>
      <c r="F719" s="189"/>
      <c r="G719" s="285" t="s">
        <v>14772</v>
      </c>
      <c r="H719" s="206"/>
      <c r="I719" s="283">
        <v>4186992150</v>
      </c>
      <c r="J719" s="283" t="s">
        <v>1782</v>
      </c>
      <c r="K719" s="205" t="s">
        <v>27</v>
      </c>
      <c r="L719" s="190" t="str">
        <f>VLOOKUP($K719,TONG_SL!$A:$D,2,0)</f>
        <v>Chân giò heo muối 300g</v>
      </c>
      <c r="M719" s="244"/>
      <c r="N719" s="190" t="str">
        <f t="shared" si="75"/>
        <v>K-C6</v>
      </c>
      <c r="O719" s="244"/>
      <c r="P719" s="244"/>
      <c r="Q719" s="190" t="str">
        <f>VLOOKUP(K719,TONG_SL!$A:$D,3,0)</f>
        <v>Túi</v>
      </c>
      <c r="R719" s="248">
        <v>20</v>
      </c>
      <c r="S719" s="159"/>
      <c r="T719" s="159">
        <f>VLOOKUP(VLOOKUP(G719,Ma_KH!$A:$R,18,0)&amp;K719,Gia_MB!$A:$F,6,0)</f>
        <v>73431</v>
      </c>
      <c r="U719" s="254">
        <f t="shared" si="71"/>
        <v>1468620</v>
      </c>
      <c r="V719" s="159"/>
      <c r="W719" s="246">
        <f t="shared" si="72"/>
        <v>0</v>
      </c>
      <c r="X719" s="247" t="str">
        <f t="shared" si="73"/>
        <v>8</v>
      </c>
      <c r="Y719" s="159"/>
      <c r="Z719" s="254">
        <f t="shared" si="74"/>
        <v>117489.60000000001</v>
      </c>
      <c r="AA719" s="5">
        <f>VLOOKUP(G719,Ma_KH!$A:$R,14,0)</f>
        <v>60</v>
      </c>
    </row>
    <row r="720" spans="1:27" x14ac:dyDescent="0.25">
      <c r="A720" s="282">
        <v>46114</v>
      </c>
      <c r="B720" s="283">
        <v>4186991663</v>
      </c>
      <c r="C720" s="284" t="s">
        <v>15253</v>
      </c>
      <c r="D720" s="282">
        <v>46115</v>
      </c>
      <c r="E720" s="206"/>
      <c r="F720" s="189"/>
      <c r="G720" s="285" t="s">
        <v>7249</v>
      </c>
      <c r="H720" s="206"/>
      <c r="I720" s="283">
        <v>4186991663</v>
      </c>
      <c r="J720" s="283" t="s">
        <v>1782</v>
      </c>
      <c r="K720" s="205" t="s">
        <v>27</v>
      </c>
      <c r="L720" s="190" t="str">
        <f>VLOOKUP($K720,TONG_SL!$A:$D,2,0)</f>
        <v>Chân giò heo muối 300g</v>
      </c>
      <c r="M720" s="244"/>
      <c r="N720" s="190" t="str">
        <f t="shared" si="75"/>
        <v>K-C6</v>
      </c>
      <c r="O720" s="244"/>
      <c r="P720" s="244"/>
      <c r="Q720" s="190" t="str">
        <f>VLOOKUP(K720,TONG_SL!$A:$D,3,0)</f>
        <v>Túi</v>
      </c>
      <c r="R720" s="248">
        <v>5</v>
      </c>
      <c r="S720" s="159"/>
      <c r="T720" s="159">
        <f>VLOOKUP(VLOOKUP(G720,Ma_KH!$A:$R,18,0)&amp;K720,Gia_MB!$A:$F,6,0)</f>
        <v>73431</v>
      </c>
      <c r="U720" s="254">
        <f t="shared" si="71"/>
        <v>367155</v>
      </c>
      <c r="V720" s="159"/>
      <c r="W720" s="246">
        <f t="shared" si="72"/>
        <v>0</v>
      </c>
      <c r="X720" s="247" t="str">
        <f t="shared" si="73"/>
        <v>8</v>
      </c>
      <c r="Y720" s="159"/>
      <c r="Z720" s="254">
        <f t="shared" si="74"/>
        <v>29372.400000000001</v>
      </c>
      <c r="AA720" s="5">
        <f>VLOOKUP(G720,Ma_KH!$A:$R,14,0)</f>
        <v>60</v>
      </c>
    </row>
    <row r="721" spans="1:27" x14ac:dyDescent="0.25">
      <c r="A721" s="282">
        <v>46114</v>
      </c>
      <c r="B721" s="283">
        <v>4186991575</v>
      </c>
      <c r="C721" s="284" t="s">
        <v>15253</v>
      </c>
      <c r="D721" s="282">
        <v>46115</v>
      </c>
      <c r="E721" s="206"/>
      <c r="F721" s="189"/>
      <c r="G721" s="285" t="s">
        <v>14741</v>
      </c>
      <c r="H721" s="206"/>
      <c r="I721" s="283">
        <v>4186991575</v>
      </c>
      <c r="J721" s="283" t="s">
        <v>1782</v>
      </c>
      <c r="K721" s="205" t="s">
        <v>27</v>
      </c>
      <c r="L721" s="190" t="str">
        <f>VLOOKUP($K721,TONG_SL!$A:$D,2,0)</f>
        <v>Chân giò heo muối 300g</v>
      </c>
      <c r="M721" s="244"/>
      <c r="N721" s="190" t="str">
        <f t="shared" si="75"/>
        <v>K-C6</v>
      </c>
      <c r="O721" s="244"/>
      <c r="P721" s="244"/>
      <c r="Q721" s="190" t="str">
        <f>VLOOKUP(K721,TONG_SL!$A:$D,3,0)</f>
        <v>Túi</v>
      </c>
      <c r="R721" s="248">
        <v>15</v>
      </c>
      <c r="S721" s="159"/>
      <c r="T721" s="159">
        <f>VLOOKUP(VLOOKUP(G721,Ma_KH!$A:$R,18,0)&amp;K721,Gia_MB!$A:$F,6,0)</f>
        <v>73431</v>
      </c>
      <c r="U721" s="254">
        <f t="shared" si="71"/>
        <v>1101465</v>
      </c>
      <c r="V721" s="159"/>
      <c r="W721" s="246">
        <f t="shared" si="72"/>
        <v>0</v>
      </c>
      <c r="X721" s="247" t="str">
        <f t="shared" si="73"/>
        <v>8</v>
      </c>
      <c r="Y721" s="159"/>
      <c r="Z721" s="254">
        <f t="shared" si="74"/>
        <v>88117.2</v>
      </c>
      <c r="AA721" s="5">
        <f>VLOOKUP(G721,Ma_KH!$A:$R,14,0)</f>
        <v>60</v>
      </c>
    </row>
    <row r="722" spans="1:27" x14ac:dyDescent="0.25">
      <c r="A722" s="282">
        <v>46114</v>
      </c>
      <c r="B722" s="283">
        <v>4186991575</v>
      </c>
      <c r="C722" s="284" t="s">
        <v>15253</v>
      </c>
      <c r="D722" s="282">
        <v>46115</v>
      </c>
      <c r="E722" s="206"/>
      <c r="F722" s="189"/>
      <c r="G722" s="285" t="s">
        <v>14741</v>
      </c>
      <c r="H722" s="206"/>
      <c r="I722" s="283">
        <v>4186991575</v>
      </c>
      <c r="J722" s="283" t="s">
        <v>1782</v>
      </c>
      <c r="K722" s="205" t="s">
        <v>34</v>
      </c>
      <c r="L722" s="190" t="str">
        <f>VLOOKUP($K722,TONG_SL!$A:$D,2,0)</f>
        <v>Tai heo muối 200g</v>
      </c>
      <c r="M722" s="244"/>
      <c r="N722" s="190" t="str">
        <f t="shared" si="75"/>
        <v>K-C6</v>
      </c>
      <c r="O722" s="244"/>
      <c r="P722" s="244"/>
      <c r="Q722" s="190" t="str">
        <f>VLOOKUP(K722,TONG_SL!$A:$D,3,0)</f>
        <v>Túi</v>
      </c>
      <c r="R722" s="248">
        <v>2</v>
      </c>
      <c r="S722" s="159"/>
      <c r="T722" s="159">
        <f>VLOOKUP(VLOOKUP(G722,Ma_KH!$A:$R,18,0)&amp;K722,Gia_MB!$A:$F,6,0)</f>
        <v>55595</v>
      </c>
      <c r="U722" s="254">
        <f t="shared" si="71"/>
        <v>111190</v>
      </c>
      <c r="V722" s="159"/>
      <c r="W722" s="246">
        <f t="shared" si="72"/>
        <v>0</v>
      </c>
      <c r="X722" s="247" t="str">
        <f t="shared" si="73"/>
        <v>8</v>
      </c>
      <c r="Y722" s="159"/>
      <c r="Z722" s="254">
        <f t="shared" si="74"/>
        <v>8895.2000000000007</v>
      </c>
      <c r="AA722" s="5">
        <f>VLOOKUP(G722,Ma_KH!$A:$R,14,0)</f>
        <v>60</v>
      </c>
    </row>
    <row r="723" spans="1:27" x14ac:dyDescent="0.25">
      <c r="A723" s="282">
        <v>46114</v>
      </c>
      <c r="B723" s="283">
        <v>4186992042</v>
      </c>
      <c r="C723" s="284" t="s">
        <v>15253</v>
      </c>
      <c r="D723" s="282">
        <v>46115</v>
      </c>
      <c r="E723" s="206"/>
      <c r="F723" s="189"/>
      <c r="G723" s="285" t="s">
        <v>14759</v>
      </c>
      <c r="H723" s="206"/>
      <c r="I723" s="283">
        <v>4186992042</v>
      </c>
      <c r="J723" s="283" t="s">
        <v>1782</v>
      </c>
      <c r="K723" s="205" t="s">
        <v>48</v>
      </c>
      <c r="L723" s="190" t="str">
        <f>VLOOKUP($K723,TONG_SL!$A:$D,2,0)</f>
        <v>Mọc Nấm Hương 250g</v>
      </c>
      <c r="M723" s="244"/>
      <c r="N723" s="190" t="str">
        <f t="shared" si="75"/>
        <v>K-C6</v>
      </c>
      <c r="O723" s="244"/>
      <c r="P723" s="244"/>
      <c r="Q723" s="190" t="str">
        <f>VLOOKUP(K723,TONG_SL!$A:$D,3,0)</f>
        <v>Túi</v>
      </c>
      <c r="R723" s="248">
        <v>3</v>
      </c>
      <c r="S723" s="159"/>
      <c r="T723" s="159">
        <f>VLOOKUP(VLOOKUP(G723,Ma_KH!$A:$R,18,0)&amp;K723,Gia_MB!$A:$F,6,0)</f>
        <v>46000</v>
      </c>
      <c r="U723" s="254">
        <f t="shared" si="71"/>
        <v>138000</v>
      </c>
      <c r="V723" s="159"/>
      <c r="W723" s="246">
        <f t="shared" si="72"/>
        <v>0</v>
      </c>
      <c r="X723" s="247" t="str">
        <f t="shared" si="73"/>
        <v>8</v>
      </c>
      <c r="Y723" s="159"/>
      <c r="Z723" s="254">
        <f t="shared" si="74"/>
        <v>11040</v>
      </c>
      <c r="AA723" s="5">
        <f>VLOOKUP(G723,Ma_KH!$A:$R,14,0)</f>
        <v>60</v>
      </c>
    </row>
    <row r="724" spans="1:27" x14ac:dyDescent="0.25">
      <c r="A724" s="282">
        <v>46114</v>
      </c>
      <c r="B724" s="283">
        <v>4186992042</v>
      </c>
      <c r="C724" s="284" t="s">
        <v>15253</v>
      </c>
      <c r="D724" s="282">
        <v>46115</v>
      </c>
      <c r="E724" s="206"/>
      <c r="F724" s="189"/>
      <c r="G724" s="285" t="s">
        <v>14759</v>
      </c>
      <c r="H724" s="206"/>
      <c r="I724" s="283">
        <v>4186992042</v>
      </c>
      <c r="J724" s="283" t="s">
        <v>1782</v>
      </c>
      <c r="K724" s="205" t="s">
        <v>27</v>
      </c>
      <c r="L724" s="190" t="str">
        <f>VLOOKUP($K724,TONG_SL!$A:$D,2,0)</f>
        <v>Chân giò heo muối 300g</v>
      </c>
      <c r="M724" s="244"/>
      <c r="N724" s="190" t="str">
        <f t="shared" si="75"/>
        <v>K-C6</v>
      </c>
      <c r="O724" s="244"/>
      <c r="P724" s="244"/>
      <c r="Q724" s="190" t="str">
        <f>VLOOKUP(K724,TONG_SL!$A:$D,3,0)</f>
        <v>Túi</v>
      </c>
      <c r="R724" s="248">
        <v>5</v>
      </c>
      <c r="S724" s="159"/>
      <c r="T724" s="159">
        <f>VLOOKUP(VLOOKUP(G724,Ma_KH!$A:$R,18,0)&amp;K724,Gia_MB!$A:$F,6,0)</f>
        <v>73431</v>
      </c>
      <c r="U724" s="254">
        <f t="shared" si="71"/>
        <v>367155</v>
      </c>
      <c r="V724" s="159"/>
      <c r="W724" s="246">
        <f t="shared" si="72"/>
        <v>0</v>
      </c>
      <c r="X724" s="247" t="str">
        <f t="shared" si="73"/>
        <v>8</v>
      </c>
      <c r="Y724" s="159"/>
      <c r="Z724" s="254">
        <f t="shared" si="74"/>
        <v>29372.400000000001</v>
      </c>
      <c r="AA724" s="5">
        <f>VLOOKUP(G724,Ma_KH!$A:$R,14,0)</f>
        <v>60</v>
      </c>
    </row>
    <row r="725" spans="1:27" x14ac:dyDescent="0.25">
      <c r="A725" s="282">
        <v>46114</v>
      </c>
      <c r="B725" s="283">
        <v>4186992042</v>
      </c>
      <c r="C725" s="284" t="s">
        <v>15253</v>
      </c>
      <c r="D725" s="282">
        <v>46115</v>
      </c>
      <c r="E725" s="206"/>
      <c r="F725" s="189"/>
      <c r="G725" s="285" t="s">
        <v>14759</v>
      </c>
      <c r="H725" s="206"/>
      <c r="I725" s="283">
        <v>4186992042</v>
      </c>
      <c r="J725" s="283" t="s">
        <v>1782</v>
      </c>
      <c r="K725" s="205" t="s">
        <v>32</v>
      </c>
      <c r="L725" s="190" t="str">
        <f>VLOOKUP($K725,TONG_SL!$A:$D,2,0)</f>
        <v>Giò Tai Lưỡi Xào 250g</v>
      </c>
      <c r="M725" s="244"/>
      <c r="N725" s="190" t="str">
        <f t="shared" si="75"/>
        <v>K-C6</v>
      </c>
      <c r="O725" s="244"/>
      <c r="P725" s="244"/>
      <c r="Q725" s="190" t="str">
        <f>VLOOKUP(K725,TONG_SL!$A:$D,3,0)</f>
        <v>Túi</v>
      </c>
      <c r="R725" s="248">
        <v>3</v>
      </c>
      <c r="S725" s="159"/>
      <c r="T725" s="159">
        <f>VLOOKUP(VLOOKUP(G725,Ma_KH!$A:$R,18,0)&amp;K725,Gia_MB!$A:$F,6,0)</f>
        <v>50182</v>
      </c>
      <c r="U725" s="254">
        <f t="shared" si="71"/>
        <v>150546</v>
      </c>
      <c r="V725" s="159"/>
      <c r="W725" s="246">
        <f t="shared" si="72"/>
        <v>0</v>
      </c>
      <c r="X725" s="247" t="str">
        <f t="shared" si="73"/>
        <v>8</v>
      </c>
      <c r="Y725" s="159"/>
      <c r="Z725" s="254">
        <f t="shared" si="74"/>
        <v>12043.68</v>
      </c>
      <c r="AA725" s="5">
        <f>VLOOKUP(G725,Ma_KH!$A:$R,14,0)</f>
        <v>60</v>
      </c>
    </row>
    <row r="726" spans="1:27" x14ac:dyDescent="0.25">
      <c r="A726" s="282">
        <v>46114</v>
      </c>
      <c r="B726" s="283">
        <v>4186992042</v>
      </c>
      <c r="C726" s="284" t="s">
        <v>15253</v>
      </c>
      <c r="D726" s="282">
        <v>46115</v>
      </c>
      <c r="E726" s="206"/>
      <c r="F726" s="189"/>
      <c r="G726" s="285" t="s">
        <v>14759</v>
      </c>
      <c r="H726" s="206"/>
      <c r="I726" s="283">
        <v>4186992042</v>
      </c>
      <c r="J726" s="283" t="s">
        <v>1782</v>
      </c>
      <c r="K726" s="205" t="s">
        <v>30</v>
      </c>
      <c r="L726" s="190" t="str">
        <f>VLOOKUP($K726,TONG_SL!$A:$D,2,0)</f>
        <v>Gà muối 500g</v>
      </c>
      <c r="M726" s="244"/>
      <c r="N726" s="190" t="str">
        <f t="shared" si="75"/>
        <v>K-C6</v>
      </c>
      <c r="O726" s="244"/>
      <c r="P726" s="244"/>
      <c r="Q726" s="190" t="str">
        <f>VLOOKUP(K726,TONG_SL!$A:$D,3,0)</f>
        <v>Túi</v>
      </c>
      <c r="R726" s="248">
        <v>5</v>
      </c>
      <c r="S726" s="159"/>
      <c r="T726" s="159">
        <f>VLOOKUP(VLOOKUP(G726,Ma_KH!$A:$R,18,0)&amp;K726,Gia_MB!$A:$F,6,0)</f>
        <v>116611</v>
      </c>
      <c r="U726" s="254">
        <f t="shared" si="71"/>
        <v>583055</v>
      </c>
      <c r="V726" s="159"/>
      <c r="W726" s="246">
        <f t="shared" si="72"/>
        <v>0</v>
      </c>
      <c r="X726" s="247" t="str">
        <f t="shared" si="73"/>
        <v>8</v>
      </c>
      <c r="Y726" s="159"/>
      <c r="Z726" s="254">
        <f t="shared" si="74"/>
        <v>46644.4</v>
      </c>
      <c r="AA726" s="5">
        <f>VLOOKUP(G726,Ma_KH!$A:$R,14,0)</f>
        <v>60</v>
      </c>
    </row>
    <row r="727" spans="1:27" x14ac:dyDescent="0.25">
      <c r="A727" s="282">
        <v>46114</v>
      </c>
      <c r="B727" s="283">
        <v>4186992295</v>
      </c>
      <c r="C727" s="284" t="s">
        <v>15253</v>
      </c>
      <c r="D727" s="282">
        <v>46115</v>
      </c>
      <c r="E727" s="206"/>
      <c r="F727" s="189"/>
      <c r="G727" s="285" t="s">
        <v>14779</v>
      </c>
      <c r="H727" s="206"/>
      <c r="I727" s="283">
        <v>4186992295</v>
      </c>
      <c r="J727" s="283" t="s">
        <v>1782</v>
      </c>
      <c r="K727" s="205" t="s">
        <v>30</v>
      </c>
      <c r="L727" s="190" t="str">
        <f>VLOOKUP($K727,TONG_SL!$A:$D,2,0)</f>
        <v>Gà muối 500g</v>
      </c>
      <c r="M727" s="244"/>
      <c r="N727" s="190" t="str">
        <f t="shared" si="75"/>
        <v>K-C6</v>
      </c>
      <c r="O727" s="244"/>
      <c r="P727" s="244"/>
      <c r="Q727" s="190" t="str">
        <f>VLOOKUP(K727,TONG_SL!$A:$D,3,0)</f>
        <v>Túi</v>
      </c>
      <c r="R727" s="248">
        <v>2</v>
      </c>
      <c r="S727" s="159"/>
      <c r="T727" s="159">
        <f>VLOOKUP(VLOOKUP(G727,Ma_KH!$A:$R,18,0)&amp;K727,Gia_MB!$A:$F,6,0)</f>
        <v>116611</v>
      </c>
      <c r="U727" s="254">
        <f t="shared" si="71"/>
        <v>233222</v>
      </c>
      <c r="V727" s="159"/>
      <c r="W727" s="246">
        <f t="shared" si="72"/>
        <v>0</v>
      </c>
      <c r="X727" s="247" t="str">
        <f t="shared" si="73"/>
        <v>8</v>
      </c>
      <c r="Y727" s="159"/>
      <c r="Z727" s="254">
        <f t="shared" si="74"/>
        <v>18657.760000000002</v>
      </c>
      <c r="AA727" s="5">
        <f>VLOOKUP(G727,Ma_KH!$A:$R,14,0)</f>
        <v>60</v>
      </c>
    </row>
    <row r="728" spans="1:27" x14ac:dyDescent="0.25">
      <c r="A728" s="282">
        <v>46114</v>
      </c>
      <c r="B728" s="283">
        <v>4186992295</v>
      </c>
      <c r="C728" s="284" t="s">
        <v>15253</v>
      </c>
      <c r="D728" s="282">
        <v>46115</v>
      </c>
      <c r="E728" s="206"/>
      <c r="F728" s="189"/>
      <c r="G728" s="285" t="s">
        <v>14779</v>
      </c>
      <c r="H728" s="206"/>
      <c r="I728" s="283">
        <v>4186992295</v>
      </c>
      <c r="J728" s="283" t="s">
        <v>1782</v>
      </c>
      <c r="K728" s="205" t="s">
        <v>32</v>
      </c>
      <c r="L728" s="190" t="str">
        <f>VLOOKUP($K728,TONG_SL!$A:$D,2,0)</f>
        <v>Giò Tai Lưỡi Xào 250g</v>
      </c>
      <c r="M728" s="244"/>
      <c r="N728" s="190" t="str">
        <f t="shared" si="75"/>
        <v>K-C6</v>
      </c>
      <c r="O728" s="244"/>
      <c r="P728" s="244"/>
      <c r="Q728" s="190" t="str">
        <f>VLOOKUP(K728,TONG_SL!$A:$D,3,0)</f>
        <v>Túi</v>
      </c>
      <c r="R728" s="248">
        <v>4</v>
      </c>
      <c r="S728" s="159"/>
      <c r="T728" s="159">
        <f>VLOOKUP(VLOOKUP(G728,Ma_KH!$A:$R,18,0)&amp;K728,Gia_MB!$A:$F,6,0)</f>
        <v>50182</v>
      </c>
      <c r="U728" s="254">
        <f t="shared" si="71"/>
        <v>200728</v>
      </c>
      <c r="V728" s="159"/>
      <c r="W728" s="246">
        <f t="shared" si="72"/>
        <v>0</v>
      </c>
      <c r="X728" s="247" t="str">
        <f t="shared" si="73"/>
        <v>8</v>
      </c>
      <c r="Y728" s="159"/>
      <c r="Z728" s="254">
        <f t="shared" si="74"/>
        <v>16058.24</v>
      </c>
      <c r="AA728" s="5">
        <f>VLOOKUP(G728,Ma_KH!$A:$R,14,0)</f>
        <v>60</v>
      </c>
    </row>
    <row r="729" spans="1:27" x14ac:dyDescent="0.25">
      <c r="A729" s="282">
        <v>46114</v>
      </c>
      <c r="B729" s="283">
        <v>4186992295</v>
      </c>
      <c r="C729" s="284" t="s">
        <v>15253</v>
      </c>
      <c r="D729" s="282">
        <v>46115</v>
      </c>
      <c r="E729" s="206"/>
      <c r="F729" s="189"/>
      <c r="G729" s="285" t="s">
        <v>14779</v>
      </c>
      <c r="H729" s="206"/>
      <c r="I729" s="283">
        <v>4186992295</v>
      </c>
      <c r="J729" s="283" t="s">
        <v>1782</v>
      </c>
      <c r="K729" s="205" t="s">
        <v>27</v>
      </c>
      <c r="L729" s="190" t="str">
        <f>VLOOKUP($K729,TONG_SL!$A:$D,2,0)</f>
        <v>Chân giò heo muối 300g</v>
      </c>
      <c r="M729" s="244"/>
      <c r="N729" s="190" t="str">
        <f t="shared" si="75"/>
        <v>K-C6</v>
      </c>
      <c r="O729" s="244"/>
      <c r="P729" s="244"/>
      <c r="Q729" s="190" t="str">
        <f>VLOOKUP(K729,TONG_SL!$A:$D,3,0)</f>
        <v>Túi</v>
      </c>
      <c r="R729" s="248">
        <v>10</v>
      </c>
      <c r="S729" s="159"/>
      <c r="T729" s="159">
        <f>VLOOKUP(VLOOKUP(G729,Ma_KH!$A:$R,18,0)&amp;K729,Gia_MB!$A:$F,6,0)</f>
        <v>73431</v>
      </c>
      <c r="U729" s="254">
        <f t="shared" si="71"/>
        <v>734310</v>
      </c>
      <c r="V729" s="159"/>
      <c r="W729" s="246">
        <f t="shared" si="72"/>
        <v>0</v>
      </c>
      <c r="X729" s="247" t="str">
        <f t="shared" si="73"/>
        <v>8</v>
      </c>
      <c r="Y729" s="159"/>
      <c r="Z729" s="254">
        <f t="shared" si="74"/>
        <v>58744.800000000003</v>
      </c>
      <c r="AA729" s="5">
        <f>VLOOKUP(G729,Ma_KH!$A:$R,14,0)</f>
        <v>60</v>
      </c>
    </row>
    <row r="730" spans="1:27" x14ac:dyDescent="0.25">
      <c r="A730" s="282">
        <v>46114</v>
      </c>
      <c r="B730" s="283">
        <v>4186992295</v>
      </c>
      <c r="C730" s="284" t="s">
        <v>15253</v>
      </c>
      <c r="D730" s="282">
        <v>46115</v>
      </c>
      <c r="E730" s="206"/>
      <c r="F730" s="189"/>
      <c r="G730" s="285" t="s">
        <v>14779</v>
      </c>
      <c r="H730" s="206"/>
      <c r="I730" s="283">
        <v>4186992295</v>
      </c>
      <c r="J730" s="283" t="s">
        <v>1782</v>
      </c>
      <c r="K730" s="205" t="s">
        <v>48</v>
      </c>
      <c r="L730" s="190" t="str">
        <f>VLOOKUP($K730,TONG_SL!$A:$D,2,0)</f>
        <v>Mọc Nấm Hương 250g</v>
      </c>
      <c r="M730" s="244"/>
      <c r="N730" s="190" t="str">
        <f t="shared" si="75"/>
        <v>K-C6</v>
      </c>
      <c r="O730" s="244"/>
      <c r="P730" s="244"/>
      <c r="Q730" s="190" t="str">
        <f>VLOOKUP(K730,TONG_SL!$A:$D,3,0)</f>
        <v>Túi</v>
      </c>
      <c r="R730" s="248">
        <v>5</v>
      </c>
      <c r="S730" s="159"/>
      <c r="T730" s="159">
        <f>VLOOKUP(VLOOKUP(G730,Ma_KH!$A:$R,18,0)&amp;K730,Gia_MB!$A:$F,6,0)</f>
        <v>46000</v>
      </c>
      <c r="U730" s="254">
        <f t="shared" si="71"/>
        <v>230000</v>
      </c>
      <c r="V730" s="159"/>
      <c r="W730" s="246">
        <f t="shared" si="72"/>
        <v>0</v>
      </c>
      <c r="X730" s="247" t="str">
        <f t="shared" si="73"/>
        <v>8</v>
      </c>
      <c r="Y730" s="159"/>
      <c r="Z730" s="254">
        <f t="shared" si="74"/>
        <v>18400</v>
      </c>
      <c r="AA730" s="5">
        <f>VLOOKUP(G730,Ma_KH!$A:$R,14,0)</f>
        <v>60</v>
      </c>
    </row>
    <row r="731" spans="1:27" x14ac:dyDescent="0.25">
      <c r="A731" s="282">
        <v>46114</v>
      </c>
      <c r="B731" s="283">
        <v>4186992295</v>
      </c>
      <c r="C731" s="284" t="s">
        <v>15253</v>
      </c>
      <c r="D731" s="282">
        <v>46115</v>
      </c>
      <c r="E731" s="206"/>
      <c r="F731" s="189"/>
      <c r="G731" s="285" t="s">
        <v>14779</v>
      </c>
      <c r="H731" s="206"/>
      <c r="I731" s="283">
        <v>4186992295</v>
      </c>
      <c r="J731" s="283" t="s">
        <v>1782</v>
      </c>
      <c r="K731" s="205" t="s">
        <v>34</v>
      </c>
      <c r="L731" s="190" t="str">
        <f>VLOOKUP($K731,TONG_SL!$A:$D,2,0)</f>
        <v>Tai heo muối 200g</v>
      </c>
      <c r="M731" s="244"/>
      <c r="N731" s="190" t="str">
        <f t="shared" si="75"/>
        <v>K-C6</v>
      </c>
      <c r="O731" s="244"/>
      <c r="P731" s="244"/>
      <c r="Q731" s="190" t="str">
        <f>VLOOKUP(K731,TONG_SL!$A:$D,3,0)</f>
        <v>Túi</v>
      </c>
      <c r="R731" s="248">
        <v>3</v>
      </c>
      <c r="S731" s="159"/>
      <c r="T731" s="159">
        <f>VLOOKUP(VLOOKUP(G731,Ma_KH!$A:$R,18,0)&amp;K731,Gia_MB!$A:$F,6,0)</f>
        <v>55595</v>
      </c>
      <c r="U731" s="254">
        <f t="shared" si="71"/>
        <v>166785</v>
      </c>
      <c r="V731" s="159"/>
      <c r="W731" s="246">
        <f t="shared" si="72"/>
        <v>0</v>
      </c>
      <c r="X731" s="247" t="str">
        <f t="shared" si="73"/>
        <v>8</v>
      </c>
      <c r="Y731" s="159"/>
      <c r="Z731" s="254">
        <f t="shared" si="74"/>
        <v>13342.800000000001</v>
      </c>
      <c r="AA731" s="5">
        <f>VLOOKUP(G731,Ma_KH!$A:$R,14,0)</f>
        <v>60</v>
      </c>
    </row>
    <row r="732" spans="1:27" x14ac:dyDescent="0.25">
      <c r="A732" s="282">
        <v>46114</v>
      </c>
      <c r="B732" s="283">
        <v>4186991883</v>
      </c>
      <c r="C732" s="284" t="s">
        <v>15253</v>
      </c>
      <c r="D732" s="282">
        <v>46115</v>
      </c>
      <c r="E732" s="206"/>
      <c r="F732" s="189"/>
      <c r="G732" s="285" t="s">
        <v>14568</v>
      </c>
      <c r="H732" s="206"/>
      <c r="I732" s="283">
        <v>4186991883</v>
      </c>
      <c r="J732" s="283" t="s">
        <v>1782</v>
      </c>
      <c r="K732" s="205" t="s">
        <v>48</v>
      </c>
      <c r="L732" s="190" t="str">
        <f>VLOOKUP($K732,TONG_SL!$A:$D,2,0)</f>
        <v>Mọc Nấm Hương 250g</v>
      </c>
      <c r="M732" s="244"/>
      <c r="N732" s="190" t="str">
        <f t="shared" si="75"/>
        <v>K-C6</v>
      </c>
      <c r="O732" s="244"/>
      <c r="P732" s="244"/>
      <c r="Q732" s="190" t="str">
        <f>VLOOKUP(K732,TONG_SL!$A:$D,3,0)</f>
        <v>Túi</v>
      </c>
      <c r="R732" s="248">
        <v>3</v>
      </c>
      <c r="S732" s="159"/>
      <c r="T732" s="159">
        <f>VLOOKUP(VLOOKUP(G732,Ma_KH!$A:$R,18,0)&amp;K732,Gia_MB!$A:$F,6,0)</f>
        <v>46000</v>
      </c>
      <c r="U732" s="254">
        <f t="shared" si="71"/>
        <v>138000</v>
      </c>
      <c r="V732" s="159"/>
      <c r="W732" s="246">
        <f t="shared" si="72"/>
        <v>0</v>
      </c>
      <c r="X732" s="247" t="str">
        <f t="shared" si="73"/>
        <v>8</v>
      </c>
      <c r="Y732" s="159"/>
      <c r="Z732" s="254">
        <f t="shared" si="74"/>
        <v>11040</v>
      </c>
      <c r="AA732" s="5">
        <f>VLOOKUP(G732,Ma_KH!$A:$R,14,0)</f>
        <v>60</v>
      </c>
    </row>
    <row r="733" spans="1:27" x14ac:dyDescent="0.25">
      <c r="A733" s="282">
        <v>46114</v>
      </c>
      <c r="B733" s="283">
        <v>4186991883</v>
      </c>
      <c r="C733" s="284" t="s">
        <v>15253</v>
      </c>
      <c r="D733" s="282">
        <v>46115</v>
      </c>
      <c r="E733" s="206"/>
      <c r="F733" s="189"/>
      <c r="G733" s="285" t="s">
        <v>14568</v>
      </c>
      <c r="H733" s="206"/>
      <c r="I733" s="283">
        <v>4186991883</v>
      </c>
      <c r="J733" s="283" t="s">
        <v>1782</v>
      </c>
      <c r="K733" s="205" t="s">
        <v>27</v>
      </c>
      <c r="L733" s="190" t="str">
        <f>VLOOKUP($K733,TONG_SL!$A:$D,2,0)</f>
        <v>Chân giò heo muối 300g</v>
      </c>
      <c r="M733" s="244"/>
      <c r="N733" s="190" t="str">
        <f t="shared" si="75"/>
        <v>K-C6</v>
      </c>
      <c r="O733" s="244"/>
      <c r="P733" s="244"/>
      <c r="Q733" s="190" t="str">
        <f>VLOOKUP(K733,TONG_SL!$A:$D,3,0)</f>
        <v>Túi</v>
      </c>
      <c r="R733" s="248">
        <v>3</v>
      </c>
      <c r="S733" s="159"/>
      <c r="T733" s="159">
        <f>VLOOKUP(VLOOKUP(G733,Ma_KH!$A:$R,18,0)&amp;K733,Gia_MB!$A:$F,6,0)</f>
        <v>73431</v>
      </c>
      <c r="U733" s="254">
        <f t="shared" si="71"/>
        <v>220293</v>
      </c>
      <c r="V733" s="159"/>
      <c r="W733" s="246">
        <f t="shared" si="72"/>
        <v>0</v>
      </c>
      <c r="X733" s="247" t="str">
        <f t="shared" si="73"/>
        <v>8</v>
      </c>
      <c r="Y733" s="159"/>
      <c r="Z733" s="254">
        <f t="shared" si="74"/>
        <v>17623.439999999999</v>
      </c>
      <c r="AA733" s="5">
        <f>VLOOKUP(G733,Ma_KH!$A:$R,14,0)</f>
        <v>60</v>
      </c>
    </row>
    <row r="734" spans="1:27" x14ac:dyDescent="0.25">
      <c r="A734" s="282">
        <v>46114</v>
      </c>
      <c r="B734" s="283">
        <v>4186991723</v>
      </c>
      <c r="C734" s="284" t="s">
        <v>15253</v>
      </c>
      <c r="D734" s="282">
        <v>46115</v>
      </c>
      <c r="E734" s="206"/>
      <c r="F734" s="189"/>
      <c r="G734" s="285" t="s">
        <v>15210</v>
      </c>
      <c r="H734" s="206"/>
      <c r="I734" s="283">
        <v>4186991723</v>
      </c>
      <c r="J734" s="283" t="s">
        <v>1782</v>
      </c>
      <c r="K734" s="205" t="s">
        <v>30</v>
      </c>
      <c r="L734" s="190" t="str">
        <f>VLOOKUP($K734,TONG_SL!$A:$D,2,0)</f>
        <v>Gà muối 500g</v>
      </c>
      <c r="M734" s="244"/>
      <c r="N734" s="190" t="str">
        <f t="shared" si="75"/>
        <v>K-C6</v>
      </c>
      <c r="O734" s="244"/>
      <c r="P734" s="244"/>
      <c r="Q734" s="190" t="str">
        <f>VLOOKUP(K734,TONG_SL!$A:$D,3,0)</f>
        <v>Túi</v>
      </c>
      <c r="R734" s="248">
        <v>3</v>
      </c>
      <c r="S734" s="159"/>
      <c r="T734" s="159">
        <f>VLOOKUP(VLOOKUP(G734,Ma_KH!$A:$R,18,0)&amp;K734,Gia_MB!$A:$F,6,0)</f>
        <v>116611</v>
      </c>
      <c r="U734" s="254">
        <f t="shared" si="71"/>
        <v>349833</v>
      </c>
      <c r="V734" s="159"/>
      <c r="W734" s="246">
        <f t="shared" si="72"/>
        <v>0</v>
      </c>
      <c r="X734" s="247" t="str">
        <f t="shared" si="73"/>
        <v>8</v>
      </c>
      <c r="Y734" s="159"/>
      <c r="Z734" s="254">
        <f t="shared" si="74"/>
        <v>27986.639999999999</v>
      </c>
      <c r="AA734" s="5">
        <f>VLOOKUP(G734,Ma_KH!$A:$R,14,0)</f>
        <v>60</v>
      </c>
    </row>
    <row r="735" spans="1:27" x14ac:dyDescent="0.25">
      <c r="A735" s="282">
        <v>46114</v>
      </c>
      <c r="B735" s="283">
        <v>4186991723</v>
      </c>
      <c r="C735" s="284" t="s">
        <v>15253</v>
      </c>
      <c r="D735" s="282">
        <v>46115</v>
      </c>
      <c r="E735" s="206"/>
      <c r="F735" s="189"/>
      <c r="G735" s="285" t="s">
        <v>15210</v>
      </c>
      <c r="H735" s="206"/>
      <c r="I735" s="283">
        <v>4186991723</v>
      </c>
      <c r="J735" s="283" t="s">
        <v>1782</v>
      </c>
      <c r="K735" s="205" t="s">
        <v>27</v>
      </c>
      <c r="L735" s="190" t="str">
        <f>VLOOKUP($K735,TONG_SL!$A:$D,2,0)</f>
        <v>Chân giò heo muối 300g</v>
      </c>
      <c r="M735" s="244"/>
      <c r="N735" s="190" t="str">
        <f t="shared" si="75"/>
        <v>K-C6</v>
      </c>
      <c r="O735" s="244"/>
      <c r="P735" s="244"/>
      <c r="Q735" s="190" t="str">
        <f>VLOOKUP(K735,TONG_SL!$A:$D,3,0)</f>
        <v>Túi</v>
      </c>
      <c r="R735" s="248">
        <v>3</v>
      </c>
      <c r="S735" s="159"/>
      <c r="T735" s="159">
        <f>VLOOKUP(VLOOKUP(G735,Ma_KH!$A:$R,18,0)&amp;K735,Gia_MB!$A:$F,6,0)</f>
        <v>73431</v>
      </c>
      <c r="U735" s="254">
        <f t="shared" si="71"/>
        <v>220293</v>
      </c>
      <c r="V735" s="159"/>
      <c r="W735" s="246">
        <f t="shared" si="72"/>
        <v>0</v>
      </c>
      <c r="X735" s="247" t="str">
        <f t="shared" si="73"/>
        <v>8</v>
      </c>
      <c r="Y735" s="159"/>
      <c r="Z735" s="254">
        <f t="shared" si="74"/>
        <v>17623.439999999999</v>
      </c>
      <c r="AA735" s="5">
        <f>VLOOKUP(G735,Ma_KH!$A:$R,14,0)</f>
        <v>60</v>
      </c>
    </row>
    <row r="736" spans="1:27" x14ac:dyDescent="0.25">
      <c r="A736" s="282">
        <v>46114</v>
      </c>
      <c r="B736" s="283">
        <v>4186991764</v>
      </c>
      <c r="C736" s="284" t="s">
        <v>15253</v>
      </c>
      <c r="D736" s="282">
        <v>46115</v>
      </c>
      <c r="E736" s="206"/>
      <c r="F736" s="189"/>
      <c r="G736" s="285" t="s">
        <v>7740</v>
      </c>
      <c r="H736" s="206"/>
      <c r="I736" s="283">
        <v>4186991764</v>
      </c>
      <c r="J736" s="283" t="s">
        <v>1782</v>
      </c>
      <c r="K736" s="205" t="s">
        <v>27</v>
      </c>
      <c r="L736" s="190" t="str">
        <f>VLOOKUP($K736,TONG_SL!$A:$D,2,0)</f>
        <v>Chân giò heo muối 300g</v>
      </c>
      <c r="M736" s="244"/>
      <c r="N736" s="190" t="str">
        <f t="shared" si="75"/>
        <v>K-C6</v>
      </c>
      <c r="O736" s="244"/>
      <c r="P736" s="244"/>
      <c r="Q736" s="190" t="str">
        <f>VLOOKUP(K736,TONG_SL!$A:$D,3,0)</f>
        <v>Túi</v>
      </c>
      <c r="R736" s="248">
        <v>8</v>
      </c>
      <c r="S736" s="159"/>
      <c r="T736" s="159">
        <f>VLOOKUP(VLOOKUP(G736,Ma_KH!$A:$R,18,0)&amp;K736,Gia_MB!$A:$F,6,0)</f>
        <v>73431</v>
      </c>
      <c r="U736" s="254">
        <f t="shared" si="71"/>
        <v>587448</v>
      </c>
      <c r="V736" s="159"/>
      <c r="W736" s="246">
        <f t="shared" si="72"/>
        <v>0</v>
      </c>
      <c r="X736" s="247" t="str">
        <f t="shared" si="73"/>
        <v>8</v>
      </c>
      <c r="Y736" s="159"/>
      <c r="Z736" s="254">
        <f t="shared" si="74"/>
        <v>46995.840000000004</v>
      </c>
      <c r="AA736" s="5">
        <f>VLOOKUP(G736,Ma_KH!$A:$R,14,0)</f>
        <v>60</v>
      </c>
    </row>
    <row r="737" spans="1:27" x14ac:dyDescent="0.25">
      <c r="A737" s="282">
        <v>46114</v>
      </c>
      <c r="B737" s="283">
        <v>4186991764</v>
      </c>
      <c r="C737" s="284" t="s">
        <v>15253</v>
      </c>
      <c r="D737" s="282">
        <v>46115</v>
      </c>
      <c r="E737" s="206"/>
      <c r="F737" s="189"/>
      <c r="G737" s="285" t="s">
        <v>7740</v>
      </c>
      <c r="H737" s="206"/>
      <c r="I737" s="283">
        <v>4186991764</v>
      </c>
      <c r="J737" s="283" t="s">
        <v>1782</v>
      </c>
      <c r="K737" s="205" t="s">
        <v>32</v>
      </c>
      <c r="L737" s="190" t="str">
        <f>VLOOKUP($K737,TONG_SL!$A:$D,2,0)</f>
        <v>Giò Tai Lưỡi Xào 250g</v>
      </c>
      <c r="M737" s="244"/>
      <c r="N737" s="190" t="str">
        <f t="shared" si="75"/>
        <v>K-C6</v>
      </c>
      <c r="O737" s="244"/>
      <c r="P737" s="244"/>
      <c r="Q737" s="190" t="str">
        <f>VLOOKUP(K737,TONG_SL!$A:$D,3,0)</f>
        <v>Túi</v>
      </c>
      <c r="R737" s="248">
        <v>4</v>
      </c>
      <c r="S737" s="159"/>
      <c r="T737" s="159">
        <f>VLOOKUP(VLOOKUP(G737,Ma_KH!$A:$R,18,0)&amp;K737,Gia_MB!$A:$F,6,0)</f>
        <v>50182</v>
      </c>
      <c r="U737" s="254">
        <f t="shared" si="71"/>
        <v>200728</v>
      </c>
      <c r="V737" s="159"/>
      <c r="W737" s="246">
        <f t="shared" si="72"/>
        <v>0</v>
      </c>
      <c r="X737" s="247" t="str">
        <f t="shared" si="73"/>
        <v>8</v>
      </c>
      <c r="Y737" s="159"/>
      <c r="Z737" s="254">
        <f t="shared" si="74"/>
        <v>16058.24</v>
      </c>
      <c r="AA737" s="5">
        <f>VLOOKUP(G737,Ma_KH!$A:$R,14,0)</f>
        <v>60</v>
      </c>
    </row>
    <row r="738" spans="1:27" x14ac:dyDescent="0.25">
      <c r="A738" s="282">
        <v>46114</v>
      </c>
      <c r="B738" s="283">
        <v>4186991764</v>
      </c>
      <c r="C738" s="284" t="s">
        <v>15253</v>
      </c>
      <c r="D738" s="282">
        <v>46115</v>
      </c>
      <c r="E738" s="206"/>
      <c r="F738" s="189"/>
      <c r="G738" s="285" t="s">
        <v>7740</v>
      </c>
      <c r="H738" s="206"/>
      <c r="I738" s="283">
        <v>4186991764</v>
      </c>
      <c r="J738" s="283" t="s">
        <v>1782</v>
      </c>
      <c r="K738" s="205" t="s">
        <v>30</v>
      </c>
      <c r="L738" s="190" t="str">
        <f>VLOOKUP($K738,TONG_SL!$A:$D,2,0)</f>
        <v>Gà muối 500g</v>
      </c>
      <c r="M738" s="244"/>
      <c r="N738" s="190" t="str">
        <f t="shared" si="75"/>
        <v>K-C6</v>
      </c>
      <c r="O738" s="244"/>
      <c r="P738" s="244"/>
      <c r="Q738" s="190" t="str">
        <f>VLOOKUP(K738,TONG_SL!$A:$D,3,0)</f>
        <v>Túi</v>
      </c>
      <c r="R738" s="248">
        <v>1</v>
      </c>
      <c r="S738" s="159"/>
      <c r="T738" s="159">
        <f>VLOOKUP(VLOOKUP(G738,Ma_KH!$A:$R,18,0)&amp;K738,Gia_MB!$A:$F,6,0)</f>
        <v>116611</v>
      </c>
      <c r="U738" s="254">
        <f t="shared" si="71"/>
        <v>116611</v>
      </c>
      <c r="V738" s="159"/>
      <c r="W738" s="246">
        <f t="shared" si="72"/>
        <v>0</v>
      </c>
      <c r="X738" s="247" t="str">
        <f t="shared" si="73"/>
        <v>8</v>
      </c>
      <c r="Y738" s="159"/>
      <c r="Z738" s="254">
        <f t="shared" si="74"/>
        <v>9328.880000000001</v>
      </c>
      <c r="AA738" s="5">
        <f>VLOOKUP(G738,Ma_KH!$A:$R,14,0)</f>
        <v>60</v>
      </c>
    </row>
    <row r="739" spans="1:27" x14ac:dyDescent="0.25">
      <c r="A739" s="282">
        <v>46114</v>
      </c>
      <c r="B739" s="283">
        <v>4186991766</v>
      </c>
      <c r="C739" s="284" t="s">
        <v>15253</v>
      </c>
      <c r="D739" s="282">
        <v>46115</v>
      </c>
      <c r="E739" s="206"/>
      <c r="F739" s="189"/>
      <c r="G739" s="285" t="s">
        <v>15434</v>
      </c>
      <c r="H739" s="206"/>
      <c r="I739" s="283">
        <v>4186991766</v>
      </c>
      <c r="J739" s="283" t="s">
        <v>1782</v>
      </c>
      <c r="K739" s="205" t="s">
        <v>34</v>
      </c>
      <c r="L739" s="190" t="str">
        <f>VLOOKUP($K739,TONG_SL!$A:$D,2,0)</f>
        <v>Tai heo muối 200g</v>
      </c>
      <c r="M739" s="244"/>
      <c r="N739" s="190" t="str">
        <f t="shared" si="75"/>
        <v>K-C6</v>
      </c>
      <c r="O739" s="244"/>
      <c r="P739" s="244"/>
      <c r="Q739" s="190" t="str">
        <f>VLOOKUP(K739,TONG_SL!$A:$D,3,0)</f>
        <v>Túi</v>
      </c>
      <c r="R739" s="248">
        <v>1</v>
      </c>
      <c r="S739" s="159"/>
      <c r="T739" s="159" t="e">
        <f>VLOOKUP(VLOOKUP(G739,Ma_KH!$A:$R,18,0)&amp;K739,Gia_MB!$A:$F,6,0)</f>
        <v>#N/A</v>
      </c>
      <c r="U739" s="254" t="e">
        <f t="shared" si="71"/>
        <v>#N/A</v>
      </c>
      <c r="V739" s="159"/>
      <c r="W739" s="246" t="e">
        <f t="shared" si="72"/>
        <v>#N/A</v>
      </c>
      <c r="X739" s="247" t="str">
        <f t="shared" si="73"/>
        <v>8</v>
      </c>
      <c r="Y739" s="159"/>
      <c r="Z739" s="254" t="e">
        <f t="shared" si="74"/>
        <v>#N/A</v>
      </c>
      <c r="AA739" s="5" t="e">
        <f>VLOOKUP(G739,Ma_KH!$A:$R,14,0)</f>
        <v>#N/A</v>
      </c>
    </row>
    <row r="740" spans="1:27" x14ac:dyDescent="0.25">
      <c r="A740" s="282">
        <v>46114</v>
      </c>
      <c r="B740" s="283">
        <v>4186991766</v>
      </c>
      <c r="C740" s="284" t="s">
        <v>15253</v>
      </c>
      <c r="D740" s="282">
        <v>46115</v>
      </c>
      <c r="E740" s="206"/>
      <c r="F740" s="189"/>
      <c r="G740" s="285" t="s">
        <v>15434</v>
      </c>
      <c r="H740" s="206"/>
      <c r="I740" s="283">
        <v>4186991766</v>
      </c>
      <c r="J740" s="283" t="s">
        <v>1782</v>
      </c>
      <c r="K740" s="205" t="s">
        <v>27</v>
      </c>
      <c r="L740" s="190" t="str">
        <f>VLOOKUP($K740,TONG_SL!$A:$D,2,0)</f>
        <v>Chân giò heo muối 300g</v>
      </c>
      <c r="M740" s="244"/>
      <c r="N740" s="190" t="str">
        <f t="shared" si="75"/>
        <v>K-C6</v>
      </c>
      <c r="O740" s="244"/>
      <c r="P740" s="244"/>
      <c r="Q740" s="190" t="str">
        <f>VLOOKUP(K740,TONG_SL!$A:$D,3,0)</f>
        <v>Túi</v>
      </c>
      <c r="R740" s="248">
        <v>12</v>
      </c>
      <c r="S740" s="159"/>
      <c r="T740" s="159" t="e">
        <f>VLOOKUP(VLOOKUP(G740,Ma_KH!$A:$R,18,0)&amp;K740,Gia_MB!$A:$F,6,0)</f>
        <v>#N/A</v>
      </c>
      <c r="U740" s="254" t="e">
        <f t="shared" si="71"/>
        <v>#N/A</v>
      </c>
      <c r="V740" s="159"/>
      <c r="W740" s="246" t="e">
        <f t="shared" si="72"/>
        <v>#N/A</v>
      </c>
      <c r="X740" s="247" t="str">
        <f t="shared" si="73"/>
        <v>8</v>
      </c>
      <c r="Y740" s="159"/>
      <c r="Z740" s="254" t="e">
        <f t="shared" si="74"/>
        <v>#N/A</v>
      </c>
      <c r="AA740" s="5" t="e">
        <f>VLOOKUP(G740,Ma_KH!$A:$R,14,0)</f>
        <v>#N/A</v>
      </c>
    </row>
    <row r="741" spans="1:27" x14ac:dyDescent="0.25">
      <c r="A741" s="282">
        <v>46114</v>
      </c>
      <c r="B741" s="283">
        <v>4186991766</v>
      </c>
      <c r="C741" s="284" t="s">
        <v>15253</v>
      </c>
      <c r="D741" s="282">
        <v>46115</v>
      </c>
      <c r="E741" s="206"/>
      <c r="F741" s="189"/>
      <c r="G741" s="285" t="s">
        <v>15434</v>
      </c>
      <c r="H741" s="206"/>
      <c r="I741" s="283">
        <v>4186991766</v>
      </c>
      <c r="J741" s="283" t="s">
        <v>1782</v>
      </c>
      <c r="K741" s="205" t="s">
        <v>32</v>
      </c>
      <c r="L741" s="190" t="str">
        <f>VLOOKUP($K741,TONG_SL!$A:$D,2,0)</f>
        <v>Giò Tai Lưỡi Xào 250g</v>
      </c>
      <c r="M741" s="244"/>
      <c r="N741" s="190" t="str">
        <f t="shared" si="75"/>
        <v>K-C6</v>
      </c>
      <c r="O741" s="244"/>
      <c r="P741" s="244"/>
      <c r="Q741" s="190" t="str">
        <f>VLOOKUP(K741,TONG_SL!$A:$D,3,0)</f>
        <v>Túi</v>
      </c>
      <c r="R741" s="248">
        <v>5</v>
      </c>
      <c r="S741" s="159"/>
      <c r="T741" s="159" t="e">
        <f>VLOOKUP(VLOOKUP(G741,Ma_KH!$A:$R,18,0)&amp;K741,Gia_MB!$A:$F,6,0)</f>
        <v>#N/A</v>
      </c>
      <c r="U741" s="254" t="e">
        <f t="shared" si="71"/>
        <v>#N/A</v>
      </c>
      <c r="V741" s="159"/>
      <c r="W741" s="246" t="e">
        <f t="shared" si="72"/>
        <v>#N/A</v>
      </c>
      <c r="X741" s="247" t="str">
        <f t="shared" si="73"/>
        <v>8</v>
      </c>
      <c r="Y741" s="159"/>
      <c r="Z741" s="254" t="e">
        <f t="shared" si="74"/>
        <v>#N/A</v>
      </c>
      <c r="AA741" s="5" t="e">
        <f>VLOOKUP(G741,Ma_KH!$A:$R,14,0)</f>
        <v>#N/A</v>
      </c>
    </row>
    <row r="742" spans="1:27" x14ac:dyDescent="0.25">
      <c r="A742" s="282">
        <v>46114</v>
      </c>
      <c r="B742" s="283">
        <v>4186991766</v>
      </c>
      <c r="C742" s="284" t="s">
        <v>15253</v>
      </c>
      <c r="D742" s="282">
        <v>46115</v>
      </c>
      <c r="E742" s="206"/>
      <c r="F742" s="189"/>
      <c r="G742" s="285" t="s">
        <v>15434</v>
      </c>
      <c r="H742" s="206"/>
      <c r="I742" s="283">
        <v>4186991766</v>
      </c>
      <c r="J742" s="283" t="s">
        <v>1782</v>
      </c>
      <c r="K742" s="205" t="s">
        <v>30</v>
      </c>
      <c r="L742" s="190" t="str">
        <f>VLOOKUP($K742,TONG_SL!$A:$D,2,0)</f>
        <v>Gà muối 500g</v>
      </c>
      <c r="M742" s="244"/>
      <c r="N742" s="190" t="str">
        <f t="shared" si="75"/>
        <v>K-C6</v>
      </c>
      <c r="O742" s="244"/>
      <c r="P742" s="244"/>
      <c r="Q742" s="190" t="str">
        <f>VLOOKUP(K742,TONG_SL!$A:$D,3,0)</f>
        <v>Túi</v>
      </c>
      <c r="R742" s="248">
        <v>3</v>
      </c>
      <c r="S742" s="159"/>
      <c r="T742" s="159" t="e">
        <f>VLOOKUP(VLOOKUP(G742,Ma_KH!$A:$R,18,0)&amp;K742,Gia_MB!$A:$F,6,0)</f>
        <v>#N/A</v>
      </c>
      <c r="U742" s="254" t="e">
        <f t="shared" ref="U742:U805" si="76">T742*R742</f>
        <v>#N/A</v>
      </c>
      <c r="V742" s="159"/>
      <c r="W742" s="246" t="e">
        <f t="shared" ref="W742:W805" si="77">U742*V742</f>
        <v>#N/A</v>
      </c>
      <c r="X742" s="247" t="str">
        <f t="shared" ref="X742:X805" si="78">IF(B742&lt;&gt;"","8","0")</f>
        <v>8</v>
      </c>
      <c r="Y742" s="159"/>
      <c r="Z742" s="254" t="e">
        <f t="shared" ref="Z742:Z805" si="79">U742*X742%</f>
        <v>#N/A</v>
      </c>
      <c r="AA742" s="5" t="e">
        <f>VLOOKUP(G742,Ma_KH!$A:$R,14,0)</f>
        <v>#N/A</v>
      </c>
    </row>
    <row r="743" spans="1:27" x14ac:dyDescent="0.25">
      <c r="A743" s="282">
        <v>46114</v>
      </c>
      <c r="B743" s="283">
        <v>4186991456</v>
      </c>
      <c r="C743" s="284" t="s">
        <v>15253</v>
      </c>
      <c r="D743" s="282">
        <v>46115</v>
      </c>
      <c r="E743" s="206"/>
      <c r="F743" s="189"/>
      <c r="G743" s="285" t="s">
        <v>14556</v>
      </c>
      <c r="H743" s="206"/>
      <c r="I743" s="283">
        <v>4186991456</v>
      </c>
      <c r="J743" s="283" t="s">
        <v>1782</v>
      </c>
      <c r="K743" s="205" t="s">
        <v>30</v>
      </c>
      <c r="L743" s="190" t="str">
        <f>VLOOKUP($K743,TONG_SL!$A:$D,2,0)</f>
        <v>Gà muối 500g</v>
      </c>
      <c r="M743" s="244"/>
      <c r="N743" s="190" t="str">
        <f t="shared" si="75"/>
        <v>K-C6</v>
      </c>
      <c r="O743" s="244"/>
      <c r="P743" s="244"/>
      <c r="Q743" s="190" t="str">
        <f>VLOOKUP(K743,TONG_SL!$A:$D,3,0)</f>
        <v>Túi</v>
      </c>
      <c r="R743" s="248">
        <v>5</v>
      </c>
      <c r="S743" s="159"/>
      <c r="T743" s="159">
        <f>VLOOKUP(VLOOKUP(G743,Ma_KH!$A:$R,18,0)&amp;K743,Gia_MB!$A:$F,6,0)</f>
        <v>116611</v>
      </c>
      <c r="U743" s="254">
        <f t="shared" si="76"/>
        <v>583055</v>
      </c>
      <c r="V743" s="159"/>
      <c r="W743" s="246">
        <f t="shared" si="77"/>
        <v>0</v>
      </c>
      <c r="X743" s="247" t="str">
        <f t="shared" si="78"/>
        <v>8</v>
      </c>
      <c r="Y743" s="159"/>
      <c r="Z743" s="254">
        <f t="shared" si="79"/>
        <v>46644.4</v>
      </c>
      <c r="AA743" s="5">
        <f>VLOOKUP(G743,Ma_KH!$A:$R,14,0)</f>
        <v>60</v>
      </c>
    </row>
    <row r="744" spans="1:27" x14ac:dyDescent="0.25">
      <c r="A744" s="282">
        <v>46114</v>
      </c>
      <c r="B744" s="283">
        <v>4186991456</v>
      </c>
      <c r="C744" s="284" t="s">
        <v>15253</v>
      </c>
      <c r="D744" s="282">
        <v>46115</v>
      </c>
      <c r="E744" s="206"/>
      <c r="F744" s="189"/>
      <c r="G744" s="285" t="s">
        <v>14556</v>
      </c>
      <c r="H744" s="206"/>
      <c r="I744" s="283">
        <v>4186991456</v>
      </c>
      <c r="J744" s="283" t="s">
        <v>1782</v>
      </c>
      <c r="K744" s="205" t="s">
        <v>27</v>
      </c>
      <c r="L744" s="190" t="str">
        <f>VLOOKUP($K744,TONG_SL!$A:$D,2,0)</f>
        <v>Chân giò heo muối 300g</v>
      </c>
      <c r="M744" s="244"/>
      <c r="N744" s="190" t="str">
        <f t="shared" si="75"/>
        <v>K-C6</v>
      </c>
      <c r="O744" s="244"/>
      <c r="P744" s="244"/>
      <c r="Q744" s="190" t="str">
        <f>VLOOKUP(K744,TONG_SL!$A:$D,3,0)</f>
        <v>Túi</v>
      </c>
      <c r="R744" s="248">
        <v>12</v>
      </c>
      <c r="S744" s="159"/>
      <c r="T744" s="159">
        <f>VLOOKUP(VLOOKUP(G744,Ma_KH!$A:$R,18,0)&amp;K744,Gia_MB!$A:$F,6,0)</f>
        <v>73431</v>
      </c>
      <c r="U744" s="254">
        <f t="shared" si="76"/>
        <v>881172</v>
      </c>
      <c r="V744" s="159"/>
      <c r="W744" s="246">
        <f t="shared" si="77"/>
        <v>0</v>
      </c>
      <c r="X744" s="247" t="str">
        <f t="shared" si="78"/>
        <v>8</v>
      </c>
      <c r="Y744" s="159"/>
      <c r="Z744" s="254">
        <f t="shared" si="79"/>
        <v>70493.759999999995</v>
      </c>
      <c r="AA744" s="5">
        <f>VLOOKUP(G744,Ma_KH!$A:$R,14,0)</f>
        <v>60</v>
      </c>
    </row>
    <row r="745" spans="1:27" x14ac:dyDescent="0.25">
      <c r="A745" s="282">
        <v>46114</v>
      </c>
      <c r="B745" s="283">
        <v>4186992288</v>
      </c>
      <c r="C745" s="284" t="s">
        <v>15253</v>
      </c>
      <c r="D745" s="282">
        <v>46115</v>
      </c>
      <c r="E745" s="206"/>
      <c r="F745" s="189"/>
      <c r="G745" s="285" t="s">
        <v>14581</v>
      </c>
      <c r="H745" s="206"/>
      <c r="I745" s="283">
        <v>4186992288</v>
      </c>
      <c r="J745" s="283" t="s">
        <v>1782</v>
      </c>
      <c r="K745" s="205" t="s">
        <v>27</v>
      </c>
      <c r="L745" s="190" t="str">
        <f>VLOOKUP($K745,TONG_SL!$A:$D,2,0)</f>
        <v>Chân giò heo muối 300g</v>
      </c>
      <c r="M745" s="244"/>
      <c r="N745" s="190" t="str">
        <f t="shared" si="75"/>
        <v>K-C6</v>
      </c>
      <c r="O745" s="244"/>
      <c r="P745" s="244"/>
      <c r="Q745" s="190" t="str">
        <f>VLOOKUP(K745,TONG_SL!$A:$D,3,0)</f>
        <v>Túi</v>
      </c>
      <c r="R745" s="248">
        <v>5</v>
      </c>
      <c r="S745" s="159"/>
      <c r="T745" s="159">
        <f>VLOOKUP(VLOOKUP(G745,Ma_KH!$A:$R,18,0)&amp;K745,Gia_MB!$A:$F,6,0)</f>
        <v>73431</v>
      </c>
      <c r="U745" s="254">
        <f t="shared" si="76"/>
        <v>367155</v>
      </c>
      <c r="V745" s="159"/>
      <c r="W745" s="246">
        <f t="shared" si="77"/>
        <v>0</v>
      </c>
      <c r="X745" s="247" t="str">
        <f t="shared" si="78"/>
        <v>8</v>
      </c>
      <c r="Y745" s="159"/>
      <c r="Z745" s="254">
        <f t="shared" si="79"/>
        <v>29372.400000000001</v>
      </c>
      <c r="AA745" s="5">
        <f>VLOOKUP(G745,Ma_KH!$A:$R,14,0)</f>
        <v>60</v>
      </c>
    </row>
    <row r="746" spans="1:27" x14ac:dyDescent="0.25">
      <c r="A746" s="282">
        <v>46114</v>
      </c>
      <c r="B746" s="283">
        <v>4186991979</v>
      </c>
      <c r="C746" s="284" t="s">
        <v>15253</v>
      </c>
      <c r="D746" s="282">
        <v>46115</v>
      </c>
      <c r="E746" s="206"/>
      <c r="F746" s="189"/>
      <c r="G746" s="285" t="s">
        <v>14572</v>
      </c>
      <c r="H746" s="206"/>
      <c r="I746" s="283">
        <v>4186991979</v>
      </c>
      <c r="J746" s="283" t="s">
        <v>1782</v>
      </c>
      <c r="K746" s="205" t="s">
        <v>27</v>
      </c>
      <c r="L746" s="190" t="str">
        <f>VLOOKUP($K746,TONG_SL!$A:$D,2,0)</f>
        <v>Chân giò heo muối 300g</v>
      </c>
      <c r="M746" s="244"/>
      <c r="N746" s="190" t="str">
        <f t="shared" si="75"/>
        <v>K-C6</v>
      </c>
      <c r="O746" s="244"/>
      <c r="P746" s="244"/>
      <c r="Q746" s="190" t="str">
        <f>VLOOKUP(K746,TONG_SL!$A:$D,3,0)</f>
        <v>Túi</v>
      </c>
      <c r="R746" s="248">
        <v>10</v>
      </c>
      <c r="S746" s="159"/>
      <c r="T746" s="159">
        <f>VLOOKUP(VLOOKUP(G746,Ma_KH!$A:$R,18,0)&amp;K746,Gia_MB!$A:$F,6,0)</f>
        <v>73431</v>
      </c>
      <c r="U746" s="254">
        <f t="shared" si="76"/>
        <v>734310</v>
      </c>
      <c r="V746" s="159"/>
      <c r="W746" s="246">
        <f t="shared" si="77"/>
        <v>0</v>
      </c>
      <c r="X746" s="247" t="str">
        <f t="shared" si="78"/>
        <v>8</v>
      </c>
      <c r="Y746" s="159"/>
      <c r="Z746" s="254">
        <f t="shared" si="79"/>
        <v>58744.800000000003</v>
      </c>
      <c r="AA746" s="5">
        <f>VLOOKUP(G746,Ma_KH!$A:$R,14,0)</f>
        <v>60</v>
      </c>
    </row>
    <row r="747" spans="1:27" x14ac:dyDescent="0.25">
      <c r="A747" s="282">
        <v>46114</v>
      </c>
      <c r="B747" s="283">
        <v>4186992272</v>
      </c>
      <c r="C747" s="284" t="s">
        <v>15253</v>
      </c>
      <c r="D747" s="282">
        <v>46115</v>
      </c>
      <c r="E747" s="206"/>
      <c r="F747" s="189"/>
      <c r="G747" s="285" t="s">
        <v>14580</v>
      </c>
      <c r="H747" s="206"/>
      <c r="I747" s="283">
        <v>4186992272</v>
      </c>
      <c r="J747" s="283" t="s">
        <v>1782</v>
      </c>
      <c r="K747" s="205" t="s">
        <v>27</v>
      </c>
      <c r="L747" s="190" t="str">
        <f>VLOOKUP($K747,TONG_SL!$A:$D,2,0)</f>
        <v>Chân giò heo muối 300g</v>
      </c>
      <c r="M747" s="244"/>
      <c r="N747" s="190" t="str">
        <f t="shared" si="75"/>
        <v>K-C6</v>
      </c>
      <c r="O747" s="244"/>
      <c r="P747" s="244"/>
      <c r="Q747" s="190" t="str">
        <f>VLOOKUP(K747,TONG_SL!$A:$D,3,0)</f>
        <v>Túi</v>
      </c>
      <c r="R747" s="248">
        <v>18</v>
      </c>
      <c r="S747" s="159"/>
      <c r="T747" s="159">
        <f>VLOOKUP(VLOOKUP(G747,Ma_KH!$A:$R,18,0)&amp;K747,Gia_MB!$A:$F,6,0)</f>
        <v>73431</v>
      </c>
      <c r="U747" s="254">
        <f t="shared" si="76"/>
        <v>1321758</v>
      </c>
      <c r="V747" s="159"/>
      <c r="W747" s="246">
        <f t="shared" si="77"/>
        <v>0</v>
      </c>
      <c r="X747" s="247" t="str">
        <f t="shared" si="78"/>
        <v>8</v>
      </c>
      <c r="Y747" s="159"/>
      <c r="Z747" s="254">
        <f t="shared" si="79"/>
        <v>105740.64</v>
      </c>
      <c r="AA747" s="5">
        <f>VLOOKUP(G747,Ma_KH!$A:$R,14,0)</f>
        <v>60</v>
      </c>
    </row>
    <row r="748" spans="1:27" x14ac:dyDescent="0.25">
      <c r="A748" s="282">
        <v>46114</v>
      </c>
      <c r="B748" s="283">
        <v>4186991719</v>
      </c>
      <c r="C748" s="284" t="s">
        <v>15253</v>
      </c>
      <c r="D748" s="282">
        <v>46115</v>
      </c>
      <c r="E748" s="206"/>
      <c r="F748" s="189"/>
      <c r="G748" s="285" t="s">
        <v>15211</v>
      </c>
      <c r="H748" s="206"/>
      <c r="I748" s="283">
        <v>4186991719</v>
      </c>
      <c r="J748" s="283" t="s">
        <v>1782</v>
      </c>
      <c r="K748" s="205" t="s">
        <v>27</v>
      </c>
      <c r="L748" s="190" t="str">
        <f>VLOOKUP($K748,TONG_SL!$A:$D,2,0)</f>
        <v>Chân giò heo muối 300g</v>
      </c>
      <c r="M748" s="244"/>
      <c r="N748" s="190" t="str">
        <f t="shared" si="75"/>
        <v>K-C6</v>
      </c>
      <c r="O748" s="244"/>
      <c r="P748" s="244"/>
      <c r="Q748" s="190" t="str">
        <f>VLOOKUP(K748,TONG_SL!$A:$D,3,0)</f>
        <v>Túi</v>
      </c>
      <c r="R748" s="248">
        <v>4</v>
      </c>
      <c r="S748" s="159"/>
      <c r="T748" s="159">
        <f>VLOOKUP(VLOOKUP(G748,Ma_KH!$A:$R,18,0)&amp;K748,Gia_MB!$A:$F,6,0)</f>
        <v>73431</v>
      </c>
      <c r="U748" s="254">
        <f t="shared" si="76"/>
        <v>293724</v>
      </c>
      <c r="V748" s="159"/>
      <c r="W748" s="246">
        <f t="shared" si="77"/>
        <v>0</v>
      </c>
      <c r="X748" s="247" t="str">
        <f t="shared" si="78"/>
        <v>8</v>
      </c>
      <c r="Y748" s="159"/>
      <c r="Z748" s="254">
        <f t="shared" si="79"/>
        <v>23497.920000000002</v>
      </c>
      <c r="AA748" s="5">
        <f>VLOOKUP(G748,Ma_KH!$A:$R,14,0)</f>
        <v>60</v>
      </c>
    </row>
    <row r="749" spans="1:27" x14ac:dyDescent="0.25">
      <c r="A749" s="282">
        <v>46114</v>
      </c>
      <c r="B749" s="283">
        <v>4186991719</v>
      </c>
      <c r="C749" s="284" t="s">
        <v>15253</v>
      </c>
      <c r="D749" s="282">
        <v>46115</v>
      </c>
      <c r="E749" s="206"/>
      <c r="F749" s="189"/>
      <c r="G749" s="285" t="s">
        <v>15211</v>
      </c>
      <c r="H749" s="206"/>
      <c r="I749" s="283">
        <v>4186991719</v>
      </c>
      <c r="J749" s="283" t="s">
        <v>1782</v>
      </c>
      <c r="K749" s="205" t="s">
        <v>32</v>
      </c>
      <c r="L749" s="190" t="str">
        <f>VLOOKUP($K749,TONG_SL!$A:$D,2,0)</f>
        <v>Giò Tai Lưỡi Xào 250g</v>
      </c>
      <c r="M749" s="244"/>
      <c r="N749" s="190" t="str">
        <f t="shared" si="75"/>
        <v>K-C6</v>
      </c>
      <c r="O749" s="244"/>
      <c r="P749" s="244"/>
      <c r="Q749" s="190" t="str">
        <f>VLOOKUP(K749,TONG_SL!$A:$D,3,0)</f>
        <v>Túi</v>
      </c>
      <c r="R749" s="248">
        <v>2</v>
      </c>
      <c r="S749" s="159"/>
      <c r="T749" s="159">
        <f>VLOOKUP(VLOOKUP(G749,Ma_KH!$A:$R,18,0)&amp;K749,Gia_MB!$A:$F,6,0)</f>
        <v>50182</v>
      </c>
      <c r="U749" s="254">
        <f t="shared" si="76"/>
        <v>100364</v>
      </c>
      <c r="V749" s="159"/>
      <c r="W749" s="246">
        <f t="shared" si="77"/>
        <v>0</v>
      </c>
      <c r="X749" s="247" t="str">
        <f t="shared" si="78"/>
        <v>8</v>
      </c>
      <c r="Y749" s="159"/>
      <c r="Z749" s="254">
        <f t="shared" si="79"/>
        <v>8029.12</v>
      </c>
      <c r="AA749" s="5">
        <f>VLOOKUP(G749,Ma_KH!$A:$R,14,0)</f>
        <v>60</v>
      </c>
    </row>
    <row r="750" spans="1:27" x14ac:dyDescent="0.25">
      <c r="A750" s="282">
        <v>46114</v>
      </c>
      <c r="B750" s="283">
        <v>4186991719</v>
      </c>
      <c r="C750" s="284" t="s">
        <v>15253</v>
      </c>
      <c r="D750" s="282">
        <v>46115</v>
      </c>
      <c r="E750" s="206"/>
      <c r="F750" s="189"/>
      <c r="G750" s="285" t="s">
        <v>15211</v>
      </c>
      <c r="H750" s="206"/>
      <c r="I750" s="283">
        <v>4186991719</v>
      </c>
      <c r="J750" s="283" t="s">
        <v>1782</v>
      </c>
      <c r="K750" s="205" t="s">
        <v>30</v>
      </c>
      <c r="L750" s="190" t="str">
        <f>VLOOKUP($K750,TONG_SL!$A:$D,2,0)</f>
        <v>Gà muối 500g</v>
      </c>
      <c r="M750" s="244"/>
      <c r="N750" s="190" t="str">
        <f t="shared" si="75"/>
        <v>K-C6</v>
      </c>
      <c r="O750" s="244"/>
      <c r="P750" s="244"/>
      <c r="Q750" s="190" t="str">
        <f>VLOOKUP(K750,TONG_SL!$A:$D,3,0)</f>
        <v>Túi</v>
      </c>
      <c r="R750" s="248">
        <v>1</v>
      </c>
      <c r="S750" s="159"/>
      <c r="T750" s="159">
        <f>VLOOKUP(VLOOKUP(G750,Ma_KH!$A:$R,18,0)&amp;K750,Gia_MB!$A:$F,6,0)</f>
        <v>116611</v>
      </c>
      <c r="U750" s="254">
        <f t="shared" si="76"/>
        <v>116611</v>
      </c>
      <c r="V750" s="159"/>
      <c r="W750" s="246">
        <f t="shared" si="77"/>
        <v>0</v>
      </c>
      <c r="X750" s="247" t="str">
        <f t="shared" si="78"/>
        <v>8</v>
      </c>
      <c r="Y750" s="159"/>
      <c r="Z750" s="254">
        <f t="shared" si="79"/>
        <v>9328.880000000001</v>
      </c>
      <c r="AA750" s="5">
        <f>VLOOKUP(G750,Ma_KH!$A:$R,14,0)</f>
        <v>60</v>
      </c>
    </row>
    <row r="751" spans="1:27" x14ac:dyDescent="0.25">
      <c r="A751" s="282">
        <v>46114</v>
      </c>
      <c r="B751" s="283">
        <v>4186992270</v>
      </c>
      <c r="C751" s="284" t="s">
        <v>15253</v>
      </c>
      <c r="D751" s="282">
        <v>46115</v>
      </c>
      <c r="E751" s="206"/>
      <c r="F751" s="189"/>
      <c r="G751" s="285" t="s">
        <v>14579</v>
      </c>
      <c r="H751" s="206"/>
      <c r="I751" s="283">
        <v>4186992270</v>
      </c>
      <c r="J751" s="283" t="s">
        <v>1782</v>
      </c>
      <c r="K751" s="205" t="s">
        <v>27</v>
      </c>
      <c r="L751" s="190" t="str">
        <f>VLOOKUP($K751,TONG_SL!$A:$D,2,0)</f>
        <v>Chân giò heo muối 300g</v>
      </c>
      <c r="M751" s="244"/>
      <c r="N751" s="190" t="str">
        <f t="shared" si="75"/>
        <v>K-C6</v>
      </c>
      <c r="O751" s="244"/>
      <c r="P751" s="244"/>
      <c r="Q751" s="190" t="str">
        <f>VLOOKUP(K751,TONG_SL!$A:$D,3,0)</f>
        <v>Túi</v>
      </c>
      <c r="R751" s="248">
        <v>5</v>
      </c>
      <c r="S751" s="159"/>
      <c r="T751" s="159">
        <f>VLOOKUP(VLOOKUP(G751,Ma_KH!$A:$R,18,0)&amp;K751,Gia_MB!$A:$F,6,0)</f>
        <v>73431</v>
      </c>
      <c r="U751" s="254">
        <f t="shared" si="76"/>
        <v>367155</v>
      </c>
      <c r="V751" s="159"/>
      <c r="W751" s="246">
        <f t="shared" si="77"/>
        <v>0</v>
      </c>
      <c r="X751" s="247" t="str">
        <f t="shared" si="78"/>
        <v>8</v>
      </c>
      <c r="Y751" s="159"/>
      <c r="Z751" s="254">
        <f t="shared" si="79"/>
        <v>29372.400000000001</v>
      </c>
      <c r="AA751" s="5">
        <f>VLOOKUP(G751,Ma_KH!$A:$R,14,0)</f>
        <v>60</v>
      </c>
    </row>
    <row r="752" spans="1:27" x14ac:dyDescent="0.25">
      <c r="A752" s="282">
        <v>46114</v>
      </c>
      <c r="B752" s="283">
        <v>4186991516</v>
      </c>
      <c r="C752" s="284" t="s">
        <v>15253</v>
      </c>
      <c r="D752" s="282">
        <v>46115</v>
      </c>
      <c r="E752" s="206"/>
      <c r="F752" s="189"/>
      <c r="G752" s="285" t="s">
        <v>14558</v>
      </c>
      <c r="H752" s="206"/>
      <c r="I752" s="283">
        <v>4186991516</v>
      </c>
      <c r="J752" s="283" t="s">
        <v>1782</v>
      </c>
      <c r="K752" s="205" t="s">
        <v>30</v>
      </c>
      <c r="L752" s="190" t="str">
        <f>VLOOKUP($K752,TONG_SL!$A:$D,2,0)</f>
        <v>Gà muối 500g</v>
      </c>
      <c r="M752" s="244"/>
      <c r="N752" s="190" t="str">
        <f t="shared" si="75"/>
        <v>K-C6</v>
      </c>
      <c r="O752" s="244"/>
      <c r="P752" s="244"/>
      <c r="Q752" s="190" t="str">
        <f>VLOOKUP(K752,TONG_SL!$A:$D,3,0)</f>
        <v>Túi</v>
      </c>
      <c r="R752" s="248">
        <v>7</v>
      </c>
      <c r="S752" s="159"/>
      <c r="T752" s="159">
        <f>VLOOKUP(VLOOKUP(G752,Ma_KH!$A:$R,18,0)&amp;K752,Gia_MB!$A:$F,6,0)</f>
        <v>116611</v>
      </c>
      <c r="U752" s="254">
        <f t="shared" si="76"/>
        <v>816277</v>
      </c>
      <c r="V752" s="159"/>
      <c r="W752" s="246">
        <f t="shared" si="77"/>
        <v>0</v>
      </c>
      <c r="X752" s="247" t="str">
        <f t="shared" si="78"/>
        <v>8</v>
      </c>
      <c r="Y752" s="159"/>
      <c r="Z752" s="254">
        <f t="shared" si="79"/>
        <v>65302.16</v>
      </c>
      <c r="AA752" s="5">
        <f>VLOOKUP(G752,Ma_KH!$A:$R,14,0)</f>
        <v>60</v>
      </c>
    </row>
    <row r="753" spans="1:27" x14ac:dyDescent="0.25">
      <c r="A753" s="261">
        <v>46114</v>
      </c>
      <c r="B753" s="271">
        <v>4187055830</v>
      </c>
      <c r="C753" s="263" t="s">
        <v>15253</v>
      </c>
      <c r="D753" s="261">
        <v>46115</v>
      </c>
      <c r="E753" s="264"/>
      <c r="F753" s="263"/>
      <c r="G753" s="265" t="s">
        <v>14570</v>
      </c>
      <c r="H753" s="264"/>
      <c r="I753" s="262" t="s">
        <v>15435</v>
      </c>
      <c r="J753" s="262" t="s">
        <v>1782</v>
      </c>
      <c r="K753" s="205" t="s">
        <v>30</v>
      </c>
      <c r="L753" s="190" t="str">
        <f>VLOOKUP($K753,TONG_SL!$A:$D,2,0)</f>
        <v>Gà muối 500g</v>
      </c>
      <c r="M753" s="244"/>
      <c r="N753" s="190" t="str">
        <f t="shared" si="75"/>
        <v>K-C6</v>
      </c>
      <c r="O753" s="244"/>
      <c r="P753" s="244"/>
      <c r="Q753" s="190" t="str">
        <f>VLOOKUP(K753,TONG_SL!$A:$D,3,0)</f>
        <v>Túi</v>
      </c>
      <c r="R753" s="248">
        <v>10</v>
      </c>
      <c r="S753" s="159"/>
      <c r="T753" s="159">
        <f>VLOOKUP(VLOOKUP(G753,Ma_KH!$A:$R,18,0)&amp;K753,Gia_MB!$A:$F,6,0)</f>
        <v>116611</v>
      </c>
      <c r="U753" s="254">
        <f t="shared" si="76"/>
        <v>1166110</v>
      </c>
      <c r="V753" s="159"/>
      <c r="W753" s="246">
        <f t="shared" si="77"/>
        <v>0</v>
      </c>
      <c r="X753" s="247" t="str">
        <f t="shared" si="78"/>
        <v>8</v>
      </c>
      <c r="Y753" s="159"/>
      <c r="Z753" s="254">
        <f t="shared" si="79"/>
        <v>93288.8</v>
      </c>
      <c r="AA753" s="5">
        <f>VLOOKUP(G753,Ma_KH!$A:$R,14,0)</f>
        <v>60</v>
      </c>
    </row>
    <row r="754" spans="1:27" x14ac:dyDescent="0.25">
      <c r="A754" s="261">
        <v>46114</v>
      </c>
      <c r="B754" s="271">
        <v>4187055830</v>
      </c>
      <c r="C754" s="263" t="s">
        <v>15253</v>
      </c>
      <c r="D754" s="261">
        <v>46115</v>
      </c>
      <c r="E754" s="264"/>
      <c r="F754" s="263"/>
      <c r="G754" s="265" t="s">
        <v>14570</v>
      </c>
      <c r="H754" s="264"/>
      <c r="I754" s="262" t="s">
        <v>15435</v>
      </c>
      <c r="J754" s="262" t="s">
        <v>1782</v>
      </c>
      <c r="K754" s="205" t="s">
        <v>27</v>
      </c>
      <c r="L754" s="190" t="str">
        <f>VLOOKUP($K754,TONG_SL!$A:$D,2,0)</f>
        <v>Chân giò heo muối 300g</v>
      </c>
      <c r="M754" s="244"/>
      <c r="N754" s="190" t="str">
        <f t="shared" si="75"/>
        <v>K-C6</v>
      </c>
      <c r="O754" s="244"/>
      <c r="P754" s="244"/>
      <c r="Q754" s="190" t="str">
        <f>VLOOKUP(K754,TONG_SL!$A:$D,3,0)</f>
        <v>Túi</v>
      </c>
      <c r="R754" s="248">
        <v>15</v>
      </c>
      <c r="S754" s="159"/>
      <c r="T754" s="159">
        <f>VLOOKUP(VLOOKUP(G754,Ma_KH!$A:$R,18,0)&amp;K754,Gia_MB!$A:$F,6,0)</f>
        <v>73431</v>
      </c>
      <c r="U754" s="254">
        <f t="shared" si="76"/>
        <v>1101465</v>
      </c>
      <c r="V754" s="159"/>
      <c r="W754" s="246">
        <f t="shared" si="77"/>
        <v>0</v>
      </c>
      <c r="X754" s="247" t="str">
        <f t="shared" si="78"/>
        <v>8</v>
      </c>
      <c r="Y754" s="159"/>
      <c r="Z754" s="254">
        <f t="shared" si="79"/>
        <v>88117.2</v>
      </c>
      <c r="AA754" s="5">
        <f>VLOOKUP(G754,Ma_KH!$A:$R,14,0)</f>
        <v>60</v>
      </c>
    </row>
    <row r="755" spans="1:27" x14ac:dyDescent="0.25">
      <c r="A755" s="261">
        <v>46114</v>
      </c>
      <c r="B755" s="271">
        <v>4187055830</v>
      </c>
      <c r="C755" s="263" t="s">
        <v>15253</v>
      </c>
      <c r="D755" s="261">
        <v>46115</v>
      </c>
      <c r="E755" s="264"/>
      <c r="F755" s="263"/>
      <c r="G755" s="265" t="s">
        <v>14570</v>
      </c>
      <c r="H755" s="264"/>
      <c r="I755" s="262" t="s">
        <v>15435</v>
      </c>
      <c r="J755" s="262" t="s">
        <v>1782</v>
      </c>
      <c r="K755" s="205" t="s">
        <v>32</v>
      </c>
      <c r="L755" s="190" t="str">
        <f>VLOOKUP($K755,TONG_SL!$A:$D,2,0)</f>
        <v>Giò Tai Lưỡi Xào 250g</v>
      </c>
      <c r="M755" s="244"/>
      <c r="N755" s="190" t="str">
        <f t="shared" si="75"/>
        <v>K-C6</v>
      </c>
      <c r="O755" s="244"/>
      <c r="P755" s="244"/>
      <c r="Q755" s="190" t="str">
        <f>VLOOKUP(K755,TONG_SL!$A:$D,3,0)</f>
        <v>Túi</v>
      </c>
      <c r="R755" s="248">
        <v>10</v>
      </c>
      <c r="S755" s="159"/>
      <c r="T755" s="159">
        <f>VLOOKUP(VLOOKUP(G755,Ma_KH!$A:$R,18,0)&amp;K755,Gia_MB!$A:$F,6,0)</f>
        <v>50182</v>
      </c>
      <c r="U755" s="254">
        <f t="shared" si="76"/>
        <v>501820</v>
      </c>
      <c r="V755" s="159"/>
      <c r="W755" s="246">
        <f t="shared" si="77"/>
        <v>0</v>
      </c>
      <c r="X755" s="247" t="str">
        <f t="shared" si="78"/>
        <v>8</v>
      </c>
      <c r="Y755" s="159"/>
      <c r="Z755" s="254">
        <f t="shared" si="79"/>
        <v>40145.599999999999</v>
      </c>
      <c r="AA755" s="5">
        <f>VLOOKUP(G755,Ma_KH!$A:$R,14,0)</f>
        <v>60</v>
      </c>
    </row>
    <row r="756" spans="1:27" x14ac:dyDescent="0.25">
      <c r="A756" s="261">
        <v>46114</v>
      </c>
      <c r="B756" s="271">
        <v>4187055830</v>
      </c>
      <c r="C756" s="263" t="s">
        <v>15253</v>
      </c>
      <c r="D756" s="261">
        <v>46115</v>
      </c>
      <c r="E756" s="264"/>
      <c r="F756" s="263"/>
      <c r="G756" s="265" t="s">
        <v>14570</v>
      </c>
      <c r="H756" s="264"/>
      <c r="I756" s="262" t="s">
        <v>15435</v>
      </c>
      <c r="J756" s="262" t="s">
        <v>1782</v>
      </c>
      <c r="K756" s="205" t="s">
        <v>48</v>
      </c>
      <c r="L756" s="190" t="str">
        <f>VLOOKUP($K756,TONG_SL!$A:$D,2,0)</f>
        <v>Mọc Nấm Hương 250g</v>
      </c>
      <c r="M756" s="244"/>
      <c r="N756" s="190" t="str">
        <f t="shared" si="75"/>
        <v>K-C6</v>
      </c>
      <c r="O756" s="244"/>
      <c r="P756" s="244"/>
      <c r="Q756" s="190" t="str">
        <f>VLOOKUP(K756,TONG_SL!$A:$D,3,0)</f>
        <v>Túi</v>
      </c>
      <c r="R756" s="248">
        <v>10</v>
      </c>
      <c r="S756" s="159"/>
      <c r="T756" s="159">
        <f>VLOOKUP(VLOOKUP(G756,Ma_KH!$A:$R,18,0)&amp;K756,Gia_MB!$A:$F,6,0)</f>
        <v>46000</v>
      </c>
      <c r="U756" s="254">
        <f t="shared" si="76"/>
        <v>460000</v>
      </c>
      <c r="V756" s="159"/>
      <c r="W756" s="246">
        <f t="shared" si="77"/>
        <v>0</v>
      </c>
      <c r="X756" s="247" t="str">
        <f t="shared" si="78"/>
        <v>8</v>
      </c>
      <c r="Y756" s="159"/>
      <c r="Z756" s="254">
        <f t="shared" si="79"/>
        <v>36800</v>
      </c>
      <c r="AA756" s="5">
        <f>VLOOKUP(G756,Ma_KH!$A:$R,14,0)</f>
        <v>60</v>
      </c>
    </row>
    <row r="757" spans="1:27" x14ac:dyDescent="0.25">
      <c r="A757" s="261">
        <v>46114</v>
      </c>
      <c r="B757" s="271">
        <v>4187055830</v>
      </c>
      <c r="C757" s="263" t="s">
        <v>15253</v>
      </c>
      <c r="D757" s="261">
        <v>46115</v>
      </c>
      <c r="E757" s="264"/>
      <c r="F757" s="263"/>
      <c r="G757" s="265" t="s">
        <v>14570</v>
      </c>
      <c r="H757" s="264"/>
      <c r="I757" s="262" t="s">
        <v>15435</v>
      </c>
      <c r="J757" s="262" t="s">
        <v>1782</v>
      </c>
      <c r="K757" s="205" t="s">
        <v>37</v>
      </c>
      <c r="L757" s="190" t="str">
        <f>VLOOKUP($K757,TONG_SL!$A:$D,2,0)</f>
        <v>Chả cốm 300g</v>
      </c>
      <c r="M757" s="244"/>
      <c r="N757" s="190" t="str">
        <f t="shared" si="75"/>
        <v>K-C6</v>
      </c>
      <c r="O757" s="244"/>
      <c r="P757" s="244"/>
      <c r="Q757" s="190" t="str">
        <f>VLOOKUP(K757,TONG_SL!$A:$D,3,0)</f>
        <v>Túi</v>
      </c>
      <c r="R757" s="248">
        <v>10</v>
      </c>
      <c r="S757" s="159"/>
      <c r="T757" s="159">
        <f>VLOOKUP(VLOOKUP(G757,Ma_KH!$A:$R,18,0)&amp;K757,Gia_MB!$A:$F,6,0)</f>
        <v>74250</v>
      </c>
      <c r="U757" s="254">
        <f t="shared" si="76"/>
        <v>742500</v>
      </c>
      <c r="V757" s="159"/>
      <c r="W757" s="246">
        <f t="shared" si="77"/>
        <v>0</v>
      </c>
      <c r="X757" s="247" t="str">
        <f t="shared" si="78"/>
        <v>8</v>
      </c>
      <c r="Y757" s="159"/>
      <c r="Z757" s="254">
        <f t="shared" si="79"/>
        <v>59400</v>
      </c>
      <c r="AA757" s="5">
        <f>VLOOKUP(G757,Ma_KH!$A:$R,14,0)</f>
        <v>60</v>
      </c>
    </row>
    <row r="758" spans="1:27" x14ac:dyDescent="0.25">
      <c r="A758" s="261">
        <v>46114</v>
      </c>
      <c r="B758" s="271">
        <v>4187055830</v>
      </c>
      <c r="C758" s="263" t="s">
        <v>15253</v>
      </c>
      <c r="D758" s="261">
        <v>46115</v>
      </c>
      <c r="E758" s="264"/>
      <c r="F758" s="263"/>
      <c r="G758" s="265" t="s">
        <v>14570</v>
      </c>
      <c r="H758" s="264"/>
      <c r="I758" s="262" t="s">
        <v>15435</v>
      </c>
      <c r="J758" s="262" t="s">
        <v>1782</v>
      </c>
      <c r="K758" s="205" t="s">
        <v>34</v>
      </c>
      <c r="L758" s="190" t="str">
        <f>VLOOKUP($K758,TONG_SL!$A:$D,2,0)</f>
        <v>Tai heo muối 200g</v>
      </c>
      <c r="M758" s="244"/>
      <c r="N758" s="190" t="str">
        <f t="shared" si="75"/>
        <v>K-C6</v>
      </c>
      <c r="O758" s="244"/>
      <c r="P758" s="244"/>
      <c r="Q758" s="190" t="str">
        <f>VLOOKUP(K758,TONG_SL!$A:$D,3,0)</f>
        <v>Túi</v>
      </c>
      <c r="R758" s="248">
        <v>5</v>
      </c>
      <c r="S758" s="159"/>
      <c r="T758" s="159">
        <f>VLOOKUP(VLOOKUP(G758,Ma_KH!$A:$R,18,0)&amp;K758,Gia_MB!$A:$F,6,0)</f>
        <v>55595</v>
      </c>
      <c r="U758" s="254">
        <f t="shared" si="76"/>
        <v>277975</v>
      </c>
      <c r="V758" s="159"/>
      <c r="W758" s="246">
        <f t="shared" si="77"/>
        <v>0</v>
      </c>
      <c r="X758" s="247" t="str">
        <f t="shared" si="78"/>
        <v>8</v>
      </c>
      <c r="Y758" s="159"/>
      <c r="Z758" s="254">
        <f t="shared" si="79"/>
        <v>22238</v>
      </c>
      <c r="AA758" s="5">
        <f>VLOOKUP(G758,Ma_KH!$A:$R,14,0)</f>
        <v>60</v>
      </c>
    </row>
    <row r="759" spans="1:27" x14ac:dyDescent="0.25">
      <c r="A759" s="261">
        <v>46114</v>
      </c>
      <c r="B759" s="271">
        <v>4187103783</v>
      </c>
      <c r="C759" s="263" t="s">
        <v>15253</v>
      </c>
      <c r="D759" s="261">
        <v>46115</v>
      </c>
      <c r="E759" s="264"/>
      <c r="F759" s="263"/>
      <c r="G759" s="265" t="s">
        <v>14567</v>
      </c>
      <c r="H759" s="264"/>
      <c r="I759" s="262" t="s">
        <v>15436</v>
      </c>
      <c r="J759" s="262" t="s">
        <v>1782</v>
      </c>
      <c r="K759" s="205" t="s">
        <v>27</v>
      </c>
      <c r="L759" s="190" t="str">
        <f>VLOOKUP($K759,TONG_SL!$A:$D,2,0)</f>
        <v>Chân giò heo muối 300g</v>
      </c>
      <c r="M759" s="244"/>
      <c r="N759" s="190" t="str">
        <f t="shared" si="75"/>
        <v>K-C6</v>
      </c>
      <c r="O759" s="244"/>
      <c r="P759" s="244"/>
      <c r="Q759" s="190" t="str">
        <f>VLOOKUP(K759,TONG_SL!$A:$D,3,0)</f>
        <v>Túi</v>
      </c>
      <c r="R759" s="248">
        <v>40</v>
      </c>
      <c r="S759" s="159"/>
      <c r="T759" s="159">
        <f>VLOOKUP(VLOOKUP(G759,Ma_KH!$A:$R,18,0)&amp;K759,Gia_MB!$A:$F,6,0)</f>
        <v>73431</v>
      </c>
      <c r="U759" s="254">
        <f t="shared" si="76"/>
        <v>2937240</v>
      </c>
      <c r="V759" s="159"/>
      <c r="W759" s="246">
        <f t="shared" si="77"/>
        <v>0</v>
      </c>
      <c r="X759" s="247" t="str">
        <f t="shared" si="78"/>
        <v>8</v>
      </c>
      <c r="Y759" s="159"/>
      <c r="Z759" s="254">
        <f t="shared" si="79"/>
        <v>234979.20000000001</v>
      </c>
      <c r="AA759" s="5">
        <f>VLOOKUP(G759,Ma_KH!$A:$R,14,0)</f>
        <v>60</v>
      </c>
    </row>
    <row r="760" spans="1:27" x14ac:dyDescent="0.25">
      <c r="A760" s="282">
        <v>46114</v>
      </c>
      <c r="B760" s="283">
        <v>4186992229</v>
      </c>
      <c r="C760" s="284" t="s">
        <v>15253</v>
      </c>
      <c r="D760" s="282">
        <v>46115</v>
      </c>
      <c r="E760" s="206"/>
      <c r="F760" s="189"/>
      <c r="G760" s="285" t="s">
        <v>14261</v>
      </c>
      <c r="H760" s="206"/>
      <c r="I760" s="283">
        <v>4186992229</v>
      </c>
      <c r="J760" s="283" t="s">
        <v>70</v>
      </c>
      <c r="K760" s="205" t="s">
        <v>32</v>
      </c>
      <c r="L760" s="190" t="str">
        <f>VLOOKUP($K760,TONG_SL!$A:$D,2,0)</f>
        <v>Giò Tai Lưỡi Xào 250g</v>
      </c>
      <c r="M760" s="244"/>
      <c r="N760" s="190" t="str">
        <f t="shared" si="75"/>
        <v>K-C6</v>
      </c>
      <c r="O760" s="244"/>
      <c r="P760" s="244"/>
      <c r="Q760" s="190" t="str">
        <f>VLOOKUP(K760,TONG_SL!$A:$D,3,0)</f>
        <v>Túi</v>
      </c>
      <c r="R760" s="248">
        <v>1</v>
      </c>
      <c r="S760" s="159"/>
      <c r="T760" s="159">
        <f>VLOOKUP(VLOOKUP(G760,Ma_KH!$A:$R,18,0)&amp;K760,Gia_MB!$A:$F,6,0)</f>
        <v>50182</v>
      </c>
      <c r="U760" s="254">
        <f t="shared" si="76"/>
        <v>50182</v>
      </c>
      <c r="V760" s="159"/>
      <c r="W760" s="246">
        <f t="shared" si="77"/>
        <v>0</v>
      </c>
      <c r="X760" s="247" t="str">
        <f t="shared" si="78"/>
        <v>8</v>
      </c>
      <c r="Y760" s="159"/>
      <c r="Z760" s="254">
        <f t="shared" si="79"/>
        <v>4014.56</v>
      </c>
      <c r="AA760" s="5">
        <f>VLOOKUP(G760,Ma_KH!$A:$R,14,0)</f>
        <v>60</v>
      </c>
    </row>
    <row r="761" spans="1:27" x14ac:dyDescent="0.25">
      <c r="A761" s="282">
        <v>46114</v>
      </c>
      <c r="B761" s="283">
        <v>4186992229</v>
      </c>
      <c r="C761" s="284" t="s">
        <v>15253</v>
      </c>
      <c r="D761" s="282">
        <v>46115</v>
      </c>
      <c r="E761" s="206"/>
      <c r="F761" s="189"/>
      <c r="G761" s="285" t="s">
        <v>14261</v>
      </c>
      <c r="H761" s="206"/>
      <c r="I761" s="283">
        <v>4186992229</v>
      </c>
      <c r="J761" s="283" t="s">
        <v>70</v>
      </c>
      <c r="K761" s="205" t="s">
        <v>30</v>
      </c>
      <c r="L761" s="190" t="str">
        <f>VLOOKUP($K761,TONG_SL!$A:$D,2,0)</f>
        <v>Gà muối 500g</v>
      </c>
      <c r="M761" s="244"/>
      <c r="N761" s="190" t="str">
        <f t="shared" si="75"/>
        <v>K-C6</v>
      </c>
      <c r="O761" s="244"/>
      <c r="P761" s="244"/>
      <c r="Q761" s="190" t="str">
        <f>VLOOKUP(K761,TONG_SL!$A:$D,3,0)</f>
        <v>Túi</v>
      </c>
      <c r="R761" s="248">
        <v>6</v>
      </c>
      <c r="S761" s="159"/>
      <c r="T761" s="159">
        <f>VLOOKUP(VLOOKUP(G761,Ma_KH!$A:$R,18,0)&amp;K761,Gia_MB!$A:$F,6,0)</f>
        <v>116611</v>
      </c>
      <c r="U761" s="254">
        <f t="shared" si="76"/>
        <v>699666</v>
      </c>
      <c r="V761" s="159"/>
      <c r="W761" s="246">
        <f t="shared" si="77"/>
        <v>0</v>
      </c>
      <c r="X761" s="247" t="str">
        <f t="shared" si="78"/>
        <v>8</v>
      </c>
      <c r="Y761" s="159"/>
      <c r="Z761" s="254">
        <f t="shared" si="79"/>
        <v>55973.279999999999</v>
      </c>
      <c r="AA761" s="5">
        <f>VLOOKUP(G761,Ma_KH!$A:$R,14,0)</f>
        <v>60</v>
      </c>
    </row>
    <row r="762" spans="1:27" x14ac:dyDescent="0.25">
      <c r="A762" s="282">
        <v>46114</v>
      </c>
      <c r="B762" s="283">
        <v>4186991542</v>
      </c>
      <c r="C762" s="284" t="s">
        <v>15253</v>
      </c>
      <c r="D762" s="282">
        <v>46115</v>
      </c>
      <c r="E762" s="206"/>
      <c r="F762" s="189"/>
      <c r="G762" s="285" t="s">
        <v>14238</v>
      </c>
      <c r="H762" s="206"/>
      <c r="I762" s="283">
        <v>4186991542</v>
      </c>
      <c r="J762" s="283" t="s">
        <v>70</v>
      </c>
      <c r="K762" s="205" t="s">
        <v>27</v>
      </c>
      <c r="L762" s="190" t="str">
        <f>VLOOKUP($K762,TONG_SL!$A:$D,2,0)</f>
        <v>Chân giò heo muối 300g</v>
      </c>
      <c r="M762" s="244"/>
      <c r="N762" s="190" t="str">
        <f t="shared" si="75"/>
        <v>K-C6</v>
      </c>
      <c r="O762" s="244"/>
      <c r="P762" s="244"/>
      <c r="Q762" s="190" t="str">
        <f>VLOOKUP(K762,TONG_SL!$A:$D,3,0)</f>
        <v>Túi</v>
      </c>
      <c r="R762" s="248">
        <v>5</v>
      </c>
      <c r="S762" s="159"/>
      <c r="T762" s="159">
        <f>VLOOKUP(VLOOKUP(G762,Ma_KH!$A:$R,18,0)&amp;K762,Gia_MB!$A:$F,6,0)</f>
        <v>73431</v>
      </c>
      <c r="U762" s="254">
        <f t="shared" si="76"/>
        <v>367155</v>
      </c>
      <c r="V762" s="159"/>
      <c r="W762" s="246">
        <f t="shared" si="77"/>
        <v>0</v>
      </c>
      <c r="X762" s="247" t="str">
        <f t="shared" si="78"/>
        <v>8</v>
      </c>
      <c r="Y762" s="159"/>
      <c r="Z762" s="254">
        <f t="shared" si="79"/>
        <v>29372.400000000001</v>
      </c>
      <c r="AA762" s="5">
        <f>VLOOKUP(G762,Ma_KH!$A:$R,14,0)</f>
        <v>60</v>
      </c>
    </row>
    <row r="763" spans="1:27" x14ac:dyDescent="0.25">
      <c r="A763" s="282">
        <v>46114</v>
      </c>
      <c r="B763" s="283">
        <v>4186991542</v>
      </c>
      <c r="C763" s="284" t="s">
        <v>15253</v>
      </c>
      <c r="D763" s="282">
        <v>46115</v>
      </c>
      <c r="E763" s="206"/>
      <c r="F763" s="189"/>
      <c r="G763" s="285" t="s">
        <v>14238</v>
      </c>
      <c r="H763" s="206"/>
      <c r="I763" s="283">
        <v>4186991542</v>
      </c>
      <c r="J763" s="283" t="s">
        <v>70</v>
      </c>
      <c r="K763" s="205" t="s">
        <v>32</v>
      </c>
      <c r="L763" s="190" t="str">
        <f>VLOOKUP($K763,TONG_SL!$A:$D,2,0)</f>
        <v>Giò Tai Lưỡi Xào 250g</v>
      </c>
      <c r="M763" s="244"/>
      <c r="N763" s="190" t="str">
        <f t="shared" si="75"/>
        <v>K-C6</v>
      </c>
      <c r="O763" s="244"/>
      <c r="P763" s="244"/>
      <c r="Q763" s="190" t="str">
        <f>VLOOKUP(K763,TONG_SL!$A:$D,3,0)</f>
        <v>Túi</v>
      </c>
      <c r="R763" s="248">
        <v>3</v>
      </c>
      <c r="S763" s="159"/>
      <c r="T763" s="159">
        <f>VLOOKUP(VLOOKUP(G763,Ma_KH!$A:$R,18,0)&amp;K763,Gia_MB!$A:$F,6,0)</f>
        <v>50182</v>
      </c>
      <c r="U763" s="254">
        <f t="shared" si="76"/>
        <v>150546</v>
      </c>
      <c r="V763" s="159"/>
      <c r="W763" s="246">
        <f t="shared" si="77"/>
        <v>0</v>
      </c>
      <c r="X763" s="247" t="str">
        <f t="shared" si="78"/>
        <v>8</v>
      </c>
      <c r="Y763" s="159"/>
      <c r="Z763" s="254">
        <f t="shared" si="79"/>
        <v>12043.68</v>
      </c>
      <c r="AA763" s="5">
        <f>VLOOKUP(G763,Ma_KH!$A:$R,14,0)</f>
        <v>60</v>
      </c>
    </row>
    <row r="764" spans="1:27" x14ac:dyDescent="0.25">
      <c r="A764" s="282">
        <v>46114</v>
      </c>
      <c r="B764" s="283">
        <v>4186991542</v>
      </c>
      <c r="C764" s="284" t="s">
        <v>15253</v>
      </c>
      <c r="D764" s="282">
        <v>46115</v>
      </c>
      <c r="E764" s="206"/>
      <c r="F764" s="189"/>
      <c r="G764" s="285" t="s">
        <v>14238</v>
      </c>
      <c r="H764" s="206"/>
      <c r="I764" s="283">
        <v>4186991542</v>
      </c>
      <c r="J764" s="283" t="s">
        <v>70</v>
      </c>
      <c r="K764" s="205" t="s">
        <v>30</v>
      </c>
      <c r="L764" s="190" t="str">
        <f>VLOOKUP($K764,TONG_SL!$A:$D,2,0)</f>
        <v>Gà muối 500g</v>
      </c>
      <c r="M764" s="244"/>
      <c r="N764" s="190" t="str">
        <f t="shared" si="75"/>
        <v>K-C6</v>
      </c>
      <c r="O764" s="244"/>
      <c r="P764" s="244"/>
      <c r="Q764" s="190" t="str">
        <f>VLOOKUP(K764,TONG_SL!$A:$D,3,0)</f>
        <v>Túi</v>
      </c>
      <c r="R764" s="248">
        <v>4</v>
      </c>
      <c r="S764" s="159"/>
      <c r="T764" s="159">
        <f>VLOOKUP(VLOOKUP(G764,Ma_KH!$A:$R,18,0)&amp;K764,Gia_MB!$A:$F,6,0)</f>
        <v>116611</v>
      </c>
      <c r="U764" s="254">
        <f t="shared" si="76"/>
        <v>466444</v>
      </c>
      <c r="V764" s="159"/>
      <c r="W764" s="246">
        <f t="shared" si="77"/>
        <v>0</v>
      </c>
      <c r="X764" s="247" t="str">
        <f t="shared" si="78"/>
        <v>8</v>
      </c>
      <c r="Y764" s="159"/>
      <c r="Z764" s="254">
        <f t="shared" si="79"/>
        <v>37315.520000000004</v>
      </c>
      <c r="AA764" s="5">
        <f>VLOOKUP(G764,Ma_KH!$A:$R,14,0)</f>
        <v>60</v>
      </c>
    </row>
    <row r="765" spans="1:27" x14ac:dyDescent="0.25">
      <c r="A765" s="282">
        <v>46114</v>
      </c>
      <c r="B765" s="283">
        <v>4186992039</v>
      </c>
      <c r="C765" s="284" t="s">
        <v>15253</v>
      </c>
      <c r="D765" s="282">
        <v>46115</v>
      </c>
      <c r="E765" s="206"/>
      <c r="F765" s="189"/>
      <c r="G765" s="285" t="s">
        <v>14723</v>
      </c>
      <c r="H765" s="206"/>
      <c r="I765" s="283">
        <v>4186992039</v>
      </c>
      <c r="J765" s="283" t="s">
        <v>70</v>
      </c>
      <c r="K765" s="205" t="s">
        <v>34</v>
      </c>
      <c r="L765" s="190" t="str">
        <f>VLOOKUP($K765,TONG_SL!$A:$D,2,0)</f>
        <v>Tai heo muối 200g</v>
      </c>
      <c r="M765" s="244"/>
      <c r="N765" s="190" t="str">
        <f t="shared" si="75"/>
        <v>K-C6</v>
      </c>
      <c r="O765" s="244"/>
      <c r="P765" s="244"/>
      <c r="Q765" s="190" t="str">
        <f>VLOOKUP(K765,TONG_SL!$A:$D,3,0)</f>
        <v>Túi</v>
      </c>
      <c r="R765" s="248">
        <v>3</v>
      </c>
      <c r="S765" s="159"/>
      <c r="T765" s="159">
        <f>VLOOKUP(VLOOKUP(G765,Ma_KH!$A:$R,18,0)&amp;K765,Gia_MB!$A:$F,6,0)</f>
        <v>55595</v>
      </c>
      <c r="U765" s="254">
        <f t="shared" si="76"/>
        <v>166785</v>
      </c>
      <c r="V765" s="159"/>
      <c r="W765" s="246">
        <f t="shared" si="77"/>
        <v>0</v>
      </c>
      <c r="X765" s="247" t="str">
        <f t="shared" si="78"/>
        <v>8</v>
      </c>
      <c r="Y765" s="159"/>
      <c r="Z765" s="254">
        <f t="shared" si="79"/>
        <v>13342.800000000001</v>
      </c>
      <c r="AA765" s="5">
        <f>VLOOKUP(G765,Ma_KH!$A:$R,14,0)</f>
        <v>60</v>
      </c>
    </row>
    <row r="766" spans="1:27" x14ac:dyDescent="0.25">
      <c r="A766" s="282">
        <v>46114</v>
      </c>
      <c r="B766" s="283">
        <v>4186992039</v>
      </c>
      <c r="C766" s="284" t="s">
        <v>15253</v>
      </c>
      <c r="D766" s="282">
        <v>46115</v>
      </c>
      <c r="E766" s="206"/>
      <c r="F766" s="189"/>
      <c r="G766" s="285" t="s">
        <v>14723</v>
      </c>
      <c r="H766" s="206"/>
      <c r="I766" s="283">
        <v>4186992039</v>
      </c>
      <c r="J766" s="283" t="s">
        <v>70</v>
      </c>
      <c r="K766" s="205" t="s">
        <v>48</v>
      </c>
      <c r="L766" s="190" t="str">
        <f>VLOOKUP($K766,TONG_SL!$A:$D,2,0)</f>
        <v>Mọc Nấm Hương 250g</v>
      </c>
      <c r="M766" s="244"/>
      <c r="N766" s="190" t="str">
        <f t="shared" si="75"/>
        <v>K-C6</v>
      </c>
      <c r="O766" s="244"/>
      <c r="P766" s="244"/>
      <c r="Q766" s="190" t="str">
        <f>VLOOKUP(K766,TONG_SL!$A:$D,3,0)</f>
        <v>Túi</v>
      </c>
      <c r="R766" s="248">
        <v>4</v>
      </c>
      <c r="S766" s="159"/>
      <c r="T766" s="159">
        <f>VLOOKUP(VLOOKUP(G766,Ma_KH!$A:$R,18,0)&amp;K766,Gia_MB!$A:$F,6,0)</f>
        <v>46000</v>
      </c>
      <c r="U766" s="254">
        <f t="shared" si="76"/>
        <v>184000</v>
      </c>
      <c r="V766" s="159"/>
      <c r="W766" s="246">
        <f t="shared" si="77"/>
        <v>0</v>
      </c>
      <c r="X766" s="247" t="str">
        <f t="shared" si="78"/>
        <v>8</v>
      </c>
      <c r="Y766" s="159"/>
      <c r="Z766" s="254">
        <f t="shared" si="79"/>
        <v>14720</v>
      </c>
      <c r="AA766" s="5">
        <f>VLOOKUP(G766,Ma_KH!$A:$R,14,0)</f>
        <v>60</v>
      </c>
    </row>
    <row r="767" spans="1:27" x14ac:dyDescent="0.25">
      <c r="A767" s="282">
        <v>46114</v>
      </c>
      <c r="B767" s="283">
        <v>4186992039</v>
      </c>
      <c r="C767" s="284" t="s">
        <v>15253</v>
      </c>
      <c r="D767" s="282">
        <v>46115</v>
      </c>
      <c r="E767" s="206"/>
      <c r="F767" s="189"/>
      <c r="G767" s="285" t="s">
        <v>14723</v>
      </c>
      <c r="H767" s="206"/>
      <c r="I767" s="283">
        <v>4186992039</v>
      </c>
      <c r="J767" s="283" t="s">
        <v>70</v>
      </c>
      <c r="K767" s="205" t="s">
        <v>27</v>
      </c>
      <c r="L767" s="190" t="str">
        <f>VLOOKUP($K767,TONG_SL!$A:$D,2,0)</f>
        <v>Chân giò heo muối 300g</v>
      </c>
      <c r="M767" s="244"/>
      <c r="N767" s="190" t="str">
        <f t="shared" si="75"/>
        <v>K-C6</v>
      </c>
      <c r="O767" s="244"/>
      <c r="P767" s="244"/>
      <c r="Q767" s="190" t="str">
        <f>VLOOKUP(K767,TONG_SL!$A:$D,3,0)</f>
        <v>Túi</v>
      </c>
      <c r="R767" s="248">
        <v>7</v>
      </c>
      <c r="S767" s="159"/>
      <c r="T767" s="159">
        <f>VLOOKUP(VLOOKUP(G767,Ma_KH!$A:$R,18,0)&amp;K767,Gia_MB!$A:$F,6,0)</f>
        <v>73431</v>
      </c>
      <c r="U767" s="254">
        <f t="shared" si="76"/>
        <v>514017</v>
      </c>
      <c r="V767" s="159"/>
      <c r="W767" s="246">
        <f t="shared" si="77"/>
        <v>0</v>
      </c>
      <c r="X767" s="247" t="str">
        <f t="shared" si="78"/>
        <v>8</v>
      </c>
      <c r="Y767" s="159"/>
      <c r="Z767" s="254">
        <f t="shared" si="79"/>
        <v>41121.360000000001</v>
      </c>
      <c r="AA767" s="5">
        <f>VLOOKUP(G767,Ma_KH!$A:$R,14,0)</f>
        <v>60</v>
      </c>
    </row>
    <row r="768" spans="1:27" x14ac:dyDescent="0.25">
      <c r="A768" s="282">
        <v>46114</v>
      </c>
      <c r="B768" s="283">
        <v>4186992039</v>
      </c>
      <c r="C768" s="284" t="s">
        <v>15253</v>
      </c>
      <c r="D768" s="282">
        <v>46115</v>
      </c>
      <c r="E768" s="206"/>
      <c r="F768" s="189"/>
      <c r="G768" s="285" t="s">
        <v>14723</v>
      </c>
      <c r="H768" s="206"/>
      <c r="I768" s="283">
        <v>4186992039</v>
      </c>
      <c r="J768" s="283" t="s">
        <v>70</v>
      </c>
      <c r="K768" s="205" t="s">
        <v>32</v>
      </c>
      <c r="L768" s="190" t="str">
        <f>VLOOKUP($K768,TONG_SL!$A:$D,2,0)</f>
        <v>Giò Tai Lưỡi Xào 250g</v>
      </c>
      <c r="M768" s="244"/>
      <c r="N768" s="190" t="str">
        <f t="shared" si="75"/>
        <v>K-C6</v>
      </c>
      <c r="O768" s="244"/>
      <c r="P768" s="244"/>
      <c r="Q768" s="190" t="str">
        <f>VLOOKUP(K768,TONG_SL!$A:$D,3,0)</f>
        <v>Túi</v>
      </c>
      <c r="R768" s="248">
        <v>5</v>
      </c>
      <c r="S768" s="159"/>
      <c r="T768" s="159">
        <f>VLOOKUP(VLOOKUP(G768,Ma_KH!$A:$R,18,0)&amp;K768,Gia_MB!$A:$F,6,0)</f>
        <v>50182</v>
      </c>
      <c r="U768" s="254">
        <f t="shared" si="76"/>
        <v>250910</v>
      </c>
      <c r="V768" s="159"/>
      <c r="W768" s="246">
        <f t="shared" si="77"/>
        <v>0</v>
      </c>
      <c r="X768" s="247" t="str">
        <f t="shared" si="78"/>
        <v>8</v>
      </c>
      <c r="Y768" s="159"/>
      <c r="Z768" s="254">
        <f t="shared" si="79"/>
        <v>20072.8</v>
      </c>
      <c r="AA768" s="5">
        <f>VLOOKUP(G768,Ma_KH!$A:$R,14,0)</f>
        <v>60</v>
      </c>
    </row>
    <row r="769" spans="1:27" x14ac:dyDescent="0.25">
      <c r="A769" s="282">
        <v>46114</v>
      </c>
      <c r="B769" s="283">
        <v>4186992075</v>
      </c>
      <c r="C769" s="284" t="s">
        <v>15253</v>
      </c>
      <c r="D769" s="282">
        <v>46115</v>
      </c>
      <c r="E769" s="206"/>
      <c r="F769" s="189"/>
      <c r="G769" s="285" t="s">
        <v>14726</v>
      </c>
      <c r="H769" s="206"/>
      <c r="I769" s="283">
        <v>4186992075</v>
      </c>
      <c r="J769" s="283" t="s">
        <v>70</v>
      </c>
      <c r="K769" s="205" t="s">
        <v>30</v>
      </c>
      <c r="L769" s="190" t="str">
        <f>VLOOKUP($K769,TONG_SL!$A:$D,2,0)</f>
        <v>Gà muối 500g</v>
      </c>
      <c r="M769" s="244"/>
      <c r="N769" s="190" t="str">
        <f t="shared" si="75"/>
        <v>K-C6</v>
      </c>
      <c r="O769" s="244"/>
      <c r="P769" s="244"/>
      <c r="Q769" s="190" t="str">
        <f>VLOOKUP(K769,TONG_SL!$A:$D,3,0)</f>
        <v>Túi</v>
      </c>
      <c r="R769" s="248">
        <v>3</v>
      </c>
      <c r="S769" s="159"/>
      <c r="T769" s="159">
        <f>VLOOKUP(VLOOKUP(G769,Ma_KH!$A:$R,18,0)&amp;K769,Gia_MB!$A:$F,6,0)</f>
        <v>116611</v>
      </c>
      <c r="U769" s="254">
        <f t="shared" si="76"/>
        <v>349833</v>
      </c>
      <c r="V769" s="159"/>
      <c r="W769" s="246">
        <f t="shared" si="77"/>
        <v>0</v>
      </c>
      <c r="X769" s="247" t="str">
        <f t="shared" si="78"/>
        <v>8</v>
      </c>
      <c r="Y769" s="159"/>
      <c r="Z769" s="254">
        <f t="shared" si="79"/>
        <v>27986.639999999999</v>
      </c>
      <c r="AA769" s="5">
        <f>VLOOKUP(G769,Ma_KH!$A:$R,14,0)</f>
        <v>60</v>
      </c>
    </row>
    <row r="770" spans="1:27" x14ac:dyDescent="0.25">
      <c r="A770" s="282">
        <v>46114</v>
      </c>
      <c r="B770" s="283">
        <v>4186992075</v>
      </c>
      <c r="C770" s="284" t="s">
        <v>15253</v>
      </c>
      <c r="D770" s="282">
        <v>46115</v>
      </c>
      <c r="E770" s="206"/>
      <c r="F770" s="189"/>
      <c r="G770" s="285" t="s">
        <v>14726</v>
      </c>
      <c r="H770" s="206"/>
      <c r="I770" s="283">
        <v>4186992075</v>
      </c>
      <c r="J770" s="283" t="s">
        <v>70</v>
      </c>
      <c r="K770" s="205" t="s">
        <v>32</v>
      </c>
      <c r="L770" s="190" t="str">
        <f>VLOOKUP($K770,TONG_SL!$A:$D,2,0)</f>
        <v>Giò Tai Lưỡi Xào 250g</v>
      </c>
      <c r="M770" s="244"/>
      <c r="N770" s="190" t="str">
        <f t="shared" si="75"/>
        <v>K-C6</v>
      </c>
      <c r="O770" s="244"/>
      <c r="P770" s="244"/>
      <c r="Q770" s="190" t="str">
        <f>VLOOKUP(K770,TONG_SL!$A:$D,3,0)</f>
        <v>Túi</v>
      </c>
      <c r="R770" s="248">
        <v>3</v>
      </c>
      <c r="S770" s="159"/>
      <c r="T770" s="159">
        <f>VLOOKUP(VLOOKUP(G770,Ma_KH!$A:$R,18,0)&amp;K770,Gia_MB!$A:$F,6,0)</f>
        <v>50182</v>
      </c>
      <c r="U770" s="254">
        <f t="shared" si="76"/>
        <v>150546</v>
      </c>
      <c r="V770" s="159"/>
      <c r="W770" s="246">
        <f t="shared" si="77"/>
        <v>0</v>
      </c>
      <c r="X770" s="247" t="str">
        <f t="shared" si="78"/>
        <v>8</v>
      </c>
      <c r="Y770" s="159"/>
      <c r="Z770" s="254">
        <f t="shared" si="79"/>
        <v>12043.68</v>
      </c>
      <c r="AA770" s="5">
        <f>VLOOKUP(G770,Ma_KH!$A:$R,14,0)</f>
        <v>60</v>
      </c>
    </row>
    <row r="771" spans="1:27" x14ac:dyDescent="0.25">
      <c r="A771" s="282">
        <v>46114</v>
      </c>
      <c r="B771" s="283">
        <v>4186992075</v>
      </c>
      <c r="C771" s="284" t="s">
        <v>15253</v>
      </c>
      <c r="D771" s="282">
        <v>46115</v>
      </c>
      <c r="E771" s="206"/>
      <c r="F771" s="189"/>
      <c r="G771" s="285" t="s">
        <v>14726</v>
      </c>
      <c r="H771" s="206"/>
      <c r="I771" s="283">
        <v>4186992075</v>
      </c>
      <c r="J771" s="283" t="s">
        <v>70</v>
      </c>
      <c r="K771" s="205" t="s">
        <v>27</v>
      </c>
      <c r="L771" s="190" t="str">
        <f>VLOOKUP($K771,TONG_SL!$A:$D,2,0)</f>
        <v>Chân giò heo muối 300g</v>
      </c>
      <c r="M771" s="244"/>
      <c r="N771" s="190" t="str">
        <f t="shared" ref="N771:N834" si="80">IF($B771&lt;&gt;"","K-C6","")</f>
        <v>K-C6</v>
      </c>
      <c r="O771" s="244"/>
      <c r="P771" s="244"/>
      <c r="Q771" s="190" t="str">
        <f>VLOOKUP(K771,TONG_SL!$A:$D,3,0)</f>
        <v>Túi</v>
      </c>
      <c r="R771" s="248">
        <v>5</v>
      </c>
      <c r="S771" s="159"/>
      <c r="T771" s="159">
        <f>VLOOKUP(VLOOKUP(G771,Ma_KH!$A:$R,18,0)&amp;K771,Gia_MB!$A:$F,6,0)</f>
        <v>73431</v>
      </c>
      <c r="U771" s="254">
        <f t="shared" si="76"/>
        <v>367155</v>
      </c>
      <c r="V771" s="159"/>
      <c r="W771" s="246">
        <f t="shared" si="77"/>
        <v>0</v>
      </c>
      <c r="X771" s="247" t="str">
        <f t="shared" si="78"/>
        <v>8</v>
      </c>
      <c r="Y771" s="159"/>
      <c r="Z771" s="254">
        <f t="shared" si="79"/>
        <v>29372.400000000001</v>
      </c>
      <c r="AA771" s="5">
        <f>VLOOKUP(G771,Ma_KH!$A:$R,14,0)</f>
        <v>60</v>
      </c>
    </row>
    <row r="772" spans="1:27" x14ac:dyDescent="0.25">
      <c r="A772" s="282">
        <v>46114</v>
      </c>
      <c r="B772" s="283">
        <v>4186992075</v>
      </c>
      <c r="C772" s="284" t="s">
        <v>15253</v>
      </c>
      <c r="D772" s="282">
        <v>46115</v>
      </c>
      <c r="E772" s="206"/>
      <c r="F772" s="189"/>
      <c r="G772" s="285" t="s">
        <v>14726</v>
      </c>
      <c r="H772" s="206"/>
      <c r="I772" s="283">
        <v>4186992075</v>
      </c>
      <c r="J772" s="283" t="s">
        <v>70</v>
      </c>
      <c r="K772" s="205" t="s">
        <v>48</v>
      </c>
      <c r="L772" s="190" t="str">
        <f>VLOOKUP($K772,TONG_SL!$A:$D,2,0)</f>
        <v>Mọc Nấm Hương 250g</v>
      </c>
      <c r="M772" s="244"/>
      <c r="N772" s="190" t="str">
        <f t="shared" si="80"/>
        <v>K-C6</v>
      </c>
      <c r="O772" s="244"/>
      <c r="P772" s="244"/>
      <c r="Q772" s="190" t="str">
        <f>VLOOKUP(K772,TONG_SL!$A:$D,3,0)</f>
        <v>Túi</v>
      </c>
      <c r="R772" s="248">
        <v>1</v>
      </c>
      <c r="S772" s="159"/>
      <c r="T772" s="159">
        <f>VLOOKUP(VLOOKUP(G772,Ma_KH!$A:$R,18,0)&amp;K772,Gia_MB!$A:$F,6,0)</f>
        <v>46000</v>
      </c>
      <c r="U772" s="254">
        <f t="shared" si="76"/>
        <v>46000</v>
      </c>
      <c r="V772" s="159"/>
      <c r="W772" s="246">
        <f t="shared" si="77"/>
        <v>0</v>
      </c>
      <c r="X772" s="247" t="str">
        <f t="shared" si="78"/>
        <v>8</v>
      </c>
      <c r="Y772" s="159"/>
      <c r="Z772" s="254">
        <f t="shared" si="79"/>
        <v>3680</v>
      </c>
      <c r="AA772" s="5">
        <f>VLOOKUP(G772,Ma_KH!$A:$R,14,0)</f>
        <v>60</v>
      </c>
    </row>
    <row r="773" spans="1:27" x14ac:dyDescent="0.25">
      <c r="A773" s="282">
        <v>46114</v>
      </c>
      <c r="B773" s="283">
        <v>4186992075</v>
      </c>
      <c r="C773" s="284" t="s">
        <v>15253</v>
      </c>
      <c r="D773" s="282">
        <v>46115</v>
      </c>
      <c r="E773" s="206"/>
      <c r="F773" s="189"/>
      <c r="G773" s="285" t="s">
        <v>14726</v>
      </c>
      <c r="H773" s="206"/>
      <c r="I773" s="283">
        <v>4186992075</v>
      </c>
      <c r="J773" s="283" t="s">
        <v>70</v>
      </c>
      <c r="K773" s="205" t="s">
        <v>34</v>
      </c>
      <c r="L773" s="190" t="str">
        <f>VLOOKUP($K773,TONG_SL!$A:$D,2,0)</f>
        <v>Tai heo muối 200g</v>
      </c>
      <c r="M773" s="244"/>
      <c r="N773" s="190" t="str">
        <f t="shared" si="80"/>
        <v>K-C6</v>
      </c>
      <c r="O773" s="244"/>
      <c r="P773" s="244"/>
      <c r="Q773" s="190" t="str">
        <f>VLOOKUP(K773,TONG_SL!$A:$D,3,0)</f>
        <v>Túi</v>
      </c>
      <c r="R773" s="248">
        <v>3</v>
      </c>
      <c r="S773" s="159"/>
      <c r="T773" s="159">
        <f>VLOOKUP(VLOOKUP(G773,Ma_KH!$A:$R,18,0)&amp;K773,Gia_MB!$A:$F,6,0)</f>
        <v>55595</v>
      </c>
      <c r="U773" s="254">
        <f t="shared" si="76"/>
        <v>166785</v>
      </c>
      <c r="V773" s="159"/>
      <c r="W773" s="246">
        <f t="shared" si="77"/>
        <v>0</v>
      </c>
      <c r="X773" s="247" t="str">
        <f t="shared" si="78"/>
        <v>8</v>
      </c>
      <c r="Y773" s="159"/>
      <c r="Z773" s="254">
        <f t="shared" si="79"/>
        <v>13342.800000000001</v>
      </c>
      <c r="AA773" s="5">
        <f>VLOOKUP(G773,Ma_KH!$A:$R,14,0)</f>
        <v>60</v>
      </c>
    </row>
    <row r="774" spans="1:27" x14ac:dyDescent="0.25">
      <c r="A774" s="282">
        <v>46114</v>
      </c>
      <c r="B774" s="283">
        <v>4186992267</v>
      </c>
      <c r="C774" s="284" t="s">
        <v>15253</v>
      </c>
      <c r="D774" s="282">
        <v>46115</v>
      </c>
      <c r="E774" s="206"/>
      <c r="F774" s="189"/>
      <c r="G774" s="285" t="s">
        <v>14731</v>
      </c>
      <c r="H774" s="206"/>
      <c r="I774" s="283">
        <v>4186992267</v>
      </c>
      <c r="J774" s="283" t="s">
        <v>70</v>
      </c>
      <c r="K774" s="205" t="s">
        <v>48</v>
      </c>
      <c r="L774" s="190" t="str">
        <f>VLOOKUP($K774,TONG_SL!$A:$D,2,0)</f>
        <v>Mọc Nấm Hương 250g</v>
      </c>
      <c r="M774" s="244"/>
      <c r="N774" s="190" t="str">
        <f t="shared" si="80"/>
        <v>K-C6</v>
      </c>
      <c r="O774" s="244"/>
      <c r="P774" s="244"/>
      <c r="Q774" s="190" t="str">
        <f>VLOOKUP(K774,TONG_SL!$A:$D,3,0)</f>
        <v>Túi</v>
      </c>
      <c r="R774" s="248">
        <v>3</v>
      </c>
      <c r="S774" s="159"/>
      <c r="T774" s="159">
        <f>VLOOKUP(VLOOKUP(G774,Ma_KH!$A:$R,18,0)&amp;K774,Gia_MB!$A:$F,6,0)</f>
        <v>46000</v>
      </c>
      <c r="U774" s="254">
        <f t="shared" si="76"/>
        <v>138000</v>
      </c>
      <c r="V774" s="159"/>
      <c r="W774" s="246">
        <f t="shared" si="77"/>
        <v>0</v>
      </c>
      <c r="X774" s="247" t="str">
        <f t="shared" si="78"/>
        <v>8</v>
      </c>
      <c r="Y774" s="159"/>
      <c r="Z774" s="254">
        <f t="shared" si="79"/>
        <v>11040</v>
      </c>
      <c r="AA774" s="5">
        <f>VLOOKUP(G774,Ma_KH!$A:$R,14,0)</f>
        <v>60</v>
      </c>
    </row>
    <row r="775" spans="1:27" x14ac:dyDescent="0.25">
      <c r="A775" s="282">
        <v>46114</v>
      </c>
      <c r="B775" s="283">
        <v>4186992267</v>
      </c>
      <c r="C775" s="284" t="s">
        <v>15253</v>
      </c>
      <c r="D775" s="282">
        <v>46115</v>
      </c>
      <c r="E775" s="206"/>
      <c r="F775" s="189"/>
      <c r="G775" s="285" t="s">
        <v>14731</v>
      </c>
      <c r="H775" s="206"/>
      <c r="I775" s="283">
        <v>4186992267</v>
      </c>
      <c r="J775" s="283" t="s">
        <v>70</v>
      </c>
      <c r="K775" s="205" t="s">
        <v>27</v>
      </c>
      <c r="L775" s="190" t="str">
        <f>VLOOKUP($K775,TONG_SL!$A:$D,2,0)</f>
        <v>Chân giò heo muối 300g</v>
      </c>
      <c r="M775" s="244"/>
      <c r="N775" s="190" t="str">
        <f t="shared" si="80"/>
        <v>K-C6</v>
      </c>
      <c r="O775" s="244"/>
      <c r="P775" s="244"/>
      <c r="Q775" s="190" t="str">
        <f>VLOOKUP(K775,TONG_SL!$A:$D,3,0)</f>
        <v>Túi</v>
      </c>
      <c r="R775" s="248">
        <v>1</v>
      </c>
      <c r="S775" s="159"/>
      <c r="T775" s="159">
        <f>VLOOKUP(VLOOKUP(G775,Ma_KH!$A:$R,18,0)&amp;K775,Gia_MB!$A:$F,6,0)</f>
        <v>73431</v>
      </c>
      <c r="U775" s="254">
        <f t="shared" si="76"/>
        <v>73431</v>
      </c>
      <c r="V775" s="159"/>
      <c r="W775" s="246">
        <f t="shared" si="77"/>
        <v>0</v>
      </c>
      <c r="X775" s="247" t="str">
        <f t="shared" si="78"/>
        <v>8</v>
      </c>
      <c r="Y775" s="159"/>
      <c r="Z775" s="254">
        <f t="shared" si="79"/>
        <v>5874.4800000000005</v>
      </c>
      <c r="AA775" s="5">
        <f>VLOOKUP(G775,Ma_KH!$A:$R,14,0)</f>
        <v>60</v>
      </c>
    </row>
    <row r="776" spans="1:27" x14ac:dyDescent="0.25">
      <c r="A776" s="282">
        <v>46114</v>
      </c>
      <c r="B776" s="283">
        <v>4186992267</v>
      </c>
      <c r="C776" s="284" t="s">
        <v>15253</v>
      </c>
      <c r="D776" s="282">
        <v>46115</v>
      </c>
      <c r="E776" s="206"/>
      <c r="F776" s="189"/>
      <c r="G776" s="285" t="s">
        <v>14731</v>
      </c>
      <c r="H776" s="206"/>
      <c r="I776" s="283">
        <v>4186992267</v>
      </c>
      <c r="J776" s="283" t="s">
        <v>70</v>
      </c>
      <c r="K776" s="205" t="s">
        <v>30</v>
      </c>
      <c r="L776" s="190" t="str">
        <f>VLOOKUP($K776,TONG_SL!$A:$D,2,0)</f>
        <v>Gà muối 500g</v>
      </c>
      <c r="M776" s="244"/>
      <c r="N776" s="190" t="str">
        <f t="shared" si="80"/>
        <v>K-C6</v>
      </c>
      <c r="O776" s="244"/>
      <c r="P776" s="244"/>
      <c r="Q776" s="190" t="str">
        <f>VLOOKUP(K776,TONG_SL!$A:$D,3,0)</f>
        <v>Túi</v>
      </c>
      <c r="R776" s="248">
        <v>7</v>
      </c>
      <c r="S776" s="159"/>
      <c r="T776" s="159">
        <f>VLOOKUP(VLOOKUP(G776,Ma_KH!$A:$R,18,0)&amp;K776,Gia_MB!$A:$F,6,0)</f>
        <v>116611</v>
      </c>
      <c r="U776" s="254">
        <f t="shared" si="76"/>
        <v>816277</v>
      </c>
      <c r="V776" s="159"/>
      <c r="W776" s="246">
        <f t="shared" si="77"/>
        <v>0</v>
      </c>
      <c r="X776" s="247" t="str">
        <f t="shared" si="78"/>
        <v>8</v>
      </c>
      <c r="Y776" s="159"/>
      <c r="Z776" s="254">
        <f t="shared" si="79"/>
        <v>65302.16</v>
      </c>
      <c r="AA776" s="5">
        <f>VLOOKUP(G776,Ma_KH!$A:$R,14,0)</f>
        <v>60</v>
      </c>
    </row>
    <row r="777" spans="1:27" x14ac:dyDescent="0.25">
      <c r="A777" s="282">
        <v>46114</v>
      </c>
      <c r="B777" s="283">
        <v>4186992324</v>
      </c>
      <c r="C777" s="284" t="s">
        <v>15253</v>
      </c>
      <c r="D777" s="282">
        <v>46115</v>
      </c>
      <c r="E777" s="206"/>
      <c r="F777" s="189"/>
      <c r="G777" s="285" t="s">
        <v>14734</v>
      </c>
      <c r="H777" s="206"/>
      <c r="I777" s="283">
        <v>4186992324</v>
      </c>
      <c r="J777" s="283" t="s">
        <v>70</v>
      </c>
      <c r="K777" s="205" t="s">
        <v>32</v>
      </c>
      <c r="L777" s="190" t="str">
        <f>VLOOKUP($K777,TONG_SL!$A:$D,2,0)</f>
        <v>Giò Tai Lưỡi Xào 250g</v>
      </c>
      <c r="M777" s="244"/>
      <c r="N777" s="190" t="str">
        <f t="shared" si="80"/>
        <v>K-C6</v>
      </c>
      <c r="O777" s="244"/>
      <c r="P777" s="244"/>
      <c r="Q777" s="190" t="str">
        <f>VLOOKUP(K777,TONG_SL!$A:$D,3,0)</f>
        <v>Túi</v>
      </c>
      <c r="R777" s="248">
        <v>3</v>
      </c>
      <c r="S777" s="159"/>
      <c r="T777" s="159">
        <f>VLOOKUP(VLOOKUP(G777,Ma_KH!$A:$R,18,0)&amp;K777,Gia_MB!$A:$F,6,0)</f>
        <v>50182</v>
      </c>
      <c r="U777" s="254">
        <f t="shared" si="76"/>
        <v>150546</v>
      </c>
      <c r="V777" s="159"/>
      <c r="W777" s="246">
        <f t="shared" si="77"/>
        <v>0</v>
      </c>
      <c r="X777" s="247" t="str">
        <f t="shared" si="78"/>
        <v>8</v>
      </c>
      <c r="Y777" s="159"/>
      <c r="Z777" s="254">
        <f t="shared" si="79"/>
        <v>12043.68</v>
      </c>
      <c r="AA777" s="5">
        <f>VLOOKUP(G777,Ma_KH!$A:$R,14,0)</f>
        <v>60</v>
      </c>
    </row>
    <row r="778" spans="1:27" x14ac:dyDescent="0.25">
      <c r="A778" s="282">
        <v>46114</v>
      </c>
      <c r="B778" s="283">
        <v>4186992324</v>
      </c>
      <c r="C778" s="284" t="s">
        <v>15253</v>
      </c>
      <c r="D778" s="282">
        <v>46115</v>
      </c>
      <c r="E778" s="206"/>
      <c r="F778" s="189"/>
      <c r="G778" s="285" t="s">
        <v>14734</v>
      </c>
      <c r="H778" s="206"/>
      <c r="I778" s="283">
        <v>4186992324</v>
      </c>
      <c r="J778" s="283" t="s">
        <v>70</v>
      </c>
      <c r="K778" s="205" t="s">
        <v>27</v>
      </c>
      <c r="L778" s="190" t="str">
        <f>VLOOKUP($K778,TONG_SL!$A:$D,2,0)</f>
        <v>Chân giò heo muối 300g</v>
      </c>
      <c r="M778" s="244"/>
      <c r="N778" s="190" t="str">
        <f t="shared" si="80"/>
        <v>K-C6</v>
      </c>
      <c r="O778" s="244"/>
      <c r="P778" s="244"/>
      <c r="Q778" s="190" t="str">
        <f>VLOOKUP(K778,TONG_SL!$A:$D,3,0)</f>
        <v>Túi</v>
      </c>
      <c r="R778" s="248">
        <v>9</v>
      </c>
      <c r="S778" s="159"/>
      <c r="T778" s="159">
        <f>VLOOKUP(VLOOKUP(G778,Ma_KH!$A:$R,18,0)&amp;K778,Gia_MB!$A:$F,6,0)</f>
        <v>73431</v>
      </c>
      <c r="U778" s="254">
        <f t="shared" si="76"/>
        <v>660879</v>
      </c>
      <c r="V778" s="159"/>
      <c r="W778" s="246">
        <f t="shared" si="77"/>
        <v>0</v>
      </c>
      <c r="X778" s="247" t="str">
        <f t="shared" si="78"/>
        <v>8</v>
      </c>
      <c r="Y778" s="159"/>
      <c r="Z778" s="254">
        <f t="shared" si="79"/>
        <v>52870.32</v>
      </c>
      <c r="AA778" s="5">
        <f>VLOOKUP(G778,Ma_KH!$A:$R,14,0)</f>
        <v>60</v>
      </c>
    </row>
    <row r="779" spans="1:27" x14ac:dyDescent="0.25">
      <c r="A779" s="282">
        <v>46114</v>
      </c>
      <c r="B779" s="283">
        <v>4186992239</v>
      </c>
      <c r="C779" s="284" t="s">
        <v>15253</v>
      </c>
      <c r="D779" s="282">
        <v>46115</v>
      </c>
      <c r="E779" s="206"/>
      <c r="F779" s="189"/>
      <c r="G779" s="285" t="s">
        <v>14730</v>
      </c>
      <c r="H779" s="206"/>
      <c r="I779" s="283">
        <v>4186992239</v>
      </c>
      <c r="J779" s="283" t="s">
        <v>70</v>
      </c>
      <c r="K779" s="205" t="s">
        <v>34</v>
      </c>
      <c r="L779" s="190" t="str">
        <f>VLOOKUP($K779,TONG_SL!$A:$D,2,0)</f>
        <v>Tai heo muối 200g</v>
      </c>
      <c r="M779" s="244"/>
      <c r="N779" s="190" t="str">
        <f t="shared" si="80"/>
        <v>K-C6</v>
      </c>
      <c r="O779" s="244"/>
      <c r="P779" s="244"/>
      <c r="Q779" s="190" t="str">
        <f>VLOOKUP(K779,TONG_SL!$A:$D,3,0)</f>
        <v>Túi</v>
      </c>
      <c r="R779" s="248">
        <v>4</v>
      </c>
      <c r="S779" s="159"/>
      <c r="T779" s="159">
        <f>VLOOKUP(VLOOKUP(G779,Ma_KH!$A:$R,18,0)&amp;K779,Gia_MB!$A:$F,6,0)</f>
        <v>55595</v>
      </c>
      <c r="U779" s="254">
        <f t="shared" si="76"/>
        <v>222380</v>
      </c>
      <c r="V779" s="159"/>
      <c r="W779" s="246">
        <f t="shared" si="77"/>
        <v>0</v>
      </c>
      <c r="X779" s="247" t="str">
        <f t="shared" si="78"/>
        <v>8</v>
      </c>
      <c r="Y779" s="159"/>
      <c r="Z779" s="254">
        <f t="shared" si="79"/>
        <v>17790.400000000001</v>
      </c>
      <c r="AA779" s="5">
        <f>VLOOKUP(G779,Ma_KH!$A:$R,14,0)</f>
        <v>60</v>
      </c>
    </row>
    <row r="780" spans="1:27" x14ac:dyDescent="0.25">
      <c r="A780" s="282">
        <v>46114</v>
      </c>
      <c r="B780" s="283">
        <v>4186992239</v>
      </c>
      <c r="C780" s="284" t="s">
        <v>15253</v>
      </c>
      <c r="D780" s="282">
        <v>46115</v>
      </c>
      <c r="E780" s="206"/>
      <c r="F780" s="189"/>
      <c r="G780" s="285" t="s">
        <v>14730</v>
      </c>
      <c r="H780" s="206"/>
      <c r="I780" s="283">
        <v>4186992239</v>
      </c>
      <c r="J780" s="283" t="s">
        <v>70</v>
      </c>
      <c r="K780" s="205" t="s">
        <v>27</v>
      </c>
      <c r="L780" s="190" t="str">
        <f>VLOOKUP($K780,TONG_SL!$A:$D,2,0)</f>
        <v>Chân giò heo muối 300g</v>
      </c>
      <c r="M780" s="244"/>
      <c r="N780" s="190" t="str">
        <f t="shared" si="80"/>
        <v>K-C6</v>
      </c>
      <c r="O780" s="244"/>
      <c r="P780" s="244"/>
      <c r="Q780" s="190" t="str">
        <f>VLOOKUP(K780,TONG_SL!$A:$D,3,0)</f>
        <v>Túi</v>
      </c>
      <c r="R780" s="248">
        <v>10</v>
      </c>
      <c r="S780" s="159"/>
      <c r="T780" s="159">
        <f>VLOOKUP(VLOOKUP(G780,Ma_KH!$A:$R,18,0)&amp;K780,Gia_MB!$A:$F,6,0)</f>
        <v>73431</v>
      </c>
      <c r="U780" s="254">
        <f t="shared" si="76"/>
        <v>734310</v>
      </c>
      <c r="V780" s="159"/>
      <c r="W780" s="246">
        <f t="shared" si="77"/>
        <v>0</v>
      </c>
      <c r="X780" s="247" t="str">
        <f t="shared" si="78"/>
        <v>8</v>
      </c>
      <c r="Y780" s="159"/>
      <c r="Z780" s="254">
        <f t="shared" si="79"/>
        <v>58744.800000000003</v>
      </c>
      <c r="AA780" s="5">
        <f>VLOOKUP(G780,Ma_KH!$A:$R,14,0)</f>
        <v>60</v>
      </c>
    </row>
    <row r="781" spans="1:27" x14ac:dyDescent="0.25">
      <c r="A781" s="282">
        <v>46114</v>
      </c>
      <c r="B781" s="283">
        <v>4186991877</v>
      </c>
      <c r="C781" s="284" t="s">
        <v>15253</v>
      </c>
      <c r="D781" s="282">
        <v>46115</v>
      </c>
      <c r="E781" s="206"/>
      <c r="F781" s="189"/>
      <c r="G781" s="285" t="s">
        <v>14718</v>
      </c>
      <c r="H781" s="206"/>
      <c r="I781" s="283">
        <v>4186991877</v>
      </c>
      <c r="J781" s="283" t="s">
        <v>70</v>
      </c>
      <c r="K781" s="205" t="s">
        <v>27</v>
      </c>
      <c r="L781" s="190" t="str">
        <f>VLOOKUP($K781,TONG_SL!$A:$D,2,0)</f>
        <v>Chân giò heo muối 300g</v>
      </c>
      <c r="M781" s="244"/>
      <c r="N781" s="190" t="str">
        <f t="shared" si="80"/>
        <v>K-C6</v>
      </c>
      <c r="O781" s="244"/>
      <c r="P781" s="244"/>
      <c r="Q781" s="190" t="str">
        <f>VLOOKUP(K781,TONG_SL!$A:$D,3,0)</f>
        <v>Túi</v>
      </c>
      <c r="R781" s="248">
        <v>15</v>
      </c>
      <c r="S781" s="159"/>
      <c r="T781" s="159">
        <f>VLOOKUP(VLOOKUP(G781,Ma_KH!$A:$R,18,0)&amp;K781,Gia_MB!$A:$F,6,0)</f>
        <v>73431</v>
      </c>
      <c r="U781" s="254">
        <f t="shared" si="76"/>
        <v>1101465</v>
      </c>
      <c r="V781" s="159"/>
      <c r="W781" s="246">
        <f t="shared" si="77"/>
        <v>0</v>
      </c>
      <c r="X781" s="247" t="str">
        <f t="shared" si="78"/>
        <v>8</v>
      </c>
      <c r="Y781" s="159"/>
      <c r="Z781" s="254">
        <f t="shared" si="79"/>
        <v>88117.2</v>
      </c>
      <c r="AA781" s="5">
        <f>VLOOKUP(G781,Ma_KH!$A:$R,14,0)</f>
        <v>60</v>
      </c>
    </row>
    <row r="782" spans="1:27" x14ac:dyDescent="0.25">
      <c r="A782" s="282">
        <v>46114</v>
      </c>
      <c r="B782" s="283">
        <v>4186991877</v>
      </c>
      <c r="C782" s="284" t="s">
        <v>15253</v>
      </c>
      <c r="D782" s="282">
        <v>46115</v>
      </c>
      <c r="E782" s="206"/>
      <c r="F782" s="189"/>
      <c r="G782" s="285" t="s">
        <v>14718</v>
      </c>
      <c r="H782" s="206"/>
      <c r="I782" s="283">
        <v>4186991877</v>
      </c>
      <c r="J782" s="283" t="s">
        <v>70</v>
      </c>
      <c r="K782" s="205" t="s">
        <v>32</v>
      </c>
      <c r="L782" s="190" t="str">
        <f>VLOOKUP($K782,TONG_SL!$A:$D,2,0)</f>
        <v>Giò Tai Lưỡi Xào 250g</v>
      </c>
      <c r="M782" s="244"/>
      <c r="N782" s="190" t="str">
        <f t="shared" si="80"/>
        <v>K-C6</v>
      </c>
      <c r="O782" s="244"/>
      <c r="P782" s="244"/>
      <c r="Q782" s="190" t="str">
        <f>VLOOKUP(K782,TONG_SL!$A:$D,3,0)</f>
        <v>Túi</v>
      </c>
      <c r="R782" s="248">
        <v>3</v>
      </c>
      <c r="S782" s="159"/>
      <c r="T782" s="159">
        <f>VLOOKUP(VLOOKUP(G782,Ma_KH!$A:$R,18,0)&amp;K782,Gia_MB!$A:$F,6,0)</f>
        <v>50182</v>
      </c>
      <c r="U782" s="254">
        <f t="shared" si="76"/>
        <v>150546</v>
      </c>
      <c r="V782" s="159"/>
      <c r="W782" s="246">
        <f t="shared" si="77"/>
        <v>0</v>
      </c>
      <c r="X782" s="247" t="str">
        <f t="shared" si="78"/>
        <v>8</v>
      </c>
      <c r="Y782" s="159"/>
      <c r="Z782" s="254">
        <f t="shared" si="79"/>
        <v>12043.68</v>
      </c>
      <c r="AA782" s="5">
        <f>VLOOKUP(G782,Ma_KH!$A:$R,14,0)</f>
        <v>60</v>
      </c>
    </row>
    <row r="783" spans="1:27" x14ac:dyDescent="0.25">
      <c r="A783" s="282">
        <v>46114</v>
      </c>
      <c r="B783" s="283">
        <v>4186991877</v>
      </c>
      <c r="C783" s="284" t="s">
        <v>15253</v>
      </c>
      <c r="D783" s="282">
        <v>46115</v>
      </c>
      <c r="E783" s="206"/>
      <c r="F783" s="189"/>
      <c r="G783" s="285" t="s">
        <v>14718</v>
      </c>
      <c r="H783" s="206"/>
      <c r="I783" s="283">
        <v>4186991877</v>
      </c>
      <c r="J783" s="283" t="s">
        <v>70</v>
      </c>
      <c r="K783" s="205" t="s">
        <v>30</v>
      </c>
      <c r="L783" s="190" t="str">
        <f>VLOOKUP($K783,TONG_SL!$A:$D,2,0)</f>
        <v>Gà muối 500g</v>
      </c>
      <c r="M783" s="244"/>
      <c r="N783" s="190" t="str">
        <f t="shared" si="80"/>
        <v>K-C6</v>
      </c>
      <c r="O783" s="244"/>
      <c r="P783" s="244"/>
      <c r="Q783" s="190" t="str">
        <f>VLOOKUP(K783,TONG_SL!$A:$D,3,0)</f>
        <v>Túi</v>
      </c>
      <c r="R783" s="248">
        <v>1</v>
      </c>
      <c r="S783" s="159"/>
      <c r="T783" s="159">
        <f>VLOOKUP(VLOOKUP(G783,Ma_KH!$A:$R,18,0)&amp;K783,Gia_MB!$A:$F,6,0)</f>
        <v>116611</v>
      </c>
      <c r="U783" s="254">
        <f t="shared" si="76"/>
        <v>116611</v>
      </c>
      <c r="V783" s="159"/>
      <c r="W783" s="246">
        <f t="shared" si="77"/>
        <v>0</v>
      </c>
      <c r="X783" s="247" t="str">
        <f t="shared" si="78"/>
        <v>8</v>
      </c>
      <c r="Y783" s="159"/>
      <c r="Z783" s="254">
        <f t="shared" si="79"/>
        <v>9328.880000000001</v>
      </c>
      <c r="AA783" s="5">
        <f>VLOOKUP(G783,Ma_KH!$A:$R,14,0)</f>
        <v>60</v>
      </c>
    </row>
    <row r="784" spans="1:27" x14ac:dyDescent="0.25">
      <c r="A784" s="282">
        <v>46114</v>
      </c>
      <c r="B784" s="283">
        <v>4186992227</v>
      </c>
      <c r="C784" s="284" t="s">
        <v>15253</v>
      </c>
      <c r="D784" s="282">
        <v>46115</v>
      </c>
      <c r="E784" s="206"/>
      <c r="F784" s="189"/>
      <c r="G784" s="285" t="s">
        <v>14728</v>
      </c>
      <c r="H784" s="206"/>
      <c r="I784" s="283">
        <v>4186992227</v>
      </c>
      <c r="J784" s="283" t="s">
        <v>70</v>
      </c>
      <c r="K784" s="205" t="s">
        <v>32</v>
      </c>
      <c r="L784" s="190" t="str">
        <f>VLOOKUP($K784,TONG_SL!$A:$D,2,0)</f>
        <v>Giò Tai Lưỡi Xào 250g</v>
      </c>
      <c r="M784" s="244"/>
      <c r="N784" s="190" t="str">
        <f t="shared" si="80"/>
        <v>K-C6</v>
      </c>
      <c r="O784" s="244"/>
      <c r="P784" s="244"/>
      <c r="Q784" s="190" t="str">
        <f>VLOOKUP(K784,TONG_SL!$A:$D,3,0)</f>
        <v>Túi</v>
      </c>
      <c r="R784" s="248">
        <v>4</v>
      </c>
      <c r="S784" s="159"/>
      <c r="T784" s="159">
        <f>VLOOKUP(VLOOKUP(G784,Ma_KH!$A:$R,18,0)&amp;K784,Gia_MB!$A:$F,6,0)</f>
        <v>50182</v>
      </c>
      <c r="U784" s="254">
        <f t="shared" si="76"/>
        <v>200728</v>
      </c>
      <c r="V784" s="159"/>
      <c r="W784" s="246">
        <f t="shared" si="77"/>
        <v>0</v>
      </c>
      <c r="X784" s="247" t="str">
        <f t="shared" si="78"/>
        <v>8</v>
      </c>
      <c r="Y784" s="159"/>
      <c r="Z784" s="254">
        <f t="shared" si="79"/>
        <v>16058.24</v>
      </c>
      <c r="AA784" s="5">
        <f>VLOOKUP(G784,Ma_KH!$A:$R,14,0)</f>
        <v>60</v>
      </c>
    </row>
    <row r="785" spans="1:27" x14ac:dyDescent="0.25">
      <c r="A785" s="282">
        <v>46114</v>
      </c>
      <c r="B785" s="283">
        <v>4186992227</v>
      </c>
      <c r="C785" s="284" t="s">
        <v>15253</v>
      </c>
      <c r="D785" s="282">
        <v>46115</v>
      </c>
      <c r="E785" s="206"/>
      <c r="F785" s="189"/>
      <c r="G785" s="285" t="s">
        <v>14728</v>
      </c>
      <c r="H785" s="206"/>
      <c r="I785" s="283">
        <v>4186992227</v>
      </c>
      <c r="J785" s="283" t="s">
        <v>70</v>
      </c>
      <c r="K785" s="205" t="s">
        <v>30</v>
      </c>
      <c r="L785" s="190" t="str">
        <f>VLOOKUP($K785,TONG_SL!$A:$D,2,0)</f>
        <v>Gà muối 500g</v>
      </c>
      <c r="M785" s="244"/>
      <c r="N785" s="190" t="str">
        <f t="shared" si="80"/>
        <v>K-C6</v>
      </c>
      <c r="O785" s="244"/>
      <c r="P785" s="244"/>
      <c r="Q785" s="190" t="str">
        <f>VLOOKUP(K785,TONG_SL!$A:$D,3,0)</f>
        <v>Túi</v>
      </c>
      <c r="R785" s="248">
        <v>10</v>
      </c>
      <c r="S785" s="159"/>
      <c r="T785" s="159">
        <f>VLOOKUP(VLOOKUP(G785,Ma_KH!$A:$R,18,0)&amp;K785,Gia_MB!$A:$F,6,0)</f>
        <v>116611</v>
      </c>
      <c r="U785" s="254">
        <f t="shared" si="76"/>
        <v>1166110</v>
      </c>
      <c r="V785" s="159"/>
      <c r="W785" s="246">
        <f t="shared" si="77"/>
        <v>0</v>
      </c>
      <c r="X785" s="247" t="str">
        <f t="shared" si="78"/>
        <v>8</v>
      </c>
      <c r="Y785" s="159"/>
      <c r="Z785" s="254">
        <f t="shared" si="79"/>
        <v>93288.8</v>
      </c>
      <c r="AA785" s="5">
        <f>VLOOKUP(G785,Ma_KH!$A:$R,14,0)</f>
        <v>60</v>
      </c>
    </row>
    <row r="786" spans="1:27" x14ac:dyDescent="0.25">
      <c r="A786" s="282">
        <v>46114</v>
      </c>
      <c r="B786" s="283">
        <v>4186680057</v>
      </c>
      <c r="C786" s="284" t="s">
        <v>15253</v>
      </c>
      <c r="D786" s="282">
        <v>46115</v>
      </c>
      <c r="E786" s="206"/>
      <c r="F786" s="189"/>
      <c r="G786" s="285" t="s">
        <v>15207</v>
      </c>
      <c r="H786" s="206"/>
      <c r="I786" s="283">
        <v>4186680057</v>
      </c>
      <c r="J786" s="283" t="s">
        <v>70</v>
      </c>
      <c r="K786" s="205" t="s">
        <v>48</v>
      </c>
      <c r="L786" s="190" t="str">
        <f>VLOOKUP($K786,TONG_SL!$A:$D,2,0)</f>
        <v>Mọc Nấm Hương 250g</v>
      </c>
      <c r="M786" s="244"/>
      <c r="N786" s="190" t="str">
        <f t="shared" si="80"/>
        <v>K-C6</v>
      </c>
      <c r="O786" s="244"/>
      <c r="P786" s="244"/>
      <c r="Q786" s="190" t="str">
        <f>VLOOKUP(K786,TONG_SL!$A:$D,3,0)</f>
        <v>Túi</v>
      </c>
      <c r="R786" s="248">
        <v>4</v>
      </c>
      <c r="S786" s="159"/>
      <c r="T786" s="159">
        <f>VLOOKUP(VLOOKUP(G786,Ma_KH!$A:$R,18,0)&amp;K786,Gia_MB!$A:$F,6,0)</f>
        <v>46000</v>
      </c>
      <c r="U786" s="254">
        <f t="shared" si="76"/>
        <v>184000</v>
      </c>
      <c r="V786" s="159"/>
      <c r="W786" s="246">
        <f t="shared" si="77"/>
        <v>0</v>
      </c>
      <c r="X786" s="247" t="str">
        <f t="shared" si="78"/>
        <v>8</v>
      </c>
      <c r="Y786" s="159"/>
      <c r="Z786" s="254">
        <f t="shared" si="79"/>
        <v>14720</v>
      </c>
      <c r="AA786" s="5">
        <f>VLOOKUP(G786,Ma_KH!$A:$R,14,0)</f>
        <v>60</v>
      </c>
    </row>
    <row r="787" spans="1:27" x14ac:dyDescent="0.25">
      <c r="A787" s="282">
        <v>46114</v>
      </c>
      <c r="B787" s="283">
        <v>4186680057</v>
      </c>
      <c r="C787" s="284" t="s">
        <v>15253</v>
      </c>
      <c r="D787" s="282">
        <v>46115</v>
      </c>
      <c r="E787" s="206"/>
      <c r="F787" s="189"/>
      <c r="G787" s="285" t="s">
        <v>15207</v>
      </c>
      <c r="H787" s="206"/>
      <c r="I787" s="283">
        <v>4186680057</v>
      </c>
      <c r="J787" s="283" t="s">
        <v>70</v>
      </c>
      <c r="K787" s="205" t="s">
        <v>39</v>
      </c>
      <c r="L787" s="190" t="str">
        <f>VLOOKUP($K787,TONG_SL!$A:$D,2,0)</f>
        <v>Chả nướng 300g</v>
      </c>
      <c r="M787" s="244"/>
      <c r="N787" s="190" t="str">
        <f t="shared" si="80"/>
        <v>K-C6</v>
      </c>
      <c r="O787" s="244"/>
      <c r="P787" s="244"/>
      <c r="Q787" s="190" t="str">
        <f>VLOOKUP(K787,TONG_SL!$A:$D,3,0)</f>
        <v>Túi</v>
      </c>
      <c r="R787" s="248">
        <v>4</v>
      </c>
      <c r="S787" s="159"/>
      <c r="T787" s="159">
        <f>VLOOKUP(VLOOKUP(G787,Ma_KH!$A:$R,18,0)&amp;K787,Gia_MB!$A:$F,6,0)</f>
        <v>70950</v>
      </c>
      <c r="U787" s="254">
        <f t="shared" si="76"/>
        <v>283800</v>
      </c>
      <c r="V787" s="159"/>
      <c r="W787" s="246">
        <f t="shared" si="77"/>
        <v>0</v>
      </c>
      <c r="X787" s="247" t="str">
        <f t="shared" si="78"/>
        <v>8</v>
      </c>
      <c r="Y787" s="159"/>
      <c r="Z787" s="254">
        <f t="shared" si="79"/>
        <v>22704</v>
      </c>
      <c r="AA787" s="5">
        <f>VLOOKUP(G787,Ma_KH!$A:$R,14,0)</f>
        <v>60</v>
      </c>
    </row>
    <row r="788" spans="1:27" x14ac:dyDescent="0.25">
      <c r="A788" s="282">
        <v>46114</v>
      </c>
      <c r="B788" s="283">
        <v>4186680057</v>
      </c>
      <c r="C788" s="284" t="s">
        <v>15253</v>
      </c>
      <c r="D788" s="282">
        <v>46115</v>
      </c>
      <c r="E788" s="206"/>
      <c r="F788" s="189"/>
      <c r="G788" s="285" t="s">
        <v>15207</v>
      </c>
      <c r="H788" s="206"/>
      <c r="I788" s="283">
        <v>4186680057</v>
      </c>
      <c r="J788" s="283" t="s">
        <v>70</v>
      </c>
      <c r="K788" s="205" t="s">
        <v>37</v>
      </c>
      <c r="L788" s="190" t="str">
        <f>VLOOKUP($K788,TONG_SL!$A:$D,2,0)</f>
        <v>Chả cốm 300g</v>
      </c>
      <c r="M788" s="244"/>
      <c r="N788" s="190" t="str">
        <f t="shared" si="80"/>
        <v>K-C6</v>
      </c>
      <c r="O788" s="244"/>
      <c r="P788" s="244"/>
      <c r="Q788" s="190" t="str">
        <f>VLOOKUP(K788,TONG_SL!$A:$D,3,0)</f>
        <v>Túi</v>
      </c>
      <c r="R788" s="248">
        <v>3</v>
      </c>
      <c r="S788" s="159"/>
      <c r="T788" s="159">
        <f>VLOOKUP(VLOOKUP(G788,Ma_KH!$A:$R,18,0)&amp;K788,Gia_MB!$A:$F,6,0)</f>
        <v>74250</v>
      </c>
      <c r="U788" s="254">
        <f t="shared" si="76"/>
        <v>222750</v>
      </c>
      <c r="V788" s="159"/>
      <c r="W788" s="246">
        <f t="shared" si="77"/>
        <v>0</v>
      </c>
      <c r="X788" s="247" t="str">
        <f t="shared" si="78"/>
        <v>8</v>
      </c>
      <c r="Y788" s="159"/>
      <c r="Z788" s="254">
        <f t="shared" si="79"/>
        <v>17820</v>
      </c>
      <c r="AA788" s="5">
        <f>VLOOKUP(G788,Ma_KH!$A:$R,14,0)</f>
        <v>60</v>
      </c>
    </row>
    <row r="789" spans="1:27" x14ac:dyDescent="0.25">
      <c r="A789" s="282">
        <v>46114</v>
      </c>
      <c r="B789" s="283">
        <v>4186992040</v>
      </c>
      <c r="C789" s="284" t="s">
        <v>15253</v>
      </c>
      <c r="D789" s="282">
        <v>46115</v>
      </c>
      <c r="E789" s="206"/>
      <c r="F789" s="189"/>
      <c r="G789" s="285" t="s">
        <v>14725</v>
      </c>
      <c r="H789" s="206"/>
      <c r="I789" s="283">
        <v>4186992040</v>
      </c>
      <c r="J789" s="283" t="s">
        <v>70</v>
      </c>
      <c r="K789" s="205" t="s">
        <v>27</v>
      </c>
      <c r="L789" s="190" t="str">
        <f>VLOOKUP($K789,TONG_SL!$A:$D,2,0)</f>
        <v>Chân giò heo muối 300g</v>
      </c>
      <c r="M789" s="244"/>
      <c r="N789" s="190" t="str">
        <f t="shared" si="80"/>
        <v>K-C6</v>
      </c>
      <c r="O789" s="244"/>
      <c r="P789" s="244"/>
      <c r="Q789" s="190" t="str">
        <f>VLOOKUP(K789,TONG_SL!$A:$D,3,0)</f>
        <v>Túi</v>
      </c>
      <c r="R789" s="248">
        <v>19</v>
      </c>
      <c r="S789" s="159"/>
      <c r="T789" s="159">
        <f>VLOOKUP(VLOOKUP(G789,Ma_KH!$A:$R,18,0)&amp;K789,Gia_MB!$A:$F,6,0)</f>
        <v>73431</v>
      </c>
      <c r="U789" s="254">
        <f t="shared" si="76"/>
        <v>1395189</v>
      </c>
      <c r="V789" s="159"/>
      <c r="W789" s="246">
        <f t="shared" si="77"/>
        <v>0</v>
      </c>
      <c r="X789" s="247" t="str">
        <f t="shared" si="78"/>
        <v>8</v>
      </c>
      <c r="Y789" s="159"/>
      <c r="Z789" s="254">
        <f t="shared" si="79"/>
        <v>111615.12</v>
      </c>
      <c r="AA789" s="5">
        <f>VLOOKUP(G789,Ma_KH!$A:$R,14,0)</f>
        <v>60</v>
      </c>
    </row>
    <row r="790" spans="1:27" x14ac:dyDescent="0.25">
      <c r="A790" s="282">
        <v>46114</v>
      </c>
      <c r="B790" s="283">
        <v>4186992040</v>
      </c>
      <c r="C790" s="284" t="s">
        <v>15253</v>
      </c>
      <c r="D790" s="282">
        <v>46115</v>
      </c>
      <c r="E790" s="206"/>
      <c r="F790" s="189"/>
      <c r="G790" s="285" t="s">
        <v>14725</v>
      </c>
      <c r="H790" s="206"/>
      <c r="I790" s="283">
        <v>4186992040</v>
      </c>
      <c r="J790" s="283" t="s">
        <v>70</v>
      </c>
      <c r="K790" s="205" t="s">
        <v>32</v>
      </c>
      <c r="L790" s="190" t="str">
        <f>VLOOKUP($K790,TONG_SL!$A:$D,2,0)</f>
        <v>Giò Tai Lưỡi Xào 250g</v>
      </c>
      <c r="M790" s="244"/>
      <c r="N790" s="190" t="str">
        <f t="shared" si="80"/>
        <v>K-C6</v>
      </c>
      <c r="O790" s="244"/>
      <c r="P790" s="244"/>
      <c r="Q790" s="190" t="str">
        <f>VLOOKUP(K790,TONG_SL!$A:$D,3,0)</f>
        <v>Túi</v>
      </c>
      <c r="R790" s="248">
        <v>4</v>
      </c>
      <c r="S790" s="159"/>
      <c r="T790" s="159">
        <f>VLOOKUP(VLOOKUP(G790,Ma_KH!$A:$R,18,0)&amp;K790,Gia_MB!$A:$F,6,0)</f>
        <v>50182</v>
      </c>
      <c r="U790" s="254">
        <f t="shared" si="76"/>
        <v>200728</v>
      </c>
      <c r="V790" s="159"/>
      <c r="W790" s="246">
        <f t="shared" si="77"/>
        <v>0</v>
      </c>
      <c r="X790" s="247" t="str">
        <f t="shared" si="78"/>
        <v>8</v>
      </c>
      <c r="Y790" s="159"/>
      <c r="Z790" s="254">
        <f t="shared" si="79"/>
        <v>16058.24</v>
      </c>
      <c r="AA790" s="5">
        <f>VLOOKUP(G790,Ma_KH!$A:$R,14,0)</f>
        <v>60</v>
      </c>
    </row>
    <row r="791" spans="1:27" x14ac:dyDescent="0.25">
      <c r="A791" s="282">
        <v>46114</v>
      </c>
      <c r="B791" s="283">
        <v>4186992040</v>
      </c>
      <c r="C791" s="284" t="s">
        <v>15253</v>
      </c>
      <c r="D791" s="282">
        <v>46115</v>
      </c>
      <c r="E791" s="206"/>
      <c r="F791" s="189"/>
      <c r="G791" s="285" t="s">
        <v>14725</v>
      </c>
      <c r="H791" s="206"/>
      <c r="I791" s="283">
        <v>4186992040</v>
      </c>
      <c r="J791" s="283" t="s">
        <v>70</v>
      </c>
      <c r="K791" s="205" t="s">
        <v>30</v>
      </c>
      <c r="L791" s="190" t="str">
        <f>VLOOKUP($K791,TONG_SL!$A:$D,2,0)</f>
        <v>Gà muối 500g</v>
      </c>
      <c r="M791" s="244"/>
      <c r="N791" s="190" t="str">
        <f t="shared" si="80"/>
        <v>K-C6</v>
      </c>
      <c r="O791" s="244"/>
      <c r="P791" s="244"/>
      <c r="Q791" s="190" t="str">
        <f>VLOOKUP(K791,TONG_SL!$A:$D,3,0)</f>
        <v>Túi</v>
      </c>
      <c r="R791" s="248">
        <v>3</v>
      </c>
      <c r="S791" s="159"/>
      <c r="T791" s="159">
        <f>VLOOKUP(VLOOKUP(G791,Ma_KH!$A:$R,18,0)&amp;K791,Gia_MB!$A:$F,6,0)</f>
        <v>116611</v>
      </c>
      <c r="U791" s="254">
        <f t="shared" si="76"/>
        <v>349833</v>
      </c>
      <c r="V791" s="159"/>
      <c r="W791" s="246">
        <f t="shared" si="77"/>
        <v>0</v>
      </c>
      <c r="X791" s="247" t="str">
        <f t="shared" si="78"/>
        <v>8</v>
      </c>
      <c r="Y791" s="159"/>
      <c r="Z791" s="254">
        <f t="shared" si="79"/>
        <v>27986.639999999999</v>
      </c>
      <c r="AA791" s="5">
        <f>VLOOKUP(G791,Ma_KH!$A:$R,14,0)</f>
        <v>60</v>
      </c>
    </row>
    <row r="792" spans="1:27" x14ac:dyDescent="0.25">
      <c r="A792" s="282">
        <v>46114</v>
      </c>
      <c r="B792" s="283">
        <v>4186991879</v>
      </c>
      <c r="C792" s="284" t="s">
        <v>15253</v>
      </c>
      <c r="D792" s="282">
        <v>46115</v>
      </c>
      <c r="E792" s="206"/>
      <c r="F792" s="189"/>
      <c r="G792" s="285" t="s">
        <v>14720</v>
      </c>
      <c r="H792" s="206"/>
      <c r="I792" s="283">
        <v>4186991879</v>
      </c>
      <c r="J792" s="283" t="s">
        <v>70</v>
      </c>
      <c r="K792" s="205" t="s">
        <v>48</v>
      </c>
      <c r="L792" s="190" t="str">
        <f>VLOOKUP($K792,TONG_SL!$A:$D,2,0)</f>
        <v>Mọc Nấm Hương 250g</v>
      </c>
      <c r="M792" s="244"/>
      <c r="N792" s="190" t="str">
        <f t="shared" si="80"/>
        <v>K-C6</v>
      </c>
      <c r="O792" s="244"/>
      <c r="P792" s="244"/>
      <c r="Q792" s="190" t="str">
        <f>VLOOKUP(K792,TONG_SL!$A:$D,3,0)</f>
        <v>Túi</v>
      </c>
      <c r="R792" s="248">
        <v>1</v>
      </c>
      <c r="S792" s="159"/>
      <c r="T792" s="159">
        <f>VLOOKUP(VLOOKUP(G792,Ma_KH!$A:$R,18,0)&amp;K792,Gia_MB!$A:$F,6,0)</f>
        <v>46000</v>
      </c>
      <c r="U792" s="254">
        <f t="shared" si="76"/>
        <v>46000</v>
      </c>
      <c r="V792" s="159"/>
      <c r="W792" s="246">
        <f t="shared" si="77"/>
        <v>0</v>
      </c>
      <c r="X792" s="247" t="str">
        <f t="shared" si="78"/>
        <v>8</v>
      </c>
      <c r="Y792" s="159"/>
      <c r="Z792" s="254">
        <f t="shared" si="79"/>
        <v>3680</v>
      </c>
      <c r="AA792" s="5">
        <f>VLOOKUP(G792,Ma_KH!$A:$R,14,0)</f>
        <v>60</v>
      </c>
    </row>
    <row r="793" spans="1:27" x14ac:dyDescent="0.25">
      <c r="A793" s="282">
        <v>46114</v>
      </c>
      <c r="B793" s="283">
        <v>4186991879</v>
      </c>
      <c r="C793" s="284" t="s">
        <v>15253</v>
      </c>
      <c r="D793" s="282">
        <v>46115</v>
      </c>
      <c r="E793" s="206"/>
      <c r="F793" s="189"/>
      <c r="G793" s="285" t="s">
        <v>14720</v>
      </c>
      <c r="H793" s="206"/>
      <c r="I793" s="283">
        <v>4186991879</v>
      </c>
      <c r="J793" s="283" t="s">
        <v>70</v>
      </c>
      <c r="K793" s="205" t="s">
        <v>27</v>
      </c>
      <c r="L793" s="190" t="str">
        <f>VLOOKUP($K793,TONG_SL!$A:$D,2,0)</f>
        <v>Chân giò heo muối 300g</v>
      </c>
      <c r="M793" s="244"/>
      <c r="N793" s="190" t="str">
        <f t="shared" si="80"/>
        <v>K-C6</v>
      </c>
      <c r="O793" s="244"/>
      <c r="P793" s="244"/>
      <c r="Q793" s="190" t="str">
        <f>VLOOKUP(K793,TONG_SL!$A:$D,3,0)</f>
        <v>Túi</v>
      </c>
      <c r="R793" s="248">
        <v>17</v>
      </c>
      <c r="S793" s="159"/>
      <c r="T793" s="159">
        <f>VLOOKUP(VLOOKUP(G793,Ma_KH!$A:$R,18,0)&amp;K793,Gia_MB!$A:$F,6,0)</f>
        <v>73431</v>
      </c>
      <c r="U793" s="254">
        <f t="shared" si="76"/>
        <v>1248327</v>
      </c>
      <c r="V793" s="159"/>
      <c r="W793" s="246">
        <f t="shared" si="77"/>
        <v>0</v>
      </c>
      <c r="X793" s="247" t="str">
        <f t="shared" si="78"/>
        <v>8</v>
      </c>
      <c r="Y793" s="159"/>
      <c r="Z793" s="254">
        <f t="shared" si="79"/>
        <v>99866.16</v>
      </c>
      <c r="AA793" s="5">
        <f>VLOOKUP(G793,Ma_KH!$A:$R,14,0)</f>
        <v>60</v>
      </c>
    </row>
    <row r="794" spans="1:27" x14ac:dyDescent="0.25">
      <c r="A794" s="282">
        <v>46114</v>
      </c>
      <c r="B794" s="283">
        <v>4186991879</v>
      </c>
      <c r="C794" s="284" t="s">
        <v>15253</v>
      </c>
      <c r="D794" s="282">
        <v>46115</v>
      </c>
      <c r="E794" s="206"/>
      <c r="F794" s="189"/>
      <c r="G794" s="285" t="s">
        <v>14720</v>
      </c>
      <c r="H794" s="206"/>
      <c r="I794" s="283">
        <v>4186991879</v>
      </c>
      <c r="J794" s="283" t="s">
        <v>70</v>
      </c>
      <c r="K794" s="205" t="s">
        <v>32</v>
      </c>
      <c r="L794" s="190" t="str">
        <f>VLOOKUP($K794,TONG_SL!$A:$D,2,0)</f>
        <v>Giò Tai Lưỡi Xào 250g</v>
      </c>
      <c r="M794" s="244"/>
      <c r="N794" s="190" t="str">
        <f t="shared" si="80"/>
        <v>K-C6</v>
      </c>
      <c r="O794" s="244"/>
      <c r="P794" s="244"/>
      <c r="Q794" s="190" t="str">
        <f>VLOOKUP(K794,TONG_SL!$A:$D,3,0)</f>
        <v>Túi</v>
      </c>
      <c r="R794" s="248">
        <v>3</v>
      </c>
      <c r="S794" s="159"/>
      <c r="T794" s="159">
        <f>VLOOKUP(VLOOKUP(G794,Ma_KH!$A:$R,18,0)&amp;K794,Gia_MB!$A:$F,6,0)</f>
        <v>50182</v>
      </c>
      <c r="U794" s="254">
        <f t="shared" si="76"/>
        <v>150546</v>
      </c>
      <c r="V794" s="159"/>
      <c r="W794" s="246">
        <f t="shared" si="77"/>
        <v>0</v>
      </c>
      <c r="X794" s="247" t="str">
        <f t="shared" si="78"/>
        <v>8</v>
      </c>
      <c r="Y794" s="159"/>
      <c r="Z794" s="254">
        <f t="shared" si="79"/>
        <v>12043.68</v>
      </c>
      <c r="AA794" s="5">
        <f>VLOOKUP(G794,Ma_KH!$A:$R,14,0)</f>
        <v>60</v>
      </c>
    </row>
    <row r="795" spans="1:27" x14ac:dyDescent="0.25">
      <c r="A795" s="282">
        <v>46114</v>
      </c>
      <c r="B795" s="283">
        <v>4186991738</v>
      </c>
      <c r="C795" s="284" t="s">
        <v>15253</v>
      </c>
      <c r="D795" s="282">
        <v>46115</v>
      </c>
      <c r="E795" s="206"/>
      <c r="F795" s="189"/>
      <c r="G795" s="285" t="s">
        <v>15437</v>
      </c>
      <c r="H795" s="206"/>
      <c r="I795" s="283">
        <v>4186991738</v>
      </c>
      <c r="J795" s="283" t="s">
        <v>70</v>
      </c>
      <c r="K795" s="205" t="s">
        <v>30</v>
      </c>
      <c r="L795" s="190" t="str">
        <f>VLOOKUP($K795,TONG_SL!$A:$D,2,0)</f>
        <v>Gà muối 500g</v>
      </c>
      <c r="M795" s="244"/>
      <c r="N795" s="190" t="str">
        <f t="shared" si="80"/>
        <v>K-C6</v>
      </c>
      <c r="O795" s="244"/>
      <c r="P795" s="244"/>
      <c r="Q795" s="190" t="str">
        <f>VLOOKUP(K795,TONG_SL!$A:$D,3,0)</f>
        <v>Túi</v>
      </c>
      <c r="R795" s="248">
        <v>5</v>
      </c>
      <c r="S795" s="159"/>
      <c r="T795" s="159" t="e">
        <f>VLOOKUP(VLOOKUP(G795,Ma_KH!$A:$R,18,0)&amp;K795,Gia_MB!$A:$F,6,0)</f>
        <v>#N/A</v>
      </c>
      <c r="U795" s="254" t="e">
        <f t="shared" si="76"/>
        <v>#N/A</v>
      </c>
      <c r="V795" s="159"/>
      <c r="W795" s="246" t="e">
        <f t="shared" si="77"/>
        <v>#N/A</v>
      </c>
      <c r="X795" s="247" t="str">
        <f t="shared" si="78"/>
        <v>8</v>
      </c>
      <c r="Y795" s="159"/>
      <c r="Z795" s="254" t="e">
        <f t="shared" si="79"/>
        <v>#N/A</v>
      </c>
      <c r="AA795" s="5" t="e">
        <f>VLOOKUP(G795,Ma_KH!$A:$R,14,0)</f>
        <v>#N/A</v>
      </c>
    </row>
    <row r="796" spans="1:27" x14ac:dyDescent="0.25">
      <c r="A796" s="282">
        <v>46114</v>
      </c>
      <c r="B796" s="283">
        <v>4186991738</v>
      </c>
      <c r="C796" s="284" t="s">
        <v>15253</v>
      </c>
      <c r="D796" s="282">
        <v>46115</v>
      </c>
      <c r="E796" s="206"/>
      <c r="F796" s="189"/>
      <c r="G796" s="285" t="s">
        <v>15437</v>
      </c>
      <c r="H796" s="206"/>
      <c r="I796" s="283">
        <v>4186991738</v>
      </c>
      <c r="J796" s="283" t="s">
        <v>70</v>
      </c>
      <c r="K796" s="205" t="s">
        <v>27</v>
      </c>
      <c r="L796" s="190" t="str">
        <f>VLOOKUP($K796,TONG_SL!$A:$D,2,0)</f>
        <v>Chân giò heo muối 300g</v>
      </c>
      <c r="M796" s="244"/>
      <c r="N796" s="190" t="str">
        <f t="shared" si="80"/>
        <v>K-C6</v>
      </c>
      <c r="O796" s="244"/>
      <c r="P796" s="244"/>
      <c r="Q796" s="190" t="str">
        <f>VLOOKUP(K796,TONG_SL!$A:$D,3,0)</f>
        <v>Túi</v>
      </c>
      <c r="R796" s="248">
        <v>10</v>
      </c>
      <c r="S796" s="159"/>
      <c r="T796" s="159" t="e">
        <f>VLOOKUP(VLOOKUP(G796,Ma_KH!$A:$R,18,0)&amp;K796,Gia_MB!$A:$F,6,0)</f>
        <v>#N/A</v>
      </c>
      <c r="U796" s="254" t="e">
        <f t="shared" si="76"/>
        <v>#N/A</v>
      </c>
      <c r="V796" s="159"/>
      <c r="W796" s="246" t="e">
        <f t="shared" si="77"/>
        <v>#N/A</v>
      </c>
      <c r="X796" s="247" t="str">
        <f t="shared" si="78"/>
        <v>8</v>
      </c>
      <c r="Y796" s="159"/>
      <c r="Z796" s="254" t="e">
        <f t="shared" si="79"/>
        <v>#N/A</v>
      </c>
      <c r="AA796" s="5" t="e">
        <f>VLOOKUP(G796,Ma_KH!$A:$R,14,0)</f>
        <v>#N/A</v>
      </c>
    </row>
    <row r="797" spans="1:27" x14ac:dyDescent="0.25">
      <c r="A797" s="282">
        <v>46114</v>
      </c>
      <c r="B797" s="283">
        <v>4186991738</v>
      </c>
      <c r="C797" s="284" t="s">
        <v>15253</v>
      </c>
      <c r="D797" s="282">
        <v>46115</v>
      </c>
      <c r="E797" s="206"/>
      <c r="F797" s="189"/>
      <c r="G797" s="285" t="s">
        <v>15437</v>
      </c>
      <c r="H797" s="206"/>
      <c r="I797" s="283">
        <v>4186991738</v>
      </c>
      <c r="J797" s="283" t="s">
        <v>70</v>
      </c>
      <c r="K797" s="205" t="s">
        <v>48</v>
      </c>
      <c r="L797" s="190" t="str">
        <f>VLOOKUP($K797,TONG_SL!$A:$D,2,0)</f>
        <v>Mọc Nấm Hương 250g</v>
      </c>
      <c r="M797" s="244"/>
      <c r="N797" s="190" t="str">
        <f t="shared" si="80"/>
        <v>K-C6</v>
      </c>
      <c r="O797" s="244"/>
      <c r="P797" s="244"/>
      <c r="Q797" s="190" t="str">
        <f>VLOOKUP(K797,TONG_SL!$A:$D,3,0)</f>
        <v>Túi</v>
      </c>
      <c r="R797" s="248">
        <v>1</v>
      </c>
      <c r="S797" s="159"/>
      <c r="T797" s="159" t="e">
        <f>VLOOKUP(VLOOKUP(G797,Ma_KH!$A:$R,18,0)&amp;K797,Gia_MB!$A:$F,6,0)</f>
        <v>#N/A</v>
      </c>
      <c r="U797" s="254" t="e">
        <f t="shared" si="76"/>
        <v>#N/A</v>
      </c>
      <c r="V797" s="159"/>
      <c r="W797" s="246" t="e">
        <f t="shared" si="77"/>
        <v>#N/A</v>
      </c>
      <c r="X797" s="247" t="str">
        <f t="shared" si="78"/>
        <v>8</v>
      </c>
      <c r="Y797" s="159"/>
      <c r="Z797" s="254" t="e">
        <f t="shared" si="79"/>
        <v>#N/A</v>
      </c>
      <c r="AA797" s="5" t="e">
        <f>VLOOKUP(G797,Ma_KH!$A:$R,14,0)</f>
        <v>#N/A</v>
      </c>
    </row>
    <row r="798" spans="1:27" x14ac:dyDescent="0.25">
      <c r="A798" s="282">
        <v>46114</v>
      </c>
      <c r="B798" s="283">
        <v>4186991738</v>
      </c>
      <c r="C798" s="284" t="s">
        <v>15253</v>
      </c>
      <c r="D798" s="282">
        <v>46115</v>
      </c>
      <c r="E798" s="206"/>
      <c r="F798" s="189"/>
      <c r="G798" s="285" t="s">
        <v>15437</v>
      </c>
      <c r="H798" s="206"/>
      <c r="I798" s="283">
        <v>4186991738</v>
      </c>
      <c r="J798" s="283" t="s">
        <v>70</v>
      </c>
      <c r="K798" s="205" t="s">
        <v>34</v>
      </c>
      <c r="L798" s="190" t="str">
        <f>VLOOKUP($K798,TONG_SL!$A:$D,2,0)</f>
        <v>Tai heo muối 200g</v>
      </c>
      <c r="M798" s="244"/>
      <c r="N798" s="190" t="str">
        <f t="shared" si="80"/>
        <v>K-C6</v>
      </c>
      <c r="O798" s="244"/>
      <c r="P798" s="244"/>
      <c r="Q798" s="190" t="str">
        <f>VLOOKUP(K798,TONG_SL!$A:$D,3,0)</f>
        <v>Túi</v>
      </c>
      <c r="R798" s="248">
        <v>3</v>
      </c>
      <c r="S798" s="159"/>
      <c r="T798" s="159" t="e">
        <f>VLOOKUP(VLOOKUP(G798,Ma_KH!$A:$R,18,0)&amp;K798,Gia_MB!$A:$F,6,0)</f>
        <v>#N/A</v>
      </c>
      <c r="U798" s="254" t="e">
        <f t="shared" si="76"/>
        <v>#N/A</v>
      </c>
      <c r="V798" s="159"/>
      <c r="W798" s="246" t="e">
        <f t="shared" si="77"/>
        <v>#N/A</v>
      </c>
      <c r="X798" s="247" t="str">
        <f t="shared" si="78"/>
        <v>8</v>
      </c>
      <c r="Y798" s="159"/>
      <c r="Z798" s="254" t="e">
        <f t="shared" si="79"/>
        <v>#N/A</v>
      </c>
      <c r="AA798" s="5" t="e">
        <f>VLOOKUP(G798,Ma_KH!$A:$R,14,0)</f>
        <v>#N/A</v>
      </c>
    </row>
    <row r="799" spans="1:27" x14ac:dyDescent="0.25">
      <c r="A799" s="282">
        <v>46114</v>
      </c>
      <c r="B799" s="283">
        <v>4186991501</v>
      </c>
      <c r="C799" s="284" t="s">
        <v>15253</v>
      </c>
      <c r="D799" s="282">
        <v>46115</v>
      </c>
      <c r="E799" s="206"/>
      <c r="F799" s="189"/>
      <c r="G799" s="285" t="s">
        <v>14236</v>
      </c>
      <c r="H799" s="206"/>
      <c r="I799" s="283">
        <v>4186991501</v>
      </c>
      <c r="J799" s="283" t="s">
        <v>70</v>
      </c>
      <c r="K799" s="205" t="s">
        <v>34</v>
      </c>
      <c r="L799" s="190" t="str">
        <f>VLOOKUP($K799,TONG_SL!$A:$D,2,0)</f>
        <v>Tai heo muối 200g</v>
      </c>
      <c r="M799" s="244"/>
      <c r="N799" s="190" t="str">
        <f t="shared" si="80"/>
        <v>K-C6</v>
      </c>
      <c r="O799" s="244"/>
      <c r="P799" s="244"/>
      <c r="Q799" s="190" t="str">
        <f>VLOOKUP(K799,TONG_SL!$A:$D,3,0)</f>
        <v>Túi</v>
      </c>
      <c r="R799" s="248">
        <v>3</v>
      </c>
      <c r="S799" s="159"/>
      <c r="T799" s="159">
        <f>VLOOKUP(VLOOKUP(G799,Ma_KH!$A:$R,18,0)&amp;K799,Gia_MB!$A:$F,6,0)</f>
        <v>55595</v>
      </c>
      <c r="U799" s="254">
        <f t="shared" si="76"/>
        <v>166785</v>
      </c>
      <c r="V799" s="159"/>
      <c r="W799" s="246">
        <f t="shared" si="77"/>
        <v>0</v>
      </c>
      <c r="X799" s="247" t="str">
        <f t="shared" si="78"/>
        <v>8</v>
      </c>
      <c r="Y799" s="159"/>
      <c r="Z799" s="254">
        <f t="shared" si="79"/>
        <v>13342.800000000001</v>
      </c>
      <c r="AA799" s="5">
        <f>VLOOKUP(G799,Ma_KH!$A:$R,14,0)</f>
        <v>60</v>
      </c>
    </row>
    <row r="800" spans="1:27" x14ac:dyDescent="0.25">
      <c r="A800" s="282">
        <v>46114</v>
      </c>
      <c r="B800" s="283">
        <v>4186991501</v>
      </c>
      <c r="C800" s="284" t="s">
        <v>15253</v>
      </c>
      <c r="D800" s="282">
        <v>46115</v>
      </c>
      <c r="E800" s="206"/>
      <c r="F800" s="189"/>
      <c r="G800" s="285" t="s">
        <v>14236</v>
      </c>
      <c r="H800" s="206"/>
      <c r="I800" s="283">
        <v>4186991501</v>
      </c>
      <c r="J800" s="283" t="s">
        <v>70</v>
      </c>
      <c r="K800" s="205" t="s">
        <v>27</v>
      </c>
      <c r="L800" s="190" t="str">
        <f>VLOOKUP($K800,TONG_SL!$A:$D,2,0)</f>
        <v>Chân giò heo muối 300g</v>
      </c>
      <c r="M800" s="244"/>
      <c r="N800" s="190" t="str">
        <f t="shared" si="80"/>
        <v>K-C6</v>
      </c>
      <c r="O800" s="244"/>
      <c r="P800" s="244"/>
      <c r="Q800" s="190" t="str">
        <f>VLOOKUP(K800,TONG_SL!$A:$D,3,0)</f>
        <v>Túi</v>
      </c>
      <c r="R800" s="248">
        <v>9</v>
      </c>
      <c r="S800" s="159"/>
      <c r="T800" s="159">
        <f>VLOOKUP(VLOOKUP(G800,Ma_KH!$A:$R,18,0)&amp;K800,Gia_MB!$A:$F,6,0)</f>
        <v>73431</v>
      </c>
      <c r="U800" s="254">
        <f t="shared" si="76"/>
        <v>660879</v>
      </c>
      <c r="V800" s="159"/>
      <c r="W800" s="246">
        <f t="shared" si="77"/>
        <v>0</v>
      </c>
      <c r="X800" s="247" t="str">
        <f t="shared" si="78"/>
        <v>8</v>
      </c>
      <c r="Y800" s="159"/>
      <c r="Z800" s="254">
        <f t="shared" si="79"/>
        <v>52870.32</v>
      </c>
      <c r="AA800" s="5">
        <f>VLOOKUP(G800,Ma_KH!$A:$R,14,0)</f>
        <v>60</v>
      </c>
    </row>
    <row r="801" spans="1:27" x14ac:dyDescent="0.25">
      <c r="A801" s="282">
        <v>46114</v>
      </c>
      <c r="B801" s="283">
        <v>4186991501</v>
      </c>
      <c r="C801" s="284" t="s">
        <v>15253</v>
      </c>
      <c r="D801" s="282">
        <v>46115</v>
      </c>
      <c r="E801" s="206"/>
      <c r="F801" s="189"/>
      <c r="G801" s="285" t="s">
        <v>14236</v>
      </c>
      <c r="H801" s="206"/>
      <c r="I801" s="283">
        <v>4186991501</v>
      </c>
      <c r="J801" s="283" t="s">
        <v>70</v>
      </c>
      <c r="K801" s="205" t="s">
        <v>30</v>
      </c>
      <c r="L801" s="190" t="str">
        <f>VLOOKUP($K801,TONG_SL!$A:$D,2,0)</f>
        <v>Gà muối 500g</v>
      </c>
      <c r="M801" s="244"/>
      <c r="N801" s="190" t="str">
        <f t="shared" si="80"/>
        <v>K-C6</v>
      </c>
      <c r="O801" s="244"/>
      <c r="P801" s="244"/>
      <c r="Q801" s="190" t="str">
        <f>VLOOKUP(K801,TONG_SL!$A:$D,3,0)</f>
        <v>Túi</v>
      </c>
      <c r="R801" s="248">
        <v>1</v>
      </c>
      <c r="S801" s="159"/>
      <c r="T801" s="159">
        <f>VLOOKUP(VLOOKUP(G801,Ma_KH!$A:$R,18,0)&amp;K801,Gia_MB!$A:$F,6,0)</f>
        <v>116611</v>
      </c>
      <c r="U801" s="254">
        <f t="shared" si="76"/>
        <v>116611</v>
      </c>
      <c r="V801" s="159"/>
      <c r="W801" s="246">
        <f t="shared" si="77"/>
        <v>0</v>
      </c>
      <c r="X801" s="247" t="str">
        <f t="shared" si="78"/>
        <v>8</v>
      </c>
      <c r="Y801" s="159"/>
      <c r="Z801" s="254">
        <f t="shared" si="79"/>
        <v>9328.880000000001</v>
      </c>
      <c r="AA801" s="5">
        <f>VLOOKUP(G801,Ma_KH!$A:$R,14,0)</f>
        <v>60</v>
      </c>
    </row>
    <row r="802" spans="1:27" x14ac:dyDescent="0.25">
      <c r="A802" s="282">
        <v>46114</v>
      </c>
      <c r="B802" s="283">
        <v>4187015313</v>
      </c>
      <c r="C802" s="284" t="s">
        <v>15253</v>
      </c>
      <c r="D802" s="282">
        <v>46115</v>
      </c>
      <c r="E802" s="206"/>
      <c r="F802" s="189"/>
      <c r="G802" s="285" t="s">
        <v>14087</v>
      </c>
      <c r="H802" s="206"/>
      <c r="I802" s="283">
        <v>4187015313</v>
      </c>
      <c r="J802" s="283" t="s">
        <v>70</v>
      </c>
      <c r="K802" s="205" t="s">
        <v>30</v>
      </c>
      <c r="L802" s="190" t="str">
        <f>VLOOKUP($K802,TONG_SL!$A:$D,2,0)</f>
        <v>Gà muối 500g</v>
      </c>
      <c r="M802" s="244"/>
      <c r="N802" s="190" t="str">
        <f t="shared" si="80"/>
        <v>K-C6</v>
      </c>
      <c r="O802" s="244"/>
      <c r="P802" s="244"/>
      <c r="Q802" s="190" t="str">
        <f>VLOOKUP(K802,TONG_SL!$A:$D,3,0)</f>
        <v>Túi</v>
      </c>
      <c r="R802" s="248">
        <v>5</v>
      </c>
      <c r="S802" s="159"/>
      <c r="T802" s="159">
        <f>VLOOKUP(VLOOKUP(G802,Ma_KH!$A:$R,18,0)&amp;K802,Gia_MB!$A:$F,6,0)</f>
        <v>116611</v>
      </c>
      <c r="U802" s="254">
        <f t="shared" si="76"/>
        <v>583055</v>
      </c>
      <c r="V802" s="159"/>
      <c r="W802" s="246">
        <f t="shared" si="77"/>
        <v>0</v>
      </c>
      <c r="X802" s="247" t="str">
        <f t="shared" si="78"/>
        <v>8</v>
      </c>
      <c r="Y802" s="159"/>
      <c r="Z802" s="254">
        <f t="shared" si="79"/>
        <v>46644.4</v>
      </c>
      <c r="AA802" s="5">
        <f>VLOOKUP(G802,Ma_KH!$A:$R,14,0)</f>
        <v>60</v>
      </c>
    </row>
    <row r="803" spans="1:27" x14ac:dyDescent="0.25">
      <c r="A803" s="282">
        <v>46114</v>
      </c>
      <c r="B803" s="283">
        <v>4187015313</v>
      </c>
      <c r="C803" s="284" t="s">
        <v>15253</v>
      </c>
      <c r="D803" s="282">
        <v>46115</v>
      </c>
      <c r="E803" s="206"/>
      <c r="F803" s="189"/>
      <c r="G803" s="285" t="s">
        <v>14087</v>
      </c>
      <c r="H803" s="206"/>
      <c r="I803" s="283">
        <v>4187015313</v>
      </c>
      <c r="J803" s="283" t="s">
        <v>70</v>
      </c>
      <c r="K803" s="205" t="s">
        <v>27</v>
      </c>
      <c r="L803" s="190" t="str">
        <f>VLOOKUP($K803,TONG_SL!$A:$D,2,0)</f>
        <v>Chân giò heo muối 300g</v>
      </c>
      <c r="M803" s="244"/>
      <c r="N803" s="190" t="str">
        <f t="shared" si="80"/>
        <v>K-C6</v>
      </c>
      <c r="O803" s="244"/>
      <c r="P803" s="244"/>
      <c r="Q803" s="190" t="str">
        <f>VLOOKUP(K803,TONG_SL!$A:$D,3,0)</f>
        <v>Túi</v>
      </c>
      <c r="R803" s="248">
        <v>10</v>
      </c>
      <c r="S803" s="159"/>
      <c r="T803" s="159">
        <f>VLOOKUP(VLOOKUP(G803,Ma_KH!$A:$R,18,0)&amp;K803,Gia_MB!$A:$F,6,0)</f>
        <v>73431</v>
      </c>
      <c r="U803" s="254">
        <f t="shared" si="76"/>
        <v>734310</v>
      </c>
      <c r="V803" s="159"/>
      <c r="W803" s="246">
        <f t="shared" si="77"/>
        <v>0</v>
      </c>
      <c r="X803" s="247" t="str">
        <f t="shared" si="78"/>
        <v>8</v>
      </c>
      <c r="Y803" s="159"/>
      <c r="Z803" s="254">
        <f t="shared" si="79"/>
        <v>58744.800000000003</v>
      </c>
      <c r="AA803" s="5">
        <f>VLOOKUP(G803,Ma_KH!$A:$R,14,0)</f>
        <v>60</v>
      </c>
    </row>
    <row r="804" spans="1:27" x14ac:dyDescent="0.25">
      <c r="A804" s="282">
        <v>46114</v>
      </c>
      <c r="B804" s="283">
        <v>4186991875</v>
      </c>
      <c r="C804" s="284" t="s">
        <v>15253</v>
      </c>
      <c r="D804" s="282">
        <v>46115</v>
      </c>
      <c r="E804" s="206"/>
      <c r="F804" s="189"/>
      <c r="G804" s="285" t="s">
        <v>14251</v>
      </c>
      <c r="H804" s="206"/>
      <c r="I804" s="283">
        <v>4186991875</v>
      </c>
      <c r="J804" s="283" t="s">
        <v>70</v>
      </c>
      <c r="K804" s="205" t="s">
        <v>34</v>
      </c>
      <c r="L804" s="190" t="str">
        <f>VLOOKUP($K804,TONG_SL!$A:$D,2,0)</f>
        <v>Tai heo muối 200g</v>
      </c>
      <c r="M804" s="244"/>
      <c r="N804" s="190" t="str">
        <f t="shared" si="80"/>
        <v>K-C6</v>
      </c>
      <c r="O804" s="244"/>
      <c r="P804" s="244"/>
      <c r="Q804" s="190" t="str">
        <f>VLOOKUP(K804,TONG_SL!$A:$D,3,0)</f>
        <v>Túi</v>
      </c>
      <c r="R804" s="248">
        <v>1</v>
      </c>
      <c r="S804" s="159"/>
      <c r="T804" s="159">
        <f>VLOOKUP(VLOOKUP(G804,Ma_KH!$A:$R,18,0)&amp;K804,Gia_MB!$A:$F,6,0)</f>
        <v>55595</v>
      </c>
      <c r="U804" s="254">
        <f t="shared" si="76"/>
        <v>55595</v>
      </c>
      <c r="V804" s="159"/>
      <c r="W804" s="246">
        <f t="shared" si="77"/>
        <v>0</v>
      </c>
      <c r="X804" s="247" t="str">
        <f t="shared" si="78"/>
        <v>8</v>
      </c>
      <c r="Y804" s="159"/>
      <c r="Z804" s="254">
        <f t="shared" si="79"/>
        <v>4447.6000000000004</v>
      </c>
      <c r="AA804" s="5">
        <f>VLOOKUP(G804,Ma_KH!$A:$R,14,0)</f>
        <v>60</v>
      </c>
    </row>
    <row r="805" spans="1:27" x14ac:dyDescent="0.25">
      <c r="A805" s="282">
        <v>46114</v>
      </c>
      <c r="B805" s="283">
        <v>4186991875</v>
      </c>
      <c r="C805" s="284" t="s">
        <v>15253</v>
      </c>
      <c r="D805" s="282">
        <v>46115</v>
      </c>
      <c r="E805" s="206"/>
      <c r="F805" s="189"/>
      <c r="G805" s="285" t="s">
        <v>14251</v>
      </c>
      <c r="H805" s="206"/>
      <c r="I805" s="283">
        <v>4186991875</v>
      </c>
      <c r="J805" s="283" t="s">
        <v>70</v>
      </c>
      <c r="K805" s="205" t="s">
        <v>27</v>
      </c>
      <c r="L805" s="190" t="str">
        <f>VLOOKUP($K805,TONG_SL!$A:$D,2,0)</f>
        <v>Chân giò heo muối 300g</v>
      </c>
      <c r="M805" s="244"/>
      <c r="N805" s="190" t="str">
        <f t="shared" si="80"/>
        <v>K-C6</v>
      </c>
      <c r="O805" s="244"/>
      <c r="P805" s="244"/>
      <c r="Q805" s="190" t="str">
        <f>VLOOKUP(K805,TONG_SL!$A:$D,3,0)</f>
        <v>Túi</v>
      </c>
      <c r="R805" s="248">
        <v>12</v>
      </c>
      <c r="S805" s="159"/>
      <c r="T805" s="159">
        <f>VLOOKUP(VLOOKUP(G805,Ma_KH!$A:$R,18,0)&amp;K805,Gia_MB!$A:$F,6,0)</f>
        <v>73431</v>
      </c>
      <c r="U805" s="254">
        <f t="shared" si="76"/>
        <v>881172</v>
      </c>
      <c r="V805" s="159"/>
      <c r="W805" s="246">
        <f t="shared" si="77"/>
        <v>0</v>
      </c>
      <c r="X805" s="247" t="str">
        <f t="shared" si="78"/>
        <v>8</v>
      </c>
      <c r="Y805" s="159"/>
      <c r="Z805" s="254">
        <f t="shared" si="79"/>
        <v>70493.759999999995</v>
      </c>
      <c r="AA805" s="5">
        <f>VLOOKUP(G805,Ma_KH!$A:$R,14,0)</f>
        <v>60</v>
      </c>
    </row>
    <row r="806" spans="1:27" x14ac:dyDescent="0.25">
      <c r="A806" s="282">
        <v>46114</v>
      </c>
      <c r="B806" s="283">
        <v>4186991875</v>
      </c>
      <c r="C806" s="284" t="s">
        <v>15253</v>
      </c>
      <c r="D806" s="282">
        <v>46115</v>
      </c>
      <c r="E806" s="206"/>
      <c r="F806" s="189"/>
      <c r="G806" s="285" t="s">
        <v>14251</v>
      </c>
      <c r="H806" s="206"/>
      <c r="I806" s="283">
        <v>4186991875</v>
      </c>
      <c r="J806" s="283" t="s">
        <v>70</v>
      </c>
      <c r="K806" s="205" t="s">
        <v>30</v>
      </c>
      <c r="L806" s="190" t="str">
        <f>VLOOKUP($K806,TONG_SL!$A:$D,2,0)</f>
        <v>Gà muối 500g</v>
      </c>
      <c r="M806" s="244"/>
      <c r="N806" s="190" t="str">
        <f t="shared" si="80"/>
        <v>K-C6</v>
      </c>
      <c r="O806" s="244"/>
      <c r="P806" s="244"/>
      <c r="Q806" s="190" t="str">
        <f>VLOOKUP(K806,TONG_SL!$A:$D,3,0)</f>
        <v>Túi</v>
      </c>
      <c r="R806" s="248">
        <v>2</v>
      </c>
      <c r="S806" s="159"/>
      <c r="T806" s="159">
        <f>VLOOKUP(VLOOKUP(G806,Ma_KH!$A:$R,18,0)&amp;K806,Gia_MB!$A:$F,6,0)</f>
        <v>116611</v>
      </c>
      <c r="U806" s="254">
        <f t="shared" ref="U806:U869" si="81">T806*R806</f>
        <v>233222</v>
      </c>
      <c r="V806" s="159"/>
      <c r="W806" s="246">
        <f t="shared" ref="W806:W869" si="82">U806*V806</f>
        <v>0</v>
      </c>
      <c r="X806" s="247" t="str">
        <f t="shared" ref="X806:X869" si="83">IF(B806&lt;&gt;"","8","0")</f>
        <v>8</v>
      </c>
      <c r="Y806" s="159"/>
      <c r="Z806" s="254">
        <f t="shared" ref="Z806:Z869" si="84">U806*X806%</f>
        <v>18657.760000000002</v>
      </c>
      <c r="AA806" s="5">
        <f>VLOOKUP(G806,Ma_KH!$A:$R,14,0)</f>
        <v>60</v>
      </c>
    </row>
    <row r="807" spans="1:27" x14ac:dyDescent="0.25">
      <c r="A807" s="282">
        <v>46114</v>
      </c>
      <c r="B807" s="283">
        <v>4186991481</v>
      </c>
      <c r="C807" s="284" t="s">
        <v>15253</v>
      </c>
      <c r="D807" s="282">
        <v>46115</v>
      </c>
      <c r="E807" s="206"/>
      <c r="F807" s="189"/>
      <c r="G807" s="285" t="s">
        <v>14235</v>
      </c>
      <c r="H807" s="206"/>
      <c r="I807" s="283">
        <v>4186991481</v>
      </c>
      <c r="J807" s="283" t="s">
        <v>70</v>
      </c>
      <c r="K807" s="205" t="s">
        <v>30</v>
      </c>
      <c r="L807" s="190" t="str">
        <f>VLOOKUP($K807,TONG_SL!$A:$D,2,0)</f>
        <v>Gà muối 500g</v>
      </c>
      <c r="M807" s="244"/>
      <c r="N807" s="190" t="str">
        <f t="shared" si="80"/>
        <v>K-C6</v>
      </c>
      <c r="O807" s="244"/>
      <c r="P807" s="244"/>
      <c r="Q807" s="190" t="str">
        <f>VLOOKUP(K807,TONG_SL!$A:$D,3,0)</f>
        <v>Túi</v>
      </c>
      <c r="R807" s="248">
        <v>4</v>
      </c>
      <c r="S807" s="159"/>
      <c r="T807" s="159">
        <f>VLOOKUP(VLOOKUP(G807,Ma_KH!$A:$R,18,0)&amp;K807,Gia_MB!$A:$F,6,0)</f>
        <v>116611</v>
      </c>
      <c r="U807" s="254">
        <f t="shared" si="81"/>
        <v>466444</v>
      </c>
      <c r="V807" s="159"/>
      <c r="W807" s="246">
        <f t="shared" si="82"/>
        <v>0</v>
      </c>
      <c r="X807" s="247" t="str">
        <f t="shared" si="83"/>
        <v>8</v>
      </c>
      <c r="Y807" s="159"/>
      <c r="Z807" s="254">
        <f t="shared" si="84"/>
        <v>37315.520000000004</v>
      </c>
      <c r="AA807" s="5">
        <f>VLOOKUP(G807,Ma_KH!$A:$R,14,0)</f>
        <v>60</v>
      </c>
    </row>
    <row r="808" spans="1:27" x14ac:dyDescent="0.25">
      <c r="A808" s="282">
        <v>46114</v>
      </c>
      <c r="B808" s="283">
        <v>4186991481</v>
      </c>
      <c r="C808" s="284" t="s">
        <v>15253</v>
      </c>
      <c r="D808" s="282">
        <v>46115</v>
      </c>
      <c r="E808" s="206"/>
      <c r="F808" s="189"/>
      <c r="G808" s="285" t="s">
        <v>14235</v>
      </c>
      <c r="H808" s="206"/>
      <c r="I808" s="283">
        <v>4186991481</v>
      </c>
      <c r="J808" s="283" t="s">
        <v>70</v>
      </c>
      <c r="K808" s="205" t="s">
        <v>27</v>
      </c>
      <c r="L808" s="190" t="str">
        <f>VLOOKUP($K808,TONG_SL!$A:$D,2,0)</f>
        <v>Chân giò heo muối 300g</v>
      </c>
      <c r="M808" s="244"/>
      <c r="N808" s="190" t="str">
        <f t="shared" si="80"/>
        <v>K-C6</v>
      </c>
      <c r="O808" s="244"/>
      <c r="P808" s="244"/>
      <c r="Q808" s="190" t="str">
        <f>VLOOKUP(K808,TONG_SL!$A:$D,3,0)</f>
        <v>Túi</v>
      </c>
      <c r="R808" s="248">
        <v>4</v>
      </c>
      <c r="S808" s="159"/>
      <c r="T808" s="159">
        <f>VLOOKUP(VLOOKUP(G808,Ma_KH!$A:$R,18,0)&amp;K808,Gia_MB!$A:$F,6,0)</f>
        <v>73431</v>
      </c>
      <c r="U808" s="254">
        <f t="shared" si="81"/>
        <v>293724</v>
      </c>
      <c r="V808" s="159"/>
      <c r="W808" s="246">
        <f t="shared" si="82"/>
        <v>0</v>
      </c>
      <c r="X808" s="247" t="str">
        <f t="shared" si="83"/>
        <v>8</v>
      </c>
      <c r="Y808" s="159"/>
      <c r="Z808" s="254">
        <f t="shared" si="84"/>
        <v>23497.920000000002</v>
      </c>
      <c r="AA808" s="5">
        <f>VLOOKUP(G808,Ma_KH!$A:$R,14,0)</f>
        <v>60</v>
      </c>
    </row>
    <row r="809" spans="1:27" x14ac:dyDescent="0.25">
      <c r="A809" s="282">
        <v>46114</v>
      </c>
      <c r="B809" s="283">
        <v>4186991481</v>
      </c>
      <c r="C809" s="284" t="s">
        <v>15253</v>
      </c>
      <c r="D809" s="282">
        <v>46115</v>
      </c>
      <c r="E809" s="206"/>
      <c r="F809" s="189"/>
      <c r="G809" s="285" t="s">
        <v>14235</v>
      </c>
      <c r="H809" s="206"/>
      <c r="I809" s="283">
        <v>4186991481</v>
      </c>
      <c r="J809" s="283" t="s">
        <v>70</v>
      </c>
      <c r="K809" s="205" t="s">
        <v>48</v>
      </c>
      <c r="L809" s="190" t="str">
        <f>VLOOKUP($K809,TONG_SL!$A:$D,2,0)</f>
        <v>Mọc Nấm Hương 250g</v>
      </c>
      <c r="M809" s="244"/>
      <c r="N809" s="190" t="str">
        <f t="shared" si="80"/>
        <v>K-C6</v>
      </c>
      <c r="O809" s="244"/>
      <c r="P809" s="244"/>
      <c r="Q809" s="190" t="str">
        <f>VLOOKUP(K809,TONG_SL!$A:$D,3,0)</f>
        <v>Túi</v>
      </c>
      <c r="R809" s="248">
        <v>3</v>
      </c>
      <c r="S809" s="159"/>
      <c r="T809" s="159">
        <f>VLOOKUP(VLOOKUP(G809,Ma_KH!$A:$R,18,0)&amp;K809,Gia_MB!$A:$F,6,0)</f>
        <v>46000</v>
      </c>
      <c r="U809" s="254">
        <f t="shared" si="81"/>
        <v>138000</v>
      </c>
      <c r="V809" s="159"/>
      <c r="W809" s="246">
        <f t="shared" si="82"/>
        <v>0</v>
      </c>
      <c r="X809" s="247" t="str">
        <f t="shared" si="83"/>
        <v>8</v>
      </c>
      <c r="Y809" s="159"/>
      <c r="Z809" s="254">
        <f t="shared" si="84"/>
        <v>11040</v>
      </c>
      <c r="AA809" s="5">
        <f>VLOOKUP(G809,Ma_KH!$A:$R,14,0)</f>
        <v>60</v>
      </c>
    </row>
    <row r="810" spans="1:27" x14ac:dyDescent="0.25">
      <c r="A810" s="282">
        <v>46114</v>
      </c>
      <c r="B810" s="283">
        <v>4186991481</v>
      </c>
      <c r="C810" s="284" t="s">
        <v>15253</v>
      </c>
      <c r="D810" s="282">
        <v>46115</v>
      </c>
      <c r="E810" s="206"/>
      <c r="F810" s="189"/>
      <c r="G810" s="285" t="s">
        <v>14235</v>
      </c>
      <c r="H810" s="206"/>
      <c r="I810" s="283">
        <v>4186991481</v>
      </c>
      <c r="J810" s="283" t="s">
        <v>70</v>
      </c>
      <c r="K810" s="205" t="s">
        <v>34</v>
      </c>
      <c r="L810" s="190" t="str">
        <f>VLOOKUP($K810,TONG_SL!$A:$D,2,0)</f>
        <v>Tai heo muối 200g</v>
      </c>
      <c r="M810" s="244"/>
      <c r="N810" s="190" t="str">
        <f t="shared" si="80"/>
        <v>K-C6</v>
      </c>
      <c r="O810" s="244"/>
      <c r="P810" s="244"/>
      <c r="Q810" s="190" t="str">
        <f>VLOOKUP(K810,TONG_SL!$A:$D,3,0)</f>
        <v>Túi</v>
      </c>
      <c r="R810" s="248">
        <v>3</v>
      </c>
      <c r="S810" s="159"/>
      <c r="T810" s="159">
        <f>VLOOKUP(VLOOKUP(G810,Ma_KH!$A:$R,18,0)&amp;K810,Gia_MB!$A:$F,6,0)</f>
        <v>55595</v>
      </c>
      <c r="U810" s="254">
        <f t="shared" si="81"/>
        <v>166785</v>
      </c>
      <c r="V810" s="159"/>
      <c r="W810" s="246">
        <f t="shared" si="82"/>
        <v>0</v>
      </c>
      <c r="X810" s="247" t="str">
        <f t="shared" si="83"/>
        <v>8</v>
      </c>
      <c r="Y810" s="159"/>
      <c r="Z810" s="254">
        <f t="shared" si="84"/>
        <v>13342.800000000001</v>
      </c>
      <c r="AA810" s="5">
        <f>VLOOKUP(G810,Ma_KH!$A:$R,14,0)</f>
        <v>60</v>
      </c>
    </row>
    <row r="811" spans="1:27" x14ac:dyDescent="0.25">
      <c r="A811" s="282">
        <v>46114</v>
      </c>
      <c r="B811" s="283">
        <v>4186991836</v>
      </c>
      <c r="C811" s="284" t="s">
        <v>15253</v>
      </c>
      <c r="D811" s="282">
        <v>46115</v>
      </c>
      <c r="E811" s="206"/>
      <c r="F811" s="189"/>
      <c r="G811" s="285" t="s">
        <v>14245</v>
      </c>
      <c r="H811" s="206"/>
      <c r="I811" s="283">
        <v>4186991836</v>
      </c>
      <c r="J811" s="283" t="s">
        <v>70</v>
      </c>
      <c r="K811" s="205" t="s">
        <v>48</v>
      </c>
      <c r="L811" s="190" t="str">
        <f>VLOOKUP($K811,TONG_SL!$A:$D,2,0)</f>
        <v>Mọc Nấm Hương 250g</v>
      </c>
      <c r="M811" s="244"/>
      <c r="N811" s="190" t="str">
        <f t="shared" si="80"/>
        <v>K-C6</v>
      </c>
      <c r="O811" s="244"/>
      <c r="P811" s="244"/>
      <c r="Q811" s="190" t="str">
        <f>VLOOKUP(K811,TONG_SL!$A:$D,3,0)</f>
        <v>Túi</v>
      </c>
      <c r="R811" s="248">
        <v>1</v>
      </c>
      <c r="S811" s="159"/>
      <c r="T811" s="159">
        <f>VLOOKUP(VLOOKUP(G811,Ma_KH!$A:$R,18,0)&amp;K811,Gia_MB!$A:$F,6,0)</f>
        <v>46000</v>
      </c>
      <c r="U811" s="254">
        <f t="shared" si="81"/>
        <v>46000</v>
      </c>
      <c r="V811" s="159"/>
      <c r="W811" s="246">
        <f t="shared" si="82"/>
        <v>0</v>
      </c>
      <c r="X811" s="247" t="str">
        <f t="shared" si="83"/>
        <v>8</v>
      </c>
      <c r="Y811" s="159"/>
      <c r="Z811" s="254">
        <f t="shared" si="84"/>
        <v>3680</v>
      </c>
      <c r="AA811" s="5">
        <f>VLOOKUP(G811,Ma_KH!$A:$R,14,0)</f>
        <v>60</v>
      </c>
    </row>
    <row r="812" spans="1:27" x14ac:dyDescent="0.25">
      <c r="A812" s="282">
        <v>46114</v>
      </c>
      <c r="B812" s="283">
        <v>4186991836</v>
      </c>
      <c r="C812" s="284" t="s">
        <v>15253</v>
      </c>
      <c r="D812" s="282">
        <v>46115</v>
      </c>
      <c r="E812" s="206"/>
      <c r="F812" s="189"/>
      <c r="G812" s="285" t="s">
        <v>14245</v>
      </c>
      <c r="H812" s="206"/>
      <c r="I812" s="283">
        <v>4186991836</v>
      </c>
      <c r="J812" s="283" t="s">
        <v>70</v>
      </c>
      <c r="K812" s="205" t="s">
        <v>27</v>
      </c>
      <c r="L812" s="190" t="str">
        <f>VLOOKUP($K812,TONG_SL!$A:$D,2,0)</f>
        <v>Chân giò heo muối 300g</v>
      </c>
      <c r="M812" s="244"/>
      <c r="N812" s="190" t="str">
        <f t="shared" si="80"/>
        <v>K-C6</v>
      </c>
      <c r="O812" s="244"/>
      <c r="P812" s="244"/>
      <c r="Q812" s="190" t="str">
        <f>VLOOKUP(K812,TONG_SL!$A:$D,3,0)</f>
        <v>Túi</v>
      </c>
      <c r="R812" s="248">
        <v>11</v>
      </c>
      <c r="S812" s="159"/>
      <c r="T812" s="159">
        <f>VLOOKUP(VLOOKUP(G812,Ma_KH!$A:$R,18,0)&amp;K812,Gia_MB!$A:$F,6,0)</f>
        <v>73431</v>
      </c>
      <c r="U812" s="254">
        <f t="shared" si="81"/>
        <v>807741</v>
      </c>
      <c r="V812" s="159"/>
      <c r="W812" s="246">
        <f t="shared" si="82"/>
        <v>0</v>
      </c>
      <c r="X812" s="247" t="str">
        <f t="shared" si="83"/>
        <v>8</v>
      </c>
      <c r="Y812" s="159"/>
      <c r="Z812" s="254">
        <f t="shared" si="84"/>
        <v>64619.28</v>
      </c>
      <c r="AA812" s="5">
        <f>VLOOKUP(G812,Ma_KH!$A:$R,14,0)</f>
        <v>60</v>
      </c>
    </row>
    <row r="813" spans="1:27" x14ac:dyDescent="0.25">
      <c r="A813" s="282">
        <v>46114</v>
      </c>
      <c r="B813" s="283">
        <v>4186991836</v>
      </c>
      <c r="C813" s="284" t="s">
        <v>15253</v>
      </c>
      <c r="D813" s="282">
        <v>46115</v>
      </c>
      <c r="E813" s="206"/>
      <c r="F813" s="189"/>
      <c r="G813" s="285" t="s">
        <v>14245</v>
      </c>
      <c r="H813" s="206"/>
      <c r="I813" s="283">
        <v>4186991836</v>
      </c>
      <c r="J813" s="283" t="s">
        <v>70</v>
      </c>
      <c r="K813" s="205" t="s">
        <v>30</v>
      </c>
      <c r="L813" s="190" t="str">
        <f>VLOOKUP($K813,TONG_SL!$A:$D,2,0)</f>
        <v>Gà muối 500g</v>
      </c>
      <c r="M813" s="244"/>
      <c r="N813" s="190" t="str">
        <f t="shared" si="80"/>
        <v>K-C6</v>
      </c>
      <c r="O813" s="244"/>
      <c r="P813" s="244"/>
      <c r="Q813" s="190" t="str">
        <f>VLOOKUP(K813,TONG_SL!$A:$D,3,0)</f>
        <v>Túi</v>
      </c>
      <c r="R813" s="248">
        <v>1</v>
      </c>
      <c r="S813" s="159"/>
      <c r="T813" s="159">
        <f>VLOOKUP(VLOOKUP(G813,Ma_KH!$A:$R,18,0)&amp;K813,Gia_MB!$A:$F,6,0)</f>
        <v>116611</v>
      </c>
      <c r="U813" s="254">
        <f t="shared" si="81"/>
        <v>116611</v>
      </c>
      <c r="V813" s="159"/>
      <c r="W813" s="246">
        <f t="shared" si="82"/>
        <v>0</v>
      </c>
      <c r="X813" s="247" t="str">
        <f t="shared" si="83"/>
        <v>8</v>
      </c>
      <c r="Y813" s="159"/>
      <c r="Z813" s="254">
        <f t="shared" si="84"/>
        <v>9328.880000000001</v>
      </c>
      <c r="AA813" s="5">
        <f>VLOOKUP(G813,Ma_KH!$A:$R,14,0)</f>
        <v>60</v>
      </c>
    </row>
    <row r="814" spans="1:27" x14ac:dyDescent="0.25">
      <c r="A814" s="282">
        <v>46114</v>
      </c>
      <c r="B814" s="283">
        <v>4186992089</v>
      </c>
      <c r="C814" s="284" t="s">
        <v>15253</v>
      </c>
      <c r="D814" s="282">
        <v>46115</v>
      </c>
      <c r="E814" s="206"/>
      <c r="F814" s="189"/>
      <c r="G814" s="285" t="s">
        <v>14259</v>
      </c>
      <c r="H814" s="206"/>
      <c r="I814" s="283">
        <v>4186992089</v>
      </c>
      <c r="J814" s="283" t="s">
        <v>70</v>
      </c>
      <c r="K814" s="205" t="s">
        <v>27</v>
      </c>
      <c r="L814" s="190" t="str">
        <f>VLOOKUP($K814,TONG_SL!$A:$D,2,0)</f>
        <v>Chân giò heo muối 300g</v>
      </c>
      <c r="M814" s="244"/>
      <c r="N814" s="190" t="str">
        <f t="shared" si="80"/>
        <v>K-C6</v>
      </c>
      <c r="O814" s="244"/>
      <c r="P814" s="244"/>
      <c r="Q814" s="190" t="str">
        <f>VLOOKUP(K814,TONG_SL!$A:$D,3,0)</f>
        <v>Túi</v>
      </c>
      <c r="R814" s="248">
        <v>12</v>
      </c>
      <c r="S814" s="159"/>
      <c r="T814" s="159">
        <f>VLOOKUP(VLOOKUP(G814,Ma_KH!$A:$R,18,0)&amp;K814,Gia_MB!$A:$F,6,0)</f>
        <v>73431</v>
      </c>
      <c r="U814" s="254">
        <f t="shared" si="81"/>
        <v>881172</v>
      </c>
      <c r="V814" s="159"/>
      <c r="W814" s="246">
        <f t="shared" si="82"/>
        <v>0</v>
      </c>
      <c r="X814" s="247" t="str">
        <f t="shared" si="83"/>
        <v>8</v>
      </c>
      <c r="Y814" s="159"/>
      <c r="Z814" s="254">
        <f t="shared" si="84"/>
        <v>70493.759999999995</v>
      </c>
      <c r="AA814" s="5">
        <f>VLOOKUP(G814,Ma_KH!$A:$R,14,0)</f>
        <v>60</v>
      </c>
    </row>
    <row r="815" spans="1:27" x14ac:dyDescent="0.25">
      <c r="A815" s="282">
        <v>46114</v>
      </c>
      <c r="B815" s="283">
        <v>4186992089</v>
      </c>
      <c r="C815" s="284" t="s">
        <v>15253</v>
      </c>
      <c r="D815" s="282">
        <v>46115</v>
      </c>
      <c r="E815" s="206"/>
      <c r="F815" s="189"/>
      <c r="G815" s="285" t="s">
        <v>14259</v>
      </c>
      <c r="H815" s="206"/>
      <c r="I815" s="283">
        <v>4186992089</v>
      </c>
      <c r="J815" s="283" t="s">
        <v>70</v>
      </c>
      <c r="K815" s="205" t="s">
        <v>32</v>
      </c>
      <c r="L815" s="190" t="str">
        <f>VLOOKUP($K815,TONG_SL!$A:$D,2,0)</f>
        <v>Giò Tai Lưỡi Xào 250g</v>
      </c>
      <c r="M815" s="244"/>
      <c r="N815" s="190" t="str">
        <f t="shared" si="80"/>
        <v>K-C6</v>
      </c>
      <c r="O815" s="244"/>
      <c r="P815" s="244"/>
      <c r="Q815" s="190" t="str">
        <f>VLOOKUP(K815,TONG_SL!$A:$D,3,0)</f>
        <v>Túi</v>
      </c>
      <c r="R815" s="248">
        <v>1</v>
      </c>
      <c r="S815" s="159"/>
      <c r="T815" s="159">
        <f>VLOOKUP(VLOOKUP(G815,Ma_KH!$A:$R,18,0)&amp;K815,Gia_MB!$A:$F,6,0)</f>
        <v>50182</v>
      </c>
      <c r="U815" s="254">
        <f t="shared" si="81"/>
        <v>50182</v>
      </c>
      <c r="V815" s="159"/>
      <c r="W815" s="246">
        <f t="shared" si="82"/>
        <v>0</v>
      </c>
      <c r="X815" s="247" t="str">
        <f t="shared" si="83"/>
        <v>8</v>
      </c>
      <c r="Y815" s="159"/>
      <c r="Z815" s="254">
        <f t="shared" si="84"/>
        <v>4014.56</v>
      </c>
      <c r="AA815" s="5">
        <f>VLOOKUP(G815,Ma_KH!$A:$R,14,0)</f>
        <v>60</v>
      </c>
    </row>
    <row r="816" spans="1:27" x14ac:dyDescent="0.25">
      <c r="A816" s="282">
        <v>46114</v>
      </c>
      <c r="B816" s="283">
        <v>4186991514</v>
      </c>
      <c r="C816" s="284" t="s">
        <v>15253</v>
      </c>
      <c r="D816" s="282">
        <v>46115</v>
      </c>
      <c r="E816" s="206"/>
      <c r="F816" s="189"/>
      <c r="G816" s="285" t="s">
        <v>14237</v>
      </c>
      <c r="H816" s="206"/>
      <c r="I816" s="283">
        <v>4186991514</v>
      </c>
      <c r="J816" s="283" t="s">
        <v>70</v>
      </c>
      <c r="K816" s="205" t="s">
        <v>34</v>
      </c>
      <c r="L816" s="190" t="str">
        <f>VLOOKUP($K816,TONG_SL!$A:$D,2,0)</f>
        <v>Tai heo muối 200g</v>
      </c>
      <c r="M816" s="244"/>
      <c r="N816" s="190" t="str">
        <f t="shared" si="80"/>
        <v>K-C6</v>
      </c>
      <c r="O816" s="244"/>
      <c r="P816" s="244"/>
      <c r="Q816" s="190" t="str">
        <f>VLOOKUP(K816,TONG_SL!$A:$D,3,0)</f>
        <v>Túi</v>
      </c>
      <c r="R816" s="248">
        <v>1</v>
      </c>
      <c r="S816" s="159"/>
      <c r="T816" s="159">
        <f>VLOOKUP(VLOOKUP(G816,Ma_KH!$A:$R,18,0)&amp;K816,Gia_MB!$A:$F,6,0)</f>
        <v>55595</v>
      </c>
      <c r="U816" s="254">
        <f t="shared" si="81"/>
        <v>55595</v>
      </c>
      <c r="V816" s="159"/>
      <c r="W816" s="246">
        <f t="shared" si="82"/>
        <v>0</v>
      </c>
      <c r="X816" s="247" t="str">
        <f t="shared" si="83"/>
        <v>8</v>
      </c>
      <c r="Y816" s="159"/>
      <c r="Z816" s="254">
        <f t="shared" si="84"/>
        <v>4447.6000000000004</v>
      </c>
      <c r="AA816" s="5">
        <f>VLOOKUP(G816,Ma_KH!$A:$R,14,0)</f>
        <v>60</v>
      </c>
    </row>
    <row r="817" spans="1:27" x14ac:dyDescent="0.25">
      <c r="A817" s="282">
        <v>46114</v>
      </c>
      <c r="B817" s="283">
        <v>4186991514</v>
      </c>
      <c r="C817" s="284" t="s">
        <v>15253</v>
      </c>
      <c r="D817" s="282">
        <v>46115</v>
      </c>
      <c r="E817" s="206"/>
      <c r="F817" s="189"/>
      <c r="G817" s="285" t="s">
        <v>14237</v>
      </c>
      <c r="H817" s="206"/>
      <c r="I817" s="283">
        <v>4186991514</v>
      </c>
      <c r="J817" s="283" t="s">
        <v>70</v>
      </c>
      <c r="K817" s="205" t="s">
        <v>48</v>
      </c>
      <c r="L817" s="190" t="str">
        <f>VLOOKUP($K817,TONG_SL!$A:$D,2,0)</f>
        <v>Mọc Nấm Hương 250g</v>
      </c>
      <c r="M817" s="244"/>
      <c r="N817" s="190" t="str">
        <f t="shared" si="80"/>
        <v>K-C6</v>
      </c>
      <c r="O817" s="244"/>
      <c r="P817" s="244"/>
      <c r="Q817" s="190" t="str">
        <f>VLOOKUP(K817,TONG_SL!$A:$D,3,0)</f>
        <v>Túi</v>
      </c>
      <c r="R817" s="248">
        <v>3</v>
      </c>
      <c r="S817" s="159"/>
      <c r="T817" s="159">
        <f>VLOOKUP(VLOOKUP(G817,Ma_KH!$A:$R,18,0)&amp;K817,Gia_MB!$A:$F,6,0)</f>
        <v>46000</v>
      </c>
      <c r="U817" s="254">
        <f t="shared" si="81"/>
        <v>138000</v>
      </c>
      <c r="V817" s="159"/>
      <c r="W817" s="246">
        <f t="shared" si="82"/>
        <v>0</v>
      </c>
      <c r="X817" s="247" t="str">
        <f t="shared" si="83"/>
        <v>8</v>
      </c>
      <c r="Y817" s="159"/>
      <c r="Z817" s="254">
        <f t="shared" si="84"/>
        <v>11040</v>
      </c>
      <c r="AA817" s="5">
        <f>VLOOKUP(G817,Ma_KH!$A:$R,14,0)</f>
        <v>60</v>
      </c>
    </row>
    <row r="818" spans="1:27" x14ac:dyDescent="0.25">
      <c r="A818" s="282">
        <v>46114</v>
      </c>
      <c r="B818" s="283">
        <v>4186991514</v>
      </c>
      <c r="C818" s="284" t="s">
        <v>15253</v>
      </c>
      <c r="D818" s="282">
        <v>46115</v>
      </c>
      <c r="E818" s="206"/>
      <c r="F818" s="189"/>
      <c r="G818" s="285" t="s">
        <v>14237</v>
      </c>
      <c r="H818" s="206"/>
      <c r="I818" s="283">
        <v>4186991514</v>
      </c>
      <c r="J818" s="283" t="s">
        <v>70</v>
      </c>
      <c r="K818" s="205" t="s">
        <v>27</v>
      </c>
      <c r="L818" s="190" t="str">
        <f>VLOOKUP($K818,TONG_SL!$A:$D,2,0)</f>
        <v>Chân giò heo muối 300g</v>
      </c>
      <c r="M818" s="244"/>
      <c r="N818" s="190" t="str">
        <f t="shared" si="80"/>
        <v>K-C6</v>
      </c>
      <c r="O818" s="244"/>
      <c r="P818" s="244"/>
      <c r="Q818" s="190" t="str">
        <f>VLOOKUP(K818,TONG_SL!$A:$D,3,0)</f>
        <v>Túi</v>
      </c>
      <c r="R818" s="248">
        <v>15</v>
      </c>
      <c r="S818" s="159"/>
      <c r="T818" s="159">
        <f>VLOOKUP(VLOOKUP(G818,Ma_KH!$A:$R,18,0)&amp;K818,Gia_MB!$A:$F,6,0)</f>
        <v>73431</v>
      </c>
      <c r="U818" s="254">
        <f t="shared" si="81"/>
        <v>1101465</v>
      </c>
      <c r="V818" s="159"/>
      <c r="W818" s="246">
        <f t="shared" si="82"/>
        <v>0</v>
      </c>
      <c r="X818" s="247" t="str">
        <f t="shared" si="83"/>
        <v>8</v>
      </c>
      <c r="Y818" s="159"/>
      <c r="Z818" s="254">
        <f t="shared" si="84"/>
        <v>88117.2</v>
      </c>
      <c r="AA818" s="5">
        <f>VLOOKUP(G818,Ma_KH!$A:$R,14,0)</f>
        <v>60</v>
      </c>
    </row>
    <row r="819" spans="1:27" x14ac:dyDescent="0.25">
      <c r="A819" s="282">
        <v>46114</v>
      </c>
      <c r="B819" s="283">
        <v>4186991514</v>
      </c>
      <c r="C819" s="284" t="s">
        <v>15253</v>
      </c>
      <c r="D819" s="282">
        <v>46115</v>
      </c>
      <c r="E819" s="206"/>
      <c r="F819" s="189"/>
      <c r="G819" s="285" t="s">
        <v>14237</v>
      </c>
      <c r="H819" s="206"/>
      <c r="I819" s="283">
        <v>4186991514</v>
      </c>
      <c r="J819" s="283" t="s">
        <v>70</v>
      </c>
      <c r="K819" s="205" t="s">
        <v>30</v>
      </c>
      <c r="L819" s="190" t="str">
        <f>VLOOKUP($K819,TONG_SL!$A:$D,2,0)</f>
        <v>Gà muối 500g</v>
      </c>
      <c r="M819" s="244"/>
      <c r="N819" s="190" t="str">
        <f t="shared" si="80"/>
        <v>K-C6</v>
      </c>
      <c r="O819" s="244"/>
      <c r="P819" s="244"/>
      <c r="Q819" s="190" t="str">
        <f>VLOOKUP(K819,TONG_SL!$A:$D,3,0)</f>
        <v>Túi</v>
      </c>
      <c r="R819" s="248">
        <v>8</v>
      </c>
      <c r="S819" s="159"/>
      <c r="T819" s="159">
        <f>VLOOKUP(VLOOKUP(G819,Ma_KH!$A:$R,18,0)&amp;K819,Gia_MB!$A:$F,6,0)</f>
        <v>116611</v>
      </c>
      <c r="U819" s="254">
        <f t="shared" si="81"/>
        <v>932888</v>
      </c>
      <c r="V819" s="159"/>
      <c r="W819" s="246">
        <f t="shared" si="82"/>
        <v>0</v>
      </c>
      <c r="X819" s="247" t="str">
        <f t="shared" si="83"/>
        <v>8</v>
      </c>
      <c r="Y819" s="159"/>
      <c r="Z819" s="254">
        <f t="shared" si="84"/>
        <v>74631.040000000008</v>
      </c>
      <c r="AA819" s="5">
        <f>VLOOKUP(G819,Ma_KH!$A:$R,14,0)</f>
        <v>60</v>
      </c>
    </row>
    <row r="820" spans="1:27" x14ac:dyDescent="0.25">
      <c r="A820" s="282">
        <v>46114</v>
      </c>
      <c r="B820" s="283">
        <v>4186991838</v>
      </c>
      <c r="C820" s="284" t="s">
        <v>15253</v>
      </c>
      <c r="D820" s="282">
        <v>46115</v>
      </c>
      <c r="E820" s="206"/>
      <c r="F820" s="189"/>
      <c r="G820" s="285" t="s">
        <v>14248</v>
      </c>
      <c r="H820" s="206"/>
      <c r="I820" s="283">
        <v>4186991838</v>
      </c>
      <c r="J820" s="283" t="s">
        <v>70</v>
      </c>
      <c r="K820" s="205" t="s">
        <v>32</v>
      </c>
      <c r="L820" s="190" t="str">
        <f>VLOOKUP($K820,TONG_SL!$A:$D,2,0)</f>
        <v>Giò Tai Lưỡi Xào 250g</v>
      </c>
      <c r="M820" s="244"/>
      <c r="N820" s="190" t="str">
        <f t="shared" si="80"/>
        <v>K-C6</v>
      </c>
      <c r="O820" s="244"/>
      <c r="P820" s="244"/>
      <c r="Q820" s="190" t="str">
        <f>VLOOKUP(K820,TONG_SL!$A:$D,3,0)</f>
        <v>Túi</v>
      </c>
      <c r="R820" s="248">
        <v>1</v>
      </c>
      <c r="S820" s="159"/>
      <c r="T820" s="159">
        <f>VLOOKUP(VLOOKUP(G820,Ma_KH!$A:$R,18,0)&amp;K820,Gia_MB!$A:$F,6,0)</f>
        <v>50182</v>
      </c>
      <c r="U820" s="254">
        <f t="shared" si="81"/>
        <v>50182</v>
      </c>
      <c r="V820" s="159"/>
      <c r="W820" s="246">
        <f t="shared" si="82"/>
        <v>0</v>
      </c>
      <c r="X820" s="247" t="str">
        <f t="shared" si="83"/>
        <v>8</v>
      </c>
      <c r="Y820" s="159"/>
      <c r="Z820" s="254">
        <f t="shared" si="84"/>
        <v>4014.56</v>
      </c>
      <c r="AA820" s="5">
        <f>VLOOKUP(G820,Ma_KH!$A:$R,14,0)</f>
        <v>60</v>
      </c>
    </row>
    <row r="821" spans="1:27" x14ac:dyDescent="0.25">
      <c r="A821" s="282">
        <v>46114</v>
      </c>
      <c r="B821" s="283">
        <v>4186991838</v>
      </c>
      <c r="C821" s="284" t="s">
        <v>15253</v>
      </c>
      <c r="D821" s="282">
        <v>46115</v>
      </c>
      <c r="E821" s="206"/>
      <c r="F821" s="189"/>
      <c r="G821" s="285" t="s">
        <v>14248</v>
      </c>
      <c r="H821" s="206"/>
      <c r="I821" s="283">
        <v>4186991838</v>
      </c>
      <c r="J821" s="283" t="s">
        <v>70</v>
      </c>
      <c r="K821" s="205" t="s">
        <v>27</v>
      </c>
      <c r="L821" s="190" t="str">
        <f>VLOOKUP($K821,TONG_SL!$A:$D,2,0)</f>
        <v>Chân giò heo muối 300g</v>
      </c>
      <c r="M821" s="244"/>
      <c r="N821" s="190" t="str">
        <f t="shared" si="80"/>
        <v>K-C6</v>
      </c>
      <c r="O821" s="244"/>
      <c r="P821" s="244"/>
      <c r="Q821" s="190" t="str">
        <f>VLOOKUP(K821,TONG_SL!$A:$D,3,0)</f>
        <v>Túi</v>
      </c>
      <c r="R821" s="248">
        <v>15</v>
      </c>
      <c r="S821" s="159"/>
      <c r="T821" s="159">
        <f>VLOOKUP(VLOOKUP(G821,Ma_KH!$A:$R,18,0)&amp;K821,Gia_MB!$A:$F,6,0)</f>
        <v>73431</v>
      </c>
      <c r="U821" s="254">
        <f t="shared" si="81"/>
        <v>1101465</v>
      </c>
      <c r="V821" s="159"/>
      <c r="W821" s="246">
        <f t="shared" si="82"/>
        <v>0</v>
      </c>
      <c r="X821" s="247" t="str">
        <f t="shared" si="83"/>
        <v>8</v>
      </c>
      <c r="Y821" s="159"/>
      <c r="Z821" s="254">
        <f t="shared" si="84"/>
        <v>88117.2</v>
      </c>
      <c r="AA821" s="5">
        <f>VLOOKUP(G821,Ma_KH!$A:$R,14,0)</f>
        <v>60</v>
      </c>
    </row>
    <row r="822" spans="1:27" x14ac:dyDescent="0.25">
      <c r="A822" s="282">
        <v>46114</v>
      </c>
      <c r="B822" s="283">
        <v>4186991838</v>
      </c>
      <c r="C822" s="284" t="s">
        <v>15253</v>
      </c>
      <c r="D822" s="282">
        <v>46115</v>
      </c>
      <c r="E822" s="206"/>
      <c r="F822" s="189"/>
      <c r="G822" s="285" t="s">
        <v>14248</v>
      </c>
      <c r="H822" s="206"/>
      <c r="I822" s="283">
        <v>4186991838</v>
      </c>
      <c r="J822" s="283" t="s">
        <v>70</v>
      </c>
      <c r="K822" s="205" t="s">
        <v>34</v>
      </c>
      <c r="L822" s="190" t="str">
        <f>VLOOKUP($K822,TONG_SL!$A:$D,2,0)</f>
        <v>Tai heo muối 200g</v>
      </c>
      <c r="M822" s="244"/>
      <c r="N822" s="190" t="str">
        <f t="shared" si="80"/>
        <v>K-C6</v>
      </c>
      <c r="O822" s="244"/>
      <c r="P822" s="244"/>
      <c r="Q822" s="190" t="str">
        <f>VLOOKUP(K822,TONG_SL!$A:$D,3,0)</f>
        <v>Túi</v>
      </c>
      <c r="R822" s="248">
        <v>1</v>
      </c>
      <c r="S822" s="159"/>
      <c r="T822" s="159">
        <f>VLOOKUP(VLOOKUP(G822,Ma_KH!$A:$R,18,0)&amp;K822,Gia_MB!$A:$F,6,0)</f>
        <v>55595</v>
      </c>
      <c r="U822" s="254">
        <f t="shared" si="81"/>
        <v>55595</v>
      </c>
      <c r="V822" s="159"/>
      <c r="W822" s="246">
        <f t="shared" si="82"/>
        <v>0</v>
      </c>
      <c r="X822" s="247" t="str">
        <f t="shared" si="83"/>
        <v>8</v>
      </c>
      <c r="Y822" s="159"/>
      <c r="Z822" s="254">
        <f t="shared" si="84"/>
        <v>4447.6000000000004</v>
      </c>
      <c r="AA822" s="5">
        <f>VLOOKUP(G822,Ma_KH!$A:$R,14,0)</f>
        <v>60</v>
      </c>
    </row>
    <row r="823" spans="1:27" x14ac:dyDescent="0.25">
      <c r="A823" s="282">
        <v>46114</v>
      </c>
      <c r="B823" s="283">
        <v>4186991739</v>
      </c>
      <c r="C823" s="284" t="s">
        <v>15253</v>
      </c>
      <c r="D823" s="282">
        <v>46115</v>
      </c>
      <c r="E823" s="206"/>
      <c r="F823" s="189"/>
      <c r="G823" s="285" t="s">
        <v>15438</v>
      </c>
      <c r="H823" s="206"/>
      <c r="I823" s="283">
        <v>4186991739</v>
      </c>
      <c r="J823" s="283" t="s">
        <v>70</v>
      </c>
      <c r="K823" s="205" t="s">
        <v>34</v>
      </c>
      <c r="L823" s="190" t="str">
        <f>VLOOKUP($K823,TONG_SL!$A:$D,2,0)</f>
        <v>Tai heo muối 200g</v>
      </c>
      <c r="M823" s="244"/>
      <c r="N823" s="190" t="str">
        <f t="shared" si="80"/>
        <v>K-C6</v>
      </c>
      <c r="O823" s="244"/>
      <c r="P823" s="244"/>
      <c r="Q823" s="190" t="str">
        <f>VLOOKUP(K823,TONG_SL!$A:$D,3,0)</f>
        <v>Túi</v>
      </c>
      <c r="R823" s="248">
        <v>3</v>
      </c>
      <c r="S823" s="159"/>
      <c r="T823" s="159" t="e">
        <f>VLOOKUP(VLOOKUP(G823,Ma_KH!$A:$R,18,0)&amp;K823,Gia_MB!$A:$F,6,0)</f>
        <v>#N/A</v>
      </c>
      <c r="U823" s="254" t="e">
        <f t="shared" si="81"/>
        <v>#N/A</v>
      </c>
      <c r="V823" s="159"/>
      <c r="W823" s="246" t="e">
        <f t="shared" si="82"/>
        <v>#N/A</v>
      </c>
      <c r="X823" s="247" t="str">
        <f t="shared" si="83"/>
        <v>8</v>
      </c>
      <c r="Y823" s="159"/>
      <c r="Z823" s="254" t="e">
        <f t="shared" si="84"/>
        <v>#N/A</v>
      </c>
      <c r="AA823" s="5" t="e">
        <f>VLOOKUP(G823,Ma_KH!$A:$R,14,0)</f>
        <v>#N/A</v>
      </c>
    </row>
    <row r="824" spans="1:27" x14ac:dyDescent="0.25">
      <c r="A824" s="282">
        <v>46114</v>
      </c>
      <c r="B824" s="283">
        <v>4186991739</v>
      </c>
      <c r="C824" s="284" t="s">
        <v>15253</v>
      </c>
      <c r="D824" s="282">
        <v>46115</v>
      </c>
      <c r="E824" s="206"/>
      <c r="F824" s="189"/>
      <c r="G824" s="285" t="s">
        <v>15438</v>
      </c>
      <c r="H824" s="206"/>
      <c r="I824" s="283">
        <v>4186991739</v>
      </c>
      <c r="J824" s="283" t="s">
        <v>70</v>
      </c>
      <c r="K824" s="205" t="s">
        <v>48</v>
      </c>
      <c r="L824" s="190" t="str">
        <f>VLOOKUP($K824,TONG_SL!$A:$D,2,0)</f>
        <v>Mọc Nấm Hương 250g</v>
      </c>
      <c r="M824" s="244"/>
      <c r="N824" s="190" t="str">
        <f t="shared" si="80"/>
        <v>K-C6</v>
      </c>
      <c r="O824" s="244"/>
      <c r="P824" s="244"/>
      <c r="Q824" s="190" t="str">
        <f>VLOOKUP(K824,TONG_SL!$A:$D,3,0)</f>
        <v>Túi</v>
      </c>
      <c r="R824" s="248">
        <v>3</v>
      </c>
      <c r="S824" s="159"/>
      <c r="T824" s="159" t="e">
        <f>VLOOKUP(VLOOKUP(G824,Ma_KH!$A:$R,18,0)&amp;K824,Gia_MB!$A:$F,6,0)</f>
        <v>#N/A</v>
      </c>
      <c r="U824" s="254" t="e">
        <f t="shared" si="81"/>
        <v>#N/A</v>
      </c>
      <c r="V824" s="159"/>
      <c r="W824" s="246" t="e">
        <f t="shared" si="82"/>
        <v>#N/A</v>
      </c>
      <c r="X824" s="247" t="str">
        <f t="shared" si="83"/>
        <v>8</v>
      </c>
      <c r="Y824" s="159"/>
      <c r="Z824" s="254" t="e">
        <f t="shared" si="84"/>
        <v>#N/A</v>
      </c>
      <c r="AA824" s="5" t="e">
        <f>VLOOKUP(G824,Ma_KH!$A:$R,14,0)</f>
        <v>#N/A</v>
      </c>
    </row>
    <row r="825" spans="1:27" x14ac:dyDescent="0.25">
      <c r="A825" s="282">
        <v>46114</v>
      </c>
      <c r="B825" s="283">
        <v>4186991739</v>
      </c>
      <c r="C825" s="284" t="s">
        <v>15253</v>
      </c>
      <c r="D825" s="282">
        <v>46115</v>
      </c>
      <c r="E825" s="206"/>
      <c r="F825" s="189"/>
      <c r="G825" s="285" t="s">
        <v>15438</v>
      </c>
      <c r="H825" s="206"/>
      <c r="I825" s="283">
        <v>4186991739</v>
      </c>
      <c r="J825" s="283" t="s">
        <v>70</v>
      </c>
      <c r="K825" s="205" t="s">
        <v>32</v>
      </c>
      <c r="L825" s="190" t="str">
        <f>VLOOKUP($K825,TONG_SL!$A:$D,2,0)</f>
        <v>Giò Tai Lưỡi Xào 250g</v>
      </c>
      <c r="M825" s="244"/>
      <c r="N825" s="190" t="str">
        <f t="shared" si="80"/>
        <v>K-C6</v>
      </c>
      <c r="O825" s="244"/>
      <c r="P825" s="244"/>
      <c r="Q825" s="190" t="str">
        <f>VLOOKUP(K825,TONG_SL!$A:$D,3,0)</f>
        <v>Túi</v>
      </c>
      <c r="R825" s="248">
        <v>1</v>
      </c>
      <c r="S825" s="159"/>
      <c r="T825" s="159" t="e">
        <f>VLOOKUP(VLOOKUP(G825,Ma_KH!$A:$R,18,0)&amp;K825,Gia_MB!$A:$F,6,0)</f>
        <v>#N/A</v>
      </c>
      <c r="U825" s="254" t="e">
        <f t="shared" si="81"/>
        <v>#N/A</v>
      </c>
      <c r="V825" s="159"/>
      <c r="W825" s="246" t="e">
        <f t="shared" si="82"/>
        <v>#N/A</v>
      </c>
      <c r="X825" s="247" t="str">
        <f t="shared" si="83"/>
        <v>8</v>
      </c>
      <c r="Y825" s="159"/>
      <c r="Z825" s="254" t="e">
        <f t="shared" si="84"/>
        <v>#N/A</v>
      </c>
      <c r="AA825" s="5" t="e">
        <f>VLOOKUP(G825,Ma_KH!$A:$R,14,0)</f>
        <v>#N/A</v>
      </c>
    </row>
    <row r="826" spans="1:27" x14ac:dyDescent="0.25">
      <c r="A826" s="282">
        <v>46114</v>
      </c>
      <c r="B826" s="283">
        <v>4186991739</v>
      </c>
      <c r="C826" s="284" t="s">
        <v>15253</v>
      </c>
      <c r="D826" s="282">
        <v>46115</v>
      </c>
      <c r="E826" s="206"/>
      <c r="F826" s="189"/>
      <c r="G826" s="285" t="s">
        <v>15438</v>
      </c>
      <c r="H826" s="206"/>
      <c r="I826" s="283">
        <v>4186991739</v>
      </c>
      <c r="J826" s="283" t="s">
        <v>70</v>
      </c>
      <c r="K826" s="205" t="s">
        <v>30</v>
      </c>
      <c r="L826" s="190" t="str">
        <f>VLOOKUP($K826,TONG_SL!$A:$D,2,0)</f>
        <v>Gà muối 500g</v>
      </c>
      <c r="M826" s="244"/>
      <c r="N826" s="190" t="str">
        <f t="shared" si="80"/>
        <v>K-C6</v>
      </c>
      <c r="O826" s="244"/>
      <c r="P826" s="244"/>
      <c r="Q826" s="190" t="str">
        <f>VLOOKUP(K826,TONG_SL!$A:$D,3,0)</f>
        <v>Túi</v>
      </c>
      <c r="R826" s="248">
        <v>4</v>
      </c>
      <c r="S826" s="159"/>
      <c r="T826" s="159" t="e">
        <f>VLOOKUP(VLOOKUP(G826,Ma_KH!$A:$R,18,0)&amp;K826,Gia_MB!$A:$F,6,0)</f>
        <v>#N/A</v>
      </c>
      <c r="U826" s="254" t="e">
        <f t="shared" si="81"/>
        <v>#N/A</v>
      </c>
      <c r="V826" s="159"/>
      <c r="W826" s="246" t="e">
        <f t="shared" si="82"/>
        <v>#N/A</v>
      </c>
      <c r="X826" s="247" t="str">
        <f t="shared" si="83"/>
        <v>8</v>
      </c>
      <c r="Y826" s="159"/>
      <c r="Z826" s="254" t="e">
        <f t="shared" si="84"/>
        <v>#N/A</v>
      </c>
      <c r="AA826" s="5" t="e">
        <f>VLOOKUP(G826,Ma_KH!$A:$R,14,0)</f>
        <v>#N/A</v>
      </c>
    </row>
    <row r="827" spans="1:27" x14ac:dyDescent="0.25">
      <c r="A827" s="282">
        <v>46114</v>
      </c>
      <c r="B827" s="283">
        <v>4186991648</v>
      </c>
      <c r="C827" s="284" t="s">
        <v>15253</v>
      </c>
      <c r="D827" s="282">
        <v>46115</v>
      </c>
      <c r="E827" s="206"/>
      <c r="F827" s="189"/>
      <c r="G827" s="285" t="s">
        <v>15439</v>
      </c>
      <c r="H827" s="206"/>
      <c r="I827" s="283">
        <v>4186991648</v>
      </c>
      <c r="J827" s="283" t="s">
        <v>70</v>
      </c>
      <c r="K827" s="205" t="s">
        <v>48</v>
      </c>
      <c r="L827" s="190" t="str">
        <f>VLOOKUP($K827,TONG_SL!$A:$D,2,0)</f>
        <v>Mọc Nấm Hương 250g</v>
      </c>
      <c r="M827" s="244"/>
      <c r="N827" s="190" t="str">
        <f t="shared" si="80"/>
        <v>K-C6</v>
      </c>
      <c r="O827" s="244"/>
      <c r="P827" s="244"/>
      <c r="Q827" s="190" t="str">
        <f>VLOOKUP(K827,TONG_SL!$A:$D,3,0)</f>
        <v>Túi</v>
      </c>
      <c r="R827" s="248">
        <v>4</v>
      </c>
      <c r="S827" s="159"/>
      <c r="T827" s="159" t="e">
        <f>VLOOKUP(VLOOKUP(G827,Ma_KH!$A:$R,18,0)&amp;K827,Gia_MB!$A:$F,6,0)</f>
        <v>#N/A</v>
      </c>
      <c r="U827" s="254" t="e">
        <f t="shared" si="81"/>
        <v>#N/A</v>
      </c>
      <c r="V827" s="159"/>
      <c r="W827" s="246" t="e">
        <f t="shared" si="82"/>
        <v>#N/A</v>
      </c>
      <c r="X827" s="247" t="str">
        <f t="shared" si="83"/>
        <v>8</v>
      </c>
      <c r="Y827" s="159"/>
      <c r="Z827" s="254" t="e">
        <f t="shared" si="84"/>
        <v>#N/A</v>
      </c>
      <c r="AA827" s="5" t="e">
        <f>VLOOKUP(G827,Ma_KH!$A:$R,14,0)</f>
        <v>#N/A</v>
      </c>
    </row>
    <row r="828" spans="1:27" x14ac:dyDescent="0.25">
      <c r="A828" s="282">
        <v>46114</v>
      </c>
      <c r="B828" s="283">
        <v>4186991648</v>
      </c>
      <c r="C828" s="284" t="s">
        <v>15253</v>
      </c>
      <c r="D828" s="282">
        <v>46115</v>
      </c>
      <c r="E828" s="206"/>
      <c r="F828" s="189"/>
      <c r="G828" s="285" t="s">
        <v>15439</v>
      </c>
      <c r="H828" s="206"/>
      <c r="I828" s="283">
        <v>4186991648</v>
      </c>
      <c r="J828" s="283" t="s">
        <v>70</v>
      </c>
      <c r="K828" s="205" t="s">
        <v>27</v>
      </c>
      <c r="L828" s="190" t="str">
        <f>VLOOKUP($K828,TONG_SL!$A:$D,2,0)</f>
        <v>Chân giò heo muối 300g</v>
      </c>
      <c r="M828" s="244"/>
      <c r="N828" s="190" t="str">
        <f t="shared" si="80"/>
        <v>K-C6</v>
      </c>
      <c r="O828" s="244"/>
      <c r="P828" s="244"/>
      <c r="Q828" s="190" t="str">
        <f>VLOOKUP(K828,TONG_SL!$A:$D,3,0)</f>
        <v>Túi</v>
      </c>
      <c r="R828" s="248">
        <v>10</v>
      </c>
      <c r="S828" s="159"/>
      <c r="T828" s="159" t="e">
        <f>VLOOKUP(VLOOKUP(G828,Ma_KH!$A:$R,18,0)&amp;K828,Gia_MB!$A:$F,6,0)</f>
        <v>#N/A</v>
      </c>
      <c r="U828" s="254" t="e">
        <f t="shared" si="81"/>
        <v>#N/A</v>
      </c>
      <c r="V828" s="159"/>
      <c r="W828" s="246" t="e">
        <f t="shared" si="82"/>
        <v>#N/A</v>
      </c>
      <c r="X828" s="247" t="str">
        <f t="shared" si="83"/>
        <v>8</v>
      </c>
      <c r="Y828" s="159"/>
      <c r="Z828" s="254" t="e">
        <f t="shared" si="84"/>
        <v>#N/A</v>
      </c>
      <c r="AA828" s="5" t="e">
        <f>VLOOKUP(G828,Ma_KH!$A:$R,14,0)</f>
        <v>#N/A</v>
      </c>
    </row>
    <row r="829" spans="1:27" x14ac:dyDescent="0.25">
      <c r="A829" s="282">
        <v>46114</v>
      </c>
      <c r="B829" s="283">
        <v>4186991648</v>
      </c>
      <c r="C829" s="284" t="s">
        <v>15253</v>
      </c>
      <c r="D829" s="282">
        <v>46115</v>
      </c>
      <c r="E829" s="206"/>
      <c r="F829" s="189"/>
      <c r="G829" s="285" t="s">
        <v>15439</v>
      </c>
      <c r="H829" s="206"/>
      <c r="I829" s="283">
        <v>4186991648</v>
      </c>
      <c r="J829" s="283" t="s">
        <v>70</v>
      </c>
      <c r="K829" s="205" t="s">
        <v>32</v>
      </c>
      <c r="L829" s="190" t="str">
        <f>VLOOKUP($K829,TONG_SL!$A:$D,2,0)</f>
        <v>Giò Tai Lưỡi Xào 250g</v>
      </c>
      <c r="M829" s="244"/>
      <c r="N829" s="190" t="str">
        <f t="shared" si="80"/>
        <v>K-C6</v>
      </c>
      <c r="O829" s="244"/>
      <c r="P829" s="244"/>
      <c r="Q829" s="190" t="str">
        <f>VLOOKUP(K829,TONG_SL!$A:$D,3,0)</f>
        <v>Túi</v>
      </c>
      <c r="R829" s="248">
        <v>3</v>
      </c>
      <c r="S829" s="159"/>
      <c r="T829" s="159" t="e">
        <f>VLOOKUP(VLOOKUP(G829,Ma_KH!$A:$R,18,0)&amp;K829,Gia_MB!$A:$F,6,0)</f>
        <v>#N/A</v>
      </c>
      <c r="U829" s="254" t="e">
        <f t="shared" si="81"/>
        <v>#N/A</v>
      </c>
      <c r="V829" s="159"/>
      <c r="W829" s="246" t="e">
        <f t="shared" si="82"/>
        <v>#N/A</v>
      </c>
      <c r="X829" s="247" t="str">
        <f t="shared" si="83"/>
        <v>8</v>
      </c>
      <c r="Y829" s="159"/>
      <c r="Z829" s="254" t="e">
        <f t="shared" si="84"/>
        <v>#N/A</v>
      </c>
      <c r="AA829" s="5" t="e">
        <f>VLOOKUP(G829,Ma_KH!$A:$R,14,0)</f>
        <v>#N/A</v>
      </c>
    </row>
    <row r="830" spans="1:27" x14ac:dyDescent="0.25">
      <c r="A830" s="282">
        <v>46114</v>
      </c>
      <c r="B830" s="283">
        <v>4186991648</v>
      </c>
      <c r="C830" s="284" t="s">
        <v>15253</v>
      </c>
      <c r="D830" s="282">
        <v>46115</v>
      </c>
      <c r="E830" s="206"/>
      <c r="F830" s="189"/>
      <c r="G830" s="285" t="s">
        <v>15439</v>
      </c>
      <c r="H830" s="206"/>
      <c r="I830" s="283">
        <v>4186991648</v>
      </c>
      <c r="J830" s="283" t="s">
        <v>70</v>
      </c>
      <c r="K830" s="205" t="s">
        <v>30</v>
      </c>
      <c r="L830" s="190" t="str">
        <f>VLOOKUP($K830,TONG_SL!$A:$D,2,0)</f>
        <v>Gà muối 500g</v>
      </c>
      <c r="M830" s="244"/>
      <c r="N830" s="190" t="str">
        <f t="shared" si="80"/>
        <v>K-C6</v>
      </c>
      <c r="O830" s="244"/>
      <c r="P830" s="244"/>
      <c r="Q830" s="190" t="str">
        <f>VLOOKUP(K830,TONG_SL!$A:$D,3,0)</f>
        <v>Túi</v>
      </c>
      <c r="R830" s="248">
        <v>2</v>
      </c>
      <c r="S830" s="159"/>
      <c r="T830" s="159" t="e">
        <f>VLOOKUP(VLOOKUP(G830,Ma_KH!$A:$R,18,0)&amp;K830,Gia_MB!$A:$F,6,0)</f>
        <v>#N/A</v>
      </c>
      <c r="U830" s="254" t="e">
        <f t="shared" si="81"/>
        <v>#N/A</v>
      </c>
      <c r="V830" s="159"/>
      <c r="W830" s="246" t="e">
        <f t="shared" si="82"/>
        <v>#N/A</v>
      </c>
      <c r="X830" s="247" t="str">
        <f t="shared" si="83"/>
        <v>8</v>
      </c>
      <c r="Y830" s="159"/>
      <c r="Z830" s="254" t="e">
        <f t="shared" si="84"/>
        <v>#N/A</v>
      </c>
      <c r="AA830" s="5" t="e">
        <f>VLOOKUP(G830,Ma_KH!$A:$R,14,0)</f>
        <v>#N/A</v>
      </c>
    </row>
    <row r="831" spans="1:27" x14ac:dyDescent="0.25">
      <c r="A831" s="282">
        <v>46114</v>
      </c>
      <c r="B831" s="283">
        <v>4186991978</v>
      </c>
      <c r="C831" s="284" t="s">
        <v>15253</v>
      </c>
      <c r="D831" s="282">
        <v>46115</v>
      </c>
      <c r="E831" s="206"/>
      <c r="F831" s="189"/>
      <c r="G831" s="285" t="s">
        <v>14257</v>
      </c>
      <c r="H831" s="206"/>
      <c r="I831" s="283">
        <v>4186991978</v>
      </c>
      <c r="J831" s="283" t="s">
        <v>70</v>
      </c>
      <c r="K831" s="205" t="s">
        <v>30</v>
      </c>
      <c r="L831" s="190" t="str">
        <f>VLOOKUP($K831,TONG_SL!$A:$D,2,0)</f>
        <v>Gà muối 500g</v>
      </c>
      <c r="M831" s="244"/>
      <c r="N831" s="190" t="str">
        <f t="shared" si="80"/>
        <v>K-C6</v>
      </c>
      <c r="O831" s="244"/>
      <c r="P831" s="244"/>
      <c r="Q831" s="190" t="str">
        <f>VLOOKUP(K831,TONG_SL!$A:$D,3,0)</f>
        <v>Túi</v>
      </c>
      <c r="R831" s="248">
        <v>6</v>
      </c>
      <c r="S831" s="159"/>
      <c r="T831" s="159">
        <f>VLOOKUP(VLOOKUP(G831,Ma_KH!$A:$R,18,0)&amp;K831,Gia_MB!$A:$F,6,0)</f>
        <v>116611</v>
      </c>
      <c r="U831" s="254">
        <f t="shared" si="81"/>
        <v>699666</v>
      </c>
      <c r="V831" s="159"/>
      <c r="W831" s="246">
        <f t="shared" si="82"/>
        <v>0</v>
      </c>
      <c r="X831" s="247" t="str">
        <f t="shared" si="83"/>
        <v>8</v>
      </c>
      <c r="Y831" s="159"/>
      <c r="Z831" s="254">
        <f t="shared" si="84"/>
        <v>55973.279999999999</v>
      </c>
      <c r="AA831" s="5">
        <f>VLOOKUP(G831,Ma_KH!$A:$R,14,0)</f>
        <v>60</v>
      </c>
    </row>
    <row r="832" spans="1:27" x14ac:dyDescent="0.25">
      <c r="A832" s="282">
        <v>46114</v>
      </c>
      <c r="B832" s="283">
        <v>4186991978</v>
      </c>
      <c r="C832" s="284" t="s">
        <v>15253</v>
      </c>
      <c r="D832" s="282">
        <v>46115</v>
      </c>
      <c r="E832" s="206"/>
      <c r="F832" s="189"/>
      <c r="G832" s="285" t="s">
        <v>14257</v>
      </c>
      <c r="H832" s="206"/>
      <c r="I832" s="283">
        <v>4186991978</v>
      </c>
      <c r="J832" s="283" t="s">
        <v>70</v>
      </c>
      <c r="K832" s="205" t="s">
        <v>32</v>
      </c>
      <c r="L832" s="190" t="str">
        <f>VLOOKUP($K832,TONG_SL!$A:$D,2,0)</f>
        <v>Giò Tai Lưỡi Xào 250g</v>
      </c>
      <c r="M832" s="244"/>
      <c r="N832" s="190" t="str">
        <f t="shared" si="80"/>
        <v>K-C6</v>
      </c>
      <c r="O832" s="244"/>
      <c r="P832" s="244"/>
      <c r="Q832" s="190" t="str">
        <f>VLOOKUP(K832,TONG_SL!$A:$D,3,0)</f>
        <v>Túi</v>
      </c>
      <c r="R832" s="248">
        <v>3</v>
      </c>
      <c r="S832" s="159"/>
      <c r="T832" s="159">
        <f>VLOOKUP(VLOOKUP(G832,Ma_KH!$A:$R,18,0)&amp;K832,Gia_MB!$A:$F,6,0)</f>
        <v>50182</v>
      </c>
      <c r="U832" s="254">
        <f t="shared" si="81"/>
        <v>150546</v>
      </c>
      <c r="V832" s="159"/>
      <c r="W832" s="246">
        <f t="shared" si="82"/>
        <v>0</v>
      </c>
      <c r="X832" s="247" t="str">
        <f t="shared" si="83"/>
        <v>8</v>
      </c>
      <c r="Y832" s="159"/>
      <c r="Z832" s="254">
        <f t="shared" si="84"/>
        <v>12043.68</v>
      </c>
      <c r="AA832" s="5">
        <f>VLOOKUP(G832,Ma_KH!$A:$R,14,0)</f>
        <v>60</v>
      </c>
    </row>
    <row r="833" spans="1:27" x14ac:dyDescent="0.25">
      <c r="A833" s="282">
        <v>46114</v>
      </c>
      <c r="B833" s="283">
        <v>4186991978</v>
      </c>
      <c r="C833" s="284" t="s">
        <v>15253</v>
      </c>
      <c r="D833" s="282">
        <v>46115</v>
      </c>
      <c r="E833" s="206"/>
      <c r="F833" s="189"/>
      <c r="G833" s="285" t="s">
        <v>14257</v>
      </c>
      <c r="H833" s="206"/>
      <c r="I833" s="283">
        <v>4186991978</v>
      </c>
      <c r="J833" s="283" t="s">
        <v>70</v>
      </c>
      <c r="K833" s="205" t="s">
        <v>27</v>
      </c>
      <c r="L833" s="190" t="str">
        <f>VLOOKUP($K833,TONG_SL!$A:$D,2,0)</f>
        <v>Chân giò heo muối 300g</v>
      </c>
      <c r="M833" s="244"/>
      <c r="N833" s="190" t="str">
        <f t="shared" si="80"/>
        <v>K-C6</v>
      </c>
      <c r="O833" s="244"/>
      <c r="P833" s="244"/>
      <c r="Q833" s="190" t="str">
        <f>VLOOKUP(K833,TONG_SL!$A:$D,3,0)</f>
        <v>Túi</v>
      </c>
      <c r="R833" s="248">
        <v>15</v>
      </c>
      <c r="S833" s="159"/>
      <c r="T833" s="159">
        <f>VLOOKUP(VLOOKUP(G833,Ma_KH!$A:$R,18,0)&amp;K833,Gia_MB!$A:$F,6,0)</f>
        <v>73431</v>
      </c>
      <c r="U833" s="254">
        <f t="shared" si="81"/>
        <v>1101465</v>
      </c>
      <c r="V833" s="159"/>
      <c r="W833" s="246">
        <f t="shared" si="82"/>
        <v>0</v>
      </c>
      <c r="X833" s="247" t="str">
        <f t="shared" si="83"/>
        <v>8</v>
      </c>
      <c r="Y833" s="159"/>
      <c r="Z833" s="254">
        <f t="shared" si="84"/>
        <v>88117.2</v>
      </c>
      <c r="AA833" s="5">
        <f>VLOOKUP(G833,Ma_KH!$A:$R,14,0)</f>
        <v>60</v>
      </c>
    </row>
    <row r="834" spans="1:27" x14ac:dyDescent="0.25">
      <c r="A834" s="282">
        <v>46114</v>
      </c>
      <c r="B834" s="283">
        <v>4186991978</v>
      </c>
      <c r="C834" s="284" t="s">
        <v>15253</v>
      </c>
      <c r="D834" s="282">
        <v>46115</v>
      </c>
      <c r="E834" s="206"/>
      <c r="F834" s="189"/>
      <c r="G834" s="285" t="s">
        <v>14257</v>
      </c>
      <c r="H834" s="206"/>
      <c r="I834" s="283">
        <v>4186991978</v>
      </c>
      <c r="J834" s="283" t="s">
        <v>70</v>
      </c>
      <c r="K834" s="205" t="s">
        <v>48</v>
      </c>
      <c r="L834" s="190" t="str">
        <f>VLOOKUP($K834,TONG_SL!$A:$D,2,0)</f>
        <v>Mọc Nấm Hương 250g</v>
      </c>
      <c r="M834" s="244"/>
      <c r="N834" s="190" t="str">
        <f t="shared" si="80"/>
        <v>K-C6</v>
      </c>
      <c r="O834" s="244"/>
      <c r="P834" s="244"/>
      <c r="Q834" s="190" t="str">
        <f>VLOOKUP(K834,TONG_SL!$A:$D,3,0)</f>
        <v>Túi</v>
      </c>
      <c r="R834" s="248">
        <v>2</v>
      </c>
      <c r="S834" s="159"/>
      <c r="T834" s="159">
        <f>VLOOKUP(VLOOKUP(G834,Ma_KH!$A:$R,18,0)&amp;K834,Gia_MB!$A:$F,6,0)</f>
        <v>46000</v>
      </c>
      <c r="U834" s="254">
        <f t="shared" si="81"/>
        <v>92000</v>
      </c>
      <c r="V834" s="159"/>
      <c r="W834" s="246">
        <f t="shared" si="82"/>
        <v>0</v>
      </c>
      <c r="X834" s="247" t="str">
        <f t="shared" si="83"/>
        <v>8</v>
      </c>
      <c r="Y834" s="159"/>
      <c r="Z834" s="254">
        <f t="shared" si="84"/>
        <v>7360</v>
      </c>
      <c r="AA834" s="5">
        <f>VLOOKUP(G834,Ma_KH!$A:$R,14,0)</f>
        <v>60</v>
      </c>
    </row>
    <row r="835" spans="1:27" x14ac:dyDescent="0.25">
      <c r="A835" s="282">
        <v>46114</v>
      </c>
      <c r="B835" s="283">
        <v>4186991978</v>
      </c>
      <c r="C835" s="284" t="s">
        <v>15253</v>
      </c>
      <c r="D835" s="282">
        <v>46115</v>
      </c>
      <c r="E835" s="206"/>
      <c r="F835" s="189"/>
      <c r="G835" s="285" t="s">
        <v>14257</v>
      </c>
      <c r="H835" s="206"/>
      <c r="I835" s="283">
        <v>4186991978</v>
      </c>
      <c r="J835" s="283" t="s">
        <v>70</v>
      </c>
      <c r="K835" s="205" t="s">
        <v>34</v>
      </c>
      <c r="L835" s="190" t="str">
        <f>VLOOKUP($K835,TONG_SL!$A:$D,2,0)</f>
        <v>Tai heo muối 200g</v>
      </c>
      <c r="M835" s="244"/>
      <c r="N835" s="190" t="str">
        <f t="shared" ref="N835:N898" si="85">IF($B835&lt;&gt;"","K-C6","")</f>
        <v>K-C6</v>
      </c>
      <c r="O835" s="244"/>
      <c r="P835" s="244"/>
      <c r="Q835" s="190" t="str">
        <f>VLOOKUP(K835,TONG_SL!$A:$D,3,0)</f>
        <v>Túi</v>
      </c>
      <c r="R835" s="248">
        <v>3</v>
      </c>
      <c r="S835" s="159"/>
      <c r="T835" s="159">
        <f>VLOOKUP(VLOOKUP(G835,Ma_KH!$A:$R,18,0)&amp;K835,Gia_MB!$A:$F,6,0)</f>
        <v>55595</v>
      </c>
      <c r="U835" s="254">
        <f t="shared" si="81"/>
        <v>166785</v>
      </c>
      <c r="V835" s="159"/>
      <c r="W835" s="246">
        <f t="shared" si="82"/>
        <v>0</v>
      </c>
      <c r="X835" s="247" t="str">
        <f t="shared" si="83"/>
        <v>8</v>
      </c>
      <c r="Y835" s="159"/>
      <c r="Z835" s="254">
        <f t="shared" si="84"/>
        <v>13342.800000000001</v>
      </c>
      <c r="AA835" s="5">
        <f>VLOOKUP(G835,Ma_KH!$A:$R,14,0)</f>
        <v>60</v>
      </c>
    </row>
    <row r="836" spans="1:27" x14ac:dyDescent="0.25">
      <c r="A836" s="282">
        <v>46114</v>
      </c>
      <c r="B836" s="283">
        <v>4186991837</v>
      </c>
      <c r="C836" s="284" t="s">
        <v>15253</v>
      </c>
      <c r="D836" s="282">
        <v>46115</v>
      </c>
      <c r="E836" s="206"/>
      <c r="F836" s="189"/>
      <c r="G836" s="285" t="s">
        <v>14247</v>
      </c>
      <c r="H836" s="206"/>
      <c r="I836" s="283">
        <v>4186991837</v>
      </c>
      <c r="J836" s="283" t="s">
        <v>70</v>
      </c>
      <c r="K836" s="205" t="s">
        <v>32</v>
      </c>
      <c r="L836" s="190" t="str">
        <f>VLOOKUP($K836,TONG_SL!$A:$D,2,0)</f>
        <v>Giò Tai Lưỡi Xào 250g</v>
      </c>
      <c r="M836" s="244"/>
      <c r="N836" s="190" t="str">
        <f t="shared" si="85"/>
        <v>K-C6</v>
      </c>
      <c r="O836" s="244"/>
      <c r="P836" s="244"/>
      <c r="Q836" s="190" t="str">
        <f>VLOOKUP(K836,TONG_SL!$A:$D,3,0)</f>
        <v>Túi</v>
      </c>
      <c r="R836" s="248">
        <v>1</v>
      </c>
      <c r="S836" s="159"/>
      <c r="T836" s="159">
        <f>VLOOKUP(VLOOKUP(G836,Ma_KH!$A:$R,18,0)&amp;K836,Gia_MB!$A:$F,6,0)</f>
        <v>50182</v>
      </c>
      <c r="U836" s="254">
        <f t="shared" si="81"/>
        <v>50182</v>
      </c>
      <c r="V836" s="159"/>
      <c r="W836" s="246">
        <f t="shared" si="82"/>
        <v>0</v>
      </c>
      <c r="X836" s="247" t="str">
        <f t="shared" si="83"/>
        <v>8</v>
      </c>
      <c r="Y836" s="159"/>
      <c r="Z836" s="254">
        <f t="shared" si="84"/>
        <v>4014.56</v>
      </c>
      <c r="AA836" s="5">
        <f>VLOOKUP(G836,Ma_KH!$A:$R,14,0)</f>
        <v>60</v>
      </c>
    </row>
    <row r="837" spans="1:27" x14ac:dyDescent="0.25">
      <c r="A837" s="282">
        <v>46114</v>
      </c>
      <c r="B837" s="283">
        <v>4186991837</v>
      </c>
      <c r="C837" s="284" t="s">
        <v>15253</v>
      </c>
      <c r="D837" s="282">
        <v>46115</v>
      </c>
      <c r="E837" s="206"/>
      <c r="F837" s="189"/>
      <c r="G837" s="285" t="s">
        <v>14247</v>
      </c>
      <c r="H837" s="206"/>
      <c r="I837" s="283">
        <v>4186991837</v>
      </c>
      <c r="J837" s="283" t="s">
        <v>70</v>
      </c>
      <c r="K837" s="205" t="s">
        <v>27</v>
      </c>
      <c r="L837" s="190" t="str">
        <f>VLOOKUP($K837,TONG_SL!$A:$D,2,0)</f>
        <v>Chân giò heo muối 300g</v>
      </c>
      <c r="M837" s="244"/>
      <c r="N837" s="190" t="str">
        <f t="shared" si="85"/>
        <v>K-C6</v>
      </c>
      <c r="O837" s="244"/>
      <c r="P837" s="244"/>
      <c r="Q837" s="190" t="str">
        <f>VLOOKUP(K837,TONG_SL!$A:$D,3,0)</f>
        <v>Túi</v>
      </c>
      <c r="R837" s="248">
        <v>19</v>
      </c>
      <c r="S837" s="159"/>
      <c r="T837" s="159">
        <f>VLOOKUP(VLOOKUP(G837,Ma_KH!$A:$R,18,0)&amp;K837,Gia_MB!$A:$F,6,0)</f>
        <v>73431</v>
      </c>
      <c r="U837" s="254">
        <f t="shared" si="81"/>
        <v>1395189</v>
      </c>
      <c r="V837" s="159"/>
      <c r="W837" s="246">
        <f t="shared" si="82"/>
        <v>0</v>
      </c>
      <c r="X837" s="247" t="str">
        <f t="shared" si="83"/>
        <v>8</v>
      </c>
      <c r="Y837" s="159"/>
      <c r="Z837" s="254">
        <f t="shared" si="84"/>
        <v>111615.12</v>
      </c>
      <c r="AA837" s="5">
        <f>VLOOKUP(G837,Ma_KH!$A:$R,14,0)</f>
        <v>60</v>
      </c>
    </row>
    <row r="838" spans="1:27" x14ac:dyDescent="0.25">
      <c r="A838" s="282">
        <v>46111</v>
      </c>
      <c r="B838" s="283">
        <v>4186786279</v>
      </c>
      <c r="C838" s="284" t="s">
        <v>15253</v>
      </c>
      <c r="D838" s="282">
        <v>46115</v>
      </c>
      <c r="E838" s="206"/>
      <c r="F838" s="189"/>
      <c r="G838" s="285" t="s">
        <v>14231</v>
      </c>
      <c r="H838" s="206"/>
      <c r="I838" s="283">
        <v>4186786279</v>
      </c>
      <c r="J838" s="283" t="s">
        <v>70</v>
      </c>
      <c r="K838" s="205" t="s">
        <v>37</v>
      </c>
      <c r="L838" s="190" t="str">
        <f>VLOOKUP($K838,TONG_SL!$A:$D,2,0)</f>
        <v>Chả cốm 300g</v>
      </c>
      <c r="M838" s="244"/>
      <c r="N838" s="190" t="str">
        <f t="shared" si="85"/>
        <v>K-C6</v>
      </c>
      <c r="O838" s="244"/>
      <c r="P838" s="244"/>
      <c r="Q838" s="190" t="str">
        <f>VLOOKUP(K838,TONG_SL!$A:$D,3,0)</f>
        <v>Túi</v>
      </c>
      <c r="R838" s="248">
        <v>5</v>
      </c>
      <c r="S838" s="159"/>
      <c r="T838" s="159">
        <f>VLOOKUP(VLOOKUP(G838,Ma_KH!$A:$R,18,0)&amp;K838,Gia_MB!$A:$F,6,0)</f>
        <v>74250</v>
      </c>
      <c r="U838" s="254">
        <f t="shared" si="81"/>
        <v>371250</v>
      </c>
      <c r="V838" s="159"/>
      <c r="W838" s="246">
        <f t="shared" si="82"/>
        <v>0</v>
      </c>
      <c r="X838" s="247" t="str">
        <f t="shared" si="83"/>
        <v>8</v>
      </c>
      <c r="Y838" s="159"/>
      <c r="Z838" s="254">
        <f t="shared" si="84"/>
        <v>29700</v>
      </c>
      <c r="AA838" s="5">
        <f>VLOOKUP(G838,Ma_KH!$A:$R,14,0)</f>
        <v>60</v>
      </c>
    </row>
    <row r="839" spans="1:27" x14ac:dyDescent="0.25">
      <c r="A839" s="282">
        <v>46111</v>
      </c>
      <c r="B839" s="283">
        <v>4186786279</v>
      </c>
      <c r="C839" s="284" t="s">
        <v>15253</v>
      </c>
      <c r="D839" s="282">
        <v>46115</v>
      </c>
      <c r="E839" s="206"/>
      <c r="F839" s="189"/>
      <c r="G839" s="285" t="s">
        <v>14231</v>
      </c>
      <c r="H839" s="206"/>
      <c r="I839" s="283">
        <v>4186786279</v>
      </c>
      <c r="J839" s="283" t="s">
        <v>70</v>
      </c>
      <c r="K839" s="205" t="s">
        <v>30</v>
      </c>
      <c r="L839" s="190" t="str">
        <f>VLOOKUP($K839,TONG_SL!$A:$D,2,0)</f>
        <v>Gà muối 500g</v>
      </c>
      <c r="M839" s="244"/>
      <c r="N839" s="190" t="str">
        <f t="shared" si="85"/>
        <v>K-C6</v>
      </c>
      <c r="O839" s="244"/>
      <c r="P839" s="244"/>
      <c r="Q839" s="190" t="str">
        <f>VLOOKUP(K839,TONG_SL!$A:$D,3,0)</f>
        <v>Túi</v>
      </c>
      <c r="R839" s="248">
        <v>10</v>
      </c>
      <c r="S839" s="159"/>
      <c r="T839" s="159">
        <f>VLOOKUP(VLOOKUP(G839,Ma_KH!$A:$R,18,0)&amp;K839,Gia_MB!$A:$F,6,0)</f>
        <v>116611</v>
      </c>
      <c r="U839" s="254">
        <f t="shared" si="81"/>
        <v>1166110</v>
      </c>
      <c r="V839" s="159"/>
      <c r="W839" s="246">
        <f t="shared" si="82"/>
        <v>0</v>
      </c>
      <c r="X839" s="247" t="str">
        <f t="shared" si="83"/>
        <v>8</v>
      </c>
      <c r="Y839" s="159"/>
      <c r="Z839" s="254">
        <f t="shared" si="84"/>
        <v>93288.8</v>
      </c>
      <c r="AA839" s="5">
        <f>VLOOKUP(G839,Ma_KH!$A:$R,14,0)</f>
        <v>60</v>
      </c>
    </row>
    <row r="840" spans="1:27" x14ac:dyDescent="0.25">
      <c r="A840" s="282">
        <v>46107</v>
      </c>
      <c r="B840" s="283">
        <v>4186680231</v>
      </c>
      <c r="C840" s="284" t="s">
        <v>15253</v>
      </c>
      <c r="D840" s="282">
        <v>46115</v>
      </c>
      <c r="E840" s="206"/>
      <c r="F840" s="189"/>
      <c r="G840" s="285" t="s">
        <v>14242</v>
      </c>
      <c r="H840" s="206"/>
      <c r="I840" s="283">
        <v>4186680231</v>
      </c>
      <c r="J840" s="283" t="s">
        <v>70</v>
      </c>
      <c r="K840" s="205" t="s">
        <v>37</v>
      </c>
      <c r="L840" s="190" t="str">
        <f>VLOOKUP($K840,TONG_SL!$A:$D,2,0)</f>
        <v>Chả cốm 300g</v>
      </c>
      <c r="M840" s="244"/>
      <c r="N840" s="190" t="str">
        <f t="shared" si="85"/>
        <v>K-C6</v>
      </c>
      <c r="O840" s="244"/>
      <c r="P840" s="244"/>
      <c r="Q840" s="190" t="str">
        <f>VLOOKUP(K840,TONG_SL!$A:$D,3,0)</f>
        <v>Túi</v>
      </c>
      <c r="R840" s="248">
        <v>3</v>
      </c>
      <c r="S840" s="159"/>
      <c r="T840" s="159">
        <f>VLOOKUP(VLOOKUP(G840,Ma_KH!$A:$R,18,0)&amp;K840,Gia_MB!$A:$F,6,0)</f>
        <v>74250</v>
      </c>
      <c r="U840" s="254">
        <f t="shared" si="81"/>
        <v>222750</v>
      </c>
      <c r="V840" s="159"/>
      <c r="W840" s="246">
        <f t="shared" si="82"/>
        <v>0</v>
      </c>
      <c r="X840" s="247" t="str">
        <f t="shared" si="83"/>
        <v>8</v>
      </c>
      <c r="Y840" s="159"/>
      <c r="Z840" s="254">
        <f t="shared" si="84"/>
        <v>17820</v>
      </c>
      <c r="AA840" s="5">
        <f>VLOOKUP(G840,Ma_KH!$A:$R,14,0)</f>
        <v>60</v>
      </c>
    </row>
    <row r="841" spans="1:27" x14ac:dyDescent="0.25">
      <c r="A841" s="282">
        <v>46107</v>
      </c>
      <c r="B841" s="283">
        <v>4186680231</v>
      </c>
      <c r="C841" s="284" t="s">
        <v>15253</v>
      </c>
      <c r="D841" s="282">
        <v>46115</v>
      </c>
      <c r="E841" s="206"/>
      <c r="F841" s="189"/>
      <c r="G841" s="285" t="s">
        <v>14242</v>
      </c>
      <c r="H841" s="206"/>
      <c r="I841" s="283">
        <v>4186680231</v>
      </c>
      <c r="J841" s="283" t="s">
        <v>70</v>
      </c>
      <c r="K841" s="205" t="s">
        <v>48</v>
      </c>
      <c r="L841" s="190" t="str">
        <f>VLOOKUP($K841,TONG_SL!$A:$D,2,0)</f>
        <v>Mọc Nấm Hương 250g</v>
      </c>
      <c r="M841" s="244"/>
      <c r="N841" s="190" t="str">
        <f t="shared" si="85"/>
        <v>K-C6</v>
      </c>
      <c r="O841" s="244"/>
      <c r="P841" s="244"/>
      <c r="Q841" s="190" t="str">
        <f>VLOOKUP(K841,TONG_SL!$A:$D,3,0)</f>
        <v>Túi</v>
      </c>
      <c r="R841" s="248">
        <v>3</v>
      </c>
      <c r="S841" s="159"/>
      <c r="T841" s="159">
        <f>VLOOKUP(VLOOKUP(G841,Ma_KH!$A:$R,18,0)&amp;K841,Gia_MB!$A:$F,6,0)</f>
        <v>46000</v>
      </c>
      <c r="U841" s="254">
        <f t="shared" si="81"/>
        <v>138000</v>
      </c>
      <c r="V841" s="159"/>
      <c r="W841" s="246">
        <f t="shared" si="82"/>
        <v>0</v>
      </c>
      <c r="X841" s="247" t="str">
        <f t="shared" si="83"/>
        <v>8</v>
      </c>
      <c r="Y841" s="159"/>
      <c r="Z841" s="254">
        <f t="shared" si="84"/>
        <v>11040</v>
      </c>
      <c r="AA841" s="5">
        <f>VLOOKUP(G841,Ma_KH!$A:$R,14,0)</f>
        <v>60</v>
      </c>
    </row>
    <row r="842" spans="1:27" x14ac:dyDescent="0.25">
      <c r="A842" s="282">
        <v>46107</v>
      </c>
      <c r="B842" s="283">
        <v>4186680231</v>
      </c>
      <c r="C842" s="284" t="s">
        <v>15253</v>
      </c>
      <c r="D842" s="282">
        <v>46115</v>
      </c>
      <c r="E842" s="206"/>
      <c r="F842" s="189"/>
      <c r="G842" s="285" t="s">
        <v>14242</v>
      </c>
      <c r="H842" s="206"/>
      <c r="I842" s="283">
        <v>4186680231</v>
      </c>
      <c r="J842" s="283" t="s">
        <v>70</v>
      </c>
      <c r="K842" s="205" t="s">
        <v>34</v>
      </c>
      <c r="L842" s="190" t="str">
        <f>VLOOKUP($K842,TONG_SL!$A:$D,2,0)</f>
        <v>Tai heo muối 200g</v>
      </c>
      <c r="M842" s="244"/>
      <c r="N842" s="190" t="str">
        <f t="shared" si="85"/>
        <v>K-C6</v>
      </c>
      <c r="O842" s="244"/>
      <c r="P842" s="244"/>
      <c r="Q842" s="190" t="str">
        <f>VLOOKUP(K842,TONG_SL!$A:$D,3,0)</f>
        <v>Túi</v>
      </c>
      <c r="R842" s="248">
        <v>3</v>
      </c>
      <c r="S842" s="159"/>
      <c r="T842" s="159">
        <f>VLOOKUP(VLOOKUP(G842,Ma_KH!$A:$R,18,0)&amp;K842,Gia_MB!$A:$F,6,0)</f>
        <v>55595</v>
      </c>
      <c r="U842" s="254">
        <f t="shared" si="81"/>
        <v>166785</v>
      </c>
      <c r="V842" s="159"/>
      <c r="W842" s="246">
        <f t="shared" si="82"/>
        <v>0</v>
      </c>
      <c r="X842" s="247" t="str">
        <f t="shared" si="83"/>
        <v>8</v>
      </c>
      <c r="Y842" s="159"/>
      <c r="Z842" s="254">
        <f t="shared" si="84"/>
        <v>13342.800000000001</v>
      </c>
      <c r="AA842" s="5">
        <f>VLOOKUP(G842,Ma_KH!$A:$R,14,0)</f>
        <v>60</v>
      </c>
    </row>
    <row r="843" spans="1:27" x14ac:dyDescent="0.25">
      <c r="A843" s="282">
        <v>46107</v>
      </c>
      <c r="B843" s="283">
        <v>4186680231</v>
      </c>
      <c r="C843" s="284" t="s">
        <v>15253</v>
      </c>
      <c r="D843" s="282">
        <v>46115</v>
      </c>
      <c r="E843" s="206"/>
      <c r="F843" s="189"/>
      <c r="G843" s="285" t="s">
        <v>14242</v>
      </c>
      <c r="H843" s="206"/>
      <c r="I843" s="283">
        <v>4186680231</v>
      </c>
      <c r="J843" s="283" t="s">
        <v>70</v>
      </c>
      <c r="K843" s="205" t="s">
        <v>30</v>
      </c>
      <c r="L843" s="190" t="str">
        <f>VLOOKUP($K843,TONG_SL!$A:$D,2,0)</f>
        <v>Gà muối 500g</v>
      </c>
      <c r="M843" s="244"/>
      <c r="N843" s="190" t="str">
        <f t="shared" si="85"/>
        <v>K-C6</v>
      </c>
      <c r="O843" s="244"/>
      <c r="P843" s="244"/>
      <c r="Q843" s="190" t="str">
        <f>VLOOKUP(K843,TONG_SL!$A:$D,3,0)</f>
        <v>Túi</v>
      </c>
      <c r="R843" s="248">
        <v>3</v>
      </c>
      <c r="S843" s="159"/>
      <c r="T843" s="159">
        <f>VLOOKUP(VLOOKUP(G843,Ma_KH!$A:$R,18,0)&amp;K843,Gia_MB!$A:$F,6,0)</f>
        <v>116611</v>
      </c>
      <c r="U843" s="254">
        <f t="shared" si="81"/>
        <v>349833</v>
      </c>
      <c r="V843" s="159"/>
      <c r="W843" s="246">
        <f t="shared" si="82"/>
        <v>0</v>
      </c>
      <c r="X843" s="247" t="str">
        <f t="shared" si="83"/>
        <v>8</v>
      </c>
      <c r="Y843" s="159"/>
      <c r="Z843" s="254">
        <f t="shared" si="84"/>
        <v>27986.639999999999</v>
      </c>
      <c r="AA843" s="5">
        <f>VLOOKUP(G843,Ma_KH!$A:$R,14,0)</f>
        <v>60</v>
      </c>
    </row>
    <row r="844" spans="1:27" x14ac:dyDescent="0.25">
      <c r="A844" s="282">
        <v>46107</v>
      </c>
      <c r="B844" s="283">
        <v>4186680231</v>
      </c>
      <c r="C844" s="284" t="s">
        <v>15253</v>
      </c>
      <c r="D844" s="282">
        <v>46115</v>
      </c>
      <c r="E844" s="206"/>
      <c r="F844" s="189"/>
      <c r="G844" s="285" t="s">
        <v>14242</v>
      </c>
      <c r="H844" s="206"/>
      <c r="I844" s="283">
        <v>4186680231</v>
      </c>
      <c r="J844" s="283" t="s">
        <v>70</v>
      </c>
      <c r="K844" s="205" t="s">
        <v>32</v>
      </c>
      <c r="L844" s="190" t="str">
        <f>VLOOKUP($K844,TONG_SL!$A:$D,2,0)</f>
        <v>Giò Tai Lưỡi Xào 250g</v>
      </c>
      <c r="M844" s="244"/>
      <c r="N844" s="190" t="str">
        <f t="shared" si="85"/>
        <v>K-C6</v>
      </c>
      <c r="O844" s="244"/>
      <c r="P844" s="244"/>
      <c r="Q844" s="190" t="str">
        <f>VLOOKUP(K844,TONG_SL!$A:$D,3,0)</f>
        <v>Túi</v>
      </c>
      <c r="R844" s="248">
        <v>3</v>
      </c>
      <c r="S844" s="159"/>
      <c r="T844" s="159">
        <f>VLOOKUP(VLOOKUP(G844,Ma_KH!$A:$R,18,0)&amp;K844,Gia_MB!$A:$F,6,0)</f>
        <v>50182</v>
      </c>
      <c r="U844" s="254">
        <f t="shared" si="81"/>
        <v>150546</v>
      </c>
      <c r="V844" s="159"/>
      <c r="W844" s="246">
        <f t="shared" si="82"/>
        <v>0</v>
      </c>
      <c r="X844" s="247" t="str">
        <f t="shared" si="83"/>
        <v>8</v>
      </c>
      <c r="Y844" s="159"/>
      <c r="Z844" s="254">
        <f t="shared" si="84"/>
        <v>12043.68</v>
      </c>
      <c r="AA844" s="5">
        <f>VLOOKUP(G844,Ma_KH!$A:$R,14,0)</f>
        <v>60</v>
      </c>
    </row>
    <row r="845" spans="1:27" x14ac:dyDescent="0.25">
      <c r="A845" s="282">
        <v>46107</v>
      </c>
      <c r="B845" s="283">
        <v>4186680140</v>
      </c>
      <c r="C845" s="284" t="s">
        <v>15253</v>
      </c>
      <c r="D845" s="282">
        <v>46115</v>
      </c>
      <c r="E845" s="206"/>
      <c r="F845" s="189"/>
      <c r="G845" s="285" t="s">
        <v>14240</v>
      </c>
      <c r="H845" s="206"/>
      <c r="I845" s="283">
        <v>4186680140</v>
      </c>
      <c r="J845" s="283" t="s">
        <v>70</v>
      </c>
      <c r="K845" s="205" t="s">
        <v>27</v>
      </c>
      <c r="L845" s="190" t="str">
        <f>VLOOKUP($K845,TONG_SL!$A:$D,2,0)</f>
        <v>Chân giò heo muối 300g</v>
      </c>
      <c r="M845" s="244"/>
      <c r="N845" s="190" t="str">
        <f t="shared" si="85"/>
        <v>K-C6</v>
      </c>
      <c r="O845" s="244"/>
      <c r="P845" s="244"/>
      <c r="Q845" s="190" t="str">
        <f>VLOOKUP(K845,TONG_SL!$A:$D,3,0)</f>
        <v>Túi</v>
      </c>
      <c r="R845" s="248">
        <v>6</v>
      </c>
      <c r="S845" s="159"/>
      <c r="T845" s="159">
        <f>VLOOKUP(VLOOKUP(G845,Ma_KH!$A:$R,18,0)&amp;K845,Gia_MB!$A:$F,6,0)</f>
        <v>73431</v>
      </c>
      <c r="U845" s="254">
        <f t="shared" si="81"/>
        <v>440586</v>
      </c>
      <c r="V845" s="159"/>
      <c r="W845" s="246">
        <f t="shared" si="82"/>
        <v>0</v>
      </c>
      <c r="X845" s="247" t="str">
        <f t="shared" si="83"/>
        <v>8</v>
      </c>
      <c r="Y845" s="159"/>
      <c r="Z845" s="254">
        <f t="shared" si="84"/>
        <v>35246.879999999997</v>
      </c>
      <c r="AA845" s="5">
        <f>VLOOKUP(G845,Ma_KH!$A:$R,14,0)</f>
        <v>60</v>
      </c>
    </row>
    <row r="846" spans="1:27" x14ac:dyDescent="0.25">
      <c r="A846" s="282">
        <v>46107</v>
      </c>
      <c r="B846" s="283">
        <v>4186680140</v>
      </c>
      <c r="C846" s="284" t="s">
        <v>15253</v>
      </c>
      <c r="D846" s="282">
        <v>46115</v>
      </c>
      <c r="E846" s="206"/>
      <c r="F846" s="189"/>
      <c r="G846" s="285" t="s">
        <v>14240</v>
      </c>
      <c r="H846" s="206"/>
      <c r="I846" s="283">
        <v>4186680140</v>
      </c>
      <c r="J846" s="283" t="s">
        <v>70</v>
      </c>
      <c r="K846" s="205" t="s">
        <v>37</v>
      </c>
      <c r="L846" s="190" t="str">
        <f>VLOOKUP($K846,TONG_SL!$A:$D,2,0)</f>
        <v>Chả cốm 300g</v>
      </c>
      <c r="M846" s="244"/>
      <c r="N846" s="190" t="str">
        <f t="shared" si="85"/>
        <v>K-C6</v>
      </c>
      <c r="O846" s="244"/>
      <c r="P846" s="244"/>
      <c r="Q846" s="190" t="str">
        <f>VLOOKUP(K846,TONG_SL!$A:$D,3,0)</f>
        <v>Túi</v>
      </c>
      <c r="R846" s="248">
        <v>4</v>
      </c>
      <c r="S846" s="159"/>
      <c r="T846" s="159">
        <f>VLOOKUP(VLOOKUP(G846,Ma_KH!$A:$R,18,0)&amp;K846,Gia_MB!$A:$F,6,0)</f>
        <v>74250</v>
      </c>
      <c r="U846" s="254">
        <f t="shared" si="81"/>
        <v>297000</v>
      </c>
      <c r="V846" s="159"/>
      <c r="W846" s="246">
        <f t="shared" si="82"/>
        <v>0</v>
      </c>
      <c r="X846" s="247" t="str">
        <f t="shared" si="83"/>
        <v>8</v>
      </c>
      <c r="Y846" s="159"/>
      <c r="Z846" s="254">
        <f t="shared" si="84"/>
        <v>23760</v>
      </c>
      <c r="AA846" s="5">
        <f>VLOOKUP(G846,Ma_KH!$A:$R,14,0)</f>
        <v>60</v>
      </c>
    </row>
    <row r="847" spans="1:27" x14ac:dyDescent="0.25">
      <c r="A847" s="282">
        <v>46107</v>
      </c>
      <c r="B847" s="283">
        <v>4186680140</v>
      </c>
      <c r="C847" s="284" t="s">
        <v>15253</v>
      </c>
      <c r="D847" s="282">
        <v>46115</v>
      </c>
      <c r="E847" s="206"/>
      <c r="F847" s="189"/>
      <c r="G847" s="285" t="s">
        <v>14240</v>
      </c>
      <c r="H847" s="206"/>
      <c r="I847" s="283">
        <v>4186680140</v>
      </c>
      <c r="J847" s="283" t="s">
        <v>70</v>
      </c>
      <c r="K847" s="205" t="s">
        <v>34</v>
      </c>
      <c r="L847" s="190" t="str">
        <f>VLOOKUP($K847,TONG_SL!$A:$D,2,0)</f>
        <v>Tai heo muối 200g</v>
      </c>
      <c r="M847" s="244"/>
      <c r="N847" s="190" t="str">
        <f t="shared" si="85"/>
        <v>K-C6</v>
      </c>
      <c r="O847" s="244"/>
      <c r="P847" s="244"/>
      <c r="Q847" s="190" t="str">
        <f>VLOOKUP(K847,TONG_SL!$A:$D,3,0)</f>
        <v>Túi</v>
      </c>
      <c r="R847" s="248">
        <v>4</v>
      </c>
      <c r="S847" s="159"/>
      <c r="T847" s="159">
        <f>VLOOKUP(VLOOKUP(G847,Ma_KH!$A:$R,18,0)&amp;K847,Gia_MB!$A:$F,6,0)</f>
        <v>55595</v>
      </c>
      <c r="U847" s="254">
        <f t="shared" si="81"/>
        <v>222380</v>
      </c>
      <c r="V847" s="159"/>
      <c r="W847" s="246">
        <f t="shared" si="82"/>
        <v>0</v>
      </c>
      <c r="X847" s="247" t="str">
        <f t="shared" si="83"/>
        <v>8</v>
      </c>
      <c r="Y847" s="159"/>
      <c r="Z847" s="254">
        <f t="shared" si="84"/>
        <v>17790.400000000001</v>
      </c>
      <c r="AA847" s="5">
        <f>VLOOKUP(G847,Ma_KH!$A:$R,14,0)</f>
        <v>60</v>
      </c>
    </row>
    <row r="848" spans="1:27" x14ac:dyDescent="0.25">
      <c r="A848" s="261">
        <v>46114</v>
      </c>
      <c r="B848" s="262">
        <v>4186992325</v>
      </c>
      <c r="C848" s="263" t="s">
        <v>15253</v>
      </c>
      <c r="D848" s="261">
        <v>46116</v>
      </c>
      <c r="E848" s="206"/>
      <c r="F848" s="189"/>
      <c r="G848" s="265" t="s">
        <v>15033</v>
      </c>
      <c r="H848" s="206"/>
      <c r="I848" s="262" t="s">
        <v>15440</v>
      </c>
      <c r="J848" s="262" t="s">
        <v>1769</v>
      </c>
      <c r="K848" s="205" t="s">
        <v>34</v>
      </c>
      <c r="L848" s="190" t="str">
        <f>VLOOKUP($K848,TONG_SL!$A:$D,2,0)</f>
        <v>Tai heo muối 200g</v>
      </c>
      <c r="M848" s="244"/>
      <c r="N848" s="190" t="str">
        <f t="shared" si="85"/>
        <v>K-C6</v>
      </c>
      <c r="O848" s="244"/>
      <c r="P848" s="244"/>
      <c r="Q848" s="190" t="str">
        <f>VLOOKUP(K848,TONG_SL!$A:$D,3,0)</f>
        <v>Túi</v>
      </c>
      <c r="R848" s="248">
        <v>1</v>
      </c>
      <c r="S848" s="159"/>
      <c r="T848" s="159">
        <f>VLOOKUP(VLOOKUP(G848,Ma_KH!$A:$R,18,0)&amp;K848,Gia_MB!$A:$F,6,0)</f>
        <v>55595</v>
      </c>
      <c r="U848" s="254">
        <f t="shared" si="81"/>
        <v>55595</v>
      </c>
      <c r="V848" s="159"/>
      <c r="W848" s="246">
        <f t="shared" si="82"/>
        <v>0</v>
      </c>
      <c r="X848" s="247" t="str">
        <f t="shared" si="83"/>
        <v>8</v>
      </c>
      <c r="Y848" s="159"/>
      <c r="Z848" s="254">
        <f t="shared" si="84"/>
        <v>4447.6000000000004</v>
      </c>
      <c r="AA848" s="5">
        <f>VLOOKUP(G848,Ma_KH!$A:$R,14,0)</f>
        <v>60</v>
      </c>
    </row>
    <row r="849" spans="1:27" x14ac:dyDescent="0.25">
      <c r="A849" s="261">
        <v>46114</v>
      </c>
      <c r="B849" s="262">
        <v>4186992325</v>
      </c>
      <c r="C849" s="263" t="s">
        <v>15253</v>
      </c>
      <c r="D849" s="261">
        <v>46116</v>
      </c>
      <c r="E849" s="206"/>
      <c r="F849" s="189"/>
      <c r="G849" s="265" t="s">
        <v>15033</v>
      </c>
      <c r="H849" s="206"/>
      <c r="I849" s="262" t="s">
        <v>15440</v>
      </c>
      <c r="J849" s="262" t="s">
        <v>1769</v>
      </c>
      <c r="K849" s="205" t="s">
        <v>27</v>
      </c>
      <c r="L849" s="190" t="str">
        <f>VLOOKUP($K849,TONG_SL!$A:$D,2,0)</f>
        <v>Chân giò heo muối 300g</v>
      </c>
      <c r="M849" s="244"/>
      <c r="N849" s="190" t="str">
        <f t="shared" si="85"/>
        <v>K-C6</v>
      </c>
      <c r="O849" s="244"/>
      <c r="P849" s="244"/>
      <c r="Q849" s="190" t="str">
        <f>VLOOKUP(K849,TONG_SL!$A:$D,3,0)</f>
        <v>Túi</v>
      </c>
      <c r="R849" s="248">
        <v>41</v>
      </c>
      <c r="S849" s="159"/>
      <c r="T849" s="159">
        <f>VLOOKUP(VLOOKUP(G849,Ma_KH!$A:$R,18,0)&amp;K849,Gia_MB!$A:$F,6,0)</f>
        <v>73431</v>
      </c>
      <c r="U849" s="254">
        <f t="shared" si="81"/>
        <v>3010671</v>
      </c>
      <c r="V849" s="159"/>
      <c r="W849" s="246">
        <f t="shared" si="82"/>
        <v>0</v>
      </c>
      <c r="X849" s="247" t="str">
        <f t="shared" si="83"/>
        <v>8</v>
      </c>
      <c r="Y849" s="159"/>
      <c r="Z849" s="254">
        <f t="shared" si="84"/>
        <v>240853.68</v>
      </c>
      <c r="AA849" s="5">
        <f>VLOOKUP(G849,Ma_KH!$A:$R,14,0)</f>
        <v>60</v>
      </c>
    </row>
    <row r="850" spans="1:27" x14ac:dyDescent="0.25">
      <c r="A850" s="261">
        <v>46114</v>
      </c>
      <c r="B850" s="262">
        <v>4186992325</v>
      </c>
      <c r="C850" s="263" t="s">
        <v>15253</v>
      </c>
      <c r="D850" s="261">
        <v>46116</v>
      </c>
      <c r="E850" s="206"/>
      <c r="F850" s="189"/>
      <c r="G850" s="265" t="s">
        <v>15033</v>
      </c>
      <c r="H850" s="206"/>
      <c r="I850" s="262" t="s">
        <v>15440</v>
      </c>
      <c r="J850" s="262" t="s">
        <v>1769</v>
      </c>
      <c r="K850" s="205" t="s">
        <v>32</v>
      </c>
      <c r="L850" s="190" t="str">
        <f>VLOOKUP($K850,TONG_SL!$A:$D,2,0)</f>
        <v>Giò Tai Lưỡi Xào 250g</v>
      </c>
      <c r="M850" s="244"/>
      <c r="N850" s="190" t="str">
        <f t="shared" si="85"/>
        <v>K-C6</v>
      </c>
      <c r="O850" s="244"/>
      <c r="P850" s="244"/>
      <c r="Q850" s="190" t="str">
        <f>VLOOKUP(K850,TONG_SL!$A:$D,3,0)</f>
        <v>Túi</v>
      </c>
      <c r="R850" s="248">
        <v>2</v>
      </c>
      <c r="S850" s="159"/>
      <c r="T850" s="159">
        <f>VLOOKUP(VLOOKUP(G850,Ma_KH!$A:$R,18,0)&amp;K850,Gia_MB!$A:$F,6,0)</f>
        <v>50182</v>
      </c>
      <c r="U850" s="254">
        <f t="shared" si="81"/>
        <v>100364</v>
      </c>
      <c r="V850" s="159"/>
      <c r="W850" s="246">
        <f t="shared" si="82"/>
        <v>0</v>
      </c>
      <c r="X850" s="247" t="str">
        <f t="shared" si="83"/>
        <v>8</v>
      </c>
      <c r="Y850" s="159"/>
      <c r="Z850" s="254">
        <f t="shared" si="84"/>
        <v>8029.12</v>
      </c>
      <c r="AA850" s="5">
        <f>VLOOKUP(G850,Ma_KH!$A:$R,14,0)</f>
        <v>60</v>
      </c>
    </row>
    <row r="851" spans="1:27" x14ac:dyDescent="0.25">
      <c r="A851" s="261">
        <v>46114</v>
      </c>
      <c r="B851" s="262">
        <v>4186992325</v>
      </c>
      <c r="C851" s="263" t="s">
        <v>15253</v>
      </c>
      <c r="D851" s="261">
        <v>46116</v>
      </c>
      <c r="E851" s="206"/>
      <c r="F851" s="189"/>
      <c r="G851" s="265" t="s">
        <v>15033</v>
      </c>
      <c r="H851" s="206"/>
      <c r="I851" s="262" t="s">
        <v>15440</v>
      </c>
      <c r="J851" s="262" t="s">
        <v>1769</v>
      </c>
      <c r="K851" s="205" t="s">
        <v>30</v>
      </c>
      <c r="L851" s="190" t="str">
        <f>VLOOKUP($K851,TONG_SL!$A:$D,2,0)</f>
        <v>Gà muối 500g</v>
      </c>
      <c r="M851" s="244"/>
      <c r="N851" s="190" t="str">
        <f t="shared" si="85"/>
        <v>K-C6</v>
      </c>
      <c r="O851" s="244"/>
      <c r="P851" s="244"/>
      <c r="Q851" s="190" t="str">
        <f>VLOOKUP(K851,TONG_SL!$A:$D,3,0)</f>
        <v>Túi</v>
      </c>
      <c r="R851" s="248">
        <v>2</v>
      </c>
      <c r="S851" s="159"/>
      <c r="T851" s="159">
        <f>VLOOKUP(VLOOKUP(G851,Ma_KH!$A:$R,18,0)&amp;K851,Gia_MB!$A:$F,6,0)</f>
        <v>116611</v>
      </c>
      <c r="U851" s="254">
        <f t="shared" si="81"/>
        <v>233222</v>
      </c>
      <c r="V851" s="159"/>
      <c r="W851" s="246">
        <f t="shared" si="82"/>
        <v>0</v>
      </c>
      <c r="X851" s="247" t="str">
        <f t="shared" si="83"/>
        <v>8</v>
      </c>
      <c r="Y851" s="159"/>
      <c r="Z851" s="254">
        <f t="shared" si="84"/>
        <v>18657.760000000002</v>
      </c>
      <c r="AA851" s="5">
        <f>VLOOKUP(G851,Ma_KH!$A:$R,14,0)</f>
        <v>60</v>
      </c>
    </row>
    <row r="852" spans="1:27" x14ac:dyDescent="0.25">
      <c r="A852" s="261">
        <v>46114</v>
      </c>
      <c r="B852" s="262">
        <v>4186992301</v>
      </c>
      <c r="C852" s="263" t="s">
        <v>15253</v>
      </c>
      <c r="D852" s="261">
        <v>46116</v>
      </c>
      <c r="E852" s="206"/>
      <c r="F852" s="189"/>
      <c r="G852" s="265" t="s">
        <v>15033</v>
      </c>
      <c r="H852" s="206"/>
      <c r="I852" s="262" t="s">
        <v>15441</v>
      </c>
      <c r="J852" s="262" t="s">
        <v>1769</v>
      </c>
      <c r="K852" s="205" t="s">
        <v>34</v>
      </c>
      <c r="L852" s="190" t="str">
        <f>VLOOKUP($K852,TONG_SL!$A:$D,2,0)</f>
        <v>Tai heo muối 200g</v>
      </c>
      <c r="M852" s="244"/>
      <c r="N852" s="190" t="str">
        <f t="shared" si="85"/>
        <v>K-C6</v>
      </c>
      <c r="O852" s="244"/>
      <c r="P852" s="244"/>
      <c r="Q852" s="190" t="str">
        <f>VLOOKUP(K852,TONG_SL!$A:$D,3,0)</f>
        <v>Túi</v>
      </c>
      <c r="R852" s="248">
        <v>1</v>
      </c>
      <c r="S852" s="159"/>
      <c r="T852" s="159">
        <f>VLOOKUP(VLOOKUP(G852,Ma_KH!$A:$R,18,0)&amp;K852,Gia_MB!$A:$F,6,0)</f>
        <v>55595</v>
      </c>
      <c r="U852" s="254">
        <f t="shared" si="81"/>
        <v>55595</v>
      </c>
      <c r="V852" s="159"/>
      <c r="W852" s="246">
        <f t="shared" si="82"/>
        <v>0</v>
      </c>
      <c r="X852" s="247" t="str">
        <f t="shared" si="83"/>
        <v>8</v>
      </c>
      <c r="Y852" s="159"/>
      <c r="Z852" s="254">
        <f t="shared" si="84"/>
        <v>4447.6000000000004</v>
      </c>
      <c r="AA852" s="5">
        <f>VLOOKUP(G852,Ma_KH!$A:$R,14,0)</f>
        <v>60</v>
      </c>
    </row>
    <row r="853" spans="1:27" x14ac:dyDescent="0.25">
      <c r="A853" s="261">
        <v>46114</v>
      </c>
      <c r="B853" s="262">
        <v>4186992301</v>
      </c>
      <c r="C853" s="263" t="s">
        <v>15253</v>
      </c>
      <c r="D853" s="261">
        <v>46116</v>
      </c>
      <c r="E853" s="206"/>
      <c r="F853" s="189"/>
      <c r="G853" s="265" t="s">
        <v>15033</v>
      </c>
      <c r="H853" s="206"/>
      <c r="I853" s="262" t="s">
        <v>15441</v>
      </c>
      <c r="J853" s="262" t="s">
        <v>1769</v>
      </c>
      <c r="K853" s="205" t="s">
        <v>48</v>
      </c>
      <c r="L853" s="190" t="str">
        <f>VLOOKUP($K853,TONG_SL!$A:$D,2,0)</f>
        <v>Mọc Nấm Hương 250g</v>
      </c>
      <c r="M853" s="244"/>
      <c r="N853" s="190" t="str">
        <f t="shared" si="85"/>
        <v>K-C6</v>
      </c>
      <c r="O853" s="244"/>
      <c r="P853" s="244"/>
      <c r="Q853" s="190" t="str">
        <f>VLOOKUP(K853,TONG_SL!$A:$D,3,0)</f>
        <v>Túi</v>
      </c>
      <c r="R853" s="248">
        <v>4</v>
      </c>
      <c r="S853" s="159"/>
      <c r="T853" s="159">
        <f>VLOOKUP(VLOOKUP(G853,Ma_KH!$A:$R,18,0)&amp;K853,Gia_MB!$A:$F,6,0)</f>
        <v>46000</v>
      </c>
      <c r="U853" s="254">
        <f t="shared" si="81"/>
        <v>184000</v>
      </c>
      <c r="V853" s="159"/>
      <c r="W853" s="246">
        <f t="shared" si="82"/>
        <v>0</v>
      </c>
      <c r="X853" s="247" t="str">
        <f t="shared" si="83"/>
        <v>8</v>
      </c>
      <c r="Y853" s="159"/>
      <c r="Z853" s="254">
        <f t="shared" si="84"/>
        <v>14720</v>
      </c>
      <c r="AA853" s="5">
        <f>VLOOKUP(G853,Ma_KH!$A:$R,14,0)</f>
        <v>60</v>
      </c>
    </row>
    <row r="854" spans="1:27" x14ac:dyDescent="0.25">
      <c r="A854" s="261">
        <v>46114</v>
      </c>
      <c r="B854" s="262">
        <v>4186992301</v>
      </c>
      <c r="C854" s="263" t="s">
        <v>15253</v>
      </c>
      <c r="D854" s="261">
        <v>46116</v>
      </c>
      <c r="E854" s="206"/>
      <c r="F854" s="189"/>
      <c r="G854" s="265" t="s">
        <v>15033</v>
      </c>
      <c r="H854" s="206"/>
      <c r="I854" s="262" t="s">
        <v>15441</v>
      </c>
      <c r="J854" s="262" t="s">
        <v>1769</v>
      </c>
      <c r="K854" s="205" t="s">
        <v>27</v>
      </c>
      <c r="L854" s="190" t="str">
        <f>VLOOKUP($K854,TONG_SL!$A:$D,2,0)</f>
        <v>Chân giò heo muối 300g</v>
      </c>
      <c r="M854" s="244"/>
      <c r="N854" s="190" t="str">
        <f t="shared" si="85"/>
        <v>K-C6</v>
      </c>
      <c r="O854" s="244"/>
      <c r="P854" s="244"/>
      <c r="Q854" s="190" t="str">
        <f>VLOOKUP(K854,TONG_SL!$A:$D,3,0)</f>
        <v>Túi</v>
      </c>
      <c r="R854" s="248">
        <v>20</v>
      </c>
      <c r="S854" s="159"/>
      <c r="T854" s="159">
        <f>VLOOKUP(VLOOKUP(G854,Ma_KH!$A:$R,18,0)&amp;K854,Gia_MB!$A:$F,6,0)</f>
        <v>73431</v>
      </c>
      <c r="U854" s="254">
        <f t="shared" si="81"/>
        <v>1468620</v>
      </c>
      <c r="V854" s="159"/>
      <c r="W854" s="246">
        <f t="shared" si="82"/>
        <v>0</v>
      </c>
      <c r="X854" s="247" t="str">
        <f t="shared" si="83"/>
        <v>8</v>
      </c>
      <c r="Y854" s="159"/>
      <c r="Z854" s="254">
        <f t="shared" si="84"/>
        <v>117489.60000000001</v>
      </c>
      <c r="AA854" s="5">
        <f>VLOOKUP(G854,Ma_KH!$A:$R,14,0)</f>
        <v>60</v>
      </c>
    </row>
    <row r="855" spans="1:27" x14ac:dyDescent="0.25">
      <c r="A855" s="261">
        <v>46114</v>
      </c>
      <c r="B855" s="262">
        <v>4186992301</v>
      </c>
      <c r="C855" s="263" t="s">
        <v>15253</v>
      </c>
      <c r="D855" s="261">
        <v>46116</v>
      </c>
      <c r="E855" s="206"/>
      <c r="F855" s="189"/>
      <c r="G855" s="265" t="s">
        <v>15033</v>
      </c>
      <c r="H855" s="206"/>
      <c r="I855" s="262" t="s">
        <v>15441</v>
      </c>
      <c r="J855" s="262" t="s">
        <v>1769</v>
      </c>
      <c r="K855" s="205" t="s">
        <v>30</v>
      </c>
      <c r="L855" s="190" t="str">
        <f>VLOOKUP($K855,TONG_SL!$A:$D,2,0)</f>
        <v>Gà muối 500g</v>
      </c>
      <c r="M855" s="244"/>
      <c r="N855" s="190" t="str">
        <f t="shared" si="85"/>
        <v>K-C6</v>
      </c>
      <c r="O855" s="244"/>
      <c r="P855" s="244"/>
      <c r="Q855" s="190" t="str">
        <f>VLOOKUP(K855,TONG_SL!$A:$D,3,0)</f>
        <v>Túi</v>
      </c>
      <c r="R855" s="248">
        <v>6</v>
      </c>
      <c r="S855" s="159"/>
      <c r="T855" s="159">
        <f>VLOOKUP(VLOOKUP(G855,Ma_KH!$A:$R,18,0)&amp;K855,Gia_MB!$A:$F,6,0)</f>
        <v>116611</v>
      </c>
      <c r="U855" s="254">
        <f t="shared" si="81"/>
        <v>699666</v>
      </c>
      <c r="V855" s="159"/>
      <c r="W855" s="246">
        <f t="shared" si="82"/>
        <v>0</v>
      </c>
      <c r="X855" s="247" t="str">
        <f t="shared" si="83"/>
        <v>8</v>
      </c>
      <c r="Y855" s="159"/>
      <c r="Z855" s="254">
        <f t="shared" si="84"/>
        <v>55973.279999999999</v>
      </c>
      <c r="AA855" s="5">
        <f>VLOOKUP(G855,Ma_KH!$A:$R,14,0)</f>
        <v>60</v>
      </c>
    </row>
    <row r="856" spans="1:27" x14ac:dyDescent="0.25">
      <c r="A856" s="261">
        <v>46114</v>
      </c>
      <c r="B856" s="262">
        <v>4186992180</v>
      </c>
      <c r="C856" s="263" t="s">
        <v>15253</v>
      </c>
      <c r="D856" s="261">
        <v>46116</v>
      </c>
      <c r="E856" s="206"/>
      <c r="F856" s="189"/>
      <c r="G856" s="265" t="s">
        <v>15033</v>
      </c>
      <c r="H856" s="206"/>
      <c r="I856" s="262" t="s">
        <v>15442</v>
      </c>
      <c r="J856" s="262" t="s">
        <v>1769</v>
      </c>
      <c r="K856" s="205" t="s">
        <v>34</v>
      </c>
      <c r="L856" s="190" t="str">
        <f>VLOOKUP($K856,TONG_SL!$A:$D,2,0)</f>
        <v>Tai heo muối 200g</v>
      </c>
      <c r="M856" s="244"/>
      <c r="N856" s="190" t="str">
        <f t="shared" si="85"/>
        <v>K-C6</v>
      </c>
      <c r="O856" s="244"/>
      <c r="P856" s="244"/>
      <c r="Q856" s="190" t="str">
        <f>VLOOKUP(K856,TONG_SL!$A:$D,3,0)</f>
        <v>Túi</v>
      </c>
      <c r="R856" s="248">
        <v>2</v>
      </c>
      <c r="S856" s="159"/>
      <c r="T856" s="159">
        <f>VLOOKUP(VLOOKUP(G856,Ma_KH!$A:$R,18,0)&amp;K856,Gia_MB!$A:$F,6,0)</f>
        <v>55595</v>
      </c>
      <c r="U856" s="254">
        <f t="shared" si="81"/>
        <v>111190</v>
      </c>
      <c r="V856" s="159"/>
      <c r="W856" s="246">
        <f t="shared" si="82"/>
        <v>0</v>
      </c>
      <c r="X856" s="247" t="str">
        <f t="shared" si="83"/>
        <v>8</v>
      </c>
      <c r="Y856" s="159"/>
      <c r="Z856" s="254">
        <f t="shared" si="84"/>
        <v>8895.2000000000007</v>
      </c>
      <c r="AA856" s="5">
        <f>VLOOKUP(G856,Ma_KH!$A:$R,14,0)</f>
        <v>60</v>
      </c>
    </row>
    <row r="857" spans="1:27" x14ac:dyDescent="0.25">
      <c r="A857" s="261">
        <v>46114</v>
      </c>
      <c r="B857" s="262">
        <v>4186992180</v>
      </c>
      <c r="C857" s="263" t="s">
        <v>15253</v>
      </c>
      <c r="D857" s="261">
        <v>46116</v>
      </c>
      <c r="E857" s="206"/>
      <c r="F857" s="189"/>
      <c r="G857" s="265" t="s">
        <v>15033</v>
      </c>
      <c r="H857" s="206"/>
      <c r="I857" s="262" t="s">
        <v>15442</v>
      </c>
      <c r="J857" s="262" t="s">
        <v>1769</v>
      </c>
      <c r="K857" s="205" t="s">
        <v>48</v>
      </c>
      <c r="L857" s="190" t="str">
        <f>VLOOKUP($K857,TONG_SL!$A:$D,2,0)</f>
        <v>Mọc Nấm Hương 250g</v>
      </c>
      <c r="M857" s="244"/>
      <c r="N857" s="190" t="str">
        <f t="shared" si="85"/>
        <v>K-C6</v>
      </c>
      <c r="O857" s="244"/>
      <c r="P857" s="244"/>
      <c r="Q857" s="190" t="str">
        <f>VLOOKUP(K857,TONG_SL!$A:$D,3,0)</f>
        <v>Túi</v>
      </c>
      <c r="R857" s="248">
        <v>5</v>
      </c>
      <c r="S857" s="159"/>
      <c r="T857" s="159">
        <f>VLOOKUP(VLOOKUP(G857,Ma_KH!$A:$R,18,0)&amp;K857,Gia_MB!$A:$F,6,0)</f>
        <v>46000</v>
      </c>
      <c r="U857" s="254">
        <f t="shared" si="81"/>
        <v>230000</v>
      </c>
      <c r="V857" s="159"/>
      <c r="W857" s="246">
        <f t="shared" si="82"/>
        <v>0</v>
      </c>
      <c r="X857" s="247" t="str">
        <f t="shared" si="83"/>
        <v>8</v>
      </c>
      <c r="Y857" s="159"/>
      <c r="Z857" s="254">
        <f t="shared" si="84"/>
        <v>18400</v>
      </c>
      <c r="AA857" s="5">
        <f>VLOOKUP(G857,Ma_KH!$A:$R,14,0)</f>
        <v>60</v>
      </c>
    </row>
    <row r="858" spans="1:27" x14ac:dyDescent="0.25">
      <c r="A858" s="261">
        <v>46114</v>
      </c>
      <c r="B858" s="262">
        <v>4186992180</v>
      </c>
      <c r="C858" s="263" t="s">
        <v>15253</v>
      </c>
      <c r="D858" s="261">
        <v>46116</v>
      </c>
      <c r="E858" s="206"/>
      <c r="F858" s="189"/>
      <c r="G858" s="265" t="s">
        <v>15033</v>
      </c>
      <c r="H858" s="206"/>
      <c r="I858" s="262" t="s">
        <v>15442</v>
      </c>
      <c r="J858" s="262" t="s">
        <v>1769</v>
      </c>
      <c r="K858" s="205" t="s">
        <v>27</v>
      </c>
      <c r="L858" s="190" t="str">
        <f>VLOOKUP($K858,TONG_SL!$A:$D,2,0)</f>
        <v>Chân giò heo muối 300g</v>
      </c>
      <c r="M858" s="244"/>
      <c r="N858" s="190" t="str">
        <f t="shared" si="85"/>
        <v>K-C6</v>
      </c>
      <c r="O858" s="244"/>
      <c r="P858" s="244"/>
      <c r="Q858" s="190" t="str">
        <f>VLOOKUP(K858,TONG_SL!$A:$D,3,0)</f>
        <v>Túi</v>
      </c>
      <c r="R858" s="248">
        <v>32</v>
      </c>
      <c r="S858" s="159"/>
      <c r="T858" s="159">
        <f>VLOOKUP(VLOOKUP(G858,Ma_KH!$A:$R,18,0)&amp;K858,Gia_MB!$A:$F,6,0)</f>
        <v>73431</v>
      </c>
      <c r="U858" s="254">
        <f t="shared" si="81"/>
        <v>2349792</v>
      </c>
      <c r="V858" s="159"/>
      <c r="W858" s="246">
        <f t="shared" si="82"/>
        <v>0</v>
      </c>
      <c r="X858" s="247" t="str">
        <f t="shared" si="83"/>
        <v>8</v>
      </c>
      <c r="Y858" s="159"/>
      <c r="Z858" s="254">
        <f t="shared" si="84"/>
        <v>187983.36000000002</v>
      </c>
      <c r="AA858" s="5">
        <f>VLOOKUP(G858,Ma_KH!$A:$R,14,0)</f>
        <v>60</v>
      </c>
    </row>
    <row r="859" spans="1:27" x14ac:dyDescent="0.25">
      <c r="A859" s="261">
        <v>46114</v>
      </c>
      <c r="B859" s="262">
        <v>4186992180</v>
      </c>
      <c r="C859" s="263" t="s">
        <v>15253</v>
      </c>
      <c r="D859" s="261">
        <v>46116</v>
      </c>
      <c r="E859" s="206"/>
      <c r="F859" s="189"/>
      <c r="G859" s="265" t="s">
        <v>15033</v>
      </c>
      <c r="H859" s="206"/>
      <c r="I859" s="262" t="s">
        <v>15442</v>
      </c>
      <c r="J859" s="262" t="s">
        <v>1769</v>
      </c>
      <c r="K859" s="205" t="s">
        <v>32</v>
      </c>
      <c r="L859" s="190" t="str">
        <f>VLOOKUP($K859,TONG_SL!$A:$D,2,0)</f>
        <v>Giò Tai Lưỡi Xào 250g</v>
      </c>
      <c r="M859" s="244"/>
      <c r="N859" s="190" t="str">
        <f t="shared" si="85"/>
        <v>K-C6</v>
      </c>
      <c r="O859" s="244"/>
      <c r="P859" s="244"/>
      <c r="Q859" s="190" t="str">
        <f>VLOOKUP(K859,TONG_SL!$A:$D,3,0)</f>
        <v>Túi</v>
      </c>
      <c r="R859" s="248">
        <v>5</v>
      </c>
      <c r="S859" s="159"/>
      <c r="T859" s="159">
        <f>VLOOKUP(VLOOKUP(G859,Ma_KH!$A:$R,18,0)&amp;K859,Gia_MB!$A:$F,6,0)</f>
        <v>50182</v>
      </c>
      <c r="U859" s="254">
        <f t="shared" si="81"/>
        <v>250910</v>
      </c>
      <c r="V859" s="159"/>
      <c r="W859" s="246">
        <f t="shared" si="82"/>
        <v>0</v>
      </c>
      <c r="X859" s="247" t="str">
        <f t="shared" si="83"/>
        <v>8</v>
      </c>
      <c r="Y859" s="159"/>
      <c r="Z859" s="254">
        <f t="shared" si="84"/>
        <v>20072.8</v>
      </c>
      <c r="AA859" s="5">
        <f>VLOOKUP(G859,Ma_KH!$A:$R,14,0)</f>
        <v>60</v>
      </c>
    </row>
    <row r="860" spans="1:27" x14ac:dyDescent="0.25">
      <c r="A860" s="261">
        <v>46114</v>
      </c>
      <c r="B860" s="262">
        <v>4186992180</v>
      </c>
      <c r="C860" s="263" t="s">
        <v>15253</v>
      </c>
      <c r="D860" s="261">
        <v>46116</v>
      </c>
      <c r="E860" s="206"/>
      <c r="F860" s="189"/>
      <c r="G860" s="265" t="s">
        <v>15033</v>
      </c>
      <c r="H860" s="206"/>
      <c r="I860" s="262" t="s">
        <v>15442</v>
      </c>
      <c r="J860" s="262" t="s">
        <v>1769</v>
      </c>
      <c r="K860" s="205" t="s">
        <v>30</v>
      </c>
      <c r="L860" s="190" t="str">
        <f>VLOOKUP($K860,TONG_SL!$A:$D,2,0)</f>
        <v>Gà muối 500g</v>
      </c>
      <c r="M860" s="244"/>
      <c r="N860" s="190" t="str">
        <f t="shared" si="85"/>
        <v>K-C6</v>
      </c>
      <c r="O860" s="244"/>
      <c r="P860" s="244"/>
      <c r="Q860" s="190" t="str">
        <f>VLOOKUP(K860,TONG_SL!$A:$D,3,0)</f>
        <v>Túi</v>
      </c>
      <c r="R860" s="248">
        <v>5</v>
      </c>
      <c r="S860" s="159"/>
      <c r="T860" s="159">
        <f>VLOOKUP(VLOOKUP(G860,Ma_KH!$A:$R,18,0)&amp;K860,Gia_MB!$A:$F,6,0)</f>
        <v>116611</v>
      </c>
      <c r="U860" s="254">
        <f t="shared" si="81"/>
        <v>583055</v>
      </c>
      <c r="V860" s="159"/>
      <c r="W860" s="246">
        <f t="shared" si="82"/>
        <v>0</v>
      </c>
      <c r="X860" s="247" t="str">
        <f t="shared" si="83"/>
        <v>8</v>
      </c>
      <c r="Y860" s="159"/>
      <c r="Z860" s="254">
        <f t="shared" si="84"/>
        <v>46644.4</v>
      </c>
      <c r="AA860" s="5">
        <f>VLOOKUP(G860,Ma_KH!$A:$R,14,0)</f>
        <v>60</v>
      </c>
    </row>
    <row r="861" spans="1:27" x14ac:dyDescent="0.25">
      <c r="A861" s="261">
        <v>46112</v>
      </c>
      <c r="B861" s="262">
        <v>4186864255</v>
      </c>
      <c r="C861" s="263" t="s">
        <v>15253</v>
      </c>
      <c r="D861" s="261">
        <v>46116</v>
      </c>
      <c r="E861" s="206"/>
      <c r="F861" s="189"/>
      <c r="G861" s="265" t="s">
        <v>15033</v>
      </c>
      <c r="H861" s="206"/>
      <c r="I861" s="262" t="s">
        <v>15443</v>
      </c>
      <c r="J861" s="262" t="s">
        <v>1769</v>
      </c>
      <c r="K861" s="205" t="s">
        <v>27</v>
      </c>
      <c r="L861" s="190" t="str">
        <f>VLOOKUP($K861,TONG_SL!$A:$D,2,0)</f>
        <v>Chân giò heo muối 300g</v>
      </c>
      <c r="M861" s="244"/>
      <c r="N861" s="190" t="str">
        <f t="shared" si="85"/>
        <v>K-C6</v>
      </c>
      <c r="O861" s="244"/>
      <c r="P861" s="244"/>
      <c r="Q861" s="190" t="str">
        <f>VLOOKUP(K861,TONG_SL!$A:$D,3,0)</f>
        <v>Túi</v>
      </c>
      <c r="R861" s="248">
        <v>24</v>
      </c>
      <c r="S861" s="159"/>
      <c r="T861" s="159">
        <f>VLOOKUP(VLOOKUP(G861,Ma_KH!$A:$R,18,0)&amp;K861,Gia_MB!$A:$F,6,0)</f>
        <v>73431</v>
      </c>
      <c r="U861" s="254">
        <f t="shared" si="81"/>
        <v>1762344</v>
      </c>
      <c r="V861" s="159"/>
      <c r="W861" s="246">
        <f t="shared" si="82"/>
        <v>0</v>
      </c>
      <c r="X861" s="247" t="str">
        <f t="shared" si="83"/>
        <v>8</v>
      </c>
      <c r="Y861" s="159"/>
      <c r="Z861" s="254">
        <f t="shared" si="84"/>
        <v>140987.51999999999</v>
      </c>
      <c r="AA861" s="5">
        <f>VLOOKUP(G861,Ma_KH!$A:$R,14,0)</f>
        <v>60</v>
      </c>
    </row>
    <row r="862" spans="1:27" x14ac:dyDescent="0.25">
      <c r="A862" s="261">
        <v>46112</v>
      </c>
      <c r="B862" s="262">
        <v>4186864255</v>
      </c>
      <c r="C862" s="263" t="s">
        <v>15253</v>
      </c>
      <c r="D862" s="261">
        <v>46116</v>
      </c>
      <c r="E862" s="206"/>
      <c r="F862" s="189"/>
      <c r="G862" s="265" t="s">
        <v>15033</v>
      </c>
      <c r="H862" s="206"/>
      <c r="I862" s="262" t="s">
        <v>15443</v>
      </c>
      <c r="J862" s="262" t="s">
        <v>1769</v>
      </c>
      <c r="K862" s="205" t="s">
        <v>37</v>
      </c>
      <c r="L862" s="190" t="str">
        <f>VLOOKUP($K862,TONG_SL!$A:$D,2,0)</f>
        <v>Chả cốm 300g</v>
      </c>
      <c r="M862" s="244"/>
      <c r="N862" s="190" t="str">
        <f t="shared" si="85"/>
        <v>K-C6</v>
      </c>
      <c r="O862" s="244"/>
      <c r="P862" s="244"/>
      <c r="Q862" s="190" t="str">
        <f>VLOOKUP(K862,TONG_SL!$A:$D,3,0)</f>
        <v>Túi</v>
      </c>
      <c r="R862" s="248">
        <v>5</v>
      </c>
      <c r="S862" s="159"/>
      <c r="T862" s="159">
        <f>VLOOKUP(VLOOKUP(G862,Ma_KH!$A:$R,18,0)&amp;K862,Gia_MB!$A:$F,6,0)</f>
        <v>74250</v>
      </c>
      <c r="U862" s="254">
        <f t="shared" si="81"/>
        <v>371250</v>
      </c>
      <c r="V862" s="159"/>
      <c r="W862" s="246">
        <f t="shared" si="82"/>
        <v>0</v>
      </c>
      <c r="X862" s="247" t="str">
        <f t="shared" si="83"/>
        <v>8</v>
      </c>
      <c r="Y862" s="159"/>
      <c r="Z862" s="254">
        <f t="shared" si="84"/>
        <v>29700</v>
      </c>
      <c r="AA862" s="5">
        <f>VLOOKUP(G862,Ma_KH!$A:$R,14,0)</f>
        <v>60</v>
      </c>
    </row>
    <row r="863" spans="1:27" x14ac:dyDescent="0.25">
      <c r="A863" s="261">
        <v>46112</v>
      </c>
      <c r="B863" s="262">
        <v>4186864255</v>
      </c>
      <c r="C863" s="263" t="s">
        <v>15253</v>
      </c>
      <c r="D863" s="261">
        <v>46116</v>
      </c>
      <c r="E863" s="206"/>
      <c r="F863" s="189"/>
      <c r="G863" s="265" t="s">
        <v>15033</v>
      </c>
      <c r="H863" s="206"/>
      <c r="I863" s="262" t="s">
        <v>15443</v>
      </c>
      <c r="J863" s="262" t="s">
        <v>1769</v>
      </c>
      <c r="K863" s="205" t="s">
        <v>48</v>
      </c>
      <c r="L863" s="190" t="str">
        <f>VLOOKUP($K863,TONG_SL!$A:$D,2,0)</f>
        <v>Mọc Nấm Hương 250g</v>
      </c>
      <c r="M863" s="244"/>
      <c r="N863" s="190" t="str">
        <f t="shared" si="85"/>
        <v>K-C6</v>
      </c>
      <c r="O863" s="244"/>
      <c r="P863" s="244"/>
      <c r="Q863" s="190" t="str">
        <f>VLOOKUP(K863,TONG_SL!$A:$D,3,0)</f>
        <v>Túi</v>
      </c>
      <c r="R863" s="248">
        <v>5</v>
      </c>
      <c r="S863" s="159"/>
      <c r="T863" s="159">
        <f>VLOOKUP(VLOOKUP(G863,Ma_KH!$A:$R,18,0)&amp;K863,Gia_MB!$A:$F,6,0)</f>
        <v>46000</v>
      </c>
      <c r="U863" s="254">
        <f t="shared" si="81"/>
        <v>230000</v>
      </c>
      <c r="V863" s="159"/>
      <c r="W863" s="246">
        <f t="shared" si="82"/>
        <v>0</v>
      </c>
      <c r="X863" s="247" t="str">
        <f t="shared" si="83"/>
        <v>8</v>
      </c>
      <c r="Y863" s="159"/>
      <c r="Z863" s="254">
        <f t="shared" si="84"/>
        <v>18400</v>
      </c>
      <c r="AA863" s="5">
        <f>VLOOKUP(G863,Ma_KH!$A:$R,14,0)</f>
        <v>60</v>
      </c>
    </row>
    <row r="864" spans="1:27" x14ac:dyDescent="0.25">
      <c r="A864" s="261">
        <v>46114</v>
      </c>
      <c r="B864" s="262">
        <v>4186992237</v>
      </c>
      <c r="C864" s="263" t="s">
        <v>15253</v>
      </c>
      <c r="D864" s="261">
        <v>46116</v>
      </c>
      <c r="E864" s="206"/>
      <c r="F864" s="189"/>
      <c r="G864" s="265" t="s">
        <v>15033</v>
      </c>
      <c r="H864" s="206"/>
      <c r="I864" s="262" t="s">
        <v>15444</v>
      </c>
      <c r="J864" s="262" t="s">
        <v>1769</v>
      </c>
      <c r="K864" s="205" t="s">
        <v>34</v>
      </c>
      <c r="L864" s="190" t="str">
        <f>VLOOKUP($K864,TONG_SL!$A:$D,2,0)</f>
        <v>Tai heo muối 200g</v>
      </c>
      <c r="M864" s="244"/>
      <c r="N864" s="190" t="str">
        <f t="shared" si="85"/>
        <v>K-C6</v>
      </c>
      <c r="O864" s="244"/>
      <c r="P864" s="244"/>
      <c r="Q864" s="190" t="str">
        <f>VLOOKUP(K864,TONG_SL!$A:$D,3,0)</f>
        <v>Túi</v>
      </c>
      <c r="R864" s="248">
        <v>2</v>
      </c>
      <c r="S864" s="159"/>
      <c r="T864" s="159">
        <f>VLOOKUP(VLOOKUP(G864,Ma_KH!$A:$R,18,0)&amp;K864,Gia_MB!$A:$F,6,0)</f>
        <v>55595</v>
      </c>
      <c r="U864" s="254">
        <f t="shared" si="81"/>
        <v>111190</v>
      </c>
      <c r="V864" s="159"/>
      <c r="W864" s="246">
        <f t="shared" si="82"/>
        <v>0</v>
      </c>
      <c r="X864" s="247" t="str">
        <f t="shared" si="83"/>
        <v>8</v>
      </c>
      <c r="Y864" s="159"/>
      <c r="Z864" s="254">
        <f t="shared" si="84"/>
        <v>8895.2000000000007</v>
      </c>
      <c r="AA864" s="5">
        <f>VLOOKUP(G864,Ma_KH!$A:$R,14,0)</f>
        <v>60</v>
      </c>
    </row>
    <row r="865" spans="1:27" x14ac:dyDescent="0.25">
      <c r="A865" s="261">
        <v>46114</v>
      </c>
      <c r="B865" s="262">
        <v>4186992237</v>
      </c>
      <c r="C865" s="263" t="s">
        <v>15253</v>
      </c>
      <c r="D865" s="261">
        <v>46116</v>
      </c>
      <c r="E865" s="206"/>
      <c r="F865" s="189"/>
      <c r="G865" s="265" t="s">
        <v>15033</v>
      </c>
      <c r="H865" s="206"/>
      <c r="I865" s="262" t="s">
        <v>15444</v>
      </c>
      <c r="J865" s="262" t="s">
        <v>1769</v>
      </c>
      <c r="K865" s="205" t="s">
        <v>32</v>
      </c>
      <c r="L865" s="190" t="str">
        <f>VLOOKUP($K865,TONG_SL!$A:$D,2,0)</f>
        <v>Giò Tai Lưỡi Xào 250g</v>
      </c>
      <c r="M865" s="244"/>
      <c r="N865" s="190" t="str">
        <f t="shared" si="85"/>
        <v>K-C6</v>
      </c>
      <c r="O865" s="244"/>
      <c r="P865" s="244"/>
      <c r="Q865" s="190" t="str">
        <f>VLOOKUP(K865,TONG_SL!$A:$D,3,0)</f>
        <v>Túi</v>
      </c>
      <c r="R865" s="248">
        <v>6</v>
      </c>
      <c r="S865" s="159"/>
      <c r="T865" s="159">
        <f>VLOOKUP(VLOOKUP(G865,Ma_KH!$A:$R,18,0)&amp;K865,Gia_MB!$A:$F,6,0)</f>
        <v>50182</v>
      </c>
      <c r="U865" s="254">
        <f t="shared" si="81"/>
        <v>301092</v>
      </c>
      <c r="V865" s="159"/>
      <c r="W865" s="246">
        <f t="shared" si="82"/>
        <v>0</v>
      </c>
      <c r="X865" s="247" t="str">
        <f t="shared" si="83"/>
        <v>8</v>
      </c>
      <c r="Y865" s="159"/>
      <c r="Z865" s="254">
        <f t="shared" si="84"/>
        <v>24087.360000000001</v>
      </c>
      <c r="AA865" s="5">
        <f>VLOOKUP(G865,Ma_KH!$A:$R,14,0)</f>
        <v>60</v>
      </c>
    </row>
    <row r="866" spans="1:27" x14ac:dyDescent="0.25">
      <c r="A866" s="261">
        <v>46115</v>
      </c>
      <c r="B866" s="262">
        <v>4187047936</v>
      </c>
      <c r="C866" s="263" t="s">
        <v>15253</v>
      </c>
      <c r="D866" s="261">
        <v>46116</v>
      </c>
      <c r="E866" s="206"/>
      <c r="F866" s="189"/>
      <c r="G866" s="265" t="s">
        <v>12350</v>
      </c>
      <c r="H866" s="206"/>
      <c r="I866" s="262" t="s">
        <v>15445</v>
      </c>
      <c r="J866" s="262" t="s">
        <v>1769</v>
      </c>
      <c r="K866" s="205" t="s">
        <v>27</v>
      </c>
      <c r="L866" s="190" t="str">
        <f>VLOOKUP($K866,TONG_SL!$A:$D,2,0)</f>
        <v>Chân giò heo muối 300g</v>
      </c>
      <c r="M866" s="244"/>
      <c r="N866" s="190" t="str">
        <f t="shared" si="85"/>
        <v>K-C6</v>
      </c>
      <c r="O866" s="244"/>
      <c r="P866" s="244"/>
      <c r="Q866" s="190" t="str">
        <f>VLOOKUP(K866,TONG_SL!$A:$D,3,0)</f>
        <v>Túi</v>
      </c>
      <c r="R866" s="248">
        <v>15</v>
      </c>
      <c r="S866" s="159"/>
      <c r="T866" s="159">
        <f>VLOOKUP(VLOOKUP(G866,Ma_KH!$A:$R,18,0)&amp;K866,Gia_MB!$A:$F,6,0)</f>
        <v>73431</v>
      </c>
      <c r="U866" s="254">
        <f t="shared" si="81"/>
        <v>1101465</v>
      </c>
      <c r="V866" s="159"/>
      <c r="W866" s="246">
        <f t="shared" si="82"/>
        <v>0</v>
      </c>
      <c r="X866" s="247" t="str">
        <f t="shared" si="83"/>
        <v>8</v>
      </c>
      <c r="Y866" s="159"/>
      <c r="Z866" s="254">
        <f t="shared" si="84"/>
        <v>88117.2</v>
      </c>
      <c r="AA866" s="5">
        <f>VLOOKUP(G866,Ma_KH!$A:$R,14,0)</f>
        <v>60</v>
      </c>
    </row>
    <row r="867" spans="1:27" x14ac:dyDescent="0.25">
      <c r="A867" s="261">
        <v>46115</v>
      </c>
      <c r="B867" s="262">
        <v>4187047936</v>
      </c>
      <c r="C867" s="263" t="s">
        <v>15253</v>
      </c>
      <c r="D867" s="261">
        <v>46116</v>
      </c>
      <c r="E867" s="206"/>
      <c r="F867" s="189"/>
      <c r="G867" s="265" t="s">
        <v>12350</v>
      </c>
      <c r="H867" s="206"/>
      <c r="I867" s="262" t="s">
        <v>15445</v>
      </c>
      <c r="J867" s="262" t="s">
        <v>1769</v>
      </c>
      <c r="K867" s="205" t="s">
        <v>30</v>
      </c>
      <c r="L867" s="190" t="str">
        <f>VLOOKUP($K867,TONG_SL!$A:$D,2,0)</f>
        <v>Gà muối 500g</v>
      </c>
      <c r="M867" s="244"/>
      <c r="N867" s="190" t="str">
        <f t="shared" si="85"/>
        <v>K-C6</v>
      </c>
      <c r="O867" s="244"/>
      <c r="P867" s="244"/>
      <c r="Q867" s="190" t="str">
        <f>VLOOKUP(K867,TONG_SL!$A:$D,3,0)</f>
        <v>Túi</v>
      </c>
      <c r="R867" s="248">
        <v>30</v>
      </c>
      <c r="S867" s="159"/>
      <c r="T867" s="159">
        <f>VLOOKUP(VLOOKUP(G867,Ma_KH!$A:$R,18,0)&amp;K867,Gia_MB!$A:$F,6,0)</f>
        <v>116611</v>
      </c>
      <c r="U867" s="254">
        <f t="shared" si="81"/>
        <v>3498330</v>
      </c>
      <c r="V867" s="159"/>
      <c r="W867" s="246">
        <f t="shared" si="82"/>
        <v>0</v>
      </c>
      <c r="X867" s="247" t="str">
        <f t="shared" si="83"/>
        <v>8</v>
      </c>
      <c r="Y867" s="159"/>
      <c r="Z867" s="254">
        <f t="shared" si="84"/>
        <v>279866.40000000002</v>
      </c>
      <c r="AA867" s="5">
        <f>VLOOKUP(G867,Ma_KH!$A:$R,14,0)</f>
        <v>60</v>
      </c>
    </row>
    <row r="868" spans="1:27" x14ac:dyDescent="0.25">
      <c r="A868" s="261">
        <v>46115</v>
      </c>
      <c r="B868" s="262">
        <v>4187047936</v>
      </c>
      <c r="C868" s="263" t="s">
        <v>15253</v>
      </c>
      <c r="D868" s="261">
        <v>46116</v>
      </c>
      <c r="E868" s="206"/>
      <c r="F868" s="189"/>
      <c r="G868" s="265" t="s">
        <v>12350</v>
      </c>
      <c r="H868" s="206"/>
      <c r="I868" s="262" t="s">
        <v>15445</v>
      </c>
      <c r="J868" s="262" t="s">
        <v>1769</v>
      </c>
      <c r="K868" s="205" t="s">
        <v>32</v>
      </c>
      <c r="L868" s="190" t="str">
        <f>VLOOKUP($K868,TONG_SL!$A:$D,2,0)</f>
        <v>Giò Tai Lưỡi Xào 250g</v>
      </c>
      <c r="M868" s="244"/>
      <c r="N868" s="190" t="str">
        <f t="shared" si="85"/>
        <v>K-C6</v>
      </c>
      <c r="O868" s="244"/>
      <c r="P868" s="244"/>
      <c r="Q868" s="190" t="str">
        <f>VLOOKUP(K868,TONG_SL!$A:$D,3,0)</f>
        <v>Túi</v>
      </c>
      <c r="R868" s="248">
        <v>10</v>
      </c>
      <c r="S868" s="159"/>
      <c r="T868" s="159">
        <f>VLOOKUP(VLOOKUP(G868,Ma_KH!$A:$R,18,0)&amp;K868,Gia_MB!$A:$F,6,0)</f>
        <v>50182</v>
      </c>
      <c r="U868" s="254">
        <f t="shared" si="81"/>
        <v>501820</v>
      </c>
      <c r="V868" s="159"/>
      <c r="W868" s="246">
        <f t="shared" si="82"/>
        <v>0</v>
      </c>
      <c r="X868" s="247" t="str">
        <f t="shared" si="83"/>
        <v>8</v>
      </c>
      <c r="Y868" s="159"/>
      <c r="Z868" s="254">
        <f t="shared" si="84"/>
        <v>40145.599999999999</v>
      </c>
      <c r="AA868" s="5">
        <f>VLOOKUP(G868,Ma_KH!$A:$R,14,0)</f>
        <v>60</v>
      </c>
    </row>
    <row r="869" spans="1:27" x14ac:dyDescent="0.25">
      <c r="A869" s="261">
        <v>46115</v>
      </c>
      <c r="B869" s="262">
        <v>4187047936</v>
      </c>
      <c r="C869" s="263" t="s">
        <v>15253</v>
      </c>
      <c r="D869" s="261">
        <v>46116</v>
      </c>
      <c r="E869" s="206"/>
      <c r="F869" s="189"/>
      <c r="G869" s="265" t="s">
        <v>12350</v>
      </c>
      <c r="H869" s="206"/>
      <c r="I869" s="262" t="s">
        <v>15445</v>
      </c>
      <c r="J869" s="262" t="s">
        <v>1769</v>
      </c>
      <c r="K869" s="205" t="s">
        <v>37</v>
      </c>
      <c r="L869" s="190" t="str">
        <f>VLOOKUP($K869,TONG_SL!$A:$D,2,0)</f>
        <v>Chả cốm 300g</v>
      </c>
      <c r="M869" s="244"/>
      <c r="N869" s="190" t="str">
        <f t="shared" si="85"/>
        <v>K-C6</v>
      </c>
      <c r="O869" s="244"/>
      <c r="P869" s="244"/>
      <c r="Q869" s="190" t="str">
        <f>VLOOKUP(K869,TONG_SL!$A:$D,3,0)</f>
        <v>Túi</v>
      </c>
      <c r="R869" s="248">
        <v>20</v>
      </c>
      <c r="S869" s="159"/>
      <c r="T869" s="159">
        <f>VLOOKUP(VLOOKUP(G869,Ma_KH!$A:$R,18,0)&amp;K869,Gia_MB!$A:$F,6,0)</f>
        <v>74250</v>
      </c>
      <c r="U869" s="254">
        <f t="shared" si="81"/>
        <v>1485000</v>
      </c>
      <c r="V869" s="159"/>
      <c r="W869" s="246">
        <f t="shared" si="82"/>
        <v>0</v>
      </c>
      <c r="X869" s="247" t="str">
        <f t="shared" si="83"/>
        <v>8</v>
      </c>
      <c r="Y869" s="159"/>
      <c r="Z869" s="254">
        <f t="shared" si="84"/>
        <v>118800</v>
      </c>
      <c r="AA869" s="5">
        <f>VLOOKUP(G869,Ma_KH!$A:$R,14,0)</f>
        <v>60</v>
      </c>
    </row>
    <row r="870" spans="1:27" x14ac:dyDescent="0.25">
      <c r="A870" s="261">
        <v>46115</v>
      </c>
      <c r="B870" s="262">
        <v>4187047936</v>
      </c>
      <c r="C870" s="263" t="s">
        <v>15253</v>
      </c>
      <c r="D870" s="261">
        <v>46116</v>
      </c>
      <c r="E870" s="206"/>
      <c r="F870" s="189"/>
      <c r="G870" s="265" t="s">
        <v>12350</v>
      </c>
      <c r="H870" s="206"/>
      <c r="I870" s="262" t="s">
        <v>15445</v>
      </c>
      <c r="J870" s="262" t="s">
        <v>1769</v>
      </c>
      <c r="K870" s="205" t="s">
        <v>34</v>
      </c>
      <c r="L870" s="190" t="str">
        <f>VLOOKUP($K870,TONG_SL!$A:$D,2,0)</f>
        <v>Tai heo muối 200g</v>
      </c>
      <c r="M870" s="244"/>
      <c r="N870" s="190" t="str">
        <f t="shared" si="85"/>
        <v>K-C6</v>
      </c>
      <c r="O870" s="244"/>
      <c r="P870" s="244"/>
      <c r="Q870" s="190" t="str">
        <f>VLOOKUP(K870,TONG_SL!$A:$D,3,0)</f>
        <v>Túi</v>
      </c>
      <c r="R870" s="248">
        <v>30</v>
      </c>
      <c r="S870" s="159"/>
      <c r="T870" s="159">
        <f>VLOOKUP(VLOOKUP(G870,Ma_KH!$A:$R,18,0)&amp;K870,Gia_MB!$A:$F,6,0)</f>
        <v>55595</v>
      </c>
      <c r="U870" s="254">
        <f t="shared" ref="U870:U933" si="86">T870*R870</f>
        <v>1667850</v>
      </c>
      <c r="V870" s="159"/>
      <c r="W870" s="246">
        <f t="shared" ref="W870:W933" si="87">U870*V870</f>
        <v>0</v>
      </c>
      <c r="X870" s="247" t="str">
        <f t="shared" ref="X870:X933" si="88">IF(B870&lt;&gt;"","8","0")</f>
        <v>8</v>
      </c>
      <c r="Y870" s="159"/>
      <c r="Z870" s="254">
        <f t="shared" ref="Z870:Z933" si="89">U870*X870%</f>
        <v>133428</v>
      </c>
      <c r="AA870" s="5">
        <f>VLOOKUP(G870,Ma_KH!$A:$R,14,0)</f>
        <v>60</v>
      </c>
    </row>
    <row r="871" spans="1:27" x14ac:dyDescent="0.25">
      <c r="A871" s="261">
        <v>46115</v>
      </c>
      <c r="B871" s="262">
        <v>4187047936</v>
      </c>
      <c r="C871" s="263" t="s">
        <v>15253</v>
      </c>
      <c r="D871" s="261">
        <v>46116</v>
      </c>
      <c r="E871" s="206"/>
      <c r="F871" s="189"/>
      <c r="G871" s="265" t="s">
        <v>12350</v>
      </c>
      <c r="H871" s="206"/>
      <c r="I871" s="262" t="s">
        <v>15445</v>
      </c>
      <c r="J871" s="262" t="s">
        <v>1769</v>
      </c>
      <c r="K871" s="205" t="s">
        <v>52</v>
      </c>
      <c r="L871" s="190" t="str">
        <f>VLOOKUP($K871,TONG_SL!$A:$D,2,0)</f>
        <v>Gà xì dầu 500g</v>
      </c>
      <c r="M871" s="244"/>
      <c r="N871" s="190" t="str">
        <f t="shared" si="85"/>
        <v>K-C6</v>
      </c>
      <c r="O871" s="244"/>
      <c r="P871" s="244"/>
      <c r="Q871" s="190" t="str">
        <f>VLOOKUP(K871,TONG_SL!$A:$D,3,0)</f>
        <v>Túi</v>
      </c>
      <c r="R871" s="248">
        <v>10</v>
      </c>
      <c r="S871" s="159"/>
      <c r="T871" s="159">
        <f>VLOOKUP(VLOOKUP(G871,Ma_KH!$A:$R,18,0)&amp;K871,Gia_MB!$A:$F,6,0)</f>
        <v>111606</v>
      </c>
      <c r="U871" s="254">
        <f t="shared" si="86"/>
        <v>1116060</v>
      </c>
      <c r="V871" s="159"/>
      <c r="W871" s="246">
        <f t="shared" si="87"/>
        <v>0</v>
      </c>
      <c r="X871" s="247" t="str">
        <f t="shared" si="88"/>
        <v>8</v>
      </c>
      <c r="Y871" s="159"/>
      <c r="Z871" s="254">
        <f t="shared" si="89"/>
        <v>89284.800000000003</v>
      </c>
      <c r="AA871" s="5">
        <f>VLOOKUP(G871,Ma_KH!$A:$R,14,0)</f>
        <v>60</v>
      </c>
    </row>
    <row r="872" spans="1:27" x14ac:dyDescent="0.25">
      <c r="A872" s="261">
        <v>46112</v>
      </c>
      <c r="B872" s="262">
        <v>4186818100</v>
      </c>
      <c r="C872" s="263" t="s">
        <v>15253</v>
      </c>
      <c r="D872" s="261">
        <v>46116</v>
      </c>
      <c r="E872" s="206"/>
      <c r="F872" s="189"/>
      <c r="G872" s="265" t="s">
        <v>7222</v>
      </c>
      <c r="H872" s="206"/>
      <c r="I872" s="262" t="s">
        <v>15446</v>
      </c>
      <c r="J872" s="262" t="s">
        <v>1769</v>
      </c>
      <c r="K872" s="205" t="s">
        <v>30</v>
      </c>
      <c r="L872" s="190" t="str">
        <f>VLOOKUP($K872,TONG_SL!$A:$D,2,0)</f>
        <v>Gà muối 500g</v>
      </c>
      <c r="M872" s="244"/>
      <c r="N872" s="190" t="str">
        <f t="shared" si="85"/>
        <v>K-C6</v>
      </c>
      <c r="O872" s="244"/>
      <c r="P872" s="244"/>
      <c r="Q872" s="190" t="str">
        <f>VLOOKUP(K872,TONG_SL!$A:$D,3,0)</f>
        <v>Túi</v>
      </c>
      <c r="R872" s="248">
        <v>6</v>
      </c>
      <c r="S872" s="159"/>
      <c r="T872" s="159">
        <f>VLOOKUP(VLOOKUP(G872,Ma_KH!$A:$R,18,0)&amp;K872,Gia_MB!$A:$F,6,0)</f>
        <v>116611</v>
      </c>
      <c r="U872" s="254">
        <f t="shared" si="86"/>
        <v>699666</v>
      </c>
      <c r="V872" s="159"/>
      <c r="W872" s="246">
        <f t="shared" si="87"/>
        <v>0</v>
      </c>
      <c r="X872" s="247" t="str">
        <f t="shared" si="88"/>
        <v>8</v>
      </c>
      <c r="Y872" s="159"/>
      <c r="Z872" s="254">
        <f t="shared" si="89"/>
        <v>55973.279999999999</v>
      </c>
      <c r="AA872" s="5">
        <f>VLOOKUP(G872,Ma_KH!$A:$R,14,0)</f>
        <v>60</v>
      </c>
    </row>
    <row r="873" spans="1:27" x14ac:dyDescent="0.25">
      <c r="A873" s="261">
        <v>46112</v>
      </c>
      <c r="B873" s="262">
        <v>4186818100</v>
      </c>
      <c r="C873" s="263" t="s">
        <v>15253</v>
      </c>
      <c r="D873" s="261">
        <v>46116</v>
      </c>
      <c r="E873" s="206"/>
      <c r="F873" s="189"/>
      <c r="G873" s="265" t="s">
        <v>7222</v>
      </c>
      <c r="H873" s="206"/>
      <c r="I873" s="262" t="s">
        <v>15446</v>
      </c>
      <c r="J873" s="262" t="s">
        <v>1769</v>
      </c>
      <c r="K873" s="205" t="s">
        <v>27</v>
      </c>
      <c r="L873" s="190" t="str">
        <f>VLOOKUP($K873,TONG_SL!$A:$D,2,0)</f>
        <v>Chân giò heo muối 300g</v>
      </c>
      <c r="M873" s="244"/>
      <c r="N873" s="190" t="str">
        <f t="shared" si="85"/>
        <v>K-C6</v>
      </c>
      <c r="O873" s="244"/>
      <c r="P873" s="244"/>
      <c r="Q873" s="190" t="str">
        <f>VLOOKUP(K873,TONG_SL!$A:$D,3,0)</f>
        <v>Túi</v>
      </c>
      <c r="R873" s="248">
        <v>6</v>
      </c>
      <c r="S873" s="159"/>
      <c r="T873" s="159">
        <f>VLOOKUP(VLOOKUP(G873,Ma_KH!$A:$R,18,0)&amp;K873,Gia_MB!$A:$F,6,0)</f>
        <v>73431</v>
      </c>
      <c r="U873" s="254">
        <f t="shared" si="86"/>
        <v>440586</v>
      </c>
      <c r="V873" s="159"/>
      <c r="W873" s="246">
        <f t="shared" si="87"/>
        <v>0</v>
      </c>
      <c r="X873" s="247" t="str">
        <f t="shared" si="88"/>
        <v>8</v>
      </c>
      <c r="Y873" s="159"/>
      <c r="Z873" s="254">
        <f t="shared" si="89"/>
        <v>35246.879999999997</v>
      </c>
      <c r="AA873" s="5">
        <f>VLOOKUP(G873,Ma_KH!$A:$R,14,0)</f>
        <v>60</v>
      </c>
    </row>
    <row r="874" spans="1:27" x14ac:dyDescent="0.25">
      <c r="A874" s="261">
        <v>46112</v>
      </c>
      <c r="B874" s="262">
        <v>4186818100</v>
      </c>
      <c r="C874" s="263" t="s">
        <v>15253</v>
      </c>
      <c r="D874" s="261">
        <v>46116</v>
      </c>
      <c r="E874" s="206"/>
      <c r="F874" s="189"/>
      <c r="G874" s="265" t="s">
        <v>7222</v>
      </c>
      <c r="H874" s="206"/>
      <c r="I874" s="262" t="s">
        <v>15446</v>
      </c>
      <c r="J874" s="262" t="s">
        <v>1769</v>
      </c>
      <c r="K874" s="205" t="s">
        <v>48</v>
      </c>
      <c r="L874" s="190" t="str">
        <f>VLOOKUP($K874,TONG_SL!$A:$D,2,0)</f>
        <v>Mọc Nấm Hương 250g</v>
      </c>
      <c r="M874" s="244"/>
      <c r="N874" s="190" t="str">
        <f t="shared" si="85"/>
        <v>K-C6</v>
      </c>
      <c r="O874" s="244"/>
      <c r="P874" s="244"/>
      <c r="Q874" s="190" t="str">
        <f>VLOOKUP(K874,TONG_SL!$A:$D,3,0)</f>
        <v>Túi</v>
      </c>
      <c r="R874" s="248">
        <v>4</v>
      </c>
      <c r="S874" s="159"/>
      <c r="T874" s="159">
        <f>VLOOKUP(VLOOKUP(G874,Ma_KH!$A:$R,18,0)&amp;K874,Gia_MB!$A:$F,6,0)</f>
        <v>46000</v>
      </c>
      <c r="U874" s="254">
        <f t="shared" si="86"/>
        <v>184000</v>
      </c>
      <c r="V874" s="159"/>
      <c r="W874" s="246">
        <f t="shared" si="87"/>
        <v>0</v>
      </c>
      <c r="X874" s="247" t="str">
        <f t="shared" si="88"/>
        <v>8</v>
      </c>
      <c r="Y874" s="159"/>
      <c r="Z874" s="254">
        <f t="shared" si="89"/>
        <v>14720</v>
      </c>
      <c r="AA874" s="5">
        <f>VLOOKUP(G874,Ma_KH!$A:$R,14,0)</f>
        <v>60</v>
      </c>
    </row>
    <row r="875" spans="1:27" x14ac:dyDescent="0.25">
      <c r="A875" s="261">
        <v>46112</v>
      </c>
      <c r="B875" s="262">
        <v>4186818100</v>
      </c>
      <c r="C875" s="263" t="s">
        <v>15253</v>
      </c>
      <c r="D875" s="261">
        <v>46116</v>
      </c>
      <c r="E875" s="206"/>
      <c r="F875" s="189"/>
      <c r="G875" s="265" t="s">
        <v>7222</v>
      </c>
      <c r="H875" s="206"/>
      <c r="I875" s="262" t="s">
        <v>15446</v>
      </c>
      <c r="J875" s="262" t="s">
        <v>1769</v>
      </c>
      <c r="K875" s="205" t="s">
        <v>34</v>
      </c>
      <c r="L875" s="190" t="str">
        <f>VLOOKUP($K875,TONG_SL!$A:$D,2,0)</f>
        <v>Tai heo muối 200g</v>
      </c>
      <c r="M875" s="244"/>
      <c r="N875" s="190" t="str">
        <f t="shared" si="85"/>
        <v>K-C6</v>
      </c>
      <c r="O875" s="244"/>
      <c r="P875" s="244"/>
      <c r="Q875" s="190" t="str">
        <f>VLOOKUP(K875,TONG_SL!$A:$D,3,0)</f>
        <v>Túi</v>
      </c>
      <c r="R875" s="248">
        <v>4</v>
      </c>
      <c r="S875" s="159"/>
      <c r="T875" s="159">
        <f>VLOOKUP(VLOOKUP(G875,Ma_KH!$A:$R,18,0)&amp;K875,Gia_MB!$A:$F,6,0)</f>
        <v>55595</v>
      </c>
      <c r="U875" s="254">
        <f t="shared" si="86"/>
        <v>222380</v>
      </c>
      <c r="V875" s="159"/>
      <c r="W875" s="246">
        <f t="shared" si="87"/>
        <v>0</v>
      </c>
      <c r="X875" s="247" t="str">
        <f t="shared" si="88"/>
        <v>8</v>
      </c>
      <c r="Y875" s="159"/>
      <c r="Z875" s="254">
        <f t="shared" si="89"/>
        <v>17790.400000000001</v>
      </c>
      <c r="AA875" s="5">
        <f>VLOOKUP(G875,Ma_KH!$A:$R,14,0)</f>
        <v>60</v>
      </c>
    </row>
    <row r="876" spans="1:27" x14ac:dyDescent="0.25">
      <c r="A876" s="261">
        <v>46112</v>
      </c>
      <c r="B876" s="262">
        <v>4186818100</v>
      </c>
      <c r="C876" s="263" t="s">
        <v>15253</v>
      </c>
      <c r="D876" s="261">
        <v>46116</v>
      </c>
      <c r="E876" s="206"/>
      <c r="F876" s="189"/>
      <c r="G876" s="265" t="s">
        <v>7222</v>
      </c>
      <c r="H876" s="206"/>
      <c r="I876" s="262" t="s">
        <v>15446</v>
      </c>
      <c r="J876" s="262" t="s">
        <v>1769</v>
      </c>
      <c r="K876" s="205" t="s">
        <v>37</v>
      </c>
      <c r="L876" s="190" t="str">
        <f>VLOOKUP($K876,TONG_SL!$A:$D,2,0)</f>
        <v>Chả cốm 300g</v>
      </c>
      <c r="M876" s="244"/>
      <c r="N876" s="190" t="str">
        <f t="shared" si="85"/>
        <v>K-C6</v>
      </c>
      <c r="O876" s="244"/>
      <c r="P876" s="244"/>
      <c r="Q876" s="190" t="str">
        <f>VLOOKUP(K876,TONG_SL!$A:$D,3,0)</f>
        <v>Túi</v>
      </c>
      <c r="R876" s="248">
        <v>4</v>
      </c>
      <c r="S876" s="159"/>
      <c r="T876" s="159">
        <f>VLOOKUP(VLOOKUP(G876,Ma_KH!$A:$R,18,0)&amp;K876,Gia_MB!$A:$F,6,0)</f>
        <v>74250</v>
      </c>
      <c r="U876" s="254">
        <f t="shared" si="86"/>
        <v>297000</v>
      </c>
      <c r="V876" s="159"/>
      <c r="W876" s="246">
        <f t="shared" si="87"/>
        <v>0</v>
      </c>
      <c r="X876" s="247" t="str">
        <f t="shared" si="88"/>
        <v>8</v>
      </c>
      <c r="Y876" s="159"/>
      <c r="Z876" s="254">
        <f t="shared" si="89"/>
        <v>23760</v>
      </c>
      <c r="AA876" s="5">
        <f>VLOOKUP(G876,Ma_KH!$A:$R,14,0)</f>
        <v>60</v>
      </c>
    </row>
    <row r="877" spans="1:27" x14ac:dyDescent="0.25">
      <c r="A877" s="261">
        <v>46112</v>
      </c>
      <c r="B877" s="262">
        <v>4186818191</v>
      </c>
      <c r="C877" s="263" t="s">
        <v>15253</v>
      </c>
      <c r="D877" s="261">
        <v>46116</v>
      </c>
      <c r="E877" s="206"/>
      <c r="F877" s="189"/>
      <c r="G877" s="265" t="s">
        <v>7222</v>
      </c>
      <c r="H877" s="206"/>
      <c r="I877" s="262" t="s">
        <v>15447</v>
      </c>
      <c r="J877" s="262" t="s">
        <v>1769</v>
      </c>
      <c r="K877" s="205" t="s">
        <v>32</v>
      </c>
      <c r="L877" s="190" t="str">
        <f>VLOOKUP($K877,TONG_SL!$A:$D,2,0)</f>
        <v>Giò Tai Lưỡi Xào 250g</v>
      </c>
      <c r="M877" s="244"/>
      <c r="N877" s="190" t="str">
        <f t="shared" si="85"/>
        <v>K-C6</v>
      </c>
      <c r="O877" s="244"/>
      <c r="P877" s="244"/>
      <c r="Q877" s="190" t="str">
        <f>VLOOKUP(K877,TONG_SL!$A:$D,3,0)</f>
        <v>Túi</v>
      </c>
      <c r="R877" s="248">
        <v>5</v>
      </c>
      <c r="S877" s="159"/>
      <c r="T877" s="159">
        <f>VLOOKUP(VLOOKUP(G877,Ma_KH!$A:$R,18,0)&amp;K877,Gia_MB!$A:$F,6,0)</f>
        <v>50182</v>
      </c>
      <c r="U877" s="254">
        <f t="shared" si="86"/>
        <v>250910</v>
      </c>
      <c r="V877" s="159"/>
      <c r="W877" s="246">
        <f t="shared" si="87"/>
        <v>0</v>
      </c>
      <c r="X877" s="247" t="str">
        <f t="shared" si="88"/>
        <v>8</v>
      </c>
      <c r="Y877" s="159"/>
      <c r="Z877" s="254">
        <f t="shared" si="89"/>
        <v>20072.8</v>
      </c>
      <c r="AA877" s="5">
        <f>VLOOKUP(G877,Ma_KH!$A:$R,14,0)</f>
        <v>60</v>
      </c>
    </row>
    <row r="878" spans="1:27" x14ac:dyDescent="0.25">
      <c r="A878" s="261">
        <v>46112</v>
      </c>
      <c r="B878" s="262">
        <v>4186818191</v>
      </c>
      <c r="C878" s="263" t="s">
        <v>15253</v>
      </c>
      <c r="D878" s="261">
        <v>46116</v>
      </c>
      <c r="E878" s="206"/>
      <c r="F878" s="189"/>
      <c r="G878" s="265" t="s">
        <v>7222</v>
      </c>
      <c r="H878" s="206"/>
      <c r="I878" s="262" t="s">
        <v>15447</v>
      </c>
      <c r="J878" s="262" t="s">
        <v>1769</v>
      </c>
      <c r="K878" s="205" t="s">
        <v>48</v>
      </c>
      <c r="L878" s="190" t="str">
        <f>VLOOKUP($K878,TONG_SL!$A:$D,2,0)</f>
        <v>Mọc Nấm Hương 250g</v>
      </c>
      <c r="M878" s="244"/>
      <c r="N878" s="190" t="str">
        <f t="shared" si="85"/>
        <v>K-C6</v>
      </c>
      <c r="O878" s="244"/>
      <c r="P878" s="244"/>
      <c r="Q878" s="190" t="str">
        <f>VLOOKUP(K878,TONG_SL!$A:$D,3,0)</f>
        <v>Túi</v>
      </c>
      <c r="R878" s="248">
        <v>6</v>
      </c>
      <c r="S878" s="159"/>
      <c r="T878" s="159">
        <f>VLOOKUP(VLOOKUP(G878,Ma_KH!$A:$R,18,0)&amp;K878,Gia_MB!$A:$F,6,0)</f>
        <v>46000</v>
      </c>
      <c r="U878" s="254">
        <f t="shared" si="86"/>
        <v>276000</v>
      </c>
      <c r="V878" s="159"/>
      <c r="W878" s="246">
        <f t="shared" si="87"/>
        <v>0</v>
      </c>
      <c r="X878" s="247" t="str">
        <f t="shared" si="88"/>
        <v>8</v>
      </c>
      <c r="Y878" s="159"/>
      <c r="Z878" s="254">
        <f t="shared" si="89"/>
        <v>22080</v>
      </c>
      <c r="AA878" s="5">
        <f>VLOOKUP(G878,Ma_KH!$A:$R,14,0)</f>
        <v>60</v>
      </c>
    </row>
    <row r="879" spans="1:27" x14ac:dyDescent="0.25">
      <c r="A879" s="261">
        <v>46112</v>
      </c>
      <c r="B879" s="262">
        <v>4186818191</v>
      </c>
      <c r="C879" s="263" t="s">
        <v>15253</v>
      </c>
      <c r="D879" s="261">
        <v>46116</v>
      </c>
      <c r="E879" s="206"/>
      <c r="F879" s="189"/>
      <c r="G879" s="265" t="s">
        <v>7222</v>
      </c>
      <c r="H879" s="206"/>
      <c r="I879" s="262" t="s">
        <v>15447</v>
      </c>
      <c r="J879" s="262" t="s">
        <v>1769</v>
      </c>
      <c r="K879" s="205" t="s">
        <v>37</v>
      </c>
      <c r="L879" s="190" t="str">
        <f>VLOOKUP($K879,TONG_SL!$A:$D,2,0)</f>
        <v>Chả cốm 300g</v>
      </c>
      <c r="M879" s="244"/>
      <c r="N879" s="190" t="str">
        <f t="shared" si="85"/>
        <v>K-C6</v>
      </c>
      <c r="O879" s="244"/>
      <c r="P879" s="244"/>
      <c r="Q879" s="190" t="str">
        <f>VLOOKUP(K879,TONG_SL!$A:$D,3,0)</f>
        <v>Túi</v>
      </c>
      <c r="R879" s="248">
        <v>6</v>
      </c>
      <c r="S879" s="159"/>
      <c r="T879" s="159">
        <f>VLOOKUP(VLOOKUP(G879,Ma_KH!$A:$R,18,0)&amp;K879,Gia_MB!$A:$F,6,0)</f>
        <v>74250</v>
      </c>
      <c r="U879" s="254">
        <f t="shared" si="86"/>
        <v>445500</v>
      </c>
      <c r="V879" s="159"/>
      <c r="W879" s="246">
        <f t="shared" si="87"/>
        <v>0</v>
      </c>
      <c r="X879" s="247" t="str">
        <f t="shared" si="88"/>
        <v>8</v>
      </c>
      <c r="Y879" s="159"/>
      <c r="Z879" s="254">
        <f t="shared" si="89"/>
        <v>35640</v>
      </c>
      <c r="AA879" s="5">
        <f>VLOOKUP(G879,Ma_KH!$A:$R,14,0)</f>
        <v>60</v>
      </c>
    </row>
    <row r="880" spans="1:27" x14ac:dyDescent="0.25">
      <c r="A880" s="261">
        <v>46112</v>
      </c>
      <c r="B880" s="262">
        <v>4186818191</v>
      </c>
      <c r="C880" s="263" t="s">
        <v>15253</v>
      </c>
      <c r="D880" s="261">
        <v>46116</v>
      </c>
      <c r="E880" s="206"/>
      <c r="F880" s="189"/>
      <c r="G880" s="265" t="s">
        <v>7222</v>
      </c>
      <c r="H880" s="206"/>
      <c r="I880" s="262" t="s">
        <v>15447</v>
      </c>
      <c r="J880" s="262" t="s">
        <v>1769</v>
      </c>
      <c r="K880" s="205" t="s">
        <v>34</v>
      </c>
      <c r="L880" s="190" t="str">
        <f>VLOOKUP($K880,TONG_SL!$A:$D,2,0)</f>
        <v>Tai heo muối 200g</v>
      </c>
      <c r="M880" s="244"/>
      <c r="N880" s="190" t="str">
        <f t="shared" si="85"/>
        <v>K-C6</v>
      </c>
      <c r="O880" s="244"/>
      <c r="P880" s="244"/>
      <c r="Q880" s="190" t="str">
        <f>VLOOKUP(K880,TONG_SL!$A:$D,3,0)</f>
        <v>Túi</v>
      </c>
      <c r="R880" s="248">
        <v>6</v>
      </c>
      <c r="S880" s="159"/>
      <c r="T880" s="159">
        <f>VLOOKUP(VLOOKUP(G880,Ma_KH!$A:$R,18,0)&amp;K880,Gia_MB!$A:$F,6,0)</f>
        <v>55595</v>
      </c>
      <c r="U880" s="254">
        <f t="shared" si="86"/>
        <v>333570</v>
      </c>
      <c r="V880" s="159"/>
      <c r="W880" s="246">
        <f t="shared" si="87"/>
        <v>0</v>
      </c>
      <c r="X880" s="247" t="str">
        <f t="shared" si="88"/>
        <v>8</v>
      </c>
      <c r="Y880" s="159"/>
      <c r="Z880" s="254">
        <f t="shared" si="89"/>
        <v>26685.600000000002</v>
      </c>
      <c r="AA880" s="5">
        <f>VLOOKUP(G880,Ma_KH!$A:$R,14,0)</f>
        <v>60</v>
      </c>
    </row>
    <row r="881" spans="1:27" x14ac:dyDescent="0.25">
      <c r="A881" s="261">
        <v>46112</v>
      </c>
      <c r="B881" s="262">
        <v>4186818191</v>
      </c>
      <c r="C881" s="263" t="s">
        <v>15253</v>
      </c>
      <c r="D881" s="261">
        <v>46116</v>
      </c>
      <c r="E881" s="206"/>
      <c r="F881" s="189"/>
      <c r="G881" s="265" t="s">
        <v>7222</v>
      </c>
      <c r="H881" s="206"/>
      <c r="I881" s="262" t="s">
        <v>15447</v>
      </c>
      <c r="J881" s="262" t="s">
        <v>1769</v>
      </c>
      <c r="K881" s="205" t="s">
        <v>44</v>
      </c>
      <c r="L881" s="190" t="str">
        <f>VLOOKUP($K881,TONG_SL!$A:$D,2,0)</f>
        <v>Giò lụa cây 250g</v>
      </c>
      <c r="M881" s="244"/>
      <c r="N881" s="190" t="str">
        <f t="shared" si="85"/>
        <v>K-C6</v>
      </c>
      <c r="O881" s="244"/>
      <c r="P881" s="244"/>
      <c r="Q881" s="190" t="str">
        <f>VLOOKUP(K881,TONG_SL!$A:$D,3,0)</f>
        <v>Túi</v>
      </c>
      <c r="R881" s="248">
        <v>4</v>
      </c>
      <c r="S881" s="159"/>
      <c r="T881" s="159">
        <f>VLOOKUP(VLOOKUP(G881,Ma_KH!$A:$R,18,0)&amp;K881,Gia_MB!$A:$F,6,0)</f>
        <v>49500</v>
      </c>
      <c r="U881" s="254">
        <f t="shared" si="86"/>
        <v>198000</v>
      </c>
      <c r="V881" s="159"/>
      <c r="W881" s="246">
        <f t="shared" si="87"/>
        <v>0</v>
      </c>
      <c r="X881" s="247" t="str">
        <f t="shared" si="88"/>
        <v>8</v>
      </c>
      <c r="Y881" s="159"/>
      <c r="Z881" s="254">
        <f t="shared" si="89"/>
        <v>15840</v>
      </c>
      <c r="AA881" s="5">
        <f>VLOOKUP(G881,Ma_KH!$A:$R,14,0)</f>
        <v>60</v>
      </c>
    </row>
    <row r="882" spans="1:27" x14ac:dyDescent="0.25">
      <c r="A882" s="261">
        <v>46112</v>
      </c>
      <c r="B882" s="262">
        <v>4186818191</v>
      </c>
      <c r="C882" s="263" t="s">
        <v>15253</v>
      </c>
      <c r="D882" s="261">
        <v>46116</v>
      </c>
      <c r="E882" s="206"/>
      <c r="F882" s="189"/>
      <c r="G882" s="265" t="s">
        <v>7222</v>
      </c>
      <c r="H882" s="206"/>
      <c r="I882" s="262" t="s">
        <v>15447</v>
      </c>
      <c r="J882" s="262" t="s">
        <v>1769</v>
      </c>
      <c r="K882" s="205" t="s">
        <v>27</v>
      </c>
      <c r="L882" s="190" t="str">
        <f>VLOOKUP($K882,TONG_SL!$A:$D,2,0)</f>
        <v>Chân giò heo muối 300g</v>
      </c>
      <c r="M882" s="244"/>
      <c r="N882" s="190" t="str">
        <f t="shared" si="85"/>
        <v>K-C6</v>
      </c>
      <c r="O882" s="244"/>
      <c r="P882" s="244"/>
      <c r="Q882" s="190" t="str">
        <f>VLOOKUP(K882,TONG_SL!$A:$D,3,0)</f>
        <v>Túi</v>
      </c>
      <c r="R882" s="248">
        <v>8</v>
      </c>
      <c r="S882" s="159"/>
      <c r="T882" s="159">
        <f>VLOOKUP(VLOOKUP(G882,Ma_KH!$A:$R,18,0)&amp;K882,Gia_MB!$A:$F,6,0)</f>
        <v>73431</v>
      </c>
      <c r="U882" s="254">
        <f t="shared" si="86"/>
        <v>587448</v>
      </c>
      <c r="V882" s="159"/>
      <c r="W882" s="246">
        <f t="shared" si="87"/>
        <v>0</v>
      </c>
      <c r="X882" s="247" t="str">
        <f t="shared" si="88"/>
        <v>8</v>
      </c>
      <c r="Y882" s="159"/>
      <c r="Z882" s="254">
        <f t="shared" si="89"/>
        <v>46995.840000000004</v>
      </c>
      <c r="AA882" s="5">
        <f>VLOOKUP(G882,Ma_KH!$A:$R,14,0)</f>
        <v>60</v>
      </c>
    </row>
    <row r="883" spans="1:27" x14ac:dyDescent="0.25">
      <c r="A883" s="261">
        <v>46112</v>
      </c>
      <c r="B883" s="262">
        <v>4186818191</v>
      </c>
      <c r="C883" s="263" t="s">
        <v>15253</v>
      </c>
      <c r="D883" s="261">
        <v>46116</v>
      </c>
      <c r="E883" s="206"/>
      <c r="F883" s="189"/>
      <c r="G883" s="265" t="s">
        <v>7222</v>
      </c>
      <c r="H883" s="206"/>
      <c r="I883" s="262" t="s">
        <v>15447</v>
      </c>
      <c r="J883" s="262" t="s">
        <v>1769</v>
      </c>
      <c r="K883" s="205" t="s">
        <v>30</v>
      </c>
      <c r="L883" s="190" t="str">
        <f>VLOOKUP($K883,TONG_SL!$A:$D,2,0)</f>
        <v>Gà muối 500g</v>
      </c>
      <c r="M883" s="244"/>
      <c r="N883" s="190" t="str">
        <f t="shared" si="85"/>
        <v>K-C6</v>
      </c>
      <c r="O883" s="244"/>
      <c r="P883" s="244"/>
      <c r="Q883" s="190" t="str">
        <f>VLOOKUP(K883,TONG_SL!$A:$D,3,0)</f>
        <v>Túi</v>
      </c>
      <c r="R883" s="248">
        <v>8</v>
      </c>
      <c r="S883" s="159"/>
      <c r="T883" s="159">
        <f>VLOOKUP(VLOOKUP(G883,Ma_KH!$A:$R,18,0)&amp;K883,Gia_MB!$A:$F,6,0)</f>
        <v>116611</v>
      </c>
      <c r="U883" s="254">
        <f t="shared" si="86"/>
        <v>932888</v>
      </c>
      <c r="V883" s="159"/>
      <c r="W883" s="246">
        <f t="shared" si="87"/>
        <v>0</v>
      </c>
      <c r="X883" s="247" t="str">
        <f t="shared" si="88"/>
        <v>8</v>
      </c>
      <c r="Y883" s="159"/>
      <c r="Z883" s="254">
        <f t="shared" si="89"/>
        <v>74631.040000000008</v>
      </c>
      <c r="AA883" s="5">
        <f>VLOOKUP(G883,Ma_KH!$A:$R,14,0)</f>
        <v>60</v>
      </c>
    </row>
    <row r="884" spans="1:27" x14ac:dyDescent="0.25">
      <c r="A884" s="261">
        <v>46105</v>
      </c>
      <c r="B884" s="262">
        <v>4186542912</v>
      </c>
      <c r="C884" s="263" t="s">
        <v>15253</v>
      </c>
      <c r="D884" s="261">
        <v>46116</v>
      </c>
      <c r="E884" s="206"/>
      <c r="F884" s="189"/>
      <c r="G884" s="265" t="s">
        <v>7222</v>
      </c>
      <c r="H884" s="206"/>
      <c r="I884" s="262" t="s">
        <v>15448</v>
      </c>
      <c r="J884" s="262" t="s">
        <v>1769</v>
      </c>
      <c r="K884" s="205" t="s">
        <v>27</v>
      </c>
      <c r="L884" s="190" t="str">
        <f>VLOOKUP($K884,TONG_SL!$A:$D,2,0)</f>
        <v>Chân giò heo muối 300g</v>
      </c>
      <c r="M884" s="244"/>
      <c r="N884" s="190" t="str">
        <f t="shared" si="85"/>
        <v>K-C6</v>
      </c>
      <c r="O884" s="244"/>
      <c r="P884" s="244"/>
      <c r="Q884" s="190" t="str">
        <f>VLOOKUP(K884,TONG_SL!$A:$D,3,0)</f>
        <v>Túi</v>
      </c>
      <c r="R884" s="248">
        <v>3</v>
      </c>
      <c r="S884" s="159"/>
      <c r="T884" s="159">
        <f>VLOOKUP(VLOOKUP(G884,Ma_KH!$A:$R,18,0)&amp;K884,Gia_MB!$A:$F,6,0)</f>
        <v>73431</v>
      </c>
      <c r="U884" s="254">
        <f t="shared" si="86"/>
        <v>220293</v>
      </c>
      <c r="V884" s="159"/>
      <c r="W884" s="246">
        <f t="shared" si="87"/>
        <v>0</v>
      </c>
      <c r="X884" s="247" t="str">
        <f t="shared" si="88"/>
        <v>8</v>
      </c>
      <c r="Y884" s="159"/>
      <c r="Z884" s="254">
        <f t="shared" si="89"/>
        <v>17623.439999999999</v>
      </c>
      <c r="AA884" s="5">
        <f>VLOOKUP(G884,Ma_KH!$A:$R,14,0)</f>
        <v>60</v>
      </c>
    </row>
    <row r="885" spans="1:27" x14ac:dyDescent="0.25">
      <c r="A885" s="261">
        <v>46105</v>
      </c>
      <c r="B885" s="262">
        <v>4186542912</v>
      </c>
      <c r="C885" s="263" t="s">
        <v>15253</v>
      </c>
      <c r="D885" s="261">
        <v>46116</v>
      </c>
      <c r="E885" s="206"/>
      <c r="F885" s="189"/>
      <c r="G885" s="265" t="s">
        <v>7222</v>
      </c>
      <c r="H885" s="206"/>
      <c r="I885" s="262" t="s">
        <v>15448</v>
      </c>
      <c r="J885" s="262" t="s">
        <v>1769</v>
      </c>
      <c r="K885" s="205" t="s">
        <v>34</v>
      </c>
      <c r="L885" s="190" t="str">
        <f>VLOOKUP($K885,TONG_SL!$A:$D,2,0)</f>
        <v>Tai heo muối 200g</v>
      </c>
      <c r="M885" s="244"/>
      <c r="N885" s="190" t="str">
        <f t="shared" si="85"/>
        <v>K-C6</v>
      </c>
      <c r="O885" s="244"/>
      <c r="P885" s="244"/>
      <c r="Q885" s="190" t="str">
        <f>VLOOKUP(K885,TONG_SL!$A:$D,3,0)</f>
        <v>Túi</v>
      </c>
      <c r="R885" s="248">
        <v>3</v>
      </c>
      <c r="S885" s="159"/>
      <c r="T885" s="159">
        <f>VLOOKUP(VLOOKUP(G885,Ma_KH!$A:$R,18,0)&amp;K885,Gia_MB!$A:$F,6,0)</f>
        <v>55595</v>
      </c>
      <c r="U885" s="254">
        <f t="shared" si="86"/>
        <v>166785</v>
      </c>
      <c r="V885" s="159"/>
      <c r="W885" s="246">
        <f t="shared" si="87"/>
        <v>0</v>
      </c>
      <c r="X885" s="247" t="str">
        <f t="shared" si="88"/>
        <v>8</v>
      </c>
      <c r="Y885" s="159"/>
      <c r="Z885" s="254">
        <f t="shared" si="89"/>
        <v>13342.800000000001</v>
      </c>
      <c r="AA885" s="5">
        <f>VLOOKUP(G885,Ma_KH!$A:$R,14,0)</f>
        <v>60</v>
      </c>
    </row>
    <row r="886" spans="1:27" x14ac:dyDescent="0.25">
      <c r="A886" s="261">
        <v>46105</v>
      </c>
      <c r="B886" s="262">
        <v>4186542912</v>
      </c>
      <c r="C886" s="263" t="s">
        <v>15253</v>
      </c>
      <c r="D886" s="261">
        <v>46116</v>
      </c>
      <c r="E886" s="206"/>
      <c r="F886" s="189"/>
      <c r="G886" s="265" t="s">
        <v>7222</v>
      </c>
      <c r="H886" s="206"/>
      <c r="I886" s="262" t="s">
        <v>15448</v>
      </c>
      <c r="J886" s="262" t="s">
        <v>1769</v>
      </c>
      <c r="K886" s="205" t="s">
        <v>48</v>
      </c>
      <c r="L886" s="190" t="str">
        <f>VLOOKUP($K886,TONG_SL!$A:$D,2,0)</f>
        <v>Mọc Nấm Hương 250g</v>
      </c>
      <c r="M886" s="244"/>
      <c r="N886" s="190" t="str">
        <f t="shared" si="85"/>
        <v>K-C6</v>
      </c>
      <c r="O886" s="244"/>
      <c r="P886" s="244"/>
      <c r="Q886" s="190" t="str">
        <f>VLOOKUP(K886,TONG_SL!$A:$D,3,0)</f>
        <v>Túi</v>
      </c>
      <c r="R886" s="248">
        <v>3</v>
      </c>
      <c r="S886" s="159"/>
      <c r="T886" s="159">
        <f>VLOOKUP(VLOOKUP(G886,Ma_KH!$A:$R,18,0)&amp;K886,Gia_MB!$A:$F,6,0)</f>
        <v>46000</v>
      </c>
      <c r="U886" s="254">
        <f t="shared" si="86"/>
        <v>138000</v>
      </c>
      <c r="V886" s="159"/>
      <c r="W886" s="246">
        <f t="shared" si="87"/>
        <v>0</v>
      </c>
      <c r="X886" s="247" t="str">
        <f t="shared" si="88"/>
        <v>8</v>
      </c>
      <c r="Y886" s="159"/>
      <c r="Z886" s="254">
        <f t="shared" si="89"/>
        <v>11040</v>
      </c>
      <c r="AA886" s="5">
        <f>VLOOKUP(G886,Ma_KH!$A:$R,14,0)</f>
        <v>60</v>
      </c>
    </row>
    <row r="887" spans="1:27" x14ac:dyDescent="0.25">
      <c r="A887" s="261">
        <v>46105</v>
      </c>
      <c r="B887" s="262">
        <v>4186542912</v>
      </c>
      <c r="C887" s="263" t="s">
        <v>15253</v>
      </c>
      <c r="D887" s="261">
        <v>46116</v>
      </c>
      <c r="E887" s="206"/>
      <c r="F887" s="189"/>
      <c r="G887" s="265" t="s">
        <v>7222</v>
      </c>
      <c r="H887" s="206"/>
      <c r="I887" s="262" t="s">
        <v>15448</v>
      </c>
      <c r="J887" s="262" t="s">
        <v>1769</v>
      </c>
      <c r="K887" s="205" t="s">
        <v>39</v>
      </c>
      <c r="L887" s="190" t="str">
        <f>VLOOKUP($K887,TONG_SL!$A:$D,2,0)</f>
        <v>Chả nướng 300g</v>
      </c>
      <c r="M887" s="244"/>
      <c r="N887" s="190" t="str">
        <f t="shared" si="85"/>
        <v>K-C6</v>
      </c>
      <c r="O887" s="244"/>
      <c r="P887" s="244"/>
      <c r="Q887" s="190" t="str">
        <f>VLOOKUP(K887,TONG_SL!$A:$D,3,0)</f>
        <v>Túi</v>
      </c>
      <c r="R887" s="248">
        <v>3</v>
      </c>
      <c r="S887" s="159"/>
      <c r="T887" s="159">
        <f>VLOOKUP(VLOOKUP(G887,Ma_KH!$A:$R,18,0)&amp;K887,Gia_MB!$A:$F,6,0)</f>
        <v>70950</v>
      </c>
      <c r="U887" s="254">
        <f t="shared" si="86"/>
        <v>212850</v>
      </c>
      <c r="V887" s="159"/>
      <c r="W887" s="246">
        <f t="shared" si="87"/>
        <v>0</v>
      </c>
      <c r="X887" s="247" t="str">
        <f t="shared" si="88"/>
        <v>8</v>
      </c>
      <c r="Y887" s="159"/>
      <c r="Z887" s="254">
        <f t="shared" si="89"/>
        <v>17028</v>
      </c>
      <c r="AA887" s="5">
        <f>VLOOKUP(G887,Ma_KH!$A:$R,14,0)</f>
        <v>60</v>
      </c>
    </row>
    <row r="888" spans="1:27" x14ac:dyDescent="0.25">
      <c r="A888" s="261">
        <v>46105</v>
      </c>
      <c r="B888" s="262">
        <v>4186542912</v>
      </c>
      <c r="C888" s="263" t="s">
        <v>15253</v>
      </c>
      <c r="D888" s="261">
        <v>46116</v>
      </c>
      <c r="E888" s="206"/>
      <c r="F888" s="189"/>
      <c r="G888" s="265" t="s">
        <v>7222</v>
      </c>
      <c r="H888" s="206"/>
      <c r="I888" s="262" t="s">
        <v>15448</v>
      </c>
      <c r="J888" s="262" t="s">
        <v>1769</v>
      </c>
      <c r="K888" s="205" t="s">
        <v>32</v>
      </c>
      <c r="L888" s="190" t="str">
        <f>VLOOKUP($K888,TONG_SL!$A:$D,2,0)</f>
        <v>Giò Tai Lưỡi Xào 250g</v>
      </c>
      <c r="M888" s="244"/>
      <c r="N888" s="190" t="str">
        <f t="shared" si="85"/>
        <v>K-C6</v>
      </c>
      <c r="O888" s="244"/>
      <c r="P888" s="244"/>
      <c r="Q888" s="190" t="str">
        <f>VLOOKUP(K888,TONG_SL!$A:$D,3,0)</f>
        <v>Túi</v>
      </c>
      <c r="R888" s="248">
        <v>3</v>
      </c>
      <c r="S888" s="159"/>
      <c r="T888" s="159">
        <f>VLOOKUP(VLOOKUP(G888,Ma_KH!$A:$R,18,0)&amp;K888,Gia_MB!$A:$F,6,0)</f>
        <v>50182</v>
      </c>
      <c r="U888" s="254">
        <f t="shared" si="86"/>
        <v>150546</v>
      </c>
      <c r="V888" s="159"/>
      <c r="W888" s="246">
        <f t="shared" si="87"/>
        <v>0</v>
      </c>
      <c r="X888" s="247" t="str">
        <f t="shared" si="88"/>
        <v>8</v>
      </c>
      <c r="Y888" s="159"/>
      <c r="Z888" s="254">
        <f t="shared" si="89"/>
        <v>12043.68</v>
      </c>
      <c r="AA888" s="5">
        <f>VLOOKUP(G888,Ma_KH!$A:$R,14,0)</f>
        <v>60</v>
      </c>
    </row>
    <row r="889" spans="1:27" x14ac:dyDescent="0.25">
      <c r="A889" s="261">
        <v>46105</v>
      </c>
      <c r="B889" s="262">
        <v>4186542912</v>
      </c>
      <c r="C889" s="263" t="s">
        <v>15253</v>
      </c>
      <c r="D889" s="261">
        <v>46116</v>
      </c>
      <c r="E889" s="206"/>
      <c r="F889" s="189"/>
      <c r="G889" s="265" t="s">
        <v>7222</v>
      </c>
      <c r="H889" s="206"/>
      <c r="I889" s="262" t="s">
        <v>15448</v>
      </c>
      <c r="J889" s="262" t="s">
        <v>1769</v>
      </c>
      <c r="K889" s="205" t="s">
        <v>37</v>
      </c>
      <c r="L889" s="190" t="str">
        <f>VLOOKUP($K889,TONG_SL!$A:$D,2,0)</f>
        <v>Chả cốm 300g</v>
      </c>
      <c r="M889" s="244"/>
      <c r="N889" s="190" t="str">
        <f t="shared" si="85"/>
        <v>K-C6</v>
      </c>
      <c r="O889" s="244"/>
      <c r="P889" s="244"/>
      <c r="Q889" s="190" t="str">
        <f>VLOOKUP(K889,TONG_SL!$A:$D,3,0)</f>
        <v>Túi</v>
      </c>
      <c r="R889" s="248">
        <v>3</v>
      </c>
      <c r="S889" s="159"/>
      <c r="T889" s="159">
        <f>VLOOKUP(VLOOKUP(G889,Ma_KH!$A:$R,18,0)&amp;K889,Gia_MB!$A:$F,6,0)</f>
        <v>74250</v>
      </c>
      <c r="U889" s="254">
        <f t="shared" si="86"/>
        <v>222750</v>
      </c>
      <c r="V889" s="159"/>
      <c r="W889" s="246">
        <f t="shared" si="87"/>
        <v>0</v>
      </c>
      <c r="X889" s="247" t="str">
        <f t="shared" si="88"/>
        <v>8</v>
      </c>
      <c r="Y889" s="159"/>
      <c r="Z889" s="254">
        <f t="shared" si="89"/>
        <v>17820</v>
      </c>
      <c r="AA889" s="5">
        <f>VLOOKUP(G889,Ma_KH!$A:$R,14,0)</f>
        <v>60</v>
      </c>
    </row>
    <row r="890" spans="1:27" x14ac:dyDescent="0.25">
      <c r="A890" s="261">
        <v>46105</v>
      </c>
      <c r="B890" s="262">
        <v>4186542912</v>
      </c>
      <c r="C890" s="263" t="s">
        <v>15253</v>
      </c>
      <c r="D890" s="261">
        <v>46116</v>
      </c>
      <c r="E890" s="206"/>
      <c r="F890" s="189"/>
      <c r="G890" s="265" t="s">
        <v>7222</v>
      </c>
      <c r="H890" s="206"/>
      <c r="I890" s="262" t="s">
        <v>15448</v>
      </c>
      <c r="J890" s="262" t="s">
        <v>1769</v>
      </c>
      <c r="K890" s="205" t="s">
        <v>30</v>
      </c>
      <c r="L890" s="190" t="str">
        <f>VLOOKUP($K890,TONG_SL!$A:$D,2,0)</f>
        <v>Gà muối 500g</v>
      </c>
      <c r="M890" s="244"/>
      <c r="N890" s="190" t="str">
        <f t="shared" si="85"/>
        <v>K-C6</v>
      </c>
      <c r="O890" s="244"/>
      <c r="P890" s="244"/>
      <c r="Q890" s="190" t="str">
        <f>VLOOKUP(K890,TONG_SL!$A:$D,3,0)</f>
        <v>Túi</v>
      </c>
      <c r="R890" s="248">
        <v>6</v>
      </c>
      <c r="S890" s="159"/>
      <c r="T890" s="159">
        <f>VLOOKUP(VLOOKUP(G890,Ma_KH!$A:$R,18,0)&amp;K890,Gia_MB!$A:$F,6,0)</f>
        <v>116611</v>
      </c>
      <c r="U890" s="254">
        <f t="shared" si="86"/>
        <v>699666</v>
      </c>
      <c r="V890" s="159"/>
      <c r="W890" s="246">
        <f t="shared" si="87"/>
        <v>0</v>
      </c>
      <c r="X890" s="247" t="str">
        <f t="shared" si="88"/>
        <v>8</v>
      </c>
      <c r="Y890" s="159"/>
      <c r="Z890" s="254">
        <f t="shared" si="89"/>
        <v>55973.279999999999</v>
      </c>
      <c r="AA890" s="5">
        <f>VLOOKUP(G890,Ma_KH!$A:$R,14,0)</f>
        <v>60</v>
      </c>
    </row>
    <row r="891" spans="1:27" x14ac:dyDescent="0.25">
      <c r="A891" s="186">
        <v>46112</v>
      </c>
      <c r="B891" s="205">
        <v>4186818840</v>
      </c>
      <c r="C891" s="189" t="s">
        <v>15253</v>
      </c>
      <c r="D891" s="186">
        <v>46116</v>
      </c>
      <c r="E891" s="206"/>
      <c r="F891" s="189"/>
      <c r="G891" s="207" t="s">
        <v>7222</v>
      </c>
      <c r="H891" s="206"/>
      <c r="I891" s="205" t="s">
        <v>15449</v>
      </c>
      <c r="J891" s="205" t="s">
        <v>1769</v>
      </c>
      <c r="K891" s="205" t="s">
        <v>48</v>
      </c>
      <c r="L891" s="190" t="str">
        <f>VLOOKUP($K891,TONG_SL!$A:$D,2,0)</f>
        <v>Mọc Nấm Hương 250g</v>
      </c>
      <c r="M891" s="244"/>
      <c r="N891" s="190" t="str">
        <f t="shared" si="85"/>
        <v>K-C6</v>
      </c>
      <c r="O891" s="244"/>
      <c r="P891" s="244"/>
      <c r="Q891" s="190" t="str">
        <f>VLOOKUP(K891,TONG_SL!$A:$D,3,0)</f>
        <v>Túi</v>
      </c>
      <c r="R891" s="248">
        <v>6</v>
      </c>
      <c r="S891" s="159"/>
      <c r="T891" s="159">
        <f>VLOOKUP(VLOOKUP(G891,Ma_KH!$A:$R,18,0)&amp;K891,Gia_MB!$A:$F,6,0)</f>
        <v>46000</v>
      </c>
      <c r="U891" s="254">
        <f t="shared" si="86"/>
        <v>276000</v>
      </c>
      <c r="V891" s="159"/>
      <c r="W891" s="246">
        <f t="shared" si="87"/>
        <v>0</v>
      </c>
      <c r="X891" s="247" t="str">
        <f t="shared" si="88"/>
        <v>8</v>
      </c>
      <c r="Y891" s="159"/>
      <c r="Z891" s="254">
        <f t="shared" si="89"/>
        <v>22080</v>
      </c>
      <c r="AA891" s="5">
        <f>VLOOKUP(G891,Ma_KH!$A:$R,14,0)</f>
        <v>60</v>
      </c>
    </row>
    <row r="892" spans="1:27" x14ac:dyDescent="0.25">
      <c r="A892" s="186">
        <v>46112</v>
      </c>
      <c r="B892" s="205">
        <v>4186818840</v>
      </c>
      <c r="C892" s="189" t="s">
        <v>15253</v>
      </c>
      <c r="D892" s="186">
        <v>46116</v>
      </c>
      <c r="E892" s="206"/>
      <c r="F892" s="189"/>
      <c r="G892" s="207" t="s">
        <v>7222</v>
      </c>
      <c r="H892" s="206"/>
      <c r="I892" s="205" t="s">
        <v>15449</v>
      </c>
      <c r="J892" s="205" t="s">
        <v>1769</v>
      </c>
      <c r="K892" s="205" t="s">
        <v>37</v>
      </c>
      <c r="L892" s="190" t="str">
        <f>VLOOKUP($K892,TONG_SL!$A:$D,2,0)</f>
        <v>Chả cốm 300g</v>
      </c>
      <c r="M892" s="244"/>
      <c r="N892" s="190" t="str">
        <f t="shared" si="85"/>
        <v>K-C6</v>
      </c>
      <c r="O892" s="244"/>
      <c r="P892" s="244"/>
      <c r="Q892" s="190" t="str">
        <f>VLOOKUP(K892,TONG_SL!$A:$D,3,0)</f>
        <v>Túi</v>
      </c>
      <c r="R892" s="248">
        <v>4</v>
      </c>
      <c r="S892" s="159"/>
      <c r="T892" s="159">
        <f>VLOOKUP(VLOOKUP(G892,Ma_KH!$A:$R,18,0)&amp;K892,Gia_MB!$A:$F,6,0)</f>
        <v>74250</v>
      </c>
      <c r="U892" s="254">
        <f t="shared" si="86"/>
        <v>297000</v>
      </c>
      <c r="V892" s="159"/>
      <c r="W892" s="246">
        <f t="shared" si="87"/>
        <v>0</v>
      </c>
      <c r="X892" s="247" t="str">
        <f t="shared" si="88"/>
        <v>8</v>
      </c>
      <c r="Y892" s="159"/>
      <c r="Z892" s="254">
        <f t="shared" si="89"/>
        <v>23760</v>
      </c>
      <c r="AA892" s="5">
        <f>VLOOKUP(G892,Ma_KH!$A:$R,14,0)</f>
        <v>60</v>
      </c>
    </row>
    <row r="893" spans="1:27" x14ac:dyDescent="0.25">
      <c r="A893" s="186">
        <v>46112</v>
      </c>
      <c r="B893" s="205">
        <v>4186818840</v>
      </c>
      <c r="C893" s="189" t="s">
        <v>15253</v>
      </c>
      <c r="D893" s="186">
        <v>46116</v>
      </c>
      <c r="E893" s="206"/>
      <c r="F893" s="189"/>
      <c r="G893" s="207" t="s">
        <v>7222</v>
      </c>
      <c r="H893" s="206"/>
      <c r="I893" s="205" t="s">
        <v>15449</v>
      </c>
      <c r="J893" s="205" t="s">
        <v>1769</v>
      </c>
      <c r="K893" s="205" t="s">
        <v>27</v>
      </c>
      <c r="L893" s="190" t="str">
        <f>VLOOKUP($K893,TONG_SL!$A:$D,2,0)</f>
        <v>Chân giò heo muối 300g</v>
      </c>
      <c r="M893" s="244"/>
      <c r="N893" s="190" t="str">
        <f t="shared" si="85"/>
        <v>K-C6</v>
      </c>
      <c r="O893" s="244"/>
      <c r="P893" s="244"/>
      <c r="Q893" s="190" t="str">
        <f>VLOOKUP(K893,TONG_SL!$A:$D,3,0)</f>
        <v>Túi</v>
      </c>
      <c r="R893" s="248">
        <v>8</v>
      </c>
      <c r="S893" s="159"/>
      <c r="T893" s="159">
        <f>VLOOKUP(VLOOKUP(G893,Ma_KH!$A:$R,18,0)&amp;K893,Gia_MB!$A:$F,6,0)</f>
        <v>73431</v>
      </c>
      <c r="U893" s="254">
        <f t="shared" si="86"/>
        <v>587448</v>
      </c>
      <c r="V893" s="159"/>
      <c r="W893" s="246">
        <f t="shared" si="87"/>
        <v>0</v>
      </c>
      <c r="X893" s="247" t="str">
        <f t="shared" si="88"/>
        <v>8</v>
      </c>
      <c r="Y893" s="159"/>
      <c r="Z893" s="254">
        <f t="shared" si="89"/>
        <v>46995.840000000004</v>
      </c>
      <c r="AA893" s="5">
        <f>VLOOKUP(G893,Ma_KH!$A:$R,14,0)</f>
        <v>60</v>
      </c>
    </row>
    <row r="894" spans="1:27" x14ac:dyDescent="0.25">
      <c r="A894" s="186">
        <v>46112</v>
      </c>
      <c r="B894" s="205">
        <v>4186818840</v>
      </c>
      <c r="C894" s="189" t="s">
        <v>15253</v>
      </c>
      <c r="D894" s="186">
        <v>46116</v>
      </c>
      <c r="E894" s="206"/>
      <c r="F894" s="189"/>
      <c r="G894" s="207" t="s">
        <v>7222</v>
      </c>
      <c r="H894" s="206"/>
      <c r="I894" s="205" t="s">
        <v>15449</v>
      </c>
      <c r="J894" s="205" t="s">
        <v>1769</v>
      </c>
      <c r="K894" s="205" t="s">
        <v>30</v>
      </c>
      <c r="L894" s="190" t="str">
        <f>VLOOKUP($K894,TONG_SL!$A:$D,2,0)</f>
        <v>Gà muối 500g</v>
      </c>
      <c r="M894" s="244"/>
      <c r="N894" s="190" t="str">
        <f t="shared" si="85"/>
        <v>K-C6</v>
      </c>
      <c r="O894" s="244"/>
      <c r="P894" s="244"/>
      <c r="Q894" s="190" t="str">
        <f>VLOOKUP(K894,TONG_SL!$A:$D,3,0)</f>
        <v>Túi</v>
      </c>
      <c r="R894" s="248">
        <v>4</v>
      </c>
      <c r="S894" s="159"/>
      <c r="T894" s="159">
        <f>VLOOKUP(VLOOKUP(G894,Ma_KH!$A:$R,18,0)&amp;K894,Gia_MB!$A:$F,6,0)</f>
        <v>116611</v>
      </c>
      <c r="U894" s="254">
        <f t="shared" si="86"/>
        <v>466444</v>
      </c>
      <c r="V894" s="159"/>
      <c r="W894" s="246">
        <f t="shared" si="87"/>
        <v>0</v>
      </c>
      <c r="X894" s="247" t="str">
        <f t="shared" si="88"/>
        <v>8</v>
      </c>
      <c r="Y894" s="159"/>
      <c r="Z894" s="254">
        <f t="shared" si="89"/>
        <v>37315.520000000004</v>
      </c>
      <c r="AA894" s="5">
        <f>VLOOKUP(G894,Ma_KH!$A:$R,14,0)</f>
        <v>60</v>
      </c>
    </row>
    <row r="895" spans="1:27" x14ac:dyDescent="0.25">
      <c r="A895" s="186">
        <v>46112</v>
      </c>
      <c r="B895" s="205">
        <v>4186818840</v>
      </c>
      <c r="C895" s="189" t="s">
        <v>15253</v>
      </c>
      <c r="D895" s="186">
        <v>46116</v>
      </c>
      <c r="E895" s="206"/>
      <c r="F895" s="189"/>
      <c r="G895" s="207" t="s">
        <v>7222</v>
      </c>
      <c r="H895" s="206"/>
      <c r="I895" s="205" t="s">
        <v>15449</v>
      </c>
      <c r="J895" s="205" t="s">
        <v>1769</v>
      </c>
      <c r="K895" s="205" t="s">
        <v>32</v>
      </c>
      <c r="L895" s="190" t="str">
        <f>VLOOKUP($K895,TONG_SL!$A:$D,2,0)</f>
        <v>Giò Tai Lưỡi Xào 250g</v>
      </c>
      <c r="M895" s="244"/>
      <c r="N895" s="190" t="str">
        <f t="shared" si="85"/>
        <v>K-C6</v>
      </c>
      <c r="O895" s="244"/>
      <c r="P895" s="244"/>
      <c r="Q895" s="190" t="str">
        <f>VLOOKUP(K895,TONG_SL!$A:$D,3,0)</f>
        <v>Túi</v>
      </c>
      <c r="R895" s="248">
        <v>2</v>
      </c>
      <c r="S895" s="159"/>
      <c r="T895" s="159">
        <f>VLOOKUP(VLOOKUP(G895,Ma_KH!$A:$R,18,0)&amp;K895,Gia_MB!$A:$F,6,0)</f>
        <v>50182</v>
      </c>
      <c r="U895" s="254">
        <f t="shared" si="86"/>
        <v>100364</v>
      </c>
      <c r="V895" s="159"/>
      <c r="W895" s="246">
        <f t="shared" si="87"/>
        <v>0</v>
      </c>
      <c r="X895" s="247" t="str">
        <f t="shared" si="88"/>
        <v>8</v>
      </c>
      <c r="Y895" s="159"/>
      <c r="Z895" s="254">
        <f t="shared" si="89"/>
        <v>8029.12</v>
      </c>
      <c r="AA895" s="5">
        <f>VLOOKUP(G895,Ma_KH!$A:$R,14,0)</f>
        <v>60</v>
      </c>
    </row>
    <row r="896" spans="1:27" x14ac:dyDescent="0.25">
      <c r="A896" s="186">
        <v>46115</v>
      </c>
      <c r="B896" s="205">
        <v>4187044877</v>
      </c>
      <c r="C896" s="189" t="s">
        <v>15253</v>
      </c>
      <c r="D896" s="186">
        <v>46116</v>
      </c>
      <c r="E896" s="206"/>
      <c r="F896" s="189"/>
      <c r="G896" s="207" t="s">
        <v>15049</v>
      </c>
      <c r="H896" s="206"/>
      <c r="I896" s="205" t="s">
        <v>15450</v>
      </c>
      <c r="J896" s="205" t="s">
        <v>1769</v>
      </c>
      <c r="K896" s="205" t="s">
        <v>27</v>
      </c>
      <c r="L896" s="190" t="str">
        <f>VLOOKUP($K896,TONG_SL!$A:$D,2,0)</f>
        <v>Chân giò heo muối 300g</v>
      </c>
      <c r="M896" s="244"/>
      <c r="N896" s="190" t="str">
        <f t="shared" si="85"/>
        <v>K-C6</v>
      </c>
      <c r="O896" s="244"/>
      <c r="P896" s="244"/>
      <c r="Q896" s="190" t="str">
        <f>VLOOKUP(K896,TONG_SL!$A:$D,3,0)</f>
        <v>Túi</v>
      </c>
      <c r="R896" s="248">
        <v>30</v>
      </c>
      <c r="S896" s="159"/>
      <c r="T896" s="159">
        <f>VLOOKUP(VLOOKUP(G896,Ma_KH!$A:$R,18,0)&amp;K896,Gia_MB!$A:$F,6,0)</f>
        <v>73431</v>
      </c>
      <c r="U896" s="254">
        <f t="shared" si="86"/>
        <v>2202930</v>
      </c>
      <c r="V896" s="159"/>
      <c r="W896" s="246">
        <f t="shared" si="87"/>
        <v>0</v>
      </c>
      <c r="X896" s="247" t="str">
        <f t="shared" si="88"/>
        <v>8</v>
      </c>
      <c r="Y896" s="159"/>
      <c r="Z896" s="254">
        <f t="shared" si="89"/>
        <v>176234.4</v>
      </c>
      <c r="AA896" s="5">
        <f>VLOOKUP(G896,Ma_KH!$A:$R,14,0)</f>
        <v>60</v>
      </c>
    </row>
    <row r="897" spans="1:27" x14ac:dyDescent="0.25">
      <c r="A897" s="186">
        <v>46115</v>
      </c>
      <c r="B897" s="205">
        <v>4187044877</v>
      </c>
      <c r="C897" s="189" t="s">
        <v>15253</v>
      </c>
      <c r="D897" s="186">
        <v>46116</v>
      </c>
      <c r="E897" s="206"/>
      <c r="F897" s="189"/>
      <c r="G897" s="207" t="s">
        <v>15049</v>
      </c>
      <c r="H897" s="206"/>
      <c r="I897" s="205" t="s">
        <v>15450</v>
      </c>
      <c r="J897" s="205" t="s">
        <v>1769</v>
      </c>
      <c r="K897" s="205" t="s">
        <v>30</v>
      </c>
      <c r="L897" s="190" t="str">
        <f>VLOOKUP($K897,TONG_SL!$A:$D,2,0)</f>
        <v>Gà muối 500g</v>
      </c>
      <c r="M897" s="244"/>
      <c r="N897" s="190" t="str">
        <f t="shared" si="85"/>
        <v>K-C6</v>
      </c>
      <c r="O897" s="244"/>
      <c r="P897" s="244"/>
      <c r="Q897" s="190" t="str">
        <f>VLOOKUP(K897,TONG_SL!$A:$D,3,0)</f>
        <v>Túi</v>
      </c>
      <c r="R897" s="248">
        <v>10</v>
      </c>
      <c r="S897" s="159"/>
      <c r="T897" s="159">
        <f>VLOOKUP(VLOOKUP(G897,Ma_KH!$A:$R,18,0)&amp;K897,Gia_MB!$A:$F,6,0)</f>
        <v>116611</v>
      </c>
      <c r="U897" s="254">
        <f t="shared" si="86"/>
        <v>1166110</v>
      </c>
      <c r="V897" s="159"/>
      <c r="W897" s="246">
        <f t="shared" si="87"/>
        <v>0</v>
      </c>
      <c r="X897" s="247" t="str">
        <f t="shared" si="88"/>
        <v>8</v>
      </c>
      <c r="Y897" s="159"/>
      <c r="Z897" s="254">
        <f t="shared" si="89"/>
        <v>93288.8</v>
      </c>
      <c r="AA897" s="5">
        <f>VLOOKUP(G897,Ma_KH!$A:$R,14,0)</f>
        <v>60</v>
      </c>
    </row>
    <row r="898" spans="1:27" x14ac:dyDescent="0.25">
      <c r="A898" s="261">
        <v>46114</v>
      </c>
      <c r="B898" s="262">
        <v>4187022144</v>
      </c>
      <c r="C898" s="263" t="s">
        <v>15253</v>
      </c>
      <c r="D898" s="261">
        <v>46116</v>
      </c>
      <c r="E898" s="206"/>
      <c r="F898" s="189"/>
      <c r="G898" s="265" t="s">
        <v>15049</v>
      </c>
      <c r="H898" s="206"/>
      <c r="I898" s="262" t="s">
        <v>15451</v>
      </c>
      <c r="J898" s="262" t="s">
        <v>1769</v>
      </c>
      <c r="K898" s="205" t="s">
        <v>27</v>
      </c>
      <c r="L898" s="190" t="str">
        <f>VLOOKUP($K898,TONG_SL!$A:$D,2,0)</f>
        <v>Chân giò heo muối 300g</v>
      </c>
      <c r="M898" s="244"/>
      <c r="N898" s="190" t="str">
        <f t="shared" si="85"/>
        <v>K-C6</v>
      </c>
      <c r="O898" s="244"/>
      <c r="P898" s="244"/>
      <c r="Q898" s="190" t="str">
        <f>VLOOKUP(K898,TONG_SL!$A:$D,3,0)</f>
        <v>Túi</v>
      </c>
      <c r="R898" s="248">
        <v>15</v>
      </c>
      <c r="S898" s="159"/>
      <c r="T898" s="159">
        <f>VLOOKUP(VLOOKUP(G898,Ma_KH!$A:$R,18,0)&amp;K898,Gia_MB!$A:$F,6,0)</f>
        <v>73431</v>
      </c>
      <c r="U898" s="254">
        <f t="shared" si="86"/>
        <v>1101465</v>
      </c>
      <c r="V898" s="159"/>
      <c r="W898" s="246">
        <f t="shared" si="87"/>
        <v>0</v>
      </c>
      <c r="X898" s="247" t="str">
        <f t="shared" si="88"/>
        <v>8</v>
      </c>
      <c r="Y898" s="159"/>
      <c r="Z898" s="254">
        <f t="shared" si="89"/>
        <v>88117.2</v>
      </c>
      <c r="AA898" s="5">
        <f>VLOOKUP(G898,Ma_KH!$A:$R,14,0)</f>
        <v>60</v>
      </c>
    </row>
    <row r="899" spans="1:27" x14ac:dyDescent="0.25">
      <c r="A899" s="261">
        <v>46114</v>
      </c>
      <c r="B899" s="262">
        <v>4187022144</v>
      </c>
      <c r="C899" s="263" t="s">
        <v>15253</v>
      </c>
      <c r="D899" s="261">
        <v>46116</v>
      </c>
      <c r="E899" s="206"/>
      <c r="F899" s="189"/>
      <c r="G899" s="265" t="s">
        <v>15049</v>
      </c>
      <c r="H899" s="206"/>
      <c r="I899" s="262" t="s">
        <v>15451</v>
      </c>
      <c r="J899" s="262" t="s">
        <v>1769</v>
      </c>
      <c r="K899" s="205" t="s">
        <v>30</v>
      </c>
      <c r="L899" s="190" t="str">
        <f>VLOOKUP($K899,TONG_SL!$A:$D,2,0)</f>
        <v>Gà muối 500g</v>
      </c>
      <c r="M899" s="244"/>
      <c r="N899" s="190" t="str">
        <f t="shared" ref="N899:N962" si="90">IF($B899&lt;&gt;"","K-C6","")</f>
        <v>K-C6</v>
      </c>
      <c r="O899" s="244"/>
      <c r="P899" s="244"/>
      <c r="Q899" s="190" t="str">
        <f>VLOOKUP(K899,TONG_SL!$A:$D,3,0)</f>
        <v>Túi</v>
      </c>
      <c r="R899" s="248">
        <v>5</v>
      </c>
      <c r="S899" s="159"/>
      <c r="T899" s="159">
        <f>VLOOKUP(VLOOKUP(G899,Ma_KH!$A:$R,18,0)&amp;K899,Gia_MB!$A:$F,6,0)</f>
        <v>116611</v>
      </c>
      <c r="U899" s="254">
        <f t="shared" si="86"/>
        <v>583055</v>
      </c>
      <c r="V899" s="159"/>
      <c r="W899" s="246">
        <f t="shared" si="87"/>
        <v>0</v>
      </c>
      <c r="X899" s="247" t="str">
        <f t="shared" si="88"/>
        <v>8</v>
      </c>
      <c r="Y899" s="159"/>
      <c r="Z899" s="254">
        <f t="shared" si="89"/>
        <v>46644.4</v>
      </c>
      <c r="AA899" s="5">
        <f>VLOOKUP(G899,Ma_KH!$A:$R,14,0)</f>
        <v>60</v>
      </c>
    </row>
    <row r="900" spans="1:27" x14ac:dyDescent="0.25">
      <c r="A900" s="261">
        <v>46114</v>
      </c>
      <c r="B900" s="262">
        <v>4187022144</v>
      </c>
      <c r="C900" s="263" t="s">
        <v>15253</v>
      </c>
      <c r="D900" s="261">
        <v>46116</v>
      </c>
      <c r="E900" s="206"/>
      <c r="F900" s="189"/>
      <c r="G900" s="265" t="s">
        <v>15049</v>
      </c>
      <c r="H900" s="206"/>
      <c r="I900" s="262" t="s">
        <v>15451</v>
      </c>
      <c r="J900" s="262" t="s">
        <v>1769</v>
      </c>
      <c r="K900" s="205" t="s">
        <v>34</v>
      </c>
      <c r="L900" s="190" t="str">
        <f>VLOOKUP($K900,TONG_SL!$A:$D,2,0)</f>
        <v>Tai heo muối 200g</v>
      </c>
      <c r="M900" s="244"/>
      <c r="N900" s="190" t="str">
        <f t="shared" si="90"/>
        <v>K-C6</v>
      </c>
      <c r="O900" s="244"/>
      <c r="P900" s="244"/>
      <c r="Q900" s="190" t="str">
        <f>VLOOKUP(K900,TONG_SL!$A:$D,3,0)</f>
        <v>Túi</v>
      </c>
      <c r="R900" s="248">
        <v>5</v>
      </c>
      <c r="S900" s="159"/>
      <c r="T900" s="159">
        <f>VLOOKUP(VLOOKUP(G900,Ma_KH!$A:$R,18,0)&amp;K900,Gia_MB!$A:$F,6,0)</f>
        <v>55595</v>
      </c>
      <c r="U900" s="254">
        <f t="shared" si="86"/>
        <v>277975</v>
      </c>
      <c r="V900" s="159"/>
      <c r="W900" s="246">
        <f t="shared" si="87"/>
        <v>0</v>
      </c>
      <c r="X900" s="247" t="str">
        <f t="shared" si="88"/>
        <v>8</v>
      </c>
      <c r="Y900" s="159"/>
      <c r="Z900" s="254">
        <f t="shared" si="89"/>
        <v>22238</v>
      </c>
      <c r="AA900" s="5">
        <f>VLOOKUP(G900,Ma_KH!$A:$R,14,0)</f>
        <v>60</v>
      </c>
    </row>
    <row r="901" spans="1:27" x14ac:dyDescent="0.25">
      <c r="A901" s="261">
        <v>46114</v>
      </c>
      <c r="B901" s="262">
        <v>4187022144</v>
      </c>
      <c r="C901" s="263" t="s">
        <v>15253</v>
      </c>
      <c r="D901" s="261">
        <v>46116</v>
      </c>
      <c r="E901" s="206"/>
      <c r="F901" s="189"/>
      <c r="G901" s="265" t="s">
        <v>15049</v>
      </c>
      <c r="H901" s="206"/>
      <c r="I901" s="262" t="s">
        <v>15451</v>
      </c>
      <c r="J901" s="262" t="s">
        <v>1769</v>
      </c>
      <c r="K901" s="205" t="s">
        <v>37</v>
      </c>
      <c r="L901" s="190" t="str">
        <f>VLOOKUP($K901,TONG_SL!$A:$D,2,0)</f>
        <v>Chả cốm 300g</v>
      </c>
      <c r="M901" s="244"/>
      <c r="N901" s="190" t="str">
        <f t="shared" si="90"/>
        <v>K-C6</v>
      </c>
      <c r="O901" s="244"/>
      <c r="P901" s="244"/>
      <c r="Q901" s="190" t="str">
        <f>VLOOKUP(K901,TONG_SL!$A:$D,3,0)</f>
        <v>Túi</v>
      </c>
      <c r="R901" s="248">
        <v>5</v>
      </c>
      <c r="S901" s="159"/>
      <c r="T901" s="159">
        <f>VLOOKUP(VLOOKUP(G901,Ma_KH!$A:$R,18,0)&amp;K901,Gia_MB!$A:$F,6,0)</f>
        <v>74250</v>
      </c>
      <c r="U901" s="254">
        <f t="shared" si="86"/>
        <v>371250</v>
      </c>
      <c r="V901" s="159"/>
      <c r="W901" s="246">
        <f t="shared" si="87"/>
        <v>0</v>
      </c>
      <c r="X901" s="247" t="str">
        <f t="shared" si="88"/>
        <v>8</v>
      </c>
      <c r="Y901" s="159"/>
      <c r="Z901" s="254">
        <f t="shared" si="89"/>
        <v>29700</v>
      </c>
      <c r="AA901" s="5">
        <f>VLOOKUP(G901,Ma_KH!$A:$R,14,0)</f>
        <v>60</v>
      </c>
    </row>
    <row r="902" spans="1:27" x14ac:dyDescent="0.25">
      <c r="A902" s="261">
        <v>46114</v>
      </c>
      <c r="B902" s="262">
        <v>4187022144</v>
      </c>
      <c r="C902" s="263" t="s">
        <v>15253</v>
      </c>
      <c r="D902" s="261">
        <v>46116</v>
      </c>
      <c r="E902" s="206"/>
      <c r="F902" s="189"/>
      <c r="G902" s="265" t="s">
        <v>15049</v>
      </c>
      <c r="H902" s="206"/>
      <c r="I902" s="262" t="s">
        <v>15451</v>
      </c>
      <c r="J902" s="262" t="s">
        <v>1769</v>
      </c>
      <c r="K902" s="205" t="s">
        <v>32</v>
      </c>
      <c r="L902" s="190" t="str">
        <f>VLOOKUP($K902,TONG_SL!$A:$D,2,0)</f>
        <v>Giò Tai Lưỡi Xào 250g</v>
      </c>
      <c r="M902" s="244"/>
      <c r="N902" s="190" t="str">
        <f t="shared" si="90"/>
        <v>K-C6</v>
      </c>
      <c r="O902" s="244"/>
      <c r="P902" s="244"/>
      <c r="Q902" s="190" t="str">
        <f>VLOOKUP(K902,TONG_SL!$A:$D,3,0)</f>
        <v>Túi</v>
      </c>
      <c r="R902" s="248">
        <v>5</v>
      </c>
      <c r="S902" s="159"/>
      <c r="T902" s="159">
        <f>VLOOKUP(VLOOKUP(G902,Ma_KH!$A:$R,18,0)&amp;K902,Gia_MB!$A:$F,6,0)</f>
        <v>50182</v>
      </c>
      <c r="U902" s="254">
        <f t="shared" si="86"/>
        <v>250910</v>
      </c>
      <c r="V902" s="159"/>
      <c r="W902" s="246">
        <f t="shared" si="87"/>
        <v>0</v>
      </c>
      <c r="X902" s="247" t="str">
        <f t="shared" si="88"/>
        <v>8</v>
      </c>
      <c r="Y902" s="159"/>
      <c r="Z902" s="254">
        <f t="shared" si="89"/>
        <v>20072.8</v>
      </c>
      <c r="AA902" s="5">
        <f>VLOOKUP(G902,Ma_KH!$A:$R,14,0)</f>
        <v>60</v>
      </c>
    </row>
    <row r="903" spans="1:27" x14ac:dyDescent="0.25">
      <c r="A903" s="261">
        <v>46114</v>
      </c>
      <c r="B903" s="262">
        <v>4187022144</v>
      </c>
      <c r="C903" s="263" t="s">
        <v>15253</v>
      </c>
      <c r="D903" s="261">
        <v>46116</v>
      </c>
      <c r="E903" s="206"/>
      <c r="F903" s="189"/>
      <c r="G903" s="265" t="s">
        <v>15049</v>
      </c>
      <c r="H903" s="206"/>
      <c r="I903" s="262" t="s">
        <v>15451</v>
      </c>
      <c r="J903" s="262" t="s">
        <v>1769</v>
      </c>
      <c r="K903" s="205" t="s">
        <v>48</v>
      </c>
      <c r="L903" s="190" t="str">
        <f>VLOOKUP($K903,TONG_SL!$A:$D,2,0)</f>
        <v>Mọc Nấm Hương 250g</v>
      </c>
      <c r="M903" s="244"/>
      <c r="N903" s="190" t="str">
        <f t="shared" si="90"/>
        <v>K-C6</v>
      </c>
      <c r="O903" s="244"/>
      <c r="P903" s="244"/>
      <c r="Q903" s="190" t="str">
        <f>VLOOKUP(K903,TONG_SL!$A:$D,3,0)</f>
        <v>Túi</v>
      </c>
      <c r="R903" s="248">
        <v>5</v>
      </c>
      <c r="S903" s="159"/>
      <c r="T903" s="159">
        <f>VLOOKUP(VLOOKUP(G903,Ma_KH!$A:$R,18,0)&amp;K903,Gia_MB!$A:$F,6,0)</f>
        <v>46000</v>
      </c>
      <c r="U903" s="254">
        <f t="shared" si="86"/>
        <v>230000</v>
      </c>
      <c r="V903" s="159"/>
      <c r="W903" s="246">
        <f t="shared" si="87"/>
        <v>0</v>
      </c>
      <c r="X903" s="247" t="str">
        <f t="shared" si="88"/>
        <v>8</v>
      </c>
      <c r="Y903" s="159"/>
      <c r="Z903" s="254">
        <f t="shared" si="89"/>
        <v>18400</v>
      </c>
      <c r="AA903" s="5">
        <f>VLOOKUP(G903,Ma_KH!$A:$R,14,0)</f>
        <v>60</v>
      </c>
    </row>
    <row r="904" spans="1:27" x14ac:dyDescent="0.25">
      <c r="A904" s="261">
        <v>46113</v>
      </c>
      <c r="B904" s="262">
        <v>4186948267</v>
      </c>
      <c r="C904" s="263" t="s">
        <v>15253</v>
      </c>
      <c r="D904" s="261">
        <v>46116</v>
      </c>
      <c r="E904" s="206"/>
      <c r="F904" s="189"/>
      <c r="G904" s="265" t="s">
        <v>15016</v>
      </c>
      <c r="H904" s="206"/>
      <c r="I904" s="262" t="s">
        <v>15452</v>
      </c>
      <c r="J904" s="262" t="s">
        <v>1769</v>
      </c>
      <c r="K904" s="205" t="s">
        <v>27</v>
      </c>
      <c r="L904" s="190" t="str">
        <f>VLOOKUP($K904,TONG_SL!$A:$D,2,0)</f>
        <v>Chân giò heo muối 300g</v>
      </c>
      <c r="M904" s="244"/>
      <c r="N904" s="190" t="str">
        <f t="shared" si="90"/>
        <v>K-C6</v>
      </c>
      <c r="O904" s="244"/>
      <c r="P904" s="244"/>
      <c r="Q904" s="190" t="str">
        <f>VLOOKUP(K904,TONG_SL!$A:$D,3,0)</f>
        <v>Túi</v>
      </c>
      <c r="R904" s="248">
        <v>30</v>
      </c>
      <c r="S904" s="159"/>
      <c r="T904" s="159">
        <f>VLOOKUP(VLOOKUP(G904,Ma_KH!$A:$R,18,0)&amp;K904,Gia_MB!$A:$F,6,0)</f>
        <v>73431</v>
      </c>
      <c r="U904" s="254">
        <f t="shared" si="86"/>
        <v>2202930</v>
      </c>
      <c r="V904" s="159"/>
      <c r="W904" s="246">
        <f t="shared" si="87"/>
        <v>0</v>
      </c>
      <c r="X904" s="247" t="str">
        <f t="shared" si="88"/>
        <v>8</v>
      </c>
      <c r="Y904" s="159"/>
      <c r="Z904" s="254">
        <f t="shared" si="89"/>
        <v>176234.4</v>
      </c>
      <c r="AA904" s="5">
        <f>VLOOKUP(G904,Ma_KH!$A:$R,14,0)</f>
        <v>60</v>
      </c>
    </row>
    <row r="905" spans="1:27" x14ac:dyDescent="0.25">
      <c r="A905" s="261">
        <v>46113</v>
      </c>
      <c r="B905" s="262">
        <v>4186948267</v>
      </c>
      <c r="C905" s="263" t="s">
        <v>15253</v>
      </c>
      <c r="D905" s="261">
        <v>46116</v>
      </c>
      <c r="E905" s="206"/>
      <c r="F905" s="189"/>
      <c r="G905" s="265" t="s">
        <v>15016</v>
      </c>
      <c r="H905" s="206"/>
      <c r="I905" s="262" t="s">
        <v>15452</v>
      </c>
      <c r="J905" s="262" t="s">
        <v>1769</v>
      </c>
      <c r="K905" s="205" t="s">
        <v>30</v>
      </c>
      <c r="L905" s="190" t="str">
        <f>VLOOKUP($K905,TONG_SL!$A:$D,2,0)</f>
        <v>Gà muối 500g</v>
      </c>
      <c r="M905" s="244"/>
      <c r="N905" s="190" t="str">
        <f t="shared" si="90"/>
        <v>K-C6</v>
      </c>
      <c r="O905" s="244"/>
      <c r="P905" s="244"/>
      <c r="Q905" s="190" t="str">
        <f>VLOOKUP(K905,TONG_SL!$A:$D,3,0)</f>
        <v>Túi</v>
      </c>
      <c r="R905" s="248">
        <v>10</v>
      </c>
      <c r="S905" s="159"/>
      <c r="T905" s="159">
        <f>VLOOKUP(VLOOKUP(G905,Ma_KH!$A:$R,18,0)&amp;K905,Gia_MB!$A:$F,6,0)</f>
        <v>116611</v>
      </c>
      <c r="U905" s="254">
        <f t="shared" si="86"/>
        <v>1166110</v>
      </c>
      <c r="V905" s="159"/>
      <c r="W905" s="246">
        <f t="shared" si="87"/>
        <v>0</v>
      </c>
      <c r="X905" s="247" t="str">
        <f t="shared" si="88"/>
        <v>8</v>
      </c>
      <c r="Y905" s="159"/>
      <c r="Z905" s="254">
        <f t="shared" si="89"/>
        <v>93288.8</v>
      </c>
      <c r="AA905" s="5">
        <f>VLOOKUP(G905,Ma_KH!$A:$R,14,0)</f>
        <v>60</v>
      </c>
    </row>
    <row r="906" spans="1:27" x14ac:dyDescent="0.25">
      <c r="A906" s="261">
        <v>46113</v>
      </c>
      <c r="B906" s="262">
        <v>4186948267</v>
      </c>
      <c r="C906" s="263" t="s">
        <v>15253</v>
      </c>
      <c r="D906" s="261">
        <v>46116</v>
      </c>
      <c r="E906" s="206"/>
      <c r="F906" s="189"/>
      <c r="G906" s="265" t="s">
        <v>15016</v>
      </c>
      <c r="H906" s="206"/>
      <c r="I906" s="262" t="s">
        <v>15452</v>
      </c>
      <c r="J906" s="262" t="s">
        <v>1769</v>
      </c>
      <c r="K906" s="205" t="s">
        <v>34</v>
      </c>
      <c r="L906" s="190" t="str">
        <f>VLOOKUP($K906,TONG_SL!$A:$D,2,0)</f>
        <v>Tai heo muối 200g</v>
      </c>
      <c r="M906" s="244"/>
      <c r="N906" s="190" t="str">
        <f t="shared" si="90"/>
        <v>K-C6</v>
      </c>
      <c r="O906" s="244"/>
      <c r="P906" s="244"/>
      <c r="Q906" s="190" t="str">
        <f>VLOOKUP(K906,TONG_SL!$A:$D,3,0)</f>
        <v>Túi</v>
      </c>
      <c r="R906" s="248">
        <v>15</v>
      </c>
      <c r="S906" s="159"/>
      <c r="T906" s="159">
        <f>VLOOKUP(VLOOKUP(G906,Ma_KH!$A:$R,18,0)&amp;K906,Gia_MB!$A:$F,6,0)</f>
        <v>55595</v>
      </c>
      <c r="U906" s="254">
        <f t="shared" si="86"/>
        <v>833925</v>
      </c>
      <c r="V906" s="159"/>
      <c r="W906" s="246">
        <f t="shared" si="87"/>
        <v>0</v>
      </c>
      <c r="X906" s="247" t="str">
        <f t="shared" si="88"/>
        <v>8</v>
      </c>
      <c r="Y906" s="159"/>
      <c r="Z906" s="254">
        <f t="shared" si="89"/>
        <v>66714</v>
      </c>
      <c r="AA906" s="5">
        <f>VLOOKUP(G906,Ma_KH!$A:$R,14,0)</f>
        <v>60</v>
      </c>
    </row>
    <row r="907" spans="1:27" x14ac:dyDescent="0.25">
      <c r="A907" s="261">
        <v>46113</v>
      </c>
      <c r="B907" s="262">
        <v>4186948267</v>
      </c>
      <c r="C907" s="263" t="s">
        <v>15253</v>
      </c>
      <c r="D907" s="261">
        <v>46116</v>
      </c>
      <c r="E907" s="206"/>
      <c r="F907" s="189"/>
      <c r="G907" s="265" t="s">
        <v>15016</v>
      </c>
      <c r="H907" s="206"/>
      <c r="I907" s="262" t="s">
        <v>15452</v>
      </c>
      <c r="J907" s="262" t="s">
        <v>1769</v>
      </c>
      <c r="K907" s="205" t="s">
        <v>37</v>
      </c>
      <c r="L907" s="190" t="str">
        <f>VLOOKUP($K907,TONG_SL!$A:$D,2,0)</f>
        <v>Chả cốm 300g</v>
      </c>
      <c r="M907" s="244"/>
      <c r="N907" s="190" t="str">
        <f t="shared" si="90"/>
        <v>K-C6</v>
      </c>
      <c r="O907" s="244"/>
      <c r="P907" s="244"/>
      <c r="Q907" s="190" t="str">
        <f>VLOOKUP(K907,TONG_SL!$A:$D,3,0)</f>
        <v>Túi</v>
      </c>
      <c r="R907" s="248">
        <v>15</v>
      </c>
      <c r="S907" s="159"/>
      <c r="T907" s="159">
        <f>VLOOKUP(VLOOKUP(G907,Ma_KH!$A:$R,18,0)&amp;K907,Gia_MB!$A:$F,6,0)</f>
        <v>74250</v>
      </c>
      <c r="U907" s="254">
        <f t="shared" si="86"/>
        <v>1113750</v>
      </c>
      <c r="V907" s="159"/>
      <c r="W907" s="246">
        <f t="shared" si="87"/>
        <v>0</v>
      </c>
      <c r="X907" s="247" t="str">
        <f t="shared" si="88"/>
        <v>8</v>
      </c>
      <c r="Y907" s="159"/>
      <c r="Z907" s="254">
        <f t="shared" si="89"/>
        <v>89100</v>
      </c>
      <c r="AA907" s="5">
        <f>VLOOKUP(G907,Ma_KH!$A:$R,14,0)</f>
        <v>60</v>
      </c>
    </row>
    <row r="908" spans="1:27" x14ac:dyDescent="0.25">
      <c r="A908" s="261">
        <v>46113</v>
      </c>
      <c r="B908" s="262">
        <v>4186948267</v>
      </c>
      <c r="C908" s="263" t="s">
        <v>15253</v>
      </c>
      <c r="D908" s="261">
        <v>46116</v>
      </c>
      <c r="E908" s="206"/>
      <c r="F908" s="189"/>
      <c r="G908" s="265" t="s">
        <v>15016</v>
      </c>
      <c r="H908" s="206"/>
      <c r="I908" s="262" t="s">
        <v>15452</v>
      </c>
      <c r="J908" s="262" t="s">
        <v>1769</v>
      </c>
      <c r="K908" s="205" t="s">
        <v>32</v>
      </c>
      <c r="L908" s="190" t="str">
        <f>VLOOKUP($K908,TONG_SL!$A:$D,2,0)</f>
        <v>Giò Tai Lưỡi Xào 250g</v>
      </c>
      <c r="M908" s="244"/>
      <c r="N908" s="190" t="str">
        <f t="shared" si="90"/>
        <v>K-C6</v>
      </c>
      <c r="O908" s="244"/>
      <c r="P908" s="244"/>
      <c r="Q908" s="190" t="str">
        <f>VLOOKUP(K908,TONG_SL!$A:$D,3,0)</f>
        <v>Túi</v>
      </c>
      <c r="R908" s="248">
        <v>15</v>
      </c>
      <c r="S908" s="159"/>
      <c r="T908" s="159">
        <f>VLOOKUP(VLOOKUP(G908,Ma_KH!$A:$R,18,0)&amp;K908,Gia_MB!$A:$F,6,0)</f>
        <v>50182</v>
      </c>
      <c r="U908" s="254">
        <f t="shared" si="86"/>
        <v>752730</v>
      </c>
      <c r="V908" s="159"/>
      <c r="W908" s="246">
        <f t="shared" si="87"/>
        <v>0</v>
      </c>
      <c r="X908" s="247" t="str">
        <f t="shared" si="88"/>
        <v>8</v>
      </c>
      <c r="Y908" s="159"/>
      <c r="Z908" s="254">
        <f t="shared" si="89"/>
        <v>60218.400000000001</v>
      </c>
      <c r="AA908" s="5">
        <f>VLOOKUP(G908,Ma_KH!$A:$R,14,0)</f>
        <v>60</v>
      </c>
    </row>
    <row r="909" spans="1:27" x14ac:dyDescent="0.25">
      <c r="A909" s="261">
        <v>46114</v>
      </c>
      <c r="B909" s="262">
        <v>4186991926</v>
      </c>
      <c r="C909" s="263" t="s">
        <v>15253</v>
      </c>
      <c r="D909" s="261">
        <v>46116</v>
      </c>
      <c r="E909" s="206"/>
      <c r="F909" s="189"/>
      <c r="G909" s="265" t="s">
        <v>15010</v>
      </c>
      <c r="H909" s="206"/>
      <c r="I909" s="262" t="s">
        <v>15453</v>
      </c>
      <c r="J909" s="262" t="s">
        <v>1769</v>
      </c>
      <c r="K909" s="205" t="s">
        <v>34</v>
      </c>
      <c r="L909" s="190" t="str">
        <f>VLOOKUP($K909,TONG_SL!$A:$D,2,0)</f>
        <v>Tai heo muối 200g</v>
      </c>
      <c r="M909" s="244"/>
      <c r="N909" s="190" t="str">
        <f t="shared" si="90"/>
        <v>K-C6</v>
      </c>
      <c r="O909" s="244"/>
      <c r="P909" s="244"/>
      <c r="Q909" s="190" t="str">
        <f>VLOOKUP(K909,TONG_SL!$A:$D,3,0)</f>
        <v>Túi</v>
      </c>
      <c r="R909" s="248">
        <v>14</v>
      </c>
      <c r="S909" s="159"/>
      <c r="T909" s="159">
        <f>VLOOKUP(VLOOKUP(G909,Ma_KH!$A:$R,18,0)&amp;K909,Gia_MB!$A:$F,6,0)</f>
        <v>55595</v>
      </c>
      <c r="U909" s="254">
        <f t="shared" si="86"/>
        <v>778330</v>
      </c>
      <c r="V909" s="159"/>
      <c r="W909" s="246">
        <f t="shared" si="87"/>
        <v>0</v>
      </c>
      <c r="X909" s="247" t="str">
        <f t="shared" si="88"/>
        <v>8</v>
      </c>
      <c r="Y909" s="159"/>
      <c r="Z909" s="254">
        <f t="shared" si="89"/>
        <v>62266.400000000001</v>
      </c>
      <c r="AA909" s="5">
        <f>VLOOKUP(G909,Ma_KH!$A:$R,14,0)</f>
        <v>60</v>
      </c>
    </row>
    <row r="910" spans="1:27" x14ac:dyDescent="0.25">
      <c r="A910" s="261">
        <v>46114</v>
      </c>
      <c r="B910" s="262">
        <v>4186991926</v>
      </c>
      <c r="C910" s="263" t="s">
        <v>15253</v>
      </c>
      <c r="D910" s="261">
        <v>46116</v>
      </c>
      <c r="E910" s="206"/>
      <c r="F910" s="189"/>
      <c r="G910" s="265" t="s">
        <v>15010</v>
      </c>
      <c r="H910" s="206"/>
      <c r="I910" s="262" t="s">
        <v>15453</v>
      </c>
      <c r="J910" s="262" t="s">
        <v>1769</v>
      </c>
      <c r="K910" s="205" t="s">
        <v>48</v>
      </c>
      <c r="L910" s="190" t="str">
        <f>VLOOKUP($K910,TONG_SL!$A:$D,2,0)</f>
        <v>Mọc Nấm Hương 250g</v>
      </c>
      <c r="M910" s="244"/>
      <c r="N910" s="190" t="str">
        <f t="shared" si="90"/>
        <v>K-C6</v>
      </c>
      <c r="O910" s="244"/>
      <c r="P910" s="244"/>
      <c r="Q910" s="190" t="str">
        <f>VLOOKUP(K910,TONG_SL!$A:$D,3,0)</f>
        <v>Túi</v>
      </c>
      <c r="R910" s="248">
        <v>10</v>
      </c>
      <c r="S910" s="159"/>
      <c r="T910" s="159">
        <f>VLOOKUP(VLOOKUP(G910,Ma_KH!$A:$R,18,0)&amp;K910,Gia_MB!$A:$F,6,0)</f>
        <v>46000</v>
      </c>
      <c r="U910" s="254">
        <f t="shared" si="86"/>
        <v>460000</v>
      </c>
      <c r="V910" s="159"/>
      <c r="W910" s="246">
        <f t="shared" si="87"/>
        <v>0</v>
      </c>
      <c r="X910" s="247" t="str">
        <f t="shared" si="88"/>
        <v>8</v>
      </c>
      <c r="Y910" s="159"/>
      <c r="Z910" s="254">
        <f t="shared" si="89"/>
        <v>36800</v>
      </c>
      <c r="AA910" s="5">
        <f>VLOOKUP(G910,Ma_KH!$A:$R,14,0)</f>
        <v>60</v>
      </c>
    </row>
    <row r="911" spans="1:27" x14ac:dyDescent="0.25">
      <c r="A911" s="261">
        <v>46114</v>
      </c>
      <c r="B911" s="262">
        <v>4186991926</v>
      </c>
      <c r="C911" s="263" t="s">
        <v>15253</v>
      </c>
      <c r="D911" s="261">
        <v>46116</v>
      </c>
      <c r="E911" s="206"/>
      <c r="F911" s="189"/>
      <c r="G911" s="265" t="s">
        <v>15010</v>
      </c>
      <c r="H911" s="206"/>
      <c r="I911" s="262" t="s">
        <v>15453</v>
      </c>
      <c r="J911" s="262" t="s">
        <v>1769</v>
      </c>
      <c r="K911" s="205" t="s">
        <v>27</v>
      </c>
      <c r="L911" s="190" t="str">
        <f>VLOOKUP($K911,TONG_SL!$A:$D,2,0)</f>
        <v>Chân giò heo muối 300g</v>
      </c>
      <c r="M911" s="244"/>
      <c r="N911" s="190" t="str">
        <f t="shared" si="90"/>
        <v>K-C6</v>
      </c>
      <c r="O911" s="244"/>
      <c r="P911" s="244"/>
      <c r="Q911" s="190" t="str">
        <f>VLOOKUP(K911,TONG_SL!$A:$D,3,0)</f>
        <v>Túi</v>
      </c>
      <c r="R911" s="248">
        <v>40</v>
      </c>
      <c r="S911" s="159"/>
      <c r="T911" s="159">
        <f>VLOOKUP(VLOOKUP(G911,Ma_KH!$A:$R,18,0)&amp;K911,Gia_MB!$A:$F,6,0)</f>
        <v>73431</v>
      </c>
      <c r="U911" s="254">
        <f t="shared" si="86"/>
        <v>2937240</v>
      </c>
      <c r="V911" s="159"/>
      <c r="W911" s="246">
        <f t="shared" si="87"/>
        <v>0</v>
      </c>
      <c r="X911" s="247" t="str">
        <f t="shared" si="88"/>
        <v>8</v>
      </c>
      <c r="Y911" s="159"/>
      <c r="Z911" s="254">
        <f t="shared" si="89"/>
        <v>234979.20000000001</v>
      </c>
      <c r="AA911" s="5">
        <f>VLOOKUP(G911,Ma_KH!$A:$R,14,0)</f>
        <v>60</v>
      </c>
    </row>
    <row r="912" spans="1:27" x14ac:dyDescent="0.25">
      <c r="A912" s="261">
        <v>46114</v>
      </c>
      <c r="B912" s="262">
        <v>4186991926</v>
      </c>
      <c r="C912" s="263" t="s">
        <v>15253</v>
      </c>
      <c r="D912" s="261">
        <v>46116</v>
      </c>
      <c r="E912" s="206"/>
      <c r="F912" s="189"/>
      <c r="G912" s="265" t="s">
        <v>15010</v>
      </c>
      <c r="H912" s="206"/>
      <c r="I912" s="262" t="s">
        <v>15453</v>
      </c>
      <c r="J912" s="262" t="s">
        <v>1769</v>
      </c>
      <c r="K912" s="205" t="s">
        <v>32</v>
      </c>
      <c r="L912" s="190" t="str">
        <f>VLOOKUP($K912,TONG_SL!$A:$D,2,0)</f>
        <v>Giò Tai Lưỡi Xào 250g</v>
      </c>
      <c r="M912" s="244"/>
      <c r="N912" s="190" t="str">
        <f t="shared" si="90"/>
        <v>K-C6</v>
      </c>
      <c r="O912" s="244"/>
      <c r="P912" s="244"/>
      <c r="Q912" s="190" t="str">
        <f>VLOOKUP(K912,TONG_SL!$A:$D,3,0)</f>
        <v>Túi</v>
      </c>
      <c r="R912" s="248">
        <v>7</v>
      </c>
      <c r="S912" s="159"/>
      <c r="T912" s="159">
        <f>VLOOKUP(VLOOKUP(G912,Ma_KH!$A:$R,18,0)&amp;K912,Gia_MB!$A:$F,6,0)</f>
        <v>50182</v>
      </c>
      <c r="U912" s="254">
        <f t="shared" si="86"/>
        <v>351274</v>
      </c>
      <c r="V912" s="159"/>
      <c r="W912" s="246">
        <f t="shared" si="87"/>
        <v>0</v>
      </c>
      <c r="X912" s="247" t="str">
        <f t="shared" si="88"/>
        <v>8</v>
      </c>
      <c r="Y912" s="159"/>
      <c r="Z912" s="254">
        <f t="shared" si="89"/>
        <v>28101.920000000002</v>
      </c>
      <c r="AA912" s="5">
        <f>VLOOKUP(G912,Ma_KH!$A:$R,14,0)</f>
        <v>60</v>
      </c>
    </row>
    <row r="913" spans="1:27" x14ac:dyDescent="0.25">
      <c r="A913" s="261">
        <v>46114</v>
      </c>
      <c r="B913" s="262">
        <v>4186991926</v>
      </c>
      <c r="C913" s="263" t="s">
        <v>15253</v>
      </c>
      <c r="D913" s="261">
        <v>46116</v>
      </c>
      <c r="E913" s="206"/>
      <c r="F913" s="189"/>
      <c r="G913" s="265" t="s">
        <v>15010</v>
      </c>
      <c r="H913" s="206"/>
      <c r="I913" s="262" t="s">
        <v>15453</v>
      </c>
      <c r="J913" s="262" t="s">
        <v>1769</v>
      </c>
      <c r="K913" s="205" t="s">
        <v>30</v>
      </c>
      <c r="L913" s="190" t="str">
        <f>VLOOKUP($K913,TONG_SL!$A:$D,2,0)</f>
        <v>Gà muối 500g</v>
      </c>
      <c r="M913" s="244"/>
      <c r="N913" s="190" t="str">
        <f t="shared" si="90"/>
        <v>K-C6</v>
      </c>
      <c r="O913" s="244"/>
      <c r="P913" s="244"/>
      <c r="Q913" s="190" t="str">
        <f>VLOOKUP(K913,TONG_SL!$A:$D,3,0)</f>
        <v>Túi</v>
      </c>
      <c r="R913" s="248">
        <v>9</v>
      </c>
      <c r="S913" s="159"/>
      <c r="T913" s="159">
        <f>VLOOKUP(VLOOKUP(G913,Ma_KH!$A:$R,18,0)&amp;K913,Gia_MB!$A:$F,6,0)</f>
        <v>116611</v>
      </c>
      <c r="U913" s="254">
        <f t="shared" si="86"/>
        <v>1049499</v>
      </c>
      <c r="V913" s="159"/>
      <c r="W913" s="246">
        <f t="shared" si="87"/>
        <v>0</v>
      </c>
      <c r="X913" s="247" t="str">
        <f t="shared" si="88"/>
        <v>8</v>
      </c>
      <c r="Y913" s="159"/>
      <c r="Z913" s="254">
        <f t="shared" si="89"/>
        <v>83959.92</v>
      </c>
      <c r="AA913" s="5">
        <f>VLOOKUP(G913,Ma_KH!$A:$R,14,0)</f>
        <v>60</v>
      </c>
    </row>
    <row r="914" spans="1:27" x14ac:dyDescent="0.25">
      <c r="A914" s="261">
        <v>46114</v>
      </c>
      <c r="B914" s="262">
        <v>4186991692</v>
      </c>
      <c r="C914" s="263" t="s">
        <v>15253</v>
      </c>
      <c r="D914" s="261">
        <v>46116</v>
      </c>
      <c r="E914" s="206"/>
      <c r="F914" s="189"/>
      <c r="G914" s="265" t="s">
        <v>7315</v>
      </c>
      <c r="H914" s="206"/>
      <c r="I914" s="262" t="s">
        <v>15454</v>
      </c>
      <c r="J914" s="262" t="s">
        <v>1769</v>
      </c>
      <c r="K914" s="205" t="s">
        <v>30</v>
      </c>
      <c r="L914" s="190" t="str">
        <f>VLOOKUP($K914,TONG_SL!$A:$D,2,0)</f>
        <v>Gà muối 500g</v>
      </c>
      <c r="M914" s="244"/>
      <c r="N914" s="190" t="str">
        <f t="shared" si="90"/>
        <v>K-C6</v>
      </c>
      <c r="O914" s="244"/>
      <c r="P914" s="244"/>
      <c r="Q914" s="190" t="str">
        <f>VLOOKUP(K914,TONG_SL!$A:$D,3,0)</f>
        <v>Túi</v>
      </c>
      <c r="R914" s="248">
        <v>7</v>
      </c>
      <c r="S914" s="159"/>
      <c r="T914" s="159">
        <f>VLOOKUP(VLOOKUP(G914,Ma_KH!$A:$R,18,0)&amp;K914,Gia_MB!$A:$F,6,0)</f>
        <v>116611</v>
      </c>
      <c r="U914" s="254">
        <f t="shared" si="86"/>
        <v>816277</v>
      </c>
      <c r="V914" s="159"/>
      <c r="W914" s="246">
        <f t="shared" si="87"/>
        <v>0</v>
      </c>
      <c r="X914" s="247" t="str">
        <f t="shared" si="88"/>
        <v>8</v>
      </c>
      <c r="Y914" s="159"/>
      <c r="Z914" s="254">
        <f t="shared" si="89"/>
        <v>65302.16</v>
      </c>
      <c r="AA914" s="5">
        <f>VLOOKUP(G914,Ma_KH!$A:$R,14,0)</f>
        <v>60</v>
      </c>
    </row>
    <row r="915" spans="1:27" x14ac:dyDescent="0.25">
      <c r="A915" s="261">
        <v>46114</v>
      </c>
      <c r="B915" s="262">
        <v>4186991692</v>
      </c>
      <c r="C915" s="263" t="s">
        <v>15253</v>
      </c>
      <c r="D915" s="261">
        <v>46116</v>
      </c>
      <c r="E915" s="206"/>
      <c r="F915" s="189"/>
      <c r="G915" s="265" t="s">
        <v>7315</v>
      </c>
      <c r="H915" s="206"/>
      <c r="I915" s="262" t="s">
        <v>15454</v>
      </c>
      <c r="J915" s="262" t="s">
        <v>1769</v>
      </c>
      <c r="K915" s="205" t="s">
        <v>32</v>
      </c>
      <c r="L915" s="190" t="str">
        <f>VLOOKUP($K915,TONG_SL!$A:$D,2,0)</f>
        <v>Giò Tai Lưỡi Xào 250g</v>
      </c>
      <c r="M915" s="244"/>
      <c r="N915" s="190" t="str">
        <f t="shared" si="90"/>
        <v>K-C6</v>
      </c>
      <c r="O915" s="244"/>
      <c r="P915" s="244"/>
      <c r="Q915" s="190" t="str">
        <f>VLOOKUP(K915,TONG_SL!$A:$D,3,0)</f>
        <v>Túi</v>
      </c>
      <c r="R915" s="248">
        <v>6</v>
      </c>
      <c r="S915" s="159"/>
      <c r="T915" s="159">
        <f>VLOOKUP(VLOOKUP(G915,Ma_KH!$A:$R,18,0)&amp;K915,Gia_MB!$A:$F,6,0)</f>
        <v>50182</v>
      </c>
      <c r="U915" s="254">
        <f t="shared" si="86"/>
        <v>301092</v>
      </c>
      <c r="V915" s="159"/>
      <c r="W915" s="246">
        <f t="shared" si="87"/>
        <v>0</v>
      </c>
      <c r="X915" s="247" t="str">
        <f t="shared" si="88"/>
        <v>8</v>
      </c>
      <c r="Y915" s="159"/>
      <c r="Z915" s="254">
        <f t="shared" si="89"/>
        <v>24087.360000000001</v>
      </c>
      <c r="AA915" s="5">
        <f>VLOOKUP(G915,Ma_KH!$A:$R,14,0)</f>
        <v>60</v>
      </c>
    </row>
    <row r="916" spans="1:27" x14ac:dyDescent="0.25">
      <c r="A916" s="261">
        <v>46114</v>
      </c>
      <c r="B916" s="262">
        <v>4186991692</v>
      </c>
      <c r="C916" s="263" t="s">
        <v>15253</v>
      </c>
      <c r="D916" s="261">
        <v>46116</v>
      </c>
      <c r="E916" s="206"/>
      <c r="F916" s="189"/>
      <c r="G916" s="265" t="s">
        <v>7315</v>
      </c>
      <c r="H916" s="206"/>
      <c r="I916" s="262" t="s">
        <v>15454</v>
      </c>
      <c r="J916" s="262" t="s">
        <v>1769</v>
      </c>
      <c r="K916" s="205" t="s">
        <v>27</v>
      </c>
      <c r="L916" s="190" t="str">
        <f>VLOOKUP($K916,TONG_SL!$A:$D,2,0)</f>
        <v>Chân giò heo muối 300g</v>
      </c>
      <c r="M916" s="244"/>
      <c r="N916" s="190" t="str">
        <f t="shared" si="90"/>
        <v>K-C6</v>
      </c>
      <c r="O916" s="244"/>
      <c r="P916" s="244"/>
      <c r="Q916" s="190" t="str">
        <f>VLOOKUP(K916,TONG_SL!$A:$D,3,0)</f>
        <v>Túi</v>
      </c>
      <c r="R916" s="248">
        <v>16</v>
      </c>
      <c r="S916" s="159"/>
      <c r="T916" s="159">
        <f>VLOOKUP(VLOOKUP(G916,Ma_KH!$A:$R,18,0)&amp;K916,Gia_MB!$A:$F,6,0)</f>
        <v>73431</v>
      </c>
      <c r="U916" s="254">
        <f t="shared" si="86"/>
        <v>1174896</v>
      </c>
      <c r="V916" s="159"/>
      <c r="W916" s="246">
        <f t="shared" si="87"/>
        <v>0</v>
      </c>
      <c r="X916" s="247" t="str">
        <f t="shared" si="88"/>
        <v>8</v>
      </c>
      <c r="Y916" s="159"/>
      <c r="Z916" s="254">
        <f t="shared" si="89"/>
        <v>93991.680000000008</v>
      </c>
      <c r="AA916" s="5">
        <f>VLOOKUP(G916,Ma_KH!$A:$R,14,0)</f>
        <v>60</v>
      </c>
    </row>
    <row r="917" spans="1:27" x14ac:dyDescent="0.25">
      <c r="A917" s="261">
        <v>46114</v>
      </c>
      <c r="B917" s="262">
        <v>4186991692</v>
      </c>
      <c r="C917" s="263" t="s">
        <v>15253</v>
      </c>
      <c r="D917" s="261">
        <v>46116</v>
      </c>
      <c r="E917" s="206"/>
      <c r="F917" s="189"/>
      <c r="G917" s="265" t="s">
        <v>7315</v>
      </c>
      <c r="H917" s="206"/>
      <c r="I917" s="262" t="s">
        <v>15454</v>
      </c>
      <c r="J917" s="262" t="s">
        <v>1769</v>
      </c>
      <c r="K917" s="205" t="s">
        <v>48</v>
      </c>
      <c r="L917" s="190" t="str">
        <f>VLOOKUP($K917,TONG_SL!$A:$D,2,0)</f>
        <v>Mọc Nấm Hương 250g</v>
      </c>
      <c r="M917" s="244"/>
      <c r="N917" s="190" t="str">
        <f t="shared" si="90"/>
        <v>K-C6</v>
      </c>
      <c r="O917" s="244"/>
      <c r="P917" s="244"/>
      <c r="Q917" s="190" t="str">
        <f>VLOOKUP(K917,TONG_SL!$A:$D,3,0)</f>
        <v>Túi</v>
      </c>
      <c r="R917" s="248">
        <v>5</v>
      </c>
      <c r="S917" s="159"/>
      <c r="T917" s="159">
        <f>VLOOKUP(VLOOKUP(G917,Ma_KH!$A:$R,18,0)&amp;K917,Gia_MB!$A:$F,6,0)</f>
        <v>46000</v>
      </c>
      <c r="U917" s="254">
        <f t="shared" si="86"/>
        <v>230000</v>
      </c>
      <c r="V917" s="159"/>
      <c r="W917" s="246">
        <f t="shared" si="87"/>
        <v>0</v>
      </c>
      <c r="X917" s="247" t="str">
        <f t="shared" si="88"/>
        <v>8</v>
      </c>
      <c r="Y917" s="159"/>
      <c r="Z917" s="254">
        <f t="shared" si="89"/>
        <v>18400</v>
      </c>
      <c r="AA917" s="5">
        <f>VLOOKUP(G917,Ma_KH!$A:$R,14,0)</f>
        <v>60</v>
      </c>
    </row>
    <row r="918" spans="1:27" x14ac:dyDescent="0.25">
      <c r="A918" s="261">
        <v>46114</v>
      </c>
      <c r="B918" s="262">
        <v>4186991700</v>
      </c>
      <c r="C918" s="263" t="s">
        <v>15253</v>
      </c>
      <c r="D918" s="261">
        <v>46116</v>
      </c>
      <c r="E918" s="206"/>
      <c r="F918" s="189"/>
      <c r="G918" s="265" t="s">
        <v>7315</v>
      </c>
      <c r="H918" s="206"/>
      <c r="I918" s="262" t="s">
        <v>15455</v>
      </c>
      <c r="J918" s="262" t="s">
        <v>1769</v>
      </c>
      <c r="K918" s="205" t="s">
        <v>34</v>
      </c>
      <c r="L918" s="190" t="str">
        <f>VLOOKUP($K918,TONG_SL!$A:$D,2,0)</f>
        <v>Tai heo muối 200g</v>
      </c>
      <c r="M918" s="244"/>
      <c r="N918" s="190" t="str">
        <f t="shared" si="90"/>
        <v>K-C6</v>
      </c>
      <c r="O918" s="244"/>
      <c r="P918" s="244"/>
      <c r="Q918" s="190" t="str">
        <f>VLOOKUP(K918,TONG_SL!$A:$D,3,0)</f>
        <v>Túi</v>
      </c>
      <c r="R918" s="248">
        <v>2</v>
      </c>
      <c r="S918" s="159"/>
      <c r="T918" s="159">
        <f>VLOOKUP(VLOOKUP(G918,Ma_KH!$A:$R,18,0)&amp;K918,Gia_MB!$A:$F,6,0)</f>
        <v>55595</v>
      </c>
      <c r="U918" s="254">
        <f t="shared" si="86"/>
        <v>111190</v>
      </c>
      <c r="V918" s="159"/>
      <c r="W918" s="246">
        <f t="shared" si="87"/>
        <v>0</v>
      </c>
      <c r="X918" s="247" t="str">
        <f t="shared" si="88"/>
        <v>8</v>
      </c>
      <c r="Y918" s="159"/>
      <c r="Z918" s="254">
        <f t="shared" si="89"/>
        <v>8895.2000000000007</v>
      </c>
      <c r="AA918" s="5">
        <f>VLOOKUP(G918,Ma_KH!$A:$R,14,0)</f>
        <v>60</v>
      </c>
    </row>
    <row r="919" spans="1:27" x14ac:dyDescent="0.25">
      <c r="A919" s="261">
        <v>46114</v>
      </c>
      <c r="B919" s="262">
        <v>4186991700</v>
      </c>
      <c r="C919" s="263" t="s">
        <v>15253</v>
      </c>
      <c r="D919" s="261">
        <v>46116</v>
      </c>
      <c r="E919" s="206"/>
      <c r="F919" s="189"/>
      <c r="G919" s="265" t="s">
        <v>7315</v>
      </c>
      <c r="H919" s="206"/>
      <c r="I919" s="262" t="s">
        <v>15455</v>
      </c>
      <c r="J919" s="262" t="s">
        <v>1769</v>
      </c>
      <c r="K919" s="205" t="s">
        <v>48</v>
      </c>
      <c r="L919" s="190" t="str">
        <f>VLOOKUP($K919,TONG_SL!$A:$D,2,0)</f>
        <v>Mọc Nấm Hương 250g</v>
      </c>
      <c r="M919" s="244"/>
      <c r="N919" s="190" t="str">
        <f t="shared" si="90"/>
        <v>K-C6</v>
      </c>
      <c r="O919" s="244"/>
      <c r="P919" s="244"/>
      <c r="Q919" s="190" t="str">
        <f>VLOOKUP(K919,TONG_SL!$A:$D,3,0)</f>
        <v>Túi</v>
      </c>
      <c r="R919" s="248">
        <v>7</v>
      </c>
      <c r="S919" s="159"/>
      <c r="T919" s="159">
        <f>VLOOKUP(VLOOKUP(G919,Ma_KH!$A:$R,18,0)&amp;K919,Gia_MB!$A:$F,6,0)</f>
        <v>46000</v>
      </c>
      <c r="U919" s="254">
        <f t="shared" si="86"/>
        <v>322000</v>
      </c>
      <c r="V919" s="159"/>
      <c r="W919" s="246">
        <f t="shared" si="87"/>
        <v>0</v>
      </c>
      <c r="X919" s="247" t="str">
        <f t="shared" si="88"/>
        <v>8</v>
      </c>
      <c r="Y919" s="159"/>
      <c r="Z919" s="254">
        <f t="shared" si="89"/>
        <v>25760</v>
      </c>
      <c r="AA919" s="5">
        <f>VLOOKUP(G919,Ma_KH!$A:$R,14,0)</f>
        <v>60</v>
      </c>
    </row>
    <row r="920" spans="1:27" x14ac:dyDescent="0.25">
      <c r="A920" s="261">
        <v>46114</v>
      </c>
      <c r="B920" s="262">
        <v>4186991700</v>
      </c>
      <c r="C920" s="263" t="s">
        <v>15253</v>
      </c>
      <c r="D920" s="261">
        <v>46116</v>
      </c>
      <c r="E920" s="206"/>
      <c r="F920" s="189"/>
      <c r="G920" s="265" t="s">
        <v>7315</v>
      </c>
      <c r="H920" s="206"/>
      <c r="I920" s="262" t="s">
        <v>15455</v>
      </c>
      <c r="J920" s="262" t="s">
        <v>1769</v>
      </c>
      <c r="K920" s="205" t="s">
        <v>27</v>
      </c>
      <c r="L920" s="190" t="str">
        <f>VLOOKUP($K920,TONG_SL!$A:$D,2,0)</f>
        <v>Chân giò heo muối 300g</v>
      </c>
      <c r="M920" s="244"/>
      <c r="N920" s="190" t="str">
        <f t="shared" si="90"/>
        <v>K-C6</v>
      </c>
      <c r="O920" s="244"/>
      <c r="P920" s="244"/>
      <c r="Q920" s="190" t="str">
        <f>VLOOKUP(K920,TONG_SL!$A:$D,3,0)</f>
        <v>Túi</v>
      </c>
      <c r="R920" s="248">
        <v>20</v>
      </c>
      <c r="S920" s="159"/>
      <c r="T920" s="159">
        <f>VLOOKUP(VLOOKUP(G920,Ma_KH!$A:$R,18,0)&amp;K920,Gia_MB!$A:$F,6,0)</f>
        <v>73431</v>
      </c>
      <c r="U920" s="254">
        <f t="shared" si="86"/>
        <v>1468620</v>
      </c>
      <c r="V920" s="159"/>
      <c r="W920" s="246">
        <f t="shared" si="87"/>
        <v>0</v>
      </c>
      <c r="X920" s="247" t="str">
        <f t="shared" si="88"/>
        <v>8</v>
      </c>
      <c r="Y920" s="159"/>
      <c r="Z920" s="254">
        <f t="shared" si="89"/>
        <v>117489.60000000001</v>
      </c>
      <c r="AA920" s="5">
        <f>VLOOKUP(G920,Ma_KH!$A:$R,14,0)</f>
        <v>60</v>
      </c>
    </row>
    <row r="921" spans="1:27" x14ac:dyDescent="0.25">
      <c r="A921" s="261">
        <v>46114</v>
      </c>
      <c r="B921" s="262">
        <v>4186991700</v>
      </c>
      <c r="C921" s="263" t="s">
        <v>15253</v>
      </c>
      <c r="D921" s="261">
        <v>46116</v>
      </c>
      <c r="E921" s="206"/>
      <c r="F921" s="189"/>
      <c r="G921" s="265" t="s">
        <v>7315</v>
      </c>
      <c r="H921" s="206"/>
      <c r="I921" s="262" t="s">
        <v>15455</v>
      </c>
      <c r="J921" s="262" t="s">
        <v>1769</v>
      </c>
      <c r="K921" s="205" t="s">
        <v>32</v>
      </c>
      <c r="L921" s="190" t="str">
        <f>VLOOKUP($K921,TONG_SL!$A:$D,2,0)</f>
        <v>Giò Tai Lưỡi Xào 250g</v>
      </c>
      <c r="M921" s="244"/>
      <c r="N921" s="190" t="str">
        <f t="shared" si="90"/>
        <v>K-C6</v>
      </c>
      <c r="O921" s="244"/>
      <c r="P921" s="244"/>
      <c r="Q921" s="190" t="str">
        <f>VLOOKUP(K921,TONG_SL!$A:$D,3,0)</f>
        <v>Túi</v>
      </c>
      <c r="R921" s="248">
        <v>2</v>
      </c>
      <c r="S921" s="159"/>
      <c r="T921" s="159">
        <f>VLOOKUP(VLOOKUP(G921,Ma_KH!$A:$R,18,0)&amp;K921,Gia_MB!$A:$F,6,0)</f>
        <v>50182</v>
      </c>
      <c r="U921" s="254">
        <f t="shared" si="86"/>
        <v>100364</v>
      </c>
      <c r="V921" s="159"/>
      <c r="W921" s="246">
        <f t="shared" si="87"/>
        <v>0</v>
      </c>
      <c r="X921" s="247" t="str">
        <f t="shared" si="88"/>
        <v>8</v>
      </c>
      <c r="Y921" s="159"/>
      <c r="Z921" s="254">
        <f t="shared" si="89"/>
        <v>8029.12</v>
      </c>
      <c r="AA921" s="5">
        <f>VLOOKUP(G921,Ma_KH!$A:$R,14,0)</f>
        <v>60</v>
      </c>
    </row>
    <row r="922" spans="1:27" x14ac:dyDescent="0.25">
      <c r="A922" s="261">
        <v>46114</v>
      </c>
      <c r="B922" s="262">
        <v>4186991700</v>
      </c>
      <c r="C922" s="263" t="s">
        <v>15253</v>
      </c>
      <c r="D922" s="261">
        <v>46116</v>
      </c>
      <c r="E922" s="206"/>
      <c r="F922" s="189"/>
      <c r="G922" s="265" t="s">
        <v>7315</v>
      </c>
      <c r="H922" s="206"/>
      <c r="I922" s="262" t="s">
        <v>15455</v>
      </c>
      <c r="J922" s="262" t="s">
        <v>1769</v>
      </c>
      <c r="K922" s="205" t="s">
        <v>30</v>
      </c>
      <c r="L922" s="190" t="str">
        <f>VLOOKUP($K922,TONG_SL!$A:$D,2,0)</f>
        <v>Gà muối 500g</v>
      </c>
      <c r="M922" s="244"/>
      <c r="N922" s="190" t="str">
        <f t="shared" si="90"/>
        <v>K-C6</v>
      </c>
      <c r="O922" s="244"/>
      <c r="P922" s="244"/>
      <c r="Q922" s="190" t="str">
        <f>VLOOKUP(K922,TONG_SL!$A:$D,3,0)</f>
        <v>Túi</v>
      </c>
      <c r="R922" s="248">
        <v>15</v>
      </c>
      <c r="S922" s="159"/>
      <c r="T922" s="159">
        <f>VLOOKUP(VLOOKUP(G922,Ma_KH!$A:$R,18,0)&amp;K922,Gia_MB!$A:$F,6,0)</f>
        <v>116611</v>
      </c>
      <c r="U922" s="254">
        <f t="shared" si="86"/>
        <v>1749165</v>
      </c>
      <c r="V922" s="159"/>
      <c r="W922" s="246">
        <f t="shared" si="87"/>
        <v>0</v>
      </c>
      <c r="X922" s="247" t="str">
        <f t="shared" si="88"/>
        <v>8</v>
      </c>
      <c r="Y922" s="159"/>
      <c r="Z922" s="254">
        <f t="shared" si="89"/>
        <v>139933.20000000001</v>
      </c>
      <c r="AA922" s="5">
        <f>VLOOKUP(G922,Ma_KH!$A:$R,14,0)</f>
        <v>60</v>
      </c>
    </row>
    <row r="923" spans="1:27" x14ac:dyDescent="0.25">
      <c r="A923" s="261">
        <v>46114</v>
      </c>
      <c r="B923" s="262">
        <v>4186991695</v>
      </c>
      <c r="C923" s="263" t="s">
        <v>15253</v>
      </c>
      <c r="D923" s="261">
        <v>46116</v>
      </c>
      <c r="E923" s="206"/>
      <c r="F923" s="189"/>
      <c r="G923" s="265" t="s">
        <v>7315</v>
      </c>
      <c r="H923" s="206"/>
      <c r="I923" s="262" t="s">
        <v>15456</v>
      </c>
      <c r="J923" s="262" t="s">
        <v>1769</v>
      </c>
      <c r="K923" s="205" t="s">
        <v>34</v>
      </c>
      <c r="L923" s="190" t="str">
        <f>VLOOKUP($K923,TONG_SL!$A:$D,2,0)</f>
        <v>Tai heo muối 200g</v>
      </c>
      <c r="M923" s="244"/>
      <c r="N923" s="190" t="str">
        <f t="shared" si="90"/>
        <v>K-C6</v>
      </c>
      <c r="O923" s="244"/>
      <c r="P923" s="244"/>
      <c r="Q923" s="190" t="str">
        <f>VLOOKUP(K923,TONG_SL!$A:$D,3,0)</f>
        <v>Túi</v>
      </c>
      <c r="R923" s="248">
        <v>4</v>
      </c>
      <c r="S923" s="159"/>
      <c r="T923" s="159">
        <f>VLOOKUP(VLOOKUP(G923,Ma_KH!$A:$R,18,0)&amp;K923,Gia_MB!$A:$F,6,0)</f>
        <v>55595</v>
      </c>
      <c r="U923" s="254">
        <f t="shared" si="86"/>
        <v>222380</v>
      </c>
      <c r="V923" s="159"/>
      <c r="W923" s="246">
        <f t="shared" si="87"/>
        <v>0</v>
      </c>
      <c r="X923" s="247" t="str">
        <f t="shared" si="88"/>
        <v>8</v>
      </c>
      <c r="Y923" s="159"/>
      <c r="Z923" s="254">
        <f t="shared" si="89"/>
        <v>17790.400000000001</v>
      </c>
      <c r="AA923" s="5">
        <f>VLOOKUP(G923,Ma_KH!$A:$R,14,0)</f>
        <v>60</v>
      </c>
    </row>
    <row r="924" spans="1:27" x14ac:dyDescent="0.25">
      <c r="A924" s="261">
        <v>46114</v>
      </c>
      <c r="B924" s="262">
        <v>4186991695</v>
      </c>
      <c r="C924" s="263" t="s">
        <v>15253</v>
      </c>
      <c r="D924" s="261">
        <v>46116</v>
      </c>
      <c r="E924" s="206"/>
      <c r="F924" s="189"/>
      <c r="G924" s="265" t="s">
        <v>7315</v>
      </c>
      <c r="H924" s="206"/>
      <c r="I924" s="262" t="s">
        <v>15456</v>
      </c>
      <c r="J924" s="262" t="s">
        <v>1769</v>
      </c>
      <c r="K924" s="205" t="s">
        <v>48</v>
      </c>
      <c r="L924" s="190" t="str">
        <f>VLOOKUP($K924,TONG_SL!$A:$D,2,0)</f>
        <v>Mọc Nấm Hương 250g</v>
      </c>
      <c r="M924" s="244"/>
      <c r="N924" s="190" t="str">
        <f t="shared" si="90"/>
        <v>K-C6</v>
      </c>
      <c r="O924" s="244"/>
      <c r="P924" s="244"/>
      <c r="Q924" s="190" t="str">
        <f>VLOOKUP(K924,TONG_SL!$A:$D,3,0)</f>
        <v>Túi</v>
      </c>
      <c r="R924" s="248">
        <v>2</v>
      </c>
      <c r="S924" s="159"/>
      <c r="T924" s="159">
        <f>VLOOKUP(VLOOKUP(G924,Ma_KH!$A:$R,18,0)&amp;K924,Gia_MB!$A:$F,6,0)</f>
        <v>46000</v>
      </c>
      <c r="U924" s="254">
        <f t="shared" si="86"/>
        <v>92000</v>
      </c>
      <c r="V924" s="159"/>
      <c r="W924" s="246">
        <f t="shared" si="87"/>
        <v>0</v>
      </c>
      <c r="X924" s="247" t="str">
        <f t="shared" si="88"/>
        <v>8</v>
      </c>
      <c r="Y924" s="159"/>
      <c r="Z924" s="254">
        <f t="shared" si="89"/>
        <v>7360</v>
      </c>
      <c r="AA924" s="5">
        <f>VLOOKUP(G924,Ma_KH!$A:$R,14,0)</f>
        <v>60</v>
      </c>
    </row>
    <row r="925" spans="1:27" x14ac:dyDescent="0.25">
      <c r="A925" s="261">
        <v>46114</v>
      </c>
      <c r="B925" s="262">
        <v>4186991695</v>
      </c>
      <c r="C925" s="263" t="s">
        <v>15253</v>
      </c>
      <c r="D925" s="261">
        <v>46116</v>
      </c>
      <c r="E925" s="206"/>
      <c r="F925" s="189"/>
      <c r="G925" s="265" t="s">
        <v>7315</v>
      </c>
      <c r="H925" s="206"/>
      <c r="I925" s="262" t="s">
        <v>15456</v>
      </c>
      <c r="J925" s="262" t="s">
        <v>1769</v>
      </c>
      <c r="K925" s="205" t="s">
        <v>27</v>
      </c>
      <c r="L925" s="190" t="str">
        <f>VLOOKUP($K925,TONG_SL!$A:$D,2,0)</f>
        <v>Chân giò heo muối 300g</v>
      </c>
      <c r="M925" s="244"/>
      <c r="N925" s="190" t="str">
        <f t="shared" si="90"/>
        <v>K-C6</v>
      </c>
      <c r="O925" s="244"/>
      <c r="P925" s="244"/>
      <c r="Q925" s="190" t="str">
        <f>VLOOKUP(K925,TONG_SL!$A:$D,3,0)</f>
        <v>Túi</v>
      </c>
      <c r="R925" s="248">
        <v>19</v>
      </c>
      <c r="S925" s="159"/>
      <c r="T925" s="159">
        <f>VLOOKUP(VLOOKUP(G925,Ma_KH!$A:$R,18,0)&amp;K925,Gia_MB!$A:$F,6,0)</f>
        <v>73431</v>
      </c>
      <c r="U925" s="254">
        <f t="shared" si="86"/>
        <v>1395189</v>
      </c>
      <c r="V925" s="159"/>
      <c r="W925" s="246">
        <f t="shared" si="87"/>
        <v>0</v>
      </c>
      <c r="X925" s="247" t="str">
        <f t="shared" si="88"/>
        <v>8</v>
      </c>
      <c r="Y925" s="159"/>
      <c r="Z925" s="254">
        <f t="shared" si="89"/>
        <v>111615.12</v>
      </c>
      <c r="AA925" s="5">
        <f>VLOOKUP(G925,Ma_KH!$A:$R,14,0)</f>
        <v>60</v>
      </c>
    </row>
    <row r="926" spans="1:27" x14ac:dyDescent="0.25">
      <c r="A926" s="261">
        <v>46114</v>
      </c>
      <c r="B926" s="262">
        <v>4186991695</v>
      </c>
      <c r="C926" s="263" t="s">
        <v>15253</v>
      </c>
      <c r="D926" s="261">
        <v>46116</v>
      </c>
      <c r="E926" s="206"/>
      <c r="F926" s="189"/>
      <c r="G926" s="265" t="s">
        <v>7315</v>
      </c>
      <c r="H926" s="206"/>
      <c r="I926" s="262" t="s">
        <v>15456</v>
      </c>
      <c r="J926" s="262" t="s">
        <v>1769</v>
      </c>
      <c r="K926" s="205" t="s">
        <v>32</v>
      </c>
      <c r="L926" s="190" t="str">
        <f>VLOOKUP($K926,TONG_SL!$A:$D,2,0)</f>
        <v>Giò Tai Lưỡi Xào 250g</v>
      </c>
      <c r="M926" s="244"/>
      <c r="N926" s="190" t="str">
        <f t="shared" si="90"/>
        <v>K-C6</v>
      </c>
      <c r="O926" s="244"/>
      <c r="P926" s="244"/>
      <c r="Q926" s="190" t="str">
        <f>VLOOKUP(K926,TONG_SL!$A:$D,3,0)</f>
        <v>Túi</v>
      </c>
      <c r="R926" s="248">
        <v>7</v>
      </c>
      <c r="S926" s="159"/>
      <c r="T926" s="159">
        <f>VLOOKUP(VLOOKUP(G926,Ma_KH!$A:$R,18,0)&amp;K926,Gia_MB!$A:$F,6,0)</f>
        <v>50182</v>
      </c>
      <c r="U926" s="254">
        <f t="shared" si="86"/>
        <v>351274</v>
      </c>
      <c r="V926" s="159"/>
      <c r="W926" s="246">
        <f t="shared" si="87"/>
        <v>0</v>
      </c>
      <c r="X926" s="247" t="str">
        <f t="shared" si="88"/>
        <v>8</v>
      </c>
      <c r="Y926" s="159"/>
      <c r="Z926" s="254">
        <f t="shared" si="89"/>
        <v>28101.920000000002</v>
      </c>
      <c r="AA926" s="5">
        <f>VLOOKUP(G926,Ma_KH!$A:$R,14,0)</f>
        <v>60</v>
      </c>
    </row>
    <row r="927" spans="1:27" x14ac:dyDescent="0.25">
      <c r="A927" s="261">
        <v>46114</v>
      </c>
      <c r="B927" s="262">
        <v>4186991695</v>
      </c>
      <c r="C927" s="263" t="s">
        <v>15253</v>
      </c>
      <c r="D927" s="261">
        <v>46116</v>
      </c>
      <c r="E927" s="206"/>
      <c r="F927" s="189"/>
      <c r="G927" s="265" t="s">
        <v>7315</v>
      </c>
      <c r="H927" s="206"/>
      <c r="I927" s="262" t="s">
        <v>15456</v>
      </c>
      <c r="J927" s="262" t="s">
        <v>1769</v>
      </c>
      <c r="K927" s="205" t="s">
        <v>30</v>
      </c>
      <c r="L927" s="190" t="str">
        <f>VLOOKUP($K927,TONG_SL!$A:$D,2,0)</f>
        <v>Gà muối 500g</v>
      </c>
      <c r="M927" s="244"/>
      <c r="N927" s="190" t="str">
        <f t="shared" si="90"/>
        <v>K-C6</v>
      </c>
      <c r="O927" s="244"/>
      <c r="P927" s="244"/>
      <c r="Q927" s="190" t="str">
        <f>VLOOKUP(K927,TONG_SL!$A:$D,3,0)</f>
        <v>Túi</v>
      </c>
      <c r="R927" s="248">
        <v>10</v>
      </c>
      <c r="S927" s="159"/>
      <c r="T927" s="159">
        <f>VLOOKUP(VLOOKUP(G927,Ma_KH!$A:$R,18,0)&amp;K927,Gia_MB!$A:$F,6,0)</f>
        <v>116611</v>
      </c>
      <c r="U927" s="254">
        <f t="shared" si="86"/>
        <v>1166110</v>
      </c>
      <c r="V927" s="159"/>
      <c r="W927" s="246">
        <f t="shared" si="87"/>
        <v>0</v>
      </c>
      <c r="X927" s="247" t="str">
        <f t="shared" si="88"/>
        <v>8</v>
      </c>
      <c r="Y927" s="159"/>
      <c r="Z927" s="254">
        <f t="shared" si="89"/>
        <v>93288.8</v>
      </c>
      <c r="AA927" s="5">
        <f>VLOOKUP(G927,Ma_KH!$A:$R,14,0)</f>
        <v>60</v>
      </c>
    </row>
    <row r="928" spans="1:27" x14ac:dyDescent="0.25">
      <c r="A928" s="186">
        <v>46114</v>
      </c>
      <c r="B928" s="205">
        <v>4186991688</v>
      </c>
      <c r="C928" s="189" t="s">
        <v>15253</v>
      </c>
      <c r="D928" s="186">
        <v>46116</v>
      </c>
      <c r="E928" s="206"/>
      <c r="F928" s="189"/>
      <c r="G928" s="207" t="s">
        <v>7315</v>
      </c>
      <c r="H928" s="206"/>
      <c r="I928" s="205" t="s">
        <v>15457</v>
      </c>
      <c r="J928" s="205" t="s">
        <v>1769</v>
      </c>
      <c r="K928" s="205" t="s">
        <v>34</v>
      </c>
      <c r="L928" s="190" t="str">
        <f>VLOOKUP($K928,TONG_SL!$A:$D,2,0)</f>
        <v>Tai heo muối 200g</v>
      </c>
      <c r="M928" s="244"/>
      <c r="N928" s="190" t="str">
        <f t="shared" si="90"/>
        <v>K-C6</v>
      </c>
      <c r="O928" s="244"/>
      <c r="P928" s="244"/>
      <c r="Q928" s="190" t="str">
        <f>VLOOKUP(K928,TONG_SL!$A:$D,3,0)</f>
        <v>Túi</v>
      </c>
      <c r="R928" s="248">
        <v>6</v>
      </c>
      <c r="S928" s="159"/>
      <c r="T928" s="159">
        <f>VLOOKUP(VLOOKUP(G928,Ma_KH!$A:$R,18,0)&amp;K928,Gia_MB!$A:$F,6,0)</f>
        <v>55595</v>
      </c>
      <c r="U928" s="254">
        <f t="shared" si="86"/>
        <v>333570</v>
      </c>
      <c r="V928" s="159"/>
      <c r="W928" s="246">
        <f t="shared" si="87"/>
        <v>0</v>
      </c>
      <c r="X928" s="247" t="str">
        <f t="shared" si="88"/>
        <v>8</v>
      </c>
      <c r="Y928" s="159"/>
      <c r="Z928" s="254">
        <f t="shared" si="89"/>
        <v>26685.600000000002</v>
      </c>
      <c r="AA928" s="5">
        <f>VLOOKUP(G928,Ma_KH!$A:$R,14,0)</f>
        <v>60</v>
      </c>
    </row>
    <row r="929" spans="1:27" x14ac:dyDescent="0.25">
      <c r="A929" s="186">
        <v>46114</v>
      </c>
      <c r="B929" s="205">
        <v>4186991688</v>
      </c>
      <c r="C929" s="189" t="s">
        <v>15253</v>
      </c>
      <c r="D929" s="186">
        <v>46116</v>
      </c>
      <c r="E929" s="206"/>
      <c r="F929" s="189"/>
      <c r="G929" s="207" t="s">
        <v>7315</v>
      </c>
      <c r="H929" s="206"/>
      <c r="I929" s="205" t="s">
        <v>15457</v>
      </c>
      <c r="J929" s="205" t="s">
        <v>1769</v>
      </c>
      <c r="K929" s="205" t="s">
        <v>48</v>
      </c>
      <c r="L929" s="190" t="str">
        <f>VLOOKUP($K929,TONG_SL!$A:$D,2,0)</f>
        <v>Mọc Nấm Hương 250g</v>
      </c>
      <c r="M929" s="244"/>
      <c r="N929" s="190" t="str">
        <f t="shared" si="90"/>
        <v>K-C6</v>
      </c>
      <c r="O929" s="244"/>
      <c r="P929" s="244"/>
      <c r="Q929" s="190" t="str">
        <f>VLOOKUP(K929,TONG_SL!$A:$D,3,0)</f>
        <v>Túi</v>
      </c>
      <c r="R929" s="248">
        <v>6</v>
      </c>
      <c r="S929" s="159"/>
      <c r="T929" s="159">
        <f>VLOOKUP(VLOOKUP(G929,Ma_KH!$A:$R,18,0)&amp;K929,Gia_MB!$A:$F,6,0)</f>
        <v>46000</v>
      </c>
      <c r="U929" s="254">
        <f t="shared" si="86"/>
        <v>276000</v>
      </c>
      <c r="V929" s="159"/>
      <c r="W929" s="246">
        <f t="shared" si="87"/>
        <v>0</v>
      </c>
      <c r="X929" s="247" t="str">
        <f t="shared" si="88"/>
        <v>8</v>
      </c>
      <c r="Y929" s="159"/>
      <c r="Z929" s="254">
        <f t="shared" si="89"/>
        <v>22080</v>
      </c>
      <c r="AA929" s="5">
        <f>VLOOKUP(G929,Ma_KH!$A:$R,14,0)</f>
        <v>60</v>
      </c>
    </row>
    <row r="930" spans="1:27" x14ac:dyDescent="0.25">
      <c r="A930" s="186">
        <v>46114</v>
      </c>
      <c r="B930" s="205">
        <v>4186991688</v>
      </c>
      <c r="C930" s="189" t="s">
        <v>15253</v>
      </c>
      <c r="D930" s="186">
        <v>46116</v>
      </c>
      <c r="E930" s="206"/>
      <c r="F930" s="189"/>
      <c r="G930" s="207" t="s">
        <v>7315</v>
      </c>
      <c r="H930" s="206"/>
      <c r="I930" s="205" t="s">
        <v>15457</v>
      </c>
      <c r="J930" s="205" t="s">
        <v>1769</v>
      </c>
      <c r="K930" s="205" t="s">
        <v>27</v>
      </c>
      <c r="L930" s="190" t="str">
        <f>VLOOKUP($K930,TONG_SL!$A:$D,2,0)</f>
        <v>Chân giò heo muối 300g</v>
      </c>
      <c r="M930" s="244"/>
      <c r="N930" s="190" t="str">
        <f t="shared" si="90"/>
        <v>K-C6</v>
      </c>
      <c r="O930" s="244"/>
      <c r="P930" s="244"/>
      <c r="Q930" s="190" t="str">
        <f>VLOOKUP(K930,TONG_SL!$A:$D,3,0)</f>
        <v>Túi</v>
      </c>
      <c r="R930" s="248">
        <v>8</v>
      </c>
      <c r="S930" s="159"/>
      <c r="T930" s="159">
        <f>VLOOKUP(VLOOKUP(G930,Ma_KH!$A:$R,18,0)&amp;K930,Gia_MB!$A:$F,6,0)</f>
        <v>73431</v>
      </c>
      <c r="U930" s="254">
        <f t="shared" si="86"/>
        <v>587448</v>
      </c>
      <c r="V930" s="159"/>
      <c r="W930" s="246">
        <f t="shared" si="87"/>
        <v>0</v>
      </c>
      <c r="X930" s="247" t="str">
        <f t="shared" si="88"/>
        <v>8</v>
      </c>
      <c r="Y930" s="159"/>
      <c r="Z930" s="254">
        <f t="shared" si="89"/>
        <v>46995.840000000004</v>
      </c>
      <c r="AA930" s="5">
        <f>VLOOKUP(G930,Ma_KH!$A:$R,14,0)</f>
        <v>60</v>
      </c>
    </row>
    <row r="931" spans="1:27" x14ac:dyDescent="0.25">
      <c r="A931" s="186">
        <v>46114</v>
      </c>
      <c r="B931" s="205">
        <v>4186991688</v>
      </c>
      <c r="C931" s="189" t="s">
        <v>15253</v>
      </c>
      <c r="D931" s="186">
        <v>46116</v>
      </c>
      <c r="E931" s="206"/>
      <c r="F931" s="189"/>
      <c r="G931" s="207" t="s">
        <v>7315</v>
      </c>
      <c r="H931" s="206"/>
      <c r="I931" s="205" t="s">
        <v>15457</v>
      </c>
      <c r="J931" s="205" t="s">
        <v>1769</v>
      </c>
      <c r="K931" s="205" t="s">
        <v>32</v>
      </c>
      <c r="L931" s="190" t="str">
        <f>VLOOKUP($K931,TONG_SL!$A:$D,2,0)</f>
        <v>Giò Tai Lưỡi Xào 250g</v>
      </c>
      <c r="M931" s="244"/>
      <c r="N931" s="190" t="str">
        <f t="shared" si="90"/>
        <v>K-C6</v>
      </c>
      <c r="O931" s="244"/>
      <c r="P931" s="244"/>
      <c r="Q931" s="190" t="str">
        <f>VLOOKUP(K931,TONG_SL!$A:$D,3,0)</f>
        <v>Túi</v>
      </c>
      <c r="R931" s="248">
        <v>6</v>
      </c>
      <c r="S931" s="159"/>
      <c r="T931" s="159">
        <f>VLOOKUP(VLOOKUP(G931,Ma_KH!$A:$R,18,0)&amp;K931,Gia_MB!$A:$F,6,0)</f>
        <v>50182</v>
      </c>
      <c r="U931" s="254">
        <f t="shared" si="86"/>
        <v>301092</v>
      </c>
      <c r="V931" s="159"/>
      <c r="W931" s="246">
        <f t="shared" si="87"/>
        <v>0</v>
      </c>
      <c r="X931" s="247" t="str">
        <f t="shared" si="88"/>
        <v>8</v>
      </c>
      <c r="Y931" s="159"/>
      <c r="Z931" s="254">
        <f t="shared" si="89"/>
        <v>24087.360000000001</v>
      </c>
      <c r="AA931" s="5">
        <f>VLOOKUP(G931,Ma_KH!$A:$R,14,0)</f>
        <v>60</v>
      </c>
    </row>
    <row r="932" spans="1:27" x14ac:dyDescent="0.25">
      <c r="A932" s="186">
        <v>46114</v>
      </c>
      <c r="B932" s="205">
        <v>4186991688</v>
      </c>
      <c r="C932" s="189" t="s">
        <v>15253</v>
      </c>
      <c r="D932" s="186">
        <v>46116</v>
      </c>
      <c r="E932" s="206"/>
      <c r="F932" s="189"/>
      <c r="G932" s="207" t="s">
        <v>7315</v>
      </c>
      <c r="H932" s="206"/>
      <c r="I932" s="205" t="s">
        <v>15457</v>
      </c>
      <c r="J932" s="205" t="s">
        <v>1769</v>
      </c>
      <c r="K932" s="205" t="s">
        <v>30</v>
      </c>
      <c r="L932" s="190" t="str">
        <f>VLOOKUP($K932,TONG_SL!$A:$D,2,0)</f>
        <v>Gà muối 500g</v>
      </c>
      <c r="M932" s="244"/>
      <c r="N932" s="190" t="str">
        <f t="shared" si="90"/>
        <v>K-C6</v>
      </c>
      <c r="O932" s="244"/>
      <c r="P932" s="244"/>
      <c r="Q932" s="190" t="str">
        <f>VLOOKUP(K932,TONG_SL!$A:$D,3,0)</f>
        <v>Túi</v>
      </c>
      <c r="R932" s="248">
        <v>8</v>
      </c>
      <c r="S932" s="159"/>
      <c r="T932" s="159">
        <f>VLOOKUP(VLOOKUP(G932,Ma_KH!$A:$R,18,0)&amp;K932,Gia_MB!$A:$F,6,0)</f>
        <v>116611</v>
      </c>
      <c r="U932" s="254">
        <f t="shared" si="86"/>
        <v>932888</v>
      </c>
      <c r="V932" s="159"/>
      <c r="W932" s="246">
        <f t="shared" si="87"/>
        <v>0</v>
      </c>
      <c r="X932" s="247" t="str">
        <f t="shared" si="88"/>
        <v>8</v>
      </c>
      <c r="Y932" s="159"/>
      <c r="Z932" s="254">
        <f t="shared" si="89"/>
        <v>74631.040000000008</v>
      </c>
      <c r="AA932" s="5">
        <f>VLOOKUP(G932,Ma_KH!$A:$R,14,0)</f>
        <v>60</v>
      </c>
    </row>
    <row r="933" spans="1:27" x14ac:dyDescent="0.25">
      <c r="A933" s="261">
        <v>46114</v>
      </c>
      <c r="B933" s="262">
        <v>4186991721</v>
      </c>
      <c r="C933" s="263" t="s">
        <v>15253</v>
      </c>
      <c r="D933" s="261">
        <v>46116</v>
      </c>
      <c r="E933" s="206"/>
      <c r="F933" s="189"/>
      <c r="G933" s="265" t="s">
        <v>7315</v>
      </c>
      <c r="H933" s="206"/>
      <c r="I933" s="262" t="s">
        <v>15458</v>
      </c>
      <c r="J933" s="262" t="s">
        <v>1769</v>
      </c>
      <c r="K933" s="205" t="s">
        <v>34</v>
      </c>
      <c r="L933" s="190" t="str">
        <f>VLOOKUP($K933,TONG_SL!$A:$D,2,0)</f>
        <v>Tai heo muối 200g</v>
      </c>
      <c r="M933" s="244"/>
      <c r="N933" s="190" t="str">
        <f t="shared" si="90"/>
        <v>K-C6</v>
      </c>
      <c r="O933" s="244"/>
      <c r="P933" s="244"/>
      <c r="Q933" s="190" t="str">
        <f>VLOOKUP(K933,TONG_SL!$A:$D,3,0)</f>
        <v>Túi</v>
      </c>
      <c r="R933" s="248">
        <v>5</v>
      </c>
      <c r="S933" s="159"/>
      <c r="T933" s="159">
        <f>VLOOKUP(VLOOKUP(G933,Ma_KH!$A:$R,18,0)&amp;K933,Gia_MB!$A:$F,6,0)</f>
        <v>55595</v>
      </c>
      <c r="U933" s="254">
        <f t="shared" si="86"/>
        <v>277975</v>
      </c>
      <c r="V933" s="159"/>
      <c r="W933" s="246">
        <f t="shared" si="87"/>
        <v>0</v>
      </c>
      <c r="X933" s="247" t="str">
        <f t="shared" si="88"/>
        <v>8</v>
      </c>
      <c r="Y933" s="159"/>
      <c r="Z933" s="254">
        <f t="shared" si="89"/>
        <v>22238</v>
      </c>
      <c r="AA933" s="5">
        <f>VLOOKUP(G933,Ma_KH!$A:$R,14,0)</f>
        <v>60</v>
      </c>
    </row>
    <row r="934" spans="1:27" x14ac:dyDescent="0.25">
      <c r="A934" s="261">
        <v>46114</v>
      </c>
      <c r="B934" s="262">
        <v>4186991721</v>
      </c>
      <c r="C934" s="263" t="s">
        <v>15253</v>
      </c>
      <c r="D934" s="261">
        <v>46116</v>
      </c>
      <c r="E934" s="206"/>
      <c r="F934" s="189"/>
      <c r="G934" s="265" t="s">
        <v>7315</v>
      </c>
      <c r="H934" s="206"/>
      <c r="I934" s="262" t="s">
        <v>15458</v>
      </c>
      <c r="J934" s="262" t="s">
        <v>1769</v>
      </c>
      <c r="K934" s="205" t="s">
        <v>48</v>
      </c>
      <c r="L934" s="190" t="str">
        <f>VLOOKUP($K934,TONG_SL!$A:$D,2,0)</f>
        <v>Mọc Nấm Hương 250g</v>
      </c>
      <c r="M934" s="244"/>
      <c r="N934" s="190" t="str">
        <f t="shared" si="90"/>
        <v>K-C6</v>
      </c>
      <c r="O934" s="244"/>
      <c r="P934" s="244"/>
      <c r="Q934" s="190" t="str">
        <f>VLOOKUP(K934,TONG_SL!$A:$D,3,0)</f>
        <v>Túi</v>
      </c>
      <c r="R934" s="248">
        <v>5</v>
      </c>
      <c r="S934" s="159"/>
      <c r="T934" s="159">
        <f>VLOOKUP(VLOOKUP(G934,Ma_KH!$A:$R,18,0)&amp;K934,Gia_MB!$A:$F,6,0)</f>
        <v>46000</v>
      </c>
      <c r="U934" s="254">
        <f t="shared" ref="U934:U997" si="91">T934*R934</f>
        <v>230000</v>
      </c>
      <c r="V934" s="159"/>
      <c r="W934" s="246">
        <f t="shared" ref="W934:W997" si="92">U934*V934</f>
        <v>0</v>
      </c>
      <c r="X934" s="247" t="str">
        <f t="shared" ref="X934:X997" si="93">IF(B934&lt;&gt;"","8","0")</f>
        <v>8</v>
      </c>
      <c r="Y934" s="159"/>
      <c r="Z934" s="254">
        <f t="shared" ref="Z934:Z997" si="94">U934*X934%</f>
        <v>18400</v>
      </c>
      <c r="AA934" s="5">
        <f>VLOOKUP(G934,Ma_KH!$A:$R,14,0)</f>
        <v>60</v>
      </c>
    </row>
    <row r="935" spans="1:27" x14ac:dyDescent="0.25">
      <c r="A935" s="261">
        <v>46114</v>
      </c>
      <c r="B935" s="262">
        <v>4186991721</v>
      </c>
      <c r="C935" s="263" t="s">
        <v>15253</v>
      </c>
      <c r="D935" s="261">
        <v>46116</v>
      </c>
      <c r="E935" s="206"/>
      <c r="F935" s="189"/>
      <c r="G935" s="265" t="s">
        <v>7315</v>
      </c>
      <c r="H935" s="206"/>
      <c r="I935" s="262" t="s">
        <v>15458</v>
      </c>
      <c r="J935" s="262" t="s">
        <v>1769</v>
      </c>
      <c r="K935" s="205" t="s">
        <v>27</v>
      </c>
      <c r="L935" s="190" t="str">
        <f>VLOOKUP($K935,TONG_SL!$A:$D,2,0)</f>
        <v>Chân giò heo muối 300g</v>
      </c>
      <c r="M935" s="244"/>
      <c r="N935" s="190" t="str">
        <f t="shared" si="90"/>
        <v>K-C6</v>
      </c>
      <c r="O935" s="244"/>
      <c r="P935" s="244"/>
      <c r="Q935" s="190" t="str">
        <f>VLOOKUP(K935,TONG_SL!$A:$D,3,0)</f>
        <v>Túi</v>
      </c>
      <c r="R935" s="248">
        <v>15</v>
      </c>
      <c r="S935" s="159"/>
      <c r="T935" s="159">
        <f>VLOOKUP(VLOOKUP(G935,Ma_KH!$A:$R,18,0)&amp;K935,Gia_MB!$A:$F,6,0)</f>
        <v>73431</v>
      </c>
      <c r="U935" s="254">
        <f t="shared" si="91"/>
        <v>1101465</v>
      </c>
      <c r="V935" s="159"/>
      <c r="W935" s="246">
        <f t="shared" si="92"/>
        <v>0</v>
      </c>
      <c r="X935" s="247" t="str">
        <f t="shared" si="93"/>
        <v>8</v>
      </c>
      <c r="Y935" s="159"/>
      <c r="Z935" s="254">
        <f t="shared" si="94"/>
        <v>88117.2</v>
      </c>
      <c r="AA935" s="5">
        <f>VLOOKUP(G935,Ma_KH!$A:$R,14,0)</f>
        <v>60</v>
      </c>
    </row>
    <row r="936" spans="1:27" x14ac:dyDescent="0.25">
      <c r="A936" s="261">
        <v>46114</v>
      </c>
      <c r="B936" s="262">
        <v>4186991721</v>
      </c>
      <c r="C936" s="263" t="s">
        <v>15253</v>
      </c>
      <c r="D936" s="261">
        <v>46116</v>
      </c>
      <c r="E936" s="206"/>
      <c r="F936" s="189"/>
      <c r="G936" s="265" t="s">
        <v>7315</v>
      </c>
      <c r="H936" s="206"/>
      <c r="I936" s="262" t="s">
        <v>15458</v>
      </c>
      <c r="J936" s="262" t="s">
        <v>1769</v>
      </c>
      <c r="K936" s="205" t="s">
        <v>32</v>
      </c>
      <c r="L936" s="190" t="str">
        <f>VLOOKUP($K936,TONG_SL!$A:$D,2,0)</f>
        <v>Giò Tai Lưỡi Xào 250g</v>
      </c>
      <c r="M936" s="244"/>
      <c r="N936" s="190" t="str">
        <f t="shared" si="90"/>
        <v>K-C6</v>
      </c>
      <c r="O936" s="244"/>
      <c r="P936" s="244"/>
      <c r="Q936" s="190" t="str">
        <f>VLOOKUP(K936,TONG_SL!$A:$D,3,0)</f>
        <v>Túi</v>
      </c>
      <c r="R936" s="248">
        <v>5</v>
      </c>
      <c r="S936" s="159"/>
      <c r="T936" s="159">
        <f>VLOOKUP(VLOOKUP(G936,Ma_KH!$A:$R,18,0)&amp;K936,Gia_MB!$A:$F,6,0)</f>
        <v>50182</v>
      </c>
      <c r="U936" s="254">
        <f t="shared" si="91"/>
        <v>250910</v>
      </c>
      <c r="V936" s="159"/>
      <c r="W936" s="246">
        <f t="shared" si="92"/>
        <v>0</v>
      </c>
      <c r="X936" s="247" t="str">
        <f t="shared" si="93"/>
        <v>8</v>
      </c>
      <c r="Y936" s="159"/>
      <c r="Z936" s="254">
        <f t="shared" si="94"/>
        <v>20072.8</v>
      </c>
      <c r="AA936" s="5">
        <f>VLOOKUP(G936,Ma_KH!$A:$R,14,0)</f>
        <v>60</v>
      </c>
    </row>
    <row r="937" spans="1:27" x14ac:dyDescent="0.25">
      <c r="A937" s="261">
        <v>46114</v>
      </c>
      <c r="B937" s="262">
        <v>4186991721</v>
      </c>
      <c r="C937" s="263" t="s">
        <v>15253</v>
      </c>
      <c r="D937" s="261">
        <v>46116</v>
      </c>
      <c r="E937" s="206"/>
      <c r="F937" s="189"/>
      <c r="G937" s="265" t="s">
        <v>7315</v>
      </c>
      <c r="H937" s="206"/>
      <c r="I937" s="262" t="s">
        <v>15458</v>
      </c>
      <c r="J937" s="262" t="s">
        <v>1769</v>
      </c>
      <c r="K937" s="205" t="s">
        <v>30</v>
      </c>
      <c r="L937" s="190" t="str">
        <f>VLOOKUP($K937,TONG_SL!$A:$D,2,0)</f>
        <v>Gà muối 500g</v>
      </c>
      <c r="M937" s="244"/>
      <c r="N937" s="190" t="str">
        <f t="shared" si="90"/>
        <v>K-C6</v>
      </c>
      <c r="O937" s="244"/>
      <c r="P937" s="244"/>
      <c r="Q937" s="190" t="str">
        <f>VLOOKUP(K937,TONG_SL!$A:$D,3,0)</f>
        <v>Túi</v>
      </c>
      <c r="R937" s="248">
        <v>11</v>
      </c>
      <c r="S937" s="159"/>
      <c r="T937" s="159">
        <f>VLOOKUP(VLOOKUP(G937,Ma_KH!$A:$R,18,0)&amp;K937,Gia_MB!$A:$F,6,0)</f>
        <v>116611</v>
      </c>
      <c r="U937" s="254">
        <f t="shared" si="91"/>
        <v>1282721</v>
      </c>
      <c r="V937" s="159"/>
      <c r="W937" s="246">
        <f t="shared" si="92"/>
        <v>0</v>
      </c>
      <c r="X937" s="247" t="str">
        <f t="shared" si="93"/>
        <v>8</v>
      </c>
      <c r="Y937" s="159"/>
      <c r="Z937" s="254">
        <f t="shared" si="94"/>
        <v>102617.68000000001</v>
      </c>
      <c r="AA937" s="5">
        <f>VLOOKUP(G937,Ma_KH!$A:$R,14,0)</f>
        <v>60</v>
      </c>
    </row>
    <row r="938" spans="1:27" x14ac:dyDescent="0.25">
      <c r="A938" s="186">
        <v>46114</v>
      </c>
      <c r="B938" s="205">
        <v>4186991722</v>
      </c>
      <c r="C938" s="189" t="s">
        <v>15253</v>
      </c>
      <c r="D938" s="186">
        <v>46116</v>
      </c>
      <c r="E938" s="206"/>
      <c r="F938" s="189"/>
      <c r="G938" s="207" t="s">
        <v>7315</v>
      </c>
      <c r="H938" s="206"/>
      <c r="I938" s="205" t="s">
        <v>15459</v>
      </c>
      <c r="J938" s="205" t="s">
        <v>1769</v>
      </c>
      <c r="K938" s="205" t="s">
        <v>34</v>
      </c>
      <c r="L938" s="190" t="str">
        <f>VLOOKUP($K938,TONG_SL!$A:$D,2,0)</f>
        <v>Tai heo muối 200g</v>
      </c>
      <c r="M938" s="244"/>
      <c r="N938" s="190" t="str">
        <f t="shared" si="90"/>
        <v>K-C6</v>
      </c>
      <c r="O938" s="244"/>
      <c r="P938" s="244"/>
      <c r="Q938" s="190" t="str">
        <f>VLOOKUP(K938,TONG_SL!$A:$D,3,0)</f>
        <v>Túi</v>
      </c>
      <c r="R938" s="248">
        <v>2</v>
      </c>
      <c r="S938" s="159"/>
      <c r="T938" s="159">
        <f>VLOOKUP(VLOOKUP(G938,Ma_KH!$A:$R,18,0)&amp;K938,Gia_MB!$A:$F,6,0)</f>
        <v>55595</v>
      </c>
      <c r="U938" s="254">
        <f t="shared" si="91"/>
        <v>111190</v>
      </c>
      <c r="V938" s="159"/>
      <c r="W938" s="246">
        <f t="shared" si="92"/>
        <v>0</v>
      </c>
      <c r="X938" s="247" t="str">
        <f t="shared" si="93"/>
        <v>8</v>
      </c>
      <c r="Y938" s="159"/>
      <c r="Z938" s="254">
        <f t="shared" si="94"/>
        <v>8895.2000000000007</v>
      </c>
      <c r="AA938" s="5">
        <f>VLOOKUP(G938,Ma_KH!$A:$R,14,0)</f>
        <v>60</v>
      </c>
    </row>
    <row r="939" spans="1:27" x14ac:dyDescent="0.25">
      <c r="A939" s="186">
        <v>46114</v>
      </c>
      <c r="B939" s="205">
        <v>4186991722</v>
      </c>
      <c r="C939" s="189" t="s">
        <v>15253</v>
      </c>
      <c r="D939" s="186">
        <v>46116</v>
      </c>
      <c r="E939" s="206"/>
      <c r="F939" s="189"/>
      <c r="G939" s="207" t="s">
        <v>7315</v>
      </c>
      <c r="H939" s="206"/>
      <c r="I939" s="205" t="s">
        <v>15459</v>
      </c>
      <c r="J939" s="205" t="s">
        <v>1769</v>
      </c>
      <c r="K939" s="205" t="s">
        <v>48</v>
      </c>
      <c r="L939" s="190" t="str">
        <f>VLOOKUP($K939,TONG_SL!$A:$D,2,0)</f>
        <v>Mọc Nấm Hương 250g</v>
      </c>
      <c r="M939" s="244"/>
      <c r="N939" s="190" t="str">
        <f t="shared" si="90"/>
        <v>K-C6</v>
      </c>
      <c r="O939" s="244"/>
      <c r="P939" s="244"/>
      <c r="Q939" s="190" t="str">
        <f>VLOOKUP(K939,TONG_SL!$A:$D,3,0)</f>
        <v>Túi</v>
      </c>
      <c r="R939" s="248">
        <v>21</v>
      </c>
      <c r="S939" s="159"/>
      <c r="T939" s="159">
        <f>VLOOKUP(VLOOKUP(G939,Ma_KH!$A:$R,18,0)&amp;K939,Gia_MB!$A:$F,6,0)</f>
        <v>46000</v>
      </c>
      <c r="U939" s="254">
        <f t="shared" si="91"/>
        <v>966000</v>
      </c>
      <c r="V939" s="159"/>
      <c r="W939" s="246">
        <f t="shared" si="92"/>
        <v>0</v>
      </c>
      <c r="X939" s="247" t="str">
        <f t="shared" si="93"/>
        <v>8</v>
      </c>
      <c r="Y939" s="159"/>
      <c r="Z939" s="254">
        <f t="shared" si="94"/>
        <v>77280</v>
      </c>
      <c r="AA939" s="5">
        <f>VLOOKUP(G939,Ma_KH!$A:$R,14,0)</f>
        <v>60</v>
      </c>
    </row>
    <row r="940" spans="1:27" x14ac:dyDescent="0.25">
      <c r="A940" s="186">
        <v>46114</v>
      </c>
      <c r="B940" s="205">
        <v>4186991722</v>
      </c>
      <c r="C940" s="189" t="s">
        <v>15253</v>
      </c>
      <c r="D940" s="186">
        <v>46116</v>
      </c>
      <c r="E940" s="206"/>
      <c r="F940" s="189"/>
      <c r="G940" s="207" t="s">
        <v>7315</v>
      </c>
      <c r="H940" s="206"/>
      <c r="I940" s="205" t="s">
        <v>15459</v>
      </c>
      <c r="J940" s="205" t="s">
        <v>1769</v>
      </c>
      <c r="K940" s="205" t="s">
        <v>27</v>
      </c>
      <c r="L940" s="190" t="str">
        <f>VLOOKUP($K940,TONG_SL!$A:$D,2,0)</f>
        <v>Chân giò heo muối 300g</v>
      </c>
      <c r="M940" s="244"/>
      <c r="N940" s="190" t="str">
        <f t="shared" si="90"/>
        <v>K-C6</v>
      </c>
      <c r="O940" s="244"/>
      <c r="P940" s="244"/>
      <c r="Q940" s="190" t="str">
        <f>VLOOKUP(K940,TONG_SL!$A:$D,3,0)</f>
        <v>Túi</v>
      </c>
      <c r="R940" s="248">
        <v>34</v>
      </c>
      <c r="S940" s="159"/>
      <c r="T940" s="159">
        <f>VLOOKUP(VLOOKUP(G940,Ma_KH!$A:$R,18,0)&amp;K940,Gia_MB!$A:$F,6,0)</f>
        <v>73431</v>
      </c>
      <c r="U940" s="254">
        <f t="shared" si="91"/>
        <v>2496654</v>
      </c>
      <c r="V940" s="159"/>
      <c r="W940" s="246">
        <f t="shared" si="92"/>
        <v>0</v>
      </c>
      <c r="X940" s="247" t="str">
        <f t="shared" si="93"/>
        <v>8</v>
      </c>
      <c r="Y940" s="159"/>
      <c r="Z940" s="254">
        <f t="shared" si="94"/>
        <v>199732.32</v>
      </c>
      <c r="AA940" s="5">
        <f>VLOOKUP(G940,Ma_KH!$A:$R,14,0)</f>
        <v>60</v>
      </c>
    </row>
    <row r="941" spans="1:27" x14ac:dyDescent="0.25">
      <c r="A941" s="186">
        <v>46114</v>
      </c>
      <c r="B941" s="205">
        <v>4186991722</v>
      </c>
      <c r="C941" s="189" t="s">
        <v>15253</v>
      </c>
      <c r="D941" s="186">
        <v>46116</v>
      </c>
      <c r="E941" s="206"/>
      <c r="F941" s="189"/>
      <c r="G941" s="207" t="s">
        <v>7315</v>
      </c>
      <c r="H941" s="206"/>
      <c r="I941" s="205" t="s">
        <v>15459</v>
      </c>
      <c r="J941" s="205" t="s">
        <v>1769</v>
      </c>
      <c r="K941" s="205" t="s">
        <v>32</v>
      </c>
      <c r="L941" s="190" t="str">
        <f>VLOOKUP($K941,TONG_SL!$A:$D,2,0)</f>
        <v>Giò Tai Lưỡi Xào 250g</v>
      </c>
      <c r="M941" s="244"/>
      <c r="N941" s="190" t="str">
        <f t="shared" si="90"/>
        <v>K-C6</v>
      </c>
      <c r="O941" s="244"/>
      <c r="P941" s="244"/>
      <c r="Q941" s="190" t="str">
        <f>VLOOKUP(K941,TONG_SL!$A:$D,3,0)</f>
        <v>Túi</v>
      </c>
      <c r="R941" s="248">
        <v>10</v>
      </c>
      <c r="S941" s="159"/>
      <c r="T941" s="159">
        <f>VLOOKUP(VLOOKUP(G941,Ma_KH!$A:$R,18,0)&amp;K941,Gia_MB!$A:$F,6,0)</f>
        <v>50182</v>
      </c>
      <c r="U941" s="254">
        <f t="shared" si="91"/>
        <v>501820</v>
      </c>
      <c r="V941" s="159"/>
      <c r="W941" s="246">
        <f t="shared" si="92"/>
        <v>0</v>
      </c>
      <c r="X941" s="247" t="str">
        <f t="shared" si="93"/>
        <v>8</v>
      </c>
      <c r="Y941" s="159"/>
      <c r="Z941" s="254">
        <f t="shared" si="94"/>
        <v>40145.599999999999</v>
      </c>
      <c r="AA941" s="5">
        <f>VLOOKUP(G941,Ma_KH!$A:$R,14,0)</f>
        <v>60</v>
      </c>
    </row>
    <row r="942" spans="1:27" x14ac:dyDescent="0.25">
      <c r="A942" s="186">
        <v>46114</v>
      </c>
      <c r="B942" s="205">
        <v>4186991722</v>
      </c>
      <c r="C942" s="189" t="s">
        <v>15253</v>
      </c>
      <c r="D942" s="186">
        <v>46116</v>
      </c>
      <c r="E942" s="206"/>
      <c r="F942" s="189"/>
      <c r="G942" s="207" t="s">
        <v>7315</v>
      </c>
      <c r="H942" s="206"/>
      <c r="I942" s="205" t="s">
        <v>15459</v>
      </c>
      <c r="J942" s="205" t="s">
        <v>1769</v>
      </c>
      <c r="K942" s="205" t="s">
        <v>30</v>
      </c>
      <c r="L942" s="190" t="str">
        <f>VLOOKUP($K942,TONG_SL!$A:$D,2,0)</f>
        <v>Gà muối 500g</v>
      </c>
      <c r="M942" s="244"/>
      <c r="N942" s="190" t="str">
        <f t="shared" si="90"/>
        <v>K-C6</v>
      </c>
      <c r="O942" s="244"/>
      <c r="P942" s="244"/>
      <c r="Q942" s="190" t="str">
        <f>VLOOKUP(K942,TONG_SL!$A:$D,3,0)</f>
        <v>Túi</v>
      </c>
      <c r="R942" s="248">
        <v>10</v>
      </c>
      <c r="S942" s="159"/>
      <c r="T942" s="159">
        <f>VLOOKUP(VLOOKUP(G942,Ma_KH!$A:$R,18,0)&amp;K942,Gia_MB!$A:$F,6,0)</f>
        <v>116611</v>
      </c>
      <c r="U942" s="254">
        <f t="shared" si="91"/>
        <v>1166110</v>
      </c>
      <c r="V942" s="159"/>
      <c r="W942" s="246">
        <f t="shared" si="92"/>
        <v>0</v>
      </c>
      <c r="X942" s="247" t="str">
        <f t="shared" si="93"/>
        <v>8</v>
      </c>
      <c r="Y942" s="159"/>
      <c r="Z942" s="254">
        <f t="shared" si="94"/>
        <v>93288.8</v>
      </c>
      <c r="AA942" s="5">
        <f>VLOOKUP(G942,Ma_KH!$A:$R,14,0)</f>
        <v>60</v>
      </c>
    </row>
    <row r="943" spans="1:27" x14ac:dyDescent="0.25">
      <c r="A943" s="186">
        <v>46114</v>
      </c>
      <c r="B943" s="205">
        <v>4186991519</v>
      </c>
      <c r="C943" s="189" t="s">
        <v>15253</v>
      </c>
      <c r="D943" s="186">
        <v>46116</v>
      </c>
      <c r="E943" s="206"/>
      <c r="F943" s="189"/>
      <c r="G943" s="207" t="s">
        <v>7315</v>
      </c>
      <c r="H943" s="206"/>
      <c r="I943" s="205" t="s">
        <v>15460</v>
      </c>
      <c r="J943" s="205" t="s">
        <v>1769</v>
      </c>
      <c r="K943" s="205" t="s">
        <v>32</v>
      </c>
      <c r="L943" s="190" t="str">
        <f>VLOOKUP($K943,TONG_SL!$A:$D,2,0)</f>
        <v>Giò Tai Lưỡi Xào 250g</v>
      </c>
      <c r="M943" s="244"/>
      <c r="N943" s="190" t="str">
        <f t="shared" si="90"/>
        <v>K-C6</v>
      </c>
      <c r="O943" s="244"/>
      <c r="P943" s="244"/>
      <c r="Q943" s="190" t="str">
        <f>VLOOKUP(K943,TONG_SL!$A:$D,3,0)</f>
        <v>Túi</v>
      </c>
      <c r="R943" s="248">
        <v>16</v>
      </c>
      <c r="S943" s="159"/>
      <c r="T943" s="159">
        <f>VLOOKUP(VLOOKUP(G943,Ma_KH!$A:$R,18,0)&amp;K943,Gia_MB!$A:$F,6,0)</f>
        <v>50182</v>
      </c>
      <c r="U943" s="254">
        <f t="shared" si="91"/>
        <v>802912</v>
      </c>
      <c r="V943" s="159"/>
      <c r="W943" s="246">
        <f t="shared" si="92"/>
        <v>0</v>
      </c>
      <c r="X943" s="247" t="str">
        <f t="shared" si="93"/>
        <v>8</v>
      </c>
      <c r="Y943" s="159"/>
      <c r="Z943" s="254">
        <f t="shared" si="94"/>
        <v>64232.959999999999</v>
      </c>
      <c r="AA943" s="5">
        <f>VLOOKUP(G943,Ma_KH!$A:$R,14,0)</f>
        <v>60</v>
      </c>
    </row>
    <row r="944" spans="1:27" x14ac:dyDescent="0.25">
      <c r="A944" s="186">
        <v>46114</v>
      </c>
      <c r="B944" s="205">
        <v>4186991519</v>
      </c>
      <c r="C944" s="189" t="s">
        <v>15253</v>
      </c>
      <c r="D944" s="186">
        <v>46116</v>
      </c>
      <c r="E944" s="206"/>
      <c r="F944" s="189"/>
      <c r="G944" s="207" t="s">
        <v>7315</v>
      </c>
      <c r="H944" s="206"/>
      <c r="I944" s="205" t="s">
        <v>15460</v>
      </c>
      <c r="J944" s="205" t="s">
        <v>1769</v>
      </c>
      <c r="K944" s="205" t="s">
        <v>27</v>
      </c>
      <c r="L944" s="190" t="str">
        <f>VLOOKUP($K944,TONG_SL!$A:$D,2,0)</f>
        <v>Chân giò heo muối 300g</v>
      </c>
      <c r="M944" s="244"/>
      <c r="N944" s="190" t="str">
        <f t="shared" si="90"/>
        <v>K-C6</v>
      </c>
      <c r="O944" s="244"/>
      <c r="P944" s="244"/>
      <c r="Q944" s="190" t="str">
        <f>VLOOKUP(K944,TONG_SL!$A:$D,3,0)</f>
        <v>Túi</v>
      </c>
      <c r="R944" s="248">
        <v>49</v>
      </c>
      <c r="S944" s="159"/>
      <c r="T944" s="159">
        <f>VLOOKUP(VLOOKUP(G944,Ma_KH!$A:$R,18,0)&amp;K944,Gia_MB!$A:$F,6,0)</f>
        <v>73431</v>
      </c>
      <c r="U944" s="254">
        <f t="shared" si="91"/>
        <v>3598119</v>
      </c>
      <c r="V944" s="159"/>
      <c r="W944" s="246">
        <f t="shared" si="92"/>
        <v>0</v>
      </c>
      <c r="X944" s="247" t="str">
        <f t="shared" si="93"/>
        <v>8</v>
      </c>
      <c r="Y944" s="159"/>
      <c r="Z944" s="254">
        <f t="shared" si="94"/>
        <v>287849.52</v>
      </c>
      <c r="AA944" s="5">
        <f>VLOOKUP(G944,Ma_KH!$A:$R,14,0)</f>
        <v>60</v>
      </c>
    </row>
    <row r="945" spans="1:27" x14ac:dyDescent="0.25">
      <c r="A945" s="186">
        <v>46114</v>
      </c>
      <c r="B945" s="205">
        <v>4186991519</v>
      </c>
      <c r="C945" s="189" t="s">
        <v>15253</v>
      </c>
      <c r="D945" s="186">
        <v>46116</v>
      </c>
      <c r="E945" s="206"/>
      <c r="F945" s="189"/>
      <c r="G945" s="207" t="s">
        <v>7315</v>
      </c>
      <c r="H945" s="206"/>
      <c r="I945" s="205" t="s">
        <v>15460</v>
      </c>
      <c r="J945" s="205" t="s">
        <v>1769</v>
      </c>
      <c r="K945" s="205" t="s">
        <v>48</v>
      </c>
      <c r="L945" s="190" t="str">
        <f>VLOOKUP($K945,TONG_SL!$A:$D,2,0)</f>
        <v>Mọc Nấm Hương 250g</v>
      </c>
      <c r="M945" s="244"/>
      <c r="N945" s="190" t="str">
        <f t="shared" si="90"/>
        <v>K-C6</v>
      </c>
      <c r="O945" s="244"/>
      <c r="P945" s="244"/>
      <c r="Q945" s="190" t="str">
        <f>VLOOKUP(K945,TONG_SL!$A:$D,3,0)</f>
        <v>Túi</v>
      </c>
      <c r="R945" s="248">
        <v>17</v>
      </c>
      <c r="S945" s="159"/>
      <c r="T945" s="159">
        <f>VLOOKUP(VLOOKUP(G945,Ma_KH!$A:$R,18,0)&amp;K945,Gia_MB!$A:$F,6,0)</f>
        <v>46000</v>
      </c>
      <c r="U945" s="254">
        <f t="shared" si="91"/>
        <v>782000</v>
      </c>
      <c r="V945" s="159"/>
      <c r="W945" s="246">
        <f t="shared" si="92"/>
        <v>0</v>
      </c>
      <c r="X945" s="247" t="str">
        <f t="shared" si="93"/>
        <v>8</v>
      </c>
      <c r="Y945" s="159"/>
      <c r="Z945" s="254">
        <f t="shared" si="94"/>
        <v>62560</v>
      </c>
      <c r="AA945" s="5">
        <f>VLOOKUP(G945,Ma_KH!$A:$R,14,0)</f>
        <v>60</v>
      </c>
    </row>
    <row r="946" spans="1:27" x14ac:dyDescent="0.25">
      <c r="A946" s="186">
        <v>46114</v>
      </c>
      <c r="B946" s="205">
        <v>4186991519</v>
      </c>
      <c r="C946" s="189" t="s">
        <v>15253</v>
      </c>
      <c r="D946" s="186">
        <v>46116</v>
      </c>
      <c r="E946" s="206"/>
      <c r="F946" s="189"/>
      <c r="G946" s="207" t="s">
        <v>7315</v>
      </c>
      <c r="H946" s="206"/>
      <c r="I946" s="205" t="s">
        <v>15460</v>
      </c>
      <c r="J946" s="205" t="s">
        <v>1769</v>
      </c>
      <c r="K946" s="205" t="s">
        <v>34</v>
      </c>
      <c r="L946" s="190" t="str">
        <f>VLOOKUP($K946,TONG_SL!$A:$D,2,0)</f>
        <v>Tai heo muối 200g</v>
      </c>
      <c r="M946" s="244"/>
      <c r="N946" s="190" t="str">
        <f t="shared" si="90"/>
        <v>K-C6</v>
      </c>
      <c r="O946" s="244"/>
      <c r="P946" s="244"/>
      <c r="Q946" s="190" t="str">
        <f>VLOOKUP(K946,TONG_SL!$A:$D,3,0)</f>
        <v>Túi</v>
      </c>
      <c r="R946" s="248">
        <v>5</v>
      </c>
      <c r="S946" s="159"/>
      <c r="T946" s="159">
        <f>VLOOKUP(VLOOKUP(G946,Ma_KH!$A:$R,18,0)&amp;K946,Gia_MB!$A:$F,6,0)</f>
        <v>55595</v>
      </c>
      <c r="U946" s="254">
        <f t="shared" si="91"/>
        <v>277975</v>
      </c>
      <c r="V946" s="159"/>
      <c r="W946" s="246">
        <f t="shared" si="92"/>
        <v>0</v>
      </c>
      <c r="X946" s="247" t="str">
        <f t="shared" si="93"/>
        <v>8</v>
      </c>
      <c r="Y946" s="159"/>
      <c r="Z946" s="254">
        <f t="shared" si="94"/>
        <v>22238</v>
      </c>
      <c r="AA946" s="5">
        <f>VLOOKUP(G946,Ma_KH!$A:$R,14,0)</f>
        <v>60</v>
      </c>
    </row>
    <row r="947" spans="1:27" x14ac:dyDescent="0.25">
      <c r="A947" s="186">
        <v>46114</v>
      </c>
      <c r="B947" s="205">
        <v>4186991717</v>
      </c>
      <c r="C947" s="189" t="s">
        <v>15253</v>
      </c>
      <c r="D947" s="186">
        <v>46116</v>
      </c>
      <c r="E947" s="206"/>
      <c r="F947" s="189"/>
      <c r="G947" s="207" t="s">
        <v>7315</v>
      </c>
      <c r="H947" s="206"/>
      <c r="I947" s="205" t="s">
        <v>15461</v>
      </c>
      <c r="J947" s="205" t="s">
        <v>1769</v>
      </c>
      <c r="K947" s="205" t="s">
        <v>32</v>
      </c>
      <c r="L947" s="190" t="str">
        <f>VLOOKUP($K947,TONG_SL!$A:$D,2,0)</f>
        <v>Giò Tai Lưỡi Xào 250g</v>
      </c>
      <c r="M947" s="244"/>
      <c r="N947" s="190" t="str">
        <f t="shared" si="90"/>
        <v>K-C6</v>
      </c>
      <c r="O947" s="244"/>
      <c r="P947" s="244"/>
      <c r="Q947" s="190" t="str">
        <f>VLOOKUP(K947,TONG_SL!$A:$D,3,0)</f>
        <v>Túi</v>
      </c>
      <c r="R947" s="248">
        <v>8</v>
      </c>
      <c r="S947" s="159"/>
      <c r="T947" s="159">
        <f>VLOOKUP(VLOOKUP(G947,Ma_KH!$A:$R,18,0)&amp;K947,Gia_MB!$A:$F,6,0)</f>
        <v>50182</v>
      </c>
      <c r="U947" s="254">
        <f t="shared" si="91"/>
        <v>401456</v>
      </c>
      <c r="V947" s="159"/>
      <c r="W947" s="246">
        <f t="shared" si="92"/>
        <v>0</v>
      </c>
      <c r="X947" s="247" t="str">
        <f t="shared" si="93"/>
        <v>8</v>
      </c>
      <c r="Y947" s="159"/>
      <c r="Z947" s="254">
        <f t="shared" si="94"/>
        <v>32116.48</v>
      </c>
      <c r="AA947" s="5">
        <f>VLOOKUP(G947,Ma_KH!$A:$R,14,0)</f>
        <v>60</v>
      </c>
    </row>
    <row r="948" spans="1:27" x14ac:dyDescent="0.25">
      <c r="A948" s="186">
        <v>46114</v>
      </c>
      <c r="B948" s="205">
        <v>4186991717</v>
      </c>
      <c r="C948" s="189" t="s">
        <v>15253</v>
      </c>
      <c r="D948" s="186">
        <v>46116</v>
      </c>
      <c r="E948" s="206"/>
      <c r="F948" s="189"/>
      <c r="G948" s="207" t="s">
        <v>7315</v>
      </c>
      <c r="H948" s="206"/>
      <c r="I948" s="205" t="s">
        <v>15461</v>
      </c>
      <c r="J948" s="205" t="s">
        <v>1769</v>
      </c>
      <c r="K948" s="205" t="s">
        <v>27</v>
      </c>
      <c r="L948" s="190" t="str">
        <f>VLOOKUP($K948,TONG_SL!$A:$D,2,0)</f>
        <v>Chân giò heo muối 300g</v>
      </c>
      <c r="M948" s="244"/>
      <c r="N948" s="190" t="str">
        <f t="shared" si="90"/>
        <v>K-C6</v>
      </c>
      <c r="O948" s="244"/>
      <c r="P948" s="244"/>
      <c r="Q948" s="190" t="str">
        <f>VLOOKUP(K948,TONG_SL!$A:$D,3,0)</f>
        <v>Túi</v>
      </c>
      <c r="R948" s="248">
        <v>8</v>
      </c>
      <c r="S948" s="159"/>
      <c r="T948" s="159">
        <f>VLOOKUP(VLOOKUP(G948,Ma_KH!$A:$R,18,0)&amp;K948,Gia_MB!$A:$F,6,0)</f>
        <v>73431</v>
      </c>
      <c r="U948" s="254">
        <f t="shared" si="91"/>
        <v>587448</v>
      </c>
      <c r="V948" s="159"/>
      <c r="W948" s="246">
        <f t="shared" si="92"/>
        <v>0</v>
      </c>
      <c r="X948" s="247" t="str">
        <f t="shared" si="93"/>
        <v>8</v>
      </c>
      <c r="Y948" s="159"/>
      <c r="Z948" s="254">
        <f t="shared" si="94"/>
        <v>46995.840000000004</v>
      </c>
      <c r="AA948" s="5">
        <f>VLOOKUP(G948,Ma_KH!$A:$R,14,0)</f>
        <v>60</v>
      </c>
    </row>
    <row r="949" spans="1:27" x14ac:dyDescent="0.25">
      <c r="A949" s="186">
        <v>46114</v>
      </c>
      <c r="B949" s="205">
        <v>4186991717</v>
      </c>
      <c r="C949" s="189" t="s">
        <v>15253</v>
      </c>
      <c r="D949" s="186">
        <v>46116</v>
      </c>
      <c r="E949" s="206"/>
      <c r="F949" s="189"/>
      <c r="G949" s="207" t="s">
        <v>7315</v>
      </c>
      <c r="H949" s="206"/>
      <c r="I949" s="205" t="s">
        <v>15461</v>
      </c>
      <c r="J949" s="205" t="s">
        <v>1769</v>
      </c>
      <c r="K949" s="205" t="s">
        <v>48</v>
      </c>
      <c r="L949" s="190" t="str">
        <f>VLOOKUP($K949,TONG_SL!$A:$D,2,0)</f>
        <v>Mọc Nấm Hương 250g</v>
      </c>
      <c r="M949" s="244"/>
      <c r="N949" s="190" t="str">
        <f t="shared" si="90"/>
        <v>K-C6</v>
      </c>
      <c r="O949" s="244"/>
      <c r="P949" s="244"/>
      <c r="Q949" s="190" t="str">
        <f>VLOOKUP(K949,TONG_SL!$A:$D,3,0)</f>
        <v>Túi</v>
      </c>
      <c r="R949" s="248">
        <v>6</v>
      </c>
      <c r="S949" s="159"/>
      <c r="T949" s="159">
        <f>VLOOKUP(VLOOKUP(G949,Ma_KH!$A:$R,18,0)&amp;K949,Gia_MB!$A:$F,6,0)</f>
        <v>46000</v>
      </c>
      <c r="U949" s="254">
        <f t="shared" si="91"/>
        <v>276000</v>
      </c>
      <c r="V949" s="159"/>
      <c r="W949" s="246">
        <f t="shared" si="92"/>
        <v>0</v>
      </c>
      <c r="X949" s="247" t="str">
        <f t="shared" si="93"/>
        <v>8</v>
      </c>
      <c r="Y949" s="159"/>
      <c r="Z949" s="254">
        <f t="shared" si="94"/>
        <v>22080</v>
      </c>
      <c r="AA949" s="5">
        <f>VLOOKUP(G949,Ma_KH!$A:$R,14,0)</f>
        <v>60</v>
      </c>
    </row>
    <row r="950" spans="1:27" x14ac:dyDescent="0.25">
      <c r="A950" s="186">
        <v>46114</v>
      </c>
      <c r="B950" s="205">
        <v>4186991717</v>
      </c>
      <c r="C950" s="189" t="s">
        <v>15253</v>
      </c>
      <c r="D950" s="186">
        <v>46116</v>
      </c>
      <c r="E950" s="206"/>
      <c r="F950" s="189"/>
      <c r="G950" s="207" t="s">
        <v>7315</v>
      </c>
      <c r="H950" s="206"/>
      <c r="I950" s="205" t="s">
        <v>15461</v>
      </c>
      <c r="J950" s="205" t="s">
        <v>1769</v>
      </c>
      <c r="K950" s="205" t="s">
        <v>34</v>
      </c>
      <c r="L950" s="190" t="str">
        <f>VLOOKUP($K950,TONG_SL!$A:$D,2,0)</f>
        <v>Tai heo muối 200g</v>
      </c>
      <c r="M950" s="244"/>
      <c r="N950" s="190" t="str">
        <f t="shared" si="90"/>
        <v>K-C6</v>
      </c>
      <c r="O950" s="244"/>
      <c r="P950" s="244"/>
      <c r="Q950" s="190" t="str">
        <f>VLOOKUP(K950,TONG_SL!$A:$D,3,0)</f>
        <v>Túi</v>
      </c>
      <c r="R950" s="248">
        <v>6</v>
      </c>
      <c r="S950" s="159"/>
      <c r="T950" s="159">
        <f>VLOOKUP(VLOOKUP(G950,Ma_KH!$A:$R,18,0)&amp;K950,Gia_MB!$A:$F,6,0)</f>
        <v>55595</v>
      </c>
      <c r="U950" s="254">
        <f t="shared" si="91"/>
        <v>333570</v>
      </c>
      <c r="V950" s="159"/>
      <c r="W950" s="246">
        <f t="shared" si="92"/>
        <v>0</v>
      </c>
      <c r="X950" s="247" t="str">
        <f t="shared" si="93"/>
        <v>8</v>
      </c>
      <c r="Y950" s="159"/>
      <c r="Z950" s="254">
        <f t="shared" si="94"/>
        <v>26685.600000000002</v>
      </c>
      <c r="AA950" s="5">
        <f>VLOOKUP(G950,Ma_KH!$A:$R,14,0)</f>
        <v>60</v>
      </c>
    </row>
    <row r="951" spans="1:27" x14ac:dyDescent="0.25">
      <c r="A951" s="186">
        <v>46114</v>
      </c>
      <c r="B951" s="205">
        <v>4186991615</v>
      </c>
      <c r="C951" s="189" t="s">
        <v>15253</v>
      </c>
      <c r="D951" s="186">
        <v>46116</v>
      </c>
      <c r="E951" s="206"/>
      <c r="F951" s="189"/>
      <c r="G951" s="207" t="s">
        <v>7315</v>
      </c>
      <c r="H951" s="206"/>
      <c r="I951" s="205" t="s">
        <v>15462</v>
      </c>
      <c r="J951" s="205" t="s">
        <v>1769</v>
      </c>
      <c r="K951" s="205" t="s">
        <v>34</v>
      </c>
      <c r="L951" s="190" t="str">
        <f>VLOOKUP($K951,TONG_SL!$A:$D,2,0)</f>
        <v>Tai heo muối 200g</v>
      </c>
      <c r="M951" s="244"/>
      <c r="N951" s="190" t="str">
        <f t="shared" si="90"/>
        <v>K-C6</v>
      </c>
      <c r="O951" s="244"/>
      <c r="P951" s="244"/>
      <c r="Q951" s="190" t="str">
        <f>VLOOKUP(K951,TONG_SL!$A:$D,3,0)</f>
        <v>Túi</v>
      </c>
      <c r="R951" s="248">
        <v>2</v>
      </c>
      <c r="S951" s="159"/>
      <c r="T951" s="159">
        <f>VLOOKUP(VLOOKUP(G951,Ma_KH!$A:$R,18,0)&amp;K951,Gia_MB!$A:$F,6,0)</f>
        <v>55595</v>
      </c>
      <c r="U951" s="254">
        <f t="shared" si="91"/>
        <v>111190</v>
      </c>
      <c r="V951" s="159"/>
      <c r="W951" s="246">
        <f t="shared" si="92"/>
        <v>0</v>
      </c>
      <c r="X951" s="247" t="str">
        <f t="shared" si="93"/>
        <v>8</v>
      </c>
      <c r="Y951" s="159"/>
      <c r="Z951" s="254">
        <f t="shared" si="94"/>
        <v>8895.2000000000007</v>
      </c>
      <c r="AA951" s="5">
        <f>VLOOKUP(G951,Ma_KH!$A:$R,14,0)</f>
        <v>60</v>
      </c>
    </row>
    <row r="952" spans="1:27" x14ac:dyDescent="0.25">
      <c r="A952" s="186">
        <v>46114</v>
      </c>
      <c r="B952" s="205">
        <v>4186991615</v>
      </c>
      <c r="C952" s="189" t="s">
        <v>15253</v>
      </c>
      <c r="D952" s="186">
        <v>46116</v>
      </c>
      <c r="E952" s="206"/>
      <c r="F952" s="189"/>
      <c r="G952" s="207" t="s">
        <v>7315</v>
      </c>
      <c r="H952" s="206"/>
      <c r="I952" s="205" t="s">
        <v>15462</v>
      </c>
      <c r="J952" s="205" t="s">
        <v>1769</v>
      </c>
      <c r="K952" s="205" t="s">
        <v>48</v>
      </c>
      <c r="L952" s="190" t="str">
        <f>VLOOKUP($K952,TONG_SL!$A:$D,2,0)</f>
        <v>Mọc Nấm Hương 250g</v>
      </c>
      <c r="M952" s="244"/>
      <c r="N952" s="190" t="str">
        <f t="shared" si="90"/>
        <v>K-C6</v>
      </c>
      <c r="O952" s="244"/>
      <c r="P952" s="244"/>
      <c r="Q952" s="190" t="str">
        <f>VLOOKUP(K952,TONG_SL!$A:$D,3,0)</f>
        <v>Túi</v>
      </c>
      <c r="R952" s="248">
        <v>4</v>
      </c>
      <c r="S952" s="159"/>
      <c r="T952" s="159">
        <f>VLOOKUP(VLOOKUP(G952,Ma_KH!$A:$R,18,0)&amp;K952,Gia_MB!$A:$F,6,0)</f>
        <v>46000</v>
      </c>
      <c r="U952" s="254">
        <f t="shared" si="91"/>
        <v>184000</v>
      </c>
      <c r="V952" s="159"/>
      <c r="W952" s="246">
        <f t="shared" si="92"/>
        <v>0</v>
      </c>
      <c r="X952" s="247" t="str">
        <f t="shared" si="93"/>
        <v>8</v>
      </c>
      <c r="Y952" s="159"/>
      <c r="Z952" s="254">
        <f t="shared" si="94"/>
        <v>14720</v>
      </c>
      <c r="AA952" s="5">
        <f>VLOOKUP(G952,Ma_KH!$A:$R,14,0)</f>
        <v>60</v>
      </c>
    </row>
    <row r="953" spans="1:27" x14ac:dyDescent="0.25">
      <c r="A953" s="186">
        <v>46114</v>
      </c>
      <c r="B953" s="205">
        <v>4186991615</v>
      </c>
      <c r="C953" s="189" t="s">
        <v>15253</v>
      </c>
      <c r="D953" s="186">
        <v>46116</v>
      </c>
      <c r="E953" s="206"/>
      <c r="F953" s="189"/>
      <c r="G953" s="207" t="s">
        <v>7315</v>
      </c>
      <c r="H953" s="206"/>
      <c r="I953" s="205" t="s">
        <v>15462</v>
      </c>
      <c r="J953" s="205" t="s">
        <v>1769</v>
      </c>
      <c r="K953" s="205" t="s">
        <v>27</v>
      </c>
      <c r="L953" s="190" t="str">
        <f>VLOOKUP($K953,TONG_SL!$A:$D,2,0)</f>
        <v>Chân giò heo muối 300g</v>
      </c>
      <c r="M953" s="244"/>
      <c r="N953" s="190" t="str">
        <f t="shared" si="90"/>
        <v>K-C6</v>
      </c>
      <c r="O953" s="244"/>
      <c r="P953" s="244"/>
      <c r="Q953" s="190" t="str">
        <f>VLOOKUP(K953,TONG_SL!$A:$D,3,0)</f>
        <v>Túi</v>
      </c>
      <c r="R953" s="248">
        <v>13</v>
      </c>
      <c r="S953" s="159"/>
      <c r="T953" s="159">
        <f>VLOOKUP(VLOOKUP(G953,Ma_KH!$A:$R,18,0)&amp;K953,Gia_MB!$A:$F,6,0)</f>
        <v>73431</v>
      </c>
      <c r="U953" s="254">
        <f t="shared" si="91"/>
        <v>954603</v>
      </c>
      <c r="V953" s="159"/>
      <c r="W953" s="246">
        <f t="shared" si="92"/>
        <v>0</v>
      </c>
      <c r="X953" s="247" t="str">
        <f t="shared" si="93"/>
        <v>8</v>
      </c>
      <c r="Y953" s="159"/>
      <c r="Z953" s="254">
        <f t="shared" si="94"/>
        <v>76368.240000000005</v>
      </c>
      <c r="AA953" s="5">
        <f>VLOOKUP(G953,Ma_KH!$A:$R,14,0)</f>
        <v>60</v>
      </c>
    </row>
    <row r="954" spans="1:27" x14ac:dyDescent="0.25">
      <c r="A954" s="186">
        <v>46114</v>
      </c>
      <c r="B954" s="205">
        <v>4186991615</v>
      </c>
      <c r="C954" s="189" t="s">
        <v>15253</v>
      </c>
      <c r="D954" s="186">
        <v>46116</v>
      </c>
      <c r="E954" s="206"/>
      <c r="F954" s="189"/>
      <c r="G954" s="207" t="s">
        <v>7315</v>
      </c>
      <c r="H954" s="206"/>
      <c r="I954" s="205" t="s">
        <v>15462</v>
      </c>
      <c r="J954" s="205" t="s">
        <v>1769</v>
      </c>
      <c r="K954" s="205" t="s">
        <v>32</v>
      </c>
      <c r="L954" s="190" t="str">
        <f>VLOOKUP($K954,TONG_SL!$A:$D,2,0)</f>
        <v>Giò Tai Lưỡi Xào 250g</v>
      </c>
      <c r="M954" s="244"/>
      <c r="N954" s="190" t="str">
        <f t="shared" si="90"/>
        <v>K-C6</v>
      </c>
      <c r="O954" s="244"/>
      <c r="P954" s="244"/>
      <c r="Q954" s="190" t="str">
        <f>VLOOKUP(K954,TONG_SL!$A:$D,3,0)</f>
        <v>Túi</v>
      </c>
      <c r="R954" s="248">
        <v>4</v>
      </c>
      <c r="S954" s="159"/>
      <c r="T954" s="159">
        <f>VLOOKUP(VLOOKUP(G954,Ma_KH!$A:$R,18,0)&amp;K954,Gia_MB!$A:$F,6,0)</f>
        <v>50182</v>
      </c>
      <c r="U954" s="254">
        <f t="shared" si="91"/>
        <v>200728</v>
      </c>
      <c r="V954" s="159"/>
      <c r="W954" s="246">
        <f t="shared" si="92"/>
        <v>0</v>
      </c>
      <c r="X954" s="247" t="str">
        <f t="shared" si="93"/>
        <v>8</v>
      </c>
      <c r="Y954" s="159"/>
      <c r="Z954" s="254">
        <f t="shared" si="94"/>
        <v>16058.24</v>
      </c>
      <c r="AA954" s="5">
        <f>VLOOKUP(G954,Ma_KH!$A:$R,14,0)</f>
        <v>60</v>
      </c>
    </row>
    <row r="955" spans="1:27" x14ac:dyDescent="0.25">
      <c r="A955" s="186">
        <v>46114</v>
      </c>
      <c r="B955" s="205">
        <v>4186991615</v>
      </c>
      <c r="C955" s="189" t="s">
        <v>15253</v>
      </c>
      <c r="D955" s="186">
        <v>46116</v>
      </c>
      <c r="E955" s="206"/>
      <c r="F955" s="189"/>
      <c r="G955" s="207" t="s">
        <v>7315</v>
      </c>
      <c r="H955" s="206"/>
      <c r="I955" s="205" t="s">
        <v>15462</v>
      </c>
      <c r="J955" s="205" t="s">
        <v>1769</v>
      </c>
      <c r="K955" s="205" t="s">
        <v>30</v>
      </c>
      <c r="L955" s="190" t="str">
        <f>VLOOKUP($K955,TONG_SL!$A:$D,2,0)</f>
        <v>Gà muối 500g</v>
      </c>
      <c r="M955" s="244"/>
      <c r="N955" s="190" t="str">
        <f t="shared" si="90"/>
        <v>K-C6</v>
      </c>
      <c r="O955" s="244"/>
      <c r="P955" s="244"/>
      <c r="Q955" s="190" t="str">
        <f>VLOOKUP(K955,TONG_SL!$A:$D,3,0)</f>
        <v>Túi</v>
      </c>
      <c r="R955" s="248">
        <v>7</v>
      </c>
      <c r="S955" s="159"/>
      <c r="T955" s="159">
        <f>VLOOKUP(VLOOKUP(G955,Ma_KH!$A:$R,18,0)&amp;K955,Gia_MB!$A:$F,6,0)</f>
        <v>116611</v>
      </c>
      <c r="U955" s="254">
        <f t="shared" si="91"/>
        <v>816277</v>
      </c>
      <c r="V955" s="159"/>
      <c r="W955" s="246">
        <f t="shared" si="92"/>
        <v>0</v>
      </c>
      <c r="X955" s="247" t="str">
        <f t="shared" si="93"/>
        <v>8</v>
      </c>
      <c r="Y955" s="159"/>
      <c r="Z955" s="254">
        <f t="shared" si="94"/>
        <v>65302.16</v>
      </c>
      <c r="AA955" s="5">
        <f>VLOOKUP(G955,Ma_KH!$A:$R,14,0)</f>
        <v>60</v>
      </c>
    </row>
    <row r="956" spans="1:27" x14ac:dyDescent="0.25">
      <c r="A956" s="261">
        <v>46114</v>
      </c>
      <c r="B956" s="262">
        <v>4187031611</v>
      </c>
      <c r="C956" s="263" t="s">
        <v>15253</v>
      </c>
      <c r="D956" s="261">
        <v>46116</v>
      </c>
      <c r="E956" s="206"/>
      <c r="F956" s="189"/>
      <c r="G956" s="265" t="s">
        <v>15064</v>
      </c>
      <c r="H956" s="206"/>
      <c r="I956" s="262" t="s">
        <v>15463</v>
      </c>
      <c r="J956" s="262" t="s">
        <v>1769</v>
      </c>
      <c r="K956" s="205" t="s">
        <v>39</v>
      </c>
      <c r="L956" s="190" t="str">
        <f>VLOOKUP($K956,TONG_SL!$A:$D,2,0)</f>
        <v>Chả nướng 300g</v>
      </c>
      <c r="M956" s="244"/>
      <c r="N956" s="190" t="str">
        <f t="shared" si="90"/>
        <v>K-C6</v>
      </c>
      <c r="O956" s="244"/>
      <c r="P956" s="244"/>
      <c r="Q956" s="190" t="str">
        <f>VLOOKUP(K956,TONG_SL!$A:$D,3,0)</f>
        <v>Túi</v>
      </c>
      <c r="R956" s="248">
        <v>6</v>
      </c>
      <c r="S956" s="159"/>
      <c r="T956" s="159">
        <f>VLOOKUP(VLOOKUP(G956,Ma_KH!$A:$R,18,0)&amp;K956,Gia_MB!$A:$F,6,0)</f>
        <v>70950</v>
      </c>
      <c r="U956" s="254">
        <f t="shared" si="91"/>
        <v>425700</v>
      </c>
      <c r="V956" s="159"/>
      <c r="W956" s="246">
        <f t="shared" si="92"/>
        <v>0</v>
      </c>
      <c r="X956" s="247" t="str">
        <f t="shared" si="93"/>
        <v>8</v>
      </c>
      <c r="Y956" s="159"/>
      <c r="Z956" s="254">
        <f t="shared" si="94"/>
        <v>34056</v>
      </c>
      <c r="AA956" s="5">
        <f>VLOOKUP(G956,Ma_KH!$A:$R,14,0)</f>
        <v>60</v>
      </c>
    </row>
    <row r="957" spans="1:27" x14ac:dyDescent="0.25">
      <c r="A957" s="261">
        <v>46114</v>
      </c>
      <c r="B957" s="262">
        <v>4187031611</v>
      </c>
      <c r="C957" s="263" t="s">
        <v>15253</v>
      </c>
      <c r="D957" s="261">
        <v>46116</v>
      </c>
      <c r="E957" s="206"/>
      <c r="F957" s="189"/>
      <c r="G957" s="265" t="s">
        <v>15064</v>
      </c>
      <c r="H957" s="206"/>
      <c r="I957" s="262" t="s">
        <v>15463</v>
      </c>
      <c r="J957" s="262" t="s">
        <v>1769</v>
      </c>
      <c r="K957" s="205" t="s">
        <v>37</v>
      </c>
      <c r="L957" s="190" t="str">
        <f>VLOOKUP($K957,TONG_SL!$A:$D,2,0)</f>
        <v>Chả cốm 300g</v>
      </c>
      <c r="M957" s="244"/>
      <c r="N957" s="190" t="str">
        <f t="shared" si="90"/>
        <v>K-C6</v>
      </c>
      <c r="O957" s="244"/>
      <c r="P957" s="244"/>
      <c r="Q957" s="190" t="str">
        <f>VLOOKUP(K957,TONG_SL!$A:$D,3,0)</f>
        <v>Túi</v>
      </c>
      <c r="R957" s="248">
        <v>6</v>
      </c>
      <c r="S957" s="159"/>
      <c r="T957" s="159">
        <f>VLOOKUP(VLOOKUP(G957,Ma_KH!$A:$R,18,0)&amp;K957,Gia_MB!$A:$F,6,0)</f>
        <v>74250</v>
      </c>
      <c r="U957" s="254">
        <f t="shared" si="91"/>
        <v>445500</v>
      </c>
      <c r="V957" s="159"/>
      <c r="W957" s="246">
        <f t="shared" si="92"/>
        <v>0</v>
      </c>
      <c r="X957" s="247" t="str">
        <f t="shared" si="93"/>
        <v>8</v>
      </c>
      <c r="Y957" s="159"/>
      <c r="Z957" s="254">
        <f t="shared" si="94"/>
        <v>35640</v>
      </c>
      <c r="AA957" s="5">
        <f>VLOOKUP(G957,Ma_KH!$A:$R,14,0)</f>
        <v>60</v>
      </c>
    </row>
    <row r="958" spans="1:27" x14ac:dyDescent="0.25">
      <c r="A958" s="261">
        <v>46114</v>
      </c>
      <c r="B958" s="262">
        <v>4187031611</v>
      </c>
      <c r="C958" s="263" t="s">
        <v>15253</v>
      </c>
      <c r="D958" s="261">
        <v>46116</v>
      </c>
      <c r="E958" s="206"/>
      <c r="F958" s="189"/>
      <c r="G958" s="265" t="s">
        <v>15064</v>
      </c>
      <c r="H958" s="206"/>
      <c r="I958" s="262" t="s">
        <v>15463</v>
      </c>
      <c r="J958" s="262" t="s">
        <v>1769</v>
      </c>
      <c r="K958" s="205" t="s">
        <v>52</v>
      </c>
      <c r="L958" s="190" t="str">
        <f>VLOOKUP($K958,TONG_SL!$A:$D,2,0)</f>
        <v>Gà xì dầu 500g</v>
      </c>
      <c r="M958" s="244"/>
      <c r="N958" s="190" t="str">
        <f t="shared" si="90"/>
        <v>K-C6</v>
      </c>
      <c r="O958" s="244"/>
      <c r="P958" s="244"/>
      <c r="Q958" s="190" t="str">
        <f>VLOOKUP(K958,TONG_SL!$A:$D,3,0)</f>
        <v>Túi</v>
      </c>
      <c r="R958" s="248">
        <v>4</v>
      </c>
      <c r="S958" s="159"/>
      <c r="T958" s="159">
        <f>VLOOKUP(VLOOKUP(G958,Ma_KH!$A:$R,18,0)&amp;K958,Gia_MB!$A:$F,6,0)</f>
        <v>111606</v>
      </c>
      <c r="U958" s="254">
        <f t="shared" si="91"/>
        <v>446424</v>
      </c>
      <c r="V958" s="159"/>
      <c r="W958" s="246">
        <f t="shared" si="92"/>
        <v>0</v>
      </c>
      <c r="X958" s="247" t="str">
        <f t="shared" si="93"/>
        <v>8</v>
      </c>
      <c r="Y958" s="159"/>
      <c r="Z958" s="254">
        <f t="shared" si="94"/>
        <v>35713.919999999998</v>
      </c>
      <c r="AA958" s="5">
        <f>VLOOKUP(G958,Ma_KH!$A:$R,14,0)</f>
        <v>60</v>
      </c>
    </row>
    <row r="959" spans="1:27" x14ac:dyDescent="0.25">
      <c r="A959" s="261">
        <v>46114</v>
      </c>
      <c r="B959" s="262">
        <v>4187031611</v>
      </c>
      <c r="C959" s="263" t="s">
        <v>15253</v>
      </c>
      <c r="D959" s="261">
        <v>46116</v>
      </c>
      <c r="E959" s="206"/>
      <c r="F959" s="189"/>
      <c r="G959" s="265" t="s">
        <v>15064</v>
      </c>
      <c r="H959" s="206"/>
      <c r="I959" s="262" t="s">
        <v>15463</v>
      </c>
      <c r="J959" s="262" t="s">
        <v>1769</v>
      </c>
      <c r="K959" s="205" t="s">
        <v>30</v>
      </c>
      <c r="L959" s="190" t="str">
        <f>VLOOKUP($K959,TONG_SL!$A:$D,2,0)</f>
        <v>Gà muối 500g</v>
      </c>
      <c r="M959" s="244"/>
      <c r="N959" s="190" t="str">
        <f t="shared" si="90"/>
        <v>K-C6</v>
      </c>
      <c r="O959" s="244"/>
      <c r="P959" s="244"/>
      <c r="Q959" s="190" t="str">
        <f>VLOOKUP(K959,TONG_SL!$A:$D,3,0)</f>
        <v>Túi</v>
      </c>
      <c r="R959" s="248">
        <v>10</v>
      </c>
      <c r="S959" s="159"/>
      <c r="T959" s="159">
        <f>VLOOKUP(VLOOKUP(G959,Ma_KH!$A:$R,18,0)&amp;K959,Gia_MB!$A:$F,6,0)</f>
        <v>116611</v>
      </c>
      <c r="U959" s="254">
        <f t="shared" si="91"/>
        <v>1166110</v>
      </c>
      <c r="V959" s="159"/>
      <c r="W959" s="246">
        <f t="shared" si="92"/>
        <v>0</v>
      </c>
      <c r="X959" s="247" t="str">
        <f t="shared" si="93"/>
        <v>8</v>
      </c>
      <c r="Y959" s="159"/>
      <c r="Z959" s="254">
        <f t="shared" si="94"/>
        <v>93288.8</v>
      </c>
      <c r="AA959" s="5">
        <f>VLOOKUP(G959,Ma_KH!$A:$R,14,0)</f>
        <v>60</v>
      </c>
    </row>
    <row r="960" spans="1:27" x14ac:dyDescent="0.25">
      <c r="A960" s="261">
        <v>46114</v>
      </c>
      <c r="B960" s="262">
        <v>4187031611</v>
      </c>
      <c r="C960" s="263" t="s">
        <v>15253</v>
      </c>
      <c r="D960" s="261">
        <v>46116</v>
      </c>
      <c r="E960" s="206"/>
      <c r="F960" s="189"/>
      <c r="G960" s="265" t="s">
        <v>15064</v>
      </c>
      <c r="H960" s="206"/>
      <c r="I960" s="262" t="s">
        <v>15463</v>
      </c>
      <c r="J960" s="262" t="s">
        <v>1769</v>
      </c>
      <c r="K960" s="205" t="s">
        <v>32</v>
      </c>
      <c r="L960" s="190" t="str">
        <f>VLOOKUP($K960,TONG_SL!$A:$D,2,0)</f>
        <v>Giò Tai Lưỡi Xào 250g</v>
      </c>
      <c r="M960" s="244"/>
      <c r="N960" s="190" t="str">
        <f t="shared" si="90"/>
        <v>K-C6</v>
      </c>
      <c r="O960" s="244"/>
      <c r="P960" s="244"/>
      <c r="Q960" s="190" t="str">
        <f>VLOOKUP(K960,TONG_SL!$A:$D,3,0)</f>
        <v>Túi</v>
      </c>
      <c r="R960" s="248">
        <v>6</v>
      </c>
      <c r="S960" s="159"/>
      <c r="T960" s="159">
        <f>VLOOKUP(VLOOKUP(G960,Ma_KH!$A:$R,18,0)&amp;K960,Gia_MB!$A:$F,6,0)</f>
        <v>50182</v>
      </c>
      <c r="U960" s="254">
        <f t="shared" si="91"/>
        <v>301092</v>
      </c>
      <c r="V960" s="159"/>
      <c r="W960" s="246">
        <f t="shared" si="92"/>
        <v>0</v>
      </c>
      <c r="X960" s="247" t="str">
        <f t="shared" si="93"/>
        <v>8</v>
      </c>
      <c r="Y960" s="159"/>
      <c r="Z960" s="254">
        <f t="shared" si="94"/>
        <v>24087.360000000001</v>
      </c>
      <c r="AA960" s="5">
        <f>VLOOKUP(G960,Ma_KH!$A:$R,14,0)</f>
        <v>60</v>
      </c>
    </row>
    <row r="961" spans="1:27" x14ac:dyDescent="0.25">
      <c r="A961" s="261">
        <v>46114</v>
      </c>
      <c r="B961" s="262">
        <v>4187031611</v>
      </c>
      <c r="C961" s="263" t="s">
        <v>15253</v>
      </c>
      <c r="D961" s="261">
        <v>46116</v>
      </c>
      <c r="E961" s="206"/>
      <c r="F961" s="189"/>
      <c r="G961" s="265" t="s">
        <v>15064</v>
      </c>
      <c r="H961" s="206"/>
      <c r="I961" s="262" t="s">
        <v>15463</v>
      </c>
      <c r="J961" s="262" t="s">
        <v>1769</v>
      </c>
      <c r="K961" s="205" t="s">
        <v>44</v>
      </c>
      <c r="L961" s="190" t="str">
        <f>VLOOKUP($K961,TONG_SL!$A:$D,2,0)</f>
        <v>Giò lụa cây 250g</v>
      </c>
      <c r="M961" s="244"/>
      <c r="N961" s="190" t="str">
        <f t="shared" si="90"/>
        <v>K-C6</v>
      </c>
      <c r="O961" s="244"/>
      <c r="P961" s="244"/>
      <c r="Q961" s="190" t="str">
        <f>VLOOKUP(K961,TONG_SL!$A:$D,3,0)</f>
        <v>Túi</v>
      </c>
      <c r="R961" s="248">
        <v>6</v>
      </c>
      <c r="S961" s="159"/>
      <c r="T961" s="159">
        <f>VLOOKUP(VLOOKUP(G961,Ma_KH!$A:$R,18,0)&amp;K961,Gia_MB!$A:$F,6,0)</f>
        <v>49500</v>
      </c>
      <c r="U961" s="254">
        <f t="shared" si="91"/>
        <v>297000</v>
      </c>
      <c r="V961" s="159"/>
      <c r="W961" s="246">
        <f t="shared" si="92"/>
        <v>0</v>
      </c>
      <c r="X961" s="247" t="str">
        <f t="shared" si="93"/>
        <v>8</v>
      </c>
      <c r="Y961" s="159"/>
      <c r="Z961" s="254">
        <f t="shared" si="94"/>
        <v>23760</v>
      </c>
      <c r="AA961" s="5">
        <f>VLOOKUP(G961,Ma_KH!$A:$R,14,0)</f>
        <v>60</v>
      </c>
    </row>
    <row r="962" spans="1:27" x14ac:dyDescent="0.25">
      <c r="A962" s="261">
        <v>46115</v>
      </c>
      <c r="B962" s="262">
        <v>4187038114</v>
      </c>
      <c r="C962" s="263" t="s">
        <v>15253</v>
      </c>
      <c r="D962" s="261">
        <v>46116</v>
      </c>
      <c r="E962" s="264"/>
      <c r="F962" s="263"/>
      <c r="G962" s="265" t="s">
        <v>15045</v>
      </c>
      <c r="H962" s="264"/>
      <c r="I962" s="262" t="s">
        <v>15464</v>
      </c>
      <c r="J962" s="262" t="s">
        <v>1769</v>
      </c>
      <c r="K962" s="205" t="s">
        <v>27</v>
      </c>
      <c r="L962" s="190" t="str">
        <f>VLOOKUP($K962,TONG_SL!$A:$D,2,0)</f>
        <v>Chân giò heo muối 300g</v>
      </c>
      <c r="M962" s="244"/>
      <c r="N962" s="190" t="str">
        <f t="shared" si="90"/>
        <v>K-C6</v>
      </c>
      <c r="O962" s="244"/>
      <c r="P962" s="244"/>
      <c r="Q962" s="190" t="str">
        <f>VLOOKUP(K962,TONG_SL!$A:$D,3,0)</f>
        <v>Túi</v>
      </c>
      <c r="R962" s="248">
        <v>20</v>
      </c>
      <c r="S962" s="159"/>
      <c r="T962" s="159">
        <f>VLOOKUP(VLOOKUP(G962,Ma_KH!$A:$R,18,0)&amp;K962,Gia_MB!$A:$F,6,0)</f>
        <v>73431</v>
      </c>
      <c r="U962" s="254">
        <f t="shared" si="91"/>
        <v>1468620</v>
      </c>
      <c r="V962" s="159"/>
      <c r="W962" s="246">
        <f t="shared" si="92"/>
        <v>0</v>
      </c>
      <c r="X962" s="247" t="str">
        <f t="shared" si="93"/>
        <v>8</v>
      </c>
      <c r="Y962" s="159"/>
      <c r="Z962" s="254">
        <f t="shared" si="94"/>
        <v>117489.60000000001</v>
      </c>
      <c r="AA962" s="5">
        <f>VLOOKUP(G962,Ma_KH!$A:$R,14,0)</f>
        <v>60</v>
      </c>
    </row>
    <row r="963" spans="1:27" x14ac:dyDescent="0.25">
      <c r="A963" s="261">
        <v>46115</v>
      </c>
      <c r="B963" s="262">
        <v>4187038114</v>
      </c>
      <c r="C963" s="263" t="s">
        <v>15253</v>
      </c>
      <c r="D963" s="261">
        <v>46116</v>
      </c>
      <c r="E963" s="264"/>
      <c r="F963" s="263"/>
      <c r="G963" s="265" t="s">
        <v>15045</v>
      </c>
      <c r="H963" s="264"/>
      <c r="I963" s="262" t="s">
        <v>15464</v>
      </c>
      <c r="J963" s="262" t="s">
        <v>1769</v>
      </c>
      <c r="K963" s="205" t="s">
        <v>30</v>
      </c>
      <c r="L963" s="190" t="str">
        <f>VLOOKUP($K963,TONG_SL!$A:$D,2,0)</f>
        <v>Gà muối 500g</v>
      </c>
      <c r="M963" s="244"/>
      <c r="N963" s="190" t="str">
        <f t="shared" ref="N963:N1026" si="95">IF($B963&lt;&gt;"","K-C6","")</f>
        <v>K-C6</v>
      </c>
      <c r="O963" s="244"/>
      <c r="P963" s="244"/>
      <c r="Q963" s="190" t="str">
        <f>VLOOKUP(K963,TONG_SL!$A:$D,3,0)</f>
        <v>Túi</v>
      </c>
      <c r="R963" s="248">
        <v>15</v>
      </c>
      <c r="S963" s="159"/>
      <c r="T963" s="159">
        <f>VLOOKUP(VLOOKUP(G963,Ma_KH!$A:$R,18,0)&amp;K963,Gia_MB!$A:$F,6,0)</f>
        <v>116611</v>
      </c>
      <c r="U963" s="254">
        <f t="shared" si="91"/>
        <v>1749165</v>
      </c>
      <c r="V963" s="159"/>
      <c r="W963" s="246">
        <f t="shared" si="92"/>
        <v>0</v>
      </c>
      <c r="X963" s="247" t="str">
        <f t="shared" si="93"/>
        <v>8</v>
      </c>
      <c r="Y963" s="159"/>
      <c r="Z963" s="254">
        <f t="shared" si="94"/>
        <v>139933.20000000001</v>
      </c>
      <c r="AA963" s="5">
        <f>VLOOKUP(G963,Ma_KH!$A:$R,14,0)</f>
        <v>60</v>
      </c>
    </row>
    <row r="964" spans="1:27" x14ac:dyDescent="0.25">
      <c r="A964" s="261">
        <v>46115</v>
      </c>
      <c r="B964" s="262">
        <v>4187038114</v>
      </c>
      <c r="C964" s="263" t="s">
        <v>15253</v>
      </c>
      <c r="D964" s="261">
        <v>46116</v>
      </c>
      <c r="E964" s="264"/>
      <c r="F964" s="263"/>
      <c r="G964" s="265" t="s">
        <v>15045</v>
      </c>
      <c r="H964" s="264"/>
      <c r="I964" s="262" t="s">
        <v>15464</v>
      </c>
      <c r="J964" s="262" t="s">
        <v>1769</v>
      </c>
      <c r="K964" s="205" t="s">
        <v>34</v>
      </c>
      <c r="L964" s="190" t="str">
        <f>VLOOKUP($K964,TONG_SL!$A:$D,2,0)</f>
        <v>Tai heo muối 200g</v>
      </c>
      <c r="M964" s="244"/>
      <c r="N964" s="190" t="str">
        <f t="shared" si="95"/>
        <v>K-C6</v>
      </c>
      <c r="O964" s="244"/>
      <c r="P964" s="244"/>
      <c r="Q964" s="190" t="str">
        <f>VLOOKUP(K964,TONG_SL!$A:$D,3,0)</f>
        <v>Túi</v>
      </c>
      <c r="R964" s="248">
        <v>3</v>
      </c>
      <c r="S964" s="159"/>
      <c r="T964" s="159">
        <f>VLOOKUP(VLOOKUP(G964,Ma_KH!$A:$R,18,0)&amp;K964,Gia_MB!$A:$F,6,0)</f>
        <v>55595</v>
      </c>
      <c r="U964" s="254">
        <f t="shared" si="91"/>
        <v>166785</v>
      </c>
      <c r="V964" s="159"/>
      <c r="W964" s="246">
        <f t="shared" si="92"/>
        <v>0</v>
      </c>
      <c r="X964" s="247" t="str">
        <f t="shared" si="93"/>
        <v>8</v>
      </c>
      <c r="Y964" s="159"/>
      <c r="Z964" s="254">
        <f t="shared" si="94"/>
        <v>13342.800000000001</v>
      </c>
      <c r="AA964" s="5">
        <f>VLOOKUP(G964,Ma_KH!$A:$R,14,0)</f>
        <v>60</v>
      </c>
    </row>
    <row r="965" spans="1:27" x14ac:dyDescent="0.25">
      <c r="A965" s="261">
        <v>46115</v>
      </c>
      <c r="B965" s="262">
        <v>4187038114</v>
      </c>
      <c r="C965" s="263" t="s">
        <v>15253</v>
      </c>
      <c r="D965" s="261">
        <v>46116</v>
      </c>
      <c r="E965" s="264"/>
      <c r="F965" s="263"/>
      <c r="G965" s="265" t="s">
        <v>15045</v>
      </c>
      <c r="H965" s="264"/>
      <c r="I965" s="262" t="s">
        <v>15464</v>
      </c>
      <c r="J965" s="262" t="s">
        <v>1769</v>
      </c>
      <c r="K965" s="205" t="s">
        <v>44</v>
      </c>
      <c r="L965" s="190" t="str">
        <f>VLOOKUP($K965,TONG_SL!$A:$D,2,0)</f>
        <v>Giò lụa cây 250g</v>
      </c>
      <c r="M965" s="244"/>
      <c r="N965" s="190" t="str">
        <f t="shared" si="95"/>
        <v>K-C6</v>
      </c>
      <c r="O965" s="244"/>
      <c r="P965" s="244"/>
      <c r="Q965" s="190" t="str">
        <f>VLOOKUP(K965,TONG_SL!$A:$D,3,0)</f>
        <v>Túi</v>
      </c>
      <c r="R965" s="248">
        <v>3</v>
      </c>
      <c r="S965" s="159"/>
      <c r="T965" s="159">
        <f>VLOOKUP(VLOOKUP(G965,Ma_KH!$A:$R,18,0)&amp;K965,Gia_MB!$A:$F,6,0)</f>
        <v>49500</v>
      </c>
      <c r="U965" s="254">
        <f t="shared" si="91"/>
        <v>148500</v>
      </c>
      <c r="V965" s="159"/>
      <c r="W965" s="246">
        <f t="shared" si="92"/>
        <v>0</v>
      </c>
      <c r="X965" s="247" t="str">
        <f t="shared" si="93"/>
        <v>8</v>
      </c>
      <c r="Y965" s="159"/>
      <c r="Z965" s="254">
        <f t="shared" si="94"/>
        <v>11880</v>
      </c>
      <c r="AA965" s="5">
        <f>VLOOKUP(G965,Ma_KH!$A:$R,14,0)</f>
        <v>60</v>
      </c>
    </row>
    <row r="966" spans="1:27" x14ac:dyDescent="0.25">
      <c r="A966" s="261">
        <v>46115</v>
      </c>
      <c r="B966" s="262">
        <v>4187038114</v>
      </c>
      <c r="C966" s="263" t="s">
        <v>15253</v>
      </c>
      <c r="D966" s="261">
        <v>46116</v>
      </c>
      <c r="E966" s="264"/>
      <c r="F966" s="263"/>
      <c r="G966" s="265" t="s">
        <v>15045</v>
      </c>
      <c r="H966" s="264"/>
      <c r="I966" s="262" t="s">
        <v>15464</v>
      </c>
      <c r="J966" s="262" t="s">
        <v>1769</v>
      </c>
      <c r="K966" s="205" t="s">
        <v>37</v>
      </c>
      <c r="L966" s="190" t="str">
        <f>VLOOKUP($K966,TONG_SL!$A:$D,2,0)</f>
        <v>Chả cốm 300g</v>
      </c>
      <c r="M966" s="244"/>
      <c r="N966" s="190" t="str">
        <f t="shared" si="95"/>
        <v>K-C6</v>
      </c>
      <c r="O966" s="244"/>
      <c r="P966" s="244"/>
      <c r="Q966" s="190" t="str">
        <f>VLOOKUP(K966,TONG_SL!$A:$D,3,0)</f>
        <v>Túi</v>
      </c>
      <c r="R966" s="248">
        <v>5</v>
      </c>
      <c r="S966" s="159"/>
      <c r="T966" s="159">
        <f>VLOOKUP(VLOOKUP(G966,Ma_KH!$A:$R,18,0)&amp;K966,Gia_MB!$A:$F,6,0)</f>
        <v>74250</v>
      </c>
      <c r="U966" s="254">
        <f t="shared" si="91"/>
        <v>371250</v>
      </c>
      <c r="V966" s="159"/>
      <c r="W966" s="246">
        <f t="shared" si="92"/>
        <v>0</v>
      </c>
      <c r="X966" s="247" t="str">
        <f t="shared" si="93"/>
        <v>8</v>
      </c>
      <c r="Y966" s="159"/>
      <c r="Z966" s="254">
        <f t="shared" si="94"/>
        <v>29700</v>
      </c>
      <c r="AA966" s="5">
        <f>VLOOKUP(G966,Ma_KH!$A:$R,14,0)</f>
        <v>60</v>
      </c>
    </row>
    <row r="967" spans="1:27" x14ac:dyDescent="0.25">
      <c r="A967" s="261">
        <v>46115</v>
      </c>
      <c r="B967" s="262">
        <v>4187038114</v>
      </c>
      <c r="C967" s="263" t="s">
        <v>15253</v>
      </c>
      <c r="D967" s="261">
        <v>46116</v>
      </c>
      <c r="E967" s="264"/>
      <c r="F967" s="263"/>
      <c r="G967" s="265" t="s">
        <v>15045</v>
      </c>
      <c r="H967" s="264"/>
      <c r="I967" s="262" t="s">
        <v>15464</v>
      </c>
      <c r="J967" s="262" t="s">
        <v>1769</v>
      </c>
      <c r="K967" s="205" t="s">
        <v>32</v>
      </c>
      <c r="L967" s="190" t="str">
        <f>VLOOKUP($K967,TONG_SL!$A:$D,2,0)</f>
        <v>Giò Tai Lưỡi Xào 250g</v>
      </c>
      <c r="M967" s="244"/>
      <c r="N967" s="190" t="str">
        <f t="shared" si="95"/>
        <v>K-C6</v>
      </c>
      <c r="O967" s="244"/>
      <c r="P967" s="244"/>
      <c r="Q967" s="190" t="str">
        <f>VLOOKUP(K967,TONG_SL!$A:$D,3,0)</f>
        <v>Túi</v>
      </c>
      <c r="R967" s="248">
        <v>3</v>
      </c>
      <c r="S967" s="159"/>
      <c r="T967" s="159">
        <f>VLOOKUP(VLOOKUP(G967,Ma_KH!$A:$R,18,0)&amp;K967,Gia_MB!$A:$F,6,0)</f>
        <v>50182</v>
      </c>
      <c r="U967" s="254">
        <f t="shared" si="91"/>
        <v>150546</v>
      </c>
      <c r="V967" s="159"/>
      <c r="W967" s="246">
        <f t="shared" si="92"/>
        <v>0</v>
      </c>
      <c r="X967" s="247" t="str">
        <f t="shared" si="93"/>
        <v>8</v>
      </c>
      <c r="Y967" s="159"/>
      <c r="Z967" s="254">
        <f t="shared" si="94"/>
        <v>12043.68</v>
      </c>
      <c r="AA967" s="5">
        <f>VLOOKUP(G967,Ma_KH!$A:$R,14,0)</f>
        <v>60</v>
      </c>
    </row>
    <row r="968" spans="1:27" x14ac:dyDescent="0.25">
      <c r="A968" s="261">
        <v>46115</v>
      </c>
      <c r="B968" s="262">
        <v>4187038114</v>
      </c>
      <c r="C968" s="263" t="s">
        <v>15253</v>
      </c>
      <c r="D968" s="261">
        <v>46116</v>
      </c>
      <c r="E968" s="264"/>
      <c r="F968" s="263"/>
      <c r="G968" s="265" t="s">
        <v>15045</v>
      </c>
      <c r="H968" s="264"/>
      <c r="I968" s="262" t="s">
        <v>15464</v>
      </c>
      <c r="J968" s="262" t="s">
        <v>1769</v>
      </c>
      <c r="K968" s="205" t="s">
        <v>48</v>
      </c>
      <c r="L968" s="190" t="str">
        <f>VLOOKUP($K968,TONG_SL!$A:$D,2,0)</f>
        <v>Mọc Nấm Hương 250g</v>
      </c>
      <c r="M968" s="244"/>
      <c r="N968" s="190" t="str">
        <f t="shared" si="95"/>
        <v>K-C6</v>
      </c>
      <c r="O968" s="244"/>
      <c r="P968" s="244"/>
      <c r="Q968" s="190" t="str">
        <f>VLOOKUP(K968,TONG_SL!$A:$D,3,0)</f>
        <v>Túi</v>
      </c>
      <c r="R968" s="248">
        <v>5</v>
      </c>
      <c r="S968" s="159"/>
      <c r="T968" s="159">
        <f>VLOOKUP(VLOOKUP(G968,Ma_KH!$A:$R,18,0)&amp;K968,Gia_MB!$A:$F,6,0)</f>
        <v>46000</v>
      </c>
      <c r="U968" s="254">
        <f t="shared" si="91"/>
        <v>230000</v>
      </c>
      <c r="V968" s="159"/>
      <c r="W968" s="246">
        <f t="shared" si="92"/>
        <v>0</v>
      </c>
      <c r="X968" s="247" t="str">
        <f t="shared" si="93"/>
        <v>8</v>
      </c>
      <c r="Y968" s="159"/>
      <c r="Z968" s="254">
        <f t="shared" si="94"/>
        <v>18400</v>
      </c>
      <c r="AA968" s="5">
        <f>VLOOKUP(G968,Ma_KH!$A:$R,14,0)</f>
        <v>60</v>
      </c>
    </row>
    <row r="969" spans="1:27" x14ac:dyDescent="0.25">
      <c r="A969" s="261">
        <v>46115</v>
      </c>
      <c r="B969" s="262">
        <v>4187038191</v>
      </c>
      <c r="C969" s="263" t="s">
        <v>15253</v>
      </c>
      <c r="D969" s="261">
        <v>46116</v>
      </c>
      <c r="E969" s="206"/>
      <c r="F969" s="189"/>
      <c r="G969" s="265" t="s">
        <v>15052</v>
      </c>
      <c r="H969" s="206"/>
      <c r="I969" s="262" t="s">
        <v>15465</v>
      </c>
      <c r="J969" s="262" t="s">
        <v>1769</v>
      </c>
      <c r="K969" s="205" t="s">
        <v>39</v>
      </c>
      <c r="L969" s="190" t="str">
        <f>VLOOKUP($K969,TONG_SL!$A:$D,2,0)</f>
        <v>Chả nướng 300g</v>
      </c>
      <c r="M969" s="244"/>
      <c r="N969" s="190" t="str">
        <f t="shared" si="95"/>
        <v>K-C6</v>
      </c>
      <c r="O969" s="244"/>
      <c r="P969" s="244"/>
      <c r="Q969" s="190" t="str">
        <f>VLOOKUP(K969,TONG_SL!$A:$D,3,0)</f>
        <v>Túi</v>
      </c>
      <c r="R969" s="248">
        <v>5</v>
      </c>
      <c r="S969" s="159"/>
      <c r="T969" s="159">
        <f>VLOOKUP(VLOOKUP(G969,Ma_KH!$A:$R,18,0)&amp;K969,Gia_MB!$A:$F,6,0)</f>
        <v>70950</v>
      </c>
      <c r="U969" s="254">
        <f t="shared" si="91"/>
        <v>354750</v>
      </c>
      <c r="V969" s="159"/>
      <c r="W969" s="246">
        <f t="shared" si="92"/>
        <v>0</v>
      </c>
      <c r="X969" s="247" t="str">
        <f t="shared" si="93"/>
        <v>8</v>
      </c>
      <c r="Y969" s="159"/>
      <c r="Z969" s="254">
        <f t="shared" si="94"/>
        <v>28380</v>
      </c>
      <c r="AA969" s="5">
        <f>VLOOKUP(G969,Ma_KH!$A:$R,14,0)</f>
        <v>60</v>
      </c>
    </row>
    <row r="970" spans="1:27" x14ac:dyDescent="0.25">
      <c r="A970" s="261">
        <v>46115</v>
      </c>
      <c r="B970" s="262">
        <v>4187038191</v>
      </c>
      <c r="C970" s="263" t="s">
        <v>15253</v>
      </c>
      <c r="D970" s="261">
        <v>46116</v>
      </c>
      <c r="E970" s="206"/>
      <c r="F970" s="189"/>
      <c r="G970" s="265" t="s">
        <v>15052</v>
      </c>
      <c r="H970" s="206"/>
      <c r="I970" s="262" t="s">
        <v>15465</v>
      </c>
      <c r="J970" s="262" t="s">
        <v>1769</v>
      </c>
      <c r="K970" s="205" t="s">
        <v>37</v>
      </c>
      <c r="L970" s="190" t="str">
        <f>VLOOKUP($K970,TONG_SL!$A:$D,2,0)</f>
        <v>Chả cốm 300g</v>
      </c>
      <c r="M970" s="244"/>
      <c r="N970" s="190" t="str">
        <f t="shared" si="95"/>
        <v>K-C6</v>
      </c>
      <c r="O970" s="244"/>
      <c r="P970" s="244"/>
      <c r="Q970" s="190" t="str">
        <f>VLOOKUP(K970,TONG_SL!$A:$D,3,0)</f>
        <v>Túi</v>
      </c>
      <c r="R970" s="248">
        <v>5</v>
      </c>
      <c r="S970" s="159"/>
      <c r="T970" s="159">
        <f>VLOOKUP(VLOOKUP(G970,Ma_KH!$A:$R,18,0)&amp;K970,Gia_MB!$A:$F,6,0)</f>
        <v>74250</v>
      </c>
      <c r="U970" s="254">
        <f t="shared" si="91"/>
        <v>371250</v>
      </c>
      <c r="V970" s="159"/>
      <c r="W970" s="246">
        <f t="shared" si="92"/>
        <v>0</v>
      </c>
      <c r="X970" s="247" t="str">
        <f t="shared" si="93"/>
        <v>8</v>
      </c>
      <c r="Y970" s="159"/>
      <c r="Z970" s="254">
        <f t="shared" si="94"/>
        <v>29700</v>
      </c>
      <c r="AA970" s="5">
        <f>VLOOKUP(G970,Ma_KH!$A:$R,14,0)</f>
        <v>60</v>
      </c>
    </row>
    <row r="971" spans="1:27" x14ac:dyDescent="0.25">
      <c r="A971" s="261">
        <v>46115</v>
      </c>
      <c r="B971" s="262">
        <v>4187038191</v>
      </c>
      <c r="C971" s="263" t="s">
        <v>15253</v>
      </c>
      <c r="D971" s="261">
        <v>46116</v>
      </c>
      <c r="E971" s="206"/>
      <c r="F971" s="189"/>
      <c r="G971" s="265" t="s">
        <v>15052</v>
      </c>
      <c r="H971" s="206"/>
      <c r="I971" s="262" t="s">
        <v>15465</v>
      </c>
      <c r="J971" s="262" t="s">
        <v>1769</v>
      </c>
      <c r="K971" s="205" t="s">
        <v>27</v>
      </c>
      <c r="L971" s="190" t="str">
        <f>VLOOKUP($K971,TONG_SL!$A:$D,2,0)</f>
        <v>Chân giò heo muối 300g</v>
      </c>
      <c r="M971" s="244"/>
      <c r="N971" s="190" t="str">
        <f t="shared" si="95"/>
        <v>K-C6</v>
      </c>
      <c r="O971" s="244"/>
      <c r="P971" s="244"/>
      <c r="Q971" s="190" t="str">
        <f>VLOOKUP(K971,TONG_SL!$A:$D,3,0)</f>
        <v>Túi</v>
      </c>
      <c r="R971" s="248">
        <v>5</v>
      </c>
      <c r="S971" s="159"/>
      <c r="T971" s="159">
        <f>VLOOKUP(VLOOKUP(G971,Ma_KH!$A:$R,18,0)&amp;K971,Gia_MB!$A:$F,6,0)</f>
        <v>73431</v>
      </c>
      <c r="U971" s="254">
        <f t="shared" si="91"/>
        <v>367155</v>
      </c>
      <c r="V971" s="159"/>
      <c r="W971" s="246">
        <f t="shared" si="92"/>
        <v>0</v>
      </c>
      <c r="X971" s="247" t="str">
        <f t="shared" si="93"/>
        <v>8</v>
      </c>
      <c r="Y971" s="159"/>
      <c r="Z971" s="254">
        <f t="shared" si="94"/>
        <v>29372.400000000001</v>
      </c>
      <c r="AA971" s="5">
        <f>VLOOKUP(G971,Ma_KH!$A:$R,14,0)</f>
        <v>60</v>
      </c>
    </row>
    <row r="972" spans="1:27" x14ac:dyDescent="0.25">
      <c r="A972" s="261">
        <v>46115</v>
      </c>
      <c r="B972" s="262">
        <v>4187038191</v>
      </c>
      <c r="C972" s="263" t="s">
        <v>15253</v>
      </c>
      <c r="D972" s="261">
        <v>46116</v>
      </c>
      <c r="E972" s="206"/>
      <c r="F972" s="189"/>
      <c r="G972" s="265" t="s">
        <v>15052</v>
      </c>
      <c r="H972" s="206"/>
      <c r="I972" s="262" t="s">
        <v>15465</v>
      </c>
      <c r="J972" s="262" t="s">
        <v>1769</v>
      </c>
      <c r="K972" s="205" t="s">
        <v>30</v>
      </c>
      <c r="L972" s="190" t="str">
        <f>VLOOKUP($K972,TONG_SL!$A:$D,2,0)</f>
        <v>Gà muối 500g</v>
      </c>
      <c r="M972" s="244"/>
      <c r="N972" s="190" t="str">
        <f t="shared" si="95"/>
        <v>K-C6</v>
      </c>
      <c r="O972" s="244"/>
      <c r="P972" s="244"/>
      <c r="Q972" s="190" t="str">
        <f>VLOOKUP(K972,TONG_SL!$A:$D,3,0)</f>
        <v>Túi</v>
      </c>
      <c r="R972" s="248">
        <v>15</v>
      </c>
      <c r="S972" s="159"/>
      <c r="T972" s="159">
        <f>VLOOKUP(VLOOKUP(G972,Ma_KH!$A:$R,18,0)&amp;K972,Gia_MB!$A:$F,6,0)</f>
        <v>116611</v>
      </c>
      <c r="U972" s="254">
        <f t="shared" si="91"/>
        <v>1749165</v>
      </c>
      <c r="V972" s="159"/>
      <c r="W972" s="246">
        <f t="shared" si="92"/>
        <v>0</v>
      </c>
      <c r="X972" s="247" t="str">
        <f t="shared" si="93"/>
        <v>8</v>
      </c>
      <c r="Y972" s="159"/>
      <c r="Z972" s="254">
        <f t="shared" si="94"/>
        <v>139933.20000000001</v>
      </c>
      <c r="AA972" s="5">
        <f>VLOOKUP(G972,Ma_KH!$A:$R,14,0)</f>
        <v>60</v>
      </c>
    </row>
    <row r="973" spans="1:27" x14ac:dyDescent="0.25">
      <c r="A973" s="261">
        <v>46114</v>
      </c>
      <c r="B973" s="262">
        <v>4186992194</v>
      </c>
      <c r="C973" s="263" t="s">
        <v>15253</v>
      </c>
      <c r="D973" s="261">
        <v>46116</v>
      </c>
      <c r="E973" s="206"/>
      <c r="F973" s="189"/>
      <c r="G973" s="265" t="s">
        <v>7224</v>
      </c>
      <c r="H973" s="206"/>
      <c r="I973" s="262" t="s">
        <v>15466</v>
      </c>
      <c r="J973" s="262" t="s">
        <v>1769</v>
      </c>
      <c r="K973" s="205" t="s">
        <v>30</v>
      </c>
      <c r="L973" s="190" t="str">
        <f>VLOOKUP($K973,TONG_SL!$A:$D,2,0)</f>
        <v>Gà muối 500g</v>
      </c>
      <c r="M973" s="244"/>
      <c r="N973" s="190" t="str">
        <f t="shared" si="95"/>
        <v>K-C6</v>
      </c>
      <c r="O973" s="244"/>
      <c r="P973" s="244"/>
      <c r="Q973" s="190" t="str">
        <f>VLOOKUP(K973,TONG_SL!$A:$D,3,0)</f>
        <v>Túi</v>
      </c>
      <c r="R973" s="248">
        <v>14</v>
      </c>
      <c r="S973" s="159"/>
      <c r="T973" s="159">
        <f>VLOOKUP(VLOOKUP(G973,Ma_KH!$A:$R,18,0)&amp;K973,Gia_MB!$A:$F,6,0)</f>
        <v>116611</v>
      </c>
      <c r="U973" s="254">
        <f t="shared" si="91"/>
        <v>1632554</v>
      </c>
      <c r="V973" s="159"/>
      <c r="W973" s="246">
        <f t="shared" si="92"/>
        <v>0</v>
      </c>
      <c r="X973" s="247" t="str">
        <f t="shared" si="93"/>
        <v>8</v>
      </c>
      <c r="Y973" s="159"/>
      <c r="Z973" s="254">
        <f t="shared" si="94"/>
        <v>130604.32</v>
      </c>
      <c r="AA973" s="5">
        <f>VLOOKUP(G973,Ma_KH!$A:$R,14,0)</f>
        <v>60</v>
      </c>
    </row>
    <row r="974" spans="1:27" x14ac:dyDescent="0.25">
      <c r="A974" s="261">
        <v>46114</v>
      </c>
      <c r="B974" s="262">
        <v>4186992194</v>
      </c>
      <c r="C974" s="263" t="s">
        <v>15253</v>
      </c>
      <c r="D974" s="261">
        <v>46116</v>
      </c>
      <c r="E974" s="206"/>
      <c r="F974" s="189"/>
      <c r="G974" s="265" t="s">
        <v>7224</v>
      </c>
      <c r="H974" s="206"/>
      <c r="I974" s="262" t="s">
        <v>15466</v>
      </c>
      <c r="J974" s="262" t="s">
        <v>1769</v>
      </c>
      <c r="K974" s="205" t="s">
        <v>27</v>
      </c>
      <c r="L974" s="190" t="str">
        <f>VLOOKUP($K974,TONG_SL!$A:$D,2,0)</f>
        <v>Chân giò heo muối 300g</v>
      </c>
      <c r="M974" s="244"/>
      <c r="N974" s="190" t="str">
        <f t="shared" si="95"/>
        <v>K-C6</v>
      </c>
      <c r="O974" s="244"/>
      <c r="P974" s="244"/>
      <c r="Q974" s="190" t="str">
        <f>VLOOKUP(K974,TONG_SL!$A:$D,3,0)</f>
        <v>Túi</v>
      </c>
      <c r="R974" s="248">
        <v>20</v>
      </c>
      <c r="S974" s="159"/>
      <c r="T974" s="159">
        <f>VLOOKUP(VLOOKUP(G974,Ma_KH!$A:$R,18,0)&amp;K974,Gia_MB!$A:$F,6,0)</f>
        <v>73431</v>
      </c>
      <c r="U974" s="254">
        <f t="shared" si="91"/>
        <v>1468620</v>
      </c>
      <c r="V974" s="159"/>
      <c r="W974" s="246">
        <f t="shared" si="92"/>
        <v>0</v>
      </c>
      <c r="X974" s="247" t="str">
        <f t="shared" si="93"/>
        <v>8</v>
      </c>
      <c r="Y974" s="159"/>
      <c r="Z974" s="254">
        <f t="shared" si="94"/>
        <v>117489.60000000001</v>
      </c>
      <c r="AA974" s="5">
        <f>VLOOKUP(G974,Ma_KH!$A:$R,14,0)</f>
        <v>60</v>
      </c>
    </row>
    <row r="975" spans="1:27" x14ac:dyDescent="0.25">
      <c r="A975" s="261">
        <v>46114</v>
      </c>
      <c r="B975" s="262">
        <v>4186992119</v>
      </c>
      <c r="C975" s="263" t="s">
        <v>15253</v>
      </c>
      <c r="D975" s="261">
        <v>46116</v>
      </c>
      <c r="E975" s="206"/>
      <c r="F975" s="189"/>
      <c r="G975" s="265" t="s">
        <v>7224</v>
      </c>
      <c r="H975" s="206"/>
      <c r="I975" s="262" t="s">
        <v>15467</v>
      </c>
      <c r="J975" s="262" t="s">
        <v>1769</v>
      </c>
      <c r="K975" s="205" t="s">
        <v>34</v>
      </c>
      <c r="L975" s="190" t="str">
        <f>VLOOKUP($K975,TONG_SL!$A:$D,2,0)</f>
        <v>Tai heo muối 200g</v>
      </c>
      <c r="M975" s="244"/>
      <c r="N975" s="190" t="str">
        <f t="shared" si="95"/>
        <v>K-C6</v>
      </c>
      <c r="O975" s="244"/>
      <c r="P975" s="244"/>
      <c r="Q975" s="190" t="str">
        <f>VLOOKUP(K975,TONG_SL!$A:$D,3,0)</f>
        <v>Túi</v>
      </c>
      <c r="R975" s="248">
        <v>12</v>
      </c>
      <c r="S975" s="159"/>
      <c r="T975" s="159">
        <f>VLOOKUP(VLOOKUP(G975,Ma_KH!$A:$R,18,0)&amp;K975,Gia_MB!$A:$F,6,0)</f>
        <v>55595</v>
      </c>
      <c r="U975" s="254">
        <f t="shared" si="91"/>
        <v>667140</v>
      </c>
      <c r="V975" s="159"/>
      <c r="W975" s="246">
        <f t="shared" si="92"/>
        <v>0</v>
      </c>
      <c r="X975" s="247" t="str">
        <f t="shared" si="93"/>
        <v>8</v>
      </c>
      <c r="Y975" s="159"/>
      <c r="Z975" s="254">
        <f t="shared" si="94"/>
        <v>53371.200000000004</v>
      </c>
      <c r="AA975" s="5">
        <f>VLOOKUP(G975,Ma_KH!$A:$R,14,0)</f>
        <v>60</v>
      </c>
    </row>
    <row r="976" spans="1:27" x14ac:dyDescent="0.25">
      <c r="A976" s="261">
        <v>46114</v>
      </c>
      <c r="B976" s="262">
        <v>4186992119</v>
      </c>
      <c r="C976" s="263" t="s">
        <v>15253</v>
      </c>
      <c r="D976" s="261">
        <v>46116</v>
      </c>
      <c r="E976" s="206"/>
      <c r="F976" s="189"/>
      <c r="G976" s="265" t="s">
        <v>7224</v>
      </c>
      <c r="H976" s="206"/>
      <c r="I976" s="262" t="s">
        <v>15467</v>
      </c>
      <c r="J976" s="262" t="s">
        <v>1769</v>
      </c>
      <c r="K976" s="205" t="s">
        <v>48</v>
      </c>
      <c r="L976" s="190" t="str">
        <f>VLOOKUP($K976,TONG_SL!$A:$D,2,0)</f>
        <v>Mọc Nấm Hương 250g</v>
      </c>
      <c r="M976" s="244"/>
      <c r="N976" s="190" t="str">
        <f t="shared" si="95"/>
        <v>K-C6</v>
      </c>
      <c r="O976" s="244"/>
      <c r="P976" s="244"/>
      <c r="Q976" s="190" t="str">
        <f>VLOOKUP(K976,TONG_SL!$A:$D,3,0)</f>
        <v>Túi</v>
      </c>
      <c r="R976" s="248">
        <v>13</v>
      </c>
      <c r="S976" s="159"/>
      <c r="T976" s="159">
        <f>VLOOKUP(VLOOKUP(G976,Ma_KH!$A:$R,18,0)&amp;K976,Gia_MB!$A:$F,6,0)</f>
        <v>46000</v>
      </c>
      <c r="U976" s="254">
        <f t="shared" si="91"/>
        <v>598000</v>
      </c>
      <c r="V976" s="159"/>
      <c r="W976" s="246">
        <f t="shared" si="92"/>
        <v>0</v>
      </c>
      <c r="X976" s="247" t="str">
        <f t="shared" si="93"/>
        <v>8</v>
      </c>
      <c r="Y976" s="159"/>
      <c r="Z976" s="254">
        <f t="shared" si="94"/>
        <v>47840</v>
      </c>
      <c r="AA976" s="5">
        <f>VLOOKUP(G976,Ma_KH!$A:$R,14,0)</f>
        <v>60</v>
      </c>
    </row>
    <row r="977" spans="1:27" x14ac:dyDescent="0.25">
      <c r="A977" s="261">
        <v>46114</v>
      </c>
      <c r="B977" s="262">
        <v>4186992119</v>
      </c>
      <c r="C977" s="263" t="s">
        <v>15253</v>
      </c>
      <c r="D977" s="261">
        <v>46116</v>
      </c>
      <c r="E977" s="206"/>
      <c r="F977" s="189"/>
      <c r="G977" s="265" t="s">
        <v>7224</v>
      </c>
      <c r="H977" s="206"/>
      <c r="I977" s="262" t="s">
        <v>15467</v>
      </c>
      <c r="J977" s="262" t="s">
        <v>1769</v>
      </c>
      <c r="K977" s="205" t="s">
        <v>27</v>
      </c>
      <c r="L977" s="190" t="str">
        <f>VLOOKUP($K977,TONG_SL!$A:$D,2,0)</f>
        <v>Chân giò heo muối 300g</v>
      </c>
      <c r="M977" s="244"/>
      <c r="N977" s="190" t="str">
        <f t="shared" si="95"/>
        <v>K-C6</v>
      </c>
      <c r="O977" s="244"/>
      <c r="P977" s="244"/>
      <c r="Q977" s="190" t="str">
        <f>VLOOKUP(K977,TONG_SL!$A:$D,3,0)</f>
        <v>Túi</v>
      </c>
      <c r="R977" s="248">
        <v>40</v>
      </c>
      <c r="S977" s="159"/>
      <c r="T977" s="159">
        <f>VLOOKUP(VLOOKUP(G977,Ma_KH!$A:$R,18,0)&amp;K977,Gia_MB!$A:$F,6,0)</f>
        <v>73431</v>
      </c>
      <c r="U977" s="254">
        <f t="shared" si="91"/>
        <v>2937240</v>
      </c>
      <c r="V977" s="159"/>
      <c r="W977" s="246">
        <f t="shared" si="92"/>
        <v>0</v>
      </c>
      <c r="X977" s="247" t="str">
        <f t="shared" si="93"/>
        <v>8</v>
      </c>
      <c r="Y977" s="159"/>
      <c r="Z977" s="254">
        <f t="shared" si="94"/>
        <v>234979.20000000001</v>
      </c>
      <c r="AA977" s="5">
        <f>VLOOKUP(G977,Ma_KH!$A:$R,14,0)</f>
        <v>60</v>
      </c>
    </row>
    <row r="978" spans="1:27" x14ac:dyDescent="0.25">
      <c r="A978" s="261">
        <v>46114</v>
      </c>
      <c r="B978" s="262">
        <v>4186992119</v>
      </c>
      <c r="C978" s="263" t="s">
        <v>15253</v>
      </c>
      <c r="D978" s="261">
        <v>46116</v>
      </c>
      <c r="E978" s="206"/>
      <c r="F978" s="189"/>
      <c r="G978" s="265" t="s">
        <v>7224</v>
      </c>
      <c r="H978" s="206"/>
      <c r="I978" s="262" t="s">
        <v>15467</v>
      </c>
      <c r="J978" s="262" t="s">
        <v>1769</v>
      </c>
      <c r="K978" s="205" t="s">
        <v>32</v>
      </c>
      <c r="L978" s="190" t="str">
        <f>VLOOKUP($K978,TONG_SL!$A:$D,2,0)</f>
        <v>Giò Tai Lưỡi Xào 250g</v>
      </c>
      <c r="M978" s="244"/>
      <c r="N978" s="190" t="str">
        <f t="shared" si="95"/>
        <v>K-C6</v>
      </c>
      <c r="O978" s="244"/>
      <c r="P978" s="244"/>
      <c r="Q978" s="190" t="str">
        <f>VLOOKUP(K978,TONG_SL!$A:$D,3,0)</f>
        <v>Túi</v>
      </c>
      <c r="R978" s="248">
        <v>6</v>
      </c>
      <c r="S978" s="159"/>
      <c r="T978" s="159">
        <f>VLOOKUP(VLOOKUP(G978,Ma_KH!$A:$R,18,0)&amp;K978,Gia_MB!$A:$F,6,0)</f>
        <v>50182</v>
      </c>
      <c r="U978" s="254">
        <f t="shared" si="91"/>
        <v>301092</v>
      </c>
      <c r="V978" s="159"/>
      <c r="W978" s="246">
        <f t="shared" si="92"/>
        <v>0</v>
      </c>
      <c r="X978" s="247" t="str">
        <f t="shared" si="93"/>
        <v>8</v>
      </c>
      <c r="Y978" s="159"/>
      <c r="Z978" s="254">
        <f t="shared" si="94"/>
        <v>24087.360000000001</v>
      </c>
      <c r="AA978" s="5">
        <f>VLOOKUP(G978,Ma_KH!$A:$R,14,0)</f>
        <v>60</v>
      </c>
    </row>
    <row r="979" spans="1:27" x14ac:dyDescent="0.25">
      <c r="A979" s="261">
        <v>46114</v>
      </c>
      <c r="B979" s="262">
        <v>4186992119</v>
      </c>
      <c r="C979" s="263" t="s">
        <v>15253</v>
      </c>
      <c r="D979" s="261">
        <v>46116</v>
      </c>
      <c r="E979" s="206"/>
      <c r="F979" s="189"/>
      <c r="G979" s="265" t="s">
        <v>7224</v>
      </c>
      <c r="H979" s="206"/>
      <c r="I979" s="262" t="s">
        <v>15467</v>
      </c>
      <c r="J979" s="262" t="s">
        <v>1769</v>
      </c>
      <c r="K979" s="205" t="s">
        <v>30</v>
      </c>
      <c r="L979" s="190" t="str">
        <f>VLOOKUP($K979,TONG_SL!$A:$D,2,0)</f>
        <v>Gà muối 500g</v>
      </c>
      <c r="M979" s="244"/>
      <c r="N979" s="190" t="str">
        <f t="shared" si="95"/>
        <v>K-C6</v>
      </c>
      <c r="O979" s="244"/>
      <c r="P979" s="244"/>
      <c r="Q979" s="190" t="str">
        <f>VLOOKUP(K979,TONG_SL!$A:$D,3,0)</f>
        <v>Túi</v>
      </c>
      <c r="R979" s="248">
        <v>4</v>
      </c>
      <c r="S979" s="159"/>
      <c r="T979" s="159">
        <f>VLOOKUP(VLOOKUP(G979,Ma_KH!$A:$R,18,0)&amp;K979,Gia_MB!$A:$F,6,0)</f>
        <v>116611</v>
      </c>
      <c r="U979" s="254">
        <f t="shared" si="91"/>
        <v>466444</v>
      </c>
      <c r="V979" s="159"/>
      <c r="W979" s="246">
        <f t="shared" si="92"/>
        <v>0</v>
      </c>
      <c r="X979" s="247" t="str">
        <f t="shared" si="93"/>
        <v>8</v>
      </c>
      <c r="Y979" s="159"/>
      <c r="Z979" s="254">
        <f t="shared" si="94"/>
        <v>37315.520000000004</v>
      </c>
      <c r="AA979" s="5">
        <f>VLOOKUP(G979,Ma_KH!$A:$R,14,0)</f>
        <v>60</v>
      </c>
    </row>
    <row r="980" spans="1:27" x14ac:dyDescent="0.25">
      <c r="A980" s="186">
        <v>46114</v>
      </c>
      <c r="B980" s="205">
        <v>4186991928</v>
      </c>
      <c r="C980" s="189" t="s">
        <v>15253</v>
      </c>
      <c r="D980" s="186">
        <v>46116</v>
      </c>
      <c r="E980" s="206"/>
      <c r="F980" s="189"/>
      <c r="G980" s="207" t="s">
        <v>15016</v>
      </c>
      <c r="H980" s="206"/>
      <c r="I980" s="205" t="s">
        <v>15468</v>
      </c>
      <c r="J980" s="205" t="s">
        <v>1769</v>
      </c>
      <c r="K980" s="205" t="s">
        <v>30</v>
      </c>
      <c r="L980" s="190" t="str">
        <f>VLOOKUP($K980,TONG_SL!$A:$D,2,0)</f>
        <v>Gà muối 500g</v>
      </c>
      <c r="M980" s="244"/>
      <c r="N980" s="190" t="str">
        <f t="shared" si="95"/>
        <v>K-C6</v>
      </c>
      <c r="O980" s="244"/>
      <c r="P980" s="244"/>
      <c r="Q980" s="190" t="str">
        <f>VLOOKUP(K980,TONG_SL!$A:$D,3,0)</f>
        <v>Túi</v>
      </c>
      <c r="R980" s="248">
        <v>8</v>
      </c>
      <c r="S980" s="159"/>
      <c r="T980" s="159">
        <f>VLOOKUP(VLOOKUP(G980,Ma_KH!$A:$R,18,0)&amp;K980,Gia_MB!$A:$F,6,0)</f>
        <v>116611</v>
      </c>
      <c r="U980" s="254">
        <f t="shared" si="91"/>
        <v>932888</v>
      </c>
      <c r="V980" s="159"/>
      <c r="W980" s="246">
        <f t="shared" si="92"/>
        <v>0</v>
      </c>
      <c r="X980" s="247" t="str">
        <f t="shared" si="93"/>
        <v>8</v>
      </c>
      <c r="Y980" s="159"/>
      <c r="Z980" s="254">
        <f t="shared" si="94"/>
        <v>74631.040000000008</v>
      </c>
      <c r="AA980" s="5">
        <f>VLOOKUP(G980,Ma_KH!$A:$R,14,0)</f>
        <v>60</v>
      </c>
    </row>
    <row r="981" spans="1:27" x14ac:dyDescent="0.25">
      <c r="A981" s="186">
        <v>46114</v>
      </c>
      <c r="B981" s="205">
        <v>4186991928</v>
      </c>
      <c r="C981" s="189" t="s">
        <v>15253</v>
      </c>
      <c r="D981" s="186">
        <v>46116</v>
      </c>
      <c r="E981" s="206"/>
      <c r="F981" s="189"/>
      <c r="G981" s="207" t="s">
        <v>15016</v>
      </c>
      <c r="H981" s="206"/>
      <c r="I981" s="205" t="s">
        <v>15468</v>
      </c>
      <c r="J981" s="205" t="s">
        <v>1769</v>
      </c>
      <c r="K981" s="205" t="s">
        <v>32</v>
      </c>
      <c r="L981" s="190" t="str">
        <f>VLOOKUP($K981,TONG_SL!$A:$D,2,0)</f>
        <v>Giò Tai Lưỡi Xào 250g</v>
      </c>
      <c r="M981" s="244"/>
      <c r="N981" s="190" t="str">
        <f t="shared" si="95"/>
        <v>K-C6</v>
      </c>
      <c r="O981" s="244"/>
      <c r="P981" s="244"/>
      <c r="Q981" s="190" t="str">
        <f>VLOOKUP(K981,TONG_SL!$A:$D,3,0)</f>
        <v>Túi</v>
      </c>
      <c r="R981" s="248">
        <v>5</v>
      </c>
      <c r="S981" s="159"/>
      <c r="T981" s="159">
        <f>VLOOKUP(VLOOKUP(G981,Ma_KH!$A:$R,18,0)&amp;K981,Gia_MB!$A:$F,6,0)</f>
        <v>50182</v>
      </c>
      <c r="U981" s="254">
        <f t="shared" si="91"/>
        <v>250910</v>
      </c>
      <c r="V981" s="159"/>
      <c r="W981" s="246">
        <f t="shared" si="92"/>
        <v>0</v>
      </c>
      <c r="X981" s="247" t="str">
        <f t="shared" si="93"/>
        <v>8</v>
      </c>
      <c r="Y981" s="159"/>
      <c r="Z981" s="254">
        <f t="shared" si="94"/>
        <v>20072.8</v>
      </c>
      <c r="AA981" s="5">
        <f>VLOOKUP(G981,Ma_KH!$A:$R,14,0)</f>
        <v>60</v>
      </c>
    </row>
    <row r="982" spans="1:27" x14ac:dyDescent="0.25">
      <c r="A982" s="186">
        <v>46114</v>
      </c>
      <c r="B982" s="205">
        <v>4186991928</v>
      </c>
      <c r="C982" s="189" t="s">
        <v>15253</v>
      </c>
      <c r="D982" s="186">
        <v>46116</v>
      </c>
      <c r="E982" s="206"/>
      <c r="F982" s="189"/>
      <c r="G982" s="207" t="s">
        <v>15016</v>
      </c>
      <c r="H982" s="206"/>
      <c r="I982" s="205" t="s">
        <v>15468</v>
      </c>
      <c r="J982" s="205" t="s">
        <v>1769</v>
      </c>
      <c r="K982" s="205" t="s">
        <v>27</v>
      </c>
      <c r="L982" s="190" t="str">
        <f>VLOOKUP($K982,TONG_SL!$A:$D,2,0)</f>
        <v>Chân giò heo muối 300g</v>
      </c>
      <c r="M982" s="244"/>
      <c r="N982" s="190" t="str">
        <f t="shared" si="95"/>
        <v>K-C6</v>
      </c>
      <c r="O982" s="244"/>
      <c r="P982" s="244"/>
      <c r="Q982" s="190" t="str">
        <f>VLOOKUP(K982,TONG_SL!$A:$D,3,0)</f>
        <v>Túi</v>
      </c>
      <c r="R982" s="248">
        <v>42</v>
      </c>
      <c r="S982" s="159"/>
      <c r="T982" s="159">
        <f>VLOOKUP(VLOOKUP(G982,Ma_KH!$A:$R,18,0)&amp;K982,Gia_MB!$A:$F,6,0)</f>
        <v>73431</v>
      </c>
      <c r="U982" s="254">
        <f t="shared" si="91"/>
        <v>3084102</v>
      </c>
      <c r="V982" s="159"/>
      <c r="W982" s="246">
        <f t="shared" si="92"/>
        <v>0</v>
      </c>
      <c r="X982" s="247" t="str">
        <f t="shared" si="93"/>
        <v>8</v>
      </c>
      <c r="Y982" s="159"/>
      <c r="Z982" s="254">
        <f t="shared" si="94"/>
        <v>246728.16</v>
      </c>
      <c r="AA982" s="5">
        <f>VLOOKUP(G982,Ma_KH!$A:$R,14,0)</f>
        <v>60</v>
      </c>
    </row>
    <row r="983" spans="1:27" x14ac:dyDescent="0.25">
      <c r="A983" s="186">
        <v>46114</v>
      </c>
      <c r="B983" s="205">
        <v>4186991928</v>
      </c>
      <c r="C983" s="189" t="s">
        <v>15253</v>
      </c>
      <c r="D983" s="186">
        <v>46116</v>
      </c>
      <c r="E983" s="206"/>
      <c r="F983" s="189"/>
      <c r="G983" s="207" t="s">
        <v>15016</v>
      </c>
      <c r="H983" s="206"/>
      <c r="I983" s="205" t="s">
        <v>15468</v>
      </c>
      <c r="J983" s="205" t="s">
        <v>1769</v>
      </c>
      <c r="K983" s="205" t="s">
        <v>48</v>
      </c>
      <c r="L983" s="190" t="str">
        <f>VLOOKUP($K983,TONG_SL!$A:$D,2,0)</f>
        <v>Mọc Nấm Hương 250g</v>
      </c>
      <c r="M983" s="244"/>
      <c r="N983" s="190" t="str">
        <f t="shared" si="95"/>
        <v>K-C6</v>
      </c>
      <c r="O983" s="244"/>
      <c r="P983" s="244"/>
      <c r="Q983" s="190" t="str">
        <f>VLOOKUP(K983,TONG_SL!$A:$D,3,0)</f>
        <v>Túi</v>
      </c>
      <c r="R983" s="248">
        <v>2</v>
      </c>
      <c r="S983" s="159"/>
      <c r="T983" s="159">
        <f>VLOOKUP(VLOOKUP(G983,Ma_KH!$A:$R,18,0)&amp;K983,Gia_MB!$A:$F,6,0)</f>
        <v>46000</v>
      </c>
      <c r="U983" s="254">
        <f t="shared" si="91"/>
        <v>92000</v>
      </c>
      <c r="V983" s="159"/>
      <c r="W983" s="246">
        <f t="shared" si="92"/>
        <v>0</v>
      </c>
      <c r="X983" s="247" t="str">
        <f t="shared" si="93"/>
        <v>8</v>
      </c>
      <c r="Y983" s="159"/>
      <c r="Z983" s="254">
        <f t="shared" si="94"/>
        <v>7360</v>
      </c>
      <c r="AA983" s="5">
        <f>VLOOKUP(G983,Ma_KH!$A:$R,14,0)</f>
        <v>60</v>
      </c>
    </row>
    <row r="984" spans="1:27" x14ac:dyDescent="0.25">
      <c r="A984" s="186">
        <v>46114</v>
      </c>
      <c r="B984" s="205">
        <v>4186991928</v>
      </c>
      <c r="C984" s="189" t="s">
        <v>15253</v>
      </c>
      <c r="D984" s="186">
        <v>46116</v>
      </c>
      <c r="E984" s="206"/>
      <c r="F984" s="189"/>
      <c r="G984" s="207" t="s">
        <v>15016</v>
      </c>
      <c r="H984" s="206"/>
      <c r="I984" s="205" t="s">
        <v>15468</v>
      </c>
      <c r="J984" s="205" t="s">
        <v>1769</v>
      </c>
      <c r="K984" s="205" t="s">
        <v>34</v>
      </c>
      <c r="L984" s="190" t="str">
        <f>VLOOKUP($K984,TONG_SL!$A:$D,2,0)</f>
        <v>Tai heo muối 200g</v>
      </c>
      <c r="M984" s="244"/>
      <c r="N984" s="190" t="str">
        <f t="shared" si="95"/>
        <v>K-C6</v>
      </c>
      <c r="O984" s="244"/>
      <c r="P984" s="244"/>
      <c r="Q984" s="190" t="str">
        <f>VLOOKUP(K984,TONG_SL!$A:$D,3,0)</f>
        <v>Túi</v>
      </c>
      <c r="R984" s="248">
        <v>12</v>
      </c>
      <c r="S984" s="159"/>
      <c r="T984" s="159">
        <f>VLOOKUP(VLOOKUP(G984,Ma_KH!$A:$R,18,0)&amp;K984,Gia_MB!$A:$F,6,0)</f>
        <v>55595</v>
      </c>
      <c r="U984" s="254">
        <f t="shared" si="91"/>
        <v>667140</v>
      </c>
      <c r="V984" s="159"/>
      <c r="W984" s="246">
        <f t="shared" si="92"/>
        <v>0</v>
      </c>
      <c r="X984" s="247" t="str">
        <f t="shared" si="93"/>
        <v>8</v>
      </c>
      <c r="Y984" s="159"/>
      <c r="Z984" s="254">
        <f t="shared" si="94"/>
        <v>53371.200000000004</v>
      </c>
      <c r="AA984" s="5">
        <f>VLOOKUP(G984,Ma_KH!$A:$R,14,0)</f>
        <v>60</v>
      </c>
    </row>
    <row r="985" spans="1:27" x14ac:dyDescent="0.25">
      <c r="A985" s="186">
        <v>46114</v>
      </c>
      <c r="B985" s="205">
        <v>4186991928</v>
      </c>
      <c r="C985" s="189" t="s">
        <v>15253</v>
      </c>
      <c r="D985" s="186">
        <v>46116</v>
      </c>
      <c r="E985" s="206"/>
      <c r="F985" s="189"/>
      <c r="G985" s="207" t="s">
        <v>15016</v>
      </c>
      <c r="H985" s="206"/>
      <c r="I985" s="205" t="s">
        <v>15468</v>
      </c>
      <c r="J985" s="205" t="s">
        <v>1769</v>
      </c>
      <c r="K985" s="205" t="s">
        <v>37</v>
      </c>
      <c r="L985" s="190" t="str">
        <f>VLOOKUP($K985,TONG_SL!$A:$D,2,0)</f>
        <v>Chả cốm 300g</v>
      </c>
      <c r="M985" s="244"/>
      <c r="N985" s="190" t="str">
        <f t="shared" si="95"/>
        <v>K-C6</v>
      </c>
      <c r="O985" s="244"/>
      <c r="P985" s="244"/>
      <c r="Q985" s="190" t="str">
        <f>VLOOKUP(K985,TONG_SL!$A:$D,3,0)</f>
        <v>Túi</v>
      </c>
      <c r="R985" s="248">
        <v>10</v>
      </c>
      <c r="S985" s="159"/>
      <c r="T985" s="159">
        <f>VLOOKUP(VLOOKUP(G985,Ma_KH!$A:$R,18,0)&amp;K985,Gia_MB!$A:$F,6,0)</f>
        <v>74250</v>
      </c>
      <c r="U985" s="254">
        <f t="shared" si="91"/>
        <v>742500</v>
      </c>
      <c r="V985" s="159"/>
      <c r="W985" s="246">
        <f t="shared" si="92"/>
        <v>0</v>
      </c>
      <c r="X985" s="247" t="str">
        <f t="shared" si="93"/>
        <v>8</v>
      </c>
      <c r="Y985" s="159"/>
      <c r="Z985" s="254">
        <f t="shared" si="94"/>
        <v>59400</v>
      </c>
      <c r="AA985" s="5">
        <f>VLOOKUP(G985,Ma_KH!$A:$R,14,0)</f>
        <v>60</v>
      </c>
    </row>
    <row r="986" spans="1:27" x14ac:dyDescent="0.25">
      <c r="A986" s="261">
        <v>46114</v>
      </c>
      <c r="B986" s="262">
        <v>4186991740</v>
      </c>
      <c r="C986" s="263" t="s">
        <v>15253</v>
      </c>
      <c r="D986" s="261">
        <v>46116</v>
      </c>
      <c r="E986" s="206"/>
      <c r="F986" s="189"/>
      <c r="G986" s="265" t="s">
        <v>15016</v>
      </c>
      <c r="H986" s="206"/>
      <c r="I986" s="262" t="s">
        <v>15469</v>
      </c>
      <c r="J986" s="262" t="s">
        <v>1769</v>
      </c>
      <c r="K986" s="205" t="s">
        <v>34</v>
      </c>
      <c r="L986" s="190" t="str">
        <f>VLOOKUP($K986,TONG_SL!$A:$D,2,0)</f>
        <v>Tai heo muối 200g</v>
      </c>
      <c r="M986" s="244"/>
      <c r="N986" s="190" t="str">
        <f t="shared" si="95"/>
        <v>K-C6</v>
      </c>
      <c r="O986" s="244"/>
      <c r="P986" s="244"/>
      <c r="Q986" s="190" t="str">
        <f>VLOOKUP(K986,TONG_SL!$A:$D,3,0)</f>
        <v>Túi</v>
      </c>
      <c r="R986" s="248">
        <v>2</v>
      </c>
      <c r="S986" s="159"/>
      <c r="T986" s="159">
        <f>VLOOKUP(VLOOKUP(G986,Ma_KH!$A:$R,18,0)&amp;K986,Gia_MB!$A:$F,6,0)</f>
        <v>55595</v>
      </c>
      <c r="U986" s="254">
        <f t="shared" si="91"/>
        <v>111190</v>
      </c>
      <c r="V986" s="159"/>
      <c r="W986" s="246">
        <f t="shared" si="92"/>
        <v>0</v>
      </c>
      <c r="X986" s="247" t="str">
        <f t="shared" si="93"/>
        <v>8</v>
      </c>
      <c r="Y986" s="159"/>
      <c r="Z986" s="254">
        <f t="shared" si="94"/>
        <v>8895.2000000000007</v>
      </c>
      <c r="AA986" s="5">
        <f>VLOOKUP(G986,Ma_KH!$A:$R,14,0)</f>
        <v>60</v>
      </c>
    </row>
    <row r="987" spans="1:27" x14ac:dyDescent="0.25">
      <c r="A987" s="261">
        <v>46114</v>
      </c>
      <c r="B987" s="262">
        <v>4186991740</v>
      </c>
      <c r="C987" s="263" t="s">
        <v>15253</v>
      </c>
      <c r="D987" s="261">
        <v>46116</v>
      </c>
      <c r="E987" s="206"/>
      <c r="F987" s="189"/>
      <c r="G987" s="265" t="s">
        <v>15016</v>
      </c>
      <c r="H987" s="206"/>
      <c r="I987" s="262" t="s">
        <v>15469</v>
      </c>
      <c r="J987" s="262" t="s">
        <v>1769</v>
      </c>
      <c r="K987" s="205" t="s">
        <v>48</v>
      </c>
      <c r="L987" s="190" t="str">
        <f>VLOOKUP($K987,TONG_SL!$A:$D,2,0)</f>
        <v>Mọc Nấm Hương 250g</v>
      </c>
      <c r="M987" s="244"/>
      <c r="N987" s="190" t="str">
        <f t="shared" si="95"/>
        <v>K-C6</v>
      </c>
      <c r="O987" s="244"/>
      <c r="P987" s="244"/>
      <c r="Q987" s="190" t="str">
        <f>VLOOKUP(K987,TONG_SL!$A:$D,3,0)</f>
        <v>Túi</v>
      </c>
      <c r="R987" s="248">
        <v>5</v>
      </c>
      <c r="S987" s="159"/>
      <c r="T987" s="159">
        <f>VLOOKUP(VLOOKUP(G987,Ma_KH!$A:$R,18,0)&amp;K987,Gia_MB!$A:$F,6,0)</f>
        <v>46000</v>
      </c>
      <c r="U987" s="254">
        <f t="shared" si="91"/>
        <v>230000</v>
      </c>
      <c r="V987" s="159"/>
      <c r="W987" s="246">
        <f t="shared" si="92"/>
        <v>0</v>
      </c>
      <c r="X987" s="247" t="str">
        <f t="shared" si="93"/>
        <v>8</v>
      </c>
      <c r="Y987" s="159"/>
      <c r="Z987" s="254">
        <f t="shared" si="94"/>
        <v>18400</v>
      </c>
      <c r="AA987" s="5">
        <f>VLOOKUP(G987,Ma_KH!$A:$R,14,0)</f>
        <v>60</v>
      </c>
    </row>
    <row r="988" spans="1:27" x14ac:dyDescent="0.25">
      <c r="A988" s="261">
        <v>46114</v>
      </c>
      <c r="B988" s="262">
        <v>4186991740</v>
      </c>
      <c r="C988" s="263" t="s">
        <v>15253</v>
      </c>
      <c r="D988" s="261">
        <v>46116</v>
      </c>
      <c r="E988" s="206"/>
      <c r="F988" s="189"/>
      <c r="G988" s="265" t="s">
        <v>15016</v>
      </c>
      <c r="H988" s="206"/>
      <c r="I988" s="262" t="s">
        <v>15469</v>
      </c>
      <c r="J988" s="262" t="s">
        <v>1769</v>
      </c>
      <c r="K988" s="205" t="s">
        <v>27</v>
      </c>
      <c r="L988" s="190" t="str">
        <f>VLOOKUP($K988,TONG_SL!$A:$D,2,0)</f>
        <v>Chân giò heo muối 300g</v>
      </c>
      <c r="M988" s="244"/>
      <c r="N988" s="190" t="str">
        <f t="shared" si="95"/>
        <v>K-C6</v>
      </c>
      <c r="O988" s="244"/>
      <c r="P988" s="244"/>
      <c r="Q988" s="190" t="str">
        <f>VLOOKUP(K988,TONG_SL!$A:$D,3,0)</f>
        <v>Túi</v>
      </c>
      <c r="R988" s="248">
        <v>12</v>
      </c>
      <c r="S988" s="159"/>
      <c r="T988" s="159">
        <f>VLOOKUP(VLOOKUP(G988,Ma_KH!$A:$R,18,0)&amp;K988,Gia_MB!$A:$F,6,0)</f>
        <v>73431</v>
      </c>
      <c r="U988" s="254">
        <f t="shared" si="91"/>
        <v>881172</v>
      </c>
      <c r="V988" s="159"/>
      <c r="W988" s="246">
        <f t="shared" si="92"/>
        <v>0</v>
      </c>
      <c r="X988" s="247" t="str">
        <f t="shared" si="93"/>
        <v>8</v>
      </c>
      <c r="Y988" s="159"/>
      <c r="Z988" s="254">
        <f t="shared" si="94"/>
        <v>70493.759999999995</v>
      </c>
      <c r="AA988" s="5">
        <f>VLOOKUP(G988,Ma_KH!$A:$R,14,0)</f>
        <v>60</v>
      </c>
    </row>
    <row r="989" spans="1:27" x14ac:dyDescent="0.25">
      <c r="A989" s="261">
        <v>46114</v>
      </c>
      <c r="B989" s="262">
        <v>4186991740</v>
      </c>
      <c r="C989" s="263" t="s">
        <v>15253</v>
      </c>
      <c r="D989" s="261">
        <v>46116</v>
      </c>
      <c r="E989" s="206"/>
      <c r="F989" s="189"/>
      <c r="G989" s="265" t="s">
        <v>15016</v>
      </c>
      <c r="H989" s="206"/>
      <c r="I989" s="262" t="s">
        <v>15469</v>
      </c>
      <c r="J989" s="262" t="s">
        <v>1769</v>
      </c>
      <c r="K989" s="205" t="s">
        <v>32</v>
      </c>
      <c r="L989" s="190" t="str">
        <f>VLOOKUP($K989,TONG_SL!$A:$D,2,0)</f>
        <v>Giò Tai Lưỡi Xào 250g</v>
      </c>
      <c r="M989" s="244"/>
      <c r="N989" s="190" t="str">
        <f t="shared" si="95"/>
        <v>K-C6</v>
      </c>
      <c r="O989" s="244"/>
      <c r="P989" s="244"/>
      <c r="Q989" s="190" t="str">
        <f>VLOOKUP(K989,TONG_SL!$A:$D,3,0)</f>
        <v>Túi</v>
      </c>
      <c r="R989" s="248">
        <v>4</v>
      </c>
      <c r="S989" s="159"/>
      <c r="T989" s="159">
        <f>VLOOKUP(VLOOKUP(G989,Ma_KH!$A:$R,18,0)&amp;K989,Gia_MB!$A:$F,6,0)</f>
        <v>50182</v>
      </c>
      <c r="U989" s="254">
        <f t="shared" si="91"/>
        <v>200728</v>
      </c>
      <c r="V989" s="159"/>
      <c r="W989" s="246">
        <f t="shared" si="92"/>
        <v>0</v>
      </c>
      <c r="X989" s="247" t="str">
        <f t="shared" si="93"/>
        <v>8</v>
      </c>
      <c r="Y989" s="159"/>
      <c r="Z989" s="254">
        <f t="shared" si="94"/>
        <v>16058.24</v>
      </c>
      <c r="AA989" s="5">
        <f>VLOOKUP(G989,Ma_KH!$A:$R,14,0)</f>
        <v>60</v>
      </c>
    </row>
    <row r="990" spans="1:27" x14ac:dyDescent="0.25">
      <c r="A990" s="261">
        <v>46114</v>
      </c>
      <c r="B990" s="262">
        <v>4186991740</v>
      </c>
      <c r="C990" s="263" t="s">
        <v>15253</v>
      </c>
      <c r="D990" s="261">
        <v>46116</v>
      </c>
      <c r="E990" s="206"/>
      <c r="F990" s="189"/>
      <c r="G990" s="265" t="s">
        <v>15016</v>
      </c>
      <c r="H990" s="206"/>
      <c r="I990" s="262" t="s">
        <v>15469</v>
      </c>
      <c r="J990" s="262" t="s">
        <v>1769</v>
      </c>
      <c r="K990" s="205" t="s">
        <v>30</v>
      </c>
      <c r="L990" s="190" t="str">
        <f>VLOOKUP($K990,TONG_SL!$A:$D,2,0)</f>
        <v>Gà muối 500g</v>
      </c>
      <c r="M990" s="244"/>
      <c r="N990" s="190" t="str">
        <f t="shared" si="95"/>
        <v>K-C6</v>
      </c>
      <c r="O990" s="244"/>
      <c r="P990" s="244"/>
      <c r="Q990" s="190" t="str">
        <f>VLOOKUP(K990,TONG_SL!$A:$D,3,0)</f>
        <v>Túi</v>
      </c>
      <c r="R990" s="248">
        <v>10</v>
      </c>
      <c r="S990" s="159"/>
      <c r="T990" s="159">
        <f>VLOOKUP(VLOOKUP(G990,Ma_KH!$A:$R,18,0)&amp;K990,Gia_MB!$A:$F,6,0)</f>
        <v>116611</v>
      </c>
      <c r="U990" s="254">
        <f t="shared" si="91"/>
        <v>1166110</v>
      </c>
      <c r="V990" s="159"/>
      <c r="W990" s="246">
        <f t="shared" si="92"/>
        <v>0</v>
      </c>
      <c r="X990" s="247" t="str">
        <f t="shared" si="93"/>
        <v>8</v>
      </c>
      <c r="Y990" s="159"/>
      <c r="Z990" s="254">
        <f t="shared" si="94"/>
        <v>93288.8</v>
      </c>
      <c r="AA990" s="5">
        <f>VLOOKUP(G990,Ma_KH!$A:$R,14,0)</f>
        <v>60</v>
      </c>
    </row>
    <row r="991" spans="1:27" x14ac:dyDescent="0.25">
      <c r="A991" s="261">
        <v>46105</v>
      </c>
      <c r="B991" s="262">
        <v>4186542438</v>
      </c>
      <c r="C991" s="263" t="s">
        <v>15253</v>
      </c>
      <c r="D991" s="261">
        <v>46116</v>
      </c>
      <c r="E991" s="206"/>
      <c r="F991" s="189"/>
      <c r="G991" s="265" t="s">
        <v>15016</v>
      </c>
      <c r="H991" s="206"/>
      <c r="I991" s="262" t="s">
        <v>15470</v>
      </c>
      <c r="J991" s="262" t="s">
        <v>1769</v>
      </c>
      <c r="K991" s="205" t="s">
        <v>34</v>
      </c>
      <c r="L991" s="190" t="str">
        <f>VLOOKUP($K991,TONG_SL!$A:$D,2,0)</f>
        <v>Tai heo muối 200g</v>
      </c>
      <c r="M991" s="244"/>
      <c r="N991" s="190" t="str">
        <f t="shared" si="95"/>
        <v>K-C6</v>
      </c>
      <c r="O991" s="244"/>
      <c r="P991" s="244"/>
      <c r="Q991" s="190" t="str">
        <f>VLOOKUP(K991,TONG_SL!$A:$D,3,0)</f>
        <v>Túi</v>
      </c>
      <c r="R991" s="248">
        <v>6</v>
      </c>
      <c r="S991" s="159"/>
      <c r="T991" s="159">
        <f>VLOOKUP(VLOOKUP(G991,Ma_KH!$A:$R,18,0)&amp;K991,Gia_MB!$A:$F,6,0)</f>
        <v>55595</v>
      </c>
      <c r="U991" s="254">
        <f t="shared" si="91"/>
        <v>333570</v>
      </c>
      <c r="V991" s="159"/>
      <c r="W991" s="246">
        <f t="shared" si="92"/>
        <v>0</v>
      </c>
      <c r="X991" s="247" t="str">
        <f t="shared" si="93"/>
        <v>8</v>
      </c>
      <c r="Y991" s="159"/>
      <c r="Z991" s="254">
        <f t="shared" si="94"/>
        <v>26685.600000000002</v>
      </c>
      <c r="AA991" s="5">
        <f>VLOOKUP(G991,Ma_KH!$A:$R,14,0)</f>
        <v>60</v>
      </c>
    </row>
    <row r="992" spans="1:27" x14ac:dyDescent="0.25">
      <c r="A992" s="261">
        <v>46105</v>
      </c>
      <c r="B992" s="262">
        <v>4186542438</v>
      </c>
      <c r="C992" s="263" t="s">
        <v>15253</v>
      </c>
      <c r="D992" s="261">
        <v>46116</v>
      </c>
      <c r="E992" s="206"/>
      <c r="F992" s="189"/>
      <c r="G992" s="265" t="s">
        <v>15016</v>
      </c>
      <c r="H992" s="206"/>
      <c r="I992" s="262" t="s">
        <v>15470</v>
      </c>
      <c r="J992" s="262" t="s">
        <v>1769</v>
      </c>
      <c r="K992" s="205" t="s">
        <v>48</v>
      </c>
      <c r="L992" s="190" t="str">
        <f>VLOOKUP($K992,TONG_SL!$A:$D,2,0)</f>
        <v>Mọc Nấm Hương 250g</v>
      </c>
      <c r="M992" s="244"/>
      <c r="N992" s="190" t="str">
        <f t="shared" si="95"/>
        <v>K-C6</v>
      </c>
      <c r="O992" s="244"/>
      <c r="P992" s="244"/>
      <c r="Q992" s="190" t="str">
        <f>VLOOKUP(K992,TONG_SL!$A:$D,3,0)</f>
        <v>Túi</v>
      </c>
      <c r="R992" s="248">
        <v>8</v>
      </c>
      <c r="S992" s="159"/>
      <c r="T992" s="159">
        <f>VLOOKUP(VLOOKUP(G992,Ma_KH!$A:$R,18,0)&amp;K992,Gia_MB!$A:$F,6,0)</f>
        <v>46000</v>
      </c>
      <c r="U992" s="254">
        <f t="shared" si="91"/>
        <v>368000</v>
      </c>
      <c r="V992" s="159"/>
      <c r="W992" s="246">
        <f t="shared" si="92"/>
        <v>0</v>
      </c>
      <c r="X992" s="247" t="str">
        <f t="shared" si="93"/>
        <v>8</v>
      </c>
      <c r="Y992" s="159"/>
      <c r="Z992" s="254">
        <f t="shared" si="94"/>
        <v>29440</v>
      </c>
      <c r="AA992" s="5">
        <f>VLOOKUP(G992,Ma_KH!$A:$R,14,0)</f>
        <v>60</v>
      </c>
    </row>
    <row r="993" spans="1:27" x14ac:dyDescent="0.25">
      <c r="A993" s="261">
        <v>46105</v>
      </c>
      <c r="B993" s="262">
        <v>4186542438</v>
      </c>
      <c r="C993" s="263" t="s">
        <v>15253</v>
      </c>
      <c r="D993" s="261">
        <v>46116</v>
      </c>
      <c r="E993" s="206"/>
      <c r="F993" s="189"/>
      <c r="G993" s="265" t="s">
        <v>15016</v>
      </c>
      <c r="H993" s="206"/>
      <c r="I993" s="262" t="s">
        <v>15470</v>
      </c>
      <c r="J993" s="262" t="s">
        <v>1769</v>
      </c>
      <c r="K993" s="205" t="s">
        <v>27</v>
      </c>
      <c r="L993" s="190" t="str">
        <f>VLOOKUP($K993,TONG_SL!$A:$D,2,0)</f>
        <v>Chân giò heo muối 300g</v>
      </c>
      <c r="M993" s="244"/>
      <c r="N993" s="190" t="str">
        <f t="shared" si="95"/>
        <v>K-C6</v>
      </c>
      <c r="O993" s="244"/>
      <c r="P993" s="244"/>
      <c r="Q993" s="190" t="str">
        <f>VLOOKUP(K993,TONG_SL!$A:$D,3,0)</f>
        <v>Túi</v>
      </c>
      <c r="R993" s="248">
        <v>22</v>
      </c>
      <c r="S993" s="159"/>
      <c r="T993" s="159">
        <f>VLOOKUP(VLOOKUP(G993,Ma_KH!$A:$R,18,0)&amp;K993,Gia_MB!$A:$F,6,0)</f>
        <v>73431</v>
      </c>
      <c r="U993" s="254">
        <f t="shared" si="91"/>
        <v>1615482</v>
      </c>
      <c r="V993" s="159"/>
      <c r="W993" s="246">
        <f t="shared" si="92"/>
        <v>0</v>
      </c>
      <c r="X993" s="247" t="str">
        <f t="shared" si="93"/>
        <v>8</v>
      </c>
      <c r="Y993" s="159"/>
      <c r="Z993" s="254">
        <f t="shared" si="94"/>
        <v>129238.56</v>
      </c>
      <c r="AA993" s="5">
        <f>VLOOKUP(G993,Ma_KH!$A:$R,14,0)</f>
        <v>60</v>
      </c>
    </row>
    <row r="994" spans="1:27" x14ac:dyDescent="0.25">
      <c r="A994" s="261">
        <v>46105</v>
      </c>
      <c r="B994" s="262">
        <v>4186542438</v>
      </c>
      <c r="C994" s="263" t="s">
        <v>15253</v>
      </c>
      <c r="D994" s="261">
        <v>46116</v>
      </c>
      <c r="E994" s="206"/>
      <c r="F994" s="189"/>
      <c r="G994" s="265" t="s">
        <v>15016</v>
      </c>
      <c r="H994" s="206"/>
      <c r="I994" s="262" t="s">
        <v>15470</v>
      </c>
      <c r="J994" s="262" t="s">
        <v>1769</v>
      </c>
      <c r="K994" s="205" t="s">
        <v>32</v>
      </c>
      <c r="L994" s="190" t="str">
        <f>VLOOKUP($K994,TONG_SL!$A:$D,2,0)</f>
        <v>Giò Tai Lưỡi Xào 250g</v>
      </c>
      <c r="M994" s="244"/>
      <c r="N994" s="190" t="str">
        <f t="shared" si="95"/>
        <v>K-C6</v>
      </c>
      <c r="O994" s="244"/>
      <c r="P994" s="244"/>
      <c r="Q994" s="190" t="str">
        <f>VLOOKUP(K994,TONG_SL!$A:$D,3,0)</f>
        <v>Túi</v>
      </c>
      <c r="R994" s="248">
        <v>3</v>
      </c>
      <c r="S994" s="159"/>
      <c r="T994" s="159">
        <f>VLOOKUP(VLOOKUP(G994,Ma_KH!$A:$R,18,0)&amp;K994,Gia_MB!$A:$F,6,0)</f>
        <v>50182</v>
      </c>
      <c r="U994" s="254">
        <f t="shared" si="91"/>
        <v>150546</v>
      </c>
      <c r="V994" s="159"/>
      <c r="W994" s="246">
        <f t="shared" si="92"/>
        <v>0</v>
      </c>
      <c r="X994" s="247" t="str">
        <f t="shared" si="93"/>
        <v>8</v>
      </c>
      <c r="Y994" s="159"/>
      <c r="Z994" s="254">
        <f t="shared" si="94"/>
        <v>12043.68</v>
      </c>
      <c r="AA994" s="5">
        <f>VLOOKUP(G994,Ma_KH!$A:$R,14,0)</f>
        <v>60</v>
      </c>
    </row>
    <row r="995" spans="1:27" x14ac:dyDescent="0.25">
      <c r="A995" s="261">
        <v>46105</v>
      </c>
      <c r="B995" s="262">
        <v>4186542438</v>
      </c>
      <c r="C995" s="263" t="s">
        <v>15253</v>
      </c>
      <c r="D995" s="261">
        <v>46116</v>
      </c>
      <c r="E995" s="206"/>
      <c r="F995" s="189"/>
      <c r="G995" s="265" t="s">
        <v>15016</v>
      </c>
      <c r="H995" s="206"/>
      <c r="I995" s="262" t="s">
        <v>15470</v>
      </c>
      <c r="J995" s="262" t="s">
        <v>1769</v>
      </c>
      <c r="K995" s="205" t="s">
        <v>30</v>
      </c>
      <c r="L995" s="190" t="str">
        <f>VLOOKUP($K995,TONG_SL!$A:$D,2,0)</f>
        <v>Gà muối 500g</v>
      </c>
      <c r="M995" s="244"/>
      <c r="N995" s="190" t="str">
        <f t="shared" si="95"/>
        <v>K-C6</v>
      </c>
      <c r="O995" s="244"/>
      <c r="P995" s="244"/>
      <c r="Q995" s="190" t="str">
        <f>VLOOKUP(K995,TONG_SL!$A:$D,3,0)</f>
        <v>Túi</v>
      </c>
      <c r="R995" s="248">
        <v>9</v>
      </c>
      <c r="S995" s="159"/>
      <c r="T995" s="159">
        <f>VLOOKUP(VLOOKUP(G995,Ma_KH!$A:$R,18,0)&amp;K995,Gia_MB!$A:$F,6,0)</f>
        <v>116611</v>
      </c>
      <c r="U995" s="254">
        <f t="shared" si="91"/>
        <v>1049499</v>
      </c>
      <c r="V995" s="159"/>
      <c r="W995" s="246">
        <f t="shared" si="92"/>
        <v>0</v>
      </c>
      <c r="X995" s="247" t="str">
        <f t="shared" si="93"/>
        <v>8</v>
      </c>
      <c r="Y995" s="159"/>
      <c r="Z995" s="254">
        <f t="shared" si="94"/>
        <v>83959.92</v>
      </c>
      <c r="AA995" s="5">
        <f>VLOOKUP(G995,Ma_KH!$A:$R,14,0)</f>
        <v>60</v>
      </c>
    </row>
    <row r="996" spans="1:27" x14ac:dyDescent="0.25">
      <c r="A996" s="261">
        <v>46114</v>
      </c>
      <c r="B996" s="262">
        <v>4186991742</v>
      </c>
      <c r="C996" s="263" t="s">
        <v>15253</v>
      </c>
      <c r="D996" s="261">
        <v>46116</v>
      </c>
      <c r="E996" s="206"/>
      <c r="F996" s="189"/>
      <c r="G996" s="265" t="s">
        <v>15016</v>
      </c>
      <c r="H996" s="206"/>
      <c r="I996" s="262" t="s">
        <v>15471</v>
      </c>
      <c r="J996" s="262" t="s">
        <v>1769</v>
      </c>
      <c r="K996" s="205" t="s">
        <v>48</v>
      </c>
      <c r="L996" s="190" t="str">
        <f>VLOOKUP($K996,TONG_SL!$A:$D,2,0)</f>
        <v>Mọc Nấm Hương 250g</v>
      </c>
      <c r="M996" s="244"/>
      <c r="N996" s="190" t="str">
        <f t="shared" si="95"/>
        <v>K-C6</v>
      </c>
      <c r="O996" s="244"/>
      <c r="P996" s="244"/>
      <c r="Q996" s="190" t="str">
        <f>VLOOKUP(K996,TONG_SL!$A:$D,3,0)</f>
        <v>Túi</v>
      </c>
      <c r="R996" s="248">
        <v>8</v>
      </c>
      <c r="S996" s="159"/>
      <c r="T996" s="159">
        <f>VLOOKUP(VLOOKUP(G996,Ma_KH!$A:$R,18,0)&amp;K996,Gia_MB!$A:$F,6,0)</f>
        <v>46000</v>
      </c>
      <c r="U996" s="254">
        <f t="shared" si="91"/>
        <v>368000</v>
      </c>
      <c r="V996" s="159"/>
      <c r="W996" s="246">
        <f t="shared" si="92"/>
        <v>0</v>
      </c>
      <c r="X996" s="247" t="str">
        <f t="shared" si="93"/>
        <v>8</v>
      </c>
      <c r="Y996" s="159"/>
      <c r="Z996" s="254">
        <f t="shared" si="94"/>
        <v>29440</v>
      </c>
      <c r="AA996" s="5">
        <f>VLOOKUP(G996,Ma_KH!$A:$R,14,0)</f>
        <v>60</v>
      </c>
    </row>
    <row r="997" spans="1:27" x14ac:dyDescent="0.25">
      <c r="A997" s="261">
        <v>46114</v>
      </c>
      <c r="B997" s="262">
        <v>4186991742</v>
      </c>
      <c r="C997" s="263" t="s">
        <v>15253</v>
      </c>
      <c r="D997" s="261">
        <v>46116</v>
      </c>
      <c r="E997" s="206"/>
      <c r="F997" s="189"/>
      <c r="G997" s="265" t="s">
        <v>15016</v>
      </c>
      <c r="H997" s="206"/>
      <c r="I997" s="262" t="s">
        <v>15471</v>
      </c>
      <c r="J997" s="262" t="s">
        <v>1769</v>
      </c>
      <c r="K997" s="205" t="s">
        <v>27</v>
      </c>
      <c r="L997" s="190" t="str">
        <f>VLOOKUP($K997,TONG_SL!$A:$D,2,0)</f>
        <v>Chân giò heo muối 300g</v>
      </c>
      <c r="M997" s="244"/>
      <c r="N997" s="190" t="str">
        <f t="shared" si="95"/>
        <v>K-C6</v>
      </c>
      <c r="O997" s="244"/>
      <c r="P997" s="244"/>
      <c r="Q997" s="190" t="str">
        <f>VLOOKUP(K997,TONG_SL!$A:$D,3,0)</f>
        <v>Túi</v>
      </c>
      <c r="R997" s="248">
        <v>17</v>
      </c>
      <c r="S997" s="159"/>
      <c r="T997" s="159">
        <f>VLOOKUP(VLOOKUP(G997,Ma_KH!$A:$R,18,0)&amp;K997,Gia_MB!$A:$F,6,0)</f>
        <v>73431</v>
      </c>
      <c r="U997" s="254">
        <f t="shared" si="91"/>
        <v>1248327</v>
      </c>
      <c r="V997" s="159"/>
      <c r="W997" s="246">
        <f t="shared" si="92"/>
        <v>0</v>
      </c>
      <c r="X997" s="247" t="str">
        <f t="shared" si="93"/>
        <v>8</v>
      </c>
      <c r="Y997" s="159"/>
      <c r="Z997" s="254">
        <f t="shared" si="94"/>
        <v>99866.16</v>
      </c>
      <c r="AA997" s="5">
        <f>VLOOKUP(G997,Ma_KH!$A:$R,14,0)</f>
        <v>60</v>
      </c>
    </row>
    <row r="998" spans="1:27" x14ac:dyDescent="0.25">
      <c r="A998" s="261">
        <v>46114</v>
      </c>
      <c r="B998" s="262">
        <v>4186991742</v>
      </c>
      <c r="C998" s="263" t="s">
        <v>15253</v>
      </c>
      <c r="D998" s="261">
        <v>46116</v>
      </c>
      <c r="E998" s="206"/>
      <c r="F998" s="189"/>
      <c r="G998" s="265" t="s">
        <v>15016</v>
      </c>
      <c r="H998" s="206"/>
      <c r="I998" s="262" t="s">
        <v>15471</v>
      </c>
      <c r="J998" s="262" t="s">
        <v>1769</v>
      </c>
      <c r="K998" s="205" t="s">
        <v>32</v>
      </c>
      <c r="L998" s="190" t="str">
        <f>VLOOKUP($K998,TONG_SL!$A:$D,2,0)</f>
        <v>Giò Tai Lưỡi Xào 250g</v>
      </c>
      <c r="M998" s="244"/>
      <c r="N998" s="190" t="str">
        <f t="shared" si="95"/>
        <v>K-C6</v>
      </c>
      <c r="O998" s="244"/>
      <c r="P998" s="244"/>
      <c r="Q998" s="190" t="str">
        <f>VLOOKUP(K998,TONG_SL!$A:$D,3,0)</f>
        <v>Túi</v>
      </c>
      <c r="R998" s="248">
        <v>7</v>
      </c>
      <c r="S998" s="159"/>
      <c r="T998" s="159">
        <f>VLOOKUP(VLOOKUP(G998,Ma_KH!$A:$R,18,0)&amp;K998,Gia_MB!$A:$F,6,0)</f>
        <v>50182</v>
      </c>
      <c r="U998" s="254">
        <f t="shared" ref="U998:U1061" si="96">T998*R998</f>
        <v>351274</v>
      </c>
      <c r="V998" s="159"/>
      <c r="W998" s="246">
        <f t="shared" ref="W998:W1061" si="97">U998*V998</f>
        <v>0</v>
      </c>
      <c r="X998" s="247" t="str">
        <f t="shared" ref="X998:X1061" si="98">IF(B998&lt;&gt;"","8","0")</f>
        <v>8</v>
      </c>
      <c r="Y998" s="159"/>
      <c r="Z998" s="254">
        <f t="shared" ref="Z998:Z1061" si="99">U998*X998%</f>
        <v>28101.920000000002</v>
      </c>
      <c r="AA998" s="5">
        <f>VLOOKUP(G998,Ma_KH!$A:$R,14,0)</f>
        <v>60</v>
      </c>
    </row>
    <row r="999" spans="1:27" x14ac:dyDescent="0.25">
      <c r="A999" s="261">
        <v>46114</v>
      </c>
      <c r="B999" s="262">
        <v>4186991742</v>
      </c>
      <c r="C999" s="263" t="s">
        <v>15253</v>
      </c>
      <c r="D999" s="261">
        <v>46116</v>
      </c>
      <c r="E999" s="206"/>
      <c r="F999" s="189"/>
      <c r="G999" s="265" t="s">
        <v>15016</v>
      </c>
      <c r="H999" s="206"/>
      <c r="I999" s="262" t="s">
        <v>15471</v>
      </c>
      <c r="J999" s="262" t="s">
        <v>1769</v>
      </c>
      <c r="K999" s="205" t="s">
        <v>30</v>
      </c>
      <c r="L999" s="190" t="str">
        <f>VLOOKUP($K999,TONG_SL!$A:$D,2,0)</f>
        <v>Gà muối 500g</v>
      </c>
      <c r="M999" s="244"/>
      <c r="N999" s="190" t="str">
        <f t="shared" si="95"/>
        <v>K-C6</v>
      </c>
      <c r="O999" s="244"/>
      <c r="P999" s="244"/>
      <c r="Q999" s="190" t="str">
        <f>VLOOKUP(K999,TONG_SL!$A:$D,3,0)</f>
        <v>Túi</v>
      </c>
      <c r="R999" s="248">
        <v>5</v>
      </c>
      <c r="S999" s="159"/>
      <c r="T999" s="159">
        <f>VLOOKUP(VLOOKUP(G999,Ma_KH!$A:$R,18,0)&amp;K999,Gia_MB!$A:$F,6,0)</f>
        <v>116611</v>
      </c>
      <c r="U999" s="254">
        <f t="shared" si="96"/>
        <v>583055</v>
      </c>
      <c r="V999" s="159"/>
      <c r="W999" s="246">
        <f t="shared" si="97"/>
        <v>0</v>
      </c>
      <c r="X999" s="247" t="str">
        <f t="shared" si="98"/>
        <v>8</v>
      </c>
      <c r="Y999" s="159"/>
      <c r="Z999" s="254">
        <f t="shared" si="99"/>
        <v>46644.4</v>
      </c>
      <c r="AA999" s="5">
        <f>VLOOKUP(G999,Ma_KH!$A:$R,14,0)</f>
        <v>60</v>
      </c>
    </row>
    <row r="1000" spans="1:27" x14ac:dyDescent="0.25">
      <c r="A1000" s="186">
        <v>46114</v>
      </c>
      <c r="B1000" s="205">
        <v>4186991676</v>
      </c>
      <c r="C1000" s="189" t="s">
        <v>15253</v>
      </c>
      <c r="D1000" s="186">
        <v>46116</v>
      </c>
      <c r="E1000" s="206"/>
      <c r="F1000" s="189"/>
      <c r="G1000" s="207" t="s">
        <v>15016</v>
      </c>
      <c r="H1000" s="206"/>
      <c r="I1000" s="205" t="s">
        <v>15472</v>
      </c>
      <c r="J1000" s="205" t="s">
        <v>1769</v>
      </c>
      <c r="K1000" s="205" t="s">
        <v>32</v>
      </c>
      <c r="L1000" s="190" t="str">
        <f>VLOOKUP($K1000,TONG_SL!$A:$D,2,0)</f>
        <v>Giò Tai Lưỡi Xào 250g</v>
      </c>
      <c r="M1000" s="244"/>
      <c r="N1000" s="190" t="str">
        <f t="shared" si="95"/>
        <v>K-C6</v>
      </c>
      <c r="O1000" s="244"/>
      <c r="P1000" s="244"/>
      <c r="Q1000" s="190" t="str">
        <f>VLOOKUP(K1000,TONG_SL!$A:$D,3,0)</f>
        <v>Túi</v>
      </c>
      <c r="R1000" s="248">
        <v>8</v>
      </c>
      <c r="S1000" s="159"/>
      <c r="T1000" s="159">
        <f>VLOOKUP(VLOOKUP(G1000,Ma_KH!$A:$R,18,0)&amp;K1000,Gia_MB!$A:$F,6,0)</f>
        <v>50182</v>
      </c>
      <c r="U1000" s="254">
        <f t="shared" si="96"/>
        <v>401456</v>
      </c>
      <c r="V1000" s="159"/>
      <c r="W1000" s="246">
        <f t="shared" si="97"/>
        <v>0</v>
      </c>
      <c r="X1000" s="247" t="str">
        <f t="shared" si="98"/>
        <v>8</v>
      </c>
      <c r="Y1000" s="159"/>
      <c r="Z1000" s="254">
        <f t="shared" si="99"/>
        <v>32116.48</v>
      </c>
      <c r="AA1000" s="5">
        <f>VLOOKUP(G1000,Ma_KH!$A:$R,14,0)</f>
        <v>60</v>
      </c>
    </row>
    <row r="1001" spans="1:27" x14ac:dyDescent="0.25">
      <c r="A1001" s="186">
        <v>46114</v>
      </c>
      <c r="B1001" s="205">
        <v>4186991676</v>
      </c>
      <c r="C1001" s="189" t="s">
        <v>15253</v>
      </c>
      <c r="D1001" s="186">
        <v>46116</v>
      </c>
      <c r="E1001" s="206"/>
      <c r="F1001" s="189"/>
      <c r="G1001" s="207" t="s">
        <v>15016</v>
      </c>
      <c r="H1001" s="206"/>
      <c r="I1001" s="205" t="s">
        <v>15472</v>
      </c>
      <c r="J1001" s="205" t="s">
        <v>1769</v>
      </c>
      <c r="K1001" s="205" t="s">
        <v>27</v>
      </c>
      <c r="L1001" s="190" t="str">
        <f>VLOOKUP($K1001,TONG_SL!$A:$D,2,0)</f>
        <v>Chân giò heo muối 300g</v>
      </c>
      <c r="M1001" s="244"/>
      <c r="N1001" s="190" t="str">
        <f t="shared" si="95"/>
        <v>K-C6</v>
      </c>
      <c r="O1001" s="244"/>
      <c r="P1001" s="244"/>
      <c r="Q1001" s="190" t="str">
        <f>VLOOKUP(K1001,TONG_SL!$A:$D,3,0)</f>
        <v>Túi</v>
      </c>
      <c r="R1001" s="248">
        <v>32</v>
      </c>
      <c r="S1001" s="159"/>
      <c r="T1001" s="159">
        <f>VLOOKUP(VLOOKUP(G1001,Ma_KH!$A:$R,18,0)&amp;K1001,Gia_MB!$A:$F,6,0)</f>
        <v>73431</v>
      </c>
      <c r="U1001" s="254">
        <f t="shared" si="96"/>
        <v>2349792</v>
      </c>
      <c r="V1001" s="159"/>
      <c r="W1001" s="246">
        <f t="shared" si="97"/>
        <v>0</v>
      </c>
      <c r="X1001" s="247" t="str">
        <f t="shared" si="98"/>
        <v>8</v>
      </c>
      <c r="Y1001" s="159"/>
      <c r="Z1001" s="254">
        <f t="shared" si="99"/>
        <v>187983.36000000002</v>
      </c>
      <c r="AA1001" s="5">
        <f>VLOOKUP(G1001,Ma_KH!$A:$R,14,0)</f>
        <v>60</v>
      </c>
    </row>
    <row r="1002" spans="1:27" x14ac:dyDescent="0.25">
      <c r="A1002" s="261">
        <v>46114</v>
      </c>
      <c r="B1002" s="262">
        <v>4186991598</v>
      </c>
      <c r="C1002" s="263" t="s">
        <v>15253</v>
      </c>
      <c r="D1002" s="261">
        <v>46116</v>
      </c>
      <c r="E1002" s="206"/>
      <c r="F1002" s="189"/>
      <c r="G1002" s="265" t="s">
        <v>15016</v>
      </c>
      <c r="H1002" s="206"/>
      <c r="I1002" s="262" t="s">
        <v>15473</v>
      </c>
      <c r="J1002" s="262" t="s">
        <v>1769</v>
      </c>
      <c r="K1002" s="205" t="s">
        <v>48</v>
      </c>
      <c r="L1002" s="190" t="str">
        <f>VLOOKUP($K1002,TONG_SL!$A:$D,2,0)</f>
        <v>Mọc Nấm Hương 250g</v>
      </c>
      <c r="M1002" s="244"/>
      <c r="N1002" s="190" t="str">
        <f t="shared" si="95"/>
        <v>K-C6</v>
      </c>
      <c r="O1002" s="244"/>
      <c r="P1002" s="244"/>
      <c r="Q1002" s="190" t="str">
        <f>VLOOKUP(K1002,TONG_SL!$A:$D,3,0)</f>
        <v>Túi</v>
      </c>
      <c r="R1002" s="248">
        <v>3</v>
      </c>
      <c r="S1002" s="159"/>
      <c r="T1002" s="159">
        <f>VLOOKUP(VLOOKUP(G1002,Ma_KH!$A:$R,18,0)&amp;K1002,Gia_MB!$A:$F,6,0)</f>
        <v>46000</v>
      </c>
      <c r="U1002" s="254">
        <f t="shared" si="96"/>
        <v>138000</v>
      </c>
      <c r="V1002" s="159"/>
      <c r="W1002" s="246">
        <f t="shared" si="97"/>
        <v>0</v>
      </c>
      <c r="X1002" s="247" t="str">
        <f t="shared" si="98"/>
        <v>8</v>
      </c>
      <c r="Y1002" s="159"/>
      <c r="Z1002" s="254">
        <f t="shared" si="99"/>
        <v>11040</v>
      </c>
      <c r="AA1002" s="5">
        <f>VLOOKUP(G1002,Ma_KH!$A:$R,14,0)</f>
        <v>60</v>
      </c>
    </row>
    <row r="1003" spans="1:27" x14ac:dyDescent="0.25">
      <c r="A1003" s="261">
        <v>46114</v>
      </c>
      <c r="B1003" s="262">
        <v>4186991598</v>
      </c>
      <c r="C1003" s="263" t="s">
        <v>15253</v>
      </c>
      <c r="D1003" s="261">
        <v>46116</v>
      </c>
      <c r="E1003" s="206"/>
      <c r="F1003" s="189"/>
      <c r="G1003" s="265" t="s">
        <v>15016</v>
      </c>
      <c r="H1003" s="206"/>
      <c r="I1003" s="262" t="s">
        <v>15473</v>
      </c>
      <c r="J1003" s="262" t="s">
        <v>1769</v>
      </c>
      <c r="K1003" s="205" t="s">
        <v>27</v>
      </c>
      <c r="L1003" s="190" t="str">
        <f>VLOOKUP($K1003,TONG_SL!$A:$D,2,0)</f>
        <v>Chân giò heo muối 300g</v>
      </c>
      <c r="M1003" s="244"/>
      <c r="N1003" s="190" t="str">
        <f t="shared" si="95"/>
        <v>K-C6</v>
      </c>
      <c r="O1003" s="244"/>
      <c r="P1003" s="244"/>
      <c r="Q1003" s="190" t="str">
        <f>VLOOKUP(K1003,TONG_SL!$A:$D,3,0)</f>
        <v>Túi</v>
      </c>
      <c r="R1003" s="248">
        <v>20</v>
      </c>
      <c r="S1003" s="159"/>
      <c r="T1003" s="159">
        <f>VLOOKUP(VLOOKUP(G1003,Ma_KH!$A:$R,18,0)&amp;K1003,Gia_MB!$A:$F,6,0)</f>
        <v>73431</v>
      </c>
      <c r="U1003" s="254">
        <f t="shared" si="96"/>
        <v>1468620</v>
      </c>
      <c r="V1003" s="159"/>
      <c r="W1003" s="246">
        <f t="shared" si="97"/>
        <v>0</v>
      </c>
      <c r="X1003" s="247" t="str">
        <f t="shared" si="98"/>
        <v>8</v>
      </c>
      <c r="Y1003" s="159"/>
      <c r="Z1003" s="254">
        <f t="shared" si="99"/>
        <v>117489.60000000001</v>
      </c>
      <c r="AA1003" s="5">
        <f>VLOOKUP(G1003,Ma_KH!$A:$R,14,0)</f>
        <v>60</v>
      </c>
    </row>
    <row r="1004" spans="1:27" x14ac:dyDescent="0.25">
      <c r="A1004" s="261">
        <v>46114</v>
      </c>
      <c r="B1004" s="262">
        <v>4186991598</v>
      </c>
      <c r="C1004" s="263" t="s">
        <v>15253</v>
      </c>
      <c r="D1004" s="261">
        <v>46116</v>
      </c>
      <c r="E1004" s="206"/>
      <c r="F1004" s="189"/>
      <c r="G1004" s="265" t="s">
        <v>15016</v>
      </c>
      <c r="H1004" s="206"/>
      <c r="I1004" s="262" t="s">
        <v>15473</v>
      </c>
      <c r="J1004" s="262" t="s">
        <v>1769</v>
      </c>
      <c r="K1004" s="205" t="s">
        <v>32</v>
      </c>
      <c r="L1004" s="190" t="str">
        <f>VLOOKUP($K1004,TONG_SL!$A:$D,2,0)</f>
        <v>Giò Tai Lưỡi Xào 250g</v>
      </c>
      <c r="M1004" s="244"/>
      <c r="N1004" s="190" t="str">
        <f t="shared" si="95"/>
        <v>K-C6</v>
      </c>
      <c r="O1004" s="244"/>
      <c r="P1004" s="244"/>
      <c r="Q1004" s="190" t="str">
        <f>VLOOKUP(K1004,TONG_SL!$A:$D,3,0)</f>
        <v>Túi</v>
      </c>
      <c r="R1004" s="248">
        <v>1</v>
      </c>
      <c r="S1004" s="159"/>
      <c r="T1004" s="159">
        <f>VLOOKUP(VLOOKUP(G1004,Ma_KH!$A:$R,18,0)&amp;K1004,Gia_MB!$A:$F,6,0)</f>
        <v>50182</v>
      </c>
      <c r="U1004" s="254">
        <f t="shared" si="96"/>
        <v>50182</v>
      </c>
      <c r="V1004" s="159"/>
      <c r="W1004" s="246">
        <f t="shared" si="97"/>
        <v>0</v>
      </c>
      <c r="X1004" s="247" t="str">
        <f t="shared" si="98"/>
        <v>8</v>
      </c>
      <c r="Y1004" s="159"/>
      <c r="Z1004" s="254">
        <f t="shared" si="99"/>
        <v>4014.56</v>
      </c>
      <c r="AA1004" s="5">
        <f>VLOOKUP(G1004,Ma_KH!$A:$R,14,0)</f>
        <v>60</v>
      </c>
    </row>
    <row r="1005" spans="1:27" x14ac:dyDescent="0.25">
      <c r="A1005" s="261">
        <v>46114</v>
      </c>
      <c r="B1005" s="262">
        <v>4186991598</v>
      </c>
      <c r="C1005" s="263" t="s">
        <v>15253</v>
      </c>
      <c r="D1005" s="261">
        <v>46116</v>
      </c>
      <c r="E1005" s="206"/>
      <c r="F1005" s="189"/>
      <c r="G1005" s="265" t="s">
        <v>15016</v>
      </c>
      <c r="H1005" s="206"/>
      <c r="I1005" s="262" t="s">
        <v>15473</v>
      </c>
      <c r="J1005" s="262" t="s">
        <v>1769</v>
      </c>
      <c r="K1005" s="205" t="s">
        <v>30</v>
      </c>
      <c r="L1005" s="190" t="str">
        <f>VLOOKUP($K1005,TONG_SL!$A:$D,2,0)</f>
        <v>Gà muối 500g</v>
      </c>
      <c r="M1005" s="244"/>
      <c r="N1005" s="190" t="str">
        <f t="shared" si="95"/>
        <v>K-C6</v>
      </c>
      <c r="O1005" s="244"/>
      <c r="P1005" s="244"/>
      <c r="Q1005" s="190" t="str">
        <f>VLOOKUP(K1005,TONG_SL!$A:$D,3,0)</f>
        <v>Túi</v>
      </c>
      <c r="R1005" s="248">
        <v>10</v>
      </c>
      <c r="S1005" s="159"/>
      <c r="T1005" s="159">
        <f>VLOOKUP(VLOOKUP(G1005,Ma_KH!$A:$R,18,0)&amp;K1005,Gia_MB!$A:$F,6,0)</f>
        <v>116611</v>
      </c>
      <c r="U1005" s="254">
        <f t="shared" si="96"/>
        <v>1166110</v>
      </c>
      <c r="V1005" s="159"/>
      <c r="W1005" s="246">
        <f t="shared" si="97"/>
        <v>0</v>
      </c>
      <c r="X1005" s="247" t="str">
        <f t="shared" si="98"/>
        <v>8</v>
      </c>
      <c r="Y1005" s="159"/>
      <c r="Z1005" s="254">
        <f t="shared" si="99"/>
        <v>93288.8</v>
      </c>
      <c r="AA1005" s="5">
        <f>VLOOKUP(G1005,Ma_KH!$A:$R,14,0)</f>
        <v>60</v>
      </c>
    </row>
    <row r="1006" spans="1:27" x14ac:dyDescent="0.25">
      <c r="A1006" s="261">
        <v>46113</v>
      </c>
      <c r="B1006" s="262">
        <v>4186941497</v>
      </c>
      <c r="C1006" s="263" t="s">
        <v>15253</v>
      </c>
      <c r="D1006" s="261">
        <v>46116</v>
      </c>
      <c r="E1006" s="206"/>
      <c r="F1006" s="189"/>
      <c r="G1006" s="265" t="s">
        <v>15016</v>
      </c>
      <c r="H1006" s="206"/>
      <c r="I1006" s="262" t="s">
        <v>15474</v>
      </c>
      <c r="J1006" s="262" t="s">
        <v>1769</v>
      </c>
      <c r="K1006" s="205" t="s">
        <v>39</v>
      </c>
      <c r="L1006" s="190" t="str">
        <f>VLOOKUP($K1006,TONG_SL!$A:$D,2,0)</f>
        <v>Chả nướng 300g</v>
      </c>
      <c r="M1006" s="244"/>
      <c r="N1006" s="190" t="str">
        <f t="shared" si="95"/>
        <v>K-C6</v>
      </c>
      <c r="O1006" s="244"/>
      <c r="P1006" s="244"/>
      <c r="Q1006" s="190" t="str">
        <f>VLOOKUP(K1006,TONG_SL!$A:$D,3,0)</f>
        <v>Túi</v>
      </c>
      <c r="R1006" s="248">
        <v>4</v>
      </c>
      <c r="S1006" s="159"/>
      <c r="T1006" s="159">
        <f>VLOOKUP(VLOOKUP(G1006,Ma_KH!$A:$R,18,0)&amp;K1006,Gia_MB!$A:$F,6,0)</f>
        <v>70950</v>
      </c>
      <c r="U1006" s="254">
        <f t="shared" si="96"/>
        <v>283800</v>
      </c>
      <c r="V1006" s="159"/>
      <c r="W1006" s="246">
        <f t="shared" si="97"/>
        <v>0</v>
      </c>
      <c r="X1006" s="247" t="str">
        <f t="shared" si="98"/>
        <v>8</v>
      </c>
      <c r="Y1006" s="159"/>
      <c r="Z1006" s="254">
        <f t="shared" si="99"/>
        <v>22704</v>
      </c>
      <c r="AA1006" s="5">
        <f>VLOOKUP(G1006,Ma_KH!$A:$R,14,0)</f>
        <v>60</v>
      </c>
    </row>
    <row r="1007" spans="1:27" x14ac:dyDescent="0.25">
      <c r="A1007" s="261">
        <v>46113</v>
      </c>
      <c r="B1007" s="262">
        <v>4186941497</v>
      </c>
      <c r="C1007" s="263" t="s">
        <v>15253</v>
      </c>
      <c r="D1007" s="261">
        <v>46116</v>
      </c>
      <c r="E1007" s="206"/>
      <c r="F1007" s="189"/>
      <c r="G1007" s="265" t="s">
        <v>15016</v>
      </c>
      <c r="H1007" s="206"/>
      <c r="I1007" s="262" t="s">
        <v>15474</v>
      </c>
      <c r="J1007" s="262" t="s">
        <v>1769</v>
      </c>
      <c r="K1007" s="205" t="s">
        <v>37</v>
      </c>
      <c r="L1007" s="190" t="str">
        <f>VLOOKUP($K1007,TONG_SL!$A:$D,2,0)</f>
        <v>Chả cốm 300g</v>
      </c>
      <c r="M1007" s="244"/>
      <c r="N1007" s="190" t="str">
        <f t="shared" si="95"/>
        <v>K-C6</v>
      </c>
      <c r="O1007" s="244"/>
      <c r="P1007" s="244"/>
      <c r="Q1007" s="190" t="str">
        <f>VLOOKUP(K1007,TONG_SL!$A:$D,3,0)</f>
        <v>Túi</v>
      </c>
      <c r="R1007" s="248">
        <v>10</v>
      </c>
      <c r="S1007" s="159"/>
      <c r="T1007" s="159">
        <f>VLOOKUP(VLOOKUP(G1007,Ma_KH!$A:$R,18,0)&amp;K1007,Gia_MB!$A:$F,6,0)</f>
        <v>74250</v>
      </c>
      <c r="U1007" s="254">
        <f t="shared" si="96"/>
        <v>742500</v>
      </c>
      <c r="V1007" s="159"/>
      <c r="W1007" s="246">
        <f t="shared" si="97"/>
        <v>0</v>
      </c>
      <c r="X1007" s="247" t="str">
        <f t="shared" si="98"/>
        <v>8</v>
      </c>
      <c r="Y1007" s="159"/>
      <c r="Z1007" s="254">
        <f t="shared" si="99"/>
        <v>59400</v>
      </c>
      <c r="AA1007" s="5">
        <f>VLOOKUP(G1007,Ma_KH!$A:$R,14,0)</f>
        <v>60</v>
      </c>
    </row>
    <row r="1008" spans="1:27" x14ac:dyDescent="0.25">
      <c r="A1008" s="261">
        <v>46113</v>
      </c>
      <c r="B1008" s="262">
        <v>4186941497</v>
      </c>
      <c r="C1008" s="263" t="s">
        <v>15253</v>
      </c>
      <c r="D1008" s="261">
        <v>46116</v>
      </c>
      <c r="E1008" s="206"/>
      <c r="F1008" s="189"/>
      <c r="G1008" s="265" t="s">
        <v>15016</v>
      </c>
      <c r="H1008" s="206"/>
      <c r="I1008" s="262" t="s">
        <v>15474</v>
      </c>
      <c r="J1008" s="262" t="s">
        <v>1769</v>
      </c>
      <c r="K1008" s="205" t="s">
        <v>30</v>
      </c>
      <c r="L1008" s="190" t="str">
        <f>VLOOKUP($K1008,TONG_SL!$A:$D,2,0)</f>
        <v>Gà muối 500g</v>
      </c>
      <c r="M1008" s="244"/>
      <c r="N1008" s="190" t="str">
        <f t="shared" si="95"/>
        <v>K-C6</v>
      </c>
      <c r="O1008" s="244"/>
      <c r="P1008" s="244"/>
      <c r="Q1008" s="190" t="str">
        <f>VLOOKUP(K1008,TONG_SL!$A:$D,3,0)</f>
        <v>Túi</v>
      </c>
      <c r="R1008" s="248">
        <v>6</v>
      </c>
      <c r="S1008" s="159"/>
      <c r="T1008" s="159">
        <f>VLOOKUP(VLOOKUP(G1008,Ma_KH!$A:$R,18,0)&amp;K1008,Gia_MB!$A:$F,6,0)</f>
        <v>116611</v>
      </c>
      <c r="U1008" s="254">
        <f t="shared" si="96"/>
        <v>699666</v>
      </c>
      <c r="V1008" s="159"/>
      <c r="W1008" s="246">
        <f t="shared" si="97"/>
        <v>0</v>
      </c>
      <c r="X1008" s="247" t="str">
        <f t="shared" si="98"/>
        <v>8</v>
      </c>
      <c r="Y1008" s="159"/>
      <c r="Z1008" s="254">
        <f t="shared" si="99"/>
        <v>55973.279999999999</v>
      </c>
      <c r="AA1008" s="5">
        <f>VLOOKUP(G1008,Ma_KH!$A:$R,14,0)</f>
        <v>60</v>
      </c>
    </row>
    <row r="1009" spans="1:27" x14ac:dyDescent="0.25">
      <c r="A1009" s="261">
        <v>46113</v>
      </c>
      <c r="B1009" s="262">
        <v>4186941497</v>
      </c>
      <c r="C1009" s="263" t="s">
        <v>15253</v>
      </c>
      <c r="D1009" s="261">
        <v>46116</v>
      </c>
      <c r="E1009" s="206"/>
      <c r="F1009" s="189"/>
      <c r="G1009" s="265" t="s">
        <v>15016</v>
      </c>
      <c r="H1009" s="206"/>
      <c r="I1009" s="262" t="s">
        <v>15474</v>
      </c>
      <c r="J1009" s="262" t="s">
        <v>1769</v>
      </c>
      <c r="K1009" s="205" t="s">
        <v>32</v>
      </c>
      <c r="L1009" s="190" t="str">
        <f>VLOOKUP($K1009,TONG_SL!$A:$D,2,0)</f>
        <v>Giò Tai Lưỡi Xào 250g</v>
      </c>
      <c r="M1009" s="244"/>
      <c r="N1009" s="190" t="str">
        <f t="shared" si="95"/>
        <v>K-C6</v>
      </c>
      <c r="O1009" s="244"/>
      <c r="P1009" s="244"/>
      <c r="Q1009" s="190" t="str">
        <f>VLOOKUP(K1009,TONG_SL!$A:$D,3,0)</f>
        <v>Túi</v>
      </c>
      <c r="R1009" s="248">
        <v>12</v>
      </c>
      <c r="S1009" s="159"/>
      <c r="T1009" s="159">
        <f>VLOOKUP(VLOOKUP(G1009,Ma_KH!$A:$R,18,0)&amp;K1009,Gia_MB!$A:$F,6,0)</f>
        <v>50182</v>
      </c>
      <c r="U1009" s="254">
        <f t="shared" si="96"/>
        <v>602184</v>
      </c>
      <c r="V1009" s="159"/>
      <c r="W1009" s="246">
        <f t="shared" si="97"/>
        <v>0</v>
      </c>
      <c r="X1009" s="247" t="str">
        <f t="shared" si="98"/>
        <v>8</v>
      </c>
      <c r="Y1009" s="159"/>
      <c r="Z1009" s="254">
        <f t="shared" si="99"/>
        <v>48174.720000000001</v>
      </c>
      <c r="AA1009" s="5">
        <f>VLOOKUP(G1009,Ma_KH!$A:$R,14,0)</f>
        <v>60</v>
      </c>
    </row>
    <row r="1010" spans="1:27" x14ac:dyDescent="0.25">
      <c r="A1010" s="261">
        <v>46113</v>
      </c>
      <c r="B1010" s="262">
        <v>4186941497</v>
      </c>
      <c r="C1010" s="263" t="s">
        <v>15253</v>
      </c>
      <c r="D1010" s="261">
        <v>46116</v>
      </c>
      <c r="E1010" s="206"/>
      <c r="F1010" s="189"/>
      <c r="G1010" s="265" t="s">
        <v>15016</v>
      </c>
      <c r="H1010" s="206"/>
      <c r="I1010" s="262" t="s">
        <v>15474</v>
      </c>
      <c r="J1010" s="262" t="s">
        <v>1769</v>
      </c>
      <c r="K1010" s="205" t="s">
        <v>27</v>
      </c>
      <c r="L1010" s="190" t="str">
        <f>VLOOKUP($K1010,TONG_SL!$A:$D,2,0)</f>
        <v>Chân giò heo muối 300g</v>
      </c>
      <c r="M1010" s="244"/>
      <c r="N1010" s="190" t="str">
        <f t="shared" si="95"/>
        <v>K-C6</v>
      </c>
      <c r="O1010" s="244"/>
      <c r="P1010" s="244"/>
      <c r="Q1010" s="190" t="str">
        <f>VLOOKUP(K1010,TONG_SL!$A:$D,3,0)</f>
        <v>Túi</v>
      </c>
      <c r="R1010" s="248">
        <v>12</v>
      </c>
      <c r="S1010" s="159"/>
      <c r="T1010" s="159">
        <f>VLOOKUP(VLOOKUP(G1010,Ma_KH!$A:$R,18,0)&amp;K1010,Gia_MB!$A:$F,6,0)</f>
        <v>73431</v>
      </c>
      <c r="U1010" s="254">
        <f t="shared" si="96"/>
        <v>881172</v>
      </c>
      <c r="V1010" s="159"/>
      <c r="W1010" s="246">
        <f t="shared" si="97"/>
        <v>0</v>
      </c>
      <c r="X1010" s="247" t="str">
        <f t="shared" si="98"/>
        <v>8</v>
      </c>
      <c r="Y1010" s="159"/>
      <c r="Z1010" s="254">
        <f t="shared" si="99"/>
        <v>70493.759999999995</v>
      </c>
      <c r="AA1010" s="5">
        <f>VLOOKUP(G1010,Ma_KH!$A:$R,14,0)</f>
        <v>60</v>
      </c>
    </row>
    <row r="1011" spans="1:27" x14ac:dyDescent="0.25">
      <c r="A1011" s="261">
        <v>46113</v>
      </c>
      <c r="B1011" s="262">
        <v>4186941497</v>
      </c>
      <c r="C1011" s="263" t="s">
        <v>15253</v>
      </c>
      <c r="D1011" s="261">
        <v>46116</v>
      </c>
      <c r="E1011" s="206"/>
      <c r="F1011" s="189"/>
      <c r="G1011" s="265" t="s">
        <v>15016</v>
      </c>
      <c r="H1011" s="206"/>
      <c r="I1011" s="262" t="s">
        <v>15474</v>
      </c>
      <c r="J1011" s="262" t="s">
        <v>1769</v>
      </c>
      <c r="K1011" s="205" t="s">
        <v>48</v>
      </c>
      <c r="L1011" s="190" t="str">
        <f>VLOOKUP($K1011,TONG_SL!$A:$D,2,0)</f>
        <v>Mọc Nấm Hương 250g</v>
      </c>
      <c r="M1011" s="244"/>
      <c r="N1011" s="190" t="str">
        <f t="shared" si="95"/>
        <v>K-C6</v>
      </c>
      <c r="O1011" s="244"/>
      <c r="P1011" s="244"/>
      <c r="Q1011" s="190" t="str">
        <f>VLOOKUP(K1011,TONG_SL!$A:$D,3,0)</f>
        <v>Túi</v>
      </c>
      <c r="R1011" s="248">
        <v>15</v>
      </c>
      <c r="S1011" s="159"/>
      <c r="T1011" s="159">
        <f>VLOOKUP(VLOOKUP(G1011,Ma_KH!$A:$R,18,0)&amp;K1011,Gia_MB!$A:$F,6,0)</f>
        <v>46000</v>
      </c>
      <c r="U1011" s="254">
        <f t="shared" si="96"/>
        <v>690000</v>
      </c>
      <c r="V1011" s="159"/>
      <c r="W1011" s="246">
        <f t="shared" si="97"/>
        <v>0</v>
      </c>
      <c r="X1011" s="247" t="str">
        <f t="shared" si="98"/>
        <v>8</v>
      </c>
      <c r="Y1011" s="159"/>
      <c r="Z1011" s="254">
        <f t="shared" si="99"/>
        <v>55200</v>
      </c>
      <c r="AA1011" s="5">
        <f>VLOOKUP(G1011,Ma_KH!$A:$R,14,0)</f>
        <v>60</v>
      </c>
    </row>
    <row r="1012" spans="1:27" x14ac:dyDescent="0.25">
      <c r="A1012" s="261">
        <v>46113</v>
      </c>
      <c r="B1012" s="262">
        <v>4186941497</v>
      </c>
      <c r="C1012" s="263" t="s">
        <v>15253</v>
      </c>
      <c r="D1012" s="261">
        <v>46116</v>
      </c>
      <c r="E1012" s="206"/>
      <c r="F1012" s="189"/>
      <c r="G1012" s="265" t="s">
        <v>15016</v>
      </c>
      <c r="H1012" s="206"/>
      <c r="I1012" s="262" t="s">
        <v>15474</v>
      </c>
      <c r="J1012" s="262" t="s">
        <v>1769</v>
      </c>
      <c r="K1012" s="205" t="s">
        <v>34</v>
      </c>
      <c r="L1012" s="190" t="str">
        <f>VLOOKUP($K1012,TONG_SL!$A:$D,2,0)</f>
        <v>Tai heo muối 200g</v>
      </c>
      <c r="M1012" s="244"/>
      <c r="N1012" s="190" t="str">
        <f t="shared" si="95"/>
        <v>K-C6</v>
      </c>
      <c r="O1012" s="244"/>
      <c r="P1012" s="244"/>
      <c r="Q1012" s="190" t="str">
        <f>VLOOKUP(K1012,TONG_SL!$A:$D,3,0)</f>
        <v>Túi</v>
      </c>
      <c r="R1012" s="249">
        <v>15</v>
      </c>
      <c r="S1012" s="159"/>
      <c r="T1012" s="159">
        <f>VLOOKUP(VLOOKUP(G1012,Ma_KH!$A:$R,18,0)&amp;K1012,Gia_MB!$A:$F,6,0)</f>
        <v>55595</v>
      </c>
      <c r="U1012" s="254">
        <f t="shared" si="96"/>
        <v>833925</v>
      </c>
      <c r="V1012" s="159"/>
      <c r="W1012" s="246">
        <f t="shared" si="97"/>
        <v>0</v>
      </c>
      <c r="X1012" s="247" t="str">
        <f t="shared" si="98"/>
        <v>8</v>
      </c>
      <c r="Y1012" s="159"/>
      <c r="Z1012" s="254">
        <f t="shared" si="99"/>
        <v>66714</v>
      </c>
      <c r="AA1012" s="5">
        <f>VLOOKUP(G1012,Ma_KH!$A:$R,14,0)</f>
        <v>60</v>
      </c>
    </row>
    <row r="1013" spans="1:27" x14ac:dyDescent="0.25">
      <c r="A1013" s="261">
        <v>46113</v>
      </c>
      <c r="B1013" s="262">
        <v>4186876211</v>
      </c>
      <c r="C1013" s="263" t="s">
        <v>15253</v>
      </c>
      <c r="D1013" s="261">
        <v>46116</v>
      </c>
      <c r="E1013" s="206"/>
      <c r="F1013" s="189"/>
      <c r="G1013" s="265" t="s">
        <v>15016</v>
      </c>
      <c r="H1013" s="206"/>
      <c r="I1013" s="262" t="s">
        <v>15475</v>
      </c>
      <c r="J1013" s="262" t="s">
        <v>1769</v>
      </c>
      <c r="K1013" s="205" t="s">
        <v>27</v>
      </c>
      <c r="L1013" s="190" t="str">
        <f>VLOOKUP($K1013,TONG_SL!$A:$D,2,0)</f>
        <v>Chân giò heo muối 300g</v>
      </c>
      <c r="M1013" s="244"/>
      <c r="N1013" s="190" t="str">
        <f t="shared" si="95"/>
        <v>K-C6</v>
      </c>
      <c r="O1013" s="244"/>
      <c r="P1013" s="244"/>
      <c r="Q1013" s="190" t="str">
        <f>VLOOKUP(K1013,TONG_SL!$A:$D,3,0)</f>
        <v>Túi</v>
      </c>
      <c r="R1013" s="248">
        <v>10</v>
      </c>
      <c r="S1013" s="159"/>
      <c r="T1013" s="159">
        <f>VLOOKUP(VLOOKUP(G1013,Ma_KH!$A:$R,18,0)&amp;K1013,Gia_MB!$A:$F,6,0)</f>
        <v>73431</v>
      </c>
      <c r="U1013" s="254">
        <f t="shared" si="96"/>
        <v>734310</v>
      </c>
      <c r="V1013" s="159"/>
      <c r="W1013" s="246">
        <f t="shared" si="97"/>
        <v>0</v>
      </c>
      <c r="X1013" s="247" t="str">
        <f t="shared" si="98"/>
        <v>8</v>
      </c>
      <c r="Y1013" s="159"/>
      <c r="Z1013" s="254">
        <f t="shared" si="99"/>
        <v>58744.800000000003</v>
      </c>
      <c r="AA1013" s="5">
        <f>VLOOKUP(G1013,Ma_KH!$A:$R,14,0)</f>
        <v>60</v>
      </c>
    </row>
    <row r="1014" spans="1:27" x14ac:dyDescent="0.25">
      <c r="A1014" s="261">
        <v>46113</v>
      </c>
      <c r="B1014" s="262">
        <v>4186876211</v>
      </c>
      <c r="C1014" s="263" t="s">
        <v>15253</v>
      </c>
      <c r="D1014" s="261">
        <v>46116</v>
      </c>
      <c r="E1014" s="206"/>
      <c r="F1014" s="189"/>
      <c r="G1014" s="265" t="s">
        <v>15016</v>
      </c>
      <c r="H1014" s="206"/>
      <c r="I1014" s="262" t="s">
        <v>15475</v>
      </c>
      <c r="J1014" s="262" t="s">
        <v>1769</v>
      </c>
      <c r="K1014" s="205" t="s">
        <v>30</v>
      </c>
      <c r="L1014" s="190" t="str">
        <f>VLOOKUP($K1014,TONG_SL!$A:$D,2,0)</f>
        <v>Gà muối 500g</v>
      </c>
      <c r="M1014" s="244"/>
      <c r="N1014" s="190" t="str">
        <f t="shared" si="95"/>
        <v>K-C6</v>
      </c>
      <c r="O1014" s="244"/>
      <c r="P1014" s="244"/>
      <c r="Q1014" s="190" t="str">
        <f>VLOOKUP(K1014,TONG_SL!$A:$D,3,0)</f>
        <v>Túi</v>
      </c>
      <c r="R1014" s="248">
        <v>5</v>
      </c>
      <c r="S1014" s="159"/>
      <c r="T1014" s="159">
        <f>VLOOKUP(VLOOKUP(G1014,Ma_KH!$A:$R,18,0)&amp;K1014,Gia_MB!$A:$F,6,0)</f>
        <v>116611</v>
      </c>
      <c r="U1014" s="254">
        <f t="shared" si="96"/>
        <v>583055</v>
      </c>
      <c r="V1014" s="159"/>
      <c r="W1014" s="246">
        <f t="shared" si="97"/>
        <v>0</v>
      </c>
      <c r="X1014" s="247" t="str">
        <f t="shared" si="98"/>
        <v>8</v>
      </c>
      <c r="Y1014" s="159"/>
      <c r="Z1014" s="254">
        <f t="shared" si="99"/>
        <v>46644.4</v>
      </c>
      <c r="AA1014" s="5">
        <f>VLOOKUP(G1014,Ma_KH!$A:$R,14,0)</f>
        <v>60</v>
      </c>
    </row>
    <row r="1015" spans="1:27" x14ac:dyDescent="0.25">
      <c r="A1015" s="261">
        <v>46113</v>
      </c>
      <c r="B1015" s="262">
        <v>4186876211</v>
      </c>
      <c r="C1015" s="263" t="s">
        <v>15253</v>
      </c>
      <c r="D1015" s="261">
        <v>46116</v>
      </c>
      <c r="E1015" s="206"/>
      <c r="F1015" s="189"/>
      <c r="G1015" s="265" t="s">
        <v>15016</v>
      </c>
      <c r="H1015" s="206"/>
      <c r="I1015" s="262" t="s">
        <v>15475</v>
      </c>
      <c r="J1015" s="262" t="s">
        <v>1769</v>
      </c>
      <c r="K1015" s="205" t="s">
        <v>48</v>
      </c>
      <c r="L1015" s="190" t="str">
        <f>VLOOKUP($K1015,TONG_SL!$A:$D,2,0)</f>
        <v>Mọc Nấm Hương 250g</v>
      </c>
      <c r="M1015" s="244"/>
      <c r="N1015" s="190" t="str">
        <f t="shared" si="95"/>
        <v>K-C6</v>
      </c>
      <c r="O1015" s="244"/>
      <c r="P1015" s="244"/>
      <c r="Q1015" s="190" t="str">
        <f>VLOOKUP(K1015,TONG_SL!$A:$D,3,0)</f>
        <v>Túi</v>
      </c>
      <c r="R1015" s="248">
        <v>5</v>
      </c>
      <c r="S1015" s="159"/>
      <c r="T1015" s="159">
        <f>VLOOKUP(VLOOKUP(G1015,Ma_KH!$A:$R,18,0)&amp;K1015,Gia_MB!$A:$F,6,0)</f>
        <v>46000</v>
      </c>
      <c r="U1015" s="254">
        <f t="shared" si="96"/>
        <v>230000</v>
      </c>
      <c r="V1015" s="159"/>
      <c r="W1015" s="246">
        <f t="shared" si="97"/>
        <v>0</v>
      </c>
      <c r="X1015" s="247" t="str">
        <f t="shared" si="98"/>
        <v>8</v>
      </c>
      <c r="Y1015" s="159"/>
      <c r="Z1015" s="254">
        <f t="shared" si="99"/>
        <v>18400</v>
      </c>
      <c r="AA1015" s="5">
        <f>VLOOKUP(G1015,Ma_KH!$A:$R,14,0)</f>
        <v>60</v>
      </c>
    </row>
    <row r="1016" spans="1:27" x14ac:dyDescent="0.25">
      <c r="A1016" s="261">
        <v>46112</v>
      </c>
      <c r="B1016" s="262">
        <v>4186818224</v>
      </c>
      <c r="C1016" s="263" t="s">
        <v>15253</v>
      </c>
      <c r="D1016" s="261">
        <v>46116</v>
      </c>
      <c r="E1016" s="206"/>
      <c r="F1016" s="189"/>
      <c r="G1016" s="265" t="s">
        <v>7222</v>
      </c>
      <c r="H1016" s="206"/>
      <c r="I1016" s="262" t="s">
        <v>15476</v>
      </c>
      <c r="J1016" s="262" t="s">
        <v>1769</v>
      </c>
      <c r="K1016" s="205" t="s">
        <v>48</v>
      </c>
      <c r="L1016" s="190" t="str">
        <f>VLOOKUP($K1016,TONG_SL!$A:$D,2,0)</f>
        <v>Mọc Nấm Hương 250g</v>
      </c>
      <c r="M1016" s="244"/>
      <c r="N1016" s="190" t="str">
        <f t="shared" si="95"/>
        <v>K-C6</v>
      </c>
      <c r="O1016" s="244"/>
      <c r="P1016" s="244"/>
      <c r="Q1016" s="190" t="str">
        <f>VLOOKUP(K1016,TONG_SL!$A:$D,3,0)</f>
        <v>Túi</v>
      </c>
      <c r="R1016" s="248">
        <v>2</v>
      </c>
      <c r="S1016" s="159"/>
      <c r="T1016" s="159">
        <f>VLOOKUP(VLOOKUP(G1016,Ma_KH!$A:$R,18,0)&amp;K1016,Gia_MB!$A:$F,6,0)</f>
        <v>46000</v>
      </c>
      <c r="U1016" s="254">
        <f t="shared" si="96"/>
        <v>92000</v>
      </c>
      <c r="V1016" s="159"/>
      <c r="W1016" s="246">
        <f t="shared" si="97"/>
        <v>0</v>
      </c>
      <c r="X1016" s="247" t="str">
        <f t="shared" si="98"/>
        <v>8</v>
      </c>
      <c r="Y1016" s="159"/>
      <c r="Z1016" s="254">
        <f t="shared" si="99"/>
        <v>7360</v>
      </c>
      <c r="AA1016" s="5">
        <f>VLOOKUP(G1016,Ma_KH!$A:$R,14,0)</f>
        <v>60</v>
      </c>
    </row>
    <row r="1017" spans="1:27" x14ac:dyDescent="0.25">
      <c r="A1017" s="261">
        <v>46112</v>
      </c>
      <c r="B1017" s="262">
        <v>4186818224</v>
      </c>
      <c r="C1017" s="263" t="s">
        <v>15253</v>
      </c>
      <c r="D1017" s="261">
        <v>46116</v>
      </c>
      <c r="E1017" s="206"/>
      <c r="F1017" s="189"/>
      <c r="G1017" s="265" t="s">
        <v>7222</v>
      </c>
      <c r="H1017" s="206"/>
      <c r="I1017" s="262" t="s">
        <v>15476</v>
      </c>
      <c r="J1017" s="262" t="s">
        <v>1769</v>
      </c>
      <c r="K1017" s="205" t="s">
        <v>30</v>
      </c>
      <c r="L1017" s="190" t="str">
        <f>VLOOKUP($K1017,TONG_SL!$A:$D,2,0)</f>
        <v>Gà muối 500g</v>
      </c>
      <c r="M1017" s="244"/>
      <c r="N1017" s="190" t="str">
        <f t="shared" si="95"/>
        <v>K-C6</v>
      </c>
      <c r="O1017" s="244"/>
      <c r="P1017" s="244"/>
      <c r="Q1017" s="190" t="str">
        <f>VLOOKUP(K1017,TONG_SL!$A:$D,3,0)</f>
        <v>Túi</v>
      </c>
      <c r="R1017" s="248">
        <v>8</v>
      </c>
      <c r="S1017" s="159"/>
      <c r="T1017" s="159">
        <f>VLOOKUP(VLOOKUP(G1017,Ma_KH!$A:$R,18,0)&amp;K1017,Gia_MB!$A:$F,6,0)</f>
        <v>116611</v>
      </c>
      <c r="U1017" s="254">
        <f t="shared" si="96"/>
        <v>932888</v>
      </c>
      <c r="V1017" s="159"/>
      <c r="W1017" s="246">
        <f t="shared" si="97"/>
        <v>0</v>
      </c>
      <c r="X1017" s="247" t="str">
        <f t="shared" si="98"/>
        <v>8</v>
      </c>
      <c r="Y1017" s="159"/>
      <c r="Z1017" s="254">
        <f t="shared" si="99"/>
        <v>74631.040000000008</v>
      </c>
      <c r="AA1017" s="5">
        <f>VLOOKUP(G1017,Ma_KH!$A:$R,14,0)</f>
        <v>60</v>
      </c>
    </row>
    <row r="1018" spans="1:27" x14ac:dyDescent="0.25">
      <c r="A1018" s="261">
        <v>46112</v>
      </c>
      <c r="B1018" s="262">
        <v>4186818224</v>
      </c>
      <c r="C1018" s="263" t="s">
        <v>15253</v>
      </c>
      <c r="D1018" s="261">
        <v>46116</v>
      </c>
      <c r="E1018" s="206"/>
      <c r="F1018" s="189"/>
      <c r="G1018" s="265" t="s">
        <v>7222</v>
      </c>
      <c r="H1018" s="206"/>
      <c r="I1018" s="262" t="s">
        <v>15476</v>
      </c>
      <c r="J1018" s="262" t="s">
        <v>1769</v>
      </c>
      <c r="K1018" s="205" t="s">
        <v>27</v>
      </c>
      <c r="L1018" s="190" t="str">
        <f>VLOOKUP($K1018,TONG_SL!$A:$D,2,0)</f>
        <v>Chân giò heo muối 300g</v>
      </c>
      <c r="M1018" s="244"/>
      <c r="N1018" s="190" t="str">
        <f t="shared" si="95"/>
        <v>K-C6</v>
      </c>
      <c r="O1018" s="244"/>
      <c r="P1018" s="244"/>
      <c r="Q1018" s="190" t="str">
        <f>VLOOKUP(K1018,TONG_SL!$A:$D,3,0)</f>
        <v>Túi</v>
      </c>
      <c r="R1018" s="248">
        <v>8</v>
      </c>
      <c r="S1018" s="159"/>
      <c r="T1018" s="159">
        <f>VLOOKUP(VLOOKUP(G1018,Ma_KH!$A:$R,18,0)&amp;K1018,Gia_MB!$A:$F,6,0)</f>
        <v>73431</v>
      </c>
      <c r="U1018" s="254">
        <f t="shared" si="96"/>
        <v>587448</v>
      </c>
      <c r="V1018" s="159"/>
      <c r="W1018" s="246">
        <f t="shared" si="97"/>
        <v>0</v>
      </c>
      <c r="X1018" s="247" t="str">
        <f t="shared" si="98"/>
        <v>8</v>
      </c>
      <c r="Y1018" s="159"/>
      <c r="Z1018" s="254">
        <f t="shared" si="99"/>
        <v>46995.840000000004</v>
      </c>
      <c r="AA1018" s="5">
        <f>VLOOKUP(G1018,Ma_KH!$A:$R,14,0)</f>
        <v>60</v>
      </c>
    </row>
    <row r="1019" spans="1:27" x14ac:dyDescent="0.25">
      <c r="A1019" s="261">
        <v>46112</v>
      </c>
      <c r="B1019" s="262">
        <v>4186818224</v>
      </c>
      <c r="C1019" s="263" t="s">
        <v>15253</v>
      </c>
      <c r="D1019" s="261">
        <v>46116</v>
      </c>
      <c r="E1019" s="206"/>
      <c r="F1019" s="189"/>
      <c r="G1019" s="265" t="s">
        <v>7222</v>
      </c>
      <c r="H1019" s="206"/>
      <c r="I1019" s="262" t="s">
        <v>15476</v>
      </c>
      <c r="J1019" s="262" t="s">
        <v>1769</v>
      </c>
      <c r="K1019" s="205" t="s">
        <v>44</v>
      </c>
      <c r="L1019" s="190" t="str">
        <f>VLOOKUP($K1019,TONG_SL!$A:$D,2,0)</f>
        <v>Giò lụa cây 250g</v>
      </c>
      <c r="M1019" s="244"/>
      <c r="N1019" s="190" t="str">
        <f t="shared" si="95"/>
        <v>K-C6</v>
      </c>
      <c r="O1019" s="244"/>
      <c r="P1019" s="244"/>
      <c r="Q1019" s="190" t="str">
        <f>VLOOKUP(K1019,TONG_SL!$A:$D,3,0)</f>
        <v>Túi</v>
      </c>
      <c r="R1019" s="248">
        <v>4</v>
      </c>
      <c r="S1019" s="159"/>
      <c r="T1019" s="159">
        <f>VLOOKUP(VLOOKUP(G1019,Ma_KH!$A:$R,18,0)&amp;K1019,Gia_MB!$A:$F,6,0)</f>
        <v>49500</v>
      </c>
      <c r="U1019" s="254">
        <f t="shared" si="96"/>
        <v>198000</v>
      </c>
      <c r="V1019" s="159"/>
      <c r="W1019" s="246">
        <f t="shared" si="97"/>
        <v>0</v>
      </c>
      <c r="X1019" s="247" t="str">
        <f t="shared" si="98"/>
        <v>8</v>
      </c>
      <c r="Y1019" s="159"/>
      <c r="Z1019" s="254">
        <f t="shared" si="99"/>
        <v>15840</v>
      </c>
      <c r="AA1019" s="5">
        <f>VLOOKUP(G1019,Ma_KH!$A:$R,14,0)</f>
        <v>60</v>
      </c>
    </row>
    <row r="1020" spans="1:27" x14ac:dyDescent="0.25">
      <c r="A1020" s="261">
        <v>46112</v>
      </c>
      <c r="B1020" s="262">
        <v>4186818224</v>
      </c>
      <c r="C1020" s="263" t="s">
        <v>15253</v>
      </c>
      <c r="D1020" s="261">
        <v>46116</v>
      </c>
      <c r="E1020" s="206"/>
      <c r="F1020" s="189"/>
      <c r="G1020" s="265" t="s">
        <v>7222</v>
      </c>
      <c r="H1020" s="206"/>
      <c r="I1020" s="262" t="s">
        <v>15476</v>
      </c>
      <c r="J1020" s="262" t="s">
        <v>1769</v>
      </c>
      <c r="K1020" s="205" t="s">
        <v>37</v>
      </c>
      <c r="L1020" s="190" t="str">
        <f>VLOOKUP($K1020,TONG_SL!$A:$D,2,0)</f>
        <v>Chả cốm 300g</v>
      </c>
      <c r="M1020" s="244"/>
      <c r="N1020" s="190" t="str">
        <f t="shared" si="95"/>
        <v>K-C6</v>
      </c>
      <c r="O1020" s="244"/>
      <c r="P1020" s="244"/>
      <c r="Q1020" s="190" t="str">
        <f>VLOOKUP(K1020,TONG_SL!$A:$D,3,0)</f>
        <v>Túi</v>
      </c>
      <c r="R1020" s="248">
        <v>8</v>
      </c>
      <c r="S1020" s="159"/>
      <c r="T1020" s="159">
        <f>VLOOKUP(VLOOKUP(G1020,Ma_KH!$A:$R,18,0)&amp;K1020,Gia_MB!$A:$F,6,0)</f>
        <v>74250</v>
      </c>
      <c r="U1020" s="254">
        <f t="shared" si="96"/>
        <v>594000</v>
      </c>
      <c r="V1020" s="159"/>
      <c r="W1020" s="246">
        <f t="shared" si="97"/>
        <v>0</v>
      </c>
      <c r="X1020" s="247" t="str">
        <f t="shared" si="98"/>
        <v>8</v>
      </c>
      <c r="Y1020" s="159"/>
      <c r="Z1020" s="254">
        <f t="shared" si="99"/>
        <v>47520</v>
      </c>
      <c r="AA1020" s="5">
        <f>VLOOKUP(G1020,Ma_KH!$A:$R,14,0)</f>
        <v>60</v>
      </c>
    </row>
    <row r="1021" spans="1:27" x14ac:dyDescent="0.25">
      <c r="A1021" s="261">
        <v>46112</v>
      </c>
      <c r="B1021" s="262">
        <v>4186818165</v>
      </c>
      <c r="C1021" s="263" t="s">
        <v>15253</v>
      </c>
      <c r="D1021" s="261">
        <v>46116</v>
      </c>
      <c r="E1021" s="206"/>
      <c r="F1021" s="189"/>
      <c r="G1021" s="265" t="s">
        <v>7222</v>
      </c>
      <c r="H1021" s="206"/>
      <c r="I1021" s="262" t="s">
        <v>15477</v>
      </c>
      <c r="J1021" s="262" t="s">
        <v>1769</v>
      </c>
      <c r="K1021" s="205" t="s">
        <v>32</v>
      </c>
      <c r="L1021" s="190" t="str">
        <f>VLOOKUP($K1021,TONG_SL!$A:$D,2,0)</f>
        <v>Giò Tai Lưỡi Xào 250g</v>
      </c>
      <c r="M1021" s="244"/>
      <c r="N1021" s="190" t="str">
        <f t="shared" si="95"/>
        <v>K-C6</v>
      </c>
      <c r="O1021" s="244"/>
      <c r="P1021" s="244"/>
      <c r="Q1021" s="190" t="str">
        <f>VLOOKUP(K1021,TONG_SL!$A:$D,3,0)</f>
        <v>Túi</v>
      </c>
      <c r="R1021" s="248">
        <v>10</v>
      </c>
      <c r="S1021" s="159"/>
      <c r="T1021" s="159">
        <f>VLOOKUP(VLOOKUP(G1021,Ma_KH!$A:$R,18,0)&amp;K1021,Gia_MB!$A:$F,6,0)</f>
        <v>50182</v>
      </c>
      <c r="U1021" s="254">
        <f t="shared" si="96"/>
        <v>501820</v>
      </c>
      <c r="V1021" s="159"/>
      <c r="W1021" s="246">
        <f t="shared" si="97"/>
        <v>0</v>
      </c>
      <c r="X1021" s="247" t="str">
        <f t="shared" si="98"/>
        <v>8</v>
      </c>
      <c r="Y1021" s="159"/>
      <c r="Z1021" s="254">
        <f t="shared" si="99"/>
        <v>40145.599999999999</v>
      </c>
      <c r="AA1021" s="5">
        <f>VLOOKUP(G1021,Ma_KH!$A:$R,14,0)</f>
        <v>60</v>
      </c>
    </row>
    <row r="1022" spans="1:27" x14ac:dyDescent="0.25">
      <c r="A1022" s="261">
        <v>46112</v>
      </c>
      <c r="B1022" s="262">
        <v>4186818165</v>
      </c>
      <c r="C1022" s="263" t="s">
        <v>15253</v>
      </c>
      <c r="D1022" s="261">
        <v>46116</v>
      </c>
      <c r="E1022" s="206"/>
      <c r="F1022" s="189"/>
      <c r="G1022" s="265" t="s">
        <v>7222</v>
      </c>
      <c r="H1022" s="206"/>
      <c r="I1022" s="262" t="s">
        <v>15477</v>
      </c>
      <c r="J1022" s="262" t="s">
        <v>1769</v>
      </c>
      <c r="K1022" s="205" t="s">
        <v>30</v>
      </c>
      <c r="L1022" s="190" t="str">
        <f>VLOOKUP($K1022,TONG_SL!$A:$D,2,0)</f>
        <v>Gà muối 500g</v>
      </c>
      <c r="M1022" s="244"/>
      <c r="N1022" s="190" t="str">
        <f t="shared" si="95"/>
        <v>K-C6</v>
      </c>
      <c r="O1022" s="244"/>
      <c r="P1022" s="244"/>
      <c r="Q1022" s="190" t="str">
        <f>VLOOKUP(K1022,TONG_SL!$A:$D,3,0)</f>
        <v>Túi</v>
      </c>
      <c r="R1022" s="248">
        <v>6</v>
      </c>
      <c r="S1022" s="159"/>
      <c r="T1022" s="159">
        <f>VLOOKUP(VLOOKUP(G1022,Ma_KH!$A:$R,18,0)&amp;K1022,Gia_MB!$A:$F,6,0)</f>
        <v>116611</v>
      </c>
      <c r="U1022" s="254">
        <f t="shared" si="96"/>
        <v>699666</v>
      </c>
      <c r="V1022" s="159"/>
      <c r="W1022" s="246">
        <f t="shared" si="97"/>
        <v>0</v>
      </c>
      <c r="X1022" s="247" t="str">
        <f t="shared" si="98"/>
        <v>8</v>
      </c>
      <c r="Y1022" s="159"/>
      <c r="Z1022" s="254">
        <f t="shared" si="99"/>
        <v>55973.279999999999</v>
      </c>
      <c r="AA1022" s="5">
        <f>VLOOKUP(G1022,Ma_KH!$A:$R,14,0)</f>
        <v>60</v>
      </c>
    </row>
    <row r="1023" spans="1:27" x14ac:dyDescent="0.25">
      <c r="A1023" s="261">
        <v>46112</v>
      </c>
      <c r="B1023" s="262">
        <v>4186818165</v>
      </c>
      <c r="C1023" s="263" t="s">
        <v>15253</v>
      </c>
      <c r="D1023" s="261">
        <v>46116</v>
      </c>
      <c r="E1023" s="206"/>
      <c r="F1023" s="189"/>
      <c r="G1023" s="265" t="s">
        <v>7222</v>
      </c>
      <c r="H1023" s="206"/>
      <c r="I1023" s="262" t="s">
        <v>15477</v>
      </c>
      <c r="J1023" s="262" t="s">
        <v>1769</v>
      </c>
      <c r="K1023" s="205" t="s">
        <v>44</v>
      </c>
      <c r="L1023" s="190" t="str">
        <f>VLOOKUP($K1023,TONG_SL!$A:$D,2,0)</f>
        <v>Giò lụa cây 250g</v>
      </c>
      <c r="M1023" s="244"/>
      <c r="N1023" s="190" t="str">
        <f t="shared" si="95"/>
        <v>K-C6</v>
      </c>
      <c r="O1023" s="244"/>
      <c r="P1023" s="244"/>
      <c r="Q1023" s="190" t="str">
        <f>VLOOKUP(K1023,TONG_SL!$A:$D,3,0)</f>
        <v>Túi</v>
      </c>
      <c r="R1023" s="248">
        <v>5</v>
      </c>
      <c r="S1023" s="159"/>
      <c r="T1023" s="159">
        <f>VLOOKUP(VLOOKUP(G1023,Ma_KH!$A:$R,18,0)&amp;K1023,Gia_MB!$A:$F,6,0)</f>
        <v>49500</v>
      </c>
      <c r="U1023" s="254">
        <f t="shared" si="96"/>
        <v>247500</v>
      </c>
      <c r="V1023" s="159"/>
      <c r="W1023" s="246">
        <f t="shared" si="97"/>
        <v>0</v>
      </c>
      <c r="X1023" s="247" t="str">
        <f t="shared" si="98"/>
        <v>8</v>
      </c>
      <c r="Y1023" s="159"/>
      <c r="Z1023" s="254">
        <f t="shared" si="99"/>
        <v>19800</v>
      </c>
      <c r="AA1023" s="5">
        <f>VLOOKUP(G1023,Ma_KH!$A:$R,14,0)</f>
        <v>60</v>
      </c>
    </row>
    <row r="1024" spans="1:27" x14ac:dyDescent="0.25">
      <c r="A1024" s="261">
        <v>46112</v>
      </c>
      <c r="B1024" s="262">
        <v>4186818165</v>
      </c>
      <c r="C1024" s="263" t="s">
        <v>15253</v>
      </c>
      <c r="D1024" s="261">
        <v>46116</v>
      </c>
      <c r="E1024" s="206"/>
      <c r="F1024" s="189"/>
      <c r="G1024" s="265" t="s">
        <v>7222</v>
      </c>
      <c r="H1024" s="206"/>
      <c r="I1024" s="262" t="s">
        <v>15477</v>
      </c>
      <c r="J1024" s="262" t="s">
        <v>1769</v>
      </c>
      <c r="K1024" s="205" t="s">
        <v>27</v>
      </c>
      <c r="L1024" s="190" t="str">
        <f>VLOOKUP($K1024,TONG_SL!$A:$D,2,0)</f>
        <v>Chân giò heo muối 300g</v>
      </c>
      <c r="M1024" s="244"/>
      <c r="N1024" s="190" t="str">
        <f t="shared" si="95"/>
        <v>K-C6</v>
      </c>
      <c r="O1024" s="244"/>
      <c r="P1024" s="244"/>
      <c r="Q1024" s="190" t="str">
        <f>VLOOKUP(K1024,TONG_SL!$A:$D,3,0)</f>
        <v>Túi</v>
      </c>
      <c r="R1024" s="248">
        <v>6</v>
      </c>
      <c r="S1024" s="159"/>
      <c r="T1024" s="159">
        <f>VLOOKUP(VLOOKUP(G1024,Ma_KH!$A:$R,18,0)&amp;K1024,Gia_MB!$A:$F,6,0)</f>
        <v>73431</v>
      </c>
      <c r="U1024" s="254">
        <f t="shared" si="96"/>
        <v>440586</v>
      </c>
      <c r="V1024" s="159"/>
      <c r="W1024" s="246">
        <f t="shared" si="97"/>
        <v>0</v>
      </c>
      <c r="X1024" s="247" t="str">
        <f t="shared" si="98"/>
        <v>8</v>
      </c>
      <c r="Y1024" s="159"/>
      <c r="Z1024" s="254">
        <f t="shared" si="99"/>
        <v>35246.879999999997</v>
      </c>
      <c r="AA1024" s="5">
        <f>VLOOKUP(G1024,Ma_KH!$A:$R,14,0)</f>
        <v>60</v>
      </c>
    </row>
    <row r="1025" spans="1:27" x14ac:dyDescent="0.25">
      <c r="A1025" s="261">
        <v>46112</v>
      </c>
      <c r="B1025" s="262">
        <v>4186818165</v>
      </c>
      <c r="C1025" s="263" t="s">
        <v>15253</v>
      </c>
      <c r="D1025" s="261">
        <v>46116</v>
      </c>
      <c r="E1025" s="206"/>
      <c r="F1025" s="189"/>
      <c r="G1025" s="265" t="s">
        <v>7222</v>
      </c>
      <c r="H1025" s="206"/>
      <c r="I1025" s="262" t="s">
        <v>15477</v>
      </c>
      <c r="J1025" s="262" t="s">
        <v>1769</v>
      </c>
      <c r="K1025" s="205" t="s">
        <v>34</v>
      </c>
      <c r="L1025" s="190" t="str">
        <f>VLOOKUP($K1025,TONG_SL!$A:$D,2,0)</f>
        <v>Tai heo muối 200g</v>
      </c>
      <c r="M1025" s="244"/>
      <c r="N1025" s="190" t="str">
        <f t="shared" si="95"/>
        <v>K-C6</v>
      </c>
      <c r="O1025" s="244"/>
      <c r="P1025" s="244"/>
      <c r="Q1025" s="190" t="str">
        <f>VLOOKUP(K1025,TONG_SL!$A:$D,3,0)</f>
        <v>Túi</v>
      </c>
      <c r="R1025" s="248">
        <v>10</v>
      </c>
      <c r="S1025" s="159"/>
      <c r="T1025" s="159">
        <f>VLOOKUP(VLOOKUP(G1025,Ma_KH!$A:$R,18,0)&amp;K1025,Gia_MB!$A:$F,6,0)</f>
        <v>55595</v>
      </c>
      <c r="U1025" s="254">
        <f t="shared" si="96"/>
        <v>555950</v>
      </c>
      <c r="V1025" s="159"/>
      <c r="W1025" s="246">
        <f t="shared" si="97"/>
        <v>0</v>
      </c>
      <c r="X1025" s="247" t="str">
        <f t="shared" si="98"/>
        <v>8</v>
      </c>
      <c r="Y1025" s="159"/>
      <c r="Z1025" s="254">
        <f t="shared" si="99"/>
        <v>44476</v>
      </c>
      <c r="AA1025" s="5">
        <f>VLOOKUP(G1025,Ma_KH!$A:$R,14,0)</f>
        <v>60</v>
      </c>
    </row>
    <row r="1026" spans="1:27" x14ac:dyDescent="0.25">
      <c r="A1026" s="261">
        <v>46112</v>
      </c>
      <c r="B1026" s="262">
        <v>4186818165</v>
      </c>
      <c r="C1026" s="263" t="s">
        <v>15253</v>
      </c>
      <c r="D1026" s="261">
        <v>46116</v>
      </c>
      <c r="E1026" s="206"/>
      <c r="F1026" s="189"/>
      <c r="G1026" s="265" t="s">
        <v>7222</v>
      </c>
      <c r="H1026" s="206"/>
      <c r="I1026" s="262" t="s">
        <v>15477</v>
      </c>
      <c r="J1026" s="262" t="s">
        <v>1769</v>
      </c>
      <c r="K1026" s="205" t="s">
        <v>48</v>
      </c>
      <c r="L1026" s="190" t="str">
        <f>VLOOKUP($K1026,TONG_SL!$A:$D,2,0)</f>
        <v>Mọc Nấm Hương 250g</v>
      </c>
      <c r="M1026" s="244"/>
      <c r="N1026" s="190" t="str">
        <f t="shared" si="95"/>
        <v>K-C6</v>
      </c>
      <c r="O1026" s="244"/>
      <c r="P1026" s="244"/>
      <c r="Q1026" s="190" t="str">
        <f>VLOOKUP(K1026,TONG_SL!$A:$D,3,0)</f>
        <v>Túi</v>
      </c>
      <c r="R1026" s="248">
        <v>15</v>
      </c>
      <c r="S1026" s="159"/>
      <c r="T1026" s="159">
        <f>VLOOKUP(VLOOKUP(G1026,Ma_KH!$A:$R,18,0)&amp;K1026,Gia_MB!$A:$F,6,0)</f>
        <v>46000</v>
      </c>
      <c r="U1026" s="254">
        <f t="shared" si="96"/>
        <v>690000</v>
      </c>
      <c r="V1026" s="159"/>
      <c r="W1026" s="246">
        <f t="shared" si="97"/>
        <v>0</v>
      </c>
      <c r="X1026" s="247" t="str">
        <f t="shared" si="98"/>
        <v>8</v>
      </c>
      <c r="Y1026" s="159"/>
      <c r="Z1026" s="254">
        <f t="shared" si="99"/>
        <v>55200</v>
      </c>
      <c r="AA1026" s="5">
        <f>VLOOKUP(G1026,Ma_KH!$A:$R,14,0)</f>
        <v>60</v>
      </c>
    </row>
    <row r="1027" spans="1:27" x14ac:dyDescent="0.25">
      <c r="A1027" s="261">
        <v>46112</v>
      </c>
      <c r="B1027" s="262">
        <v>4186818165</v>
      </c>
      <c r="C1027" s="263" t="s">
        <v>15253</v>
      </c>
      <c r="D1027" s="261">
        <v>46116</v>
      </c>
      <c r="E1027" s="206"/>
      <c r="F1027" s="189"/>
      <c r="G1027" s="265" t="s">
        <v>7222</v>
      </c>
      <c r="H1027" s="206"/>
      <c r="I1027" s="262" t="s">
        <v>15477</v>
      </c>
      <c r="J1027" s="262" t="s">
        <v>1769</v>
      </c>
      <c r="K1027" s="205" t="s">
        <v>37</v>
      </c>
      <c r="L1027" s="190" t="str">
        <f>VLOOKUP($K1027,TONG_SL!$A:$D,2,0)</f>
        <v>Chả cốm 300g</v>
      </c>
      <c r="M1027" s="244"/>
      <c r="N1027" s="190" t="str">
        <f t="shared" ref="N1027:N1090" si="100">IF($B1027&lt;&gt;"","K-C6","")</f>
        <v>K-C6</v>
      </c>
      <c r="O1027" s="244"/>
      <c r="P1027" s="244"/>
      <c r="Q1027" s="190" t="str">
        <f>VLOOKUP(K1027,TONG_SL!$A:$D,3,0)</f>
        <v>Túi</v>
      </c>
      <c r="R1027" s="248">
        <v>6</v>
      </c>
      <c r="S1027" s="159"/>
      <c r="T1027" s="159">
        <f>VLOOKUP(VLOOKUP(G1027,Ma_KH!$A:$R,18,0)&amp;K1027,Gia_MB!$A:$F,6,0)</f>
        <v>74250</v>
      </c>
      <c r="U1027" s="254">
        <f t="shared" si="96"/>
        <v>445500</v>
      </c>
      <c r="V1027" s="159"/>
      <c r="W1027" s="246">
        <f t="shared" si="97"/>
        <v>0</v>
      </c>
      <c r="X1027" s="247" t="str">
        <f t="shared" si="98"/>
        <v>8</v>
      </c>
      <c r="Y1027" s="159"/>
      <c r="Z1027" s="254">
        <f t="shared" si="99"/>
        <v>35640</v>
      </c>
      <c r="AA1027" s="5">
        <f>VLOOKUP(G1027,Ma_KH!$A:$R,14,0)</f>
        <v>60</v>
      </c>
    </row>
    <row r="1028" spans="1:27" x14ac:dyDescent="0.25">
      <c r="A1028" s="261">
        <v>46112</v>
      </c>
      <c r="B1028" s="262">
        <v>4186818041</v>
      </c>
      <c r="C1028" s="263" t="s">
        <v>15253</v>
      </c>
      <c r="D1028" s="261">
        <v>46116</v>
      </c>
      <c r="E1028" s="206"/>
      <c r="F1028" s="189"/>
      <c r="G1028" s="265" t="s">
        <v>7222</v>
      </c>
      <c r="H1028" s="206"/>
      <c r="I1028" s="262" t="s">
        <v>15478</v>
      </c>
      <c r="J1028" s="262" t="s">
        <v>1769</v>
      </c>
      <c r="K1028" s="205" t="s">
        <v>27</v>
      </c>
      <c r="L1028" s="190" t="str">
        <f>VLOOKUP($K1028,TONG_SL!$A:$D,2,0)</f>
        <v>Chân giò heo muối 300g</v>
      </c>
      <c r="M1028" s="244"/>
      <c r="N1028" s="190" t="str">
        <f t="shared" si="100"/>
        <v>K-C6</v>
      </c>
      <c r="O1028" s="244"/>
      <c r="P1028" s="244"/>
      <c r="Q1028" s="190" t="str">
        <f>VLOOKUP(K1028,TONG_SL!$A:$D,3,0)</f>
        <v>Túi</v>
      </c>
      <c r="R1028" s="248">
        <v>6</v>
      </c>
      <c r="S1028" s="159"/>
      <c r="T1028" s="159">
        <f>VLOOKUP(VLOOKUP(G1028,Ma_KH!$A:$R,18,0)&amp;K1028,Gia_MB!$A:$F,6,0)</f>
        <v>73431</v>
      </c>
      <c r="U1028" s="254">
        <f t="shared" si="96"/>
        <v>440586</v>
      </c>
      <c r="V1028" s="159"/>
      <c r="W1028" s="246">
        <f t="shared" si="97"/>
        <v>0</v>
      </c>
      <c r="X1028" s="247" t="str">
        <f t="shared" si="98"/>
        <v>8</v>
      </c>
      <c r="Y1028" s="159"/>
      <c r="Z1028" s="254">
        <f t="shared" si="99"/>
        <v>35246.879999999997</v>
      </c>
      <c r="AA1028" s="5">
        <f>VLOOKUP(G1028,Ma_KH!$A:$R,14,0)</f>
        <v>60</v>
      </c>
    </row>
    <row r="1029" spans="1:27" x14ac:dyDescent="0.25">
      <c r="A1029" s="261">
        <v>46112</v>
      </c>
      <c r="B1029" s="262">
        <v>4186818041</v>
      </c>
      <c r="C1029" s="263" t="s">
        <v>15253</v>
      </c>
      <c r="D1029" s="261">
        <v>46116</v>
      </c>
      <c r="E1029" s="206"/>
      <c r="F1029" s="189"/>
      <c r="G1029" s="265" t="s">
        <v>7222</v>
      </c>
      <c r="H1029" s="206"/>
      <c r="I1029" s="262" t="s">
        <v>15478</v>
      </c>
      <c r="J1029" s="262" t="s">
        <v>1769</v>
      </c>
      <c r="K1029" s="205" t="s">
        <v>32</v>
      </c>
      <c r="L1029" s="190" t="str">
        <f>VLOOKUP($K1029,TONG_SL!$A:$D,2,0)</f>
        <v>Giò Tai Lưỡi Xào 250g</v>
      </c>
      <c r="M1029" s="244"/>
      <c r="N1029" s="190" t="str">
        <f t="shared" si="100"/>
        <v>K-C6</v>
      </c>
      <c r="O1029" s="244"/>
      <c r="P1029" s="244"/>
      <c r="Q1029" s="190" t="str">
        <f>VLOOKUP(K1029,TONG_SL!$A:$D,3,0)</f>
        <v>Túi</v>
      </c>
      <c r="R1029" s="248">
        <v>4</v>
      </c>
      <c r="S1029" s="159"/>
      <c r="T1029" s="159">
        <f>VLOOKUP(VLOOKUP(G1029,Ma_KH!$A:$R,18,0)&amp;K1029,Gia_MB!$A:$F,6,0)</f>
        <v>50182</v>
      </c>
      <c r="U1029" s="254">
        <f t="shared" si="96"/>
        <v>200728</v>
      </c>
      <c r="V1029" s="159"/>
      <c r="W1029" s="246">
        <f t="shared" si="97"/>
        <v>0</v>
      </c>
      <c r="X1029" s="247" t="str">
        <f t="shared" si="98"/>
        <v>8</v>
      </c>
      <c r="Y1029" s="159"/>
      <c r="Z1029" s="254">
        <f t="shared" si="99"/>
        <v>16058.24</v>
      </c>
      <c r="AA1029" s="5">
        <f>VLOOKUP(G1029,Ma_KH!$A:$R,14,0)</f>
        <v>60</v>
      </c>
    </row>
    <row r="1030" spans="1:27" x14ac:dyDescent="0.25">
      <c r="A1030" s="261">
        <v>46112</v>
      </c>
      <c r="B1030" s="262">
        <v>4186818041</v>
      </c>
      <c r="C1030" s="263" t="s">
        <v>15253</v>
      </c>
      <c r="D1030" s="261">
        <v>46116</v>
      </c>
      <c r="E1030" s="206"/>
      <c r="F1030" s="189"/>
      <c r="G1030" s="265" t="s">
        <v>7222</v>
      </c>
      <c r="H1030" s="206"/>
      <c r="I1030" s="262" t="s">
        <v>15478</v>
      </c>
      <c r="J1030" s="262" t="s">
        <v>1769</v>
      </c>
      <c r="K1030" s="205" t="s">
        <v>37</v>
      </c>
      <c r="L1030" s="190" t="str">
        <f>VLOOKUP($K1030,TONG_SL!$A:$D,2,0)</f>
        <v>Chả cốm 300g</v>
      </c>
      <c r="M1030" s="244"/>
      <c r="N1030" s="190" t="str">
        <f t="shared" si="100"/>
        <v>K-C6</v>
      </c>
      <c r="O1030" s="244"/>
      <c r="P1030" s="244"/>
      <c r="Q1030" s="190" t="str">
        <f>VLOOKUP(K1030,TONG_SL!$A:$D,3,0)</f>
        <v>Túi</v>
      </c>
      <c r="R1030" s="248">
        <v>6</v>
      </c>
      <c r="S1030" s="159"/>
      <c r="T1030" s="159">
        <f>VLOOKUP(VLOOKUP(G1030,Ma_KH!$A:$R,18,0)&amp;K1030,Gia_MB!$A:$F,6,0)</f>
        <v>74250</v>
      </c>
      <c r="U1030" s="254">
        <f t="shared" si="96"/>
        <v>445500</v>
      </c>
      <c r="V1030" s="159"/>
      <c r="W1030" s="246">
        <f t="shared" si="97"/>
        <v>0</v>
      </c>
      <c r="X1030" s="247" t="str">
        <f t="shared" si="98"/>
        <v>8</v>
      </c>
      <c r="Y1030" s="159"/>
      <c r="Z1030" s="254">
        <f t="shared" si="99"/>
        <v>35640</v>
      </c>
      <c r="AA1030" s="5">
        <f>VLOOKUP(G1030,Ma_KH!$A:$R,14,0)</f>
        <v>60</v>
      </c>
    </row>
    <row r="1031" spans="1:27" x14ac:dyDescent="0.25">
      <c r="A1031" s="261">
        <v>46112</v>
      </c>
      <c r="B1031" s="262">
        <v>4186818041</v>
      </c>
      <c r="C1031" s="263" t="s">
        <v>15253</v>
      </c>
      <c r="D1031" s="261">
        <v>46116</v>
      </c>
      <c r="E1031" s="206"/>
      <c r="F1031" s="189"/>
      <c r="G1031" s="265" t="s">
        <v>7222</v>
      </c>
      <c r="H1031" s="206"/>
      <c r="I1031" s="262" t="s">
        <v>15478</v>
      </c>
      <c r="J1031" s="262" t="s">
        <v>1769</v>
      </c>
      <c r="K1031" s="205" t="s">
        <v>30</v>
      </c>
      <c r="L1031" s="190" t="str">
        <f>VLOOKUP($K1031,TONG_SL!$A:$D,2,0)</f>
        <v>Gà muối 500g</v>
      </c>
      <c r="M1031" s="244"/>
      <c r="N1031" s="190" t="str">
        <f t="shared" si="100"/>
        <v>K-C6</v>
      </c>
      <c r="O1031" s="244"/>
      <c r="P1031" s="244"/>
      <c r="Q1031" s="190" t="str">
        <f>VLOOKUP(K1031,TONG_SL!$A:$D,3,0)</f>
        <v>Túi</v>
      </c>
      <c r="R1031" s="248">
        <v>4</v>
      </c>
      <c r="S1031" s="159"/>
      <c r="T1031" s="159">
        <f>VLOOKUP(VLOOKUP(G1031,Ma_KH!$A:$R,18,0)&amp;K1031,Gia_MB!$A:$F,6,0)</f>
        <v>116611</v>
      </c>
      <c r="U1031" s="254">
        <f t="shared" si="96"/>
        <v>466444</v>
      </c>
      <c r="V1031" s="159"/>
      <c r="W1031" s="246">
        <f t="shared" si="97"/>
        <v>0</v>
      </c>
      <c r="X1031" s="247" t="str">
        <f t="shared" si="98"/>
        <v>8</v>
      </c>
      <c r="Y1031" s="159"/>
      <c r="Z1031" s="254">
        <f t="shared" si="99"/>
        <v>37315.520000000004</v>
      </c>
      <c r="AA1031" s="5">
        <f>VLOOKUP(G1031,Ma_KH!$A:$R,14,0)</f>
        <v>60</v>
      </c>
    </row>
    <row r="1032" spans="1:27" x14ac:dyDescent="0.25">
      <c r="A1032" s="261">
        <v>46112</v>
      </c>
      <c r="B1032" s="262">
        <v>4186818041</v>
      </c>
      <c r="C1032" s="263" t="s">
        <v>15253</v>
      </c>
      <c r="D1032" s="261">
        <v>46116</v>
      </c>
      <c r="E1032" s="206"/>
      <c r="F1032" s="189"/>
      <c r="G1032" s="265" t="s">
        <v>7222</v>
      </c>
      <c r="H1032" s="206"/>
      <c r="I1032" s="262" t="s">
        <v>15478</v>
      </c>
      <c r="J1032" s="262" t="s">
        <v>1769</v>
      </c>
      <c r="K1032" s="205" t="s">
        <v>34</v>
      </c>
      <c r="L1032" s="190" t="str">
        <f>VLOOKUP($K1032,TONG_SL!$A:$D,2,0)</f>
        <v>Tai heo muối 200g</v>
      </c>
      <c r="M1032" s="244"/>
      <c r="N1032" s="190" t="str">
        <f t="shared" si="100"/>
        <v>K-C6</v>
      </c>
      <c r="O1032" s="244"/>
      <c r="P1032" s="244"/>
      <c r="Q1032" s="190" t="str">
        <f>VLOOKUP(K1032,TONG_SL!$A:$D,3,0)</f>
        <v>Túi</v>
      </c>
      <c r="R1032" s="248">
        <v>4</v>
      </c>
      <c r="S1032" s="159"/>
      <c r="T1032" s="159">
        <f>VLOOKUP(VLOOKUP(G1032,Ma_KH!$A:$R,18,0)&amp;K1032,Gia_MB!$A:$F,6,0)</f>
        <v>55595</v>
      </c>
      <c r="U1032" s="254">
        <f t="shared" si="96"/>
        <v>222380</v>
      </c>
      <c r="V1032" s="159"/>
      <c r="W1032" s="246">
        <f t="shared" si="97"/>
        <v>0</v>
      </c>
      <c r="X1032" s="247" t="str">
        <f t="shared" si="98"/>
        <v>8</v>
      </c>
      <c r="Y1032" s="159"/>
      <c r="Z1032" s="254">
        <f t="shared" si="99"/>
        <v>17790.400000000001</v>
      </c>
      <c r="AA1032" s="5">
        <f>VLOOKUP(G1032,Ma_KH!$A:$R,14,0)</f>
        <v>60</v>
      </c>
    </row>
    <row r="1033" spans="1:27" x14ac:dyDescent="0.25">
      <c r="A1033" s="261">
        <v>46112</v>
      </c>
      <c r="B1033" s="262">
        <v>4186818041</v>
      </c>
      <c r="C1033" s="263" t="s">
        <v>15253</v>
      </c>
      <c r="D1033" s="261">
        <v>46116</v>
      </c>
      <c r="E1033" s="206"/>
      <c r="F1033" s="189"/>
      <c r="G1033" s="265" t="s">
        <v>7222</v>
      </c>
      <c r="H1033" s="206"/>
      <c r="I1033" s="262" t="s">
        <v>15478</v>
      </c>
      <c r="J1033" s="262" t="s">
        <v>1769</v>
      </c>
      <c r="K1033" s="205" t="s">
        <v>48</v>
      </c>
      <c r="L1033" s="190" t="str">
        <f>VLOOKUP($K1033,TONG_SL!$A:$D,2,0)</f>
        <v>Mọc Nấm Hương 250g</v>
      </c>
      <c r="M1033" s="244"/>
      <c r="N1033" s="190" t="str">
        <f t="shared" si="100"/>
        <v>K-C6</v>
      </c>
      <c r="O1033" s="244"/>
      <c r="P1033" s="244"/>
      <c r="Q1033" s="190" t="str">
        <f>VLOOKUP(K1033,TONG_SL!$A:$D,3,0)</f>
        <v>Túi</v>
      </c>
      <c r="R1033" s="248">
        <v>4</v>
      </c>
      <c r="S1033" s="159"/>
      <c r="T1033" s="159">
        <f>VLOOKUP(VLOOKUP(G1033,Ma_KH!$A:$R,18,0)&amp;K1033,Gia_MB!$A:$F,6,0)</f>
        <v>46000</v>
      </c>
      <c r="U1033" s="254">
        <f t="shared" si="96"/>
        <v>184000</v>
      </c>
      <c r="V1033" s="159"/>
      <c r="W1033" s="246">
        <f t="shared" si="97"/>
        <v>0</v>
      </c>
      <c r="X1033" s="247" t="str">
        <f t="shared" si="98"/>
        <v>8</v>
      </c>
      <c r="Y1033" s="159"/>
      <c r="Z1033" s="254">
        <f t="shared" si="99"/>
        <v>14720</v>
      </c>
      <c r="AA1033" s="5">
        <f>VLOOKUP(G1033,Ma_KH!$A:$R,14,0)</f>
        <v>60</v>
      </c>
    </row>
    <row r="1034" spans="1:27" x14ac:dyDescent="0.25">
      <c r="A1034" s="261">
        <v>46112</v>
      </c>
      <c r="B1034" s="262">
        <v>4186818041</v>
      </c>
      <c r="C1034" s="263" t="s">
        <v>15253</v>
      </c>
      <c r="D1034" s="261">
        <v>46116</v>
      </c>
      <c r="E1034" s="206"/>
      <c r="F1034" s="189"/>
      <c r="G1034" s="265" t="s">
        <v>7222</v>
      </c>
      <c r="H1034" s="206"/>
      <c r="I1034" s="262" t="s">
        <v>15478</v>
      </c>
      <c r="J1034" s="262" t="s">
        <v>1769</v>
      </c>
      <c r="K1034" s="205" t="s">
        <v>44</v>
      </c>
      <c r="L1034" s="190" t="str">
        <f>VLOOKUP($K1034,TONG_SL!$A:$D,2,0)</f>
        <v>Giò lụa cây 250g</v>
      </c>
      <c r="M1034" s="244"/>
      <c r="N1034" s="190" t="str">
        <f t="shared" si="100"/>
        <v>K-C6</v>
      </c>
      <c r="O1034" s="244"/>
      <c r="P1034" s="244"/>
      <c r="Q1034" s="190" t="str">
        <f>VLOOKUP(K1034,TONG_SL!$A:$D,3,0)</f>
        <v>Túi</v>
      </c>
      <c r="R1034" s="248">
        <v>2</v>
      </c>
      <c r="S1034" s="159"/>
      <c r="T1034" s="159">
        <f>VLOOKUP(VLOOKUP(G1034,Ma_KH!$A:$R,18,0)&amp;K1034,Gia_MB!$A:$F,6,0)</f>
        <v>49500</v>
      </c>
      <c r="U1034" s="254">
        <f t="shared" si="96"/>
        <v>99000</v>
      </c>
      <c r="V1034" s="159"/>
      <c r="W1034" s="246">
        <f t="shared" si="97"/>
        <v>0</v>
      </c>
      <c r="X1034" s="247" t="str">
        <f t="shared" si="98"/>
        <v>8</v>
      </c>
      <c r="Y1034" s="159"/>
      <c r="Z1034" s="254">
        <f t="shared" si="99"/>
        <v>7920</v>
      </c>
      <c r="AA1034" s="5">
        <f>VLOOKUP(G1034,Ma_KH!$A:$R,14,0)</f>
        <v>60</v>
      </c>
    </row>
    <row r="1035" spans="1:27" x14ac:dyDescent="0.25">
      <c r="A1035" s="261">
        <v>46112</v>
      </c>
      <c r="B1035" s="262">
        <v>4186818187</v>
      </c>
      <c r="C1035" s="263" t="s">
        <v>15253</v>
      </c>
      <c r="D1035" s="261">
        <v>46116</v>
      </c>
      <c r="E1035" s="206"/>
      <c r="F1035" s="189"/>
      <c r="G1035" s="265" t="s">
        <v>7222</v>
      </c>
      <c r="H1035" s="206"/>
      <c r="I1035" s="262" t="s">
        <v>15479</v>
      </c>
      <c r="J1035" s="262" t="s">
        <v>1769</v>
      </c>
      <c r="K1035" s="205" t="s">
        <v>44</v>
      </c>
      <c r="L1035" s="190" t="str">
        <f>VLOOKUP($K1035,TONG_SL!$A:$D,2,0)</f>
        <v>Giò lụa cây 250g</v>
      </c>
      <c r="M1035" s="244"/>
      <c r="N1035" s="190" t="str">
        <f t="shared" si="100"/>
        <v>K-C6</v>
      </c>
      <c r="O1035" s="244"/>
      <c r="P1035" s="244"/>
      <c r="Q1035" s="190" t="str">
        <f>VLOOKUP(K1035,TONG_SL!$A:$D,3,0)</f>
        <v>Túi</v>
      </c>
      <c r="R1035" s="248">
        <v>2</v>
      </c>
      <c r="S1035" s="159"/>
      <c r="T1035" s="159">
        <f>VLOOKUP(VLOOKUP(G1035,Ma_KH!$A:$R,18,0)&amp;K1035,Gia_MB!$A:$F,6,0)</f>
        <v>49500</v>
      </c>
      <c r="U1035" s="254">
        <f t="shared" si="96"/>
        <v>99000</v>
      </c>
      <c r="V1035" s="159"/>
      <c r="W1035" s="246">
        <f t="shared" si="97"/>
        <v>0</v>
      </c>
      <c r="X1035" s="247" t="str">
        <f t="shared" si="98"/>
        <v>8</v>
      </c>
      <c r="Y1035" s="159"/>
      <c r="Z1035" s="254">
        <f t="shared" si="99"/>
        <v>7920</v>
      </c>
      <c r="AA1035" s="5">
        <f>VLOOKUP(G1035,Ma_KH!$A:$R,14,0)</f>
        <v>60</v>
      </c>
    </row>
    <row r="1036" spans="1:27" x14ac:dyDescent="0.25">
      <c r="A1036" s="261">
        <v>46112</v>
      </c>
      <c r="B1036" s="262">
        <v>4186818187</v>
      </c>
      <c r="C1036" s="263" t="s">
        <v>15253</v>
      </c>
      <c r="D1036" s="261">
        <v>46116</v>
      </c>
      <c r="E1036" s="206"/>
      <c r="F1036" s="189"/>
      <c r="G1036" s="265" t="s">
        <v>7222</v>
      </c>
      <c r="H1036" s="206"/>
      <c r="I1036" s="262" t="s">
        <v>15479</v>
      </c>
      <c r="J1036" s="262" t="s">
        <v>1769</v>
      </c>
      <c r="K1036" s="205" t="s">
        <v>30</v>
      </c>
      <c r="L1036" s="190" t="str">
        <f>VLOOKUP($K1036,TONG_SL!$A:$D,2,0)</f>
        <v>Gà muối 500g</v>
      </c>
      <c r="M1036" s="244"/>
      <c r="N1036" s="190" t="str">
        <f t="shared" si="100"/>
        <v>K-C6</v>
      </c>
      <c r="O1036" s="244"/>
      <c r="P1036" s="244"/>
      <c r="Q1036" s="190" t="str">
        <f>VLOOKUP(K1036,TONG_SL!$A:$D,3,0)</f>
        <v>Túi</v>
      </c>
      <c r="R1036" s="248">
        <v>6</v>
      </c>
      <c r="S1036" s="159"/>
      <c r="T1036" s="159">
        <f>VLOOKUP(VLOOKUP(G1036,Ma_KH!$A:$R,18,0)&amp;K1036,Gia_MB!$A:$F,6,0)</f>
        <v>116611</v>
      </c>
      <c r="U1036" s="254">
        <f t="shared" si="96"/>
        <v>699666</v>
      </c>
      <c r="V1036" s="159"/>
      <c r="W1036" s="246">
        <f t="shared" si="97"/>
        <v>0</v>
      </c>
      <c r="X1036" s="247" t="str">
        <f t="shared" si="98"/>
        <v>8</v>
      </c>
      <c r="Y1036" s="159"/>
      <c r="Z1036" s="254">
        <f t="shared" si="99"/>
        <v>55973.279999999999</v>
      </c>
      <c r="AA1036" s="5">
        <f>VLOOKUP(G1036,Ma_KH!$A:$R,14,0)</f>
        <v>60</v>
      </c>
    </row>
    <row r="1037" spans="1:27" x14ac:dyDescent="0.25">
      <c r="A1037" s="261">
        <v>46112</v>
      </c>
      <c r="B1037" s="262">
        <v>4186818187</v>
      </c>
      <c r="C1037" s="263" t="s">
        <v>15253</v>
      </c>
      <c r="D1037" s="261">
        <v>46116</v>
      </c>
      <c r="E1037" s="206"/>
      <c r="F1037" s="189"/>
      <c r="G1037" s="265" t="s">
        <v>7222</v>
      </c>
      <c r="H1037" s="206"/>
      <c r="I1037" s="262" t="s">
        <v>15479</v>
      </c>
      <c r="J1037" s="262" t="s">
        <v>1769</v>
      </c>
      <c r="K1037" s="205" t="s">
        <v>27</v>
      </c>
      <c r="L1037" s="190" t="str">
        <f>VLOOKUP($K1037,TONG_SL!$A:$D,2,0)</f>
        <v>Chân giò heo muối 300g</v>
      </c>
      <c r="M1037" s="244"/>
      <c r="N1037" s="190" t="str">
        <f t="shared" si="100"/>
        <v>K-C6</v>
      </c>
      <c r="O1037" s="244"/>
      <c r="P1037" s="244"/>
      <c r="Q1037" s="190" t="str">
        <f>VLOOKUP(K1037,TONG_SL!$A:$D,3,0)</f>
        <v>Túi</v>
      </c>
      <c r="R1037" s="248">
        <v>6</v>
      </c>
      <c r="S1037" s="159"/>
      <c r="T1037" s="159">
        <f>VLOOKUP(VLOOKUP(G1037,Ma_KH!$A:$R,18,0)&amp;K1037,Gia_MB!$A:$F,6,0)</f>
        <v>73431</v>
      </c>
      <c r="U1037" s="254">
        <f t="shared" si="96"/>
        <v>440586</v>
      </c>
      <c r="V1037" s="159"/>
      <c r="W1037" s="246">
        <f t="shared" si="97"/>
        <v>0</v>
      </c>
      <c r="X1037" s="247" t="str">
        <f t="shared" si="98"/>
        <v>8</v>
      </c>
      <c r="Y1037" s="159"/>
      <c r="Z1037" s="254">
        <f t="shared" si="99"/>
        <v>35246.879999999997</v>
      </c>
      <c r="AA1037" s="5">
        <f>VLOOKUP(G1037,Ma_KH!$A:$R,14,0)</f>
        <v>60</v>
      </c>
    </row>
    <row r="1038" spans="1:27" x14ac:dyDescent="0.25">
      <c r="A1038" s="261">
        <v>46112</v>
      </c>
      <c r="B1038" s="262">
        <v>4186818187</v>
      </c>
      <c r="C1038" s="263" t="s">
        <v>15253</v>
      </c>
      <c r="D1038" s="261">
        <v>46116</v>
      </c>
      <c r="E1038" s="206"/>
      <c r="F1038" s="189"/>
      <c r="G1038" s="265" t="s">
        <v>7222</v>
      </c>
      <c r="H1038" s="206"/>
      <c r="I1038" s="262" t="s">
        <v>15479</v>
      </c>
      <c r="J1038" s="262" t="s">
        <v>1769</v>
      </c>
      <c r="K1038" s="205" t="s">
        <v>48</v>
      </c>
      <c r="L1038" s="190" t="str">
        <f>VLOOKUP($K1038,TONG_SL!$A:$D,2,0)</f>
        <v>Mọc Nấm Hương 250g</v>
      </c>
      <c r="M1038" s="244"/>
      <c r="N1038" s="190" t="str">
        <f t="shared" si="100"/>
        <v>K-C6</v>
      </c>
      <c r="O1038" s="244"/>
      <c r="P1038" s="244"/>
      <c r="Q1038" s="190" t="str">
        <f>VLOOKUP(K1038,TONG_SL!$A:$D,3,0)</f>
        <v>Túi</v>
      </c>
      <c r="R1038" s="248">
        <v>4</v>
      </c>
      <c r="S1038" s="159"/>
      <c r="T1038" s="159">
        <f>VLOOKUP(VLOOKUP(G1038,Ma_KH!$A:$R,18,0)&amp;K1038,Gia_MB!$A:$F,6,0)</f>
        <v>46000</v>
      </c>
      <c r="U1038" s="254">
        <f t="shared" si="96"/>
        <v>184000</v>
      </c>
      <c r="V1038" s="159"/>
      <c r="W1038" s="246">
        <f t="shared" si="97"/>
        <v>0</v>
      </c>
      <c r="X1038" s="247" t="str">
        <f t="shared" si="98"/>
        <v>8</v>
      </c>
      <c r="Y1038" s="159"/>
      <c r="Z1038" s="254">
        <f t="shared" si="99"/>
        <v>14720</v>
      </c>
      <c r="AA1038" s="5">
        <f>VLOOKUP(G1038,Ma_KH!$A:$R,14,0)</f>
        <v>60</v>
      </c>
    </row>
    <row r="1039" spans="1:27" x14ac:dyDescent="0.25">
      <c r="A1039" s="261">
        <v>46112</v>
      </c>
      <c r="B1039" s="262">
        <v>4186818187</v>
      </c>
      <c r="C1039" s="263" t="s">
        <v>15253</v>
      </c>
      <c r="D1039" s="261">
        <v>46116</v>
      </c>
      <c r="E1039" s="206"/>
      <c r="F1039" s="189"/>
      <c r="G1039" s="265" t="s">
        <v>7222</v>
      </c>
      <c r="H1039" s="206"/>
      <c r="I1039" s="262" t="s">
        <v>15479</v>
      </c>
      <c r="J1039" s="262" t="s">
        <v>1769</v>
      </c>
      <c r="K1039" s="205" t="s">
        <v>37</v>
      </c>
      <c r="L1039" s="190" t="str">
        <f>VLOOKUP($K1039,TONG_SL!$A:$D,2,0)</f>
        <v>Chả cốm 300g</v>
      </c>
      <c r="M1039" s="244"/>
      <c r="N1039" s="190" t="str">
        <f t="shared" si="100"/>
        <v>K-C6</v>
      </c>
      <c r="O1039" s="244"/>
      <c r="P1039" s="244"/>
      <c r="Q1039" s="190" t="str">
        <f>VLOOKUP(K1039,TONG_SL!$A:$D,3,0)</f>
        <v>Túi</v>
      </c>
      <c r="R1039" s="248">
        <v>6</v>
      </c>
      <c r="S1039" s="159"/>
      <c r="T1039" s="159">
        <f>VLOOKUP(VLOOKUP(G1039,Ma_KH!$A:$R,18,0)&amp;K1039,Gia_MB!$A:$F,6,0)</f>
        <v>74250</v>
      </c>
      <c r="U1039" s="254">
        <f t="shared" si="96"/>
        <v>445500</v>
      </c>
      <c r="V1039" s="159"/>
      <c r="W1039" s="246">
        <f t="shared" si="97"/>
        <v>0</v>
      </c>
      <c r="X1039" s="247" t="str">
        <f t="shared" si="98"/>
        <v>8</v>
      </c>
      <c r="Y1039" s="159"/>
      <c r="Z1039" s="254">
        <f t="shared" si="99"/>
        <v>35640</v>
      </c>
      <c r="AA1039" s="5">
        <f>VLOOKUP(G1039,Ma_KH!$A:$R,14,0)</f>
        <v>60</v>
      </c>
    </row>
    <row r="1040" spans="1:27" x14ac:dyDescent="0.25">
      <c r="A1040" s="261">
        <v>46112</v>
      </c>
      <c r="B1040" s="262">
        <v>4186818187</v>
      </c>
      <c r="C1040" s="263" t="s">
        <v>15253</v>
      </c>
      <c r="D1040" s="261">
        <v>46116</v>
      </c>
      <c r="E1040" s="206"/>
      <c r="F1040" s="189"/>
      <c r="G1040" s="265" t="s">
        <v>7222</v>
      </c>
      <c r="H1040" s="206"/>
      <c r="I1040" s="262" t="s">
        <v>15479</v>
      </c>
      <c r="J1040" s="262" t="s">
        <v>1769</v>
      </c>
      <c r="K1040" s="205" t="s">
        <v>32</v>
      </c>
      <c r="L1040" s="190" t="str">
        <f>VLOOKUP($K1040,TONG_SL!$A:$D,2,0)</f>
        <v>Giò Tai Lưỡi Xào 250g</v>
      </c>
      <c r="M1040" s="244"/>
      <c r="N1040" s="190" t="str">
        <f t="shared" si="100"/>
        <v>K-C6</v>
      </c>
      <c r="O1040" s="244"/>
      <c r="P1040" s="244"/>
      <c r="Q1040" s="190" t="str">
        <f>VLOOKUP(K1040,TONG_SL!$A:$D,3,0)</f>
        <v>Túi</v>
      </c>
      <c r="R1040" s="248">
        <v>4</v>
      </c>
      <c r="S1040" s="159"/>
      <c r="T1040" s="159">
        <f>VLOOKUP(VLOOKUP(G1040,Ma_KH!$A:$R,18,0)&amp;K1040,Gia_MB!$A:$F,6,0)</f>
        <v>50182</v>
      </c>
      <c r="U1040" s="254">
        <f t="shared" si="96"/>
        <v>200728</v>
      </c>
      <c r="V1040" s="159"/>
      <c r="W1040" s="246">
        <f t="shared" si="97"/>
        <v>0</v>
      </c>
      <c r="X1040" s="247" t="str">
        <f t="shared" si="98"/>
        <v>8</v>
      </c>
      <c r="Y1040" s="159"/>
      <c r="Z1040" s="254">
        <f t="shared" si="99"/>
        <v>16058.24</v>
      </c>
      <c r="AA1040" s="5">
        <f>VLOOKUP(G1040,Ma_KH!$A:$R,14,0)</f>
        <v>60</v>
      </c>
    </row>
    <row r="1041" spans="1:27" x14ac:dyDescent="0.25">
      <c r="A1041" s="261">
        <v>46112</v>
      </c>
      <c r="B1041" s="262">
        <v>4186818307</v>
      </c>
      <c r="C1041" s="263" t="s">
        <v>15253</v>
      </c>
      <c r="D1041" s="261">
        <v>46116</v>
      </c>
      <c r="E1041" s="206"/>
      <c r="F1041" s="189"/>
      <c r="G1041" s="265" t="s">
        <v>7222</v>
      </c>
      <c r="H1041" s="206"/>
      <c r="I1041" s="262" t="s">
        <v>15480</v>
      </c>
      <c r="J1041" s="262" t="s">
        <v>1769</v>
      </c>
      <c r="K1041" s="205" t="s">
        <v>44</v>
      </c>
      <c r="L1041" s="190" t="str">
        <f>VLOOKUP($K1041,TONG_SL!$A:$D,2,0)</f>
        <v>Giò lụa cây 250g</v>
      </c>
      <c r="M1041" s="244"/>
      <c r="N1041" s="190" t="str">
        <f t="shared" si="100"/>
        <v>K-C6</v>
      </c>
      <c r="O1041" s="244"/>
      <c r="P1041" s="244"/>
      <c r="Q1041" s="190" t="str">
        <f>VLOOKUP(K1041,TONG_SL!$A:$D,3,0)</f>
        <v>Túi</v>
      </c>
      <c r="R1041" s="248">
        <v>6</v>
      </c>
      <c r="S1041" s="159"/>
      <c r="T1041" s="159">
        <f>VLOOKUP(VLOOKUP(G1041,Ma_KH!$A:$R,18,0)&amp;K1041,Gia_MB!$A:$F,6,0)</f>
        <v>49500</v>
      </c>
      <c r="U1041" s="254">
        <f t="shared" si="96"/>
        <v>297000</v>
      </c>
      <c r="V1041" s="159"/>
      <c r="W1041" s="246">
        <f t="shared" si="97"/>
        <v>0</v>
      </c>
      <c r="X1041" s="247" t="str">
        <f t="shared" si="98"/>
        <v>8</v>
      </c>
      <c r="Y1041" s="159"/>
      <c r="Z1041" s="254">
        <f t="shared" si="99"/>
        <v>23760</v>
      </c>
      <c r="AA1041" s="5">
        <f>VLOOKUP(G1041,Ma_KH!$A:$R,14,0)</f>
        <v>60</v>
      </c>
    </row>
    <row r="1042" spans="1:27" x14ac:dyDescent="0.25">
      <c r="A1042" s="261">
        <v>46112</v>
      </c>
      <c r="B1042" s="262">
        <v>4186818307</v>
      </c>
      <c r="C1042" s="263" t="s">
        <v>15253</v>
      </c>
      <c r="D1042" s="261">
        <v>46116</v>
      </c>
      <c r="E1042" s="206"/>
      <c r="F1042" s="189"/>
      <c r="G1042" s="265" t="s">
        <v>7222</v>
      </c>
      <c r="H1042" s="206"/>
      <c r="I1042" s="262" t="s">
        <v>15480</v>
      </c>
      <c r="J1042" s="262" t="s">
        <v>1769</v>
      </c>
      <c r="K1042" s="205" t="s">
        <v>30</v>
      </c>
      <c r="L1042" s="190" t="str">
        <f>VLOOKUP($K1042,TONG_SL!$A:$D,2,0)</f>
        <v>Gà muối 500g</v>
      </c>
      <c r="M1042" s="244"/>
      <c r="N1042" s="190" t="str">
        <f t="shared" si="100"/>
        <v>K-C6</v>
      </c>
      <c r="O1042" s="244"/>
      <c r="P1042" s="244"/>
      <c r="Q1042" s="190" t="str">
        <f>VLOOKUP(K1042,TONG_SL!$A:$D,3,0)</f>
        <v>Túi</v>
      </c>
      <c r="R1042" s="248">
        <v>8</v>
      </c>
      <c r="S1042" s="159"/>
      <c r="T1042" s="159">
        <f>VLOOKUP(VLOOKUP(G1042,Ma_KH!$A:$R,18,0)&amp;K1042,Gia_MB!$A:$F,6,0)</f>
        <v>116611</v>
      </c>
      <c r="U1042" s="254">
        <f t="shared" si="96"/>
        <v>932888</v>
      </c>
      <c r="V1042" s="159"/>
      <c r="W1042" s="246">
        <f t="shared" si="97"/>
        <v>0</v>
      </c>
      <c r="X1042" s="247" t="str">
        <f t="shared" si="98"/>
        <v>8</v>
      </c>
      <c r="Y1042" s="159"/>
      <c r="Z1042" s="254">
        <f t="shared" si="99"/>
        <v>74631.040000000008</v>
      </c>
      <c r="AA1042" s="5">
        <f>VLOOKUP(G1042,Ma_KH!$A:$R,14,0)</f>
        <v>60</v>
      </c>
    </row>
    <row r="1043" spans="1:27" x14ac:dyDescent="0.25">
      <c r="A1043" s="261">
        <v>46112</v>
      </c>
      <c r="B1043" s="262">
        <v>4186818307</v>
      </c>
      <c r="C1043" s="263" t="s">
        <v>15253</v>
      </c>
      <c r="D1043" s="261">
        <v>46116</v>
      </c>
      <c r="E1043" s="206"/>
      <c r="F1043" s="189"/>
      <c r="G1043" s="265" t="s">
        <v>7222</v>
      </c>
      <c r="H1043" s="206"/>
      <c r="I1043" s="262" t="s">
        <v>15480</v>
      </c>
      <c r="J1043" s="262" t="s">
        <v>1769</v>
      </c>
      <c r="K1043" s="205" t="s">
        <v>37</v>
      </c>
      <c r="L1043" s="190" t="str">
        <f>VLOOKUP($K1043,TONG_SL!$A:$D,2,0)</f>
        <v>Chả cốm 300g</v>
      </c>
      <c r="M1043" s="244"/>
      <c r="N1043" s="190" t="str">
        <f t="shared" si="100"/>
        <v>K-C6</v>
      </c>
      <c r="O1043" s="244"/>
      <c r="P1043" s="244"/>
      <c r="Q1043" s="190" t="str">
        <f>VLOOKUP(K1043,TONG_SL!$A:$D,3,0)</f>
        <v>Túi</v>
      </c>
      <c r="R1043" s="248">
        <v>10</v>
      </c>
      <c r="S1043" s="159"/>
      <c r="T1043" s="159">
        <f>VLOOKUP(VLOOKUP(G1043,Ma_KH!$A:$R,18,0)&amp;K1043,Gia_MB!$A:$F,6,0)</f>
        <v>74250</v>
      </c>
      <c r="U1043" s="254">
        <f t="shared" si="96"/>
        <v>742500</v>
      </c>
      <c r="V1043" s="159"/>
      <c r="W1043" s="246">
        <f t="shared" si="97"/>
        <v>0</v>
      </c>
      <c r="X1043" s="247" t="str">
        <f t="shared" si="98"/>
        <v>8</v>
      </c>
      <c r="Y1043" s="159"/>
      <c r="Z1043" s="254">
        <f t="shared" si="99"/>
        <v>59400</v>
      </c>
      <c r="AA1043" s="5">
        <f>VLOOKUP(G1043,Ma_KH!$A:$R,14,0)</f>
        <v>60</v>
      </c>
    </row>
    <row r="1044" spans="1:27" x14ac:dyDescent="0.25">
      <c r="A1044" s="261">
        <v>46112</v>
      </c>
      <c r="B1044" s="262">
        <v>4186818307</v>
      </c>
      <c r="C1044" s="263" t="s">
        <v>15253</v>
      </c>
      <c r="D1044" s="261">
        <v>46116</v>
      </c>
      <c r="E1044" s="206"/>
      <c r="F1044" s="189"/>
      <c r="G1044" s="265" t="s">
        <v>7222</v>
      </c>
      <c r="H1044" s="206"/>
      <c r="I1044" s="262" t="s">
        <v>15480</v>
      </c>
      <c r="J1044" s="262" t="s">
        <v>1769</v>
      </c>
      <c r="K1044" s="205" t="s">
        <v>34</v>
      </c>
      <c r="L1044" s="190" t="str">
        <f>VLOOKUP($K1044,TONG_SL!$A:$D,2,0)</f>
        <v>Tai heo muối 200g</v>
      </c>
      <c r="M1044" s="244"/>
      <c r="N1044" s="190" t="str">
        <f t="shared" si="100"/>
        <v>K-C6</v>
      </c>
      <c r="O1044" s="244"/>
      <c r="P1044" s="244"/>
      <c r="Q1044" s="190" t="str">
        <f>VLOOKUP(K1044,TONG_SL!$A:$D,3,0)</f>
        <v>Túi</v>
      </c>
      <c r="R1044" s="248">
        <v>8</v>
      </c>
      <c r="S1044" s="159"/>
      <c r="T1044" s="159">
        <f>VLOOKUP(VLOOKUP(G1044,Ma_KH!$A:$R,18,0)&amp;K1044,Gia_MB!$A:$F,6,0)</f>
        <v>55595</v>
      </c>
      <c r="U1044" s="254">
        <f t="shared" si="96"/>
        <v>444760</v>
      </c>
      <c r="V1044" s="159"/>
      <c r="W1044" s="246">
        <f t="shared" si="97"/>
        <v>0</v>
      </c>
      <c r="X1044" s="247" t="str">
        <f t="shared" si="98"/>
        <v>8</v>
      </c>
      <c r="Y1044" s="159"/>
      <c r="Z1044" s="254">
        <f t="shared" si="99"/>
        <v>35580.800000000003</v>
      </c>
      <c r="AA1044" s="5">
        <f>VLOOKUP(G1044,Ma_KH!$A:$R,14,0)</f>
        <v>60</v>
      </c>
    </row>
    <row r="1045" spans="1:27" x14ac:dyDescent="0.25">
      <c r="A1045" s="261">
        <v>46113</v>
      </c>
      <c r="B1045" s="262">
        <v>4186940845</v>
      </c>
      <c r="C1045" s="263" t="s">
        <v>15253</v>
      </c>
      <c r="D1045" s="261">
        <v>46116</v>
      </c>
      <c r="E1045" s="206"/>
      <c r="F1045" s="189"/>
      <c r="G1045" s="265" t="s">
        <v>7222</v>
      </c>
      <c r="H1045" s="206"/>
      <c r="I1045" s="262" t="s">
        <v>15481</v>
      </c>
      <c r="J1045" s="262" t="s">
        <v>1769</v>
      </c>
      <c r="K1045" s="205" t="s">
        <v>32</v>
      </c>
      <c r="L1045" s="190" t="str">
        <f>VLOOKUP($K1045,TONG_SL!$A:$D,2,0)</f>
        <v>Giò Tai Lưỡi Xào 250g</v>
      </c>
      <c r="M1045" s="244"/>
      <c r="N1045" s="190" t="str">
        <f t="shared" si="100"/>
        <v>K-C6</v>
      </c>
      <c r="O1045" s="244"/>
      <c r="P1045" s="244"/>
      <c r="Q1045" s="190" t="str">
        <f>VLOOKUP(K1045,TONG_SL!$A:$D,3,0)</f>
        <v>Túi</v>
      </c>
      <c r="R1045" s="248">
        <v>3</v>
      </c>
      <c r="S1045" s="159"/>
      <c r="T1045" s="159">
        <f>VLOOKUP(VLOOKUP(G1045,Ma_KH!$A:$R,18,0)&amp;K1045,Gia_MB!$A:$F,6,0)</f>
        <v>50182</v>
      </c>
      <c r="U1045" s="254">
        <f t="shared" si="96"/>
        <v>150546</v>
      </c>
      <c r="V1045" s="159"/>
      <c r="W1045" s="246">
        <f t="shared" si="97"/>
        <v>0</v>
      </c>
      <c r="X1045" s="247" t="str">
        <f t="shared" si="98"/>
        <v>8</v>
      </c>
      <c r="Y1045" s="159"/>
      <c r="Z1045" s="254">
        <f t="shared" si="99"/>
        <v>12043.68</v>
      </c>
      <c r="AA1045" s="5">
        <f>VLOOKUP(G1045,Ma_KH!$A:$R,14,0)</f>
        <v>60</v>
      </c>
    </row>
    <row r="1046" spans="1:27" x14ac:dyDescent="0.25">
      <c r="A1046" s="261">
        <v>46113</v>
      </c>
      <c r="B1046" s="262">
        <v>4186940845</v>
      </c>
      <c r="C1046" s="263" t="s">
        <v>15253</v>
      </c>
      <c r="D1046" s="261">
        <v>46116</v>
      </c>
      <c r="E1046" s="206"/>
      <c r="F1046" s="189"/>
      <c r="G1046" s="265" t="s">
        <v>7222</v>
      </c>
      <c r="H1046" s="206"/>
      <c r="I1046" s="262" t="s">
        <v>15481</v>
      </c>
      <c r="J1046" s="262" t="s">
        <v>1769</v>
      </c>
      <c r="K1046" s="205" t="s">
        <v>37</v>
      </c>
      <c r="L1046" s="190" t="str">
        <f>VLOOKUP($K1046,TONG_SL!$A:$D,2,0)</f>
        <v>Chả cốm 300g</v>
      </c>
      <c r="M1046" s="244"/>
      <c r="N1046" s="190" t="str">
        <f t="shared" si="100"/>
        <v>K-C6</v>
      </c>
      <c r="O1046" s="244"/>
      <c r="P1046" s="244"/>
      <c r="Q1046" s="190" t="str">
        <f>VLOOKUP(K1046,TONG_SL!$A:$D,3,0)</f>
        <v>Túi</v>
      </c>
      <c r="R1046" s="248">
        <v>8</v>
      </c>
      <c r="S1046" s="159"/>
      <c r="T1046" s="159">
        <f>VLOOKUP(VLOOKUP(G1046,Ma_KH!$A:$R,18,0)&amp;K1046,Gia_MB!$A:$F,6,0)</f>
        <v>74250</v>
      </c>
      <c r="U1046" s="254">
        <f t="shared" si="96"/>
        <v>594000</v>
      </c>
      <c r="V1046" s="159"/>
      <c r="W1046" s="246">
        <f t="shared" si="97"/>
        <v>0</v>
      </c>
      <c r="X1046" s="247" t="str">
        <f t="shared" si="98"/>
        <v>8</v>
      </c>
      <c r="Y1046" s="159"/>
      <c r="Z1046" s="254">
        <f t="shared" si="99"/>
        <v>47520</v>
      </c>
      <c r="AA1046" s="5">
        <f>VLOOKUP(G1046,Ma_KH!$A:$R,14,0)</f>
        <v>60</v>
      </c>
    </row>
    <row r="1047" spans="1:27" x14ac:dyDescent="0.25">
      <c r="A1047" s="261">
        <v>46113</v>
      </c>
      <c r="B1047" s="262">
        <v>4186940845</v>
      </c>
      <c r="C1047" s="263" t="s">
        <v>15253</v>
      </c>
      <c r="D1047" s="261">
        <v>46116</v>
      </c>
      <c r="E1047" s="206"/>
      <c r="F1047" s="189"/>
      <c r="G1047" s="265" t="s">
        <v>7222</v>
      </c>
      <c r="H1047" s="206"/>
      <c r="I1047" s="262" t="s">
        <v>15481</v>
      </c>
      <c r="J1047" s="262" t="s">
        <v>1769</v>
      </c>
      <c r="K1047" s="205" t="s">
        <v>39</v>
      </c>
      <c r="L1047" s="190" t="str">
        <f>VLOOKUP($K1047,TONG_SL!$A:$D,2,0)</f>
        <v>Chả nướng 300g</v>
      </c>
      <c r="M1047" s="244"/>
      <c r="N1047" s="190" t="str">
        <f t="shared" si="100"/>
        <v>K-C6</v>
      </c>
      <c r="O1047" s="244"/>
      <c r="P1047" s="244"/>
      <c r="Q1047" s="190" t="str">
        <f>VLOOKUP(K1047,TONG_SL!$A:$D,3,0)</f>
        <v>Túi</v>
      </c>
      <c r="R1047" s="248">
        <v>4</v>
      </c>
      <c r="S1047" s="159"/>
      <c r="T1047" s="159">
        <f>VLOOKUP(VLOOKUP(G1047,Ma_KH!$A:$R,18,0)&amp;K1047,Gia_MB!$A:$F,6,0)</f>
        <v>70950</v>
      </c>
      <c r="U1047" s="254">
        <f t="shared" si="96"/>
        <v>283800</v>
      </c>
      <c r="V1047" s="159"/>
      <c r="W1047" s="246">
        <f t="shared" si="97"/>
        <v>0</v>
      </c>
      <c r="X1047" s="247" t="str">
        <f t="shared" si="98"/>
        <v>8</v>
      </c>
      <c r="Y1047" s="159"/>
      <c r="Z1047" s="254">
        <f t="shared" si="99"/>
        <v>22704</v>
      </c>
      <c r="AA1047" s="5">
        <f>VLOOKUP(G1047,Ma_KH!$A:$R,14,0)</f>
        <v>60</v>
      </c>
    </row>
    <row r="1048" spans="1:27" x14ac:dyDescent="0.25">
      <c r="A1048" s="261">
        <v>46113</v>
      </c>
      <c r="B1048" s="262">
        <v>4186940845</v>
      </c>
      <c r="C1048" s="263" t="s">
        <v>15253</v>
      </c>
      <c r="D1048" s="261">
        <v>46116</v>
      </c>
      <c r="E1048" s="206"/>
      <c r="F1048" s="189"/>
      <c r="G1048" s="265" t="s">
        <v>7222</v>
      </c>
      <c r="H1048" s="206"/>
      <c r="I1048" s="262" t="s">
        <v>15481</v>
      </c>
      <c r="J1048" s="262" t="s">
        <v>1769</v>
      </c>
      <c r="K1048" s="205" t="s">
        <v>30</v>
      </c>
      <c r="L1048" s="190" t="str">
        <f>VLOOKUP($K1048,TONG_SL!$A:$D,2,0)</f>
        <v>Gà muối 500g</v>
      </c>
      <c r="M1048" s="244"/>
      <c r="N1048" s="190" t="str">
        <f t="shared" si="100"/>
        <v>K-C6</v>
      </c>
      <c r="O1048" s="244"/>
      <c r="P1048" s="244"/>
      <c r="Q1048" s="190" t="str">
        <f>VLOOKUP(K1048,TONG_SL!$A:$D,3,0)</f>
        <v>Túi</v>
      </c>
      <c r="R1048" s="248">
        <v>6</v>
      </c>
      <c r="S1048" s="159"/>
      <c r="T1048" s="159">
        <f>VLOOKUP(VLOOKUP(G1048,Ma_KH!$A:$R,18,0)&amp;K1048,Gia_MB!$A:$F,6,0)</f>
        <v>116611</v>
      </c>
      <c r="U1048" s="254">
        <f t="shared" si="96"/>
        <v>699666</v>
      </c>
      <c r="V1048" s="159"/>
      <c r="W1048" s="246">
        <f t="shared" si="97"/>
        <v>0</v>
      </c>
      <c r="X1048" s="247" t="str">
        <f t="shared" si="98"/>
        <v>8</v>
      </c>
      <c r="Y1048" s="159"/>
      <c r="Z1048" s="254">
        <f t="shared" si="99"/>
        <v>55973.279999999999</v>
      </c>
      <c r="AA1048" s="5">
        <f>VLOOKUP(G1048,Ma_KH!$A:$R,14,0)</f>
        <v>60</v>
      </c>
    </row>
    <row r="1049" spans="1:27" x14ac:dyDescent="0.25">
      <c r="A1049" s="261">
        <v>46113</v>
      </c>
      <c r="B1049" s="262">
        <v>4186940845</v>
      </c>
      <c r="C1049" s="263" t="s">
        <v>15253</v>
      </c>
      <c r="D1049" s="261">
        <v>46116</v>
      </c>
      <c r="E1049" s="206"/>
      <c r="F1049" s="189"/>
      <c r="G1049" s="265" t="s">
        <v>7222</v>
      </c>
      <c r="H1049" s="206"/>
      <c r="I1049" s="262" t="s">
        <v>15481</v>
      </c>
      <c r="J1049" s="262" t="s">
        <v>1769</v>
      </c>
      <c r="K1049" s="205" t="s">
        <v>34</v>
      </c>
      <c r="L1049" s="190" t="str">
        <f>VLOOKUP($K1049,TONG_SL!$A:$D,2,0)</f>
        <v>Tai heo muối 200g</v>
      </c>
      <c r="M1049" s="244"/>
      <c r="N1049" s="190" t="str">
        <f t="shared" si="100"/>
        <v>K-C6</v>
      </c>
      <c r="O1049" s="244"/>
      <c r="P1049" s="244"/>
      <c r="Q1049" s="190" t="str">
        <f>VLOOKUP(K1049,TONG_SL!$A:$D,3,0)</f>
        <v>Túi</v>
      </c>
      <c r="R1049" s="248">
        <v>3</v>
      </c>
      <c r="S1049" s="159"/>
      <c r="T1049" s="159">
        <f>VLOOKUP(VLOOKUP(G1049,Ma_KH!$A:$R,18,0)&amp;K1049,Gia_MB!$A:$F,6,0)</f>
        <v>55595</v>
      </c>
      <c r="U1049" s="254">
        <f t="shared" si="96"/>
        <v>166785</v>
      </c>
      <c r="V1049" s="159"/>
      <c r="W1049" s="246">
        <f t="shared" si="97"/>
        <v>0</v>
      </c>
      <c r="X1049" s="247" t="str">
        <f t="shared" si="98"/>
        <v>8</v>
      </c>
      <c r="Y1049" s="159"/>
      <c r="Z1049" s="254">
        <f t="shared" si="99"/>
        <v>13342.800000000001</v>
      </c>
      <c r="AA1049" s="5">
        <f>VLOOKUP(G1049,Ma_KH!$A:$R,14,0)</f>
        <v>60</v>
      </c>
    </row>
    <row r="1050" spans="1:27" x14ac:dyDescent="0.25">
      <c r="A1050" s="261">
        <v>46113</v>
      </c>
      <c r="B1050" s="262">
        <v>4186940845</v>
      </c>
      <c r="C1050" s="263" t="s">
        <v>15253</v>
      </c>
      <c r="D1050" s="261">
        <v>46116</v>
      </c>
      <c r="E1050" s="206"/>
      <c r="F1050" s="189"/>
      <c r="G1050" s="265" t="s">
        <v>7222</v>
      </c>
      <c r="H1050" s="206"/>
      <c r="I1050" s="262" t="s">
        <v>15481</v>
      </c>
      <c r="J1050" s="262" t="s">
        <v>1769</v>
      </c>
      <c r="K1050" s="205" t="s">
        <v>27</v>
      </c>
      <c r="L1050" s="190" t="str">
        <f>VLOOKUP($K1050,TONG_SL!$A:$D,2,0)</f>
        <v>Chân giò heo muối 300g</v>
      </c>
      <c r="M1050" s="244"/>
      <c r="N1050" s="190" t="str">
        <f t="shared" si="100"/>
        <v>K-C6</v>
      </c>
      <c r="O1050" s="244"/>
      <c r="P1050" s="244"/>
      <c r="Q1050" s="190" t="str">
        <f>VLOOKUP(K1050,TONG_SL!$A:$D,3,0)</f>
        <v>Túi</v>
      </c>
      <c r="R1050" s="248">
        <v>15</v>
      </c>
      <c r="S1050" s="159"/>
      <c r="T1050" s="159">
        <f>VLOOKUP(VLOOKUP(G1050,Ma_KH!$A:$R,18,0)&amp;K1050,Gia_MB!$A:$F,6,0)</f>
        <v>73431</v>
      </c>
      <c r="U1050" s="254">
        <f t="shared" si="96"/>
        <v>1101465</v>
      </c>
      <c r="V1050" s="159"/>
      <c r="W1050" s="246">
        <f t="shared" si="97"/>
        <v>0</v>
      </c>
      <c r="X1050" s="247" t="str">
        <f t="shared" si="98"/>
        <v>8</v>
      </c>
      <c r="Y1050" s="159"/>
      <c r="Z1050" s="254">
        <f t="shared" si="99"/>
        <v>88117.2</v>
      </c>
      <c r="AA1050" s="5">
        <f>VLOOKUP(G1050,Ma_KH!$A:$R,14,0)</f>
        <v>60</v>
      </c>
    </row>
    <row r="1051" spans="1:27" x14ac:dyDescent="0.25">
      <c r="A1051" s="261">
        <v>46113</v>
      </c>
      <c r="B1051" s="262">
        <v>4186940845</v>
      </c>
      <c r="C1051" s="263" t="s">
        <v>15253</v>
      </c>
      <c r="D1051" s="261">
        <v>46116</v>
      </c>
      <c r="E1051" s="206"/>
      <c r="F1051" s="189"/>
      <c r="G1051" s="265" t="s">
        <v>7222</v>
      </c>
      <c r="H1051" s="206"/>
      <c r="I1051" s="262" t="s">
        <v>15481</v>
      </c>
      <c r="J1051" s="262" t="s">
        <v>1769</v>
      </c>
      <c r="K1051" s="205" t="s">
        <v>48</v>
      </c>
      <c r="L1051" s="190" t="str">
        <f>VLOOKUP($K1051,TONG_SL!$A:$D,2,0)</f>
        <v>Mọc Nấm Hương 250g</v>
      </c>
      <c r="M1051" s="244"/>
      <c r="N1051" s="190" t="str">
        <f t="shared" si="100"/>
        <v>K-C6</v>
      </c>
      <c r="O1051" s="244"/>
      <c r="P1051" s="244"/>
      <c r="Q1051" s="190" t="str">
        <f>VLOOKUP(K1051,TONG_SL!$A:$D,3,0)</f>
        <v>Túi</v>
      </c>
      <c r="R1051" s="248">
        <v>6</v>
      </c>
      <c r="S1051" s="159"/>
      <c r="T1051" s="159">
        <f>VLOOKUP(VLOOKUP(G1051,Ma_KH!$A:$R,18,0)&amp;K1051,Gia_MB!$A:$F,6,0)</f>
        <v>46000</v>
      </c>
      <c r="U1051" s="254">
        <f t="shared" si="96"/>
        <v>276000</v>
      </c>
      <c r="V1051" s="159"/>
      <c r="W1051" s="246">
        <f t="shared" si="97"/>
        <v>0</v>
      </c>
      <c r="X1051" s="247" t="str">
        <f t="shared" si="98"/>
        <v>8</v>
      </c>
      <c r="Y1051" s="159"/>
      <c r="Z1051" s="254">
        <f t="shared" si="99"/>
        <v>22080</v>
      </c>
      <c r="AA1051" s="5">
        <f>VLOOKUP(G1051,Ma_KH!$A:$R,14,0)</f>
        <v>60</v>
      </c>
    </row>
    <row r="1052" spans="1:27" x14ac:dyDescent="0.25">
      <c r="A1052" s="186">
        <v>46112</v>
      </c>
      <c r="B1052" s="205">
        <v>4186818713</v>
      </c>
      <c r="C1052" s="189" t="s">
        <v>15253</v>
      </c>
      <c r="D1052" s="186">
        <v>46116</v>
      </c>
      <c r="E1052" s="206"/>
      <c r="F1052" s="189"/>
      <c r="G1052" s="207" t="s">
        <v>7222</v>
      </c>
      <c r="H1052" s="206"/>
      <c r="I1052" s="205" t="s">
        <v>15482</v>
      </c>
      <c r="J1052" s="205" t="s">
        <v>1769</v>
      </c>
      <c r="K1052" s="205" t="s">
        <v>30</v>
      </c>
      <c r="L1052" s="190" t="str">
        <f>VLOOKUP($K1052,TONG_SL!$A:$D,2,0)</f>
        <v>Gà muối 500g</v>
      </c>
      <c r="M1052" s="244"/>
      <c r="N1052" s="190" t="str">
        <f t="shared" si="100"/>
        <v>K-C6</v>
      </c>
      <c r="O1052" s="244"/>
      <c r="P1052" s="244"/>
      <c r="Q1052" s="190" t="str">
        <f>VLOOKUP(K1052,TONG_SL!$A:$D,3,0)</f>
        <v>Túi</v>
      </c>
      <c r="R1052" s="248">
        <v>2</v>
      </c>
      <c r="S1052" s="159"/>
      <c r="T1052" s="159">
        <f>VLOOKUP(VLOOKUP(G1052,Ma_KH!$A:$R,18,0)&amp;K1052,Gia_MB!$A:$F,6,0)</f>
        <v>116611</v>
      </c>
      <c r="U1052" s="254">
        <f t="shared" si="96"/>
        <v>233222</v>
      </c>
      <c r="V1052" s="159"/>
      <c r="W1052" s="246">
        <f t="shared" si="97"/>
        <v>0</v>
      </c>
      <c r="X1052" s="247" t="str">
        <f t="shared" si="98"/>
        <v>8</v>
      </c>
      <c r="Y1052" s="159"/>
      <c r="Z1052" s="254">
        <f t="shared" si="99"/>
        <v>18657.760000000002</v>
      </c>
      <c r="AA1052" s="5">
        <f>VLOOKUP(G1052,Ma_KH!$A:$R,14,0)</f>
        <v>60</v>
      </c>
    </row>
    <row r="1053" spans="1:27" x14ac:dyDescent="0.25">
      <c r="A1053" s="186">
        <v>46112</v>
      </c>
      <c r="B1053" s="205">
        <v>4186818713</v>
      </c>
      <c r="C1053" s="189" t="s">
        <v>15253</v>
      </c>
      <c r="D1053" s="186">
        <v>46116</v>
      </c>
      <c r="E1053" s="206"/>
      <c r="F1053" s="189"/>
      <c r="G1053" s="207" t="s">
        <v>7222</v>
      </c>
      <c r="H1053" s="206"/>
      <c r="I1053" s="205" t="s">
        <v>15482</v>
      </c>
      <c r="J1053" s="205" t="s">
        <v>1769</v>
      </c>
      <c r="K1053" s="205" t="s">
        <v>37</v>
      </c>
      <c r="L1053" s="190" t="str">
        <f>VLOOKUP($K1053,TONG_SL!$A:$D,2,0)</f>
        <v>Chả cốm 300g</v>
      </c>
      <c r="M1053" s="244"/>
      <c r="N1053" s="190" t="str">
        <f t="shared" si="100"/>
        <v>K-C6</v>
      </c>
      <c r="O1053" s="244"/>
      <c r="P1053" s="244"/>
      <c r="Q1053" s="190" t="str">
        <f>VLOOKUP(K1053,TONG_SL!$A:$D,3,0)</f>
        <v>Túi</v>
      </c>
      <c r="R1053" s="248">
        <v>4</v>
      </c>
      <c r="S1053" s="159"/>
      <c r="T1053" s="159">
        <f>VLOOKUP(VLOOKUP(G1053,Ma_KH!$A:$R,18,0)&amp;K1053,Gia_MB!$A:$F,6,0)</f>
        <v>74250</v>
      </c>
      <c r="U1053" s="254">
        <f t="shared" si="96"/>
        <v>297000</v>
      </c>
      <c r="V1053" s="159"/>
      <c r="W1053" s="246">
        <f t="shared" si="97"/>
        <v>0</v>
      </c>
      <c r="X1053" s="247" t="str">
        <f t="shared" si="98"/>
        <v>8</v>
      </c>
      <c r="Y1053" s="159"/>
      <c r="Z1053" s="254">
        <f t="shared" si="99"/>
        <v>23760</v>
      </c>
      <c r="AA1053" s="5">
        <f>VLOOKUP(G1053,Ma_KH!$A:$R,14,0)</f>
        <v>60</v>
      </c>
    </row>
    <row r="1054" spans="1:27" x14ac:dyDescent="0.25">
      <c r="A1054" s="186">
        <v>46112</v>
      </c>
      <c r="B1054" s="205">
        <v>4186818713</v>
      </c>
      <c r="C1054" s="189" t="s">
        <v>15253</v>
      </c>
      <c r="D1054" s="186">
        <v>46116</v>
      </c>
      <c r="E1054" s="206"/>
      <c r="F1054" s="189"/>
      <c r="G1054" s="207" t="s">
        <v>7222</v>
      </c>
      <c r="H1054" s="206"/>
      <c r="I1054" s="205" t="s">
        <v>15482</v>
      </c>
      <c r="J1054" s="205" t="s">
        <v>1769</v>
      </c>
      <c r="K1054" s="205" t="s">
        <v>48</v>
      </c>
      <c r="L1054" s="190" t="str">
        <f>VLOOKUP($K1054,TONG_SL!$A:$D,2,0)</f>
        <v>Mọc Nấm Hương 250g</v>
      </c>
      <c r="M1054" s="244"/>
      <c r="N1054" s="190" t="str">
        <f t="shared" si="100"/>
        <v>K-C6</v>
      </c>
      <c r="O1054" s="244"/>
      <c r="P1054" s="244"/>
      <c r="Q1054" s="190" t="str">
        <f>VLOOKUP(K1054,TONG_SL!$A:$D,3,0)</f>
        <v>Túi</v>
      </c>
      <c r="R1054" s="248">
        <v>4</v>
      </c>
      <c r="S1054" s="159"/>
      <c r="T1054" s="159">
        <f>VLOOKUP(VLOOKUP(G1054,Ma_KH!$A:$R,18,0)&amp;K1054,Gia_MB!$A:$F,6,0)</f>
        <v>46000</v>
      </c>
      <c r="U1054" s="254">
        <f t="shared" si="96"/>
        <v>184000</v>
      </c>
      <c r="V1054" s="159"/>
      <c r="W1054" s="246">
        <f t="shared" si="97"/>
        <v>0</v>
      </c>
      <c r="X1054" s="247" t="str">
        <f t="shared" si="98"/>
        <v>8</v>
      </c>
      <c r="Y1054" s="159"/>
      <c r="Z1054" s="254">
        <f t="shared" si="99"/>
        <v>14720</v>
      </c>
      <c r="AA1054" s="5">
        <f>VLOOKUP(G1054,Ma_KH!$A:$R,14,0)</f>
        <v>60</v>
      </c>
    </row>
    <row r="1055" spans="1:27" x14ac:dyDescent="0.25">
      <c r="A1055" s="186">
        <v>46112</v>
      </c>
      <c r="B1055" s="205">
        <v>4186818713</v>
      </c>
      <c r="C1055" s="189" t="s">
        <v>15253</v>
      </c>
      <c r="D1055" s="186">
        <v>46116</v>
      </c>
      <c r="E1055" s="206"/>
      <c r="F1055" s="189"/>
      <c r="G1055" s="207" t="s">
        <v>7222</v>
      </c>
      <c r="H1055" s="206"/>
      <c r="I1055" s="205" t="s">
        <v>15482</v>
      </c>
      <c r="J1055" s="205" t="s">
        <v>1769</v>
      </c>
      <c r="K1055" s="205" t="s">
        <v>32</v>
      </c>
      <c r="L1055" s="190" t="str">
        <f>VLOOKUP($K1055,TONG_SL!$A:$D,2,0)</f>
        <v>Giò Tai Lưỡi Xào 250g</v>
      </c>
      <c r="M1055" s="244"/>
      <c r="N1055" s="190" t="str">
        <f t="shared" si="100"/>
        <v>K-C6</v>
      </c>
      <c r="O1055" s="244"/>
      <c r="P1055" s="244"/>
      <c r="Q1055" s="190" t="str">
        <f>VLOOKUP(K1055,TONG_SL!$A:$D,3,0)</f>
        <v>Túi</v>
      </c>
      <c r="R1055" s="248">
        <v>6</v>
      </c>
      <c r="S1055" s="159"/>
      <c r="T1055" s="159">
        <f>VLOOKUP(VLOOKUP(G1055,Ma_KH!$A:$R,18,0)&amp;K1055,Gia_MB!$A:$F,6,0)</f>
        <v>50182</v>
      </c>
      <c r="U1055" s="254">
        <f t="shared" si="96"/>
        <v>301092</v>
      </c>
      <c r="V1055" s="159"/>
      <c r="W1055" s="246">
        <f t="shared" si="97"/>
        <v>0</v>
      </c>
      <c r="X1055" s="247" t="str">
        <f t="shared" si="98"/>
        <v>8</v>
      </c>
      <c r="Y1055" s="159"/>
      <c r="Z1055" s="254">
        <f t="shared" si="99"/>
        <v>24087.360000000001</v>
      </c>
      <c r="AA1055" s="5">
        <f>VLOOKUP(G1055,Ma_KH!$A:$R,14,0)</f>
        <v>60</v>
      </c>
    </row>
    <row r="1056" spans="1:27" x14ac:dyDescent="0.25">
      <c r="A1056" s="186">
        <v>46115</v>
      </c>
      <c r="B1056" s="205">
        <v>4187073815</v>
      </c>
      <c r="C1056" s="189" t="s">
        <v>15253</v>
      </c>
      <c r="D1056" s="186">
        <v>46116</v>
      </c>
      <c r="E1056" s="206"/>
      <c r="F1056" s="189"/>
      <c r="G1056" s="207" t="s">
        <v>7222</v>
      </c>
      <c r="H1056" s="206"/>
      <c r="I1056" s="205" t="s">
        <v>15483</v>
      </c>
      <c r="J1056" s="205" t="s">
        <v>1769</v>
      </c>
      <c r="K1056" s="205" t="s">
        <v>27</v>
      </c>
      <c r="L1056" s="190" t="str">
        <f>VLOOKUP($K1056,TONG_SL!$A:$D,2,0)</f>
        <v>Chân giò heo muối 300g</v>
      </c>
      <c r="M1056" s="244"/>
      <c r="N1056" s="190" t="str">
        <f t="shared" si="100"/>
        <v>K-C6</v>
      </c>
      <c r="O1056" s="244"/>
      <c r="P1056" s="244"/>
      <c r="Q1056" s="190" t="str">
        <f>VLOOKUP(K1056,TONG_SL!$A:$D,3,0)</f>
        <v>Túi</v>
      </c>
      <c r="R1056" s="248">
        <v>40</v>
      </c>
      <c r="S1056" s="159"/>
      <c r="T1056" s="159">
        <f>VLOOKUP(VLOOKUP(G1056,Ma_KH!$A:$R,18,0)&amp;K1056,Gia_MB!$A:$F,6,0)</f>
        <v>73431</v>
      </c>
      <c r="U1056" s="254">
        <f t="shared" si="96"/>
        <v>2937240</v>
      </c>
      <c r="V1056" s="159"/>
      <c r="W1056" s="246">
        <f t="shared" si="97"/>
        <v>0</v>
      </c>
      <c r="X1056" s="247" t="str">
        <f t="shared" si="98"/>
        <v>8</v>
      </c>
      <c r="Y1056" s="159"/>
      <c r="Z1056" s="254">
        <f t="shared" si="99"/>
        <v>234979.20000000001</v>
      </c>
      <c r="AA1056" s="5">
        <f>VLOOKUP(G1056,Ma_KH!$A:$R,14,0)</f>
        <v>60</v>
      </c>
    </row>
    <row r="1057" spans="1:27" x14ac:dyDescent="0.25">
      <c r="A1057" s="186">
        <v>46115</v>
      </c>
      <c r="B1057" s="205">
        <v>4187073815</v>
      </c>
      <c r="C1057" s="189" t="s">
        <v>15253</v>
      </c>
      <c r="D1057" s="186">
        <v>46116</v>
      </c>
      <c r="E1057" s="206"/>
      <c r="F1057" s="189"/>
      <c r="G1057" s="207" t="s">
        <v>7222</v>
      </c>
      <c r="H1057" s="206"/>
      <c r="I1057" s="205" t="s">
        <v>15483</v>
      </c>
      <c r="J1057" s="205" t="s">
        <v>1769</v>
      </c>
      <c r="K1057" s="205" t="s">
        <v>39</v>
      </c>
      <c r="L1057" s="190" t="str">
        <f>VLOOKUP($K1057,TONG_SL!$A:$D,2,0)</f>
        <v>Chả nướng 300g</v>
      </c>
      <c r="M1057" s="244"/>
      <c r="N1057" s="190" t="str">
        <f t="shared" si="100"/>
        <v>K-C6</v>
      </c>
      <c r="O1057" s="244"/>
      <c r="P1057" s="244"/>
      <c r="Q1057" s="190" t="str">
        <f>VLOOKUP(K1057,TONG_SL!$A:$D,3,0)</f>
        <v>Túi</v>
      </c>
      <c r="R1057" s="248">
        <v>10</v>
      </c>
      <c r="S1057" s="159"/>
      <c r="T1057" s="159">
        <f>VLOOKUP(VLOOKUP(G1057,Ma_KH!$A:$R,18,0)&amp;K1057,Gia_MB!$A:$F,6,0)</f>
        <v>70950</v>
      </c>
      <c r="U1057" s="254">
        <f t="shared" si="96"/>
        <v>709500</v>
      </c>
      <c r="V1057" s="159"/>
      <c r="W1057" s="246">
        <f t="shared" si="97"/>
        <v>0</v>
      </c>
      <c r="X1057" s="247" t="str">
        <f t="shared" si="98"/>
        <v>8</v>
      </c>
      <c r="Y1057" s="159"/>
      <c r="Z1057" s="254">
        <f t="shared" si="99"/>
        <v>56760</v>
      </c>
      <c r="AA1057" s="5">
        <f>VLOOKUP(G1057,Ma_KH!$A:$R,14,0)</f>
        <v>60</v>
      </c>
    </row>
    <row r="1058" spans="1:27" x14ac:dyDescent="0.25">
      <c r="A1058" s="261">
        <v>46114</v>
      </c>
      <c r="B1058" s="262">
        <v>4186941094</v>
      </c>
      <c r="C1058" s="263" t="s">
        <v>15253</v>
      </c>
      <c r="D1058" s="261">
        <v>46116</v>
      </c>
      <c r="E1058" s="206"/>
      <c r="F1058" s="189"/>
      <c r="G1058" s="265" t="s">
        <v>12346</v>
      </c>
      <c r="H1058" s="206"/>
      <c r="I1058" s="262" t="s">
        <v>15484</v>
      </c>
      <c r="J1058" s="262" t="s">
        <v>1769</v>
      </c>
      <c r="K1058" s="205" t="s">
        <v>32</v>
      </c>
      <c r="L1058" s="190" t="str">
        <f>VLOOKUP($K1058,TONG_SL!$A:$D,2,0)</f>
        <v>Giò Tai Lưỡi Xào 250g</v>
      </c>
      <c r="M1058" s="244"/>
      <c r="N1058" s="190" t="str">
        <f t="shared" si="100"/>
        <v>K-C6</v>
      </c>
      <c r="O1058" s="244"/>
      <c r="P1058" s="244"/>
      <c r="Q1058" s="190" t="str">
        <f>VLOOKUP(K1058,TONG_SL!$A:$D,3,0)</f>
        <v>Túi</v>
      </c>
      <c r="R1058" s="248">
        <v>6</v>
      </c>
      <c r="S1058" s="159"/>
      <c r="T1058" s="159">
        <f>VLOOKUP(VLOOKUP(G1058,Ma_KH!$A:$R,18,0)&amp;K1058,Gia_MB!$A:$F,6,0)</f>
        <v>50182</v>
      </c>
      <c r="U1058" s="254">
        <f t="shared" si="96"/>
        <v>301092</v>
      </c>
      <c r="V1058" s="159"/>
      <c r="W1058" s="246">
        <f t="shared" si="97"/>
        <v>0</v>
      </c>
      <c r="X1058" s="247" t="str">
        <f t="shared" si="98"/>
        <v>8</v>
      </c>
      <c r="Y1058" s="159"/>
      <c r="Z1058" s="254">
        <f t="shared" si="99"/>
        <v>24087.360000000001</v>
      </c>
      <c r="AA1058" s="5">
        <f>VLOOKUP(G1058,Ma_KH!$A:$R,14,0)</f>
        <v>60</v>
      </c>
    </row>
    <row r="1059" spans="1:27" x14ac:dyDescent="0.25">
      <c r="A1059" s="261">
        <v>46114</v>
      </c>
      <c r="B1059" s="262">
        <v>4186941094</v>
      </c>
      <c r="C1059" s="263" t="s">
        <v>15253</v>
      </c>
      <c r="D1059" s="261">
        <v>46116</v>
      </c>
      <c r="E1059" s="206"/>
      <c r="F1059" s="189"/>
      <c r="G1059" s="265" t="s">
        <v>12346</v>
      </c>
      <c r="H1059" s="206"/>
      <c r="I1059" s="262" t="s">
        <v>15484</v>
      </c>
      <c r="J1059" s="262" t="s">
        <v>1769</v>
      </c>
      <c r="K1059" s="205" t="s">
        <v>37</v>
      </c>
      <c r="L1059" s="190" t="str">
        <f>VLOOKUP($K1059,TONG_SL!$A:$D,2,0)</f>
        <v>Chả cốm 300g</v>
      </c>
      <c r="M1059" s="244"/>
      <c r="N1059" s="190" t="str">
        <f t="shared" si="100"/>
        <v>K-C6</v>
      </c>
      <c r="O1059" s="244"/>
      <c r="P1059" s="244"/>
      <c r="Q1059" s="190" t="str">
        <f>VLOOKUP(K1059,TONG_SL!$A:$D,3,0)</f>
        <v>Túi</v>
      </c>
      <c r="R1059" s="248">
        <v>8</v>
      </c>
      <c r="S1059" s="159"/>
      <c r="T1059" s="159">
        <f>VLOOKUP(VLOOKUP(G1059,Ma_KH!$A:$R,18,0)&amp;K1059,Gia_MB!$A:$F,6,0)</f>
        <v>74250</v>
      </c>
      <c r="U1059" s="254">
        <f t="shared" si="96"/>
        <v>594000</v>
      </c>
      <c r="V1059" s="159"/>
      <c r="W1059" s="246">
        <f t="shared" si="97"/>
        <v>0</v>
      </c>
      <c r="X1059" s="247" t="str">
        <f t="shared" si="98"/>
        <v>8</v>
      </c>
      <c r="Y1059" s="159"/>
      <c r="Z1059" s="254">
        <f t="shared" si="99"/>
        <v>47520</v>
      </c>
      <c r="AA1059" s="5">
        <f>VLOOKUP(G1059,Ma_KH!$A:$R,14,0)</f>
        <v>60</v>
      </c>
    </row>
    <row r="1060" spans="1:27" x14ac:dyDescent="0.25">
      <c r="A1060" s="261">
        <v>46114</v>
      </c>
      <c r="B1060" s="262">
        <v>4186941094</v>
      </c>
      <c r="C1060" s="263" t="s">
        <v>15253</v>
      </c>
      <c r="D1060" s="261">
        <v>46116</v>
      </c>
      <c r="E1060" s="206"/>
      <c r="F1060" s="189"/>
      <c r="G1060" s="265" t="s">
        <v>12346</v>
      </c>
      <c r="H1060" s="206"/>
      <c r="I1060" s="262" t="s">
        <v>15484</v>
      </c>
      <c r="J1060" s="262" t="s">
        <v>1769</v>
      </c>
      <c r="K1060" s="205" t="s">
        <v>39</v>
      </c>
      <c r="L1060" s="190" t="str">
        <f>VLOOKUP($K1060,TONG_SL!$A:$D,2,0)</f>
        <v>Chả nướng 300g</v>
      </c>
      <c r="M1060" s="244"/>
      <c r="N1060" s="190" t="str">
        <f t="shared" si="100"/>
        <v>K-C6</v>
      </c>
      <c r="O1060" s="244"/>
      <c r="P1060" s="244"/>
      <c r="Q1060" s="190" t="str">
        <f>VLOOKUP(K1060,TONG_SL!$A:$D,3,0)</f>
        <v>Túi</v>
      </c>
      <c r="R1060" s="248">
        <v>6</v>
      </c>
      <c r="S1060" s="159"/>
      <c r="T1060" s="159">
        <f>VLOOKUP(VLOOKUP(G1060,Ma_KH!$A:$R,18,0)&amp;K1060,Gia_MB!$A:$F,6,0)</f>
        <v>70950</v>
      </c>
      <c r="U1060" s="254">
        <f t="shared" si="96"/>
        <v>425700</v>
      </c>
      <c r="V1060" s="159"/>
      <c r="W1060" s="246">
        <f t="shared" si="97"/>
        <v>0</v>
      </c>
      <c r="X1060" s="247" t="str">
        <f t="shared" si="98"/>
        <v>8</v>
      </c>
      <c r="Y1060" s="159"/>
      <c r="Z1060" s="254">
        <f t="shared" si="99"/>
        <v>34056</v>
      </c>
      <c r="AA1060" s="5">
        <f>VLOOKUP(G1060,Ma_KH!$A:$R,14,0)</f>
        <v>60</v>
      </c>
    </row>
    <row r="1061" spans="1:27" x14ac:dyDescent="0.25">
      <c r="A1061" s="261">
        <v>46114</v>
      </c>
      <c r="B1061" s="262">
        <v>4186941094</v>
      </c>
      <c r="C1061" s="263" t="s">
        <v>15253</v>
      </c>
      <c r="D1061" s="261">
        <v>46116</v>
      </c>
      <c r="E1061" s="206"/>
      <c r="F1061" s="189"/>
      <c r="G1061" s="265" t="s">
        <v>12346</v>
      </c>
      <c r="H1061" s="206"/>
      <c r="I1061" s="262" t="s">
        <v>15484</v>
      </c>
      <c r="J1061" s="262" t="s">
        <v>1769</v>
      </c>
      <c r="K1061" s="205" t="s">
        <v>27</v>
      </c>
      <c r="L1061" s="190" t="str">
        <f>VLOOKUP($K1061,TONG_SL!$A:$D,2,0)</f>
        <v>Chân giò heo muối 300g</v>
      </c>
      <c r="M1061" s="244"/>
      <c r="N1061" s="190" t="str">
        <f t="shared" si="100"/>
        <v>K-C6</v>
      </c>
      <c r="O1061" s="244"/>
      <c r="P1061" s="244"/>
      <c r="Q1061" s="190" t="str">
        <f>VLOOKUP(K1061,TONG_SL!$A:$D,3,0)</f>
        <v>Túi</v>
      </c>
      <c r="R1061" s="248">
        <v>12</v>
      </c>
      <c r="S1061" s="159"/>
      <c r="T1061" s="159">
        <f>VLOOKUP(VLOOKUP(G1061,Ma_KH!$A:$R,18,0)&amp;K1061,Gia_MB!$A:$F,6,0)</f>
        <v>73431</v>
      </c>
      <c r="U1061" s="254">
        <f t="shared" si="96"/>
        <v>881172</v>
      </c>
      <c r="V1061" s="159"/>
      <c r="W1061" s="246">
        <f t="shared" si="97"/>
        <v>0</v>
      </c>
      <c r="X1061" s="247" t="str">
        <f t="shared" si="98"/>
        <v>8</v>
      </c>
      <c r="Y1061" s="159"/>
      <c r="Z1061" s="254">
        <f t="shared" si="99"/>
        <v>70493.759999999995</v>
      </c>
      <c r="AA1061" s="5">
        <f>VLOOKUP(G1061,Ma_KH!$A:$R,14,0)</f>
        <v>60</v>
      </c>
    </row>
    <row r="1062" spans="1:27" x14ac:dyDescent="0.25">
      <c r="A1062" s="261">
        <v>46114</v>
      </c>
      <c r="B1062" s="262">
        <v>4186941094</v>
      </c>
      <c r="C1062" s="263" t="s">
        <v>15253</v>
      </c>
      <c r="D1062" s="261">
        <v>46116</v>
      </c>
      <c r="E1062" s="206"/>
      <c r="F1062" s="189"/>
      <c r="G1062" s="265" t="s">
        <v>12346</v>
      </c>
      <c r="H1062" s="206"/>
      <c r="I1062" s="262" t="s">
        <v>15484</v>
      </c>
      <c r="J1062" s="262" t="s">
        <v>1769</v>
      </c>
      <c r="K1062" s="205" t="s">
        <v>48</v>
      </c>
      <c r="L1062" s="190" t="str">
        <f>VLOOKUP($K1062,TONG_SL!$A:$D,2,0)</f>
        <v>Mọc Nấm Hương 250g</v>
      </c>
      <c r="M1062" s="244"/>
      <c r="N1062" s="190" t="str">
        <f t="shared" si="100"/>
        <v>K-C6</v>
      </c>
      <c r="O1062" s="244"/>
      <c r="P1062" s="244"/>
      <c r="Q1062" s="190" t="str">
        <f>VLOOKUP(K1062,TONG_SL!$A:$D,3,0)</f>
        <v>Túi</v>
      </c>
      <c r="R1062" s="248">
        <v>6</v>
      </c>
      <c r="S1062" s="159"/>
      <c r="T1062" s="159">
        <f>VLOOKUP(VLOOKUP(G1062,Ma_KH!$A:$R,18,0)&amp;K1062,Gia_MB!$A:$F,6,0)</f>
        <v>46000</v>
      </c>
      <c r="U1062" s="254">
        <f t="shared" ref="U1062:U1125" si="101">T1062*R1062</f>
        <v>276000</v>
      </c>
      <c r="V1062" s="159"/>
      <c r="W1062" s="246">
        <f t="shared" ref="W1062:W1125" si="102">U1062*V1062</f>
        <v>0</v>
      </c>
      <c r="X1062" s="247" t="str">
        <f t="shared" ref="X1062:X1125" si="103">IF(B1062&lt;&gt;"","8","0")</f>
        <v>8</v>
      </c>
      <c r="Y1062" s="159"/>
      <c r="Z1062" s="254">
        <f t="shared" ref="Z1062:Z1125" si="104">U1062*X1062%</f>
        <v>22080</v>
      </c>
      <c r="AA1062" s="5">
        <f>VLOOKUP(G1062,Ma_KH!$A:$R,14,0)</f>
        <v>60</v>
      </c>
    </row>
    <row r="1063" spans="1:27" x14ac:dyDescent="0.25">
      <c r="A1063" s="261">
        <v>46114</v>
      </c>
      <c r="B1063" s="262">
        <v>4186941094</v>
      </c>
      <c r="C1063" s="263" t="s">
        <v>15253</v>
      </c>
      <c r="D1063" s="261">
        <v>46116</v>
      </c>
      <c r="E1063" s="206"/>
      <c r="F1063" s="189"/>
      <c r="G1063" s="265" t="s">
        <v>12346</v>
      </c>
      <c r="H1063" s="206"/>
      <c r="I1063" s="262" t="s">
        <v>15484</v>
      </c>
      <c r="J1063" s="262" t="s">
        <v>1769</v>
      </c>
      <c r="K1063" s="205" t="s">
        <v>30</v>
      </c>
      <c r="L1063" s="190" t="str">
        <f>VLOOKUP($K1063,TONG_SL!$A:$D,2,0)</f>
        <v>Gà muối 500g</v>
      </c>
      <c r="M1063" s="244"/>
      <c r="N1063" s="190" t="str">
        <f t="shared" si="100"/>
        <v>K-C6</v>
      </c>
      <c r="O1063" s="244"/>
      <c r="P1063" s="244"/>
      <c r="Q1063" s="190" t="str">
        <f>VLOOKUP(K1063,TONG_SL!$A:$D,3,0)</f>
        <v>Túi</v>
      </c>
      <c r="R1063" s="248">
        <v>9</v>
      </c>
      <c r="S1063" s="159"/>
      <c r="T1063" s="159">
        <f>VLOOKUP(VLOOKUP(G1063,Ma_KH!$A:$R,18,0)&amp;K1063,Gia_MB!$A:$F,6,0)</f>
        <v>116611</v>
      </c>
      <c r="U1063" s="254">
        <f t="shared" si="101"/>
        <v>1049499</v>
      </c>
      <c r="V1063" s="159"/>
      <c r="W1063" s="246">
        <f t="shared" si="102"/>
        <v>0</v>
      </c>
      <c r="X1063" s="247" t="str">
        <f t="shared" si="103"/>
        <v>8</v>
      </c>
      <c r="Y1063" s="159"/>
      <c r="Z1063" s="254">
        <f t="shared" si="104"/>
        <v>83959.92</v>
      </c>
      <c r="AA1063" s="5">
        <f>VLOOKUP(G1063,Ma_KH!$A:$R,14,0)</f>
        <v>60</v>
      </c>
    </row>
    <row r="1064" spans="1:27" x14ac:dyDescent="0.25">
      <c r="A1064" s="261">
        <v>46114</v>
      </c>
      <c r="B1064" s="262">
        <v>4186992123</v>
      </c>
      <c r="C1064" s="263" t="s">
        <v>15253</v>
      </c>
      <c r="D1064" s="261">
        <v>46116</v>
      </c>
      <c r="E1064" s="206"/>
      <c r="F1064" s="189"/>
      <c r="G1064" s="265" t="s">
        <v>15049</v>
      </c>
      <c r="H1064" s="206"/>
      <c r="I1064" s="262" t="s">
        <v>15485</v>
      </c>
      <c r="J1064" s="262" t="s">
        <v>1769</v>
      </c>
      <c r="K1064" s="205" t="s">
        <v>34</v>
      </c>
      <c r="L1064" s="190" t="str">
        <f>VLOOKUP($K1064,TONG_SL!$A:$D,2,0)</f>
        <v>Tai heo muối 200g</v>
      </c>
      <c r="M1064" s="244"/>
      <c r="N1064" s="190" t="str">
        <f t="shared" si="100"/>
        <v>K-C6</v>
      </c>
      <c r="O1064" s="244"/>
      <c r="P1064" s="244"/>
      <c r="Q1064" s="190" t="str">
        <f>VLOOKUP(K1064,TONG_SL!$A:$D,3,0)</f>
        <v>Túi</v>
      </c>
      <c r="R1064" s="248">
        <v>1</v>
      </c>
      <c r="S1064" s="159"/>
      <c r="T1064" s="159">
        <f>VLOOKUP(VLOOKUP(G1064,Ma_KH!$A:$R,18,0)&amp;K1064,Gia_MB!$A:$F,6,0)</f>
        <v>55595</v>
      </c>
      <c r="U1064" s="254">
        <f t="shared" si="101"/>
        <v>55595</v>
      </c>
      <c r="V1064" s="159"/>
      <c r="W1064" s="246">
        <f t="shared" si="102"/>
        <v>0</v>
      </c>
      <c r="X1064" s="247" t="str">
        <f t="shared" si="103"/>
        <v>8</v>
      </c>
      <c r="Y1064" s="159"/>
      <c r="Z1064" s="254">
        <f t="shared" si="104"/>
        <v>4447.6000000000004</v>
      </c>
      <c r="AA1064" s="5">
        <f>VLOOKUP(G1064,Ma_KH!$A:$R,14,0)</f>
        <v>60</v>
      </c>
    </row>
    <row r="1065" spans="1:27" x14ac:dyDescent="0.25">
      <c r="A1065" s="261">
        <v>46114</v>
      </c>
      <c r="B1065" s="262">
        <v>4186992123</v>
      </c>
      <c r="C1065" s="263" t="s">
        <v>15253</v>
      </c>
      <c r="D1065" s="261">
        <v>46116</v>
      </c>
      <c r="E1065" s="206"/>
      <c r="F1065" s="189"/>
      <c r="G1065" s="265" t="s">
        <v>15049</v>
      </c>
      <c r="H1065" s="206"/>
      <c r="I1065" s="262" t="s">
        <v>15485</v>
      </c>
      <c r="J1065" s="262" t="s">
        <v>1769</v>
      </c>
      <c r="K1065" s="205" t="s">
        <v>48</v>
      </c>
      <c r="L1065" s="190" t="str">
        <f>VLOOKUP($K1065,TONG_SL!$A:$D,2,0)</f>
        <v>Mọc Nấm Hương 250g</v>
      </c>
      <c r="M1065" s="244"/>
      <c r="N1065" s="190" t="str">
        <f t="shared" si="100"/>
        <v>K-C6</v>
      </c>
      <c r="O1065" s="244"/>
      <c r="P1065" s="244"/>
      <c r="Q1065" s="190" t="str">
        <f>VLOOKUP(K1065,TONG_SL!$A:$D,3,0)</f>
        <v>Túi</v>
      </c>
      <c r="R1065" s="248">
        <v>8</v>
      </c>
      <c r="S1065" s="159"/>
      <c r="T1065" s="159">
        <f>VLOOKUP(VLOOKUP(G1065,Ma_KH!$A:$R,18,0)&amp;K1065,Gia_MB!$A:$F,6,0)</f>
        <v>46000</v>
      </c>
      <c r="U1065" s="254">
        <f t="shared" si="101"/>
        <v>368000</v>
      </c>
      <c r="V1065" s="159"/>
      <c r="W1065" s="246">
        <f t="shared" si="102"/>
        <v>0</v>
      </c>
      <c r="X1065" s="247" t="str">
        <f t="shared" si="103"/>
        <v>8</v>
      </c>
      <c r="Y1065" s="159"/>
      <c r="Z1065" s="254">
        <f t="shared" si="104"/>
        <v>29440</v>
      </c>
      <c r="AA1065" s="5">
        <f>VLOOKUP(G1065,Ma_KH!$A:$R,14,0)</f>
        <v>60</v>
      </c>
    </row>
    <row r="1066" spans="1:27" x14ac:dyDescent="0.25">
      <c r="A1066" s="261">
        <v>46114</v>
      </c>
      <c r="B1066" s="262">
        <v>4186992123</v>
      </c>
      <c r="C1066" s="263" t="s">
        <v>15253</v>
      </c>
      <c r="D1066" s="261">
        <v>46116</v>
      </c>
      <c r="E1066" s="206"/>
      <c r="F1066" s="189"/>
      <c r="G1066" s="265" t="s">
        <v>15049</v>
      </c>
      <c r="H1066" s="206"/>
      <c r="I1066" s="262" t="s">
        <v>15485</v>
      </c>
      <c r="J1066" s="262" t="s">
        <v>1769</v>
      </c>
      <c r="K1066" s="205" t="s">
        <v>27</v>
      </c>
      <c r="L1066" s="190" t="str">
        <f>VLOOKUP($K1066,TONG_SL!$A:$D,2,0)</f>
        <v>Chân giò heo muối 300g</v>
      </c>
      <c r="M1066" s="244"/>
      <c r="N1066" s="190" t="str">
        <f t="shared" si="100"/>
        <v>K-C6</v>
      </c>
      <c r="O1066" s="244"/>
      <c r="P1066" s="244"/>
      <c r="Q1066" s="190" t="str">
        <f>VLOOKUP(K1066,TONG_SL!$A:$D,3,0)</f>
        <v>Túi</v>
      </c>
      <c r="R1066" s="248">
        <v>34</v>
      </c>
      <c r="S1066" s="159"/>
      <c r="T1066" s="159">
        <f>VLOOKUP(VLOOKUP(G1066,Ma_KH!$A:$R,18,0)&amp;K1066,Gia_MB!$A:$F,6,0)</f>
        <v>73431</v>
      </c>
      <c r="U1066" s="254">
        <f t="shared" si="101"/>
        <v>2496654</v>
      </c>
      <c r="V1066" s="159"/>
      <c r="W1066" s="246">
        <f t="shared" si="102"/>
        <v>0</v>
      </c>
      <c r="X1066" s="247" t="str">
        <f t="shared" si="103"/>
        <v>8</v>
      </c>
      <c r="Y1066" s="159"/>
      <c r="Z1066" s="254">
        <f t="shared" si="104"/>
        <v>199732.32</v>
      </c>
      <c r="AA1066" s="5">
        <f>VLOOKUP(G1066,Ma_KH!$A:$R,14,0)</f>
        <v>60</v>
      </c>
    </row>
    <row r="1067" spans="1:27" x14ac:dyDescent="0.25">
      <c r="A1067" s="261">
        <v>46114</v>
      </c>
      <c r="B1067" s="262">
        <v>4186992123</v>
      </c>
      <c r="C1067" s="263" t="s">
        <v>15253</v>
      </c>
      <c r="D1067" s="261">
        <v>46116</v>
      </c>
      <c r="E1067" s="206"/>
      <c r="F1067" s="189"/>
      <c r="G1067" s="265" t="s">
        <v>15049</v>
      </c>
      <c r="H1067" s="206"/>
      <c r="I1067" s="262" t="s">
        <v>15485</v>
      </c>
      <c r="J1067" s="262" t="s">
        <v>1769</v>
      </c>
      <c r="K1067" s="205" t="s">
        <v>32</v>
      </c>
      <c r="L1067" s="190" t="str">
        <f>VLOOKUP($K1067,TONG_SL!$A:$D,2,0)</f>
        <v>Giò Tai Lưỡi Xào 250g</v>
      </c>
      <c r="M1067" s="244"/>
      <c r="N1067" s="190" t="str">
        <f t="shared" si="100"/>
        <v>K-C6</v>
      </c>
      <c r="O1067" s="244"/>
      <c r="P1067" s="244"/>
      <c r="Q1067" s="190" t="str">
        <f>VLOOKUP(K1067,TONG_SL!$A:$D,3,0)</f>
        <v>Túi</v>
      </c>
      <c r="R1067" s="248">
        <v>3</v>
      </c>
      <c r="S1067" s="159"/>
      <c r="T1067" s="159">
        <f>VLOOKUP(VLOOKUP(G1067,Ma_KH!$A:$R,18,0)&amp;K1067,Gia_MB!$A:$F,6,0)</f>
        <v>50182</v>
      </c>
      <c r="U1067" s="254">
        <f t="shared" si="101"/>
        <v>150546</v>
      </c>
      <c r="V1067" s="159"/>
      <c r="W1067" s="246">
        <f t="shared" si="102"/>
        <v>0</v>
      </c>
      <c r="X1067" s="247" t="str">
        <f t="shared" si="103"/>
        <v>8</v>
      </c>
      <c r="Y1067" s="159"/>
      <c r="Z1067" s="254">
        <f t="shared" si="104"/>
        <v>12043.68</v>
      </c>
      <c r="AA1067" s="5">
        <f>VLOOKUP(G1067,Ma_KH!$A:$R,14,0)</f>
        <v>60</v>
      </c>
    </row>
    <row r="1068" spans="1:27" x14ac:dyDescent="0.25">
      <c r="A1068" s="261">
        <v>46114</v>
      </c>
      <c r="B1068" s="262">
        <v>4186992123</v>
      </c>
      <c r="C1068" s="263" t="s">
        <v>15253</v>
      </c>
      <c r="D1068" s="261">
        <v>46116</v>
      </c>
      <c r="E1068" s="206"/>
      <c r="F1068" s="189"/>
      <c r="G1068" s="265" t="s">
        <v>15049</v>
      </c>
      <c r="H1068" s="206"/>
      <c r="I1068" s="262" t="s">
        <v>15485</v>
      </c>
      <c r="J1068" s="262" t="s">
        <v>1769</v>
      </c>
      <c r="K1068" s="205" t="s">
        <v>30</v>
      </c>
      <c r="L1068" s="190" t="str">
        <f>VLOOKUP($K1068,TONG_SL!$A:$D,2,0)</f>
        <v>Gà muối 500g</v>
      </c>
      <c r="M1068" s="244"/>
      <c r="N1068" s="190" t="str">
        <f t="shared" si="100"/>
        <v>K-C6</v>
      </c>
      <c r="O1068" s="244"/>
      <c r="P1068" s="244"/>
      <c r="Q1068" s="190" t="str">
        <f>VLOOKUP(K1068,TONG_SL!$A:$D,3,0)</f>
        <v>Túi</v>
      </c>
      <c r="R1068" s="248">
        <v>2</v>
      </c>
      <c r="S1068" s="159"/>
      <c r="T1068" s="159">
        <f>VLOOKUP(VLOOKUP(G1068,Ma_KH!$A:$R,18,0)&amp;K1068,Gia_MB!$A:$F,6,0)</f>
        <v>116611</v>
      </c>
      <c r="U1068" s="254">
        <f t="shared" si="101"/>
        <v>233222</v>
      </c>
      <c r="V1068" s="159"/>
      <c r="W1068" s="246">
        <f t="shared" si="102"/>
        <v>0</v>
      </c>
      <c r="X1068" s="247" t="str">
        <f t="shared" si="103"/>
        <v>8</v>
      </c>
      <c r="Y1068" s="159"/>
      <c r="Z1068" s="254">
        <f t="shared" si="104"/>
        <v>18657.760000000002</v>
      </c>
      <c r="AA1068" s="5">
        <f>VLOOKUP(G1068,Ma_KH!$A:$R,14,0)</f>
        <v>60</v>
      </c>
    </row>
    <row r="1069" spans="1:27" x14ac:dyDescent="0.25">
      <c r="A1069" s="261">
        <v>46114</v>
      </c>
      <c r="B1069" s="262">
        <v>4186991454</v>
      </c>
      <c r="C1069" s="263" t="s">
        <v>15253</v>
      </c>
      <c r="D1069" s="261">
        <v>46116</v>
      </c>
      <c r="E1069" s="206"/>
      <c r="F1069" s="189"/>
      <c r="G1069" s="265" t="s">
        <v>15049</v>
      </c>
      <c r="H1069" s="206"/>
      <c r="I1069" s="262" t="s">
        <v>15486</v>
      </c>
      <c r="J1069" s="262" t="s">
        <v>1769</v>
      </c>
      <c r="K1069" s="205" t="s">
        <v>34</v>
      </c>
      <c r="L1069" s="190" t="str">
        <f>VLOOKUP($K1069,TONG_SL!$A:$D,2,0)</f>
        <v>Tai heo muối 200g</v>
      </c>
      <c r="M1069" s="244"/>
      <c r="N1069" s="190" t="str">
        <f t="shared" si="100"/>
        <v>K-C6</v>
      </c>
      <c r="O1069" s="244"/>
      <c r="P1069" s="244"/>
      <c r="Q1069" s="190" t="str">
        <f>VLOOKUP(K1069,TONG_SL!$A:$D,3,0)</f>
        <v>Túi</v>
      </c>
      <c r="R1069" s="248">
        <v>2</v>
      </c>
      <c r="S1069" s="159"/>
      <c r="T1069" s="159">
        <f>VLOOKUP(VLOOKUP(G1069,Ma_KH!$A:$R,18,0)&amp;K1069,Gia_MB!$A:$F,6,0)</f>
        <v>55595</v>
      </c>
      <c r="U1069" s="254">
        <f t="shared" si="101"/>
        <v>111190</v>
      </c>
      <c r="V1069" s="159"/>
      <c r="W1069" s="246">
        <f t="shared" si="102"/>
        <v>0</v>
      </c>
      <c r="X1069" s="247" t="str">
        <f t="shared" si="103"/>
        <v>8</v>
      </c>
      <c r="Y1069" s="159"/>
      <c r="Z1069" s="254">
        <f t="shared" si="104"/>
        <v>8895.2000000000007</v>
      </c>
      <c r="AA1069" s="5">
        <f>VLOOKUP(G1069,Ma_KH!$A:$R,14,0)</f>
        <v>60</v>
      </c>
    </row>
    <row r="1070" spans="1:27" x14ac:dyDescent="0.25">
      <c r="A1070" s="261">
        <v>46114</v>
      </c>
      <c r="B1070" s="262">
        <v>4186991454</v>
      </c>
      <c r="C1070" s="263" t="s">
        <v>15253</v>
      </c>
      <c r="D1070" s="261">
        <v>46116</v>
      </c>
      <c r="E1070" s="206"/>
      <c r="F1070" s="189"/>
      <c r="G1070" s="265" t="s">
        <v>15049</v>
      </c>
      <c r="H1070" s="206"/>
      <c r="I1070" s="262" t="s">
        <v>15486</v>
      </c>
      <c r="J1070" s="262" t="s">
        <v>1769</v>
      </c>
      <c r="K1070" s="205" t="s">
        <v>48</v>
      </c>
      <c r="L1070" s="190" t="str">
        <f>VLOOKUP($K1070,TONG_SL!$A:$D,2,0)</f>
        <v>Mọc Nấm Hương 250g</v>
      </c>
      <c r="M1070" s="244"/>
      <c r="N1070" s="190" t="str">
        <f t="shared" si="100"/>
        <v>K-C6</v>
      </c>
      <c r="O1070" s="244"/>
      <c r="P1070" s="244"/>
      <c r="Q1070" s="190" t="str">
        <f>VLOOKUP(K1070,TONG_SL!$A:$D,3,0)</f>
        <v>Túi</v>
      </c>
      <c r="R1070" s="248">
        <v>9</v>
      </c>
      <c r="S1070" s="159"/>
      <c r="T1070" s="159">
        <f>VLOOKUP(VLOOKUP(G1070,Ma_KH!$A:$R,18,0)&amp;K1070,Gia_MB!$A:$F,6,0)</f>
        <v>46000</v>
      </c>
      <c r="U1070" s="254">
        <f t="shared" si="101"/>
        <v>414000</v>
      </c>
      <c r="V1070" s="159"/>
      <c r="W1070" s="246">
        <f t="shared" si="102"/>
        <v>0</v>
      </c>
      <c r="X1070" s="247" t="str">
        <f t="shared" si="103"/>
        <v>8</v>
      </c>
      <c r="Y1070" s="159"/>
      <c r="Z1070" s="254">
        <f t="shared" si="104"/>
        <v>33120</v>
      </c>
      <c r="AA1070" s="5">
        <f>VLOOKUP(G1070,Ma_KH!$A:$R,14,0)</f>
        <v>60</v>
      </c>
    </row>
    <row r="1071" spans="1:27" x14ac:dyDescent="0.25">
      <c r="A1071" s="261">
        <v>46114</v>
      </c>
      <c r="B1071" s="262">
        <v>4186991454</v>
      </c>
      <c r="C1071" s="263" t="s">
        <v>15253</v>
      </c>
      <c r="D1071" s="261">
        <v>46116</v>
      </c>
      <c r="E1071" s="206"/>
      <c r="F1071" s="189"/>
      <c r="G1071" s="265" t="s">
        <v>15049</v>
      </c>
      <c r="H1071" s="206"/>
      <c r="I1071" s="262" t="s">
        <v>15486</v>
      </c>
      <c r="J1071" s="262" t="s">
        <v>1769</v>
      </c>
      <c r="K1071" s="205" t="s">
        <v>27</v>
      </c>
      <c r="L1071" s="190" t="str">
        <f>VLOOKUP($K1071,TONG_SL!$A:$D,2,0)</f>
        <v>Chân giò heo muối 300g</v>
      </c>
      <c r="M1071" s="244"/>
      <c r="N1071" s="190" t="str">
        <f t="shared" si="100"/>
        <v>K-C6</v>
      </c>
      <c r="O1071" s="244"/>
      <c r="P1071" s="244"/>
      <c r="Q1071" s="190" t="str">
        <f>VLOOKUP(K1071,TONG_SL!$A:$D,3,0)</f>
        <v>Túi</v>
      </c>
      <c r="R1071" s="248">
        <v>15</v>
      </c>
      <c r="S1071" s="159"/>
      <c r="T1071" s="159">
        <f>VLOOKUP(VLOOKUP(G1071,Ma_KH!$A:$R,18,0)&amp;K1071,Gia_MB!$A:$F,6,0)</f>
        <v>73431</v>
      </c>
      <c r="U1071" s="254">
        <f t="shared" si="101"/>
        <v>1101465</v>
      </c>
      <c r="V1071" s="159"/>
      <c r="W1071" s="246">
        <f t="shared" si="102"/>
        <v>0</v>
      </c>
      <c r="X1071" s="247" t="str">
        <f t="shared" si="103"/>
        <v>8</v>
      </c>
      <c r="Y1071" s="159"/>
      <c r="Z1071" s="254">
        <f t="shared" si="104"/>
        <v>88117.2</v>
      </c>
      <c r="AA1071" s="5">
        <f>VLOOKUP(G1071,Ma_KH!$A:$R,14,0)</f>
        <v>60</v>
      </c>
    </row>
    <row r="1072" spans="1:27" x14ac:dyDescent="0.25">
      <c r="A1072" s="261">
        <v>46114</v>
      </c>
      <c r="B1072" s="262">
        <v>4186991454</v>
      </c>
      <c r="C1072" s="263" t="s">
        <v>15253</v>
      </c>
      <c r="D1072" s="261">
        <v>46116</v>
      </c>
      <c r="E1072" s="206"/>
      <c r="F1072" s="189"/>
      <c r="G1072" s="265" t="s">
        <v>15049</v>
      </c>
      <c r="H1072" s="206"/>
      <c r="I1072" s="262" t="s">
        <v>15486</v>
      </c>
      <c r="J1072" s="262" t="s">
        <v>1769</v>
      </c>
      <c r="K1072" s="205" t="s">
        <v>32</v>
      </c>
      <c r="L1072" s="190" t="str">
        <f>VLOOKUP($K1072,TONG_SL!$A:$D,2,0)</f>
        <v>Giò Tai Lưỡi Xào 250g</v>
      </c>
      <c r="M1072" s="244"/>
      <c r="N1072" s="190" t="str">
        <f t="shared" si="100"/>
        <v>K-C6</v>
      </c>
      <c r="O1072" s="244"/>
      <c r="P1072" s="244"/>
      <c r="Q1072" s="190" t="str">
        <f>VLOOKUP(K1072,TONG_SL!$A:$D,3,0)</f>
        <v>Túi</v>
      </c>
      <c r="R1072" s="248">
        <v>6</v>
      </c>
      <c r="S1072" s="159"/>
      <c r="T1072" s="159">
        <f>VLOOKUP(VLOOKUP(G1072,Ma_KH!$A:$R,18,0)&amp;K1072,Gia_MB!$A:$F,6,0)</f>
        <v>50182</v>
      </c>
      <c r="U1072" s="254">
        <f t="shared" si="101"/>
        <v>301092</v>
      </c>
      <c r="V1072" s="159"/>
      <c r="W1072" s="246">
        <f t="shared" si="102"/>
        <v>0</v>
      </c>
      <c r="X1072" s="247" t="str">
        <f t="shared" si="103"/>
        <v>8</v>
      </c>
      <c r="Y1072" s="159"/>
      <c r="Z1072" s="254">
        <f t="shared" si="104"/>
        <v>24087.360000000001</v>
      </c>
      <c r="AA1072" s="5">
        <f>VLOOKUP(G1072,Ma_KH!$A:$R,14,0)</f>
        <v>60</v>
      </c>
    </row>
    <row r="1073" spans="1:27" x14ac:dyDescent="0.25">
      <c r="A1073" s="261">
        <v>46114</v>
      </c>
      <c r="B1073" s="262">
        <v>4186991454</v>
      </c>
      <c r="C1073" s="263" t="s">
        <v>15253</v>
      </c>
      <c r="D1073" s="261">
        <v>46116</v>
      </c>
      <c r="E1073" s="206"/>
      <c r="F1073" s="189"/>
      <c r="G1073" s="265" t="s">
        <v>15049</v>
      </c>
      <c r="H1073" s="206"/>
      <c r="I1073" s="262" t="s">
        <v>15486</v>
      </c>
      <c r="J1073" s="262" t="s">
        <v>1769</v>
      </c>
      <c r="K1073" s="205" t="s">
        <v>30</v>
      </c>
      <c r="L1073" s="190" t="str">
        <f>VLOOKUP($K1073,TONG_SL!$A:$D,2,0)</f>
        <v>Gà muối 500g</v>
      </c>
      <c r="M1073" s="244"/>
      <c r="N1073" s="190" t="str">
        <f t="shared" si="100"/>
        <v>K-C6</v>
      </c>
      <c r="O1073" s="244"/>
      <c r="P1073" s="244"/>
      <c r="Q1073" s="190" t="str">
        <f>VLOOKUP(K1073,TONG_SL!$A:$D,3,0)</f>
        <v>Túi</v>
      </c>
      <c r="R1073" s="248">
        <v>7</v>
      </c>
      <c r="S1073" s="159"/>
      <c r="T1073" s="159">
        <f>VLOOKUP(VLOOKUP(G1073,Ma_KH!$A:$R,18,0)&amp;K1073,Gia_MB!$A:$F,6,0)</f>
        <v>116611</v>
      </c>
      <c r="U1073" s="254">
        <f t="shared" si="101"/>
        <v>816277</v>
      </c>
      <c r="V1073" s="159"/>
      <c r="W1073" s="246">
        <f t="shared" si="102"/>
        <v>0</v>
      </c>
      <c r="X1073" s="247" t="str">
        <f t="shared" si="103"/>
        <v>8</v>
      </c>
      <c r="Y1073" s="159"/>
      <c r="Z1073" s="254">
        <f t="shared" si="104"/>
        <v>65302.16</v>
      </c>
      <c r="AA1073" s="5">
        <f>VLOOKUP(G1073,Ma_KH!$A:$R,14,0)</f>
        <v>60</v>
      </c>
    </row>
    <row r="1074" spans="1:27" x14ac:dyDescent="0.25">
      <c r="A1074" s="261">
        <v>46114</v>
      </c>
      <c r="B1074" s="262">
        <v>4186991463</v>
      </c>
      <c r="C1074" s="263" t="s">
        <v>15253</v>
      </c>
      <c r="D1074" s="261">
        <v>46116</v>
      </c>
      <c r="E1074" s="206"/>
      <c r="F1074" s="189"/>
      <c r="G1074" s="265" t="s">
        <v>15049</v>
      </c>
      <c r="H1074" s="206"/>
      <c r="I1074" s="262" t="s">
        <v>15487</v>
      </c>
      <c r="J1074" s="262" t="s">
        <v>1769</v>
      </c>
      <c r="K1074" s="205" t="s">
        <v>48</v>
      </c>
      <c r="L1074" s="190" t="str">
        <f>VLOOKUP($K1074,TONG_SL!$A:$D,2,0)</f>
        <v>Mọc Nấm Hương 250g</v>
      </c>
      <c r="M1074" s="244"/>
      <c r="N1074" s="190" t="str">
        <f t="shared" si="100"/>
        <v>K-C6</v>
      </c>
      <c r="O1074" s="244"/>
      <c r="P1074" s="244"/>
      <c r="Q1074" s="190" t="str">
        <f>VLOOKUP(K1074,TONG_SL!$A:$D,3,0)</f>
        <v>Túi</v>
      </c>
      <c r="R1074" s="248">
        <v>3</v>
      </c>
      <c r="S1074" s="159"/>
      <c r="T1074" s="159">
        <f>VLOOKUP(VLOOKUP(G1074,Ma_KH!$A:$R,18,0)&amp;K1074,Gia_MB!$A:$F,6,0)</f>
        <v>46000</v>
      </c>
      <c r="U1074" s="254">
        <f t="shared" si="101"/>
        <v>138000</v>
      </c>
      <c r="V1074" s="159"/>
      <c r="W1074" s="246">
        <f t="shared" si="102"/>
        <v>0</v>
      </c>
      <c r="X1074" s="247" t="str">
        <f t="shared" si="103"/>
        <v>8</v>
      </c>
      <c r="Y1074" s="159"/>
      <c r="Z1074" s="254">
        <f t="shared" si="104"/>
        <v>11040</v>
      </c>
      <c r="AA1074" s="5">
        <f>VLOOKUP(G1074,Ma_KH!$A:$R,14,0)</f>
        <v>60</v>
      </c>
    </row>
    <row r="1075" spans="1:27" x14ac:dyDescent="0.25">
      <c r="A1075" s="261">
        <v>46114</v>
      </c>
      <c r="B1075" s="262">
        <v>4186991463</v>
      </c>
      <c r="C1075" s="263" t="s">
        <v>15253</v>
      </c>
      <c r="D1075" s="261">
        <v>46116</v>
      </c>
      <c r="E1075" s="206"/>
      <c r="F1075" s="189"/>
      <c r="G1075" s="265" t="s">
        <v>15049</v>
      </c>
      <c r="H1075" s="206"/>
      <c r="I1075" s="262" t="s">
        <v>15487</v>
      </c>
      <c r="J1075" s="262" t="s">
        <v>1769</v>
      </c>
      <c r="K1075" s="205" t="s">
        <v>27</v>
      </c>
      <c r="L1075" s="190" t="str">
        <f>VLOOKUP($K1075,TONG_SL!$A:$D,2,0)</f>
        <v>Chân giò heo muối 300g</v>
      </c>
      <c r="M1075" s="244"/>
      <c r="N1075" s="190" t="str">
        <f t="shared" si="100"/>
        <v>K-C6</v>
      </c>
      <c r="O1075" s="244"/>
      <c r="P1075" s="244"/>
      <c r="Q1075" s="190" t="str">
        <f>VLOOKUP(K1075,TONG_SL!$A:$D,3,0)</f>
        <v>Túi</v>
      </c>
      <c r="R1075" s="248">
        <v>16</v>
      </c>
      <c r="S1075" s="159"/>
      <c r="T1075" s="159">
        <f>VLOOKUP(VLOOKUP(G1075,Ma_KH!$A:$R,18,0)&amp;K1075,Gia_MB!$A:$F,6,0)</f>
        <v>73431</v>
      </c>
      <c r="U1075" s="254">
        <f t="shared" si="101"/>
        <v>1174896</v>
      </c>
      <c r="V1075" s="159"/>
      <c r="W1075" s="246">
        <f t="shared" si="102"/>
        <v>0</v>
      </c>
      <c r="X1075" s="247" t="str">
        <f t="shared" si="103"/>
        <v>8</v>
      </c>
      <c r="Y1075" s="159"/>
      <c r="Z1075" s="254">
        <f t="shared" si="104"/>
        <v>93991.680000000008</v>
      </c>
      <c r="AA1075" s="5">
        <f>VLOOKUP(G1075,Ma_KH!$A:$R,14,0)</f>
        <v>60</v>
      </c>
    </row>
    <row r="1076" spans="1:27" x14ac:dyDescent="0.25">
      <c r="A1076" s="261">
        <v>46114</v>
      </c>
      <c r="B1076" s="262">
        <v>4186991463</v>
      </c>
      <c r="C1076" s="263" t="s">
        <v>15253</v>
      </c>
      <c r="D1076" s="261">
        <v>46116</v>
      </c>
      <c r="E1076" s="206"/>
      <c r="F1076" s="189"/>
      <c r="G1076" s="265" t="s">
        <v>15049</v>
      </c>
      <c r="H1076" s="206"/>
      <c r="I1076" s="262" t="s">
        <v>15487</v>
      </c>
      <c r="J1076" s="262" t="s">
        <v>1769</v>
      </c>
      <c r="K1076" s="205" t="s">
        <v>32</v>
      </c>
      <c r="L1076" s="190" t="str">
        <f>VLOOKUP($K1076,TONG_SL!$A:$D,2,0)</f>
        <v>Giò Tai Lưỡi Xào 250g</v>
      </c>
      <c r="M1076" s="244"/>
      <c r="N1076" s="190" t="str">
        <f t="shared" si="100"/>
        <v>K-C6</v>
      </c>
      <c r="O1076" s="244"/>
      <c r="P1076" s="244"/>
      <c r="Q1076" s="190" t="str">
        <f>VLOOKUP(K1076,TONG_SL!$A:$D,3,0)</f>
        <v>Túi</v>
      </c>
      <c r="R1076" s="248">
        <v>5</v>
      </c>
      <c r="S1076" s="159"/>
      <c r="T1076" s="159">
        <f>VLOOKUP(VLOOKUP(G1076,Ma_KH!$A:$R,18,0)&amp;K1076,Gia_MB!$A:$F,6,0)</f>
        <v>50182</v>
      </c>
      <c r="U1076" s="254">
        <f t="shared" si="101"/>
        <v>250910</v>
      </c>
      <c r="V1076" s="159"/>
      <c r="W1076" s="246">
        <f t="shared" si="102"/>
        <v>0</v>
      </c>
      <c r="X1076" s="247" t="str">
        <f t="shared" si="103"/>
        <v>8</v>
      </c>
      <c r="Y1076" s="159"/>
      <c r="Z1076" s="254">
        <f t="shared" si="104"/>
        <v>20072.8</v>
      </c>
      <c r="AA1076" s="5">
        <f>VLOOKUP(G1076,Ma_KH!$A:$R,14,0)</f>
        <v>60</v>
      </c>
    </row>
    <row r="1077" spans="1:27" x14ac:dyDescent="0.25">
      <c r="A1077" s="261">
        <v>46114</v>
      </c>
      <c r="B1077" s="262">
        <v>4186991463</v>
      </c>
      <c r="C1077" s="263" t="s">
        <v>15253</v>
      </c>
      <c r="D1077" s="261">
        <v>46116</v>
      </c>
      <c r="E1077" s="206"/>
      <c r="F1077" s="189"/>
      <c r="G1077" s="265" t="s">
        <v>15049</v>
      </c>
      <c r="H1077" s="206"/>
      <c r="I1077" s="262" t="s">
        <v>15487</v>
      </c>
      <c r="J1077" s="262" t="s">
        <v>1769</v>
      </c>
      <c r="K1077" s="205" t="s">
        <v>30</v>
      </c>
      <c r="L1077" s="190" t="str">
        <f>VLOOKUP($K1077,TONG_SL!$A:$D,2,0)</f>
        <v>Gà muối 500g</v>
      </c>
      <c r="M1077" s="244"/>
      <c r="N1077" s="190" t="str">
        <f t="shared" si="100"/>
        <v>K-C6</v>
      </c>
      <c r="O1077" s="244"/>
      <c r="P1077" s="244"/>
      <c r="Q1077" s="190" t="str">
        <f>VLOOKUP(K1077,TONG_SL!$A:$D,3,0)</f>
        <v>Túi</v>
      </c>
      <c r="R1077" s="248">
        <v>6</v>
      </c>
      <c r="S1077" s="159"/>
      <c r="T1077" s="159">
        <f>VLOOKUP(VLOOKUP(G1077,Ma_KH!$A:$R,18,0)&amp;K1077,Gia_MB!$A:$F,6,0)</f>
        <v>116611</v>
      </c>
      <c r="U1077" s="254">
        <f t="shared" si="101"/>
        <v>699666</v>
      </c>
      <c r="V1077" s="159"/>
      <c r="W1077" s="246">
        <f t="shared" si="102"/>
        <v>0</v>
      </c>
      <c r="X1077" s="247" t="str">
        <f t="shared" si="103"/>
        <v>8</v>
      </c>
      <c r="Y1077" s="159"/>
      <c r="Z1077" s="254">
        <f t="shared" si="104"/>
        <v>55973.279999999999</v>
      </c>
      <c r="AA1077" s="5">
        <f>VLOOKUP(G1077,Ma_KH!$A:$R,14,0)</f>
        <v>60</v>
      </c>
    </row>
    <row r="1078" spans="1:27" x14ac:dyDescent="0.25">
      <c r="A1078" s="261">
        <v>46114</v>
      </c>
      <c r="B1078" s="262">
        <v>4186992179</v>
      </c>
      <c r="C1078" s="263" t="s">
        <v>15253</v>
      </c>
      <c r="D1078" s="261">
        <v>46116</v>
      </c>
      <c r="E1078" s="206"/>
      <c r="F1078" s="189"/>
      <c r="G1078" s="265" t="s">
        <v>15049</v>
      </c>
      <c r="H1078" s="206"/>
      <c r="I1078" s="262" t="s">
        <v>15488</v>
      </c>
      <c r="J1078" s="262" t="s">
        <v>1769</v>
      </c>
      <c r="K1078" s="205" t="s">
        <v>30</v>
      </c>
      <c r="L1078" s="190" t="str">
        <f>VLOOKUP($K1078,TONG_SL!$A:$D,2,0)</f>
        <v>Gà muối 500g</v>
      </c>
      <c r="M1078" s="244"/>
      <c r="N1078" s="190" t="str">
        <f t="shared" si="100"/>
        <v>K-C6</v>
      </c>
      <c r="O1078" s="244"/>
      <c r="P1078" s="244"/>
      <c r="Q1078" s="190" t="str">
        <f>VLOOKUP(K1078,TONG_SL!$A:$D,3,0)</f>
        <v>Túi</v>
      </c>
      <c r="R1078" s="248">
        <v>5</v>
      </c>
      <c r="S1078" s="159"/>
      <c r="T1078" s="159">
        <f>VLOOKUP(VLOOKUP(G1078,Ma_KH!$A:$R,18,0)&amp;K1078,Gia_MB!$A:$F,6,0)</f>
        <v>116611</v>
      </c>
      <c r="U1078" s="254">
        <f t="shared" si="101"/>
        <v>583055</v>
      </c>
      <c r="V1078" s="159"/>
      <c r="W1078" s="246">
        <f t="shared" si="102"/>
        <v>0</v>
      </c>
      <c r="X1078" s="247" t="str">
        <f t="shared" si="103"/>
        <v>8</v>
      </c>
      <c r="Y1078" s="159"/>
      <c r="Z1078" s="254">
        <f t="shared" si="104"/>
        <v>46644.4</v>
      </c>
      <c r="AA1078" s="5">
        <f>VLOOKUP(G1078,Ma_KH!$A:$R,14,0)</f>
        <v>60</v>
      </c>
    </row>
    <row r="1079" spans="1:27" x14ac:dyDescent="0.25">
      <c r="A1079" s="261">
        <v>46114</v>
      </c>
      <c r="B1079" s="262">
        <v>4186992179</v>
      </c>
      <c r="C1079" s="263" t="s">
        <v>15253</v>
      </c>
      <c r="D1079" s="261">
        <v>46116</v>
      </c>
      <c r="E1079" s="206"/>
      <c r="F1079" s="189"/>
      <c r="G1079" s="265" t="s">
        <v>15049</v>
      </c>
      <c r="H1079" s="206"/>
      <c r="I1079" s="262" t="s">
        <v>15488</v>
      </c>
      <c r="J1079" s="262" t="s">
        <v>1769</v>
      </c>
      <c r="K1079" s="205" t="s">
        <v>32</v>
      </c>
      <c r="L1079" s="190" t="str">
        <f>VLOOKUP($K1079,TONG_SL!$A:$D,2,0)</f>
        <v>Giò Tai Lưỡi Xào 250g</v>
      </c>
      <c r="M1079" s="244"/>
      <c r="N1079" s="190" t="str">
        <f t="shared" si="100"/>
        <v>K-C6</v>
      </c>
      <c r="O1079" s="244"/>
      <c r="P1079" s="244"/>
      <c r="Q1079" s="190" t="str">
        <f>VLOOKUP(K1079,TONG_SL!$A:$D,3,0)</f>
        <v>Túi</v>
      </c>
      <c r="R1079" s="248">
        <v>2</v>
      </c>
      <c r="S1079" s="159"/>
      <c r="T1079" s="159">
        <f>VLOOKUP(VLOOKUP(G1079,Ma_KH!$A:$R,18,0)&amp;K1079,Gia_MB!$A:$F,6,0)</f>
        <v>50182</v>
      </c>
      <c r="U1079" s="254">
        <f t="shared" si="101"/>
        <v>100364</v>
      </c>
      <c r="V1079" s="159"/>
      <c r="W1079" s="246">
        <f t="shared" si="102"/>
        <v>0</v>
      </c>
      <c r="X1079" s="247" t="str">
        <f t="shared" si="103"/>
        <v>8</v>
      </c>
      <c r="Y1079" s="159"/>
      <c r="Z1079" s="254">
        <f t="shared" si="104"/>
        <v>8029.12</v>
      </c>
      <c r="AA1079" s="5">
        <f>VLOOKUP(G1079,Ma_KH!$A:$R,14,0)</f>
        <v>60</v>
      </c>
    </row>
    <row r="1080" spans="1:27" x14ac:dyDescent="0.25">
      <c r="A1080" s="261">
        <v>46114</v>
      </c>
      <c r="B1080" s="262">
        <v>4186992179</v>
      </c>
      <c r="C1080" s="263" t="s">
        <v>15253</v>
      </c>
      <c r="D1080" s="261">
        <v>46116</v>
      </c>
      <c r="E1080" s="206"/>
      <c r="F1080" s="189"/>
      <c r="G1080" s="265" t="s">
        <v>15049</v>
      </c>
      <c r="H1080" s="206"/>
      <c r="I1080" s="262" t="s">
        <v>15488</v>
      </c>
      <c r="J1080" s="262" t="s">
        <v>1769</v>
      </c>
      <c r="K1080" s="205" t="s">
        <v>27</v>
      </c>
      <c r="L1080" s="190" t="str">
        <f>VLOOKUP($K1080,TONG_SL!$A:$D,2,0)</f>
        <v>Chân giò heo muối 300g</v>
      </c>
      <c r="M1080" s="244"/>
      <c r="N1080" s="190" t="str">
        <f t="shared" si="100"/>
        <v>K-C6</v>
      </c>
      <c r="O1080" s="244"/>
      <c r="P1080" s="244"/>
      <c r="Q1080" s="190" t="str">
        <f>VLOOKUP(K1080,TONG_SL!$A:$D,3,0)</f>
        <v>Túi</v>
      </c>
      <c r="R1080" s="248">
        <v>16</v>
      </c>
      <c r="S1080" s="159"/>
      <c r="T1080" s="159">
        <f>VLOOKUP(VLOOKUP(G1080,Ma_KH!$A:$R,18,0)&amp;K1080,Gia_MB!$A:$F,6,0)</f>
        <v>73431</v>
      </c>
      <c r="U1080" s="254">
        <f t="shared" si="101"/>
        <v>1174896</v>
      </c>
      <c r="V1080" s="159"/>
      <c r="W1080" s="246">
        <f t="shared" si="102"/>
        <v>0</v>
      </c>
      <c r="X1080" s="247" t="str">
        <f t="shared" si="103"/>
        <v>8</v>
      </c>
      <c r="Y1080" s="159"/>
      <c r="Z1080" s="254">
        <f t="shared" si="104"/>
        <v>93991.680000000008</v>
      </c>
      <c r="AA1080" s="5">
        <f>VLOOKUP(G1080,Ma_KH!$A:$R,14,0)</f>
        <v>60</v>
      </c>
    </row>
    <row r="1081" spans="1:27" x14ac:dyDescent="0.25">
      <c r="A1081" s="261">
        <v>46114</v>
      </c>
      <c r="B1081" s="262">
        <v>4186992179</v>
      </c>
      <c r="C1081" s="263" t="s">
        <v>15253</v>
      </c>
      <c r="D1081" s="261">
        <v>46116</v>
      </c>
      <c r="E1081" s="206"/>
      <c r="F1081" s="189"/>
      <c r="G1081" s="265" t="s">
        <v>15049</v>
      </c>
      <c r="H1081" s="206"/>
      <c r="I1081" s="262" t="s">
        <v>15488</v>
      </c>
      <c r="J1081" s="262" t="s">
        <v>1769</v>
      </c>
      <c r="K1081" s="205" t="s">
        <v>48</v>
      </c>
      <c r="L1081" s="190" t="str">
        <f>VLOOKUP($K1081,TONG_SL!$A:$D,2,0)</f>
        <v>Mọc Nấm Hương 250g</v>
      </c>
      <c r="M1081" s="244"/>
      <c r="N1081" s="190" t="str">
        <f t="shared" si="100"/>
        <v>K-C6</v>
      </c>
      <c r="O1081" s="244"/>
      <c r="P1081" s="244"/>
      <c r="Q1081" s="190" t="str">
        <f>VLOOKUP(K1081,TONG_SL!$A:$D,3,0)</f>
        <v>Túi</v>
      </c>
      <c r="R1081" s="248">
        <v>4</v>
      </c>
      <c r="S1081" s="159"/>
      <c r="T1081" s="159">
        <f>VLOOKUP(VLOOKUP(G1081,Ma_KH!$A:$R,18,0)&amp;K1081,Gia_MB!$A:$F,6,0)</f>
        <v>46000</v>
      </c>
      <c r="U1081" s="254">
        <f t="shared" si="101"/>
        <v>184000</v>
      </c>
      <c r="V1081" s="159"/>
      <c r="W1081" s="246">
        <f t="shared" si="102"/>
        <v>0</v>
      </c>
      <c r="X1081" s="247" t="str">
        <f t="shared" si="103"/>
        <v>8</v>
      </c>
      <c r="Y1081" s="159"/>
      <c r="Z1081" s="254">
        <f t="shared" si="104"/>
        <v>14720</v>
      </c>
      <c r="AA1081" s="5">
        <f>VLOOKUP(G1081,Ma_KH!$A:$R,14,0)</f>
        <v>60</v>
      </c>
    </row>
    <row r="1082" spans="1:27" x14ac:dyDescent="0.25">
      <c r="A1082" s="261">
        <v>46114</v>
      </c>
      <c r="B1082" s="262">
        <v>4186992179</v>
      </c>
      <c r="C1082" s="263" t="s">
        <v>15253</v>
      </c>
      <c r="D1082" s="261">
        <v>46116</v>
      </c>
      <c r="E1082" s="206"/>
      <c r="F1082" s="189"/>
      <c r="G1082" s="265" t="s">
        <v>15049</v>
      </c>
      <c r="H1082" s="206"/>
      <c r="I1082" s="262" t="s">
        <v>15488</v>
      </c>
      <c r="J1082" s="262" t="s">
        <v>1769</v>
      </c>
      <c r="K1082" s="205" t="s">
        <v>34</v>
      </c>
      <c r="L1082" s="190" t="str">
        <f>VLOOKUP($K1082,TONG_SL!$A:$D,2,0)</f>
        <v>Tai heo muối 200g</v>
      </c>
      <c r="M1082" s="244"/>
      <c r="N1082" s="190" t="str">
        <f t="shared" si="100"/>
        <v>K-C6</v>
      </c>
      <c r="O1082" s="244"/>
      <c r="P1082" s="244"/>
      <c r="Q1082" s="190" t="str">
        <f>VLOOKUP(K1082,TONG_SL!$A:$D,3,0)</f>
        <v>Túi</v>
      </c>
      <c r="R1082" s="248">
        <v>5</v>
      </c>
      <c r="S1082" s="159"/>
      <c r="T1082" s="159">
        <f>VLOOKUP(VLOOKUP(G1082,Ma_KH!$A:$R,18,0)&amp;K1082,Gia_MB!$A:$F,6,0)</f>
        <v>55595</v>
      </c>
      <c r="U1082" s="254">
        <f t="shared" si="101"/>
        <v>277975</v>
      </c>
      <c r="V1082" s="159"/>
      <c r="W1082" s="246">
        <f t="shared" si="102"/>
        <v>0</v>
      </c>
      <c r="X1082" s="247" t="str">
        <f t="shared" si="103"/>
        <v>8</v>
      </c>
      <c r="Y1082" s="159"/>
      <c r="Z1082" s="254">
        <f t="shared" si="104"/>
        <v>22238</v>
      </c>
      <c r="AA1082" s="5">
        <f>VLOOKUP(G1082,Ma_KH!$A:$R,14,0)</f>
        <v>60</v>
      </c>
    </row>
    <row r="1083" spans="1:27" x14ac:dyDescent="0.25">
      <c r="A1083" s="186">
        <v>46114</v>
      </c>
      <c r="B1083" s="205">
        <v>4186992175</v>
      </c>
      <c r="C1083" s="189" t="s">
        <v>15253</v>
      </c>
      <c r="D1083" s="186">
        <v>46116</v>
      </c>
      <c r="E1083" s="206"/>
      <c r="F1083" s="189"/>
      <c r="G1083" s="207" t="s">
        <v>15010</v>
      </c>
      <c r="H1083" s="206"/>
      <c r="I1083" s="205" t="s">
        <v>15489</v>
      </c>
      <c r="J1083" s="205" t="s">
        <v>1769</v>
      </c>
      <c r="K1083" s="205" t="s">
        <v>34</v>
      </c>
      <c r="L1083" s="190" t="str">
        <f>VLOOKUP($K1083,TONG_SL!$A:$D,2,0)</f>
        <v>Tai heo muối 200g</v>
      </c>
      <c r="M1083" s="244"/>
      <c r="N1083" s="190" t="str">
        <f t="shared" si="100"/>
        <v>K-C6</v>
      </c>
      <c r="O1083" s="244"/>
      <c r="P1083" s="244"/>
      <c r="Q1083" s="190" t="str">
        <f>VLOOKUP(K1083,TONG_SL!$A:$D,3,0)</f>
        <v>Túi</v>
      </c>
      <c r="R1083" s="248">
        <v>6</v>
      </c>
      <c r="S1083" s="159"/>
      <c r="T1083" s="159">
        <f>VLOOKUP(VLOOKUP(G1083,Ma_KH!$A:$R,18,0)&amp;K1083,Gia_MB!$A:$F,6,0)</f>
        <v>55595</v>
      </c>
      <c r="U1083" s="254">
        <f t="shared" si="101"/>
        <v>333570</v>
      </c>
      <c r="V1083" s="159"/>
      <c r="W1083" s="246">
        <f t="shared" si="102"/>
        <v>0</v>
      </c>
      <c r="X1083" s="247" t="str">
        <f t="shared" si="103"/>
        <v>8</v>
      </c>
      <c r="Y1083" s="159"/>
      <c r="Z1083" s="254">
        <f t="shared" si="104"/>
        <v>26685.600000000002</v>
      </c>
      <c r="AA1083" s="5">
        <f>VLOOKUP(G1083,Ma_KH!$A:$R,14,0)</f>
        <v>60</v>
      </c>
    </row>
    <row r="1084" spans="1:27" x14ac:dyDescent="0.25">
      <c r="A1084" s="186">
        <v>46114</v>
      </c>
      <c r="B1084" s="205">
        <v>4186992175</v>
      </c>
      <c r="C1084" s="189" t="s">
        <v>15253</v>
      </c>
      <c r="D1084" s="186">
        <v>46116</v>
      </c>
      <c r="E1084" s="206"/>
      <c r="F1084" s="189"/>
      <c r="G1084" s="207" t="s">
        <v>15010</v>
      </c>
      <c r="H1084" s="206"/>
      <c r="I1084" s="205" t="s">
        <v>15489</v>
      </c>
      <c r="J1084" s="205" t="s">
        <v>1769</v>
      </c>
      <c r="K1084" s="205" t="s">
        <v>48</v>
      </c>
      <c r="L1084" s="190" t="str">
        <f>VLOOKUP($K1084,TONG_SL!$A:$D,2,0)</f>
        <v>Mọc Nấm Hương 250g</v>
      </c>
      <c r="M1084" s="244"/>
      <c r="N1084" s="190" t="str">
        <f t="shared" si="100"/>
        <v>K-C6</v>
      </c>
      <c r="O1084" s="244"/>
      <c r="P1084" s="244"/>
      <c r="Q1084" s="190" t="str">
        <f>VLOOKUP(K1084,TONG_SL!$A:$D,3,0)</f>
        <v>Túi</v>
      </c>
      <c r="R1084" s="248">
        <v>10</v>
      </c>
      <c r="S1084" s="159"/>
      <c r="T1084" s="159">
        <f>VLOOKUP(VLOOKUP(G1084,Ma_KH!$A:$R,18,0)&amp;K1084,Gia_MB!$A:$F,6,0)</f>
        <v>46000</v>
      </c>
      <c r="U1084" s="254">
        <f t="shared" si="101"/>
        <v>460000</v>
      </c>
      <c r="V1084" s="159"/>
      <c r="W1084" s="246">
        <f t="shared" si="102"/>
        <v>0</v>
      </c>
      <c r="X1084" s="247" t="str">
        <f t="shared" si="103"/>
        <v>8</v>
      </c>
      <c r="Y1084" s="159"/>
      <c r="Z1084" s="254">
        <f t="shared" si="104"/>
        <v>36800</v>
      </c>
      <c r="AA1084" s="5">
        <f>VLOOKUP(G1084,Ma_KH!$A:$R,14,0)</f>
        <v>60</v>
      </c>
    </row>
    <row r="1085" spans="1:27" x14ac:dyDescent="0.25">
      <c r="A1085" s="186">
        <v>46114</v>
      </c>
      <c r="B1085" s="205">
        <v>4186992175</v>
      </c>
      <c r="C1085" s="189" t="s">
        <v>15253</v>
      </c>
      <c r="D1085" s="186">
        <v>46116</v>
      </c>
      <c r="E1085" s="206"/>
      <c r="F1085" s="189"/>
      <c r="G1085" s="207" t="s">
        <v>15010</v>
      </c>
      <c r="H1085" s="206"/>
      <c r="I1085" s="205" t="s">
        <v>15489</v>
      </c>
      <c r="J1085" s="205" t="s">
        <v>1769</v>
      </c>
      <c r="K1085" s="205" t="s">
        <v>27</v>
      </c>
      <c r="L1085" s="190" t="str">
        <f>VLOOKUP($K1085,TONG_SL!$A:$D,2,0)</f>
        <v>Chân giò heo muối 300g</v>
      </c>
      <c r="M1085" s="244"/>
      <c r="N1085" s="190" t="str">
        <f t="shared" si="100"/>
        <v>K-C6</v>
      </c>
      <c r="O1085" s="244"/>
      <c r="P1085" s="244"/>
      <c r="Q1085" s="190" t="str">
        <f>VLOOKUP(K1085,TONG_SL!$A:$D,3,0)</f>
        <v>Túi</v>
      </c>
      <c r="R1085" s="248">
        <v>11</v>
      </c>
      <c r="S1085" s="159"/>
      <c r="T1085" s="159">
        <f>VLOOKUP(VLOOKUP(G1085,Ma_KH!$A:$R,18,0)&amp;K1085,Gia_MB!$A:$F,6,0)</f>
        <v>73431</v>
      </c>
      <c r="U1085" s="254">
        <f t="shared" si="101"/>
        <v>807741</v>
      </c>
      <c r="V1085" s="159"/>
      <c r="W1085" s="246">
        <f t="shared" si="102"/>
        <v>0</v>
      </c>
      <c r="X1085" s="247" t="str">
        <f t="shared" si="103"/>
        <v>8</v>
      </c>
      <c r="Y1085" s="159"/>
      <c r="Z1085" s="254">
        <f t="shared" si="104"/>
        <v>64619.28</v>
      </c>
      <c r="AA1085" s="5">
        <f>VLOOKUP(G1085,Ma_KH!$A:$R,14,0)</f>
        <v>60</v>
      </c>
    </row>
    <row r="1086" spans="1:27" x14ac:dyDescent="0.25">
      <c r="A1086" s="186">
        <v>46114</v>
      </c>
      <c r="B1086" s="205">
        <v>4186992175</v>
      </c>
      <c r="C1086" s="189" t="s">
        <v>15253</v>
      </c>
      <c r="D1086" s="186">
        <v>46116</v>
      </c>
      <c r="E1086" s="206"/>
      <c r="F1086" s="189"/>
      <c r="G1086" s="207" t="s">
        <v>15010</v>
      </c>
      <c r="H1086" s="206"/>
      <c r="I1086" s="205" t="s">
        <v>15489</v>
      </c>
      <c r="J1086" s="205" t="s">
        <v>1769</v>
      </c>
      <c r="K1086" s="205" t="s">
        <v>32</v>
      </c>
      <c r="L1086" s="190" t="str">
        <f>VLOOKUP($K1086,TONG_SL!$A:$D,2,0)</f>
        <v>Giò Tai Lưỡi Xào 250g</v>
      </c>
      <c r="M1086" s="244"/>
      <c r="N1086" s="190" t="str">
        <f t="shared" si="100"/>
        <v>K-C6</v>
      </c>
      <c r="O1086" s="244"/>
      <c r="P1086" s="244"/>
      <c r="Q1086" s="190" t="str">
        <f>VLOOKUP(K1086,TONG_SL!$A:$D,3,0)</f>
        <v>Túi</v>
      </c>
      <c r="R1086" s="248">
        <v>5</v>
      </c>
      <c r="S1086" s="159"/>
      <c r="T1086" s="159">
        <f>VLOOKUP(VLOOKUP(G1086,Ma_KH!$A:$R,18,0)&amp;K1086,Gia_MB!$A:$F,6,0)</f>
        <v>50182</v>
      </c>
      <c r="U1086" s="254">
        <f t="shared" si="101"/>
        <v>250910</v>
      </c>
      <c r="V1086" s="159"/>
      <c r="W1086" s="246">
        <f t="shared" si="102"/>
        <v>0</v>
      </c>
      <c r="X1086" s="247" t="str">
        <f t="shared" si="103"/>
        <v>8</v>
      </c>
      <c r="Y1086" s="159"/>
      <c r="Z1086" s="254">
        <f t="shared" si="104"/>
        <v>20072.8</v>
      </c>
      <c r="AA1086" s="5">
        <f>VLOOKUP(G1086,Ma_KH!$A:$R,14,0)</f>
        <v>60</v>
      </c>
    </row>
    <row r="1087" spans="1:27" x14ac:dyDescent="0.25">
      <c r="A1087" s="186">
        <v>46114</v>
      </c>
      <c r="B1087" s="205">
        <v>4186992175</v>
      </c>
      <c r="C1087" s="189" t="s">
        <v>15253</v>
      </c>
      <c r="D1087" s="186">
        <v>46116</v>
      </c>
      <c r="E1087" s="206"/>
      <c r="F1087" s="189"/>
      <c r="G1087" s="207" t="s">
        <v>15010</v>
      </c>
      <c r="H1087" s="206"/>
      <c r="I1087" s="205" t="s">
        <v>15489</v>
      </c>
      <c r="J1087" s="205" t="s">
        <v>1769</v>
      </c>
      <c r="K1087" s="205" t="s">
        <v>30</v>
      </c>
      <c r="L1087" s="190" t="str">
        <f>VLOOKUP($K1087,TONG_SL!$A:$D,2,0)</f>
        <v>Gà muối 500g</v>
      </c>
      <c r="M1087" s="244"/>
      <c r="N1087" s="190" t="str">
        <f t="shared" si="100"/>
        <v>K-C6</v>
      </c>
      <c r="O1087" s="244"/>
      <c r="P1087" s="244"/>
      <c r="Q1087" s="190" t="str">
        <f>VLOOKUP(K1087,TONG_SL!$A:$D,3,0)</f>
        <v>Túi</v>
      </c>
      <c r="R1087" s="248">
        <v>14</v>
      </c>
      <c r="S1087" s="159"/>
      <c r="T1087" s="159">
        <f>VLOOKUP(VLOOKUP(G1087,Ma_KH!$A:$R,18,0)&amp;K1087,Gia_MB!$A:$F,6,0)</f>
        <v>116611</v>
      </c>
      <c r="U1087" s="254">
        <f t="shared" si="101"/>
        <v>1632554</v>
      </c>
      <c r="V1087" s="159"/>
      <c r="W1087" s="246">
        <f t="shared" si="102"/>
        <v>0</v>
      </c>
      <c r="X1087" s="247" t="str">
        <f t="shared" si="103"/>
        <v>8</v>
      </c>
      <c r="Y1087" s="159"/>
      <c r="Z1087" s="254">
        <f t="shared" si="104"/>
        <v>130604.32</v>
      </c>
      <c r="AA1087" s="5">
        <f>VLOOKUP(G1087,Ma_KH!$A:$R,14,0)</f>
        <v>60</v>
      </c>
    </row>
    <row r="1088" spans="1:27" x14ac:dyDescent="0.25">
      <c r="A1088" s="261">
        <v>46112</v>
      </c>
      <c r="B1088" s="262">
        <v>4186818303</v>
      </c>
      <c r="C1088" s="263" t="s">
        <v>15253</v>
      </c>
      <c r="D1088" s="261">
        <v>46116</v>
      </c>
      <c r="E1088" s="206"/>
      <c r="F1088" s="189"/>
      <c r="G1088" s="265" t="s">
        <v>12350</v>
      </c>
      <c r="H1088" s="206"/>
      <c r="I1088" s="262" t="s">
        <v>15490</v>
      </c>
      <c r="J1088" s="262" t="s">
        <v>1769</v>
      </c>
      <c r="K1088" s="205" t="s">
        <v>34</v>
      </c>
      <c r="L1088" s="190" t="str">
        <f>VLOOKUP($K1088,TONG_SL!$A:$D,2,0)</f>
        <v>Tai heo muối 200g</v>
      </c>
      <c r="M1088" s="244"/>
      <c r="N1088" s="190" t="str">
        <f t="shared" si="100"/>
        <v>K-C6</v>
      </c>
      <c r="O1088" s="244"/>
      <c r="P1088" s="244"/>
      <c r="Q1088" s="190" t="str">
        <f>VLOOKUP(K1088,TONG_SL!$A:$D,3,0)</f>
        <v>Túi</v>
      </c>
      <c r="R1088" s="248">
        <v>8</v>
      </c>
      <c r="S1088" s="159"/>
      <c r="T1088" s="159">
        <f>VLOOKUP(VLOOKUP(G1088,Ma_KH!$A:$R,18,0)&amp;K1088,Gia_MB!$A:$F,6,0)</f>
        <v>55595</v>
      </c>
      <c r="U1088" s="254">
        <f t="shared" si="101"/>
        <v>444760</v>
      </c>
      <c r="V1088" s="159"/>
      <c r="W1088" s="246">
        <f t="shared" si="102"/>
        <v>0</v>
      </c>
      <c r="X1088" s="247" t="str">
        <f t="shared" si="103"/>
        <v>8</v>
      </c>
      <c r="Y1088" s="159"/>
      <c r="Z1088" s="254">
        <f t="shared" si="104"/>
        <v>35580.800000000003</v>
      </c>
      <c r="AA1088" s="5">
        <f>VLOOKUP(G1088,Ma_KH!$A:$R,14,0)</f>
        <v>60</v>
      </c>
    </row>
    <row r="1089" spans="1:27" x14ac:dyDescent="0.25">
      <c r="A1089" s="261">
        <v>46112</v>
      </c>
      <c r="B1089" s="262">
        <v>4186818303</v>
      </c>
      <c r="C1089" s="263" t="s">
        <v>15253</v>
      </c>
      <c r="D1089" s="261">
        <v>46116</v>
      </c>
      <c r="E1089" s="206"/>
      <c r="F1089" s="189"/>
      <c r="G1089" s="265" t="s">
        <v>12350</v>
      </c>
      <c r="H1089" s="206"/>
      <c r="I1089" s="262" t="s">
        <v>15490</v>
      </c>
      <c r="J1089" s="262" t="s">
        <v>1769</v>
      </c>
      <c r="K1089" s="205" t="s">
        <v>37</v>
      </c>
      <c r="L1089" s="190" t="str">
        <f>VLOOKUP($K1089,TONG_SL!$A:$D,2,0)</f>
        <v>Chả cốm 300g</v>
      </c>
      <c r="M1089" s="244"/>
      <c r="N1089" s="190" t="str">
        <f t="shared" si="100"/>
        <v>K-C6</v>
      </c>
      <c r="O1089" s="244"/>
      <c r="P1089" s="244"/>
      <c r="Q1089" s="190" t="str">
        <f>VLOOKUP(K1089,TONG_SL!$A:$D,3,0)</f>
        <v>Túi</v>
      </c>
      <c r="R1089" s="248">
        <v>10</v>
      </c>
      <c r="S1089" s="159"/>
      <c r="T1089" s="159">
        <f>VLOOKUP(VLOOKUP(G1089,Ma_KH!$A:$R,18,0)&amp;K1089,Gia_MB!$A:$F,6,0)</f>
        <v>74250</v>
      </c>
      <c r="U1089" s="254">
        <f t="shared" si="101"/>
        <v>742500</v>
      </c>
      <c r="V1089" s="159"/>
      <c r="W1089" s="246">
        <f t="shared" si="102"/>
        <v>0</v>
      </c>
      <c r="X1089" s="247" t="str">
        <f t="shared" si="103"/>
        <v>8</v>
      </c>
      <c r="Y1089" s="159"/>
      <c r="Z1089" s="254">
        <f t="shared" si="104"/>
        <v>59400</v>
      </c>
      <c r="AA1089" s="5">
        <f>VLOOKUP(G1089,Ma_KH!$A:$R,14,0)</f>
        <v>60</v>
      </c>
    </row>
    <row r="1090" spans="1:27" x14ac:dyDescent="0.25">
      <c r="A1090" s="261">
        <v>46112</v>
      </c>
      <c r="B1090" s="262">
        <v>4186818303</v>
      </c>
      <c r="C1090" s="263" t="s">
        <v>15253</v>
      </c>
      <c r="D1090" s="261">
        <v>46116</v>
      </c>
      <c r="E1090" s="206"/>
      <c r="F1090" s="189"/>
      <c r="G1090" s="265" t="s">
        <v>12350</v>
      </c>
      <c r="H1090" s="206"/>
      <c r="I1090" s="262" t="s">
        <v>15490</v>
      </c>
      <c r="J1090" s="262" t="s">
        <v>1769</v>
      </c>
      <c r="K1090" s="205" t="s">
        <v>30</v>
      </c>
      <c r="L1090" s="190" t="str">
        <f>VLOOKUP($K1090,TONG_SL!$A:$D,2,0)</f>
        <v>Gà muối 500g</v>
      </c>
      <c r="M1090" s="244"/>
      <c r="N1090" s="190" t="str">
        <f t="shared" si="100"/>
        <v>K-C6</v>
      </c>
      <c r="O1090" s="244"/>
      <c r="P1090" s="244"/>
      <c r="Q1090" s="190" t="str">
        <f>VLOOKUP(K1090,TONG_SL!$A:$D,3,0)</f>
        <v>Túi</v>
      </c>
      <c r="R1090" s="248">
        <v>8</v>
      </c>
      <c r="S1090" s="159"/>
      <c r="T1090" s="159">
        <f>VLOOKUP(VLOOKUP(G1090,Ma_KH!$A:$R,18,0)&amp;K1090,Gia_MB!$A:$F,6,0)</f>
        <v>116611</v>
      </c>
      <c r="U1090" s="254">
        <f t="shared" si="101"/>
        <v>932888</v>
      </c>
      <c r="V1090" s="159"/>
      <c r="W1090" s="246">
        <f t="shared" si="102"/>
        <v>0</v>
      </c>
      <c r="X1090" s="247" t="str">
        <f t="shared" si="103"/>
        <v>8</v>
      </c>
      <c r="Y1090" s="159"/>
      <c r="Z1090" s="254">
        <f t="shared" si="104"/>
        <v>74631.040000000008</v>
      </c>
      <c r="AA1090" s="5">
        <f>VLOOKUP(G1090,Ma_KH!$A:$R,14,0)</f>
        <v>60</v>
      </c>
    </row>
    <row r="1091" spans="1:27" x14ac:dyDescent="0.25">
      <c r="A1091" s="261">
        <v>46112</v>
      </c>
      <c r="B1091" s="262">
        <v>4186818303</v>
      </c>
      <c r="C1091" s="263" t="s">
        <v>15253</v>
      </c>
      <c r="D1091" s="261">
        <v>46116</v>
      </c>
      <c r="E1091" s="206"/>
      <c r="F1091" s="189"/>
      <c r="G1091" s="265" t="s">
        <v>12350</v>
      </c>
      <c r="H1091" s="206"/>
      <c r="I1091" s="262" t="s">
        <v>15490</v>
      </c>
      <c r="J1091" s="262" t="s">
        <v>1769</v>
      </c>
      <c r="K1091" s="205" t="s">
        <v>44</v>
      </c>
      <c r="L1091" s="190" t="str">
        <f>VLOOKUP($K1091,TONG_SL!$A:$D,2,0)</f>
        <v>Giò lụa cây 250g</v>
      </c>
      <c r="M1091" s="244"/>
      <c r="N1091" s="190" t="str">
        <f t="shared" ref="N1091:N1154" si="105">IF($B1091&lt;&gt;"","K-C6","")</f>
        <v>K-C6</v>
      </c>
      <c r="O1091" s="244"/>
      <c r="P1091" s="244"/>
      <c r="Q1091" s="190" t="str">
        <f>VLOOKUP(K1091,TONG_SL!$A:$D,3,0)</f>
        <v>Túi</v>
      </c>
      <c r="R1091" s="248">
        <v>6</v>
      </c>
      <c r="S1091" s="159"/>
      <c r="T1091" s="159">
        <f>VLOOKUP(VLOOKUP(G1091,Ma_KH!$A:$R,18,0)&amp;K1091,Gia_MB!$A:$F,6,0)</f>
        <v>49500</v>
      </c>
      <c r="U1091" s="254">
        <f t="shared" si="101"/>
        <v>297000</v>
      </c>
      <c r="V1091" s="159"/>
      <c r="W1091" s="246">
        <f t="shared" si="102"/>
        <v>0</v>
      </c>
      <c r="X1091" s="247" t="str">
        <f t="shared" si="103"/>
        <v>8</v>
      </c>
      <c r="Y1091" s="159"/>
      <c r="Z1091" s="254">
        <f t="shared" si="104"/>
        <v>23760</v>
      </c>
      <c r="AA1091" s="5">
        <f>VLOOKUP(G1091,Ma_KH!$A:$R,14,0)</f>
        <v>60</v>
      </c>
    </row>
    <row r="1092" spans="1:27" x14ac:dyDescent="0.25">
      <c r="A1092" s="261">
        <v>46112</v>
      </c>
      <c r="B1092" s="294">
        <v>4187105591</v>
      </c>
      <c r="C1092" s="263" t="s">
        <v>15253</v>
      </c>
      <c r="D1092" s="261">
        <v>46116</v>
      </c>
      <c r="E1092" s="206"/>
      <c r="F1092" s="189"/>
      <c r="G1092" s="265" t="s">
        <v>7222</v>
      </c>
      <c r="H1092" s="206"/>
      <c r="I1092" s="271" t="s">
        <v>15511</v>
      </c>
      <c r="J1092" s="262" t="s">
        <v>1769</v>
      </c>
      <c r="K1092" s="205" t="s">
        <v>34</v>
      </c>
      <c r="L1092" s="190" t="str">
        <f>VLOOKUP($K1092,TONG_SL!$A:$D,2,0)</f>
        <v>Tai heo muối 200g</v>
      </c>
      <c r="M1092" s="244"/>
      <c r="N1092" s="190" t="str">
        <f t="shared" si="105"/>
        <v>K-C6</v>
      </c>
      <c r="O1092" s="244"/>
      <c r="P1092" s="244"/>
      <c r="Q1092" s="190" t="str">
        <f>VLOOKUP(K1092,TONG_SL!$A:$D,3,0)</f>
        <v>Túi</v>
      </c>
      <c r="R1092" s="248">
        <v>10</v>
      </c>
      <c r="S1092" s="159"/>
      <c r="T1092" s="159">
        <f>VLOOKUP(VLOOKUP(G1092,Ma_KH!$A:$R,18,0)&amp;K1092,Gia_MB!$A:$F,6,0)</f>
        <v>55595</v>
      </c>
      <c r="U1092" s="254">
        <f t="shared" si="101"/>
        <v>555950</v>
      </c>
      <c r="V1092" s="159"/>
      <c r="W1092" s="246">
        <f t="shared" si="102"/>
        <v>0</v>
      </c>
      <c r="X1092" s="247" t="str">
        <f t="shared" si="103"/>
        <v>8</v>
      </c>
      <c r="Y1092" s="159"/>
      <c r="Z1092" s="254">
        <f t="shared" si="104"/>
        <v>44476</v>
      </c>
      <c r="AA1092" s="5">
        <f>VLOOKUP(G1092,Ma_KH!$A:$R,14,0)</f>
        <v>60</v>
      </c>
    </row>
    <row r="1093" spans="1:27" x14ac:dyDescent="0.25">
      <c r="A1093" s="261">
        <v>46112</v>
      </c>
      <c r="B1093" s="294">
        <v>4187105591</v>
      </c>
      <c r="C1093" s="263" t="s">
        <v>15253</v>
      </c>
      <c r="D1093" s="261">
        <v>46116</v>
      </c>
      <c r="E1093" s="206"/>
      <c r="F1093" s="189"/>
      <c r="G1093" s="265" t="s">
        <v>7222</v>
      </c>
      <c r="H1093" s="206"/>
      <c r="I1093" s="271" t="s">
        <v>15511</v>
      </c>
      <c r="J1093" s="262" t="s">
        <v>1769</v>
      </c>
      <c r="K1093" s="205" t="s">
        <v>27</v>
      </c>
      <c r="L1093" s="190" t="str">
        <f>VLOOKUP($K1093,TONG_SL!$A:$D,2,0)</f>
        <v>Chân giò heo muối 300g</v>
      </c>
      <c r="M1093" s="244"/>
      <c r="N1093" s="190" t="str">
        <f t="shared" si="105"/>
        <v>K-C6</v>
      </c>
      <c r="O1093" s="244"/>
      <c r="P1093" s="244"/>
      <c r="Q1093" s="190" t="str">
        <f>VLOOKUP(K1093,TONG_SL!$A:$D,3,0)</f>
        <v>Túi</v>
      </c>
      <c r="R1093" s="248">
        <v>30</v>
      </c>
      <c r="S1093" s="159"/>
      <c r="T1093" s="159">
        <f>VLOOKUP(VLOOKUP(G1093,Ma_KH!$A:$R,18,0)&amp;K1093,Gia_MB!$A:$F,6,0)</f>
        <v>73431</v>
      </c>
      <c r="U1093" s="254">
        <f t="shared" si="101"/>
        <v>2202930</v>
      </c>
      <c r="V1093" s="159"/>
      <c r="W1093" s="246">
        <f t="shared" si="102"/>
        <v>0</v>
      </c>
      <c r="X1093" s="247" t="str">
        <f t="shared" si="103"/>
        <v>8</v>
      </c>
      <c r="Y1093" s="159"/>
      <c r="Z1093" s="254">
        <f t="shared" si="104"/>
        <v>176234.4</v>
      </c>
      <c r="AA1093" s="5">
        <f>VLOOKUP(G1093,Ma_KH!$A:$R,14,0)</f>
        <v>60</v>
      </c>
    </row>
    <row r="1094" spans="1:27" x14ac:dyDescent="0.25">
      <c r="A1094" s="261">
        <v>46112</v>
      </c>
      <c r="B1094" s="294">
        <v>4187105591</v>
      </c>
      <c r="C1094" s="263" t="s">
        <v>15253</v>
      </c>
      <c r="D1094" s="261">
        <v>46116</v>
      </c>
      <c r="E1094" s="206"/>
      <c r="F1094" s="189"/>
      <c r="G1094" s="265" t="s">
        <v>7222</v>
      </c>
      <c r="H1094" s="206"/>
      <c r="I1094" s="271" t="s">
        <v>15511</v>
      </c>
      <c r="J1094" s="262" t="s">
        <v>1769</v>
      </c>
      <c r="K1094" s="205" t="s">
        <v>48</v>
      </c>
      <c r="L1094" s="190" t="str">
        <f>VLOOKUP($K1094,TONG_SL!$A:$D,2,0)</f>
        <v>Mọc Nấm Hương 250g</v>
      </c>
      <c r="M1094" s="244"/>
      <c r="N1094" s="190" t="str">
        <f t="shared" si="105"/>
        <v>K-C6</v>
      </c>
      <c r="O1094" s="244"/>
      <c r="P1094" s="244"/>
      <c r="Q1094" s="190" t="str">
        <f>VLOOKUP(K1094,TONG_SL!$A:$D,3,0)</f>
        <v>Túi</v>
      </c>
      <c r="R1094" s="248">
        <v>10</v>
      </c>
      <c r="S1094" s="159"/>
      <c r="T1094" s="159">
        <f>VLOOKUP(VLOOKUP(G1094,Ma_KH!$A:$R,18,0)&amp;K1094,Gia_MB!$A:$F,6,0)</f>
        <v>46000</v>
      </c>
      <c r="U1094" s="254">
        <f t="shared" si="101"/>
        <v>460000</v>
      </c>
      <c r="V1094" s="159"/>
      <c r="W1094" s="246">
        <f t="shared" si="102"/>
        <v>0</v>
      </c>
      <c r="X1094" s="247" t="str">
        <f t="shared" si="103"/>
        <v>8</v>
      </c>
      <c r="Y1094" s="159"/>
      <c r="Z1094" s="254">
        <f t="shared" si="104"/>
        <v>36800</v>
      </c>
      <c r="AA1094" s="5">
        <f>VLOOKUP(G1094,Ma_KH!$A:$R,14,0)</f>
        <v>60</v>
      </c>
    </row>
    <row r="1095" spans="1:27" x14ac:dyDescent="0.25">
      <c r="A1095" s="261">
        <v>46112</v>
      </c>
      <c r="B1095" s="294">
        <v>4187105591</v>
      </c>
      <c r="C1095" s="263" t="s">
        <v>15253</v>
      </c>
      <c r="D1095" s="261">
        <v>46116</v>
      </c>
      <c r="E1095" s="206"/>
      <c r="F1095" s="189"/>
      <c r="G1095" s="265" t="s">
        <v>7222</v>
      </c>
      <c r="H1095" s="206"/>
      <c r="I1095" s="271" t="s">
        <v>15511</v>
      </c>
      <c r="J1095" s="262" t="s">
        <v>1769</v>
      </c>
      <c r="K1095" s="205" t="s">
        <v>32</v>
      </c>
      <c r="L1095" s="190" t="str">
        <f>VLOOKUP($K1095,TONG_SL!$A:$D,2,0)</f>
        <v>Giò Tai Lưỡi Xào 250g</v>
      </c>
      <c r="M1095" s="244"/>
      <c r="N1095" s="190" t="str">
        <f t="shared" si="105"/>
        <v>K-C6</v>
      </c>
      <c r="O1095" s="244"/>
      <c r="P1095" s="244"/>
      <c r="Q1095" s="190" t="str">
        <f>VLOOKUP(K1095,TONG_SL!$A:$D,3,0)</f>
        <v>Túi</v>
      </c>
      <c r="R1095" s="248">
        <v>10</v>
      </c>
      <c r="S1095" s="159"/>
      <c r="T1095" s="159">
        <f>VLOOKUP(VLOOKUP(G1095,Ma_KH!$A:$R,18,0)&amp;K1095,Gia_MB!$A:$F,6,0)</f>
        <v>50182</v>
      </c>
      <c r="U1095" s="254">
        <f t="shared" si="101"/>
        <v>501820</v>
      </c>
      <c r="V1095" s="159"/>
      <c r="W1095" s="246">
        <f t="shared" si="102"/>
        <v>0</v>
      </c>
      <c r="X1095" s="247" t="str">
        <f t="shared" si="103"/>
        <v>8</v>
      </c>
      <c r="Y1095" s="159"/>
      <c r="Z1095" s="254">
        <f t="shared" si="104"/>
        <v>40145.599999999999</v>
      </c>
      <c r="AA1095" s="5">
        <f>VLOOKUP(G1095,Ma_KH!$A:$R,14,0)</f>
        <v>60</v>
      </c>
    </row>
    <row r="1096" spans="1:27" x14ac:dyDescent="0.25">
      <c r="A1096" s="261">
        <v>46112</v>
      </c>
      <c r="B1096" s="294">
        <v>4187105591</v>
      </c>
      <c r="C1096" s="263" t="s">
        <v>15253</v>
      </c>
      <c r="D1096" s="261">
        <v>46116</v>
      </c>
      <c r="E1096" s="206"/>
      <c r="F1096" s="189"/>
      <c r="G1096" s="265" t="s">
        <v>7222</v>
      </c>
      <c r="H1096" s="206"/>
      <c r="I1096" s="271" t="s">
        <v>15511</v>
      </c>
      <c r="J1096" s="262" t="s">
        <v>1769</v>
      </c>
      <c r="K1096" s="205" t="s">
        <v>37</v>
      </c>
      <c r="L1096" s="190" t="str">
        <f>VLOOKUP($K1096,TONG_SL!$A:$D,2,0)</f>
        <v>Chả cốm 300g</v>
      </c>
      <c r="M1096" s="244"/>
      <c r="N1096" s="190" t="str">
        <f t="shared" si="105"/>
        <v>K-C6</v>
      </c>
      <c r="O1096" s="244"/>
      <c r="P1096" s="244"/>
      <c r="Q1096" s="190" t="str">
        <f>VLOOKUP(K1096,TONG_SL!$A:$D,3,0)</f>
        <v>Túi</v>
      </c>
      <c r="R1096" s="248">
        <v>4</v>
      </c>
      <c r="S1096" s="159"/>
      <c r="T1096" s="159">
        <f>VLOOKUP(VLOOKUP(G1096,Ma_KH!$A:$R,18,0)&amp;K1096,Gia_MB!$A:$F,6,0)</f>
        <v>74250</v>
      </c>
      <c r="U1096" s="254">
        <f t="shared" si="101"/>
        <v>297000</v>
      </c>
      <c r="V1096" s="159"/>
      <c r="W1096" s="246">
        <f t="shared" si="102"/>
        <v>0</v>
      </c>
      <c r="X1096" s="247" t="str">
        <f t="shared" si="103"/>
        <v>8</v>
      </c>
      <c r="Y1096" s="159"/>
      <c r="Z1096" s="254">
        <f t="shared" si="104"/>
        <v>23760</v>
      </c>
      <c r="AA1096" s="5">
        <f>VLOOKUP(G1096,Ma_KH!$A:$R,14,0)</f>
        <v>60</v>
      </c>
    </row>
    <row r="1097" spans="1:27" x14ac:dyDescent="0.25">
      <c r="A1097" s="261">
        <v>46112</v>
      </c>
      <c r="B1097" s="294">
        <v>4187105591</v>
      </c>
      <c r="C1097" s="263" t="s">
        <v>15253</v>
      </c>
      <c r="D1097" s="261">
        <v>46116</v>
      </c>
      <c r="E1097" s="206"/>
      <c r="F1097" s="189"/>
      <c r="G1097" s="265" t="s">
        <v>7222</v>
      </c>
      <c r="H1097" s="206"/>
      <c r="I1097" s="271" t="s">
        <v>15511</v>
      </c>
      <c r="J1097" s="262" t="s">
        <v>1769</v>
      </c>
      <c r="K1097" s="205" t="s">
        <v>44</v>
      </c>
      <c r="L1097" s="190" t="str">
        <f>VLOOKUP($K1097,TONG_SL!$A:$D,2,0)</f>
        <v>Giò lụa cây 250g</v>
      </c>
      <c r="M1097" s="244"/>
      <c r="N1097" s="190" t="str">
        <f t="shared" si="105"/>
        <v>K-C6</v>
      </c>
      <c r="O1097" s="244"/>
      <c r="P1097" s="244"/>
      <c r="Q1097" s="190" t="str">
        <f>VLOOKUP(K1097,TONG_SL!$A:$D,3,0)</f>
        <v>Túi</v>
      </c>
      <c r="R1097" s="248">
        <v>10</v>
      </c>
      <c r="S1097" s="159"/>
      <c r="T1097" s="159">
        <f>VLOOKUP(VLOOKUP(G1097,Ma_KH!$A:$R,18,0)&amp;K1097,Gia_MB!$A:$F,6,0)</f>
        <v>49500</v>
      </c>
      <c r="U1097" s="254">
        <f t="shared" si="101"/>
        <v>495000</v>
      </c>
      <c r="V1097" s="159"/>
      <c r="W1097" s="246">
        <f t="shared" si="102"/>
        <v>0</v>
      </c>
      <c r="X1097" s="247" t="str">
        <f t="shared" si="103"/>
        <v>8</v>
      </c>
      <c r="Y1097" s="159"/>
      <c r="Z1097" s="254">
        <f t="shared" si="104"/>
        <v>39600</v>
      </c>
      <c r="AA1097" s="5">
        <f>VLOOKUP(G1097,Ma_KH!$A:$R,14,0)</f>
        <v>60</v>
      </c>
    </row>
    <row r="1098" spans="1:27" x14ac:dyDescent="0.25">
      <c r="A1098" s="261">
        <v>46112</v>
      </c>
      <c r="B1098" s="262">
        <v>4186818614</v>
      </c>
      <c r="C1098" s="263" t="s">
        <v>15253</v>
      </c>
      <c r="D1098" s="261">
        <v>46116</v>
      </c>
      <c r="E1098" s="206"/>
      <c r="F1098" s="189"/>
      <c r="G1098" s="265" t="s">
        <v>7222</v>
      </c>
      <c r="H1098" s="206"/>
      <c r="I1098" s="262" t="s">
        <v>15491</v>
      </c>
      <c r="J1098" s="262" t="s">
        <v>1769</v>
      </c>
      <c r="K1098" s="205" t="s">
        <v>30</v>
      </c>
      <c r="L1098" s="190" t="str">
        <f>VLOOKUP($K1098,TONG_SL!$A:$D,2,0)</f>
        <v>Gà muối 500g</v>
      </c>
      <c r="M1098" s="244"/>
      <c r="N1098" s="190" t="str">
        <f t="shared" si="105"/>
        <v>K-C6</v>
      </c>
      <c r="O1098" s="244"/>
      <c r="P1098" s="244"/>
      <c r="Q1098" s="190" t="str">
        <f>VLOOKUP(K1098,TONG_SL!$A:$D,3,0)</f>
        <v>Túi</v>
      </c>
      <c r="R1098" s="248">
        <v>8</v>
      </c>
      <c r="S1098" s="159"/>
      <c r="T1098" s="159">
        <f>VLOOKUP(VLOOKUP(G1098,Ma_KH!$A:$R,18,0)&amp;K1098,Gia_MB!$A:$F,6,0)</f>
        <v>116611</v>
      </c>
      <c r="U1098" s="254">
        <f t="shared" si="101"/>
        <v>932888</v>
      </c>
      <c r="V1098" s="159"/>
      <c r="W1098" s="246">
        <f t="shared" si="102"/>
        <v>0</v>
      </c>
      <c r="X1098" s="247" t="str">
        <f t="shared" si="103"/>
        <v>8</v>
      </c>
      <c r="Y1098" s="159"/>
      <c r="Z1098" s="254">
        <f t="shared" si="104"/>
        <v>74631.040000000008</v>
      </c>
      <c r="AA1098" s="5">
        <f>VLOOKUP(G1098,Ma_KH!$A:$R,14,0)</f>
        <v>60</v>
      </c>
    </row>
    <row r="1099" spans="1:27" x14ac:dyDescent="0.25">
      <c r="A1099" s="261">
        <v>46112</v>
      </c>
      <c r="B1099" s="262">
        <v>4186818614</v>
      </c>
      <c r="C1099" s="263" t="s">
        <v>15253</v>
      </c>
      <c r="D1099" s="261">
        <v>46116</v>
      </c>
      <c r="E1099" s="206"/>
      <c r="F1099" s="189"/>
      <c r="G1099" s="265" t="s">
        <v>7222</v>
      </c>
      <c r="H1099" s="206"/>
      <c r="I1099" s="262" t="s">
        <v>15491</v>
      </c>
      <c r="J1099" s="262" t="s">
        <v>1769</v>
      </c>
      <c r="K1099" s="205" t="s">
        <v>37</v>
      </c>
      <c r="L1099" s="190" t="str">
        <f>VLOOKUP($K1099,TONG_SL!$A:$D,2,0)</f>
        <v>Chả cốm 300g</v>
      </c>
      <c r="M1099" s="244"/>
      <c r="N1099" s="190" t="str">
        <f t="shared" si="105"/>
        <v>K-C6</v>
      </c>
      <c r="O1099" s="244"/>
      <c r="P1099" s="244"/>
      <c r="Q1099" s="190" t="str">
        <f>VLOOKUP(K1099,TONG_SL!$A:$D,3,0)</f>
        <v>Túi</v>
      </c>
      <c r="R1099" s="248">
        <v>4</v>
      </c>
      <c r="S1099" s="159"/>
      <c r="T1099" s="159">
        <f>VLOOKUP(VLOOKUP(G1099,Ma_KH!$A:$R,18,0)&amp;K1099,Gia_MB!$A:$F,6,0)</f>
        <v>74250</v>
      </c>
      <c r="U1099" s="254">
        <f t="shared" si="101"/>
        <v>297000</v>
      </c>
      <c r="V1099" s="159"/>
      <c r="W1099" s="246">
        <f t="shared" si="102"/>
        <v>0</v>
      </c>
      <c r="X1099" s="247" t="str">
        <f t="shared" si="103"/>
        <v>8</v>
      </c>
      <c r="Y1099" s="159"/>
      <c r="Z1099" s="254">
        <f t="shared" si="104"/>
        <v>23760</v>
      </c>
      <c r="AA1099" s="5">
        <f>VLOOKUP(G1099,Ma_KH!$A:$R,14,0)</f>
        <v>60</v>
      </c>
    </row>
    <row r="1100" spans="1:27" x14ac:dyDescent="0.25">
      <c r="A1100" s="261">
        <v>46112</v>
      </c>
      <c r="B1100" s="262">
        <v>4186818614</v>
      </c>
      <c r="C1100" s="263" t="s">
        <v>15253</v>
      </c>
      <c r="D1100" s="261">
        <v>46116</v>
      </c>
      <c r="E1100" s="206"/>
      <c r="F1100" s="189"/>
      <c r="G1100" s="265" t="s">
        <v>7222</v>
      </c>
      <c r="H1100" s="206"/>
      <c r="I1100" s="262" t="s">
        <v>15491</v>
      </c>
      <c r="J1100" s="262" t="s">
        <v>1769</v>
      </c>
      <c r="K1100" s="205" t="s">
        <v>27</v>
      </c>
      <c r="L1100" s="190" t="str">
        <f>VLOOKUP($K1100,TONG_SL!$A:$D,2,0)</f>
        <v>Chân giò heo muối 300g</v>
      </c>
      <c r="M1100" s="244"/>
      <c r="N1100" s="190" t="str">
        <f t="shared" si="105"/>
        <v>K-C6</v>
      </c>
      <c r="O1100" s="244"/>
      <c r="P1100" s="244"/>
      <c r="Q1100" s="190" t="str">
        <f>VLOOKUP(K1100,TONG_SL!$A:$D,3,0)</f>
        <v>Túi</v>
      </c>
      <c r="R1100" s="248">
        <v>2</v>
      </c>
      <c r="S1100" s="159"/>
      <c r="T1100" s="159">
        <f>VLOOKUP(VLOOKUP(G1100,Ma_KH!$A:$R,18,0)&amp;K1100,Gia_MB!$A:$F,6,0)</f>
        <v>73431</v>
      </c>
      <c r="U1100" s="254">
        <f t="shared" si="101"/>
        <v>146862</v>
      </c>
      <c r="V1100" s="159"/>
      <c r="W1100" s="246">
        <f t="shared" si="102"/>
        <v>0</v>
      </c>
      <c r="X1100" s="247" t="str">
        <f t="shared" si="103"/>
        <v>8</v>
      </c>
      <c r="Y1100" s="159"/>
      <c r="Z1100" s="254">
        <f t="shared" si="104"/>
        <v>11748.960000000001</v>
      </c>
      <c r="AA1100" s="5">
        <f>VLOOKUP(G1100,Ma_KH!$A:$R,14,0)</f>
        <v>60</v>
      </c>
    </row>
    <row r="1101" spans="1:27" x14ac:dyDescent="0.25">
      <c r="A1101" s="261">
        <v>46112</v>
      </c>
      <c r="B1101" s="262">
        <v>4186818614</v>
      </c>
      <c r="C1101" s="263" t="s">
        <v>15253</v>
      </c>
      <c r="D1101" s="261">
        <v>46116</v>
      </c>
      <c r="E1101" s="206"/>
      <c r="F1101" s="189"/>
      <c r="G1101" s="265" t="s">
        <v>7222</v>
      </c>
      <c r="H1101" s="206"/>
      <c r="I1101" s="262" t="s">
        <v>15491</v>
      </c>
      <c r="J1101" s="262" t="s">
        <v>1769</v>
      </c>
      <c r="K1101" s="205" t="s">
        <v>34</v>
      </c>
      <c r="L1101" s="190" t="str">
        <f>VLOOKUP($K1101,TONG_SL!$A:$D,2,0)</f>
        <v>Tai heo muối 200g</v>
      </c>
      <c r="M1101" s="244"/>
      <c r="N1101" s="190" t="str">
        <f t="shared" si="105"/>
        <v>K-C6</v>
      </c>
      <c r="O1101" s="244"/>
      <c r="P1101" s="244"/>
      <c r="Q1101" s="190" t="str">
        <f>VLOOKUP(K1101,TONG_SL!$A:$D,3,0)</f>
        <v>Túi</v>
      </c>
      <c r="R1101" s="248">
        <v>6</v>
      </c>
      <c r="S1101" s="159"/>
      <c r="T1101" s="159">
        <f>VLOOKUP(VLOOKUP(G1101,Ma_KH!$A:$R,18,0)&amp;K1101,Gia_MB!$A:$F,6,0)</f>
        <v>55595</v>
      </c>
      <c r="U1101" s="254">
        <f t="shared" si="101"/>
        <v>333570</v>
      </c>
      <c r="V1101" s="159"/>
      <c r="W1101" s="246">
        <f t="shared" si="102"/>
        <v>0</v>
      </c>
      <c r="X1101" s="247" t="str">
        <f t="shared" si="103"/>
        <v>8</v>
      </c>
      <c r="Y1101" s="159"/>
      <c r="Z1101" s="254">
        <f t="shared" si="104"/>
        <v>26685.600000000002</v>
      </c>
      <c r="AA1101" s="5">
        <f>VLOOKUP(G1101,Ma_KH!$A:$R,14,0)</f>
        <v>60</v>
      </c>
    </row>
    <row r="1102" spans="1:27" x14ac:dyDescent="0.25">
      <c r="A1102" s="261">
        <v>46112</v>
      </c>
      <c r="B1102" s="262">
        <v>4186818614</v>
      </c>
      <c r="C1102" s="263" t="s">
        <v>15253</v>
      </c>
      <c r="D1102" s="261">
        <v>46116</v>
      </c>
      <c r="E1102" s="206"/>
      <c r="F1102" s="189"/>
      <c r="G1102" s="265" t="s">
        <v>7222</v>
      </c>
      <c r="H1102" s="206"/>
      <c r="I1102" s="262" t="s">
        <v>15491</v>
      </c>
      <c r="J1102" s="262" t="s">
        <v>1769</v>
      </c>
      <c r="K1102" s="205" t="s">
        <v>32</v>
      </c>
      <c r="L1102" s="190" t="str">
        <f>VLOOKUP($K1102,TONG_SL!$A:$D,2,0)</f>
        <v>Giò Tai Lưỡi Xào 250g</v>
      </c>
      <c r="M1102" s="244"/>
      <c r="N1102" s="190" t="str">
        <f t="shared" si="105"/>
        <v>K-C6</v>
      </c>
      <c r="O1102" s="244"/>
      <c r="P1102" s="244"/>
      <c r="Q1102" s="190" t="str">
        <f>VLOOKUP(K1102,TONG_SL!$A:$D,3,0)</f>
        <v>Túi</v>
      </c>
      <c r="R1102" s="248">
        <v>6</v>
      </c>
      <c r="S1102" s="159"/>
      <c r="T1102" s="159">
        <f>VLOOKUP(VLOOKUP(G1102,Ma_KH!$A:$R,18,0)&amp;K1102,Gia_MB!$A:$F,6,0)</f>
        <v>50182</v>
      </c>
      <c r="U1102" s="254">
        <f t="shared" si="101"/>
        <v>301092</v>
      </c>
      <c r="V1102" s="159"/>
      <c r="W1102" s="246">
        <f t="shared" si="102"/>
        <v>0</v>
      </c>
      <c r="X1102" s="247" t="str">
        <f t="shared" si="103"/>
        <v>8</v>
      </c>
      <c r="Y1102" s="159"/>
      <c r="Z1102" s="254">
        <f t="shared" si="104"/>
        <v>24087.360000000001</v>
      </c>
      <c r="AA1102" s="5">
        <f>VLOOKUP(G1102,Ma_KH!$A:$R,14,0)</f>
        <v>60</v>
      </c>
    </row>
    <row r="1103" spans="1:27" x14ac:dyDescent="0.25">
      <c r="A1103" s="261">
        <v>46112</v>
      </c>
      <c r="B1103" s="262">
        <v>4186818204</v>
      </c>
      <c r="C1103" s="263" t="s">
        <v>15253</v>
      </c>
      <c r="D1103" s="261">
        <v>46116</v>
      </c>
      <c r="E1103" s="206"/>
      <c r="F1103" s="189"/>
      <c r="G1103" s="265" t="s">
        <v>7222</v>
      </c>
      <c r="H1103" s="206"/>
      <c r="I1103" s="262" t="s">
        <v>15492</v>
      </c>
      <c r="J1103" s="262" t="s">
        <v>1769</v>
      </c>
      <c r="K1103" s="205" t="s">
        <v>30</v>
      </c>
      <c r="L1103" s="190" t="str">
        <f>VLOOKUP($K1103,TONG_SL!$A:$D,2,0)</f>
        <v>Gà muối 500g</v>
      </c>
      <c r="M1103" s="244"/>
      <c r="N1103" s="190" t="str">
        <f t="shared" si="105"/>
        <v>K-C6</v>
      </c>
      <c r="O1103" s="244"/>
      <c r="P1103" s="244"/>
      <c r="Q1103" s="190" t="str">
        <f>VLOOKUP(K1103,TONG_SL!$A:$D,3,0)</f>
        <v>Túi</v>
      </c>
      <c r="R1103" s="248">
        <v>15</v>
      </c>
      <c r="S1103" s="159"/>
      <c r="T1103" s="159">
        <f>VLOOKUP(VLOOKUP(G1103,Ma_KH!$A:$R,18,0)&amp;K1103,Gia_MB!$A:$F,6,0)</f>
        <v>116611</v>
      </c>
      <c r="U1103" s="254">
        <f t="shared" si="101"/>
        <v>1749165</v>
      </c>
      <c r="V1103" s="159"/>
      <c r="W1103" s="246">
        <f t="shared" si="102"/>
        <v>0</v>
      </c>
      <c r="X1103" s="247" t="str">
        <f t="shared" si="103"/>
        <v>8</v>
      </c>
      <c r="Y1103" s="159"/>
      <c r="Z1103" s="254">
        <f t="shared" si="104"/>
        <v>139933.20000000001</v>
      </c>
      <c r="AA1103" s="5">
        <f>VLOOKUP(G1103,Ma_KH!$A:$R,14,0)</f>
        <v>60</v>
      </c>
    </row>
    <row r="1104" spans="1:27" x14ac:dyDescent="0.25">
      <c r="A1104" s="261">
        <v>46112</v>
      </c>
      <c r="B1104" s="262">
        <v>4186818204</v>
      </c>
      <c r="C1104" s="263" t="s">
        <v>15253</v>
      </c>
      <c r="D1104" s="261">
        <v>46116</v>
      </c>
      <c r="E1104" s="206"/>
      <c r="F1104" s="189"/>
      <c r="G1104" s="265" t="s">
        <v>7222</v>
      </c>
      <c r="H1104" s="206"/>
      <c r="I1104" s="262" t="s">
        <v>15492</v>
      </c>
      <c r="J1104" s="262" t="s">
        <v>1769</v>
      </c>
      <c r="K1104" s="205" t="s">
        <v>27</v>
      </c>
      <c r="L1104" s="190" t="str">
        <f>VLOOKUP($K1104,TONG_SL!$A:$D,2,0)</f>
        <v>Chân giò heo muối 300g</v>
      </c>
      <c r="M1104" s="244"/>
      <c r="N1104" s="190" t="str">
        <f t="shared" si="105"/>
        <v>K-C6</v>
      </c>
      <c r="O1104" s="244"/>
      <c r="P1104" s="244"/>
      <c r="Q1104" s="190" t="str">
        <f>VLOOKUP(K1104,TONG_SL!$A:$D,3,0)</f>
        <v>Túi</v>
      </c>
      <c r="R1104" s="248">
        <v>8</v>
      </c>
      <c r="S1104" s="159"/>
      <c r="T1104" s="159">
        <f>VLOOKUP(VLOOKUP(G1104,Ma_KH!$A:$R,18,0)&amp;K1104,Gia_MB!$A:$F,6,0)</f>
        <v>73431</v>
      </c>
      <c r="U1104" s="254">
        <f t="shared" si="101"/>
        <v>587448</v>
      </c>
      <c r="V1104" s="159"/>
      <c r="W1104" s="246">
        <f t="shared" si="102"/>
        <v>0</v>
      </c>
      <c r="X1104" s="247" t="str">
        <f t="shared" si="103"/>
        <v>8</v>
      </c>
      <c r="Y1104" s="159"/>
      <c r="Z1104" s="254">
        <f t="shared" si="104"/>
        <v>46995.840000000004</v>
      </c>
      <c r="AA1104" s="5">
        <f>VLOOKUP(G1104,Ma_KH!$A:$R,14,0)</f>
        <v>60</v>
      </c>
    </row>
    <row r="1105" spans="1:27" x14ac:dyDescent="0.25">
      <c r="A1105" s="261">
        <v>46112</v>
      </c>
      <c r="B1105" s="262">
        <v>4186818204</v>
      </c>
      <c r="C1105" s="263" t="s">
        <v>15253</v>
      </c>
      <c r="D1105" s="261">
        <v>46116</v>
      </c>
      <c r="E1105" s="206"/>
      <c r="F1105" s="189"/>
      <c r="G1105" s="265" t="s">
        <v>7222</v>
      </c>
      <c r="H1105" s="206"/>
      <c r="I1105" s="262" t="s">
        <v>15492</v>
      </c>
      <c r="J1105" s="262" t="s">
        <v>1769</v>
      </c>
      <c r="K1105" s="205" t="s">
        <v>48</v>
      </c>
      <c r="L1105" s="190" t="str">
        <f>VLOOKUP($K1105,TONG_SL!$A:$D,2,0)</f>
        <v>Mọc Nấm Hương 250g</v>
      </c>
      <c r="M1105" s="244"/>
      <c r="N1105" s="190" t="str">
        <f t="shared" si="105"/>
        <v>K-C6</v>
      </c>
      <c r="O1105" s="244"/>
      <c r="P1105" s="244"/>
      <c r="Q1105" s="190" t="str">
        <f>VLOOKUP(K1105,TONG_SL!$A:$D,3,0)</f>
        <v>Túi</v>
      </c>
      <c r="R1105" s="248">
        <v>6</v>
      </c>
      <c r="S1105" s="159"/>
      <c r="T1105" s="159">
        <f>VLOOKUP(VLOOKUP(G1105,Ma_KH!$A:$R,18,0)&amp;K1105,Gia_MB!$A:$F,6,0)</f>
        <v>46000</v>
      </c>
      <c r="U1105" s="254">
        <f t="shared" si="101"/>
        <v>276000</v>
      </c>
      <c r="V1105" s="159"/>
      <c r="W1105" s="246">
        <f t="shared" si="102"/>
        <v>0</v>
      </c>
      <c r="X1105" s="247" t="str">
        <f t="shared" si="103"/>
        <v>8</v>
      </c>
      <c r="Y1105" s="159"/>
      <c r="Z1105" s="254">
        <f t="shared" si="104"/>
        <v>22080</v>
      </c>
      <c r="AA1105" s="5">
        <f>VLOOKUP(G1105,Ma_KH!$A:$R,14,0)</f>
        <v>60</v>
      </c>
    </row>
    <row r="1106" spans="1:27" x14ac:dyDescent="0.25">
      <c r="A1106" s="261">
        <v>46112</v>
      </c>
      <c r="B1106" s="262">
        <v>4186818204</v>
      </c>
      <c r="C1106" s="263" t="s">
        <v>15253</v>
      </c>
      <c r="D1106" s="261">
        <v>46116</v>
      </c>
      <c r="E1106" s="206"/>
      <c r="F1106" s="189"/>
      <c r="G1106" s="265" t="s">
        <v>7222</v>
      </c>
      <c r="H1106" s="206"/>
      <c r="I1106" s="262" t="s">
        <v>15492</v>
      </c>
      <c r="J1106" s="262" t="s">
        <v>1769</v>
      </c>
      <c r="K1106" s="205" t="s">
        <v>44</v>
      </c>
      <c r="L1106" s="190" t="str">
        <f>VLOOKUP($K1106,TONG_SL!$A:$D,2,0)</f>
        <v>Giò lụa cây 250g</v>
      </c>
      <c r="M1106" s="244"/>
      <c r="N1106" s="190" t="str">
        <f t="shared" si="105"/>
        <v>K-C6</v>
      </c>
      <c r="O1106" s="244"/>
      <c r="P1106" s="244"/>
      <c r="Q1106" s="190" t="str">
        <f>VLOOKUP(K1106,TONG_SL!$A:$D,3,0)</f>
        <v>Túi</v>
      </c>
      <c r="R1106" s="248">
        <v>4</v>
      </c>
      <c r="S1106" s="159"/>
      <c r="T1106" s="159">
        <f>VLOOKUP(VLOOKUP(G1106,Ma_KH!$A:$R,18,0)&amp;K1106,Gia_MB!$A:$F,6,0)</f>
        <v>49500</v>
      </c>
      <c r="U1106" s="254">
        <f t="shared" si="101"/>
        <v>198000</v>
      </c>
      <c r="V1106" s="159"/>
      <c r="W1106" s="246">
        <f t="shared" si="102"/>
        <v>0</v>
      </c>
      <c r="X1106" s="247" t="str">
        <f t="shared" si="103"/>
        <v>8</v>
      </c>
      <c r="Y1106" s="159"/>
      <c r="Z1106" s="254">
        <f t="shared" si="104"/>
        <v>15840</v>
      </c>
      <c r="AA1106" s="5">
        <f>VLOOKUP(G1106,Ma_KH!$A:$R,14,0)</f>
        <v>60</v>
      </c>
    </row>
    <row r="1107" spans="1:27" x14ac:dyDescent="0.25">
      <c r="A1107" s="261">
        <v>46112</v>
      </c>
      <c r="B1107" s="262">
        <v>4186818204</v>
      </c>
      <c r="C1107" s="263" t="s">
        <v>15253</v>
      </c>
      <c r="D1107" s="261">
        <v>46116</v>
      </c>
      <c r="E1107" s="206"/>
      <c r="F1107" s="189"/>
      <c r="G1107" s="265" t="s">
        <v>7222</v>
      </c>
      <c r="H1107" s="206"/>
      <c r="I1107" s="262" t="s">
        <v>15492</v>
      </c>
      <c r="J1107" s="262" t="s">
        <v>1769</v>
      </c>
      <c r="K1107" s="205" t="s">
        <v>34</v>
      </c>
      <c r="L1107" s="190" t="str">
        <f>VLOOKUP($K1107,TONG_SL!$A:$D,2,0)</f>
        <v>Tai heo muối 200g</v>
      </c>
      <c r="M1107" s="244"/>
      <c r="N1107" s="190" t="str">
        <f t="shared" si="105"/>
        <v>K-C6</v>
      </c>
      <c r="O1107" s="244"/>
      <c r="P1107" s="244"/>
      <c r="Q1107" s="190" t="str">
        <f>VLOOKUP(K1107,TONG_SL!$A:$D,3,0)</f>
        <v>Túi</v>
      </c>
      <c r="R1107" s="248">
        <v>6</v>
      </c>
      <c r="S1107" s="159"/>
      <c r="T1107" s="159">
        <f>VLOOKUP(VLOOKUP(G1107,Ma_KH!$A:$R,18,0)&amp;K1107,Gia_MB!$A:$F,6,0)</f>
        <v>55595</v>
      </c>
      <c r="U1107" s="254">
        <f t="shared" si="101"/>
        <v>333570</v>
      </c>
      <c r="V1107" s="159"/>
      <c r="W1107" s="246">
        <f t="shared" si="102"/>
        <v>0</v>
      </c>
      <c r="X1107" s="247" t="str">
        <f t="shared" si="103"/>
        <v>8</v>
      </c>
      <c r="Y1107" s="159"/>
      <c r="Z1107" s="254">
        <f t="shared" si="104"/>
        <v>26685.600000000002</v>
      </c>
      <c r="AA1107" s="5">
        <f>VLOOKUP(G1107,Ma_KH!$A:$R,14,0)</f>
        <v>60</v>
      </c>
    </row>
    <row r="1108" spans="1:27" x14ac:dyDescent="0.25">
      <c r="A1108" s="261">
        <v>46112</v>
      </c>
      <c r="B1108" s="262">
        <v>4186818204</v>
      </c>
      <c r="C1108" s="263" t="s">
        <v>15253</v>
      </c>
      <c r="D1108" s="261">
        <v>46116</v>
      </c>
      <c r="E1108" s="206"/>
      <c r="F1108" s="189"/>
      <c r="G1108" s="265" t="s">
        <v>7222</v>
      </c>
      <c r="H1108" s="206"/>
      <c r="I1108" s="262" t="s">
        <v>15492</v>
      </c>
      <c r="J1108" s="262" t="s">
        <v>1769</v>
      </c>
      <c r="K1108" s="205" t="s">
        <v>37</v>
      </c>
      <c r="L1108" s="190" t="str">
        <f>VLOOKUP($K1108,TONG_SL!$A:$D,2,0)</f>
        <v>Chả cốm 300g</v>
      </c>
      <c r="M1108" s="244"/>
      <c r="N1108" s="190" t="str">
        <f t="shared" si="105"/>
        <v>K-C6</v>
      </c>
      <c r="O1108" s="244"/>
      <c r="P1108" s="244"/>
      <c r="Q1108" s="190" t="str">
        <f>VLOOKUP(K1108,TONG_SL!$A:$D,3,0)</f>
        <v>Túi</v>
      </c>
      <c r="R1108" s="248">
        <v>8</v>
      </c>
      <c r="S1108" s="159"/>
      <c r="T1108" s="159">
        <f>VLOOKUP(VLOOKUP(G1108,Ma_KH!$A:$R,18,0)&amp;K1108,Gia_MB!$A:$F,6,0)</f>
        <v>74250</v>
      </c>
      <c r="U1108" s="254">
        <f t="shared" si="101"/>
        <v>594000</v>
      </c>
      <c r="V1108" s="159"/>
      <c r="W1108" s="246">
        <f t="shared" si="102"/>
        <v>0</v>
      </c>
      <c r="X1108" s="247" t="str">
        <f t="shared" si="103"/>
        <v>8</v>
      </c>
      <c r="Y1108" s="159"/>
      <c r="Z1108" s="254">
        <f t="shared" si="104"/>
        <v>47520</v>
      </c>
      <c r="AA1108" s="5">
        <f>VLOOKUP(G1108,Ma_KH!$A:$R,14,0)</f>
        <v>60</v>
      </c>
    </row>
    <row r="1109" spans="1:27" x14ac:dyDescent="0.25">
      <c r="A1109" s="261">
        <v>46112</v>
      </c>
      <c r="B1109" s="262">
        <v>4186818204</v>
      </c>
      <c r="C1109" s="263" t="s">
        <v>15253</v>
      </c>
      <c r="D1109" s="261">
        <v>46116</v>
      </c>
      <c r="E1109" s="206"/>
      <c r="F1109" s="189"/>
      <c r="G1109" s="265" t="s">
        <v>7222</v>
      </c>
      <c r="H1109" s="206"/>
      <c r="I1109" s="262" t="s">
        <v>15492</v>
      </c>
      <c r="J1109" s="262" t="s">
        <v>1769</v>
      </c>
      <c r="K1109" s="205" t="s">
        <v>32</v>
      </c>
      <c r="L1109" s="190" t="str">
        <f>VLOOKUP($K1109,TONG_SL!$A:$D,2,0)</f>
        <v>Giò Tai Lưỡi Xào 250g</v>
      </c>
      <c r="M1109" s="244"/>
      <c r="N1109" s="190" t="str">
        <f t="shared" si="105"/>
        <v>K-C6</v>
      </c>
      <c r="O1109" s="244"/>
      <c r="P1109" s="244"/>
      <c r="Q1109" s="190" t="str">
        <f>VLOOKUP(K1109,TONG_SL!$A:$D,3,0)</f>
        <v>Túi</v>
      </c>
      <c r="R1109" s="248">
        <v>6</v>
      </c>
      <c r="S1109" s="159"/>
      <c r="T1109" s="159">
        <f>VLOOKUP(VLOOKUP(G1109,Ma_KH!$A:$R,18,0)&amp;K1109,Gia_MB!$A:$F,6,0)</f>
        <v>50182</v>
      </c>
      <c r="U1109" s="254">
        <f t="shared" si="101"/>
        <v>301092</v>
      </c>
      <c r="V1109" s="159"/>
      <c r="W1109" s="246">
        <f t="shared" si="102"/>
        <v>0</v>
      </c>
      <c r="X1109" s="247" t="str">
        <f t="shared" si="103"/>
        <v>8</v>
      </c>
      <c r="Y1109" s="159"/>
      <c r="Z1109" s="254">
        <f t="shared" si="104"/>
        <v>24087.360000000001</v>
      </c>
      <c r="AA1109" s="5">
        <f>VLOOKUP(G1109,Ma_KH!$A:$R,14,0)</f>
        <v>60</v>
      </c>
    </row>
    <row r="1110" spans="1:27" x14ac:dyDescent="0.25">
      <c r="A1110" s="261">
        <v>46112</v>
      </c>
      <c r="B1110" s="262">
        <v>4186818226</v>
      </c>
      <c r="C1110" s="263" t="s">
        <v>15253</v>
      </c>
      <c r="D1110" s="261">
        <v>46116</v>
      </c>
      <c r="E1110" s="206"/>
      <c r="F1110" s="189"/>
      <c r="G1110" s="265" t="s">
        <v>7222</v>
      </c>
      <c r="H1110" s="206"/>
      <c r="I1110" s="262" t="s">
        <v>15493</v>
      </c>
      <c r="J1110" s="262" t="s">
        <v>1769</v>
      </c>
      <c r="K1110" s="205" t="s">
        <v>30</v>
      </c>
      <c r="L1110" s="190" t="str">
        <f>VLOOKUP($K1110,TONG_SL!$A:$D,2,0)</f>
        <v>Gà muối 500g</v>
      </c>
      <c r="M1110" s="244"/>
      <c r="N1110" s="190" t="str">
        <f t="shared" si="105"/>
        <v>K-C6</v>
      </c>
      <c r="O1110" s="244"/>
      <c r="P1110" s="244"/>
      <c r="Q1110" s="190" t="str">
        <f>VLOOKUP(K1110,TONG_SL!$A:$D,3,0)</f>
        <v>Túi</v>
      </c>
      <c r="R1110" s="248">
        <v>8</v>
      </c>
      <c r="S1110" s="159"/>
      <c r="T1110" s="159">
        <f>VLOOKUP(VLOOKUP(G1110,Ma_KH!$A:$R,18,0)&amp;K1110,Gia_MB!$A:$F,6,0)</f>
        <v>116611</v>
      </c>
      <c r="U1110" s="254">
        <f t="shared" si="101"/>
        <v>932888</v>
      </c>
      <c r="V1110" s="159"/>
      <c r="W1110" s="246">
        <f t="shared" si="102"/>
        <v>0</v>
      </c>
      <c r="X1110" s="247" t="str">
        <f t="shared" si="103"/>
        <v>8</v>
      </c>
      <c r="Y1110" s="159"/>
      <c r="Z1110" s="254">
        <f t="shared" si="104"/>
        <v>74631.040000000008</v>
      </c>
      <c r="AA1110" s="5">
        <f>VLOOKUP(G1110,Ma_KH!$A:$R,14,0)</f>
        <v>60</v>
      </c>
    </row>
    <row r="1111" spans="1:27" x14ac:dyDescent="0.25">
      <c r="A1111" s="261">
        <v>46112</v>
      </c>
      <c r="B1111" s="262">
        <v>4186818226</v>
      </c>
      <c r="C1111" s="263" t="s">
        <v>15253</v>
      </c>
      <c r="D1111" s="261">
        <v>46116</v>
      </c>
      <c r="E1111" s="206"/>
      <c r="F1111" s="189"/>
      <c r="G1111" s="265" t="s">
        <v>7222</v>
      </c>
      <c r="H1111" s="206"/>
      <c r="I1111" s="262" t="s">
        <v>15493</v>
      </c>
      <c r="J1111" s="262" t="s">
        <v>1769</v>
      </c>
      <c r="K1111" s="205" t="s">
        <v>27</v>
      </c>
      <c r="L1111" s="190" t="str">
        <f>VLOOKUP($K1111,TONG_SL!$A:$D,2,0)</f>
        <v>Chân giò heo muối 300g</v>
      </c>
      <c r="M1111" s="244"/>
      <c r="N1111" s="190" t="str">
        <f t="shared" si="105"/>
        <v>K-C6</v>
      </c>
      <c r="O1111" s="244"/>
      <c r="P1111" s="244"/>
      <c r="Q1111" s="190" t="str">
        <f>VLOOKUP(K1111,TONG_SL!$A:$D,3,0)</f>
        <v>Túi</v>
      </c>
      <c r="R1111" s="248">
        <v>8</v>
      </c>
      <c r="S1111" s="159"/>
      <c r="T1111" s="159">
        <f>VLOOKUP(VLOOKUP(G1111,Ma_KH!$A:$R,18,0)&amp;K1111,Gia_MB!$A:$F,6,0)</f>
        <v>73431</v>
      </c>
      <c r="U1111" s="254">
        <f t="shared" si="101"/>
        <v>587448</v>
      </c>
      <c r="V1111" s="159"/>
      <c r="W1111" s="246">
        <f t="shared" si="102"/>
        <v>0</v>
      </c>
      <c r="X1111" s="247" t="str">
        <f t="shared" si="103"/>
        <v>8</v>
      </c>
      <c r="Y1111" s="159"/>
      <c r="Z1111" s="254">
        <f t="shared" si="104"/>
        <v>46995.840000000004</v>
      </c>
      <c r="AA1111" s="5">
        <f>VLOOKUP(G1111,Ma_KH!$A:$R,14,0)</f>
        <v>60</v>
      </c>
    </row>
    <row r="1112" spans="1:27" x14ac:dyDescent="0.25">
      <c r="A1112" s="261">
        <v>46112</v>
      </c>
      <c r="B1112" s="262">
        <v>4186818226</v>
      </c>
      <c r="C1112" s="263" t="s">
        <v>15253</v>
      </c>
      <c r="D1112" s="261">
        <v>46116</v>
      </c>
      <c r="E1112" s="206"/>
      <c r="F1112" s="189"/>
      <c r="G1112" s="265" t="s">
        <v>7222</v>
      </c>
      <c r="H1112" s="206"/>
      <c r="I1112" s="262" t="s">
        <v>15493</v>
      </c>
      <c r="J1112" s="262" t="s">
        <v>1769</v>
      </c>
      <c r="K1112" s="205" t="s">
        <v>44</v>
      </c>
      <c r="L1112" s="190" t="str">
        <f>VLOOKUP($K1112,TONG_SL!$A:$D,2,0)</f>
        <v>Giò lụa cây 250g</v>
      </c>
      <c r="M1112" s="244"/>
      <c r="N1112" s="190" t="str">
        <f t="shared" si="105"/>
        <v>K-C6</v>
      </c>
      <c r="O1112" s="244"/>
      <c r="P1112" s="244"/>
      <c r="Q1112" s="190" t="str">
        <f>VLOOKUP(K1112,TONG_SL!$A:$D,3,0)</f>
        <v>Túi</v>
      </c>
      <c r="R1112" s="248">
        <v>4</v>
      </c>
      <c r="S1112" s="159"/>
      <c r="T1112" s="159">
        <f>VLOOKUP(VLOOKUP(G1112,Ma_KH!$A:$R,18,0)&amp;K1112,Gia_MB!$A:$F,6,0)</f>
        <v>49500</v>
      </c>
      <c r="U1112" s="254">
        <f t="shared" si="101"/>
        <v>198000</v>
      </c>
      <c r="V1112" s="159"/>
      <c r="W1112" s="246">
        <f t="shared" si="102"/>
        <v>0</v>
      </c>
      <c r="X1112" s="247" t="str">
        <f t="shared" si="103"/>
        <v>8</v>
      </c>
      <c r="Y1112" s="159"/>
      <c r="Z1112" s="254">
        <f t="shared" si="104"/>
        <v>15840</v>
      </c>
      <c r="AA1112" s="5">
        <f>VLOOKUP(G1112,Ma_KH!$A:$R,14,0)</f>
        <v>60</v>
      </c>
    </row>
    <row r="1113" spans="1:27" x14ac:dyDescent="0.25">
      <c r="A1113" s="261">
        <v>46112</v>
      </c>
      <c r="B1113" s="262">
        <v>4186818226</v>
      </c>
      <c r="C1113" s="263" t="s">
        <v>15253</v>
      </c>
      <c r="D1113" s="261">
        <v>46116</v>
      </c>
      <c r="E1113" s="206"/>
      <c r="F1113" s="189"/>
      <c r="G1113" s="265" t="s">
        <v>7222</v>
      </c>
      <c r="H1113" s="206"/>
      <c r="I1113" s="262" t="s">
        <v>15493</v>
      </c>
      <c r="J1113" s="262" t="s">
        <v>1769</v>
      </c>
      <c r="K1113" s="205" t="s">
        <v>48</v>
      </c>
      <c r="L1113" s="190" t="str">
        <f>VLOOKUP($K1113,TONG_SL!$A:$D,2,0)</f>
        <v>Mọc Nấm Hương 250g</v>
      </c>
      <c r="M1113" s="244"/>
      <c r="N1113" s="190" t="str">
        <f t="shared" si="105"/>
        <v>K-C6</v>
      </c>
      <c r="O1113" s="244"/>
      <c r="P1113" s="244"/>
      <c r="Q1113" s="190" t="str">
        <f>VLOOKUP(K1113,TONG_SL!$A:$D,3,0)</f>
        <v>Túi</v>
      </c>
      <c r="R1113" s="248">
        <v>6</v>
      </c>
      <c r="S1113" s="159"/>
      <c r="T1113" s="159">
        <f>VLOOKUP(VLOOKUP(G1113,Ma_KH!$A:$R,18,0)&amp;K1113,Gia_MB!$A:$F,6,0)</f>
        <v>46000</v>
      </c>
      <c r="U1113" s="254">
        <f t="shared" si="101"/>
        <v>276000</v>
      </c>
      <c r="V1113" s="159"/>
      <c r="W1113" s="246">
        <f t="shared" si="102"/>
        <v>0</v>
      </c>
      <c r="X1113" s="247" t="str">
        <f t="shared" si="103"/>
        <v>8</v>
      </c>
      <c r="Y1113" s="159"/>
      <c r="Z1113" s="254">
        <f t="shared" si="104"/>
        <v>22080</v>
      </c>
      <c r="AA1113" s="5">
        <f>VLOOKUP(G1113,Ma_KH!$A:$R,14,0)</f>
        <v>60</v>
      </c>
    </row>
    <row r="1114" spans="1:27" x14ac:dyDescent="0.25">
      <c r="A1114" s="261">
        <v>46112</v>
      </c>
      <c r="B1114" s="262">
        <v>4186818226</v>
      </c>
      <c r="C1114" s="263" t="s">
        <v>15253</v>
      </c>
      <c r="D1114" s="261">
        <v>46116</v>
      </c>
      <c r="E1114" s="206"/>
      <c r="F1114" s="189"/>
      <c r="G1114" s="265" t="s">
        <v>7222</v>
      </c>
      <c r="H1114" s="206"/>
      <c r="I1114" s="262" t="s">
        <v>15493</v>
      </c>
      <c r="J1114" s="262" t="s">
        <v>1769</v>
      </c>
      <c r="K1114" s="205" t="s">
        <v>37</v>
      </c>
      <c r="L1114" s="190" t="str">
        <f>VLOOKUP($K1114,TONG_SL!$A:$D,2,0)</f>
        <v>Chả cốm 300g</v>
      </c>
      <c r="M1114" s="244"/>
      <c r="N1114" s="190" t="str">
        <f t="shared" si="105"/>
        <v>K-C6</v>
      </c>
      <c r="O1114" s="244"/>
      <c r="P1114" s="244"/>
      <c r="Q1114" s="190" t="str">
        <f>VLOOKUP(K1114,TONG_SL!$A:$D,3,0)</f>
        <v>Túi</v>
      </c>
      <c r="R1114" s="248">
        <v>8</v>
      </c>
      <c r="S1114" s="159"/>
      <c r="T1114" s="159">
        <f>VLOOKUP(VLOOKUP(G1114,Ma_KH!$A:$R,18,0)&amp;K1114,Gia_MB!$A:$F,6,0)</f>
        <v>74250</v>
      </c>
      <c r="U1114" s="254">
        <f t="shared" si="101"/>
        <v>594000</v>
      </c>
      <c r="V1114" s="159"/>
      <c r="W1114" s="246">
        <f t="shared" si="102"/>
        <v>0</v>
      </c>
      <c r="X1114" s="247" t="str">
        <f t="shared" si="103"/>
        <v>8</v>
      </c>
      <c r="Y1114" s="159"/>
      <c r="Z1114" s="254">
        <f t="shared" si="104"/>
        <v>47520</v>
      </c>
      <c r="AA1114" s="5">
        <f>VLOOKUP(G1114,Ma_KH!$A:$R,14,0)</f>
        <v>60</v>
      </c>
    </row>
    <row r="1115" spans="1:27" x14ac:dyDescent="0.25">
      <c r="A1115" s="261">
        <v>46112</v>
      </c>
      <c r="B1115" s="262">
        <v>4186818256</v>
      </c>
      <c r="C1115" s="263" t="s">
        <v>15253</v>
      </c>
      <c r="D1115" s="261">
        <v>46116</v>
      </c>
      <c r="E1115" s="206"/>
      <c r="F1115" s="189"/>
      <c r="G1115" s="265" t="s">
        <v>7222</v>
      </c>
      <c r="H1115" s="206"/>
      <c r="I1115" s="262" t="s">
        <v>15494</v>
      </c>
      <c r="J1115" s="262" t="s">
        <v>1769</v>
      </c>
      <c r="K1115" s="205" t="s">
        <v>30</v>
      </c>
      <c r="L1115" s="190" t="str">
        <f>VLOOKUP($K1115,TONG_SL!$A:$D,2,0)</f>
        <v>Gà muối 500g</v>
      </c>
      <c r="M1115" s="244"/>
      <c r="N1115" s="190" t="str">
        <f t="shared" si="105"/>
        <v>K-C6</v>
      </c>
      <c r="O1115" s="244"/>
      <c r="P1115" s="244"/>
      <c r="Q1115" s="190" t="str">
        <f>VLOOKUP(K1115,TONG_SL!$A:$D,3,0)</f>
        <v>Túi</v>
      </c>
      <c r="R1115" s="248">
        <v>2</v>
      </c>
      <c r="S1115" s="159"/>
      <c r="T1115" s="159">
        <f>VLOOKUP(VLOOKUP(G1115,Ma_KH!$A:$R,18,0)&amp;K1115,Gia_MB!$A:$F,6,0)</f>
        <v>116611</v>
      </c>
      <c r="U1115" s="254">
        <f t="shared" si="101"/>
        <v>233222</v>
      </c>
      <c r="V1115" s="159"/>
      <c r="W1115" s="246">
        <f t="shared" si="102"/>
        <v>0</v>
      </c>
      <c r="X1115" s="247" t="str">
        <f t="shared" si="103"/>
        <v>8</v>
      </c>
      <c r="Y1115" s="159"/>
      <c r="Z1115" s="254">
        <f t="shared" si="104"/>
        <v>18657.760000000002</v>
      </c>
      <c r="AA1115" s="5">
        <f>VLOOKUP(G1115,Ma_KH!$A:$R,14,0)</f>
        <v>60</v>
      </c>
    </row>
    <row r="1116" spans="1:27" x14ac:dyDescent="0.25">
      <c r="A1116" s="261">
        <v>46112</v>
      </c>
      <c r="B1116" s="262">
        <v>4186818256</v>
      </c>
      <c r="C1116" s="263" t="s">
        <v>15253</v>
      </c>
      <c r="D1116" s="261">
        <v>46116</v>
      </c>
      <c r="E1116" s="206"/>
      <c r="F1116" s="189"/>
      <c r="G1116" s="265" t="s">
        <v>7222</v>
      </c>
      <c r="H1116" s="206"/>
      <c r="I1116" s="262" t="s">
        <v>15494</v>
      </c>
      <c r="J1116" s="262" t="s">
        <v>1769</v>
      </c>
      <c r="K1116" s="205" t="s">
        <v>32</v>
      </c>
      <c r="L1116" s="190" t="str">
        <f>VLOOKUP($K1116,TONG_SL!$A:$D,2,0)</f>
        <v>Giò Tai Lưỡi Xào 250g</v>
      </c>
      <c r="M1116" s="244"/>
      <c r="N1116" s="190" t="str">
        <f t="shared" si="105"/>
        <v>K-C6</v>
      </c>
      <c r="O1116" s="244"/>
      <c r="P1116" s="244"/>
      <c r="Q1116" s="190" t="str">
        <f>VLOOKUP(K1116,TONG_SL!$A:$D,3,0)</f>
        <v>Túi</v>
      </c>
      <c r="R1116" s="248">
        <v>6</v>
      </c>
      <c r="S1116" s="159"/>
      <c r="T1116" s="159">
        <f>VLOOKUP(VLOOKUP(G1116,Ma_KH!$A:$R,18,0)&amp;K1116,Gia_MB!$A:$F,6,0)</f>
        <v>50182</v>
      </c>
      <c r="U1116" s="254">
        <f t="shared" si="101"/>
        <v>301092</v>
      </c>
      <c r="V1116" s="159"/>
      <c r="W1116" s="246">
        <f t="shared" si="102"/>
        <v>0</v>
      </c>
      <c r="X1116" s="247" t="str">
        <f t="shared" si="103"/>
        <v>8</v>
      </c>
      <c r="Y1116" s="159"/>
      <c r="Z1116" s="254">
        <f t="shared" si="104"/>
        <v>24087.360000000001</v>
      </c>
      <c r="AA1116" s="5">
        <f>VLOOKUP(G1116,Ma_KH!$A:$R,14,0)</f>
        <v>60</v>
      </c>
    </row>
    <row r="1117" spans="1:27" x14ac:dyDescent="0.25">
      <c r="A1117" s="261">
        <v>46112</v>
      </c>
      <c r="B1117" s="262">
        <v>4186818256</v>
      </c>
      <c r="C1117" s="263" t="s">
        <v>15253</v>
      </c>
      <c r="D1117" s="261">
        <v>46116</v>
      </c>
      <c r="E1117" s="206"/>
      <c r="F1117" s="189"/>
      <c r="G1117" s="265" t="s">
        <v>7222</v>
      </c>
      <c r="H1117" s="206"/>
      <c r="I1117" s="262" t="s">
        <v>15494</v>
      </c>
      <c r="J1117" s="262" t="s">
        <v>1769</v>
      </c>
      <c r="K1117" s="205" t="s">
        <v>34</v>
      </c>
      <c r="L1117" s="190" t="str">
        <f>VLOOKUP($K1117,TONG_SL!$A:$D,2,0)</f>
        <v>Tai heo muối 200g</v>
      </c>
      <c r="M1117" s="244"/>
      <c r="N1117" s="190" t="str">
        <f t="shared" si="105"/>
        <v>K-C6</v>
      </c>
      <c r="O1117" s="244"/>
      <c r="P1117" s="244"/>
      <c r="Q1117" s="190" t="str">
        <f>VLOOKUP(K1117,TONG_SL!$A:$D,3,0)</f>
        <v>Túi</v>
      </c>
      <c r="R1117" s="248">
        <v>4</v>
      </c>
      <c r="S1117" s="159"/>
      <c r="T1117" s="159">
        <f>VLOOKUP(VLOOKUP(G1117,Ma_KH!$A:$R,18,0)&amp;K1117,Gia_MB!$A:$F,6,0)</f>
        <v>55595</v>
      </c>
      <c r="U1117" s="254">
        <f t="shared" si="101"/>
        <v>222380</v>
      </c>
      <c r="V1117" s="159"/>
      <c r="W1117" s="246">
        <f t="shared" si="102"/>
        <v>0</v>
      </c>
      <c r="X1117" s="247" t="str">
        <f t="shared" si="103"/>
        <v>8</v>
      </c>
      <c r="Y1117" s="159"/>
      <c r="Z1117" s="254">
        <f t="shared" si="104"/>
        <v>17790.400000000001</v>
      </c>
      <c r="AA1117" s="5">
        <f>VLOOKUP(G1117,Ma_KH!$A:$R,14,0)</f>
        <v>60</v>
      </c>
    </row>
    <row r="1118" spans="1:27" x14ac:dyDescent="0.25">
      <c r="A1118" s="261">
        <v>46112</v>
      </c>
      <c r="B1118" s="262">
        <v>4186818256</v>
      </c>
      <c r="C1118" s="263" t="s">
        <v>15253</v>
      </c>
      <c r="D1118" s="261">
        <v>46116</v>
      </c>
      <c r="E1118" s="206"/>
      <c r="F1118" s="189"/>
      <c r="G1118" s="265" t="s">
        <v>7222</v>
      </c>
      <c r="H1118" s="206"/>
      <c r="I1118" s="262" t="s">
        <v>15494</v>
      </c>
      <c r="J1118" s="262" t="s">
        <v>1769</v>
      </c>
      <c r="K1118" s="205" t="s">
        <v>37</v>
      </c>
      <c r="L1118" s="190" t="str">
        <f>VLOOKUP($K1118,TONG_SL!$A:$D,2,0)</f>
        <v>Chả cốm 300g</v>
      </c>
      <c r="M1118" s="244"/>
      <c r="N1118" s="190" t="str">
        <f t="shared" si="105"/>
        <v>K-C6</v>
      </c>
      <c r="O1118" s="244"/>
      <c r="P1118" s="244"/>
      <c r="Q1118" s="190" t="str">
        <f>VLOOKUP(K1118,TONG_SL!$A:$D,3,0)</f>
        <v>Túi</v>
      </c>
      <c r="R1118" s="248">
        <v>8</v>
      </c>
      <c r="S1118" s="159"/>
      <c r="T1118" s="159">
        <f>VLOOKUP(VLOOKUP(G1118,Ma_KH!$A:$R,18,0)&amp;K1118,Gia_MB!$A:$F,6,0)</f>
        <v>74250</v>
      </c>
      <c r="U1118" s="254">
        <f t="shared" si="101"/>
        <v>594000</v>
      </c>
      <c r="V1118" s="159"/>
      <c r="W1118" s="246">
        <f t="shared" si="102"/>
        <v>0</v>
      </c>
      <c r="X1118" s="247" t="str">
        <f t="shared" si="103"/>
        <v>8</v>
      </c>
      <c r="Y1118" s="159"/>
      <c r="Z1118" s="254">
        <f t="shared" si="104"/>
        <v>47520</v>
      </c>
      <c r="AA1118" s="5">
        <f>VLOOKUP(G1118,Ma_KH!$A:$R,14,0)</f>
        <v>60</v>
      </c>
    </row>
    <row r="1119" spans="1:27" x14ac:dyDescent="0.25">
      <c r="A1119" s="261">
        <v>46112</v>
      </c>
      <c r="B1119" s="262">
        <v>4186818256</v>
      </c>
      <c r="C1119" s="263" t="s">
        <v>15253</v>
      </c>
      <c r="D1119" s="261">
        <v>46116</v>
      </c>
      <c r="E1119" s="206"/>
      <c r="F1119" s="189"/>
      <c r="G1119" s="265" t="s">
        <v>7222</v>
      </c>
      <c r="H1119" s="206"/>
      <c r="I1119" s="262" t="s">
        <v>15494</v>
      </c>
      <c r="J1119" s="262" t="s">
        <v>1769</v>
      </c>
      <c r="K1119" s="205" t="s">
        <v>44</v>
      </c>
      <c r="L1119" s="190" t="str">
        <f>VLOOKUP($K1119,TONG_SL!$A:$D,2,0)</f>
        <v>Giò lụa cây 250g</v>
      </c>
      <c r="M1119" s="244"/>
      <c r="N1119" s="190" t="str">
        <f t="shared" si="105"/>
        <v>K-C6</v>
      </c>
      <c r="O1119" s="244"/>
      <c r="P1119" s="244"/>
      <c r="Q1119" s="190" t="str">
        <f>VLOOKUP(K1119,TONG_SL!$A:$D,3,0)</f>
        <v>Túi</v>
      </c>
      <c r="R1119" s="248">
        <v>4</v>
      </c>
      <c r="S1119" s="159"/>
      <c r="T1119" s="159">
        <f>VLOOKUP(VLOOKUP(G1119,Ma_KH!$A:$R,18,0)&amp;K1119,Gia_MB!$A:$F,6,0)</f>
        <v>49500</v>
      </c>
      <c r="U1119" s="254">
        <f t="shared" si="101"/>
        <v>198000</v>
      </c>
      <c r="V1119" s="159"/>
      <c r="W1119" s="246">
        <f t="shared" si="102"/>
        <v>0</v>
      </c>
      <c r="X1119" s="247" t="str">
        <f t="shared" si="103"/>
        <v>8</v>
      </c>
      <c r="Y1119" s="159"/>
      <c r="Z1119" s="254">
        <f t="shared" si="104"/>
        <v>15840</v>
      </c>
      <c r="AA1119" s="5">
        <f>VLOOKUP(G1119,Ma_KH!$A:$R,14,0)</f>
        <v>60</v>
      </c>
    </row>
    <row r="1120" spans="1:27" x14ac:dyDescent="0.25">
      <c r="A1120" s="261">
        <v>46112</v>
      </c>
      <c r="B1120" s="262">
        <v>4186818256</v>
      </c>
      <c r="C1120" s="263" t="s">
        <v>15253</v>
      </c>
      <c r="D1120" s="261">
        <v>46116</v>
      </c>
      <c r="E1120" s="206"/>
      <c r="F1120" s="189"/>
      <c r="G1120" s="265" t="s">
        <v>7222</v>
      </c>
      <c r="H1120" s="206"/>
      <c r="I1120" s="262" t="s">
        <v>15494</v>
      </c>
      <c r="J1120" s="262" t="s">
        <v>1769</v>
      </c>
      <c r="K1120" s="205" t="s">
        <v>48</v>
      </c>
      <c r="L1120" s="190" t="str">
        <f>VLOOKUP($K1120,TONG_SL!$A:$D,2,0)</f>
        <v>Mọc Nấm Hương 250g</v>
      </c>
      <c r="M1120" s="244"/>
      <c r="N1120" s="190" t="str">
        <f t="shared" si="105"/>
        <v>K-C6</v>
      </c>
      <c r="O1120" s="244"/>
      <c r="P1120" s="244"/>
      <c r="Q1120" s="190" t="str">
        <f>VLOOKUP(K1120,TONG_SL!$A:$D,3,0)</f>
        <v>Túi</v>
      </c>
      <c r="R1120" s="248">
        <v>4</v>
      </c>
      <c r="S1120" s="159"/>
      <c r="T1120" s="159">
        <f>VLOOKUP(VLOOKUP(G1120,Ma_KH!$A:$R,18,0)&amp;K1120,Gia_MB!$A:$F,6,0)</f>
        <v>46000</v>
      </c>
      <c r="U1120" s="254">
        <f t="shared" si="101"/>
        <v>184000</v>
      </c>
      <c r="V1120" s="159"/>
      <c r="W1120" s="246">
        <f t="shared" si="102"/>
        <v>0</v>
      </c>
      <c r="X1120" s="247" t="str">
        <f t="shared" si="103"/>
        <v>8</v>
      </c>
      <c r="Y1120" s="159"/>
      <c r="Z1120" s="254">
        <f t="shared" si="104"/>
        <v>14720</v>
      </c>
      <c r="AA1120" s="5">
        <f>VLOOKUP(G1120,Ma_KH!$A:$R,14,0)</f>
        <v>60</v>
      </c>
    </row>
    <row r="1121" spans="1:27" x14ac:dyDescent="0.25">
      <c r="A1121" s="261">
        <v>46112</v>
      </c>
      <c r="B1121" s="262">
        <v>4186818256</v>
      </c>
      <c r="C1121" s="263" t="s">
        <v>15253</v>
      </c>
      <c r="D1121" s="261">
        <v>46116</v>
      </c>
      <c r="E1121" s="206"/>
      <c r="F1121" s="189"/>
      <c r="G1121" s="265" t="s">
        <v>7222</v>
      </c>
      <c r="H1121" s="206"/>
      <c r="I1121" s="262" t="s">
        <v>15494</v>
      </c>
      <c r="J1121" s="262" t="s">
        <v>1769</v>
      </c>
      <c r="K1121" s="205" t="s">
        <v>27</v>
      </c>
      <c r="L1121" s="190" t="str">
        <f>VLOOKUP($K1121,TONG_SL!$A:$D,2,0)</f>
        <v>Chân giò heo muối 300g</v>
      </c>
      <c r="M1121" s="244"/>
      <c r="N1121" s="190" t="str">
        <f t="shared" si="105"/>
        <v>K-C6</v>
      </c>
      <c r="O1121" s="244"/>
      <c r="P1121" s="244"/>
      <c r="Q1121" s="190" t="str">
        <f>VLOOKUP(K1121,TONG_SL!$A:$D,3,0)</f>
        <v>Túi</v>
      </c>
      <c r="R1121" s="248">
        <v>6</v>
      </c>
      <c r="S1121" s="159"/>
      <c r="T1121" s="159">
        <f>VLOOKUP(VLOOKUP(G1121,Ma_KH!$A:$R,18,0)&amp;K1121,Gia_MB!$A:$F,6,0)</f>
        <v>73431</v>
      </c>
      <c r="U1121" s="254">
        <f t="shared" si="101"/>
        <v>440586</v>
      </c>
      <c r="V1121" s="159"/>
      <c r="W1121" s="246">
        <f t="shared" si="102"/>
        <v>0</v>
      </c>
      <c r="X1121" s="247" t="str">
        <f t="shared" si="103"/>
        <v>8</v>
      </c>
      <c r="Y1121" s="159"/>
      <c r="Z1121" s="254">
        <f t="shared" si="104"/>
        <v>35246.879999999997</v>
      </c>
      <c r="AA1121" s="5">
        <f>VLOOKUP(G1121,Ma_KH!$A:$R,14,0)</f>
        <v>60</v>
      </c>
    </row>
    <row r="1122" spans="1:27" x14ac:dyDescent="0.25">
      <c r="A1122" s="186">
        <v>46112</v>
      </c>
      <c r="B1122" s="205">
        <v>4186818286</v>
      </c>
      <c r="C1122" s="189" t="s">
        <v>15253</v>
      </c>
      <c r="D1122" s="186">
        <v>46116</v>
      </c>
      <c r="E1122" s="206"/>
      <c r="F1122" s="189"/>
      <c r="G1122" s="207" t="s">
        <v>7222</v>
      </c>
      <c r="H1122" s="206"/>
      <c r="I1122" s="205" t="s">
        <v>15495</v>
      </c>
      <c r="J1122" s="205" t="s">
        <v>1769</v>
      </c>
      <c r="K1122" s="205" t="s">
        <v>27</v>
      </c>
      <c r="L1122" s="190" t="str">
        <f>VLOOKUP($K1122,TONG_SL!$A:$D,2,0)</f>
        <v>Chân giò heo muối 300g</v>
      </c>
      <c r="M1122" s="244"/>
      <c r="N1122" s="190" t="str">
        <f t="shared" si="105"/>
        <v>K-C6</v>
      </c>
      <c r="O1122" s="244"/>
      <c r="P1122" s="244"/>
      <c r="Q1122" s="190" t="str">
        <f>VLOOKUP(K1122,TONG_SL!$A:$D,3,0)</f>
        <v>Túi</v>
      </c>
      <c r="R1122" s="248">
        <v>10</v>
      </c>
      <c r="S1122" s="159"/>
      <c r="T1122" s="159">
        <f>VLOOKUP(VLOOKUP(G1122,Ma_KH!$A:$R,18,0)&amp;K1122,Gia_MB!$A:$F,6,0)</f>
        <v>73431</v>
      </c>
      <c r="U1122" s="254">
        <f t="shared" si="101"/>
        <v>734310</v>
      </c>
      <c r="V1122" s="159"/>
      <c r="W1122" s="246">
        <f t="shared" si="102"/>
        <v>0</v>
      </c>
      <c r="X1122" s="247" t="str">
        <f t="shared" si="103"/>
        <v>8</v>
      </c>
      <c r="Y1122" s="159"/>
      <c r="Z1122" s="254">
        <f t="shared" si="104"/>
        <v>58744.800000000003</v>
      </c>
      <c r="AA1122" s="5">
        <f>VLOOKUP(G1122,Ma_KH!$A:$R,14,0)</f>
        <v>60</v>
      </c>
    </row>
    <row r="1123" spans="1:27" x14ac:dyDescent="0.25">
      <c r="A1123" s="186">
        <v>46112</v>
      </c>
      <c r="B1123" s="205">
        <v>4186818286</v>
      </c>
      <c r="C1123" s="189" t="s">
        <v>15253</v>
      </c>
      <c r="D1123" s="186">
        <v>46116</v>
      </c>
      <c r="E1123" s="206"/>
      <c r="F1123" s="189"/>
      <c r="G1123" s="207" t="s">
        <v>7222</v>
      </c>
      <c r="H1123" s="206"/>
      <c r="I1123" s="205" t="s">
        <v>15495</v>
      </c>
      <c r="J1123" s="205" t="s">
        <v>1769</v>
      </c>
      <c r="K1123" s="205" t="s">
        <v>32</v>
      </c>
      <c r="L1123" s="190" t="str">
        <f>VLOOKUP($K1123,TONG_SL!$A:$D,2,0)</f>
        <v>Giò Tai Lưỡi Xào 250g</v>
      </c>
      <c r="M1123" s="244"/>
      <c r="N1123" s="190" t="str">
        <f t="shared" si="105"/>
        <v>K-C6</v>
      </c>
      <c r="O1123" s="244"/>
      <c r="P1123" s="244"/>
      <c r="Q1123" s="190" t="str">
        <f>VLOOKUP(K1123,TONG_SL!$A:$D,3,0)</f>
        <v>Túi</v>
      </c>
      <c r="R1123" s="248">
        <v>8</v>
      </c>
      <c r="S1123" s="159"/>
      <c r="T1123" s="159">
        <f>VLOOKUP(VLOOKUP(G1123,Ma_KH!$A:$R,18,0)&amp;K1123,Gia_MB!$A:$F,6,0)</f>
        <v>50182</v>
      </c>
      <c r="U1123" s="254">
        <f t="shared" si="101"/>
        <v>401456</v>
      </c>
      <c r="V1123" s="159"/>
      <c r="W1123" s="246">
        <f t="shared" si="102"/>
        <v>0</v>
      </c>
      <c r="X1123" s="247" t="str">
        <f t="shared" si="103"/>
        <v>8</v>
      </c>
      <c r="Y1123" s="159"/>
      <c r="Z1123" s="254">
        <f t="shared" si="104"/>
        <v>32116.48</v>
      </c>
      <c r="AA1123" s="5">
        <f>VLOOKUP(G1123,Ma_KH!$A:$R,14,0)</f>
        <v>60</v>
      </c>
    </row>
    <row r="1124" spans="1:27" x14ac:dyDescent="0.25">
      <c r="A1124" s="186">
        <v>46112</v>
      </c>
      <c r="B1124" s="205">
        <v>4186818286</v>
      </c>
      <c r="C1124" s="189" t="s">
        <v>15253</v>
      </c>
      <c r="D1124" s="186">
        <v>46116</v>
      </c>
      <c r="E1124" s="206"/>
      <c r="F1124" s="189"/>
      <c r="G1124" s="207" t="s">
        <v>7222</v>
      </c>
      <c r="H1124" s="206"/>
      <c r="I1124" s="205" t="s">
        <v>15495</v>
      </c>
      <c r="J1124" s="205" t="s">
        <v>1769</v>
      </c>
      <c r="K1124" s="205" t="s">
        <v>48</v>
      </c>
      <c r="L1124" s="190" t="str">
        <f>VLOOKUP($K1124,TONG_SL!$A:$D,2,0)</f>
        <v>Mọc Nấm Hương 250g</v>
      </c>
      <c r="M1124" s="244"/>
      <c r="N1124" s="190" t="str">
        <f t="shared" si="105"/>
        <v>K-C6</v>
      </c>
      <c r="O1124" s="244"/>
      <c r="P1124" s="244"/>
      <c r="Q1124" s="190" t="str">
        <f>VLOOKUP(K1124,TONG_SL!$A:$D,3,0)</f>
        <v>Túi</v>
      </c>
      <c r="R1124" s="248">
        <v>8</v>
      </c>
      <c r="S1124" s="159"/>
      <c r="T1124" s="159">
        <f>VLOOKUP(VLOOKUP(G1124,Ma_KH!$A:$R,18,0)&amp;K1124,Gia_MB!$A:$F,6,0)</f>
        <v>46000</v>
      </c>
      <c r="U1124" s="254">
        <f t="shared" si="101"/>
        <v>368000</v>
      </c>
      <c r="V1124" s="159"/>
      <c r="W1124" s="246">
        <f t="shared" si="102"/>
        <v>0</v>
      </c>
      <c r="X1124" s="247" t="str">
        <f t="shared" si="103"/>
        <v>8</v>
      </c>
      <c r="Y1124" s="159"/>
      <c r="Z1124" s="254">
        <f t="shared" si="104"/>
        <v>29440</v>
      </c>
      <c r="AA1124" s="5">
        <f>VLOOKUP(G1124,Ma_KH!$A:$R,14,0)</f>
        <v>60</v>
      </c>
    </row>
    <row r="1125" spans="1:27" x14ac:dyDescent="0.25">
      <c r="A1125" s="186">
        <v>46112</v>
      </c>
      <c r="B1125" s="205">
        <v>4186818286</v>
      </c>
      <c r="C1125" s="189" t="s">
        <v>15253</v>
      </c>
      <c r="D1125" s="186">
        <v>46116</v>
      </c>
      <c r="E1125" s="206"/>
      <c r="F1125" s="189"/>
      <c r="G1125" s="207" t="s">
        <v>7222</v>
      </c>
      <c r="H1125" s="206"/>
      <c r="I1125" s="205" t="s">
        <v>15495</v>
      </c>
      <c r="J1125" s="205" t="s">
        <v>1769</v>
      </c>
      <c r="K1125" s="205" t="s">
        <v>30</v>
      </c>
      <c r="L1125" s="190" t="str">
        <f>VLOOKUP($K1125,TONG_SL!$A:$D,2,0)</f>
        <v>Gà muối 500g</v>
      </c>
      <c r="M1125" s="244"/>
      <c r="N1125" s="190" t="str">
        <f t="shared" si="105"/>
        <v>K-C6</v>
      </c>
      <c r="O1125" s="244"/>
      <c r="P1125" s="244"/>
      <c r="Q1125" s="190" t="str">
        <f>VLOOKUP(K1125,TONG_SL!$A:$D,3,0)</f>
        <v>Túi</v>
      </c>
      <c r="R1125" s="248">
        <v>10</v>
      </c>
      <c r="S1125" s="159"/>
      <c r="T1125" s="159">
        <f>VLOOKUP(VLOOKUP(G1125,Ma_KH!$A:$R,18,0)&amp;K1125,Gia_MB!$A:$F,6,0)</f>
        <v>116611</v>
      </c>
      <c r="U1125" s="254">
        <f t="shared" si="101"/>
        <v>1166110</v>
      </c>
      <c r="V1125" s="159"/>
      <c r="W1125" s="246">
        <f t="shared" si="102"/>
        <v>0</v>
      </c>
      <c r="X1125" s="247" t="str">
        <f t="shared" si="103"/>
        <v>8</v>
      </c>
      <c r="Y1125" s="159"/>
      <c r="Z1125" s="254">
        <f t="shared" si="104"/>
        <v>93288.8</v>
      </c>
      <c r="AA1125" s="5">
        <f>VLOOKUP(G1125,Ma_KH!$A:$R,14,0)</f>
        <v>60</v>
      </c>
    </row>
    <row r="1126" spans="1:27" x14ac:dyDescent="0.25">
      <c r="A1126" s="186">
        <v>46112</v>
      </c>
      <c r="B1126" s="205">
        <v>4186818286</v>
      </c>
      <c r="C1126" s="189" t="s">
        <v>15253</v>
      </c>
      <c r="D1126" s="186">
        <v>46116</v>
      </c>
      <c r="E1126" s="206"/>
      <c r="F1126" s="189"/>
      <c r="G1126" s="207" t="s">
        <v>7222</v>
      </c>
      <c r="H1126" s="206"/>
      <c r="I1126" s="205" t="s">
        <v>15495</v>
      </c>
      <c r="J1126" s="205" t="s">
        <v>1769</v>
      </c>
      <c r="K1126" s="205" t="s">
        <v>37</v>
      </c>
      <c r="L1126" s="190" t="str">
        <f>VLOOKUP($K1126,TONG_SL!$A:$D,2,0)</f>
        <v>Chả cốm 300g</v>
      </c>
      <c r="M1126" s="244"/>
      <c r="N1126" s="190" t="str">
        <f t="shared" si="105"/>
        <v>K-C6</v>
      </c>
      <c r="O1126" s="244"/>
      <c r="P1126" s="244"/>
      <c r="Q1126" s="190" t="str">
        <f>VLOOKUP(K1126,TONG_SL!$A:$D,3,0)</f>
        <v>Túi</v>
      </c>
      <c r="R1126" s="248">
        <v>10</v>
      </c>
      <c r="S1126" s="159"/>
      <c r="T1126" s="159">
        <f>VLOOKUP(VLOOKUP(G1126,Ma_KH!$A:$R,18,0)&amp;K1126,Gia_MB!$A:$F,6,0)</f>
        <v>74250</v>
      </c>
      <c r="U1126" s="254">
        <f t="shared" ref="U1126:U1146" si="106">T1126*R1126</f>
        <v>742500</v>
      </c>
      <c r="V1126" s="159"/>
      <c r="W1126" s="246">
        <f t="shared" ref="W1126:W1146" si="107">U1126*V1126</f>
        <v>0</v>
      </c>
      <c r="X1126" s="247" t="str">
        <f t="shared" ref="X1126:X1146" si="108">IF(B1126&lt;&gt;"","8","0")</f>
        <v>8</v>
      </c>
      <c r="Y1126" s="159"/>
      <c r="Z1126" s="254">
        <f t="shared" ref="Z1126:Z1146" si="109">U1126*X1126%</f>
        <v>59400</v>
      </c>
      <c r="AA1126" s="5">
        <f>VLOOKUP(G1126,Ma_KH!$A:$R,14,0)</f>
        <v>60</v>
      </c>
    </row>
    <row r="1127" spans="1:27" x14ac:dyDescent="0.25">
      <c r="A1127" s="186">
        <v>46112</v>
      </c>
      <c r="B1127" s="205">
        <v>4186818286</v>
      </c>
      <c r="C1127" s="189" t="s">
        <v>15253</v>
      </c>
      <c r="D1127" s="186">
        <v>46116</v>
      </c>
      <c r="E1127" s="206"/>
      <c r="F1127" s="189"/>
      <c r="G1127" s="207" t="s">
        <v>7222</v>
      </c>
      <c r="H1127" s="206"/>
      <c r="I1127" s="205" t="s">
        <v>15495</v>
      </c>
      <c r="J1127" s="205" t="s">
        <v>1769</v>
      </c>
      <c r="K1127" s="205" t="s">
        <v>44</v>
      </c>
      <c r="L1127" s="190" t="str">
        <f>VLOOKUP($K1127,TONG_SL!$A:$D,2,0)</f>
        <v>Giò lụa cây 250g</v>
      </c>
      <c r="M1127" s="244"/>
      <c r="N1127" s="190" t="str">
        <f t="shared" si="105"/>
        <v>K-C6</v>
      </c>
      <c r="O1127" s="244"/>
      <c r="P1127" s="244"/>
      <c r="Q1127" s="190" t="str">
        <f>VLOOKUP(K1127,TONG_SL!$A:$D,3,0)</f>
        <v>Túi</v>
      </c>
      <c r="R1127" s="248">
        <v>6</v>
      </c>
      <c r="S1127" s="159"/>
      <c r="T1127" s="159">
        <f>VLOOKUP(VLOOKUP(G1127,Ma_KH!$A:$R,18,0)&amp;K1127,Gia_MB!$A:$F,6,0)</f>
        <v>49500</v>
      </c>
      <c r="U1127" s="254">
        <f t="shared" si="106"/>
        <v>297000</v>
      </c>
      <c r="V1127" s="159"/>
      <c r="W1127" s="246">
        <f t="shared" si="107"/>
        <v>0</v>
      </c>
      <c r="X1127" s="247" t="str">
        <f t="shared" si="108"/>
        <v>8</v>
      </c>
      <c r="Y1127" s="159"/>
      <c r="Z1127" s="254">
        <f t="shared" si="109"/>
        <v>23760</v>
      </c>
      <c r="AA1127" s="5">
        <f>VLOOKUP(G1127,Ma_KH!$A:$R,14,0)</f>
        <v>60</v>
      </c>
    </row>
    <row r="1128" spans="1:27" x14ac:dyDescent="0.25">
      <c r="A1128" s="186">
        <v>46112</v>
      </c>
      <c r="B1128" s="205">
        <v>4186818286</v>
      </c>
      <c r="C1128" s="189" t="s">
        <v>15253</v>
      </c>
      <c r="D1128" s="186">
        <v>46116</v>
      </c>
      <c r="E1128" s="206"/>
      <c r="F1128" s="189"/>
      <c r="G1128" s="207" t="s">
        <v>7222</v>
      </c>
      <c r="H1128" s="206"/>
      <c r="I1128" s="205" t="s">
        <v>15495</v>
      </c>
      <c r="J1128" s="205" t="s">
        <v>1769</v>
      </c>
      <c r="K1128" s="205" t="s">
        <v>34</v>
      </c>
      <c r="L1128" s="190" t="str">
        <f>VLOOKUP($K1128,TONG_SL!$A:$D,2,0)</f>
        <v>Tai heo muối 200g</v>
      </c>
      <c r="M1128" s="244"/>
      <c r="N1128" s="190" t="str">
        <f t="shared" si="105"/>
        <v>K-C6</v>
      </c>
      <c r="O1128" s="244"/>
      <c r="P1128" s="244"/>
      <c r="Q1128" s="190" t="str">
        <f>VLOOKUP(K1128,TONG_SL!$A:$D,3,0)</f>
        <v>Túi</v>
      </c>
      <c r="R1128" s="248">
        <v>8</v>
      </c>
      <c r="S1128" s="159"/>
      <c r="T1128" s="159">
        <f>VLOOKUP(VLOOKUP(G1128,Ma_KH!$A:$R,18,0)&amp;K1128,Gia_MB!$A:$F,6,0)</f>
        <v>55595</v>
      </c>
      <c r="U1128" s="254">
        <f t="shared" si="106"/>
        <v>444760</v>
      </c>
      <c r="V1128" s="159"/>
      <c r="W1128" s="246">
        <f t="shared" si="107"/>
        <v>0</v>
      </c>
      <c r="X1128" s="247" t="str">
        <f t="shared" si="108"/>
        <v>8</v>
      </c>
      <c r="Y1128" s="159"/>
      <c r="Z1128" s="254">
        <f t="shared" si="109"/>
        <v>35580.800000000003</v>
      </c>
      <c r="AA1128" s="5">
        <f>VLOOKUP(G1128,Ma_KH!$A:$R,14,0)</f>
        <v>60</v>
      </c>
    </row>
    <row r="1129" spans="1:27" x14ac:dyDescent="0.25">
      <c r="A1129" s="261">
        <v>46112</v>
      </c>
      <c r="B1129" s="262">
        <v>4186818706</v>
      </c>
      <c r="C1129" s="263" t="s">
        <v>15253</v>
      </c>
      <c r="D1129" s="261">
        <v>46116</v>
      </c>
      <c r="E1129" s="206"/>
      <c r="F1129" s="189"/>
      <c r="G1129" s="265" t="s">
        <v>7222</v>
      </c>
      <c r="H1129" s="206"/>
      <c r="I1129" s="262" t="s">
        <v>15496</v>
      </c>
      <c r="J1129" s="262" t="s">
        <v>1769</v>
      </c>
      <c r="K1129" s="205" t="s">
        <v>48</v>
      </c>
      <c r="L1129" s="190" t="str">
        <f>VLOOKUP($K1129,TONG_SL!$A:$D,2,0)</f>
        <v>Mọc Nấm Hương 250g</v>
      </c>
      <c r="M1129" s="244"/>
      <c r="N1129" s="190" t="str">
        <f t="shared" si="105"/>
        <v>K-C6</v>
      </c>
      <c r="O1129" s="244"/>
      <c r="P1129" s="244"/>
      <c r="Q1129" s="190" t="str">
        <f>VLOOKUP(K1129,TONG_SL!$A:$D,3,0)</f>
        <v>Túi</v>
      </c>
      <c r="R1129" s="248">
        <v>3</v>
      </c>
      <c r="S1129" s="159"/>
      <c r="T1129" s="159">
        <f>VLOOKUP(VLOOKUP(G1129,Ma_KH!$A:$R,18,0)&amp;K1129,Gia_MB!$A:$F,6,0)</f>
        <v>46000</v>
      </c>
      <c r="U1129" s="254">
        <f t="shared" si="106"/>
        <v>138000</v>
      </c>
      <c r="V1129" s="159"/>
      <c r="W1129" s="246">
        <f t="shared" si="107"/>
        <v>0</v>
      </c>
      <c r="X1129" s="247" t="str">
        <f t="shared" si="108"/>
        <v>8</v>
      </c>
      <c r="Y1129" s="159"/>
      <c r="Z1129" s="254">
        <f t="shared" si="109"/>
        <v>11040</v>
      </c>
      <c r="AA1129" s="5">
        <f>VLOOKUP(G1129,Ma_KH!$A:$R,14,0)</f>
        <v>60</v>
      </c>
    </row>
    <row r="1130" spans="1:27" x14ac:dyDescent="0.25">
      <c r="A1130" s="261">
        <v>46112</v>
      </c>
      <c r="B1130" s="262">
        <v>4186818706</v>
      </c>
      <c r="C1130" s="263" t="s">
        <v>15253</v>
      </c>
      <c r="D1130" s="261">
        <v>46116</v>
      </c>
      <c r="E1130" s="206"/>
      <c r="F1130" s="189"/>
      <c r="G1130" s="265" t="s">
        <v>7222</v>
      </c>
      <c r="H1130" s="206"/>
      <c r="I1130" s="262" t="s">
        <v>15496</v>
      </c>
      <c r="J1130" s="262" t="s">
        <v>1769</v>
      </c>
      <c r="K1130" s="205" t="s">
        <v>32</v>
      </c>
      <c r="L1130" s="190" t="str">
        <f>VLOOKUP($K1130,TONG_SL!$A:$D,2,0)</f>
        <v>Giò Tai Lưỡi Xào 250g</v>
      </c>
      <c r="M1130" s="244"/>
      <c r="N1130" s="190" t="str">
        <f t="shared" si="105"/>
        <v>K-C6</v>
      </c>
      <c r="O1130" s="244"/>
      <c r="P1130" s="244"/>
      <c r="Q1130" s="190" t="str">
        <f>VLOOKUP(K1130,TONG_SL!$A:$D,3,0)</f>
        <v>Túi</v>
      </c>
      <c r="R1130" s="248">
        <v>6</v>
      </c>
      <c r="S1130" s="159"/>
      <c r="T1130" s="159">
        <f>VLOOKUP(VLOOKUP(G1130,Ma_KH!$A:$R,18,0)&amp;K1130,Gia_MB!$A:$F,6,0)</f>
        <v>50182</v>
      </c>
      <c r="U1130" s="254">
        <f t="shared" si="106"/>
        <v>301092</v>
      </c>
      <c r="V1130" s="159"/>
      <c r="W1130" s="246">
        <f t="shared" si="107"/>
        <v>0</v>
      </c>
      <c r="X1130" s="247" t="str">
        <f t="shared" si="108"/>
        <v>8</v>
      </c>
      <c r="Y1130" s="159"/>
      <c r="Z1130" s="254">
        <f t="shared" si="109"/>
        <v>24087.360000000001</v>
      </c>
      <c r="AA1130" s="5">
        <f>VLOOKUP(G1130,Ma_KH!$A:$R,14,0)</f>
        <v>60</v>
      </c>
    </row>
    <row r="1131" spans="1:27" x14ac:dyDescent="0.25">
      <c r="A1131" s="261">
        <v>46112</v>
      </c>
      <c r="B1131" s="262">
        <v>4186818706</v>
      </c>
      <c r="C1131" s="263" t="s">
        <v>15253</v>
      </c>
      <c r="D1131" s="261">
        <v>46116</v>
      </c>
      <c r="E1131" s="206"/>
      <c r="F1131" s="189"/>
      <c r="G1131" s="265" t="s">
        <v>7222</v>
      </c>
      <c r="H1131" s="206"/>
      <c r="I1131" s="262" t="s">
        <v>15496</v>
      </c>
      <c r="J1131" s="262" t="s">
        <v>1769</v>
      </c>
      <c r="K1131" s="205" t="s">
        <v>27</v>
      </c>
      <c r="L1131" s="190" t="str">
        <f>VLOOKUP($K1131,TONG_SL!$A:$D,2,0)</f>
        <v>Chân giò heo muối 300g</v>
      </c>
      <c r="M1131" s="244"/>
      <c r="N1131" s="190" t="str">
        <f t="shared" si="105"/>
        <v>K-C6</v>
      </c>
      <c r="O1131" s="244"/>
      <c r="P1131" s="244"/>
      <c r="Q1131" s="190" t="str">
        <f>VLOOKUP(K1131,TONG_SL!$A:$D,3,0)</f>
        <v>Túi</v>
      </c>
      <c r="R1131" s="248">
        <v>10</v>
      </c>
      <c r="S1131" s="159"/>
      <c r="T1131" s="159">
        <f>VLOOKUP(VLOOKUP(G1131,Ma_KH!$A:$R,18,0)&amp;K1131,Gia_MB!$A:$F,6,0)</f>
        <v>73431</v>
      </c>
      <c r="U1131" s="254">
        <f t="shared" si="106"/>
        <v>734310</v>
      </c>
      <c r="V1131" s="159"/>
      <c r="W1131" s="246">
        <f t="shared" si="107"/>
        <v>0</v>
      </c>
      <c r="X1131" s="247" t="str">
        <f t="shared" si="108"/>
        <v>8</v>
      </c>
      <c r="Y1131" s="159"/>
      <c r="Z1131" s="254">
        <f t="shared" si="109"/>
        <v>58744.800000000003</v>
      </c>
      <c r="AA1131" s="5">
        <f>VLOOKUP(G1131,Ma_KH!$A:$R,14,0)</f>
        <v>60</v>
      </c>
    </row>
    <row r="1132" spans="1:27" x14ac:dyDescent="0.25">
      <c r="A1132" s="261">
        <v>46112</v>
      </c>
      <c r="B1132" s="262">
        <v>4186818706</v>
      </c>
      <c r="C1132" s="263" t="s">
        <v>15253</v>
      </c>
      <c r="D1132" s="261">
        <v>46116</v>
      </c>
      <c r="E1132" s="206"/>
      <c r="F1132" s="189"/>
      <c r="G1132" s="265" t="s">
        <v>7222</v>
      </c>
      <c r="H1132" s="206"/>
      <c r="I1132" s="262" t="s">
        <v>15496</v>
      </c>
      <c r="J1132" s="262" t="s">
        <v>1769</v>
      </c>
      <c r="K1132" s="205" t="s">
        <v>30</v>
      </c>
      <c r="L1132" s="190" t="str">
        <f>VLOOKUP($K1132,TONG_SL!$A:$D,2,0)</f>
        <v>Gà muối 500g</v>
      </c>
      <c r="M1132" s="244"/>
      <c r="N1132" s="190" t="str">
        <f t="shared" si="105"/>
        <v>K-C6</v>
      </c>
      <c r="O1132" s="244"/>
      <c r="P1132" s="244"/>
      <c r="Q1132" s="190" t="str">
        <f>VLOOKUP(K1132,TONG_SL!$A:$D,3,0)</f>
        <v>Túi</v>
      </c>
      <c r="R1132" s="248">
        <v>5</v>
      </c>
      <c r="S1132" s="159"/>
      <c r="T1132" s="159">
        <f>VLOOKUP(VLOOKUP(G1132,Ma_KH!$A:$R,18,0)&amp;K1132,Gia_MB!$A:$F,6,0)</f>
        <v>116611</v>
      </c>
      <c r="U1132" s="254">
        <f t="shared" si="106"/>
        <v>583055</v>
      </c>
      <c r="V1132" s="159"/>
      <c r="W1132" s="246">
        <f t="shared" si="107"/>
        <v>0</v>
      </c>
      <c r="X1132" s="247" t="str">
        <f t="shared" si="108"/>
        <v>8</v>
      </c>
      <c r="Y1132" s="159"/>
      <c r="Z1132" s="254">
        <f t="shared" si="109"/>
        <v>46644.4</v>
      </c>
      <c r="AA1132" s="5">
        <f>VLOOKUP(G1132,Ma_KH!$A:$R,14,0)</f>
        <v>60</v>
      </c>
    </row>
    <row r="1133" spans="1:27" x14ac:dyDescent="0.25">
      <c r="A1133" s="261">
        <v>46112</v>
      </c>
      <c r="B1133" s="262">
        <v>4186818706</v>
      </c>
      <c r="C1133" s="263" t="s">
        <v>15253</v>
      </c>
      <c r="D1133" s="261">
        <v>46116</v>
      </c>
      <c r="E1133" s="206"/>
      <c r="F1133" s="189"/>
      <c r="G1133" s="265" t="s">
        <v>7222</v>
      </c>
      <c r="H1133" s="206"/>
      <c r="I1133" s="262" t="s">
        <v>15496</v>
      </c>
      <c r="J1133" s="262" t="s">
        <v>1769</v>
      </c>
      <c r="K1133" s="205" t="s">
        <v>37</v>
      </c>
      <c r="L1133" s="190" t="str">
        <f>VLOOKUP($K1133,TONG_SL!$A:$D,2,0)</f>
        <v>Chả cốm 300g</v>
      </c>
      <c r="M1133" s="244"/>
      <c r="N1133" s="190" t="str">
        <f t="shared" si="105"/>
        <v>K-C6</v>
      </c>
      <c r="O1133" s="244"/>
      <c r="P1133" s="244"/>
      <c r="Q1133" s="190" t="str">
        <f>VLOOKUP(K1133,TONG_SL!$A:$D,3,0)</f>
        <v>Túi</v>
      </c>
      <c r="R1133" s="248">
        <v>8</v>
      </c>
      <c r="S1133" s="159"/>
      <c r="T1133" s="159">
        <f>VLOOKUP(VLOOKUP(G1133,Ma_KH!$A:$R,18,0)&amp;K1133,Gia_MB!$A:$F,6,0)</f>
        <v>74250</v>
      </c>
      <c r="U1133" s="254">
        <f t="shared" si="106"/>
        <v>594000</v>
      </c>
      <c r="V1133" s="159"/>
      <c r="W1133" s="246">
        <f t="shared" si="107"/>
        <v>0</v>
      </c>
      <c r="X1133" s="247" t="str">
        <f t="shared" si="108"/>
        <v>8</v>
      </c>
      <c r="Y1133" s="159"/>
      <c r="Z1133" s="254">
        <f t="shared" si="109"/>
        <v>47520</v>
      </c>
      <c r="AA1133" s="5">
        <f>VLOOKUP(G1133,Ma_KH!$A:$R,14,0)</f>
        <v>60</v>
      </c>
    </row>
    <row r="1134" spans="1:27" x14ac:dyDescent="0.25">
      <c r="A1134" s="261">
        <v>46112</v>
      </c>
      <c r="B1134" s="262">
        <v>4186818532</v>
      </c>
      <c r="C1134" s="263" t="s">
        <v>15253</v>
      </c>
      <c r="D1134" s="261">
        <v>46116</v>
      </c>
      <c r="E1134" s="206"/>
      <c r="F1134" s="189"/>
      <c r="G1134" s="265" t="s">
        <v>7222</v>
      </c>
      <c r="H1134" s="206"/>
      <c r="I1134" s="262" t="s">
        <v>15497</v>
      </c>
      <c r="J1134" s="262" t="s">
        <v>1769</v>
      </c>
      <c r="K1134" s="205" t="s">
        <v>30</v>
      </c>
      <c r="L1134" s="190" t="str">
        <f>VLOOKUP($K1134,TONG_SL!$A:$D,2,0)</f>
        <v>Gà muối 500g</v>
      </c>
      <c r="M1134" s="244"/>
      <c r="N1134" s="190" t="str">
        <f t="shared" si="105"/>
        <v>K-C6</v>
      </c>
      <c r="O1134" s="244"/>
      <c r="P1134" s="244"/>
      <c r="Q1134" s="190" t="str">
        <f>VLOOKUP(K1134,TONG_SL!$A:$D,3,0)</f>
        <v>Túi</v>
      </c>
      <c r="R1134" s="248">
        <v>2</v>
      </c>
      <c r="S1134" s="159"/>
      <c r="T1134" s="159">
        <f>VLOOKUP(VLOOKUP(G1134,Ma_KH!$A:$R,18,0)&amp;K1134,Gia_MB!$A:$F,6,0)</f>
        <v>116611</v>
      </c>
      <c r="U1134" s="254">
        <f t="shared" si="106"/>
        <v>233222</v>
      </c>
      <c r="V1134" s="159"/>
      <c r="W1134" s="246">
        <f t="shared" si="107"/>
        <v>0</v>
      </c>
      <c r="X1134" s="247" t="str">
        <f t="shared" si="108"/>
        <v>8</v>
      </c>
      <c r="Y1134" s="159"/>
      <c r="Z1134" s="254">
        <f t="shared" si="109"/>
        <v>18657.760000000002</v>
      </c>
      <c r="AA1134" s="5">
        <f>VLOOKUP(G1134,Ma_KH!$A:$R,14,0)</f>
        <v>60</v>
      </c>
    </row>
    <row r="1135" spans="1:27" x14ac:dyDescent="0.25">
      <c r="A1135" s="261">
        <v>46112</v>
      </c>
      <c r="B1135" s="262">
        <v>4186818532</v>
      </c>
      <c r="C1135" s="263" t="s">
        <v>15253</v>
      </c>
      <c r="D1135" s="261">
        <v>46116</v>
      </c>
      <c r="E1135" s="206"/>
      <c r="F1135" s="189"/>
      <c r="G1135" s="265" t="s">
        <v>7222</v>
      </c>
      <c r="H1135" s="206"/>
      <c r="I1135" s="262" t="s">
        <v>15497</v>
      </c>
      <c r="J1135" s="262" t="s">
        <v>1769</v>
      </c>
      <c r="K1135" s="205" t="s">
        <v>37</v>
      </c>
      <c r="L1135" s="190" t="str">
        <f>VLOOKUP($K1135,TONG_SL!$A:$D,2,0)</f>
        <v>Chả cốm 300g</v>
      </c>
      <c r="M1135" s="244"/>
      <c r="N1135" s="190" t="str">
        <f t="shared" si="105"/>
        <v>K-C6</v>
      </c>
      <c r="O1135" s="244"/>
      <c r="P1135" s="244"/>
      <c r="Q1135" s="190" t="str">
        <f>VLOOKUP(K1135,TONG_SL!$A:$D,3,0)</f>
        <v>Túi</v>
      </c>
      <c r="R1135" s="248">
        <v>4</v>
      </c>
      <c r="S1135" s="159"/>
      <c r="T1135" s="159">
        <f>VLOOKUP(VLOOKUP(G1135,Ma_KH!$A:$R,18,0)&amp;K1135,Gia_MB!$A:$F,6,0)</f>
        <v>74250</v>
      </c>
      <c r="U1135" s="254">
        <f t="shared" si="106"/>
        <v>297000</v>
      </c>
      <c r="V1135" s="159"/>
      <c r="W1135" s="246">
        <f t="shared" si="107"/>
        <v>0</v>
      </c>
      <c r="X1135" s="247" t="str">
        <f t="shared" si="108"/>
        <v>8</v>
      </c>
      <c r="Y1135" s="159"/>
      <c r="Z1135" s="254">
        <f t="shared" si="109"/>
        <v>23760</v>
      </c>
      <c r="AA1135" s="5">
        <f>VLOOKUP(G1135,Ma_KH!$A:$R,14,0)</f>
        <v>60</v>
      </c>
    </row>
    <row r="1136" spans="1:27" x14ac:dyDescent="0.25">
      <c r="A1136" s="261">
        <v>46112</v>
      </c>
      <c r="B1136" s="262">
        <v>4186818532</v>
      </c>
      <c r="C1136" s="263" t="s">
        <v>15253</v>
      </c>
      <c r="D1136" s="261">
        <v>46116</v>
      </c>
      <c r="E1136" s="206"/>
      <c r="F1136" s="189"/>
      <c r="G1136" s="265" t="s">
        <v>7222</v>
      </c>
      <c r="H1136" s="206"/>
      <c r="I1136" s="262" t="s">
        <v>15497</v>
      </c>
      <c r="J1136" s="262" t="s">
        <v>1769</v>
      </c>
      <c r="K1136" s="205" t="s">
        <v>44</v>
      </c>
      <c r="L1136" s="190" t="str">
        <f>VLOOKUP($K1136,TONG_SL!$A:$D,2,0)</f>
        <v>Giò lụa cây 250g</v>
      </c>
      <c r="M1136" s="244"/>
      <c r="N1136" s="190" t="str">
        <f t="shared" si="105"/>
        <v>K-C6</v>
      </c>
      <c r="O1136" s="244"/>
      <c r="P1136" s="244"/>
      <c r="Q1136" s="190" t="str">
        <f>VLOOKUP(K1136,TONG_SL!$A:$D,3,0)</f>
        <v>Túi</v>
      </c>
      <c r="R1136" s="248">
        <v>2</v>
      </c>
      <c r="S1136" s="159"/>
      <c r="T1136" s="159">
        <f>VLOOKUP(VLOOKUP(G1136,Ma_KH!$A:$R,18,0)&amp;K1136,Gia_MB!$A:$F,6,0)</f>
        <v>49500</v>
      </c>
      <c r="U1136" s="254">
        <f t="shared" si="106"/>
        <v>99000</v>
      </c>
      <c r="V1136" s="159"/>
      <c r="W1136" s="246">
        <f t="shared" si="107"/>
        <v>0</v>
      </c>
      <c r="X1136" s="247" t="str">
        <f t="shared" si="108"/>
        <v>8</v>
      </c>
      <c r="Y1136" s="159"/>
      <c r="Z1136" s="254">
        <f t="shared" si="109"/>
        <v>7920</v>
      </c>
      <c r="AA1136" s="5">
        <f>VLOOKUP(G1136,Ma_KH!$A:$R,14,0)</f>
        <v>60</v>
      </c>
    </row>
    <row r="1137" spans="1:27" x14ac:dyDescent="0.25">
      <c r="A1137" s="261">
        <v>46112</v>
      </c>
      <c r="B1137" s="262">
        <v>4186818532</v>
      </c>
      <c r="C1137" s="263" t="s">
        <v>15253</v>
      </c>
      <c r="D1137" s="261">
        <v>46116</v>
      </c>
      <c r="E1137" s="206"/>
      <c r="F1137" s="189"/>
      <c r="G1137" s="265" t="s">
        <v>7222</v>
      </c>
      <c r="H1137" s="206"/>
      <c r="I1137" s="262" t="s">
        <v>15497</v>
      </c>
      <c r="J1137" s="262" t="s">
        <v>1769</v>
      </c>
      <c r="K1137" s="205" t="s">
        <v>27</v>
      </c>
      <c r="L1137" s="190" t="str">
        <f>VLOOKUP($K1137,TONG_SL!$A:$D,2,0)</f>
        <v>Chân giò heo muối 300g</v>
      </c>
      <c r="M1137" s="244"/>
      <c r="N1137" s="190" t="str">
        <f t="shared" si="105"/>
        <v>K-C6</v>
      </c>
      <c r="O1137" s="244"/>
      <c r="P1137" s="244"/>
      <c r="Q1137" s="190" t="str">
        <f>VLOOKUP(K1137,TONG_SL!$A:$D,3,0)</f>
        <v>Túi</v>
      </c>
      <c r="R1137" s="248">
        <v>2</v>
      </c>
      <c r="S1137" s="159"/>
      <c r="T1137" s="159">
        <f>VLOOKUP(VLOOKUP(G1137,Ma_KH!$A:$R,18,0)&amp;K1137,Gia_MB!$A:$F,6,0)</f>
        <v>73431</v>
      </c>
      <c r="U1137" s="254">
        <f t="shared" si="106"/>
        <v>146862</v>
      </c>
      <c r="V1137" s="159"/>
      <c r="W1137" s="246">
        <f t="shared" si="107"/>
        <v>0</v>
      </c>
      <c r="X1137" s="247" t="str">
        <f t="shared" si="108"/>
        <v>8</v>
      </c>
      <c r="Y1137" s="159"/>
      <c r="Z1137" s="254">
        <f t="shared" si="109"/>
        <v>11748.960000000001</v>
      </c>
      <c r="AA1137" s="5">
        <f>VLOOKUP(G1137,Ma_KH!$A:$R,14,0)</f>
        <v>60</v>
      </c>
    </row>
    <row r="1138" spans="1:27" x14ac:dyDescent="0.25">
      <c r="A1138" s="261">
        <v>46114</v>
      </c>
      <c r="B1138" s="262">
        <v>4186992177</v>
      </c>
      <c r="C1138" s="263" t="s">
        <v>15253</v>
      </c>
      <c r="D1138" s="261">
        <v>46116</v>
      </c>
      <c r="E1138" s="206"/>
      <c r="F1138" s="189"/>
      <c r="G1138" s="265" t="s">
        <v>7224</v>
      </c>
      <c r="H1138" s="206"/>
      <c r="I1138" s="262" t="s">
        <v>15498</v>
      </c>
      <c r="J1138" s="262" t="s">
        <v>1769</v>
      </c>
      <c r="K1138" s="205" t="s">
        <v>34</v>
      </c>
      <c r="L1138" s="190" t="str">
        <f>VLOOKUP($K1138,TONG_SL!$A:$D,2,0)</f>
        <v>Tai heo muối 200g</v>
      </c>
      <c r="M1138" s="244"/>
      <c r="N1138" s="190" t="str">
        <f t="shared" si="105"/>
        <v>K-C6</v>
      </c>
      <c r="O1138" s="244"/>
      <c r="P1138" s="244"/>
      <c r="Q1138" s="190" t="str">
        <f>VLOOKUP(K1138,TONG_SL!$A:$D,3,0)</f>
        <v>Túi</v>
      </c>
      <c r="R1138" s="248">
        <v>5</v>
      </c>
      <c r="S1138" s="159"/>
      <c r="T1138" s="159">
        <f>VLOOKUP(VLOOKUP(G1138,Ma_KH!$A:$R,18,0)&amp;K1138,Gia_MB!$A:$F,6,0)</f>
        <v>55595</v>
      </c>
      <c r="U1138" s="254">
        <f t="shared" si="106"/>
        <v>277975</v>
      </c>
      <c r="V1138" s="159"/>
      <c r="W1138" s="246">
        <f t="shared" si="107"/>
        <v>0</v>
      </c>
      <c r="X1138" s="247" t="str">
        <f t="shared" si="108"/>
        <v>8</v>
      </c>
      <c r="Y1138" s="159"/>
      <c r="Z1138" s="254">
        <f t="shared" si="109"/>
        <v>22238</v>
      </c>
      <c r="AA1138" s="5">
        <f>VLOOKUP(G1138,Ma_KH!$A:$R,14,0)</f>
        <v>60</v>
      </c>
    </row>
    <row r="1139" spans="1:27" x14ac:dyDescent="0.25">
      <c r="A1139" s="261">
        <v>46114</v>
      </c>
      <c r="B1139" s="262">
        <v>4186992177</v>
      </c>
      <c r="C1139" s="263" t="s">
        <v>15253</v>
      </c>
      <c r="D1139" s="261">
        <v>46116</v>
      </c>
      <c r="E1139" s="206"/>
      <c r="F1139" s="189"/>
      <c r="G1139" s="265" t="s">
        <v>7224</v>
      </c>
      <c r="H1139" s="206"/>
      <c r="I1139" s="262" t="s">
        <v>15498</v>
      </c>
      <c r="J1139" s="262" t="s">
        <v>1769</v>
      </c>
      <c r="K1139" s="205" t="s">
        <v>27</v>
      </c>
      <c r="L1139" s="190" t="str">
        <f>VLOOKUP($K1139,TONG_SL!$A:$D,2,0)</f>
        <v>Chân giò heo muối 300g</v>
      </c>
      <c r="M1139" s="244"/>
      <c r="N1139" s="190" t="str">
        <f t="shared" si="105"/>
        <v>K-C6</v>
      </c>
      <c r="O1139" s="244"/>
      <c r="P1139" s="244"/>
      <c r="Q1139" s="190" t="str">
        <f>VLOOKUP(K1139,TONG_SL!$A:$D,3,0)</f>
        <v>Túi</v>
      </c>
      <c r="R1139" s="248">
        <v>24</v>
      </c>
      <c r="S1139" s="159"/>
      <c r="T1139" s="159">
        <f>VLOOKUP(VLOOKUP(G1139,Ma_KH!$A:$R,18,0)&amp;K1139,Gia_MB!$A:$F,6,0)</f>
        <v>73431</v>
      </c>
      <c r="U1139" s="254">
        <f t="shared" si="106"/>
        <v>1762344</v>
      </c>
      <c r="V1139" s="159"/>
      <c r="W1139" s="246">
        <f t="shared" si="107"/>
        <v>0</v>
      </c>
      <c r="X1139" s="247" t="str">
        <f t="shared" si="108"/>
        <v>8</v>
      </c>
      <c r="Y1139" s="159"/>
      <c r="Z1139" s="254">
        <f t="shared" si="109"/>
        <v>140987.51999999999</v>
      </c>
      <c r="AA1139" s="5">
        <f>VLOOKUP(G1139,Ma_KH!$A:$R,14,0)</f>
        <v>60</v>
      </c>
    </row>
    <row r="1140" spans="1:27" x14ac:dyDescent="0.25">
      <c r="A1140" s="261">
        <v>46114</v>
      </c>
      <c r="B1140" s="262">
        <v>4186992177</v>
      </c>
      <c r="C1140" s="263" t="s">
        <v>15253</v>
      </c>
      <c r="D1140" s="261">
        <v>46116</v>
      </c>
      <c r="E1140" s="206"/>
      <c r="F1140" s="189"/>
      <c r="G1140" s="265" t="s">
        <v>7224</v>
      </c>
      <c r="H1140" s="206"/>
      <c r="I1140" s="262" t="s">
        <v>15498</v>
      </c>
      <c r="J1140" s="262" t="s">
        <v>1769</v>
      </c>
      <c r="K1140" s="205" t="s">
        <v>32</v>
      </c>
      <c r="L1140" s="190" t="str">
        <f>VLOOKUP($K1140,TONG_SL!$A:$D,2,0)</f>
        <v>Giò Tai Lưỡi Xào 250g</v>
      </c>
      <c r="M1140" s="244"/>
      <c r="N1140" s="190" t="str">
        <f t="shared" si="105"/>
        <v>K-C6</v>
      </c>
      <c r="O1140" s="244"/>
      <c r="P1140" s="244"/>
      <c r="Q1140" s="190" t="str">
        <f>VLOOKUP(K1140,TONG_SL!$A:$D,3,0)</f>
        <v>Túi</v>
      </c>
      <c r="R1140" s="248">
        <v>3</v>
      </c>
      <c r="S1140" s="159"/>
      <c r="T1140" s="159">
        <f>VLOOKUP(VLOOKUP(G1140,Ma_KH!$A:$R,18,0)&amp;K1140,Gia_MB!$A:$F,6,0)</f>
        <v>50182</v>
      </c>
      <c r="U1140" s="254">
        <f t="shared" si="106"/>
        <v>150546</v>
      </c>
      <c r="V1140" s="159"/>
      <c r="W1140" s="246">
        <f t="shared" si="107"/>
        <v>0</v>
      </c>
      <c r="X1140" s="247" t="str">
        <f t="shared" si="108"/>
        <v>8</v>
      </c>
      <c r="Y1140" s="159"/>
      <c r="Z1140" s="254">
        <f t="shared" si="109"/>
        <v>12043.68</v>
      </c>
      <c r="AA1140" s="5">
        <f>VLOOKUP(G1140,Ma_KH!$A:$R,14,0)</f>
        <v>60</v>
      </c>
    </row>
    <row r="1141" spans="1:27" x14ac:dyDescent="0.25">
      <c r="A1141" s="261">
        <v>46114</v>
      </c>
      <c r="B1141" s="262">
        <v>4186992177</v>
      </c>
      <c r="C1141" s="263" t="s">
        <v>15253</v>
      </c>
      <c r="D1141" s="261">
        <v>46116</v>
      </c>
      <c r="E1141" s="206"/>
      <c r="F1141" s="189"/>
      <c r="G1141" s="265" t="s">
        <v>7224</v>
      </c>
      <c r="H1141" s="206"/>
      <c r="I1141" s="262" t="s">
        <v>15498</v>
      </c>
      <c r="J1141" s="262" t="s">
        <v>1769</v>
      </c>
      <c r="K1141" s="205" t="s">
        <v>30</v>
      </c>
      <c r="L1141" s="190" t="str">
        <f>VLOOKUP($K1141,TONG_SL!$A:$D,2,0)</f>
        <v>Gà muối 500g</v>
      </c>
      <c r="M1141" s="244"/>
      <c r="N1141" s="190" t="str">
        <f t="shared" si="105"/>
        <v>K-C6</v>
      </c>
      <c r="O1141" s="244"/>
      <c r="P1141" s="244"/>
      <c r="Q1141" s="190" t="str">
        <f>VLOOKUP(K1141,TONG_SL!$A:$D,3,0)</f>
        <v>Túi</v>
      </c>
      <c r="R1141" s="248">
        <v>11</v>
      </c>
      <c r="S1141" s="159"/>
      <c r="T1141" s="159">
        <f>VLOOKUP(VLOOKUP(G1141,Ma_KH!$A:$R,18,0)&amp;K1141,Gia_MB!$A:$F,6,0)</f>
        <v>116611</v>
      </c>
      <c r="U1141" s="254">
        <f t="shared" si="106"/>
        <v>1282721</v>
      </c>
      <c r="V1141" s="159"/>
      <c r="W1141" s="246">
        <f t="shared" si="107"/>
        <v>0</v>
      </c>
      <c r="X1141" s="247" t="str">
        <f t="shared" si="108"/>
        <v>8</v>
      </c>
      <c r="Y1141" s="159"/>
      <c r="Z1141" s="254">
        <f t="shared" si="109"/>
        <v>102617.68000000001</v>
      </c>
      <c r="AA1141" s="5">
        <f>VLOOKUP(G1141,Ma_KH!$A:$R,14,0)</f>
        <v>60</v>
      </c>
    </row>
    <row r="1142" spans="1:27" x14ac:dyDescent="0.25">
      <c r="A1142" s="186">
        <v>46114</v>
      </c>
      <c r="B1142" s="205">
        <v>4186991736</v>
      </c>
      <c r="C1142" s="189" t="s">
        <v>15253</v>
      </c>
      <c r="D1142" s="186">
        <v>46116</v>
      </c>
      <c r="E1142" s="206"/>
      <c r="F1142" s="189"/>
      <c r="G1142" s="207" t="s">
        <v>15010</v>
      </c>
      <c r="H1142" s="206"/>
      <c r="I1142" s="205" t="s">
        <v>15499</v>
      </c>
      <c r="J1142" s="205" t="s">
        <v>1769</v>
      </c>
      <c r="K1142" s="205" t="s">
        <v>48</v>
      </c>
      <c r="L1142" s="190" t="str">
        <f>VLOOKUP($K1142,TONG_SL!$A:$D,2,0)</f>
        <v>Mọc Nấm Hương 250g</v>
      </c>
      <c r="M1142" s="244"/>
      <c r="N1142" s="190" t="str">
        <f t="shared" si="105"/>
        <v>K-C6</v>
      </c>
      <c r="O1142" s="244"/>
      <c r="P1142" s="244"/>
      <c r="Q1142" s="190" t="str">
        <f>VLOOKUP(K1142,TONG_SL!$A:$D,3,0)</f>
        <v>Túi</v>
      </c>
      <c r="R1142" s="248">
        <v>5</v>
      </c>
      <c r="S1142" s="159"/>
      <c r="T1142" s="159">
        <f>VLOOKUP(VLOOKUP(G1142,Ma_KH!$A:$R,18,0)&amp;K1142,Gia_MB!$A:$F,6,0)</f>
        <v>46000</v>
      </c>
      <c r="U1142" s="254">
        <f t="shared" si="106"/>
        <v>230000</v>
      </c>
      <c r="V1142" s="159"/>
      <c r="W1142" s="246">
        <f t="shared" si="107"/>
        <v>0</v>
      </c>
      <c r="X1142" s="247" t="str">
        <f t="shared" si="108"/>
        <v>8</v>
      </c>
      <c r="Y1142" s="159"/>
      <c r="Z1142" s="254">
        <f t="shared" si="109"/>
        <v>18400</v>
      </c>
      <c r="AA1142" s="5">
        <f>VLOOKUP(G1142,Ma_KH!$A:$R,14,0)</f>
        <v>60</v>
      </c>
    </row>
    <row r="1143" spans="1:27" x14ac:dyDescent="0.25">
      <c r="A1143" s="186">
        <v>46114</v>
      </c>
      <c r="B1143" s="205">
        <v>4186991736</v>
      </c>
      <c r="C1143" s="189" t="s">
        <v>15253</v>
      </c>
      <c r="D1143" s="186">
        <v>46116</v>
      </c>
      <c r="E1143" s="206"/>
      <c r="F1143" s="189"/>
      <c r="G1143" s="207" t="s">
        <v>15010</v>
      </c>
      <c r="H1143" s="206"/>
      <c r="I1143" s="205" t="s">
        <v>15499</v>
      </c>
      <c r="J1143" s="205" t="s">
        <v>1769</v>
      </c>
      <c r="K1143" s="205" t="s">
        <v>27</v>
      </c>
      <c r="L1143" s="190" t="str">
        <f>VLOOKUP($K1143,TONG_SL!$A:$D,2,0)</f>
        <v>Chân giò heo muối 300g</v>
      </c>
      <c r="M1143" s="244"/>
      <c r="N1143" s="190" t="str">
        <f t="shared" si="105"/>
        <v>K-C6</v>
      </c>
      <c r="O1143" s="244"/>
      <c r="P1143" s="244"/>
      <c r="Q1143" s="190" t="str">
        <f>VLOOKUP(K1143,TONG_SL!$A:$D,3,0)</f>
        <v>Túi</v>
      </c>
      <c r="R1143" s="248">
        <v>12</v>
      </c>
      <c r="S1143" s="159"/>
      <c r="T1143" s="159">
        <f>VLOOKUP(VLOOKUP(G1143,Ma_KH!$A:$R,18,0)&amp;K1143,Gia_MB!$A:$F,6,0)</f>
        <v>73431</v>
      </c>
      <c r="U1143" s="254">
        <f t="shared" si="106"/>
        <v>881172</v>
      </c>
      <c r="V1143" s="159"/>
      <c r="W1143" s="246">
        <f t="shared" si="107"/>
        <v>0</v>
      </c>
      <c r="X1143" s="247" t="str">
        <f t="shared" si="108"/>
        <v>8</v>
      </c>
      <c r="Y1143" s="159"/>
      <c r="Z1143" s="254">
        <f t="shared" si="109"/>
        <v>70493.759999999995</v>
      </c>
      <c r="AA1143" s="5">
        <f>VLOOKUP(G1143,Ma_KH!$A:$R,14,0)</f>
        <v>60</v>
      </c>
    </row>
    <row r="1144" spans="1:27" x14ac:dyDescent="0.25">
      <c r="A1144" s="186">
        <v>46114</v>
      </c>
      <c r="B1144" s="205">
        <v>4186991736</v>
      </c>
      <c r="C1144" s="189" t="s">
        <v>15253</v>
      </c>
      <c r="D1144" s="186">
        <v>46116</v>
      </c>
      <c r="E1144" s="206"/>
      <c r="F1144" s="189"/>
      <c r="G1144" s="207" t="s">
        <v>15010</v>
      </c>
      <c r="H1144" s="206"/>
      <c r="I1144" s="205" t="s">
        <v>15499</v>
      </c>
      <c r="J1144" s="205" t="s">
        <v>1769</v>
      </c>
      <c r="K1144" s="205" t="s">
        <v>32</v>
      </c>
      <c r="L1144" s="190" t="str">
        <f>VLOOKUP($K1144,TONG_SL!$A:$D,2,0)</f>
        <v>Giò Tai Lưỡi Xào 250g</v>
      </c>
      <c r="M1144" s="244"/>
      <c r="N1144" s="190" t="str">
        <f t="shared" si="105"/>
        <v>K-C6</v>
      </c>
      <c r="O1144" s="244"/>
      <c r="P1144" s="244"/>
      <c r="Q1144" s="190" t="str">
        <f>VLOOKUP(K1144,TONG_SL!$A:$D,3,0)</f>
        <v>Túi</v>
      </c>
      <c r="R1144" s="248">
        <v>1</v>
      </c>
      <c r="S1144" s="159"/>
      <c r="T1144" s="159">
        <f>VLOOKUP(VLOOKUP(G1144,Ma_KH!$A:$R,18,0)&amp;K1144,Gia_MB!$A:$F,6,0)</f>
        <v>50182</v>
      </c>
      <c r="U1144" s="254">
        <f t="shared" si="106"/>
        <v>50182</v>
      </c>
      <c r="V1144" s="159"/>
      <c r="W1144" s="246">
        <f t="shared" si="107"/>
        <v>0</v>
      </c>
      <c r="X1144" s="247" t="str">
        <f t="shared" si="108"/>
        <v>8</v>
      </c>
      <c r="Y1144" s="159"/>
      <c r="Z1144" s="254">
        <f t="shared" si="109"/>
        <v>4014.56</v>
      </c>
      <c r="AA1144" s="5">
        <f>VLOOKUP(G1144,Ma_KH!$A:$R,14,0)</f>
        <v>60</v>
      </c>
    </row>
    <row r="1145" spans="1:27" x14ac:dyDescent="0.25">
      <c r="A1145" s="261">
        <v>46114</v>
      </c>
      <c r="B1145" s="262">
        <v>4186940683</v>
      </c>
      <c r="C1145" s="263" t="s">
        <v>15253</v>
      </c>
      <c r="D1145" s="261">
        <v>46116</v>
      </c>
      <c r="E1145" s="206"/>
      <c r="F1145" s="189"/>
      <c r="G1145" s="265" t="s">
        <v>14317</v>
      </c>
      <c r="H1145" s="206"/>
      <c r="I1145" s="262">
        <v>4186940683</v>
      </c>
      <c r="J1145" s="262" t="s">
        <v>70</v>
      </c>
      <c r="K1145" s="205" t="s">
        <v>32</v>
      </c>
      <c r="L1145" s="190" t="str">
        <f>VLOOKUP($K1145,TONG_SL!$A:$D,2,0)</f>
        <v>Giò Tai Lưỡi Xào 250g</v>
      </c>
      <c r="M1145" s="244"/>
      <c r="N1145" s="190" t="str">
        <f t="shared" si="105"/>
        <v>K-C6</v>
      </c>
      <c r="O1145" s="244"/>
      <c r="P1145" s="244"/>
      <c r="Q1145" s="190" t="str">
        <f>VLOOKUP(K1145,TONG_SL!$A:$D,3,0)</f>
        <v>Túi</v>
      </c>
      <c r="R1145" s="248">
        <v>5</v>
      </c>
      <c r="S1145" s="159"/>
      <c r="T1145" s="159">
        <f>VLOOKUP(VLOOKUP(G1145,Ma_KH!$A:$R,18,0)&amp;K1145,Gia_MB!$A:$F,6,0)</f>
        <v>50182</v>
      </c>
      <c r="U1145" s="254">
        <f t="shared" si="106"/>
        <v>250910</v>
      </c>
      <c r="V1145" s="159"/>
      <c r="W1145" s="246">
        <f t="shared" si="107"/>
        <v>0</v>
      </c>
      <c r="X1145" s="247" t="str">
        <f t="shared" si="108"/>
        <v>8</v>
      </c>
      <c r="Y1145" s="159"/>
      <c r="Z1145" s="254">
        <f t="shared" si="109"/>
        <v>20072.8</v>
      </c>
      <c r="AA1145" s="5">
        <f>VLOOKUP(G1145,Ma_KH!$A:$R,14,0)</f>
        <v>60</v>
      </c>
    </row>
    <row r="1146" spans="1:27" x14ac:dyDescent="0.25">
      <c r="A1146" s="298">
        <v>46114</v>
      </c>
      <c r="B1146" s="299">
        <v>4186940683</v>
      </c>
      <c r="C1146" s="300" t="s">
        <v>15253</v>
      </c>
      <c r="D1146" s="298">
        <v>46116</v>
      </c>
      <c r="E1146" s="252"/>
      <c r="F1146" s="251"/>
      <c r="G1146" s="301" t="s">
        <v>14317</v>
      </c>
      <c r="H1146" s="252"/>
      <c r="I1146" s="299">
        <v>4186940683</v>
      </c>
      <c r="J1146" s="299" t="s">
        <v>70</v>
      </c>
      <c r="K1146" s="188" t="s">
        <v>34</v>
      </c>
      <c r="L1146" s="190" t="str">
        <f>VLOOKUP($K1146,TONG_SL!$A:$D,2,0)</f>
        <v>Tai heo muối 200g</v>
      </c>
      <c r="M1146" s="243"/>
      <c r="N1146" s="190" t="str">
        <f t="shared" si="105"/>
        <v>K-C6</v>
      </c>
      <c r="O1146" s="243"/>
      <c r="P1146" s="243"/>
      <c r="Q1146" s="190" t="str">
        <f>VLOOKUP(K1146,TONG_SL!$A:$D,3,0)</f>
        <v>Túi</v>
      </c>
      <c r="R1146" s="248">
        <v>5</v>
      </c>
      <c r="S1146" s="160"/>
      <c r="T1146" s="160">
        <f>VLOOKUP(VLOOKUP(G1146,Ma_KH!$A:$R,18,0)&amp;K1146,Gia_MB!$A:$F,6,0)</f>
        <v>55595</v>
      </c>
      <c r="U1146" s="255">
        <f t="shared" si="106"/>
        <v>277975</v>
      </c>
      <c r="V1146" s="160"/>
      <c r="W1146" s="256">
        <f t="shared" si="107"/>
        <v>0</v>
      </c>
      <c r="X1146" s="257" t="str">
        <f t="shared" si="108"/>
        <v>8</v>
      </c>
      <c r="Y1146" s="160"/>
      <c r="Z1146" s="255">
        <f t="shared" si="109"/>
        <v>22238</v>
      </c>
      <c r="AA1146" s="258">
        <f>VLOOKUP(G1146,Ma_KH!$A:$R,14,0)</f>
        <v>60</v>
      </c>
    </row>
    <row r="1147" spans="1:27" x14ac:dyDescent="0.25">
      <c r="A1147" s="261">
        <v>46115</v>
      </c>
      <c r="B1147" s="262">
        <v>4187078680</v>
      </c>
      <c r="C1147" s="263" t="s">
        <v>15253</v>
      </c>
      <c r="D1147" s="261">
        <v>46116</v>
      </c>
      <c r="E1147" s="206"/>
      <c r="F1147" s="189"/>
      <c r="G1147" s="265" t="s">
        <v>14317</v>
      </c>
      <c r="H1147" s="206"/>
      <c r="I1147" s="262">
        <v>4187078680</v>
      </c>
      <c r="J1147" s="262" t="s">
        <v>70</v>
      </c>
      <c r="K1147" s="205" t="s">
        <v>27</v>
      </c>
      <c r="L1147" s="190" t="str">
        <f>VLOOKUP($K1147,TONG_SL!$A:$D,2,0)</f>
        <v>Chân giò heo muối 300g</v>
      </c>
      <c r="M1147" s="243"/>
      <c r="N1147" s="190" t="str">
        <f t="shared" si="105"/>
        <v>K-C6</v>
      </c>
      <c r="O1147" s="243"/>
      <c r="P1147" s="243"/>
      <c r="Q1147" s="190" t="str">
        <f>VLOOKUP(K1147,TONG_SL!$A:$D,3,0)</f>
        <v>Túi</v>
      </c>
      <c r="R1147" s="248">
        <v>5</v>
      </c>
      <c r="S1147" s="159"/>
      <c r="T1147" s="159">
        <f>VLOOKUP(VLOOKUP(G1147,Ma_KH!$A:$R,18,0)&amp;K1147,Gia_MB!$A:$F,6,0)</f>
        <v>73431</v>
      </c>
      <c r="U1147" s="254">
        <f t="shared" ref="U1147:U1210" si="110">T1147*R1147</f>
        <v>367155</v>
      </c>
      <c r="V1147" s="159"/>
      <c r="W1147" s="246">
        <f t="shared" ref="W1147:W1210" si="111">U1147*V1147</f>
        <v>0</v>
      </c>
      <c r="X1147" s="247" t="str">
        <f t="shared" ref="X1147:X1210" si="112">IF(B1147&lt;&gt;"","8","0")</f>
        <v>8</v>
      </c>
      <c r="Y1147" s="159"/>
      <c r="Z1147" s="254">
        <f t="shared" ref="Z1147:Z1210" si="113">U1147*X1147%</f>
        <v>29372.400000000001</v>
      </c>
      <c r="AA1147" s="5">
        <f>VLOOKUP(G1147,Ma_KH!$A:$R,14,0)</f>
        <v>60</v>
      </c>
    </row>
    <row r="1148" spans="1:27" x14ac:dyDescent="0.25">
      <c r="A1148" s="261">
        <v>46114</v>
      </c>
      <c r="B1148" s="262">
        <v>4187004706</v>
      </c>
      <c r="C1148" s="263" t="s">
        <v>15253</v>
      </c>
      <c r="D1148" s="261">
        <v>46116</v>
      </c>
      <c r="E1148" s="206"/>
      <c r="F1148" s="189"/>
      <c r="G1148" s="265" t="s">
        <v>14661</v>
      </c>
      <c r="H1148" s="206"/>
      <c r="I1148" s="262">
        <v>4187004706</v>
      </c>
      <c r="J1148" s="262" t="s">
        <v>70</v>
      </c>
      <c r="K1148" s="205" t="s">
        <v>27</v>
      </c>
      <c r="L1148" s="190" t="str">
        <f>VLOOKUP($K1148,TONG_SL!$A:$D,2,0)</f>
        <v>Chân giò heo muối 300g</v>
      </c>
      <c r="M1148" s="243"/>
      <c r="N1148" s="190" t="str">
        <f t="shared" si="105"/>
        <v>K-C6</v>
      </c>
      <c r="O1148" s="243"/>
      <c r="P1148" s="243"/>
      <c r="Q1148" s="190" t="str">
        <f>VLOOKUP(K1148,TONG_SL!$A:$D,3,0)</f>
        <v>Túi</v>
      </c>
      <c r="R1148" s="248">
        <v>10</v>
      </c>
      <c r="S1148" s="159"/>
      <c r="T1148" s="159">
        <f>VLOOKUP(VLOOKUP(G1148,Ma_KH!$A:$R,18,0)&amp;K1148,Gia_MB!$A:$F,6,0)</f>
        <v>73431</v>
      </c>
      <c r="U1148" s="254">
        <f t="shared" si="110"/>
        <v>734310</v>
      </c>
      <c r="V1148" s="159"/>
      <c r="W1148" s="246">
        <f t="shared" si="111"/>
        <v>0</v>
      </c>
      <c r="X1148" s="247" t="str">
        <f t="shared" si="112"/>
        <v>8</v>
      </c>
      <c r="Y1148" s="159"/>
      <c r="Z1148" s="254">
        <f t="shared" si="113"/>
        <v>58744.800000000003</v>
      </c>
      <c r="AA1148" s="5">
        <f>VLOOKUP(G1148,Ma_KH!$A:$R,14,0)</f>
        <v>60</v>
      </c>
    </row>
    <row r="1149" spans="1:27" x14ac:dyDescent="0.25">
      <c r="A1149" s="261">
        <v>46114</v>
      </c>
      <c r="B1149" s="262">
        <v>4187004706</v>
      </c>
      <c r="C1149" s="263" t="s">
        <v>15253</v>
      </c>
      <c r="D1149" s="261">
        <v>46116</v>
      </c>
      <c r="E1149" s="206"/>
      <c r="F1149" s="189"/>
      <c r="G1149" s="265" t="s">
        <v>14661</v>
      </c>
      <c r="H1149" s="206"/>
      <c r="I1149" s="262">
        <v>4187004706</v>
      </c>
      <c r="J1149" s="262" t="s">
        <v>70</v>
      </c>
      <c r="K1149" s="205" t="s">
        <v>30</v>
      </c>
      <c r="L1149" s="190" t="str">
        <f>VLOOKUP($K1149,TONG_SL!$A:$D,2,0)</f>
        <v>Gà muối 500g</v>
      </c>
      <c r="M1149" s="243"/>
      <c r="N1149" s="190" t="str">
        <f t="shared" si="105"/>
        <v>K-C6</v>
      </c>
      <c r="O1149" s="243"/>
      <c r="P1149" s="243"/>
      <c r="Q1149" s="190" t="str">
        <f>VLOOKUP(K1149,TONG_SL!$A:$D,3,0)</f>
        <v>Túi</v>
      </c>
      <c r="R1149" s="248">
        <v>7</v>
      </c>
      <c r="S1149" s="159"/>
      <c r="T1149" s="159">
        <f>VLOOKUP(VLOOKUP(G1149,Ma_KH!$A:$R,18,0)&amp;K1149,Gia_MB!$A:$F,6,0)</f>
        <v>116611</v>
      </c>
      <c r="U1149" s="254">
        <f t="shared" si="110"/>
        <v>816277</v>
      </c>
      <c r="V1149" s="159"/>
      <c r="W1149" s="246">
        <f t="shared" si="111"/>
        <v>0</v>
      </c>
      <c r="X1149" s="247" t="str">
        <f t="shared" si="112"/>
        <v>8</v>
      </c>
      <c r="Y1149" s="159"/>
      <c r="Z1149" s="254">
        <f t="shared" si="113"/>
        <v>65302.16</v>
      </c>
      <c r="AA1149" s="5">
        <f>VLOOKUP(G1149,Ma_KH!$A:$R,14,0)</f>
        <v>60</v>
      </c>
    </row>
    <row r="1150" spans="1:27" x14ac:dyDescent="0.25">
      <c r="A1150" s="282">
        <v>46114</v>
      </c>
      <c r="B1150" s="283">
        <v>13082146</v>
      </c>
      <c r="C1150" s="284" t="s">
        <v>15253</v>
      </c>
      <c r="D1150" s="282">
        <v>46116</v>
      </c>
      <c r="E1150" s="206"/>
      <c r="F1150" s="189"/>
      <c r="G1150" s="285" t="s">
        <v>11311</v>
      </c>
      <c r="H1150" s="206"/>
      <c r="I1150" s="288" t="s">
        <v>11311</v>
      </c>
      <c r="J1150" s="283" t="s">
        <v>70</v>
      </c>
      <c r="K1150" s="205" t="s">
        <v>27</v>
      </c>
      <c r="L1150" s="190" t="str">
        <f>VLOOKUP($K1150,TONG_SL!$A:$D,2,0)</f>
        <v>Chân giò heo muối 300g</v>
      </c>
      <c r="M1150" s="243"/>
      <c r="N1150" s="190" t="str">
        <f t="shared" si="105"/>
        <v>K-C6</v>
      </c>
      <c r="O1150" s="243"/>
      <c r="P1150" s="243"/>
      <c r="Q1150" s="190" t="str">
        <f>VLOOKUP(K1150,TONG_SL!$A:$D,3,0)</f>
        <v>Túi</v>
      </c>
      <c r="R1150" s="248">
        <v>20</v>
      </c>
      <c r="S1150" s="159"/>
      <c r="T1150" s="159">
        <f>VLOOKUP(VLOOKUP(G1150,Ma_KH!$A:$R,18,0)&amp;K1150,Gia_MB!$A:$F,6,0)</f>
        <v>73431</v>
      </c>
      <c r="U1150" s="254">
        <f t="shared" si="110"/>
        <v>1468620</v>
      </c>
      <c r="V1150" s="159"/>
      <c r="W1150" s="246">
        <f t="shared" si="111"/>
        <v>0</v>
      </c>
      <c r="X1150" s="247" t="str">
        <f t="shared" si="112"/>
        <v>8</v>
      </c>
      <c r="Y1150" s="159"/>
      <c r="Z1150" s="254">
        <f t="shared" si="113"/>
        <v>117489.60000000001</v>
      </c>
      <c r="AA1150" s="5">
        <f>VLOOKUP(G1150,Ma_KH!$A:$R,14,0)</f>
        <v>49</v>
      </c>
    </row>
    <row r="1151" spans="1:27" x14ac:dyDescent="0.25">
      <c r="A1151" s="282">
        <v>46114</v>
      </c>
      <c r="B1151" s="283">
        <v>13082146</v>
      </c>
      <c r="C1151" s="284" t="s">
        <v>15253</v>
      </c>
      <c r="D1151" s="282">
        <v>46116</v>
      </c>
      <c r="E1151" s="206"/>
      <c r="F1151" s="189"/>
      <c r="G1151" s="285" t="s">
        <v>11311</v>
      </c>
      <c r="H1151" s="206"/>
      <c r="I1151" s="288" t="s">
        <v>11311</v>
      </c>
      <c r="J1151" s="283" t="s">
        <v>70</v>
      </c>
      <c r="K1151" s="205" t="s">
        <v>52</v>
      </c>
      <c r="L1151" s="190" t="str">
        <f>VLOOKUP($K1151,TONG_SL!$A:$D,2,0)</f>
        <v>Gà xì dầu 500g</v>
      </c>
      <c r="M1151" s="243"/>
      <c r="N1151" s="190" t="str">
        <f t="shared" si="105"/>
        <v>K-C6</v>
      </c>
      <c r="O1151" s="243"/>
      <c r="P1151" s="243"/>
      <c r="Q1151" s="190" t="str">
        <f>VLOOKUP(K1151,TONG_SL!$A:$D,3,0)</f>
        <v>Túi</v>
      </c>
      <c r="R1151" s="248">
        <v>5</v>
      </c>
      <c r="S1151" s="159"/>
      <c r="T1151" s="159">
        <f>VLOOKUP(VLOOKUP(G1151,Ma_KH!$A:$R,18,0)&amp;K1151,Gia_MB!$A:$F,6,0)</f>
        <v>111606</v>
      </c>
      <c r="U1151" s="254">
        <f t="shared" si="110"/>
        <v>558030</v>
      </c>
      <c r="V1151" s="159"/>
      <c r="W1151" s="246">
        <f t="shared" si="111"/>
        <v>0</v>
      </c>
      <c r="X1151" s="247" t="str">
        <f t="shared" si="112"/>
        <v>8</v>
      </c>
      <c r="Y1151" s="159"/>
      <c r="Z1151" s="254">
        <f t="shared" si="113"/>
        <v>44642.400000000001</v>
      </c>
      <c r="AA1151" s="5">
        <f>VLOOKUP(G1151,Ma_KH!$A:$R,14,0)</f>
        <v>49</v>
      </c>
    </row>
    <row r="1152" spans="1:27" x14ac:dyDescent="0.25">
      <c r="A1152" s="282">
        <v>46114</v>
      </c>
      <c r="B1152" s="283">
        <v>13082146</v>
      </c>
      <c r="C1152" s="284" t="s">
        <v>15253</v>
      </c>
      <c r="D1152" s="282">
        <v>46116</v>
      </c>
      <c r="E1152" s="206"/>
      <c r="F1152" s="189"/>
      <c r="G1152" s="285" t="s">
        <v>11311</v>
      </c>
      <c r="H1152" s="206"/>
      <c r="I1152" s="288" t="s">
        <v>11311</v>
      </c>
      <c r="J1152" s="283" t="s">
        <v>70</v>
      </c>
      <c r="K1152" s="205" t="s">
        <v>30</v>
      </c>
      <c r="L1152" s="190" t="str">
        <f>VLOOKUP($K1152,TONG_SL!$A:$D,2,0)</f>
        <v>Gà muối 500g</v>
      </c>
      <c r="M1152" s="243"/>
      <c r="N1152" s="190" t="str">
        <f t="shared" si="105"/>
        <v>K-C6</v>
      </c>
      <c r="O1152" s="243"/>
      <c r="P1152" s="243"/>
      <c r="Q1152" s="190" t="str">
        <f>VLOOKUP(K1152,TONG_SL!$A:$D,3,0)</f>
        <v>Túi</v>
      </c>
      <c r="R1152" s="248">
        <v>10</v>
      </c>
      <c r="S1152" s="159"/>
      <c r="T1152" s="159">
        <f>VLOOKUP(VLOOKUP(G1152,Ma_KH!$A:$R,18,0)&amp;K1152,Gia_MB!$A:$F,6,0)</f>
        <v>111058</v>
      </c>
      <c r="U1152" s="254">
        <f t="shared" si="110"/>
        <v>1110580</v>
      </c>
      <c r="V1152" s="159"/>
      <c r="W1152" s="246">
        <f t="shared" si="111"/>
        <v>0</v>
      </c>
      <c r="X1152" s="247" t="str">
        <f t="shared" si="112"/>
        <v>8</v>
      </c>
      <c r="Y1152" s="159"/>
      <c r="Z1152" s="254">
        <f t="shared" si="113"/>
        <v>88846.400000000009</v>
      </c>
      <c r="AA1152" s="5">
        <f>VLOOKUP(G1152,Ma_KH!$A:$R,14,0)</f>
        <v>49</v>
      </c>
    </row>
    <row r="1153" spans="1:27" x14ac:dyDescent="0.25">
      <c r="A1153" s="282">
        <v>46114</v>
      </c>
      <c r="B1153" s="283">
        <v>13082146</v>
      </c>
      <c r="C1153" s="284" t="s">
        <v>15253</v>
      </c>
      <c r="D1153" s="282">
        <v>46116</v>
      </c>
      <c r="E1153" s="206"/>
      <c r="F1153" s="189"/>
      <c r="G1153" s="285" t="s">
        <v>11311</v>
      </c>
      <c r="H1153" s="206"/>
      <c r="I1153" s="288" t="s">
        <v>11311</v>
      </c>
      <c r="J1153" s="283" t="s">
        <v>70</v>
      </c>
      <c r="K1153" s="205" t="s">
        <v>590</v>
      </c>
      <c r="L1153" s="190" t="str">
        <f>VLOOKUP($K1153,TONG_SL!$A:$D,2,0)</f>
        <v>Mọc Nấm Hương 500g</v>
      </c>
      <c r="M1153" s="243"/>
      <c r="N1153" s="190" t="str">
        <f t="shared" si="105"/>
        <v>K-C6</v>
      </c>
      <c r="O1153" s="243"/>
      <c r="P1153" s="243"/>
      <c r="Q1153" s="190" t="str">
        <f>VLOOKUP(K1153,TONG_SL!$A:$D,3,0)</f>
        <v>Túi</v>
      </c>
      <c r="R1153" s="248">
        <v>15</v>
      </c>
      <c r="S1153" s="159"/>
      <c r="T1153" s="159">
        <f>VLOOKUP(VLOOKUP(G1153,Ma_KH!$A:$R,18,0)&amp;K1153,Gia_MB!$A:$F,6,0)</f>
        <v>78200</v>
      </c>
      <c r="U1153" s="254">
        <f t="shared" si="110"/>
        <v>1173000</v>
      </c>
      <c r="V1153" s="159"/>
      <c r="W1153" s="246">
        <f t="shared" si="111"/>
        <v>0</v>
      </c>
      <c r="X1153" s="247" t="str">
        <f t="shared" si="112"/>
        <v>8</v>
      </c>
      <c r="Y1153" s="159"/>
      <c r="Z1153" s="254">
        <f t="shared" si="113"/>
        <v>93840</v>
      </c>
      <c r="AA1153" s="5">
        <f>VLOOKUP(G1153,Ma_KH!$A:$R,14,0)</f>
        <v>49</v>
      </c>
    </row>
    <row r="1154" spans="1:27" x14ac:dyDescent="0.25">
      <c r="A1154" s="261">
        <v>46114</v>
      </c>
      <c r="B1154" s="262">
        <v>4187035767</v>
      </c>
      <c r="C1154" s="263" t="s">
        <v>15253</v>
      </c>
      <c r="D1154" s="261">
        <v>46116</v>
      </c>
      <c r="E1154" s="206"/>
      <c r="F1154" s="189"/>
      <c r="G1154" s="265" t="s">
        <v>13884</v>
      </c>
      <c r="H1154" s="206"/>
      <c r="I1154" s="288">
        <v>4187035767</v>
      </c>
      <c r="J1154" s="283" t="s">
        <v>70</v>
      </c>
      <c r="K1154" s="205" t="s">
        <v>27</v>
      </c>
      <c r="L1154" s="190" t="str">
        <f>VLOOKUP($K1154,TONG_SL!$A:$D,2,0)</f>
        <v>Chân giò heo muối 300g</v>
      </c>
      <c r="M1154" s="243"/>
      <c r="N1154" s="190" t="str">
        <f t="shared" si="105"/>
        <v>K-C6</v>
      </c>
      <c r="O1154" s="243"/>
      <c r="P1154" s="243"/>
      <c r="Q1154" s="190" t="str">
        <f>VLOOKUP(K1154,TONG_SL!$A:$D,3,0)</f>
        <v>Túi</v>
      </c>
      <c r="R1154" s="248">
        <v>10</v>
      </c>
      <c r="S1154" s="159"/>
      <c r="T1154" s="159">
        <f>VLOOKUP(VLOOKUP(G1154,Ma_KH!$A:$R,18,0)&amp;K1154,Gia_MB!$A:$F,6,0)</f>
        <v>73431</v>
      </c>
      <c r="U1154" s="254">
        <f t="shared" si="110"/>
        <v>734310</v>
      </c>
      <c r="V1154" s="159"/>
      <c r="W1154" s="246">
        <f t="shared" si="111"/>
        <v>0</v>
      </c>
      <c r="X1154" s="247" t="str">
        <f t="shared" si="112"/>
        <v>8</v>
      </c>
      <c r="Y1154" s="159"/>
      <c r="Z1154" s="254">
        <f t="shared" si="113"/>
        <v>58744.800000000003</v>
      </c>
      <c r="AA1154" s="5">
        <f>VLOOKUP(G1154,Ma_KH!$A:$R,14,0)</f>
        <v>60</v>
      </c>
    </row>
    <row r="1155" spans="1:27" x14ac:dyDescent="0.25">
      <c r="A1155" s="261">
        <v>46114</v>
      </c>
      <c r="B1155" s="262">
        <v>4187035767</v>
      </c>
      <c r="C1155" s="263" t="s">
        <v>15253</v>
      </c>
      <c r="D1155" s="261">
        <v>46116</v>
      </c>
      <c r="E1155" s="206"/>
      <c r="F1155" s="189"/>
      <c r="G1155" s="265" t="s">
        <v>13884</v>
      </c>
      <c r="H1155" s="206"/>
      <c r="I1155" s="288">
        <v>4187035767</v>
      </c>
      <c r="J1155" s="283" t="s">
        <v>70</v>
      </c>
      <c r="K1155" s="205" t="s">
        <v>32</v>
      </c>
      <c r="L1155" s="190" t="str">
        <f>VLOOKUP($K1155,TONG_SL!$A:$D,2,0)</f>
        <v>Giò Tai Lưỡi Xào 250g</v>
      </c>
      <c r="M1155" s="243"/>
      <c r="N1155" s="190" t="str">
        <f t="shared" ref="N1155:N1218" si="114">IF($B1155&lt;&gt;"","K-C6","")</f>
        <v>K-C6</v>
      </c>
      <c r="O1155" s="243"/>
      <c r="P1155" s="243"/>
      <c r="Q1155" s="190" t="str">
        <f>VLOOKUP(K1155,TONG_SL!$A:$D,3,0)</f>
        <v>Túi</v>
      </c>
      <c r="R1155" s="248">
        <v>10</v>
      </c>
      <c r="S1155" s="159"/>
      <c r="T1155" s="159">
        <f>VLOOKUP(VLOOKUP(G1155,Ma_KH!$A:$R,18,0)&amp;K1155,Gia_MB!$A:$F,6,0)</f>
        <v>50182</v>
      </c>
      <c r="U1155" s="254">
        <f t="shared" si="110"/>
        <v>501820</v>
      </c>
      <c r="V1155" s="159"/>
      <c r="W1155" s="246">
        <f t="shared" si="111"/>
        <v>0</v>
      </c>
      <c r="X1155" s="247" t="str">
        <f t="shared" si="112"/>
        <v>8</v>
      </c>
      <c r="Y1155" s="159"/>
      <c r="Z1155" s="254">
        <f t="shared" si="113"/>
        <v>40145.599999999999</v>
      </c>
      <c r="AA1155" s="5">
        <f>VLOOKUP(G1155,Ma_KH!$A:$R,14,0)</f>
        <v>60</v>
      </c>
    </row>
    <row r="1156" spans="1:27" x14ac:dyDescent="0.25">
      <c r="A1156" s="261">
        <v>46114</v>
      </c>
      <c r="B1156" s="262">
        <v>4187035767</v>
      </c>
      <c r="C1156" s="263" t="s">
        <v>15253</v>
      </c>
      <c r="D1156" s="261">
        <v>46116</v>
      </c>
      <c r="E1156" s="206"/>
      <c r="F1156" s="189"/>
      <c r="G1156" s="265" t="s">
        <v>13884</v>
      </c>
      <c r="H1156" s="206"/>
      <c r="I1156" s="288">
        <v>4187035767</v>
      </c>
      <c r="J1156" s="283" t="s">
        <v>70</v>
      </c>
      <c r="K1156" s="205" t="s">
        <v>44</v>
      </c>
      <c r="L1156" s="190" t="str">
        <f>VLOOKUP($K1156,TONG_SL!$A:$D,2,0)</f>
        <v>Giò lụa cây 250g</v>
      </c>
      <c r="M1156" s="243"/>
      <c r="N1156" s="190" t="str">
        <f t="shared" si="114"/>
        <v>K-C6</v>
      </c>
      <c r="O1156" s="243"/>
      <c r="P1156" s="243"/>
      <c r="Q1156" s="190" t="str">
        <f>VLOOKUP(K1156,TONG_SL!$A:$D,3,0)</f>
        <v>Túi</v>
      </c>
      <c r="R1156" s="248">
        <v>5</v>
      </c>
      <c r="S1156" s="159"/>
      <c r="T1156" s="159">
        <f>VLOOKUP(VLOOKUP(G1156,Ma_KH!$A:$R,18,0)&amp;K1156,Gia_MB!$A:$F,6,0)</f>
        <v>49500</v>
      </c>
      <c r="U1156" s="254">
        <f t="shared" si="110"/>
        <v>247500</v>
      </c>
      <c r="V1156" s="159"/>
      <c r="W1156" s="246">
        <f t="shared" si="111"/>
        <v>0</v>
      </c>
      <c r="X1156" s="247" t="str">
        <f t="shared" si="112"/>
        <v>8</v>
      </c>
      <c r="Y1156" s="159"/>
      <c r="Z1156" s="254">
        <f t="shared" si="113"/>
        <v>19800</v>
      </c>
      <c r="AA1156" s="5">
        <f>VLOOKUP(G1156,Ma_KH!$A:$R,14,0)</f>
        <v>60</v>
      </c>
    </row>
    <row r="1157" spans="1:27" x14ac:dyDescent="0.25">
      <c r="A1157" s="261">
        <v>46114</v>
      </c>
      <c r="B1157" s="262">
        <v>4187035767</v>
      </c>
      <c r="C1157" s="263" t="s">
        <v>15253</v>
      </c>
      <c r="D1157" s="261">
        <v>46116</v>
      </c>
      <c r="E1157" s="206"/>
      <c r="F1157" s="189"/>
      <c r="G1157" s="265" t="s">
        <v>13884</v>
      </c>
      <c r="H1157" s="206"/>
      <c r="I1157" s="288">
        <v>4187035767</v>
      </c>
      <c r="J1157" s="283" t="s">
        <v>70</v>
      </c>
      <c r="K1157" s="205" t="s">
        <v>39</v>
      </c>
      <c r="L1157" s="190" t="str">
        <f>VLOOKUP($K1157,TONG_SL!$A:$D,2,0)</f>
        <v>Chả nướng 300g</v>
      </c>
      <c r="M1157" s="243"/>
      <c r="N1157" s="190" t="str">
        <f t="shared" si="114"/>
        <v>K-C6</v>
      </c>
      <c r="O1157" s="243"/>
      <c r="P1157" s="243"/>
      <c r="Q1157" s="190" t="str">
        <f>VLOOKUP(K1157,TONG_SL!$A:$D,3,0)</f>
        <v>Túi</v>
      </c>
      <c r="R1157" s="248">
        <v>5</v>
      </c>
      <c r="S1157" s="159"/>
      <c r="T1157" s="159">
        <f>VLOOKUP(VLOOKUP(G1157,Ma_KH!$A:$R,18,0)&amp;K1157,Gia_MB!$A:$F,6,0)</f>
        <v>70950</v>
      </c>
      <c r="U1157" s="254">
        <f t="shared" si="110"/>
        <v>354750</v>
      </c>
      <c r="V1157" s="159"/>
      <c r="W1157" s="246">
        <f t="shared" si="111"/>
        <v>0</v>
      </c>
      <c r="X1157" s="247" t="str">
        <f t="shared" si="112"/>
        <v>8</v>
      </c>
      <c r="Y1157" s="159"/>
      <c r="Z1157" s="254">
        <f t="shared" si="113"/>
        <v>28380</v>
      </c>
      <c r="AA1157" s="5">
        <f>VLOOKUP(G1157,Ma_KH!$A:$R,14,0)</f>
        <v>60</v>
      </c>
    </row>
    <row r="1158" spans="1:27" x14ac:dyDescent="0.25">
      <c r="A1158" s="261">
        <v>46114</v>
      </c>
      <c r="B1158" s="262">
        <v>4187035767</v>
      </c>
      <c r="C1158" s="263" t="s">
        <v>15253</v>
      </c>
      <c r="D1158" s="261">
        <v>46116</v>
      </c>
      <c r="E1158" s="206"/>
      <c r="F1158" s="189"/>
      <c r="G1158" s="265" t="s">
        <v>13884</v>
      </c>
      <c r="H1158" s="206"/>
      <c r="I1158" s="288">
        <v>4187035767</v>
      </c>
      <c r="J1158" s="283" t="s">
        <v>70</v>
      </c>
      <c r="K1158" s="205" t="s">
        <v>34</v>
      </c>
      <c r="L1158" s="190" t="str">
        <f>VLOOKUP($K1158,TONG_SL!$A:$D,2,0)</f>
        <v>Tai heo muối 200g</v>
      </c>
      <c r="M1158" s="243"/>
      <c r="N1158" s="190" t="str">
        <f t="shared" si="114"/>
        <v>K-C6</v>
      </c>
      <c r="O1158" s="243"/>
      <c r="P1158" s="243"/>
      <c r="Q1158" s="190" t="str">
        <f>VLOOKUP(K1158,TONG_SL!$A:$D,3,0)</f>
        <v>Túi</v>
      </c>
      <c r="R1158" s="248">
        <v>5</v>
      </c>
      <c r="S1158" s="159"/>
      <c r="T1158" s="159">
        <f>VLOOKUP(VLOOKUP(G1158,Ma_KH!$A:$R,18,0)&amp;K1158,Gia_MB!$A:$F,6,0)</f>
        <v>55595</v>
      </c>
      <c r="U1158" s="254">
        <f t="shared" si="110"/>
        <v>277975</v>
      </c>
      <c r="V1158" s="159"/>
      <c r="W1158" s="246">
        <f t="shared" si="111"/>
        <v>0</v>
      </c>
      <c r="X1158" s="247" t="str">
        <f t="shared" si="112"/>
        <v>8</v>
      </c>
      <c r="Y1158" s="159"/>
      <c r="Z1158" s="254">
        <f t="shared" si="113"/>
        <v>22238</v>
      </c>
      <c r="AA1158" s="5">
        <f>VLOOKUP(G1158,Ma_KH!$A:$R,14,0)</f>
        <v>60</v>
      </c>
    </row>
    <row r="1159" spans="1:27" x14ac:dyDescent="0.25">
      <c r="A1159" s="261">
        <v>46114</v>
      </c>
      <c r="B1159" s="262">
        <v>4187035767</v>
      </c>
      <c r="C1159" s="263" t="s">
        <v>15253</v>
      </c>
      <c r="D1159" s="261">
        <v>46116</v>
      </c>
      <c r="E1159" s="206"/>
      <c r="F1159" s="189"/>
      <c r="G1159" s="265" t="s">
        <v>13884</v>
      </c>
      <c r="H1159" s="206"/>
      <c r="I1159" s="288">
        <v>4187035767</v>
      </c>
      <c r="J1159" s="283" t="s">
        <v>70</v>
      </c>
      <c r="K1159" s="205" t="s">
        <v>52</v>
      </c>
      <c r="L1159" s="190" t="str">
        <f>VLOOKUP($K1159,TONG_SL!$A:$D,2,0)</f>
        <v>Gà xì dầu 500g</v>
      </c>
      <c r="M1159" s="243"/>
      <c r="N1159" s="190" t="str">
        <f t="shared" si="114"/>
        <v>K-C6</v>
      </c>
      <c r="O1159" s="243"/>
      <c r="P1159" s="243"/>
      <c r="Q1159" s="190" t="str">
        <f>VLOOKUP(K1159,TONG_SL!$A:$D,3,0)</f>
        <v>Túi</v>
      </c>
      <c r="R1159" s="248">
        <v>5</v>
      </c>
      <c r="S1159" s="159"/>
      <c r="T1159" s="159">
        <f>VLOOKUP(VLOOKUP(G1159,Ma_KH!$A:$R,18,0)&amp;K1159,Gia_MB!$A:$F,6,0)</f>
        <v>111606</v>
      </c>
      <c r="U1159" s="254">
        <f t="shared" si="110"/>
        <v>558030</v>
      </c>
      <c r="V1159" s="159"/>
      <c r="W1159" s="246">
        <f t="shared" si="111"/>
        <v>0</v>
      </c>
      <c r="X1159" s="247" t="str">
        <f t="shared" si="112"/>
        <v>8</v>
      </c>
      <c r="Y1159" s="159"/>
      <c r="Z1159" s="254">
        <f t="shared" si="113"/>
        <v>44642.400000000001</v>
      </c>
      <c r="AA1159" s="5">
        <f>VLOOKUP(G1159,Ma_KH!$A:$R,14,0)</f>
        <v>60</v>
      </c>
    </row>
    <row r="1160" spans="1:27" x14ac:dyDescent="0.25">
      <c r="A1160" s="261">
        <v>46054</v>
      </c>
      <c r="B1160" s="262">
        <v>4186940124</v>
      </c>
      <c r="C1160" s="263" t="s">
        <v>15253</v>
      </c>
      <c r="D1160" s="261">
        <v>46116</v>
      </c>
      <c r="E1160" s="206"/>
      <c r="F1160" s="189"/>
      <c r="G1160" s="265" t="s">
        <v>13886</v>
      </c>
      <c r="H1160" s="206"/>
      <c r="I1160" s="288">
        <v>4186940124</v>
      </c>
      <c r="J1160" s="283" t="s">
        <v>70</v>
      </c>
      <c r="K1160" s="205" t="s">
        <v>27</v>
      </c>
      <c r="L1160" s="190" t="str">
        <f>VLOOKUP($K1160,TONG_SL!$A:$D,2,0)</f>
        <v>Chân giò heo muối 300g</v>
      </c>
      <c r="M1160" s="243"/>
      <c r="N1160" s="190" t="str">
        <f t="shared" si="114"/>
        <v>K-C6</v>
      </c>
      <c r="O1160" s="243"/>
      <c r="P1160" s="243"/>
      <c r="Q1160" s="190" t="str">
        <f>VLOOKUP(K1160,TONG_SL!$A:$D,3,0)</f>
        <v>Túi</v>
      </c>
      <c r="R1160" s="248">
        <v>12</v>
      </c>
      <c r="S1160" s="159"/>
      <c r="T1160" s="159">
        <f>VLOOKUP(VLOOKUP(G1160,Ma_KH!$A:$R,18,0)&amp;K1160,Gia_MB!$A:$F,6,0)</f>
        <v>73431</v>
      </c>
      <c r="U1160" s="254">
        <f t="shared" si="110"/>
        <v>881172</v>
      </c>
      <c r="V1160" s="159"/>
      <c r="W1160" s="246">
        <f t="shared" si="111"/>
        <v>0</v>
      </c>
      <c r="X1160" s="247" t="str">
        <f t="shared" si="112"/>
        <v>8</v>
      </c>
      <c r="Y1160" s="159"/>
      <c r="Z1160" s="254">
        <f t="shared" si="113"/>
        <v>70493.759999999995</v>
      </c>
      <c r="AA1160" s="5">
        <f>VLOOKUP(G1160,Ma_KH!$A:$R,14,0)</f>
        <v>60</v>
      </c>
    </row>
    <row r="1161" spans="1:27" x14ac:dyDescent="0.25">
      <c r="A1161" s="261">
        <v>46115</v>
      </c>
      <c r="B1161" s="271">
        <v>4187184978</v>
      </c>
      <c r="C1161" s="263" t="s">
        <v>15253</v>
      </c>
      <c r="D1161" s="261">
        <v>46116</v>
      </c>
      <c r="E1161" s="264"/>
      <c r="F1161" s="263"/>
      <c r="G1161" s="265" t="s">
        <v>14596</v>
      </c>
      <c r="H1161" s="264"/>
      <c r="I1161" s="288" t="s">
        <v>15512</v>
      </c>
      <c r="J1161" s="283" t="s">
        <v>70</v>
      </c>
      <c r="K1161" s="205" t="s">
        <v>30</v>
      </c>
      <c r="L1161" s="190" t="str">
        <f>VLOOKUP($K1161,TONG_SL!$A:$D,2,0)</f>
        <v>Gà muối 500g</v>
      </c>
      <c r="M1161" s="243"/>
      <c r="N1161" s="190" t="str">
        <f t="shared" si="114"/>
        <v>K-C6</v>
      </c>
      <c r="O1161" s="243"/>
      <c r="P1161" s="243"/>
      <c r="Q1161" s="190" t="str">
        <f>VLOOKUP(K1161,TONG_SL!$A:$D,3,0)</f>
        <v>Túi</v>
      </c>
      <c r="R1161" s="248">
        <v>5</v>
      </c>
      <c r="S1161" s="159"/>
      <c r="T1161" s="159">
        <f>VLOOKUP(VLOOKUP(G1161,Ma_KH!$A:$R,18,0)&amp;K1161,Gia_MB!$A:$F,6,0)</f>
        <v>116611</v>
      </c>
      <c r="U1161" s="254">
        <f t="shared" si="110"/>
        <v>583055</v>
      </c>
      <c r="V1161" s="159"/>
      <c r="W1161" s="246">
        <f t="shared" si="111"/>
        <v>0</v>
      </c>
      <c r="X1161" s="247" t="str">
        <f t="shared" si="112"/>
        <v>8</v>
      </c>
      <c r="Y1161" s="159"/>
      <c r="Z1161" s="254">
        <f t="shared" si="113"/>
        <v>46644.4</v>
      </c>
      <c r="AA1161" s="5">
        <f>VLOOKUP(G1161,Ma_KH!$A:$R,14,0)</f>
        <v>60</v>
      </c>
    </row>
    <row r="1162" spans="1:27" x14ac:dyDescent="0.25">
      <c r="A1162" s="261">
        <v>46115</v>
      </c>
      <c r="B1162" s="271">
        <v>4187184978</v>
      </c>
      <c r="C1162" s="263" t="s">
        <v>15253</v>
      </c>
      <c r="D1162" s="261">
        <v>46116</v>
      </c>
      <c r="E1162" s="264"/>
      <c r="F1162" s="263"/>
      <c r="G1162" s="265" t="s">
        <v>14596</v>
      </c>
      <c r="H1162" s="264"/>
      <c r="I1162" s="288" t="s">
        <v>15512</v>
      </c>
      <c r="J1162" s="283" t="s">
        <v>70</v>
      </c>
      <c r="K1162" s="205" t="s">
        <v>27</v>
      </c>
      <c r="L1162" s="190" t="str">
        <f>VLOOKUP($K1162,TONG_SL!$A:$D,2,0)</f>
        <v>Chân giò heo muối 300g</v>
      </c>
      <c r="M1162" s="243"/>
      <c r="N1162" s="190" t="str">
        <f t="shared" si="114"/>
        <v>K-C6</v>
      </c>
      <c r="O1162" s="243"/>
      <c r="P1162" s="243"/>
      <c r="Q1162" s="190" t="str">
        <f>VLOOKUP(K1162,TONG_SL!$A:$D,3,0)</f>
        <v>Túi</v>
      </c>
      <c r="R1162" s="248">
        <v>5</v>
      </c>
      <c r="S1162" s="159"/>
      <c r="T1162" s="159">
        <f>VLOOKUP(VLOOKUP(G1162,Ma_KH!$A:$R,18,0)&amp;K1162,Gia_MB!$A:$F,6,0)</f>
        <v>73431</v>
      </c>
      <c r="U1162" s="254">
        <f t="shared" si="110"/>
        <v>367155</v>
      </c>
      <c r="V1162" s="159"/>
      <c r="W1162" s="246">
        <f t="shared" si="111"/>
        <v>0</v>
      </c>
      <c r="X1162" s="247" t="str">
        <f t="shared" si="112"/>
        <v>8</v>
      </c>
      <c r="Y1162" s="159"/>
      <c r="Z1162" s="254">
        <f t="shared" si="113"/>
        <v>29372.400000000001</v>
      </c>
      <c r="AA1162" s="5">
        <f>VLOOKUP(G1162,Ma_KH!$A:$R,14,0)</f>
        <v>60</v>
      </c>
    </row>
    <row r="1163" spans="1:27" x14ac:dyDescent="0.25">
      <c r="A1163" s="261">
        <v>46115</v>
      </c>
      <c r="B1163" s="271">
        <v>4187184978</v>
      </c>
      <c r="C1163" s="263" t="s">
        <v>15253</v>
      </c>
      <c r="D1163" s="261">
        <v>46116</v>
      </c>
      <c r="E1163" s="264"/>
      <c r="F1163" s="263"/>
      <c r="G1163" s="265" t="s">
        <v>14596</v>
      </c>
      <c r="H1163" s="264"/>
      <c r="I1163" s="288" t="s">
        <v>15512</v>
      </c>
      <c r="J1163" s="283" t="s">
        <v>70</v>
      </c>
      <c r="K1163" s="205" t="s">
        <v>32</v>
      </c>
      <c r="L1163" s="190" t="str">
        <f>VLOOKUP($K1163,TONG_SL!$A:$D,2,0)</f>
        <v>Giò Tai Lưỡi Xào 250g</v>
      </c>
      <c r="M1163" s="243"/>
      <c r="N1163" s="190" t="str">
        <f t="shared" si="114"/>
        <v>K-C6</v>
      </c>
      <c r="O1163" s="243"/>
      <c r="P1163" s="243"/>
      <c r="Q1163" s="190" t="str">
        <f>VLOOKUP(K1163,TONG_SL!$A:$D,3,0)</f>
        <v>Túi</v>
      </c>
      <c r="R1163" s="248">
        <v>3</v>
      </c>
      <c r="S1163" s="159"/>
      <c r="T1163" s="159">
        <f>VLOOKUP(VLOOKUP(G1163,Ma_KH!$A:$R,18,0)&amp;K1163,Gia_MB!$A:$F,6,0)</f>
        <v>50182</v>
      </c>
      <c r="U1163" s="254">
        <f t="shared" si="110"/>
        <v>150546</v>
      </c>
      <c r="V1163" s="159"/>
      <c r="W1163" s="246">
        <f t="shared" si="111"/>
        <v>0</v>
      </c>
      <c r="X1163" s="247" t="str">
        <f t="shared" si="112"/>
        <v>8</v>
      </c>
      <c r="Y1163" s="159"/>
      <c r="Z1163" s="254">
        <f t="shared" si="113"/>
        <v>12043.68</v>
      </c>
      <c r="AA1163" s="5">
        <f>VLOOKUP(G1163,Ma_KH!$A:$R,14,0)</f>
        <v>60</v>
      </c>
    </row>
    <row r="1164" spans="1:27" x14ac:dyDescent="0.25">
      <c r="A1164" s="261">
        <v>46115</v>
      </c>
      <c r="B1164" s="271">
        <v>4187184978</v>
      </c>
      <c r="C1164" s="263" t="s">
        <v>15253</v>
      </c>
      <c r="D1164" s="261">
        <v>46116</v>
      </c>
      <c r="E1164" s="264"/>
      <c r="F1164" s="263"/>
      <c r="G1164" s="265" t="s">
        <v>14596</v>
      </c>
      <c r="H1164" s="264"/>
      <c r="I1164" s="288" t="s">
        <v>15512</v>
      </c>
      <c r="J1164" s="283" t="s">
        <v>70</v>
      </c>
      <c r="K1164" s="205" t="s">
        <v>48</v>
      </c>
      <c r="L1164" s="190" t="str">
        <f>VLOOKUP($K1164,TONG_SL!$A:$D,2,0)</f>
        <v>Mọc Nấm Hương 250g</v>
      </c>
      <c r="M1164" s="243"/>
      <c r="N1164" s="190" t="str">
        <f t="shared" si="114"/>
        <v>K-C6</v>
      </c>
      <c r="O1164" s="243"/>
      <c r="P1164" s="243"/>
      <c r="Q1164" s="190" t="str">
        <f>VLOOKUP(K1164,TONG_SL!$A:$D,3,0)</f>
        <v>Túi</v>
      </c>
      <c r="R1164" s="248">
        <v>3</v>
      </c>
      <c r="S1164" s="159"/>
      <c r="T1164" s="159">
        <f>VLOOKUP(VLOOKUP(G1164,Ma_KH!$A:$R,18,0)&amp;K1164,Gia_MB!$A:$F,6,0)</f>
        <v>46000</v>
      </c>
      <c r="U1164" s="254">
        <f t="shared" si="110"/>
        <v>138000</v>
      </c>
      <c r="V1164" s="159"/>
      <c r="W1164" s="246">
        <f t="shared" si="111"/>
        <v>0</v>
      </c>
      <c r="X1164" s="247" t="str">
        <f t="shared" si="112"/>
        <v>8</v>
      </c>
      <c r="Y1164" s="159"/>
      <c r="Z1164" s="254">
        <f t="shared" si="113"/>
        <v>11040</v>
      </c>
      <c r="AA1164" s="5">
        <f>VLOOKUP(G1164,Ma_KH!$A:$R,14,0)</f>
        <v>60</v>
      </c>
    </row>
    <row r="1165" spans="1:27" x14ac:dyDescent="0.25">
      <c r="A1165" s="261">
        <v>46115</v>
      </c>
      <c r="B1165" s="271">
        <v>4187083593</v>
      </c>
      <c r="C1165" s="263" t="s">
        <v>15253</v>
      </c>
      <c r="D1165" s="261">
        <v>46116</v>
      </c>
      <c r="E1165" s="206"/>
      <c r="F1165" s="189"/>
      <c r="G1165" s="265" t="s">
        <v>14658</v>
      </c>
      <c r="H1165" s="206"/>
      <c r="I1165" s="288" t="s">
        <v>15513</v>
      </c>
      <c r="J1165" s="283" t="s">
        <v>70</v>
      </c>
      <c r="K1165" s="205" t="s">
        <v>30</v>
      </c>
      <c r="L1165" s="190" t="str">
        <f>VLOOKUP($K1165,TONG_SL!$A:$D,2,0)</f>
        <v>Gà muối 500g</v>
      </c>
      <c r="M1165" s="243"/>
      <c r="N1165" s="190" t="str">
        <f t="shared" si="114"/>
        <v>K-C6</v>
      </c>
      <c r="O1165" s="243"/>
      <c r="P1165" s="243"/>
      <c r="Q1165" s="190" t="str">
        <f>VLOOKUP(K1165,TONG_SL!$A:$D,3,0)</f>
        <v>Túi</v>
      </c>
      <c r="R1165" s="248">
        <v>3</v>
      </c>
      <c r="S1165" s="159"/>
      <c r="T1165" s="159">
        <f>VLOOKUP(VLOOKUP(G1165,Ma_KH!$A:$R,18,0)&amp;K1165,Gia_MB!$A:$F,6,0)</f>
        <v>116611</v>
      </c>
      <c r="U1165" s="254">
        <f t="shared" si="110"/>
        <v>349833</v>
      </c>
      <c r="V1165" s="159"/>
      <c r="W1165" s="246">
        <f t="shared" si="111"/>
        <v>0</v>
      </c>
      <c r="X1165" s="247" t="str">
        <f t="shared" si="112"/>
        <v>8</v>
      </c>
      <c r="Y1165" s="159"/>
      <c r="Z1165" s="254">
        <f t="shared" si="113"/>
        <v>27986.639999999999</v>
      </c>
      <c r="AA1165" s="5">
        <f>VLOOKUP(G1165,Ma_KH!$A:$R,14,0)</f>
        <v>60</v>
      </c>
    </row>
    <row r="1166" spans="1:27" x14ac:dyDescent="0.25">
      <c r="A1166" s="261">
        <v>46115</v>
      </c>
      <c r="B1166" s="271">
        <v>4187083593</v>
      </c>
      <c r="C1166" s="263" t="s">
        <v>15253</v>
      </c>
      <c r="D1166" s="261">
        <v>46116</v>
      </c>
      <c r="E1166" s="206"/>
      <c r="F1166" s="189"/>
      <c r="G1166" s="265" t="s">
        <v>14658</v>
      </c>
      <c r="H1166" s="206"/>
      <c r="I1166" s="288" t="s">
        <v>15513</v>
      </c>
      <c r="J1166" s="283" t="s">
        <v>70</v>
      </c>
      <c r="K1166" s="205" t="s">
        <v>27</v>
      </c>
      <c r="L1166" s="190" t="str">
        <f>VLOOKUP($K1166,TONG_SL!$A:$D,2,0)</f>
        <v>Chân giò heo muối 300g</v>
      </c>
      <c r="M1166" s="243"/>
      <c r="N1166" s="190" t="str">
        <f t="shared" si="114"/>
        <v>K-C6</v>
      </c>
      <c r="O1166" s="243"/>
      <c r="P1166" s="243"/>
      <c r="Q1166" s="190" t="str">
        <f>VLOOKUP(K1166,TONG_SL!$A:$D,3,0)</f>
        <v>Túi</v>
      </c>
      <c r="R1166" s="248">
        <v>5</v>
      </c>
      <c r="S1166" s="159"/>
      <c r="T1166" s="159">
        <f>VLOOKUP(VLOOKUP(G1166,Ma_KH!$A:$R,18,0)&amp;K1166,Gia_MB!$A:$F,6,0)</f>
        <v>73431</v>
      </c>
      <c r="U1166" s="254">
        <f t="shared" si="110"/>
        <v>367155</v>
      </c>
      <c r="V1166" s="159"/>
      <c r="W1166" s="246">
        <f t="shared" si="111"/>
        <v>0</v>
      </c>
      <c r="X1166" s="247" t="str">
        <f t="shared" si="112"/>
        <v>8</v>
      </c>
      <c r="Y1166" s="159"/>
      <c r="Z1166" s="254">
        <f t="shared" si="113"/>
        <v>29372.400000000001</v>
      </c>
      <c r="AA1166" s="5">
        <f>VLOOKUP(G1166,Ma_KH!$A:$R,14,0)</f>
        <v>60</v>
      </c>
    </row>
    <row r="1167" spans="1:27" x14ac:dyDescent="0.25">
      <c r="A1167" s="261">
        <v>46115</v>
      </c>
      <c r="B1167" s="271">
        <v>4187083593</v>
      </c>
      <c r="C1167" s="263" t="s">
        <v>15253</v>
      </c>
      <c r="D1167" s="261">
        <v>46116</v>
      </c>
      <c r="E1167" s="206"/>
      <c r="F1167" s="189"/>
      <c r="G1167" s="265" t="s">
        <v>14658</v>
      </c>
      <c r="H1167" s="206"/>
      <c r="I1167" s="288" t="s">
        <v>15513</v>
      </c>
      <c r="J1167" s="283" t="s">
        <v>70</v>
      </c>
      <c r="K1167" s="205" t="s">
        <v>48</v>
      </c>
      <c r="L1167" s="190" t="str">
        <f>VLOOKUP($K1167,TONG_SL!$A:$D,2,0)</f>
        <v>Mọc Nấm Hương 250g</v>
      </c>
      <c r="M1167" s="243"/>
      <c r="N1167" s="190" t="str">
        <f t="shared" si="114"/>
        <v>K-C6</v>
      </c>
      <c r="O1167" s="243"/>
      <c r="P1167" s="243"/>
      <c r="Q1167" s="190" t="str">
        <f>VLOOKUP(K1167,TONG_SL!$A:$D,3,0)</f>
        <v>Túi</v>
      </c>
      <c r="R1167" s="249">
        <v>3</v>
      </c>
      <c r="S1167" s="159"/>
      <c r="T1167" s="159">
        <f>VLOOKUP(VLOOKUP(G1167,Ma_KH!$A:$R,18,0)&amp;K1167,Gia_MB!$A:$F,6,0)</f>
        <v>46000</v>
      </c>
      <c r="U1167" s="254">
        <f t="shared" si="110"/>
        <v>138000</v>
      </c>
      <c r="V1167" s="159"/>
      <c r="W1167" s="246">
        <f t="shared" si="111"/>
        <v>0</v>
      </c>
      <c r="X1167" s="247" t="str">
        <f t="shared" si="112"/>
        <v>8</v>
      </c>
      <c r="Y1167" s="159"/>
      <c r="Z1167" s="254">
        <f t="shared" si="113"/>
        <v>11040</v>
      </c>
      <c r="AA1167" s="5">
        <f>VLOOKUP(G1167,Ma_KH!$A:$R,14,0)</f>
        <v>60</v>
      </c>
    </row>
    <row r="1168" spans="1:27" x14ac:dyDescent="0.25">
      <c r="A1168" s="261">
        <v>46115</v>
      </c>
      <c r="B1168" s="271">
        <v>4187083593</v>
      </c>
      <c r="C1168" s="263" t="s">
        <v>15253</v>
      </c>
      <c r="D1168" s="261">
        <v>46116</v>
      </c>
      <c r="E1168" s="206"/>
      <c r="F1168" s="189"/>
      <c r="G1168" s="265" t="s">
        <v>14658</v>
      </c>
      <c r="H1168" s="206"/>
      <c r="I1168" s="288" t="s">
        <v>15513</v>
      </c>
      <c r="J1168" s="283" t="s">
        <v>70</v>
      </c>
      <c r="K1168" s="205" t="s">
        <v>37</v>
      </c>
      <c r="L1168" s="190" t="str">
        <f>VLOOKUP($K1168,TONG_SL!$A:$D,2,0)</f>
        <v>Chả cốm 300g</v>
      </c>
      <c r="M1168" s="243"/>
      <c r="N1168" s="190" t="str">
        <f t="shared" si="114"/>
        <v>K-C6</v>
      </c>
      <c r="O1168" s="243"/>
      <c r="P1168" s="243"/>
      <c r="Q1168" s="190" t="str">
        <f>VLOOKUP(K1168,TONG_SL!$A:$D,3,0)</f>
        <v>Túi</v>
      </c>
      <c r="R1168" s="248">
        <v>3</v>
      </c>
      <c r="S1168" s="159"/>
      <c r="T1168" s="159">
        <f>VLOOKUP(VLOOKUP(G1168,Ma_KH!$A:$R,18,0)&amp;K1168,Gia_MB!$A:$F,6,0)</f>
        <v>74250</v>
      </c>
      <c r="U1168" s="254">
        <f t="shared" si="110"/>
        <v>222750</v>
      </c>
      <c r="V1168" s="159"/>
      <c r="W1168" s="246">
        <f t="shared" si="111"/>
        <v>0</v>
      </c>
      <c r="X1168" s="247" t="str">
        <f t="shared" si="112"/>
        <v>8</v>
      </c>
      <c r="Y1168" s="159"/>
      <c r="Z1168" s="254">
        <f t="shared" si="113"/>
        <v>17820</v>
      </c>
      <c r="AA1168" s="5">
        <f>VLOOKUP(G1168,Ma_KH!$A:$R,14,0)</f>
        <v>60</v>
      </c>
    </row>
    <row r="1169" spans="1:27" x14ac:dyDescent="0.25">
      <c r="A1169" s="261">
        <v>46115</v>
      </c>
      <c r="B1169" s="271">
        <v>4187083190</v>
      </c>
      <c r="C1169" s="263" t="s">
        <v>15253</v>
      </c>
      <c r="D1169" s="261">
        <v>46116</v>
      </c>
      <c r="E1169" s="206"/>
      <c r="F1169" s="189"/>
      <c r="G1169" s="265" t="s">
        <v>14618</v>
      </c>
      <c r="H1169" s="206"/>
      <c r="I1169" s="288" t="s">
        <v>15514</v>
      </c>
      <c r="J1169" s="283" t="s">
        <v>70</v>
      </c>
      <c r="K1169" s="205" t="s">
        <v>30</v>
      </c>
      <c r="L1169" s="190" t="str">
        <f>VLOOKUP($K1169,TONG_SL!$A:$D,2,0)</f>
        <v>Gà muối 500g</v>
      </c>
      <c r="M1169" s="243"/>
      <c r="N1169" s="190" t="str">
        <f t="shared" si="114"/>
        <v>K-C6</v>
      </c>
      <c r="O1169" s="243"/>
      <c r="P1169" s="243"/>
      <c r="Q1169" s="190" t="str">
        <f>VLOOKUP(K1169,TONG_SL!$A:$D,3,0)</f>
        <v>Túi</v>
      </c>
      <c r="R1169" s="248">
        <v>5</v>
      </c>
      <c r="S1169" s="159"/>
      <c r="T1169" s="159">
        <f>VLOOKUP(VLOOKUP(G1169,Ma_KH!$A:$R,18,0)&amp;K1169,Gia_MB!$A:$F,6,0)</f>
        <v>116611</v>
      </c>
      <c r="U1169" s="254">
        <f t="shared" si="110"/>
        <v>583055</v>
      </c>
      <c r="V1169" s="159"/>
      <c r="W1169" s="246">
        <f t="shared" si="111"/>
        <v>0</v>
      </c>
      <c r="X1169" s="247" t="str">
        <f t="shared" si="112"/>
        <v>8</v>
      </c>
      <c r="Y1169" s="159"/>
      <c r="Z1169" s="254">
        <f t="shared" si="113"/>
        <v>46644.4</v>
      </c>
      <c r="AA1169" s="5">
        <f>VLOOKUP(G1169,Ma_KH!$A:$R,14,0)</f>
        <v>60</v>
      </c>
    </row>
    <row r="1170" spans="1:27" x14ac:dyDescent="0.25">
      <c r="A1170" s="261">
        <v>46115</v>
      </c>
      <c r="B1170" s="271">
        <v>4187083190</v>
      </c>
      <c r="C1170" s="263" t="s">
        <v>15253</v>
      </c>
      <c r="D1170" s="261">
        <v>46116</v>
      </c>
      <c r="E1170" s="206"/>
      <c r="F1170" s="189"/>
      <c r="G1170" s="265" t="s">
        <v>14618</v>
      </c>
      <c r="H1170" s="206"/>
      <c r="I1170" s="288" t="s">
        <v>15514</v>
      </c>
      <c r="J1170" s="283" t="s">
        <v>70</v>
      </c>
      <c r="K1170" s="205" t="s">
        <v>27</v>
      </c>
      <c r="L1170" s="190" t="str">
        <f>VLOOKUP($K1170,TONG_SL!$A:$D,2,0)</f>
        <v>Chân giò heo muối 300g</v>
      </c>
      <c r="M1170" s="243"/>
      <c r="N1170" s="190" t="str">
        <f t="shared" si="114"/>
        <v>K-C6</v>
      </c>
      <c r="O1170" s="243"/>
      <c r="P1170" s="243"/>
      <c r="Q1170" s="190" t="str">
        <f>VLOOKUP(K1170,TONG_SL!$A:$D,3,0)</f>
        <v>Túi</v>
      </c>
      <c r="R1170" s="248">
        <v>10</v>
      </c>
      <c r="S1170" s="159"/>
      <c r="T1170" s="159">
        <f>VLOOKUP(VLOOKUP(G1170,Ma_KH!$A:$R,18,0)&amp;K1170,Gia_MB!$A:$F,6,0)</f>
        <v>73431</v>
      </c>
      <c r="U1170" s="254">
        <f t="shared" si="110"/>
        <v>734310</v>
      </c>
      <c r="V1170" s="159"/>
      <c r="W1170" s="246">
        <f t="shared" si="111"/>
        <v>0</v>
      </c>
      <c r="X1170" s="247" t="str">
        <f t="shared" si="112"/>
        <v>8</v>
      </c>
      <c r="Y1170" s="159"/>
      <c r="Z1170" s="254">
        <f t="shared" si="113"/>
        <v>58744.800000000003</v>
      </c>
      <c r="AA1170" s="5">
        <f>VLOOKUP(G1170,Ma_KH!$A:$R,14,0)</f>
        <v>60</v>
      </c>
    </row>
    <row r="1171" spans="1:27" x14ac:dyDescent="0.25">
      <c r="A1171" s="186">
        <v>46115</v>
      </c>
      <c r="B1171" s="205" t="s">
        <v>15515</v>
      </c>
      <c r="C1171" s="189" t="s">
        <v>15253</v>
      </c>
      <c r="D1171" s="186">
        <v>46116</v>
      </c>
      <c r="E1171" s="206"/>
      <c r="F1171" s="189"/>
      <c r="G1171" s="207" t="s">
        <v>15516</v>
      </c>
      <c r="H1171" s="206"/>
      <c r="I1171" s="288" t="s">
        <v>15515</v>
      </c>
      <c r="J1171" s="283" t="s">
        <v>70</v>
      </c>
      <c r="K1171" s="205" t="s">
        <v>27</v>
      </c>
      <c r="L1171" s="190" t="str">
        <f>VLOOKUP($K1171,TONG_SL!$A:$D,2,0)</f>
        <v>Chân giò heo muối 300g</v>
      </c>
      <c r="M1171" s="243"/>
      <c r="N1171" s="190" t="str">
        <f t="shared" si="114"/>
        <v>K-C6</v>
      </c>
      <c r="O1171" s="243"/>
      <c r="P1171" s="243"/>
      <c r="Q1171" s="190" t="str">
        <f>VLOOKUP(K1171,TONG_SL!$A:$D,3,0)</f>
        <v>Túi</v>
      </c>
      <c r="R1171" s="248">
        <v>5</v>
      </c>
      <c r="S1171" s="159"/>
      <c r="T1171" s="159" t="e">
        <f>VLOOKUP(VLOOKUP(G1171,Ma_KH!$A:$R,18,0)&amp;K1171,Gia_MB!$A:$F,6,0)</f>
        <v>#N/A</v>
      </c>
      <c r="U1171" s="254" t="e">
        <f t="shared" si="110"/>
        <v>#N/A</v>
      </c>
      <c r="V1171" s="159"/>
      <c r="W1171" s="246" t="e">
        <f t="shared" si="111"/>
        <v>#N/A</v>
      </c>
      <c r="X1171" s="247" t="str">
        <f t="shared" si="112"/>
        <v>8</v>
      </c>
      <c r="Y1171" s="159"/>
      <c r="Z1171" s="254" t="e">
        <f t="shared" si="113"/>
        <v>#N/A</v>
      </c>
      <c r="AA1171" s="5" t="e">
        <f>VLOOKUP(G1171,Ma_KH!$A:$R,14,0)</f>
        <v>#N/A</v>
      </c>
    </row>
    <row r="1172" spans="1:27" x14ac:dyDescent="0.25">
      <c r="A1172" s="186">
        <v>46115</v>
      </c>
      <c r="B1172" s="205" t="s">
        <v>15515</v>
      </c>
      <c r="C1172" s="189" t="s">
        <v>15253</v>
      </c>
      <c r="D1172" s="186">
        <v>46116</v>
      </c>
      <c r="E1172" s="206"/>
      <c r="F1172" s="189"/>
      <c r="G1172" s="207" t="s">
        <v>15516</v>
      </c>
      <c r="H1172" s="206"/>
      <c r="I1172" s="288" t="s">
        <v>15515</v>
      </c>
      <c r="J1172" s="283" t="s">
        <v>70</v>
      </c>
      <c r="K1172" s="205" t="s">
        <v>34</v>
      </c>
      <c r="L1172" s="190" t="str">
        <f>VLOOKUP($K1172,TONG_SL!$A:$D,2,0)</f>
        <v>Tai heo muối 200g</v>
      </c>
      <c r="M1172" s="243"/>
      <c r="N1172" s="190" t="str">
        <f t="shared" si="114"/>
        <v>K-C6</v>
      </c>
      <c r="O1172" s="243"/>
      <c r="P1172" s="243"/>
      <c r="Q1172" s="190" t="str">
        <f>VLOOKUP(K1172,TONG_SL!$A:$D,3,0)</f>
        <v>Túi</v>
      </c>
      <c r="R1172" s="248">
        <v>5</v>
      </c>
      <c r="S1172" s="159"/>
      <c r="T1172" s="159" t="e">
        <f>VLOOKUP(VLOOKUP(G1172,Ma_KH!$A:$R,18,0)&amp;K1172,Gia_MB!$A:$F,6,0)</f>
        <v>#N/A</v>
      </c>
      <c r="U1172" s="254" t="e">
        <f t="shared" si="110"/>
        <v>#N/A</v>
      </c>
      <c r="V1172" s="159"/>
      <c r="W1172" s="246" t="e">
        <f t="shared" si="111"/>
        <v>#N/A</v>
      </c>
      <c r="X1172" s="247" t="str">
        <f t="shared" si="112"/>
        <v>8</v>
      </c>
      <c r="Y1172" s="159"/>
      <c r="Z1172" s="254" t="e">
        <f t="shared" si="113"/>
        <v>#N/A</v>
      </c>
      <c r="AA1172" s="5" t="e">
        <f>VLOOKUP(G1172,Ma_KH!$A:$R,14,0)</f>
        <v>#N/A</v>
      </c>
    </row>
    <row r="1173" spans="1:27" x14ac:dyDescent="0.25">
      <c r="A1173" s="186">
        <v>46115</v>
      </c>
      <c r="B1173" s="205" t="s">
        <v>15515</v>
      </c>
      <c r="C1173" s="189" t="s">
        <v>15253</v>
      </c>
      <c r="D1173" s="186">
        <v>46116</v>
      </c>
      <c r="E1173" s="206"/>
      <c r="F1173" s="189"/>
      <c r="G1173" s="207" t="s">
        <v>15516</v>
      </c>
      <c r="H1173" s="206"/>
      <c r="I1173" s="288" t="s">
        <v>15515</v>
      </c>
      <c r="J1173" s="283" t="s">
        <v>70</v>
      </c>
      <c r="K1173" s="205" t="s">
        <v>32</v>
      </c>
      <c r="L1173" s="190" t="str">
        <f>VLOOKUP($K1173,TONG_SL!$A:$D,2,0)</f>
        <v>Giò Tai Lưỡi Xào 250g</v>
      </c>
      <c r="M1173" s="243"/>
      <c r="N1173" s="190" t="str">
        <f t="shared" si="114"/>
        <v>K-C6</v>
      </c>
      <c r="O1173" s="243"/>
      <c r="P1173" s="243"/>
      <c r="Q1173" s="190" t="str">
        <f>VLOOKUP(K1173,TONG_SL!$A:$D,3,0)</f>
        <v>Túi</v>
      </c>
      <c r="R1173" s="248">
        <v>5</v>
      </c>
      <c r="S1173" s="159"/>
      <c r="T1173" s="159" t="e">
        <f>VLOOKUP(VLOOKUP(G1173,Ma_KH!$A:$R,18,0)&amp;K1173,Gia_MB!$A:$F,6,0)</f>
        <v>#N/A</v>
      </c>
      <c r="U1173" s="254" t="e">
        <f t="shared" si="110"/>
        <v>#N/A</v>
      </c>
      <c r="V1173" s="159"/>
      <c r="W1173" s="246" t="e">
        <f t="shared" si="111"/>
        <v>#N/A</v>
      </c>
      <c r="X1173" s="247" t="str">
        <f t="shared" si="112"/>
        <v>8</v>
      </c>
      <c r="Y1173" s="159"/>
      <c r="Z1173" s="254" t="e">
        <f t="shared" si="113"/>
        <v>#N/A</v>
      </c>
      <c r="AA1173" s="5" t="e">
        <f>VLOOKUP(G1173,Ma_KH!$A:$R,14,0)</f>
        <v>#N/A</v>
      </c>
    </row>
    <row r="1174" spans="1:27" x14ac:dyDescent="0.25">
      <c r="A1174" s="186">
        <v>46115</v>
      </c>
      <c r="B1174" s="205" t="s">
        <v>15515</v>
      </c>
      <c r="C1174" s="189" t="s">
        <v>15253</v>
      </c>
      <c r="D1174" s="186">
        <v>46116</v>
      </c>
      <c r="E1174" s="206"/>
      <c r="F1174" s="189"/>
      <c r="G1174" s="207" t="s">
        <v>15516</v>
      </c>
      <c r="H1174" s="206"/>
      <c r="I1174" s="288" t="s">
        <v>15515</v>
      </c>
      <c r="J1174" s="283" t="s">
        <v>70</v>
      </c>
      <c r="K1174" s="205" t="s">
        <v>48</v>
      </c>
      <c r="L1174" s="190" t="str">
        <f>VLOOKUP($K1174,TONG_SL!$A:$D,2,0)</f>
        <v>Mọc Nấm Hương 250g</v>
      </c>
      <c r="M1174" s="243"/>
      <c r="N1174" s="190" t="str">
        <f t="shared" si="114"/>
        <v>K-C6</v>
      </c>
      <c r="O1174" s="243"/>
      <c r="P1174" s="243"/>
      <c r="Q1174" s="190" t="str">
        <f>VLOOKUP(K1174,TONG_SL!$A:$D,3,0)</f>
        <v>Túi</v>
      </c>
      <c r="R1174" s="248">
        <v>5</v>
      </c>
      <c r="S1174" s="159"/>
      <c r="T1174" s="159" t="e">
        <f>VLOOKUP(VLOOKUP(G1174,Ma_KH!$A:$R,18,0)&amp;K1174,Gia_MB!$A:$F,6,0)</f>
        <v>#N/A</v>
      </c>
      <c r="U1174" s="254" t="e">
        <f t="shared" si="110"/>
        <v>#N/A</v>
      </c>
      <c r="V1174" s="159"/>
      <c r="W1174" s="246" t="e">
        <f t="shared" si="111"/>
        <v>#N/A</v>
      </c>
      <c r="X1174" s="247" t="str">
        <f t="shared" si="112"/>
        <v>8</v>
      </c>
      <c r="Y1174" s="159"/>
      <c r="Z1174" s="254" t="e">
        <f t="shared" si="113"/>
        <v>#N/A</v>
      </c>
      <c r="AA1174" s="5" t="e">
        <f>VLOOKUP(G1174,Ma_KH!$A:$R,14,0)</f>
        <v>#N/A</v>
      </c>
    </row>
    <row r="1175" spans="1:27" x14ac:dyDescent="0.25">
      <c r="A1175" s="186">
        <v>46115</v>
      </c>
      <c r="B1175" s="205" t="s">
        <v>15515</v>
      </c>
      <c r="C1175" s="189" t="s">
        <v>15253</v>
      </c>
      <c r="D1175" s="186">
        <v>46116</v>
      </c>
      <c r="E1175" s="206"/>
      <c r="F1175" s="189"/>
      <c r="G1175" s="207" t="s">
        <v>15516</v>
      </c>
      <c r="H1175" s="206"/>
      <c r="I1175" s="288" t="s">
        <v>15515</v>
      </c>
      <c r="J1175" s="283" t="s">
        <v>70</v>
      </c>
      <c r="K1175" s="205" t="s">
        <v>37</v>
      </c>
      <c r="L1175" s="190" t="str">
        <f>VLOOKUP($K1175,TONG_SL!$A:$D,2,0)</f>
        <v>Chả cốm 300g</v>
      </c>
      <c r="M1175" s="243"/>
      <c r="N1175" s="190" t="str">
        <f t="shared" si="114"/>
        <v>K-C6</v>
      </c>
      <c r="O1175" s="243"/>
      <c r="P1175" s="243"/>
      <c r="Q1175" s="190" t="str">
        <f>VLOOKUP(K1175,TONG_SL!$A:$D,3,0)</f>
        <v>Túi</v>
      </c>
      <c r="R1175" s="248">
        <v>5</v>
      </c>
      <c r="S1175" s="159"/>
      <c r="T1175" s="159" t="e">
        <f>VLOOKUP(VLOOKUP(G1175,Ma_KH!$A:$R,18,0)&amp;K1175,Gia_MB!$A:$F,6,0)</f>
        <v>#N/A</v>
      </c>
      <c r="U1175" s="254" t="e">
        <f t="shared" si="110"/>
        <v>#N/A</v>
      </c>
      <c r="V1175" s="159"/>
      <c r="W1175" s="246" t="e">
        <f t="shared" si="111"/>
        <v>#N/A</v>
      </c>
      <c r="X1175" s="247" t="str">
        <f t="shared" si="112"/>
        <v>8</v>
      </c>
      <c r="Y1175" s="159"/>
      <c r="Z1175" s="254" t="e">
        <f t="shared" si="113"/>
        <v>#N/A</v>
      </c>
      <c r="AA1175" s="5" t="e">
        <f>VLOOKUP(G1175,Ma_KH!$A:$R,14,0)</f>
        <v>#N/A</v>
      </c>
    </row>
    <row r="1176" spans="1:27" x14ac:dyDescent="0.25">
      <c r="A1176" s="261">
        <v>46114</v>
      </c>
      <c r="B1176" s="262">
        <v>4186992182</v>
      </c>
      <c r="C1176" s="263" t="s">
        <v>15253</v>
      </c>
      <c r="D1176" s="261">
        <v>46116</v>
      </c>
      <c r="E1176" s="206"/>
      <c r="F1176" s="189"/>
      <c r="G1176" s="265" t="s">
        <v>14023</v>
      </c>
      <c r="H1176" s="206"/>
      <c r="I1176" s="288">
        <v>4186992182</v>
      </c>
      <c r="J1176" s="283" t="s">
        <v>1782</v>
      </c>
      <c r="K1176" s="205" t="s">
        <v>34</v>
      </c>
      <c r="L1176" s="190" t="str">
        <f>VLOOKUP($K1176,TONG_SL!$A:$D,2,0)</f>
        <v>Tai heo muối 200g</v>
      </c>
      <c r="M1176" s="243"/>
      <c r="N1176" s="190" t="str">
        <f t="shared" si="114"/>
        <v>K-C6</v>
      </c>
      <c r="O1176" s="243"/>
      <c r="P1176" s="243"/>
      <c r="Q1176" s="190" t="str">
        <f>VLOOKUP(K1176,TONG_SL!$A:$D,3,0)</f>
        <v>Túi</v>
      </c>
      <c r="R1176" s="248">
        <v>2</v>
      </c>
      <c r="S1176" s="159"/>
      <c r="T1176" s="159">
        <f>VLOOKUP(VLOOKUP(G1176,Ma_KH!$A:$R,18,0)&amp;K1176,Gia_MB!$A:$F,6,0)</f>
        <v>55595</v>
      </c>
      <c r="U1176" s="254">
        <f t="shared" si="110"/>
        <v>111190</v>
      </c>
      <c r="V1176" s="159"/>
      <c r="W1176" s="246">
        <f t="shared" si="111"/>
        <v>0</v>
      </c>
      <c r="X1176" s="247" t="str">
        <f t="shared" si="112"/>
        <v>8</v>
      </c>
      <c r="Y1176" s="159"/>
      <c r="Z1176" s="254">
        <f t="shared" si="113"/>
        <v>8895.2000000000007</v>
      </c>
      <c r="AA1176" s="5">
        <f>VLOOKUP(G1176,Ma_KH!$A:$R,14,0)</f>
        <v>60</v>
      </c>
    </row>
    <row r="1177" spans="1:27" x14ac:dyDescent="0.25">
      <c r="A1177" s="261">
        <v>46114</v>
      </c>
      <c r="B1177" s="262">
        <v>4186992182</v>
      </c>
      <c r="C1177" s="263" t="s">
        <v>15253</v>
      </c>
      <c r="D1177" s="261">
        <v>46116</v>
      </c>
      <c r="E1177" s="206"/>
      <c r="F1177" s="189"/>
      <c r="G1177" s="265" t="s">
        <v>14023</v>
      </c>
      <c r="H1177" s="206"/>
      <c r="I1177" s="288">
        <v>4186992182</v>
      </c>
      <c r="J1177" s="283" t="s">
        <v>1782</v>
      </c>
      <c r="K1177" s="205" t="s">
        <v>27</v>
      </c>
      <c r="L1177" s="190" t="str">
        <f>VLOOKUP($K1177,TONG_SL!$A:$D,2,0)</f>
        <v>Chân giò heo muối 300g</v>
      </c>
      <c r="M1177" s="243"/>
      <c r="N1177" s="190" t="str">
        <f t="shared" si="114"/>
        <v>K-C6</v>
      </c>
      <c r="O1177" s="243"/>
      <c r="P1177" s="243"/>
      <c r="Q1177" s="190" t="str">
        <f>VLOOKUP(K1177,TONG_SL!$A:$D,3,0)</f>
        <v>Túi</v>
      </c>
      <c r="R1177" s="248">
        <v>10</v>
      </c>
      <c r="S1177" s="159"/>
      <c r="T1177" s="159">
        <f>VLOOKUP(VLOOKUP(G1177,Ma_KH!$A:$R,18,0)&amp;K1177,Gia_MB!$A:$F,6,0)</f>
        <v>73431</v>
      </c>
      <c r="U1177" s="254">
        <f t="shared" si="110"/>
        <v>734310</v>
      </c>
      <c r="V1177" s="159"/>
      <c r="W1177" s="246">
        <f t="shared" si="111"/>
        <v>0</v>
      </c>
      <c r="X1177" s="247" t="str">
        <f t="shared" si="112"/>
        <v>8</v>
      </c>
      <c r="Y1177" s="159"/>
      <c r="Z1177" s="254">
        <f t="shared" si="113"/>
        <v>58744.800000000003</v>
      </c>
      <c r="AA1177" s="5">
        <f>VLOOKUP(G1177,Ma_KH!$A:$R,14,0)</f>
        <v>60</v>
      </c>
    </row>
    <row r="1178" spans="1:27" x14ac:dyDescent="0.25">
      <c r="A1178" s="261">
        <v>46114</v>
      </c>
      <c r="B1178" s="262">
        <v>4186992182</v>
      </c>
      <c r="C1178" s="263" t="s">
        <v>15253</v>
      </c>
      <c r="D1178" s="261">
        <v>46116</v>
      </c>
      <c r="E1178" s="206"/>
      <c r="F1178" s="189"/>
      <c r="G1178" s="265" t="s">
        <v>14023</v>
      </c>
      <c r="H1178" s="206"/>
      <c r="I1178" s="288">
        <v>4186992182</v>
      </c>
      <c r="J1178" s="283" t="s">
        <v>1782</v>
      </c>
      <c r="K1178" s="205" t="s">
        <v>32</v>
      </c>
      <c r="L1178" s="190" t="str">
        <f>VLOOKUP($K1178,TONG_SL!$A:$D,2,0)</f>
        <v>Giò Tai Lưỡi Xào 250g</v>
      </c>
      <c r="M1178" s="243"/>
      <c r="N1178" s="190" t="str">
        <f t="shared" si="114"/>
        <v>K-C6</v>
      </c>
      <c r="O1178" s="243"/>
      <c r="P1178" s="243"/>
      <c r="Q1178" s="190" t="str">
        <f>VLOOKUP(K1178,TONG_SL!$A:$D,3,0)</f>
        <v>Túi</v>
      </c>
      <c r="R1178" s="248">
        <v>1</v>
      </c>
      <c r="S1178" s="159"/>
      <c r="T1178" s="159">
        <f>VLOOKUP(VLOOKUP(G1178,Ma_KH!$A:$R,18,0)&amp;K1178,Gia_MB!$A:$F,6,0)</f>
        <v>50182</v>
      </c>
      <c r="U1178" s="254">
        <f t="shared" si="110"/>
        <v>50182</v>
      </c>
      <c r="V1178" s="159"/>
      <c r="W1178" s="246">
        <f t="shared" si="111"/>
        <v>0</v>
      </c>
      <c r="X1178" s="247" t="str">
        <f t="shared" si="112"/>
        <v>8</v>
      </c>
      <c r="Y1178" s="159"/>
      <c r="Z1178" s="254">
        <f t="shared" si="113"/>
        <v>4014.56</v>
      </c>
      <c r="AA1178" s="5">
        <f>VLOOKUP(G1178,Ma_KH!$A:$R,14,0)</f>
        <v>60</v>
      </c>
    </row>
    <row r="1179" spans="1:27" x14ac:dyDescent="0.25">
      <c r="A1179" s="261">
        <v>46114</v>
      </c>
      <c r="B1179" s="262">
        <v>4186991583</v>
      </c>
      <c r="C1179" s="263" t="s">
        <v>15253</v>
      </c>
      <c r="D1179" s="261">
        <v>46116</v>
      </c>
      <c r="E1179" s="206"/>
      <c r="F1179" s="189"/>
      <c r="G1179" s="265" t="s">
        <v>13982</v>
      </c>
      <c r="H1179" s="206"/>
      <c r="I1179" s="288">
        <v>4186991583</v>
      </c>
      <c r="J1179" s="283" t="s">
        <v>1782</v>
      </c>
      <c r="K1179" s="205" t="s">
        <v>30</v>
      </c>
      <c r="L1179" s="190" t="str">
        <f>VLOOKUP($K1179,TONG_SL!$A:$D,2,0)</f>
        <v>Gà muối 500g</v>
      </c>
      <c r="M1179" s="243"/>
      <c r="N1179" s="190" t="str">
        <f t="shared" si="114"/>
        <v>K-C6</v>
      </c>
      <c r="O1179" s="243"/>
      <c r="P1179" s="243"/>
      <c r="Q1179" s="190" t="str">
        <f>VLOOKUP(K1179,TONG_SL!$A:$D,3,0)</f>
        <v>Túi</v>
      </c>
      <c r="R1179" s="248">
        <v>3</v>
      </c>
      <c r="S1179" s="159"/>
      <c r="T1179" s="159">
        <f>VLOOKUP(VLOOKUP(G1179,Ma_KH!$A:$R,18,0)&amp;K1179,Gia_MB!$A:$F,6,0)</f>
        <v>116611</v>
      </c>
      <c r="U1179" s="254">
        <f t="shared" si="110"/>
        <v>349833</v>
      </c>
      <c r="V1179" s="159"/>
      <c r="W1179" s="246">
        <f t="shared" si="111"/>
        <v>0</v>
      </c>
      <c r="X1179" s="247" t="str">
        <f t="shared" si="112"/>
        <v>8</v>
      </c>
      <c r="Y1179" s="159"/>
      <c r="Z1179" s="254">
        <f t="shared" si="113"/>
        <v>27986.639999999999</v>
      </c>
      <c r="AA1179" s="5">
        <f>VLOOKUP(G1179,Ma_KH!$A:$R,14,0)</f>
        <v>60</v>
      </c>
    </row>
    <row r="1180" spans="1:27" x14ac:dyDescent="0.25">
      <c r="A1180" s="261">
        <v>46114</v>
      </c>
      <c r="B1180" s="262">
        <v>4186991583</v>
      </c>
      <c r="C1180" s="263" t="s">
        <v>15253</v>
      </c>
      <c r="D1180" s="261">
        <v>46116</v>
      </c>
      <c r="E1180" s="206"/>
      <c r="F1180" s="189"/>
      <c r="G1180" s="265" t="s">
        <v>13982</v>
      </c>
      <c r="H1180" s="206"/>
      <c r="I1180" s="288">
        <v>4186991583</v>
      </c>
      <c r="J1180" s="283" t="s">
        <v>1782</v>
      </c>
      <c r="K1180" s="205" t="s">
        <v>27</v>
      </c>
      <c r="L1180" s="190" t="str">
        <f>VLOOKUP($K1180,TONG_SL!$A:$D,2,0)</f>
        <v>Chân giò heo muối 300g</v>
      </c>
      <c r="M1180" s="243"/>
      <c r="N1180" s="190" t="str">
        <f t="shared" si="114"/>
        <v>K-C6</v>
      </c>
      <c r="O1180" s="243"/>
      <c r="P1180" s="243"/>
      <c r="Q1180" s="190" t="str">
        <f>VLOOKUP(K1180,TONG_SL!$A:$D,3,0)</f>
        <v>Túi</v>
      </c>
      <c r="R1180" s="248">
        <v>5</v>
      </c>
      <c r="S1180" s="159"/>
      <c r="T1180" s="159">
        <f>VLOOKUP(VLOOKUP(G1180,Ma_KH!$A:$R,18,0)&amp;K1180,Gia_MB!$A:$F,6,0)</f>
        <v>73431</v>
      </c>
      <c r="U1180" s="254">
        <f t="shared" si="110"/>
        <v>367155</v>
      </c>
      <c r="V1180" s="159"/>
      <c r="W1180" s="246">
        <f t="shared" si="111"/>
        <v>0</v>
      </c>
      <c r="X1180" s="247" t="str">
        <f t="shared" si="112"/>
        <v>8</v>
      </c>
      <c r="Y1180" s="159"/>
      <c r="Z1180" s="254">
        <f t="shared" si="113"/>
        <v>29372.400000000001</v>
      </c>
      <c r="AA1180" s="5">
        <f>VLOOKUP(G1180,Ma_KH!$A:$R,14,0)</f>
        <v>60</v>
      </c>
    </row>
    <row r="1181" spans="1:27" x14ac:dyDescent="0.25">
      <c r="A1181" s="261">
        <v>46114</v>
      </c>
      <c r="B1181" s="262">
        <v>4186991583</v>
      </c>
      <c r="C1181" s="263" t="s">
        <v>15253</v>
      </c>
      <c r="D1181" s="261">
        <v>46116</v>
      </c>
      <c r="E1181" s="206"/>
      <c r="F1181" s="189"/>
      <c r="G1181" s="265" t="s">
        <v>13982</v>
      </c>
      <c r="H1181" s="206"/>
      <c r="I1181" s="288">
        <v>4186991583</v>
      </c>
      <c r="J1181" s="283" t="s">
        <v>1782</v>
      </c>
      <c r="K1181" s="205" t="s">
        <v>34</v>
      </c>
      <c r="L1181" s="190" t="str">
        <f>VLOOKUP($K1181,TONG_SL!$A:$D,2,0)</f>
        <v>Tai heo muối 200g</v>
      </c>
      <c r="M1181" s="243"/>
      <c r="N1181" s="190" t="str">
        <f t="shared" si="114"/>
        <v>K-C6</v>
      </c>
      <c r="O1181" s="243"/>
      <c r="P1181" s="243"/>
      <c r="Q1181" s="190" t="str">
        <f>VLOOKUP(K1181,TONG_SL!$A:$D,3,0)</f>
        <v>Túi</v>
      </c>
      <c r="R1181" s="248">
        <v>1</v>
      </c>
      <c r="S1181" s="159"/>
      <c r="T1181" s="159">
        <f>VLOOKUP(VLOOKUP(G1181,Ma_KH!$A:$R,18,0)&amp;K1181,Gia_MB!$A:$F,6,0)</f>
        <v>55595</v>
      </c>
      <c r="U1181" s="254">
        <f t="shared" si="110"/>
        <v>55595</v>
      </c>
      <c r="V1181" s="159"/>
      <c r="W1181" s="246">
        <f t="shared" si="111"/>
        <v>0</v>
      </c>
      <c r="X1181" s="247" t="str">
        <f t="shared" si="112"/>
        <v>8</v>
      </c>
      <c r="Y1181" s="159"/>
      <c r="Z1181" s="254">
        <f t="shared" si="113"/>
        <v>4447.6000000000004</v>
      </c>
      <c r="AA1181" s="5">
        <f>VLOOKUP(G1181,Ma_KH!$A:$R,14,0)</f>
        <v>60</v>
      </c>
    </row>
    <row r="1182" spans="1:27" x14ac:dyDescent="0.25">
      <c r="A1182" s="261">
        <v>46114</v>
      </c>
      <c r="B1182" s="262">
        <v>4186992291</v>
      </c>
      <c r="C1182" s="263" t="s">
        <v>15253</v>
      </c>
      <c r="D1182" s="261">
        <v>46116</v>
      </c>
      <c r="E1182" s="206"/>
      <c r="F1182" s="189"/>
      <c r="G1182" s="265" t="s">
        <v>14029</v>
      </c>
      <c r="H1182" s="206"/>
      <c r="I1182" s="288">
        <v>4186992291</v>
      </c>
      <c r="J1182" s="283" t="s">
        <v>1782</v>
      </c>
      <c r="K1182" s="205" t="s">
        <v>30</v>
      </c>
      <c r="L1182" s="190" t="str">
        <f>VLOOKUP($K1182,TONG_SL!$A:$D,2,0)</f>
        <v>Gà muối 500g</v>
      </c>
      <c r="M1182" s="243"/>
      <c r="N1182" s="190" t="str">
        <f t="shared" si="114"/>
        <v>K-C6</v>
      </c>
      <c r="O1182" s="243"/>
      <c r="P1182" s="243"/>
      <c r="Q1182" s="190" t="str">
        <f>VLOOKUP(K1182,TONG_SL!$A:$D,3,0)</f>
        <v>Túi</v>
      </c>
      <c r="R1182" s="248">
        <v>1</v>
      </c>
      <c r="S1182" s="159"/>
      <c r="T1182" s="159">
        <f>VLOOKUP(VLOOKUP(G1182,Ma_KH!$A:$R,18,0)&amp;K1182,Gia_MB!$A:$F,6,0)</f>
        <v>116611</v>
      </c>
      <c r="U1182" s="254">
        <f t="shared" si="110"/>
        <v>116611</v>
      </c>
      <c r="V1182" s="159"/>
      <c r="W1182" s="246">
        <f t="shared" si="111"/>
        <v>0</v>
      </c>
      <c r="X1182" s="247" t="str">
        <f t="shared" si="112"/>
        <v>8</v>
      </c>
      <c r="Y1182" s="159"/>
      <c r="Z1182" s="254">
        <f t="shared" si="113"/>
        <v>9328.880000000001</v>
      </c>
      <c r="AA1182" s="5">
        <f>VLOOKUP(G1182,Ma_KH!$A:$R,14,0)</f>
        <v>60</v>
      </c>
    </row>
    <row r="1183" spans="1:27" x14ac:dyDescent="0.25">
      <c r="A1183" s="261">
        <v>46114</v>
      </c>
      <c r="B1183" s="262">
        <v>4186992291</v>
      </c>
      <c r="C1183" s="263" t="s">
        <v>15253</v>
      </c>
      <c r="D1183" s="261">
        <v>46116</v>
      </c>
      <c r="E1183" s="206"/>
      <c r="F1183" s="189"/>
      <c r="G1183" s="265" t="s">
        <v>14029</v>
      </c>
      <c r="H1183" s="206"/>
      <c r="I1183" s="288">
        <v>4186992291</v>
      </c>
      <c r="J1183" s="283" t="s">
        <v>1782</v>
      </c>
      <c r="K1183" s="205" t="s">
        <v>32</v>
      </c>
      <c r="L1183" s="190" t="str">
        <f>VLOOKUP($K1183,TONG_SL!$A:$D,2,0)</f>
        <v>Giò Tai Lưỡi Xào 250g</v>
      </c>
      <c r="M1183" s="243"/>
      <c r="N1183" s="190" t="str">
        <f t="shared" si="114"/>
        <v>K-C6</v>
      </c>
      <c r="O1183" s="243"/>
      <c r="P1183" s="243"/>
      <c r="Q1183" s="190" t="str">
        <f>VLOOKUP(K1183,TONG_SL!$A:$D,3,0)</f>
        <v>Túi</v>
      </c>
      <c r="R1183" s="248">
        <v>4</v>
      </c>
      <c r="S1183" s="159"/>
      <c r="T1183" s="159">
        <f>VLOOKUP(VLOOKUP(G1183,Ma_KH!$A:$R,18,0)&amp;K1183,Gia_MB!$A:$F,6,0)</f>
        <v>50182</v>
      </c>
      <c r="U1183" s="254">
        <f t="shared" si="110"/>
        <v>200728</v>
      </c>
      <c r="V1183" s="159"/>
      <c r="W1183" s="246">
        <f t="shared" si="111"/>
        <v>0</v>
      </c>
      <c r="X1183" s="247" t="str">
        <f t="shared" si="112"/>
        <v>8</v>
      </c>
      <c r="Y1183" s="159"/>
      <c r="Z1183" s="254">
        <f t="shared" si="113"/>
        <v>16058.24</v>
      </c>
      <c r="AA1183" s="5">
        <f>VLOOKUP(G1183,Ma_KH!$A:$R,14,0)</f>
        <v>60</v>
      </c>
    </row>
    <row r="1184" spans="1:27" x14ac:dyDescent="0.25">
      <c r="A1184" s="261">
        <v>46114</v>
      </c>
      <c r="B1184" s="262">
        <v>4186992291</v>
      </c>
      <c r="C1184" s="263" t="s">
        <v>15253</v>
      </c>
      <c r="D1184" s="261">
        <v>46116</v>
      </c>
      <c r="E1184" s="206"/>
      <c r="F1184" s="189"/>
      <c r="G1184" s="265" t="s">
        <v>14029</v>
      </c>
      <c r="H1184" s="206"/>
      <c r="I1184" s="288">
        <v>4186992291</v>
      </c>
      <c r="J1184" s="283" t="s">
        <v>1782</v>
      </c>
      <c r="K1184" s="205" t="s">
        <v>27</v>
      </c>
      <c r="L1184" s="190" t="str">
        <f>VLOOKUP($K1184,TONG_SL!$A:$D,2,0)</f>
        <v>Chân giò heo muối 300g</v>
      </c>
      <c r="M1184" s="243"/>
      <c r="N1184" s="190" t="str">
        <f t="shared" si="114"/>
        <v>K-C6</v>
      </c>
      <c r="O1184" s="243"/>
      <c r="P1184" s="243"/>
      <c r="Q1184" s="190" t="str">
        <f>VLOOKUP(K1184,TONG_SL!$A:$D,3,0)</f>
        <v>Túi</v>
      </c>
      <c r="R1184" s="248">
        <v>6</v>
      </c>
      <c r="S1184" s="159"/>
      <c r="T1184" s="159">
        <f>VLOOKUP(VLOOKUP(G1184,Ma_KH!$A:$R,18,0)&amp;K1184,Gia_MB!$A:$F,6,0)</f>
        <v>73431</v>
      </c>
      <c r="U1184" s="254">
        <f t="shared" si="110"/>
        <v>440586</v>
      </c>
      <c r="V1184" s="159"/>
      <c r="W1184" s="246">
        <f t="shared" si="111"/>
        <v>0</v>
      </c>
      <c r="X1184" s="247" t="str">
        <f t="shared" si="112"/>
        <v>8</v>
      </c>
      <c r="Y1184" s="159"/>
      <c r="Z1184" s="254">
        <f t="shared" si="113"/>
        <v>35246.879999999997</v>
      </c>
      <c r="AA1184" s="5">
        <f>VLOOKUP(G1184,Ma_KH!$A:$R,14,0)</f>
        <v>60</v>
      </c>
    </row>
    <row r="1185" spans="1:27" x14ac:dyDescent="0.25">
      <c r="A1185" s="261">
        <v>46114</v>
      </c>
      <c r="B1185" s="262">
        <v>4186992291</v>
      </c>
      <c r="C1185" s="263" t="s">
        <v>15253</v>
      </c>
      <c r="D1185" s="261">
        <v>46116</v>
      </c>
      <c r="E1185" s="206"/>
      <c r="F1185" s="189"/>
      <c r="G1185" s="265" t="s">
        <v>14029</v>
      </c>
      <c r="H1185" s="206"/>
      <c r="I1185" s="288">
        <v>4186992291</v>
      </c>
      <c r="J1185" s="283" t="s">
        <v>1782</v>
      </c>
      <c r="K1185" s="205" t="s">
        <v>34</v>
      </c>
      <c r="L1185" s="190" t="str">
        <f>VLOOKUP($K1185,TONG_SL!$A:$D,2,0)</f>
        <v>Tai heo muối 200g</v>
      </c>
      <c r="M1185" s="243"/>
      <c r="N1185" s="190" t="str">
        <f t="shared" si="114"/>
        <v>K-C6</v>
      </c>
      <c r="O1185" s="243"/>
      <c r="P1185" s="243"/>
      <c r="Q1185" s="190" t="str">
        <f>VLOOKUP(K1185,TONG_SL!$A:$D,3,0)</f>
        <v>Túi</v>
      </c>
      <c r="R1185" s="248">
        <v>4</v>
      </c>
      <c r="S1185" s="159"/>
      <c r="T1185" s="159">
        <f>VLOOKUP(VLOOKUP(G1185,Ma_KH!$A:$R,18,0)&amp;K1185,Gia_MB!$A:$F,6,0)</f>
        <v>55595</v>
      </c>
      <c r="U1185" s="254">
        <f t="shared" si="110"/>
        <v>222380</v>
      </c>
      <c r="V1185" s="159"/>
      <c r="W1185" s="246">
        <f t="shared" si="111"/>
        <v>0</v>
      </c>
      <c r="X1185" s="247" t="str">
        <f t="shared" si="112"/>
        <v>8</v>
      </c>
      <c r="Y1185" s="159"/>
      <c r="Z1185" s="254">
        <f t="shared" si="113"/>
        <v>17790.400000000001</v>
      </c>
      <c r="AA1185" s="5">
        <f>VLOOKUP(G1185,Ma_KH!$A:$R,14,0)</f>
        <v>60</v>
      </c>
    </row>
    <row r="1186" spans="1:27" x14ac:dyDescent="0.25">
      <c r="A1186" s="261">
        <v>46114</v>
      </c>
      <c r="B1186" s="262">
        <v>4186991981</v>
      </c>
      <c r="C1186" s="263" t="s">
        <v>15253</v>
      </c>
      <c r="D1186" s="261">
        <v>46116</v>
      </c>
      <c r="E1186" s="206"/>
      <c r="F1186" s="189"/>
      <c r="G1186" s="265" t="s">
        <v>14008</v>
      </c>
      <c r="H1186" s="206"/>
      <c r="I1186" s="288">
        <v>4186991981</v>
      </c>
      <c r="J1186" s="283" t="s">
        <v>1782</v>
      </c>
      <c r="K1186" s="205" t="s">
        <v>34</v>
      </c>
      <c r="L1186" s="190" t="str">
        <f>VLOOKUP($K1186,TONG_SL!$A:$D,2,0)</f>
        <v>Tai heo muối 200g</v>
      </c>
      <c r="M1186" s="243"/>
      <c r="N1186" s="190" t="str">
        <f t="shared" si="114"/>
        <v>K-C6</v>
      </c>
      <c r="O1186" s="243"/>
      <c r="P1186" s="243"/>
      <c r="Q1186" s="190" t="str">
        <f>VLOOKUP(K1186,TONG_SL!$A:$D,3,0)</f>
        <v>Túi</v>
      </c>
      <c r="R1186" s="248">
        <v>1</v>
      </c>
      <c r="S1186" s="159"/>
      <c r="T1186" s="159">
        <f>VLOOKUP(VLOOKUP(G1186,Ma_KH!$A:$R,18,0)&amp;K1186,Gia_MB!$A:$F,6,0)</f>
        <v>55595</v>
      </c>
      <c r="U1186" s="254">
        <f t="shared" si="110"/>
        <v>55595</v>
      </c>
      <c r="V1186" s="159"/>
      <c r="W1186" s="246">
        <f t="shared" si="111"/>
        <v>0</v>
      </c>
      <c r="X1186" s="247" t="str">
        <f t="shared" si="112"/>
        <v>8</v>
      </c>
      <c r="Y1186" s="159"/>
      <c r="Z1186" s="254">
        <f t="shared" si="113"/>
        <v>4447.6000000000004</v>
      </c>
      <c r="AA1186" s="5">
        <f>VLOOKUP(G1186,Ma_KH!$A:$R,14,0)</f>
        <v>60</v>
      </c>
    </row>
    <row r="1187" spans="1:27" x14ac:dyDescent="0.25">
      <c r="A1187" s="261">
        <v>46114</v>
      </c>
      <c r="B1187" s="262">
        <v>4186991981</v>
      </c>
      <c r="C1187" s="263" t="s">
        <v>15253</v>
      </c>
      <c r="D1187" s="261">
        <v>46116</v>
      </c>
      <c r="E1187" s="206"/>
      <c r="F1187" s="189"/>
      <c r="G1187" s="265" t="s">
        <v>14008</v>
      </c>
      <c r="H1187" s="206"/>
      <c r="I1187" s="288">
        <v>4186991981</v>
      </c>
      <c r="J1187" s="283" t="s">
        <v>1782</v>
      </c>
      <c r="K1187" s="205" t="s">
        <v>27</v>
      </c>
      <c r="L1187" s="190" t="str">
        <f>VLOOKUP($K1187,TONG_SL!$A:$D,2,0)</f>
        <v>Chân giò heo muối 300g</v>
      </c>
      <c r="M1187" s="243"/>
      <c r="N1187" s="190" t="str">
        <f t="shared" si="114"/>
        <v>K-C6</v>
      </c>
      <c r="O1187" s="243"/>
      <c r="P1187" s="243"/>
      <c r="Q1187" s="190" t="str">
        <f>VLOOKUP(K1187,TONG_SL!$A:$D,3,0)</f>
        <v>Túi</v>
      </c>
      <c r="R1187" s="248">
        <v>12</v>
      </c>
      <c r="S1187" s="159"/>
      <c r="T1187" s="159">
        <f>VLOOKUP(VLOOKUP(G1187,Ma_KH!$A:$R,18,0)&amp;K1187,Gia_MB!$A:$F,6,0)</f>
        <v>73431</v>
      </c>
      <c r="U1187" s="254">
        <f t="shared" si="110"/>
        <v>881172</v>
      </c>
      <c r="V1187" s="159"/>
      <c r="W1187" s="246">
        <f t="shared" si="111"/>
        <v>0</v>
      </c>
      <c r="X1187" s="247" t="str">
        <f t="shared" si="112"/>
        <v>8</v>
      </c>
      <c r="Y1187" s="159"/>
      <c r="Z1187" s="254">
        <f t="shared" si="113"/>
        <v>70493.759999999995</v>
      </c>
      <c r="AA1187" s="5">
        <f>VLOOKUP(G1187,Ma_KH!$A:$R,14,0)</f>
        <v>60</v>
      </c>
    </row>
    <row r="1188" spans="1:27" x14ac:dyDescent="0.25">
      <c r="A1188" s="261">
        <v>46114</v>
      </c>
      <c r="B1188" s="262">
        <v>4186991981</v>
      </c>
      <c r="C1188" s="263" t="s">
        <v>15253</v>
      </c>
      <c r="D1188" s="261">
        <v>46116</v>
      </c>
      <c r="E1188" s="206"/>
      <c r="F1188" s="189"/>
      <c r="G1188" s="265" t="s">
        <v>14008</v>
      </c>
      <c r="H1188" s="206"/>
      <c r="I1188" s="288">
        <v>4186991981</v>
      </c>
      <c r="J1188" s="283" t="s">
        <v>1782</v>
      </c>
      <c r="K1188" s="205" t="s">
        <v>30</v>
      </c>
      <c r="L1188" s="190" t="str">
        <f>VLOOKUP($K1188,TONG_SL!$A:$D,2,0)</f>
        <v>Gà muối 500g</v>
      </c>
      <c r="M1188" s="243"/>
      <c r="N1188" s="190" t="str">
        <f t="shared" si="114"/>
        <v>K-C6</v>
      </c>
      <c r="O1188" s="243"/>
      <c r="P1188" s="243"/>
      <c r="Q1188" s="190" t="str">
        <f>VLOOKUP(K1188,TONG_SL!$A:$D,3,0)</f>
        <v>Túi</v>
      </c>
      <c r="R1188" s="248">
        <v>3</v>
      </c>
      <c r="S1188" s="159"/>
      <c r="T1188" s="159">
        <f>VLOOKUP(VLOOKUP(G1188,Ma_KH!$A:$R,18,0)&amp;K1188,Gia_MB!$A:$F,6,0)</f>
        <v>116611</v>
      </c>
      <c r="U1188" s="254">
        <f t="shared" si="110"/>
        <v>349833</v>
      </c>
      <c r="V1188" s="159"/>
      <c r="W1188" s="246">
        <f t="shared" si="111"/>
        <v>0</v>
      </c>
      <c r="X1188" s="247" t="str">
        <f t="shared" si="112"/>
        <v>8</v>
      </c>
      <c r="Y1188" s="159"/>
      <c r="Z1188" s="254">
        <f t="shared" si="113"/>
        <v>27986.639999999999</v>
      </c>
      <c r="AA1188" s="5">
        <f>VLOOKUP(G1188,Ma_KH!$A:$R,14,0)</f>
        <v>60</v>
      </c>
    </row>
    <row r="1189" spans="1:27" x14ac:dyDescent="0.25">
      <c r="A1189" s="261">
        <v>46114</v>
      </c>
      <c r="B1189" s="262">
        <v>4186992228</v>
      </c>
      <c r="C1189" s="263" t="s">
        <v>15253</v>
      </c>
      <c r="D1189" s="261">
        <v>46116</v>
      </c>
      <c r="E1189" s="206"/>
      <c r="F1189" s="189"/>
      <c r="G1189" s="265" t="s">
        <v>14026</v>
      </c>
      <c r="H1189" s="206"/>
      <c r="I1189" s="288">
        <v>4186992228</v>
      </c>
      <c r="J1189" s="283" t="s">
        <v>1782</v>
      </c>
      <c r="K1189" s="205" t="s">
        <v>48</v>
      </c>
      <c r="L1189" s="190" t="str">
        <f>VLOOKUP($K1189,TONG_SL!$A:$D,2,0)</f>
        <v>Mọc Nấm Hương 250g</v>
      </c>
      <c r="M1189" s="243"/>
      <c r="N1189" s="190" t="str">
        <f t="shared" si="114"/>
        <v>K-C6</v>
      </c>
      <c r="O1189" s="243"/>
      <c r="P1189" s="243"/>
      <c r="Q1189" s="190" t="str">
        <f>VLOOKUP(K1189,TONG_SL!$A:$D,3,0)</f>
        <v>Túi</v>
      </c>
      <c r="R1189" s="248">
        <v>5</v>
      </c>
      <c r="S1189" s="159"/>
      <c r="T1189" s="159">
        <f>VLOOKUP(VLOOKUP(G1189,Ma_KH!$A:$R,18,0)&amp;K1189,Gia_MB!$A:$F,6,0)</f>
        <v>46000</v>
      </c>
      <c r="U1189" s="254">
        <f t="shared" si="110"/>
        <v>230000</v>
      </c>
      <c r="V1189" s="159"/>
      <c r="W1189" s="246">
        <f t="shared" si="111"/>
        <v>0</v>
      </c>
      <c r="X1189" s="247" t="str">
        <f t="shared" si="112"/>
        <v>8</v>
      </c>
      <c r="Y1189" s="159"/>
      <c r="Z1189" s="254">
        <f t="shared" si="113"/>
        <v>18400</v>
      </c>
      <c r="AA1189" s="5">
        <f>VLOOKUP(G1189,Ma_KH!$A:$R,14,0)</f>
        <v>60</v>
      </c>
    </row>
    <row r="1190" spans="1:27" x14ac:dyDescent="0.25">
      <c r="A1190" s="261">
        <v>46114</v>
      </c>
      <c r="B1190" s="262">
        <v>4186992228</v>
      </c>
      <c r="C1190" s="263" t="s">
        <v>15253</v>
      </c>
      <c r="D1190" s="261">
        <v>46116</v>
      </c>
      <c r="E1190" s="206"/>
      <c r="F1190" s="189"/>
      <c r="G1190" s="265" t="s">
        <v>14026</v>
      </c>
      <c r="H1190" s="206"/>
      <c r="I1190" s="288">
        <v>4186992228</v>
      </c>
      <c r="J1190" s="283" t="s">
        <v>1782</v>
      </c>
      <c r="K1190" s="205" t="s">
        <v>32</v>
      </c>
      <c r="L1190" s="190" t="str">
        <f>VLOOKUP($K1190,TONG_SL!$A:$D,2,0)</f>
        <v>Giò Tai Lưỡi Xào 250g</v>
      </c>
      <c r="M1190" s="243"/>
      <c r="N1190" s="190" t="str">
        <f t="shared" si="114"/>
        <v>K-C6</v>
      </c>
      <c r="O1190" s="243"/>
      <c r="P1190" s="243"/>
      <c r="Q1190" s="190" t="str">
        <f>VLOOKUP(K1190,TONG_SL!$A:$D,3,0)</f>
        <v>Túi</v>
      </c>
      <c r="R1190" s="248">
        <v>2</v>
      </c>
      <c r="S1190" s="159"/>
      <c r="T1190" s="159">
        <f>VLOOKUP(VLOOKUP(G1190,Ma_KH!$A:$R,18,0)&amp;K1190,Gia_MB!$A:$F,6,0)</f>
        <v>50182</v>
      </c>
      <c r="U1190" s="254">
        <f t="shared" si="110"/>
        <v>100364</v>
      </c>
      <c r="V1190" s="159"/>
      <c r="W1190" s="246">
        <f t="shared" si="111"/>
        <v>0</v>
      </c>
      <c r="X1190" s="247" t="str">
        <f t="shared" si="112"/>
        <v>8</v>
      </c>
      <c r="Y1190" s="159"/>
      <c r="Z1190" s="254">
        <f t="shared" si="113"/>
        <v>8029.12</v>
      </c>
      <c r="AA1190" s="5">
        <f>VLOOKUP(G1190,Ma_KH!$A:$R,14,0)</f>
        <v>60</v>
      </c>
    </row>
    <row r="1191" spans="1:27" x14ac:dyDescent="0.25">
      <c r="A1191" s="261">
        <v>46114</v>
      </c>
      <c r="B1191" s="262">
        <v>4186992228</v>
      </c>
      <c r="C1191" s="263" t="s">
        <v>15253</v>
      </c>
      <c r="D1191" s="261">
        <v>46116</v>
      </c>
      <c r="E1191" s="206"/>
      <c r="F1191" s="189"/>
      <c r="G1191" s="265" t="s">
        <v>14026</v>
      </c>
      <c r="H1191" s="206"/>
      <c r="I1191" s="288">
        <v>4186992228</v>
      </c>
      <c r="J1191" s="283" t="s">
        <v>1782</v>
      </c>
      <c r="K1191" s="205" t="s">
        <v>30</v>
      </c>
      <c r="L1191" s="190" t="str">
        <f>VLOOKUP($K1191,TONG_SL!$A:$D,2,0)</f>
        <v>Gà muối 500g</v>
      </c>
      <c r="M1191" s="243"/>
      <c r="N1191" s="190" t="str">
        <f t="shared" si="114"/>
        <v>K-C6</v>
      </c>
      <c r="O1191" s="243"/>
      <c r="P1191" s="243"/>
      <c r="Q1191" s="190" t="str">
        <f>VLOOKUP(K1191,TONG_SL!$A:$D,3,0)</f>
        <v>Túi</v>
      </c>
      <c r="R1191" s="248">
        <v>5</v>
      </c>
      <c r="S1191" s="159"/>
      <c r="T1191" s="159">
        <f>VLOOKUP(VLOOKUP(G1191,Ma_KH!$A:$R,18,0)&amp;K1191,Gia_MB!$A:$F,6,0)</f>
        <v>116611</v>
      </c>
      <c r="U1191" s="254">
        <f t="shared" si="110"/>
        <v>583055</v>
      </c>
      <c r="V1191" s="159"/>
      <c r="W1191" s="246">
        <f t="shared" si="111"/>
        <v>0</v>
      </c>
      <c r="X1191" s="247" t="str">
        <f t="shared" si="112"/>
        <v>8</v>
      </c>
      <c r="Y1191" s="159"/>
      <c r="Z1191" s="254">
        <f t="shared" si="113"/>
        <v>46644.4</v>
      </c>
      <c r="AA1191" s="5">
        <f>VLOOKUP(G1191,Ma_KH!$A:$R,14,0)</f>
        <v>60</v>
      </c>
    </row>
    <row r="1192" spans="1:27" x14ac:dyDescent="0.25">
      <c r="A1192" s="261">
        <v>46114</v>
      </c>
      <c r="B1192" s="262">
        <v>4186991686</v>
      </c>
      <c r="C1192" s="263" t="s">
        <v>15253</v>
      </c>
      <c r="D1192" s="261">
        <v>46116</v>
      </c>
      <c r="E1192" s="206"/>
      <c r="F1192" s="189"/>
      <c r="G1192" s="265" t="s">
        <v>7251</v>
      </c>
      <c r="H1192" s="206"/>
      <c r="I1192" s="288">
        <v>4186991686</v>
      </c>
      <c r="J1192" s="283" t="s">
        <v>1782</v>
      </c>
      <c r="K1192" s="205" t="s">
        <v>27</v>
      </c>
      <c r="L1192" s="190" t="str">
        <f>VLOOKUP($K1192,TONG_SL!$A:$D,2,0)</f>
        <v>Chân giò heo muối 300g</v>
      </c>
      <c r="M1192" s="243"/>
      <c r="N1192" s="190" t="str">
        <f t="shared" si="114"/>
        <v>K-C6</v>
      </c>
      <c r="O1192" s="243"/>
      <c r="P1192" s="243"/>
      <c r="Q1192" s="190" t="str">
        <f>VLOOKUP(K1192,TONG_SL!$A:$D,3,0)</f>
        <v>Túi</v>
      </c>
      <c r="R1192" s="248">
        <v>5</v>
      </c>
      <c r="S1192" s="159"/>
      <c r="T1192" s="159">
        <f>VLOOKUP(VLOOKUP(G1192,Ma_KH!$A:$R,18,0)&amp;K1192,Gia_MB!$A:$F,6,0)</f>
        <v>73431</v>
      </c>
      <c r="U1192" s="254">
        <f t="shared" si="110"/>
        <v>367155</v>
      </c>
      <c r="V1192" s="159"/>
      <c r="W1192" s="246">
        <f t="shared" si="111"/>
        <v>0</v>
      </c>
      <c r="X1192" s="247" t="str">
        <f t="shared" si="112"/>
        <v>8</v>
      </c>
      <c r="Y1192" s="159"/>
      <c r="Z1192" s="254">
        <f t="shared" si="113"/>
        <v>29372.400000000001</v>
      </c>
      <c r="AA1192" s="5">
        <f>VLOOKUP(G1192,Ma_KH!$A:$R,14,0)</f>
        <v>60</v>
      </c>
    </row>
    <row r="1193" spans="1:27" x14ac:dyDescent="0.25">
      <c r="A1193" s="261">
        <v>46114</v>
      </c>
      <c r="B1193" s="262">
        <v>4186991686</v>
      </c>
      <c r="C1193" s="263" t="s">
        <v>15253</v>
      </c>
      <c r="D1193" s="261">
        <v>46116</v>
      </c>
      <c r="E1193" s="206"/>
      <c r="F1193" s="189"/>
      <c r="G1193" s="265" t="s">
        <v>7251</v>
      </c>
      <c r="H1193" s="206"/>
      <c r="I1193" s="288">
        <v>4186991686</v>
      </c>
      <c r="J1193" s="283" t="s">
        <v>1782</v>
      </c>
      <c r="K1193" s="205" t="s">
        <v>48</v>
      </c>
      <c r="L1193" s="190" t="str">
        <f>VLOOKUP($K1193,TONG_SL!$A:$D,2,0)</f>
        <v>Mọc Nấm Hương 250g</v>
      </c>
      <c r="M1193" s="243"/>
      <c r="N1193" s="190" t="str">
        <f t="shared" si="114"/>
        <v>K-C6</v>
      </c>
      <c r="O1193" s="243"/>
      <c r="P1193" s="243"/>
      <c r="Q1193" s="190" t="str">
        <f>VLOOKUP(K1193,TONG_SL!$A:$D,3,0)</f>
        <v>Túi</v>
      </c>
      <c r="R1193" s="248">
        <v>3</v>
      </c>
      <c r="S1193" s="159"/>
      <c r="T1193" s="159">
        <f>VLOOKUP(VLOOKUP(G1193,Ma_KH!$A:$R,18,0)&amp;K1193,Gia_MB!$A:$F,6,0)</f>
        <v>46000</v>
      </c>
      <c r="U1193" s="254">
        <f t="shared" si="110"/>
        <v>138000</v>
      </c>
      <c r="V1193" s="159"/>
      <c r="W1193" s="246">
        <f t="shared" si="111"/>
        <v>0</v>
      </c>
      <c r="X1193" s="247" t="str">
        <f t="shared" si="112"/>
        <v>8</v>
      </c>
      <c r="Y1193" s="159"/>
      <c r="Z1193" s="254">
        <f t="shared" si="113"/>
        <v>11040</v>
      </c>
      <c r="AA1193" s="5">
        <f>VLOOKUP(G1193,Ma_KH!$A:$R,14,0)</f>
        <v>60</v>
      </c>
    </row>
    <row r="1194" spans="1:27" x14ac:dyDescent="0.25">
      <c r="A1194" s="261">
        <v>46114</v>
      </c>
      <c r="B1194" s="262">
        <v>4186991686</v>
      </c>
      <c r="C1194" s="263" t="s">
        <v>15253</v>
      </c>
      <c r="D1194" s="261">
        <v>46116</v>
      </c>
      <c r="E1194" s="206"/>
      <c r="F1194" s="189"/>
      <c r="G1194" s="265" t="s">
        <v>7251</v>
      </c>
      <c r="H1194" s="206"/>
      <c r="I1194" s="288">
        <v>4186991686</v>
      </c>
      <c r="J1194" s="283" t="s">
        <v>1782</v>
      </c>
      <c r="K1194" s="205" t="s">
        <v>34</v>
      </c>
      <c r="L1194" s="190" t="str">
        <f>VLOOKUP($K1194,TONG_SL!$A:$D,2,0)</f>
        <v>Tai heo muối 200g</v>
      </c>
      <c r="M1194" s="243"/>
      <c r="N1194" s="190" t="str">
        <f t="shared" si="114"/>
        <v>K-C6</v>
      </c>
      <c r="O1194" s="243"/>
      <c r="P1194" s="243"/>
      <c r="Q1194" s="190" t="str">
        <f>VLOOKUP(K1194,TONG_SL!$A:$D,3,0)</f>
        <v>Túi</v>
      </c>
      <c r="R1194" s="248">
        <v>1</v>
      </c>
      <c r="S1194" s="159"/>
      <c r="T1194" s="159">
        <f>VLOOKUP(VLOOKUP(G1194,Ma_KH!$A:$R,18,0)&amp;K1194,Gia_MB!$A:$F,6,0)</f>
        <v>55595</v>
      </c>
      <c r="U1194" s="254">
        <f t="shared" si="110"/>
        <v>55595</v>
      </c>
      <c r="V1194" s="159"/>
      <c r="W1194" s="246">
        <f t="shared" si="111"/>
        <v>0</v>
      </c>
      <c r="X1194" s="247" t="str">
        <f t="shared" si="112"/>
        <v>8</v>
      </c>
      <c r="Y1194" s="159"/>
      <c r="Z1194" s="254">
        <f t="shared" si="113"/>
        <v>4447.6000000000004</v>
      </c>
      <c r="AA1194" s="5">
        <f>VLOOKUP(G1194,Ma_KH!$A:$R,14,0)</f>
        <v>60</v>
      </c>
    </row>
    <row r="1195" spans="1:27" x14ac:dyDescent="0.25">
      <c r="A1195" s="261">
        <v>46114</v>
      </c>
      <c r="B1195" s="262">
        <v>4186992082</v>
      </c>
      <c r="C1195" s="263" t="s">
        <v>15253</v>
      </c>
      <c r="D1195" s="261">
        <v>46116</v>
      </c>
      <c r="E1195" s="206"/>
      <c r="F1195" s="189"/>
      <c r="G1195" s="265" t="s">
        <v>14018</v>
      </c>
      <c r="H1195" s="206"/>
      <c r="I1195" s="288">
        <v>4186992082</v>
      </c>
      <c r="J1195" s="283" t="s">
        <v>1782</v>
      </c>
      <c r="K1195" s="205" t="s">
        <v>30</v>
      </c>
      <c r="L1195" s="190" t="str">
        <f>VLOOKUP($K1195,TONG_SL!$A:$D,2,0)</f>
        <v>Gà muối 500g</v>
      </c>
      <c r="M1195" s="243"/>
      <c r="N1195" s="190" t="str">
        <f t="shared" si="114"/>
        <v>K-C6</v>
      </c>
      <c r="O1195" s="243"/>
      <c r="P1195" s="243"/>
      <c r="Q1195" s="190" t="str">
        <f>VLOOKUP(K1195,TONG_SL!$A:$D,3,0)</f>
        <v>Túi</v>
      </c>
      <c r="R1195" s="248">
        <v>8</v>
      </c>
      <c r="S1195" s="159"/>
      <c r="T1195" s="159">
        <f>VLOOKUP(VLOOKUP(G1195,Ma_KH!$A:$R,18,0)&amp;K1195,Gia_MB!$A:$F,6,0)</f>
        <v>116611</v>
      </c>
      <c r="U1195" s="254">
        <f t="shared" si="110"/>
        <v>932888</v>
      </c>
      <c r="V1195" s="159"/>
      <c r="W1195" s="246">
        <f t="shared" si="111"/>
        <v>0</v>
      </c>
      <c r="X1195" s="247" t="str">
        <f t="shared" si="112"/>
        <v>8</v>
      </c>
      <c r="Y1195" s="159"/>
      <c r="Z1195" s="254">
        <f t="shared" si="113"/>
        <v>74631.040000000008</v>
      </c>
      <c r="AA1195" s="5">
        <f>VLOOKUP(G1195,Ma_KH!$A:$R,14,0)</f>
        <v>60</v>
      </c>
    </row>
    <row r="1196" spans="1:27" x14ac:dyDescent="0.25">
      <c r="A1196" s="261">
        <v>46114</v>
      </c>
      <c r="B1196" s="262">
        <v>4186992082</v>
      </c>
      <c r="C1196" s="263" t="s">
        <v>15253</v>
      </c>
      <c r="D1196" s="261">
        <v>46116</v>
      </c>
      <c r="E1196" s="206"/>
      <c r="F1196" s="189"/>
      <c r="G1196" s="265" t="s">
        <v>14018</v>
      </c>
      <c r="H1196" s="206"/>
      <c r="I1196" s="288">
        <v>4186992082</v>
      </c>
      <c r="J1196" s="283" t="s">
        <v>1782</v>
      </c>
      <c r="K1196" s="205" t="s">
        <v>27</v>
      </c>
      <c r="L1196" s="190" t="str">
        <f>VLOOKUP($K1196,TONG_SL!$A:$D,2,0)</f>
        <v>Chân giò heo muối 300g</v>
      </c>
      <c r="M1196" s="243"/>
      <c r="N1196" s="190" t="str">
        <f t="shared" si="114"/>
        <v>K-C6</v>
      </c>
      <c r="O1196" s="243"/>
      <c r="P1196" s="243"/>
      <c r="Q1196" s="190" t="str">
        <f>VLOOKUP(K1196,TONG_SL!$A:$D,3,0)</f>
        <v>Túi</v>
      </c>
      <c r="R1196" s="248">
        <v>6</v>
      </c>
      <c r="S1196" s="159"/>
      <c r="T1196" s="159">
        <f>VLOOKUP(VLOOKUP(G1196,Ma_KH!$A:$R,18,0)&amp;K1196,Gia_MB!$A:$F,6,0)</f>
        <v>73431</v>
      </c>
      <c r="U1196" s="254">
        <f t="shared" si="110"/>
        <v>440586</v>
      </c>
      <c r="V1196" s="159"/>
      <c r="W1196" s="246">
        <f t="shared" si="111"/>
        <v>0</v>
      </c>
      <c r="X1196" s="247" t="str">
        <f t="shared" si="112"/>
        <v>8</v>
      </c>
      <c r="Y1196" s="159"/>
      <c r="Z1196" s="254">
        <f t="shared" si="113"/>
        <v>35246.879999999997</v>
      </c>
      <c r="AA1196" s="5">
        <f>VLOOKUP(G1196,Ma_KH!$A:$R,14,0)</f>
        <v>60</v>
      </c>
    </row>
    <row r="1197" spans="1:27" x14ac:dyDescent="0.25">
      <c r="A1197" s="261">
        <v>46114</v>
      </c>
      <c r="B1197" s="262">
        <v>4186991650</v>
      </c>
      <c r="C1197" s="263" t="s">
        <v>15253</v>
      </c>
      <c r="D1197" s="261">
        <v>46116</v>
      </c>
      <c r="E1197" s="206"/>
      <c r="F1197" s="189"/>
      <c r="G1197" s="265" t="s">
        <v>15517</v>
      </c>
      <c r="H1197" s="206"/>
      <c r="I1197" s="288">
        <v>4186991650</v>
      </c>
      <c r="J1197" s="283" t="s">
        <v>1782</v>
      </c>
      <c r="K1197" s="205" t="s">
        <v>27</v>
      </c>
      <c r="L1197" s="190" t="str">
        <f>VLOOKUP($K1197,TONG_SL!$A:$D,2,0)</f>
        <v>Chân giò heo muối 300g</v>
      </c>
      <c r="M1197" s="243"/>
      <c r="N1197" s="190" t="str">
        <f t="shared" si="114"/>
        <v>K-C6</v>
      </c>
      <c r="O1197" s="243"/>
      <c r="P1197" s="243"/>
      <c r="Q1197" s="190" t="str">
        <f>VLOOKUP(K1197,TONG_SL!$A:$D,3,0)</f>
        <v>Túi</v>
      </c>
      <c r="R1197" s="248">
        <v>1</v>
      </c>
      <c r="S1197" s="159"/>
      <c r="T1197" s="159" t="e">
        <f>VLOOKUP(VLOOKUP(G1197,Ma_KH!$A:$R,18,0)&amp;K1197,Gia_MB!$A:$F,6,0)</f>
        <v>#N/A</v>
      </c>
      <c r="U1197" s="254" t="e">
        <f t="shared" si="110"/>
        <v>#N/A</v>
      </c>
      <c r="V1197" s="159"/>
      <c r="W1197" s="246" t="e">
        <f t="shared" si="111"/>
        <v>#N/A</v>
      </c>
      <c r="X1197" s="247" t="str">
        <f t="shared" si="112"/>
        <v>8</v>
      </c>
      <c r="Y1197" s="159"/>
      <c r="Z1197" s="254" t="e">
        <f t="shared" si="113"/>
        <v>#N/A</v>
      </c>
      <c r="AA1197" s="5" t="e">
        <f>VLOOKUP(G1197,Ma_KH!$A:$R,14,0)</f>
        <v>#N/A</v>
      </c>
    </row>
    <row r="1198" spans="1:27" x14ac:dyDescent="0.25">
      <c r="A1198" s="261">
        <v>46114</v>
      </c>
      <c r="B1198" s="262">
        <v>4186991650</v>
      </c>
      <c r="C1198" s="263" t="s">
        <v>15253</v>
      </c>
      <c r="D1198" s="261">
        <v>46116</v>
      </c>
      <c r="E1198" s="206"/>
      <c r="F1198" s="189"/>
      <c r="G1198" s="265" t="s">
        <v>15517</v>
      </c>
      <c r="H1198" s="206"/>
      <c r="I1198" s="288">
        <v>4186991650</v>
      </c>
      <c r="J1198" s="283" t="s">
        <v>1782</v>
      </c>
      <c r="K1198" s="205" t="s">
        <v>32</v>
      </c>
      <c r="L1198" s="190" t="str">
        <f>VLOOKUP($K1198,TONG_SL!$A:$D,2,0)</f>
        <v>Giò Tai Lưỡi Xào 250g</v>
      </c>
      <c r="M1198" s="243"/>
      <c r="N1198" s="190" t="str">
        <f t="shared" si="114"/>
        <v>K-C6</v>
      </c>
      <c r="O1198" s="243"/>
      <c r="P1198" s="243"/>
      <c r="Q1198" s="190" t="str">
        <f>VLOOKUP(K1198,TONG_SL!$A:$D,3,0)</f>
        <v>Túi</v>
      </c>
      <c r="R1198" s="248">
        <v>5</v>
      </c>
      <c r="S1198" s="159"/>
      <c r="T1198" s="159" t="e">
        <f>VLOOKUP(VLOOKUP(G1198,Ma_KH!$A:$R,18,0)&amp;K1198,Gia_MB!$A:$F,6,0)</f>
        <v>#N/A</v>
      </c>
      <c r="U1198" s="254" t="e">
        <f t="shared" si="110"/>
        <v>#N/A</v>
      </c>
      <c r="V1198" s="159"/>
      <c r="W1198" s="246" t="e">
        <f t="shared" si="111"/>
        <v>#N/A</v>
      </c>
      <c r="X1198" s="247" t="str">
        <f t="shared" si="112"/>
        <v>8</v>
      </c>
      <c r="Y1198" s="159"/>
      <c r="Z1198" s="254" t="e">
        <f t="shared" si="113"/>
        <v>#N/A</v>
      </c>
      <c r="AA1198" s="5" t="e">
        <f>VLOOKUP(G1198,Ma_KH!$A:$R,14,0)</f>
        <v>#N/A</v>
      </c>
    </row>
    <row r="1199" spans="1:27" x14ac:dyDescent="0.25">
      <c r="A1199" s="261">
        <v>46114</v>
      </c>
      <c r="B1199" s="262">
        <v>4186991650</v>
      </c>
      <c r="C1199" s="263" t="s">
        <v>15253</v>
      </c>
      <c r="D1199" s="261">
        <v>46116</v>
      </c>
      <c r="E1199" s="206"/>
      <c r="F1199" s="189"/>
      <c r="G1199" s="265" t="s">
        <v>15517</v>
      </c>
      <c r="H1199" s="206"/>
      <c r="I1199" s="288">
        <v>4186991650</v>
      </c>
      <c r="J1199" s="283" t="s">
        <v>1782</v>
      </c>
      <c r="K1199" s="205" t="s">
        <v>30</v>
      </c>
      <c r="L1199" s="190" t="str">
        <f>VLOOKUP($K1199,TONG_SL!$A:$D,2,0)</f>
        <v>Gà muối 500g</v>
      </c>
      <c r="M1199" s="243"/>
      <c r="N1199" s="190" t="str">
        <f t="shared" si="114"/>
        <v>K-C6</v>
      </c>
      <c r="O1199" s="243"/>
      <c r="P1199" s="243"/>
      <c r="Q1199" s="190" t="str">
        <f>VLOOKUP(K1199,TONG_SL!$A:$D,3,0)</f>
        <v>Túi</v>
      </c>
      <c r="R1199" s="248">
        <v>5</v>
      </c>
      <c r="S1199" s="159"/>
      <c r="T1199" s="159" t="e">
        <f>VLOOKUP(VLOOKUP(G1199,Ma_KH!$A:$R,18,0)&amp;K1199,Gia_MB!$A:$F,6,0)</f>
        <v>#N/A</v>
      </c>
      <c r="U1199" s="254" t="e">
        <f t="shared" si="110"/>
        <v>#N/A</v>
      </c>
      <c r="V1199" s="159"/>
      <c r="W1199" s="246" t="e">
        <f t="shared" si="111"/>
        <v>#N/A</v>
      </c>
      <c r="X1199" s="247" t="str">
        <f t="shared" si="112"/>
        <v>8</v>
      </c>
      <c r="Y1199" s="159"/>
      <c r="Z1199" s="254" t="e">
        <f t="shared" si="113"/>
        <v>#N/A</v>
      </c>
      <c r="AA1199" s="5" t="e">
        <f>VLOOKUP(G1199,Ma_KH!$A:$R,14,0)</f>
        <v>#N/A</v>
      </c>
    </row>
    <row r="1200" spans="1:27" x14ac:dyDescent="0.25">
      <c r="A1200" s="261">
        <v>46114</v>
      </c>
      <c r="B1200" s="262">
        <v>4186991808</v>
      </c>
      <c r="C1200" s="263" t="s">
        <v>15253</v>
      </c>
      <c r="D1200" s="261">
        <v>46116</v>
      </c>
      <c r="E1200" s="206"/>
      <c r="F1200" s="189"/>
      <c r="G1200" s="265" t="s">
        <v>13986</v>
      </c>
      <c r="H1200" s="206"/>
      <c r="I1200" s="288">
        <v>4186991808</v>
      </c>
      <c r="J1200" s="283" t="s">
        <v>1782</v>
      </c>
      <c r="K1200" s="205" t="s">
        <v>27</v>
      </c>
      <c r="L1200" s="190" t="str">
        <f>VLOOKUP($K1200,TONG_SL!$A:$D,2,0)</f>
        <v>Chân giò heo muối 300g</v>
      </c>
      <c r="M1200" s="243"/>
      <c r="N1200" s="190" t="str">
        <f t="shared" si="114"/>
        <v>K-C6</v>
      </c>
      <c r="O1200" s="243"/>
      <c r="P1200" s="243"/>
      <c r="Q1200" s="190" t="str">
        <f>VLOOKUP(K1200,TONG_SL!$A:$D,3,0)</f>
        <v>Túi</v>
      </c>
      <c r="R1200" s="248">
        <v>9</v>
      </c>
      <c r="S1200" s="159"/>
      <c r="T1200" s="159">
        <f>VLOOKUP(VLOOKUP(G1200,Ma_KH!$A:$R,18,0)&amp;K1200,Gia_MB!$A:$F,6,0)</f>
        <v>73431</v>
      </c>
      <c r="U1200" s="254">
        <f t="shared" si="110"/>
        <v>660879</v>
      </c>
      <c r="V1200" s="159"/>
      <c r="W1200" s="246">
        <f t="shared" si="111"/>
        <v>0</v>
      </c>
      <c r="X1200" s="247" t="str">
        <f t="shared" si="112"/>
        <v>8</v>
      </c>
      <c r="Y1200" s="159"/>
      <c r="Z1200" s="254">
        <f t="shared" si="113"/>
        <v>52870.32</v>
      </c>
      <c r="AA1200" s="5">
        <f>VLOOKUP(G1200,Ma_KH!$A:$R,14,0)</f>
        <v>60</v>
      </c>
    </row>
    <row r="1201" spans="1:27" x14ac:dyDescent="0.25">
      <c r="A1201" s="261">
        <v>46114</v>
      </c>
      <c r="B1201" s="262">
        <v>4186991808</v>
      </c>
      <c r="C1201" s="263" t="s">
        <v>15253</v>
      </c>
      <c r="D1201" s="261">
        <v>46116</v>
      </c>
      <c r="E1201" s="206"/>
      <c r="F1201" s="189"/>
      <c r="G1201" s="265" t="s">
        <v>13986</v>
      </c>
      <c r="H1201" s="206"/>
      <c r="I1201" s="288">
        <v>4186991808</v>
      </c>
      <c r="J1201" s="283" t="s">
        <v>1782</v>
      </c>
      <c r="K1201" s="205" t="s">
        <v>30</v>
      </c>
      <c r="L1201" s="190" t="str">
        <f>VLOOKUP($K1201,TONG_SL!$A:$D,2,0)</f>
        <v>Gà muối 500g</v>
      </c>
      <c r="M1201" s="243"/>
      <c r="N1201" s="190" t="str">
        <f t="shared" si="114"/>
        <v>K-C6</v>
      </c>
      <c r="O1201" s="243"/>
      <c r="P1201" s="243"/>
      <c r="Q1201" s="190" t="str">
        <f>VLOOKUP(K1201,TONG_SL!$A:$D,3,0)</f>
        <v>Túi</v>
      </c>
      <c r="R1201" s="248">
        <v>7</v>
      </c>
      <c r="S1201" s="159"/>
      <c r="T1201" s="159">
        <f>VLOOKUP(VLOOKUP(G1201,Ma_KH!$A:$R,18,0)&amp;K1201,Gia_MB!$A:$F,6,0)</f>
        <v>116611</v>
      </c>
      <c r="U1201" s="254">
        <f t="shared" si="110"/>
        <v>816277</v>
      </c>
      <c r="V1201" s="159"/>
      <c r="W1201" s="246">
        <f t="shared" si="111"/>
        <v>0</v>
      </c>
      <c r="X1201" s="247" t="str">
        <f t="shared" si="112"/>
        <v>8</v>
      </c>
      <c r="Y1201" s="159"/>
      <c r="Z1201" s="254">
        <f t="shared" si="113"/>
        <v>65302.16</v>
      </c>
      <c r="AA1201" s="5">
        <f>VLOOKUP(G1201,Ma_KH!$A:$R,14,0)</f>
        <v>60</v>
      </c>
    </row>
    <row r="1202" spans="1:27" x14ac:dyDescent="0.25">
      <c r="A1202" s="261">
        <v>46114</v>
      </c>
      <c r="B1202" s="262">
        <v>4186991812</v>
      </c>
      <c r="C1202" s="263" t="s">
        <v>15253</v>
      </c>
      <c r="D1202" s="261">
        <v>46116</v>
      </c>
      <c r="E1202" s="206"/>
      <c r="F1202" s="189"/>
      <c r="G1202" s="265" t="s">
        <v>13992</v>
      </c>
      <c r="H1202" s="206"/>
      <c r="I1202" s="288">
        <v>4186991812</v>
      </c>
      <c r="J1202" s="283" t="s">
        <v>1782</v>
      </c>
      <c r="K1202" s="205" t="s">
        <v>27</v>
      </c>
      <c r="L1202" s="190" t="str">
        <f>VLOOKUP($K1202,TONG_SL!$A:$D,2,0)</f>
        <v>Chân giò heo muối 300g</v>
      </c>
      <c r="M1202" s="243"/>
      <c r="N1202" s="190" t="str">
        <f t="shared" si="114"/>
        <v>K-C6</v>
      </c>
      <c r="O1202" s="243"/>
      <c r="P1202" s="243"/>
      <c r="Q1202" s="190" t="str">
        <f>VLOOKUP(K1202,TONG_SL!$A:$D,3,0)</f>
        <v>Túi</v>
      </c>
      <c r="R1202" s="248">
        <v>10</v>
      </c>
      <c r="S1202" s="159"/>
      <c r="T1202" s="159">
        <f>VLOOKUP(VLOOKUP(G1202,Ma_KH!$A:$R,18,0)&amp;K1202,Gia_MB!$A:$F,6,0)</f>
        <v>73431</v>
      </c>
      <c r="U1202" s="254">
        <f t="shared" si="110"/>
        <v>734310</v>
      </c>
      <c r="V1202" s="159"/>
      <c r="W1202" s="246">
        <f t="shared" si="111"/>
        <v>0</v>
      </c>
      <c r="X1202" s="247" t="str">
        <f t="shared" si="112"/>
        <v>8</v>
      </c>
      <c r="Y1202" s="159"/>
      <c r="Z1202" s="254">
        <f t="shared" si="113"/>
        <v>58744.800000000003</v>
      </c>
      <c r="AA1202" s="5">
        <f>VLOOKUP(G1202,Ma_KH!$A:$R,14,0)</f>
        <v>60</v>
      </c>
    </row>
    <row r="1203" spans="1:27" x14ac:dyDescent="0.25">
      <c r="A1203" s="261">
        <v>46114</v>
      </c>
      <c r="B1203" s="262">
        <v>4186992178</v>
      </c>
      <c r="C1203" s="263" t="s">
        <v>15253</v>
      </c>
      <c r="D1203" s="261">
        <v>46116</v>
      </c>
      <c r="E1203" s="206"/>
      <c r="F1203" s="189"/>
      <c r="G1203" s="265" t="s">
        <v>14022</v>
      </c>
      <c r="H1203" s="206"/>
      <c r="I1203" s="288">
        <v>4186992178</v>
      </c>
      <c r="J1203" s="283" t="s">
        <v>1782</v>
      </c>
      <c r="K1203" s="205" t="s">
        <v>27</v>
      </c>
      <c r="L1203" s="190" t="str">
        <f>VLOOKUP($K1203,TONG_SL!$A:$D,2,0)</f>
        <v>Chân giò heo muối 300g</v>
      </c>
      <c r="M1203" s="243"/>
      <c r="N1203" s="190" t="str">
        <f t="shared" si="114"/>
        <v>K-C6</v>
      </c>
      <c r="O1203" s="243"/>
      <c r="P1203" s="243"/>
      <c r="Q1203" s="190" t="str">
        <f>VLOOKUP(K1203,TONG_SL!$A:$D,3,0)</f>
        <v>Túi</v>
      </c>
      <c r="R1203" s="248">
        <v>10</v>
      </c>
      <c r="S1203" s="159"/>
      <c r="T1203" s="159">
        <f>VLOOKUP(VLOOKUP(G1203,Ma_KH!$A:$R,18,0)&amp;K1203,Gia_MB!$A:$F,6,0)</f>
        <v>73431</v>
      </c>
      <c r="U1203" s="254">
        <f t="shared" si="110"/>
        <v>734310</v>
      </c>
      <c r="V1203" s="159"/>
      <c r="W1203" s="246">
        <f t="shared" si="111"/>
        <v>0</v>
      </c>
      <c r="X1203" s="247" t="str">
        <f t="shared" si="112"/>
        <v>8</v>
      </c>
      <c r="Y1203" s="159"/>
      <c r="Z1203" s="254">
        <f t="shared" si="113"/>
        <v>58744.800000000003</v>
      </c>
      <c r="AA1203" s="5">
        <f>VLOOKUP(G1203,Ma_KH!$A:$R,14,0)</f>
        <v>60</v>
      </c>
    </row>
    <row r="1204" spans="1:27" x14ac:dyDescent="0.25">
      <c r="A1204" s="261">
        <v>46114</v>
      </c>
      <c r="B1204" s="262">
        <v>4186992034</v>
      </c>
      <c r="C1204" s="263" t="s">
        <v>15253</v>
      </c>
      <c r="D1204" s="261">
        <v>46116</v>
      </c>
      <c r="E1204" s="206"/>
      <c r="F1204" s="189"/>
      <c r="G1204" s="265" t="s">
        <v>14011</v>
      </c>
      <c r="H1204" s="206"/>
      <c r="I1204" s="288">
        <v>4186992034</v>
      </c>
      <c r="J1204" s="283" t="s">
        <v>1782</v>
      </c>
      <c r="K1204" s="205" t="s">
        <v>48</v>
      </c>
      <c r="L1204" s="190" t="str">
        <f>VLOOKUP($K1204,TONG_SL!$A:$D,2,0)</f>
        <v>Mọc Nấm Hương 250g</v>
      </c>
      <c r="M1204" s="243"/>
      <c r="N1204" s="190" t="str">
        <f t="shared" si="114"/>
        <v>K-C6</v>
      </c>
      <c r="O1204" s="243"/>
      <c r="P1204" s="243"/>
      <c r="Q1204" s="190" t="str">
        <f>VLOOKUP(K1204,TONG_SL!$A:$D,3,0)</f>
        <v>Túi</v>
      </c>
      <c r="R1204" s="248">
        <v>3</v>
      </c>
      <c r="S1204" s="159"/>
      <c r="T1204" s="159">
        <f>VLOOKUP(VLOOKUP(G1204,Ma_KH!$A:$R,18,0)&amp;K1204,Gia_MB!$A:$F,6,0)</f>
        <v>46000</v>
      </c>
      <c r="U1204" s="254">
        <f t="shared" si="110"/>
        <v>138000</v>
      </c>
      <c r="V1204" s="159"/>
      <c r="W1204" s="246">
        <f t="shared" si="111"/>
        <v>0</v>
      </c>
      <c r="X1204" s="247" t="str">
        <f t="shared" si="112"/>
        <v>8</v>
      </c>
      <c r="Y1204" s="159"/>
      <c r="Z1204" s="254">
        <f t="shared" si="113"/>
        <v>11040</v>
      </c>
      <c r="AA1204" s="5">
        <f>VLOOKUP(G1204,Ma_KH!$A:$R,14,0)</f>
        <v>60</v>
      </c>
    </row>
    <row r="1205" spans="1:27" x14ac:dyDescent="0.25">
      <c r="A1205" s="261">
        <v>46114</v>
      </c>
      <c r="B1205" s="262">
        <v>4186992034</v>
      </c>
      <c r="C1205" s="263" t="s">
        <v>15253</v>
      </c>
      <c r="D1205" s="261">
        <v>46116</v>
      </c>
      <c r="E1205" s="206"/>
      <c r="F1205" s="189"/>
      <c r="G1205" s="265" t="s">
        <v>14011</v>
      </c>
      <c r="H1205" s="206"/>
      <c r="I1205" s="288">
        <v>4186992034</v>
      </c>
      <c r="J1205" s="283" t="s">
        <v>1782</v>
      </c>
      <c r="K1205" s="205" t="s">
        <v>27</v>
      </c>
      <c r="L1205" s="190" t="str">
        <f>VLOOKUP($K1205,TONG_SL!$A:$D,2,0)</f>
        <v>Chân giò heo muối 300g</v>
      </c>
      <c r="M1205" s="243"/>
      <c r="N1205" s="190" t="str">
        <f t="shared" si="114"/>
        <v>K-C6</v>
      </c>
      <c r="O1205" s="243"/>
      <c r="P1205" s="243"/>
      <c r="Q1205" s="190" t="str">
        <f>VLOOKUP(K1205,TONG_SL!$A:$D,3,0)</f>
        <v>Túi</v>
      </c>
      <c r="R1205" s="248">
        <v>5</v>
      </c>
      <c r="S1205" s="159"/>
      <c r="T1205" s="159">
        <f>VLOOKUP(VLOOKUP(G1205,Ma_KH!$A:$R,18,0)&amp;K1205,Gia_MB!$A:$F,6,0)</f>
        <v>73431</v>
      </c>
      <c r="U1205" s="254">
        <f t="shared" si="110"/>
        <v>367155</v>
      </c>
      <c r="V1205" s="159"/>
      <c r="W1205" s="246">
        <f t="shared" si="111"/>
        <v>0</v>
      </c>
      <c r="X1205" s="247" t="str">
        <f t="shared" si="112"/>
        <v>8</v>
      </c>
      <c r="Y1205" s="159"/>
      <c r="Z1205" s="254">
        <f t="shared" si="113"/>
        <v>29372.400000000001</v>
      </c>
      <c r="AA1205" s="5">
        <f>VLOOKUP(G1205,Ma_KH!$A:$R,14,0)</f>
        <v>60</v>
      </c>
    </row>
    <row r="1206" spans="1:27" x14ac:dyDescent="0.25">
      <c r="A1206" s="261">
        <v>46114</v>
      </c>
      <c r="B1206" s="262">
        <v>4186992034</v>
      </c>
      <c r="C1206" s="263" t="s">
        <v>15253</v>
      </c>
      <c r="D1206" s="261">
        <v>46116</v>
      </c>
      <c r="E1206" s="206"/>
      <c r="F1206" s="189"/>
      <c r="G1206" s="265" t="s">
        <v>14011</v>
      </c>
      <c r="H1206" s="206"/>
      <c r="I1206" s="288">
        <v>4186992034</v>
      </c>
      <c r="J1206" s="283" t="s">
        <v>1782</v>
      </c>
      <c r="K1206" s="205" t="s">
        <v>32</v>
      </c>
      <c r="L1206" s="190" t="str">
        <f>VLOOKUP($K1206,TONG_SL!$A:$D,2,0)</f>
        <v>Giò Tai Lưỡi Xào 250g</v>
      </c>
      <c r="M1206" s="243"/>
      <c r="N1206" s="190" t="str">
        <f t="shared" si="114"/>
        <v>K-C6</v>
      </c>
      <c r="O1206" s="243"/>
      <c r="P1206" s="243"/>
      <c r="Q1206" s="190" t="str">
        <f>VLOOKUP(K1206,TONG_SL!$A:$D,3,0)</f>
        <v>Túi</v>
      </c>
      <c r="R1206" s="248">
        <v>2</v>
      </c>
      <c r="S1206" s="159"/>
      <c r="T1206" s="159">
        <f>VLOOKUP(VLOOKUP(G1206,Ma_KH!$A:$R,18,0)&amp;K1206,Gia_MB!$A:$F,6,0)</f>
        <v>50182</v>
      </c>
      <c r="U1206" s="254">
        <f t="shared" si="110"/>
        <v>100364</v>
      </c>
      <c r="V1206" s="159"/>
      <c r="W1206" s="246">
        <f t="shared" si="111"/>
        <v>0</v>
      </c>
      <c r="X1206" s="247" t="str">
        <f t="shared" si="112"/>
        <v>8</v>
      </c>
      <c r="Y1206" s="159"/>
      <c r="Z1206" s="254">
        <f t="shared" si="113"/>
        <v>8029.12</v>
      </c>
      <c r="AA1206" s="5">
        <f>VLOOKUP(G1206,Ma_KH!$A:$R,14,0)</f>
        <v>60</v>
      </c>
    </row>
    <row r="1207" spans="1:27" x14ac:dyDescent="0.25">
      <c r="A1207" s="261">
        <v>46114</v>
      </c>
      <c r="B1207" s="262">
        <v>4186992034</v>
      </c>
      <c r="C1207" s="263" t="s">
        <v>15253</v>
      </c>
      <c r="D1207" s="261">
        <v>46116</v>
      </c>
      <c r="E1207" s="206"/>
      <c r="F1207" s="189"/>
      <c r="G1207" s="265" t="s">
        <v>14011</v>
      </c>
      <c r="H1207" s="206"/>
      <c r="I1207" s="288">
        <v>4186992034</v>
      </c>
      <c r="J1207" s="283" t="s">
        <v>1782</v>
      </c>
      <c r="K1207" s="205" t="s">
        <v>30</v>
      </c>
      <c r="L1207" s="190" t="str">
        <f>VLOOKUP($K1207,TONG_SL!$A:$D,2,0)</f>
        <v>Gà muối 500g</v>
      </c>
      <c r="M1207" s="243"/>
      <c r="N1207" s="190" t="str">
        <f t="shared" si="114"/>
        <v>K-C6</v>
      </c>
      <c r="O1207" s="243"/>
      <c r="P1207" s="243"/>
      <c r="Q1207" s="190" t="str">
        <f>VLOOKUP(K1207,TONG_SL!$A:$D,3,0)</f>
        <v>Túi</v>
      </c>
      <c r="R1207" s="248">
        <v>5</v>
      </c>
      <c r="S1207" s="159"/>
      <c r="T1207" s="159">
        <f>VLOOKUP(VLOOKUP(G1207,Ma_KH!$A:$R,18,0)&amp;K1207,Gia_MB!$A:$F,6,0)</f>
        <v>116611</v>
      </c>
      <c r="U1207" s="254">
        <f t="shared" si="110"/>
        <v>583055</v>
      </c>
      <c r="V1207" s="159"/>
      <c r="W1207" s="246">
        <f t="shared" si="111"/>
        <v>0</v>
      </c>
      <c r="X1207" s="247" t="str">
        <f t="shared" si="112"/>
        <v>8</v>
      </c>
      <c r="Y1207" s="159"/>
      <c r="Z1207" s="254">
        <f t="shared" si="113"/>
        <v>46644.4</v>
      </c>
      <c r="AA1207" s="5">
        <f>VLOOKUP(G1207,Ma_KH!$A:$R,14,0)</f>
        <v>60</v>
      </c>
    </row>
    <row r="1208" spans="1:27" x14ac:dyDescent="0.25">
      <c r="A1208" s="261">
        <v>46114</v>
      </c>
      <c r="B1208" s="262">
        <v>4186992145</v>
      </c>
      <c r="C1208" s="263" t="s">
        <v>15253</v>
      </c>
      <c r="D1208" s="261">
        <v>46116</v>
      </c>
      <c r="E1208" s="206"/>
      <c r="F1208" s="189"/>
      <c r="G1208" s="265" t="s">
        <v>14020</v>
      </c>
      <c r="H1208" s="206"/>
      <c r="I1208" s="288">
        <v>4186992145</v>
      </c>
      <c r="J1208" s="283" t="s">
        <v>1782</v>
      </c>
      <c r="K1208" s="205" t="s">
        <v>34</v>
      </c>
      <c r="L1208" s="190" t="str">
        <f>VLOOKUP($K1208,TONG_SL!$A:$D,2,0)</f>
        <v>Tai heo muối 200g</v>
      </c>
      <c r="M1208" s="243"/>
      <c r="N1208" s="190" t="str">
        <f t="shared" si="114"/>
        <v>K-C6</v>
      </c>
      <c r="O1208" s="243"/>
      <c r="P1208" s="243"/>
      <c r="Q1208" s="190" t="str">
        <f>VLOOKUP(K1208,TONG_SL!$A:$D,3,0)</f>
        <v>Túi</v>
      </c>
      <c r="R1208" s="248">
        <v>2</v>
      </c>
      <c r="S1208" s="159"/>
      <c r="T1208" s="159">
        <f>VLOOKUP(VLOOKUP(G1208,Ma_KH!$A:$R,18,0)&amp;K1208,Gia_MB!$A:$F,6,0)</f>
        <v>55595</v>
      </c>
      <c r="U1208" s="254">
        <f t="shared" si="110"/>
        <v>111190</v>
      </c>
      <c r="V1208" s="159"/>
      <c r="W1208" s="246">
        <f t="shared" si="111"/>
        <v>0</v>
      </c>
      <c r="X1208" s="247" t="str">
        <f t="shared" si="112"/>
        <v>8</v>
      </c>
      <c r="Y1208" s="159"/>
      <c r="Z1208" s="254">
        <f t="shared" si="113"/>
        <v>8895.2000000000007</v>
      </c>
      <c r="AA1208" s="5">
        <f>VLOOKUP(G1208,Ma_KH!$A:$R,14,0)</f>
        <v>60</v>
      </c>
    </row>
    <row r="1209" spans="1:27" x14ac:dyDescent="0.25">
      <c r="A1209" s="261">
        <v>46114</v>
      </c>
      <c r="B1209" s="262">
        <v>4186992145</v>
      </c>
      <c r="C1209" s="263" t="s">
        <v>15253</v>
      </c>
      <c r="D1209" s="261">
        <v>46116</v>
      </c>
      <c r="E1209" s="206"/>
      <c r="F1209" s="189"/>
      <c r="G1209" s="265" t="s">
        <v>14020</v>
      </c>
      <c r="H1209" s="206"/>
      <c r="I1209" s="288">
        <v>4186992145</v>
      </c>
      <c r="J1209" s="283" t="s">
        <v>1782</v>
      </c>
      <c r="K1209" s="205" t="s">
        <v>48</v>
      </c>
      <c r="L1209" s="190" t="str">
        <f>VLOOKUP($K1209,TONG_SL!$A:$D,2,0)</f>
        <v>Mọc Nấm Hương 250g</v>
      </c>
      <c r="M1209" s="243"/>
      <c r="N1209" s="190" t="str">
        <f t="shared" si="114"/>
        <v>K-C6</v>
      </c>
      <c r="O1209" s="243"/>
      <c r="P1209" s="243"/>
      <c r="Q1209" s="190" t="str">
        <f>VLOOKUP(K1209,TONG_SL!$A:$D,3,0)</f>
        <v>Túi</v>
      </c>
      <c r="R1209" s="248">
        <v>4</v>
      </c>
      <c r="S1209" s="159"/>
      <c r="T1209" s="159">
        <f>VLOOKUP(VLOOKUP(G1209,Ma_KH!$A:$R,18,0)&amp;K1209,Gia_MB!$A:$F,6,0)</f>
        <v>46000</v>
      </c>
      <c r="U1209" s="254">
        <f t="shared" si="110"/>
        <v>184000</v>
      </c>
      <c r="V1209" s="159"/>
      <c r="W1209" s="246">
        <f t="shared" si="111"/>
        <v>0</v>
      </c>
      <c r="X1209" s="247" t="str">
        <f t="shared" si="112"/>
        <v>8</v>
      </c>
      <c r="Y1209" s="159"/>
      <c r="Z1209" s="254">
        <f t="shared" si="113"/>
        <v>14720</v>
      </c>
      <c r="AA1209" s="5">
        <f>VLOOKUP(G1209,Ma_KH!$A:$R,14,0)</f>
        <v>60</v>
      </c>
    </row>
    <row r="1210" spans="1:27" x14ac:dyDescent="0.25">
      <c r="A1210" s="261">
        <v>46114</v>
      </c>
      <c r="B1210" s="262">
        <v>4186992145</v>
      </c>
      <c r="C1210" s="263" t="s">
        <v>15253</v>
      </c>
      <c r="D1210" s="261">
        <v>46116</v>
      </c>
      <c r="E1210" s="206"/>
      <c r="F1210" s="189"/>
      <c r="G1210" s="265" t="s">
        <v>14020</v>
      </c>
      <c r="H1210" s="206"/>
      <c r="I1210" s="288">
        <v>4186992145</v>
      </c>
      <c r="J1210" s="283" t="s">
        <v>1782</v>
      </c>
      <c r="K1210" s="205" t="s">
        <v>27</v>
      </c>
      <c r="L1210" s="190" t="str">
        <f>VLOOKUP($K1210,TONG_SL!$A:$D,2,0)</f>
        <v>Chân giò heo muối 300g</v>
      </c>
      <c r="M1210" s="243"/>
      <c r="N1210" s="190" t="str">
        <f t="shared" si="114"/>
        <v>K-C6</v>
      </c>
      <c r="O1210" s="243"/>
      <c r="P1210" s="243"/>
      <c r="Q1210" s="190" t="str">
        <f>VLOOKUP(K1210,TONG_SL!$A:$D,3,0)</f>
        <v>Túi</v>
      </c>
      <c r="R1210" s="248">
        <v>5</v>
      </c>
      <c r="S1210" s="159"/>
      <c r="T1210" s="159">
        <f>VLOOKUP(VLOOKUP(G1210,Ma_KH!$A:$R,18,0)&amp;K1210,Gia_MB!$A:$F,6,0)</f>
        <v>73431</v>
      </c>
      <c r="U1210" s="254">
        <f t="shared" si="110"/>
        <v>367155</v>
      </c>
      <c r="V1210" s="159"/>
      <c r="W1210" s="246">
        <f t="shared" si="111"/>
        <v>0</v>
      </c>
      <c r="X1210" s="247" t="str">
        <f t="shared" si="112"/>
        <v>8</v>
      </c>
      <c r="Y1210" s="159"/>
      <c r="Z1210" s="254">
        <f t="shared" si="113"/>
        <v>29372.400000000001</v>
      </c>
      <c r="AA1210" s="5">
        <f>VLOOKUP(G1210,Ma_KH!$A:$R,14,0)</f>
        <v>60</v>
      </c>
    </row>
    <row r="1211" spans="1:27" x14ac:dyDescent="0.25">
      <c r="A1211" s="261">
        <v>46114</v>
      </c>
      <c r="B1211" s="262">
        <v>4186992145</v>
      </c>
      <c r="C1211" s="263" t="s">
        <v>15253</v>
      </c>
      <c r="D1211" s="261">
        <v>46116</v>
      </c>
      <c r="E1211" s="206"/>
      <c r="F1211" s="189"/>
      <c r="G1211" s="265" t="s">
        <v>14020</v>
      </c>
      <c r="H1211" s="206"/>
      <c r="I1211" s="288">
        <v>4186992145</v>
      </c>
      <c r="J1211" s="283" t="s">
        <v>1782</v>
      </c>
      <c r="K1211" s="205" t="s">
        <v>32</v>
      </c>
      <c r="L1211" s="190" t="str">
        <f>VLOOKUP($K1211,TONG_SL!$A:$D,2,0)</f>
        <v>Giò Tai Lưỡi Xào 250g</v>
      </c>
      <c r="M1211" s="243"/>
      <c r="N1211" s="190" t="str">
        <f t="shared" si="114"/>
        <v>K-C6</v>
      </c>
      <c r="O1211" s="243"/>
      <c r="P1211" s="243"/>
      <c r="Q1211" s="190" t="str">
        <f>VLOOKUP(K1211,TONG_SL!$A:$D,3,0)</f>
        <v>Túi</v>
      </c>
      <c r="R1211" s="248">
        <v>1</v>
      </c>
      <c r="S1211" s="159"/>
      <c r="T1211" s="159">
        <f>VLOOKUP(VLOOKUP(G1211,Ma_KH!$A:$R,18,0)&amp;K1211,Gia_MB!$A:$F,6,0)</f>
        <v>50182</v>
      </c>
      <c r="U1211" s="254">
        <f t="shared" ref="U1211:U1274" si="115">T1211*R1211</f>
        <v>50182</v>
      </c>
      <c r="V1211" s="159"/>
      <c r="W1211" s="246">
        <f t="shared" ref="W1211:W1274" si="116">U1211*V1211</f>
        <v>0</v>
      </c>
      <c r="X1211" s="247" t="str">
        <f t="shared" ref="X1211:X1274" si="117">IF(B1211&lt;&gt;"","8","0")</f>
        <v>8</v>
      </c>
      <c r="Y1211" s="159"/>
      <c r="Z1211" s="254">
        <f t="shared" ref="Z1211:Z1274" si="118">U1211*X1211%</f>
        <v>4014.56</v>
      </c>
      <c r="AA1211" s="5">
        <f>VLOOKUP(G1211,Ma_KH!$A:$R,14,0)</f>
        <v>60</v>
      </c>
    </row>
    <row r="1212" spans="1:27" x14ac:dyDescent="0.25">
      <c r="A1212" s="261">
        <v>46114</v>
      </c>
      <c r="B1212" s="262">
        <v>4186991734</v>
      </c>
      <c r="C1212" s="263" t="s">
        <v>15253</v>
      </c>
      <c r="D1212" s="261">
        <v>46116</v>
      </c>
      <c r="E1212" s="206"/>
      <c r="F1212" s="189"/>
      <c r="G1212" s="265" t="s">
        <v>15216</v>
      </c>
      <c r="H1212" s="206"/>
      <c r="I1212" s="288">
        <v>4186991734</v>
      </c>
      <c r="J1212" s="283" t="s">
        <v>1782</v>
      </c>
      <c r="K1212" s="205" t="s">
        <v>48</v>
      </c>
      <c r="L1212" s="190" t="str">
        <f>VLOOKUP($K1212,TONG_SL!$A:$D,2,0)</f>
        <v>Mọc Nấm Hương 250g</v>
      </c>
      <c r="M1212" s="243"/>
      <c r="N1212" s="190" t="str">
        <f t="shared" si="114"/>
        <v>K-C6</v>
      </c>
      <c r="O1212" s="243"/>
      <c r="P1212" s="243"/>
      <c r="Q1212" s="190" t="str">
        <f>VLOOKUP(K1212,TONG_SL!$A:$D,3,0)</f>
        <v>Túi</v>
      </c>
      <c r="R1212" s="248">
        <v>2</v>
      </c>
      <c r="S1212" s="159"/>
      <c r="T1212" s="159">
        <f>VLOOKUP(VLOOKUP(G1212,Ma_KH!$A:$R,18,0)&amp;K1212,Gia_MB!$A:$F,6,0)</f>
        <v>46000</v>
      </c>
      <c r="U1212" s="254">
        <f t="shared" si="115"/>
        <v>92000</v>
      </c>
      <c r="V1212" s="159"/>
      <c r="W1212" s="246">
        <f t="shared" si="116"/>
        <v>0</v>
      </c>
      <c r="X1212" s="247" t="str">
        <f t="shared" si="117"/>
        <v>8</v>
      </c>
      <c r="Y1212" s="159"/>
      <c r="Z1212" s="254">
        <f t="shared" si="118"/>
        <v>7360</v>
      </c>
      <c r="AA1212" s="5">
        <f>VLOOKUP(G1212,Ma_KH!$A:$R,14,0)</f>
        <v>60</v>
      </c>
    </row>
    <row r="1213" spans="1:27" x14ac:dyDescent="0.25">
      <c r="A1213" s="261">
        <v>46114</v>
      </c>
      <c r="B1213" s="262">
        <v>4186991734</v>
      </c>
      <c r="C1213" s="263" t="s">
        <v>15253</v>
      </c>
      <c r="D1213" s="261">
        <v>46116</v>
      </c>
      <c r="E1213" s="206"/>
      <c r="F1213" s="189"/>
      <c r="G1213" s="265" t="s">
        <v>15216</v>
      </c>
      <c r="H1213" s="206"/>
      <c r="I1213" s="288">
        <v>4186991734</v>
      </c>
      <c r="J1213" s="283" t="s">
        <v>1782</v>
      </c>
      <c r="K1213" s="205" t="s">
        <v>27</v>
      </c>
      <c r="L1213" s="190" t="str">
        <f>VLOOKUP($K1213,TONG_SL!$A:$D,2,0)</f>
        <v>Chân giò heo muối 300g</v>
      </c>
      <c r="M1213" s="243"/>
      <c r="N1213" s="190" t="str">
        <f t="shared" si="114"/>
        <v>K-C6</v>
      </c>
      <c r="O1213" s="243"/>
      <c r="P1213" s="243"/>
      <c r="Q1213" s="190" t="str">
        <f>VLOOKUP(K1213,TONG_SL!$A:$D,3,0)</f>
        <v>Túi</v>
      </c>
      <c r="R1213" s="248">
        <v>4</v>
      </c>
      <c r="S1213" s="159"/>
      <c r="T1213" s="159">
        <f>VLOOKUP(VLOOKUP(G1213,Ma_KH!$A:$R,18,0)&amp;K1213,Gia_MB!$A:$F,6,0)</f>
        <v>73431</v>
      </c>
      <c r="U1213" s="254">
        <f t="shared" si="115"/>
        <v>293724</v>
      </c>
      <c r="V1213" s="159"/>
      <c r="W1213" s="246">
        <f t="shared" si="116"/>
        <v>0</v>
      </c>
      <c r="X1213" s="247" t="str">
        <f t="shared" si="117"/>
        <v>8</v>
      </c>
      <c r="Y1213" s="159"/>
      <c r="Z1213" s="254">
        <f t="shared" si="118"/>
        <v>23497.920000000002</v>
      </c>
      <c r="AA1213" s="5">
        <f>VLOOKUP(G1213,Ma_KH!$A:$R,14,0)</f>
        <v>60</v>
      </c>
    </row>
    <row r="1214" spans="1:27" x14ac:dyDescent="0.25">
      <c r="A1214" s="261">
        <v>46114</v>
      </c>
      <c r="B1214" s="262">
        <v>4186991899</v>
      </c>
      <c r="C1214" s="263" t="s">
        <v>15253</v>
      </c>
      <c r="D1214" s="261">
        <v>46116</v>
      </c>
      <c r="E1214" s="206"/>
      <c r="F1214" s="189"/>
      <c r="G1214" s="265" t="s">
        <v>14007</v>
      </c>
      <c r="H1214" s="206"/>
      <c r="I1214" s="288">
        <v>4186991899</v>
      </c>
      <c r="J1214" s="283" t="s">
        <v>1782</v>
      </c>
      <c r="K1214" s="205" t="s">
        <v>32</v>
      </c>
      <c r="L1214" s="190" t="str">
        <f>VLOOKUP($K1214,TONG_SL!$A:$D,2,0)</f>
        <v>Giò Tai Lưỡi Xào 250g</v>
      </c>
      <c r="M1214" s="243"/>
      <c r="N1214" s="190" t="str">
        <f t="shared" si="114"/>
        <v>K-C6</v>
      </c>
      <c r="O1214" s="243"/>
      <c r="P1214" s="243"/>
      <c r="Q1214" s="190" t="str">
        <f>VLOOKUP(K1214,TONG_SL!$A:$D,3,0)</f>
        <v>Túi</v>
      </c>
      <c r="R1214" s="248">
        <v>2</v>
      </c>
      <c r="S1214" s="159"/>
      <c r="T1214" s="159">
        <f>VLOOKUP(VLOOKUP(G1214,Ma_KH!$A:$R,18,0)&amp;K1214,Gia_MB!$A:$F,6,0)</f>
        <v>50182</v>
      </c>
      <c r="U1214" s="254">
        <f t="shared" si="115"/>
        <v>100364</v>
      </c>
      <c r="V1214" s="159"/>
      <c r="W1214" s="246">
        <f t="shared" si="116"/>
        <v>0</v>
      </c>
      <c r="X1214" s="247" t="str">
        <f t="shared" si="117"/>
        <v>8</v>
      </c>
      <c r="Y1214" s="159"/>
      <c r="Z1214" s="254">
        <f t="shared" si="118"/>
        <v>8029.12</v>
      </c>
      <c r="AA1214" s="5">
        <f>VLOOKUP(G1214,Ma_KH!$A:$R,14,0)</f>
        <v>60</v>
      </c>
    </row>
    <row r="1215" spans="1:27" x14ac:dyDescent="0.25">
      <c r="A1215" s="261">
        <v>46114</v>
      </c>
      <c r="B1215" s="262">
        <v>4186991899</v>
      </c>
      <c r="C1215" s="263" t="s">
        <v>15253</v>
      </c>
      <c r="D1215" s="261">
        <v>46116</v>
      </c>
      <c r="E1215" s="206"/>
      <c r="F1215" s="189"/>
      <c r="G1215" s="265" t="s">
        <v>14007</v>
      </c>
      <c r="H1215" s="206"/>
      <c r="I1215" s="288">
        <v>4186991899</v>
      </c>
      <c r="J1215" s="283" t="s">
        <v>1782</v>
      </c>
      <c r="K1215" s="205" t="s">
        <v>27</v>
      </c>
      <c r="L1215" s="190" t="str">
        <f>VLOOKUP($K1215,TONG_SL!$A:$D,2,0)</f>
        <v>Chân giò heo muối 300g</v>
      </c>
      <c r="M1215" s="243"/>
      <c r="N1215" s="190" t="str">
        <f t="shared" si="114"/>
        <v>K-C6</v>
      </c>
      <c r="O1215" s="243"/>
      <c r="P1215" s="243"/>
      <c r="Q1215" s="190" t="str">
        <f>VLOOKUP(K1215,TONG_SL!$A:$D,3,0)</f>
        <v>Túi</v>
      </c>
      <c r="R1215" s="248">
        <v>7</v>
      </c>
      <c r="S1215" s="159"/>
      <c r="T1215" s="159">
        <f>VLOOKUP(VLOOKUP(G1215,Ma_KH!$A:$R,18,0)&amp;K1215,Gia_MB!$A:$F,6,0)</f>
        <v>73431</v>
      </c>
      <c r="U1215" s="254">
        <f t="shared" si="115"/>
        <v>514017</v>
      </c>
      <c r="V1215" s="159"/>
      <c r="W1215" s="246">
        <f t="shared" si="116"/>
        <v>0</v>
      </c>
      <c r="X1215" s="247" t="str">
        <f t="shared" si="117"/>
        <v>8</v>
      </c>
      <c r="Y1215" s="159"/>
      <c r="Z1215" s="254">
        <f t="shared" si="118"/>
        <v>41121.360000000001</v>
      </c>
      <c r="AA1215" s="5">
        <f>VLOOKUP(G1215,Ma_KH!$A:$R,14,0)</f>
        <v>60</v>
      </c>
    </row>
    <row r="1216" spans="1:27" x14ac:dyDescent="0.25">
      <c r="A1216" s="261">
        <v>46114</v>
      </c>
      <c r="B1216" s="262">
        <v>4186991899</v>
      </c>
      <c r="C1216" s="263" t="s">
        <v>15253</v>
      </c>
      <c r="D1216" s="261">
        <v>46116</v>
      </c>
      <c r="E1216" s="206"/>
      <c r="F1216" s="189"/>
      <c r="G1216" s="265" t="s">
        <v>14007</v>
      </c>
      <c r="H1216" s="206"/>
      <c r="I1216" s="288">
        <v>4186991899</v>
      </c>
      <c r="J1216" s="283" t="s">
        <v>1782</v>
      </c>
      <c r="K1216" s="205" t="s">
        <v>48</v>
      </c>
      <c r="L1216" s="190" t="str">
        <f>VLOOKUP($K1216,TONG_SL!$A:$D,2,0)</f>
        <v>Mọc Nấm Hương 250g</v>
      </c>
      <c r="M1216" s="243"/>
      <c r="N1216" s="190" t="str">
        <f t="shared" si="114"/>
        <v>K-C6</v>
      </c>
      <c r="O1216" s="243"/>
      <c r="P1216" s="243"/>
      <c r="Q1216" s="190" t="str">
        <f>VLOOKUP(K1216,TONG_SL!$A:$D,3,0)</f>
        <v>Túi</v>
      </c>
      <c r="R1216" s="248">
        <v>3</v>
      </c>
      <c r="S1216" s="159"/>
      <c r="T1216" s="159">
        <f>VLOOKUP(VLOOKUP(G1216,Ma_KH!$A:$R,18,0)&amp;K1216,Gia_MB!$A:$F,6,0)</f>
        <v>46000</v>
      </c>
      <c r="U1216" s="254">
        <f t="shared" si="115"/>
        <v>138000</v>
      </c>
      <c r="V1216" s="159"/>
      <c r="W1216" s="246">
        <f t="shared" si="116"/>
        <v>0</v>
      </c>
      <c r="X1216" s="247" t="str">
        <f t="shared" si="117"/>
        <v>8</v>
      </c>
      <c r="Y1216" s="159"/>
      <c r="Z1216" s="254">
        <f t="shared" si="118"/>
        <v>11040</v>
      </c>
      <c r="AA1216" s="5">
        <f>VLOOKUP(G1216,Ma_KH!$A:$R,14,0)</f>
        <v>60</v>
      </c>
    </row>
    <row r="1217" spans="1:27" x14ac:dyDescent="0.25">
      <c r="A1217" s="261">
        <v>46114</v>
      </c>
      <c r="B1217" s="262">
        <v>4186991809</v>
      </c>
      <c r="C1217" s="263" t="s">
        <v>15253</v>
      </c>
      <c r="D1217" s="261">
        <v>46116</v>
      </c>
      <c r="E1217" s="206"/>
      <c r="F1217" s="189"/>
      <c r="G1217" s="265" t="s">
        <v>13991</v>
      </c>
      <c r="H1217" s="206"/>
      <c r="I1217" s="288">
        <v>4186991809</v>
      </c>
      <c r="J1217" s="283" t="s">
        <v>1782</v>
      </c>
      <c r="K1217" s="205" t="s">
        <v>30</v>
      </c>
      <c r="L1217" s="190" t="str">
        <f>VLOOKUP($K1217,TONG_SL!$A:$D,2,0)</f>
        <v>Gà muối 500g</v>
      </c>
      <c r="M1217" s="243"/>
      <c r="N1217" s="190" t="str">
        <f t="shared" si="114"/>
        <v>K-C6</v>
      </c>
      <c r="O1217" s="243"/>
      <c r="P1217" s="243"/>
      <c r="Q1217" s="190" t="str">
        <f>VLOOKUP(K1217,TONG_SL!$A:$D,3,0)</f>
        <v>Túi</v>
      </c>
      <c r="R1217" s="248">
        <v>5</v>
      </c>
      <c r="S1217" s="159"/>
      <c r="T1217" s="159">
        <f>VLOOKUP(VLOOKUP(G1217,Ma_KH!$A:$R,18,0)&amp;K1217,Gia_MB!$A:$F,6,0)</f>
        <v>116611</v>
      </c>
      <c r="U1217" s="254">
        <f t="shared" si="115"/>
        <v>583055</v>
      </c>
      <c r="V1217" s="159"/>
      <c r="W1217" s="246">
        <f t="shared" si="116"/>
        <v>0</v>
      </c>
      <c r="X1217" s="247" t="str">
        <f t="shared" si="117"/>
        <v>8</v>
      </c>
      <c r="Y1217" s="159"/>
      <c r="Z1217" s="254">
        <f t="shared" si="118"/>
        <v>46644.4</v>
      </c>
      <c r="AA1217" s="5">
        <f>VLOOKUP(G1217,Ma_KH!$A:$R,14,0)</f>
        <v>60</v>
      </c>
    </row>
    <row r="1218" spans="1:27" x14ac:dyDescent="0.25">
      <c r="A1218" s="261">
        <v>46114</v>
      </c>
      <c r="B1218" s="262">
        <v>4186991809</v>
      </c>
      <c r="C1218" s="263" t="s">
        <v>15253</v>
      </c>
      <c r="D1218" s="261">
        <v>46116</v>
      </c>
      <c r="E1218" s="206"/>
      <c r="F1218" s="189"/>
      <c r="G1218" s="265" t="s">
        <v>13991</v>
      </c>
      <c r="H1218" s="206"/>
      <c r="I1218" s="288">
        <v>4186991809</v>
      </c>
      <c r="J1218" s="283" t="s">
        <v>1782</v>
      </c>
      <c r="K1218" s="205" t="s">
        <v>32</v>
      </c>
      <c r="L1218" s="190" t="str">
        <f>VLOOKUP($K1218,TONG_SL!$A:$D,2,0)</f>
        <v>Giò Tai Lưỡi Xào 250g</v>
      </c>
      <c r="M1218" s="243"/>
      <c r="N1218" s="190" t="str">
        <f t="shared" si="114"/>
        <v>K-C6</v>
      </c>
      <c r="O1218" s="243"/>
      <c r="P1218" s="243"/>
      <c r="Q1218" s="190" t="str">
        <f>VLOOKUP(K1218,TONG_SL!$A:$D,3,0)</f>
        <v>Túi</v>
      </c>
      <c r="R1218" s="248">
        <v>3</v>
      </c>
      <c r="S1218" s="159"/>
      <c r="T1218" s="159">
        <f>VLOOKUP(VLOOKUP(G1218,Ma_KH!$A:$R,18,0)&amp;K1218,Gia_MB!$A:$F,6,0)</f>
        <v>50182</v>
      </c>
      <c r="U1218" s="254">
        <f t="shared" si="115"/>
        <v>150546</v>
      </c>
      <c r="V1218" s="159"/>
      <c r="W1218" s="246">
        <f t="shared" si="116"/>
        <v>0</v>
      </c>
      <c r="X1218" s="247" t="str">
        <f t="shared" si="117"/>
        <v>8</v>
      </c>
      <c r="Y1218" s="159"/>
      <c r="Z1218" s="254">
        <f t="shared" si="118"/>
        <v>12043.68</v>
      </c>
      <c r="AA1218" s="5">
        <f>VLOOKUP(G1218,Ma_KH!$A:$R,14,0)</f>
        <v>60</v>
      </c>
    </row>
    <row r="1219" spans="1:27" x14ac:dyDescent="0.25">
      <c r="A1219" s="261">
        <v>46114</v>
      </c>
      <c r="B1219" s="262">
        <v>4186991809</v>
      </c>
      <c r="C1219" s="263" t="s">
        <v>15253</v>
      </c>
      <c r="D1219" s="261">
        <v>46116</v>
      </c>
      <c r="E1219" s="206"/>
      <c r="F1219" s="189"/>
      <c r="G1219" s="265" t="s">
        <v>13991</v>
      </c>
      <c r="H1219" s="206"/>
      <c r="I1219" s="288">
        <v>4186991809</v>
      </c>
      <c r="J1219" s="283" t="s">
        <v>1782</v>
      </c>
      <c r="K1219" s="205" t="s">
        <v>27</v>
      </c>
      <c r="L1219" s="190" t="str">
        <f>VLOOKUP($K1219,TONG_SL!$A:$D,2,0)</f>
        <v>Chân giò heo muối 300g</v>
      </c>
      <c r="M1219" s="243"/>
      <c r="N1219" s="190" t="str">
        <f t="shared" ref="N1219:N1282" si="119">IF($B1219&lt;&gt;"","K-C6","")</f>
        <v>K-C6</v>
      </c>
      <c r="O1219" s="243"/>
      <c r="P1219" s="243"/>
      <c r="Q1219" s="190" t="str">
        <f>VLOOKUP(K1219,TONG_SL!$A:$D,3,0)</f>
        <v>Túi</v>
      </c>
      <c r="R1219" s="248">
        <v>4</v>
      </c>
      <c r="S1219" s="159"/>
      <c r="T1219" s="159">
        <f>VLOOKUP(VLOOKUP(G1219,Ma_KH!$A:$R,18,0)&amp;K1219,Gia_MB!$A:$F,6,0)</f>
        <v>73431</v>
      </c>
      <c r="U1219" s="254">
        <f t="shared" si="115"/>
        <v>293724</v>
      </c>
      <c r="V1219" s="159"/>
      <c r="W1219" s="246">
        <f t="shared" si="116"/>
        <v>0</v>
      </c>
      <c r="X1219" s="247" t="str">
        <f t="shared" si="117"/>
        <v>8</v>
      </c>
      <c r="Y1219" s="159"/>
      <c r="Z1219" s="254">
        <f t="shared" si="118"/>
        <v>23497.920000000002</v>
      </c>
      <c r="AA1219" s="5">
        <f>VLOOKUP(G1219,Ma_KH!$A:$R,14,0)</f>
        <v>60</v>
      </c>
    </row>
    <row r="1220" spans="1:27" x14ac:dyDescent="0.25">
      <c r="A1220" s="261">
        <v>46114</v>
      </c>
      <c r="B1220" s="262">
        <v>4186992147</v>
      </c>
      <c r="C1220" s="263" t="s">
        <v>15253</v>
      </c>
      <c r="D1220" s="261">
        <v>46116</v>
      </c>
      <c r="E1220" s="206"/>
      <c r="F1220" s="189"/>
      <c r="G1220" s="265" t="s">
        <v>14769</v>
      </c>
      <c r="H1220" s="206"/>
      <c r="I1220" s="288">
        <v>4186992147</v>
      </c>
      <c r="J1220" s="283" t="s">
        <v>1782</v>
      </c>
      <c r="K1220" s="205" t="s">
        <v>34</v>
      </c>
      <c r="L1220" s="190" t="str">
        <f>VLOOKUP($K1220,TONG_SL!$A:$D,2,0)</f>
        <v>Tai heo muối 200g</v>
      </c>
      <c r="M1220" s="243"/>
      <c r="N1220" s="190" t="str">
        <f t="shared" si="119"/>
        <v>K-C6</v>
      </c>
      <c r="O1220" s="243"/>
      <c r="P1220" s="243"/>
      <c r="Q1220" s="190" t="str">
        <f>VLOOKUP(K1220,TONG_SL!$A:$D,3,0)</f>
        <v>Túi</v>
      </c>
      <c r="R1220" s="248">
        <v>3</v>
      </c>
      <c r="S1220" s="159"/>
      <c r="T1220" s="159">
        <f>VLOOKUP(VLOOKUP(G1220,Ma_KH!$A:$R,18,0)&amp;K1220,Gia_MB!$A:$F,6,0)</f>
        <v>55595</v>
      </c>
      <c r="U1220" s="254">
        <f t="shared" si="115"/>
        <v>166785</v>
      </c>
      <c r="V1220" s="159"/>
      <c r="W1220" s="246">
        <f t="shared" si="116"/>
        <v>0</v>
      </c>
      <c r="X1220" s="247" t="str">
        <f t="shared" si="117"/>
        <v>8</v>
      </c>
      <c r="Y1220" s="159"/>
      <c r="Z1220" s="254">
        <f t="shared" si="118"/>
        <v>13342.800000000001</v>
      </c>
      <c r="AA1220" s="5">
        <f>VLOOKUP(G1220,Ma_KH!$A:$R,14,0)</f>
        <v>60</v>
      </c>
    </row>
    <row r="1221" spans="1:27" x14ac:dyDescent="0.25">
      <c r="A1221" s="261">
        <v>46114</v>
      </c>
      <c r="B1221" s="262">
        <v>4186992147</v>
      </c>
      <c r="C1221" s="263" t="s">
        <v>15253</v>
      </c>
      <c r="D1221" s="261">
        <v>46116</v>
      </c>
      <c r="E1221" s="206"/>
      <c r="F1221" s="189"/>
      <c r="G1221" s="265" t="s">
        <v>14769</v>
      </c>
      <c r="H1221" s="206"/>
      <c r="I1221" s="288">
        <v>4186992147</v>
      </c>
      <c r="J1221" s="283" t="s">
        <v>1782</v>
      </c>
      <c r="K1221" s="205" t="s">
        <v>48</v>
      </c>
      <c r="L1221" s="190" t="str">
        <f>VLOOKUP($K1221,TONG_SL!$A:$D,2,0)</f>
        <v>Mọc Nấm Hương 250g</v>
      </c>
      <c r="M1221" s="243"/>
      <c r="N1221" s="190" t="str">
        <f t="shared" si="119"/>
        <v>K-C6</v>
      </c>
      <c r="O1221" s="243"/>
      <c r="P1221" s="243"/>
      <c r="Q1221" s="190" t="str">
        <f>VLOOKUP(K1221,TONG_SL!$A:$D,3,0)</f>
        <v>Túi</v>
      </c>
      <c r="R1221" s="248">
        <v>2</v>
      </c>
      <c r="S1221" s="159"/>
      <c r="T1221" s="159">
        <f>VLOOKUP(VLOOKUP(G1221,Ma_KH!$A:$R,18,0)&amp;K1221,Gia_MB!$A:$F,6,0)</f>
        <v>46000</v>
      </c>
      <c r="U1221" s="254">
        <f t="shared" si="115"/>
        <v>92000</v>
      </c>
      <c r="V1221" s="159"/>
      <c r="W1221" s="246">
        <f t="shared" si="116"/>
        <v>0</v>
      </c>
      <c r="X1221" s="247" t="str">
        <f t="shared" si="117"/>
        <v>8</v>
      </c>
      <c r="Y1221" s="159"/>
      <c r="Z1221" s="254">
        <f t="shared" si="118"/>
        <v>7360</v>
      </c>
      <c r="AA1221" s="5">
        <f>VLOOKUP(G1221,Ma_KH!$A:$R,14,0)</f>
        <v>60</v>
      </c>
    </row>
    <row r="1222" spans="1:27" x14ac:dyDescent="0.25">
      <c r="A1222" s="261">
        <v>46114</v>
      </c>
      <c r="B1222" s="262">
        <v>4186992147</v>
      </c>
      <c r="C1222" s="263" t="s">
        <v>15253</v>
      </c>
      <c r="D1222" s="261">
        <v>46116</v>
      </c>
      <c r="E1222" s="206"/>
      <c r="F1222" s="189"/>
      <c r="G1222" s="265" t="s">
        <v>14769</v>
      </c>
      <c r="H1222" s="206"/>
      <c r="I1222" s="288">
        <v>4186992147</v>
      </c>
      <c r="J1222" s="283" t="s">
        <v>1782</v>
      </c>
      <c r="K1222" s="205" t="s">
        <v>27</v>
      </c>
      <c r="L1222" s="190" t="str">
        <f>VLOOKUP($K1222,TONG_SL!$A:$D,2,0)</f>
        <v>Chân giò heo muối 300g</v>
      </c>
      <c r="M1222" s="243"/>
      <c r="N1222" s="190" t="str">
        <f t="shared" si="119"/>
        <v>K-C6</v>
      </c>
      <c r="O1222" s="243"/>
      <c r="P1222" s="243"/>
      <c r="Q1222" s="190" t="str">
        <f>VLOOKUP(K1222,TONG_SL!$A:$D,3,0)</f>
        <v>Túi</v>
      </c>
      <c r="R1222" s="248">
        <v>1</v>
      </c>
      <c r="S1222" s="159"/>
      <c r="T1222" s="159">
        <f>VLOOKUP(VLOOKUP(G1222,Ma_KH!$A:$R,18,0)&amp;K1222,Gia_MB!$A:$F,6,0)</f>
        <v>73431</v>
      </c>
      <c r="U1222" s="254">
        <f t="shared" si="115"/>
        <v>73431</v>
      </c>
      <c r="V1222" s="159"/>
      <c r="W1222" s="246">
        <f t="shared" si="116"/>
        <v>0</v>
      </c>
      <c r="X1222" s="247" t="str">
        <f t="shared" si="117"/>
        <v>8</v>
      </c>
      <c r="Y1222" s="159"/>
      <c r="Z1222" s="254">
        <f t="shared" si="118"/>
        <v>5874.4800000000005</v>
      </c>
      <c r="AA1222" s="5">
        <f>VLOOKUP(G1222,Ma_KH!$A:$R,14,0)</f>
        <v>60</v>
      </c>
    </row>
    <row r="1223" spans="1:27" x14ac:dyDescent="0.25">
      <c r="A1223" s="261">
        <v>46114</v>
      </c>
      <c r="B1223" s="262">
        <v>4186992147</v>
      </c>
      <c r="C1223" s="263" t="s">
        <v>15253</v>
      </c>
      <c r="D1223" s="261">
        <v>46116</v>
      </c>
      <c r="E1223" s="206"/>
      <c r="F1223" s="189"/>
      <c r="G1223" s="265" t="s">
        <v>14769</v>
      </c>
      <c r="H1223" s="206"/>
      <c r="I1223" s="288">
        <v>4186992147</v>
      </c>
      <c r="J1223" s="283" t="s">
        <v>1782</v>
      </c>
      <c r="K1223" s="205" t="s">
        <v>32</v>
      </c>
      <c r="L1223" s="190" t="str">
        <f>VLOOKUP($K1223,TONG_SL!$A:$D,2,0)</f>
        <v>Giò Tai Lưỡi Xào 250g</v>
      </c>
      <c r="M1223" s="243"/>
      <c r="N1223" s="190" t="str">
        <f t="shared" si="119"/>
        <v>K-C6</v>
      </c>
      <c r="O1223" s="243"/>
      <c r="P1223" s="243"/>
      <c r="Q1223" s="190" t="str">
        <f>VLOOKUP(K1223,TONG_SL!$A:$D,3,0)</f>
        <v>Túi</v>
      </c>
      <c r="R1223" s="248">
        <v>3</v>
      </c>
      <c r="S1223" s="159"/>
      <c r="T1223" s="159">
        <f>VLOOKUP(VLOOKUP(G1223,Ma_KH!$A:$R,18,0)&amp;K1223,Gia_MB!$A:$F,6,0)</f>
        <v>50182</v>
      </c>
      <c r="U1223" s="254">
        <f t="shared" si="115"/>
        <v>150546</v>
      </c>
      <c r="V1223" s="159"/>
      <c r="W1223" s="246">
        <f t="shared" si="116"/>
        <v>0</v>
      </c>
      <c r="X1223" s="247" t="str">
        <f t="shared" si="117"/>
        <v>8</v>
      </c>
      <c r="Y1223" s="159"/>
      <c r="Z1223" s="254">
        <f t="shared" si="118"/>
        <v>12043.68</v>
      </c>
      <c r="AA1223" s="5">
        <f>VLOOKUP(G1223,Ma_KH!$A:$R,14,0)</f>
        <v>60</v>
      </c>
    </row>
    <row r="1224" spans="1:27" x14ac:dyDescent="0.25">
      <c r="A1224" s="261">
        <v>46114</v>
      </c>
      <c r="B1224" s="262">
        <v>4186992147</v>
      </c>
      <c r="C1224" s="263" t="s">
        <v>15253</v>
      </c>
      <c r="D1224" s="261">
        <v>46116</v>
      </c>
      <c r="E1224" s="206"/>
      <c r="F1224" s="189"/>
      <c r="G1224" s="265" t="s">
        <v>14769</v>
      </c>
      <c r="H1224" s="206"/>
      <c r="I1224" s="288">
        <v>4186992147</v>
      </c>
      <c r="J1224" s="283" t="s">
        <v>1782</v>
      </c>
      <c r="K1224" s="205" t="s">
        <v>30</v>
      </c>
      <c r="L1224" s="190" t="str">
        <f>VLOOKUP($K1224,TONG_SL!$A:$D,2,0)</f>
        <v>Gà muối 500g</v>
      </c>
      <c r="M1224" s="243"/>
      <c r="N1224" s="190" t="str">
        <f t="shared" si="119"/>
        <v>K-C6</v>
      </c>
      <c r="O1224" s="243"/>
      <c r="P1224" s="243"/>
      <c r="Q1224" s="190" t="str">
        <f>VLOOKUP(K1224,TONG_SL!$A:$D,3,0)</f>
        <v>Túi</v>
      </c>
      <c r="R1224" s="248">
        <v>5</v>
      </c>
      <c r="S1224" s="159"/>
      <c r="T1224" s="159">
        <f>VLOOKUP(VLOOKUP(G1224,Ma_KH!$A:$R,18,0)&amp;K1224,Gia_MB!$A:$F,6,0)</f>
        <v>116611</v>
      </c>
      <c r="U1224" s="254">
        <f t="shared" si="115"/>
        <v>583055</v>
      </c>
      <c r="V1224" s="159"/>
      <c r="W1224" s="246">
        <f t="shared" si="116"/>
        <v>0</v>
      </c>
      <c r="X1224" s="247" t="str">
        <f t="shared" si="117"/>
        <v>8</v>
      </c>
      <c r="Y1224" s="159"/>
      <c r="Z1224" s="254">
        <f t="shared" si="118"/>
        <v>46644.4</v>
      </c>
      <c r="AA1224" s="5">
        <f>VLOOKUP(G1224,Ma_KH!$A:$R,14,0)</f>
        <v>60</v>
      </c>
    </row>
    <row r="1225" spans="1:27" x14ac:dyDescent="0.25">
      <c r="A1225" s="261">
        <v>46114</v>
      </c>
      <c r="B1225" s="262">
        <v>4186991496</v>
      </c>
      <c r="C1225" s="263" t="s">
        <v>15253</v>
      </c>
      <c r="D1225" s="261">
        <v>46116</v>
      </c>
      <c r="E1225" s="206"/>
      <c r="F1225" s="189"/>
      <c r="G1225" s="265" t="s">
        <v>14736</v>
      </c>
      <c r="H1225" s="206"/>
      <c r="I1225" s="288">
        <v>4186991496</v>
      </c>
      <c r="J1225" s="283" t="s">
        <v>1782</v>
      </c>
      <c r="K1225" s="205" t="s">
        <v>34</v>
      </c>
      <c r="L1225" s="190" t="str">
        <f>VLOOKUP($K1225,TONG_SL!$A:$D,2,0)</f>
        <v>Tai heo muối 200g</v>
      </c>
      <c r="M1225" s="243"/>
      <c r="N1225" s="190" t="str">
        <f t="shared" si="119"/>
        <v>K-C6</v>
      </c>
      <c r="O1225" s="243"/>
      <c r="P1225" s="243"/>
      <c r="Q1225" s="190" t="str">
        <f>VLOOKUP(K1225,TONG_SL!$A:$D,3,0)</f>
        <v>Túi</v>
      </c>
      <c r="R1225" s="248">
        <v>1</v>
      </c>
      <c r="S1225" s="159"/>
      <c r="T1225" s="159">
        <f>VLOOKUP(VLOOKUP(G1225,Ma_KH!$A:$R,18,0)&amp;K1225,Gia_MB!$A:$F,6,0)</f>
        <v>55595</v>
      </c>
      <c r="U1225" s="254">
        <f t="shared" si="115"/>
        <v>55595</v>
      </c>
      <c r="V1225" s="159"/>
      <c r="W1225" s="246">
        <f t="shared" si="116"/>
        <v>0</v>
      </c>
      <c r="X1225" s="247" t="str">
        <f t="shared" si="117"/>
        <v>8</v>
      </c>
      <c r="Y1225" s="159"/>
      <c r="Z1225" s="254">
        <f t="shared" si="118"/>
        <v>4447.6000000000004</v>
      </c>
      <c r="AA1225" s="5">
        <f>VLOOKUP(G1225,Ma_KH!$A:$R,14,0)</f>
        <v>60</v>
      </c>
    </row>
    <row r="1226" spans="1:27" x14ac:dyDescent="0.25">
      <c r="A1226" s="261">
        <v>46114</v>
      </c>
      <c r="B1226" s="262">
        <v>4186991496</v>
      </c>
      <c r="C1226" s="263" t="s">
        <v>15253</v>
      </c>
      <c r="D1226" s="261">
        <v>46116</v>
      </c>
      <c r="E1226" s="206"/>
      <c r="F1226" s="189"/>
      <c r="G1226" s="265" t="s">
        <v>14736</v>
      </c>
      <c r="H1226" s="206"/>
      <c r="I1226" s="288">
        <v>4186991496</v>
      </c>
      <c r="J1226" s="283" t="s">
        <v>1782</v>
      </c>
      <c r="K1226" s="205" t="s">
        <v>48</v>
      </c>
      <c r="L1226" s="190" t="str">
        <f>VLOOKUP($K1226,TONG_SL!$A:$D,2,0)</f>
        <v>Mọc Nấm Hương 250g</v>
      </c>
      <c r="M1226" s="243"/>
      <c r="N1226" s="190" t="str">
        <f t="shared" si="119"/>
        <v>K-C6</v>
      </c>
      <c r="O1226" s="243"/>
      <c r="P1226" s="243"/>
      <c r="Q1226" s="190" t="str">
        <f>VLOOKUP(K1226,TONG_SL!$A:$D,3,0)</f>
        <v>Túi</v>
      </c>
      <c r="R1226" s="248">
        <v>1</v>
      </c>
      <c r="S1226" s="159"/>
      <c r="T1226" s="159">
        <f>VLOOKUP(VLOOKUP(G1226,Ma_KH!$A:$R,18,0)&amp;K1226,Gia_MB!$A:$F,6,0)</f>
        <v>46000</v>
      </c>
      <c r="U1226" s="254">
        <f t="shared" si="115"/>
        <v>46000</v>
      </c>
      <c r="V1226" s="159"/>
      <c r="W1226" s="246">
        <f t="shared" si="116"/>
        <v>0</v>
      </c>
      <c r="X1226" s="247" t="str">
        <f t="shared" si="117"/>
        <v>8</v>
      </c>
      <c r="Y1226" s="159"/>
      <c r="Z1226" s="254">
        <f t="shared" si="118"/>
        <v>3680</v>
      </c>
      <c r="AA1226" s="5">
        <f>VLOOKUP(G1226,Ma_KH!$A:$R,14,0)</f>
        <v>60</v>
      </c>
    </row>
    <row r="1227" spans="1:27" x14ac:dyDescent="0.25">
      <c r="A1227" s="261">
        <v>46114</v>
      </c>
      <c r="B1227" s="262">
        <v>4186991496</v>
      </c>
      <c r="C1227" s="263" t="s">
        <v>15253</v>
      </c>
      <c r="D1227" s="261">
        <v>46116</v>
      </c>
      <c r="E1227" s="206"/>
      <c r="F1227" s="189"/>
      <c r="G1227" s="265" t="s">
        <v>14736</v>
      </c>
      <c r="H1227" s="206"/>
      <c r="I1227" s="288">
        <v>4186991496</v>
      </c>
      <c r="J1227" s="283" t="s">
        <v>1782</v>
      </c>
      <c r="K1227" s="205" t="s">
        <v>27</v>
      </c>
      <c r="L1227" s="190" t="str">
        <f>VLOOKUP($K1227,TONG_SL!$A:$D,2,0)</f>
        <v>Chân giò heo muối 300g</v>
      </c>
      <c r="M1227" s="243"/>
      <c r="N1227" s="190" t="str">
        <f t="shared" si="119"/>
        <v>K-C6</v>
      </c>
      <c r="O1227" s="243"/>
      <c r="P1227" s="243"/>
      <c r="Q1227" s="190" t="str">
        <f>VLOOKUP(K1227,TONG_SL!$A:$D,3,0)</f>
        <v>Túi</v>
      </c>
      <c r="R1227" s="248">
        <v>5</v>
      </c>
      <c r="S1227" s="159"/>
      <c r="T1227" s="159">
        <f>VLOOKUP(VLOOKUP(G1227,Ma_KH!$A:$R,18,0)&amp;K1227,Gia_MB!$A:$F,6,0)</f>
        <v>73431</v>
      </c>
      <c r="U1227" s="254">
        <f t="shared" si="115"/>
        <v>367155</v>
      </c>
      <c r="V1227" s="159"/>
      <c r="W1227" s="246">
        <f t="shared" si="116"/>
        <v>0</v>
      </c>
      <c r="X1227" s="247" t="str">
        <f t="shared" si="117"/>
        <v>8</v>
      </c>
      <c r="Y1227" s="159"/>
      <c r="Z1227" s="254">
        <f t="shared" si="118"/>
        <v>29372.400000000001</v>
      </c>
      <c r="AA1227" s="5">
        <f>VLOOKUP(G1227,Ma_KH!$A:$R,14,0)</f>
        <v>60</v>
      </c>
    </row>
    <row r="1228" spans="1:27" x14ac:dyDescent="0.25">
      <c r="A1228" s="261">
        <v>46114</v>
      </c>
      <c r="B1228" s="262">
        <v>4186991496</v>
      </c>
      <c r="C1228" s="263" t="s">
        <v>15253</v>
      </c>
      <c r="D1228" s="261">
        <v>46116</v>
      </c>
      <c r="E1228" s="206"/>
      <c r="F1228" s="189"/>
      <c r="G1228" s="265" t="s">
        <v>14736</v>
      </c>
      <c r="H1228" s="206"/>
      <c r="I1228" s="288">
        <v>4186991496</v>
      </c>
      <c r="J1228" s="283" t="s">
        <v>1782</v>
      </c>
      <c r="K1228" s="205" t="s">
        <v>30</v>
      </c>
      <c r="L1228" s="190" t="str">
        <f>VLOOKUP($K1228,TONG_SL!$A:$D,2,0)</f>
        <v>Gà muối 500g</v>
      </c>
      <c r="M1228" s="243"/>
      <c r="N1228" s="190" t="str">
        <f t="shared" si="119"/>
        <v>K-C6</v>
      </c>
      <c r="O1228" s="243"/>
      <c r="P1228" s="243"/>
      <c r="Q1228" s="190" t="str">
        <f>VLOOKUP(K1228,TONG_SL!$A:$D,3,0)</f>
        <v>Túi</v>
      </c>
      <c r="R1228" s="248">
        <v>1</v>
      </c>
      <c r="S1228" s="159"/>
      <c r="T1228" s="159">
        <f>VLOOKUP(VLOOKUP(G1228,Ma_KH!$A:$R,18,0)&amp;K1228,Gia_MB!$A:$F,6,0)</f>
        <v>116611</v>
      </c>
      <c r="U1228" s="254">
        <f t="shared" si="115"/>
        <v>116611</v>
      </c>
      <c r="V1228" s="159"/>
      <c r="W1228" s="246">
        <f t="shared" si="116"/>
        <v>0</v>
      </c>
      <c r="X1228" s="247" t="str">
        <f t="shared" si="117"/>
        <v>8</v>
      </c>
      <c r="Y1228" s="159"/>
      <c r="Z1228" s="254">
        <f t="shared" si="118"/>
        <v>9328.880000000001</v>
      </c>
      <c r="AA1228" s="5">
        <f>VLOOKUP(G1228,Ma_KH!$A:$R,14,0)</f>
        <v>60</v>
      </c>
    </row>
    <row r="1229" spans="1:27" x14ac:dyDescent="0.25">
      <c r="A1229" s="261">
        <v>46114</v>
      </c>
      <c r="B1229" s="262">
        <v>4186991931</v>
      </c>
      <c r="C1229" s="263" t="s">
        <v>15253</v>
      </c>
      <c r="D1229" s="261">
        <v>46116</v>
      </c>
      <c r="E1229" s="206"/>
      <c r="F1229" s="189"/>
      <c r="G1229" s="265" t="s">
        <v>14754</v>
      </c>
      <c r="H1229" s="206"/>
      <c r="I1229" s="288">
        <v>4186991931</v>
      </c>
      <c r="J1229" s="283" t="s">
        <v>1782</v>
      </c>
      <c r="K1229" s="205" t="s">
        <v>48</v>
      </c>
      <c r="L1229" s="190" t="str">
        <f>VLOOKUP($K1229,TONG_SL!$A:$D,2,0)</f>
        <v>Mọc Nấm Hương 250g</v>
      </c>
      <c r="M1229" s="243"/>
      <c r="N1229" s="190" t="str">
        <f t="shared" si="119"/>
        <v>K-C6</v>
      </c>
      <c r="O1229" s="243"/>
      <c r="P1229" s="243"/>
      <c r="Q1229" s="190" t="str">
        <f>VLOOKUP(K1229,TONG_SL!$A:$D,3,0)</f>
        <v>Túi</v>
      </c>
      <c r="R1229" s="248">
        <v>2</v>
      </c>
      <c r="S1229" s="159"/>
      <c r="T1229" s="159">
        <f>VLOOKUP(VLOOKUP(G1229,Ma_KH!$A:$R,18,0)&amp;K1229,Gia_MB!$A:$F,6,0)</f>
        <v>46000</v>
      </c>
      <c r="U1229" s="254">
        <f t="shared" si="115"/>
        <v>92000</v>
      </c>
      <c r="V1229" s="159"/>
      <c r="W1229" s="246">
        <f t="shared" si="116"/>
        <v>0</v>
      </c>
      <c r="X1229" s="247" t="str">
        <f t="shared" si="117"/>
        <v>8</v>
      </c>
      <c r="Y1229" s="159"/>
      <c r="Z1229" s="254">
        <f t="shared" si="118"/>
        <v>7360</v>
      </c>
      <c r="AA1229" s="5">
        <f>VLOOKUP(G1229,Ma_KH!$A:$R,14,0)</f>
        <v>60</v>
      </c>
    </row>
    <row r="1230" spans="1:27" x14ac:dyDescent="0.25">
      <c r="A1230" s="261">
        <v>46114</v>
      </c>
      <c r="B1230" s="262">
        <v>4186991931</v>
      </c>
      <c r="C1230" s="263" t="s">
        <v>15253</v>
      </c>
      <c r="D1230" s="261">
        <v>46116</v>
      </c>
      <c r="E1230" s="206"/>
      <c r="F1230" s="189"/>
      <c r="G1230" s="265" t="s">
        <v>14754</v>
      </c>
      <c r="H1230" s="206"/>
      <c r="I1230" s="288">
        <v>4186991931</v>
      </c>
      <c r="J1230" s="283" t="s">
        <v>1782</v>
      </c>
      <c r="K1230" s="205" t="s">
        <v>27</v>
      </c>
      <c r="L1230" s="190" t="str">
        <f>VLOOKUP($K1230,TONG_SL!$A:$D,2,0)</f>
        <v>Chân giò heo muối 300g</v>
      </c>
      <c r="M1230" s="243"/>
      <c r="N1230" s="190" t="str">
        <f t="shared" si="119"/>
        <v>K-C6</v>
      </c>
      <c r="O1230" s="243"/>
      <c r="P1230" s="243"/>
      <c r="Q1230" s="190" t="str">
        <f>VLOOKUP(K1230,TONG_SL!$A:$D,3,0)</f>
        <v>Túi</v>
      </c>
      <c r="R1230" s="248">
        <v>16</v>
      </c>
      <c r="S1230" s="159"/>
      <c r="T1230" s="159">
        <f>VLOOKUP(VLOOKUP(G1230,Ma_KH!$A:$R,18,0)&amp;K1230,Gia_MB!$A:$F,6,0)</f>
        <v>73431</v>
      </c>
      <c r="U1230" s="254">
        <f t="shared" si="115"/>
        <v>1174896</v>
      </c>
      <c r="V1230" s="159"/>
      <c r="W1230" s="246">
        <f t="shared" si="116"/>
        <v>0</v>
      </c>
      <c r="X1230" s="247" t="str">
        <f t="shared" si="117"/>
        <v>8</v>
      </c>
      <c r="Y1230" s="159"/>
      <c r="Z1230" s="254">
        <f t="shared" si="118"/>
        <v>93991.680000000008</v>
      </c>
      <c r="AA1230" s="5">
        <f>VLOOKUP(G1230,Ma_KH!$A:$R,14,0)</f>
        <v>60</v>
      </c>
    </row>
    <row r="1231" spans="1:27" x14ac:dyDescent="0.25">
      <c r="A1231" s="261">
        <v>46114</v>
      </c>
      <c r="B1231" s="262">
        <v>4186991931</v>
      </c>
      <c r="C1231" s="263" t="s">
        <v>15253</v>
      </c>
      <c r="D1231" s="261">
        <v>46116</v>
      </c>
      <c r="E1231" s="206"/>
      <c r="F1231" s="189"/>
      <c r="G1231" s="265" t="s">
        <v>14754</v>
      </c>
      <c r="H1231" s="206"/>
      <c r="I1231" s="288">
        <v>4186991931</v>
      </c>
      <c r="J1231" s="283" t="s">
        <v>1782</v>
      </c>
      <c r="K1231" s="205" t="s">
        <v>32</v>
      </c>
      <c r="L1231" s="190" t="str">
        <f>VLOOKUP($K1231,TONG_SL!$A:$D,2,0)</f>
        <v>Giò Tai Lưỡi Xào 250g</v>
      </c>
      <c r="M1231" s="243"/>
      <c r="N1231" s="190" t="str">
        <f t="shared" si="119"/>
        <v>K-C6</v>
      </c>
      <c r="O1231" s="243"/>
      <c r="P1231" s="243"/>
      <c r="Q1231" s="190" t="str">
        <f>VLOOKUP(K1231,TONG_SL!$A:$D,3,0)</f>
        <v>Túi</v>
      </c>
      <c r="R1231" s="248">
        <v>1</v>
      </c>
      <c r="S1231" s="159"/>
      <c r="T1231" s="159">
        <f>VLOOKUP(VLOOKUP(G1231,Ma_KH!$A:$R,18,0)&amp;K1231,Gia_MB!$A:$F,6,0)</f>
        <v>50182</v>
      </c>
      <c r="U1231" s="254">
        <f t="shared" si="115"/>
        <v>50182</v>
      </c>
      <c r="V1231" s="159"/>
      <c r="W1231" s="246">
        <f t="shared" si="116"/>
        <v>0</v>
      </c>
      <c r="X1231" s="247" t="str">
        <f t="shared" si="117"/>
        <v>8</v>
      </c>
      <c r="Y1231" s="159"/>
      <c r="Z1231" s="254">
        <f t="shared" si="118"/>
        <v>4014.56</v>
      </c>
      <c r="AA1231" s="5">
        <f>VLOOKUP(G1231,Ma_KH!$A:$R,14,0)</f>
        <v>60</v>
      </c>
    </row>
    <row r="1232" spans="1:27" x14ac:dyDescent="0.25">
      <c r="A1232" s="261">
        <v>46114</v>
      </c>
      <c r="B1232" s="262">
        <v>4186991897</v>
      </c>
      <c r="C1232" s="263" t="s">
        <v>15253</v>
      </c>
      <c r="D1232" s="261">
        <v>46116</v>
      </c>
      <c r="E1232" s="206"/>
      <c r="F1232" s="189"/>
      <c r="G1232" s="265" t="s">
        <v>14750</v>
      </c>
      <c r="H1232" s="206"/>
      <c r="I1232" s="288">
        <v>4186991897</v>
      </c>
      <c r="J1232" s="283" t="s">
        <v>1782</v>
      </c>
      <c r="K1232" s="205" t="s">
        <v>27</v>
      </c>
      <c r="L1232" s="190" t="str">
        <f>VLOOKUP($K1232,TONG_SL!$A:$D,2,0)</f>
        <v>Chân giò heo muối 300g</v>
      </c>
      <c r="M1232" s="243"/>
      <c r="N1232" s="190" t="str">
        <f t="shared" si="119"/>
        <v>K-C6</v>
      </c>
      <c r="O1232" s="243"/>
      <c r="P1232" s="243"/>
      <c r="Q1232" s="190" t="str">
        <f>VLOOKUP(K1232,TONG_SL!$A:$D,3,0)</f>
        <v>Túi</v>
      </c>
      <c r="R1232" s="248">
        <v>1</v>
      </c>
      <c r="S1232" s="159"/>
      <c r="T1232" s="159">
        <f>VLOOKUP(VLOOKUP(G1232,Ma_KH!$A:$R,18,0)&amp;K1232,Gia_MB!$A:$F,6,0)</f>
        <v>73431</v>
      </c>
      <c r="U1232" s="254">
        <f t="shared" si="115"/>
        <v>73431</v>
      </c>
      <c r="V1232" s="159"/>
      <c r="W1232" s="246">
        <f t="shared" si="116"/>
        <v>0</v>
      </c>
      <c r="X1232" s="247" t="str">
        <f t="shared" si="117"/>
        <v>8</v>
      </c>
      <c r="Y1232" s="159"/>
      <c r="Z1232" s="254">
        <f t="shared" si="118"/>
        <v>5874.4800000000005</v>
      </c>
      <c r="AA1232" s="5">
        <f>VLOOKUP(G1232,Ma_KH!$A:$R,14,0)</f>
        <v>60</v>
      </c>
    </row>
    <row r="1233" spans="1:27" x14ac:dyDescent="0.25">
      <c r="A1233" s="261">
        <v>46114</v>
      </c>
      <c r="B1233" s="262">
        <v>4186991897</v>
      </c>
      <c r="C1233" s="263" t="s">
        <v>15253</v>
      </c>
      <c r="D1233" s="261">
        <v>46116</v>
      </c>
      <c r="E1233" s="206"/>
      <c r="F1233" s="189"/>
      <c r="G1233" s="265" t="s">
        <v>14750</v>
      </c>
      <c r="H1233" s="206"/>
      <c r="I1233" s="288">
        <v>4186991897</v>
      </c>
      <c r="J1233" s="283" t="s">
        <v>1782</v>
      </c>
      <c r="K1233" s="205" t="s">
        <v>32</v>
      </c>
      <c r="L1233" s="190" t="str">
        <f>VLOOKUP($K1233,TONG_SL!$A:$D,2,0)</f>
        <v>Giò Tai Lưỡi Xào 250g</v>
      </c>
      <c r="M1233" s="243"/>
      <c r="N1233" s="190" t="str">
        <f t="shared" si="119"/>
        <v>K-C6</v>
      </c>
      <c r="O1233" s="243"/>
      <c r="P1233" s="243"/>
      <c r="Q1233" s="190" t="str">
        <f>VLOOKUP(K1233,TONG_SL!$A:$D,3,0)</f>
        <v>Túi</v>
      </c>
      <c r="R1233" s="248">
        <v>5</v>
      </c>
      <c r="S1233" s="159"/>
      <c r="T1233" s="159">
        <f>VLOOKUP(VLOOKUP(G1233,Ma_KH!$A:$R,18,0)&amp;K1233,Gia_MB!$A:$F,6,0)</f>
        <v>50182</v>
      </c>
      <c r="U1233" s="254">
        <f t="shared" si="115"/>
        <v>250910</v>
      </c>
      <c r="V1233" s="159"/>
      <c r="W1233" s="246">
        <f t="shared" si="116"/>
        <v>0</v>
      </c>
      <c r="X1233" s="247" t="str">
        <f t="shared" si="117"/>
        <v>8</v>
      </c>
      <c r="Y1233" s="159"/>
      <c r="Z1233" s="254">
        <f t="shared" si="118"/>
        <v>20072.8</v>
      </c>
      <c r="AA1233" s="5">
        <f>VLOOKUP(G1233,Ma_KH!$A:$R,14,0)</f>
        <v>60</v>
      </c>
    </row>
    <row r="1234" spans="1:27" x14ac:dyDescent="0.25">
      <c r="A1234" s="261">
        <v>46114</v>
      </c>
      <c r="B1234" s="262">
        <v>4186991897</v>
      </c>
      <c r="C1234" s="263" t="s">
        <v>15253</v>
      </c>
      <c r="D1234" s="261">
        <v>46116</v>
      </c>
      <c r="E1234" s="206"/>
      <c r="F1234" s="189"/>
      <c r="G1234" s="265" t="s">
        <v>14750</v>
      </c>
      <c r="H1234" s="206"/>
      <c r="I1234" s="288">
        <v>4186991897</v>
      </c>
      <c r="J1234" s="283" t="s">
        <v>1782</v>
      </c>
      <c r="K1234" s="205" t="s">
        <v>30</v>
      </c>
      <c r="L1234" s="190" t="str">
        <f>VLOOKUP($K1234,TONG_SL!$A:$D,2,0)</f>
        <v>Gà muối 500g</v>
      </c>
      <c r="M1234" s="243"/>
      <c r="N1234" s="190" t="str">
        <f t="shared" si="119"/>
        <v>K-C6</v>
      </c>
      <c r="O1234" s="243"/>
      <c r="P1234" s="243"/>
      <c r="Q1234" s="190" t="str">
        <f>VLOOKUP(K1234,TONG_SL!$A:$D,3,0)</f>
        <v>Túi</v>
      </c>
      <c r="R1234" s="248">
        <v>5</v>
      </c>
      <c r="S1234" s="159"/>
      <c r="T1234" s="159">
        <f>VLOOKUP(VLOOKUP(G1234,Ma_KH!$A:$R,18,0)&amp;K1234,Gia_MB!$A:$F,6,0)</f>
        <v>116611</v>
      </c>
      <c r="U1234" s="254">
        <f t="shared" si="115"/>
        <v>583055</v>
      </c>
      <c r="V1234" s="159"/>
      <c r="W1234" s="246">
        <f t="shared" si="116"/>
        <v>0</v>
      </c>
      <c r="X1234" s="247" t="str">
        <f t="shared" si="117"/>
        <v>8</v>
      </c>
      <c r="Y1234" s="159"/>
      <c r="Z1234" s="254">
        <f t="shared" si="118"/>
        <v>46644.4</v>
      </c>
      <c r="AA1234" s="5">
        <f>VLOOKUP(G1234,Ma_KH!$A:$R,14,0)</f>
        <v>60</v>
      </c>
    </row>
    <row r="1235" spans="1:27" x14ac:dyDescent="0.25">
      <c r="A1235" s="261">
        <v>46114</v>
      </c>
      <c r="B1235" s="262">
        <v>4186991576</v>
      </c>
      <c r="C1235" s="263" t="s">
        <v>15253</v>
      </c>
      <c r="D1235" s="261">
        <v>46116</v>
      </c>
      <c r="E1235" s="206"/>
      <c r="F1235" s="189"/>
      <c r="G1235" s="265" t="s">
        <v>14742</v>
      </c>
      <c r="H1235" s="206"/>
      <c r="I1235" s="288">
        <v>4186991576</v>
      </c>
      <c r="J1235" s="283" t="s">
        <v>1782</v>
      </c>
      <c r="K1235" s="205" t="s">
        <v>48</v>
      </c>
      <c r="L1235" s="190" t="str">
        <f>VLOOKUP($K1235,TONG_SL!$A:$D,2,0)</f>
        <v>Mọc Nấm Hương 250g</v>
      </c>
      <c r="M1235" s="243"/>
      <c r="N1235" s="190" t="str">
        <f t="shared" si="119"/>
        <v>K-C6</v>
      </c>
      <c r="O1235" s="243"/>
      <c r="P1235" s="243"/>
      <c r="Q1235" s="190" t="str">
        <f>VLOOKUP(K1235,TONG_SL!$A:$D,3,0)</f>
        <v>Túi</v>
      </c>
      <c r="R1235" s="248">
        <v>2</v>
      </c>
      <c r="S1235" s="159"/>
      <c r="T1235" s="159">
        <f>VLOOKUP(VLOOKUP(G1235,Ma_KH!$A:$R,18,0)&amp;K1235,Gia_MB!$A:$F,6,0)</f>
        <v>46000</v>
      </c>
      <c r="U1235" s="254">
        <f t="shared" si="115"/>
        <v>92000</v>
      </c>
      <c r="V1235" s="159"/>
      <c r="W1235" s="246">
        <f t="shared" si="116"/>
        <v>0</v>
      </c>
      <c r="X1235" s="247" t="str">
        <f t="shared" si="117"/>
        <v>8</v>
      </c>
      <c r="Y1235" s="159"/>
      <c r="Z1235" s="254">
        <f t="shared" si="118"/>
        <v>7360</v>
      </c>
      <c r="AA1235" s="5">
        <f>VLOOKUP(G1235,Ma_KH!$A:$R,14,0)</f>
        <v>60</v>
      </c>
    </row>
    <row r="1236" spans="1:27" x14ac:dyDescent="0.25">
      <c r="A1236" s="261">
        <v>46114</v>
      </c>
      <c r="B1236" s="262">
        <v>4186991576</v>
      </c>
      <c r="C1236" s="263" t="s">
        <v>15253</v>
      </c>
      <c r="D1236" s="261">
        <v>46116</v>
      </c>
      <c r="E1236" s="206"/>
      <c r="F1236" s="189"/>
      <c r="G1236" s="265" t="s">
        <v>14742</v>
      </c>
      <c r="H1236" s="206"/>
      <c r="I1236" s="288">
        <v>4186991576</v>
      </c>
      <c r="J1236" s="283" t="s">
        <v>1782</v>
      </c>
      <c r="K1236" s="205" t="s">
        <v>27</v>
      </c>
      <c r="L1236" s="190" t="str">
        <f>VLOOKUP($K1236,TONG_SL!$A:$D,2,0)</f>
        <v>Chân giò heo muối 300g</v>
      </c>
      <c r="M1236" s="243"/>
      <c r="N1236" s="190" t="str">
        <f t="shared" si="119"/>
        <v>K-C6</v>
      </c>
      <c r="O1236" s="243"/>
      <c r="P1236" s="243"/>
      <c r="Q1236" s="190" t="str">
        <f>VLOOKUP(K1236,TONG_SL!$A:$D,3,0)</f>
        <v>Túi</v>
      </c>
      <c r="R1236" s="248">
        <v>7</v>
      </c>
      <c r="S1236" s="159"/>
      <c r="T1236" s="159">
        <f>VLOOKUP(VLOOKUP(G1236,Ma_KH!$A:$R,18,0)&amp;K1236,Gia_MB!$A:$F,6,0)</f>
        <v>73431</v>
      </c>
      <c r="U1236" s="254">
        <f t="shared" si="115"/>
        <v>514017</v>
      </c>
      <c r="V1236" s="159"/>
      <c r="W1236" s="246">
        <f t="shared" si="116"/>
        <v>0</v>
      </c>
      <c r="X1236" s="247" t="str">
        <f t="shared" si="117"/>
        <v>8</v>
      </c>
      <c r="Y1236" s="159"/>
      <c r="Z1236" s="254">
        <f t="shared" si="118"/>
        <v>41121.360000000001</v>
      </c>
      <c r="AA1236" s="5">
        <f>VLOOKUP(G1236,Ma_KH!$A:$R,14,0)</f>
        <v>60</v>
      </c>
    </row>
    <row r="1237" spans="1:27" x14ac:dyDescent="0.25">
      <c r="A1237" s="261">
        <v>46114</v>
      </c>
      <c r="B1237" s="262">
        <v>4186991576</v>
      </c>
      <c r="C1237" s="263" t="s">
        <v>15253</v>
      </c>
      <c r="D1237" s="261">
        <v>46116</v>
      </c>
      <c r="E1237" s="206"/>
      <c r="F1237" s="189"/>
      <c r="G1237" s="265" t="s">
        <v>14742</v>
      </c>
      <c r="H1237" s="206"/>
      <c r="I1237" s="288">
        <v>4186991576</v>
      </c>
      <c r="J1237" s="283" t="s">
        <v>1782</v>
      </c>
      <c r="K1237" s="205" t="s">
        <v>32</v>
      </c>
      <c r="L1237" s="190" t="str">
        <f>VLOOKUP($K1237,TONG_SL!$A:$D,2,0)</f>
        <v>Giò Tai Lưỡi Xào 250g</v>
      </c>
      <c r="M1237" s="243"/>
      <c r="N1237" s="190" t="str">
        <f t="shared" si="119"/>
        <v>K-C6</v>
      </c>
      <c r="O1237" s="243"/>
      <c r="P1237" s="243"/>
      <c r="Q1237" s="190" t="str">
        <f>VLOOKUP(K1237,TONG_SL!$A:$D,3,0)</f>
        <v>Túi</v>
      </c>
      <c r="R1237" s="248">
        <v>2</v>
      </c>
      <c r="S1237" s="159"/>
      <c r="T1237" s="159">
        <f>VLOOKUP(VLOOKUP(G1237,Ma_KH!$A:$R,18,0)&amp;K1237,Gia_MB!$A:$F,6,0)</f>
        <v>50182</v>
      </c>
      <c r="U1237" s="254">
        <f t="shared" si="115"/>
        <v>100364</v>
      </c>
      <c r="V1237" s="159"/>
      <c r="W1237" s="246">
        <f t="shared" si="116"/>
        <v>0</v>
      </c>
      <c r="X1237" s="247" t="str">
        <f t="shared" si="117"/>
        <v>8</v>
      </c>
      <c r="Y1237" s="159"/>
      <c r="Z1237" s="254">
        <f t="shared" si="118"/>
        <v>8029.12</v>
      </c>
      <c r="AA1237" s="5">
        <f>VLOOKUP(G1237,Ma_KH!$A:$R,14,0)</f>
        <v>60</v>
      </c>
    </row>
    <row r="1238" spans="1:27" x14ac:dyDescent="0.25">
      <c r="A1238" s="261">
        <v>46114</v>
      </c>
      <c r="B1238" s="262">
        <v>4186991576</v>
      </c>
      <c r="C1238" s="263" t="s">
        <v>15253</v>
      </c>
      <c r="D1238" s="261">
        <v>46116</v>
      </c>
      <c r="E1238" s="206"/>
      <c r="F1238" s="189"/>
      <c r="G1238" s="265" t="s">
        <v>14742</v>
      </c>
      <c r="H1238" s="206"/>
      <c r="I1238" s="288">
        <v>4186991576</v>
      </c>
      <c r="J1238" s="283" t="s">
        <v>1782</v>
      </c>
      <c r="K1238" s="205" t="s">
        <v>30</v>
      </c>
      <c r="L1238" s="190" t="str">
        <f>VLOOKUP($K1238,TONG_SL!$A:$D,2,0)</f>
        <v>Gà muối 500g</v>
      </c>
      <c r="M1238" s="243"/>
      <c r="N1238" s="190" t="str">
        <f t="shared" si="119"/>
        <v>K-C6</v>
      </c>
      <c r="O1238" s="243"/>
      <c r="P1238" s="243"/>
      <c r="Q1238" s="190" t="str">
        <f>VLOOKUP(K1238,TONG_SL!$A:$D,3,0)</f>
        <v>Túi</v>
      </c>
      <c r="R1238" s="248">
        <v>3</v>
      </c>
      <c r="S1238" s="159"/>
      <c r="T1238" s="159">
        <f>VLOOKUP(VLOOKUP(G1238,Ma_KH!$A:$R,18,0)&amp;K1238,Gia_MB!$A:$F,6,0)</f>
        <v>116611</v>
      </c>
      <c r="U1238" s="254">
        <f t="shared" si="115"/>
        <v>349833</v>
      </c>
      <c r="V1238" s="159"/>
      <c r="W1238" s="246">
        <f t="shared" si="116"/>
        <v>0</v>
      </c>
      <c r="X1238" s="247" t="str">
        <f t="shared" si="117"/>
        <v>8</v>
      </c>
      <c r="Y1238" s="159"/>
      <c r="Z1238" s="254">
        <f t="shared" si="118"/>
        <v>27986.639999999999</v>
      </c>
      <c r="AA1238" s="5">
        <f>VLOOKUP(G1238,Ma_KH!$A:$R,14,0)</f>
        <v>60</v>
      </c>
    </row>
    <row r="1239" spans="1:27" x14ac:dyDescent="0.25">
      <c r="A1239" s="261">
        <v>46114</v>
      </c>
      <c r="B1239" s="262">
        <v>4186992078</v>
      </c>
      <c r="C1239" s="263" t="s">
        <v>15253</v>
      </c>
      <c r="D1239" s="261">
        <v>46116</v>
      </c>
      <c r="E1239" s="206"/>
      <c r="F1239" s="189"/>
      <c r="G1239" s="265" t="s">
        <v>14760</v>
      </c>
      <c r="H1239" s="206"/>
      <c r="I1239" s="288">
        <v>4186992078</v>
      </c>
      <c r="J1239" s="283" t="s">
        <v>1782</v>
      </c>
      <c r="K1239" s="205" t="s">
        <v>34</v>
      </c>
      <c r="L1239" s="190" t="str">
        <f>VLOOKUP($K1239,TONG_SL!$A:$D,2,0)</f>
        <v>Tai heo muối 200g</v>
      </c>
      <c r="M1239" s="243"/>
      <c r="N1239" s="190" t="str">
        <f t="shared" si="119"/>
        <v>K-C6</v>
      </c>
      <c r="O1239" s="243"/>
      <c r="P1239" s="243"/>
      <c r="Q1239" s="190" t="str">
        <f>VLOOKUP(K1239,TONG_SL!$A:$D,3,0)</f>
        <v>Túi</v>
      </c>
      <c r="R1239" s="248">
        <v>2</v>
      </c>
      <c r="S1239" s="159"/>
      <c r="T1239" s="159">
        <f>VLOOKUP(VLOOKUP(G1239,Ma_KH!$A:$R,18,0)&amp;K1239,Gia_MB!$A:$F,6,0)</f>
        <v>55595</v>
      </c>
      <c r="U1239" s="254">
        <f t="shared" si="115"/>
        <v>111190</v>
      </c>
      <c r="V1239" s="159"/>
      <c r="W1239" s="246">
        <f t="shared" si="116"/>
        <v>0</v>
      </c>
      <c r="X1239" s="247" t="str">
        <f t="shared" si="117"/>
        <v>8</v>
      </c>
      <c r="Y1239" s="159"/>
      <c r="Z1239" s="254">
        <f t="shared" si="118"/>
        <v>8895.2000000000007</v>
      </c>
      <c r="AA1239" s="5">
        <f>VLOOKUP(G1239,Ma_KH!$A:$R,14,0)</f>
        <v>60</v>
      </c>
    </row>
    <row r="1240" spans="1:27" x14ac:dyDescent="0.25">
      <c r="A1240" s="261">
        <v>46114</v>
      </c>
      <c r="B1240" s="262">
        <v>4186992078</v>
      </c>
      <c r="C1240" s="263" t="s">
        <v>15253</v>
      </c>
      <c r="D1240" s="261">
        <v>46116</v>
      </c>
      <c r="E1240" s="206"/>
      <c r="F1240" s="189"/>
      <c r="G1240" s="265" t="s">
        <v>14760</v>
      </c>
      <c r="H1240" s="206"/>
      <c r="I1240" s="288">
        <v>4186992078</v>
      </c>
      <c r="J1240" s="283" t="s">
        <v>1782</v>
      </c>
      <c r="K1240" s="205" t="s">
        <v>27</v>
      </c>
      <c r="L1240" s="190" t="str">
        <f>VLOOKUP($K1240,TONG_SL!$A:$D,2,0)</f>
        <v>Chân giò heo muối 300g</v>
      </c>
      <c r="M1240" s="243"/>
      <c r="N1240" s="190" t="str">
        <f t="shared" si="119"/>
        <v>K-C6</v>
      </c>
      <c r="O1240" s="243"/>
      <c r="P1240" s="243"/>
      <c r="Q1240" s="190" t="str">
        <f>VLOOKUP(K1240,TONG_SL!$A:$D,3,0)</f>
        <v>Túi</v>
      </c>
      <c r="R1240" s="248">
        <v>3</v>
      </c>
      <c r="S1240" s="159"/>
      <c r="T1240" s="159">
        <f>VLOOKUP(VLOOKUP(G1240,Ma_KH!$A:$R,18,0)&amp;K1240,Gia_MB!$A:$F,6,0)</f>
        <v>73431</v>
      </c>
      <c r="U1240" s="254">
        <f t="shared" si="115"/>
        <v>220293</v>
      </c>
      <c r="V1240" s="159"/>
      <c r="W1240" s="246">
        <f t="shared" si="116"/>
        <v>0</v>
      </c>
      <c r="X1240" s="247" t="str">
        <f t="shared" si="117"/>
        <v>8</v>
      </c>
      <c r="Y1240" s="159"/>
      <c r="Z1240" s="254">
        <f t="shared" si="118"/>
        <v>17623.439999999999</v>
      </c>
      <c r="AA1240" s="5">
        <f>VLOOKUP(G1240,Ma_KH!$A:$R,14,0)</f>
        <v>60</v>
      </c>
    </row>
    <row r="1241" spans="1:27" x14ac:dyDescent="0.25">
      <c r="A1241" s="261">
        <v>46114</v>
      </c>
      <c r="B1241" s="262">
        <v>4186992078</v>
      </c>
      <c r="C1241" s="263" t="s">
        <v>15253</v>
      </c>
      <c r="D1241" s="261">
        <v>46116</v>
      </c>
      <c r="E1241" s="206"/>
      <c r="F1241" s="189"/>
      <c r="G1241" s="265" t="s">
        <v>14760</v>
      </c>
      <c r="H1241" s="206"/>
      <c r="I1241" s="288">
        <v>4186992078</v>
      </c>
      <c r="J1241" s="283" t="s">
        <v>1782</v>
      </c>
      <c r="K1241" s="205" t="s">
        <v>30</v>
      </c>
      <c r="L1241" s="190" t="str">
        <f>VLOOKUP($K1241,TONG_SL!$A:$D,2,0)</f>
        <v>Gà muối 500g</v>
      </c>
      <c r="M1241" s="243"/>
      <c r="N1241" s="190" t="str">
        <f t="shared" si="119"/>
        <v>K-C6</v>
      </c>
      <c r="O1241" s="243"/>
      <c r="P1241" s="243"/>
      <c r="Q1241" s="190" t="str">
        <f>VLOOKUP(K1241,TONG_SL!$A:$D,3,0)</f>
        <v>Túi</v>
      </c>
      <c r="R1241" s="248">
        <v>3</v>
      </c>
      <c r="S1241" s="159"/>
      <c r="T1241" s="159">
        <f>VLOOKUP(VLOOKUP(G1241,Ma_KH!$A:$R,18,0)&amp;K1241,Gia_MB!$A:$F,6,0)</f>
        <v>116611</v>
      </c>
      <c r="U1241" s="254">
        <f t="shared" si="115"/>
        <v>349833</v>
      </c>
      <c r="V1241" s="159"/>
      <c r="W1241" s="246">
        <f t="shared" si="116"/>
        <v>0</v>
      </c>
      <c r="X1241" s="247" t="str">
        <f t="shared" si="117"/>
        <v>8</v>
      </c>
      <c r="Y1241" s="159"/>
      <c r="Z1241" s="254">
        <f t="shared" si="118"/>
        <v>27986.639999999999</v>
      </c>
      <c r="AA1241" s="5">
        <f>VLOOKUP(G1241,Ma_KH!$A:$R,14,0)</f>
        <v>60</v>
      </c>
    </row>
    <row r="1242" spans="1:27" x14ac:dyDescent="0.25">
      <c r="A1242" s="261">
        <v>46114</v>
      </c>
      <c r="B1242" s="262">
        <v>4186992232</v>
      </c>
      <c r="C1242" s="263" t="s">
        <v>15253</v>
      </c>
      <c r="D1242" s="261">
        <v>46116</v>
      </c>
      <c r="E1242" s="206"/>
      <c r="F1242" s="189"/>
      <c r="G1242" s="265" t="s">
        <v>14776</v>
      </c>
      <c r="H1242" s="206"/>
      <c r="I1242" s="288">
        <v>4186992232</v>
      </c>
      <c r="J1242" s="283" t="s">
        <v>1782</v>
      </c>
      <c r="K1242" s="205" t="s">
        <v>27</v>
      </c>
      <c r="L1242" s="190" t="str">
        <f>VLOOKUP($K1242,TONG_SL!$A:$D,2,0)</f>
        <v>Chân giò heo muối 300g</v>
      </c>
      <c r="M1242" s="243"/>
      <c r="N1242" s="190" t="str">
        <f t="shared" si="119"/>
        <v>K-C6</v>
      </c>
      <c r="O1242" s="243"/>
      <c r="P1242" s="243"/>
      <c r="Q1242" s="190" t="str">
        <f>VLOOKUP(K1242,TONG_SL!$A:$D,3,0)</f>
        <v>Túi</v>
      </c>
      <c r="R1242" s="248">
        <v>5</v>
      </c>
      <c r="S1242" s="159"/>
      <c r="T1242" s="159">
        <f>VLOOKUP(VLOOKUP(G1242,Ma_KH!$A:$R,18,0)&amp;K1242,Gia_MB!$A:$F,6,0)</f>
        <v>73431</v>
      </c>
      <c r="U1242" s="254">
        <f t="shared" si="115"/>
        <v>367155</v>
      </c>
      <c r="V1242" s="159"/>
      <c r="W1242" s="246">
        <f t="shared" si="116"/>
        <v>0</v>
      </c>
      <c r="X1242" s="247" t="str">
        <f t="shared" si="117"/>
        <v>8</v>
      </c>
      <c r="Y1242" s="159"/>
      <c r="Z1242" s="254">
        <f t="shared" si="118"/>
        <v>29372.400000000001</v>
      </c>
      <c r="AA1242" s="5">
        <f>VLOOKUP(G1242,Ma_KH!$A:$R,14,0)</f>
        <v>60</v>
      </c>
    </row>
    <row r="1243" spans="1:27" x14ac:dyDescent="0.25">
      <c r="A1243" s="261">
        <v>46114</v>
      </c>
      <c r="B1243" s="262">
        <v>4186992232</v>
      </c>
      <c r="C1243" s="263" t="s">
        <v>15253</v>
      </c>
      <c r="D1243" s="261">
        <v>46116</v>
      </c>
      <c r="E1243" s="206"/>
      <c r="F1243" s="189"/>
      <c r="G1243" s="265" t="s">
        <v>14776</v>
      </c>
      <c r="H1243" s="206"/>
      <c r="I1243" s="288">
        <v>4186992232</v>
      </c>
      <c r="J1243" s="283" t="s">
        <v>1782</v>
      </c>
      <c r="K1243" s="205" t="s">
        <v>32</v>
      </c>
      <c r="L1243" s="190" t="str">
        <f>VLOOKUP($K1243,TONG_SL!$A:$D,2,0)</f>
        <v>Giò Tai Lưỡi Xào 250g</v>
      </c>
      <c r="M1243" s="243"/>
      <c r="N1243" s="190" t="str">
        <f t="shared" si="119"/>
        <v>K-C6</v>
      </c>
      <c r="O1243" s="243"/>
      <c r="P1243" s="243"/>
      <c r="Q1243" s="190" t="str">
        <f>VLOOKUP(K1243,TONG_SL!$A:$D,3,0)</f>
        <v>Túi</v>
      </c>
      <c r="R1243" s="248">
        <v>2</v>
      </c>
      <c r="S1243" s="159"/>
      <c r="T1243" s="159">
        <f>VLOOKUP(VLOOKUP(G1243,Ma_KH!$A:$R,18,0)&amp;K1243,Gia_MB!$A:$F,6,0)</f>
        <v>50182</v>
      </c>
      <c r="U1243" s="254">
        <f t="shared" si="115"/>
        <v>100364</v>
      </c>
      <c r="V1243" s="159"/>
      <c r="W1243" s="246">
        <f t="shared" si="116"/>
        <v>0</v>
      </c>
      <c r="X1243" s="247" t="str">
        <f t="shared" si="117"/>
        <v>8</v>
      </c>
      <c r="Y1243" s="159"/>
      <c r="Z1243" s="254">
        <f t="shared" si="118"/>
        <v>8029.12</v>
      </c>
      <c r="AA1243" s="5">
        <f>VLOOKUP(G1243,Ma_KH!$A:$R,14,0)</f>
        <v>60</v>
      </c>
    </row>
    <row r="1244" spans="1:27" x14ac:dyDescent="0.25">
      <c r="A1244" s="261">
        <v>46114</v>
      </c>
      <c r="B1244" s="262">
        <v>4186991901</v>
      </c>
      <c r="C1244" s="263" t="s">
        <v>15253</v>
      </c>
      <c r="D1244" s="261">
        <v>46116</v>
      </c>
      <c r="E1244" s="206"/>
      <c r="F1244" s="189"/>
      <c r="G1244" s="265" t="s">
        <v>14752</v>
      </c>
      <c r="H1244" s="206"/>
      <c r="I1244" s="288">
        <v>4186991901</v>
      </c>
      <c r="J1244" s="283" t="s">
        <v>1782</v>
      </c>
      <c r="K1244" s="205" t="s">
        <v>27</v>
      </c>
      <c r="L1244" s="190" t="str">
        <f>VLOOKUP($K1244,TONG_SL!$A:$D,2,0)</f>
        <v>Chân giò heo muối 300g</v>
      </c>
      <c r="M1244" s="243"/>
      <c r="N1244" s="190" t="str">
        <f t="shared" si="119"/>
        <v>K-C6</v>
      </c>
      <c r="O1244" s="243"/>
      <c r="P1244" s="243"/>
      <c r="Q1244" s="190" t="str">
        <f>VLOOKUP(K1244,TONG_SL!$A:$D,3,0)</f>
        <v>Túi</v>
      </c>
      <c r="R1244" s="248">
        <v>4</v>
      </c>
      <c r="S1244" s="159"/>
      <c r="T1244" s="159">
        <f>VLOOKUP(VLOOKUP(G1244,Ma_KH!$A:$R,18,0)&amp;K1244,Gia_MB!$A:$F,6,0)</f>
        <v>73431</v>
      </c>
      <c r="U1244" s="254">
        <f t="shared" si="115"/>
        <v>293724</v>
      </c>
      <c r="V1244" s="159"/>
      <c r="W1244" s="246">
        <f t="shared" si="116"/>
        <v>0</v>
      </c>
      <c r="X1244" s="247" t="str">
        <f t="shared" si="117"/>
        <v>8</v>
      </c>
      <c r="Y1244" s="159"/>
      <c r="Z1244" s="254">
        <f t="shared" si="118"/>
        <v>23497.920000000002</v>
      </c>
      <c r="AA1244" s="5">
        <f>VLOOKUP(G1244,Ma_KH!$A:$R,14,0)</f>
        <v>60</v>
      </c>
    </row>
    <row r="1245" spans="1:27" x14ac:dyDescent="0.25">
      <c r="A1245" s="261">
        <v>46114</v>
      </c>
      <c r="B1245" s="262">
        <v>4186991901</v>
      </c>
      <c r="C1245" s="263" t="s">
        <v>15253</v>
      </c>
      <c r="D1245" s="261">
        <v>46116</v>
      </c>
      <c r="E1245" s="206"/>
      <c r="F1245" s="189"/>
      <c r="G1245" s="265" t="s">
        <v>14752</v>
      </c>
      <c r="H1245" s="206"/>
      <c r="I1245" s="288">
        <v>4186991901</v>
      </c>
      <c r="J1245" s="283" t="s">
        <v>1782</v>
      </c>
      <c r="K1245" s="205" t="s">
        <v>30</v>
      </c>
      <c r="L1245" s="190" t="str">
        <f>VLOOKUP($K1245,TONG_SL!$A:$D,2,0)</f>
        <v>Gà muối 500g</v>
      </c>
      <c r="M1245" s="243"/>
      <c r="N1245" s="190" t="str">
        <f t="shared" si="119"/>
        <v>K-C6</v>
      </c>
      <c r="O1245" s="243"/>
      <c r="P1245" s="243"/>
      <c r="Q1245" s="190" t="str">
        <f>VLOOKUP(K1245,TONG_SL!$A:$D,3,0)</f>
        <v>Túi</v>
      </c>
      <c r="R1245" s="248">
        <v>5</v>
      </c>
      <c r="S1245" s="159"/>
      <c r="T1245" s="159">
        <f>VLOOKUP(VLOOKUP(G1245,Ma_KH!$A:$R,18,0)&amp;K1245,Gia_MB!$A:$F,6,0)</f>
        <v>116611</v>
      </c>
      <c r="U1245" s="254">
        <f t="shared" si="115"/>
        <v>583055</v>
      </c>
      <c r="V1245" s="159"/>
      <c r="W1245" s="246">
        <f t="shared" si="116"/>
        <v>0</v>
      </c>
      <c r="X1245" s="247" t="str">
        <f t="shared" si="117"/>
        <v>8</v>
      </c>
      <c r="Y1245" s="159"/>
      <c r="Z1245" s="254">
        <f t="shared" si="118"/>
        <v>46644.4</v>
      </c>
      <c r="AA1245" s="5">
        <f>VLOOKUP(G1245,Ma_KH!$A:$R,14,0)</f>
        <v>60</v>
      </c>
    </row>
    <row r="1246" spans="1:27" x14ac:dyDescent="0.25">
      <c r="A1246" s="261">
        <v>46114</v>
      </c>
      <c r="B1246" s="262">
        <v>4186991805</v>
      </c>
      <c r="C1246" s="263" t="s">
        <v>15253</v>
      </c>
      <c r="D1246" s="261">
        <v>46116</v>
      </c>
      <c r="E1246" s="206"/>
      <c r="F1246" s="189"/>
      <c r="G1246" s="265" t="s">
        <v>7707</v>
      </c>
      <c r="H1246" s="206"/>
      <c r="I1246" s="288">
        <v>4186991805</v>
      </c>
      <c r="J1246" s="283" t="s">
        <v>1782</v>
      </c>
      <c r="K1246" s="205" t="s">
        <v>34</v>
      </c>
      <c r="L1246" s="190" t="str">
        <f>VLOOKUP($K1246,TONG_SL!$A:$D,2,0)</f>
        <v>Tai heo muối 200g</v>
      </c>
      <c r="M1246" s="243"/>
      <c r="N1246" s="190" t="str">
        <f t="shared" si="119"/>
        <v>K-C6</v>
      </c>
      <c r="O1246" s="243"/>
      <c r="P1246" s="243"/>
      <c r="Q1246" s="190" t="str">
        <f>VLOOKUP(K1246,TONG_SL!$A:$D,3,0)</f>
        <v>Túi</v>
      </c>
      <c r="R1246" s="248">
        <v>1</v>
      </c>
      <c r="S1246" s="159"/>
      <c r="T1246" s="159">
        <f>VLOOKUP(VLOOKUP(G1246,Ma_KH!$A:$R,18,0)&amp;K1246,Gia_MB!$A:$F,6,0)</f>
        <v>55595</v>
      </c>
      <c r="U1246" s="254">
        <f t="shared" si="115"/>
        <v>55595</v>
      </c>
      <c r="V1246" s="159"/>
      <c r="W1246" s="246">
        <f t="shared" si="116"/>
        <v>0</v>
      </c>
      <c r="X1246" s="247" t="str">
        <f t="shared" si="117"/>
        <v>8</v>
      </c>
      <c r="Y1246" s="159"/>
      <c r="Z1246" s="254">
        <f t="shared" si="118"/>
        <v>4447.6000000000004</v>
      </c>
      <c r="AA1246" s="5">
        <f>VLOOKUP(G1246,Ma_KH!$A:$R,14,0)</f>
        <v>60</v>
      </c>
    </row>
    <row r="1247" spans="1:27" x14ac:dyDescent="0.25">
      <c r="A1247" s="261">
        <v>46114</v>
      </c>
      <c r="B1247" s="262">
        <v>4186991805</v>
      </c>
      <c r="C1247" s="263" t="s">
        <v>15253</v>
      </c>
      <c r="D1247" s="261">
        <v>46116</v>
      </c>
      <c r="E1247" s="206"/>
      <c r="F1247" s="189"/>
      <c r="G1247" s="265" t="s">
        <v>7707</v>
      </c>
      <c r="H1247" s="206"/>
      <c r="I1247" s="288">
        <v>4186991805</v>
      </c>
      <c r="J1247" s="283" t="s">
        <v>1782</v>
      </c>
      <c r="K1247" s="205" t="s">
        <v>27</v>
      </c>
      <c r="L1247" s="190" t="str">
        <f>VLOOKUP($K1247,TONG_SL!$A:$D,2,0)</f>
        <v>Chân giò heo muối 300g</v>
      </c>
      <c r="M1247" s="243"/>
      <c r="N1247" s="190" t="str">
        <f t="shared" si="119"/>
        <v>K-C6</v>
      </c>
      <c r="O1247" s="243"/>
      <c r="P1247" s="243"/>
      <c r="Q1247" s="190" t="str">
        <f>VLOOKUP(K1247,TONG_SL!$A:$D,3,0)</f>
        <v>Túi</v>
      </c>
      <c r="R1247" s="248">
        <v>3</v>
      </c>
      <c r="S1247" s="159"/>
      <c r="T1247" s="159">
        <f>VLOOKUP(VLOOKUP(G1247,Ma_KH!$A:$R,18,0)&amp;K1247,Gia_MB!$A:$F,6,0)</f>
        <v>73431</v>
      </c>
      <c r="U1247" s="254">
        <f t="shared" si="115"/>
        <v>220293</v>
      </c>
      <c r="V1247" s="159"/>
      <c r="W1247" s="246">
        <f t="shared" si="116"/>
        <v>0</v>
      </c>
      <c r="X1247" s="247" t="str">
        <f t="shared" si="117"/>
        <v>8</v>
      </c>
      <c r="Y1247" s="159"/>
      <c r="Z1247" s="254">
        <f t="shared" si="118"/>
        <v>17623.439999999999</v>
      </c>
      <c r="AA1247" s="5">
        <f>VLOOKUP(G1247,Ma_KH!$A:$R,14,0)</f>
        <v>60</v>
      </c>
    </row>
    <row r="1248" spans="1:27" x14ac:dyDescent="0.25">
      <c r="A1248" s="261">
        <v>46114</v>
      </c>
      <c r="B1248" s="262">
        <v>4186991805</v>
      </c>
      <c r="C1248" s="263" t="s">
        <v>15253</v>
      </c>
      <c r="D1248" s="261">
        <v>46116</v>
      </c>
      <c r="E1248" s="206"/>
      <c r="F1248" s="189"/>
      <c r="G1248" s="265" t="s">
        <v>7707</v>
      </c>
      <c r="H1248" s="206"/>
      <c r="I1248" s="288">
        <v>4186991805</v>
      </c>
      <c r="J1248" s="283" t="s">
        <v>1782</v>
      </c>
      <c r="K1248" s="205" t="s">
        <v>32</v>
      </c>
      <c r="L1248" s="190" t="str">
        <f>VLOOKUP($K1248,TONG_SL!$A:$D,2,0)</f>
        <v>Giò Tai Lưỡi Xào 250g</v>
      </c>
      <c r="M1248" s="243"/>
      <c r="N1248" s="190" t="str">
        <f t="shared" si="119"/>
        <v>K-C6</v>
      </c>
      <c r="O1248" s="243"/>
      <c r="P1248" s="243"/>
      <c r="Q1248" s="190" t="str">
        <f>VLOOKUP(K1248,TONG_SL!$A:$D,3,0)</f>
        <v>Túi</v>
      </c>
      <c r="R1248" s="248">
        <v>1</v>
      </c>
      <c r="S1248" s="159"/>
      <c r="T1248" s="159">
        <f>VLOOKUP(VLOOKUP(G1248,Ma_KH!$A:$R,18,0)&amp;K1248,Gia_MB!$A:$F,6,0)</f>
        <v>50182</v>
      </c>
      <c r="U1248" s="254">
        <f t="shared" si="115"/>
        <v>50182</v>
      </c>
      <c r="V1248" s="159"/>
      <c r="W1248" s="246">
        <f t="shared" si="116"/>
        <v>0</v>
      </c>
      <c r="X1248" s="247" t="str">
        <f t="shared" si="117"/>
        <v>8</v>
      </c>
      <c r="Y1248" s="159"/>
      <c r="Z1248" s="254">
        <f t="shared" si="118"/>
        <v>4014.56</v>
      </c>
      <c r="AA1248" s="5">
        <f>VLOOKUP(G1248,Ma_KH!$A:$R,14,0)</f>
        <v>60</v>
      </c>
    </row>
    <row r="1249" spans="1:27" x14ac:dyDescent="0.25">
      <c r="A1249" s="261">
        <v>46114</v>
      </c>
      <c r="B1249" s="262">
        <v>4186991805</v>
      </c>
      <c r="C1249" s="263" t="s">
        <v>15253</v>
      </c>
      <c r="D1249" s="261">
        <v>46116</v>
      </c>
      <c r="E1249" s="206"/>
      <c r="F1249" s="189"/>
      <c r="G1249" s="265" t="s">
        <v>7707</v>
      </c>
      <c r="H1249" s="206"/>
      <c r="I1249" s="288">
        <v>4186991805</v>
      </c>
      <c r="J1249" s="283" t="s">
        <v>1782</v>
      </c>
      <c r="K1249" s="205" t="s">
        <v>30</v>
      </c>
      <c r="L1249" s="190" t="str">
        <f>VLOOKUP($K1249,TONG_SL!$A:$D,2,0)</f>
        <v>Gà muối 500g</v>
      </c>
      <c r="M1249" s="243"/>
      <c r="N1249" s="190" t="str">
        <f t="shared" si="119"/>
        <v>K-C6</v>
      </c>
      <c r="O1249" s="243"/>
      <c r="P1249" s="243"/>
      <c r="Q1249" s="190" t="str">
        <f>VLOOKUP(K1249,TONG_SL!$A:$D,3,0)</f>
        <v>Túi</v>
      </c>
      <c r="R1249" s="248">
        <v>3</v>
      </c>
      <c r="S1249" s="159"/>
      <c r="T1249" s="159">
        <f>VLOOKUP(VLOOKUP(G1249,Ma_KH!$A:$R,18,0)&amp;K1249,Gia_MB!$A:$F,6,0)</f>
        <v>116611</v>
      </c>
      <c r="U1249" s="254">
        <f t="shared" si="115"/>
        <v>349833</v>
      </c>
      <c r="V1249" s="159"/>
      <c r="W1249" s="246">
        <f t="shared" si="116"/>
        <v>0</v>
      </c>
      <c r="X1249" s="247" t="str">
        <f t="shared" si="117"/>
        <v>8</v>
      </c>
      <c r="Y1249" s="159"/>
      <c r="Z1249" s="254">
        <f t="shared" si="118"/>
        <v>27986.639999999999</v>
      </c>
      <c r="AA1249" s="5">
        <f>VLOOKUP(G1249,Ma_KH!$A:$R,14,0)</f>
        <v>60</v>
      </c>
    </row>
    <row r="1250" spans="1:27" x14ac:dyDescent="0.25">
      <c r="A1250" s="261">
        <v>46114</v>
      </c>
      <c r="B1250" s="262">
        <v>4186992265</v>
      </c>
      <c r="C1250" s="263" t="s">
        <v>15253</v>
      </c>
      <c r="D1250" s="261">
        <v>46116</v>
      </c>
      <c r="E1250" s="206"/>
      <c r="F1250" s="189"/>
      <c r="G1250" s="265" t="s">
        <v>14777</v>
      </c>
      <c r="H1250" s="206"/>
      <c r="I1250" s="288">
        <v>4186992265</v>
      </c>
      <c r="J1250" s="283" t="s">
        <v>1782</v>
      </c>
      <c r="K1250" s="205" t="s">
        <v>27</v>
      </c>
      <c r="L1250" s="190" t="str">
        <f>VLOOKUP($K1250,TONG_SL!$A:$D,2,0)</f>
        <v>Chân giò heo muối 300g</v>
      </c>
      <c r="M1250" s="243"/>
      <c r="N1250" s="190" t="str">
        <f t="shared" si="119"/>
        <v>K-C6</v>
      </c>
      <c r="O1250" s="243"/>
      <c r="P1250" s="243"/>
      <c r="Q1250" s="190" t="str">
        <f>VLOOKUP(K1250,TONG_SL!$A:$D,3,0)</f>
        <v>Túi</v>
      </c>
      <c r="R1250" s="248">
        <v>5</v>
      </c>
      <c r="S1250" s="159"/>
      <c r="T1250" s="159">
        <f>VLOOKUP(VLOOKUP(G1250,Ma_KH!$A:$R,18,0)&amp;K1250,Gia_MB!$A:$F,6,0)</f>
        <v>73431</v>
      </c>
      <c r="U1250" s="254">
        <f t="shared" si="115"/>
        <v>367155</v>
      </c>
      <c r="V1250" s="159"/>
      <c r="W1250" s="246">
        <f t="shared" si="116"/>
        <v>0</v>
      </c>
      <c r="X1250" s="247" t="str">
        <f t="shared" si="117"/>
        <v>8</v>
      </c>
      <c r="Y1250" s="159"/>
      <c r="Z1250" s="254">
        <f t="shared" si="118"/>
        <v>29372.400000000001</v>
      </c>
      <c r="AA1250" s="5">
        <f>VLOOKUP(G1250,Ma_KH!$A:$R,14,0)</f>
        <v>60</v>
      </c>
    </row>
    <row r="1251" spans="1:27" x14ac:dyDescent="0.25">
      <c r="A1251" s="261">
        <v>46114</v>
      </c>
      <c r="B1251" s="262">
        <v>4186992265</v>
      </c>
      <c r="C1251" s="263" t="s">
        <v>15253</v>
      </c>
      <c r="D1251" s="261">
        <v>46116</v>
      </c>
      <c r="E1251" s="206"/>
      <c r="F1251" s="189"/>
      <c r="G1251" s="265" t="s">
        <v>14777</v>
      </c>
      <c r="H1251" s="206"/>
      <c r="I1251" s="288">
        <v>4186992265</v>
      </c>
      <c r="J1251" s="283" t="s">
        <v>1782</v>
      </c>
      <c r="K1251" s="205" t="s">
        <v>32</v>
      </c>
      <c r="L1251" s="190" t="str">
        <f>VLOOKUP($K1251,TONG_SL!$A:$D,2,0)</f>
        <v>Giò Tai Lưỡi Xào 250g</v>
      </c>
      <c r="M1251" s="243"/>
      <c r="N1251" s="190" t="str">
        <f t="shared" si="119"/>
        <v>K-C6</v>
      </c>
      <c r="O1251" s="243"/>
      <c r="P1251" s="243"/>
      <c r="Q1251" s="190" t="str">
        <f>VLOOKUP(K1251,TONG_SL!$A:$D,3,0)</f>
        <v>Túi</v>
      </c>
      <c r="R1251" s="248">
        <v>1</v>
      </c>
      <c r="S1251" s="159"/>
      <c r="T1251" s="159">
        <f>VLOOKUP(VLOOKUP(G1251,Ma_KH!$A:$R,18,0)&amp;K1251,Gia_MB!$A:$F,6,0)</f>
        <v>50182</v>
      </c>
      <c r="U1251" s="254">
        <f t="shared" si="115"/>
        <v>50182</v>
      </c>
      <c r="V1251" s="159"/>
      <c r="W1251" s="246">
        <f t="shared" si="116"/>
        <v>0</v>
      </c>
      <c r="X1251" s="247" t="str">
        <f t="shared" si="117"/>
        <v>8</v>
      </c>
      <c r="Y1251" s="159"/>
      <c r="Z1251" s="254">
        <f t="shared" si="118"/>
        <v>4014.56</v>
      </c>
      <c r="AA1251" s="5">
        <f>VLOOKUP(G1251,Ma_KH!$A:$R,14,0)</f>
        <v>60</v>
      </c>
    </row>
    <row r="1252" spans="1:27" x14ac:dyDescent="0.25">
      <c r="A1252" s="261">
        <v>46114</v>
      </c>
      <c r="B1252" s="262">
        <v>4186992199</v>
      </c>
      <c r="C1252" s="263" t="s">
        <v>15253</v>
      </c>
      <c r="D1252" s="261">
        <v>46116</v>
      </c>
      <c r="E1252" s="206"/>
      <c r="F1252" s="189"/>
      <c r="G1252" s="265" t="s">
        <v>14774</v>
      </c>
      <c r="H1252" s="206"/>
      <c r="I1252" s="288">
        <v>4186992199</v>
      </c>
      <c r="J1252" s="283" t="s">
        <v>1782</v>
      </c>
      <c r="K1252" s="205" t="s">
        <v>27</v>
      </c>
      <c r="L1252" s="190" t="str">
        <f>VLOOKUP($K1252,TONG_SL!$A:$D,2,0)</f>
        <v>Chân giò heo muối 300g</v>
      </c>
      <c r="M1252" s="243"/>
      <c r="N1252" s="190" t="str">
        <f t="shared" si="119"/>
        <v>K-C6</v>
      </c>
      <c r="O1252" s="243"/>
      <c r="P1252" s="243"/>
      <c r="Q1252" s="190" t="str">
        <f>VLOOKUP(K1252,TONG_SL!$A:$D,3,0)</f>
        <v>Túi</v>
      </c>
      <c r="R1252" s="248">
        <v>5</v>
      </c>
      <c r="S1252" s="159"/>
      <c r="T1252" s="159">
        <f>VLOOKUP(VLOOKUP(G1252,Ma_KH!$A:$R,18,0)&amp;K1252,Gia_MB!$A:$F,6,0)</f>
        <v>73431</v>
      </c>
      <c r="U1252" s="254">
        <f t="shared" si="115"/>
        <v>367155</v>
      </c>
      <c r="V1252" s="159"/>
      <c r="W1252" s="246">
        <f t="shared" si="116"/>
        <v>0</v>
      </c>
      <c r="X1252" s="247" t="str">
        <f t="shared" si="117"/>
        <v>8</v>
      </c>
      <c r="Y1252" s="159"/>
      <c r="Z1252" s="254">
        <f t="shared" si="118"/>
        <v>29372.400000000001</v>
      </c>
      <c r="AA1252" s="5">
        <f>VLOOKUP(G1252,Ma_KH!$A:$R,14,0)</f>
        <v>60</v>
      </c>
    </row>
    <row r="1253" spans="1:27" x14ac:dyDescent="0.25">
      <c r="A1253" s="261">
        <v>46114</v>
      </c>
      <c r="B1253" s="262">
        <v>4186992199</v>
      </c>
      <c r="C1253" s="263" t="s">
        <v>15253</v>
      </c>
      <c r="D1253" s="261">
        <v>46116</v>
      </c>
      <c r="E1253" s="206"/>
      <c r="F1253" s="189"/>
      <c r="G1253" s="265" t="s">
        <v>14774</v>
      </c>
      <c r="H1253" s="206"/>
      <c r="I1253" s="288">
        <v>4186992199</v>
      </c>
      <c r="J1253" s="283" t="s">
        <v>1782</v>
      </c>
      <c r="K1253" s="205" t="s">
        <v>30</v>
      </c>
      <c r="L1253" s="190" t="str">
        <f>VLOOKUP($K1253,TONG_SL!$A:$D,2,0)</f>
        <v>Gà muối 500g</v>
      </c>
      <c r="M1253" s="243"/>
      <c r="N1253" s="190" t="str">
        <f t="shared" si="119"/>
        <v>K-C6</v>
      </c>
      <c r="O1253" s="243"/>
      <c r="P1253" s="243"/>
      <c r="Q1253" s="190" t="str">
        <f>VLOOKUP(K1253,TONG_SL!$A:$D,3,0)</f>
        <v>Túi</v>
      </c>
      <c r="R1253" s="248">
        <v>3</v>
      </c>
      <c r="S1253" s="159"/>
      <c r="T1253" s="159">
        <f>VLOOKUP(VLOOKUP(G1253,Ma_KH!$A:$R,18,0)&amp;K1253,Gia_MB!$A:$F,6,0)</f>
        <v>116611</v>
      </c>
      <c r="U1253" s="254">
        <f t="shared" si="115"/>
        <v>349833</v>
      </c>
      <c r="V1253" s="159"/>
      <c r="W1253" s="246">
        <f t="shared" si="116"/>
        <v>0</v>
      </c>
      <c r="X1253" s="247" t="str">
        <f t="shared" si="117"/>
        <v>8</v>
      </c>
      <c r="Y1253" s="159"/>
      <c r="Z1253" s="254">
        <f t="shared" si="118"/>
        <v>27986.639999999999</v>
      </c>
      <c r="AA1253" s="5">
        <f>VLOOKUP(G1253,Ma_KH!$A:$R,14,0)</f>
        <v>60</v>
      </c>
    </row>
    <row r="1254" spans="1:27" x14ac:dyDescent="0.25">
      <c r="A1254" s="261">
        <v>46114</v>
      </c>
      <c r="B1254" s="262">
        <v>4186992285</v>
      </c>
      <c r="C1254" s="263" t="s">
        <v>15253</v>
      </c>
      <c r="D1254" s="261">
        <v>46116</v>
      </c>
      <c r="E1254" s="206"/>
      <c r="F1254" s="189"/>
      <c r="G1254" s="265" t="s">
        <v>14778</v>
      </c>
      <c r="H1254" s="206"/>
      <c r="I1254" s="288">
        <v>4186992285</v>
      </c>
      <c r="J1254" s="283" t="s">
        <v>1782</v>
      </c>
      <c r="K1254" s="205" t="s">
        <v>30</v>
      </c>
      <c r="L1254" s="190" t="str">
        <f>VLOOKUP($K1254,TONG_SL!$A:$D,2,0)</f>
        <v>Gà muối 500g</v>
      </c>
      <c r="M1254" s="243"/>
      <c r="N1254" s="190" t="str">
        <f t="shared" si="119"/>
        <v>K-C6</v>
      </c>
      <c r="O1254" s="243"/>
      <c r="P1254" s="243"/>
      <c r="Q1254" s="190" t="str">
        <f>VLOOKUP(K1254,TONG_SL!$A:$D,3,0)</f>
        <v>Túi</v>
      </c>
      <c r="R1254" s="248">
        <v>2</v>
      </c>
      <c r="S1254" s="159"/>
      <c r="T1254" s="159">
        <f>VLOOKUP(VLOOKUP(G1254,Ma_KH!$A:$R,18,0)&amp;K1254,Gia_MB!$A:$F,6,0)</f>
        <v>116611</v>
      </c>
      <c r="U1254" s="254">
        <f t="shared" si="115"/>
        <v>233222</v>
      </c>
      <c r="V1254" s="159"/>
      <c r="W1254" s="246">
        <f t="shared" si="116"/>
        <v>0</v>
      </c>
      <c r="X1254" s="247" t="str">
        <f t="shared" si="117"/>
        <v>8</v>
      </c>
      <c r="Y1254" s="159"/>
      <c r="Z1254" s="254">
        <f t="shared" si="118"/>
        <v>18657.760000000002</v>
      </c>
      <c r="AA1254" s="5">
        <f>VLOOKUP(G1254,Ma_KH!$A:$R,14,0)</f>
        <v>60</v>
      </c>
    </row>
    <row r="1255" spans="1:27" x14ac:dyDescent="0.25">
      <c r="A1255" s="261">
        <v>46114</v>
      </c>
      <c r="B1255" s="262">
        <v>4186992285</v>
      </c>
      <c r="C1255" s="263" t="s">
        <v>15253</v>
      </c>
      <c r="D1255" s="261">
        <v>46116</v>
      </c>
      <c r="E1255" s="206"/>
      <c r="F1255" s="189"/>
      <c r="G1255" s="265" t="s">
        <v>14778</v>
      </c>
      <c r="H1255" s="206"/>
      <c r="I1255" s="288">
        <v>4186992285</v>
      </c>
      <c r="J1255" s="283" t="s">
        <v>1782</v>
      </c>
      <c r="K1255" s="205" t="s">
        <v>32</v>
      </c>
      <c r="L1255" s="190" t="str">
        <f>VLOOKUP($K1255,TONG_SL!$A:$D,2,0)</f>
        <v>Giò Tai Lưỡi Xào 250g</v>
      </c>
      <c r="M1255" s="243"/>
      <c r="N1255" s="190" t="str">
        <f t="shared" si="119"/>
        <v>K-C6</v>
      </c>
      <c r="O1255" s="243"/>
      <c r="P1255" s="243"/>
      <c r="Q1255" s="190" t="str">
        <f>VLOOKUP(K1255,TONG_SL!$A:$D,3,0)</f>
        <v>Túi</v>
      </c>
      <c r="R1255" s="248">
        <v>1</v>
      </c>
      <c r="S1255" s="159"/>
      <c r="T1255" s="159">
        <f>VLOOKUP(VLOOKUP(G1255,Ma_KH!$A:$R,18,0)&amp;K1255,Gia_MB!$A:$F,6,0)</f>
        <v>50182</v>
      </c>
      <c r="U1255" s="254">
        <f t="shared" si="115"/>
        <v>50182</v>
      </c>
      <c r="V1255" s="159"/>
      <c r="W1255" s="246">
        <f t="shared" si="116"/>
        <v>0</v>
      </c>
      <c r="X1255" s="247" t="str">
        <f t="shared" si="117"/>
        <v>8</v>
      </c>
      <c r="Y1255" s="159"/>
      <c r="Z1255" s="254">
        <f t="shared" si="118"/>
        <v>4014.56</v>
      </c>
      <c r="AA1255" s="5">
        <f>VLOOKUP(G1255,Ma_KH!$A:$R,14,0)</f>
        <v>60</v>
      </c>
    </row>
    <row r="1256" spans="1:27" x14ac:dyDescent="0.25">
      <c r="A1256" s="261">
        <v>46114</v>
      </c>
      <c r="B1256" s="262">
        <v>4186992285</v>
      </c>
      <c r="C1256" s="263" t="s">
        <v>15253</v>
      </c>
      <c r="D1256" s="261">
        <v>46116</v>
      </c>
      <c r="E1256" s="206"/>
      <c r="F1256" s="189"/>
      <c r="G1256" s="265" t="s">
        <v>14778</v>
      </c>
      <c r="H1256" s="206"/>
      <c r="I1256" s="288">
        <v>4186992285</v>
      </c>
      <c r="J1256" s="283" t="s">
        <v>1782</v>
      </c>
      <c r="K1256" s="205" t="s">
        <v>27</v>
      </c>
      <c r="L1256" s="190" t="str">
        <f>VLOOKUP($K1256,TONG_SL!$A:$D,2,0)</f>
        <v>Chân giò heo muối 300g</v>
      </c>
      <c r="M1256" s="243"/>
      <c r="N1256" s="190" t="str">
        <f t="shared" si="119"/>
        <v>K-C6</v>
      </c>
      <c r="O1256" s="243"/>
      <c r="P1256" s="243"/>
      <c r="Q1256" s="190" t="str">
        <f>VLOOKUP(K1256,TONG_SL!$A:$D,3,0)</f>
        <v>Túi</v>
      </c>
      <c r="R1256" s="248">
        <v>5</v>
      </c>
      <c r="S1256" s="159"/>
      <c r="T1256" s="159">
        <f>VLOOKUP(VLOOKUP(G1256,Ma_KH!$A:$R,18,0)&amp;K1256,Gia_MB!$A:$F,6,0)</f>
        <v>73431</v>
      </c>
      <c r="U1256" s="254">
        <f t="shared" si="115"/>
        <v>367155</v>
      </c>
      <c r="V1256" s="159"/>
      <c r="W1256" s="246">
        <f t="shared" si="116"/>
        <v>0</v>
      </c>
      <c r="X1256" s="247" t="str">
        <f t="shared" si="117"/>
        <v>8</v>
      </c>
      <c r="Y1256" s="159"/>
      <c r="Z1256" s="254">
        <f t="shared" si="118"/>
        <v>29372.400000000001</v>
      </c>
      <c r="AA1256" s="5">
        <f>VLOOKUP(G1256,Ma_KH!$A:$R,14,0)</f>
        <v>60</v>
      </c>
    </row>
    <row r="1257" spans="1:27" x14ac:dyDescent="0.25">
      <c r="A1257" s="261">
        <v>46114</v>
      </c>
      <c r="B1257" s="262">
        <v>4186992285</v>
      </c>
      <c r="C1257" s="263" t="s">
        <v>15253</v>
      </c>
      <c r="D1257" s="261">
        <v>46116</v>
      </c>
      <c r="E1257" s="206"/>
      <c r="F1257" s="189"/>
      <c r="G1257" s="265" t="s">
        <v>14778</v>
      </c>
      <c r="H1257" s="206"/>
      <c r="I1257" s="288">
        <v>4186992285</v>
      </c>
      <c r="J1257" s="283" t="s">
        <v>1782</v>
      </c>
      <c r="K1257" s="205" t="s">
        <v>34</v>
      </c>
      <c r="L1257" s="190" t="str">
        <f>VLOOKUP($K1257,TONG_SL!$A:$D,2,0)</f>
        <v>Tai heo muối 200g</v>
      </c>
      <c r="M1257" s="243"/>
      <c r="N1257" s="190" t="str">
        <f t="shared" si="119"/>
        <v>K-C6</v>
      </c>
      <c r="O1257" s="243"/>
      <c r="P1257" s="243"/>
      <c r="Q1257" s="190" t="str">
        <f>VLOOKUP(K1257,TONG_SL!$A:$D,3,0)</f>
        <v>Túi</v>
      </c>
      <c r="R1257" s="248">
        <v>1</v>
      </c>
      <c r="S1257" s="159"/>
      <c r="T1257" s="159">
        <f>VLOOKUP(VLOOKUP(G1257,Ma_KH!$A:$R,18,0)&amp;K1257,Gia_MB!$A:$F,6,0)</f>
        <v>55595</v>
      </c>
      <c r="U1257" s="254">
        <f t="shared" si="115"/>
        <v>55595</v>
      </c>
      <c r="V1257" s="159"/>
      <c r="W1257" s="246">
        <f t="shared" si="116"/>
        <v>0</v>
      </c>
      <c r="X1257" s="247" t="str">
        <f t="shared" si="117"/>
        <v>8</v>
      </c>
      <c r="Y1257" s="159"/>
      <c r="Z1257" s="254">
        <f t="shared" si="118"/>
        <v>4447.6000000000004</v>
      </c>
      <c r="AA1257" s="5">
        <f>VLOOKUP(G1257,Ma_KH!$A:$R,14,0)</f>
        <v>60</v>
      </c>
    </row>
    <row r="1258" spans="1:27" x14ac:dyDescent="0.25">
      <c r="A1258" s="261">
        <v>46114</v>
      </c>
      <c r="B1258" s="262">
        <v>4186991621</v>
      </c>
      <c r="C1258" s="263" t="s">
        <v>15253</v>
      </c>
      <c r="D1258" s="261">
        <v>46116</v>
      </c>
      <c r="E1258" s="206"/>
      <c r="F1258" s="189"/>
      <c r="G1258" s="265" t="s">
        <v>7854</v>
      </c>
      <c r="H1258" s="206"/>
      <c r="I1258" s="288">
        <v>4186991621</v>
      </c>
      <c r="J1258" s="283" t="s">
        <v>1782</v>
      </c>
      <c r="K1258" s="205" t="s">
        <v>32</v>
      </c>
      <c r="L1258" s="190" t="str">
        <f>VLOOKUP($K1258,TONG_SL!$A:$D,2,0)</f>
        <v>Giò Tai Lưỡi Xào 250g</v>
      </c>
      <c r="M1258" s="243"/>
      <c r="N1258" s="190" t="str">
        <f t="shared" si="119"/>
        <v>K-C6</v>
      </c>
      <c r="O1258" s="243"/>
      <c r="P1258" s="243"/>
      <c r="Q1258" s="190" t="str">
        <f>VLOOKUP(K1258,TONG_SL!$A:$D,3,0)</f>
        <v>Túi</v>
      </c>
      <c r="R1258" s="248">
        <v>2</v>
      </c>
      <c r="S1258" s="159"/>
      <c r="T1258" s="159">
        <f>VLOOKUP(VLOOKUP(G1258,Ma_KH!$A:$R,18,0)&amp;K1258,Gia_MB!$A:$F,6,0)</f>
        <v>50182</v>
      </c>
      <c r="U1258" s="254">
        <f t="shared" si="115"/>
        <v>100364</v>
      </c>
      <c r="V1258" s="159"/>
      <c r="W1258" s="246">
        <f t="shared" si="116"/>
        <v>0</v>
      </c>
      <c r="X1258" s="247" t="str">
        <f t="shared" si="117"/>
        <v>8</v>
      </c>
      <c r="Y1258" s="159"/>
      <c r="Z1258" s="254">
        <f t="shared" si="118"/>
        <v>8029.12</v>
      </c>
      <c r="AA1258" s="5">
        <f>VLOOKUP(G1258,Ma_KH!$A:$R,14,0)</f>
        <v>60</v>
      </c>
    </row>
    <row r="1259" spans="1:27" x14ac:dyDescent="0.25">
      <c r="A1259" s="261">
        <v>46114</v>
      </c>
      <c r="B1259" s="262">
        <v>4186991621</v>
      </c>
      <c r="C1259" s="263" t="s">
        <v>15253</v>
      </c>
      <c r="D1259" s="261">
        <v>46116</v>
      </c>
      <c r="E1259" s="206"/>
      <c r="F1259" s="189"/>
      <c r="G1259" s="265" t="s">
        <v>7854</v>
      </c>
      <c r="H1259" s="206"/>
      <c r="I1259" s="288">
        <v>4186991621</v>
      </c>
      <c r="J1259" s="283" t="s">
        <v>1782</v>
      </c>
      <c r="K1259" s="205" t="s">
        <v>27</v>
      </c>
      <c r="L1259" s="190" t="str">
        <f>VLOOKUP($K1259,TONG_SL!$A:$D,2,0)</f>
        <v>Chân giò heo muối 300g</v>
      </c>
      <c r="M1259" s="243"/>
      <c r="N1259" s="190" t="str">
        <f t="shared" si="119"/>
        <v>K-C6</v>
      </c>
      <c r="O1259" s="243"/>
      <c r="P1259" s="243"/>
      <c r="Q1259" s="190" t="str">
        <f>VLOOKUP(K1259,TONG_SL!$A:$D,3,0)</f>
        <v>Túi</v>
      </c>
      <c r="R1259" s="248">
        <v>9</v>
      </c>
      <c r="S1259" s="159"/>
      <c r="T1259" s="159">
        <f>VLOOKUP(VLOOKUP(G1259,Ma_KH!$A:$R,18,0)&amp;K1259,Gia_MB!$A:$F,6,0)</f>
        <v>73431</v>
      </c>
      <c r="U1259" s="254">
        <f t="shared" si="115"/>
        <v>660879</v>
      </c>
      <c r="V1259" s="159"/>
      <c r="W1259" s="246">
        <f t="shared" si="116"/>
        <v>0</v>
      </c>
      <c r="X1259" s="247" t="str">
        <f t="shared" si="117"/>
        <v>8</v>
      </c>
      <c r="Y1259" s="159"/>
      <c r="Z1259" s="254">
        <f t="shared" si="118"/>
        <v>52870.32</v>
      </c>
      <c r="AA1259" s="5">
        <f>VLOOKUP(G1259,Ma_KH!$A:$R,14,0)</f>
        <v>60</v>
      </c>
    </row>
    <row r="1260" spans="1:27" x14ac:dyDescent="0.25">
      <c r="A1260" s="261">
        <v>46114</v>
      </c>
      <c r="B1260" s="262">
        <v>4186991621</v>
      </c>
      <c r="C1260" s="263" t="s">
        <v>15253</v>
      </c>
      <c r="D1260" s="261">
        <v>46116</v>
      </c>
      <c r="E1260" s="206"/>
      <c r="F1260" s="189"/>
      <c r="G1260" s="265" t="s">
        <v>7854</v>
      </c>
      <c r="H1260" s="206"/>
      <c r="I1260" s="288">
        <v>4186991621</v>
      </c>
      <c r="J1260" s="283" t="s">
        <v>1782</v>
      </c>
      <c r="K1260" s="205" t="s">
        <v>48</v>
      </c>
      <c r="L1260" s="190" t="str">
        <f>VLOOKUP($K1260,TONG_SL!$A:$D,2,0)</f>
        <v>Mọc Nấm Hương 250g</v>
      </c>
      <c r="M1260" s="243"/>
      <c r="N1260" s="190" t="str">
        <f t="shared" si="119"/>
        <v>K-C6</v>
      </c>
      <c r="O1260" s="243"/>
      <c r="P1260" s="243"/>
      <c r="Q1260" s="190" t="str">
        <f>VLOOKUP(K1260,TONG_SL!$A:$D,3,0)</f>
        <v>Túi</v>
      </c>
      <c r="R1260" s="248">
        <v>2</v>
      </c>
      <c r="S1260" s="159"/>
      <c r="T1260" s="159">
        <f>VLOOKUP(VLOOKUP(G1260,Ma_KH!$A:$R,18,0)&amp;K1260,Gia_MB!$A:$F,6,0)</f>
        <v>46000</v>
      </c>
      <c r="U1260" s="254">
        <f t="shared" si="115"/>
        <v>92000</v>
      </c>
      <c r="V1260" s="159"/>
      <c r="W1260" s="246">
        <f t="shared" si="116"/>
        <v>0</v>
      </c>
      <c r="X1260" s="247" t="str">
        <f t="shared" si="117"/>
        <v>8</v>
      </c>
      <c r="Y1260" s="159"/>
      <c r="Z1260" s="254">
        <f t="shared" si="118"/>
        <v>7360</v>
      </c>
      <c r="AA1260" s="5">
        <f>VLOOKUP(G1260,Ma_KH!$A:$R,14,0)</f>
        <v>60</v>
      </c>
    </row>
    <row r="1261" spans="1:27" x14ac:dyDescent="0.25">
      <c r="A1261" s="261">
        <v>46114</v>
      </c>
      <c r="B1261" s="262">
        <v>4186991982</v>
      </c>
      <c r="C1261" s="263" t="s">
        <v>15253</v>
      </c>
      <c r="D1261" s="261">
        <v>46116</v>
      </c>
      <c r="E1261" s="206"/>
      <c r="F1261" s="189"/>
      <c r="G1261" s="265" t="s">
        <v>14756</v>
      </c>
      <c r="H1261" s="206"/>
      <c r="I1261" s="288">
        <v>4186991982</v>
      </c>
      <c r="J1261" s="283" t="s">
        <v>1782</v>
      </c>
      <c r="K1261" s="205" t="s">
        <v>27</v>
      </c>
      <c r="L1261" s="190" t="str">
        <f>VLOOKUP($K1261,TONG_SL!$A:$D,2,0)</f>
        <v>Chân giò heo muối 300g</v>
      </c>
      <c r="M1261" s="243"/>
      <c r="N1261" s="190" t="str">
        <f t="shared" si="119"/>
        <v>K-C6</v>
      </c>
      <c r="O1261" s="243"/>
      <c r="P1261" s="243"/>
      <c r="Q1261" s="190" t="str">
        <f>VLOOKUP(K1261,TONG_SL!$A:$D,3,0)</f>
        <v>Túi</v>
      </c>
      <c r="R1261" s="248">
        <v>10</v>
      </c>
      <c r="S1261" s="159"/>
      <c r="T1261" s="159">
        <f>VLOOKUP(VLOOKUP(G1261,Ma_KH!$A:$R,18,0)&amp;K1261,Gia_MB!$A:$F,6,0)</f>
        <v>73431</v>
      </c>
      <c r="U1261" s="254">
        <f t="shared" si="115"/>
        <v>734310</v>
      </c>
      <c r="V1261" s="159"/>
      <c r="W1261" s="246">
        <f t="shared" si="116"/>
        <v>0</v>
      </c>
      <c r="X1261" s="247" t="str">
        <f t="shared" si="117"/>
        <v>8</v>
      </c>
      <c r="Y1261" s="159"/>
      <c r="Z1261" s="254">
        <f t="shared" si="118"/>
        <v>58744.800000000003</v>
      </c>
      <c r="AA1261" s="5">
        <f>VLOOKUP(G1261,Ma_KH!$A:$R,14,0)</f>
        <v>60</v>
      </c>
    </row>
    <row r="1262" spans="1:27" x14ac:dyDescent="0.25">
      <c r="A1262" s="261">
        <v>46114</v>
      </c>
      <c r="B1262" s="262">
        <v>4186992085</v>
      </c>
      <c r="C1262" s="263" t="s">
        <v>15253</v>
      </c>
      <c r="D1262" s="261">
        <v>46116</v>
      </c>
      <c r="E1262" s="206"/>
      <c r="F1262" s="189"/>
      <c r="G1262" s="265" t="s">
        <v>14761</v>
      </c>
      <c r="H1262" s="206"/>
      <c r="I1262" s="288">
        <v>4186992085</v>
      </c>
      <c r="J1262" s="283" t="s">
        <v>1782</v>
      </c>
      <c r="K1262" s="205" t="s">
        <v>27</v>
      </c>
      <c r="L1262" s="190" t="str">
        <f>VLOOKUP($K1262,TONG_SL!$A:$D,2,0)</f>
        <v>Chân giò heo muối 300g</v>
      </c>
      <c r="M1262" s="243"/>
      <c r="N1262" s="190" t="str">
        <f t="shared" si="119"/>
        <v>K-C6</v>
      </c>
      <c r="O1262" s="243"/>
      <c r="P1262" s="243"/>
      <c r="Q1262" s="190" t="str">
        <f>VLOOKUP(K1262,TONG_SL!$A:$D,3,0)</f>
        <v>Túi</v>
      </c>
      <c r="R1262" s="248">
        <v>9</v>
      </c>
      <c r="S1262" s="159"/>
      <c r="T1262" s="159">
        <f>VLOOKUP(VLOOKUP(G1262,Ma_KH!$A:$R,18,0)&amp;K1262,Gia_MB!$A:$F,6,0)</f>
        <v>73431</v>
      </c>
      <c r="U1262" s="254">
        <f t="shared" si="115"/>
        <v>660879</v>
      </c>
      <c r="V1262" s="159"/>
      <c r="W1262" s="246">
        <f t="shared" si="116"/>
        <v>0</v>
      </c>
      <c r="X1262" s="247" t="str">
        <f t="shared" si="117"/>
        <v>8</v>
      </c>
      <c r="Y1262" s="159"/>
      <c r="Z1262" s="254">
        <f t="shared" si="118"/>
        <v>52870.32</v>
      </c>
      <c r="AA1262" s="5">
        <f>VLOOKUP(G1262,Ma_KH!$A:$R,14,0)</f>
        <v>60</v>
      </c>
    </row>
    <row r="1263" spans="1:27" x14ac:dyDescent="0.25">
      <c r="A1263" s="261">
        <v>46114</v>
      </c>
      <c r="B1263" s="262">
        <v>4186992085</v>
      </c>
      <c r="C1263" s="263" t="s">
        <v>15253</v>
      </c>
      <c r="D1263" s="261">
        <v>46116</v>
      </c>
      <c r="E1263" s="206"/>
      <c r="F1263" s="189"/>
      <c r="G1263" s="265" t="s">
        <v>14761</v>
      </c>
      <c r="H1263" s="206"/>
      <c r="I1263" s="288">
        <v>4186992085</v>
      </c>
      <c r="J1263" s="283" t="s">
        <v>1782</v>
      </c>
      <c r="K1263" s="205" t="s">
        <v>32</v>
      </c>
      <c r="L1263" s="190" t="str">
        <f>VLOOKUP($K1263,TONG_SL!$A:$D,2,0)</f>
        <v>Giò Tai Lưỡi Xào 250g</v>
      </c>
      <c r="M1263" s="243"/>
      <c r="N1263" s="190" t="str">
        <f t="shared" si="119"/>
        <v>K-C6</v>
      </c>
      <c r="O1263" s="243"/>
      <c r="P1263" s="243"/>
      <c r="Q1263" s="190" t="str">
        <f>VLOOKUP(K1263,TONG_SL!$A:$D,3,0)</f>
        <v>Túi</v>
      </c>
      <c r="R1263" s="248">
        <v>4</v>
      </c>
      <c r="S1263" s="159"/>
      <c r="T1263" s="159">
        <f>VLOOKUP(VLOOKUP(G1263,Ma_KH!$A:$R,18,0)&amp;K1263,Gia_MB!$A:$F,6,0)</f>
        <v>50182</v>
      </c>
      <c r="U1263" s="254">
        <f t="shared" si="115"/>
        <v>200728</v>
      </c>
      <c r="V1263" s="159"/>
      <c r="W1263" s="246">
        <f t="shared" si="116"/>
        <v>0</v>
      </c>
      <c r="X1263" s="247" t="str">
        <f t="shared" si="117"/>
        <v>8</v>
      </c>
      <c r="Y1263" s="159"/>
      <c r="Z1263" s="254">
        <f t="shared" si="118"/>
        <v>16058.24</v>
      </c>
      <c r="AA1263" s="5">
        <f>VLOOKUP(G1263,Ma_KH!$A:$R,14,0)</f>
        <v>60</v>
      </c>
    </row>
    <row r="1264" spans="1:27" x14ac:dyDescent="0.25">
      <c r="A1264" s="261">
        <v>46114</v>
      </c>
      <c r="B1264" s="262">
        <v>4186992121</v>
      </c>
      <c r="C1264" s="263" t="s">
        <v>15253</v>
      </c>
      <c r="D1264" s="261">
        <v>46116</v>
      </c>
      <c r="E1264" s="206"/>
      <c r="F1264" s="189"/>
      <c r="G1264" s="265" t="s">
        <v>14766</v>
      </c>
      <c r="H1264" s="206"/>
      <c r="I1264" s="288">
        <v>4186992121</v>
      </c>
      <c r="J1264" s="283" t="s">
        <v>1782</v>
      </c>
      <c r="K1264" s="205" t="s">
        <v>30</v>
      </c>
      <c r="L1264" s="190" t="str">
        <f>VLOOKUP($K1264,TONG_SL!$A:$D,2,0)</f>
        <v>Gà muối 500g</v>
      </c>
      <c r="M1264" s="243"/>
      <c r="N1264" s="190" t="str">
        <f t="shared" si="119"/>
        <v>K-C6</v>
      </c>
      <c r="O1264" s="243"/>
      <c r="P1264" s="243"/>
      <c r="Q1264" s="190" t="str">
        <f>VLOOKUP(K1264,TONG_SL!$A:$D,3,0)</f>
        <v>Túi</v>
      </c>
      <c r="R1264" s="248">
        <v>8</v>
      </c>
      <c r="S1264" s="159"/>
      <c r="T1264" s="159">
        <f>VLOOKUP(VLOOKUP(G1264,Ma_KH!$A:$R,18,0)&amp;K1264,Gia_MB!$A:$F,6,0)</f>
        <v>116611</v>
      </c>
      <c r="U1264" s="254">
        <f t="shared" si="115"/>
        <v>932888</v>
      </c>
      <c r="V1264" s="159"/>
      <c r="W1264" s="246">
        <f t="shared" si="116"/>
        <v>0</v>
      </c>
      <c r="X1264" s="247" t="str">
        <f t="shared" si="117"/>
        <v>8</v>
      </c>
      <c r="Y1264" s="159"/>
      <c r="Z1264" s="254">
        <f t="shared" si="118"/>
        <v>74631.040000000008</v>
      </c>
      <c r="AA1264" s="5">
        <f>VLOOKUP(G1264,Ma_KH!$A:$R,14,0)</f>
        <v>60</v>
      </c>
    </row>
    <row r="1265" spans="1:27" x14ac:dyDescent="0.25">
      <c r="A1265" s="261">
        <v>46114</v>
      </c>
      <c r="B1265" s="262">
        <v>4186992121</v>
      </c>
      <c r="C1265" s="263" t="s">
        <v>15253</v>
      </c>
      <c r="D1265" s="261">
        <v>46116</v>
      </c>
      <c r="E1265" s="206"/>
      <c r="F1265" s="189"/>
      <c r="G1265" s="265" t="s">
        <v>14766</v>
      </c>
      <c r="H1265" s="206"/>
      <c r="I1265" s="288">
        <v>4186992121</v>
      </c>
      <c r="J1265" s="283" t="s">
        <v>1782</v>
      </c>
      <c r="K1265" s="205" t="s">
        <v>27</v>
      </c>
      <c r="L1265" s="190" t="str">
        <f>VLOOKUP($K1265,TONG_SL!$A:$D,2,0)</f>
        <v>Chân giò heo muối 300g</v>
      </c>
      <c r="M1265" s="243"/>
      <c r="N1265" s="190" t="str">
        <f t="shared" si="119"/>
        <v>K-C6</v>
      </c>
      <c r="O1265" s="243"/>
      <c r="P1265" s="243"/>
      <c r="Q1265" s="190" t="str">
        <f>VLOOKUP(K1265,TONG_SL!$A:$D,3,0)</f>
        <v>Túi</v>
      </c>
      <c r="R1265" s="248">
        <v>11</v>
      </c>
      <c r="S1265" s="159"/>
      <c r="T1265" s="159">
        <f>VLOOKUP(VLOOKUP(G1265,Ma_KH!$A:$R,18,0)&amp;K1265,Gia_MB!$A:$F,6,0)</f>
        <v>73431</v>
      </c>
      <c r="U1265" s="254">
        <f t="shared" si="115"/>
        <v>807741</v>
      </c>
      <c r="V1265" s="159"/>
      <c r="W1265" s="246">
        <f t="shared" si="116"/>
        <v>0</v>
      </c>
      <c r="X1265" s="247" t="str">
        <f t="shared" si="117"/>
        <v>8</v>
      </c>
      <c r="Y1265" s="159"/>
      <c r="Z1265" s="254">
        <f t="shared" si="118"/>
        <v>64619.28</v>
      </c>
      <c r="AA1265" s="5">
        <f>VLOOKUP(G1265,Ma_KH!$A:$R,14,0)</f>
        <v>60</v>
      </c>
    </row>
    <row r="1266" spans="1:27" x14ac:dyDescent="0.25">
      <c r="A1266" s="186">
        <v>46115</v>
      </c>
      <c r="B1266" s="205" t="s">
        <v>15518</v>
      </c>
      <c r="C1266" s="189" t="s">
        <v>15253</v>
      </c>
      <c r="D1266" s="186">
        <v>46116</v>
      </c>
      <c r="E1266" s="206"/>
      <c r="F1266" s="189"/>
      <c r="G1266" s="207" t="s">
        <v>7625</v>
      </c>
      <c r="H1266" s="206"/>
      <c r="I1266" s="288" t="s">
        <v>15518</v>
      </c>
      <c r="J1266" s="283" t="s">
        <v>1782</v>
      </c>
      <c r="K1266" s="205" t="s">
        <v>30</v>
      </c>
      <c r="L1266" s="190" t="str">
        <f>VLOOKUP($K1266,TONG_SL!$A:$D,2,0)</f>
        <v>Gà muối 500g</v>
      </c>
      <c r="M1266" s="243"/>
      <c r="N1266" s="190" t="str">
        <f t="shared" si="119"/>
        <v>K-C6</v>
      </c>
      <c r="O1266" s="243"/>
      <c r="P1266" s="243"/>
      <c r="Q1266" s="190" t="str">
        <f>VLOOKUP(K1266,TONG_SL!$A:$D,3,0)</f>
        <v>Túi</v>
      </c>
      <c r="R1266" s="248">
        <v>20</v>
      </c>
      <c r="S1266" s="159"/>
      <c r="T1266" s="159">
        <f>VLOOKUP(VLOOKUP(G1266,Ma_KH!$A:$R,18,0)&amp;K1266,Gia_MB!$A:$F,6,0)</f>
        <v>116611</v>
      </c>
      <c r="U1266" s="254">
        <f t="shared" si="115"/>
        <v>2332220</v>
      </c>
      <c r="V1266" s="159"/>
      <c r="W1266" s="246">
        <f t="shared" si="116"/>
        <v>0</v>
      </c>
      <c r="X1266" s="247" t="str">
        <f t="shared" si="117"/>
        <v>8</v>
      </c>
      <c r="Y1266" s="159"/>
      <c r="Z1266" s="254">
        <f t="shared" si="118"/>
        <v>186577.6</v>
      </c>
      <c r="AA1266" s="5">
        <f>VLOOKUP(G1266,Ma_KH!$A:$R,14,0)</f>
        <v>60</v>
      </c>
    </row>
    <row r="1267" spans="1:27" x14ac:dyDescent="0.25">
      <c r="A1267" s="186">
        <v>46115</v>
      </c>
      <c r="B1267" s="205" t="s">
        <v>15518</v>
      </c>
      <c r="C1267" s="189" t="s">
        <v>15253</v>
      </c>
      <c r="D1267" s="186">
        <v>46116</v>
      </c>
      <c r="E1267" s="206"/>
      <c r="F1267" s="189"/>
      <c r="G1267" s="207" t="s">
        <v>7625</v>
      </c>
      <c r="H1267" s="206"/>
      <c r="I1267" s="288" t="s">
        <v>15518</v>
      </c>
      <c r="J1267" s="283" t="s">
        <v>1782</v>
      </c>
      <c r="K1267" s="205" t="s">
        <v>27</v>
      </c>
      <c r="L1267" s="190" t="str">
        <f>VLOOKUP($K1267,TONG_SL!$A:$D,2,0)</f>
        <v>Chân giò heo muối 300g</v>
      </c>
      <c r="M1267" s="243"/>
      <c r="N1267" s="190" t="str">
        <f t="shared" si="119"/>
        <v>K-C6</v>
      </c>
      <c r="O1267" s="243"/>
      <c r="P1267" s="243"/>
      <c r="Q1267" s="190" t="str">
        <f>VLOOKUP(K1267,TONG_SL!$A:$D,3,0)</f>
        <v>Túi</v>
      </c>
      <c r="R1267" s="248">
        <v>20</v>
      </c>
      <c r="S1267" s="159"/>
      <c r="T1267" s="159">
        <f>VLOOKUP(VLOOKUP(G1267,Ma_KH!$A:$R,18,0)&amp;K1267,Gia_MB!$A:$F,6,0)</f>
        <v>73431</v>
      </c>
      <c r="U1267" s="254">
        <f t="shared" si="115"/>
        <v>1468620</v>
      </c>
      <c r="V1267" s="159"/>
      <c r="W1267" s="246">
        <f t="shared" si="116"/>
        <v>0</v>
      </c>
      <c r="X1267" s="247" t="str">
        <f t="shared" si="117"/>
        <v>8</v>
      </c>
      <c r="Y1267" s="159"/>
      <c r="Z1267" s="254">
        <f t="shared" si="118"/>
        <v>117489.60000000001</v>
      </c>
      <c r="AA1267" s="5">
        <f>VLOOKUP(G1267,Ma_KH!$A:$R,14,0)</f>
        <v>60</v>
      </c>
    </row>
    <row r="1268" spans="1:27" x14ac:dyDescent="0.25">
      <c r="A1268" s="186">
        <v>46115</v>
      </c>
      <c r="B1268" s="205" t="s">
        <v>15518</v>
      </c>
      <c r="C1268" s="189" t="s">
        <v>15253</v>
      </c>
      <c r="D1268" s="186">
        <v>46116</v>
      </c>
      <c r="E1268" s="206"/>
      <c r="F1268" s="189"/>
      <c r="G1268" s="207" t="s">
        <v>7625</v>
      </c>
      <c r="H1268" s="206"/>
      <c r="I1268" s="288" t="s">
        <v>15518</v>
      </c>
      <c r="J1268" s="283" t="s">
        <v>1782</v>
      </c>
      <c r="K1268" s="205" t="s">
        <v>32</v>
      </c>
      <c r="L1268" s="190" t="str">
        <f>VLOOKUP($K1268,TONG_SL!$A:$D,2,0)</f>
        <v>Giò Tai Lưỡi Xào 250g</v>
      </c>
      <c r="M1268" s="243"/>
      <c r="N1268" s="190" t="str">
        <f t="shared" si="119"/>
        <v>K-C6</v>
      </c>
      <c r="O1268" s="243"/>
      <c r="P1268" s="243"/>
      <c r="Q1268" s="190" t="str">
        <f>VLOOKUP(K1268,TONG_SL!$A:$D,3,0)</f>
        <v>Túi</v>
      </c>
      <c r="R1268" s="248">
        <v>7</v>
      </c>
      <c r="S1268" s="159"/>
      <c r="T1268" s="159">
        <f>VLOOKUP(VLOOKUP(G1268,Ma_KH!$A:$R,18,0)&amp;K1268,Gia_MB!$A:$F,6,0)</f>
        <v>50182</v>
      </c>
      <c r="U1268" s="254">
        <f t="shared" si="115"/>
        <v>351274</v>
      </c>
      <c r="V1268" s="159"/>
      <c r="W1268" s="246">
        <f t="shared" si="116"/>
        <v>0</v>
      </c>
      <c r="X1268" s="247" t="str">
        <f t="shared" si="117"/>
        <v>8</v>
      </c>
      <c r="Y1268" s="159"/>
      <c r="Z1268" s="254">
        <f t="shared" si="118"/>
        <v>28101.920000000002</v>
      </c>
      <c r="AA1268" s="5">
        <f>VLOOKUP(G1268,Ma_KH!$A:$R,14,0)</f>
        <v>60</v>
      </c>
    </row>
    <row r="1269" spans="1:27" x14ac:dyDescent="0.25">
      <c r="A1269" s="261">
        <v>46114</v>
      </c>
      <c r="B1269" s="262">
        <v>4186992087</v>
      </c>
      <c r="C1269" s="263" t="s">
        <v>15253</v>
      </c>
      <c r="D1269" s="261">
        <v>46116</v>
      </c>
      <c r="E1269" s="206"/>
      <c r="F1269" s="189"/>
      <c r="G1269" s="265" t="s">
        <v>14762</v>
      </c>
      <c r="H1269" s="206"/>
      <c r="I1269" s="288">
        <v>4186992087</v>
      </c>
      <c r="J1269" s="283" t="s">
        <v>1782</v>
      </c>
      <c r="K1269" s="205" t="s">
        <v>34</v>
      </c>
      <c r="L1269" s="190" t="str">
        <f>VLOOKUP($K1269,TONG_SL!$A:$D,2,0)</f>
        <v>Tai heo muối 200g</v>
      </c>
      <c r="M1269" s="243"/>
      <c r="N1269" s="190" t="str">
        <f t="shared" si="119"/>
        <v>K-C6</v>
      </c>
      <c r="O1269" s="243"/>
      <c r="P1269" s="243"/>
      <c r="Q1269" s="190" t="str">
        <f>VLOOKUP(K1269,TONG_SL!$A:$D,3,0)</f>
        <v>Túi</v>
      </c>
      <c r="R1269" s="248">
        <v>4</v>
      </c>
      <c r="S1269" s="159"/>
      <c r="T1269" s="159">
        <f>VLOOKUP(VLOOKUP(G1269,Ma_KH!$A:$R,18,0)&amp;K1269,Gia_MB!$A:$F,6,0)</f>
        <v>55595</v>
      </c>
      <c r="U1269" s="254">
        <f t="shared" si="115"/>
        <v>222380</v>
      </c>
      <c r="V1269" s="159"/>
      <c r="W1269" s="246">
        <f t="shared" si="116"/>
        <v>0</v>
      </c>
      <c r="X1269" s="247" t="str">
        <f t="shared" si="117"/>
        <v>8</v>
      </c>
      <c r="Y1269" s="159"/>
      <c r="Z1269" s="254">
        <f t="shared" si="118"/>
        <v>17790.400000000001</v>
      </c>
      <c r="AA1269" s="5">
        <f>VLOOKUP(G1269,Ma_KH!$A:$R,14,0)</f>
        <v>60</v>
      </c>
    </row>
    <row r="1270" spans="1:27" x14ac:dyDescent="0.25">
      <c r="A1270" s="261">
        <v>46114</v>
      </c>
      <c r="B1270" s="262">
        <v>4186992087</v>
      </c>
      <c r="C1270" s="263" t="s">
        <v>15253</v>
      </c>
      <c r="D1270" s="261">
        <v>46116</v>
      </c>
      <c r="E1270" s="206"/>
      <c r="F1270" s="189"/>
      <c r="G1270" s="265" t="s">
        <v>14762</v>
      </c>
      <c r="H1270" s="206"/>
      <c r="I1270" s="288">
        <v>4186992087</v>
      </c>
      <c r="J1270" s="283" t="s">
        <v>1782</v>
      </c>
      <c r="K1270" s="205" t="s">
        <v>27</v>
      </c>
      <c r="L1270" s="190" t="str">
        <f>VLOOKUP($K1270,TONG_SL!$A:$D,2,0)</f>
        <v>Chân giò heo muối 300g</v>
      </c>
      <c r="M1270" s="243"/>
      <c r="N1270" s="190" t="str">
        <f t="shared" si="119"/>
        <v>K-C6</v>
      </c>
      <c r="O1270" s="243"/>
      <c r="P1270" s="243"/>
      <c r="Q1270" s="190" t="str">
        <f>VLOOKUP(K1270,TONG_SL!$A:$D,3,0)</f>
        <v>Túi</v>
      </c>
      <c r="R1270" s="248">
        <v>5</v>
      </c>
      <c r="S1270" s="159"/>
      <c r="T1270" s="159">
        <f>VLOOKUP(VLOOKUP(G1270,Ma_KH!$A:$R,18,0)&amp;K1270,Gia_MB!$A:$F,6,0)</f>
        <v>73431</v>
      </c>
      <c r="U1270" s="254">
        <f t="shared" si="115"/>
        <v>367155</v>
      </c>
      <c r="V1270" s="159"/>
      <c r="W1270" s="246">
        <f t="shared" si="116"/>
        <v>0</v>
      </c>
      <c r="X1270" s="247" t="str">
        <f t="shared" si="117"/>
        <v>8</v>
      </c>
      <c r="Y1270" s="159"/>
      <c r="Z1270" s="254">
        <f t="shared" si="118"/>
        <v>29372.400000000001</v>
      </c>
      <c r="AA1270" s="5">
        <f>VLOOKUP(G1270,Ma_KH!$A:$R,14,0)</f>
        <v>60</v>
      </c>
    </row>
    <row r="1271" spans="1:27" x14ac:dyDescent="0.25">
      <c r="A1271" s="261">
        <v>46114</v>
      </c>
      <c r="B1271" s="262">
        <v>4186992087</v>
      </c>
      <c r="C1271" s="263" t="s">
        <v>15253</v>
      </c>
      <c r="D1271" s="261">
        <v>46116</v>
      </c>
      <c r="E1271" s="206"/>
      <c r="F1271" s="189"/>
      <c r="G1271" s="265" t="s">
        <v>14762</v>
      </c>
      <c r="H1271" s="206"/>
      <c r="I1271" s="288">
        <v>4186992087</v>
      </c>
      <c r="J1271" s="283" t="s">
        <v>1782</v>
      </c>
      <c r="K1271" s="205" t="s">
        <v>32</v>
      </c>
      <c r="L1271" s="190" t="str">
        <f>VLOOKUP($K1271,TONG_SL!$A:$D,2,0)</f>
        <v>Giò Tai Lưỡi Xào 250g</v>
      </c>
      <c r="M1271" s="243"/>
      <c r="N1271" s="190" t="str">
        <f t="shared" si="119"/>
        <v>K-C6</v>
      </c>
      <c r="O1271" s="243"/>
      <c r="P1271" s="243"/>
      <c r="Q1271" s="190" t="str">
        <f>VLOOKUP(K1271,TONG_SL!$A:$D,3,0)</f>
        <v>Túi</v>
      </c>
      <c r="R1271" s="248">
        <v>3</v>
      </c>
      <c r="S1271" s="159"/>
      <c r="T1271" s="159">
        <f>VLOOKUP(VLOOKUP(G1271,Ma_KH!$A:$R,18,0)&amp;K1271,Gia_MB!$A:$F,6,0)</f>
        <v>50182</v>
      </c>
      <c r="U1271" s="254">
        <f t="shared" si="115"/>
        <v>150546</v>
      </c>
      <c r="V1271" s="159"/>
      <c r="W1271" s="246">
        <f t="shared" si="116"/>
        <v>0</v>
      </c>
      <c r="X1271" s="247" t="str">
        <f t="shared" si="117"/>
        <v>8</v>
      </c>
      <c r="Y1271" s="159"/>
      <c r="Z1271" s="254">
        <f t="shared" si="118"/>
        <v>12043.68</v>
      </c>
      <c r="AA1271" s="5">
        <f>VLOOKUP(G1271,Ma_KH!$A:$R,14,0)</f>
        <v>60</v>
      </c>
    </row>
    <row r="1272" spans="1:27" x14ac:dyDescent="0.25">
      <c r="A1272" s="261">
        <v>46114</v>
      </c>
      <c r="B1272" s="262">
        <v>4186992093</v>
      </c>
      <c r="C1272" s="263" t="s">
        <v>15253</v>
      </c>
      <c r="D1272" s="261">
        <v>46116</v>
      </c>
      <c r="E1272" s="206"/>
      <c r="F1272" s="189"/>
      <c r="G1272" s="265" t="s">
        <v>14764</v>
      </c>
      <c r="H1272" s="206"/>
      <c r="I1272" s="288">
        <v>4186992093</v>
      </c>
      <c r="J1272" s="283" t="s">
        <v>1782</v>
      </c>
      <c r="K1272" s="205" t="s">
        <v>27</v>
      </c>
      <c r="L1272" s="190" t="str">
        <f>VLOOKUP($K1272,TONG_SL!$A:$D,2,0)</f>
        <v>Chân giò heo muối 300g</v>
      </c>
      <c r="M1272" s="243"/>
      <c r="N1272" s="190" t="str">
        <f t="shared" si="119"/>
        <v>K-C6</v>
      </c>
      <c r="O1272" s="243"/>
      <c r="P1272" s="243"/>
      <c r="Q1272" s="190" t="str">
        <f>VLOOKUP(K1272,TONG_SL!$A:$D,3,0)</f>
        <v>Túi</v>
      </c>
      <c r="R1272" s="248">
        <v>10</v>
      </c>
      <c r="S1272" s="159"/>
      <c r="T1272" s="159">
        <f>VLOOKUP(VLOOKUP(G1272,Ma_KH!$A:$R,18,0)&amp;K1272,Gia_MB!$A:$F,6,0)</f>
        <v>73431</v>
      </c>
      <c r="U1272" s="254">
        <f t="shared" si="115"/>
        <v>734310</v>
      </c>
      <c r="V1272" s="159"/>
      <c r="W1272" s="246">
        <f t="shared" si="116"/>
        <v>0</v>
      </c>
      <c r="X1272" s="247" t="str">
        <f t="shared" si="117"/>
        <v>8</v>
      </c>
      <c r="Y1272" s="159"/>
      <c r="Z1272" s="254">
        <f t="shared" si="118"/>
        <v>58744.800000000003</v>
      </c>
      <c r="AA1272" s="5">
        <f>VLOOKUP(G1272,Ma_KH!$A:$R,14,0)</f>
        <v>60</v>
      </c>
    </row>
    <row r="1273" spans="1:27" x14ac:dyDescent="0.25">
      <c r="A1273" s="261">
        <v>46114</v>
      </c>
      <c r="B1273" s="262">
        <v>4186991924</v>
      </c>
      <c r="C1273" s="263" t="s">
        <v>15253</v>
      </c>
      <c r="D1273" s="261">
        <v>46116</v>
      </c>
      <c r="E1273" s="206"/>
      <c r="F1273" s="189"/>
      <c r="G1273" s="265" t="s">
        <v>14753</v>
      </c>
      <c r="H1273" s="206"/>
      <c r="I1273" s="288">
        <v>4186991924</v>
      </c>
      <c r="J1273" s="283" t="s">
        <v>1782</v>
      </c>
      <c r="K1273" s="205" t="s">
        <v>27</v>
      </c>
      <c r="L1273" s="190" t="str">
        <f>VLOOKUP($K1273,TONG_SL!$A:$D,2,0)</f>
        <v>Chân giò heo muối 300g</v>
      </c>
      <c r="M1273" s="243"/>
      <c r="N1273" s="190" t="str">
        <f t="shared" si="119"/>
        <v>K-C6</v>
      </c>
      <c r="O1273" s="243"/>
      <c r="P1273" s="243"/>
      <c r="Q1273" s="190" t="str">
        <f>VLOOKUP(K1273,TONG_SL!$A:$D,3,0)</f>
        <v>Túi</v>
      </c>
      <c r="R1273" s="248">
        <v>5</v>
      </c>
      <c r="S1273" s="159"/>
      <c r="T1273" s="159">
        <f>VLOOKUP(VLOOKUP(G1273,Ma_KH!$A:$R,18,0)&amp;K1273,Gia_MB!$A:$F,6,0)</f>
        <v>73431</v>
      </c>
      <c r="U1273" s="254">
        <f t="shared" si="115"/>
        <v>367155</v>
      </c>
      <c r="V1273" s="159"/>
      <c r="W1273" s="246">
        <f t="shared" si="116"/>
        <v>0</v>
      </c>
      <c r="X1273" s="247" t="str">
        <f t="shared" si="117"/>
        <v>8</v>
      </c>
      <c r="Y1273" s="159"/>
      <c r="Z1273" s="254">
        <f t="shared" si="118"/>
        <v>29372.400000000001</v>
      </c>
      <c r="AA1273" s="5">
        <f>VLOOKUP(G1273,Ma_KH!$A:$R,14,0)</f>
        <v>60</v>
      </c>
    </row>
    <row r="1274" spans="1:27" x14ac:dyDescent="0.25">
      <c r="A1274" s="261">
        <v>46114</v>
      </c>
      <c r="B1274" s="262">
        <v>4186991924</v>
      </c>
      <c r="C1274" s="263" t="s">
        <v>15253</v>
      </c>
      <c r="D1274" s="261">
        <v>46116</v>
      </c>
      <c r="E1274" s="206"/>
      <c r="F1274" s="189"/>
      <c r="G1274" s="265" t="s">
        <v>14753</v>
      </c>
      <c r="H1274" s="206"/>
      <c r="I1274" s="288">
        <v>4186991924</v>
      </c>
      <c r="J1274" s="283" t="s">
        <v>1782</v>
      </c>
      <c r="K1274" s="205" t="s">
        <v>30</v>
      </c>
      <c r="L1274" s="190" t="str">
        <f>VLOOKUP($K1274,TONG_SL!$A:$D,2,0)</f>
        <v>Gà muối 500g</v>
      </c>
      <c r="M1274" s="243"/>
      <c r="N1274" s="190" t="str">
        <f t="shared" si="119"/>
        <v>K-C6</v>
      </c>
      <c r="O1274" s="243"/>
      <c r="P1274" s="243"/>
      <c r="Q1274" s="190" t="str">
        <f>VLOOKUP(K1274,TONG_SL!$A:$D,3,0)</f>
        <v>Túi</v>
      </c>
      <c r="R1274" s="248">
        <v>2</v>
      </c>
      <c r="S1274" s="159"/>
      <c r="T1274" s="159">
        <f>VLOOKUP(VLOOKUP(G1274,Ma_KH!$A:$R,18,0)&amp;K1274,Gia_MB!$A:$F,6,0)</f>
        <v>116611</v>
      </c>
      <c r="U1274" s="254">
        <f t="shared" si="115"/>
        <v>233222</v>
      </c>
      <c r="V1274" s="159"/>
      <c r="W1274" s="246">
        <f t="shared" si="116"/>
        <v>0</v>
      </c>
      <c r="X1274" s="247" t="str">
        <f t="shared" si="117"/>
        <v>8</v>
      </c>
      <c r="Y1274" s="159"/>
      <c r="Z1274" s="254">
        <f t="shared" si="118"/>
        <v>18657.760000000002</v>
      </c>
      <c r="AA1274" s="5">
        <f>VLOOKUP(G1274,Ma_KH!$A:$R,14,0)</f>
        <v>60</v>
      </c>
    </row>
    <row r="1275" spans="1:27" x14ac:dyDescent="0.25">
      <c r="A1275" s="261">
        <v>46114</v>
      </c>
      <c r="B1275" s="262">
        <v>4186991894</v>
      </c>
      <c r="C1275" s="263" t="s">
        <v>15253</v>
      </c>
      <c r="D1275" s="261">
        <v>46116</v>
      </c>
      <c r="E1275" s="206"/>
      <c r="F1275" s="189"/>
      <c r="G1275" s="265" t="s">
        <v>14749</v>
      </c>
      <c r="H1275" s="206"/>
      <c r="I1275" s="288">
        <v>4186991894</v>
      </c>
      <c r="J1275" s="283" t="s">
        <v>1782</v>
      </c>
      <c r="K1275" s="205" t="s">
        <v>34</v>
      </c>
      <c r="L1275" s="190" t="str">
        <f>VLOOKUP($K1275,TONG_SL!$A:$D,2,0)</f>
        <v>Tai heo muối 200g</v>
      </c>
      <c r="M1275" s="243"/>
      <c r="N1275" s="190" t="str">
        <f t="shared" si="119"/>
        <v>K-C6</v>
      </c>
      <c r="O1275" s="243"/>
      <c r="P1275" s="243"/>
      <c r="Q1275" s="190" t="str">
        <f>VLOOKUP(K1275,TONG_SL!$A:$D,3,0)</f>
        <v>Túi</v>
      </c>
      <c r="R1275" s="248">
        <v>3</v>
      </c>
      <c r="S1275" s="159"/>
      <c r="T1275" s="159">
        <f>VLOOKUP(VLOOKUP(G1275,Ma_KH!$A:$R,18,0)&amp;K1275,Gia_MB!$A:$F,6,0)</f>
        <v>55595</v>
      </c>
      <c r="U1275" s="254">
        <f t="shared" ref="U1275:U1338" si="120">T1275*R1275</f>
        <v>166785</v>
      </c>
      <c r="V1275" s="159"/>
      <c r="W1275" s="246">
        <f t="shared" ref="W1275:W1338" si="121">U1275*V1275</f>
        <v>0</v>
      </c>
      <c r="X1275" s="247" t="str">
        <f t="shared" ref="X1275:X1338" si="122">IF(B1275&lt;&gt;"","8","0")</f>
        <v>8</v>
      </c>
      <c r="Y1275" s="159"/>
      <c r="Z1275" s="254">
        <f t="shared" ref="Z1275:Z1338" si="123">U1275*X1275%</f>
        <v>13342.800000000001</v>
      </c>
      <c r="AA1275" s="5">
        <f>VLOOKUP(G1275,Ma_KH!$A:$R,14,0)</f>
        <v>60</v>
      </c>
    </row>
    <row r="1276" spans="1:27" x14ac:dyDescent="0.25">
      <c r="A1276" s="261">
        <v>46114</v>
      </c>
      <c r="B1276" s="262">
        <v>4186991894</v>
      </c>
      <c r="C1276" s="263" t="s">
        <v>15253</v>
      </c>
      <c r="D1276" s="261">
        <v>46116</v>
      </c>
      <c r="E1276" s="206"/>
      <c r="F1276" s="189"/>
      <c r="G1276" s="265" t="s">
        <v>14749</v>
      </c>
      <c r="H1276" s="206"/>
      <c r="I1276" s="288">
        <v>4186991894</v>
      </c>
      <c r="J1276" s="283" t="s">
        <v>1782</v>
      </c>
      <c r="K1276" s="205" t="s">
        <v>27</v>
      </c>
      <c r="L1276" s="190" t="str">
        <f>VLOOKUP($K1276,TONG_SL!$A:$D,2,0)</f>
        <v>Chân giò heo muối 300g</v>
      </c>
      <c r="M1276" s="243"/>
      <c r="N1276" s="190" t="str">
        <f t="shared" si="119"/>
        <v>K-C6</v>
      </c>
      <c r="O1276" s="243"/>
      <c r="P1276" s="243"/>
      <c r="Q1276" s="190" t="str">
        <f>VLOOKUP(K1276,TONG_SL!$A:$D,3,0)</f>
        <v>Túi</v>
      </c>
      <c r="R1276" s="248">
        <v>5</v>
      </c>
      <c r="S1276" s="159"/>
      <c r="T1276" s="159">
        <f>VLOOKUP(VLOOKUP(G1276,Ma_KH!$A:$R,18,0)&amp;K1276,Gia_MB!$A:$F,6,0)</f>
        <v>73431</v>
      </c>
      <c r="U1276" s="254">
        <f t="shared" si="120"/>
        <v>367155</v>
      </c>
      <c r="V1276" s="159"/>
      <c r="W1276" s="246">
        <f t="shared" si="121"/>
        <v>0</v>
      </c>
      <c r="X1276" s="247" t="str">
        <f t="shared" si="122"/>
        <v>8</v>
      </c>
      <c r="Y1276" s="159"/>
      <c r="Z1276" s="254">
        <f t="shared" si="123"/>
        <v>29372.400000000001</v>
      </c>
      <c r="AA1276" s="5">
        <f>VLOOKUP(G1276,Ma_KH!$A:$R,14,0)</f>
        <v>60</v>
      </c>
    </row>
    <row r="1277" spans="1:27" x14ac:dyDescent="0.25">
      <c r="A1277" s="261">
        <v>46114</v>
      </c>
      <c r="B1277" s="262">
        <v>4186991894</v>
      </c>
      <c r="C1277" s="263" t="s">
        <v>15253</v>
      </c>
      <c r="D1277" s="261">
        <v>46116</v>
      </c>
      <c r="E1277" s="206"/>
      <c r="F1277" s="189"/>
      <c r="G1277" s="265" t="s">
        <v>14749</v>
      </c>
      <c r="H1277" s="206"/>
      <c r="I1277" s="288">
        <v>4186991894</v>
      </c>
      <c r="J1277" s="283" t="s">
        <v>1782</v>
      </c>
      <c r="K1277" s="205" t="s">
        <v>30</v>
      </c>
      <c r="L1277" s="190" t="str">
        <f>VLOOKUP($K1277,TONG_SL!$A:$D,2,0)</f>
        <v>Gà muối 500g</v>
      </c>
      <c r="M1277" s="243"/>
      <c r="N1277" s="190" t="str">
        <f t="shared" si="119"/>
        <v>K-C6</v>
      </c>
      <c r="O1277" s="243"/>
      <c r="P1277" s="243"/>
      <c r="Q1277" s="190" t="str">
        <f>VLOOKUP(K1277,TONG_SL!$A:$D,3,0)</f>
        <v>Túi</v>
      </c>
      <c r="R1277" s="248">
        <v>7</v>
      </c>
      <c r="S1277" s="159"/>
      <c r="T1277" s="159">
        <f>VLOOKUP(VLOOKUP(G1277,Ma_KH!$A:$R,18,0)&amp;K1277,Gia_MB!$A:$F,6,0)</f>
        <v>116611</v>
      </c>
      <c r="U1277" s="254">
        <f t="shared" si="120"/>
        <v>816277</v>
      </c>
      <c r="V1277" s="159"/>
      <c r="W1277" s="246">
        <f t="shared" si="121"/>
        <v>0</v>
      </c>
      <c r="X1277" s="247" t="str">
        <f t="shared" si="122"/>
        <v>8</v>
      </c>
      <c r="Y1277" s="159"/>
      <c r="Z1277" s="254">
        <f t="shared" si="123"/>
        <v>65302.16</v>
      </c>
      <c r="AA1277" s="5">
        <f>VLOOKUP(G1277,Ma_KH!$A:$R,14,0)</f>
        <v>60</v>
      </c>
    </row>
    <row r="1278" spans="1:27" x14ac:dyDescent="0.25">
      <c r="A1278" s="261">
        <v>46114</v>
      </c>
      <c r="B1278" s="262">
        <v>4186991895</v>
      </c>
      <c r="C1278" s="263" t="s">
        <v>15253</v>
      </c>
      <c r="D1278" s="261">
        <v>46116</v>
      </c>
      <c r="E1278" s="206"/>
      <c r="F1278" s="189"/>
      <c r="G1278" s="265" t="s">
        <v>14006</v>
      </c>
      <c r="H1278" s="206"/>
      <c r="I1278" s="288">
        <v>4186991895</v>
      </c>
      <c r="J1278" s="283" t="s">
        <v>1782</v>
      </c>
      <c r="K1278" s="205" t="s">
        <v>48</v>
      </c>
      <c r="L1278" s="190" t="str">
        <f>VLOOKUP($K1278,TONG_SL!$A:$D,2,0)</f>
        <v>Mọc Nấm Hương 250g</v>
      </c>
      <c r="M1278" s="243"/>
      <c r="N1278" s="190" t="str">
        <f t="shared" si="119"/>
        <v>K-C6</v>
      </c>
      <c r="O1278" s="243"/>
      <c r="P1278" s="243"/>
      <c r="Q1278" s="190" t="str">
        <f>VLOOKUP(K1278,TONG_SL!$A:$D,3,0)</f>
        <v>Túi</v>
      </c>
      <c r="R1278" s="248">
        <v>4</v>
      </c>
      <c r="S1278" s="159"/>
      <c r="T1278" s="159">
        <f>VLOOKUP(VLOOKUP(G1278,Ma_KH!$A:$R,18,0)&amp;K1278,Gia_MB!$A:$F,6,0)</f>
        <v>46000</v>
      </c>
      <c r="U1278" s="254">
        <f t="shared" si="120"/>
        <v>184000</v>
      </c>
      <c r="V1278" s="159"/>
      <c r="W1278" s="246">
        <f t="shared" si="121"/>
        <v>0</v>
      </c>
      <c r="X1278" s="247" t="str">
        <f t="shared" si="122"/>
        <v>8</v>
      </c>
      <c r="Y1278" s="159"/>
      <c r="Z1278" s="254">
        <f t="shared" si="123"/>
        <v>14720</v>
      </c>
      <c r="AA1278" s="5">
        <f>VLOOKUP(G1278,Ma_KH!$A:$R,14,0)</f>
        <v>60</v>
      </c>
    </row>
    <row r="1279" spans="1:27" x14ac:dyDescent="0.25">
      <c r="A1279" s="261">
        <v>46114</v>
      </c>
      <c r="B1279" s="262">
        <v>4186991895</v>
      </c>
      <c r="C1279" s="263" t="s">
        <v>15253</v>
      </c>
      <c r="D1279" s="261">
        <v>46116</v>
      </c>
      <c r="E1279" s="206"/>
      <c r="F1279" s="189"/>
      <c r="G1279" s="265" t="s">
        <v>14006</v>
      </c>
      <c r="H1279" s="206"/>
      <c r="I1279" s="288">
        <v>4186991895</v>
      </c>
      <c r="J1279" s="283" t="s">
        <v>1782</v>
      </c>
      <c r="K1279" s="205" t="s">
        <v>27</v>
      </c>
      <c r="L1279" s="190" t="str">
        <f>VLOOKUP($K1279,TONG_SL!$A:$D,2,0)</f>
        <v>Chân giò heo muối 300g</v>
      </c>
      <c r="M1279" s="243"/>
      <c r="N1279" s="190" t="str">
        <f t="shared" si="119"/>
        <v>K-C6</v>
      </c>
      <c r="O1279" s="243"/>
      <c r="P1279" s="243"/>
      <c r="Q1279" s="190" t="str">
        <f>VLOOKUP(K1279,TONG_SL!$A:$D,3,0)</f>
        <v>Túi</v>
      </c>
      <c r="R1279" s="248">
        <v>9</v>
      </c>
      <c r="S1279" s="159"/>
      <c r="T1279" s="159">
        <f>VLOOKUP(VLOOKUP(G1279,Ma_KH!$A:$R,18,0)&amp;K1279,Gia_MB!$A:$F,6,0)</f>
        <v>73431</v>
      </c>
      <c r="U1279" s="254">
        <f t="shared" si="120"/>
        <v>660879</v>
      </c>
      <c r="V1279" s="159"/>
      <c r="W1279" s="246">
        <f t="shared" si="121"/>
        <v>0</v>
      </c>
      <c r="X1279" s="247" t="str">
        <f t="shared" si="122"/>
        <v>8</v>
      </c>
      <c r="Y1279" s="159"/>
      <c r="Z1279" s="254">
        <f t="shared" si="123"/>
        <v>52870.32</v>
      </c>
      <c r="AA1279" s="5">
        <f>VLOOKUP(G1279,Ma_KH!$A:$R,14,0)</f>
        <v>60</v>
      </c>
    </row>
    <row r="1280" spans="1:27" x14ac:dyDescent="0.25">
      <c r="A1280" s="261">
        <v>46114</v>
      </c>
      <c r="B1280" s="262">
        <v>4186991895</v>
      </c>
      <c r="C1280" s="263" t="s">
        <v>15253</v>
      </c>
      <c r="D1280" s="261">
        <v>46116</v>
      </c>
      <c r="E1280" s="206"/>
      <c r="F1280" s="189"/>
      <c r="G1280" s="265" t="s">
        <v>14006</v>
      </c>
      <c r="H1280" s="206"/>
      <c r="I1280" s="288">
        <v>4186991895</v>
      </c>
      <c r="J1280" s="283" t="s">
        <v>1782</v>
      </c>
      <c r="K1280" s="205" t="s">
        <v>32</v>
      </c>
      <c r="L1280" s="190" t="str">
        <f>VLOOKUP($K1280,TONG_SL!$A:$D,2,0)</f>
        <v>Giò Tai Lưỡi Xào 250g</v>
      </c>
      <c r="M1280" s="243"/>
      <c r="N1280" s="190" t="str">
        <f t="shared" si="119"/>
        <v>K-C6</v>
      </c>
      <c r="O1280" s="243"/>
      <c r="P1280" s="243"/>
      <c r="Q1280" s="190" t="str">
        <f>VLOOKUP(K1280,TONG_SL!$A:$D,3,0)</f>
        <v>Túi</v>
      </c>
      <c r="R1280" s="248">
        <v>3</v>
      </c>
      <c r="S1280" s="159"/>
      <c r="T1280" s="159">
        <f>VLOOKUP(VLOOKUP(G1280,Ma_KH!$A:$R,18,0)&amp;K1280,Gia_MB!$A:$F,6,0)</f>
        <v>50182</v>
      </c>
      <c r="U1280" s="254">
        <f t="shared" si="120"/>
        <v>150546</v>
      </c>
      <c r="V1280" s="159"/>
      <c r="W1280" s="246">
        <f t="shared" si="121"/>
        <v>0</v>
      </c>
      <c r="X1280" s="247" t="str">
        <f t="shared" si="122"/>
        <v>8</v>
      </c>
      <c r="Y1280" s="159"/>
      <c r="Z1280" s="254">
        <f t="shared" si="123"/>
        <v>12043.68</v>
      </c>
      <c r="AA1280" s="5">
        <f>VLOOKUP(G1280,Ma_KH!$A:$R,14,0)</f>
        <v>60</v>
      </c>
    </row>
    <row r="1281" spans="1:27" x14ac:dyDescent="0.25">
      <c r="A1281" s="261">
        <v>46111</v>
      </c>
      <c r="B1281" s="262">
        <v>4186728243</v>
      </c>
      <c r="C1281" s="263" t="s">
        <v>15253</v>
      </c>
      <c r="D1281" s="261">
        <v>46116</v>
      </c>
      <c r="E1281" s="206"/>
      <c r="F1281" s="189"/>
      <c r="G1281" s="265" t="s">
        <v>13978</v>
      </c>
      <c r="H1281" s="206"/>
      <c r="I1281" s="288">
        <v>4186728243</v>
      </c>
      <c r="J1281" s="283" t="s">
        <v>1782</v>
      </c>
      <c r="K1281" s="205" t="s">
        <v>27</v>
      </c>
      <c r="L1281" s="190" t="str">
        <f>VLOOKUP($K1281,TONG_SL!$A:$D,2,0)</f>
        <v>Chân giò heo muối 300g</v>
      </c>
      <c r="M1281" s="243"/>
      <c r="N1281" s="190" t="str">
        <f t="shared" si="119"/>
        <v>K-C6</v>
      </c>
      <c r="O1281" s="243"/>
      <c r="P1281" s="243"/>
      <c r="Q1281" s="190" t="str">
        <f>VLOOKUP(K1281,TONG_SL!$A:$D,3,0)</f>
        <v>Túi</v>
      </c>
      <c r="R1281" s="248">
        <v>5</v>
      </c>
      <c r="S1281" s="159"/>
      <c r="T1281" s="159">
        <f>VLOOKUP(VLOOKUP(G1281,Ma_KH!$A:$R,18,0)&amp;K1281,Gia_MB!$A:$F,6,0)</f>
        <v>73431</v>
      </c>
      <c r="U1281" s="254">
        <f t="shared" si="120"/>
        <v>367155</v>
      </c>
      <c r="V1281" s="159"/>
      <c r="W1281" s="246">
        <f t="shared" si="121"/>
        <v>0</v>
      </c>
      <c r="X1281" s="247" t="str">
        <f t="shared" si="122"/>
        <v>8</v>
      </c>
      <c r="Y1281" s="159"/>
      <c r="Z1281" s="254">
        <f t="shared" si="123"/>
        <v>29372.400000000001</v>
      </c>
      <c r="AA1281" s="5">
        <f>VLOOKUP(G1281,Ma_KH!$A:$R,14,0)</f>
        <v>60</v>
      </c>
    </row>
    <row r="1282" spans="1:27" x14ac:dyDescent="0.25">
      <c r="A1282" s="261">
        <v>46111</v>
      </c>
      <c r="B1282" s="262">
        <v>4186728243</v>
      </c>
      <c r="C1282" s="263" t="s">
        <v>15253</v>
      </c>
      <c r="D1282" s="261">
        <v>46116</v>
      </c>
      <c r="E1282" s="206"/>
      <c r="F1282" s="189"/>
      <c r="G1282" s="265" t="s">
        <v>13978</v>
      </c>
      <c r="H1282" s="206"/>
      <c r="I1282" s="288">
        <v>4186728243</v>
      </c>
      <c r="J1282" s="283" t="s">
        <v>1782</v>
      </c>
      <c r="K1282" s="205" t="s">
        <v>30</v>
      </c>
      <c r="L1282" s="190" t="str">
        <f>VLOOKUP($K1282,TONG_SL!$A:$D,2,0)</f>
        <v>Gà muối 500g</v>
      </c>
      <c r="M1282" s="243"/>
      <c r="N1282" s="190" t="str">
        <f t="shared" si="119"/>
        <v>K-C6</v>
      </c>
      <c r="O1282" s="243"/>
      <c r="P1282" s="243"/>
      <c r="Q1282" s="190" t="str">
        <f>VLOOKUP(K1282,TONG_SL!$A:$D,3,0)</f>
        <v>Túi</v>
      </c>
      <c r="R1282" s="248">
        <v>10</v>
      </c>
      <c r="S1282" s="159"/>
      <c r="T1282" s="159">
        <f>VLOOKUP(VLOOKUP(G1282,Ma_KH!$A:$R,18,0)&amp;K1282,Gia_MB!$A:$F,6,0)</f>
        <v>116611</v>
      </c>
      <c r="U1282" s="254">
        <f t="shared" si="120"/>
        <v>1166110</v>
      </c>
      <c r="V1282" s="159"/>
      <c r="W1282" s="246">
        <f t="shared" si="121"/>
        <v>0</v>
      </c>
      <c r="X1282" s="247" t="str">
        <f t="shared" si="122"/>
        <v>8</v>
      </c>
      <c r="Y1282" s="159"/>
      <c r="Z1282" s="254">
        <f t="shared" si="123"/>
        <v>93288.8</v>
      </c>
      <c r="AA1282" s="5">
        <f>VLOOKUP(G1282,Ma_KH!$A:$R,14,0)</f>
        <v>60</v>
      </c>
    </row>
    <row r="1283" spans="1:27" x14ac:dyDescent="0.25">
      <c r="A1283" s="304">
        <v>46115</v>
      </c>
      <c r="B1283" s="305">
        <v>4186818831</v>
      </c>
      <c r="C1283" s="306" t="s">
        <v>15253</v>
      </c>
      <c r="D1283" s="304">
        <v>46116</v>
      </c>
      <c r="E1283" s="307"/>
      <c r="F1283" s="306"/>
      <c r="G1283" s="308" t="s">
        <v>7222</v>
      </c>
      <c r="H1283" s="307"/>
      <c r="I1283" s="288" t="s">
        <v>15519</v>
      </c>
      <c r="J1283" s="283" t="s">
        <v>1769</v>
      </c>
      <c r="K1283" s="205" t="s">
        <v>27</v>
      </c>
      <c r="L1283" s="190" t="str">
        <f>VLOOKUP($K1283,TONG_SL!$A:$D,2,0)</f>
        <v>Chân giò heo muối 300g</v>
      </c>
      <c r="M1283" s="243"/>
      <c r="N1283" s="190" t="str">
        <f t="shared" ref="N1283:N1346" si="124">IF($B1283&lt;&gt;"","K-C6","")</f>
        <v>K-C6</v>
      </c>
      <c r="O1283" s="243"/>
      <c r="P1283" s="243"/>
      <c r="Q1283" s="190" t="str">
        <f>VLOOKUP(K1283,TONG_SL!$A:$D,3,0)</f>
        <v>Túi</v>
      </c>
      <c r="R1283" s="248">
        <v>4</v>
      </c>
      <c r="S1283" s="159"/>
      <c r="T1283" s="159">
        <f>VLOOKUP(VLOOKUP(G1283,Ma_KH!$A:$R,18,0)&amp;K1283,Gia_MB!$A:$F,6,0)</f>
        <v>73431</v>
      </c>
      <c r="U1283" s="254">
        <f t="shared" si="120"/>
        <v>293724</v>
      </c>
      <c r="V1283" s="159"/>
      <c r="W1283" s="246">
        <f t="shared" si="121"/>
        <v>0</v>
      </c>
      <c r="X1283" s="247" t="str">
        <f t="shared" si="122"/>
        <v>8</v>
      </c>
      <c r="Y1283" s="159"/>
      <c r="Z1283" s="254">
        <f t="shared" si="123"/>
        <v>23497.920000000002</v>
      </c>
      <c r="AA1283" s="5">
        <f>VLOOKUP(G1283,Ma_KH!$A:$R,14,0)</f>
        <v>60</v>
      </c>
    </row>
    <row r="1284" spans="1:27" x14ac:dyDescent="0.25">
      <c r="A1284" s="304">
        <v>46115</v>
      </c>
      <c r="B1284" s="305">
        <v>4186818831</v>
      </c>
      <c r="C1284" s="306" t="s">
        <v>15253</v>
      </c>
      <c r="D1284" s="304">
        <v>46116</v>
      </c>
      <c r="E1284" s="307"/>
      <c r="F1284" s="306"/>
      <c r="G1284" s="308" t="s">
        <v>7222</v>
      </c>
      <c r="H1284" s="307"/>
      <c r="I1284" s="288" t="s">
        <v>15519</v>
      </c>
      <c r="J1284" s="283" t="s">
        <v>1769</v>
      </c>
      <c r="K1284" s="205" t="s">
        <v>30</v>
      </c>
      <c r="L1284" s="190" t="str">
        <f>VLOOKUP($K1284,TONG_SL!$A:$D,2,0)</f>
        <v>Gà muối 500g</v>
      </c>
      <c r="M1284" s="243"/>
      <c r="N1284" s="190" t="str">
        <f t="shared" si="124"/>
        <v>K-C6</v>
      </c>
      <c r="O1284" s="243"/>
      <c r="P1284" s="243"/>
      <c r="Q1284" s="190" t="str">
        <f>VLOOKUP(K1284,TONG_SL!$A:$D,3,0)</f>
        <v>Túi</v>
      </c>
      <c r="R1284" s="248">
        <v>5</v>
      </c>
      <c r="S1284" s="159"/>
      <c r="T1284" s="159">
        <f>VLOOKUP(VLOOKUP(G1284,Ma_KH!$A:$R,18,0)&amp;K1284,Gia_MB!$A:$F,6,0)</f>
        <v>116611</v>
      </c>
      <c r="U1284" s="254">
        <f t="shared" si="120"/>
        <v>583055</v>
      </c>
      <c r="V1284" s="159"/>
      <c r="W1284" s="246">
        <f t="shared" si="121"/>
        <v>0</v>
      </c>
      <c r="X1284" s="247" t="str">
        <f t="shared" si="122"/>
        <v>8</v>
      </c>
      <c r="Y1284" s="159"/>
      <c r="Z1284" s="254">
        <f t="shared" si="123"/>
        <v>46644.4</v>
      </c>
      <c r="AA1284" s="5">
        <f>VLOOKUP(G1284,Ma_KH!$A:$R,14,0)</f>
        <v>60</v>
      </c>
    </row>
    <row r="1285" spans="1:27" x14ac:dyDescent="0.25">
      <c r="A1285" s="304">
        <v>46115</v>
      </c>
      <c r="B1285" s="305">
        <v>4186818831</v>
      </c>
      <c r="C1285" s="306" t="s">
        <v>15253</v>
      </c>
      <c r="D1285" s="304">
        <v>46116</v>
      </c>
      <c r="E1285" s="307"/>
      <c r="F1285" s="306"/>
      <c r="G1285" s="308" t="s">
        <v>7222</v>
      </c>
      <c r="H1285" s="307"/>
      <c r="I1285" s="288" t="s">
        <v>15519</v>
      </c>
      <c r="J1285" s="283" t="s">
        <v>1769</v>
      </c>
      <c r="K1285" s="205" t="s">
        <v>48</v>
      </c>
      <c r="L1285" s="190" t="str">
        <f>VLOOKUP($K1285,TONG_SL!$A:$D,2,0)</f>
        <v>Mọc Nấm Hương 250g</v>
      </c>
      <c r="M1285" s="243"/>
      <c r="N1285" s="190" t="str">
        <f t="shared" si="124"/>
        <v>K-C6</v>
      </c>
      <c r="O1285" s="243"/>
      <c r="P1285" s="243"/>
      <c r="Q1285" s="190" t="str">
        <f>VLOOKUP(K1285,TONG_SL!$A:$D,3,0)</f>
        <v>Túi</v>
      </c>
      <c r="R1285" s="248">
        <v>6</v>
      </c>
      <c r="S1285" s="159"/>
      <c r="T1285" s="159">
        <f>VLOOKUP(VLOOKUP(G1285,Ma_KH!$A:$R,18,0)&amp;K1285,Gia_MB!$A:$F,6,0)</f>
        <v>46000</v>
      </c>
      <c r="U1285" s="254">
        <f t="shared" si="120"/>
        <v>276000</v>
      </c>
      <c r="V1285" s="159"/>
      <c r="W1285" s="246">
        <f t="shared" si="121"/>
        <v>0</v>
      </c>
      <c r="X1285" s="247" t="str">
        <f t="shared" si="122"/>
        <v>8</v>
      </c>
      <c r="Y1285" s="159"/>
      <c r="Z1285" s="254">
        <f t="shared" si="123"/>
        <v>22080</v>
      </c>
      <c r="AA1285" s="5">
        <f>VLOOKUP(G1285,Ma_KH!$A:$R,14,0)</f>
        <v>60</v>
      </c>
    </row>
    <row r="1286" spans="1:27" x14ac:dyDescent="0.25">
      <c r="A1286" s="304">
        <v>46115</v>
      </c>
      <c r="B1286" s="305">
        <v>4186818831</v>
      </c>
      <c r="C1286" s="306" t="s">
        <v>15253</v>
      </c>
      <c r="D1286" s="304">
        <v>46116</v>
      </c>
      <c r="E1286" s="307"/>
      <c r="F1286" s="306"/>
      <c r="G1286" s="308" t="s">
        <v>7222</v>
      </c>
      <c r="H1286" s="307"/>
      <c r="I1286" s="288" t="s">
        <v>15519</v>
      </c>
      <c r="J1286" s="283" t="s">
        <v>1769</v>
      </c>
      <c r="K1286" s="205" t="s">
        <v>32</v>
      </c>
      <c r="L1286" s="190" t="str">
        <f>VLOOKUP($K1286,TONG_SL!$A:$D,2,0)</f>
        <v>Giò Tai Lưỡi Xào 250g</v>
      </c>
      <c r="M1286" s="243"/>
      <c r="N1286" s="190" t="str">
        <f t="shared" si="124"/>
        <v>K-C6</v>
      </c>
      <c r="O1286" s="243"/>
      <c r="P1286" s="243"/>
      <c r="Q1286" s="190" t="str">
        <f>VLOOKUP(K1286,TONG_SL!$A:$D,3,0)</f>
        <v>Túi</v>
      </c>
      <c r="R1286" s="248">
        <v>4</v>
      </c>
      <c r="S1286" s="159"/>
      <c r="T1286" s="159">
        <f>VLOOKUP(VLOOKUP(G1286,Ma_KH!$A:$R,18,0)&amp;K1286,Gia_MB!$A:$F,6,0)</f>
        <v>50182</v>
      </c>
      <c r="U1286" s="254">
        <f t="shared" si="120"/>
        <v>200728</v>
      </c>
      <c r="V1286" s="159"/>
      <c r="W1286" s="246">
        <f t="shared" si="121"/>
        <v>0</v>
      </c>
      <c r="X1286" s="247" t="str">
        <f t="shared" si="122"/>
        <v>8</v>
      </c>
      <c r="Y1286" s="159"/>
      <c r="Z1286" s="254">
        <f t="shared" si="123"/>
        <v>16058.24</v>
      </c>
      <c r="AA1286" s="5">
        <f>VLOOKUP(G1286,Ma_KH!$A:$R,14,0)</f>
        <v>60</v>
      </c>
    </row>
    <row r="1287" spans="1:27" x14ac:dyDescent="0.25">
      <c r="A1287" s="304">
        <v>46115</v>
      </c>
      <c r="B1287" s="305">
        <v>4186818831</v>
      </c>
      <c r="C1287" s="306" t="s">
        <v>15253</v>
      </c>
      <c r="D1287" s="304">
        <v>46116</v>
      </c>
      <c r="E1287" s="307"/>
      <c r="F1287" s="306"/>
      <c r="G1287" s="308" t="s">
        <v>7222</v>
      </c>
      <c r="H1287" s="307"/>
      <c r="I1287" s="288" t="s">
        <v>15519</v>
      </c>
      <c r="J1287" s="283" t="s">
        <v>1769</v>
      </c>
      <c r="K1287" s="205" t="s">
        <v>44</v>
      </c>
      <c r="L1287" s="190" t="str">
        <f>VLOOKUP($K1287,TONG_SL!$A:$D,2,0)</f>
        <v>Giò lụa cây 250g</v>
      </c>
      <c r="M1287" s="243"/>
      <c r="N1287" s="190" t="str">
        <f t="shared" si="124"/>
        <v>K-C6</v>
      </c>
      <c r="O1287" s="243"/>
      <c r="P1287" s="243"/>
      <c r="Q1287" s="190" t="str">
        <f>VLOOKUP(K1287,TONG_SL!$A:$D,3,0)</f>
        <v>Túi</v>
      </c>
      <c r="R1287" s="248">
        <v>2</v>
      </c>
      <c r="S1287" s="159"/>
      <c r="T1287" s="159">
        <f>VLOOKUP(VLOOKUP(G1287,Ma_KH!$A:$R,18,0)&amp;K1287,Gia_MB!$A:$F,6,0)</f>
        <v>49500</v>
      </c>
      <c r="U1287" s="254">
        <f t="shared" si="120"/>
        <v>99000</v>
      </c>
      <c r="V1287" s="159"/>
      <c r="W1287" s="246">
        <f t="shared" si="121"/>
        <v>0</v>
      </c>
      <c r="X1287" s="247" t="str">
        <f t="shared" si="122"/>
        <v>8</v>
      </c>
      <c r="Y1287" s="159"/>
      <c r="Z1287" s="254">
        <f t="shared" si="123"/>
        <v>7920</v>
      </c>
      <c r="AA1287" s="5">
        <f>VLOOKUP(G1287,Ma_KH!$A:$R,14,0)</f>
        <v>60</v>
      </c>
    </row>
    <row r="1288" spans="1:27" x14ac:dyDescent="0.25">
      <c r="A1288" s="304">
        <v>46115</v>
      </c>
      <c r="B1288" s="305">
        <v>4186818831</v>
      </c>
      <c r="C1288" s="306" t="s">
        <v>15253</v>
      </c>
      <c r="D1288" s="304">
        <v>46116</v>
      </c>
      <c r="E1288" s="307"/>
      <c r="F1288" s="306"/>
      <c r="G1288" s="308" t="s">
        <v>7222</v>
      </c>
      <c r="H1288" s="307"/>
      <c r="I1288" s="288" t="s">
        <v>15519</v>
      </c>
      <c r="J1288" s="283" t="s">
        <v>1769</v>
      </c>
      <c r="K1288" s="205" t="s">
        <v>37</v>
      </c>
      <c r="L1288" s="190" t="str">
        <f>VLOOKUP($K1288,TONG_SL!$A:$D,2,0)</f>
        <v>Chả cốm 300g</v>
      </c>
      <c r="M1288" s="243"/>
      <c r="N1288" s="190" t="str">
        <f t="shared" si="124"/>
        <v>K-C6</v>
      </c>
      <c r="O1288" s="243"/>
      <c r="P1288" s="243"/>
      <c r="Q1288" s="190" t="str">
        <f>VLOOKUP(K1288,TONG_SL!$A:$D,3,0)</f>
        <v>Túi</v>
      </c>
      <c r="R1288" s="248">
        <v>8</v>
      </c>
      <c r="S1288" s="159"/>
      <c r="T1288" s="159">
        <f>VLOOKUP(VLOOKUP(G1288,Ma_KH!$A:$R,18,0)&amp;K1288,Gia_MB!$A:$F,6,0)</f>
        <v>74250</v>
      </c>
      <c r="U1288" s="254">
        <f t="shared" si="120"/>
        <v>594000</v>
      </c>
      <c r="V1288" s="159"/>
      <c r="W1288" s="246">
        <f t="shared" si="121"/>
        <v>0</v>
      </c>
      <c r="X1288" s="247" t="str">
        <f t="shared" si="122"/>
        <v>8</v>
      </c>
      <c r="Y1288" s="159"/>
      <c r="Z1288" s="254">
        <f t="shared" si="123"/>
        <v>47520</v>
      </c>
      <c r="AA1288" s="5">
        <f>VLOOKUP(G1288,Ma_KH!$A:$R,14,0)</f>
        <v>60</v>
      </c>
    </row>
    <row r="1289" spans="1:27" x14ac:dyDescent="0.25">
      <c r="A1289" s="304">
        <v>46115</v>
      </c>
      <c r="B1289" s="305">
        <v>4186818831</v>
      </c>
      <c r="C1289" s="306" t="s">
        <v>15253</v>
      </c>
      <c r="D1289" s="304">
        <v>46116</v>
      </c>
      <c r="E1289" s="307"/>
      <c r="F1289" s="306"/>
      <c r="G1289" s="308" t="s">
        <v>7222</v>
      </c>
      <c r="H1289" s="307"/>
      <c r="I1289" s="288" t="s">
        <v>15519</v>
      </c>
      <c r="J1289" s="283" t="s">
        <v>1769</v>
      </c>
      <c r="K1289" s="205" t="s">
        <v>27</v>
      </c>
      <c r="L1289" s="190" t="str">
        <f>VLOOKUP($K1289,TONG_SL!$A:$D,2,0)</f>
        <v>Chân giò heo muối 300g</v>
      </c>
      <c r="M1289" s="243"/>
      <c r="N1289" s="190" t="str">
        <f t="shared" si="124"/>
        <v>K-C6</v>
      </c>
      <c r="O1289" s="243"/>
      <c r="P1289" s="243"/>
      <c r="Q1289" s="190" t="str">
        <f>VLOOKUP(K1289,TONG_SL!$A:$D,3,0)</f>
        <v>Túi</v>
      </c>
      <c r="R1289" s="248">
        <v>6</v>
      </c>
      <c r="S1289" s="159"/>
      <c r="T1289" s="159">
        <f>VLOOKUP(VLOOKUP(G1289,Ma_KH!$A:$R,18,0)&amp;K1289,Gia_MB!$A:$F,6,0)</f>
        <v>73431</v>
      </c>
      <c r="U1289" s="254">
        <f t="shared" si="120"/>
        <v>440586</v>
      </c>
      <c r="V1289" s="159"/>
      <c r="W1289" s="246">
        <f t="shared" si="121"/>
        <v>0</v>
      </c>
      <c r="X1289" s="247" t="str">
        <f t="shared" si="122"/>
        <v>8</v>
      </c>
      <c r="Y1289" s="159"/>
      <c r="Z1289" s="254">
        <f t="shared" si="123"/>
        <v>35246.879999999997</v>
      </c>
      <c r="AA1289" s="5">
        <f>VLOOKUP(G1289,Ma_KH!$A:$R,14,0)</f>
        <v>60</v>
      </c>
    </row>
    <row r="1290" spans="1:27" x14ac:dyDescent="0.25">
      <c r="A1290" s="186">
        <v>46115</v>
      </c>
      <c r="B1290" s="205" t="s">
        <v>15520</v>
      </c>
      <c r="C1290" s="189" t="s">
        <v>15253</v>
      </c>
      <c r="D1290" s="186">
        <v>46116</v>
      </c>
      <c r="E1290" s="206"/>
      <c r="F1290" s="189"/>
      <c r="G1290" s="207" t="s">
        <v>13864</v>
      </c>
      <c r="H1290" s="206"/>
      <c r="I1290" s="288" t="s">
        <v>15520</v>
      </c>
      <c r="J1290" s="283" t="s">
        <v>70</v>
      </c>
      <c r="K1290" s="205" t="s">
        <v>27</v>
      </c>
      <c r="L1290" s="190" t="str">
        <f>VLOOKUP($K1290,TONG_SL!$A:$D,2,0)</f>
        <v>Chân giò heo muối 300g</v>
      </c>
      <c r="M1290" s="243"/>
      <c r="N1290" s="190" t="str">
        <f t="shared" si="124"/>
        <v>K-C6</v>
      </c>
      <c r="O1290" s="243"/>
      <c r="P1290" s="243"/>
      <c r="Q1290" s="190" t="str">
        <f>VLOOKUP(K1290,TONG_SL!$A:$D,3,0)</f>
        <v>Túi</v>
      </c>
      <c r="R1290" s="248">
        <v>5</v>
      </c>
      <c r="S1290" s="159"/>
      <c r="T1290" s="159">
        <f>VLOOKUP(VLOOKUP(G1290,Ma_KH!$A:$R,18,0)&amp;K1290,Gia_MB!$A:$F,6,0)</f>
        <v>73431</v>
      </c>
      <c r="U1290" s="254">
        <f t="shared" si="120"/>
        <v>367155</v>
      </c>
      <c r="V1290" s="159"/>
      <c r="W1290" s="246">
        <f t="shared" si="121"/>
        <v>0</v>
      </c>
      <c r="X1290" s="247" t="str">
        <f t="shared" si="122"/>
        <v>8</v>
      </c>
      <c r="Y1290" s="159"/>
      <c r="Z1290" s="254">
        <f t="shared" si="123"/>
        <v>29372.400000000001</v>
      </c>
      <c r="AA1290" s="5">
        <f>VLOOKUP(G1290,Ma_KH!$A:$R,14,0)</f>
        <v>60</v>
      </c>
    </row>
    <row r="1291" spans="1:27" x14ac:dyDescent="0.25">
      <c r="A1291" s="186">
        <v>46115</v>
      </c>
      <c r="B1291" s="205" t="s">
        <v>15520</v>
      </c>
      <c r="C1291" s="189" t="s">
        <v>15253</v>
      </c>
      <c r="D1291" s="186">
        <v>46116</v>
      </c>
      <c r="E1291" s="206"/>
      <c r="F1291" s="189"/>
      <c r="G1291" s="207" t="s">
        <v>13864</v>
      </c>
      <c r="H1291" s="206"/>
      <c r="I1291" s="288" t="s">
        <v>15520</v>
      </c>
      <c r="J1291" s="283" t="s">
        <v>70</v>
      </c>
      <c r="K1291" s="205" t="s">
        <v>37</v>
      </c>
      <c r="L1291" s="190" t="str">
        <f>VLOOKUP($K1291,TONG_SL!$A:$D,2,0)</f>
        <v>Chả cốm 300g</v>
      </c>
      <c r="M1291" s="243"/>
      <c r="N1291" s="190" t="str">
        <f t="shared" si="124"/>
        <v>K-C6</v>
      </c>
      <c r="O1291" s="243"/>
      <c r="P1291" s="243"/>
      <c r="Q1291" s="190" t="str">
        <f>VLOOKUP(K1291,TONG_SL!$A:$D,3,0)</f>
        <v>Túi</v>
      </c>
      <c r="R1291" s="248">
        <v>3</v>
      </c>
      <c r="S1291" s="159"/>
      <c r="T1291" s="159">
        <f>VLOOKUP(VLOOKUP(G1291,Ma_KH!$A:$R,18,0)&amp;K1291,Gia_MB!$A:$F,6,0)</f>
        <v>74250</v>
      </c>
      <c r="U1291" s="254">
        <f t="shared" si="120"/>
        <v>222750</v>
      </c>
      <c r="V1291" s="159"/>
      <c r="W1291" s="246">
        <f t="shared" si="121"/>
        <v>0</v>
      </c>
      <c r="X1291" s="247" t="str">
        <f t="shared" si="122"/>
        <v>8</v>
      </c>
      <c r="Y1291" s="159"/>
      <c r="Z1291" s="254">
        <f t="shared" si="123"/>
        <v>17820</v>
      </c>
      <c r="AA1291" s="5">
        <f>VLOOKUP(G1291,Ma_KH!$A:$R,14,0)</f>
        <v>60</v>
      </c>
    </row>
    <row r="1292" spans="1:27" x14ac:dyDescent="0.25">
      <c r="A1292" s="261">
        <v>46115</v>
      </c>
      <c r="B1292" s="271">
        <v>4187097868</v>
      </c>
      <c r="C1292" s="263" t="s">
        <v>15253</v>
      </c>
      <c r="D1292" s="261">
        <v>46116</v>
      </c>
      <c r="E1292" s="264"/>
      <c r="F1292" s="263"/>
      <c r="G1292" s="265" t="s">
        <v>13876</v>
      </c>
      <c r="H1292" s="264"/>
      <c r="I1292" s="288" t="s">
        <v>15521</v>
      </c>
      <c r="J1292" s="283" t="s">
        <v>70</v>
      </c>
      <c r="K1292" s="205" t="s">
        <v>37</v>
      </c>
      <c r="L1292" s="190" t="str">
        <f>VLOOKUP($K1292,TONG_SL!$A:$D,2,0)</f>
        <v>Chả cốm 300g</v>
      </c>
      <c r="M1292" s="243"/>
      <c r="N1292" s="190" t="str">
        <f t="shared" si="124"/>
        <v>K-C6</v>
      </c>
      <c r="O1292" s="243"/>
      <c r="P1292" s="243"/>
      <c r="Q1292" s="190" t="str">
        <f>VLOOKUP(K1292,TONG_SL!$A:$D,3,0)</f>
        <v>Túi</v>
      </c>
      <c r="R1292" s="248">
        <v>5</v>
      </c>
      <c r="S1292" s="159"/>
      <c r="T1292" s="159">
        <f>VLOOKUP(VLOOKUP(G1292,Ma_KH!$A:$R,18,0)&amp;K1292,Gia_MB!$A:$F,6,0)</f>
        <v>74250</v>
      </c>
      <c r="U1292" s="254">
        <f t="shared" si="120"/>
        <v>371250</v>
      </c>
      <c r="V1292" s="159"/>
      <c r="W1292" s="246">
        <f t="shared" si="121"/>
        <v>0</v>
      </c>
      <c r="X1292" s="247" t="str">
        <f t="shared" si="122"/>
        <v>8</v>
      </c>
      <c r="Y1292" s="159"/>
      <c r="Z1292" s="254">
        <f t="shared" si="123"/>
        <v>29700</v>
      </c>
      <c r="AA1292" s="5">
        <f>VLOOKUP(G1292,Ma_KH!$A:$R,14,0)</f>
        <v>60</v>
      </c>
    </row>
    <row r="1293" spans="1:27" x14ac:dyDescent="0.25">
      <c r="A1293" s="261">
        <v>46115</v>
      </c>
      <c r="B1293" s="271">
        <v>4187097868</v>
      </c>
      <c r="C1293" s="263" t="s">
        <v>15253</v>
      </c>
      <c r="D1293" s="261">
        <v>46116</v>
      </c>
      <c r="E1293" s="264"/>
      <c r="F1293" s="263"/>
      <c r="G1293" s="265" t="s">
        <v>13876</v>
      </c>
      <c r="H1293" s="264"/>
      <c r="I1293" s="288" t="s">
        <v>15521</v>
      </c>
      <c r="J1293" s="283" t="s">
        <v>70</v>
      </c>
      <c r="K1293" s="205" t="s">
        <v>44</v>
      </c>
      <c r="L1293" s="190" t="str">
        <f>VLOOKUP($K1293,TONG_SL!$A:$D,2,0)</f>
        <v>Giò lụa cây 250g</v>
      </c>
      <c r="M1293" s="243"/>
      <c r="N1293" s="190" t="str">
        <f t="shared" si="124"/>
        <v>K-C6</v>
      </c>
      <c r="O1293" s="243"/>
      <c r="P1293" s="243"/>
      <c r="Q1293" s="190" t="str">
        <f>VLOOKUP(K1293,TONG_SL!$A:$D,3,0)</f>
        <v>Túi</v>
      </c>
      <c r="R1293" s="248">
        <v>3</v>
      </c>
      <c r="S1293" s="159"/>
      <c r="T1293" s="159">
        <f>VLOOKUP(VLOOKUP(G1293,Ma_KH!$A:$R,18,0)&amp;K1293,Gia_MB!$A:$F,6,0)</f>
        <v>49500</v>
      </c>
      <c r="U1293" s="254">
        <f t="shared" si="120"/>
        <v>148500</v>
      </c>
      <c r="V1293" s="159"/>
      <c r="W1293" s="246">
        <f t="shared" si="121"/>
        <v>0</v>
      </c>
      <c r="X1293" s="247" t="str">
        <f t="shared" si="122"/>
        <v>8</v>
      </c>
      <c r="Y1293" s="159"/>
      <c r="Z1293" s="254">
        <f t="shared" si="123"/>
        <v>11880</v>
      </c>
      <c r="AA1293" s="5">
        <f>VLOOKUP(G1293,Ma_KH!$A:$R,14,0)</f>
        <v>60</v>
      </c>
    </row>
    <row r="1294" spans="1:27" x14ac:dyDescent="0.25">
      <c r="A1294" s="261">
        <v>46115</v>
      </c>
      <c r="B1294" s="271">
        <v>4187106202</v>
      </c>
      <c r="C1294" s="263" t="s">
        <v>15253</v>
      </c>
      <c r="D1294" s="261">
        <v>46116</v>
      </c>
      <c r="E1294" s="264"/>
      <c r="F1294" s="263"/>
      <c r="G1294" s="265" t="s">
        <v>13872</v>
      </c>
      <c r="H1294" s="264"/>
      <c r="I1294" s="288" t="s">
        <v>15522</v>
      </c>
      <c r="J1294" s="283" t="s">
        <v>70</v>
      </c>
      <c r="K1294" s="205" t="s">
        <v>37</v>
      </c>
      <c r="L1294" s="190" t="str">
        <f>VLOOKUP($K1294,TONG_SL!$A:$D,2,0)</f>
        <v>Chả cốm 300g</v>
      </c>
      <c r="M1294" s="243"/>
      <c r="N1294" s="190" t="str">
        <f t="shared" si="124"/>
        <v>K-C6</v>
      </c>
      <c r="O1294" s="243"/>
      <c r="P1294" s="243"/>
      <c r="Q1294" s="190" t="str">
        <f>VLOOKUP(K1294,TONG_SL!$A:$D,3,0)</f>
        <v>Túi</v>
      </c>
      <c r="R1294" s="248">
        <v>10</v>
      </c>
      <c r="S1294" s="159"/>
      <c r="T1294" s="159">
        <f>VLOOKUP(VLOOKUP(G1294,Ma_KH!$A:$R,18,0)&amp;K1294,Gia_MB!$A:$F,6,0)</f>
        <v>74250</v>
      </c>
      <c r="U1294" s="254">
        <f t="shared" si="120"/>
        <v>742500</v>
      </c>
      <c r="V1294" s="159"/>
      <c r="W1294" s="246">
        <f t="shared" si="121"/>
        <v>0</v>
      </c>
      <c r="X1294" s="247" t="str">
        <f t="shared" si="122"/>
        <v>8</v>
      </c>
      <c r="Y1294" s="159"/>
      <c r="Z1294" s="254">
        <f t="shared" si="123"/>
        <v>59400</v>
      </c>
      <c r="AA1294" s="5">
        <f>VLOOKUP(G1294,Ma_KH!$A:$R,14,0)</f>
        <v>60</v>
      </c>
    </row>
    <row r="1295" spans="1:27" x14ac:dyDescent="0.25">
      <c r="A1295" s="261">
        <v>46115</v>
      </c>
      <c r="B1295" s="271">
        <v>4187106202</v>
      </c>
      <c r="C1295" s="263" t="s">
        <v>15253</v>
      </c>
      <c r="D1295" s="261">
        <v>46116</v>
      </c>
      <c r="E1295" s="264"/>
      <c r="F1295" s="263"/>
      <c r="G1295" s="265" t="s">
        <v>13872</v>
      </c>
      <c r="H1295" s="264"/>
      <c r="I1295" s="288" t="s">
        <v>15522</v>
      </c>
      <c r="J1295" s="283" t="s">
        <v>70</v>
      </c>
      <c r="K1295" s="205" t="s">
        <v>44</v>
      </c>
      <c r="L1295" s="190" t="str">
        <f>VLOOKUP($K1295,TONG_SL!$A:$D,2,0)</f>
        <v>Giò lụa cây 250g</v>
      </c>
      <c r="M1295" s="243"/>
      <c r="N1295" s="190" t="str">
        <f t="shared" si="124"/>
        <v>K-C6</v>
      </c>
      <c r="O1295" s="243"/>
      <c r="P1295" s="243"/>
      <c r="Q1295" s="190" t="str">
        <f>VLOOKUP(K1295,TONG_SL!$A:$D,3,0)</f>
        <v>Túi</v>
      </c>
      <c r="R1295" s="248">
        <v>3</v>
      </c>
      <c r="S1295" s="159"/>
      <c r="T1295" s="159">
        <f>VLOOKUP(VLOOKUP(G1295,Ma_KH!$A:$R,18,0)&amp;K1295,Gia_MB!$A:$F,6,0)</f>
        <v>49500</v>
      </c>
      <c r="U1295" s="254">
        <f t="shared" si="120"/>
        <v>148500</v>
      </c>
      <c r="V1295" s="159"/>
      <c r="W1295" s="246">
        <f t="shared" si="121"/>
        <v>0</v>
      </c>
      <c r="X1295" s="247" t="str">
        <f t="shared" si="122"/>
        <v>8</v>
      </c>
      <c r="Y1295" s="159"/>
      <c r="Z1295" s="254">
        <f t="shared" si="123"/>
        <v>11880</v>
      </c>
      <c r="AA1295" s="5">
        <f>VLOOKUP(G1295,Ma_KH!$A:$R,14,0)</f>
        <v>60</v>
      </c>
    </row>
    <row r="1296" spans="1:27" x14ac:dyDescent="0.25">
      <c r="A1296" s="186">
        <v>46115</v>
      </c>
      <c r="B1296" s="205" t="s">
        <v>15523</v>
      </c>
      <c r="C1296" s="189" t="s">
        <v>15253</v>
      </c>
      <c r="D1296" s="186">
        <v>46116</v>
      </c>
      <c r="E1296" s="206"/>
      <c r="F1296" s="189"/>
      <c r="G1296" s="207" t="s">
        <v>13874</v>
      </c>
      <c r="H1296" s="206"/>
      <c r="I1296" s="288" t="s">
        <v>15523</v>
      </c>
      <c r="J1296" s="283" t="s">
        <v>70</v>
      </c>
      <c r="K1296" s="205" t="s">
        <v>37</v>
      </c>
      <c r="L1296" s="190" t="str">
        <f>VLOOKUP($K1296,TONG_SL!$A:$D,2,0)</f>
        <v>Chả cốm 300g</v>
      </c>
      <c r="M1296" s="243"/>
      <c r="N1296" s="190" t="str">
        <f t="shared" si="124"/>
        <v>K-C6</v>
      </c>
      <c r="O1296" s="243"/>
      <c r="P1296" s="243"/>
      <c r="Q1296" s="190" t="str">
        <f>VLOOKUP(K1296,TONG_SL!$A:$D,3,0)</f>
        <v>Túi</v>
      </c>
      <c r="R1296" s="248">
        <v>5</v>
      </c>
      <c r="S1296" s="159"/>
      <c r="T1296" s="159">
        <f>VLOOKUP(VLOOKUP(G1296,Ma_KH!$A:$R,18,0)&amp;K1296,Gia_MB!$A:$F,6,0)</f>
        <v>74250</v>
      </c>
      <c r="U1296" s="254">
        <f t="shared" si="120"/>
        <v>371250</v>
      </c>
      <c r="V1296" s="159"/>
      <c r="W1296" s="246">
        <f t="shared" si="121"/>
        <v>0</v>
      </c>
      <c r="X1296" s="247" t="str">
        <f t="shared" si="122"/>
        <v>8</v>
      </c>
      <c r="Y1296" s="159"/>
      <c r="Z1296" s="254">
        <f t="shared" si="123"/>
        <v>29700</v>
      </c>
      <c r="AA1296" s="5">
        <f>VLOOKUP(G1296,Ma_KH!$A:$R,14,0)</f>
        <v>60</v>
      </c>
    </row>
    <row r="1297" spans="1:27" x14ac:dyDescent="0.25">
      <c r="A1297" s="186">
        <v>46115</v>
      </c>
      <c r="B1297" s="205" t="s">
        <v>15523</v>
      </c>
      <c r="C1297" s="189" t="s">
        <v>15253</v>
      </c>
      <c r="D1297" s="186">
        <v>46116</v>
      </c>
      <c r="E1297" s="206"/>
      <c r="F1297" s="189"/>
      <c r="G1297" s="207" t="s">
        <v>13874</v>
      </c>
      <c r="H1297" s="206"/>
      <c r="I1297" s="288" t="s">
        <v>15523</v>
      </c>
      <c r="J1297" s="283" t="s">
        <v>70</v>
      </c>
      <c r="K1297" s="205" t="s">
        <v>44</v>
      </c>
      <c r="L1297" s="190" t="str">
        <f>VLOOKUP($K1297,TONG_SL!$A:$D,2,0)</f>
        <v>Giò lụa cây 250g</v>
      </c>
      <c r="M1297" s="243"/>
      <c r="N1297" s="190" t="str">
        <f t="shared" si="124"/>
        <v>K-C6</v>
      </c>
      <c r="O1297" s="243"/>
      <c r="P1297" s="243"/>
      <c r="Q1297" s="190" t="str">
        <f>VLOOKUP(K1297,TONG_SL!$A:$D,3,0)</f>
        <v>Túi</v>
      </c>
      <c r="R1297" s="248">
        <v>3</v>
      </c>
      <c r="S1297" s="159"/>
      <c r="T1297" s="159">
        <f>VLOOKUP(VLOOKUP(G1297,Ma_KH!$A:$R,18,0)&amp;K1297,Gia_MB!$A:$F,6,0)</f>
        <v>49500</v>
      </c>
      <c r="U1297" s="254">
        <f t="shared" si="120"/>
        <v>148500</v>
      </c>
      <c r="V1297" s="159"/>
      <c r="W1297" s="246">
        <f t="shared" si="121"/>
        <v>0</v>
      </c>
      <c r="X1297" s="247" t="str">
        <f t="shared" si="122"/>
        <v>8</v>
      </c>
      <c r="Y1297" s="159"/>
      <c r="Z1297" s="254">
        <f t="shared" si="123"/>
        <v>11880</v>
      </c>
      <c r="AA1297" s="5">
        <f>VLOOKUP(G1297,Ma_KH!$A:$R,14,0)</f>
        <v>60</v>
      </c>
    </row>
    <row r="1298" spans="1:27" x14ac:dyDescent="0.25">
      <c r="A1298" s="186">
        <v>46115</v>
      </c>
      <c r="B1298" s="205" t="s">
        <v>15524</v>
      </c>
      <c r="C1298" s="189" t="s">
        <v>15253</v>
      </c>
      <c r="D1298" s="186">
        <v>46116</v>
      </c>
      <c r="E1298" s="206"/>
      <c r="F1298" s="189"/>
      <c r="G1298" s="207" t="s">
        <v>15525</v>
      </c>
      <c r="H1298" s="206"/>
      <c r="I1298" s="288" t="s">
        <v>15524</v>
      </c>
      <c r="J1298" s="283" t="s">
        <v>70</v>
      </c>
      <c r="K1298" s="205" t="s">
        <v>37</v>
      </c>
      <c r="L1298" s="190" t="str">
        <f>VLOOKUP($K1298,TONG_SL!$A:$D,2,0)</f>
        <v>Chả cốm 300g</v>
      </c>
      <c r="M1298" s="243"/>
      <c r="N1298" s="190" t="str">
        <f t="shared" si="124"/>
        <v>K-C6</v>
      </c>
      <c r="O1298" s="243"/>
      <c r="P1298" s="243"/>
      <c r="Q1298" s="190" t="str">
        <f>VLOOKUP(K1298,TONG_SL!$A:$D,3,0)</f>
        <v>Túi</v>
      </c>
      <c r="R1298" s="248">
        <v>5</v>
      </c>
      <c r="S1298" s="159"/>
      <c r="T1298" s="159" t="e">
        <f>VLOOKUP(VLOOKUP(G1298,Ma_KH!$A:$R,18,0)&amp;K1298,Gia_MB!$A:$F,6,0)</f>
        <v>#N/A</v>
      </c>
      <c r="U1298" s="254" t="e">
        <f t="shared" si="120"/>
        <v>#N/A</v>
      </c>
      <c r="V1298" s="159"/>
      <c r="W1298" s="246" t="e">
        <f t="shared" si="121"/>
        <v>#N/A</v>
      </c>
      <c r="X1298" s="247" t="str">
        <f t="shared" si="122"/>
        <v>8</v>
      </c>
      <c r="Y1298" s="159"/>
      <c r="Z1298" s="254" t="e">
        <f t="shared" si="123"/>
        <v>#N/A</v>
      </c>
      <c r="AA1298" s="5" t="e">
        <f>VLOOKUP(G1298,Ma_KH!$A:$R,14,0)</f>
        <v>#N/A</v>
      </c>
    </row>
    <row r="1299" spans="1:27" x14ac:dyDescent="0.25">
      <c r="A1299" s="186">
        <v>46115</v>
      </c>
      <c r="B1299" s="205" t="s">
        <v>15524</v>
      </c>
      <c r="C1299" s="189" t="s">
        <v>15253</v>
      </c>
      <c r="D1299" s="186">
        <v>46116</v>
      </c>
      <c r="E1299" s="206"/>
      <c r="F1299" s="189"/>
      <c r="G1299" s="207" t="s">
        <v>15525</v>
      </c>
      <c r="H1299" s="206"/>
      <c r="I1299" s="288" t="s">
        <v>15524</v>
      </c>
      <c r="J1299" s="283" t="s">
        <v>70</v>
      </c>
      <c r="K1299" s="205" t="s">
        <v>44</v>
      </c>
      <c r="L1299" s="190" t="str">
        <f>VLOOKUP($K1299,TONG_SL!$A:$D,2,0)</f>
        <v>Giò lụa cây 250g</v>
      </c>
      <c r="M1299" s="243"/>
      <c r="N1299" s="190" t="str">
        <f t="shared" si="124"/>
        <v>K-C6</v>
      </c>
      <c r="O1299" s="243"/>
      <c r="P1299" s="243"/>
      <c r="Q1299" s="190" t="str">
        <f>VLOOKUP(K1299,TONG_SL!$A:$D,3,0)</f>
        <v>Túi</v>
      </c>
      <c r="R1299" s="248">
        <v>3</v>
      </c>
      <c r="S1299" s="159"/>
      <c r="T1299" s="159" t="e">
        <f>VLOOKUP(VLOOKUP(G1299,Ma_KH!$A:$R,18,0)&amp;K1299,Gia_MB!$A:$F,6,0)</f>
        <v>#N/A</v>
      </c>
      <c r="U1299" s="254" t="e">
        <f t="shared" si="120"/>
        <v>#N/A</v>
      </c>
      <c r="V1299" s="159"/>
      <c r="W1299" s="246" t="e">
        <f t="shared" si="121"/>
        <v>#N/A</v>
      </c>
      <c r="X1299" s="247" t="str">
        <f t="shared" si="122"/>
        <v>8</v>
      </c>
      <c r="Y1299" s="159"/>
      <c r="Z1299" s="254" t="e">
        <f t="shared" si="123"/>
        <v>#N/A</v>
      </c>
      <c r="AA1299" s="5" t="e">
        <f>VLOOKUP(G1299,Ma_KH!$A:$R,14,0)</f>
        <v>#N/A</v>
      </c>
    </row>
    <row r="1300" spans="1:27" x14ac:dyDescent="0.25">
      <c r="A1300" s="261">
        <v>46115</v>
      </c>
      <c r="B1300" s="271">
        <v>4187231354</v>
      </c>
      <c r="C1300" s="263" t="s">
        <v>15253</v>
      </c>
      <c r="D1300" s="261">
        <v>46116</v>
      </c>
      <c r="E1300" s="264"/>
      <c r="F1300" s="263"/>
      <c r="G1300" s="265" t="s">
        <v>7431</v>
      </c>
      <c r="H1300" s="264"/>
      <c r="I1300" s="288" t="s">
        <v>15526</v>
      </c>
      <c r="J1300" s="283" t="s">
        <v>70</v>
      </c>
      <c r="K1300" s="205" t="s">
        <v>27</v>
      </c>
      <c r="L1300" s="190" t="str">
        <f>VLOOKUP($K1300,TONG_SL!$A:$D,2,0)</f>
        <v>Chân giò heo muối 300g</v>
      </c>
      <c r="M1300" s="243"/>
      <c r="N1300" s="190" t="str">
        <f t="shared" si="124"/>
        <v>K-C6</v>
      </c>
      <c r="O1300" s="243"/>
      <c r="P1300" s="243"/>
      <c r="Q1300" s="190" t="str">
        <f>VLOOKUP(K1300,TONG_SL!$A:$D,3,0)</f>
        <v>Túi</v>
      </c>
      <c r="R1300" s="248">
        <v>6</v>
      </c>
      <c r="S1300" s="159"/>
      <c r="T1300" s="159">
        <f>VLOOKUP(VLOOKUP(G1300,Ma_KH!$A:$R,18,0)&amp;K1300,Gia_MB!$A:$F,6,0)</f>
        <v>73431</v>
      </c>
      <c r="U1300" s="254">
        <f t="shared" si="120"/>
        <v>440586</v>
      </c>
      <c r="V1300" s="159"/>
      <c r="W1300" s="246">
        <f t="shared" si="121"/>
        <v>0</v>
      </c>
      <c r="X1300" s="247" t="str">
        <f t="shared" si="122"/>
        <v>8</v>
      </c>
      <c r="Y1300" s="159"/>
      <c r="Z1300" s="254">
        <f t="shared" si="123"/>
        <v>35246.879999999997</v>
      </c>
      <c r="AA1300" s="5">
        <f>VLOOKUP(G1300,Ma_KH!$A:$R,14,0)</f>
        <v>0</v>
      </c>
    </row>
    <row r="1301" spans="1:27" x14ac:dyDescent="0.25">
      <c r="A1301" s="261">
        <v>46115</v>
      </c>
      <c r="B1301" s="271">
        <v>4187231354</v>
      </c>
      <c r="C1301" s="263" t="s">
        <v>15253</v>
      </c>
      <c r="D1301" s="261">
        <v>46116</v>
      </c>
      <c r="E1301" s="264"/>
      <c r="F1301" s="263"/>
      <c r="G1301" s="265" t="s">
        <v>7431</v>
      </c>
      <c r="H1301" s="264"/>
      <c r="I1301" s="288" t="s">
        <v>15526</v>
      </c>
      <c r="J1301" s="283" t="s">
        <v>70</v>
      </c>
      <c r="K1301" s="205" t="s">
        <v>44</v>
      </c>
      <c r="L1301" s="190" t="str">
        <f>VLOOKUP($K1301,TONG_SL!$A:$D,2,0)</f>
        <v>Giò lụa cây 250g</v>
      </c>
      <c r="M1301" s="243"/>
      <c r="N1301" s="190" t="str">
        <f t="shared" si="124"/>
        <v>K-C6</v>
      </c>
      <c r="O1301" s="243"/>
      <c r="P1301" s="243"/>
      <c r="Q1301" s="190" t="str">
        <f>VLOOKUP(K1301,TONG_SL!$A:$D,3,0)</f>
        <v>Túi</v>
      </c>
      <c r="R1301" s="248">
        <v>3</v>
      </c>
      <c r="S1301" s="159"/>
      <c r="T1301" s="159">
        <f>VLOOKUP(VLOOKUP(G1301,Ma_KH!$A:$R,18,0)&amp;K1301,Gia_MB!$A:$F,6,0)</f>
        <v>49500</v>
      </c>
      <c r="U1301" s="254">
        <f t="shared" si="120"/>
        <v>148500</v>
      </c>
      <c r="V1301" s="159"/>
      <c r="W1301" s="246">
        <f t="shared" si="121"/>
        <v>0</v>
      </c>
      <c r="X1301" s="247" t="str">
        <f t="shared" si="122"/>
        <v>8</v>
      </c>
      <c r="Y1301" s="159"/>
      <c r="Z1301" s="254">
        <f t="shared" si="123"/>
        <v>11880</v>
      </c>
      <c r="AA1301" s="5">
        <f>VLOOKUP(G1301,Ma_KH!$A:$R,14,0)</f>
        <v>0</v>
      </c>
    </row>
    <row r="1302" spans="1:27" x14ac:dyDescent="0.25">
      <c r="A1302" s="261">
        <v>46115</v>
      </c>
      <c r="B1302" s="271">
        <v>4187239847</v>
      </c>
      <c r="C1302" s="263" t="s">
        <v>15253</v>
      </c>
      <c r="D1302" s="261">
        <v>46116</v>
      </c>
      <c r="E1302" s="264"/>
      <c r="F1302" s="263"/>
      <c r="G1302" s="265" t="s">
        <v>13866</v>
      </c>
      <c r="H1302" s="264"/>
      <c r="I1302" s="288" t="s">
        <v>15527</v>
      </c>
      <c r="J1302" s="283" t="s">
        <v>70</v>
      </c>
      <c r="K1302" s="205" t="s">
        <v>30</v>
      </c>
      <c r="L1302" s="190" t="str">
        <f>VLOOKUP($K1302,TONG_SL!$A:$D,2,0)</f>
        <v>Gà muối 500g</v>
      </c>
      <c r="M1302" s="243"/>
      <c r="N1302" s="190" t="str">
        <f t="shared" si="124"/>
        <v>K-C6</v>
      </c>
      <c r="O1302" s="243"/>
      <c r="P1302" s="243"/>
      <c r="Q1302" s="190" t="str">
        <f>VLOOKUP(K1302,TONG_SL!$A:$D,3,0)</f>
        <v>Túi</v>
      </c>
      <c r="R1302" s="248">
        <v>5</v>
      </c>
      <c r="S1302" s="159"/>
      <c r="T1302" s="159">
        <f>VLOOKUP(VLOOKUP(G1302,Ma_KH!$A:$R,18,0)&amp;K1302,Gia_MB!$A:$F,6,0)</f>
        <v>116611</v>
      </c>
      <c r="U1302" s="254">
        <f t="shared" si="120"/>
        <v>583055</v>
      </c>
      <c r="V1302" s="159"/>
      <c r="W1302" s="246">
        <f t="shared" si="121"/>
        <v>0</v>
      </c>
      <c r="X1302" s="247" t="str">
        <f t="shared" si="122"/>
        <v>8</v>
      </c>
      <c r="Y1302" s="159"/>
      <c r="Z1302" s="254">
        <f t="shared" si="123"/>
        <v>46644.4</v>
      </c>
      <c r="AA1302" s="5">
        <f>VLOOKUP(G1302,Ma_KH!$A:$R,14,0)</f>
        <v>60</v>
      </c>
    </row>
    <row r="1303" spans="1:27" x14ac:dyDescent="0.25">
      <c r="A1303" s="261">
        <v>46115</v>
      </c>
      <c r="B1303" s="271">
        <v>4187239847</v>
      </c>
      <c r="C1303" s="263" t="s">
        <v>15253</v>
      </c>
      <c r="D1303" s="261">
        <v>46116</v>
      </c>
      <c r="E1303" s="264"/>
      <c r="F1303" s="263"/>
      <c r="G1303" s="265" t="s">
        <v>13866</v>
      </c>
      <c r="H1303" s="264"/>
      <c r="I1303" s="288" t="s">
        <v>15527</v>
      </c>
      <c r="J1303" s="283" t="s">
        <v>70</v>
      </c>
      <c r="K1303" s="205" t="s">
        <v>37</v>
      </c>
      <c r="L1303" s="190" t="str">
        <f>VLOOKUP($K1303,TONG_SL!$A:$D,2,0)</f>
        <v>Chả cốm 300g</v>
      </c>
      <c r="M1303" s="243"/>
      <c r="N1303" s="190" t="str">
        <f t="shared" si="124"/>
        <v>K-C6</v>
      </c>
      <c r="O1303" s="243"/>
      <c r="P1303" s="243"/>
      <c r="Q1303" s="190" t="str">
        <f>VLOOKUP(K1303,TONG_SL!$A:$D,3,0)</f>
        <v>Túi</v>
      </c>
      <c r="R1303" s="248">
        <v>5</v>
      </c>
      <c r="S1303" s="159"/>
      <c r="T1303" s="159">
        <f>VLOOKUP(VLOOKUP(G1303,Ma_KH!$A:$R,18,0)&amp;K1303,Gia_MB!$A:$F,6,0)</f>
        <v>74250</v>
      </c>
      <c r="U1303" s="254">
        <f t="shared" si="120"/>
        <v>371250</v>
      </c>
      <c r="V1303" s="159"/>
      <c r="W1303" s="246">
        <f t="shared" si="121"/>
        <v>0</v>
      </c>
      <c r="X1303" s="247" t="str">
        <f t="shared" si="122"/>
        <v>8</v>
      </c>
      <c r="Y1303" s="159"/>
      <c r="Z1303" s="254">
        <f t="shared" si="123"/>
        <v>29700</v>
      </c>
      <c r="AA1303" s="5">
        <f>VLOOKUP(G1303,Ma_KH!$A:$R,14,0)</f>
        <v>60</v>
      </c>
    </row>
    <row r="1304" spans="1:27" x14ac:dyDescent="0.25">
      <c r="A1304" s="261">
        <v>46115</v>
      </c>
      <c r="B1304" s="271">
        <v>4187298682</v>
      </c>
      <c r="C1304" s="263" t="s">
        <v>15253</v>
      </c>
      <c r="D1304" s="261">
        <v>46116</v>
      </c>
      <c r="E1304" s="264"/>
      <c r="F1304" s="263"/>
      <c r="G1304" s="265" t="s">
        <v>13865</v>
      </c>
      <c r="H1304" s="264"/>
      <c r="I1304" s="288" t="s">
        <v>15528</v>
      </c>
      <c r="J1304" s="283" t="s">
        <v>70</v>
      </c>
      <c r="K1304" s="205" t="s">
        <v>37</v>
      </c>
      <c r="L1304" s="190" t="str">
        <f>VLOOKUP($K1304,TONG_SL!$A:$D,2,0)</f>
        <v>Chả cốm 300g</v>
      </c>
      <c r="M1304" s="243"/>
      <c r="N1304" s="190" t="str">
        <f t="shared" si="124"/>
        <v>K-C6</v>
      </c>
      <c r="O1304" s="243"/>
      <c r="P1304" s="243"/>
      <c r="Q1304" s="190" t="str">
        <f>VLOOKUP(K1304,TONG_SL!$A:$D,3,0)</f>
        <v>Túi</v>
      </c>
      <c r="R1304" s="248">
        <v>5</v>
      </c>
      <c r="S1304" s="159"/>
      <c r="T1304" s="159">
        <f>VLOOKUP(VLOOKUP(G1304,Ma_KH!$A:$R,18,0)&amp;K1304,Gia_MB!$A:$F,6,0)</f>
        <v>74250</v>
      </c>
      <c r="U1304" s="254">
        <f t="shared" si="120"/>
        <v>371250</v>
      </c>
      <c r="V1304" s="159"/>
      <c r="W1304" s="246">
        <f t="shared" si="121"/>
        <v>0</v>
      </c>
      <c r="X1304" s="247" t="str">
        <f t="shared" si="122"/>
        <v>8</v>
      </c>
      <c r="Y1304" s="159"/>
      <c r="Z1304" s="254">
        <f t="shared" si="123"/>
        <v>29700</v>
      </c>
      <c r="AA1304" s="5">
        <f>VLOOKUP(G1304,Ma_KH!$A:$R,14,0)</f>
        <v>60</v>
      </c>
    </row>
    <row r="1305" spans="1:27" x14ac:dyDescent="0.25">
      <c r="A1305" s="261">
        <v>46115</v>
      </c>
      <c r="B1305" s="271">
        <v>4187298682</v>
      </c>
      <c r="C1305" s="263" t="s">
        <v>15253</v>
      </c>
      <c r="D1305" s="261">
        <v>46116</v>
      </c>
      <c r="E1305" s="264"/>
      <c r="F1305" s="263"/>
      <c r="G1305" s="265" t="s">
        <v>13865</v>
      </c>
      <c r="H1305" s="264"/>
      <c r="I1305" s="288" t="s">
        <v>15528</v>
      </c>
      <c r="J1305" s="283" t="s">
        <v>70</v>
      </c>
      <c r="K1305" s="205" t="s">
        <v>44</v>
      </c>
      <c r="L1305" s="190" t="str">
        <f>VLOOKUP($K1305,TONG_SL!$A:$D,2,0)</f>
        <v>Giò lụa cây 250g</v>
      </c>
      <c r="M1305" s="243"/>
      <c r="N1305" s="190" t="str">
        <f t="shared" si="124"/>
        <v>K-C6</v>
      </c>
      <c r="O1305" s="243"/>
      <c r="P1305" s="243"/>
      <c r="Q1305" s="190" t="str">
        <f>VLOOKUP(K1305,TONG_SL!$A:$D,3,0)</f>
        <v>Túi</v>
      </c>
      <c r="R1305" s="248">
        <v>3</v>
      </c>
      <c r="S1305" s="159"/>
      <c r="T1305" s="159">
        <f>VLOOKUP(VLOOKUP(G1305,Ma_KH!$A:$R,18,0)&amp;K1305,Gia_MB!$A:$F,6,0)</f>
        <v>49500</v>
      </c>
      <c r="U1305" s="254">
        <f t="shared" si="120"/>
        <v>148500</v>
      </c>
      <c r="V1305" s="159"/>
      <c r="W1305" s="246">
        <f t="shared" si="121"/>
        <v>0</v>
      </c>
      <c r="X1305" s="247" t="str">
        <f t="shared" si="122"/>
        <v>8</v>
      </c>
      <c r="Y1305" s="159"/>
      <c r="Z1305" s="254">
        <f t="shared" si="123"/>
        <v>11880</v>
      </c>
      <c r="AA1305" s="5">
        <f>VLOOKUP(G1305,Ma_KH!$A:$R,14,0)</f>
        <v>60</v>
      </c>
    </row>
    <row r="1306" spans="1:27" x14ac:dyDescent="0.25">
      <c r="A1306" s="186">
        <v>46115</v>
      </c>
      <c r="B1306" s="205" t="s">
        <v>15529</v>
      </c>
      <c r="C1306" s="189" t="s">
        <v>15253</v>
      </c>
      <c r="D1306" s="186">
        <v>46116</v>
      </c>
      <c r="E1306" s="206"/>
      <c r="F1306" s="189"/>
      <c r="G1306" s="207" t="s">
        <v>13871</v>
      </c>
      <c r="H1306" s="206"/>
      <c r="I1306" s="288" t="s">
        <v>15529</v>
      </c>
      <c r="J1306" s="283" t="s">
        <v>70</v>
      </c>
      <c r="K1306" s="205" t="s">
        <v>27</v>
      </c>
      <c r="L1306" s="190" t="str">
        <f>VLOOKUP($K1306,TONG_SL!$A:$D,2,0)</f>
        <v>Chân giò heo muối 300g</v>
      </c>
      <c r="M1306" s="243"/>
      <c r="N1306" s="190" t="str">
        <f t="shared" si="124"/>
        <v>K-C6</v>
      </c>
      <c r="O1306" s="243"/>
      <c r="P1306" s="243"/>
      <c r="Q1306" s="190" t="str">
        <f>VLOOKUP(K1306,TONG_SL!$A:$D,3,0)</f>
        <v>Túi</v>
      </c>
      <c r="R1306" s="248">
        <v>10</v>
      </c>
      <c r="S1306" s="159"/>
      <c r="T1306" s="159">
        <f>VLOOKUP(VLOOKUP(G1306,Ma_KH!$A:$R,18,0)&amp;K1306,Gia_MB!$A:$F,6,0)</f>
        <v>73431</v>
      </c>
      <c r="U1306" s="254">
        <f t="shared" si="120"/>
        <v>734310</v>
      </c>
      <c r="V1306" s="159"/>
      <c r="W1306" s="246">
        <f t="shared" si="121"/>
        <v>0</v>
      </c>
      <c r="X1306" s="247" t="str">
        <f t="shared" si="122"/>
        <v>8</v>
      </c>
      <c r="Y1306" s="159"/>
      <c r="Z1306" s="254">
        <f t="shared" si="123"/>
        <v>58744.800000000003</v>
      </c>
      <c r="AA1306" s="5">
        <f>VLOOKUP(G1306,Ma_KH!$A:$R,14,0)</f>
        <v>60</v>
      </c>
    </row>
    <row r="1307" spans="1:27" x14ac:dyDescent="0.25">
      <c r="A1307" s="186">
        <v>46115</v>
      </c>
      <c r="B1307" s="205" t="s">
        <v>15529</v>
      </c>
      <c r="C1307" s="189" t="s">
        <v>15253</v>
      </c>
      <c r="D1307" s="186">
        <v>46116</v>
      </c>
      <c r="E1307" s="206"/>
      <c r="F1307" s="189"/>
      <c r="G1307" s="207" t="s">
        <v>13871</v>
      </c>
      <c r="H1307" s="206"/>
      <c r="I1307" s="288" t="s">
        <v>15529</v>
      </c>
      <c r="J1307" s="283" t="s">
        <v>70</v>
      </c>
      <c r="K1307" s="205" t="s">
        <v>37</v>
      </c>
      <c r="L1307" s="190" t="str">
        <f>VLOOKUP($K1307,TONG_SL!$A:$D,2,0)</f>
        <v>Chả cốm 300g</v>
      </c>
      <c r="M1307" s="243"/>
      <c r="N1307" s="190" t="str">
        <f t="shared" si="124"/>
        <v>K-C6</v>
      </c>
      <c r="O1307" s="243"/>
      <c r="P1307" s="243"/>
      <c r="Q1307" s="190" t="str">
        <f>VLOOKUP(K1307,TONG_SL!$A:$D,3,0)</f>
        <v>Túi</v>
      </c>
      <c r="R1307" s="248">
        <v>5</v>
      </c>
      <c r="S1307" s="159"/>
      <c r="T1307" s="159">
        <f>VLOOKUP(VLOOKUP(G1307,Ma_KH!$A:$R,18,0)&amp;K1307,Gia_MB!$A:$F,6,0)</f>
        <v>74250</v>
      </c>
      <c r="U1307" s="254">
        <f t="shared" si="120"/>
        <v>371250</v>
      </c>
      <c r="V1307" s="159"/>
      <c r="W1307" s="246">
        <f t="shared" si="121"/>
        <v>0</v>
      </c>
      <c r="X1307" s="247" t="str">
        <f t="shared" si="122"/>
        <v>8</v>
      </c>
      <c r="Y1307" s="159"/>
      <c r="Z1307" s="254">
        <f t="shared" si="123"/>
        <v>29700</v>
      </c>
      <c r="AA1307" s="5">
        <f>VLOOKUP(G1307,Ma_KH!$A:$R,14,0)</f>
        <v>60</v>
      </c>
    </row>
    <row r="1308" spans="1:27" x14ac:dyDescent="0.25">
      <c r="A1308" s="261">
        <v>46115</v>
      </c>
      <c r="B1308" s="297">
        <v>4187191740</v>
      </c>
      <c r="C1308" s="263" t="s">
        <v>15253</v>
      </c>
      <c r="D1308" s="261">
        <v>46116</v>
      </c>
      <c r="E1308" s="264"/>
      <c r="F1308" s="263"/>
      <c r="G1308" s="265" t="s">
        <v>14798</v>
      </c>
      <c r="H1308" s="264"/>
      <c r="I1308" s="288" t="s">
        <v>15530</v>
      </c>
      <c r="J1308" s="283" t="s">
        <v>70</v>
      </c>
      <c r="K1308" s="205" t="s">
        <v>27</v>
      </c>
      <c r="L1308" s="190" t="str">
        <f>VLOOKUP($K1308,TONG_SL!$A:$D,2,0)</f>
        <v>Chân giò heo muối 300g</v>
      </c>
      <c r="M1308" s="243"/>
      <c r="N1308" s="190" t="str">
        <f t="shared" si="124"/>
        <v>K-C6</v>
      </c>
      <c r="O1308" s="243"/>
      <c r="P1308" s="243"/>
      <c r="Q1308" s="190" t="str">
        <f>VLOOKUP(K1308,TONG_SL!$A:$D,3,0)</f>
        <v>Túi</v>
      </c>
      <c r="R1308" s="248">
        <v>10</v>
      </c>
      <c r="S1308" s="159"/>
      <c r="T1308" s="159">
        <f>VLOOKUP(VLOOKUP(G1308,Ma_KH!$A:$R,18,0)&amp;K1308,Gia_MB!$A:$F,6,0)</f>
        <v>73431</v>
      </c>
      <c r="U1308" s="254">
        <f t="shared" si="120"/>
        <v>734310</v>
      </c>
      <c r="V1308" s="159"/>
      <c r="W1308" s="246">
        <f t="shared" si="121"/>
        <v>0</v>
      </c>
      <c r="X1308" s="247" t="str">
        <f t="shared" si="122"/>
        <v>8</v>
      </c>
      <c r="Y1308" s="159"/>
      <c r="Z1308" s="254">
        <f t="shared" si="123"/>
        <v>58744.800000000003</v>
      </c>
      <c r="AA1308" s="5">
        <f>VLOOKUP(G1308,Ma_KH!$A:$R,14,0)</f>
        <v>60</v>
      </c>
    </row>
    <row r="1309" spans="1:27" x14ac:dyDescent="0.25">
      <c r="A1309" s="261">
        <v>46115</v>
      </c>
      <c r="B1309" s="297">
        <v>4187191740</v>
      </c>
      <c r="C1309" s="263" t="s">
        <v>15253</v>
      </c>
      <c r="D1309" s="261">
        <v>46116</v>
      </c>
      <c r="E1309" s="264"/>
      <c r="F1309" s="263"/>
      <c r="G1309" s="265" t="s">
        <v>14798</v>
      </c>
      <c r="H1309" s="264"/>
      <c r="I1309" s="288" t="s">
        <v>15530</v>
      </c>
      <c r="J1309" s="283" t="s">
        <v>70</v>
      </c>
      <c r="K1309" s="205" t="s">
        <v>32</v>
      </c>
      <c r="L1309" s="190" t="str">
        <f>VLOOKUP($K1309,TONG_SL!$A:$D,2,0)</f>
        <v>Giò Tai Lưỡi Xào 250g</v>
      </c>
      <c r="M1309" s="243"/>
      <c r="N1309" s="190" t="str">
        <f t="shared" si="124"/>
        <v>K-C6</v>
      </c>
      <c r="O1309" s="243"/>
      <c r="P1309" s="243"/>
      <c r="Q1309" s="190" t="str">
        <f>VLOOKUP(K1309,TONG_SL!$A:$D,3,0)</f>
        <v>Túi</v>
      </c>
      <c r="R1309" s="248">
        <v>5</v>
      </c>
      <c r="S1309" s="159"/>
      <c r="T1309" s="159">
        <f>VLOOKUP(VLOOKUP(G1309,Ma_KH!$A:$R,18,0)&amp;K1309,Gia_MB!$A:$F,6,0)</f>
        <v>50182</v>
      </c>
      <c r="U1309" s="254">
        <f t="shared" si="120"/>
        <v>250910</v>
      </c>
      <c r="V1309" s="159"/>
      <c r="W1309" s="246">
        <f t="shared" si="121"/>
        <v>0</v>
      </c>
      <c r="X1309" s="247" t="str">
        <f t="shared" si="122"/>
        <v>8</v>
      </c>
      <c r="Y1309" s="159"/>
      <c r="Z1309" s="254">
        <f t="shared" si="123"/>
        <v>20072.8</v>
      </c>
      <c r="AA1309" s="5">
        <f>VLOOKUP(G1309,Ma_KH!$A:$R,14,0)</f>
        <v>60</v>
      </c>
    </row>
    <row r="1310" spans="1:27" x14ac:dyDescent="0.25">
      <c r="A1310" s="261">
        <v>46115</v>
      </c>
      <c r="B1310" s="297">
        <v>4187191740</v>
      </c>
      <c r="C1310" s="263" t="s">
        <v>15253</v>
      </c>
      <c r="D1310" s="261">
        <v>46116</v>
      </c>
      <c r="E1310" s="264"/>
      <c r="F1310" s="263"/>
      <c r="G1310" s="265" t="s">
        <v>14798</v>
      </c>
      <c r="H1310" s="264"/>
      <c r="I1310" s="288" t="s">
        <v>15530</v>
      </c>
      <c r="J1310" s="283" t="s">
        <v>70</v>
      </c>
      <c r="K1310" s="205" t="s">
        <v>48</v>
      </c>
      <c r="L1310" s="190" t="str">
        <f>VLOOKUP($K1310,TONG_SL!$A:$D,2,0)</f>
        <v>Mọc Nấm Hương 250g</v>
      </c>
      <c r="M1310" s="243"/>
      <c r="N1310" s="190" t="str">
        <f t="shared" si="124"/>
        <v>K-C6</v>
      </c>
      <c r="O1310" s="243"/>
      <c r="P1310" s="243"/>
      <c r="Q1310" s="190" t="str">
        <f>VLOOKUP(K1310,TONG_SL!$A:$D,3,0)</f>
        <v>Túi</v>
      </c>
      <c r="R1310" s="248">
        <v>5</v>
      </c>
      <c r="S1310" s="159"/>
      <c r="T1310" s="159">
        <f>VLOOKUP(VLOOKUP(G1310,Ma_KH!$A:$R,18,0)&amp;K1310,Gia_MB!$A:$F,6,0)</f>
        <v>46000</v>
      </c>
      <c r="U1310" s="254">
        <f t="shared" si="120"/>
        <v>230000</v>
      </c>
      <c r="V1310" s="159"/>
      <c r="W1310" s="246">
        <f t="shared" si="121"/>
        <v>0</v>
      </c>
      <c r="X1310" s="247" t="str">
        <f t="shared" si="122"/>
        <v>8</v>
      </c>
      <c r="Y1310" s="159"/>
      <c r="Z1310" s="254">
        <f t="shared" si="123"/>
        <v>18400</v>
      </c>
      <c r="AA1310" s="5">
        <f>VLOOKUP(G1310,Ma_KH!$A:$R,14,0)</f>
        <v>60</v>
      </c>
    </row>
    <row r="1311" spans="1:27" x14ac:dyDescent="0.25">
      <c r="A1311" s="261">
        <v>46115</v>
      </c>
      <c r="B1311" s="297">
        <v>4187083175</v>
      </c>
      <c r="C1311" s="263" t="s">
        <v>15253</v>
      </c>
      <c r="D1311" s="261">
        <v>46116</v>
      </c>
      <c r="E1311" s="264"/>
      <c r="F1311" s="263"/>
      <c r="G1311" s="265" t="s">
        <v>14786</v>
      </c>
      <c r="H1311" s="264"/>
      <c r="I1311" s="288" t="s">
        <v>15531</v>
      </c>
      <c r="J1311" s="283" t="s">
        <v>70</v>
      </c>
      <c r="K1311" s="205" t="s">
        <v>30</v>
      </c>
      <c r="L1311" s="190" t="str">
        <f>VLOOKUP($K1311,TONG_SL!$A:$D,2,0)</f>
        <v>Gà muối 500g</v>
      </c>
      <c r="M1311" s="243"/>
      <c r="N1311" s="190" t="str">
        <f t="shared" si="124"/>
        <v>K-C6</v>
      </c>
      <c r="O1311" s="243"/>
      <c r="P1311" s="243"/>
      <c r="Q1311" s="190" t="str">
        <f>VLOOKUP(K1311,TONG_SL!$A:$D,3,0)</f>
        <v>Túi</v>
      </c>
      <c r="R1311" s="248">
        <v>5</v>
      </c>
      <c r="S1311" s="159"/>
      <c r="T1311" s="159">
        <f>VLOOKUP(VLOOKUP(G1311,Ma_KH!$A:$R,18,0)&amp;K1311,Gia_MB!$A:$F,6,0)</f>
        <v>116611</v>
      </c>
      <c r="U1311" s="254">
        <f t="shared" si="120"/>
        <v>583055</v>
      </c>
      <c r="V1311" s="159"/>
      <c r="W1311" s="246">
        <f t="shared" si="121"/>
        <v>0</v>
      </c>
      <c r="X1311" s="247" t="str">
        <f t="shared" si="122"/>
        <v>8</v>
      </c>
      <c r="Y1311" s="159"/>
      <c r="Z1311" s="254">
        <f t="shared" si="123"/>
        <v>46644.4</v>
      </c>
      <c r="AA1311" s="5">
        <f>VLOOKUP(G1311,Ma_KH!$A:$R,14,0)</f>
        <v>60</v>
      </c>
    </row>
    <row r="1312" spans="1:27" x14ac:dyDescent="0.25">
      <c r="A1312" s="261">
        <v>46115</v>
      </c>
      <c r="B1312" s="297">
        <v>4187083175</v>
      </c>
      <c r="C1312" s="263" t="s">
        <v>15253</v>
      </c>
      <c r="D1312" s="261">
        <v>46116</v>
      </c>
      <c r="E1312" s="264"/>
      <c r="F1312" s="263"/>
      <c r="G1312" s="265" t="s">
        <v>14786</v>
      </c>
      <c r="H1312" s="264"/>
      <c r="I1312" s="288" t="s">
        <v>15531</v>
      </c>
      <c r="J1312" s="283" t="s">
        <v>70</v>
      </c>
      <c r="K1312" s="205" t="s">
        <v>48</v>
      </c>
      <c r="L1312" s="190" t="str">
        <f>VLOOKUP($K1312,TONG_SL!$A:$D,2,0)</f>
        <v>Mọc Nấm Hương 250g</v>
      </c>
      <c r="M1312" s="243"/>
      <c r="N1312" s="190" t="str">
        <f t="shared" si="124"/>
        <v>K-C6</v>
      </c>
      <c r="O1312" s="243"/>
      <c r="P1312" s="243"/>
      <c r="Q1312" s="190" t="str">
        <f>VLOOKUP(K1312,TONG_SL!$A:$D,3,0)</f>
        <v>Túi</v>
      </c>
      <c r="R1312" s="248">
        <v>10</v>
      </c>
      <c r="S1312" s="159"/>
      <c r="T1312" s="159">
        <f>VLOOKUP(VLOOKUP(G1312,Ma_KH!$A:$R,18,0)&amp;K1312,Gia_MB!$A:$F,6,0)</f>
        <v>46000</v>
      </c>
      <c r="U1312" s="254">
        <f t="shared" si="120"/>
        <v>460000</v>
      </c>
      <c r="V1312" s="159"/>
      <c r="W1312" s="246">
        <f t="shared" si="121"/>
        <v>0</v>
      </c>
      <c r="X1312" s="247" t="str">
        <f t="shared" si="122"/>
        <v>8</v>
      </c>
      <c r="Y1312" s="159"/>
      <c r="Z1312" s="254">
        <f t="shared" si="123"/>
        <v>36800</v>
      </c>
      <c r="AA1312" s="5">
        <f>VLOOKUP(G1312,Ma_KH!$A:$R,14,0)</f>
        <v>60</v>
      </c>
    </row>
    <row r="1313" spans="1:27" x14ac:dyDescent="0.25">
      <c r="A1313" s="261">
        <v>46115</v>
      </c>
      <c r="B1313" s="297">
        <v>4187090356</v>
      </c>
      <c r="C1313" s="263" t="s">
        <v>15253</v>
      </c>
      <c r="D1313" s="261">
        <v>46116</v>
      </c>
      <c r="E1313" s="264"/>
      <c r="F1313" s="263"/>
      <c r="G1313" s="265" t="s">
        <v>14790</v>
      </c>
      <c r="H1313" s="264"/>
      <c r="I1313" s="288" t="s">
        <v>15532</v>
      </c>
      <c r="J1313" s="283" t="s">
        <v>70</v>
      </c>
      <c r="K1313" s="205" t="s">
        <v>30</v>
      </c>
      <c r="L1313" s="190" t="str">
        <f>VLOOKUP($K1313,TONG_SL!$A:$D,2,0)</f>
        <v>Gà muối 500g</v>
      </c>
      <c r="M1313" s="243"/>
      <c r="N1313" s="190" t="str">
        <f t="shared" si="124"/>
        <v>K-C6</v>
      </c>
      <c r="O1313" s="243"/>
      <c r="P1313" s="243"/>
      <c r="Q1313" s="190" t="str">
        <f>VLOOKUP(K1313,TONG_SL!$A:$D,3,0)</f>
        <v>Túi</v>
      </c>
      <c r="R1313" s="248">
        <v>3</v>
      </c>
      <c r="S1313" s="159"/>
      <c r="T1313" s="159">
        <f>VLOOKUP(VLOOKUP(G1313,Ma_KH!$A:$R,18,0)&amp;K1313,Gia_MB!$A:$F,6,0)</f>
        <v>116611</v>
      </c>
      <c r="U1313" s="254">
        <f t="shared" si="120"/>
        <v>349833</v>
      </c>
      <c r="V1313" s="159"/>
      <c r="W1313" s="246">
        <f t="shared" si="121"/>
        <v>0</v>
      </c>
      <c r="X1313" s="247" t="str">
        <f t="shared" si="122"/>
        <v>8</v>
      </c>
      <c r="Y1313" s="159"/>
      <c r="Z1313" s="254">
        <f t="shared" si="123"/>
        <v>27986.639999999999</v>
      </c>
      <c r="AA1313" s="5">
        <f>VLOOKUP(G1313,Ma_KH!$A:$R,14,0)</f>
        <v>60</v>
      </c>
    </row>
    <row r="1314" spans="1:27" x14ac:dyDescent="0.25">
      <c r="A1314" s="261">
        <v>46115</v>
      </c>
      <c r="B1314" s="297">
        <v>4187090356</v>
      </c>
      <c r="C1314" s="263" t="s">
        <v>15253</v>
      </c>
      <c r="D1314" s="261">
        <v>46116</v>
      </c>
      <c r="E1314" s="264"/>
      <c r="F1314" s="263"/>
      <c r="G1314" s="265" t="s">
        <v>14790</v>
      </c>
      <c r="H1314" s="264"/>
      <c r="I1314" s="288" t="s">
        <v>15532</v>
      </c>
      <c r="J1314" s="283" t="s">
        <v>70</v>
      </c>
      <c r="K1314" s="205" t="s">
        <v>27</v>
      </c>
      <c r="L1314" s="190" t="str">
        <f>VLOOKUP($K1314,TONG_SL!$A:$D,2,0)</f>
        <v>Chân giò heo muối 300g</v>
      </c>
      <c r="M1314" s="243"/>
      <c r="N1314" s="190" t="str">
        <f t="shared" si="124"/>
        <v>K-C6</v>
      </c>
      <c r="O1314" s="243"/>
      <c r="P1314" s="243"/>
      <c r="Q1314" s="190" t="str">
        <f>VLOOKUP(K1314,TONG_SL!$A:$D,3,0)</f>
        <v>Túi</v>
      </c>
      <c r="R1314" s="248">
        <v>5</v>
      </c>
      <c r="S1314" s="159"/>
      <c r="T1314" s="159">
        <f>VLOOKUP(VLOOKUP(G1314,Ma_KH!$A:$R,18,0)&amp;K1314,Gia_MB!$A:$F,6,0)</f>
        <v>73431</v>
      </c>
      <c r="U1314" s="254">
        <f t="shared" si="120"/>
        <v>367155</v>
      </c>
      <c r="V1314" s="159"/>
      <c r="W1314" s="246">
        <f t="shared" si="121"/>
        <v>0</v>
      </c>
      <c r="X1314" s="247" t="str">
        <f t="shared" si="122"/>
        <v>8</v>
      </c>
      <c r="Y1314" s="159"/>
      <c r="Z1314" s="254">
        <f t="shared" si="123"/>
        <v>29372.400000000001</v>
      </c>
      <c r="AA1314" s="5">
        <f>VLOOKUP(G1314,Ma_KH!$A:$R,14,0)</f>
        <v>60</v>
      </c>
    </row>
    <row r="1315" spans="1:27" x14ac:dyDescent="0.25">
      <c r="A1315" s="261">
        <v>46115</v>
      </c>
      <c r="B1315" s="297">
        <v>4187090356</v>
      </c>
      <c r="C1315" s="263" t="s">
        <v>15253</v>
      </c>
      <c r="D1315" s="261">
        <v>46116</v>
      </c>
      <c r="E1315" s="264"/>
      <c r="F1315" s="263"/>
      <c r="G1315" s="265" t="s">
        <v>14790</v>
      </c>
      <c r="H1315" s="264"/>
      <c r="I1315" s="288" t="s">
        <v>15532</v>
      </c>
      <c r="J1315" s="283" t="s">
        <v>70</v>
      </c>
      <c r="K1315" s="205" t="s">
        <v>32</v>
      </c>
      <c r="L1315" s="190" t="str">
        <f>VLOOKUP($K1315,TONG_SL!$A:$D,2,0)</f>
        <v>Giò Tai Lưỡi Xào 250g</v>
      </c>
      <c r="M1315" s="243"/>
      <c r="N1315" s="190" t="str">
        <f t="shared" si="124"/>
        <v>K-C6</v>
      </c>
      <c r="O1315" s="243"/>
      <c r="P1315" s="243"/>
      <c r="Q1315" s="190" t="str">
        <f>VLOOKUP(K1315,TONG_SL!$A:$D,3,0)</f>
        <v>Túi</v>
      </c>
      <c r="R1315" s="248">
        <v>5</v>
      </c>
      <c r="S1315" s="159"/>
      <c r="T1315" s="159">
        <f>VLOOKUP(VLOOKUP(G1315,Ma_KH!$A:$R,18,0)&amp;K1315,Gia_MB!$A:$F,6,0)</f>
        <v>50182</v>
      </c>
      <c r="U1315" s="254">
        <f t="shared" si="120"/>
        <v>250910</v>
      </c>
      <c r="V1315" s="159"/>
      <c r="W1315" s="246">
        <f t="shared" si="121"/>
        <v>0</v>
      </c>
      <c r="X1315" s="247" t="str">
        <f t="shared" si="122"/>
        <v>8</v>
      </c>
      <c r="Y1315" s="159"/>
      <c r="Z1315" s="254">
        <f t="shared" si="123"/>
        <v>20072.8</v>
      </c>
      <c r="AA1315" s="5">
        <f>VLOOKUP(G1315,Ma_KH!$A:$R,14,0)</f>
        <v>60</v>
      </c>
    </row>
    <row r="1316" spans="1:27" x14ac:dyDescent="0.25">
      <c r="A1316" s="261">
        <v>46115</v>
      </c>
      <c r="B1316" s="297">
        <v>4187090356</v>
      </c>
      <c r="C1316" s="263" t="s">
        <v>15253</v>
      </c>
      <c r="D1316" s="261">
        <v>46116</v>
      </c>
      <c r="E1316" s="264"/>
      <c r="F1316" s="263"/>
      <c r="G1316" s="265" t="s">
        <v>14790</v>
      </c>
      <c r="H1316" s="264"/>
      <c r="I1316" s="288" t="s">
        <v>15532</v>
      </c>
      <c r="J1316" s="283" t="s">
        <v>70</v>
      </c>
      <c r="K1316" s="205" t="s">
        <v>39</v>
      </c>
      <c r="L1316" s="190" t="str">
        <f>VLOOKUP($K1316,TONG_SL!$A:$D,2,0)</f>
        <v>Chả nướng 300g</v>
      </c>
      <c r="M1316" s="243"/>
      <c r="N1316" s="190" t="str">
        <f t="shared" si="124"/>
        <v>K-C6</v>
      </c>
      <c r="O1316" s="243"/>
      <c r="P1316" s="243"/>
      <c r="Q1316" s="190" t="str">
        <f>VLOOKUP(K1316,TONG_SL!$A:$D,3,0)</f>
        <v>Túi</v>
      </c>
      <c r="R1316" s="248">
        <v>3</v>
      </c>
      <c r="S1316" s="159"/>
      <c r="T1316" s="159">
        <f>VLOOKUP(VLOOKUP(G1316,Ma_KH!$A:$R,18,0)&amp;K1316,Gia_MB!$A:$F,6,0)</f>
        <v>70950</v>
      </c>
      <c r="U1316" s="254">
        <f t="shared" si="120"/>
        <v>212850</v>
      </c>
      <c r="V1316" s="159"/>
      <c r="W1316" s="246">
        <f t="shared" si="121"/>
        <v>0</v>
      </c>
      <c r="X1316" s="247" t="str">
        <f t="shared" si="122"/>
        <v>8</v>
      </c>
      <c r="Y1316" s="159"/>
      <c r="Z1316" s="254">
        <f t="shared" si="123"/>
        <v>17028</v>
      </c>
      <c r="AA1316" s="5">
        <f>VLOOKUP(G1316,Ma_KH!$A:$R,14,0)</f>
        <v>60</v>
      </c>
    </row>
    <row r="1317" spans="1:27" x14ac:dyDescent="0.25">
      <c r="A1317" s="261">
        <v>46115</v>
      </c>
      <c r="B1317" s="297">
        <v>4187081841</v>
      </c>
      <c r="C1317" s="263" t="s">
        <v>15253</v>
      </c>
      <c r="D1317" s="261">
        <v>46116</v>
      </c>
      <c r="E1317" s="264"/>
      <c r="F1317" s="263"/>
      <c r="G1317" s="265" t="s">
        <v>14787</v>
      </c>
      <c r="H1317" s="264"/>
      <c r="I1317" s="288" t="s">
        <v>15533</v>
      </c>
      <c r="J1317" s="283" t="s">
        <v>70</v>
      </c>
      <c r="K1317" s="205" t="s">
        <v>27</v>
      </c>
      <c r="L1317" s="190" t="str">
        <f>VLOOKUP($K1317,TONG_SL!$A:$D,2,0)</f>
        <v>Chân giò heo muối 300g</v>
      </c>
      <c r="M1317" s="243"/>
      <c r="N1317" s="190" t="str">
        <f t="shared" si="124"/>
        <v>K-C6</v>
      </c>
      <c r="O1317" s="243"/>
      <c r="P1317" s="243"/>
      <c r="Q1317" s="190" t="str">
        <f>VLOOKUP(K1317,TONG_SL!$A:$D,3,0)</f>
        <v>Túi</v>
      </c>
      <c r="R1317" s="248">
        <v>10</v>
      </c>
      <c r="S1317" s="159"/>
      <c r="T1317" s="159">
        <f>VLOOKUP(VLOOKUP(G1317,Ma_KH!$A:$R,18,0)&amp;K1317,Gia_MB!$A:$F,6,0)</f>
        <v>73431</v>
      </c>
      <c r="U1317" s="254">
        <f t="shared" si="120"/>
        <v>734310</v>
      </c>
      <c r="V1317" s="159"/>
      <c r="W1317" s="246">
        <f t="shared" si="121"/>
        <v>0</v>
      </c>
      <c r="X1317" s="247" t="str">
        <f t="shared" si="122"/>
        <v>8</v>
      </c>
      <c r="Y1317" s="159"/>
      <c r="Z1317" s="254">
        <f t="shared" si="123"/>
        <v>58744.800000000003</v>
      </c>
      <c r="AA1317" s="5">
        <f>VLOOKUP(G1317,Ma_KH!$A:$R,14,0)</f>
        <v>60</v>
      </c>
    </row>
    <row r="1318" spans="1:27" x14ac:dyDescent="0.25">
      <c r="A1318" s="261">
        <v>46115</v>
      </c>
      <c r="B1318" s="297">
        <v>4187081841</v>
      </c>
      <c r="C1318" s="263" t="s">
        <v>15253</v>
      </c>
      <c r="D1318" s="261">
        <v>46116</v>
      </c>
      <c r="E1318" s="264"/>
      <c r="F1318" s="263"/>
      <c r="G1318" s="265" t="s">
        <v>14787</v>
      </c>
      <c r="H1318" s="264"/>
      <c r="I1318" s="288" t="s">
        <v>15533</v>
      </c>
      <c r="J1318" s="283" t="s">
        <v>70</v>
      </c>
      <c r="K1318" s="205" t="s">
        <v>37</v>
      </c>
      <c r="L1318" s="190" t="str">
        <f>VLOOKUP($K1318,TONG_SL!$A:$D,2,0)</f>
        <v>Chả cốm 300g</v>
      </c>
      <c r="M1318" s="243"/>
      <c r="N1318" s="190" t="str">
        <f t="shared" si="124"/>
        <v>K-C6</v>
      </c>
      <c r="O1318" s="243"/>
      <c r="P1318" s="243"/>
      <c r="Q1318" s="190" t="str">
        <f>VLOOKUP(K1318,TONG_SL!$A:$D,3,0)</f>
        <v>Túi</v>
      </c>
      <c r="R1318" s="248">
        <v>3</v>
      </c>
      <c r="S1318" s="159"/>
      <c r="T1318" s="159">
        <f>VLOOKUP(VLOOKUP(G1318,Ma_KH!$A:$R,18,0)&amp;K1318,Gia_MB!$A:$F,6,0)</f>
        <v>74250</v>
      </c>
      <c r="U1318" s="254">
        <f t="shared" si="120"/>
        <v>222750</v>
      </c>
      <c r="V1318" s="159"/>
      <c r="W1318" s="246">
        <f t="shared" si="121"/>
        <v>0</v>
      </c>
      <c r="X1318" s="247" t="str">
        <f t="shared" si="122"/>
        <v>8</v>
      </c>
      <c r="Y1318" s="159"/>
      <c r="Z1318" s="254">
        <f t="shared" si="123"/>
        <v>17820</v>
      </c>
      <c r="AA1318" s="5">
        <f>VLOOKUP(G1318,Ma_KH!$A:$R,14,0)</f>
        <v>60</v>
      </c>
    </row>
    <row r="1319" spans="1:27" x14ac:dyDescent="0.25">
      <c r="A1319" s="261">
        <v>46115</v>
      </c>
      <c r="B1319" s="297">
        <v>4187111063</v>
      </c>
      <c r="C1319" s="263" t="s">
        <v>15253</v>
      </c>
      <c r="D1319" s="261">
        <v>46116</v>
      </c>
      <c r="E1319" s="264"/>
      <c r="F1319" s="263"/>
      <c r="G1319" s="265" t="s">
        <v>14791</v>
      </c>
      <c r="H1319" s="264"/>
      <c r="I1319" s="288" t="s">
        <v>15534</v>
      </c>
      <c r="J1319" s="283" t="s">
        <v>70</v>
      </c>
      <c r="K1319" s="205" t="s">
        <v>27</v>
      </c>
      <c r="L1319" s="190" t="str">
        <f>VLOOKUP($K1319,TONG_SL!$A:$D,2,0)</f>
        <v>Chân giò heo muối 300g</v>
      </c>
      <c r="M1319" s="243"/>
      <c r="N1319" s="190" t="str">
        <f t="shared" si="124"/>
        <v>K-C6</v>
      </c>
      <c r="O1319" s="243"/>
      <c r="P1319" s="243"/>
      <c r="Q1319" s="190" t="str">
        <f>VLOOKUP(K1319,TONG_SL!$A:$D,3,0)</f>
        <v>Túi</v>
      </c>
      <c r="R1319" s="248">
        <v>10</v>
      </c>
      <c r="S1319" s="159"/>
      <c r="T1319" s="159">
        <f>VLOOKUP(VLOOKUP(G1319,Ma_KH!$A:$R,18,0)&amp;K1319,Gia_MB!$A:$F,6,0)</f>
        <v>73431</v>
      </c>
      <c r="U1319" s="254">
        <f t="shared" si="120"/>
        <v>734310</v>
      </c>
      <c r="V1319" s="159"/>
      <c r="W1319" s="246">
        <f t="shared" si="121"/>
        <v>0</v>
      </c>
      <c r="X1319" s="247" t="str">
        <f t="shared" si="122"/>
        <v>8</v>
      </c>
      <c r="Y1319" s="159"/>
      <c r="Z1319" s="254">
        <f t="shared" si="123"/>
        <v>58744.800000000003</v>
      </c>
      <c r="AA1319" s="5">
        <f>VLOOKUP(G1319,Ma_KH!$A:$R,14,0)</f>
        <v>60</v>
      </c>
    </row>
    <row r="1320" spans="1:27" x14ac:dyDescent="0.25">
      <c r="A1320" s="261">
        <v>46115</v>
      </c>
      <c r="B1320" s="297">
        <v>4187111063</v>
      </c>
      <c r="C1320" s="263" t="s">
        <v>15253</v>
      </c>
      <c r="D1320" s="261">
        <v>46116</v>
      </c>
      <c r="E1320" s="264"/>
      <c r="F1320" s="263"/>
      <c r="G1320" s="265" t="s">
        <v>14791</v>
      </c>
      <c r="H1320" s="264"/>
      <c r="I1320" s="288" t="s">
        <v>15534</v>
      </c>
      <c r="J1320" s="283" t="s">
        <v>70</v>
      </c>
      <c r="K1320" s="205" t="s">
        <v>48</v>
      </c>
      <c r="L1320" s="190" t="str">
        <f>VLOOKUP($K1320,TONG_SL!$A:$D,2,0)</f>
        <v>Mọc Nấm Hương 250g</v>
      </c>
      <c r="M1320" s="243"/>
      <c r="N1320" s="190" t="str">
        <f t="shared" si="124"/>
        <v>K-C6</v>
      </c>
      <c r="O1320" s="243"/>
      <c r="P1320" s="243"/>
      <c r="Q1320" s="190" t="str">
        <f>VLOOKUP(K1320,TONG_SL!$A:$D,3,0)</f>
        <v>Túi</v>
      </c>
      <c r="R1320" s="248">
        <v>10</v>
      </c>
      <c r="S1320" s="159"/>
      <c r="T1320" s="159">
        <f>VLOOKUP(VLOOKUP(G1320,Ma_KH!$A:$R,18,0)&amp;K1320,Gia_MB!$A:$F,6,0)</f>
        <v>46000</v>
      </c>
      <c r="U1320" s="254">
        <f t="shared" si="120"/>
        <v>460000</v>
      </c>
      <c r="V1320" s="159"/>
      <c r="W1320" s="246">
        <f t="shared" si="121"/>
        <v>0</v>
      </c>
      <c r="X1320" s="247" t="str">
        <f t="shared" si="122"/>
        <v>8</v>
      </c>
      <c r="Y1320" s="159"/>
      <c r="Z1320" s="254">
        <f t="shared" si="123"/>
        <v>36800</v>
      </c>
      <c r="AA1320" s="5">
        <f>VLOOKUP(G1320,Ma_KH!$A:$R,14,0)</f>
        <v>60</v>
      </c>
    </row>
    <row r="1321" spans="1:27" x14ac:dyDescent="0.25">
      <c r="A1321" s="261">
        <v>46115</v>
      </c>
      <c r="B1321" s="297">
        <v>4187111063</v>
      </c>
      <c r="C1321" s="263" t="s">
        <v>15253</v>
      </c>
      <c r="D1321" s="261">
        <v>46116</v>
      </c>
      <c r="E1321" s="264"/>
      <c r="F1321" s="263"/>
      <c r="G1321" s="265" t="s">
        <v>14791</v>
      </c>
      <c r="H1321" s="264"/>
      <c r="I1321" s="288" t="s">
        <v>15534</v>
      </c>
      <c r="J1321" s="283" t="s">
        <v>70</v>
      </c>
      <c r="K1321" s="205" t="s">
        <v>39</v>
      </c>
      <c r="L1321" s="190" t="str">
        <f>VLOOKUP($K1321,TONG_SL!$A:$D,2,0)</f>
        <v>Chả nướng 300g</v>
      </c>
      <c r="M1321" s="243"/>
      <c r="N1321" s="190" t="str">
        <f t="shared" si="124"/>
        <v>K-C6</v>
      </c>
      <c r="O1321" s="243"/>
      <c r="P1321" s="243"/>
      <c r="Q1321" s="190" t="str">
        <f>VLOOKUP(K1321,TONG_SL!$A:$D,3,0)</f>
        <v>Túi</v>
      </c>
      <c r="R1321" s="248">
        <v>3</v>
      </c>
      <c r="S1321" s="159"/>
      <c r="T1321" s="159">
        <f>VLOOKUP(VLOOKUP(G1321,Ma_KH!$A:$R,18,0)&amp;K1321,Gia_MB!$A:$F,6,0)</f>
        <v>70950</v>
      </c>
      <c r="U1321" s="254">
        <f t="shared" si="120"/>
        <v>212850</v>
      </c>
      <c r="V1321" s="159"/>
      <c r="W1321" s="246">
        <f t="shared" si="121"/>
        <v>0</v>
      </c>
      <c r="X1321" s="247" t="str">
        <f t="shared" si="122"/>
        <v>8</v>
      </c>
      <c r="Y1321" s="159"/>
      <c r="Z1321" s="254">
        <f t="shared" si="123"/>
        <v>17028</v>
      </c>
      <c r="AA1321" s="5">
        <f>VLOOKUP(G1321,Ma_KH!$A:$R,14,0)</f>
        <v>60</v>
      </c>
    </row>
    <row r="1322" spans="1:27" x14ac:dyDescent="0.25">
      <c r="A1322" s="261">
        <v>46115</v>
      </c>
      <c r="B1322" s="297">
        <v>4187082513</v>
      </c>
      <c r="C1322" s="263" t="s">
        <v>15253</v>
      </c>
      <c r="D1322" s="261">
        <v>46116</v>
      </c>
      <c r="E1322" s="264"/>
      <c r="F1322" s="263"/>
      <c r="G1322" s="265" t="s">
        <v>14795</v>
      </c>
      <c r="H1322" s="264"/>
      <c r="I1322" s="288" t="s">
        <v>15535</v>
      </c>
      <c r="J1322" s="283" t="s">
        <v>70</v>
      </c>
      <c r="K1322" s="205" t="s">
        <v>30</v>
      </c>
      <c r="L1322" s="190" t="str">
        <f>VLOOKUP($K1322,TONG_SL!$A:$D,2,0)</f>
        <v>Gà muối 500g</v>
      </c>
      <c r="M1322" s="243"/>
      <c r="N1322" s="190" t="str">
        <f t="shared" si="124"/>
        <v>K-C6</v>
      </c>
      <c r="O1322" s="243"/>
      <c r="P1322" s="243"/>
      <c r="Q1322" s="190" t="str">
        <f>VLOOKUP(K1322,TONG_SL!$A:$D,3,0)</f>
        <v>Túi</v>
      </c>
      <c r="R1322" s="248">
        <v>5</v>
      </c>
      <c r="S1322" s="159"/>
      <c r="T1322" s="159">
        <f>VLOOKUP(VLOOKUP(G1322,Ma_KH!$A:$R,18,0)&amp;K1322,Gia_MB!$A:$F,6,0)</f>
        <v>116611</v>
      </c>
      <c r="U1322" s="254">
        <f t="shared" si="120"/>
        <v>583055</v>
      </c>
      <c r="V1322" s="159"/>
      <c r="W1322" s="246">
        <f t="shared" si="121"/>
        <v>0</v>
      </c>
      <c r="X1322" s="247" t="str">
        <f t="shared" si="122"/>
        <v>8</v>
      </c>
      <c r="Y1322" s="159"/>
      <c r="Z1322" s="254">
        <f t="shared" si="123"/>
        <v>46644.4</v>
      </c>
      <c r="AA1322" s="5">
        <f>VLOOKUP(G1322,Ma_KH!$A:$R,14,0)</f>
        <v>60</v>
      </c>
    </row>
    <row r="1323" spans="1:27" x14ac:dyDescent="0.25">
      <c r="A1323" s="261">
        <v>46115</v>
      </c>
      <c r="B1323" s="297">
        <v>4187082513</v>
      </c>
      <c r="C1323" s="263" t="s">
        <v>15253</v>
      </c>
      <c r="D1323" s="261">
        <v>46116</v>
      </c>
      <c r="E1323" s="264"/>
      <c r="F1323" s="263"/>
      <c r="G1323" s="265" t="s">
        <v>14795</v>
      </c>
      <c r="H1323" s="264"/>
      <c r="I1323" s="288" t="s">
        <v>15535</v>
      </c>
      <c r="J1323" s="283" t="s">
        <v>70</v>
      </c>
      <c r="K1323" s="205" t="s">
        <v>27</v>
      </c>
      <c r="L1323" s="190" t="str">
        <f>VLOOKUP($K1323,TONG_SL!$A:$D,2,0)</f>
        <v>Chân giò heo muối 300g</v>
      </c>
      <c r="M1323" s="243"/>
      <c r="N1323" s="190" t="str">
        <f t="shared" si="124"/>
        <v>K-C6</v>
      </c>
      <c r="O1323" s="243"/>
      <c r="P1323" s="243"/>
      <c r="Q1323" s="190" t="str">
        <f>VLOOKUP(K1323,TONG_SL!$A:$D,3,0)</f>
        <v>Túi</v>
      </c>
      <c r="R1323" s="248">
        <v>5</v>
      </c>
      <c r="S1323" s="159"/>
      <c r="T1323" s="159">
        <f>VLOOKUP(VLOOKUP(G1323,Ma_KH!$A:$R,18,0)&amp;K1323,Gia_MB!$A:$F,6,0)</f>
        <v>73431</v>
      </c>
      <c r="U1323" s="254">
        <f t="shared" si="120"/>
        <v>367155</v>
      </c>
      <c r="V1323" s="159"/>
      <c r="W1323" s="246">
        <f t="shared" si="121"/>
        <v>0</v>
      </c>
      <c r="X1323" s="247" t="str">
        <f t="shared" si="122"/>
        <v>8</v>
      </c>
      <c r="Y1323" s="159"/>
      <c r="Z1323" s="254">
        <f t="shared" si="123"/>
        <v>29372.400000000001</v>
      </c>
      <c r="AA1323" s="5">
        <f>VLOOKUP(G1323,Ma_KH!$A:$R,14,0)</f>
        <v>60</v>
      </c>
    </row>
    <row r="1324" spans="1:27" x14ac:dyDescent="0.25">
      <c r="A1324" s="261">
        <v>46115</v>
      </c>
      <c r="B1324" s="297">
        <v>4187082513</v>
      </c>
      <c r="C1324" s="263" t="s">
        <v>15253</v>
      </c>
      <c r="D1324" s="261">
        <v>46116</v>
      </c>
      <c r="E1324" s="264"/>
      <c r="F1324" s="263"/>
      <c r="G1324" s="265" t="s">
        <v>14795</v>
      </c>
      <c r="H1324" s="264"/>
      <c r="I1324" s="288" t="s">
        <v>15535</v>
      </c>
      <c r="J1324" s="283" t="s">
        <v>70</v>
      </c>
      <c r="K1324" s="205" t="s">
        <v>48</v>
      </c>
      <c r="L1324" s="190" t="str">
        <f>VLOOKUP($K1324,TONG_SL!$A:$D,2,0)</f>
        <v>Mọc Nấm Hương 250g</v>
      </c>
      <c r="M1324" s="243"/>
      <c r="N1324" s="190" t="str">
        <f t="shared" si="124"/>
        <v>K-C6</v>
      </c>
      <c r="O1324" s="243"/>
      <c r="P1324" s="243"/>
      <c r="Q1324" s="190" t="str">
        <f>VLOOKUP(K1324,TONG_SL!$A:$D,3,0)</f>
        <v>Túi</v>
      </c>
      <c r="R1324" s="248">
        <v>10</v>
      </c>
      <c r="S1324" s="159"/>
      <c r="T1324" s="159">
        <f>VLOOKUP(VLOOKUP(G1324,Ma_KH!$A:$R,18,0)&amp;K1324,Gia_MB!$A:$F,6,0)</f>
        <v>46000</v>
      </c>
      <c r="U1324" s="254">
        <f t="shared" si="120"/>
        <v>460000</v>
      </c>
      <c r="V1324" s="159"/>
      <c r="W1324" s="246">
        <f t="shared" si="121"/>
        <v>0</v>
      </c>
      <c r="X1324" s="247" t="str">
        <f t="shared" si="122"/>
        <v>8</v>
      </c>
      <c r="Y1324" s="159"/>
      <c r="Z1324" s="254">
        <f t="shared" si="123"/>
        <v>36800</v>
      </c>
      <c r="AA1324" s="5">
        <f>VLOOKUP(G1324,Ma_KH!$A:$R,14,0)</f>
        <v>60</v>
      </c>
    </row>
    <row r="1325" spans="1:27" x14ac:dyDescent="0.25">
      <c r="A1325" s="261">
        <v>46115</v>
      </c>
      <c r="B1325" s="297">
        <v>4187082513</v>
      </c>
      <c r="C1325" s="263" t="s">
        <v>15253</v>
      </c>
      <c r="D1325" s="261">
        <v>46116</v>
      </c>
      <c r="E1325" s="264"/>
      <c r="F1325" s="263"/>
      <c r="G1325" s="265" t="s">
        <v>14795</v>
      </c>
      <c r="H1325" s="264"/>
      <c r="I1325" s="288" t="s">
        <v>15535</v>
      </c>
      <c r="J1325" s="283" t="s">
        <v>70</v>
      </c>
      <c r="K1325" s="205" t="s">
        <v>39</v>
      </c>
      <c r="L1325" s="190" t="str">
        <f>VLOOKUP($K1325,TONG_SL!$A:$D,2,0)</f>
        <v>Chả nướng 300g</v>
      </c>
      <c r="M1325" s="243"/>
      <c r="N1325" s="190" t="str">
        <f t="shared" si="124"/>
        <v>K-C6</v>
      </c>
      <c r="O1325" s="243"/>
      <c r="P1325" s="243"/>
      <c r="Q1325" s="190" t="str">
        <f>VLOOKUP(K1325,TONG_SL!$A:$D,3,0)</f>
        <v>Túi</v>
      </c>
      <c r="R1325" s="248">
        <v>5</v>
      </c>
      <c r="S1325" s="159"/>
      <c r="T1325" s="159">
        <f>VLOOKUP(VLOOKUP(G1325,Ma_KH!$A:$R,18,0)&amp;K1325,Gia_MB!$A:$F,6,0)</f>
        <v>70950</v>
      </c>
      <c r="U1325" s="254">
        <f t="shared" si="120"/>
        <v>354750</v>
      </c>
      <c r="V1325" s="159"/>
      <c r="W1325" s="246">
        <f t="shared" si="121"/>
        <v>0</v>
      </c>
      <c r="X1325" s="247" t="str">
        <f t="shared" si="122"/>
        <v>8</v>
      </c>
      <c r="Y1325" s="159"/>
      <c r="Z1325" s="254">
        <f t="shared" si="123"/>
        <v>28380</v>
      </c>
      <c r="AA1325" s="5">
        <f>VLOOKUP(G1325,Ma_KH!$A:$R,14,0)</f>
        <v>60</v>
      </c>
    </row>
    <row r="1326" spans="1:27" x14ac:dyDescent="0.25">
      <c r="A1326" s="261">
        <v>46107</v>
      </c>
      <c r="B1326" s="262">
        <v>4186680775</v>
      </c>
      <c r="C1326" s="263" t="s">
        <v>15253</v>
      </c>
      <c r="D1326" s="261">
        <v>46116</v>
      </c>
      <c r="E1326" s="206"/>
      <c r="F1326" s="189"/>
      <c r="G1326" s="265" t="s">
        <v>14797</v>
      </c>
      <c r="H1326" s="206"/>
      <c r="I1326" s="288">
        <v>4186680775</v>
      </c>
      <c r="J1326" s="283" t="s">
        <v>70</v>
      </c>
      <c r="K1326" s="205" t="s">
        <v>34</v>
      </c>
      <c r="L1326" s="190" t="str">
        <f>VLOOKUP($K1326,TONG_SL!$A:$D,2,0)</f>
        <v>Tai heo muối 200g</v>
      </c>
      <c r="M1326" s="243"/>
      <c r="N1326" s="190" t="str">
        <f t="shared" si="124"/>
        <v>K-C6</v>
      </c>
      <c r="O1326" s="243"/>
      <c r="P1326" s="243"/>
      <c r="Q1326" s="190" t="str">
        <f>VLOOKUP(K1326,TONG_SL!$A:$D,3,0)</f>
        <v>Túi</v>
      </c>
      <c r="R1326" s="248">
        <v>2</v>
      </c>
      <c r="S1326" s="159"/>
      <c r="T1326" s="159">
        <f>VLOOKUP(VLOOKUP(G1326,Ma_KH!$A:$R,18,0)&amp;K1326,Gia_MB!$A:$F,6,0)</f>
        <v>55595</v>
      </c>
      <c r="U1326" s="254">
        <f t="shared" si="120"/>
        <v>111190</v>
      </c>
      <c r="V1326" s="159"/>
      <c r="W1326" s="246">
        <f t="shared" si="121"/>
        <v>0</v>
      </c>
      <c r="X1326" s="247" t="str">
        <f t="shared" si="122"/>
        <v>8</v>
      </c>
      <c r="Y1326" s="159"/>
      <c r="Z1326" s="254">
        <f t="shared" si="123"/>
        <v>8895.2000000000007</v>
      </c>
      <c r="AA1326" s="5">
        <f>VLOOKUP(G1326,Ma_KH!$A:$R,14,0)</f>
        <v>60</v>
      </c>
    </row>
    <row r="1327" spans="1:27" x14ac:dyDescent="0.25">
      <c r="A1327" s="261">
        <v>46107</v>
      </c>
      <c r="B1327" s="262">
        <v>4186680775</v>
      </c>
      <c r="C1327" s="263" t="s">
        <v>15253</v>
      </c>
      <c r="D1327" s="261">
        <v>46116</v>
      </c>
      <c r="E1327" s="206"/>
      <c r="F1327" s="189"/>
      <c r="G1327" s="265" t="s">
        <v>14797</v>
      </c>
      <c r="H1327" s="206"/>
      <c r="I1327" s="288">
        <v>4186680775</v>
      </c>
      <c r="J1327" s="283" t="s">
        <v>70</v>
      </c>
      <c r="K1327" s="205" t="s">
        <v>37</v>
      </c>
      <c r="L1327" s="190" t="str">
        <f>VLOOKUP($K1327,TONG_SL!$A:$D,2,0)</f>
        <v>Chả cốm 300g</v>
      </c>
      <c r="M1327" s="243"/>
      <c r="N1327" s="190" t="str">
        <f t="shared" si="124"/>
        <v>K-C6</v>
      </c>
      <c r="O1327" s="243"/>
      <c r="P1327" s="243"/>
      <c r="Q1327" s="190" t="str">
        <f>VLOOKUP(K1327,TONG_SL!$A:$D,3,0)</f>
        <v>Túi</v>
      </c>
      <c r="R1327" s="248">
        <v>5</v>
      </c>
      <c r="S1327" s="159"/>
      <c r="T1327" s="159">
        <f>VLOOKUP(VLOOKUP(G1327,Ma_KH!$A:$R,18,0)&amp;K1327,Gia_MB!$A:$F,6,0)</f>
        <v>74250</v>
      </c>
      <c r="U1327" s="254">
        <f t="shared" si="120"/>
        <v>371250</v>
      </c>
      <c r="V1327" s="159"/>
      <c r="W1327" s="246">
        <f t="shared" si="121"/>
        <v>0</v>
      </c>
      <c r="X1327" s="247" t="str">
        <f t="shared" si="122"/>
        <v>8</v>
      </c>
      <c r="Y1327" s="159"/>
      <c r="Z1327" s="254">
        <f t="shared" si="123"/>
        <v>29700</v>
      </c>
      <c r="AA1327" s="5">
        <f>VLOOKUP(G1327,Ma_KH!$A:$R,14,0)</f>
        <v>60</v>
      </c>
    </row>
    <row r="1328" spans="1:27" x14ac:dyDescent="0.25">
      <c r="A1328" s="261">
        <v>46105</v>
      </c>
      <c r="B1328" s="262">
        <v>4186542304</v>
      </c>
      <c r="C1328" s="263" t="s">
        <v>15253</v>
      </c>
      <c r="D1328" s="261">
        <v>46116</v>
      </c>
      <c r="E1328" s="206"/>
      <c r="F1328" s="189"/>
      <c r="G1328" s="265" t="s">
        <v>13864</v>
      </c>
      <c r="H1328" s="206"/>
      <c r="I1328" s="288">
        <v>4186542304</v>
      </c>
      <c r="J1328" s="283" t="s">
        <v>70</v>
      </c>
      <c r="K1328" s="205" t="s">
        <v>48</v>
      </c>
      <c r="L1328" s="190" t="str">
        <f>VLOOKUP($K1328,TONG_SL!$A:$D,2,0)</f>
        <v>Mọc Nấm Hương 250g</v>
      </c>
      <c r="M1328" s="243"/>
      <c r="N1328" s="190" t="str">
        <f t="shared" si="124"/>
        <v>K-C6</v>
      </c>
      <c r="O1328" s="243"/>
      <c r="P1328" s="243"/>
      <c r="Q1328" s="190" t="str">
        <f>VLOOKUP(K1328,TONG_SL!$A:$D,3,0)</f>
        <v>Túi</v>
      </c>
      <c r="R1328" s="248">
        <v>3</v>
      </c>
      <c r="S1328" s="159"/>
      <c r="T1328" s="159">
        <f>VLOOKUP(VLOOKUP(G1328,Ma_KH!$A:$R,18,0)&amp;K1328,Gia_MB!$A:$F,6,0)</f>
        <v>46000</v>
      </c>
      <c r="U1328" s="254">
        <f t="shared" si="120"/>
        <v>138000</v>
      </c>
      <c r="V1328" s="159"/>
      <c r="W1328" s="246">
        <f t="shared" si="121"/>
        <v>0</v>
      </c>
      <c r="X1328" s="247" t="str">
        <f t="shared" si="122"/>
        <v>8</v>
      </c>
      <c r="Y1328" s="159"/>
      <c r="Z1328" s="254">
        <f t="shared" si="123"/>
        <v>11040</v>
      </c>
      <c r="AA1328" s="5">
        <f>VLOOKUP(G1328,Ma_KH!$A:$R,14,0)</f>
        <v>60</v>
      </c>
    </row>
    <row r="1329" spans="1:27" x14ac:dyDescent="0.25">
      <c r="A1329" s="261">
        <v>46105</v>
      </c>
      <c r="B1329" s="262">
        <v>4186542304</v>
      </c>
      <c r="C1329" s="263" t="s">
        <v>15253</v>
      </c>
      <c r="D1329" s="261">
        <v>46116</v>
      </c>
      <c r="E1329" s="206"/>
      <c r="F1329" s="189"/>
      <c r="G1329" s="265" t="s">
        <v>13864</v>
      </c>
      <c r="H1329" s="206"/>
      <c r="I1329" s="288">
        <v>4186542304</v>
      </c>
      <c r="J1329" s="283" t="s">
        <v>70</v>
      </c>
      <c r="K1329" s="205" t="s">
        <v>32</v>
      </c>
      <c r="L1329" s="190" t="str">
        <f>VLOOKUP($K1329,TONG_SL!$A:$D,2,0)</f>
        <v>Giò Tai Lưỡi Xào 250g</v>
      </c>
      <c r="M1329" s="243"/>
      <c r="N1329" s="190" t="str">
        <f t="shared" si="124"/>
        <v>K-C6</v>
      </c>
      <c r="O1329" s="243"/>
      <c r="P1329" s="243"/>
      <c r="Q1329" s="190" t="str">
        <f>VLOOKUP(K1329,TONG_SL!$A:$D,3,0)</f>
        <v>Túi</v>
      </c>
      <c r="R1329" s="248">
        <v>2</v>
      </c>
      <c r="S1329" s="159"/>
      <c r="T1329" s="159">
        <f>VLOOKUP(VLOOKUP(G1329,Ma_KH!$A:$R,18,0)&amp;K1329,Gia_MB!$A:$F,6,0)</f>
        <v>50182</v>
      </c>
      <c r="U1329" s="254">
        <f t="shared" si="120"/>
        <v>100364</v>
      </c>
      <c r="V1329" s="159"/>
      <c r="W1329" s="246">
        <f t="shared" si="121"/>
        <v>0</v>
      </c>
      <c r="X1329" s="247" t="str">
        <f t="shared" si="122"/>
        <v>8</v>
      </c>
      <c r="Y1329" s="159"/>
      <c r="Z1329" s="254">
        <f t="shared" si="123"/>
        <v>8029.12</v>
      </c>
      <c r="AA1329" s="5">
        <f>VLOOKUP(G1329,Ma_KH!$A:$R,14,0)</f>
        <v>60</v>
      </c>
    </row>
    <row r="1330" spans="1:27" x14ac:dyDescent="0.25">
      <c r="A1330" s="261">
        <v>46105</v>
      </c>
      <c r="B1330" s="262">
        <v>4186542304</v>
      </c>
      <c r="C1330" s="263" t="s">
        <v>15253</v>
      </c>
      <c r="D1330" s="261">
        <v>46116</v>
      </c>
      <c r="E1330" s="206"/>
      <c r="F1330" s="189"/>
      <c r="G1330" s="265" t="s">
        <v>13864</v>
      </c>
      <c r="H1330" s="206"/>
      <c r="I1330" s="288">
        <v>4186542304</v>
      </c>
      <c r="J1330" s="283" t="s">
        <v>70</v>
      </c>
      <c r="K1330" s="205" t="s">
        <v>30</v>
      </c>
      <c r="L1330" s="190" t="str">
        <f>VLOOKUP($K1330,TONG_SL!$A:$D,2,0)</f>
        <v>Gà muối 500g</v>
      </c>
      <c r="M1330" s="243"/>
      <c r="N1330" s="190" t="str">
        <f t="shared" si="124"/>
        <v>K-C6</v>
      </c>
      <c r="O1330" s="243"/>
      <c r="P1330" s="243"/>
      <c r="Q1330" s="190" t="str">
        <f>VLOOKUP(K1330,TONG_SL!$A:$D,3,0)</f>
        <v>Túi</v>
      </c>
      <c r="R1330" s="248">
        <v>2</v>
      </c>
      <c r="S1330" s="159"/>
      <c r="T1330" s="159">
        <f>VLOOKUP(VLOOKUP(G1330,Ma_KH!$A:$R,18,0)&amp;K1330,Gia_MB!$A:$F,6,0)</f>
        <v>116611</v>
      </c>
      <c r="U1330" s="254">
        <f t="shared" si="120"/>
        <v>233222</v>
      </c>
      <c r="V1330" s="159"/>
      <c r="W1330" s="246">
        <f t="shared" si="121"/>
        <v>0</v>
      </c>
      <c r="X1330" s="247" t="str">
        <f t="shared" si="122"/>
        <v>8</v>
      </c>
      <c r="Y1330" s="159"/>
      <c r="Z1330" s="254">
        <f t="shared" si="123"/>
        <v>18657.760000000002</v>
      </c>
      <c r="AA1330" s="5">
        <f>VLOOKUP(G1330,Ma_KH!$A:$R,14,0)</f>
        <v>60</v>
      </c>
    </row>
    <row r="1331" spans="1:27" x14ac:dyDescent="0.25">
      <c r="A1331" s="261">
        <v>46105</v>
      </c>
      <c r="B1331" s="262">
        <v>4186542392</v>
      </c>
      <c r="C1331" s="263" t="s">
        <v>15253</v>
      </c>
      <c r="D1331" s="261">
        <v>46116</v>
      </c>
      <c r="E1331" s="206"/>
      <c r="F1331" s="189"/>
      <c r="G1331" s="265" t="s">
        <v>15196</v>
      </c>
      <c r="H1331" s="206"/>
      <c r="I1331" s="288">
        <v>4186542392</v>
      </c>
      <c r="J1331" s="283" t="s">
        <v>70</v>
      </c>
      <c r="K1331" s="205" t="s">
        <v>34</v>
      </c>
      <c r="L1331" s="190" t="str">
        <f>VLOOKUP($K1331,TONG_SL!$A:$D,2,0)</f>
        <v>Tai heo muối 200g</v>
      </c>
      <c r="M1331" s="243"/>
      <c r="N1331" s="190" t="str">
        <f t="shared" si="124"/>
        <v>K-C6</v>
      </c>
      <c r="O1331" s="243"/>
      <c r="P1331" s="243"/>
      <c r="Q1331" s="190" t="str">
        <f>VLOOKUP(K1331,TONG_SL!$A:$D,3,0)</f>
        <v>Túi</v>
      </c>
      <c r="R1331" s="248">
        <v>1</v>
      </c>
      <c r="S1331" s="159"/>
      <c r="T1331" s="159">
        <f>VLOOKUP(VLOOKUP(G1331,Ma_KH!$A:$R,18,0)&amp;K1331,Gia_MB!$A:$F,6,0)</f>
        <v>55595</v>
      </c>
      <c r="U1331" s="254">
        <f t="shared" si="120"/>
        <v>55595</v>
      </c>
      <c r="V1331" s="159"/>
      <c r="W1331" s="246">
        <f t="shared" si="121"/>
        <v>0</v>
      </c>
      <c r="X1331" s="247" t="str">
        <f t="shared" si="122"/>
        <v>8</v>
      </c>
      <c r="Y1331" s="159"/>
      <c r="Z1331" s="254">
        <f t="shared" si="123"/>
        <v>4447.6000000000004</v>
      </c>
      <c r="AA1331" s="5">
        <f>VLOOKUP(G1331,Ma_KH!$A:$R,14,0)</f>
        <v>60</v>
      </c>
    </row>
    <row r="1332" spans="1:27" x14ac:dyDescent="0.25">
      <c r="A1332" s="261">
        <v>46105</v>
      </c>
      <c r="B1332" s="262">
        <v>4186542392</v>
      </c>
      <c r="C1332" s="263" t="s">
        <v>15253</v>
      </c>
      <c r="D1332" s="261">
        <v>46116</v>
      </c>
      <c r="E1332" s="206"/>
      <c r="F1332" s="189"/>
      <c r="G1332" s="265" t="s">
        <v>15196</v>
      </c>
      <c r="H1332" s="206"/>
      <c r="I1332" s="288">
        <v>4186542392</v>
      </c>
      <c r="J1332" s="283" t="s">
        <v>70</v>
      </c>
      <c r="K1332" s="205" t="s">
        <v>27</v>
      </c>
      <c r="L1332" s="190" t="str">
        <f>VLOOKUP($K1332,TONG_SL!$A:$D,2,0)</f>
        <v>Chân giò heo muối 300g</v>
      </c>
      <c r="M1332" s="243"/>
      <c r="N1332" s="190" t="str">
        <f t="shared" si="124"/>
        <v>K-C6</v>
      </c>
      <c r="O1332" s="243"/>
      <c r="P1332" s="243"/>
      <c r="Q1332" s="190" t="str">
        <f>VLOOKUP(K1332,TONG_SL!$A:$D,3,0)</f>
        <v>Túi</v>
      </c>
      <c r="R1332" s="248">
        <v>12</v>
      </c>
      <c r="S1332" s="159"/>
      <c r="T1332" s="159">
        <f>VLOOKUP(VLOOKUP(G1332,Ma_KH!$A:$R,18,0)&amp;K1332,Gia_MB!$A:$F,6,0)</f>
        <v>73431</v>
      </c>
      <c r="U1332" s="254">
        <f t="shared" si="120"/>
        <v>881172</v>
      </c>
      <c r="V1332" s="159"/>
      <c r="W1332" s="246">
        <f t="shared" si="121"/>
        <v>0</v>
      </c>
      <c r="X1332" s="247" t="str">
        <f t="shared" si="122"/>
        <v>8</v>
      </c>
      <c r="Y1332" s="159"/>
      <c r="Z1332" s="254">
        <f t="shared" si="123"/>
        <v>70493.759999999995</v>
      </c>
      <c r="AA1332" s="5">
        <f>VLOOKUP(G1332,Ma_KH!$A:$R,14,0)</f>
        <v>60</v>
      </c>
    </row>
    <row r="1333" spans="1:27" x14ac:dyDescent="0.25">
      <c r="A1333" s="261">
        <v>46105</v>
      </c>
      <c r="B1333" s="262">
        <v>4186542392</v>
      </c>
      <c r="C1333" s="263" t="s">
        <v>15253</v>
      </c>
      <c r="D1333" s="261">
        <v>46116</v>
      </c>
      <c r="E1333" s="206"/>
      <c r="F1333" s="189"/>
      <c r="G1333" s="265" t="s">
        <v>15196</v>
      </c>
      <c r="H1333" s="206"/>
      <c r="I1333" s="288">
        <v>4186542392</v>
      </c>
      <c r="J1333" s="283" t="s">
        <v>70</v>
      </c>
      <c r="K1333" s="205" t="s">
        <v>32</v>
      </c>
      <c r="L1333" s="190" t="str">
        <f>VLOOKUP($K1333,TONG_SL!$A:$D,2,0)</f>
        <v>Giò Tai Lưỡi Xào 250g</v>
      </c>
      <c r="M1333" s="243"/>
      <c r="N1333" s="190" t="str">
        <f t="shared" si="124"/>
        <v>K-C6</v>
      </c>
      <c r="O1333" s="243"/>
      <c r="P1333" s="243"/>
      <c r="Q1333" s="190" t="str">
        <f>VLOOKUP(K1333,TONG_SL!$A:$D,3,0)</f>
        <v>Túi</v>
      </c>
      <c r="R1333" s="248">
        <v>4</v>
      </c>
      <c r="S1333" s="159"/>
      <c r="T1333" s="159">
        <f>VLOOKUP(VLOOKUP(G1333,Ma_KH!$A:$R,18,0)&amp;K1333,Gia_MB!$A:$F,6,0)</f>
        <v>50182</v>
      </c>
      <c r="U1333" s="254">
        <f t="shared" si="120"/>
        <v>200728</v>
      </c>
      <c r="V1333" s="159"/>
      <c r="W1333" s="246">
        <f t="shared" si="121"/>
        <v>0</v>
      </c>
      <c r="X1333" s="247" t="str">
        <f t="shared" si="122"/>
        <v>8</v>
      </c>
      <c r="Y1333" s="159"/>
      <c r="Z1333" s="254">
        <f t="shared" si="123"/>
        <v>16058.24</v>
      </c>
      <c r="AA1333" s="5">
        <f>VLOOKUP(G1333,Ma_KH!$A:$R,14,0)</f>
        <v>60</v>
      </c>
    </row>
    <row r="1334" spans="1:27" x14ac:dyDescent="0.25">
      <c r="A1334" s="261">
        <v>46105</v>
      </c>
      <c r="B1334" s="262">
        <v>4186542307</v>
      </c>
      <c r="C1334" s="263" t="s">
        <v>15253</v>
      </c>
      <c r="D1334" s="261">
        <v>46116</v>
      </c>
      <c r="E1334" s="206"/>
      <c r="F1334" s="189"/>
      <c r="G1334" s="265" t="s">
        <v>13865</v>
      </c>
      <c r="H1334" s="206"/>
      <c r="I1334" s="288">
        <v>4186542307</v>
      </c>
      <c r="J1334" s="283" t="s">
        <v>70</v>
      </c>
      <c r="K1334" s="205" t="s">
        <v>34</v>
      </c>
      <c r="L1334" s="190" t="str">
        <f>VLOOKUP($K1334,TONG_SL!$A:$D,2,0)</f>
        <v>Tai heo muối 200g</v>
      </c>
      <c r="M1334" s="243"/>
      <c r="N1334" s="190" t="str">
        <f t="shared" si="124"/>
        <v>K-C6</v>
      </c>
      <c r="O1334" s="243"/>
      <c r="P1334" s="243"/>
      <c r="Q1334" s="190" t="str">
        <f>VLOOKUP(K1334,TONG_SL!$A:$D,3,0)</f>
        <v>Túi</v>
      </c>
      <c r="R1334" s="248">
        <v>3</v>
      </c>
      <c r="S1334" s="159"/>
      <c r="T1334" s="159">
        <f>VLOOKUP(VLOOKUP(G1334,Ma_KH!$A:$R,18,0)&amp;K1334,Gia_MB!$A:$F,6,0)</f>
        <v>55595</v>
      </c>
      <c r="U1334" s="254">
        <f t="shared" si="120"/>
        <v>166785</v>
      </c>
      <c r="V1334" s="159"/>
      <c r="W1334" s="246">
        <f t="shared" si="121"/>
        <v>0</v>
      </c>
      <c r="X1334" s="247" t="str">
        <f t="shared" si="122"/>
        <v>8</v>
      </c>
      <c r="Y1334" s="159"/>
      <c r="Z1334" s="254">
        <f t="shared" si="123"/>
        <v>13342.800000000001</v>
      </c>
      <c r="AA1334" s="5">
        <f>VLOOKUP(G1334,Ma_KH!$A:$R,14,0)</f>
        <v>60</v>
      </c>
    </row>
    <row r="1335" spans="1:27" x14ac:dyDescent="0.25">
      <c r="A1335" s="261">
        <v>46105</v>
      </c>
      <c r="B1335" s="262">
        <v>4186542307</v>
      </c>
      <c r="C1335" s="263" t="s">
        <v>15253</v>
      </c>
      <c r="D1335" s="261">
        <v>46116</v>
      </c>
      <c r="E1335" s="206"/>
      <c r="F1335" s="189"/>
      <c r="G1335" s="265" t="s">
        <v>13865</v>
      </c>
      <c r="H1335" s="206"/>
      <c r="I1335" s="288">
        <v>4186542307</v>
      </c>
      <c r="J1335" s="283" t="s">
        <v>70</v>
      </c>
      <c r="K1335" s="205" t="s">
        <v>27</v>
      </c>
      <c r="L1335" s="190" t="str">
        <f>VLOOKUP($K1335,TONG_SL!$A:$D,2,0)</f>
        <v>Chân giò heo muối 300g</v>
      </c>
      <c r="M1335" s="243"/>
      <c r="N1335" s="190" t="str">
        <f t="shared" si="124"/>
        <v>K-C6</v>
      </c>
      <c r="O1335" s="243"/>
      <c r="P1335" s="243"/>
      <c r="Q1335" s="190" t="str">
        <f>VLOOKUP(K1335,TONG_SL!$A:$D,3,0)</f>
        <v>Túi</v>
      </c>
      <c r="R1335" s="248">
        <v>13</v>
      </c>
      <c r="S1335" s="159"/>
      <c r="T1335" s="159">
        <f>VLOOKUP(VLOOKUP(G1335,Ma_KH!$A:$R,18,0)&amp;K1335,Gia_MB!$A:$F,6,0)</f>
        <v>73431</v>
      </c>
      <c r="U1335" s="254">
        <f t="shared" si="120"/>
        <v>954603</v>
      </c>
      <c r="V1335" s="159"/>
      <c r="W1335" s="246">
        <f t="shared" si="121"/>
        <v>0</v>
      </c>
      <c r="X1335" s="247" t="str">
        <f t="shared" si="122"/>
        <v>8</v>
      </c>
      <c r="Y1335" s="159"/>
      <c r="Z1335" s="254">
        <f t="shared" si="123"/>
        <v>76368.240000000005</v>
      </c>
      <c r="AA1335" s="5">
        <f>VLOOKUP(G1335,Ma_KH!$A:$R,14,0)</f>
        <v>60</v>
      </c>
    </row>
    <row r="1336" spans="1:27" x14ac:dyDescent="0.25">
      <c r="A1336" s="261">
        <v>46105</v>
      </c>
      <c r="B1336" s="262">
        <v>4186542307</v>
      </c>
      <c r="C1336" s="263" t="s">
        <v>15253</v>
      </c>
      <c r="D1336" s="261">
        <v>46116</v>
      </c>
      <c r="E1336" s="206"/>
      <c r="F1336" s="189"/>
      <c r="G1336" s="265" t="s">
        <v>13865</v>
      </c>
      <c r="H1336" s="206"/>
      <c r="I1336" s="288">
        <v>4186542307</v>
      </c>
      <c r="J1336" s="283" t="s">
        <v>70</v>
      </c>
      <c r="K1336" s="205" t="s">
        <v>30</v>
      </c>
      <c r="L1336" s="190" t="str">
        <f>VLOOKUP($K1336,TONG_SL!$A:$D,2,0)</f>
        <v>Gà muối 500g</v>
      </c>
      <c r="M1336" s="243"/>
      <c r="N1336" s="190" t="str">
        <f t="shared" si="124"/>
        <v>K-C6</v>
      </c>
      <c r="O1336" s="243"/>
      <c r="P1336" s="243"/>
      <c r="Q1336" s="190" t="str">
        <f>VLOOKUP(K1336,TONG_SL!$A:$D,3,0)</f>
        <v>Túi</v>
      </c>
      <c r="R1336" s="248">
        <v>2</v>
      </c>
      <c r="S1336" s="159"/>
      <c r="T1336" s="159">
        <f>VLOOKUP(VLOOKUP(G1336,Ma_KH!$A:$R,18,0)&amp;K1336,Gia_MB!$A:$F,6,0)</f>
        <v>116611</v>
      </c>
      <c r="U1336" s="254">
        <f t="shared" si="120"/>
        <v>233222</v>
      </c>
      <c r="V1336" s="159"/>
      <c r="W1336" s="246">
        <f t="shared" si="121"/>
        <v>0</v>
      </c>
      <c r="X1336" s="247" t="str">
        <f t="shared" si="122"/>
        <v>8</v>
      </c>
      <c r="Y1336" s="159"/>
      <c r="Z1336" s="254">
        <f t="shared" si="123"/>
        <v>18657.760000000002</v>
      </c>
      <c r="AA1336" s="5">
        <f>VLOOKUP(G1336,Ma_KH!$A:$R,14,0)</f>
        <v>60</v>
      </c>
    </row>
    <row r="1337" spans="1:27" x14ac:dyDescent="0.25">
      <c r="A1337" s="261">
        <v>46105</v>
      </c>
      <c r="B1337" s="262">
        <v>4186542884</v>
      </c>
      <c r="C1337" s="263" t="s">
        <v>15253</v>
      </c>
      <c r="D1337" s="261">
        <v>46116</v>
      </c>
      <c r="E1337" s="206"/>
      <c r="F1337" s="189"/>
      <c r="G1337" s="265" t="s">
        <v>13873</v>
      </c>
      <c r="H1337" s="206"/>
      <c r="I1337" s="288">
        <v>4186542884</v>
      </c>
      <c r="J1337" s="283" t="s">
        <v>70</v>
      </c>
      <c r="K1337" s="205" t="s">
        <v>30</v>
      </c>
      <c r="L1337" s="190" t="str">
        <f>VLOOKUP($K1337,TONG_SL!$A:$D,2,0)</f>
        <v>Gà muối 500g</v>
      </c>
      <c r="M1337" s="243"/>
      <c r="N1337" s="190" t="str">
        <f t="shared" si="124"/>
        <v>K-C6</v>
      </c>
      <c r="O1337" s="243"/>
      <c r="P1337" s="243"/>
      <c r="Q1337" s="190" t="str">
        <f>VLOOKUP(K1337,TONG_SL!$A:$D,3,0)</f>
        <v>Túi</v>
      </c>
      <c r="R1337" s="248">
        <v>8</v>
      </c>
      <c r="S1337" s="159"/>
      <c r="T1337" s="159">
        <f>VLOOKUP(VLOOKUP(G1337,Ma_KH!$A:$R,18,0)&amp;K1337,Gia_MB!$A:$F,6,0)</f>
        <v>116611</v>
      </c>
      <c r="U1337" s="254">
        <f t="shared" si="120"/>
        <v>932888</v>
      </c>
      <c r="V1337" s="159"/>
      <c r="W1337" s="246">
        <f t="shared" si="121"/>
        <v>0</v>
      </c>
      <c r="X1337" s="247" t="str">
        <f t="shared" si="122"/>
        <v>8</v>
      </c>
      <c r="Y1337" s="159"/>
      <c r="Z1337" s="254">
        <f t="shared" si="123"/>
        <v>74631.040000000008</v>
      </c>
      <c r="AA1337" s="5">
        <f>VLOOKUP(G1337,Ma_KH!$A:$R,14,0)</f>
        <v>60</v>
      </c>
    </row>
    <row r="1338" spans="1:27" x14ac:dyDescent="0.25">
      <c r="A1338" s="261">
        <v>46105</v>
      </c>
      <c r="B1338" s="262">
        <v>4186542884</v>
      </c>
      <c r="C1338" s="263" t="s">
        <v>15253</v>
      </c>
      <c r="D1338" s="261">
        <v>46116</v>
      </c>
      <c r="E1338" s="206"/>
      <c r="F1338" s="189"/>
      <c r="G1338" s="265" t="s">
        <v>13873</v>
      </c>
      <c r="H1338" s="206"/>
      <c r="I1338" s="288">
        <v>4186542884</v>
      </c>
      <c r="J1338" s="283" t="s">
        <v>70</v>
      </c>
      <c r="K1338" s="205" t="s">
        <v>32</v>
      </c>
      <c r="L1338" s="190" t="str">
        <f>VLOOKUP($K1338,TONG_SL!$A:$D,2,0)</f>
        <v>Giò Tai Lưỡi Xào 250g</v>
      </c>
      <c r="M1338" s="243"/>
      <c r="N1338" s="190" t="str">
        <f t="shared" si="124"/>
        <v>K-C6</v>
      </c>
      <c r="O1338" s="243"/>
      <c r="P1338" s="243"/>
      <c r="Q1338" s="190" t="str">
        <f>VLOOKUP(K1338,TONG_SL!$A:$D,3,0)</f>
        <v>Túi</v>
      </c>
      <c r="R1338" s="248">
        <v>4</v>
      </c>
      <c r="S1338" s="159"/>
      <c r="T1338" s="159">
        <f>VLOOKUP(VLOOKUP(G1338,Ma_KH!$A:$R,18,0)&amp;K1338,Gia_MB!$A:$F,6,0)</f>
        <v>50182</v>
      </c>
      <c r="U1338" s="254">
        <f t="shared" si="120"/>
        <v>200728</v>
      </c>
      <c r="V1338" s="159"/>
      <c r="W1338" s="246">
        <f t="shared" si="121"/>
        <v>0</v>
      </c>
      <c r="X1338" s="247" t="str">
        <f t="shared" si="122"/>
        <v>8</v>
      </c>
      <c r="Y1338" s="159"/>
      <c r="Z1338" s="254">
        <f t="shared" si="123"/>
        <v>16058.24</v>
      </c>
      <c r="AA1338" s="5">
        <f>VLOOKUP(G1338,Ma_KH!$A:$R,14,0)</f>
        <v>60</v>
      </c>
    </row>
    <row r="1339" spans="1:27" x14ac:dyDescent="0.25">
      <c r="A1339" s="261">
        <v>46105</v>
      </c>
      <c r="B1339" s="262">
        <v>4186542884</v>
      </c>
      <c r="C1339" s="263" t="s">
        <v>15253</v>
      </c>
      <c r="D1339" s="261">
        <v>46116</v>
      </c>
      <c r="E1339" s="206"/>
      <c r="F1339" s="189"/>
      <c r="G1339" s="265" t="s">
        <v>13873</v>
      </c>
      <c r="H1339" s="206"/>
      <c r="I1339" s="288">
        <v>4186542884</v>
      </c>
      <c r="J1339" s="283" t="s">
        <v>70</v>
      </c>
      <c r="K1339" s="205" t="s">
        <v>48</v>
      </c>
      <c r="L1339" s="190" t="str">
        <f>VLOOKUP($K1339,TONG_SL!$A:$D,2,0)</f>
        <v>Mọc Nấm Hương 250g</v>
      </c>
      <c r="M1339" s="243"/>
      <c r="N1339" s="190" t="str">
        <f t="shared" si="124"/>
        <v>K-C6</v>
      </c>
      <c r="O1339" s="243"/>
      <c r="P1339" s="243"/>
      <c r="Q1339" s="190" t="str">
        <f>VLOOKUP(K1339,TONG_SL!$A:$D,3,0)</f>
        <v>Túi</v>
      </c>
      <c r="R1339" s="248">
        <v>4</v>
      </c>
      <c r="S1339" s="159"/>
      <c r="T1339" s="159">
        <f>VLOOKUP(VLOOKUP(G1339,Ma_KH!$A:$R,18,0)&amp;K1339,Gia_MB!$A:$F,6,0)</f>
        <v>46000</v>
      </c>
      <c r="U1339" s="254">
        <f t="shared" ref="U1339:U1402" si="125">T1339*R1339</f>
        <v>184000</v>
      </c>
      <c r="V1339" s="159"/>
      <c r="W1339" s="246">
        <f t="shared" ref="W1339:W1402" si="126">U1339*V1339</f>
        <v>0</v>
      </c>
      <c r="X1339" s="247" t="str">
        <f t="shared" ref="X1339:X1402" si="127">IF(B1339&lt;&gt;"","8","0")</f>
        <v>8</v>
      </c>
      <c r="Y1339" s="159"/>
      <c r="Z1339" s="254">
        <f t="shared" ref="Z1339:Z1402" si="128">U1339*X1339%</f>
        <v>14720</v>
      </c>
      <c r="AA1339" s="5">
        <f>VLOOKUP(G1339,Ma_KH!$A:$R,14,0)</f>
        <v>60</v>
      </c>
    </row>
    <row r="1340" spans="1:27" x14ac:dyDescent="0.25">
      <c r="A1340" s="261">
        <v>46105</v>
      </c>
      <c r="B1340" s="262">
        <v>4186542884</v>
      </c>
      <c r="C1340" s="263" t="s">
        <v>15253</v>
      </c>
      <c r="D1340" s="261">
        <v>46116</v>
      </c>
      <c r="E1340" s="206"/>
      <c r="F1340" s="189"/>
      <c r="G1340" s="265" t="s">
        <v>13873</v>
      </c>
      <c r="H1340" s="206"/>
      <c r="I1340" s="288">
        <v>4186542884</v>
      </c>
      <c r="J1340" s="283" t="s">
        <v>70</v>
      </c>
      <c r="K1340" s="205" t="s">
        <v>34</v>
      </c>
      <c r="L1340" s="190" t="str">
        <f>VLOOKUP($K1340,TONG_SL!$A:$D,2,0)</f>
        <v>Tai heo muối 200g</v>
      </c>
      <c r="M1340" s="243"/>
      <c r="N1340" s="190" t="str">
        <f t="shared" si="124"/>
        <v>K-C6</v>
      </c>
      <c r="O1340" s="243"/>
      <c r="P1340" s="243"/>
      <c r="Q1340" s="190" t="str">
        <f>VLOOKUP(K1340,TONG_SL!$A:$D,3,0)</f>
        <v>Túi</v>
      </c>
      <c r="R1340" s="248">
        <v>3</v>
      </c>
      <c r="S1340" s="159"/>
      <c r="T1340" s="159">
        <f>VLOOKUP(VLOOKUP(G1340,Ma_KH!$A:$R,18,0)&amp;K1340,Gia_MB!$A:$F,6,0)</f>
        <v>55595</v>
      </c>
      <c r="U1340" s="254">
        <f t="shared" si="125"/>
        <v>166785</v>
      </c>
      <c r="V1340" s="159"/>
      <c r="W1340" s="246">
        <f t="shared" si="126"/>
        <v>0</v>
      </c>
      <c r="X1340" s="247" t="str">
        <f t="shared" si="127"/>
        <v>8</v>
      </c>
      <c r="Y1340" s="159"/>
      <c r="Z1340" s="254">
        <f t="shared" si="128"/>
        <v>13342.800000000001</v>
      </c>
      <c r="AA1340" s="5">
        <f>VLOOKUP(G1340,Ma_KH!$A:$R,14,0)</f>
        <v>60</v>
      </c>
    </row>
    <row r="1341" spans="1:27" x14ac:dyDescent="0.25">
      <c r="A1341" s="261">
        <v>46105</v>
      </c>
      <c r="B1341" s="262">
        <v>4186542412</v>
      </c>
      <c r="C1341" s="263" t="s">
        <v>15253</v>
      </c>
      <c r="D1341" s="261">
        <v>46116</v>
      </c>
      <c r="E1341" s="206"/>
      <c r="F1341" s="189"/>
      <c r="G1341" s="265" t="s">
        <v>15195</v>
      </c>
      <c r="H1341" s="206"/>
      <c r="I1341" s="288">
        <v>4186542412</v>
      </c>
      <c r="J1341" s="283" t="s">
        <v>70</v>
      </c>
      <c r="K1341" s="205" t="s">
        <v>34</v>
      </c>
      <c r="L1341" s="190" t="str">
        <f>VLOOKUP($K1341,TONG_SL!$A:$D,2,0)</f>
        <v>Tai heo muối 200g</v>
      </c>
      <c r="M1341" s="243"/>
      <c r="N1341" s="190" t="str">
        <f t="shared" si="124"/>
        <v>K-C6</v>
      </c>
      <c r="O1341" s="243"/>
      <c r="P1341" s="243"/>
      <c r="Q1341" s="190" t="str">
        <f>VLOOKUP(K1341,TONG_SL!$A:$D,3,0)</f>
        <v>Túi</v>
      </c>
      <c r="R1341" s="248">
        <v>2</v>
      </c>
      <c r="S1341" s="159"/>
      <c r="T1341" s="159">
        <f>VLOOKUP(VLOOKUP(G1341,Ma_KH!$A:$R,18,0)&amp;K1341,Gia_MB!$A:$F,6,0)</f>
        <v>55595</v>
      </c>
      <c r="U1341" s="254">
        <f t="shared" si="125"/>
        <v>111190</v>
      </c>
      <c r="V1341" s="159"/>
      <c r="W1341" s="246">
        <f t="shared" si="126"/>
        <v>0</v>
      </c>
      <c r="X1341" s="247" t="str">
        <f t="shared" si="127"/>
        <v>8</v>
      </c>
      <c r="Y1341" s="159"/>
      <c r="Z1341" s="254">
        <f t="shared" si="128"/>
        <v>8895.2000000000007</v>
      </c>
      <c r="AA1341" s="5">
        <f>VLOOKUP(G1341,Ma_KH!$A:$R,14,0)</f>
        <v>60</v>
      </c>
    </row>
    <row r="1342" spans="1:27" x14ac:dyDescent="0.25">
      <c r="A1342" s="261">
        <v>46105</v>
      </c>
      <c r="B1342" s="262">
        <v>4186542412</v>
      </c>
      <c r="C1342" s="263" t="s">
        <v>15253</v>
      </c>
      <c r="D1342" s="261">
        <v>46116</v>
      </c>
      <c r="E1342" s="206"/>
      <c r="F1342" s="189"/>
      <c r="G1342" s="265" t="s">
        <v>15195</v>
      </c>
      <c r="H1342" s="206"/>
      <c r="I1342" s="288">
        <v>4186542412</v>
      </c>
      <c r="J1342" s="283" t="s">
        <v>70</v>
      </c>
      <c r="K1342" s="205" t="s">
        <v>27</v>
      </c>
      <c r="L1342" s="190" t="str">
        <f>VLOOKUP($K1342,TONG_SL!$A:$D,2,0)</f>
        <v>Chân giò heo muối 300g</v>
      </c>
      <c r="M1342" s="243"/>
      <c r="N1342" s="190" t="str">
        <f t="shared" si="124"/>
        <v>K-C6</v>
      </c>
      <c r="O1342" s="243"/>
      <c r="P1342" s="243"/>
      <c r="Q1342" s="190" t="str">
        <f>VLOOKUP(K1342,TONG_SL!$A:$D,3,0)</f>
        <v>Túi</v>
      </c>
      <c r="R1342" s="248">
        <v>6</v>
      </c>
      <c r="S1342" s="159"/>
      <c r="T1342" s="159">
        <f>VLOOKUP(VLOOKUP(G1342,Ma_KH!$A:$R,18,0)&amp;K1342,Gia_MB!$A:$F,6,0)</f>
        <v>73431</v>
      </c>
      <c r="U1342" s="254">
        <f t="shared" si="125"/>
        <v>440586</v>
      </c>
      <c r="V1342" s="159"/>
      <c r="W1342" s="246">
        <f t="shared" si="126"/>
        <v>0</v>
      </c>
      <c r="X1342" s="247" t="str">
        <f t="shared" si="127"/>
        <v>8</v>
      </c>
      <c r="Y1342" s="159"/>
      <c r="Z1342" s="254">
        <f t="shared" si="128"/>
        <v>35246.879999999997</v>
      </c>
      <c r="AA1342" s="5">
        <f>VLOOKUP(G1342,Ma_KH!$A:$R,14,0)</f>
        <v>60</v>
      </c>
    </row>
    <row r="1343" spans="1:27" x14ac:dyDescent="0.25">
      <c r="A1343" s="261">
        <v>46105</v>
      </c>
      <c r="B1343" s="262">
        <v>4186542412</v>
      </c>
      <c r="C1343" s="263" t="s">
        <v>15253</v>
      </c>
      <c r="D1343" s="261">
        <v>46116</v>
      </c>
      <c r="E1343" s="206"/>
      <c r="F1343" s="189"/>
      <c r="G1343" s="265" t="s">
        <v>15195</v>
      </c>
      <c r="H1343" s="206"/>
      <c r="I1343" s="288">
        <v>4186542412</v>
      </c>
      <c r="J1343" s="283" t="s">
        <v>70</v>
      </c>
      <c r="K1343" s="205" t="s">
        <v>32</v>
      </c>
      <c r="L1343" s="190" t="str">
        <f>VLOOKUP($K1343,TONG_SL!$A:$D,2,0)</f>
        <v>Giò Tai Lưỡi Xào 250g</v>
      </c>
      <c r="M1343" s="243"/>
      <c r="N1343" s="190" t="str">
        <f t="shared" si="124"/>
        <v>K-C6</v>
      </c>
      <c r="O1343" s="243"/>
      <c r="P1343" s="243"/>
      <c r="Q1343" s="190" t="str">
        <f>VLOOKUP(K1343,TONG_SL!$A:$D,3,0)</f>
        <v>Túi</v>
      </c>
      <c r="R1343" s="248">
        <v>3</v>
      </c>
      <c r="S1343" s="159"/>
      <c r="T1343" s="159">
        <f>VLOOKUP(VLOOKUP(G1343,Ma_KH!$A:$R,18,0)&amp;K1343,Gia_MB!$A:$F,6,0)</f>
        <v>50182</v>
      </c>
      <c r="U1343" s="254">
        <f t="shared" si="125"/>
        <v>150546</v>
      </c>
      <c r="V1343" s="159"/>
      <c r="W1343" s="246">
        <f t="shared" si="126"/>
        <v>0</v>
      </c>
      <c r="X1343" s="247" t="str">
        <f t="shared" si="127"/>
        <v>8</v>
      </c>
      <c r="Y1343" s="159"/>
      <c r="Z1343" s="254">
        <f t="shared" si="128"/>
        <v>12043.68</v>
      </c>
      <c r="AA1343" s="5">
        <f>VLOOKUP(G1343,Ma_KH!$A:$R,14,0)</f>
        <v>60</v>
      </c>
    </row>
    <row r="1344" spans="1:27" x14ac:dyDescent="0.25">
      <c r="A1344" s="261">
        <v>46105</v>
      </c>
      <c r="B1344" s="262">
        <v>4186542412</v>
      </c>
      <c r="C1344" s="263" t="s">
        <v>15253</v>
      </c>
      <c r="D1344" s="261">
        <v>46116</v>
      </c>
      <c r="E1344" s="206"/>
      <c r="F1344" s="189"/>
      <c r="G1344" s="265" t="s">
        <v>15195</v>
      </c>
      <c r="H1344" s="206"/>
      <c r="I1344" s="288">
        <v>4186542412</v>
      </c>
      <c r="J1344" s="283" t="s">
        <v>70</v>
      </c>
      <c r="K1344" s="205" t="s">
        <v>30</v>
      </c>
      <c r="L1344" s="190" t="str">
        <f>VLOOKUP($K1344,TONG_SL!$A:$D,2,0)</f>
        <v>Gà muối 500g</v>
      </c>
      <c r="M1344" s="243"/>
      <c r="N1344" s="190" t="str">
        <f t="shared" si="124"/>
        <v>K-C6</v>
      </c>
      <c r="O1344" s="243"/>
      <c r="P1344" s="243"/>
      <c r="Q1344" s="190" t="str">
        <f>VLOOKUP(K1344,TONG_SL!$A:$D,3,0)</f>
        <v>Túi</v>
      </c>
      <c r="R1344" s="248">
        <v>8</v>
      </c>
      <c r="S1344" s="159"/>
      <c r="T1344" s="159">
        <f>VLOOKUP(VLOOKUP(G1344,Ma_KH!$A:$R,18,0)&amp;K1344,Gia_MB!$A:$F,6,0)</f>
        <v>116611</v>
      </c>
      <c r="U1344" s="254">
        <f t="shared" si="125"/>
        <v>932888</v>
      </c>
      <c r="V1344" s="159"/>
      <c r="W1344" s="246">
        <f t="shared" si="126"/>
        <v>0</v>
      </c>
      <c r="X1344" s="247" t="str">
        <f t="shared" si="127"/>
        <v>8</v>
      </c>
      <c r="Y1344" s="159"/>
      <c r="Z1344" s="254">
        <f t="shared" si="128"/>
        <v>74631.040000000008</v>
      </c>
      <c r="AA1344" s="5">
        <f>VLOOKUP(G1344,Ma_KH!$A:$R,14,0)</f>
        <v>60</v>
      </c>
    </row>
    <row r="1345" spans="1:27" x14ac:dyDescent="0.25">
      <c r="A1345" s="261">
        <v>46114</v>
      </c>
      <c r="B1345" s="262">
        <v>4186992226</v>
      </c>
      <c r="C1345" s="263" t="s">
        <v>15253</v>
      </c>
      <c r="D1345" s="261">
        <v>46116</v>
      </c>
      <c r="E1345" s="206"/>
      <c r="F1345" s="189"/>
      <c r="G1345" s="265" t="s">
        <v>13876</v>
      </c>
      <c r="H1345" s="206"/>
      <c r="I1345" s="288">
        <v>4186992226</v>
      </c>
      <c r="J1345" s="283" t="s">
        <v>70</v>
      </c>
      <c r="K1345" s="205" t="s">
        <v>27</v>
      </c>
      <c r="L1345" s="190" t="str">
        <f>VLOOKUP($K1345,TONG_SL!$A:$D,2,0)</f>
        <v>Chân giò heo muối 300g</v>
      </c>
      <c r="M1345" s="243"/>
      <c r="N1345" s="190" t="str">
        <f t="shared" si="124"/>
        <v>K-C6</v>
      </c>
      <c r="O1345" s="243"/>
      <c r="P1345" s="243"/>
      <c r="Q1345" s="190" t="str">
        <f>VLOOKUP(K1345,TONG_SL!$A:$D,3,0)</f>
        <v>Túi</v>
      </c>
      <c r="R1345" s="249">
        <v>14</v>
      </c>
      <c r="S1345" s="159"/>
      <c r="T1345" s="159">
        <f>VLOOKUP(VLOOKUP(G1345,Ma_KH!$A:$R,18,0)&amp;K1345,Gia_MB!$A:$F,6,0)</f>
        <v>73431</v>
      </c>
      <c r="U1345" s="254">
        <f t="shared" si="125"/>
        <v>1028034</v>
      </c>
      <c r="V1345" s="159"/>
      <c r="W1345" s="246">
        <f t="shared" si="126"/>
        <v>0</v>
      </c>
      <c r="X1345" s="247" t="str">
        <f t="shared" si="127"/>
        <v>8</v>
      </c>
      <c r="Y1345" s="159"/>
      <c r="Z1345" s="254">
        <f t="shared" si="128"/>
        <v>82242.720000000001</v>
      </c>
      <c r="AA1345" s="5">
        <f>VLOOKUP(G1345,Ma_KH!$A:$R,14,0)</f>
        <v>60</v>
      </c>
    </row>
    <row r="1346" spans="1:27" x14ac:dyDescent="0.25">
      <c r="A1346" s="261">
        <v>46114</v>
      </c>
      <c r="B1346" s="262">
        <v>4186992226</v>
      </c>
      <c r="C1346" s="263" t="s">
        <v>15253</v>
      </c>
      <c r="D1346" s="261">
        <v>46116</v>
      </c>
      <c r="E1346" s="206"/>
      <c r="F1346" s="189"/>
      <c r="G1346" s="265" t="s">
        <v>13876</v>
      </c>
      <c r="H1346" s="206"/>
      <c r="I1346" s="288">
        <v>4186992226</v>
      </c>
      <c r="J1346" s="283" t="s">
        <v>70</v>
      </c>
      <c r="K1346" s="205" t="s">
        <v>32</v>
      </c>
      <c r="L1346" s="190" t="str">
        <f>VLOOKUP($K1346,TONG_SL!$A:$D,2,0)</f>
        <v>Giò Tai Lưỡi Xào 250g</v>
      </c>
      <c r="M1346" s="243"/>
      <c r="N1346" s="190" t="str">
        <f t="shared" si="124"/>
        <v>K-C6</v>
      </c>
      <c r="O1346" s="243"/>
      <c r="P1346" s="243"/>
      <c r="Q1346" s="190" t="str">
        <f>VLOOKUP(K1346,TONG_SL!$A:$D,3,0)</f>
        <v>Túi</v>
      </c>
      <c r="R1346" s="248">
        <v>3</v>
      </c>
      <c r="S1346" s="159"/>
      <c r="T1346" s="159">
        <f>VLOOKUP(VLOOKUP(G1346,Ma_KH!$A:$R,18,0)&amp;K1346,Gia_MB!$A:$F,6,0)</f>
        <v>50182</v>
      </c>
      <c r="U1346" s="254">
        <f t="shared" si="125"/>
        <v>150546</v>
      </c>
      <c r="V1346" s="159"/>
      <c r="W1346" s="246">
        <f t="shared" si="126"/>
        <v>0</v>
      </c>
      <c r="X1346" s="247" t="str">
        <f t="shared" si="127"/>
        <v>8</v>
      </c>
      <c r="Y1346" s="159"/>
      <c r="Z1346" s="254">
        <f t="shared" si="128"/>
        <v>12043.68</v>
      </c>
      <c r="AA1346" s="5">
        <f>VLOOKUP(G1346,Ma_KH!$A:$R,14,0)</f>
        <v>60</v>
      </c>
    </row>
    <row r="1347" spans="1:27" x14ac:dyDescent="0.25">
      <c r="A1347" s="261">
        <v>46114</v>
      </c>
      <c r="B1347" s="262">
        <v>4186992117</v>
      </c>
      <c r="C1347" s="263" t="s">
        <v>15253</v>
      </c>
      <c r="D1347" s="261">
        <v>46116</v>
      </c>
      <c r="E1347" s="206"/>
      <c r="F1347" s="189"/>
      <c r="G1347" s="265" t="s">
        <v>13872</v>
      </c>
      <c r="H1347" s="206"/>
      <c r="I1347" s="288">
        <v>4186992117</v>
      </c>
      <c r="J1347" s="283" t="s">
        <v>70</v>
      </c>
      <c r="K1347" s="205" t="s">
        <v>48</v>
      </c>
      <c r="L1347" s="190" t="str">
        <f>VLOOKUP($K1347,TONG_SL!$A:$D,2,0)</f>
        <v>Mọc Nấm Hương 250g</v>
      </c>
      <c r="M1347" s="243"/>
      <c r="N1347" s="190" t="str">
        <f t="shared" ref="N1347:N1410" si="129">IF($B1347&lt;&gt;"","K-C6","")</f>
        <v>K-C6</v>
      </c>
      <c r="O1347" s="243"/>
      <c r="P1347" s="243"/>
      <c r="Q1347" s="190" t="str">
        <f>VLOOKUP(K1347,TONG_SL!$A:$D,3,0)</f>
        <v>Túi</v>
      </c>
      <c r="R1347" s="248">
        <v>2</v>
      </c>
      <c r="S1347" s="159"/>
      <c r="T1347" s="159">
        <f>VLOOKUP(VLOOKUP(G1347,Ma_KH!$A:$R,18,0)&amp;K1347,Gia_MB!$A:$F,6,0)</f>
        <v>46000</v>
      </c>
      <c r="U1347" s="254">
        <f t="shared" si="125"/>
        <v>92000</v>
      </c>
      <c r="V1347" s="159"/>
      <c r="W1347" s="246">
        <f t="shared" si="126"/>
        <v>0</v>
      </c>
      <c r="X1347" s="247" t="str">
        <f t="shared" si="127"/>
        <v>8</v>
      </c>
      <c r="Y1347" s="159"/>
      <c r="Z1347" s="254">
        <f t="shared" si="128"/>
        <v>7360</v>
      </c>
      <c r="AA1347" s="5">
        <f>VLOOKUP(G1347,Ma_KH!$A:$R,14,0)</f>
        <v>60</v>
      </c>
    </row>
    <row r="1348" spans="1:27" x14ac:dyDescent="0.25">
      <c r="A1348" s="261">
        <v>46114</v>
      </c>
      <c r="B1348" s="262">
        <v>4186992117</v>
      </c>
      <c r="C1348" s="263" t="s">
        <v>15253</v>
      </c>
      <c r="D1348" s="261">
        <v>46116</v>
      </c>
      <c r="E1348" s="206"/>
      <c r="F1348" s="189"/>
      <c r="G1348" s="265" t="s">
        <v>13872</v>
      </c>
      <c r="H1348" s="206"/>
      <c r="I1348" s="288">
        <v>4186992117</v>
      </c>
      <c r="J1348" s="283" t="s">
        <v>70</v>
      </c>
      <c r="K1348" s="205" t="s">
        <v>27</v>
      </c>
      <c r="L1348" s="190" t="str">
        <f>VLOOKUP($K1348,TONG_SL!$A:$D,2,0)</f>
        <v>Chân giò heo muối 300g</v>
      </c>
      <c r="M1348" s="243"/>
      <c r="N1348" s="190" t="str">
        <f t="shared" si="129"/>
        <v>K-C6</v>
      </c>
      <c r="O1348" s="243"/>
      <c r="P1348" s="243"/>
      <c r="Q1348" s="190" t="str">
        <f>VLOOKUP(K1348,TONG_SL!$A:$D,3,0)</f>
        <v>Túi</v>
      </c>
      <c r="R1348" s="248">
        <v>1</v>
      </c>
      <c r="S1348" s="159"/>
      <c r="T1348" s="159">
        <f>VLOOKUP(VLOOKUP(G1348,Ma_KH!$A:$R,18,0)&amp;K1348,Gia_MB!$A:$F,6,0)</f>
        <v>73431</v>
      </c>
      <c r="U1348" s="254">
        <f t="shared" si="125"/>
        <v>73431</v>
      </c>
      <c r="V1348" s="159"/>
      <c r="W1348" s="246">
        <f t="shared" si="126"/>
        <v>0</v>
      </c>
      <c r="X1348" s="247" t="str">
        <f t="shared" si="127"/>
        <v>8</v>
      </c>
      <c r="Y1348" s="159"/>
      <c r="Z1348" s="254">
        <f t="shared" si="128"/>
        <v>5874.4800000000005</v>
      </c>
      <c r="AA1348" s="5">
        <f>VLOOKUP(G1348,Ma_KH!$A:$R,14,0)</f>
        <v>60</v>
      </c>
    </row>
    <row r="1349" spans="1:27" x14ac:dyDescent="0.25">
      <c r="A1349" s="261">
        <v>46114</v>
      </c>
      <c r="B1349" s="262">
        <v>4186992201</v>
      </c>
      <c r="C1349" s="263" t="s">
        <v>15253</v>
      </c>
      <c r="D1349" s="261">
        <v>46116</v>
      </c>
      <c r="E1349" s="206"/>
      <c r="F1349" s="189"/>
      <c r="G1349" s="265" t="s">
        <v>13874</v>
      </c>
      <c r="H1349" s="206"/>
      <c r="I1349" s="288">
        <v>4186992201</v>
      </c>
      <c r="J1349" s="283" t="s">
        <v>70</v>
      </c>
      <c r="K1349" s="205" t="s">
        <v>27</v>
      </c>
      <c r="L1349" s="190" t="str">
        <f>VLOOKUP($K1349,TONG_SL!$A:$D,2,0)</f>
        <v>Chân giò heo muối 300g</v>
      </c>
      <c r="M1349" s="243"/>
      <c r="N1349" s="190" t="str">
        <f t="shared" si="129"/>
        <v>K-C6</v>
      </c>
      <c r="O1349" s="243"/>
      <c r="P1349" s="243"/>
      <c r="Q1349" s="190" t="str">
        <f>VLOOKUP(K1349,TONG_SL!$A:$D,3,0)</f>
        <v>Túi</v>
      </c>
      <c r="R1349" s="248">
        <v>8</v>
      </c>
      <c r="S1349" s="159"/>
      <c r="T1349" s="159">
        <f>VLOOKUP(VLOOKUP(G1349,Ma_KH!$A:$R,18,0)&amp;K1349,Gia_MB!$A:$F,6,0)</f>
        <v>73431</v>
      </c>
      <c r="U1349" s="254">
        <f t="shared" si="125"/>
        <v>587448</v>
      </c>
      <c r="V1349" s="159"/>
      <c r="W1349" s="246">
        <f t="shared" si="126"/>
        <v>0</v>
      </c>
      <c r="X1349" s="247" t="str">
        <f t="shared" si="127"/>
        <v>8</v>
      </c>
      <c r="Y1349" s="159"/>
      <c r="Z1349" s="254">
        <f t="shared" si="128"/>
        <v>46995.840000000004</v>
      </c>
      <c r="AA1349" s="5">
        <f>VLOOKUP(G1349,Ma_KH!$A:$R,14,0)</f>
        <v>60</v>
      </c>
    </row>
    <row r="1350" spans="1:27" x14ac:dyDescent="0.25">
      <c r="A1350" s="261">
        <v>46114</v>
      </c>
      <c r="B1350" s="262">
        <v>4186992201</v>
      </c>
      <c r="C1350" s="263" t="s">
        <v>15253</v>
      </c>
      <c r="D1350" s="261">
        <v>46116</v>
      </c>
      <c r="E1350" s="206"/>
      <c r="F1350" s="189"/>
      <c r="G1350" s="265" t="s">
        <v>13874</v>
      </c>
      <c r="H1350" s="206"/>
      <c r="I1350" s="288">
        <v>4186992201</v>
      </c>
      <c r="J1350" s="283" t="s">
        <v>70</v>
      </c>
      <c r="K1350" s="205" t="s">
        <v>32</v>
      </c>
      <c r="L1350" s="190" t="str">
        <f>VLOOKUP($K1350,TONG_SL!$A:$D,2,0)</f>
        <v>Giò Tai Lưỡi Xào 250g</v>
      </c>
      <c r="M1350" s="243"/>
      <c r="N1350" s="190" t="str">
        <f t="shared" si="129"/>
        <v>K-C6</v>
      </c>
      <c r="O1350" s="243"/>
      <c r="P1350" s="243"/>
      <c r="Q1350" s="190" t="str">
        <f>VLOOKUP(K1350,TONG_SL!$A:$D,3,0)</f>
        <v>Túi</v>
      </c>
      <c r="R1350" s="248">
        <v>5</v>
      </c>
      <c r="S1350" s="159"/>
      <c r="T1350" s="159">
        <f>VLOOKUP(VLOOKUP(G1350,Ma_KH!$A:$R,18,0)&amp;K1350,Gia_MB!$A:$F,6,0)</f>
        <v>50182</v>
      </c>
      <c r="U1350" s="254">
        <f t="shared" si="125"/>
        <v>250910</v>
      </c>
      <c r="V1350" s="159"/>
      <c r="W1350" s="246">
        <f t="shared" si="126"/>
        <v>0</v>
      </c>
      <c r="X1350" s="247" t="str">
        <f t="shared" si="127"/>
        <v>8</v>
      </c>
      <c r="Y1350" s="159"/>
      <c r="Z1350" s="254">
        <f t="shared" si="128"/>
        <v>20072.8</v>
      </c>
      <c r="AA1350" s="5">
        <f>VLOOKUP(G1350,Ma_KH!$A:$R,14,0)</f>
        <v>60</v>
      </c>
    </row>
    <row r="1351" spans="1:27" x14ac:dyDescent="0.25">
      <c r="A1351" s="261">
        <v>46114</v>
      </c>
      <c r="B1351" s="262">
        <v>4186992201</v>
      </c>
      <c r="C1351" s="263" t="s">
        <v>15253</v>
      </c>
      <c r="D1351" s="261">
        <v>46116</v>
      </c>
      <c r="E1351" s="206"/>
      <c r="F1351" s="189"/>
      <c r="G1351" s="265" t="s">
        <v>13874</v>
      </c>
      <c r="H1351" s="206"/>
      <c r="I1351" s="288">
        <v>4186992201</v>
      </c>
      <c r="J1351" s="283" t="s">
        <v>70</v>
      </c>
      <c r="K1351" s="205" t="s">
        <v>30</v>
      </c>
      <c r="L1351" s="190" t="str">
        <f>VLOOKUP($K1351,TONG_SL!$A:$D,2,0)</f>
        <v>Gà muối 500g</v>
      </c>
      <c r="M1351" s="243"/>
      <c r="N1351" s="190" t="str">
        <f t="shared" si="129"/>
        <v>K-C6</v>
      </c>
      <c r="O1351" s="243"/>
      <c r="P1351" s="243"/>
      <c r="Q1351" s="190" t="str">
        <f>VLOOKUP(K1351,TONG_SL!$A:$D,3,0)</f>
        <v>Túi</v>
      </c>
      <c r="R1351" s="248">
        <v>1</v>
      </c>
      <c r="S1351" s="159"/>
      <c r="T1351" s="159">
        <f>VLOOKUP(VLOOKUP(G1351,Ma_KH!$A:$R,18,0)&amp;K1351,Gia_MB!$A:$F,6,0)</f>
        <v>116611</v>
      </c>
      <c r="U1351" s="254">
        <f t="shared" si="125"/>
        <v>116611</v>
      </c>
      <c r="V1351" s="159"/>
      <c r="W1351" s="246">
        <f t="shared" si="126"/>
        <v>0</v>
      </c>
      <c r="X1351" s="247" t="str">
        <f t="shared" si="127"/>
        <v>8</v>
      </c>
      <c r="Y1351" s="159"/>
      <c r="Z1351" s="254">
        <f t="shared" si="128"/>
        <v>9328.880000000001</v>
      </c>
      <c r="AA1351" s="5">
        <f>VLOOKUP(G1351,Ma_KH!$A:$R,14,0)</f>
        <v>60</v>
      </c>
    </row>
    <row r="1352" spans="1:27" x14ac:dyDescent="0.25">
      <c r="A1352" s="261">
        <v>46114</v>
      </c>
      <c r="B1352" s="262">
        <v>4186992236</v>
      </c>
      <c r="C1352" s="263" t="s">
        <v>15253</v>
      </c>
      <c r="D1352" s="261">
        <v>46116</v>
      </c>
      <c r="E1352" s="206"/>
      <c r="F1352" s="189"/>
      <c r="G1352" s="265" t="s">
        <v>13877</v>
      </c>
      <c r="H1352" s="206"/>
      <c r="I1352" s="288">
        <v>4186992236</v>
      </c>
      <c r="J1352" s="283" t="s">
        <v>70</v>
      </c>
      <c r="K1352" s="205" t="s">
        <v>30</v>
      </c>
      <c r="L1352" s="190" t="str">
        <f>VLOOKUP($K1352,TONG_SL!$A:$D,2,0)</f>
        <v>Gà muối 500g</v>
      </c>
      <c r="M1352" s="243"/>
      <c r="N1352" s="190" t="str">
        <f t="shared" si="129"/>
        <v>K-C6</v>
      </c>
      <c r="O1352" s="243"/>
      <c r="P1352" s="243"/>
      <c r="Q1352" s="190" t="str">
        <f>VLOOKUP(K1352,TONG_SL!$A:$D,3,0)</f>
        <v>Túi</v>
      </c>
      <c r="R1352" s="248">
        <v>1</v>
      </c>
      <c r="S1352" s="159"/>
      <c r="T1352" s="159">
        <f>VLOOKUP(VLOOKUP(G1352,Ma_KH!$A:$R,18,0)&amp;K1352,Gia_MB!$A:$F,6,0)</f>
        <v>116611</v>
      </c>
      <c r="U1352" s="254">
        <f t="shared" si="125"/>
        <v>116611</v>
      </c>
      <c r="V1352" s="159"/>
      <c r="W1352" s="246">
        <f t="shared" si="126"/>
        <v>0</v>
      </c>
      <c r="X1352" s="247" t="str">
        <f t="shared" si="127"/>
        <v>8</v>
      </c>
      <c r="Y1352" s="159"/>
      <c r="Z1352" s="254">
        <f t="shared" si="128"/>
        <v>9328.880000000001</v>
      </c>
      <c r="AA1352" s="5">
        <f>VLOOKUP(G1352,Ma_KH!$A:$R,14,0)</f>
        <v>60</v>
      </c>
    </row>
    <row r="1353" spans="1:27" x14ac:dyDescent="0.25">
      <c r="A1353" s="261">
        <v>46114</v>
      </c>
      <c r="B1353" s="262">
        <v>4186992236</v>
      </c>
      <c r="C1353" s="263" t="s">
        <v>15253</v>
      </c>
      <c r="D1353" s="261">
        <v>46116</v>
      </c>
      <c r="E1353" s="206"/>
      <c r="F1353" s="189"/>
      <c r="G1353" s="265" t="s">
        <v>13877</v>
      </c>
      <c r="H1353" s="206"/>
      <c r="I1353" s="288">
        <v>4186992236</v>
      </c>
      <c r="J1353" s="283" t="s">
        <v>70</v>
      </c>
      <c r="K1353" s="205" t="s">
        <v>27</v>
      </c>
      <c r="L1353" s="190" t="str">
        <f>VLOOKUP($K1353,TONG_SL!$A:$D,2,0)</f>
        <v>Chân giò heo muối 300g</v>
      </c>
      <c r="M1353" s="243"/>
      <c r="N1353" s="190" t="str">
        <f t="shared" si="129"/>
        <v>K-C6</v>
      </c>
      <c r="O1353" s="243"/>
      <c r="P1353" s="243"/>
      <c r="Q1353" s="190" t="str">
        <f>VLOOKUP(K1353,TONG_SL!$A:$D,3,0)</f>
        <v>Túi</v>
      </c>
      <c r="R1353" s="248">
        <v>9</v>
      </c>
      <c r="S1353" s="159"/>
      <c r="T1353" s="159">
        <f>VLOOKUP(VLOOKUP(G1353,Ma_KH!$A:$R,18,0)&amp;K1353,Gia_MB!$A:$F,6,0)</f>
        <v>73431</v>
      </c>
      <c r="U1353" s="254">
        <f t="shared" si="125"/>
        <v>660879</v>
      </c>
      <c r="V1353" s="159"/>
      <c r="W1353" s="246">
        <f t="shared" si="126"/>
        <v>0</v>
      </c>
      <c r="X1353" s="247" t="str">
        <f t="shared" si="127"/>
        <v>8</v>
      </c>
      <c r="Y1353" s="159"/>
      <c r="Z1353" s="254">
        <f t="shared" si="128"/>
        <v>52870.32</v>
      </c>
      <c r="AA1353" s="5">
        <f>VLOOKUP(G1353,Ma_KH!$A:$R,14,0)</f>
        <v>60</v>
      </c>
    </row>
    <row r="1354" spans="1:27" x14ac:dyDescent="0.25">
      <c r="A1354" s="261">
        <v>46114</v>
      </c>
      <c r="B1354" s="262">
        <v>4186992236</v>
      </c>
      <c r="C1354" s="263" t="s">
        <v>15253</v>
      </c>
      <c r="D1354" s="261">
        <v>46116</v>
      </c>
      <c r="E1354" s="206"/>
      <c r="F1354" s="189"/>
      <c r="G1354" s="265" t="s">
        <v>13877</v>
      </c>
      <c r="H1354" s="206"/>
      <c r="I1354" s="288">
        <v>4186992236</v>
      </c>
      <c r="J1354" s="283" t="s">
        <v>70</v>
      </c>
      <c r="K1354" s="205" t="s">
        <v>48</v>
      </c>
      <c r="L1354" s="190" t="str">
        <f>VLOOKUP($K1354,TONG_SL!$A:$D,2,0)</f>
        <v>Mọc Nấm Hương 250g</v>
      </c>
      <c r="M1354" s="243"/>
      <c r="N1354" s="190" t="str">
        <f t="shared" si="129"/>
        <v>K-C6</v>
      </c>
      <c r="O1354" s="243"/>
      <c r="P1354" s="243"/>
      <c r="Q1354" s="190" t="str">
        <f>VLOOKUP(K1354,TONG_SL!$A:$D,3,0)</f>
        <v>Túi</v>
      </c>
      <c r="R1354" s="248">
        <v>5</v>
      </c>
      <c r="S1354" s="159"/>
      <c r="T1354" s="159">
        <f>VLOOKUP(VLOOKUP(G1354,Ma_KH!$A:$R,18,0)&amp;K1354,Gia_MB!$A:$F,6,0)</f>
        <v>46000</v>
      </c>
      <c r="U1354" s="254">
        <f t="shared" si="125"/>
        <v>230000</v>
      </c>
      <c r="V1354" s="159"/>
      <c r="W1354" s="246">
        <f t="shared" si="126"/>
        <v>0</v>
      </c>
      <c r="X1354" s="247" t="str">
        <f t="shared" si="127"/>
        <v>8</v>
      </c>
      <c r="Y1354" s="159"/>
      <c r="Z1354" s="254">
        <f t="shared" si="128"/>
        <v>18400</v>
      </c>
      <c r="AA1354" s="5">
        <f>VLOOKUP(G1354,Ma_KH!$A:$R,14,0)</f>
        <v>60</v>
      </c>
    </row>
    <row r="1355" spans="1:27" x14ac:dyDescent="0.25">
      <c r="A1355" s="261">
        <v>46114</v>
      </c>
      <c r="B1355" s="262">
        <v>4186991771</v>
      </c>
      <c r="C1355" s="263" t="s">
        <v>15253</v>
      </c>
      <c r="D1355" s="261">
        <v>46116</v>
      </c>
      <c r="E1355" s="206"/>
      <c r="F1355" s="189"/>
      <c r="G1355" s="265" t="s">
        <v>15525</v>
      </c>
      <c r="H1355" s="206"/>
      <c r="I1355" s="288">
        <v>4186991771</v>
      </c>
      <c r="J1355" s="283" t="s">
        <v>70</v>
      </c>
      <c r="K1355" s="205" t="s">
        <v>27</v>
      </c>
      <c r="L1355" s="190" t="str">
        <f>VLOOKUP($K1355,TONG_SL!$A:$D,2,0)</f>
        <v>Chân giò heo muối 300g</v>
      </c>
      <c r="M1355" s="243"/>
      <c r="N1355" s="190" t="str">
        <f t="shared" si="129"/>
        <v>K-C6</v>
      </c>
      <c r="O1355" s="243"/>
      <c r="P1355" s="243"/>
      <c r="Q1355" s="190" t="str">
        <f>VLOOKUP(K1355,TONG_SL!$A:$D,3,0)</f>
        <v>Túi</v>
      </c>
      <c r="R1355" s="248">
        <v>11</v>
      </c>
      <c r="S1355" s="159"/>
      <c r="T1355" s="159" t="e">
        <f>VLOOKUP(VLOOKUP(G1355,Ma_KH!$A:$R,18,0)&amp;K1355,Gia_MB!$A:$F,6,0)</f>
        <v>#N/A</v>
      </c>
      <c r="U1355" s="254" t="e">
        <f t="shared" si="125"/>
        <v>#N/A</v>
      </c>
      <c r="V1355" s="159"/>
      <c r="W1355" s="246" t="e">
        <f t="shared" si="126"/>
        <v>#N/A</v>
      </c>
      <c r="X1355" s="247" t="str">
        <f t="shared" si="127"/>
        <v>8</v>
      </c>
      <c r="Y1355" s="159"/>
      <c r="Z1355" s="254" t="e">
        <f t="shared" si="128"/>
        <v>#N/A</v>
      </c>
      <c r="AA1355" s="5" t="e">
        <f>VLOOKUP(G1355,Ma_KH!$A:$R,14,0)</f>
        <v>#N/A</v>
      </c>
    </row>
    <row r="1356" spans="1:27" x14ac:dyDescent="0.25">
      <c r="A1356" s="261">
        <v>46114</v>
      </c>
      <c r="B1356" s="262">
        <v>4186991771</v>
      </c>
      <c r="C1356" s="263" t="s">
        <v>15253</v>
      </c>
      <c r="D1356" s="261">
        <v>46116</v>
      </c>
      <c r="E1356" s="206"/>
      <c r="F1356" s="189"/>
      <c r="G1356" s="265" t="s">
        <v>15525</v>
      </c>
      <c r="H1356" s="206"/>
      <c r="I1356" s="288">
        <v>4186991771</v>
      </c>
      <c r="J1356" s="283" t="s">
        <v>70</v>
      </c>
      <c r="K1356" s="205" t="s">
        <v>32</v>
      </c>
      <c r="L1356" s="190" t="str">
        <f>VLOOKUP($K1356,TONG_SL!$A:$D,2,0)</f>
        <v>Giò Tai Lưỡi Xào 250g</v>
      </c>
      <c r="M1356" s="243"/>
      <c r="N1356" s="190" t="str">
        <f t="shared" si="129"/>
        <v>K-C6</v>
      </c>
      <c r="O1356" s="243"/>
      <c r="P1356" s="243"/>
      <c r="Q1356" s="190" t="str">
        <f>VLOOKUP(K1356,TONG_SL!$A:$D,3,0)</f>
        <v>Túi</v>
      </c>
      <c r="R1356" s="248">
        <v>2</v>
      </c>
      <c r="S1356" s="159"/>
      <c r="T1356" s="159" t="e">
        <f>VLOOKUP(VLOOKUP(G1356,Ma_KH!$A:$R,18,0)&amp;K1356,Gia_MB!$A:$F,6,0)</f>
        <v>#N/A</v>
      </c>
      <c r="U1356" s="254" t="e">
        <f t="shared" si="125"/>
        <v>#N/A</v>
      </c>
      <c r="V1356" s="159"/>
      <c r="W1356" s="246" t="e">
        <f t="shared" si="126"/>
        <v>#N/A</v>
      </c>
      <c r="X1356" s="247" t="str">
        <f t="shared" si="127"/>
        <v>8</v>
      </c>
      <c r="Y1356" s="159"/>
      <c r="Z1356" s="254" t="e">
        <f t="shared" si="128"/>
        <v>#N/A</v>
      </c>
      <c r="AA1356" s="5" t="e">
        <f>VLOOKUP(G1356,Ma_KH!$A:$R,14,0)</f>
        <v>#N/A</v>
      </c>
    </row>
    <row r="1357" spans="1:27" x14ac:dyDescent="0.25">
      <c r="A1357" s="261">
        <v>46114</v>
      </c>
      <c r="B1357" s="262">
        <v>4186991694</v>
      </c>
      <c r="C1357" s="263" t="s">
        <v>15253</v>
      </c>
      <c r="D1357" s="261">
        <v>46116</v>
      </c>
      <c r="E1357" s="206"/>
      <c r="F1357" s="189"/>
      <c r="G1357" s="265" t="s">
        <v>7734</v>
      </c>
      <c r="H1357" s="206"/>
      <c r="I1357" s="288">
        <v>4186991694</v>
      </c>
      <c r="J1357" s="283" t="s">
        <v>70</v>
      </c>
      <c r="K1357" s="205" t="s">
        <v>27</v>
      </c>
      <c r="L1357" s="190" t="str">
        <f>VLOOKUP($K1357,TONG_SL!$A:$D,2,0)</f>
        <v>Chân giò heo muối 300g</v>
      </c>
      <c r="M1357" s="243"/>
      <c r="N1357" s="190" t="str">
        <f t="shared" si="129"/>
        <v>K-C6</v>
      </c>
      <c r="O1357" s="243"/>
      <c r="P1357" s="243"/>
      <c r="Q1357" s="190" t="str">
        <f>VLOOKUP(K1357,TONG_SL!$A:$D,3,0)</f>
        <v>Túi</v>
      </c>
      <c r="R1357" s="248">
        <v>13</v>
      </c>
      <c r="S1357" s="159"/>
      <c r="T1357" s="159">
        <f>VLOOKUP(VLOOKUP(G1357,Ma_KH!$A:$R,18,0)&amp;K1357,Gia_MB!$A:$F,6,0)</f>
        <v>73431</v>
      </c>
      <c r="U1357" s="254">
        <f t="shared" si="125"/>
        <v>954603</v>
      </c>
      <c r="V1357" s="159"/>
      <c r="W1357" s="246">
        <f t="shared" si="126"/>
        <v>0</v>
      </c>
      <c r="X1357" s="247" t="str">
        <f t="shared" si="127"/>
        <v>8</v>
      </c>
      <c r="Y1357" s="159"/>
      <c r="Z1357" s="254">
        <f t="shared" si="128"/>
        <v>76368.240000000005</v>
      </c>
      <c r="AA1357" s="5">
        <f>VLOOKUP(G1357,Ma_KH!$A:$R,14,0)</f>
        <v>60</v>
      </c>
    </row>
    <row r="1358" spans="1:27" x14ac:dyDescent="0.25">
      <c r="A1358" s="261">
        <v>46114</v>
      </c>
      <c r="B1358" s="262">
        <v>4186991694</v>
      </c>
      <c r="C1358" s="263" t="s">
        <v>15253</v>
      </c>
      <c r="D1358" s="261">
        <v>46116</v>
      </c>
      <c r="E1358" s="206"/>
      <c r="F1358" s="189"/>
      <c r="G1358" s="265" t="s">
        <v>7734</v>
      </c>
      <c r="H1358" s="206"/>
      <c r="I1358" s="288">
        <v>4186991694</v>
      </c>
      <c r="J1358" s="283" t="s">
        <v>70</v>
      </c>
      <c r="K1358" s="205" t="s">
        <v>32</v>
      </c>
      <c r="L1358" s="190" t="str">
        <f>VLOOKUP($K1358,TONG_SL!$A:$D,2,0)</f>
        <v>Giò Tai Lưỡi Xào 250g</v>
      </c>
      <c r="M1358" s="243"/>
      <c r="N1358" s="190" t="str">
        <f t="shared" si="129"/>
        <v>K-C6</v>
      </c>
      <c r="O1358" s="243"/>
      <c r="P1358" s="243"/>
      <c r="Q1358" s="190" t="str">
        <f>VLOOKUP(K1358,TONG_SL!$A:$D,3,0)</f>
        <v>Túi</v>
      </c>
      <c r="R1358" s="248">
        <v>2</v>
      </c>
      <c r="S1358" s="159"/>
      <c r="T1358" s="159">
        <f>VLOOKUP(VLOOKUP(G1358,Ma_KH!$A:$R,18,0)&amp;K1358,Gia_MB!$A:$F,6,0)</f>
        <v>50182</v>
      </c>
      <c r="U1358" s="254">
        <f t="shared" si="125"/>
        <v>100364</v>
      </c>
      <c r="V1358" s="159"/>
      <c r="W1358" s="246">
        <f t="shared" si="126"/>
        <v>0</v>
      </c>
      <c r="X1358" s="247" t="str">
        <f t="shared" si="127"/>
        <v>8</v>
      </c>
      <c r="Y1358" s="159"/>
      <c r="Z1358" s="254">
        <f t="shared" si="128"/>
        <v>8029.12</v>
      </c>
      <c r="AA1358" s="5">
        <f>VLOOKUP(G1358,Ma_KH!$A:$R,14,0)</f>
        <v>60</v>
      </c>
    </row>
    <row r="1359" spans="1:27" x14ac:dyDescent="0.25">
      <c r="A1359" s="261">
        <v>46114</v>
      </c>
      <c r="B1359" s="262">
        <v>4186991656</v>
      </c>
      <c r="C1359" s="263" t="s">
        <v>15253</v>
      </c>
      <c r="D1359" s="261">
        <v>46116</v>
      </c>
      <c r="E1359" s="206"/>
      <c r="F1359" s="189"/>
      <c r="G1359" s="265" t="s">
        <v>7812</v>
      </c>
      <c r="H1359" s="206"/>
      <c r="I1359" s="288">
        <v>4186991656</v>
      </c>
      <c r="J1359" s="283" t="s">
        <v>70</v>
      </c>
      <c r="K1359" s="205" t="s">
        <v>34</v>
      </c>
      <c r="L1359" s="190" t="str">
        <f>VLOOKUP($K1359,TONG_SL!$A:$D,2,0)</f>
        <v>Tai heo muối 200g</v>
      </c>
      <c r="M1359" s="243"/>
      <c r="N1359" s="190" t="str">
        <f t="shared" si="129"/>
        <v>K-C6</v>
      </c>
      <c r="O1359" s="243"/>
      <c r="P1359" s="243"/>
      <c r="Q1359" s="190" t="str">
        <f>VLOOKUP(K1359,TONG_SL!$A:$D,3,0)</f>
        <v>Túi</v>
      </c>
      <c r="R1359" s="248">
        <v>4</v>
      </c>
      <c r="S1359" s="159"/>
      <c r="T1359" s="159">
        <f>VLOOKUP(VLOOKUP(G1359,Ma_KH!$A:$R,18,0)&amp;K1359,Gia_MB!$A:$F,6,0)</f>
        <v>55595</v>
      </c>
      <c r="U1359" s="254">
        <f t="shared" si="125"/>
        <v>222380</v>
      </c>
      <c r="V1359" s="159"/>
      <c r="W1359" s="246">
        <f t="shared" si="126"/>
        <v>0</v>
      </c>
      <c r="X1359" s="247" t="str">
        <f t="shared" si="127"/>
        <v>8</v>
      </c>
      <c r="Y1359" s="159"/>
      <c r="Z1359" s="254">
        <f t="shared" si="128"/>
        <v>17790.400000000001</v>
      </c>
      <c r="AA1359" s="5">
        <f>VLOOKUP(G1359,Ma_KH!$A:$R,14,0)</f>
        <v>60</v>
      </c>
    </row>
    <row r="1360" spans="1:27" x14ac:dyDescent="0.25">
      <c r="A1360" s="261">
        <v>46114</v>
      </c>
      <c r="B1360" s="262">
        <v>4186991656</v>
      </c>
      <c r="C1360" s="263" t="s">
        <v>15253</v>
      </c>
      <c r="D1360" s="261">
        <v>46116</v>
      </c>
      <c r="E1360" s="206"/>
      <c r="F1360" s="189"/>
      <c r="G1360" s="265" t="s">
        <v>7812</v>
      </c>
      <c r="H1360" s="206"/>
      <c r="I1360" s="288">
        <v>4186991656</v>
      </c>
      <c r="J1360" s="283" t="s">
        <v>70</v>
      </c>
      <c r="K1360" s="205" t="s">
        <v>27</v>
      </c>
      <c r="L1360" s="190" t="str">
        <f>VLOOKUP($K1360,TONG_SL!$A:$D,2,0)</f>
        <v>Chân giò heo muối 300g</v>
      </c>
      <c r="M1360" s="243"/>
      <c r="N1360" s="190" t="str">
        <f t="shared" si="129"/>
        <v>K-C6</v>
      </c>
      <c r="O1360" s="243"/>
      <c r="P1360" s="243"/>
      <c r="Q1360" s="190" t="str">
        <f>VLOOKUP(K1360,TONG_SL!$A:$D,3,0)</f>
        <v>Túi</v>
      </c>
      <c r="R1360" s="248">
        <v>8</v>
      </c>
      <c r="S1360" s="159"/>
      <c r="T1360" s="159">
        <f>VLOOKUP(VLOOKUP(G1360,Ma_KH!$A:$R,18,0)&amp;K1360,Gia_MB!$A:$F,6,0)</f>
        <v>73431</v>
      </c>
      <c r="U1360" s="254">
        <f t="shared" si="125"/>
        <v>587448</v>
      </c>
      <c r="V1360" s="159"/>
      <c r="W1360" s="246">
        <f t="shared" si="126"/>
        <v>0</v>
      </c>
      <c r="X1360" s="247" t="str">
        <f t="shared" si="127"/>
        <v>8</v>
      </c>
      <c r="Y1360" s="159"/>
      <c r="Z1360" s="254">
        <f t="shared" si="128"/>
        <v>46995.840000000004</v>
      </c>
      <c r="AA1360" s="5">
        <f>VLOOKUP(G1360,Ma_KH!$A:$R,14,0)</f>
        <v>60</v>
      </c>
    </row>
    <row r="1361" spans="1:27" x14ac:dyDescent="0.25">
      <c r="A1361" s="261">
        <v>46114</v>
      </c>
      <c r="B1361" s="262">
        <v>4186991656</v>
      </c>
      <c r="C1361" s="263" t="s">
        <v>15253</v>
      </c>
      <c r="D1361" s="261">
        <v>46116</v>
      </c>
      <c r="E1361" s="206"/>
      <c r="F1361" s="189"/>
      <c r="G1361" s="265" t="s">
        <v>7812</v>
      </c>
      <c r="H1361" s="206"/>
      <c r="I1361" s="288">
        <v>4186991656</v>
      </c>
      <c r="J1361" s="283" t="s">
        <v>70</v>
      </c>
      <c r="K1361" s="205" t="s">
        <v>30</v>
      </c>
      <c r="L1361" s="190" t="str">
        <f>VLOOKUP($K1361,TONG_SL!$A:$D,2,0)</f>
        <v>Gà muối 500g</v>
      </c>
      <c r="M1361" s="243"/>
      <c r="N1361" s="190" t="str">
        <f t="shared" si="129"/>
        <v>K-C6</v>
      </c>
      <c r="O1361" s="243"/>
      <c r="P1361" s="243"/>
      <c r="Q1361" s="190" t="str">
        <f>VLOOKUP(K1361,TONG_SL!$A:$D,3,0)</f>
        <v>Túi</v>
      </c>
      <c r="R1361" s="248">
        <v>5</v>
      </c>
      <c r="S1361" s="159"/>
      <c r="T1361" s="159">
        <f>VLOOKUP(VLOOKUP(G1361,Ma_KH!$A:$R,18,0)&amp;K1361,Gia_MB!$A:$F,6,0)</f>
        <v>116611</v>
      </c>
      <c r="U1361" s="254">
        <f t="shared" si="125"/>
        <v>583055</v>
      </c>
      <c r="V1361" s="159"/>
      <c r="W1361" s="246">
        <f t="shared" si="126"/>
        <v>0</v>
      </c>
      <c r="X1361" s="247" t="str">
        <f t="shared" si="127"/>
        <v>8</v>
      </c>
      <c r="Y1361" s="159"/>
      <c r="Z1361" s="254">
        <f t="shared" si="128"/>
        <v>46644.4</v>
      </c>
      <c r="AA1361" s="5">
        <f>VLOOKUP(G1361,Ma_KH!$A:$R,14,0)</f>
        <v>60</v>
      </c>
    </row>
    <row r="1362" spans="1:27" x14ac:dyDescent="0.25">
      <c r="A1362" s="261">
        <v>46114</v>
      </c>
      <c r="B1362" s="262">
        <v>4186991662</v>
      </c>
      <c r="C1362" s="263" t="s">
        <v>15253</v>
      </c>
      <c r="D1362" s="261">
        <v>46116</v>
      </c>
      <c r="E1362" s="206"/>
      <c r="F1362" s="189"/>
      <c r="G1362" s="265" t="s">
        <v>7431</v>
      </c>
      <c r="H1362" s="206"/>
      <c r="I1362" s="288">
        <v>4186991662</v>
      </c>
      <c r="J1362" s="283" t="s">
        <v>70</v>
      </c>
      <c r="K1362" s="205" t="s">
        <v>34</v>
      </c>
      <c r="L1362" s="190" t="str">
        <f>VLOOKUP($K1362,TONG_SL!$A:$D,2,0)</f>
        <v>Tai heo muối 200g</v>
      </c>
      <c r="M1362" s="243"/>
      <c r="N1362" s="190" t="str">
        <f t="shared" si="129"/>
        <v>K-C6</v>
      </c>
      <c r="O1362" s="243"/>
      <c r="P1362" s="243"/>
      <c r="Q1362" s="190" t="str">
        <f>VLOOKUP(K1362,TONG_SL!$A:$D,3,0)</f>
        <v>Túi</v>
      </c>
      <c r="R1362" s="248">
        <v>4</v>
      </c>
      <c r="S1362" s="159"/>
      <c r="T1362" s="159">
        <f>VLOOKUP(VLOOKUP(G1362,Ma_KH!$A:$R,18,0)&amp;K1362,Gia_MB!$A:$F,6,0)</f>
        <v>55595</v>
      </c>
      <c r="U1362" s="254">
        <f t="shared" si="125"/>
        <v>222380</v>
      </c>
      <c r="V1362" s="159"/>
      <c r="W1362" s="246">
        <f t="shared" si="126"/>
        <v>0</v>
      </c>
      <c r="X1362" s="247" t="str">
        <f t="shared" si="127"/>
        <v>8</v>
      </c>
      <c r="Y1362" s="159"/>
      <c r="Z1362" s="254">
        <f t="shared" si="128"/>
        <v>17790.400000000001</v>
      </c>
      <c r="AA1362" s="5">
        <f>VLOOKUP(G1362,Ma_KH!$A:$R,14,0)</f>
        <v>0</v>
      </c>
    </row>
    <row r="1363" spans="1:27" x14ac:dyDescent="0.25">
      <c r="A1363" s="261">
        <v>46114</v>
      </c>
      <c r="B1363" s="262">
        <v>4186991662</v>
      </c>
      <c r="C1363" s="263" t="s">
        <v>15253</v>
      </c>
      <c r="D1363" s="261">
        <v>46116</v>
      </c>
      <c r="E1363" s="206"/>
      <c r="F1363" s="189"/>
      <c r="G1363" s="265" t="s">
        <v>7431</v>
      </c>
      <c r="H1363" s="206"/>
      <c r="I1363" s="288">
        <v>4186991662</v>
      </c>
      <c r="J1363" s="283" t="s">
        <v>70</v>
      </c>
      <c r="K1363" s="205" t="s">
        <v>27</v>
      </c>
      <c r="L1363" s="190" t="str">
        <f>VLOOKUP($K1363,TONG_SL!$A:$D,2,0)</f>
        <v>Chân giò heo muối 300g</v>
      </c>
      <c r="M1363" s="243"/>
      <c r="N1363" s="190" t="str">
        <f t="shared" si="129"/>
        <v>K-C6</v>
      </c>
      <c r="O1363" s="243"/>
      <c r="P1363" s="243"/>
      <c r="Q1363" s="190" t="str">
        <f>VLOOKUP(K1363,TONG_SL!$A:$D,3,0)</f>
        <v>Túi</v>
      </c>
      <c r="R1363" s="248">
        <v>4</v>
      </c>
      <c r="S1363" s="159"/>
      <c r="T1363" s="159">
        <f>VLOOKUP(VLOOKUP(G1363,Ma_KH!$A:$R,18,0)&amp;K1363,Gia_MB!$A:$F,6,0)</f>
        <v>73431</v>
      </c>
      <c r="U1363" s="254">
        <f t="shared" si="125"/>
        <v>293724</v>
      </c>
      <c r="V1363" s="159"/>
      <c r="W1363" s="246">
        <f t="shared" si="126"/>
        <v>0</v>
      </c>
      <c r="X1363" s="247" t="str">
        <f t="shared" si="127"/>
        <v>8</v>
      </c>
      <c r="Y1363" s="159"/>
      <c r="Z1363" s="254">
        <f t="shared" si="128"/>
        <v>23497.920000000002</v>
      </c>
      <c r="AA1363" s="5">
        <f>VLOOKUP(G1363,Ma_KH!$A:$R,14,0)</f>
        <v>0</v>
      </c>
    </row>
    <row r="1364" spans="1:27" x14ac:dyDescent="0.25">
      <c r="A1364" s="261">
        <v>46114</v>
      </c>
      <c r="B1364" s="262">
        <v>4186991662</v>
      </c>
      <c r="C1364" s="263" t="s">
        <v>15253</v>
      </c>
      <c r="D1364" s="261">
        <v>46116</v>
      </c>
      <c r="E1364" s="206"/>
      <c r="F1364" s="189"/>
      <c r="G1364" s="265" t="s">
        <v>7431</v>
      </c>
      <c r="H1364" s="206"/>
      <c r="I1364" s="288">
        <v>4186991662</v>
      </c>
      <c r="J1364" s="283" t="s">
        <v>70</v>
      </c>
      <c r="K1364" s="205" t="s">
        <v>30</v>
      </c>
      <c r="L1364" s="190" t="str">
        <f>VLOOKUP($K1364,TONG_SL!$A:$D,2,0)</f>
        <v>Gà muối 500g</v>
      </c>
      <c r="M1364" s="243"/>
      <c r="N1364" s="190" t="str">
        <f t="shared" si="129"/>
        <v>K-C6</v>
      </c>
      <c r="O1364" s="243"/>
      <c r="P1364" s="243"/>
      <c r="Q1364" s="190" t="str">
        <f>VLOOKUP(K1364,TONG_SL!$A:$D,3,0)</f>
        <v>Túi</v>
      </c>
      <c r="R1364" s="248">
        <v>4</v>
      </c>
      <c r="S1364" s="159"/>
      <c r="T1364" s="159">
        <f>VLOOKUP(VLOOKUP(G1364,Ma_KH!$A:$R,18,0)&amp;K1364,Gia_MB!$A:$F,6,0)</f>
        <v>116611</v>
      </c>
      <c r="U1364" s="254">
        <f t="shared" si="125"/>
        <v>466444</v>
      </c>
      <c r="V1364" s="159"/>
      <c r="W1364" s="246">
        <f t="shared" si="126"/>
        <v>0</v>
      </c>
      <c r="X1364" s="247" t="str">
        <f t="shared" si="127"/>
        <v>8</v>
      </c>
      <c r="Y1364" s="159"/>
      <c r="Z1364" s="254">
        <f t="shared" si="128"/>
        <v>37315.520000000004</v>
      </c>
      <c r="AA1364" s="5">
        <f>VLOOKUP(G1364,Ma_KH!$A:$R,14,0)</f>
        <v>0</v>
      </c>
    </row>
    <row r="1365" spans="1:27" x14ac:dyDescent="0.25">
      <c r="A1365" s="261">
        <v>46114</v>
      </c>
      <c r="B1365" s="262">
        <v>4186991540</v>
      </c>
      <c r="C1365" s="263" t="s">
        <v>15253</v>
      </c>
      <c r="D1365" s="261">
        <v>46116</v>
      </c>
      <c r="E1365" s="206"/>
      <c r="F1365" s="189"/>
      <c r="G1365" s="265" t="s">
        <v>13866</v>
      </c>
      <c r="H1365" s="206"/>
      <c r="I1365" s="288">
        <v>4186991540</v>
      </c>
      <c r="J1365" s="283" t="s">
        <v>70</v>
      </c>
      <c r="K1365" s="205" t="s">
        <v>27</v>
      </c>
      <c r="L1365" s="190" t="str">
        <f>VLOOKUP($K1365,TONG_SL!$A:$D,2,0)</f>
        <v>Chân giò heo muối 300g</v>
      </c>
      <c r="M1365" s="243"/>
      <c r="N1365" s="190" t="str">
        <f t="shared" si="129"/>
        <v>K-C6</v>
      </c>
      <c r="O1365" s="243"/>
      <c r="P1365" s="243"/>
      <c r="Q1365" s="190" t="str">
        <f>VLOOKUP(K1365,TONG_SL!$A:$D,3,0)</f>
        <v>Túi</v>
      </c>
      <c r="R1365" s="248">
        <v>16</v>
      </c>
      <c r="S1365" s="159"/>
      <c r="T1365" s="159">
        <f>VLOOKUP(VLOOKUP(G1365,Ma_KH!$A:$R,18,0)&amp;K1365,Gia_MB!$A:$F,6,0)</f>
        <v>73431</v>
      </c>
      <c r="U1365" s="254">
        <f t="shared" si="125"/>
        <v>1174896</v>
      </c>
      <c r="V1365" s="159"/>
      <c r="W1365" s="246">
        <f t="shared" si="126"/>
        <v>0</v>
      </c>
      <c r="X1365" s="247" t="str">
        <f t="shared" si="127"/>
        <v>8</v>
      </c>
      <c r="Y1365" s="159"/>
      <c r="Z1365" s="254">
        <f t="shared" si="128"/>
        <v>93991.680000000008</v>
      </c>
      <c r="AA1365" s="5">
        <f>VLOOKUP(G1365,Ma_KH!$A:$R,14,0)</f>
        <v>60</v>
      </c>
    </row>
    <row r="1366" spans="1:27" x14ac:dyDescent="0.25">
      <c r="A1366" s="261">
        <v>46114</v>
      </c>
      <c r="B1366" s="262">
        <v>4186991540</v>
      </c>
      <c r="C1366" s="263" t="s">
        <v>15253</v>
      </c>
      <c r="D1366" s="261">
        <v>46116</v>
      </c>
      <c r="E1366" s="206"/>
      <c r="F1366" s="189"/>
      <c r="G1366" s="265" t="s">
        <v>13866</v>
      </c>
      <c r="H1366" s="206"/>
      <c r="I1366" s="288">
        <v>4186991540</v>
      </c>
      <c r="J1366" s="283" t="s">
        <v>70</v>
      </c>
      <c r="K1366" s="205" t="s">
        <v>32</v>
      </c>
      <c r="L1366" s="190" t="str">
        <f>VLOOKUP($K1366,TONG_SL!$A:$D,2,0)</f>
        <v>Giò Tai Lưỡi Xào 250g</v>
      </c>
      <c r="M1366" s="243"/>
      <c r="N1366" s="190" t="str">
        <f t="shared" si="129"/>
        <v>K-C6</v>
      </c>
      <c r="O1366" s="243"/>
      <c r="P1366" s="243"/>
      <c r="Q1366" s="190" t="str">
        <f>VLOOKUP(K1366,TONG_SL!$A:$D,3,0)</f>
        <v>Túi</v>
      </c>
      <c r="R1366" s="248">
        <v>3</v>
      </c>
      <c r="S1366" s="159"/>
      <c r="T1366" s="159">
        <f>VLOOKUP(VLOOKUP(G1366,Ma_KH!$A:$R,18,0)&amp;K1366,Gia_MB!$A:$F,6,0)</f>
        <v>50182</v>
      </c>
      <c r="U1366" s="254">
        <f t="shared" si="125"/>
        <v>150546</v>
      </c>
      <c r="V1366" s="159"/>
      <c r="W1366" s="246">
        <f t="shared" si="126"/>
        <v>0</v>
      </c>
      <c r="X1366" s="247" t="str">
        <f t="shared" si="127"/>
        <v>8</v>
      </c>
      <c r="Y1366" s="159"/>
      <c r="Z1366" s="254">
        <f t="shared" si="128"/>
        <v>12043.68</v>
      </c>
      <c r="AA1366" s="5">
        <f>VLOOKUP(G1366,Ma_KH!$A:$R,14,0)</f>
        <v>60</v>
      </c>
    </row>
    <row r="1367" spans="1:27" x14ac:dyDescent="0.25">
      <c r="A1367" s="261">
        <v>46114</v>
      </c>
      <c r="B1367" s="262">
        <v>4186991540</v>
      </c>
      <c r="C1367" s="263" t="s">
        <v>15253</v>
      </c>
      <c r="D1367" s="261">
        <v>46116</v>
      </c>
      <c r="E1367" s="206"/>
      <c r="F1367" s="189"/>
      <c r="G1367" s="265" t="s">
        <v>13866</v>
      </c>
      <c r="H1367" s="206"/>
      <c r="I1367" s="288">
        <v>4186991540</v>
      </c>
      <c r="J1367" s="283" t="s">
        <v>70</v>
      </c>
      <c r="K1367" s="205" t="s">
        <v>30</v>
      </c>
      <c r="L1367" s="190" t="str">
        <f>VLOOKUP($K1367,TONG_SL!$A:$D,2,0)</f>
        <v>Gà muối 500g</v>
      </c>
      <c r="M1367" s="243"/>
      <c r="N1367" s="190" t="str">
        <f t="shared" si="129"/>
        <v>K-C6</v>
      </c>
      <c r="O1367" s="243"/>
      <c r="P1367" s="243"/>
      <c r="Q1367" s="190" t="str">
        <f>VLOOKUP(K1367,TONG_SL!$A:$D,3,0)</f>
        <v>Túi</v>
      </c>
      <c r="R1367" s="248">
        <v>4</v>
      </c>
      <c r="S1367" s="159"/>
      <c r="T1367" s="159">
        <f>VLOOKUP(VLOOKUP(G1367,Ma_KH!$A:$R,18,0)&amp;K1367,Gia_MB!$A:$F,6,0)</f>
        <v>116611</v>
      </c>
      <c r="U1367" s="254">
        <f t="shared" si="125"/>
        <v>466444</v>
      </c>
      <c r="V1367" s="159"/>
      <c r="W1367" s="246">
        <f t="shared" si="126"/>
        <v>0</v>
      </c>
      <c r="X1367" s="247" t="str">
        <f t="shared" si="127"/>
        <v>8</v>
      </c>
      <c r="Y1367" s="159"/>
      <c r="Z1367" s="254">
        <f t="shared" si="128"/>
        <v>37315.520000000004</v>
      </c>
      <c r="AA1367" s="5">
        <f>VLOOKUP(G1367,Ma_KH!$A:$R,14,0)</f>
        <v>60</v>
      </c>
    </row>
    <row r="1368" spans="1:27" x14ac:dyDescent="0.25">
      <c r="A1368" s="261">
        <v>46114</v>
      </c>
      <c r="B1368" s="262">
        <v>4186991609</v>
      </c>
      <c r="C1368" s="263" t="s">
        <v>15253</v>
      </c>
      <c r="D1368" s="261">
        <v>46116</v>
      </c>
      <c r="E1368" s="206"/>
      <c r="F1368" s="189"/>
      <c r="G1368" s="265" t="s">
        <v>13868</v>
      </c>
      <c r="H1368" s="206"/>
      <c r="I1368" s="288">
        <v>4186991609</v>
      </c>
      <c r="J1368" s="283" t="s">
        <v>70</v>
      </c>
      <c r="K1368" s="205" t="s">
        <v>48</v>
      </c>
      <c r="L1368" s="190" t="str">
        <f>VLOOKUP($K1368,TONG_SL!$A:$D,2,0)</f>
        <v>Mọc Nấm Hương 250g</v>
      </c>
      <c r="M1368" s="243"/>
      <c r="N1368" s="190" t="str">
        <f t="shared" si="129"/>
        <v>K-C6</v>
      </c>
      <c r="O1368" s="243"/>
      <c r="P1368" s="243"/>
      <c r="Q1368" s="190" t="str">
        <f>VLOOKUP(K1368,TONG_SL!$A:$D,3,0)</f>
        <v>Túi</v>
      </c>
      <c r="R1368" s="248">
        <v>1</v>
      </c>
      <c r="S1368" s="159"/>
      <c r="T1368" s="159">
        <f>VLOOKUP(VLOOKUP(G1368,Ma_KH!$A:$R,18,0)&amp;K1368,Gia_MB!$A:$F,6,0)</f>
        <v>46000</v>
      </c>
      <c r="U1368" s="254">
        <f t="shared" si="125"/>
        <v>46000</v>
      </c>
      <c r="V1368" s="159"/>
      <c r="W1368" s="246">
        <f t="shared" si="126"/>
        <v>0</v>
      </c>
      <c r="X1368" s="247" t="str">
        <f t="shared" si="127"/>
        <v>8</v>
      </c>
      <c r="Y1368" s="159"/>
      <c r="Z1368" s="254">
        <f t="shared" si="128"/>
        <v>3680</v>
      </c>
      <c r="AA1368" s="5">
        <f>VLOOKUP(G1368,Ma_KH!$A:$R,14,0)</f>
        <v>60</v>
      </c>
    </row>
    <row r="1369" spans="1:27" x14ac:dyDescent="0.25">
      <c r="A1369" s="261">
        <v>46114</v>
      </c>
      <c r="B1369" s="262">
        <v>4186991609</v>
      </c>
      <c r="C1369" s="263" t="s">
        <v>15253</v>
      </c>
      <c r="D1369" s="261">
        <v>46116</v>
      </c>
      <c r="E1369" s="206"/>
      <c r="F1369" s="189"/>
      <c r="G1369" s="265" t="s">
        <v>13868</v>
      </c>
      <c r="H1369" s="206"/>
      <c r="I1369" s="288">
        <v>4186991609</v>
      </c>
      <c r="J1369" s="283" t="s">
        <v>70</v>
      </c>
      <c r="K1369" s="205" t="s">
        <v>27</v>
      </c>
      <c r="L1369" s="190" t="str">
        <f>VLOOKUP($K1369,TONG_SL!$A:$D,2,0)</f>
        <v>Chân giò heo muối 300g</v>
      </c>
      <c r="M1369" s="243"/>
      <c r="N1369" s="190" t="str">
        <f t="shared" si="129"/>
        <v>K-C6</v>
      </c>
      <c r="O1369" s="243"/>
      <c r="P1369" s="243"/>
      <c r="Q1369" s="190" t="str">
        <f>VLOOKUP(K1369,TONG_SL!$A:$D,3,0)</f>
        <v>Túi</v>
      </c>
      <c r="R1369" s="248">
        <v>11</v>
      </c>
      <c r="S1369" s="159"/>
      <c r="T1369" s="159">
        <f>VLOOKUP(VLOOKUP(G1369,Ma_KH!$A:$R,18,0)&amp;K1369,Gia_MB!$A:$F,6,0)</f>
        <v>73431</v>
      </c>
      <c r="U1369" s="254">
        <f t="shared" si="125"/>
        <v>807741</v>
      </c>
      <c r="V1369" s="159"/>
      <c r="W1369" s="246">
        <f t="shared" si="126"/>
        <v>0</v>
      </c>
      <c r="X1369" s="247" t="str">
        <f t="shared" si="127"/>
        <v>8</v>
      </c>
      <c r="Y1369" s="159"/>
      <c r="Z1369" s="254">
        <f t="shared" si="128"/>
        <v>64619.28</v>
      </c>
      <c r="AA1369" s="5">
        <f>VLOOKUP(G1369,Ma_KH!$A:$R,14,0)</f>
        <v>60</v>
      </c>
    </row>
    <row r="1370" spans="1:27" x14ac:dyDescent="0.25">
      <c r="A1370" s="261">
        <v>46114</v>
      </c>
      <c r="B1370" s="262">
        <v>4186991609</v>
      </c>
      <c r="C1370" s="263" t="s">
        <v>15253</v>
      </c>
      <c r="D1370" s="261">
        <v>46116</v>
      </c>
      <c r="E1370" s="206"/>
      <c r="F1370" s="189"/>
      <c r="G1370" s="265" t="s">
        <v>13868</v>
      </c>
      <c r="H1370" s="206"/>
      <c r="I1370" s="288">
        <v>4186991609</v>
      </c>
      <c r="J1370" s="283" t="s">
        <v>70</v>
      </c>
      <c r="K1370" s="205" t="s">
        <v>32</v>
      </c>
      <c r="L1370" s="190" t="str">
        <f>VLOOKUP($K1370,TONG_SL!$A:$D,2,0)</f>
        <v>Giò Tai Lưỡi Xào 250g</v>
      </c>
      <c r="M1370" s="243"/>
      <c r="N1370" s="190" t="str">
        <f t="shared" si="129"/>
        <v>K-C6</v>
      </c>
      <c r="O1370" s="243"/>
      <c r="P1370" s="243"/>
      <c r="Q1370" s="190" t="str">
        <f>VLOOKUP(K1370,TONG_SL!$A:$D,3,0)</f>
        <v>Túi</v>
      </c>
      <c r="R1370" s="248">
        <v>6</v>
      </c>
      <c r="S1370" s="159"/>
      <c r="T1370" s="159">
        <f>VLOOKUP(VLOOKUP(G1370,Ma_KH!$A:$R,18,0)&amp;K1370,Gia_MB!$A:$F,6,0)</f>
        <v>50182</v>
      </c>
      <c r="U1370" s="254">
        <f t="shared" si="125"/>
        <v>301092</v>
      </c>
      <c r="V1370" s="159"/>
      <c r="W1370" s="246">
        <f t="shared" si="126"/>
        <v>0</v>
      </c>
      <c r="X1370" s="247" t="str">
        <f t="shared" si="127"/>
        <v>8</v>
      </c>
      <c r="Y1370" s="159"/>
      <c r="Z1370" s="254">
        <f t="shared" si="128"/>
        <v>24087.360000000001</v>
      </c>
      <c r="AA1370" s="5">
        <f>VLOOKUP(G1370,Ma_KH!$A:$R,14,0)</f>
        <v>60</v>
      </c>
    </row>
    <row r="1371" spans="1:27" x14ac:dyDescent="0.25">
      <c r="A1371" s="261">
        <v>46114</v>
      </c>
      <c r="B1371" s="262">
        <v>4186991609</v>
      </c>
      <c r="C1371" s="263" t="s">
        <v>15253</v>
      </c>
      <c r="D1371" s="261">
        <v>46116</v>
      </c>
      <c r="E1371" s="206"/>
      <c r="F1371" s="189"/>
      <c r="G1371" s="265" t="s">
        <v>13868</v>
      </c>
      <c r="H1371" s="206"/>
      <c r="I1371" s="288">
        <v>4186991609</v>
      </c>
      <c r="J1371" s="283" t="s">
        <v>70</v>
      </c>
      <c r="K1371" s="205" t="s">
        <v>30</v>
      </c>
      <c r="L1371" s="190" t="str">
        <f>VLOOKUP($K1371,TONG_SL!$A:$D,2,0)</f>
        <v>Gà muối 500g</v>
      </c>
      <c r="M1371" s="243"/>
      <c r="N1371" s="190" t="str">
        <f t="shared" si="129"/>
        <v>K-C6</v>
      </c>
      <c r="O1371" s="243"/>
      <c r="P1371" s="243"/>
      <c r="Q1371" s="190" t="str">
        <f>VLOOKUP(K1371,TONG_SL!$A:$D,3,0)</f>
        <v>Túi</v>
      </c>
      <c r="R1371" s="248">
        <v>6</v>
      </c>
      <c r="S1371" s="159"/>
      <c r="T1371" s="159">
        <f>VLOOKUP(VLOOKUP(G1371,Ma_KH!$A:$R,18,0)&amp;K1371,Gia_MB!$A:$F,6,0)</f>
        <v>116611</v>
      </c>
      <c r="U1371" s="254">
        <f t="shared" si="125"/>
        <v>699666</v>
      </c>
      <c r="V1371" s="159"/>
      <c r="W1371" s="246">
        <f t="shared" si="126"/>
        <v>0</v>
      </c>
      <c r="X1371" s="247" t="str">
        <f t="shared" si="127"/>
        <v>8</v>
      </c>
      <c r="Y1371" s="159"/>
      <c r="Z1371" s="254">
        <f t="shared" si="128"/>
        <v>55973.279999999999</v>
      </c>
      <c r="AA1371" s="5">
        <f>VLOOKUP(G1371,Ma_KH!$A:$R,14,0)</f>
        <v>60</v>
      </c>
    </row>
    <row r="1372" spans="1:27" x14ac:dyDescent="0.25">
      <c r="A1372" s="261">
        <v>46114</v>
      </c>
      <c r="B1372" s="262">
        <v>4186991793</v>
      </c>
      <c r="C1372" s="263" t="s">
        <v>15253</v>
      </c>
      <c r="D1372" s="261">
        <v>46116</v>
      </c>
      <c r="E1372" s="206"/>
      <c r="F1372" s="189"/>
      <c r="G1372" s="265" t="s">
        <v>7691</v>
      </c>
      <c r="H1372" s="206"/>
      <c r="I1372" s="288">
        <v>4186991793</v>
      </c>
      <c r="J1372" s="283" t="s">
        <v>70</v>
      </c>
      <c r="K1372" s="205" t="s">
        <v>48</v>
      </c>
      <c r="L1372" s="190" t="str">
        <f>VLOOKUP($K1372,TONG_SL!$A:$D,2,0)</f>
        <v>Mọc Nấm Hương 250g</v>
      </c>
      <c r="M1372" s="243"/>
      <c r="N1372" s="190" t="str">
        <f t="shared" si="129"/>
        <v>K-C6</v>
      </c>
      <c r="O1372" s="243"/>
      <c r="P1372" s="243"/>
      <c r="Q1372" s="190" t="str">
        <f>VLOOKUP(K1372,TONG_SL!$A:$D,3,0)</f>
        <v>Túi</v>
      </c>
      <c r="R1372" s="248">
        <v>1</v>
      </c>
      <c r="S1372" s="159"/>
      <c r="T1372" s="159">
        <f>VLOOKUP(VLOOKUP(G1372,Ma_KH!$A:$R,18,0)&amp;K1372,Gia_MB!$A:$F,6,0)</f>
        <v>46000</v>
      </c>
      <c r="U1372" s="254">
        <f t="shared" si="125"/>
        <v>46000</v>
      </c>
      <c r="V1372" s="159"/>
      <c r="W1372" s="246">
        <f t="shared" si="126"/>
        <v>0</v>
      </c>
      <c r="X1372" s="247" t="str">
        <f t="shared" si="127"/>
        <v>8</v>
      </c>
      <c r="Y1372" s="159"/>
      <c r="Z1372" s="254">
        <f t="shared" si="128"/>
        <v>3680</v>
      </c>
      <c r="AA1372" s="5">
        <f>VLOOKUP(G1372,Ma_KH!$A:$R,14,0)</f>
        <v>60</v>
      </c>
    </row>
    <row r="1373" spans="1:27" x14ac:dyDescent="0.25">
      <c r="A1373" s="261">
        <v>46114</v>
      </c>
      <c r="B1373" s="262">
        <v>4186991793</v>
      </c>
      <c r="C1373" s="263" t="s">
        <v>15253</v>
      </c>
      <c r="D1373" s="261">
        <v>46116</v>
      </c>
      <c r="E1373" s="206"/>
      <c r="F1373" s="189"/>
      <c r="G1373" s="265" t="s">
        <v>7691</v>
      </c>
      <c r="H1373" s="206"/>
      <c r="I1373" s="288">
        <v>4186991793</v>
      </c>
      <c r="J1373" s="283" t="s">
        <v>70</v>
      </c>
      <c r="K1373" s="205" t="s">
        <v>27</v>
      </c>
      <c r="L1373" s="190" t="str">
        <f>VLOOKUP($K1373,TONG_SL!$A:$D,2,0)</f>
        <v>Chân giò heo muối 300g</v>
      </c>
      <c r="M1373" s="243"/>
      <c r="N1373" s="190" t="str">
        <f t="shared" si="129"/>
        <v>K-C6</v>
      </c>
      <c r="O1373" s="243"/>
      <c r="P1373" s="243"/>
      <c r="Q1373" s="190" t="str">
        <f>VLOOKUP(K1373,TONG_SL!$A:$D,3,0)</f>
        <v>Túi</v>
      </c>
      <c r="R1373" s="248">
        <v>10</v>
      </c>
      <c r="S1373" s="159"/>
      <c r="T1373" s="159">
        <f>VLOOKUP(VLOOKUP(G1373,Ma_KH!$A:$R,18,0)&amp;K1373,Gia_MB!$A:$F,6,0)</f>
        <v>73431</v>
      </c>
      <c r="U1373" s="254">
        <f t="shared" si="125"/>
        <v>734310</v>
      </c>
      <c r="V1373" s="159"/>
      <c r="W1373" s="246">
        <f t="shared" si="126"/>
        <v>0</v>
      </c>
      <c r="X1373" s="247" t="str">
        <f t="shared" si="127"/>
        <v>8</v>
      </c>
      <c r="Y1373" s="159"/>
      <c r="Z1373" s="254">
        <f t="shared" si="128"/>
        <v>58744.800000000003</v>
      </c>
      <c r="AA1373" s="5">
        <f>VLOOKUP(G1373,Ma_KH!$A:$R,14,0)</f>
        <v>60</v>
      </c>
    </row>
    <row r="1374" spans="1:27" x14ac:dyDescent="0.25">
      <c r="A1374" s="261">
        <v>46114</v>
      </c>
      <c r="B1374" s="262">
        <v>4186991793</v>
      </c>
      <c r="C1374" s="263" t="s">
        <v>15253</v>
      </c>
      <c r="D1374" s="261">
        <v>46116</v>
      </c>
      <c r="E1374" s="206"/>
      <c r="F1374" s="189"/>
      <c r="G1374" s="265" t="s">
        <v>7691</v>
      </c>
      <c r="H1374" s="206"/>
      <c r="I1374" s="288">
        <v>4186991793</v>
      </c>
      <c r="J1374" s="283" t="s">
        <v>70</v>
      </c>
      <c r="K1374" s="205" t="s">
        <v>32</v>
      </c>
      <c r="L1374" s="190" t="str">
        <f>VLOOKUP($K1374,TONG_SL!$A:$D,2,0)</f>
        <v>Giò Tai Lưỡi Xào 250g</v>
      </c>
      <c r="M1374" s="243"/>
      <c r="N1374" s="190" t="str">
        <f t="shared" si="129"/>
        <v>K-C6</v>
      </c>
      <c r="O1374" s="243"/>
      <c r="P1374" s="243"/>
      <c r="Q1374" s="190" t="str">
        <f>VLOOKUP(K1374,TONG_SL!$A:$D,3,0)</f>
        <v>Túi</v>
      </c>
      <c r="R1374" s="248">
        <v>4</v>
      </c>
      <c r="S1374" s="159"/>
      <c r="T1374" s="159">
        <f>VLOOKUP(VLOOKUP(G1374,Ma_KH!$A:$R,18,0)&amp;K1374,Gia_MB!$A:$F,6,0)</f>
        <v>50182</v>
      </c>
      <c r="U1374" s="254">
        <f t="shared" si="125"/>
        <v>200728</v>
      </c>
      <c r="V1374" s="159"/>
      <c r="W1374" s="246">
        <f t="shared" si="126"/>
        <v>0</v>
      </c>
      <c r="X1374" s="247" t="str">
        <f t="shared" si="127"/>
        <v>8</v>
      </c>
      <c r="Y1374" s="159"/>
      <c r="Z1374" s="254">
        <f t="shared" si="128"/>
        <v>16058.24</v>
      </c>
      <c r="AA1374" s="5">
        <f>VLOOKUP(G1374,Ma_KH!$A:$R,14,0)</f>
        <v>60</v>
      </c>
    </row>
    <row r="1375" spans="1:27" x14ac:dyDescent="0.25">
      <c r="A1375" s="261">
        <v>46114</v>
      </c>
      <c r="B1375" s="262">
        <v>4186991793</v>
      </c>
      <c r="C1375" s="263" t="s">
        <v>15253</v>
      </c>
      <c r="D1375" s="261">
        <v>46116</v>
      </c>
      <c r="E1375" s="206"/>
      <c r="F1375" s="189"/>
      <c r="G1375" s="265" t="s">
        <v>7691</v>
      </c>
      <c r="H1375" s="206"/>
      <c r="I1375" s="288">
        <v>4186991793</v>
      </c>
      <c r="J1375" s="283" t="s">
        <v>70</v>
      </c>
      <c r="K1375" s="205" t="s">
        <v>30</v>
      </c>
      <c r="L1375" s="190" t="str">
        <f>VLOOKUP($K1375,TONG_SL!$A:$D,2,0)</f>
        <v>Gà muối 500g</v>
      </c>
      <c r="M1375" s="243"/>
      <c r="N1375" s="190" t="str">
        <f t="shared" si="129"/>
        <v>K-C6</v>
      </c>
      <c r="O1375" s="243"/>
      <c r="P1375" s="243"/>
      <c r="Q1375" s="190" t="str">
        <f>VLOOKUP(K1375,TONG_SL!$A:$D,3,0)</f>
        <v>Túi</v>
      </c>
      <c r="R1375" s="248">
        <v>4</v>
      </c>
      <c r="S1375" s="159"/>
      <c r="T1375" s="159">
        <f>VLOOKUP(VLOOKUP(G1375,Ma_KH!$A:$R,18,0)&amp;K1375,Gia_MB!$A:$F,6,0)</f>
        <v>116611</v>
      </c>
      <c r="U1375" s="254">
        <f t="shared" si="125"/>
        <v>466444</v>
      </c>
      <c r="V1375" s="159"/>
      <c r="W1375" s="246">
        <f t="shared" si="126"/>
        <v>0</v>
      </c>
      <c r="X1375" s="247" t="str">
        <f t="shared" si="127"/>
        <v>8</v>
      </c>
      <c r="Y1375" s="159"/>
      <c r="Z1375" s="254">
        <f t="shared" si="128"/>
        <v>37315.520000000004</v>
      </c>
      <c r="AA1375" s="5">
        <f>VLOOKUP(G1375,Ma_KH!$A:$R,14,0)</f>
        <v>60</v>
      </c>
    </row>
    <row r="1376" spans="1:27" x14ac:dyDescent="0.25">
      <c r="A1376" s="261">
        <v>46114</v>
      </c>
      <c r="B1376" s="262">
        <v>4186992302</v>
      </c>
      <c r="C1376" s="263" t="s">
        <v>15253</v>
      </c>
      <c r="D1376" s="261">
        <v>46116</v>
      </c>
      <c r="E1376" s="206"/>
      <c r="F1376" s="189"/>
      <c r="G1376" s="265" t="s">
        <v>13879</v>
      </c>
      <c r="H1376" s="206"/>
      <c r="I1376" s="288">
        <v>4186992302</v>
      </c>
      <c r="J1376" s="283" t="s">
        <v>70</v>
      </c>
      <c r="K1376" s="205" t="s">
        <v>27</v>
      </c>
      <c r="L1376" s="190" t="str">
        <f>VLOOKUP($K1376,TONG_SL!$A:$D,2,0)</f>
        <v>Chân giò heo muối 300g</v>
      </c>
      <c r="M1376" s="243"/>
      <c r="N1376" s="190" t="str">
        <f t="shared" si="129"/>
        <v>K-C6</v>
      </c>
      <c r="O1376" s="243"/>
      <c r="P1376" s="243"/>
      <c r="Q1376" s="190" t="str">
        <f>VLOOKUP(K1376,TONG_SL!$A:$D,3,0)</f>
        <v>Túi</v>
      </c>
      <c r="R1376" s="248">
        <v>9</v>
      </c>
      <c r="S1376" s="159"/>
      <c r="T1376" s="159">
        <f>VLOOKUP(VLOOKUP(G1376,Ma_KH!$A:$R,18,0)&amp;K1376,Gia_MB!$A:$F,6,0)</f>
        <v>73431</v>
      </c>
      <c r="U1376" s="254">
        <f t="shared" si="125"/>
        <v>660879</v>
      </c>
      <c r="V1376" s="159"/>
      <c r="W1376" s="246">
        <f t="shared" si="126"/>
        <v>0</v>
      </c>
      <c r="X1376" s="247" t="str">
        <f t="shared" si="127"/>
        <v>8</v>
      </c>
      <c r="Y1376" s="159"/>
      <c r="Z1376" s="254">
        <f t="shared" si="128"/>
        <v>52870.32</v>
      </c>
      <c r="AA1376" s="5">
        <f>VLOOKUP(G1376,Ma_KH!$A:$R,14,0)</f>
        <v>60</v>
      </c>
    </row>
    <row r="1377" spans="1:27" x14ac:dyDescent="0.25">
      <c r="A1377" s="261">
        <v>46114</v>
      </c>
      <c r="B1377" s="262">
        <v>4186992302</v>
      </c>
      <c r="C1377" s="263" t="s">
        <v>15253</v>
      </c>
      <c r="D1377" s="261">
        <v>46116</v>
      </c>
      <c r="E1377" s="206"/>
      <c r="F1377" s="189"/>
      <c r="G1377" s="265" t="s">
        <v>13879</v>
      </c>
      <c r="H1377" s="206"/>
      <c r="I1377" s="288">
        <v>4186992302</v>
      </c>
      <c r="J1377" s="283" t="s">
        <v>70</v>
      </c>
      <c r="K1377" s="205" t="s">
        <v>30</v>
      </c>
      <c r="L1377" s="190" t="str">
        <f>VLOOKUP($K1377,TONG_SL!$A:$D,2,0)</f>
        <v>Gà muối 500g</v>
      </c>
      <c r="M1377" s="243"/>
      <c r="N1377" s="190" t="str">
        <f t="shared" si="129"/>
        <v>K-C6</v>
      </c>
      <c r="O1377" s="243"/>
      <c r="P1377" s="243"/>
      <c r="Q1377" s="190" t="str">
        <f>VLOOKUP(K1377,TONG_SL!$A:$D,3,0)</f>
        <v>Túi</v>
      </c>
      <c r="R1377" s="248">
        <v>3</v>
      </c>
      <c r="S1377" s="159"/>
      <c r="T1377" s="159">
        <f>VLOOKUP(VLOOKUP(G1377,Ma_KH!$A:$R,18,0)&amp;K1377,Gia_MB!$A:$F,6,0)</f>
        <v>116611</v>
      </c>
      <c r="U1377" s="254">
        <f t="shared" si="125"/>
        <v>349833</v>
      </c>
      <c r="V1377" s="159"/>
      <c r="W1377" s="246">
        <f t="shared" si="126"/>
        <v>0</v>
      </c>
      <c r="X1377" s="247" t="str">
        <f t="shared" si="127"/>
        <v>8</v>
      </c>
      <c r="Y1377" s="159"/>
      <c r="Z1377" s="254">
        <f t="shared" si="128"/>
        <v>27986.639999999999</v>
      </c>
      <c r="AA1377" s="5">
        <f>VLOOKUP(G1377,Ma_KH!$A:$R,14,0)</f>
        <v>60</v>
      </c>
    </row>
    <row r="1378" spans="1:27" x14ac:dyDescent="0.25">
      <c r="A1378" s="261">
        <v>46114</v>
      </c>
      <c r="B1378" s="262">
        <v>4186991500</v>
      </c>
      <c r="C1378" s="263" t="s">
        <v>15253</v>
      </c>
      <c r="D1378" s="261">
        <v>46116</v>
      </c>
      <c r="E1378" s="206"/>
      <c r="F1378" s="189"/>
      <c r="G1378" s="265" t="s">
        <v>13863</v>
      </c>
      <c r="H1378" s="206"/>
      <c r="I1378" s="288">
        <v>4186991500</v>
      </c>
      <c r="J1378" s="283" t="s">
        <v>70</v>
      </c>
      <c r="K1378" s="205" t="s">
        <v>34</v>
      </c>
      <c r="L1378" s="190" t="str">
        <f>VLOOKUP($K1378,TONG_SL!$A:$D,2,0)</f>
        <v>Tai heo muối 200g</v>
      </c>
      <c r="M1378" s="243"/>
      <c r="N1378" s="190" t="str">
        <f t="shared" si="129"/>
        <v>K-C6</v>
      </c>
      <c r="O1378" s="243"/>
      <c r="P1378" s="243"/>
      <c r="Q1378" s="190" t="str">
        <f>VLOOKUP(K1378,TONG_SL!$A:$D,3,0)</f>
        <v>Túi</v>
      </c>
      <c r="R1378" s="248">
        <v>2</v>
      </c>
      <c r="S1378" s="159"/>
      <c r="T1378" s="159">
        <f>VLOOKUP(VLOOKUP(G1378,Ma_KH!$A:$R,18,0)&amp;K1378,Gia_MB!$A:$F,6,0)</f>
        <v>55595</v>
      </c>
      <c r="U1378" s="254">
        <f t="shared" si="125"/>
        <v>111190</v>
      </c>
      <c r="V1378" s="159"/>
      <c r="W1378" s="246">
        <f t="shared" si="126"/>
        <v>0</v>
      </c>
      <c r="X1378" s="247" t="str">
        <f t="shared" si="127"/>
        <v>8</v>
      </c>
      <c r="Y1378" s="159"/>
      <c r="Z1378" s="254">
        <f t="shared" si="128"/>
        <v>8895.2000000000007</v>
      </c>
      <c r="AA1378" s="5">
        <f>VLOOKUP(G1378,Ma_KH!$A:$R,14,0)</f>
        <v>60</v>
      </c>
    </row>
    <row r="1379" spans="1:27" x14ac:dyDescent="0.25">
      <c r="A1379" s="261">
        <v>46114</v>
      </c>
      <c r="B1379" s="262">
        <v>4186991500</v>
      </c>
      <c r="C1379" s="263" t="s">
        <v>15253</v>
      </c>
      <c r="D1379" s="261">
        <v>46116</v>
      </c>
      <c r="E1379" s="206"/>
      <c r="F1379" s="189"/>
      <c r="G1379" s="265" t="s">
        <v>13863</v>
      </c>
      <c r="H1379" s="206"/>
      <c r="I1379" s="288">
        <v>4186991500</v>
      </c>
      <c r="J1379" s="283" t="s">
        <v>70</v>
      </c>
      <c r="K1379" s="205" t="s">
        <v>48</v>
      </c>
      <c r="L1379" s="190" t="str">
        <f>VLOOKUP($K1379,TONG_SL!$A:$D,2,0)</f>
        <v>Mọc Nấm Hương 250g</v>
      </c>
      <c r="M1379" s="243"/>
      <c r="N1379" s="190" t="str">
        <f t="shared" si="129"/>
        <v>K-C6</v>
      </c>
      <c r="O1379" s="243"/>
      <c r="P1379" s="243"/>
      <c r="Q1379" s="190" t="str">
        <f>VLOOKUP(K1379,TONG_SL!$A:$D,3,0)</f>
        <v>Túi</v>
      </c>
      <c r="R1379" s="248">
        <v>4</v>
      </c>
      <c r="S1379" s="159"/>
      <c r="T1379" s="159">
        <f>VLOOKUP(VLOOKUP(G1379,Ma_KH!$A:$R,18,0)&amp;K1379,Gia_MB!$A:$F,6,0)</f>
        <v>46000</v>
      </c>
      <c r="U1379" s="254">
        <f t="shared" si="125"/>
        <v>184000</v>
      </c>
      <c r="V1379" s="159"/>
      <c r="W1379" s="246">
        <f t="shared" si="126"/>
        <v>0</v>
      </c>
      <c r="X1379" s="247" t="str">
        <f t="shared" si="127"/>
        <v>8</v>
      </c>
      <c r="Y1379" s="159"/>
      <c r="Z1379" s="254">
        <f t="shared" si="128"/>
        <v>14720</v>
      </c>
      <c r="AA1379" s="5">
        <f>VLOOKUP(G1379,Ma_KH!$A:$R,14,0)</f>
        <v>60</v>
      </c>
    </row>
    <row r="1380" spans="1:27" x14ac:dyDescent="0.25">
      <c r="A1380" s="261">
        <v>46114</v>
      </c>
      <c r="B1380" s="262">
        <v>4186991500</v>
      </c>
      <c r="C1380" s="263" t="s">
        <v>15253</v>
      </c>
      <c r="D1380" s="261">
        <v>46116</v>
      </c>
      <c r="E1380" s="206"/>
      <c r="F1380" s="189"/>
      <c r="G1380" s="265" t="s">
        <v>13863</v>
      </c>
      <c r="H1380" s="206"/>
      <c r="I1380" s="288">
        <v>4186991500</v>
      </c>
      <c r="J1380" s="283" t="s">
        <v>70</v>
      </c>
      <c r="K1380" s="205" t="s">
        <v>27</v>
      </c>
      <c r="L1380" s="190" t="str">
        <f>VLOOKUP($K1380,TONG_SL!$A:$D,2,0)</f>
        <v>Chân giò heo muối 300g</v>
      </c>
      <c r="M1380" s="243"/>
      <c r="N1380" s="190" t="str">
        <f t="shared" si="129"/>
        <v>K-C6</v>
      </c>
      <c r="O1380" s="243"/>
      <c r="P1380" s="243"/>
      <c r="Q1380" s="190" t="str">
        <f>VLOOKUP(K1380,TONG_SL!$A:$D,3,0)</f>
        <v>Túi</v>
      </c>
      <c r="R1380" s="248">
        <v>1</v>
      </c>
      <c r="S1380" s="159"/>
      <c r="T1380" s="159">
        <f>VLOOKUP(VLOOKUP(G1380,Ma_KH!$A:$R,18,0)&amp;K1380,Gia_MB!$A:$F,6,0)</f>
        <v>73431</v>
      </c>
      <c r="U1380" s="254">
        <f t="shared" si="125"/>
        <v>73431</v>
      </c>
      <c r="V1380" s="159"/>
      <c r="W1380" s="246">
        <f t="shared" si="126"/>
        <v>0</v>
      </c>
      <c r="X1380" s="247" t="str">
        <f t="shared" si="127"/>
        <v>8</v>
      </c>
      <c r="Y1380" s="159"/>
      <c r="Z1380" s="254">
        <f t="shared" si="128"/>
        <v>5874.4800000000005</v>
      </c>
      <c r="AA1380" s="5">
        <f>VLOOKUP(G1380,Ma_KH!$A:$R,14,0)</f>
        <v>60</v>
      </c>
    </row>
    <row r="1381" spans="1:27" x14ac:dyDescent="0.25">
      <c r="A1381" s="261">
        <v>46114</v>
      </c>
      <c r="B1381" s="262">
        <v>4186991500</v>
      </c>
      <c r="C1381" s="263" t="s">
        <v>15253</v>
      </c>
      <c r="D1381" s="261">
        <v>46116</v>
      </c>
      <c r="E1381" s="206"/>
      <c r="F1381" s="189"/>
      <c r="G1381" s="265" t="s">
        <v>13863</v>
      </c>
      <c r="H1381" s="206"/>
      <c r="I1381" s="288">
        <v>4186991500</v>
      </c>
      <c r="J1381" s="283" t="s">
        <v>70</v>
      </c>
      <c r="K1381" s="205" t="s">
        <v>30</v>
      </c>
      <c r="L1381" s="190" t="str">
        <f>VLOOKUP($K1381,TONG_SL!$A:$D,2,0)</f>
        <v>Gà muối 500g</v>
      </c>
      <c r="M1381" s="243"/>
      <c r="N1381" s="190" t="str">
        <f t="shared" si="129"/>
        <v>K-C6</v>
      </c>
      <c r="O1381" s="243"/>
      <c r="P1381" s="243"/>
      <c r="Q1381" s="190" t="str">
        <f>VLOOKUP(K1381,TONG_SL!$A:$D,3,0)</f>
        <v>Túi</v>
      </c>
      <c r="R1381" s="248">
        <v>5</v>
      </c>
      <c r="S1381" s="159"/>
      <c r="T1381" s="159">
        <f>VLOOKUP(VLOOKUP(G1381,Ma_KH!$A:$R,18,0)&amp;K1381,Gia_MB!$A:$F,6,0)</f>
        <v>116611</v>
      </c>
      <c r="U1381" s="254">
        <f t="shared" si="125"/>
        <v>583055</v>
      </c>
      <c r="V1381" s="159"/>
      <c r="W1381" s="246">
        <f t="shared" si="126"/>
        <v>0</v>
      </c>
      <c r="X1381" s="247" t="str">
        <f t="shared" si="127"/>
        <v>8</v>
      </c>
      <c r="Y1381" s="159"/>
      <c r="Z1381" s="254">
        <f t="shared" si="128"/>
        <v>46644.4</v>
      </c>
      <c r="AA1381" s="5">
        <f>VLOOKUP(G1381,Ma_KH!$A:$R,14,0)</f>
        <v>60</v>
      </c>
    </row>
    <row r="1382" spans="1:27" x14ac:dyDescent="0.25">
      <c r="A1382" s="261">
        <v>46107</v>
      </c>
      <c r="B1382" s="262">
        <v>4186680633</v>
      </c>
      <c r="C1382" s="263" t="s">
        <v>15253</v>
      </c>
      <c r="D1382" s="261">
        <v>46116</v>
      </c>
      <c r="E1382" s="206"/>
      <c r="F1382" s="189"/>
      <c r="G1382" s="265" t="s">
        <v>14795</v>
      </c>
      <c r="H1382" s="206"/>
      <c r="I1382" s="288">
        <v>4186680633</v>
      </c>
      <c r="J1382" s="283" t="s">
        <v>70</v>
      </c>
      <c r="K1382" s="205" t="s">
        <v>37</v>
      </c>
      <c r="L1382" s="190" t="str">
        <f>VLOOKUP($K1382,TONG_SL!$A:$D,2,0)</f>
        <v>Chả cốm 300g</v>
      </c>
      <c r="M1382" s="243"/>
      <c r="N1382" s="190" t="str">
        <f t="shared" si="129"/>
        <v>K-C6</v>
      </c>
      <c r="O1382" s="243"/>
      <c r="P1382" s="243"/>
      <c r="Q1382" s="190" t="str">
        <f>VLOOKUP(K1382,TONG_SL!$A:$D,3,0)</f>
        <v>Túi</v>
      </c>
      <c r="R1382" s="248">
        <v>4</v>
      </c>
      <c r="S1382" s="159"/>
      <c r="T1382" s="159">
        <f>VLOOKUP(VLOOKUP(G1382,Ma_KH!$A:$R,18,0)&amp;K1382,Gia_MB!$A:$F,6,0)</f>
        <v>74250</v>
      </c>
      <c r="U1382" s="254">
        <f t="shared" si="125"/>
        <v>297000</v>
      </c>
      <c r="V1382" s="159"/>
      <c r="W1382" s="246">
        <f t="shared" si="126"/>
        <v>0</v>
      </c>
      <c r="X1382" s="247" t="str">
        <f t="shared" si="127"/>
        <v>8</v>
      </c>
      <c r="Y1382" s="159"/>
      <c r="Z1382" s="254">
        <f t="shared" si="128"/>
        <v>23760</v>
      </c>
      <c r="AA1382" s="5">
        <f>VLOOKUP(G1382,Ma_KH!$A:$R,14,0)</f>
        <v>60</v>
      </c>
    </row>
    <row r="1383" spans="1:27" x14ac:dyDescent="0.25">
      <c r="A1383" s="261">
        <v>46107</v>
      </c>
      <c r="B1383" s="262">
        <v>4186680633</v>
      </c>
      <c r="C1383" s="263" t="s">
        <v>15253</v>
      </c>
      <c r="D1383" s="261">
        <v>46116</v>
      </c>
      <c r="E1383" s="206"/>
      <c r="F1383" s="189"/>
      <c r="G1383" s="265" t="s">
        <v>14795</v>
      </c>
      <c r="H1383" s="206"/>
      <c r="I1383" s="288">
        <v>4186680633</v>
      </c>
      <c r="J1383" s="283" t="s">
        <v>70</v>
      </c>
      <c r="K1383" s="205" t="s">
        <v>27</v>
      </c>
      <c r="L1383" s="190" t="str">
        <f>VLOOKUP($K1383,TONG_SL!$A:$D,2,0)</f>
        <v>Chân giò heo muối 300g</v>
      </c>
      <c r="M1383" s="243"/>
      <c r="N1383" s="190" t="str">
        <f t="shared" si="129"/>
        <v>K-C6</v>
      </c>
      <c r="O1383" s="243"/>
      <c r="P1383" s="243"/>
      <c r="Q1383" s="190" t="str">
        <f>VLOOKUP(K1383,TONG_SL!$A:$D,3,0)</f>
        <v>Túi</v>
      </c>
      <c r="R1383" s="248">
        <v>4</v>
      </c>
      <c r="S1383" s="159"/>
      <c r="T1383" s="159">
        <f>VLOOKUP(VLOOKUP(G1383,Ma_KH!$A:$R,18,0)&amp;K1383,Gia_MB!$A:$F,6,0)</f>
        <v>73431</v>
      </c>
      <c r="U1383" s="254">
        <f t="shared" si="125"/>
        <v>293724</v>
      </c>
      <c r="V1383" s="159"/>
      <c r="W1383" s="246">
        <f t="shared" si="126"/>
        <v>0</v>
      </c>
      <c r="X1383" s="247" t="str">
        <f t="shared" si="127"/>
        <v>8</v>
      </c>
      <c r="Y1383" s="159"/>
      <c r="Z1383" s="254">
        <f t="shared" si="128"/>
        <v>23497.920000000002</v>
      </c>
      <c r="AA1383" s="5">
        <f>VLOOKUP(G1383,Ma_KH!$A:$R,14,0)</f>
        <v>60</v>
      </c>
    </row>
    <row r="1384" spans="1:27" x14ac:dyDescent="0.25">
      <c r="A1384" s="261">
        <v>46107</v>
      </c>
      <c r="B1384" s="262">
        <v>4186680633</v>
      </c>
      <c r="C1384" s="263" t="s">
        <v>15253</v>
      </c>
      <c r="D1384" s="261">
        <v>46116</v>
      </c>
      <c r="E1384" s="206"/>
      <c r="F1384" s="189"/>
      <c r="G1384" s="265" t="s">
        <v>14795</v>
      </c>
      <c r="H1384" s="206"/>
      <c r="I1384" s="288">
        <v>4186680633</v>
      </c>
      <c r="J1384" s="283" t="s">
        <v>70</v>
      </c>
      <c r="K1384" s="205" t="s">
        <v>30</v>
      </c>
      <c r="L1384" s="190" t="str">
        <f>VLOOKUP($K1384,TONG_SL!$A:$D,2,0)</f>
        <v>Gà muối 500g</v>
      </c>
      <c r="M1384" s="243"/>
      <c r="N1384" s="190" t="str">
        <f t="shared" si="129"/>
        <v>K-C6</v>
      </c>
      <c r="O1384" s="243"/>
      <c r="P1384" s="243"/>
      <c r="Q1384" s="190" t="str">
        <f>VLOOKUP(K1384,TONG_SL!$A:$D,3,0)</f>
        <v>Túi</v>
      </c>
      <c r="R1384" s="248">
        <v>2</v>
      </c>
      <c r="S1384" s="159"/>
      <c r="T1384" s="159">
        <f>VLOOKUP(VLOOKUP(G1384,Ma_KH!$A:$R,18,0)&amp;K1384,Gia_MB!$A:$F,6,0)</f>
        <v>116611</v>
      </c>
      <c r="U1384" s="254">
        <f t="shared" si="125"/>
        <v>233222</v>
      </c>
      <c r="V1384" s="159"/>
      <c r="W1384" s="246">
        <f t="shared" si="126"/>
        <v>0</v>
      </c>
      <c r="X1384" s="247" t="str">
        <f t="shared" si="127"/>
        <v>8</v>
      </c>
      <c r="Y1384" s="159"/>
      <c r="Z1384" s="254">
        <f t="shared" si="128"/>
        <v>18657.760000000002</v>
      </c>
      <c r="AA1384" s="5">
        <f>VLOOKUP(G1384,Ma_KH!$A:$R,14,0)</f>
        <v>60</v>
      </c>
    </row>
    <row r="1385" spans="1:27" x14ac:dyDescent="0.25">
      <c r="A1385" s="261">
        <v>46107</v>
      </c>
      <c r="B1385" s="262">
        <v>4186680743</v>
      </c>
      <c r="C1385" s="263" t="s">
        <v>15253</v>
      </c>
      <c r="D1385" s="261">
        <v>46116</v>
      </c>
      <c r="E1385" s="206"/>
      <c r="F1385" s="189"/>
      <c r="G1385" s="265" t="s">
        <v>14796</v>
      </c>
      <c r="H1385" s="206"/>
      <c r="I1385" s="288">
        <v>4186680743</v>
      </c>
      <c r="J1385" s="283" t="s">
        <v>70</v>
      </c>
      <c r="K1385" s="205" t="s">
        <v>32</v>
      </c>
      <c r="L1385" s="190" t="str">
        <f>VLOOKUP($K1385,TONG_SL!$A:$D,2,0)</f>
        <v>Giò Tai Lưỡi Xào 250g</v>
      </c>
      <c r="M1385" s="243"/>
      <c r="N1385" s="190" t="str">
        <f t="shared" si="129"/>
        <v>K-C6</v>
      </c>
      <c r="O1385" s="243"/>
      <c r="P1385" s="243"/>
      <c r="Q1385" s="190" t="str">
        <f>VLOOKUP(K1385,TONG_SL!$A:$D,3,0)</f>
        <v>Túi</v>
      </c>
      <c r="R1385" s="248">
        <v>2</v>
      </c>
      <c r="S1385" s="159"/>
      <c r="T1385" s="159">
        <f>VLOOKUP(VLOOKUP(G1385,Ma_KH!$A:$R,18,0)&amp;K1385,Gia_MB!$A:$F,6,0)</f>
        <v>50182</v>
      </c>
      <c r="U1385" s="254">
        <f t="shared" si="125"/>
        <v>100364</v>
      </c>
      <c r="V1385" s="159"/>
      <c r="W1385" s="246">
        <f t="shared" si="126"/>
        <v>0</v>
      </c>
      <c r="X1385" s="247" t="str">
        <f t="shared" si="127"/>
        <v>8</v>
      </c>
      <c r="Y1385" s="159"/>
      <c r="Z1385" s="254">
        <f t="shared" si="128"/>
        <v>8029.12</v>
      </c>
      <c r="AA1385" s="5">
        <f>VLOOKUP(G1385,Ma_KH!$A:$R,14,0)</f>
        <v>60</v>
      </c>
    </row>
    <row r="1386" spans="1:27" x14ac:dyDescent="0.25">
      <c r="A1386" s="261">
        <v>46107</v>
      </c>
      <c r="B1386" s="262">
        <v>4186680743</v>
      </c>
      <c r="C1386" s="263" t="s">
        <v>15253</v>
      </c>
      <c r="D1386" s="261">
        <v>46116</v>
      </c>
      <c r="E1386" s="206"/>
      <c r="F1386" s="189"/>
      <c r="G1386" s="265" t="s">
        <v>14796</v>
      </c>
      <c r="H1386" s="206"/>
      <c r="I1386" s="288">
        <v>4186680743</v>
      </c>
      <c r="J1386" s="283" t="s">
        <v>70</v>
      </c>
      <c r="K1386" s="205" t="s">
        <v>27</v>
      </c>
      <c r="L1386" s="190" t="str">
        <f>VLOOKUP($K1386,TONG_SL!$A:$D,2,0)</f>
        <v>Chân giò heo muối 300g</v>
      </c>
      <c r="M1386" s="243"/>
      <c r="N1386" s="190" t="str">
        <f t="shared" si="129"/>
        <v>K-C6</v>
      </c>
      <c r="O1386" s="243"/>
      <c r="P1386" s="243"/>
      <c r="Q1386" s="190" t="str">
        <f>VLOOKUP(K1386,TONG_SL!$A:$D,3,0)</f>
        <v>Túi</v>
      </c>
      <c r="R1386" s="248">
        <v>4</v>
      </c>
      <c r="S1386" s="159"/>
      <c r="T1386" s="159">
        <f>VLOOKUP(VLOOKUP(G1386,Ma_KH!$A:$R,18,0)&amp;K1386,Gia_MB!$A:$F,6,0)</f>
        <v>73431</v>
      </c>
      <c r="U1386" s="254">
        <f t="shared" si="125"/>
        <v>293724</v>
      </c>
      <c r="V1386" s="159"/>
      <c r="W1386" s="246">
        <f t="shared" si="126"/>
        <v>0</v>
      </c>
      <c r="X1386" s="247" t="str">
        <f t="shared" si="127"/>
        <v>8</v>
      </c>
      <c r="Y1386" s="159"/>
      <c r="Z1386" s="254">
        <f t="shared" si="128"/>
        <v>23497.920000000002</v>
      </c>
      <c r="AA1386" s="5">
        <f>VLOOKUP(G1386,Ma_KH!$A:$R,14,0)</f>
        <v>60</v>
      </c>
    </row>
    <row r="1387" spans="1:27" x14ac:dyDescent="0.25">
      <c r="A1387" s="261">
        <v>46107</v>
      </c>
      <c r="B1387" s="262">
        <v>4186680743</v>
      </c>
      <c r="C1387" s="263" t="s">
        <v>15253</v>
      </c>
      <c r="D1387" s="261">
        <v>46116</v>
      </c>
      <c r="E1387" s="206"/>
      <c r="F1387" s="189"/>
      <c r="G1387" s="265" t="s">
        <v>14796</v>
      </c>
      <c r="H1387" s="206"/>
      <c r="I1387" s="288">
        <v>4186680743</v>
      </c>
      <c r="J1387" s="283" t="s">
        <v>70</v>
      </c>
      <c r="K1387" s="205" t="s">
        <v>34</v>
      </c>
      <c r="L1387" s="190" t="str">
        <f>VLOOKUP($K1387,TONG_SL!$A:$D,2,0)</f>
        <v>Tai heo muối 200g</v>
      </c>
      <c r="M1387" s="243"/>
      <c r="N1387" s="190" t="str">
        <f t="shared" si="129"/>
        <v>K-C6</v>
      </c>
      <c r="O1387" s="243"/>
      <c r="P1387" s="243"/>
      <c r="Q1387" s="190" t="str">
        <f>VLOOKUP(K1387,TONG_SL!$A:$D,3,0)</f>
        <v>Túi</v>
      </c>
      <c r="R1387" s="248">
        <v>2</v>
      </c>
      <c r="S1387" s="159"/>
      <c r="T1387" s="159">
        <f>VLOOKUP(VLOOKUP(G1387,Ma_KH!$A:$R,18,0)&amp;K1387,Gia_MB!$A:$F,6,0)</f>
        <v>55595</v>
      </c>
      <c r="U1387" s="254">
        <f t="shared" si="125"/>
        <v>111190</v>
      </c>
      <c r="V1387" s="159"/>
      <c r="W1387" s="246">
        <f t="shared" si="126"/>
        <v>0</v>
      </c>
      <c r="X1387" s="247" t="str">
        <f t="shared" si="127"/>
        <v>8</v>
      </c>
      <c r="Y1387" s="159"/>
      <c r="Z1387" s="254">
        <f t="shared" si="128"/>
        <v>8895.2000000000007</v>
      </c>
      <c r="AA1387" s="5">
        <f>VLOOKUP(G1387,Ma_KH!$A:$R,14,0)</f>
        <v>60</v>
      </c>
    </row>
    <row r="1388" spans="1:27" x14ac:dyDescent="0.25">
      <c r="A1388" s="261">
        <v>46107</v>
      </c>
      <c r="B1388" s="262">
        <v>4186680743</v>
      </c>
      <c r="C1388" s="263" t="s">
        <v>15253</v>
      </c>
      <c r="D1388" s="261">
        <v>46116</v>
      </c>
      <c r="E1388" s="206"/>
      <c r="F1388" s="189"/>
      <c r="G1388" s="265" t="s">
        <v>14796</v>
      </c>
      <c r="H1388" s="206"/>
      <c r="I1388" s="288">
        <v>4186680743</v>
      </c>
      <c r="J1388" s="283" t="s">
        <v>70</v>
      </c>
      <c r="K1388" s="205" t="s">
        <v>37</v>
      </c>
      <c r="L1388" s="190" t="str">
        <f>VLOOKUP($K1388,TONG_SL!$A:$D,2,0)</f>
        <v>Chả cốm 300g</v>
      </c>
      <c r="M1388" s="243"/>
      <c r="N1388" s="190" t="str">
        <f t="shared" si="129"/>
        <v>K-C6</v>
      </c>
      <c r="O1388" s="243"/>
      <c r="P1388" s="243"/>
      <c r="Q1388" s="190" t="str">
        <f>VLOOKUP(K1388,TONG_SL!$A:$D,3,0)</f>
        <v>Túi</v>
      </c>
      <c r="R1388" s="248">
        <v>2</v>
      </c>
      <c r="S1388" s="159"/>
      <c r="T1388" s="159">
        <f>VLOOKUP(VLOOKUP(G1388,Ma_KH!$A:$R,18,0)&amp;K1388,Gia_MB!$A:$F,6,0)</f>
        <v>74250</v>
      </c>
      <c r="U1388" s="254">
        <f t="shared" si="125"/>
        <v>148500</v>
      </c>
      <c r="V1388" s="159"/>
      <c r="W1388" s="246">
        <f t="shared" si="126"/>
        <v>0</v>
      </c>
      <c r="X1388" s="247" t="str">
        <f t="shared" si="127"/>
        <v>8</v>
      </c>
      <c r="Y1388" s="159"/>
      <c r="Z1388" s="254">
        <f t="shared" si="128"/>
        <v>11880</v>
      </c>
      <c r="AA1388" s="5">
        <f>VLOOKUP(G1388,Ma_KH!$A:$R,14,0)</f>
        <v>60</v>
      </c>
    </row>
    <row r="1389" spans="1:27" x14ac:dyDescent="0.25">
      <c r="A1389" s="261">
        <v>46107</v>
      </c>
      <c r="B1389" s="262">
        <v>4186680743</v>
      </c>
      <c r="C1389" s="263" t="s">
        <v>15253</v>
      </c>
      <c r="D1389" s="261">
        <v>46116</v>
      </c>
      <c r="E1389" s="206"/>
      <c r="F1389" s="189"/>
      <c r="G1389" s="265" t="s">
        <v>14796</v>
      </c>
      <c r="H1389" s="206"/>
      <c r="I1389" s="288">
        <v>4186680743</v>
      </c>
      <c r="J1389" s="283" t="s">
        <v>70</v>
      </c>
      <c r="K1389" s="205" t="s">
        <v>48</v>
      </c>
      <c r="L1389" s="190" t="str">
        <f>VLOOKUP($K1389,TONG_SL!$A:$D,2,0)</f>
        <v>Mọc Nấm Hương 250g</v>
      </c>
      <c r="M1389" s="243"/>
      <c r="N1389" s="190" t="str">
        <f t="shared" si="129"/>
        <v>K-C6</v>
      </c>
      <c r="O1389" s="243"/>
      <c r="P1389" s="243"/>
      <c r="Q1389" s="190" t="str">
        <f>VLOOKUP(K1389,TONG_SL!$A:$D,3,0)</f>
        <v>Túi</v>
      </c>
      <c r="R1389" s="248">
        <v>2</v>
      </c>
      <c r="S1389" s="159"/>
      <c r="T1389" s="159">
        <f>VLOOKUP(VLOOKUP(G1389,Ma_KH!$A:$R,18,0)&amp;K1389,Gia_MB!$A:$F,6,0)</f>
        <v>46000</v>
      </c>
      <c r="U1389" s="254">
        <f t="shared" si="125"/>
        <v>92000</v>
      </c>
      <c r="V1389" s="159"/>
      <c r="W1389" s="246">
        <f t="shared" si="126"/>
        <v>0</v>
      </c>
      <c r="X1389" s="247" t="str">
        <f t="shared" si="127"/>
        <v>8</v>
      </c>
      <c r="Y1389" s="159"/>
      <c r="Z1389" s="254">
        <f t="shared" si="128"/>
        <v>7360</v>
      </c>
      <c r="AA1389" s="5">
        <f>VLOOKUP(G1389,Ma_KH!$A:$R,14,0)</f>
        <v>60</v>
      </c>
    </row>
    <row r="1390" spans="1:27" x14ac:dyDescent="0.25">
      <c r="A1390" s="261">
        <v>46107</v>
      </c>
      <c r="B1390" s="262">
        <v>4186680743</v>
      </c>
      <c r="C1390" s="263" t="s">
        <v>15253</v>
      </c>
      <c r="D1390" s="261">
        <v>46116</v>
      </c>
      <c r="E1390" s="206"/>
      <c r="F1390" s="189"/>
      <c r="G1390" s="265" t="s">
        <v>14796</v>
      </c>
      <c r="H1390" s="206"/>
      <c r="I1390" s="288">
        <v>4186680743</v>
      </c>
      <c r="J1390" s="283" t="s">
        <v>70</v>
      </c>
      <c r="K1390" s="205" t="s">
        <v>30</v>
      </c>
      <c r="L1390" s="190" t="str">
        <f>VLOOKUP($K1390,TONG_SL!$A:$D,2,0)</f>
        <v>Gà muối 500g</v>
      </c>
      <c r="M1390" s="243"/>
      <c r="N1390" s="190" t="str">
        <f t="shared" si="129"/>
        <v>K-C6</v>
      </c>
      <c r="O1390" s="243"/>
      <c r="P1390" s="243"/>
      <c r="Q1390" s="190" t="str">
        <f>VLOOKUP(K1390,TONG_SL!$A:$D,3,0)</f>
        <v>Túi</v>
      </c>
      <c r="R1390" s="248">
        <v>2</v>
      </c>
      <c r="S1390" s="159"/>
      <c r="T1390" s="159">
        <f>VLOOKUP(VLOOKUP(G1390,Ma_KH!$A:$R,18,0)&amp;K1390,Gia_MB!$A:$F,6,0)</f>
        <v>116611</v>
      </c>
      <c r="U1390" s="254">
        <f t="shared" si="125"/>
        <v>233222</v>
      </c>
      <c r="V1390" s="159"/>
      <c r="W1390" s="246">
        <f t="shared" si="126"/>
        <v>0</v>
      </c>
      <c r="X1390" s="247" t="str">
        <f t="shared" si="127"/>
        <v>8</v>
      </c>
      <c r="Y1390" s="159"/>
      <c r="Z1390" s="254">
        <f t="shared" si="128"/>
        <v>18657.760000000002</v>
      </c>
      <c r="AA1390" s="5">
        <f>VLOOKUP(G1390,Ma_KH!$A:$R,14,0)</f>
        <v>60</v>
      </c>
    </row>
    <row r="1391" spans="1:27" x14ac:dyDescent="0.25">
      <c r="A1391" s="261">
        <v>46107</v>
      </c>
      <c r="B1391" s="262">
        <v>4186680542</v>
      </c>
      <c r="C1391" s="263" t="s">
        <v>15253</v>
      </c>
      <c r="D1391" s="261">
        <v>46116</v>
      </c>
      <c r="E1391" s="206"/>
      <c r="F1391" s="189"/>
      <c r="G1391" s="265" t="s">
        <v>14793</v>
      </c>
      <c r="H1391" s="206"/>
      <c r="I1391" s="288">
        <v>4186680542</v>
      </c>
      <c r="J1391" s="283" t="s">
        <v>70</v>
      </c>
      <c r="K1391" s="205" t="s">
        <v>39</v>
      </c>
      <c r="L1391" s="190" t="str">
        <f>VLOOKUP($K1391,TONG_SL!$A:$D,2,0)</f>
        <v>Chả nướng 300g</v>
      </c>
      <c r="M1391" s="243"/>
      <c r="N1391" s="190" t="str">
        <f t="shared" si="129"/>
        <v>K-C6</v>
      </c>
      <c r="O1391" s="243"/>
      <c r="P1391" s="243"/>
      <c r="Q1391" s="190" t="str">
        <f>VLOOKUP(K1391,TONG_SL!$A:$D,3,0)</f>
        <v>Túi</v>
      </c>
      <c r="R1391" s="248">
        <v>2</v>
      </c>
      <c r="S1391" s="159"/>
      <c r="T1391" s="159">
        <f>VLOOKUP(VLOOKUP(G1391,Ma_KH!$A:$R,18,0)&amp;K1391,Gia_MB!$A:$F,6,0)</f>
        <v>70950</v>
      </c>
      <c r="U1391" s="254">
        <f t="shared" si="125"/>
        <v>141900</v>
      </c>
      <c r="V1391" s="159"/>
      <c r="W1391" s="246">
        <f t="shared" si="126"/>
        <v>0</v>
      </c>
      <c r="X1391" s="247" t="str">
        <f t="shared" si="127"/>
        <v>8</v>
      </c>
      <c r="Y1391" s="159"/>
      <c r="Z1391" s="254">
        <f t="shared" si="128"/>
        <v>11352</v>
      </c>
      <c r="AA1391" s="5">
        <f>VLOOKUP(G1391,Ma_KH!$A:$R,14,0)</f>
        <v>60</v>
      </c>
    </row>
    <row r="1392" spans="1:27" x14ac:dyDescent="0.25">
      <c r="A1392" s="261">
        <v>46107</v>
      </c>
      <c r="B1392" s="262">
        <v>4186680542</v>
      </c>
      <c r="C1392" s="263" t="s">
        <v>15253</v>
      </c>
      <c r="D1392" s="261">
        <v>46116</v>
      </c>
      <c r="E1392" s="206"/>
      <c r="F1392" s="189"/>
      <c r="G1392" s="265" t="s">
        <v>14793</v>
      </c>
      <c r="H1392" s="206"/>
      <c r="I1392" s="288">
        <v>4186680542</v>
      </c>
      <c r="J1392" s="283" t="s">
        <v>70</v>
      </c>
      <c r="K1392" s="205" t="s">
        <v>48</v>
      </c>
      <c r="L1392" s="190" t="str">
        <f>VLOOKUP($K1392,TONG_SL!$A:$D,2,0)</f>
        <v>Mọc Nấm Hương 250g</v>
      </c>
      <c r="M1392" s="243"/>
      <c r="N1392" s="190" t="str">
        <f t="shared" si="129"/>
        <v>K-C6</v>
      </c>
      <c r="O1392" s="243"/>
      <c r="P1392" s="243"/>
      <c r="Q1392" s="190" t="str">
        <f>VLOOKUP(K1392,TONG_SL!$A:$D,3,0)</f>
        <v>Túi</v>
      </c>
      <c r="R1392" s="248">
        <v>2</v>
      </c>
      <c r="S1392" s="159"/>
      <c r="T1392" s="159">
        <f>VLOOKUP(VLOOKUP(G1392,Ma_KH!$A:$R,18,0)&amp;K1392,Gia_MB!$A:$F,6,0)</f>
        <v>46000</v>
      </c>
      <c r="U1392" s="254">
        <f t="shared" si="125"/>
        <v>92000</v>
      </c>
      <c r="V1392" s="159"/>
      <c r="W1392" s="246">
        <f t="shared" si="126"/>
        <v>0</v>
      </c>
      <c r="X1392" s="247" t="str">
        <f t="shared" si="127"/>
        <v>8</v>
      </c>
      <c r="Y1392" s="159"/>
      <c r="Z1392" s="254">
        <f t="shared" si="128"/>
        <v>7360</v>
      </c>
      <c r="AA1392" s="5">
        <f>VLOOKUP(G1392,Ma_KH!$A:$R,14,0)</f>
        <v>60</v>
      </c>
    </row>
    <row r="1393" spans="1:27" x14ac:dyDescent="0.25">
      <c r="A1393" s="261">
        <v>46107</v>
      </c>
      <c r="B1393" s="262">
        <v>4186680542</v>
      </c>
      <c r="C1393" s="263" t="s">
        <v>15253</v>
      </c>
      <c r="D1393" s="261">
        <v>46116</v>
      </c>
      <c r="E1393" s="206"/>
      <c r="F1393" s="189"/>
      <c r="G1393" s="265" t="s">
        <v>14793</v>
      </c>
      <c r="H1393" s="206"/>
      <c r="I1393" s="288">
        <v>4186680542</v>
      </c>
      <c r="J1393" s="283" t="s">
        <v>70</v>
      </c>
      <c r="K1393" s="205" t="s">
        <v>30</v>
      </c>
      <c r="L1393" s="190" t="str">
        <f>VLOOKUP($K1393,TONG_SL!$A:$D,2,0)</f>
        <v>Gà muối 500g</v>
      </c>
      <c r="M1393" s="243"/>
      <c r="N1393" s="190" t="str">
        <f t="shared" si="129"/>
        <v>K-C6</v>
      </c>
      <c r="O1393" s="243"/>
      <c r="P1393" s="243"/>
      <c r="Q1393" s="190" t="str">
        <f>VLOOKUP(K1393,TONG_SL!$A:$D,3,0)</f>
        <v>Túi</v>
      </c>
      <c r="R1393" s="248">
        <v>4</v>
      </c>
      <c r="S1393" s="159"/>
      <c r="T1393" s="159">
        <f>VLOOKUP(VLOOKUP(G1393,Ma_KH!$A:$R,18,0)&amp;K1393,Gia_MB!$A:$F,6,0)</f>
        <v>116611</v>
      </c>
      <c r="U1393" s="254">
        <f t="shared" si="125"/>
        <v>466444</v>
      </c>
      <c r="V1393" s="159"/>
      <c r="W1393" s="246">
        <f t="shared" si="126"/>
        <v>0</v>
      </c>
      <c r="X1393" s="247" t="str">
        <f t="shared" si="127"/>
        <v>8</v>
      </c>
      <c r="Y1393" s="159"/>
      <c r="Z1393" s="254">
        <f t="shared" si="128"/>
        <v>37315.520000000004</v>
      </c>
      <c r="AA1393" s="5">
        <f>VLOOKUP(G1393,Ma_KH!$A:$R,14,0)</f>
        <v>60</v>
      </c>
    </row>
    <row r="1394" spans="1:27" x14ac:dyDescent="0.25">
      <c r="A1394" s="261">
        <v>46107</v>
      </c>
      <c r="B1394" s="262">
        <v>4186680542</v>
      </c>
      <c r="C1394" s="263" t="s">
        <v>15253</v>
      </c>
      <c r="D1394" s="261">
        <v>46116</v>
      </c>
      <c r="E1394" s="206"/>
      <c r="F1394" s="189"/>
      <c r="G1394" s="265" t="s">
        <v>14793</v>
      </c>
      <c r="H1394" s="206"/>
      <c r="I1394" s="288">
        <v>4186680542</v>
      </c>
      <c r="J1394" s="283" t="s">
        <v>70</v>
      </c>
      <c r="K1394" s="205" t="s">
        <v>27</v>
      </c>
      <c r="L1394" s="190" t="str">
        <f>VLOOKUP($K1394,TONG_SL!$A:$D,2,0)</f>
        <v>Chân giò heo muối 300g</v>
      </c>
      <c r="M1394" s="243"/>
      <c r="N1394" s="190" t="str">
        <f t="shared" si="129"/>
        <v>K-C6</v>
      </c>
      <c r="O1394" s="243"/>
      <c r="P1394" s="243"/>
      <c r="Q1394" s="190" t="str">
        <f>VLOOKUP(K1394,TONG_SL!$A:$D,3,0)</f>
        <v>Túi</v>
      </c>
      <c r="R1394" s="248">
        <v>4</v>
      </c>
      <c r="S1394" s="159"/>
      <c r="T1394" s="159">
        <f>VLOOKUP(VLOOKUP(G1394,Ma_KH!$A:$R,18,0)&amp;K1394,Gia_MB!$A:$F,6,0)</f>
        <v>73431</v>
      </c>
      <c r="U1394" s="254">
        <f t="shared" si="125"/>
        <v>293724</v>
      </c>
      <c r="V1394" s="159"/>
      <c r="W1394" s="246">
        <f t="shared" si="126"/>
        <v>0</v>
      </c>
      <c r="X1394" s="247" t="str">
        <f t="shared" si="127"/>
        <v>8</v>
      </c>
      <c r="Y1394" s="159"/>
      <c r="Z1394" s="254">
        <f t="shared" si="128"/>
        <v>23497.920000000002</v>
      </c>
      <c r="AA1394" s="5">
        <f>VLOOKUP(G1394,Ma_KH!$A:$R,14,0)</f>
        <v>60</v>
      </c>
    </row>
    <row r="1395" spans="1:27" x14ac:dyDescent="0.25">
      <c r="A1395" s="261">
        <v>46107</v>
      </c>
      <c r="B1395" s="262">
        <v>4186681705</v>
      </c>
      <c r="C1395" s="263" t="s">
        <v>15253</v>
      </c>
      <c r="D1395" s="261">
        <v>46116</v>
      </c>
      <c r="E1395" s="206"/>
      <c r="F1395" s="189"/>
      <c r="G1395" s="265" t="s">
        <v>14790</v>
      </c>
      <c r="H1395" s="206"/>
      <c r="I1395" s="288">
        <v>4186681705</v>
      </c>
      <c r="J1395" s="283" t="s">
        <v>70</v>
      </c>
      <c r="K1395" s="205" t="s">
        <v>37</v>
      </c>
      <c r="L1395" s="190" t="str">
        <f>VLOOKUP($K1395,TONG_SL!$A:$D,2,0)</f>
        <v>Chả cốm 300g</v>
      </c>
      <c r="M1395" s="243"/>
      <c r="N1395" s="190" t="str">
        <f t="shared" si="129"/>
        <v>K-C6</v>
      </c>
      <c r="O1395" s="243"/>
      <c r="P1395" s="243"/>
      <c r="Q1395" s="190" t="str">
        <f>VLOOKUP(K1395,TONG_SL!$A:$D,3,0)</f>
        <v>Túi</v>
      </c>
      <c r="R1395" s="248">
        <v>3</v>
      </c>
      <c r="S1395" s="159"/>
      <c r="T1395" s="159">
        <f>VLOOKUP(VLOOKUP(G1395,Ma_KH!$A:$R,18,0)&amp;K1395,Gia_MB!$A:$F,6,0)</f>
        <v>74250</v>
      </c>
      <c r="U1395" s="254">
        <f t="shared" si="125"/>
        <v>222750</v>
      </c>
      <c r="V1395" s="159"/>
      <c r="W1395" s="246">
        <f t="shared" si="126"/>
        <v>0</v>
      </c>
      <c r="X1395" s="247" t="str">
        <f t="shared" si="127"/>
        <v>8</v>
      </c>
      <c r="Y1395" s="159"/>
      <c r="Z1395" s="254">
        <f t="shared" si="128"/>
        <v>17820</v>
      </c>
      <c r="AA1395" s="5">
        <f>VLOOKUP(G1395,Ma_KH!$A:$R,14,0)</f>
        <v>60</v>
      </c>
    </row>
    <row r="1396" spans="1:27" x14ac:dyDescent="0.25">
      <c r="A1396" s="261">
        <v>46107</v>
      </c>
      <c r="B1396" s="262">
        <v>4186681705</v>
      </c>
      <c r="C1396" s="263" t="s">
        <v>15253</v>
      </c>
      <c r="D1396" s="261">
        <v>46116</v>
      </c>
      <c r="E1396" s="206"/>
      <c r="F1396" s="189"/>
      <c r="G1396" s="265" t="s">
        <v>14790</v>
      </c>
      <c r="H1396" s="206"/>
      <c r="I1396" s="288">
        <v>4186681705</v>
      </c>
      <c r="J1396" s="283" t="s">
        <v>70</v>
      </c>
      <c r="K1396" s="205" t="s">
        <v>34</v>
      </c>
      <c r="L1396" s="190" t="str">
        <f>VLOOKUP($K1396,TONG_SL!$A:$D,2,0)</f>
        <v>Tai heo muối 200g</v>
      </c>
      <c r="M1396" s="243"/>
      <c r="N1396" s="190" t="str">
        <f t="shared" si="129"/>
        <v>K-C6</v>
      </c>
      <c r="O1396" s="243"/>
      <c r="P1396" s="243"/>
      <c r="Q1396" s="190" t="str">
        <f>VLOOKUP(K1396,TONG_SL!$A:$D,3,0)</f>
        <v>Túi</v>
      </c>
      <c r="R1396" s="248">
        <v>3</v>
      </c>
      <c r="S1396" s="159"/>
      <c r="T1396" s="159">
        <f>VLOOKUP(VLOOKUP(G1396,Ma_KH!$A:$R,18,0)&amp;K1396,Gia_MB!$A:$F,6,0)</f>
        <v>55595</v>
      </c>
      <c r="U1396" s="254">
        <f t="shared" si="125"/>
        <v>166785</v>
      </c>
      <c r="V1396" s="159"/>
      <c r="W1396" s="246">
        <f t="shared" si="126"/>
        <v>0</v>
      </c>
      <c r="X1396" s="247" t="str">
        <f t="shared" si="127"/>
        <v>8</v>
      </c>
      <c r="Y1396" s="159"/>
      <c r="Z1396" s="254">
        <f t="shared" si="128"/>
        <v>13342.800000000001</v>
      </c>
      <c r="AA1396" s="5">
        <f>VLOOKUP(G1396,Ma_KH!$A:$R,14,0)</f>
        <v>60</v>
      </c>
    </row>
    <row r="1397" spans="1:27" x14ac:dyDescent="0.25">
      <c r="A1397" s="261">
        <v>46107</v>
      </c>
      <c r="B1397" s="262">
        <v>4186679910</v>
      </c>
      <c r="C1397" s="263" t="s">
        <v>15253</v>
      </c>
      <c r="D1397" s="261">
        <v>46116</v>
      </c>
      <c r="E1397" s="206"/>
      <c r="F1397" s="189"/>
      <c r="G1397" s="265" t="s">
        <v>14784</v>
      </c>
      <c r="H1397" s="206"/>
      <c r="I1397" s="288">
        <v>4186679910</v>
      </c>
      <c r="J1397" s="283" t="s">
        <v>70</v>
      </c>
      <c r="K1397" s="205" t="s">
        <v>37</v>
      </c>
      <c r="L1397" s="190" t="str">
        <f>VLOOKUP($K1397,TONG_SL!$A:$D,2,0)</f>
        <v>Chả cốm 300g</v>
      </c>
      <c r="M1397" s="243"/>
      <c r="N1397" s="190" t="str">
        <f t="shared" si="129"/>
        <v>K-C6</v>
      </c>
      <c r="O1397" s="243"/>
      <c r="P1397" s="243"/>
      <c r="Q1397" s="190" t="str">
        <f>VLOOKUP(K1397,TONG_SL!$A:$D,3,0)</f>
        <v>Túi</v>
      </c>
      <c r="R1397" s="248">
        <v>3</v>
      </c>
      <c r="S1397" s="159"/>
      <c r="T1397" s="159">
        <f>VLOOKUP(VLOOKUP(G1397,Ma_KH!$A:$R,18,0)&amp;K1397,Gia_MB!$A:$F,6,0)</f>
        <v>74250</v>
      </c>
      <c r="U1397" s="254">
        <f t="shared" si="125"/>
        <v>222750</v>
      </c>
      <c r="V1397" s="159"/>
      <c r="W1397" s="246">
        <f t="shared" si="126"/>
        <v>0</v>
      </c>
      <c r="X1397" s="247" t="str">
        <f t="shared" si="127"/>
        <v>8</v>
      </c>
      <c r="Y1397" s="159"/>
      <c r="Z1397" s="254">
        <f t="shared" si="128"/>
        <v>17820</v>
      </c>
      <c r="AA1397" s="5">
        <f>VLOOKUP(G1397,Ma_KH!$A:$R,14,0)</f>
        <v>60</v>
      </c>
    </row>
    <row r="1398" spans="1:27" x14ac:dyDescent="0.25">
      <c r="A1398" s="261">
        <v>46107</v>
      </c>
      <c r="B1398" s="262">
        <v>4186679910</v>
      </c>
      <c r="C1398" s="263" t="s">
        <v>15253</v>
      </c>
      <c r="D1398" s="261">
        <v>46116</v>
      </c>
      <c r="E1398" s="206"/>
      <c r="F1398" s="189"/>
      <c r="G1398" s="265" t="s">
        <v>14784</v>
      </c>
      <c r="H1398" s="206"/>
      <c r="I1398" s="288">
        <v>4186679910</v>
      </c>
      <c r="J1398" s="283" t="s">
        <v>70</v>
      </c>
      <c r="K1398" s="205" t="s">
        <v>27</v>
      </c>
      <c r="L1398" s="190" t="str">
        <f>VLOOKUP($K1398,TONG_SL!$A:$D,2,0)</f>
        <v>Chân giò heo muối 300g</v>
      </c>
      <c r="M1398" s="243"/>
      <c r="N1398" s="190" t="str">
        <f t="shared" si="129"/>
        <v>K-C6</v>
      </c>
      <c r="O1398" s="243"/>
      <c r="P1398" s="243"/>
      <c r="Q1398" s="190" t="str">
        <f>VLOOKUP(K1398,TONG_SL!$A:$D,3,0)</f>
        <v>Túi</v>
      </c>
      <c r="R1398" s="248">
        <v>3</v>
      </c>
      <c r="S1398" s="159"/>
      <c r="T1398" s="159">
        <f>VLOOKUP(VLOOKUP(G1398,Ma_KH!$A:$R,18,0)&amp;K1398,Gia_MB!$A:$F,6,0)</f>
        <v>73431</v>
      </c>
      <c r="U1398" s="254">
        <f t="shared" si="125"/>
        <v>220293</v>
      </c>
      <c r="V1398" s="159"/>
      <c r="W1398" s="246">
        <f t="shared" si="126"/>
        <v>0</v>
      </c>
      <c r="X1398" s="247" t="str">
        <f t="shared" si="127"/>
        <v>8</v>
      </c>
      <c r="Y1398" s="159"/>
      <c r="Z1398" s="254">
        <f t="shared" si="128"/>
        <v>17623.439999999999</v>
      </c>
      <c r="AA1398" s="5">
        <f>VLOOKUP(G1398,Ma_KH!$A:$R,14,0)</f>
        <v>60</v>
      </c>
    </row>
    <row r="1399" spans="1:27" x14ac:dyDescent="0.25">
      <c r="A1399" s="261">
        <v>46107</v>
      </c>
      <c r="B1399" s="262">
        <v>4186679910</v>
      </c>
      <c r="C1399" s="263" t="s">
        <v>15253</v>
      </c>
      <c r="D1399" s="261">
        <v>46116</v>
      </c>
      <c r="E1399" s="206"/>
      <c r="F1399" s="189"/>
      <c r="G1399" s="265" t="s">
        <v>14784</v>
      </c>
      <c r="H1399" s="206"/>
      <c r="I1399" s="288">
        <v>4186679910</v>
      </c>
      <c r="J1399" s="283" t="s">
        <v>70</v>
      </c>
      <c r="K1399" s="205" t="s">
        <v>32</v>
      </c>
      <c r="L1399" s="190" t="str">
        <f>VLOOKUP($K1399,TONG_SL!$A:$D,2,0)</f>
        <v>Giò Tai Lưỡi Xào 250g</v>
      </c>
      <c r="M1399" s="243"/>
      <c r="N1399" s="190" t="str">
        <f t="shared" si="129"/>
        <v>K-C6</v>
      </c>
      <c r="O1399" s="243"/>
      <c r="P1399" s="243"/>
      <c r="Q1399" s="190" t="str">
        <f>VLOOKUP(K1399,TONG_SL!$A:$D,3,0)</f>
        <v>Túi</v>
      </c>
      <c r="R1399" s="248">
        <v>5</v>
      </c>
      <c r="S1399" s="159"/>
      <c r="T1399" s="159">
        <f>VLOOKUP(VLOOKUP(G1399,Ma_KH!$A:$R,18,0)&amp;K1399,Gia_MB!$A:$F,6,0)</f>
        <v>50182</v>
      </c>
      <c r="U1399" s="254">
        <f t="shared" si="125"/>
        <v>250910</v>
      </c>
      <c r="V1399" s="159"/>
      <c r="W1399" s="246">
        <f t="shared" si="126"/>
        <v>0</v>
      </c>
      <c r="X1399" s="247" t="str">
        <f t="shared" si="127"/>
        <v>8</v>
      </c>
      <c r="Y1399" s="159"/>
      <c r="Z1399" s="254">
        <f t="shared" si="128"/>
        <v>20072.8</v>
      </c>
      <c r="AA1399" s="5">
        <f>VLOOKUP(G1399,Ma_KH!$A:$R,14,0)</f>
        <v>60</v>
      </c>
    </row>
    <row r="1400" spans="1:27" x14ac:dyDescent="0.25">
      <c r="A1400" s="261">
        <v>46107</v>
      </c>
      <c r="B1400" s="262">
        <v>4186679910</v>
      </c>
      <c r="C1400" s="263" t="s">
        <v>15253</v>
      </c>
      <c r="D1400" s="261">
        <v>46116</v>
      </c>
      <c r="E1400" s="206"/>
      <c r="F1400" s="189"/>
      <c r="G1400" s="265" t="s">
        <v>14784</v>
      </c>
      <c r="H1400" s="206"/>
      <c r="I1400" s="288">
        <v>4186679910</v>
      </c>
      <c r="J1400" s="283" t="s">
        <v>70</v>
      </c>
      <c r="K1400" s="205" t="s">
        <v>48</v>
      </c>
      <c r="L1400" s="190" t="str">
        <f>VLOOKUP($K1400,TONG_SL!$A:$D,2,0)</f>
        <v>Mọc Nấm Hương 250g</v>
      </c>
      <c r="M1400" s="243"/>
      <c r="N1400" s="190" t="str">
        <f t="shared" si="129"/>
        <v>K-C6</v>
      </c>
      <c r="O1400" s="243"/>
      <c r="P1400" s="243"/>
      <c r="Q1400" s="190" t="str">
        <f>VLOOKUP(K1400,TONG_SL!$A:$D,3,0)</f>
        <v>Túi</v>
      </c>
      <c r="R1400" s="248">
        <v>3</v>
      </c>
      <c r="S1400" s="159"/>
      <c r="T1400" s="159">
        <f>VLOOKUP(VLOOKUP(G1400,Ma_KH!$A:$R,18,0)&amp;K1400,Gia_MB!$A:$F,6,0)</f>
        <v>46000</v>
      </c>
      <c r="U1400" s="254">
        <f t="shared" si="125"/>
        <v>138000</v>
      </c>
      <c r="V1400" s="159"/>
      <c r="W1400" s="246">
        <f t="shared" si="126"/>
        <v>0</v>
      </c>
      <c r="X1400" s="247" t="str">
        <f t="shared" si="127"/>
        <v>8</v>
      </c>
      <c r="Y1400" s="159"/>
      <c r="Z1400" s="254">
        <f t="shared" si="128"/>
        <v>11040</v>
      </c>
      <c r="AA1400" s="5">
        <f>VLOOKUP(G1400,Ma_KH!$A:$R,14,0)</f>
        <v>60</v>
      </c>
    </row>
    <row r="1401" spans="1:27" x14ac:dyDescent="0.25">
      <c r="A1401" s="261">
        <v>46109</v>
      </c>
      <c r="B1401" s="262">
        <v>4186710547</v>
      </c>
      <c r="C1401" s="263" t="s">
        <v>15253</v>
      </c>
      <c r="D1401" s="261">
        <v>46116</v>
      </c>
      <c r="E1401" s="206"/>
      <c r="F1401" s="189"/>
      <c r="G1401" s="265" t="s">
        <v>14799</v>
      </c>
      <c r="H1401" s="206"/>
      <c r="I1401" s="288">
        <v>4186710547</v>
      </c>
      <c r="J1401" s="283" t="s">
        <v>70</v>
      </c>
      <c r="K1401" s="205" t="s">
        <v>27</v>
      </c>
      <c r="L1401" s="190" t="str">
        <f>VLOOKUP($K1401,TONG_SL!$A:$D,2,0)</f>
        <v>Chân giò heo muối 300g</v>
      </c>
      <c r="M1401" s="243"/>
      <c r="N1401" s="190" t="str">
        <f t="shared" si="129"/>
        <v>K-C6</v>
      </c>
      <c r="O1401" s="243"/>
      <c r="P1401" s="243"/>
      <c r="Q1401" s="190" t="str">
        <f>VLOOKUP(K1401,TONG_SL!$A:$D,3,0)</f>
        <v>Túi</v>
      </c>
      <c r="R1401" s="248">
        <v>20</v>
      </c>
      <c r="S1401" s="159"/>
      <c r="T1401" s="159">
        <f>VLOOKUP(VLOOKUP(G1401,Ma_KH!$A:$R,18,0)&amp;K1401,Gia_MB!$A:$F,6,0)</f>
        <v>73431</v>
      </c>
      <c r="U1401" s="254">
        <f t="shared" si="125"/>
        <v>1468620</v>
      </c>
      <c r="V1401" s="159"/>
      <c r="W1401" s="246">
        <f t="shared" si="126"/>
        <v>0</v>
      </c>
      <c r="X1401" s="247" t="str">
        <f t="shared" si="127"/>
        <v>8</v>
      </c>
      <c r="Y1401" s="159"/>
      <c r="Z1401" s="254">
        <f t="shared" si="128"/>
        <v>117489.60000000001</v>
      </c>
      <c r="AA1401" s="5">
        <f>VLOOKUP(G1401,Ma_KH!$A:$R,14,0)</f>
        <v>60</v>
      </c>
    </row>
    <row r="1402" spans="1:27" x14ac:dyDescent="0.25">
      <c r="A1402" s="261">
        <v>46109</v>
      </c>
      <c r="B1402" s="262">
        <v>4186710547</v>
      </c>
      <c r="C1402" s="263" t="s">
        <v>15253</v>
      </c>
      <c r="D1402" s="261">
        <v>46116</v>
      </c>
      <c r="E1402" s="206"/>
      <c r="F1402" s="189"/>
      <c r="G1402" s="265" t="s">
        <v>14799</v>
      </c>
      <c r="H1402" s="206"/>
      <c r="I1402" s="288">
        <v>4186710547</v>
      </c>
      <c r="J1402" s="283" t="s">
        <v>70</v>
      </c>
      <c r="K1402" s="205" t="s">
        <v>30</v>
      </c>
      <c r="L1402" s="190" t="str">
        <f>VLOOKUP($K1402,TONG_SL!$A:$D,2,0)</f>
        <v>Gà muối 500g</v>
      </c>
      <c r="M1402" s="243"/>
      <c r="N1402" s="190" t="str">
        <f t="shared" si="129"/>
        <v>K-C6</v>
      </c>
      <c r="O1402" s="243"/>
      <c r="P1402" s="243"/>
      <c r="Q1402" s="190" t="str">
        <f>VLOOKUP(K1402,TONG_SL!$A:$D,3,0)</f>
        <v>Túi</v>
      </c>
      <c r="R1402" s="248">
        <v>10</v>
      </c>
      <c r="S1402" s="159"/>
      <c r="T1402" s="159">
        <f>VLOOKUP(VLOOKUP(G1402,Ma_KH!$A:$R,18,0)&amp;K1402,Gia_MB!$A:$F,6,0)</f>
        <v>116611</v>
      </c>
      <c r="U1402" s="254">
        <f t="shared" si="125"/>
        <v>1166110</v>
      </c>
      <c r="V1402" s="159"/>
      <c r="W1402" s="246">
        <f t="shared" si="126"/>
        <v>0</v>
      </c>
      <c r="X1402" s="247" t="str">
        <f t="shared" si="127"/>
        <v>8</v>
      </c>
      <c r="Y1402" s="159"/>
      <c r="Z1402" s="254">
        <f t="shared" si="128"/>
        <v>93288.8</v>
      </c>
      <c r="AA1402" s="5">
        <f>VLOOKUP(G1402,Ma_KH!$A:$R,14,0)</f>
        <v>60</v>
      </c>
    </row>
    <row r="1403" spans="1:27" x14ac:dyDescent="0.25">
      <c r="A1403" s="261">
        <v>46109</v>
      </c>
      <c r="B1403" s="262">
        <v>4186710547</v>
      </c>
      <c r="C1403" s="263" t="s">
        <v>15253</v>
      </c>
      <c r="D1403" s="261">
        <v>46116</v>
      </c>
      <c r="E1403" s="206"/>
      <c r="F1403" s="189"/>
      <c r="G1403" s="265" t="s">
        <v>14799</v>
      </c>
      <c r="H1403" s="206"/>
      <c r="I1403" s="288">
        <v>4186710547</v>
      </c>
      <c r="J1403" s="283" t="s">
        <v>70</v>
      </c>
      <c r="K1403" s="205" t="s">
        <v>37</v>
      </c>
      <c r="L1403" s="190" t="str">
        <f>VLOOKUP($K1403,TONG_SL!$A:$D,2,0)</f>
        <v>Chả cốm 300g</v>
      </c>
      <c r="M1403" s="243"/>
      <c r="N1403" s="190" t="str">
        <f t="shared" si="129"/>
        <v>K-C6</v>
      </c>
      <c r="O1403" s="243"/>
      <c r="P1403" s="243"/>
      <c r="Q1403" s="190" t="str">
        <f>VLOOKUP(K1403,TONG_SL!$A:$D,3,0)</f>
        <v>Túi</v>
      </c>
      <c r="R1403" s="248">
        <v>6</v>
      </c>
      <c r="S1403" s="159"/>
      <c r="T1403" s="159">
        <f>VLOOKUP(VLOOKUP(G1403,Ma_KH!$A:$R,18,0)&amp;K1403,Gia_MB!$A:$F,6,0)</f>
        <v>74250</v>
      </c>
      <c r="U1403" s="254">
        <f t="shared" ref="U1403:U1466" si="130">T1403*R1403</f>
        <v>445500</v>
      </c>
      <c r="V1403" s="159"/>
      <c r="W1403" s="246">
        <f t="shared" ref="W1403:W1466" si="131">U1403*V1403</f>
        <v>0</v>
      </c>
      <c r="X1403" s="247" t="str">
        <f t="shared" ref="X1403:X1466" si="132">IF(B1403&lt;&gt;"","8","0")</f>
        <v>8</v>
      </c>
      <c r="Y1403" s="159"/>
      <c r="Z1403" s="254">
        <f t="shared" ref="Z1403:Z1466" si="133">U1403*X1403%</f>
        <v>35640</v>
      </c>
      <c r="AA1403" s="5">
        <f>VLOOKUP(G1403,Ma_KH!$A:$R,14,0)</f>
        <v>60</v>
      </c>
    </row>
    <row r="1404" spans="1:27" x14ac:dyDescent="0.25">
      <c r="A1404" s="261">
        <v>46115</v>
      </c>
      <c r="B1404" s="297">
        <v>4187095553</v>
      </c>
      <c r="C1404" s="263" t="s">
        <v>15253</v>
      </c>
      <c r="D1404" s="261">
        <v>46116</v>
      </c>
      <c r="E1404" s="264"/>
      <c r="F1404" s="263"/>
      <c r="G1404" s="265" t="s">
        <v>14988</v>
      </c>
      <c r="H1404" s="264"/>
      <c r="I1404" s="288" t="s">
        <v>15536</v>
      </c>
      <c r="J1404" s="283" t="s">
        <v>1786</v>
      </c>
      <c r="K1404" s="205" t="s">
        <v>27</v>
      </c>
      <c r="L1404" s="190" t="str">
        <f>VLOOKUP($K1404,TONG_SL!$A:$D,2,0)</f>
        <v>Chân giò heo muối 300g</v>
      </c>
      <c r="M1404" s="243"/>
      <c r="N1404" s="190" t="str">
        <f t="shared" si="129"/>
        <v>K-C6</v>
      </c>
      <c r="O1404" s="243"/>
      <c r="P1404" s="243"/>
      <c r="Q1404" s="190" t="str">
        <f>VLOOKUP(K1404,TONG_SL!$A:$D,3,0)</f>
        <v>Túi</v>
      </c>
      <c r="R1404" s="248">
        <v>5</v>
      </c>
      <c r="S1404" s="159"/>
      <c r="T1404" s="159">
        <f>VLOOKUP(VLOOKUP(G1404,Ma_KH!$A:$R,18,0)&amp;K1404,Gia_MB!$A:$F,6,0)</f>
        <v>73431</v>
      </c>
      <c r="U1404" s="254">
        <f t="shared" si="130"/>
        <v>367155</v>
      </c>
      <c r="V1404" s="159"/>
      <c r="W1404" s="246">
        <f t="shared" si="131"/>
        <v>0</v>
      </c>
      <c r="X1404" s="247" t="str">
        <f t="shared" si="132"/>
        <v>8</v>
      </c>
      <c r="Y1404" s="159"/>
      <c r="Z1404" s="254">
        <f t="shared" si="133"/>
        <v>29372.400000000001</v>
      </c>
      <c r="AA1404" s="5">
        <f>VLOOKUP(G1404,Ma_KH!$A:$R,14,0)</f>
        <v>60</v>
      </c>
    </row>
    <row r="1405" spans="1:27" x14ac:dyDescent="0.25">
      <c r="A1405" s="261">
        <v>46115</v>
      </c>
      <c r="B1405" s="297">
        <v>4187095553</v>
      </c>
      <c r="C1405" s="263" t="s">
        <v>15253</v>
      </c>
      <c r="D1405" s="261">
        <v>46116</v>
      </c>
      <c r="E1405" s="264"/>
      <c r="F1405" s="263"/>
      <c r="G1405" s="265" t="s">
        <v>14988</v>
      </c>
      <c r="H1405" s="264"/>
      <c r="I1405" s="288" t="s">
        <v>15536</v>
      </c>
      <c r="J1405" s="283" t="s">
        <v>1786</v>
      </c>
      <c r="K1405" s="205" t="s">
        <v>48</v>
      </c>
      <c r="L1405" s="190" t="str">
        <f>VLOOKUP($K1405,TONG_SL!$A:$D,2,0)</f>
        <v>Mọc Nấm Hương 250g</v>
      </c>
      <c r="M1405" s="243"/>
      <c r="N1405" s="190" t="str">
        <f t="shared" si="129"/>
        <v>K-C6</v>
      </c>
      <c r="O1405" s="243"/>
      <c r="P1405" s="243"/>
      <c r="Q1405" s="190" t="str">
        <f>VLOOKUP(K1405,TONG_SL!$A:$D,3,0)</f>
        <v>Túi</v>
      </c>
      <c r="R1405" s="248">
        <v>3</v>
      </c>
      <c r="S1405" s="159"/>
      <c r="T1405" s="159">
        <f>VLOOKUP(VLOOKUP(G1405,Ma_KH!$A:$R,18,0)&amp;K1405,Gia_MB!$A:$F,6,0)</f>
        <v>46000</v>
      </c>
      <c r="U1405" s="254">
        <f t="shared" si="130"/>
        <v>138000</v>
      </c>
      <c r="V1405" s="159"/>
      <c r="W1405" s="246">
        <f t="shared" si="131"/>
        <v>0</v>
      </c>
      <c r="X1405" s="247" t="str">
        <f t="shared" si="132"/>
        <v>8</v>
      </c>
      <c r="Y1405" s="159"/>
      <c r="Z1405" s="254">
        <f t="shared" si="133"/>
        <v>11040</v>
      </c>
      <c r="AA1405" s="5">
        <f>VLOOKUP(G1405,Ma_KH!$A:$R,14,0)</f>
        <v>60</v>
      </c>
    </row>
    <row r="1406" spans="1:27" x14ac:dyDescent="0.25">
      <c r="A1406" s="261">
        <v>46115</v>
      </c>
      <c r="B1406" s="297">
        <v>4187095553</v>
      </c>
      <c r="C1406" s="263" t="s">
        <v>15253</v>
      </c>
      <c r="D1406" s="261">
        <v>46116</v>
      </c>
      <c r="E1406" s="264"/>
      <c r="F1406" s="263"/>
      <c r="G1406" s="265" t="s">
        <v>14988</v>
      </c>
      <c r="H1406" s="264"/>
      <c r="I1406" s="288" t="s">
        <v>15536</v>
      </c>
      <c r="J1406" s="283" t="s">
        <v>1786</v>
      </c>
      <c r="K1406" s="205" t="s">
        <v>37</v>
      </c>
      <c r="L1406" s="190" t="str">
        <f>VLOOKUP($K1406,TONG_SL!$A:$D,2,0)</f>
        <v>Chả cốm 300g</v>
      </c>
      <c r="M1406" s="243"/>
      <c r="N1406" s="190" t="str">
        <f t="shared" si="129"/>
        <v>K-C6</v>
      </c>
      <c r="O1406" s="243"/>
      <c r="P1406" s="243"/>
      <c r="Q1406" s="190" t="str">
        <f>VLOOKUP(K1406,TONG_SL!$A:$D,3,0)</f>
        <v>Túi</v>
      </c>
      <c r="R1406" s="248">
        <v>3</v>
      </c>
      <c r="S1406" s="159"/>
      <c r="T1406" s="159">
        <f>VLOOKUP(VLOOKUP(G1406,Ma_KH!$A:$R,18,0)&amp;K1406,Gia_MB!$A:$F,6,0)</f>
        <v>74250</v>
      </c>
      <c r="U1406" s="254">
        <f t="shared" si="130"/>
        <v>222750</v>
      </c>
      <c r="V1406" s="159"/>
      <c r="W1406" s="246">
        <f t="shared" si="131"/>
        <v>0</v>
      </c>
      <c r="X1406" s="247" t="str">
        <f t="shared" si="132"/>
        <v>8</v>
      </c>
      <c r="Y1406" s="159"/>
      <c r="Z1406" s="254">
        <f t="shared" si="133"/>
        <v>17820</v>
      </c>
      <c r="AA1406" s="5">
        <f>VLOOKUP(G1406,Ma_KH!$A:$R,14,0)</f>
        <v>60</v>
      </c>
    </row>
    <row r="1407" spans="1:27" x14ac:dyDescent="0.25">
      <c r="A1407" s="261">
        <v>46115</v>
      </c>
      <c r="B1407" s="297">
        <v>4187095553</v>
      </c>
      <c r="C1407" s="263" t="s">
        <v>15253</v>
      </c>
      <c r="D1407" s="261">
        <v>46116</v>
      </c>
      <c r="E1407" s="264"/>
      <c r="F1407" s="263"/>
      <c r="G1407" s="265" t="s">
        <v>14988</v>
      </c>
      <c r="H1407" s="264"/>
      <c r="I1407" s="288" t="s">
        <v>15536</v>
      </c>
      <c r="J1407" s="283" t="s">
        <v>1786</v>
      </c>
      <c r="K1407" s="205" t="s">
        <v>39</v>
      </c>
      <c r="L1407" s="190" t="str">
        <f>VLOOKUP($K1407,TONG_SL!$A:$D,2,0)</f>
        <v>Chả nướng 300g</v>
      </c>
      <c r="M1407" s="243"/>
      <c r="N1407" s="190" t="str">
        <f t="shared" si="129"/>
        <v>K-C6</v>
      </c>
      <c r="O1407" s="243"/>
      <c r="P1407" s="243"/>
      <c r="Q1407" s="190" t="str">
        <f>VLOOKUP(K1407,TONG_SL!$A:$D,3,0)</f>
        <v>Túi</v>
      </c>
      <c r="R1407" s="248">
        <v>3</v>
      </c>
      <c r="S1407" s="159"/>
      <c r="T1407" s="159">
        <f>VLOOKUP(VLOOKUP(G1407,Ma_KH!$A:$R,18,0)&amp;K1407,Gia_MB!$A:$F,6,0)</f>
        <v>70950</v>
      </c>
      <c r="U1407" s="254">
        <f t="shared" si="130"/>
        <v>212850</v>
      </c>
      <c r="V1407" s="159"/>
      <c r="W1407" s="246">
        <f t="shared" si="131"/>
        <v>0</v>
      </c>
      <c r="X1407" s="247" t="str">
        <f t="shared" si="132"/>
        <v>8</v>
      </c>
      <c r="Y1407" s="159"/>
      <c r="Z1407" s="254">
        <f t="shared" si="133"/>
        <v>17028</v>
      </c>
      <c r="AA1407" s="5">
        <f>VLOOKUP(G1407,Ma_KH!$A:$R,14,0)</f>
        <v>60</v>
      </c>
    </row>
    <row r="1408" spans="1:27" x14ac:dyDescent="0.25">
      <c r="A1408" s="261">
        <v>46115</v>
      </c>
      <c r="B1408" s="297">
        <v>4187103028</v>
      </c>
      <c r="C1408" s="263" t="s">
        <v>15253</v>
      </c>
      <c r="D1408" s="261">
        <v>46116</v>
      </c>
      <c r="E1408" s="264"/>
      <c r="F1408" s="263"/>
      <c r="G1408" s="265" t="s">
        <v>14354</v>
      </c>
      <c r="H1408" s="264"/>
      <c r="I1408" s="288" t="s">
        <v>15537</v>
      </c>
      <c r="J1408" s="283" t="s">
        <v>1786</v>
      </c>
      <c r="K1408" s="205" t="s">
        <v>27</v>
      </c>
      <c r="L1408" s="190" t="str">
        <f>VLOOKUP($K1408,TONG_SL!$A:$D,2,0)</f>
        <v>Chân giò heo muối 300g</v>
      </c>
      <c r="M1408" s="243"/>
      <c r="N1408" s="190" t="str">
        <f t="shared" si="129"/>
        <v>K-C6</v>
      </c>
      <c r="O1408" s="243"/>
      <c r="P1408" s="243"/>
      <c r="Q1408" s="190" t="str">
        <f>VLOOKUP(K1408,TONG_SL!$A:$D,3,0)</f>
        <v>Túi</v>
      </c>
      <c r="R1408" s="248">
        <v>6</v>
      </c>
      <c r="S1408" s="159"/>
      <c r="T1408" s="159">
        <f>VLOOKUP(VLOOKUP(G1408,Ma_KH!$A:$R,18,0)&amp;K1408,Gia_MB!$A:$F,6,0)</f>
        <v>73431</v>
      </c>
      <c r="U1408" s="254">
        <f t="shared" si="130"/>
        <v>440586</v>
      </c>
      <c r="V1408" s="159"/>
      <c r="W1408" s="246">
        <f t="shared" si="131"/>
        <v>0</v>
      </c>
      <c r="X1408" s="247" t="str">
        <f t="shared" si="132"/>
        <v>8</v>
      </c>
      <c r="Y1408" s="159"/>
      <c r="Z1408" s="254">
        <f t="shared" si="133"/>
        <v>35246.879999999997</v>
      </c>
      <c r="AA1408" s="5">
        <f>VLOOKUP(G1408,Ma_KH!$A:$R,14,0)</f>
        <v>60</v>
      </c>
    </row>
    <row r="1409" spans="1:27" x14ac:dyDescent="0.25">
      <c r="A1409" s="261">
        <v>46115</v>
      </c>
      <c r="B1409" s="297">
        <v>4187103028</v>
      </c>
      <c r="C1409" s="263" t="s">
        <v>15253</v>
      </c>
      <c r="D1409" s="261">
        <v>46116</v>
      </c>
      <c r="E1409" s="264"/>
      <c r="F1409" s="263"/>
      <c r="G1409" s="265" t="s">
        <v>14354</v>
      </c>
      <c r="H1409" s="264"/>
      <c r="I1409" s="288" t="s">
        <v>15537</v>
      </c>
      <c r="J1409" s="283" t="s">
        <v>1786</v>
      </c>
      <c r="K1409" s="205" t="s">
        <v>34</v>
      </c>
      <c r="L1409" s="190" t="str">
        <f>VLOOKUP($K1409,TONG_SL!$A:$D,2,0)</f>
        <v>Tai heo muối 200g</v>
      </c>
      <c r="M1409" s="243"/>
      <c r="N1409" s="190" t="str">
        <f t="shared" si="129"/>
        <v>K-C6</v>
      </c>
      <c r="O1409" s="243"/>
      <c r="P1409" s="243"/>
      <c r="Q1409" s="190" t="str">
        <f>VLOOKUP(K1409,TONG_SL!$A:$D,3,0)</f>
        <v>Túi</v>
      </c>
      <c r="R1409" s="248">
        <v>3</v>
      </c>
      <c r="S1409" s="159"/>
      <c r="T1409" s="159">
        <f>VLOOKUP(VLOOKUP(G1409,Ma_KH!$A:$R,18,0)&amp;K1409,Gia_MB!$A:$F,6,0)</f>
        <v>55595</v>
      </c>
      <c r="U1409" s="254">
        <f t="shared" si="130"/>
        <v>166785</v>
      </c>
      <c r="V1409" s="159"/>
      <c r="W1409" s="246">
        <f t="shared" si="131"/>
        <v>0</v>
      </c>
      <c r="X1409" s="247" t="str">
        <f t="shared" si="132"/>
        <v>8</v>
      </c>
      <c r="Y1409" s="159"/>
      <c r="Z1409" s="254">
        <f t="shared" si="133"/>
        <v>13342.800000000001</v>
      </c>
      <c r="AA1409" s="5">
        <f>VLOOKUP(G1409,Ma_KH!$A:$R,14,0)</f>
        <v>60</v>
      </c>
    </row>
    <row r="1410" spans="1:27" x14ac:dyDescent="0.25">
      <c r="A1410" s="261">
        <v>46115</v>
      </c>
      <c r="B1410" s="271">
        <v>4187082760</v>
      </c>
      <c r="C1410" s="263" t="s">
        <v>15253</v>
      </c>
      <c r="D1410" s="261">
        <v>46116</v>
      </c>
      <c r="E1410" s="264"/>
      <c r="F1410" s="263"/>
      <c r="G1410" s="265" t="s">
        <v>13779</v>
      </c>
      <c r="H1410" s="264"/>
      <c r="I1410" s="288" t="s">
        <v>15538</v>
      </c>
      <c r="J1410" s="283" t="s">
        <v>1786</v>
      </c>
      <c r="K1410" s="205" t="s">
        <v>30</v>
      </c>
      <c r="L1410" s="190" t="str">
        <f>VLOOKUP($K1410,TONG_SL!$A:$D,2,0)</f>
        <v>Gà muối 500g</v>
      </c>
      <c r="M1410" s="243"/>
      <c r="N1410" s="190" t="str">
        <f t="shared" si="129"/>
        <v>K-C6</v>
      </c>
      <c r="O1410" s="243"/>
      <c r="P1410" s="243"/>
      <c r="Q1410" s="190" t="str">
        <f>VLOOKUP(K1410,TONG_SL!$A:$D,3,0)</f>
        <v>Túi</v>
      </c>
      <c r="R1410" s="248">
        <v>8</v>
      </c>
      <c r="S1410" s="159"/>
      <c r="T1410" s="159">
        <f>VLOOKUP(VLOOKUP(G1410,Ma_KH!$A:$R,18,0)&amp;K1410,Gia_MB!$A:$F,6,0)</f>
        <v>116611</v>
      </c>
      <c r="U1410" s="254">
        <f t="shared" si="130"/>
        <v>932888</v>
      </c>
      <c r="V1410" s="159"/>
      <c r="W1410" s="246">
        <f t="shared" si="131"/>
        <v>0</v>
      </c>
      <c r="X1410" s="247" t="str">
        <f t="shared" si="132"/>
        <v>8</v>
      </c>
      <c r="Y1410" s="159"/>
      <c r="Z1410" s="254">
        <f t="shared" si="133"/>
        <v>74631.040000000008</v>
      </c>
      <c r="AA1410" s="5">
        <f>VLOOKUP(G1410,Ma_KH!$A:$R,14,0)</f>
        <v>60</v>
      </c>
    </row>
    <row r="1411" spans="1:27" x14ac:dyDescent="0.25">
      <c r="A1411" s="261">
        <v>46113</v>
      </c>
      <c r="B1411" s="262">
        <v>4186904916</v>
      </c>
      <c r="C1411" s="263" t="s">
        <v>15253</v>
      </c>
      <c r="D1411" s="261">
        <v>46116</v>
      </c>
      <c r="E1411" s="206"/>
      <c r="F1411" s="189"/>
      <c r="G1411" s="265" t="s">
        <v>14805</v>
      </c>
      <c r="H1411" s="206"/>
      <c r="I1411" s="288">
        <v>4186904916</v>
      </c>
      <c r="J1411" s="283" t="s">
        <v>1786</v>
      </c>
      <c r="K1411" s="205" t="s">
        <v>37</v>
      </c>
      <c r="L1411" s="190" t="str">
        <f>VLOOKUP($K1411,TONG_SL!$A:$D,2,0)</f>
        <v>Chả cốm 300g</v>
      </c>
      <c r="M1411" s="243"/>
      <c r="N1411" s="190" t="str">
        <f t="shared" ref="N1411:N1474" si="134">IF($B1411&lt;&gt;"","K-C6","")</f>
        <v>K-C6</v>
      </c>
      <c r="O1411" s="243"/>
      <c r="P1411" s="243"/>
      <c r="Q1411" s="190" t="str">
        <f>VLOOKUP(K1411,TONG_SL!$A:$D,3,0)</f>
        <v>Túi</v>
      </c>
      <c r="R1411" s="248">
        <v>5</v>
      </c>
      <c r="S1411" s="159"/>
      <c r="T1411" s="159">
        <f>VLOOKUP(VLOOKUP(G1411,Ma_KH!$A:$R,18,0)&amp;K1411,Gia_MB!$A:$F,6,0)</f>
        <v>74250</v>
      </c>
      <c r="U1411" s="254">
        <f t="shared" si="130"/>
        <v>371250</v>
      </c>
      <c r="V1411" s="159"/>
      <c r="W1411" s="246">
        <f t="shared" si="131"/>
        <v>0</v>
      </c>
      <c r="X1411" s="247" t="str">
        <f t="shared" si="132"/>
        <v>8</v>
      </c>
      <c r="Y1411" s="159"/>
      <c r="Z1411" s="254">
        <f t="shared" si="133"/>
        <v>29700</v>
      </c>
      <c r="AA1411" s="5">
        <f>VLOOKUP(G1411,Ma_KH!$A:$R,14,0)</f>
        <v>60</v>
      </c>
    </row>
    <row r="1412" spans="1:27" x14ac:dyDescent="0.25">
      <c r="A1412" s="261">
        <v>46113</v>
      </c>
      <c r="B1412" s="262">
        <v>4186904916</v>
      </c>
      <c r="C1412" s="263" t="s">
        <v>15253</v>
      </c>
      <c r="D1412" s="261">
        <v>46116</v>
      </c>
      <c r="E1412" s="206"/>
      <c r="F1412" s="189"/>
      <c r="G1412" s="265" t="s">
        <v>14805</v>
      </c>
      <c r="H1412" s="206"/>
      <c r="I1412" s="288">
        <v>4186904916</v>
      </c>
      <c r="J1412" s="283" t="s">
        <v>1786</v>
      </c>
      <c r="K1412" s="205" t="s">
        <v>32</v>
      </c>
      <c r="L1412" s="190" t="str">
        <f>VLOOKUP($K1412,TONG_SL!$A:$D,2,0)</f>
        <v>Giò Tai Lưỡi Xào 250g</v>
      </c>
      <c r="M1412" s="243"/>
      <c r="N1412" s="190" t="str">
        <f t="shared" si="134"/>
        <v>K-C6</v>
      </c>
      <c r="O1412" s="243"/>
      <c r="P1412" s="243"/>
      <c r="Q1412" s="190" t="str">
        <f>VLOOKUP(K1412,TONG_SL!$A:$D,3,0)</f>
        <v>Túi</v>
      </c>
      <c r="R1412" s="248">
        <v>5</v>
      </c>
      <c r="S1412" s="159"/>
      <c r="T1412" s="159">
        <f>VLOOKUP(VLOOKUP(G1412,Ma_KH!$A:$R,18,0)&amp;K1412,Gia_MB!$A:$F,6,0)</f>
        <v>50182</v>
      </c>
      <c r="U1412" s="254">
        <f t="shared" si="130"/>
        <v>250910</v>
      </c>
      <c r="V1412" s="159"/>
      <c r="W1412" s="246">
        <f t="shared" si="131"/>
        <v>0</v>
      </c>
      <c r="X1412" s="247" t="str">
        <f t="shared" si="132"/>
        <v>8</v>
      </c>
      <c r="Y1412" s="159"/>
      <c r="Z1412" s="254">
        <f t="shared" si="133"/>
        <v>20072.8</v>
      </c>
      <c r="AA1412" s="5">
        <f>VLOOKUP(G1412,Ma_KH!$A:$R,14,0)</f>
        <v>60</v>
      </c>
    </row>
    <row r="1413" spans="1:27" x14ac:dyDescent="0.25">
      <c r="A1413" s="261">
        <v>46113</v>
      </c>
      <c r="B1413" s="262">
        <v>4186904916</v>
      </c>
      <c r="C1413" s="263" t="s">
        <v>15253</v>
      </c>
      <c r="D1413" s="261">
        <v>46116</v>
      </c>
      <c r="E1413" s="206"/>
      <c r="F1413" s="189"/>
      <c r="G1413" s="265" t="s">
        <v>14805</v>
      </c>
      <c r="H1413" s="206"/>
      <c r="I1413" s="288">
        <v>4186904916</v>
      </c>
      <c r="J1413" s="283" t="s">
        <v>1786</v>
      </c>
      <c r="K1413" s="205" t="s">
        <v>48</v>
      </c>
      <c r="L1413" s="190" t="str">
        <f>VLOOKUP($K1413,TONG_SL!$A:$D,2,0)</f>
        <v>Mọc Nấm Hương 250g</v>
      </c>
      <c r="M1413" s="243"/>
      <c r="N1413" s="190" t="str">
        <f t="shared" si="134"/>
        <v>K-C6</v>
      </c>
      <c r="O1413" s="243"/>
      <c r="P1413" s="243"/>
      <c r="Q1413" s="190" t="str">
        <f>VLOOKUP(K1413,TONG_SL!$A:$D,3,0)</f>
        <v>Túi</v>
      </c>
      <c r="R1413" s="248">
        <v>5</v>
      </c>
      <c r="S1413" s="159"/>
      <c r="T1413" s="159">
        <f>VLOOKUP(VLOOKUP(G1413,Ma_KH!$A:$R,18,0)&amp;K1413,Gia_MB!$A:$F,6,0)</f>
        <v>46000</v>
      </c>
      <c r="U1413" s="254">
        <f t="shared" si="130"/>
        <v>230000</v>
      </c>
      <c r="V1413" s="159"/>
      <c r="W1413" s="246">
        <f t="shared" si="131"/>
        <v>0</v>
      </c>
      <c r="X1413" s="247" t="str">
        <f t="shared" si="132"/>
        <v>8</v>
      </c>
      <c r="Y1413" s="159"/>
      <c r="Z1413" s="254">
        <f t="shared" si="133"/>
        <v>18400</v>
      </c>
      <c r="AA1413" s="5">
        <f>VLOOKUP(G1413,Ma_KH!$A:$R,14,0)</f>
        <v>60</v>
      </c>
    </row>
    <row r="1414" spans="1:27" x14ac:dyDescent="0.25">
      <c r="A1414" s="261">
        <v>46114</v>
      </c>
      <c r="B1414" s="262">
        <v>4187002557</v>
      </c>
      <c r="C1414" s="263" t="s">
        <v>15253</v>
      </c>
      <c r="D1414" s="261">
        <v>46116</v>
      </c>
      <c r="E1414" s="206"/>
      <c r="F1414" s="189"/>
      <c r="G1414" s="265" t="s">
        <v>14803</v>
      </c>
      <c r="H1414" s="206"/>
      <c r="I1414" s="288">
        <v>4187002557</v>
      </c>
      <c r="J1414" s="283" t="s">
        <v>1786</v>
      </c>
      <c r="K1414" s="205" t="s">
        <v>27</v>
      </c>
      <c r="L1414" s="190" t="str">
        <f>VLOOKUP($K1414,TONG_SL!$A:$D,2,0)</f>
        <v>Chân giò heo muối 300g</v>
      </c>
      <c r="M1414" s="243"/>
      <c r="N1414" s="190" t="str">
        <f t="shared" si="134"/>
        <v>K-C6</v>
      </c>
      <c r="O1414" s="243"/>
      <c r="P1414" s="243"/>
      <c r="Q1414" s="190" t="str">
        <f>VLOOKUP(K1414,TONG_SL!$A:$D,3,0)</f>
        <v>Túi</v>
      </c>
      <c r="R1414" s="248">
        <v>5</v>
      </c>
      <c r="S1414" s="159"/>
      <c r="T1414" s="159">
        <f>VLOOKUP(VLOOKUP(G1414,Ma_KH!$A:$R,18,0)&amp;K1414,Gia_MB!$A:$F,6,0)</f>
        <v>73431</v>
      </c>
      <c r="U1414" s="254">
        <f t="shared" si="130"/>
        <v>367155</v>
      </c>
      <c r="V1414" s="159"/>
      <c r="W1414" s="246">
        <f t="shared" si="131"/>
        <v>0</v>
      </c>
      <c r="X1414" s="247" t="str">
        <f t="shared" si="132"/>
        <v>8</v>
      </c>
      <c r="Y1414" s="159"/>
      <c r="Z1414" s="254">
        <f t="shared" si="133"/>
        <v>29372.400000000001</v>
      </c>
      <c r="AA1414" s="5">
        <f>VLOOKUP(G1414,Ma_KH!$A:$R,14,0)</f>
        <v>60</v>
      </c>
    </row>
    <row r="1415" spans="1:27" x14ac:dyDescent="0.25">
      <c r="A1415" s="261">
        <v>46114</v>
      </c>
      <c r="B1415" s="262">
        <v>4187002557</v>
      </c>
      <c r="C1415" s="263" t="s">
        <v>15253</v>
      </c>
      <c r="D1415" s="261">
        <v>46116</v>
      </c>
      <c r="E1415" s="206"/>
      <c r="F1415" s="189"/>
      <c r="G1415" s="265" t="s">
        <v>14803</v>
      </c>
      <c r="H1415" s="206"/>
      <c r="I1415" s="288">
        <v>4187002557</v>
      </c>
      <c r="J1415" s="283" t="s">
        <v>1786</v>
      </c>
      <c r="K1415" s="205" t="s">
        <v>44</v>
      </c>
      <c r="L1415" s="190" t="str">
        <f>VLOOKUP($K1415,TONG_SL!$A:$D,2,0)</f>
        <v>Giò lụa cây 250g</v>
      </c>
      <c r="M1415" s="243"/>
      <c r="N1415" s="190" t="str">
        <f t="shared" si="134"/>
        <v>K-C6</v>
      </c>
      <c r="O1415" s="243"/>
      <c r="P1415" s="243"/>
      <c r="Q1415" s="190" t="str">
        <f>VLOOKUP(K1415,TONG_SL!$A:$D,3,0)</f>
        <v>Túi</v>
      </c>
      <c r="R1415" s="248">
        <v>5</v>
      </c>
      <c r="S1415" s="159"/>
      <c r="T1415" s="159">
        <f>VLOOKUP(VLOOKUP(G1415,Ma_KH!$A:$R,18,0)&amp;K1415,Gia_MB!$A:$F,6,0)</f>
        <v>49500</v>
      </c>
      <c r="U1415" s="254">
        <f t="shared" si="130"/>
        <v>247500</v>
      </c>
      <c r="V1415" s="159"/>
      <c r="W1415" s="246">
        <f t="shared" si="131"/>
        <v>0</v>
      </c>
      <c r="X1415" s="247" t="str">
        <f t="shared" si="132"/>
        <v>8</v>
      </c>
      <c r="Y1415" s="159"/>
      <c r="Z1415" s="254">
        <f t="shared" si="133"/>
        <v>19800</v>
      </c>
      <c r="AA1415" s="5">
        <f>VLOOKUP(G1415,Ma_KH!$A:$R,14,0)</f>
        <v>60</v>
      </c>
    </row>
    <row r="1416" spans="1:27" x14ac:dyDescent="0.25">
      <c r="A1416" s="261">
        <v>46114</v>
      </c>
      <c r="B1416" s="262">
        <v>4187002557</v>
      </c>
      <c r="C1416" s="263" t="s">
        <v>15253</v>
      </c>
      <c r="D1416" s="261">
        <v>46116</v>
      </c>
      <c r="E1416" s="206"/>
      <c r="F1416" s="189"/>
      <c r="G1416" s="265" t="s">
        <v>14803</v>
      </c>
      <c r="H1416" s="206"/>
      <c r="I1416" s="288">
        <v>4187002557</v>
      </c>
      <c r="J1416" s="283" t="s">
        <v>1786</v>
      </c>
      <c r="K1416" s="205" t="s">
        <v>32</v>
      </c>
      <c r="L1416" s="190" t="str">
        <f>VLOOKUP($K1416,TONG_SL!$A:$D,2,0)</f>
        <v>Giò Tai Lưỡi Xào 250g</v>
      </c>
      <c r="M1416" s="243"/>
      <c r="N1416" s="190" t="str">
        <f t="shared" si="134"/>
        <v>K-C6</v>
      </c>
      <c r="O1416" s="243"/>
      <c r="P1416" s="243"/>
      <c r="Q1416" s="190" t="str">
        <f>VLOOKUP(K1416,TONG_SL!$A:$D,3,0)</f>
        <v>Túi</v>
      </c>
      <c r="R1416" s="248">
        <v>5</v>
      </c>
      <c r="S1416" s="159"/>
      <c r="T1416" s="159">
        <f>VLOOKUP(VLOOKUP(G1416,Ma_KH!$A:$R,18,0)&amp;K1416,Gia_MB!$A:$F,6,0)</f>
        <v>50182</v>
      </c>
      <c r="U1416" s="254">
        <f t="shared" si="130"/>
        <v>250910</v>
      </c>
      <c r="V1416" s="159"/>
      <c r="W1416" s="246">
        <f t="shared" si="131"/>
        <v>0</v>
      </c>
      <c r="X1416" s="247" t="str">
        <f t="shared" si="132"/>
        <v>8</v>
      </c>
      <c r="Y1416" s="159"/>
      <c r="Z1416" s="254">
        <f t="shared" si="133"/>
        <v>20072.8</v>
      </c>
      <c r="AA1416" s="5">
        <f>VLOOKUP(G1416,Ma_KH!$A:$R,14,0)</f>
        <v>60</v>
      </c>
    </row>
    <row r="1417" spans="1:27" x14ac:dyDescent="0.25">
      <c r="A1417" s="261">
        <v>46114</v>
      </c>
      <c r="B1417" s="262">
        <v>4187002557</v>
      </c>
      <c r="C1417" s="263" t="s">
        <v>15253</v>
      </c>
      <c r="D1417" s="261">
        <v>46116</v>
      </c>
      <c r="E1417" s="206"/>
      <c r="F1417" s="189"/>
      <c r="G1417" s="265" t="s">
        <v>14803</v>
      </c>
      <c r="H1417" s="206"/>
      <c r="I1417" s="288">
        <v>4187002557</v>
      </c>
      <c r="J1417" s="283" t="s">
        <v>1786</v>
      </c>
      <c r="K1417" s="205" t="s">
        <v>34</v>
      </c>
      <c r="L1417" s="190" t="str">
        <f>VLOOKUP($K1417,TONG_SL!$A:$D,2,0)</f>
        <v>Tai heo muối 200g</v>
      </c>
      <c r="M1417" s="243"/>
      <c r="N1417" s="190" t="str">
        <f t="shared" si="134"/>
        <v>K-C6</v>
      </c>
      <c r="O1417" s="243"/>
      <c r="P1417" s="243"/>
      <c r="Q1417" s="190" t="str">
        <f>VLOOKUP(K1417,TONG_SL!$A:$D,3,0)</f>
        <v>Túi</v>
      </c>
      <c r="R1417" s="248">
        <v>5</v>
      </c>
      <c r="S1417" s="159"/>
      <c r="T1417" s="159">
        <f>VLOOKUP(VLOOKUP(G1417,Ma_KH!$A:$R,18,0)&amp;K1417,Gia_MB!$A:$F,6,0)</f>
        <v>55595</v>
      </c>
      <c r="U1417" s="254">
        <f t="shared" si="130"/>
        <v>277975</v>
      </c>
      <c r="V1417" s="159"/>
      <c r="W1417" s="246">
        <f t="shared" si="131"/>
        <v>0</v>
      </c>
      <c r="X1417" s="247" t="str">
        <f t="shared" si="132"/>
        <v>8</v>
      </c>
      <c r="Y1417" s="159"/>
      <c r="Z1417" s="254">
        <f t="shared" si="133"/>
        <v>22238</v>
      </c>
      <c r="AA1417" s="5">
        <f>VLOOKUP(G1417,Ma_KH!$A:$R,14,0)</f>
        <v>60</v>
      </c>
    </row>
    <row r="1418" spans="1:27" x14ac:dyDescent="0.25">
      <c r="A1418" s="261">
        <v>46114</v>
      </c>
      <c r="B1418" s="262">
        <v>4187002557</v>
      </c>
      <c r="C1418" s="263" t="s">
        <v>15253</v>
      </c>
      <c r="D1418" s="261">
        <v>46116</v>
      </c>
      <c r="E1418" s="206"/>
      <c r="F1418" s="189"/>
      <c r="G1418" s="265" t="s">
        <v>14803</v>
      </c>
      <c r="H1418" s="206"/>
      <c r="I1418" s="288">
        <v>4187002557</v>
      </c>
      <c r="J1418" s="283" t="s">
        <v>1786</v>
      </c>
      <c r="K1418" s="205" t="s">
        <v>48</v>
      </c>
      <c r="L1418" s="190" t="str">
        <f>VLOOKUP($K1418,TONG_SL!$A:$D,2,0)</f>
        <v>Mọc Nấm Hương 250g</v>
      </c>
      <c r="M1418" s="243"/>
      <c r="N1418" s="190" t="str">
        <f t="shared" si="134"/>
        <v>K-C6</v>
      </c>
      <c r="O1418" s="243"/>
      <c r="P1418" s="243"/>
      <c r="Q1418" s="190" t="str">
        <f>VLOOKUP(K1418,TONG_SL!$A:$D,3,0)</f>
        <v>Túi</v>
      </c>
      <c r="R1418" s="248">
        <v>5</v>
      </c>
      <c r="S1418" s="159"/>
      <c r="T1418" s="159">
        <f>VLOOKUP(VLOOKUP(G1418,Ma_KH!$A:$R,18,0)&amp;K1418,Gia_MB!$A:$F,6,0)</f>
        <v>46000</v>
      </c>
      <c r="U1418" s="254">
        <f t="shared" si="130"/>
        <v>230000</v>
      </c>
      <c r="V1418" s="159"/>
      <c r="W1418" s="246">
        <f t="shared" si="131"/>
        <v>0</v>
      </c>
      <c r="X1418" s="247" t="str">
        <f t="shared" si="132"/>
        <v>8</v>
      </c>
      <c r="Y1418" s="159"/>
      <c r="Z1418" s="254">
        <f t="shared" si="133"/>
        <v>18400</v>
      </c>
      <c r="AA1418" s="5">
        <f>VLOOKUP(G1418,Ma_KH!$A:$R,14,0)</f>
        <v>60</v>
      </c>
    </row>
    <row r="1419" spans="1:27" x14ac:dyDescent="0.25">
      <c r="A1419" s="261">
        <v>46114</v>
      </c>
      <c r="B1419" s="262">
        <v>4187002557</v>
      </c>
      <c r="C1419" s="263" t="s">
        <v>15253</v>
      </c>
      <c r="D1419" s="261">
        <v>46116</v>
      </c>
      <c r="E1419" s="206"/>
      <c r="F1419" s="189"/>
      <c r="G1419" s="265" t="s">
        <v>14803</v>
      </c>
      <c r="H1419" s="206"/>
      <c r="I1419" s="288">
        <v>4187002557</v>
      </c>
      <c r="J1419" s="283" t="s">
        <v>1786</v>
      </c>
      <c r="K1419" s="205" t="s">
        <v>37</v>
      </c>
      <c r="L1419" s="190" t="str">
        <f>VLOOKUP($K1419,TONG_SL!$A:$D,2,0)</f>
        <v>Chả cốm 300g</v>
      </c>
      <c r="M1419" s="243"/>
      <c r="N1419" s="190" t="str">
        <f t="shared" si="134"/>
        <v>K-C6</v>
      </c>
      <c r="O1419" s="243"/>
      <c r="P1419" s="243"/>
      <c r="Q1419" s="190" t="str">
        <f>VLOOKUP(K1419,TONG_SL!$A:$D,3,0)</f>
        <v>Túi</v>
      </c>
      <c r="R1419" s="248">
        <v>5</v>
      </c>
      <c r="S1419" s="159"/>
      <c r="T1419" s="159">
        <f>VLOOKUP(VLOOKUP(G1419,Ma_KH!$A:$R,18,0)&amp;K1419,Gia_MB!$A:$F,6,0)</f>
        <v>74250</v>
      </c>
      <c r="U1419" s="254">
        <f t="shared" si="130"/>
        <v>371250</v>
      </c>
      <c r="V1419" s="159"/>
      <c r="W1419" s="246">
        <f t="shared" si="131"/>
        <v>0</v>
      </c>
      <c r="X1419" s="247" t="str">
        <f t="shared" si="132"/>
        <v>8</v>
      </c>
      <c r="Y1419" s="159"/>
      <c r="Z1419" s="254">
        <f t="shared" si="133"/>
        <v>29700</v>
      </c>
      <c r="AA1419" s="5">
        <f>VLOOKUP(G1419,Ma_KH!$A:$R,14,0)</f>
        <v>60</v>
      </c>
    </row>
    <row r="1420" spans="1:27" x14ac:dyDescent="0.25">
      <c r="A1420" s="261">
        <v>46114</v>
      </c>
      <c r="B1420" s="262">
        <v>4186989433</v>
      </c>
      <c r="C1420" s="263" t="s">
        <v>15253</v>
      </c>
      <c r="D1420" s="261">
        <v>46116</v>
      </c>
      <c r="E1420" s="206"/>
      <c r="F1420" s="189"/>
      <c r="G1420" s="265" t="s">
        <v>14808</v>
      </c>
      <c r="H1420" s="206"/>
      <c r="I1420" s="288">
        <v>4186989433</v>
      </c>
      <c r="J1420" s="283" t="s">
        <v>1786</v>
      </c>
      <c r="K1420" s="205" t="s">
        <v>30</v>
      </c>
      <c r="L1420" s="190" t="str">
        <f>VLOOKUP($K1420,TONG_SL!$A:$D,2,0)</f>
        <v>Gà muối 500g</v>
      </c>
      <c r="M1420" s="243"/>
      <c r="N1420" s="190" t="str">
        <f t="shared" si="134"/>
        <v>K-C6</v>
      </c>
      <c r="O1420" s="243"/>
      <c r="P1420" s="243"/>
      <c r="Q1420" s="190" t="str">
        <f>VLOOKUP(K1420,TONG_SL!$A:$D,3,0)</f>
        <v>Túi</v>
      </c>
      <c r="R1420" s="248">
        <v>5</v>
      </c>
      <c r="S1420" s="159"/>
      <c r="T1420" s="159">
        <f>VLOOKUP(VLOOKUP(G1420,Ma_KH!$A:$R,18,0)&amp;K1420,Gia_MB!$A:$F,6,0)</f>
        <v>116611</v>
      </c>
      <c r="U1420" s="254">
        <f t="shared" si="130"/>
        <v>583055</v>
      </c>
      <c r="V1420" s="159"/>
      <c r="W1420" s="246">
        <f t="shared" si="131"/>
        <v>0</v>
      </c>
      <c r="X1420" s="247" t="str">
        <f t="shared" si="132"/>
        <v>8</v>
      </c>
      <c r="Y1420" s="159"/>
      <c r="Z1420" s="254">
        <f t="shared" si="133"/>
        <v>46644.4</v>
      </c>
      <c r="AA1420" s="5">
        <f>VLOOKUP(G1420,Ma_KH!$A:$R,14,0)</f>
        <v>60</v>
      </c>
    </row>
    <row r="1421" spans="1:27" x14ac:dyDescent="0.25">
      <c r="A1421" s="261">
        <v>46114</v>
      </c>
      <c r="B1421" s="262">
        <v>4186989433</v>
      </c>
      <c r="C1421" s="263" t="s">
        <v>15253</v>
      </c>
      <c r="D1421" s="261">
        <v>46116</v>
      </c>
      <c r="E1421" s="206"/>
      <c r="F1421" s="189"/>
      <c r="G1421" s="265" t="s">
        <v>14808</v>
      </c>
      <c r="H1421" s="206"/>
      <c r="I1421" s="288">
        <v>4186989433</v>
      </c>
      <c r="J1421" s="283" t="s">
        <v>1786</v>
      </c>
      <c r="K1421" s="205" t="s">
        <v>48</v>
      </c>
      <c r="L1421" s="190" t="str">
        <f>VLOOKUP($K1421,TONG_SL!$A:$D,2,0)</f>
        <v>Mọc Nấm Hương 250g</v>
      </c>
      <c r="M1421" s="243"/>
      <c r="N1421" s="190" t="str">
        <f t="shared" si="134"/>
        <v>K-C6</v>
      </c>
      <c r="O1421" s="243"/>
      <c r="P1421" s="243"/>
      <c r="Q1421" s="190" t="str">
        <f>VLOOKUP(K1421,TONG_SL!$A:$D,3,0)</f>
        <v>Túi</v>
      </c>
      <c r="R1421" s="248">
        <v>4</v>
      </c>
      <c r="S1421" s="159"/>
      <c r="T1421" s="159">
        <f>VLOOKUP(VLOOKUP(G1421,Ma_KH!$A:$R,18,0)&amp;K1421,Gia_MB!$A:$F,6,0)</f>
        <v>46000</v>
      </c>
      <c r="U1421" s="254">
        <f t="shared" si="130"/>
        <v>184000</v>
      </c>
      <c r="V1421" s="159"/>
      <c r="W1421" s="246">
        <f t="shared" si="131"/>
        <v>0</v>
      </c>
      <c r="X1421" s="247" t="str">
        <f t="shared" si="132"/>
        <v>8</v>
      </c>
      <c r="Y1421" s="159"/>
      <c r="Z1421" s="254">
        <f t="shared" si="133"/>
        <v>14720</v>
      </c>
      <c r="AA1421" s="5">
        <f>VLOOKUP(G1421,Ma_KH!$A:$R,14,0)</f>
        <v>60</v>
      </c>
    </row>
    <row r="1422" spans="1:27" x14ac:dyDescent="0.25">
      <c r="A1422" s="261">
        <v>46114</v>
      </c>
      <c r="B1422" s="262">
        <v>4186989433</v>
      </c>
      <c r="C1422" s="263" t="s">
        <v>15253</v>
      </c>
      <c r="D1422" s="261">
        <v>46116</v>
      </c>
      <c r="E1422" s="206"/>
      <c r="F1422" s="189"/>
      <c r="G1422" s="265" t="s">
        <v>14808</v>
      </c>
      <c r="H1422" s="206"/>
      <c r="I1422" s="288">
        <v>4186989433</v>
      </c>
      <c r="J1422" s="283" t="s">
        <v>1786</v>
      </c>
      <c r="K1422" s="205" t="s">
        <v>32</v>
      </c>
      <c r="L1422" s="190" t="str">
        <f>VLOOKUP($K1422,TONG_SL!$A:$D,2,0)</f>
        <v>Giò Tai Lưỡi Xào 250g</v>
      </c>
      <c r="M1422" s="243"/>
      <c r="N1422" s="190" t="str">
        <f t="shared" si="134"/>
        <v>K-C6</v>
      </c>
      <c r="O1422" s="243"/>
      <c r="P1422" s="243"/>
      <c r="Q1422" s="190" t="str">
        <f>VLOOKUP(K1422,TONG_SL!$A:$D,3,0)</f>
        <v>Túi</v>
      </c>
      <c r="R1422" s="248">
        <v>4</v>
      </c>
      <c r="S1422" s="159"/>
      <c r="T1422" s="159">
        <f>VLOOKUP(VLOOKUP(G1422,Ma_KH!$A:$R,18,0)&amp;K1422,Gia_MB!$A:$F,6,0)</f>
        <v>50182</v>
      </c>
      <c r="U1422" s="254">
        <f t="shared" si="130"/>
        <v>200728</v>
      </c>
      <c r="V1422" s="159"/>
      <c r="W1422" s="246">
        <f t="shared" si="131"/>
        <v>0</v>
      </c>
      <c r="X1422" s="247" t="str">
        <f t="shared" si="132"/>
        <v>8</v>
      </c>
      <c r="Y1422" s="159"/>
      <c r="Z1422" s="254">
        <f t="shared" si="133"/>
        <v>16058.24</v>
      </c>
      <c r="AA1422" s="5">
        <f>VLOOKUP(G1422,Ma_KH!$A:$R,14,0)</f>
        <v>60</v>
      </c>
    </row>
    <row r="1423" spans="1:27" x14ac:dyDescent="0.25">
      <c r="A1423" s="261">
        <v>46114</v>
      </c>
      <c r="B1423" s="262">
        <v>4186989433</v>
      </c>
      <c r="C1423" s="263" t="s">
        <v>15253</v>
      </c>
      <c r="D1423" s="261">
        <v>46116</v>
      </c>
      <c r="E1423" s="206"/>
      <c r="F1423" s="189"/>
      <c r="G1423" s="265" t="s">
        <v>14808</v>
      </c>
      <c r="H1423" s="206"/>
      <c r="I1423" s="288">
        <v>4186989433</v>
      </c>
      <c r="J1423" s="283" t="s">
        <v>1786</v>
      </c>
      <c r="K1423" s="205" t="s">
        <v>37</v>
      </c>
      <c r="L1423" s="190" t="str">
        <f>VLOOKUP($K1423,TONG_SL!$A:$D,2,0)</f>
        <v>Chả cốm 300g</v>
      </c>
      <c r="M1423" s="243"/>
      <c r="N1423" s="190" t="str">
        <f t="shared" si="134"/>
        <v>K-C6</v>
      </c>
      <c r="O1423" s="243"/>
      <c r="P1423" s="243"/>
      <c r="Q1423" s="190" t="str">
        <f>VLOOKUP(K1423,TONG_SL!$A:$D,3,0)</f>
        <v>Túi</v>
      </c>
      <c r="R1423" s="248">
        <v>4</v>
      </c>
      <c r="S1423" s="159"/>
      <c r="T1423" s="159">
        <f>VLOOKUP(VLOOKUP(G1423,Ma_KH!$A:$R,18,0)&amp;K1423,Gia_MB!$A:$F,6,0)</f>
        <v>74250</v>
      </c>
      <c r="U1423" s="254">
        <f t="shared" si="130"/>
        <v>297000</v>
      </c>
      <c r="V1423" s="159"/>
      <c r="W1423" s="246">
        <f t="shared" si="131"/>
        <v>0</v>
      </c>
      <c r="X1423" s="247" t="str">
        <f t="shared" si="132"/>
        <v>8</v>
      </c>
      <c r="Y1423" s="159"/>
      <c r="Z1423" s="254">
        <f t="shared" si="133"/>
        <v>23760</v>
      </c>
      <c r="AA1423" s="5">
        <f>VLOOKUP(G1423,Ma_KH!$A:$R,14,0)</f>
        <v>60</v>
      </c>
    </row>
    <row r="1424" spans="1:27" x14ac:dyDescent="0.25">
      <c r="A1424" s="261">
        <v>46113</v>
      </c>
      <c r="B1424" s="262">
        <v>4186942522</v>
      </c>
      <c r="C1424" s="263" t="s">
        <v>15253</v>
      </c>
      <c r="D1424" s="261">
        <v>46116</v>
      </c>
      <c r="E1424" s="206"/>
      <c r="F1424" s="189"/>
      <c r="G1424" s="265" t="s">
        <v>14031</v>
      </c>
      <c r="H1424" s="206"/>
      <c r="I1424" s="288">
        <v>4186942522</v>
      </c>
      <c r="J1424" s="283" t="s">
        <v>1782</v>
      </c>
      <c r="K1424" s="205" t="s">
        <v>48</v>
      </c>
      <c r="L1424" s="190" t="str">
        <f>VLOOKUP($K1424,TONG_SL!$A:$D,2,0)</f>
        <v>Mọc Nấm Hương 250g</v>
      </c>
      <c r="M1424" s="243"/>
      <c r="N1424" s="190" t="str">
        <f t="shared" si="134"/>
        <v>K-C6</v>
      </c>
      <c r="O1424" s="243"/>
      <c r="P1424" s="243"/>
      <c r="Q1424" s="190" t="str">
        <f>VLOOKUP(K1424,TONG_SL!$A:$D,3,0)</f>
        <v>Túi</v>
      </c>
      <c r="R1424" s="248">
        <v>10</v>
      </c>
      <c r="S1424" s="159"/>
      <c r="T1424" s="159">
        <f>VLOOKUP(VLOOKUP(G1424,Ma_KH!$A:$R,18,0)&amp;K1424,Gia_MB!$A:$F,6,0)</f>
        <v>46000</v>
      </c>
      <c r="U1424" s="254">
        <f t="shared" si="130"/>
        <v>460000</v>
      </c>
      <c r="V1424" s="159"/>
      <c r="W1424" s="246">
        <f t="shared" si="131"/>
        <v>0</v>
      </c>
      <c r="X1424" s="247" t="str">
        <f t="shared" si="132"/>
        <v>8</v>
      </c>
      <c r="Y1424" s="159"/>
      <c r="Z1424" s="254">
        <f t="shared" si="133"/>
        <v>36800</v>
      </c>
      <c r="AA1424" s="5">
        <f>VLOOKUP(G1424,Ma_KH!$A:$R,14,0)</f>
        <v>60</v>
      </c>
    </row>
    <row r="1425" spans="1:27" x14ac:dyDescent="0.25">
      <c r="A1425" s="261">
        <v>46114</v>
      </c>
      <c r="B1425" s="262">
        <v>4186962815</v>
      </c>
      <c r="C1425" s="263" t="s">
        <v>15253</v>
      </c>
      <c r="D1425" s="261">
        <v>46116</v>
      </c>
      <c r="E1425" s="206"/>
      <c r="F1425" s="189"/>
      <c r="G1425" s="265" t="s">
        <v>14034</v>
      </c>
      <c r="H1425" s="206"/>
      <c r="I1425" s="288">
        <v>4186962815</v>
      </c>
      <c r="J1425" s="283" t="s">
        <v>1782</v>
      </c>
      <c r="K1425" s="205" t="s">
        <v>52</v>
      </c>
      <c r="L1425" s="190" t="str">
        <f>VLOOKUP($K1425,TONG_SL!$A:$D,2,0)</f>
        <v>Gà xì dầu 500g</v>
      </c>
      <c r="M1425" s="243"/>
      <c r="N1425" s="190" t="str">
        <f t="shared" si="134"/>
        <v>K-C6</v>
      </c>
      <c r="O1425" s="243"/>
      <c r="P1425" s="243"/>
      <c r="Q1425" s="190" t="str">
        <f>VLOOKUP(K1425,TONG_SL!$A:$D,3,0)</f>
        <v>Túi</v>
      </c>
      <c r="R1425" s="248">
        <v>5</v>
      </c>
      <c r="S1425" s="159"/>
      <c r="T1425" s="159">
        <f>VLOOKUP(VLOOKUP(G1425,Ma_KH!$A:$R,18,0)&amp;K1425,Gia_MB!$A:$F,6,0)</f>
        <v>111606</v>
      </c>
      <c r="U1425" s="254">
        <f t="shared" si="130"/>
        <v>558030</v>
      </c>
      <c r="V1425" s="159"/>
      <c r="W1425" s="246">
        <f t="shared" si="131"/>
        <v>0</v>
      </c>
      <c r="X1425" s="247" t="str">
        <f t="shared" si="132"/>
        <v>8</v>
      </c>
      <c r="Y1425" s="159"/>
      <c r="Z1425" s="254">
        <f t="shared" si="133"/>
        <v>44642.400000000001</v>
      </c>
      <c r="AA1425" s="5">
        <f>VLOOKUP(G1425,Ma_KH!$A:$R,14,0)</f>
        <v>60</v>
      </c>
    </row>
    <row r="1426" spans="1:27" x14ac:dyDescent="0.25">
      <c r="A1426" s="261">
        <v>46114</v>
      </c>
      <c r="B1426" s="262">
        <v>4186962815</v>
      </c>
      <c r="C1426" s="263" t="s">
        <v>15253</v>
      </c>
      <c r="D1426" s="261">
        <v>46116</v>
      </c>
      <c r="E1426" s="206"/>
      <c r="F1426" s="189"/>
      <c r="G1426" s="265" t="s">
        <v>14034</v>
      </c>
      <c r="H1426" s="206"/>
      <c r="I1426" s="288">
        <v>4186962815</v>
      </c>
      <c r="J1426" s="283" t="s">
        <v>1782</v>
      </c>
      <c r="K1426" s="205" t="s">
        <v>44</v>
      </c>
      <c r="L1426" s="190" t="str">
        <f>VLOOKUP($K1426,TONG_SL!$A:$D,2,0)</f>
        <v>Giò lụa cây 250g</v>
      </c>
      <c r="M1426" s="243"/>
      <c r="N1426" s="190" t="str">
        <f t="shared" si="134"/>
        <v>K-C6</v>
      </c>
      <c r="O1426" s="243"/>
      <c r="P1426" s="243"/>
      <c r="Q1426" s="190" t="str">
        <f>VLOOKUP(K1426,TONG_SL!$A:$D,3,0)</f>
        <v>Túi</v>
      </c>
      <c r="R1426" s="248">
        <v>5</v>
      </c>
      <c r="S1426" s="159"/>
      <c r="T1426" s="159">
        <f>VLOOKUP(VLOOKUP(G1426,Ma_KH!$A:$R,18,0)&amp;K1426,Gia_MB!$A:$F,6,0)</f>
        <v>49500</v>
      </c>
      <c r="U1426" s="254">
        <f t="shared" si="130"/>
        <v>247500</v>
      </c>
      <c r="V1426" s="159"/>
      <c r="W1426" s="246">
        <f t="shared" si="131"/>
        <v>0</v>
      </c>
      <c r="X1426" s="247" t="str">
        <f t="shared" si="132"/>
        <v>8</v>
      </c>
      <c r="Y1426" s="159"/>
      <c r="Z1426" s="254">
        <f t="shared" si="133"/>
        <v>19800</v>
      </c>
      <c r="AA1426" s="5">
        <f>VLOOKUP(G1426,Ma_KH!$A:$R,14,0)</f>
        <v>60</v>
      </c>
    </row>
    <row r="1427" spans="1:27" x14ac:dyDescent="0.25">
      <c r="A1427" s="261">
        <v>46114</v>
      </c>
      <c r="B1427" s="262">
        <v>4186962815</v>
      </c>
      <c r="C1427" s="263" t="s">
        <v>15253</v>
      </c>
      <c r="D1427" s="261">
        <v>46116</v>
      </c>
      <c r="E1427" s="206"/>
      <c r="F1427" s="189"/>
      <c r="G1427" s="265" t="s">
        <v>14034</v>
      </c>
      <c r="H1427" s="206"/>
      <c r="I1427" s="288">
        <v>4186962815</v>
      </c>
      <c r="J1427" s="283" t="s">
        <v>1782</v>
      </c>
      <c r="K1427" s="205" t="s">
        <v>39</v>
      </c>
      <c r="L1427" s="190" t="str">
        <f>VLOOKUP($K1427,TONG_SL!$A:$D,2,0)</f>
        <v>Chả nướng 300g</v>
      </c>
      <c r="M1427" s="243"/>
      <c r="N1427" s="190" t="str">
        <f t="shared" si="134"/>
        <v>K-C6</v>
      </c>
      <c r="O1427" s="243"/>
      <c r="P1427" s="243"/>
      <c r="Q1427" s="190" t="str">
        <f>VLOOKUP(K1427,TONG_SL!$A:$D,3,0)</f>
        <v>Túi</v>
      </c>
      <c r="R1427" s="248">
        <v>5</v>
      </c>
      <c r="S1427" s="159"/>
      <c r="T1427" s="159">
        <f>VLOOKUP(VLOOKUP(G1427,Ma_KH!$A:$R,18,0)&amp;K1427,Gia_MB!$A:$F,6,0)</f>
        <v>70950</v>
      </c>
      <c r="U1427" s="254">
        <f t="shared" si="130"/>
        <v>354750</v>
      </c>
      <c r="V1427" s="159"/>
      <c r="W1427" s="246">
        <f t="shared" si="131"/>
        <v>0</v>
      </c>
      <c r="X1427" s="247" t="str">
        <f t="shared" si="132"/>
        <v>8</v>
      </c>
      <c r="Y1427" s="159"/>
      <c r="Z1427" s="254">
        <f t="shared" si="133"/>
        <v>28380</v>
      </c>
      <c r="AA1427" s="5">
        <f>VLOOKUP(G1427,Ma_KH!$A:$R,14,0)</f>
        <v>60</v>
      </c>
    </row>
    <row r="1428" spans="1:27" x14ac:dyDescent="0.25">
      <c r="A1428" s="261">
        <v>46114</v>
      </c>
      <c r="B1428" s="262">
        <v>4186992200</v>
      </c>
      <c r="C1428" s="263" t="s">
        <v>15253</v>
      </c>
      <c r="D1428" s="261">
        <v>46118</v>
      </c>
      <c r="E1428" s="206"/>
      <c r="F1428" s="189"/>
      <c r="G1428" s="265" t="s">
        <v>15010</v>
      </c>
      <c r="H1428" s="206"/>
      <c r="I1428" s="288" t="s">
        <v>15539</v>
      </c>
      <c r="J1428" s="283" t="s">
        <v>1769</v>
      </c>
      <c r="K1428" s="205" t="s">
        <v>30</v>
      </c>
      <c r="L1428" s="190" t="str">
        <f>VLOOKUP($K1428,TONG_SL!$A:$D,2,0)</f>
        <v>Gà muối 500g</v>
      </c>
      <c r="M1428" s="243"/>
      <c r="N1428" s="190" t="str">
        <f t="shared" si="134"/>
        <v>K-C6</v>
      </c>
      <c r="O1428" s="243"/>
      <c r="P1428" s="243"/>
      <c r="Q1428" s="190" t="str">
        <f>VLOOKUP(K1428,TONG_SL!$A:$D,3,0)</f>
        <v>Túi</v>
      </c>
      <c r="R1428" s="248">
        <v>12</v>
      </c>
      <c r="S1428" s="159"/>
      <c r="T1428" s="159">
        <f>VLOOKUP(VLOOKUP(G1428,Ma_KH!$A:$R,18,0)&amp;K1428,Gia_MB!$A:$F,6,0)</f>
        <v>116611</v>
      </c>
      <c r="U1428" s="254">
        <f t="shared" si="130"/>
        <v>1399332</v>
      </c>
      <c r="V1428" s="159"/>
      <c r="W1428" s="246">
        <f t="shared" si="131"/>
        <v>0</v>
      </c>
      <c r="X1428" s="247" t="str">
        <f t="shared" si="132"/>
        <v>8</v>
      </c>
      <c r="Y1428" s="159"/>
      <c r="Z1428" s="254">
        <f t="shared" si="133"/>
        <v>111946.56</v>
      </c>
      <c r="AA1428" s="5">
        <f>VLOOKUP(G1428,Ma_KH!$A:$R,14,0)</f>
        <v>60</v>
      </c>
    </row>
    <row r="1429" spans="1:27" x14ac:dyDescent="0.25">
      <c r="A1429" s="261">
        <v>46114</v>
      </c>
      <c r="B1429" s="262">
        <v>4186992200</v>
      </c>
      <c r="C1429" s="263" t="s">
        <v>15253</v>
      </c>
      <c r="D1429" s="261">
        <v>46118</v>
      </c>
      <c r="E1429" s="206"/>
      <c r="F1429" s="189"/>
      <c r="G1429" s="265" t="s">
        <v>15010</v>
      </c>
      <c r="H1429" s="206"/>
      <c r="I1429" s="288" t="s">
        <v>15539</v>
      </c>
      <c r="J1429" s="283" t="s">
        <v>1769</v>
      </c>
      <c r="K1429" s="205" t="s">
        <v>32</v>
      </c>
      <c r="L1429" s="190" t="str">
        <f>VLOOKUP($K1429,TONG_SL!$A:$D,2,0)</f>
        <v>Giò Tai Lưỡi Xào 250g</v>
      </c>
      <c r="M1429" s="243"/>
      <c r="N1429" s="190" t="str">
        <f t="shared" si="134"/>
        <v>K-C6</v>
      </c>
      <c r="O1429" s="243"/>
      <c r="P1429" s="243"/>
      <c r="Q1429" s="190" t="str">
        <f>VLOOKUP(K1429,TONG_SL!$A:$D,3,0)</f>
        <v>Túi</v>
      </c>
      <c r="R1429" s="248">
        <v>3</v>
      </c>
      <c r="S1429" s="159"/>
      <c r="T1429" s="159">
        <f>VLOOKUP(VLOOKUP(G1429,Ma_KH!$A:$R,18,0)&amp;K1429,Gia_MB!$A:$F,6,0)</f>
        <v>50182</v>
      </c>
      <c r="U1429" s="254">
        <f t="shared" si="130"/>
        <v>150546</v>
      </c>
      <c r="V1429" s="159"/>
      <c r="W1429" s="246">
        <f t="shared" si="131"/>
        <v>0</v>
      </c>
      <c r="X1429" s="247" t="str">
        <f t="shared" si="132"/>
        <v>8</v>
      </c>
      <c r="Y1429" s="159"/>
      <c r="Z1429" s="254">
        <f t="shared" si="133"/>
        <v>12043.68</v>
      </c>
      <c r="AA1429" s="5">
        <f>VLOOKUP(G1429,Ma_KH!$A:$R,14,0)</f>
        <v>60</v>
      </c>
    </row>
    <row r="1430" spans="1:27" x14ac:dyDescent="0.25">
      <c r="A1430" s="261">
        <v>46114</v>
      </c>
      <c r="B1430" s="262">
        <v>4186992200</v>
      </c>
      <c r="C1430" s="263" t="s">
        <v>15253</v>
      </c>
      <c r="D1430" s="261">
        <v>46118</v>
      </c>
      <c r="E1430" s="206"/>
      <c r="F1430" s="189"/>
      <c r="G1430" s="265" t="s">
        <v>15010</v>
      </c>
      <c r="H1430" s="206"/>
      <c r="I1430" s="288" t="s">
        <v>15539</v>
      </c>
      <c r="J1430" s="283" t="s">
        <v>1769</v>
      </c>
      <c r="K1430" s="205" t="s">
        <v>27</v>
      </c>
      <c r="L1430" s="190" t="str">
        <f>VLOOKUP($K1430,TONG_SL!$A:$D,2,0)</f>
        <v>Chân giò heo muối 300g</v>
      </c>
      <c r="M1430" s="243"/>
      <c r="N1430" s="190" t="str">
        <f t="shared" si="134"/>
        <v>K-C6</v>
      </c>
      <c r="O1430" s="243"/>
      <c r="P1430" s="243"/>
      <c r="Q1430" s="190" t="str">
        <f>VLOOKUP(K1430,TONG_SL!$A:$D,3,0)</f>
        <v>Túi</v>
      </c>
      <c r="R1430" s="248">
        <v>10</v>
      </c>
      <c r="S1430" s="159"/>
      <c r="T1430" s="159">
        <f>VLOOKUP(VLOOKUP(G1430,Ma_KH!$A:$R,18,0)&amp;K1430,Gia_MB!$A:$F,6,0)</f>
        <v>73431</v>
      </c>
      <c r="U1430" s="254">
        <f t="shared" si="130"/>
        <v>734310</v>
      </c>
      <c r="V1430" s="159"/>
      <c r="W1430" s="246">
        <f t="shared" si="131"/>
        <v>0</v>
      </c>
      <c r="X1430" s="247" t="str">
        <f t="shared" si="132"/>
        <v>8</v>
      </c>
      <c r="Y1430" s="159"/>
      <c r="Z1430" s="254">
        <f t="shared" si="133"/>
        <v>58744.800000000003</v>
      </c>
      <c r="AA1430" s="5">
        <f>VLOOKUP(G1430,Ma_KH!$A:$R,14,0)</f>
        <v>60</v>
      </c>
    </row>
    <row r="1431" spans="1:27" x14ac:dyDescent="0.25">
      <c r="A1431" s="261">
        <v>46114</v>
      </c>
      <c r="B1431" s="262">
        <v>4186992200</v>
      </c>
      <c r="C1431" s="263" t="s">
        <v>15253</v>
      </c>
      <c r="D1431" s="261">
        <v>46118</v>
      </c>
      <c r="E1431" s="206"/>
      <c r="F1431" s="189"/>
      <c r="G1431" s="265" t="s">
        <v>15010</v>
      </c>
      <c r="H1431" s="206"/>
      <c r="I1431" s="288" t="s">
        <v>15539</v>
      </c>
      <c r="J1431" s="283" t="s">
        <v>1769</v>
      </c>
      <c r="K1431" s="205" t="s">
        <v>48</v>
      </c>
      <c r="L1431" s="190" t="str">
        <f>VLOOKUP($K1431,TONG_SL!$A:$D,2,0)</f>
        <v>Mọc Nấm Hương 250g</v>
      </c>
      <c r="M1431" s="243"/>
      <c r="N1431" s="190" t="str">
        <f t="shared" si="134"/>
        <v>K-C6</v>
      </c>
      <c r="O1431" s="243"/>
      <c r="P1431" s="243"/>
      <c r="Q1431" s="190" t="str">
        <f>VLOOKUP(K1431,TONG_SL!$A:$D,3,0)</f>
        <v>Túi</v>
      </c>
      <c r="R1431" s="248">
        <v>3</v>
      </c>
      <c r="S1431" s="159"/>
      <c r="T1431" s="159">
        <f>VLOOKUP(VLOOKUP(G1431,Ma_KH!$A:$R,18,0)&amp;K1431,Gia_MB!$A:$F,6,0)</f>
        <v>46000</v>
      </c>
      <c r="U1431" s="254">
        <f t="shared" si="130"/>
        <v>138000</v>
      </c>
      <c r="V1431" s="159"/>
      <c r="W1431" s="246">
        <f t="shared" si="131"/>
        <v>0</v>
      </c>
      <c r="X1431" s="247" t="str">
        <f t="shared" si="132"/>
        <v>8</v>
      </c>
      <c r="Y1431" s="159"/>
      <c r="Z1431" s="254">
        <f t="shared" si="133"/>
        <v>11040</v>
      </c>
      <c r="AA1431" s="5">
        <f>VLOOKUP(G1431,Ma_KH!$A:$R,14,0)</f>
        <v>60</v>
      </c>
    </row>
    <row r="1432" spans="1:27" x14ac:dyDescent="0.25">
      <c r="A1432" s="261">
        <v>46114</v>
      </c>
      <c r="B1432" s="262">
        <v>4186991791</v>
      </c>
      <c r="C1432" s="263" t="s">
        <v>15253</v>
      </c>
      <c r="D1432" s="261">
        <v>46118</v>
      </c>
      <c r="E1432" s="206"/>
      <c r="F1432" s="189"/>
      <c r="G1432" s="265" t="s">
        <v>15010</v>
      </c>
      <c r="H1432" s="206"/>
      <c r="I1432" s="288" t="s">
        <v>15540</v>
      </c>
      <c r="J1432" s="283" t="s">
        <v>1769</v>
      </c>
      <c r="K1432" s="205" t="s">
        <v>34</v>
      </c>
      <c r="L1432" s="190" t="str">
        <f>VLOOKUP($K1432,TONG_SL!$A:$D,2,0)</f>
        <v>Tai heo muối 200g</v>
      </c>
      <c r="M1432" s="243"/>
      <c r="N1432" s="190" t="str">
        <f t="shared" si="134"/>
        <v>K-C6</v>
      </c>
      <c r="O1432" s="243"/>
      <c r="P1432" s="243"/>
      <c r="Q1432" s="190" t="str">
        <f>VLOOKUP(K1432,TONG_SL!$A:$D,3,0)</f>
        <v>Túi</v>
      </c>
      <c r="R1432" s="248">
        <v>5</v>
      </c>
      <c r="S1432" s="159"/>
      <c r="T1432" s="159">
        <f>VLOOKUP(VLOOKUP(G1432,Ma_KH!$A:$R,18,0)&amp;K1432,Gia_MB!$A:$F,6,0)</f>
        <v>55595</v>
      </c>
      <c r="U1432" s="254">
        <f t="shared" si="130"/>
        <v>277975</v>
      </c>
      <c r="V1432" s="159"/>
      <c r="W1432" s="246">
        <f t="shared" si="131"/>
        <v>0</v>
      </c>
      <c r="X1432" s="247" t="str">
        <f t="shared" si="132"/>
        <v>8</v>
      </c>
      <c r="Y1432" s="159"/>
      <c r="Z1432" s="254">
        <f t="shared" si="133"/>
        <v>22238</v>
      </c>
      <c r="AA1432" s="5">
        <f>VLOOKUP(G1432,Ma_KH!$A:$R,14,0)</f>
        <v>60</v>
      </c>
    </row>
    <row r="1433" spans="1:27" x14ac:dyDescent="0.25">
      <c r="A1433" s="261">
        <v>46114</v>
      </c>
      <c r="B1433" s="262">
        <v>4186991791</v>
      </c>
      <c r="C1433" s="263" t="s">
        <v>15253</v>
      </c>
      <c r="D1433" s="261">
        <v>46118</v>
      </c>
      <c r="E1433" s="206"/>
      <c r="F1433" s="189"/>
      <c r="G1433" s="265" t="s">
        <v>15010</v>
      </c>
      <c r="H1433" s="206"/>
      <c r="I1433" s="288" t="s">
        <v>15540</v>
      </c>
      <c r="J1433" s="283" t="s">
        <v>1769</v>
      </c>
      <c r="K1433" s="205" t="s">
        <v>48</v>
      </c>
      <c r="L1433" s="190" t="str">
        <f>VLOOKUP($K1433,TONG_SL!$A:$D,2,0)</f>
        <v>Mọc Nấm Hương 250g</v>
      </c>
      <c r="M1433" s="243"/>
      <c r="N1433" s="190" t="str">
        <f t="shared" si="134"/>
        <v>K-C6</v>
      </c>
      <c r="O1433" s="243"/>
      <c r="P1433" s="243"/>
      <c r="Q1433" s="190" t="str">
        <f>VLOOKUP(K1433,TONG_SL!$A:$D,3,0)</f>
        <v>Túi</v>
      </c>
      <c r="R1433" s="248">
        <v>5</v>
      </c>
      <c r="S1433" s="159"/>
      <c r="T1433" s="159">
        <f>VLOOKUP(VLOOKUP(G1433,Ma_KH!$A:$R,18,0)&amp;K1433,Gia_MB!$A:$F,6,0)</f>
        <v>46000</v>
      </c>
      <c r="U1433" s="254">
        <f t="shared" si="130"/>
        <v>230000</v>
      </c>
      <c r="V1433" s="159"/>
      <c r="W1433" s="246">
        <f t="shared" si="131"/>
        <v>0</v>
      </c>
      <c r="X1433" s="247" t="str">
        <f t="shared" si="132"/>
        <v>8</v>
      </c>
      <c r="Y1433" s="159"/>
      <c r="Z1433" s="254">
        <f t="shared" si="133"/>
        <v>18400</v>
      </c>
      <c r="AA1433" s="5">
        <f>VLOOKUP(G1433,Ma_KH!$A:$R,14,0)</f>
        <v>60</v>
      </c>
    </row>
    <row r="1434" spans="1:27" x14ac:dyDescent="0.25">
      <c r="A1434" s="261">
        <v>46114</v>
      </c>
      <c r="B1434" s="262">
        <v>4186991791</v>
      </c>
      <c r="C1434" s="263" t="s">
        <v>15253</v>
      </c>
      <c r="D1434" s="261">
        <v>46118</v>
      </c>
      <c r="E1434" s="206"/>
      <c r="F1434" s="189"/>
      <c r="G1434" s="265" t="s">
        <v>15010</v>
      </c>
      <c r="H1434" s="206"/>
      <c r="I1434" s="288" t="s">
        <v>15540</v>
      </c>
      <c r="J1434" s="283" t="s">
        <v>1769</v>
      </c>
      <c r="K1434" s="205" t="s">
        <v>27</v>
      </c>
      <c r="L1434" s="190" t="str">
        <f>VLOOKUP($K1434,TONG_SL!$A:$D,2,0)</f>
        <v>Chân giò heo muối 300g</v>
      </c>
      <c r="M1434" s="243"/>
      <c r="N1434" s="190" t="str">
        <f t="shared" si="134"/>
        <v>K-C6</v>
      </c>
      <c r="O1434" s="243"/>
      <c r="P1434" s="243"/>
      <c r="Q1434" s="190" t="str">
        <f>VLOOKUP(K1434,TONG_SL!$A:$D,3,0)</f>
        <v>Túi</v>
      </c>
      <c r="R1434" s="248">
        <v>12</v>
      </c>
      <c r="S1434" s="159"/>
      <c r="T1434" s="159">
        <f>VLOOKUP(VLOOKUP(G1434,Ma_KH!$A:$R,18,0)&amp;K1434,Gia_MB!$A:$F,6,0)</f>
        <v>73431</v>
      </c>
      <c r="U1434" s="254">
        <f t="shared" si="130"/>
        <v>881172</v>
      </c>
      <c r="V1434" s="159"/>
      <c r="W1434" s="246">
        <f t="shared" si="131"/>
        <v>0</v>
      </c>
      <c r="X1434" s="247" t="str">
        <f t="shared" si="132"/>
        <v>8</v>
      </c>
      <c r="Y1434" s="159"/>
      <c r="Z1434" s="254">
        <f t="shared" si="133"/>
        <v>70493.759999999995</v>
      </c>
      <c r="AA1434" s="5">
        <f>VLOOKUP(G1434,Ma_KH!$A:$R,14,0)</f>
        <v>60</v>
      </c>
    </row>
    <row r="1435" spans="1:27" x14ac:dyDescent="0.25">
      <c r="A1435" s="261">
        <v>46114</v>
      </c>
      <c r="B1435" s="262">
        <v>4186991791</v>
      </c>
      <c r="C1435" s="263" t="s">
        <v>15253</v>
      </c>
      <c r="D1435" s="261">
        <v>46118</v>
      </c>
      <c r="E1435" s="206"/>
      <c r="F1435" s="189"/>
      <c r="G1435" s="265" t="s">
        <v>15010</v>
      </c>
      <c r="H1435" s="206"/>
      <c r="I1435" s="288" t="s">
        <v>15540</v>
      </c>
      <c r="J1435" s="283" t="s">
        <v>1769</v>
      </c>
      <c r="K1435" s="205" t="s">
        <v>32</v>
      </c>
      <c r="L1435" s="190" t="str">
        <f>VLOOKUP($K1435,TONG_SL!$A:$D,2,0)</f>
        <v>Giò Tai Lưỡi Xào 250g</v>
      </c>
      <c r="M1435" s="243"/>
      <c r="N1435" s="190" t="str">
        <f t="shared" si="134"/>
        <v>K-C6</v>
      </c>
      <c r="O1435" s="243"/>
      <c r="P1435" s="243"/>
      <c r="Q1435" s="190" t="str">
        <f>VLOOKUP(K1435,TONG_SL!$A:$D,3,0)</f>
        <v>Túi</v>
      </c>
      <c r="R1435" s="248">
        <v>5</v>
      </c>
      <c r="S1435" s="159"/>
      <c r="T1435" s="159">
        <f>VLOOKUP(VLOOKUP(G1435,Ma_KH!$A:$R,18,0)&amp;K1435,Gia_MB!$A:$F,6,0)</f>
        <v>50182</v>
      </c>
      <c r="U1435" s="254">
        <f t="shared" si="130"/>
        <v>250910</v>
      </c>
      <c r="V1435" s="159"/>
      <c r="W1435" s="246">
        <f t="shared" si="131"/>
        <v>0</v>
      </c>
      <c r="X1435" s="247" t="str">
        <f t="shared" si="132"/>
        <v>8</v>
      </c>
      <c r="Y1435" s="159"/>
      <c r="Z1435" s="254">
        <f t="shared" si="133"/>
        <v>20072.8</v>
      </c>
      <c r="AA1435" s="5">
        <f>VLOOKUP(G1435,Ma_KH!$A:$R,14,0)</f>
        <v>60</v>
      </c>
    </row>
    <row r="1436" spans="1:27" x14ac:dyDescent="0.25">
      <c r="A1436" s="261">
        <v>46114</v>
      </c>
      <c r="B1436" s="262">
        <v>4186991791</v>
      </c>
      <c r="C1436" s="263" t="s">
        <v>15253</v>
      </c>
      <c r="D1436" s="261">
        <v>46118</v>
      </c>
      <c r="E1436" s="206"/>
      <c r="F1436" s="189"/>
      <c r="G1436" s="265" t="s">
        <v>15010</v>
      </c>
      <c r="H1436" s="206"/>
      <c r="I1436" s="288" t="s">
        <v>15540</v>
      </c>
      <c r="J1436" s="283" t="s">
        <v>1769</v>
      </c>
      <c r="K1436" s="205" t="s">
        <v>30</v>
      </c>
      <c r="L1436" s="190" t="str">
        <f>VLOOKUP($K1436,TONG_SL!$A:$D,2,0)</f>
        <v>Gà muối 500g</v>
      </c>
      <c r="M1436" s="243"/>
      <c r="N1436" s="190" t="str">
        <f t="shared" si="134"/>
        <v>K-C6</v>
      </c>
      <c r="O1436" s="243"/>
      <c r="P1436" s="243"/>
      <c r="Q1436" s="190" t="str">
        <f>VLOOKUP(K1436,TONG_SL!$A:$D,3,0)</f>
        <v>Túi</v>
      </c>
      <c r="R1436" s="248">
        <v>10</v>
      </c>
      <c r="S1436" s="159"/>
      <c r="T1436" s="159">
        <f>VLOOKUP(VLOOKUP(G1436,Ma_KH!$A:$R,18,0)&amp;K1436,Gia_MB!$A:$F,6,0)</f>
        <v>116611</v>
      </c>
      <c r="U1436" s="254">
        <f t="shared" si="130"/>
        <v>1166110</v>
      </c>
      <c r="V1436" s="159"/>
      <c r="W1436" s="246">
        <f t="shared" si="131"/>
        <v>0</v>
      </c>
      <c r="X1436" s="247" t="str">
        <f t="shared" si="132"/>
        <v>8</v>
      </c>
      <c r="Y1436" s="159"/>
      <c r="Z1436" s="254">
        <f t="shared" si="133"/>
        <v>93288.8</v>
      </c>
      <c r="AA1436" s="5">
        <f>VLOOKUP(G1436,Ma_KH!$A:$R,14,0)</f>
        <v>60</v>
      </c>
    </row>
    <row r="1437" spans="1:27" x14ac:dyDescent="0.25">
      <c r="A1437" s="261">
        <v>46114</v>
      </c>
      <c r="B1437" s="262">
        <v>4186992224</v>
      </c>
      <c r="C1437" s="263" t="s">
        <v>15253</v>
      </c>
      <c r="D1437" s="261">
        <v>46118</v>
      </c>
      <c r="E1437" s="206"/>
      <c r="F1437" s="189"/>
      <c r="G1437" s="265" t="s">
        <v>15010</v>
      </c>
      <c r="H1437" s="206"/>
      <c r="I1437" s="288" t="s">
        <v>15541</v>
      </c>
      <c r="J1437" s="283" t="s">
        <v>1769</v>
      </c>
      <c r="K1437" s="205" t="s">
        <v>32</v>
      </c>
      <c r="L1437" s="190" t="str">
        <f>VLOOKUP($K1437,TONG_SL!$A:$D,2,0)</f>
        <v>Giò Tai Lưỡi Xào 250g</v>
      </c>
      <c r="M1437" s="243"/>
      <c r="N1437" s="190" t="str">
        <f t="shared" si="134"/>
        <v>K-C6</v>
      </c>
      <c r="O1437" s="243"/>
      <c r="P1437" s="243"/>
      <c r="Q1437" s="190" t="str">
        <f>VLOOKUP(K1437,TONG_SL!$A:$D,3,0)</f>
        <v>Túi</v>
      </c>
      <c r="R1437" s="248">
        <v>3</v>
      </c>
      <c r="S1437" s="159"/>
      <c r="T1437" s="159">
        <f>VLOOKUP(VLOOKUP(G1437,Ma_KH!$A:$R,18,0)&amp;K1437,Gia_MB!$A:$F,6,0)</f>
        <v>50182</v>
      </c>
      <c r="U1437" s="254">
        <f t="shared" si="130"/>
        <v>150546</v>
      </c>
      <c r="V1437" s="159"/>
      <c r="W1437" s="246">
        <f t="shared" si="131"/>
        <v>0</v>
      </c>
      <c r="X1437" s="247" t="str">
        <f t="shared" si="132"/>
        <v>8</v>
      </c>
      <c r="Y1437" s="159"/>
      <c r="Z1437" s="254">
        <f t="shared" si="133"/>
        <v>12043.68</v>
      </c>
      <c r="AA1437" s="5">
        <f>VLOOKUP(G1437,Ma_KH!$A:$R,14,0)</f>
        <v>60</v>
      </c>
    </row>
    <row r="1438" spans="1:27" x14ac:dyDescent="0.25">
      <c r="A1438" s="261">
        <v>46114</v>
      </c>
      <c r="B1438" s="262">
        <v>4186992224</v>
      </c>
      <c r="C1438" s="263" t="s">
        <v>15253</v>
      </c>
      <c r="D1438" s="261">
        <v>46118</v>
      </c>
      <c r="E1438" s="206"/>
      <c r="F1438" s="189"/>
      <c r="G1438" s="265" t="s">
        <v>15010</v>
      </c>
      <c r="H1438" s="206"/>
      <c r="I1438" s="288" t="s">
        <v>15541</v>
      </c>
      <c r="J1438" s="283" t="s">
        <v>1769</v>
      </c>
      <c r="K1438" s="205" t="s">
        <v>30</v>
      </c>
      <c r="L1438" s="190" t="str">
        <f>VLOOKUP($K1438,TONG_SL!$A:$D,2,0)</f>
        <v>Gà muối 500g</v>
      </c>
      <c r="M1438" s="243"/>
      <c r="N1438" s="190" t="str">
        <f t="shared" si="134"/>
        <v>K-C6</v>
      </c>
      <c r="O1438" s="243"/>
      <c r="P1438" s="243"/>
      <c r="Q1438" s="190" t="str">
        <f>VLOOKUP(K1438,TONG_SL!$A:$D,3,0)</f>
        <v>Túi</v>
      </c>
      <c r="R1438" s="248">
        <v>10</v>
      </c>
      <c r="S1438" s="159"/>
      <c r="T1438" s="159">
        <f>VLOOKUP(VLOOKUP(G1438,Ma_KH!$A:$R,18,0)&amp;K1438,Gia_MB!$A:$F,6,0)</f>
        <v>116611</v>
      </c>
      <c r="U1438" s="254">
        <f t="shared" si="130"/>
        <v>1166110</v>
      </c>
      <c r="V1438" s="159"/>
      <c r="W1438" s="246">
        <f t="shared" si="131"/>
        <v>0</v>
      </c>
      <c r="X1438" s="247" t="str">
        <f t="shared" si="132"/>
        <v>8</v>
      </c>
      <c r="Y1438" s="159"/>
      <c r="Z1438" s="254">
        <f t="shared" si="133"/>
        <v>93288.8</v>
      </c>
      <c r="AA1438" s="5">
        <f>VLOOKUP(G1438,Ma_KH!$A:$R,14,0)</f>
        <v>60</v>
      </c>
    </row>
    <row r="1439" spans="1:27" x14ac:dyDescent="0.25">
      <c r="A1439" s="261">
        <v>46114</v>
      </c>
      <c r="B1439" s="262">
        <v>4186992224</v>
      </c>
      <c r="C1439" s="263" t="s">
        <v>15253</v>
      </c>
      <c r="D1439" s="261">
        <v>46118</v>
      </c>
      <c r="E1439" s="206"/>
      <c r="F1439" s="189"/>
      <c r="G1439" s="265" t="s">
        <v>15010</v>
      </c>
      <c r="H1439" s="206"/>
      <c r="I1439" s="288" t="s">
        <v>15541</v>
      </c>
      <c r="J1439" s="283" t="s">
        <v>1769</v>
      </c>
      <c r="K1439" s="205" t="s">
        <v>27</v>
      </c>
      <c r="L1439" s="190" t="str">
        <f>VLOOKUP($K1439,TONG_SL!$A:$D,2,0)</f>
        <v>Chân giò heo muối 300g</v>
      </c>
      <c r="M1439" s="243"/>
      <c r="N1439" s="190" t="str">
        <f t="shared" si="134"/>
        <v>K-C6</v>
      </c>
      <c r="O1439" s="243"/>
      <c r="P1439" s="243"/>
      <c r="Q1439" s="190" t="str">
        <f>VLOOKUP(K1439,TONG_SL!$A:$D,3,0)</f>
        <v>Túi</v>
      </c>
      <c r="R1439" s="248">
        <v>12</v>
      </c>
      <c r="S1439" s="159"/>
      <c r="T1439" s="159">
        <f>VLOOKUP(VLOOKUP(G1439,Ma_KH!$A:$R,18,0)&amp;K1439,Gia_MB!$A:$F,6,0)</f>
        <v>73431</v>
      </c>
      <c r="U1439" s="254">
        <f t="shared" si="130"/>
        <v>881172</v>
      </c>
      <c r="V1439" s="159"/>
      <c r="W1439" s="246">
        <f t="shared" si="131"/>
        <v>0</v>
      </c>
      <c r="X1439" s="247" t="str">
        <f t="shared" si="132"/>
        <v>8</v>
      </c>
      <c r="Y1439" s="159"/>
      <c r="Z1439" s="254">
        <f t="shared" si="133"/>
        <v>70493.759999999995</v>
      </c>
      <c r="AA1439" s="5">
        <f>VLOOKUP(G1439,Ma_KH!$A:$R,14,0)</f>
        <v>60</v>
      </c>
    </row>
    <row r="1440" spans="1:27" x14ac:dyDescent="0.25">
      <c r="A1440" s="261">
        <v>46114</v>
      </c>
      <c r="B1440" s="262">
        <v>4186992224</v>
      </c>
      <c r="C1440" s="263" t="s">
        <v>15253</v>
      </c>
      <c r="D1440" s="261">
        <v>46118</v>
      </c>
      <c r="E1440" s="206"/>
      <c r="F1440" s="189"/>
      <c r="G1440" s="265" t="s">
        <v>15010</v>
      </c>
      <c r="H1440" s="206"/>
      <c r="I1440" s="288" t="s">
        <v>15541</v>
      </c>
      <c r="J1440" s="283" t="s">
        <v>1769</v>
      </c>
      <c r="K1440" s="205" t="s">
        <v>48</v>
      </c>
      <c r="L1440" s="190" t="str">
        <f>VLOOKUP($K1440,TONG_SL!$A:$D,2,0)</f>
        <v>Mọc Nấm Hương 250g</v>
      </c>
      <c r="M1440" s="243"/>
      <c r="N1440" s="190" t="str">
        <f t="shared" si="134"/>
        <v>K-C6</v>
      </c>
      <c r="O1440" s="243"/>
      <c r="P1440" s="243"/>
      <c r="Q1440" s="190" t="str">
        <f>VLOOKUP(K1440,TONG_SL!$A:$D,3,0)</f>
        <v>Túi</v>
      </c>
      <c r="R1440" s="248">
        <v>3</v>
      </c>
      <c r="S1440" s="159"/>
      <c r="T1440" s="159">
        <f>VLOOKUP(VLOOKUP(G1440,Ma_KH!$A:$R,18,0)&amp;K1440,Gia_MB!$A:$F,6,0)</f>
        <v>46000</v>
      </c>
      <c r="U1440" s="254">
        <f t="shared" si="130"/>
        <v>138000</v>
      </c>
      <c r="V1440" s="159"/>
      <c r="W1440" s="246">
        <f t="shared" si="131"/>
        <v>0</v>
      </c>
      <c r="X1440" s="247" t="str">
        <f t="shared" si="132"/>
        <v>8</v>
      </c>
      <c r="Y1440" s="159"/>
      <c r="Z1440" s="254">
        <f t="shared" si="133"/>
        <v>11040</v>
      </c>
      <c r="AA1440" s="5">
        <f>VLOOKUP(G1440,Ma_KH!$A:$R,14,0)</f>
        <v>60</v>
      </c>
    </row>
    <row r="1441" spans="1:27" x14ac:dyDescent="0.25">
      <c r="A1441" s="186">
        <v>46114</v>
      </c>
      <c r="B1441" s="205">
        <v>4186992286</v>
      </c>
      <c r="C1441" s="189" t="s">
        <v>15253</v>
      </c>
      <c r="D1441" s="186">
        <v>46118</v>
      </c>
      <c r="E1441" s="206"/>
      <c r="F1441" s="189"/>
      <c r="G1441" s="207" t="s">
        <v>15010</v>
      </c>
      <c r="H1441" s="206"/>
      <c r="I1441" s="288" t="s">
        <v>15542</v>
      </c>
      <c r="J1441" s="283" t="s">
        <v>1769</v>
      </c>
      <c r="K1441" s="205" t="s">
        <v>48</v>
      </c>
      <c r="L1441" s="190" t="str">
        <f>VLOOKUP($K1441,TONG_SL!$A:$D,2,0)</f>
        <v>Mọc Nấm Hương 250g</v>
      </c>
      <c r="M1441" s="243"/>
      <c r="N1441" s="190" t="str">
        <f t="shared" si="134"/>
        <v>K-C6</v>
      </c>
      <c r="O1441" s="243"/>
      <c r="P1441" s="243"/>
      <c r="Q1441" s="190" t="str">
        <f>VLOOKUP(K1441,TONG_SL!$A:$D,3,0)</f>
        <v>Túi</v>
      </c>
      <c r="R1441" s="248">
        <v>5</v>
      </c>
      <c r="S1441" s="159"/>
      <c r="T1441" s="159">
        <f>VLOOKUP(VLOOKUP(G1441,Ma_KH!$A:$R,18,0)&amp;K1441,Gia_MB!$A:$F,6,0)</f>
        <v>46000</v>
      </c>
      <c r="U1441" s="254">
        <f t="shared" si="130"/>
        <v>230000</v>
      </c>
      <c r="V1441" s="159"/>
      <c r="W1441" s="246">
        <f t="shared" si="131"/>
        <v>0</v>
      </c>
      <c r="X1441" s="247" t="str">
        <f t="shared" si="132"/>
        <v>8</v>
      </c>
      <c r="Y1441" s="159"/>
      <c r="Z1441" s="254">
        <f t="shared" si="133"/>
        <v>18400</v>
      </c>
      <c r="AA1441" s="5">
        <f>VLOOKUP(G1441,Ma_KH!$A:$R,14,0)</f>
        <v>60</v>
      </c>
    </row>
    <row r="1442" spans="1:27" x14ac:dyDescent="0.25">
      <c r="A1442" s="186">
        <v>46114</v>
      </c>
      <c r="B1442" s="205">
        <v>4186992286</v>
      </c>
      <c r="C1442" s="189" t="s">
        <v>15253</v>
      </c>
      <c r="D1442" s="186">
        <v>46118</v>
      </c>
      <c r="E1442" s="206"/>
      <c r="F1442" s="189"/>
      <c r="G1442" s="207" t="s">
        <v>15010</v>
      </c>
      <c r="H1442" s="206"/>
      <c r="I1442" s="288" t="s">
        <v>15542</v>
      </c>
      <c r="J1442" s="283" t="s">
        <v>1769</v>
      </c>
      <c r="K1442" s="205" t="s">
        <v>27</v>
      </c>
      <c r="L1442" s="190" t="str">
        <f>VLOOKUP($K1442,TONG_SL!$A:$D,2,0)</f>
        <v>Chân giò heo muối 300g</v>
      </c>
      <c r="M1442" s="243"/>
      <c r="N1442" s="190" t="str">
        <f t="shared" si="134"/>
        <v>K-C6</v>
      </c>
      <c r="O1442" s="243"/>
      <c r="P1442" s="243"/>
      <c r="Q1442" s="190" t="str">
        <f>VLOOKUP(K1442,TONG_SL!$A:$D,3,0)</f>
        <v>Túi</v>
      </c>
      <c r="R1442" s="248">
        <v>15</v>
      </c>
      <c r="S1442" s="159"/>
      <c r="T1442" s="159">
        <f>VLOOKUP(VLOOKUP(G1442,Ma_KH!$A:$R,18,0)&amp;K1442,Gia_MB!$A:$F,6,0)</f>
        <v>73431</v>
      </c>
      <c r="U1442" s="254">
        <f t="shared" si="130"/>
        <v>1101465</v>
      </c>
      <c r="V1442" s="159"/>
      <c r="W1442" s="246">
        <f t="shared" si="131"/>
        <v>0</v>
      </c>
      <c r="X1442" s="247" t="str">
        <f t="shared" si="132"/>
        <v>8</v>
      </c>
      <c r="Y1442" s="159"/>
      <c r="Z1442" s="254">
        <f t="shared" si="133"/>
        <v>88117.2</v>
      </c>
      <c r="AA1442" s="5">
        <f>VLOOKUP(G1442,Ma_KH!$A:$R,14,0)</f>
        <v>60</v>
      </c>
    </row>
    <row r="1443" spans="1:27" x14ac:dyDescent="0.25">
      <c r="A1443" s="186">
        <v>46114</v>
      </c>
      <c r="B1443" s="205">
        <v>4186992286</v>
      </c>
      <c r="C1443" s="189" t="s">
        <v>15253</v>
      </c>
      <c r="D1443" s="186">
        <v>46118</v>
      </c>
      <c r="E1443" s="206"/>
      <c r="F1443" s="189"/>
      <c r="G1443" s="207" t="s">
        <v>15010</v>
      </c>
      <c r="H1443" s="206"/>
      <c r="I1443" s="288" t="s">
        <v>15542</v>
      </c>
      <c r="J1443" s="283" t="s">
        <v>1769</v>
      </c>
      <c r="K1443" s="205" t="s">
        <v>30</v>
      </c>
      <c r="L1443" s="190" t="str">
        <f>VLOOKUP($K1443,TONG_SL!$A:$D,2,0)</f>
        <v>Gà muối 500g</v>
      </c>
      <c r="M1443" s="243"/>
      <c r="N1443" s="190" t="str">
        <f t="shared" si="134"/>
        <v>K-C6</v>
      </c>
      <c r="O1443" s="243"/>
      <c r="P1443" s="243"/>
      <c r="Q1443" s="190" t="str">
        <f>VLOOKUP(K1443,TONG_SL!$A:$D,3,0)</f>
        <v>Túi</v>
      </c>
      <c r="R1443" s="248">
        <v>10</v>
      </c>
      <c r="S1443" s="159"/>
      <c r="T1443" s="159">
        <f>VLOOKUP(VLOOKUP(G1443,Ma_KH!$A:$R,18,0)&amp;K1443,Gia_MB!$A:$F,6,0)</f>
        <v>116611</v>
      </c>
      <c r="U1443" s="254">
        <f t="shared" si="130"/>
        <v>1166110</v>
      </c>
      <c r="V1443" s="159"/>
      <c r="W1443" s="246">
        <f t="shared" si="131"/>
        <v>0</v>
      </c>
      <c r="X1443" s="247" t="str">
        <f t="shared" si="132"/>
        <v>8</v>
      </c>
      <c r="Y1443" s="159"/>
      <c r="Z1443" s="254">
        <f t="shared" si="133"/>
        <v>93288.8</v>
      </c>
      <c r="AA1443" s="5">
        <f>VLOOKUP(G1443,Ma_KH!$A:$R,14,0)</f>
        <v>60</v>
      </c>
    </row>
    <row r="1444" spans="1:27" x14ac:dyDescent="0.25">
      <c r="A1444" s="186">
        <v>46114</v>
      </c>
      <c r="B1444" s="205">
        <v>4186992286</v>
      </c>
      <c r="C1444" s="189" t="s">
        <v>15253</v>
      </c>
      <c r="D1444" s="186">
        <v>46118</v>
      </c>
      <c r="E1444" s="206"/>
      <c r="F1444" s="189"/>
      <c r="G1444" s="207" t="s">
        <v>15010</v>
      </c>
      <c r="H1444" s="206"/>
      <c r="I1444" s="288" t="s">
        <v>15542</v>
      </c>
      <c r="J1444" s="283" t="s">
        <v>1769</v>
      </c>
      <c r="K1444" s="205" t="s">
        <v>44</v>
      </c>
      <c r="L1444" s="190" t="str">
        <f>VLOOKUP($K1444,TONG_SL!$A:$D,2,0)</f>
        <v>Giò lụa cây 250g</v>
      </c>
      <c r="M1444" s="243"/>
      <c r="N1444" s="190" t="str">
        <f t="shared" si="134"/>
        <v>K-C6</v>
      </c>
      <c r="O1444" s="243"/>
      <c r="P1444" s="243"/>
      <c r="Q1444" s="190" t="str">
        <f>VLOOKUP(K1444,TONG_SL!$A:$D,3,0)</f>
        <v>Túi</v>
      </c>
      <c r="R1444" s="248">
        <v>5</v>
      </c>
      <c r="S1444" s="159"/>
      <c r="T1444" s="159">
        <f>VLOOKUP(VLOOKUP(G1444,Ma_KH!$A:$R,18,0)&amp;K1444,Gia_MB!$A:$F,6,0)</f>
        <v>49500</v>
      </c>
      <c r="U1444" s="254">
        <f t="shared" si="130"/>
        <v>247500</v>
      </c>
      <c r="V1444" s="159"/>
      <c r="W1444" s="246">
        <f t="shared" si="131"/>
        <v>0</v>
      </c>
      <c r="X1444" s="247" t="str">
        <f t="shared" si="132"/>
        <v>8</v>
      </c>
      <c r="Y1444" s="159"/>
      <c r="Z1444" s="254">
        <f t="shared" si="133"/>
        <v>19800</v>
      </c>
      <c r="AA1444" s="5">
        <f>VLOOKUP(G1444,Ma_KH!$A:$R,14,0)</f>
        <v>60</v>
      </c>
    </row>
    <row r="1445" spans="1:27" x14ac:dyDescent="0.25">
      <c r="A1445" s="261">
        <v>46114</v>
      </c>
      <c r="B1445" s="262">
        <v>4186992004</v>
      </c>
      <c r="C1445" s="263" t="s">
        <v>15253</v>
      </c>
      <c r="D1445" s="261">
        <v>46118</v>
      </c>
      <c r="E1445" s="206"/>
      <c r="F1445" s="189"/>
      <c r="G1445" s="265" t="s">
        <v>15010</v>
      </c>
      <c r="H1445" s="206"/>
      <c r="I1445" s="288" t="s">
        <v>15543</v>
      </c>
      <c r="J1445" s="283" t="s">
        <v>1769</v>
      </c>
      <c r="K1445" s="205" t="s">
        <v>34</v>
      </c>
      <c r="L1445" s="190" t="str">
        <f>VLOOKUP($K1445,TONG_SL!$A:$D,2,0)</f>
        <v>Tai heo muối 200g</v>
      </c>
      <c r="M1445" s="243"/>
      <c r="N1445" s="190" t="str">
        <f t="shared" si="134"/>
        <v>K-C6</v>
      </c>
      <c r="O1445" s="243"/>
      <c r="P1445" s="243"/>
      <c r="Q1445" s="190" t="str">
        <f>VLOOKUP(K1445,TONG_SL!$A:$D,3,0)</f>
        <v>Túi</v>
      </c>
      <c r="R1445" s="248">
        <v>1</v>
      </c>
      <c r="S1445" s="159"/>
      <c r="T1445" s="159">
        <f>VLOOKUP(VLOOKUP(G1445,Ma_KH!$A:$R,18,0)&amp;K1445,Gia_MB!$A:$F,6,0)</f>
        <v>55595</v>
      </c>
      <c r="U1445" s="254">
        <f t="shared" si="130"/>
        <v>55595</v>
      </c>
      <c r="V1445" s="159"/>
      <c r="W1445" s="246">
        <f t="shared" si="131"/>
        <v>0</v>
      </c>
      <c r="X1445" s="247" t="str">
        <f t="shared" si="132"/>
        <v>8</v>
      </c>
      <c r="Y1445" s="159"/>
      <c r="Z1445" s="254">
        <f t="shared" si="133"/>
        <v>4447.6000000000004</v>
      </c>
      <c r="AA1445" s="5">
        <f>VLOOKUP(G1445,Ma_KH!$A:$R,14,0)</f>
        <v>60</v>
      </c>
    </row>
    <row r="1446" spans="1:27" x14ac:dyDescent="0.25">
      <c r="A1446" s="261">
        <v>46114</v>
      </c>
      <c r="B1446" s="262">
        <v>4186992004</v>
      </c>
      <c r="C1446" s="263" t="s">
        <v>15253</v>
      </c>
      <c r="D1446" s="261">
        <v>46118</v>
      </c>
      <c r="E1446" s="206"/>
      <c r="F1446" s="189"/>
      <c r="G1446" s="265" t="s">
        <v>15010</v>
      </c>
      <c r="H1446" s="206"/>
      <c r="I1446" s="288" t="s">
        <v>15543</v>
      </c>
      <c r="J1446" s="283" t="s">
        <v>1769</v>
      </c>
      <c r="K1446" s="205" t="s">
        <v>48</v>
      </c>
      <c r="L1446" s="190" t="str">
        <f>VLOOKUP($K1446,TONG_SL!$A:$D,2,0)</f>
        <v>Mọc Nấm Hương 250g</v>
      </c>
      <c r="M1446" s="243"/>
      <c r="N1446" s="190" t="str">
        <f t="shared" si="134"/>
        <v>K-C6</v>
      </c>
      <c r="O1446" s="243"/>
      <c r="P1446" s="243"/>
      <c r="Q1446" s="190" t="str">
        <f>VLOOKUP(K1446,TONG_SL!$A:$D,3,0)</f>
        <v>Túi</v>
      </c>
      <c r="R1446" s="248">
        <v>13</v>
      </c>
      <c r="S1446" s="159"/>
      <c r="T1446" s="159">
        <f>VLOOKUP(VLOOKUP(G1446,Ma_KH!$A:$R,18,0)&amp;K1446,Gia_MB!$A:$F,6,0)</f>
        <v>46000</v>
      </c>
      <c r="U1446" s="254">
        <f t="shared" si="130"/>
        <v>598000</v>
      </c>
      <c r="V1446" s="159"/>
      <c r="W1446" s="246">
        <f t="shared" si="131"/>
        <v>0</v>
      </c>
      <c r="X1446" s="247" t="str">
        <f t="shared" si="132"/>
        <v>8</v>
      </c>
      <c r="Y1446" s="159"/>
      <c r="Z1446" s="254">
        <f t="shared" si="133"/>
        <v>47840</v>
      </c>
      <c r="AA1446" s="5">
        <f>VLOOKUP(G1446,Ma_KH!$A:$R,14,0)</f>
        <v>60</v>
      </c>
    </row>
    <row r="1447" spans="1:27" x14ac:dyDescent="0.25">
      <c r="A1447" s="261">
        <v>46114</v>
      </c>
      <c r="B1447" s="262">
        <v>4186992004</v>
      </c>
      <c r="C1447" s="263" t="s">
        <v>15253</v>
      </c>
      <c r="D1447" s="261">
        <v>46118</v>
      </c>
      <c r="E1447" s="206"/>
      <c r="F1447" s="189"/>
      <c r="G1447" s="265" t="s">
        <v>15010</v>
      </c>
      <c r="H1447" s="206"/>
      <c r="I1447" s="288" t="s">
        <v>15543</v>
      </c>
      <c r="J1447" s="283" t="s">
        <v>1769</v>
      </c>
      <c r="K1447" s="205" t="s">
        <v>27</v>
      </c>
      <c r="L1447" s="190" t="str">
        <f>VLOOKUP($K1447,TONG_SL!$A:$D,2,0)</f>
        <v>Chân giò heo muối 300g</v>
      </c>
      <c r="M1447" s="243"/>
      <c r="N1447" s="190" t="str">
        <f t="shared" si="134"/>
        <v>K-C6</v>
      </c>
      <c r="O1447" s="243"/>
      <c r="P1447" s="243"/>
      <c r="Q1447" s="190" t="str">
        <f>VLOOKUP(K1447,TONG_SL!$A:$D,3,0)</f>
        <v>Túi</v>
      </c>
      <c r="R1447" s="248">
        <v>19</v>
      </c>
      <c r="S1447" s="159"/>
      <c r="T1447" s="159">
        <f>VLOOKUP(VLOOKUP(G1447,Ma_KH!$A:$R,18,0)&amp;K1447,Gia_MB!$A:$F,6,0)</f>
        <v>73431</v>
      </c>
      <c r="U1447" s="254">
        <f t="shared" si="130"/>
        <v>1395189</v>
      </c>
      <c r="V1447" s="159"/>
      <c r="W1447" s="246">
        <f t="shared" si="131"/>
        <v>0</v>
      </c>
      <c r="X1447" s="247" t="str">
        <f t="shared" si="132"/>
        <v>8</v>
      </c>
      <c r="Y1447" s="159"/>
      <c r="Z1447" s="254">
        <f t="shared" si="133"/>
        <v>111615.12</v>
      </c>
      <c r="AA1447" s="5">
        <f>VLOOKUP(G1447,Ma_KH!$A:$R,14,0)</f>
        <v>60</v>
      </c>
    </row>
    <row r="1448" spans="1:27" x14ac:dyDescent="0.25">
      <c r="A1448" s="261">
        <v>46114</v>
      </c>
      <c r="B1448" s="262">
        <v>4186992004</v>
      </c>
      <c r="C1448" s="263" t="s">
        <v>15253</v>
      </c>
      <c r="D1448" s="261">
        <v>46118</v>
      </c>
      <c r="E1448" s="206"/>
      <c r="F1448" s="189"/>
      <c r="G1448" s="265" t="s">
        <v>15010</v>
      </c>
      <c r="H1448" s="206"/>
      <c r="I1448" s="288" t="s">
        <v>15543</v>
      </c>
      <c r="J1448" s="283" t="s">
        <v>1769</v>
      </c>
      <c r="K1448" s="205" t="s">
        <v>32</v>
      </c>
      <c r="L1448" s="190" t="str">
        <f>VLOOKUP($K1448,TONG_SL!$A:$D,2,0)</f>
        <v>Giò Tai Lưỡi Xào 250g</v>
      </c>
      <c r="M1448" s="243"/>
      <c r="N1448" s="190" t="str">
        <f t="shared" si="134"/>
        <v>K-C6</v>
      </c>
      <c r="O1448" s="243"/>
      <c r="P1448" s="243"/>
      <c r="Q1448" s="190" t="str">
        <f>VLOOKUP(K1448,TONG_SL!$A:$D,3,0)</f>
        <v>Túi</v>
      </c>
      <c r="R1448" s="248">
        <v>1</v>
      </c>
      <c r="S1448" s="159"/>
      <c r="T1448" s="159">
        <f>VLOOKUP(VLOOKUP(G1448,Ma_KH!$A:$R,18,0)&amp;K1448,Gia_MB!$A:$F,6,0)</f>
        <v>50182</v>
      </c>
      <c r="U1448" s="254">
        <f t="shared" si="130"/>
        <v>50182</v>
      </c>
      <c r="V1448" s="159"/>
      <c r="W1448" s="246">
        <f t="shared" si="131"/>
        <v>0</v>
      </c>
      <c r="X1448" s="247" t="str">
        <f t="shared" si="132"/>
        <v>8</v>
      </c>
      <c r="Y1448" s="159"/>
      <c r="Z1448" s="254">
        <f t="shared" si="133"/>
        <v>4014.56</v>
      </c>
      <c r="AA1448" s="5">
        <f>VLOOKUP(G1448,Ma_KH!$A:$R,14,0)</f>
        <v>60</v>
      </c>
    </row>
    <row r="1449" spans="1:27" x14ac:dyDescent="0.25">
      <c r="A1449" s="261">
        <v>46114</v>
      </c>
      <c r="B1449" s="262">
        <v>4186992004</v>
      </c>
      <c r="C1449" s="263" t="s">
        <v>15253</v>
      </c>
      <c r="D1449" s="261">
        <v>46118</v>
      </c>
      <c r="E1449" s="206"/>
      <c r="F1449" s="189"/>
      <c r="G1449" s="265" t="s">
        <v>15010</v>
      </c>
      <c r="H1449" s="206"/>
      <c r="I1449" s="288" t="s">
        <v>15543</v>
      </c>
      <c r="J1449" s="283" t="s">
        <v>1769</v>
      </c>
      <c r="K1449" s="205" t="s">
        <v>30</v>
      </c>
      <c r="L1449" s="190" t="str">
        <f>VLOOKUP($K1449,TONG_SL!$A:$D,2,0)</f>
        <v>Gà muối 500g</v>
      </c>
      <c r="M1449" s="243"/>
      <c r="N1449" s="190" t="str">
        <f t="shared" si="134"/>
        <v>K-C6</v>
      </c>
      <c r="O1449" s="243"/>
      <c r="P1449" s="243"/>
      <c r="Q1449" s="190" t="str">
        <f>VLOOKUP(K1449,TONG_SL!$A:$D,3,0)</f>
        <v>Túi</v>
      </c>
      <c r="R1449" s="248">
        <v>13</v>
      </c>
      <c r="S1449" s="159"/>
      <c r="T1449" s="159">
        <f>VLOOKUP(VLOOKUP(G1449,Ma_KH!$A:$R,18,0)&amp;K1449,Gia_MB!$A:$F,6,0)</f>
        <v>116611</v>
      </c>
      <c r="U1449" s="254">
        <f t="shared" si="130"/>
        <v>1515943</v>
      </c>
      <c r="V1449" s="159"/>
      <c r="W1449" s="246">
        <f t="shared" si="131"/>
        <v>0</v>
      </c>
      <c r="X1449" s="247" t="str">
        <f t="shared" si="132"/>
        <v>8</v>
      </c>
      <c r="Y1449" s="159"/>
      <c r="Z1449" s="254">
        <f t="shared" si="133"/>
        <v>121275.44</v>
      </c>
      <c r="AA1449" s="5">
        <f>VLOOKUP(G1449,Ma_KH!$A:$R,14,0)</f>
        <v>60</v>
      </c>
    </row>
    <row r="1450" spans="1:27" x14ac:dyDescent="0.25">
      <c r="A1450" s="186">
        <v>46108</v>
      </c>
      <c r="B1450" s="205">
        <v>4186695051</v>
      </c>
      <c r="C1450" s="189" t="s">
        <v>15253</v>
      </c>
      <c r="D1450" s="186">
        <v>46118</v>
      </c>
      <c r="E1450" s="206"/>
      <c r="F1450" s="189"/>
      <c r="G1450" s="207" t="s">
        <v>15010</v>
      </c>
      <c r="H1450" s="206"/>
      <c r="I1450" s="288" t="s">
        <v>15544</v>
      </c>
      <c r="J1450" s="283" t="s">
        <v>1769</v>
      </c>
      <c r="K1450" s="205" t="s">
        <v>27</v>
      </c>
      <c r="L1450" s="190" t="str">
        <f>VLOOKUP($K1450,TONG_SL!$A:$D,2,0)</f>
        <v>Chân giò heo muối 300g</v>
      </c>
      <c r="M1450" s="243"/>
      <c r="N1450" s="190" t="str">
        <f t="shared" si="134"/>
        <v>K-C6</v>
      </c>
      <c r="O1450" s="243"/>
      <c r="P1450" s="243"/>
      <c r="Q1450" s="190" t="str">
        <f>VLOOKUP(K1450,TONG_SL!$A:$D,3,0)</f>
        <v>Túi</v>
      </c>
      <c r="R1450" s="248">
        <v>10</v>
      </c>
      <c r="S1450" s="159"/>
      <c r="T1450" s="159">
        <f>VLOOKUP(VLOOKUP(G1450,Ma_KH!$A:$R,18,0)&amp;K1450,Gia_MB!$A:$F,6,0)</f>
        <v>73431</v>
      </c>
      <c r="U1450" s="254">
        <f t="shared" si="130"/>
        <v>734310</v>
      </c>
      <c r="V1450" s="159"/>
      <c r="W1450" s="246">
        <f t="shared" si="131"/>
        <v>0</v>
      </c>
      <c r="X1450" s="247" t="str">
        <f t="shared" si="132"/>
        <v>8</v>
      </c>
      <c r="Y1450" s="159"/>
      <c r="Z1450" s="254">
        <f t="shared" si="133"/>
        <v>58744.800000000003</v>
      </c>
      <c r="AA1450" s="5">
        <f>VLOOKUP(G1450,Ma_KH!$A:$R,14,0)</f>
        <v>60</v>
      </c>
    </row>
    <row r="1451" spans="1:27" x14ac:dyDescent="0.25">
      <c r="A1451" s="186">
        <v>46108</v>
      </c>
      <c r="B1451" s="205">
        <v>4186695051</v>
      </c>
      <c r="C1451" s="189" t="s">
        <v>15253</v>
      </c>
      <c r="D1451" s="186">
        <v>46118</v>
      </c>
      <c r="E1451" s="206"/>
      <c r="F1451" s="189"/>
      <c r="G1451" s="207" t="s">
        <v>15010</v>
      </c>
      <c r="H1451" s="206"/>
      <c r="I1451" s="288" t="s">
        <v>15544</v>
      </c>
      <c r="J1451" s="283" t="s">
        <v>1769</v>
      </c>
      <c r="K1451" s="205" t="s">
        <v>30</v>
      </c>
      <c r="L1451" s="190" t="str">
        <f>VLOOKUP($K1451,TONG_SL!$A:$D,2,0)</f>
        <v>Gà muối 500g</v>
      </c>
      <c r="M1451" s="243"/>
      <c r="N1451" s="190" t="str">
        <f t="shared" si="134"/>
        <v>K-C6</v>
      </c>
      <c r="O1451" s="243"/>
      <c r="P1451" s="243"/>
      <c r="Q1451" s="190" t="str">
        <f>VLOOKUP(K1451,TONG_SL!$A:$D,3,0)</f>
        <v>Túi</v>
      </c>
      <c r="R1451" s="248">
        <v>5</v>
      </c>
      <c r="S1451" s="159"/>
      <c r="T1451" s="159">
        <f>VLOOKUP(VLOOKUP(G1451,Ma_KH!$A:$R,18,0)&amp;K1451,Gia_MB!$A:$F,6,0)</f>
        <v>116611</v>
      </c>
      <c r="U1451" s="254">
        <f t="shared" si="130"/>
        <v>583055</v>
      </c>
      <c r="V1451" s="159"/>
      <c r="W1451" s="246">
        <f t="shared" si="131"/>
        <v>0</v>
      </c>
      <c r="X1451" s="247" t="str">
        <f t="shared" si="132"/>
        <v>8</v>
      </c>
      <c r="Y1451" s="159"/>
      <c r="Z1451" s="254">
        <f t="shared" si="133"/>
        <v>46644.4</v>
      </c>
      <c r="AA1451" s="5">
        <f>VLOOKUP(G1451,Ma_KH!$A:$R,14,0)</f>
        <v>60</v>
      </c>
    </row>
    <row r="1452" spans="1:27" x14ac:dyDescent="0.25">
      <c r="A1452" s="186">
        <v>46108</v>
      </c>
      <c r="B1452" s="205">
        <v>4186695051</v>
      </c>
      <c r="C1452" s="189" t="s">
        <v>15253</v>
      </c>
      <c r="D1452" s="186">
        <v>46118</v>
      </c>
      <c r="E1452" s="206"/>
      <c r="F1452" s="189"/>
      <c r="G1452" s="207" t="s">
        <v>15010</v>
      </c>
      <c r="H1452" s="206"/>
      <c r="I1452" s="288" t="s">
        <v>15544</v>
      </c>
      <c r="J1452" s="283" t="s">
        <v>1769</v>
      </c>
      <c r="K1452" s="205" t="s">
        <v>34</v>
      </c>
      <c r="L1452" s="190" t="str">
        <f>VLOOKUP($K1452,TONG_SL!$A:$D,2,0)</f>
        <v>Tai heo muối 200g</v>
      </c>
      <c r="M1452" s="243"/>
      <c r="N1452" s="190" t="str">
        <f t="shared" si="134"/>
        <v>K-C6</v>
      </c>
      <c r="O1452" s="243"/>
      <c r="P1452" s="243"/>
      <c r="Q1452" s="190" t="str">
        <f>VLOOKUP(K1452,TONG_SL!$A:$D,3,0)</f>
        <v>Túi</v>
      </c>
      <c r="R1452" s="248">
        <v>6</v>
      </c>
      <c r="S1452" s="159"/>
      <c r="T1452" s="159">
        <f>VLOOKUP(VLOOKUP(G1452,Ma_KH!$A:$R,18,0)&amp;K1452,Gia_MB!$A:$F,6,0)</f>
        <v>55595</v>
      </c>
      <c r="U1452" s="254">
        <f t="shared" si="130"/>
        <v>333570</v>
      </c>
      <c r="V1452" s="159"/>
      <c r="W1452" s="246">
        <f t="shared" si="131"/>
        <v>0</v>
      </c>
      <c r="X1452" s="247" t="str">
        <f t="shared" si="132"/>
        <v>8</v>
      </c>
      <c r="Y1452" s="159"/>
      <c r="Z1452" s="254">
        <f t="shared" si="133"/>
        <v>26685.600000000002</v>
      </c>
      <c r="AA1452" s="5">
        <f>VLOOKUP(G1452,Ma_KH!$A:$R,14,0)</f>
        <v>60</v>
      </c>
    </row>
    <row r="1453" spans="1:27" x14ac:dyDescent="0.25">
      <c r="A1453" s="186">
        <v>46108</v>
      </c>
      <c r="B1453" s="205">
        <v>4186695051</v>
      </c>
      <c r="C1453" s="189" t="s">
        <v>15253</v>
      </c>
      <c r="D1453" s="186">
        <v>46118</v>
      </c>
      <c r="E1453" s="206"/>
      <c r="F1453" s="189"/>
      <c r="G1453" s="207" t="s">
        <v>15010</v>
      </c>
      <c r="H1453" s="206"/>
      <c r="I1453" s="288" t="s">
        <v>15544</v>
      </c>
      <c r="J1453" s="283" t="s">
        <v>1769</v>
      </c>
      <c r="K1453" s="205" t="s">
        <v>32</v>
      </c>
      <c r="L1453" s="190" t="str">
        <f>VLOOKUP($K1453,TONG_SL!$A:$D,2,0)</f>
        <v>Giò Tai Lưỡi Xào 250g</v>
      </c>
      <c r="M1453" s="243"/>
      <c r="N1453" s="190" t="str">
        <f t="shared" si="134"/>
        <v>K-C6</v>
      </c>
      <c r="O1453" s="243"/>
      <c r="P1453" s="243"/>
      <c r="Q1453" s="190" t="str">
        <f>VLOOKUP(K1453,TONG_SL!$A:$D,3,0)</f>
        <v>Túi</v>
      </c>
      <c r="R1453" s="248">
        <v>5</v>
      </c>
      <c r="S1453" s="159"/>
      <c r="T1453" s="159">
        <f>VLOOKUP(VLOOKUP(G1453,Ma_KH!$A:$R,18,0)&amp;K1453,Gia_MB!$A:$F,6,0)</f>
        <v>50182</v>
      </c>
      <c r="U1453" s="254">
        <f t="shared" si="130"/>
        <v>250910</v>
      </c>
      <c r="V1453" s="159"/>
      <c r="W1453" s="246">
        <f t="shared" si="131"/>
        <v>0</v>
      </c>
      <c r="X1453" s="247" t="str">
        <f t="shared" si="132"/>
        <v>8</v>
      </c>
      <c r="Y1453" s="159"/>
      <c r="Z1453" s="254">
        <f t="shared" si="133"/>
        <v>20072.8</v>
      </c>
      <c r="AA1453" s="5">
        <f>VLOOKUP(G1453,Ma_KH!$A:$R,14,0)</f>
        <v>60</v>
      </c>
    </row>
    <row r="1454" spans="1:27" x14ac:dyDescent="0.25">
      <c r="A1454" s="186">
        <v>46108</v>
      </c>
      <c r="B1454" s="205">
        <v>4186695051</v>
      </c>
      <c r="C1454" s="189" t="s">
        <v>15253</v>
      </c>
      <c r="D1454" s="186">
        <v>46118</v>
      </c>
      <c r="E1454" s="206"/>
      <c r="F1454" s="189"/>
      <c r="G1454" s="207" t="s">
        <v>15010</v>
      </c>
      <c r="H1454" s="206"/>
      <c r="I1454" s="288" t="s">
        <v>15544</v>
      </c>
      <c r="J1454" s="283" t="s">
        <v>1769</v>
      </c>
      <c r="K1454" s="205" t="s">
        <v>39</v>
      </c>
      <c r="L1454" s="190" t="str">
        <f>VLOOKUP($K1454,TONG_SL!$A:$D,2,0)</f>
        <v>Chả nướng 300g</v>
      </c>
      <c r="M1454" s="243"/>
      <c r="N1454" s="190" t="str">
        <f t="shared" si="134"/>
        <v>K-C6</v>
      </c>
      <c r="O1454" s="243"/>
      <c r="P1454" s="243"/>
      <c r="Q1454" s="190" t="str">
        <f>VLOOKUP(K1454,TONG_SL!$A:$D,3,0)</f>
        <v>Túi</v>
      </c>
      <c r="R1454" s="248">
        <v>5</v>
      </c>
      <c r="S1454" s="159"/>
      <c r="T1454" s="159">
        <f>VLOOKUP(VLOOKUP(G1454,Ma_KH!$A:$R,18,0)&amp;K1454,Gia_MB!$A:$F,6,0)</f>
        <v>70950</v>
      </c>
      <c r="U1454" s="254">
        <f t="shared" si="130"/>
        <v>354750</v>
      </c>
      <c r="V1454" s="159"/>
      <c r="W1454" s="246">
        <f t="shared" si="131"/>
        <v>0</v>
      </c>
      <c r="X1454" s="247" t="str">
        <f t="shared" si="132"/>
        <v>8</v>
      </c>
      <c r="Y1454" s="159"/>
      <c r="Z1454" s="254">
        <f t="shared" si="133"/>
        <v>28380</v>
      </c>
      <c r="AA1454" s="5">
        <f>VLOOKUP(G1454,Ma_KH!$A:$R,14,0)</f>
        <v>60</v>
      </c>
    </row>
    <row r="1455" spans="1:27" x14ac:dyDescent="0.25">
      <c r="A1455" s="186">
        <v>46108</v>
      </c>
      <c r="B1455" s="205">
        <v>4186695051</v>
      </c>
      <c r="C1455" s="189" t="s">
        <v>15253</v>
      </c>
      <c r="D1455" s="186">
        <v>46118</v>
      </c>
      <c r="E1455" s="206"/>
      <c r="F1455" s="189"/>
      <c r="G1455" s="207" t="s">
        <v>15010</v>
      </c>
      <c r="H1455" s="206"/>
      <c r="I1455" s="288" t="s">
        <v>15544</v>
      </c>
      <c r="J1455" s="283" t="s">
        <v>1769</v>
      </c>
      <c r="K1455" s="205" t="s">
        <v>37</v>
      </c>
      <c r="L1455" s="190" t="str">
        <f>VLOOKUP($K1455,TONG_SL!$A:$D,2,0)</f>
        <v>Chả cốm 300g</v>
      </c>
      <c r="M1455" s="243"/>
      <c r="N1455" s="190" t="str">
        <f t="shared" si="134"/>
        <v>K-C6</v>
      </c>
      <c r="O1455" s="243"/>
      <c r="P1455" s="243"/>
      <c r="Q1455" s="190" t="str">
        <f>VLOOKUP(K1455,TONG_SL!$A:$D,3,0)</f>
        <v>Túi</v>
      </c>
      <c r="R1455" s="248">
        <v>5</v>
      </c>
      <c r="S1455" s="159"/>
      <c r="T1455" s="159">
        <f>VLOOKUP(VLOOKUP(G1455,Ma_KH!$A:$R,18,0)&amp;K1455,Gia_MB!$A:$F,6,0)</f>
        <v>74250</v>
      </c>
      <c r="U1455" s="254">
        <f t="shared" si="130"/>
        <v>371250</v>
      </c>
      <c r="V1455" s="159"/>
      <c r="W1455" s="246">
        <f t="shared" si="131"/>
        <v>0</v>
      </c>
      <c r="X1455" s="247" t="str">
        <f t="shared" si="132"/>
        <v>8</v>
      </c>
      <c r="Y1455" s="159"/>
      <c r="Z1455" s="254">
        <f t="shared" si="133"/>
        <v>29700</v>
      </c>
      <c r="AA1455" s="5">
        <f>VLOOKUP(G1455,Ma_KH!$A:$R,14,0)</f>
        <v>60</v>
      </c>
    </row>
    <row r="1456" spans="1:27" x14ac:dyDescent="0.25">
      <c r="A1456" s="186">
        <v>46108</v>
      </c>
      <c r="B1456" s="205">
        <v>4186695051</v>
      </c>
      <c r="C1456" s="189" t="s">
        <v>15253</v>
      </c>
      <c r="D1456" s="186">
        <v>46118</v>
      </c>
      <c r="E1456" s="206"/>
      <c r="F1456" s="189"/>
      <c r="G1456" s="207" t="s">
        <v>15010</v>
      </c>
      <c r="H1456" s="206"/>
      <c r="I1456" s="288" t="s">
        <v>15544</v>
      </c>
      <c r="J1456" s="283" t="s">
        <v>1769</v>
      </c>
      <c r="K1456" s="205" t="s">
        <v>48</v>
      </c>
      <c r="L1456" s="190" t="str">
        <f>VLOOKUP($K1456,TONG_SL!$A:$D,2,0)</f>
        <v>Mọc Nấm Hương 250g</v>
      </c>
      <c r="M1456" s="243"/>
      <c r="N1456" s="190" t="str">
        <f t="shared" si="134"/>
        <v>K-C6</v>
      </c>
      <c r="O1456" s="243"/>
      <c r="P1456" s="243"/>
      <c r="Q1456" s="190" t="str">
        <f>VLOOKUP(K1456,TONG_SL!$A:$D,3,0)</f>
        <v>Túi</v>
      </c>
      <c r="R1456" s="248">
        <v>5</v>
      </c>
      <c r="S1456" s="159"/>
      <c r="T1456" s="159">
        <f>VLOOKUP(VLOOKUP(G1456,Ma_KH!$A:$R,18,0)&amp;K1456,Gia_MB!$A:$F,6,0)</f>
        <v>46000</v>
      </c>
      <c r="U1456" s="254">
        <f t="shared" si="130"/>
        <v>230000</v>
      </c>
      <c r="V1456" s="159"/>
      <c r="W1456" s="246">
        <f t="shared" si="131"/>
        <v>0</v>
      </c>
      <c r="X1456" s="247" t="str">
        <f t="shared" si="132"/>
        <v>8</v>
      </c>
      <c r="Y1456" s="159"/>
      <c r="Z1456" s="254">
        <f t="shared" si="133"/>
        <v>18400</v>
      </c>
      <c r="AA1456" s="5">
        <f>VLOOKUP(G1456,Ma_KH!$A:$R,14,0)</f>
        <v>60</v>
      </c>
    </row>
    <row r="1457" spans="1:27" x14ac:dyDescent="0.25">
      <c r="A1457" s="261">
        <v>46114</v>
      </c>
      <c r="B1457" s="262">
        <v>4186991619</v>
      </c>
      <c r="C1457" s="263" t="s">
        <v>15253</v>
      </c>
      <c r="D1457" s="261">
        <v>46118</v>
      </c>
      <c r="E1457" s="206"/>
      <c r="F1457" s="189"/>
      <c r="G1457" s="265" t="s">
        <v>15010</v>
      </c>
      <c r="H1457" s="206"/>
      <c r="I1457" s="288" t="s">
        <v>15545</v>
      </c>
      <c r="J1457" s="283" t="s">
        <v>1769</v>
      </c>
      <c r="K1457" s="205" t="s">
        <v>48</v>
      </c>
      <c r="L1457" s="190" t="str">
        <f>VLOOKUP($K1457,TONG_SL!$A:$D,2,0)</f>
        <v>Mọc Nấm Hương 250g</v>
      </c>
      <c r="M1457" s="243"/>
      <c r="N1457" s="190" t="str">
        <f t="shared" si="134"/>
        <v>K-C6</v>
      </c>
      <c r="O1457" s="243"/>
      <c r="P1457" s="243"/>
      <c r="Q1457" s="190" t="str">
        <f>VLOOKUP(K1457,TONG_SL!$A:$D,3,0)</f>
        <v>Túi</v>
      </c>
      <c r="R1457" s="248">
        <v>8</v>
      </c>
      <c r="S1457" s="159"/>
      <c r="T1457" s="159">
        <f>VLOOKUP(VLOOKUP(G1457,Ma_KH!$A:$R,18,0)&amp;K1457,Gia_MB!$A:$F,6,0)</f>
        <v>46000</v>
      </c>
      <c r="U1457" s="254">
        <f t="shared" si="130"/>
        <v>368000</v>
      </c>
      <c r="V1457" s="159"/>
      <c r="W1457" s="246">
        <f t="shared" si="131"/>
        <v>0</v>
      </c>
      <c r="X1457" s="247" t="str">
        <f t="shared" si="132"/>
        <v>8</v>
      </c>
      <c r="Y1457" s="159"/>
      <c r="Z1457" s="254">
        <f t="shared" si="133"/>
        <v>29440</v>
      </c>
      <c r="AA1457" s="5">
        <f>VLOOKUP(G1457,Ma_KH!$A:$R,14,0)</f>
        <v>60</v>
      </c>
    </row>
    <row r="1458" spans="1:27" x14ac:dyDescent="0.25">
      <c r="A1458" s="261">
        <v>46114</v>
      </c>
      <c r="B1458" s="262">
        <v>4186991619</v>
      </c>
      <c r="C1458" s="263" t="s">
        <v>15253</v>
      </c>
      <c r="D1458" s="261">
        <v>46118</v>
      </c>
      <c r="E1458" s="206"/>
      <c r="F1458" s="189"/>
      <c r="G1458" s="265" t="s">
        <v>15010</v>
      </c>
      <c r="H1458" s="206"/>
      <c r="I1458" s="288" t="s">
        <v>15545</v>
      </c>
      <c r="J1458" s="283" t="s">
        <v>1769</v>
      </c>
      <c r="K1458" s="205" t="s">
        <v>27</v>
      </c>
      <c r="L1458" s="190" t="str">
        <f>VLOOKUP($K1458,TONG_SL!$A:$D,2,0)</f>
        <v>Chân giò heo muối 300g</v>
      </c>
      <c r="M1458" s="243"/>
      <c r="N1458" s="190" t="str">
        <f t="shared" si="134"/>
        <v>K-C6</v>
      </c>
      <c r="O1458" s="243"/>
      <c r="P1458" s="243"/>
      <c r="Q1458" s="190" t="str">
        <f>VLOOKUP(K1458,TONG_SL!$A:$D,3,0)</f>
        <v>Túi</v>
      </c>
      <c r="R1458" s="248">
        <v>13</v>
      </c>
      <c r="S1458" s="159"/>
      <c r="T1458" s="159">
        <f>VLOOKUP(VLOOKUP(G1458,Ma_KH!$A:$R,18,0)&amp;K1458,Gia_MB!$A:$F,6,0)</f>
        <v>73431</v>
      </c>
      <c r="U1458" s="254">
        <f t="shared" si="130"/>
        <v>954603</v>
      </c>
      <c r="V1458" s="159"/>
      <c r="W1458" s="246">
        <f t="shared" si="131"/>
        <v>0</v>
      </c>
      <c r="X1458" s="247" t="str">
        <f t="shared" si="132"/>
        <v>8</v>
      </c>
      <c r="Y1458" s="159"/>
      <c r="Z1458" s="254">
        <f t="shared" si="133"/>
        <v>76368.240000000005</v>
      </c>
      <c r="AA1458" s="5">
        <f>VLOOKUP(G1458,Ma_KH!$A:$R,14,0)</f>
        <v>60</v>
      </c>
    </row>
    <row r="1459" spans="1:27" x14ac:dyDescent="0.25">
      <c r="A1459" s="261">
        <v>46114</v>
      </c>
      <c r="B1459" s="262">
        <v>4186991619</v>
      </c>
      <c r="C1459" s="263" t="s">
        <v>15253</v>
      </c>
      <c r="D1459" s="261">
        <v>46118</v>
      </c>
      <c r="E1459" s="206"/>
      <c r="F1459" s="189"/>
      <c r="G1459" s="265" t="s">
        <v>15010</v>
      </c>
      <c r="H1459" s="206"/>
      <c r="I1459" s="288" t="s">
        <v>15545</v>
      </c>
      <c r="J1459" s="283" t="s">
        <v>1769</v>
      </c>
      <c r="K1459" s="205" t="s">
        <v>32</v>
      </c>
      <c r="L1459" s="190" t="str">
        <f>VLOOKUP($K1459,TONG_SL!$A:$D,2,0)</f>
        <v>Giò Tai Lưỡi Xào 250g</v>
      </c>
      <c r="M1459" s="243"/>
      <c r="N1459" s="190" t="str">
        <f t="shared" si="134"/>
        <v>K-C6</v>
      </c>
      <c r="O1459" s="243"/>
      <c r="P1459" s="243"/>
      <c r="Q1459" s="190" t="str">
        <f>VLOOKUP(K1459,TONG_SL!$A:$D,3,0)</f>
        <v>Túi</v>
      </c>
      <c r="R1459" s="248">
        <v>7</v>
      </c>
      <c r="S1459" s="159"/>
      <c r="T1459" s="159">
        <f>VLOOKUP(VLOOKUP(G1459,Ma_KH!$A:$R,18,0)&amp;K1459,Gia_MB!$A:$F,6,0)</f>
        <v>50182</v>
      </c>
      <c r="U1459" s="254">
        <f t="shared" si="130"/>
        <v>351274</v>
      </c>
      <c r="V1459" s="159"/>
      <c r="W1459" s="246">
        <f t="shared" si="131"/>
        <v>0</v>
      </c>
      <c r="X1459" s="247" t="str">
        <f t="shared" si="132"/>
        <v>8</v>
      </c>
      <c r="Y1459" s="159"/>
      <c r="Z1459" s="254">
        <f t="shared" si="133"/>
        <v>28101.920000000002</v>
      </c>
      <c r="AA1459" s="5">
        <f>VLOOKUP(G1459,Ma_KH!$A:$R,14,0)</f>
        <v>60</v>
      </c>
    </row>
    <row r="1460" spans="1:27" x14ac:dyDescent="0.25">
      <c r="A1460" s="186">
        <v>46114</v>
      </c>
      <c r="B1460" s="205">
        <v>4186991788</v>
      </c>
      <c r="C1460" s="189" t="s">
        <v>15253</v>
      </c>
      <c r="D1460" s="186">
        <v>46118</v>
      </c>
      <c r="E1460" s="206"/>
      <c r="F1460" s="189"/>
      <c r="G1460" s="207" t="s">
        <v>15010</v>
      </c>
      <c r="H1460" s="206"/>
      <c r="I1460" s="288" t="s">
        <v>15546</v>
      </c>
      <c r="J1460" s="283" t="s">
        <v>1769</v>
      </c>
      <c r="K1460" s="205" t="s">
        <v>30</v>
      </c>
      <c r="L1460" s="190" t="str">
        <f>VLOOKUP($K1460,TONG_SL!$A:$D,2,0)</f>
        <v>Gà muối 500g</v>
      </c>
      <c r="M1460" s="243"/>
      <c r="N1460" s="190" t="str">
        <f t="shared" si="134"/>
        <v>K-C6</v>
      </c>
      <c r="O1460" s="243"/>
      <c r="P1460" s="243"/>
      <c r="Q1460" s="190" t="str">
        <f>VLOOKUP(K1460,TONG_SL!$A:$D,3,0)</f>
        <v>Túi</v>
      </c>
      <c r="R1460" s="248">
        <v>10</v>
      </c>
      <c r="S1460" s="159"/>
      <c r="T1460" s="159">
        <f>VLOOKUP(VLOOKUP(G1460,Ma_KH!$A:$R,18,0)&amp;K1460,Gia_MB!$A:$F,6,0)</f>
        <v>116611</v>
      </c>
      <c r="U1460" s="254">
        <f t="shared" si="130"/>
        <v>1166110</v>
      </c>
      <c r="V1460" s="159"/>
      <c r="W1460" s="246">
        <f t="shared" si="131"/>
        <v>0</v>
      </c>
      <c r="X1460" s="247" t="str">
        <f t="shared" si="132"/>
        <v>8</v>
      </c>
      <c r="Y1460" s="159"/>
      <c r="Z1460" s="254">
        <f t="shared" si="133"/>
        <v>93288.8</v>
      </c>
      <c r="AA1460" s="5">
        <f>VLOOKUP(G1460,Ma_KH!$A:$R,14,0)</f>
        <v>60</v>
      </c>
    </row>
    <row r="1461" spans="1:27" x14ac:dyDescent="0.25">
      <c r="A1461" s="186">
        <v>46114</v>
      </c>
      <c r="B1461" s="205">
        <v>4186991788</v>
      </c>
      <c r="C1461" s="189" t="s">
        <v>15253</v>
      </c>
      <c r="D1461" s="186">
        <v>46118</v>
      </c>
      <c r="E1461" s="206"/>
      <c r="F1461" s="189"/>
      <c r="G1461" s="207" t="s">
        <v>15010</v>
      </c>
      <c r="H1461" s="206"/>
      <c r="I1461" s="288" t="s">
        <v>15546</v>
      </c>
      <c r="J1461" s="283" t="s">
        <v>1769</v>
      </c>
      <c r="K1461" s="205" t="s">
        <v>32</v>
      </c>
      <c r="L1461" s="190" t="str">
        <f>VLOOKUP($K1461,TONG_SL!$A:$D,2,0)</f>
        <v>Giò Tai Lưỡi Xào 250g</v>
      </c>
      <c r="M1461" s="243"/>
      <c r="N1461" s="190" t="str">
        <f t="shared" si="134"/>
        <v>K-C6</v>
      </c>
      <c r="O1461" s="243"/>
      <c r="P1461" s="243"/>
      <c r="Q1461" s="190" t="str">
        <f>VLOOKUP(K1461,TONG_SL!$A:$D,3,0)</f>
        <v>Túi</v>
      </c>
      <c r="R1461" s="248">
        <v>3</v>
      </c>
      <c r="S1461" s="159"/>
      <c r="T1461" s="159">
        <f>VLOOKUP(VLOOKUP(G1461,Ma_KH!$A:$R,18,0)&amp;K1461,Gia_MB!$A:$F,6,0)</f>
        <v>50182</v>
      </c>
      <c r="U1461" s="254">
        <f t="shared" si="130"/>
        <v>150546</v>
      </c>
      <c r="V1461" s="159"/>
      <c r="W1461" s="246">
        <f t="shared" si="131"/>
        <v>0</v>
      </c>
      <c r="X1461" s="247" t="str">
        <f t="shared" si="132"/>
        <v>8</v>
      </c>
      <c r="Y1461" s="159"/>
      <c r="Z1461" s="254">
        <f t="shared" si="133"/>
        <v>12043.68</v>
      </c>
      <c r="AA1461" s="5">
        <f>VLOOKUP(G1461,Ma_KH!$A:$R,14,0)</f>
        <v>60</v>
      </c>
    </row>
    <row r="1462" spans="1:27" x14ac:dyDescent="0.25">
      <c r="A1462" s="186">
        <v>46114</v>
      </c>
      <c r="B1462" s="205">
        <v>4186991788</v>
      </c>
      <c r="C1462" s="189" t="s">
        <v>15253</v>
      </c>
      <c r="D1462" s="186">
        <v>46118</v>
      </c>
      <c r="E1462" s="206"/>
      <c r="F1462" s="189"/>
      <c r="G1462" s="207" t="s">
        <v>15010</v>
      </c>
      <c r="H1462" s="206"/>
      <c r="I1462" s="288" t="s">
        <v>15546</v>
      </c>
      <c r="J1462" s="283" t="s">
        <v>1769</v>
      </c>
      <c r="K1462" s="205" t="s">
        <v>27</v>
      </c>
      <c r="L1462" s="190" t="str">
        <f>VLOOKUP($K1462,TONG_SL!$A:$D,2,0)</f>
        <v>Chân giò heo muối 300g</v>
      </c>
      <c r="M1462" s="243"/>
      <c r="N1462" s="190" t="str">
        <f t="shared" si="134"/>
        <v>K-C6</v>
      </c>
      <c r="O1462" s="243"/>
      <c r="P1462" s="243"/>
      <c r="Q1462" s="190" t="str">
        <f>VLOOKUP(K1462,TONG_SL!$A:$D,3,0)</f>
        <v>Túi</v>
      </c>
      <c r="R1462" s="248">
        <v>10</v>
      </c>
      <c r="S1462" s="159"/>
      <c r="T1462" s="159">
        <f>VLOOKUP(VLOOKUP(G1462,Ma_KH!$A:$R,18,0)&amp;K1462,Gia_MB!$A:$F,6,0)</f>
        <v>73431</v>
      </c>
      <c r="U1462" s="254">
        <f t="shared" si="130"/>
        <v>734310</v>
      </c>
      <c r="V1462" s="159"/>
      <c r="W1462" s="246">
        <f t="shared" si="131"/>
        <v>0</v>
      </c>
      <c r="X1462" s="247" t="str">
        <f t="shared" si="132"/>
        <v>8</v>
      </c>
      <c r="Y1462" s="159"/>
      <c r="Z1462" s="254">
        <f t="shared" si="133"/>
        <v>58744.800000000003</v>
      </c>
      <c r="AA1462" s="5">
        <f>VLOOKUP(G1462,Ma_KH!$A:$R,14,0)</f>
        <v>60</v>
      </c>
    </row>
    <row r="1463" spans="1:27" x14ac:dyDescent="0.25">
      <c r="A1463" s="186">
        <v>46114</v>
      </c>
      <c r="B1463" s="205">
        <v>4186991788</v>
      </c>
      <c r="C1463" s="189" t="s">
        <v>15253</v>
      </c>
      <c r="D1463" s="186">
        <v>46118</v>
      </c>
      <c r="E1463" s="206"/>
      <c r="F1463" s="189"/>
      <c r="G1463" s="207" t="s">
        <v>15010</v>
      </c>
      <c r="H1463" s="206"/>
      <c r="I1463" s="288" t="s">
        <v>15546</v>
      </c>
      <c r="J1463" s="283" t="s">
        <v>1769</v>
      </c>
      <c r="K1463" s="205" t="s">
        <v>34</v>
      </c>
      <c r="L1463" s="190" t="str">
        <f>VLOOKUP($K1463,TONG_SL!$A:$D,2,0)</f>
        <v>Tai heo muối 200g</v>
      </c>
      <c r="M1463" s="243"/>
      <c r="N1463" s="190" t="str">
        <f t="shared" si="134"/>
        <v>K-C6</v>
      </c>
      <c r="O1463" s="243"/>
      <c r="P1463" s="243"/>
      <c r="Q1463" s="190" t="str">
        <f>VLOOKUP(K1463,TONG_SL!$A:$D,3,0)</f>
        <v>Túi</v>
      </c>
      <c r="R1463" s="248">
        <v>5</v>
      </c>
      <c r="S1463" s="159"/>
      <c r="T1463" s="159">
        <f>VLOOKUP(VLOOKUP(G1463,Ma_KH!$A:$R,18,0)&amp;K1463,Gia_MB!$A:$F,6,0)</f>
        <v>55595</v>
      </c>
      <c r="U1463" s="254">
        <f t="shared" si="130"/>
        <v>277975</v>
      </c>
      <c r="V1463" s="159"/>
      <c r="W1463" s="246">
        <f t="shared" si="131"/>
        <v>0</v>
      </c>
      <c r="X1463" s="247" t="str">
        <f t="shared" si="132"/>
        <v>8</v>
      </c>
      <c r="Y1463" s="159"/>
      <c r="Z1463" s="254">
        <f t="shared" si="133"/>
        <v>22238</v>
      </c>
      <c r="AA1463" s="5">
        <f>VLOOKUP(G1463,Ma_KH!$A:$R,14,0)</f>
        <v>60</v>
      </c>
    </row>
    <row r="1464" spans="1:27" x14ac:dyDescent="0.25">
      <c r="A1464" s="261">
        <v>46113</v>
      </c>
      <c r="B1464" s="262">
        <v>4186941814</v>
      </c>
      <c r="C1464" s="263" t="s">
        <v>15253</v>
      </c>
      <c r="D1464" s="261">
        <v>46118</v>
      </c>
      <c r="E1464" s="206"/>
      <c r="F1464" s="189"/>
      <c r="G1464" s="265" t="s">
        <v>12350</v>
      </c>
      <c r="H1464" s="206"/>
      <c r="I1464" s="288" t="s">
        <v>15547</v>
      </c>
      <c r="J1464" s="283" t="s">
        <v>1769</v>
      </c>
      <c r="K1464" s="205" t="s">
        <v>39</v>
      </c>
      <c r="L1464" s="190" t="str">
        <f>VLOOKUP($K1464,TONG_SL!$A:$D,2,0)</f>
        <v>Chả nướng 300g</v>
      </c>
      <c r="M1464" s="243"/>
      <c r="N1464" s="190" t="str">
        <f t="shared" si="134"/>
        <v>K-C6</v>
      </c>
      <c r="O1464" s="243"/>
      <c r="P1464" s="243"/>
      <c r="Q1464" s="190" t="str">
        <f>VLOOKUP(K1464,TONG_SL!$A:$D,3,0)</f>
        <v>Túi</v>
      </c>
      <c r="R1464" s="248">
        <v>2</v>
      </c>
      <c r="S1464" s="159"/>
      <c r="T1464" s="159">
        <f>VLOOKUP(VLOOKUP(G1464,Ma_KH!$A:$R,18,0)&amp;K1464,Gia_MB!$A:$F,6,0)</f>
        <v>70950</v>
      </c>
      <c r="U1464" s="254">
        <f t="shared" si="130"/>
        <v>141900</v>
      </c>
      <c r="V1464" s="159"/>
      <c r="W1464" s="246">
        <f t="shared" si="131"/>
        <v>0</v>
      </c>
      <c r="X1464" s="247" t="str">
        <f t="shared" si="132"/>
        <v>8</v>
      </c>
      <c r="Y1464" s="159"/>
      <c r="Z1464" s="254">
        <f t="shared" si="133"/>
        <v>11352</v>
      </c>
      <c r="AA1464" s="5">
        <f>VLOOKUP(G1464,Ma_KH!$A:$R,14,0)</f>
        <v>60</v>
      </c>
    </row>
    <row r="1465" spans="1:27" x14ac:dyDescent="0.25">
      <c r="A1465" s="261">
        <v>46113</v>
      </c>
      <c r="B1465" s="262">
        <v>4186941814</v>
      </c>
      <c r="C1465" s="263" t="s">
        <v>15253</v>
      </c>
      <c r="D1465" s="261">
        <v>46118</v>
      </c>
      <c r="E1465" s="206"/>
      <c r="F1465" s="189"/>
      <c r="G1465" s="265" t="s">
        <v>12350</v>
      </c>
      <c r="H1465" s="206"/>
      <c r="I1465" s="288" t="s">
        <v>15547</v>
      </c>
      <c r="J1465" s="283" t="s">
        <v>1769</v>
      </c>
      <c r="K1465" s="205" t="s">
        <v>48</v>
      </c>
      <c r="L1465" s="190" t="str">
        <f>VLOOKUP($K1465,TONG_SL!$A:$D,2,0)</f>
        <v>Mọc Nấm Hương 250g</v>
      </c>
      <c r="M1465" s="243"/>
      <c r="N1465" s="190" t="str">
        <f t="shared" si="134"/>
        <v>K-C6</v>
      </c>
      <c r="O1465" s="243"/>
      <c r="P1465" s="243"/>
      <c r="Q1465" s="190" t="str">
        <f>VLOOKUP(K1465,TONG_SL!$A:$D,3,0)</f>
        <v>Túi</v>
      </c>
      <c r="R1465" s="248">
        <v>9</v>
      </c>
      <c r="S1465" s="159"/>
      <c r="T1465" s="159">
        <f>VLOOKUP(VLOOKUP(G1465,Ma_KH!$A:$R,18,0)&amp;K1465,Gia_MB!$A:$F,6,0)</f>
        <v>46000</v>
      </c>
      <c r="U1465" s="254">
        <f t="shared" si="130"/>
        <v>414000</v>
      </c>
      <c r="V1465" s="159"/>
      <c r="W1465" s="246">
        <f t="shared" si="131"/>
        <v>0</v>
      </c>
      <c r="X1465" s="247" t="str">
        <f t="shared" si="132"/>
        <v>8</v>
      </c>
      <c r="Y1465" s="159"/>
      <c r="Z1465" s="254">
        <f t="shared" si="133"/>
        <v>33120</v>
      </c>
      <c r="AA1465" s="5">
        <f>VLOOKUP(G1465,Ma_KH!$A:$R,14,0)</f>
        <v>60</v>
      </c>
    </row>
    <row r="1466" spans="1:27" x14ac:dyDescent="0.25">
      <c r="A1466" s="261">
        <v>46113</v>
      </c>
      <c r="B1466" s="262">
        <v>4186941814</v>
      </c>
      <c r="C1466" s="263" t="s">
        <v>15253</v>
      </c>
      <c r="D1466" s="261">
        <v>46118</v>
      </c>
      <c r="E1466" s="206"/>
      <c r="F1466" s="189"/>
      <c r="G1466" s="265" t="s">
        <v>12350</v>
      </c>
      <c r="H1466" s="206"/>
      <c r="I1466" s="288" t="s">
        <v>15547</v>
      </c>
      <c r="J1466" s="283" t="s">
        <v>1769</v>
      </c>
      <c r="K1466" s="205" t="s">
        <v>37</v>
      </c>
      <c r="L1466" s="190" t="str">
        <f>VLOOKUP($K1466,TONG_SL!$A:$D,2,0)</f>
        <v>Chả cốm 300g</v>
      </c>
      <c r="M1466" s="243"/>
      <c r="N1466" s="190" t="str">
        <f t="shared" si="134"/>
        <v>K-C6</v>
      </c>
      <c r="O1466" s="243"/>
      <c r="P1466" s="243"/>
      <c r="Q1466" s="190" t="str">
        <f>VLOOKUP(K1466,TONG_SL!$A:$D,3,0)</f>
        <v>Túi</v>
      </c>
      <c r="R1466" s="248">
        <v>6</v>
      </c>
      <c r="S1466" s="159"/>
      <c r="T1466" s="159">
        <f>VLOOKUP(VLOOKUP(G1466,Ma_KH!$A:$R,18,0)&amp;K1466,Gia_MB!$A:$F,6,0)</f>
        <v>74250</v>
      </c>
      <c r="U1466" s="254">
        <f t="shared" si="130"/>
        <v>445500</v>
      </c>
      <c r="V1466" s="159"/>
      <c r="W1466" s="246">
        <f t="shared" si="131"/>
        <v>0</v>
      </c>
      <c r="X1466" s="247" t="str">
        <f t="shared" si="132"/>
        <v>8</v>
      </c>
      <c r="Y1466" s="159"/>
      <c r="Z1466" s="254">
        <f t="shared" si="133"/>
        <v>35640</v>
      </c>
      <c r="AA1466" s="5">
        <f>VLOOKUP(G1466,Ma_KH!$A:$R,14,0)</f>
        <v>60</v>
      </c>
    </row>
    <row r="1467" spans="1:27" x14ac:dyDescent="0.25">
      <c r="A1467" s="261">
        <v>46113</v>
      </c>
      <c r="B1467" s="262">
        <v>4186941814</v>
      </c>
      <c r="C1467" s="263" t="s">
        <v>15253</v>
      </c>
      <c r="D1467" s="261">
        <v>46118</v>
      </c>
      <c r="E1467" s="206"/>
      <c r="F1467" s="189"/>
      <c r="G1467" s="265" t="s">
        <v>12350</v>
      </c>
      <c r="H1467" s="206"/>
      <c r="I1467" s="288" t="s">
        <v>15547</v>
      </c>
      <c r="J1467" s="283" t="s">
        <v>1769</v>
      </c>
      <c r="K1467" s="205" t="s">
        <v>32</v>
      </c>
      <c r="L1467" s="190" t="str">
        <f>VLOOKUP($K1467,TONG_SL!$A:$D,2,0)</f>
        <v>Giò Tai Lưỡi Xào 250g</v>
      </c>
      <c r="M1467" s="243"/>
      <c r="N1467" s="190" t="str">
        <f t="shared" si="134"/>
        <v>K-C6</v>
      </c>
      <c r="O1467" s="243"/>
      <c r="P1467" s="243"/>
      <c r="Q1467" s="190" t="str">
        <f>VLOOKUP(K1467,TONG_SL!$A:$D,3,0)</f>
        <v>Túi</v>
      </c>
      <c r="R1467" s="248">
        <v>3</v>
      </c>
      <c r="S1467" s="159"/>
      <c r="T1467" s="159">
        <f>VLOOKUP(VLOOKUP(G1467,Ma_KH!$A:$R,18,0)&amp;K1467,Gia_MB!$A:$F,6,0)</f>
        <v>50182</v>
      </c>
      <c r="U1467" s="254">
        <f t="shared" ref="U1467:U1530" si="135">T1467*R1467</f>
        <v>150546</v>
      </c>
      <c r="V1467" s="159"/>
      <c r="W1467" s="246">
        <f t="shared" ref="W1467:W1530" si="136">U1467*V1467</f>
        <v>0</v>
      </c>
      <c r="X1467" s="247" t="str">
        <f t="shared" ref="X1467:X1530" si="137">IF(B1467&lt;&gt;"","8","0")</f>
        <v>8</v>
      </c>
      <c r="Y1467" s="159"/>
      <c r="Z1467" s="254">
        <f t="shared" ref="Z1467:Z1530" si="138">U1467*X1467%</f>
        <v>12043.68</v>
      </c>
      <c r="AA1467" s="5">
        <f>VLOOKUP(G1467,Ma_KH!$A:$R,14,0)</f>
        <v>60</v>
      </c>
    </row>
    <row r="1468" spans="1:27" x14ac:dyDescent="0.25">
      <c r="A1468" s="261">
        <v>46113</v>
      </c>
      <c r="B1468" s="262">
        <v>4186941814</v>
      </c>
      <c r="C1468" s="263" t="s">
        <v>15253</v>
      </c>
      <c r="D1468" s="261">
        <v>46118</v>
      </c>
      <c r="E1468" s="206"/>
      <c r="F1468" s="189"/>
      <c r="G1468" s="265" t="s">
        <v>12350</v>
      </c>
      <c r="H1468" s="206"/>
      <c r="I1468" s="288" t="s">
        <v>15547</v>
      </c>
      <c r="J1468" s="283" t="s">
        <v>1769</v>
      </c>
      <c r="K1468" s="205" t="s">
        <v>27</v>
      </c>
      <c r="L1468" s="190" t="str">
        <f>VLOOKUP($K1468,TONG_SL!$A:$D,2,0)</f>
        <v>Chân giò heo muối 300g</v>
      </c>
      <c r="M1468" s="243"/>
      <c r="N1468" s="190" t="str">
        <f t="shared" si="134"/>
        <v>K-C6</v>
      </c>
      <c r="O1468" s="243"/>
      <c r="P1468" s="243"/>
      <c r="Q1468" s="190" t="str">
        <f>VLOOKUP(K1468,TONG_SL!$A:$D,3,0)</f>
        <v>Túi</v>
      </c>
      <c r="R1468" s="248">
        <v>3</v>
      </c>
      <c r="S1468" s="159"/>
      <c r="T1468" s="159">
        <f>VLOOKUP(VLOOKUP(G1468,Ma_KH!$A:$R,18,0)&amp;K1468,Gia_MB!$A:$F,6,0)</f>
        <v>73431</v>
      </c>
      <c r="U1468" s="254">
        <f t="shared" si="135"/>
        <v>220293</v>
      </c>
      <c r="V1468" s="159"/>
      <c r="W1468" s="246">
        <f t="shared" si="136"/>
        <v>0</v>
      </c>
      <c r="X1468" s="247" t="str">
        <f t="shared" si="137"/>
        <v>8</v>
      </c>
      <c r="Y1468" s="159"/>
      <c r="Z1468" s="254">
        <f t="shared" si="138"/>
        <v>17623.439999999999</v>
      </c>
      <c r="AA1468" s="5">
        <f>VLOOKUP(G1468,Ma_KH!$A:$R,14,0)</f>
        <v>60</v>
      </c>
    </row>
    <row r="1469" spans="1:27" x14ac:dyDescent="0.25">
      <c r="A1469" s="261">
        <v>46111</v>
      </c>
      <c r="B1469" s="262">
        <v>4186785886</v>
      </c>
      <c r="C1469" s="263" t="s">
        <v>15253</v>
      </c>
      <c r="D1469" s="261">
        <v>46118</v>
      </c>
      <c r="E1469" s="206"/>
      <c r="F1469" s="189"/>
      <c r="G1469" s="265" t="s">
        <v>12350</v>
      </c>
      <c r="H1469" s="206"/>
      <c r="I1469" s="288" t="s">
        <v>15548</v>
      </c>
      <c r="J1469" s="283" t="s">
        <v>1769</v>
      </c>
      <c r="K1469" s="205" t="s">
        <v>27</v>
      </c>
      <c r="L1469" s="190" t="str">
        <f>VLOOKUP($K1469,TONG_SL!$A:$D,2,0)</f>
        <v>Chân giò heo muối 300g</v>
      </c>
      <c r="M1469" s="243"/>
      <c r="N1469" s="190" t="str">
        <f t="shared" si="134"/>
        <v>K-C6</v>
      </c>
      <c r="O1469" s="243"/>
      <c r="P1469" s="243"/>
      <c r="Q1469" s="190" t="str">
        <f>VLOOKUP(K1469,TONG_SL!$A:$D,3,0)</f>
        <v>Túi</v>
      </c>
      <c r="R1469" s="248">
        <v>15</v>
      </c>
      <c r="S1469" s="159"/>
      <c r="T1469" s="159">
        <f>VLOOKUP(VLOOKUP(G1469,Ma_KH!$A:$R,18,0)&amp;K1469,Gia_MB!$A:$F,6,0)</f>
        <v>73431</v>
      </c>
      <c r="U1469" s="254">
        <f t="shared" si="135"/>
        <v>1101465</v>
      </c>
      <c r="V1469" s="159"/>
      <c r="W1469" s="246">
        <f t="shared" si="136"/>
        <v>0</v>
      </c>
      <c r="X1469" s="247" t="str">
        <f t="shared" si="137"/>
        <v>8</v>
      </c>
      <c r="Y1469" s="159"/>
      <c r="Z1469" s="254">
        <f t="shared" si="138"/>
        <v>88117.2</v>
      </c>
      <c r="AA1469" s="5">
        <f>VLOOKUP(G1469,Ma_KH!$A:$R,14,0)</f>
        <v>60</v>
      </c>
    </row>
    <row r="1470" spans="1:27" x14ac:dyDescent="0.25">
      <c r="A1470" s="261">
        <v>46111</v>
      </c>
      <c r="B1470" s="262">
        <v>4186785886</v>
      </c>
      <c r="C1470" s="263" t="s">
        <v>15253</v>
      </c>
      <c r="D1470" s="261">
        <v>46118</v>
      </c>
      <c r="E1470" s="206"/>
      <c r="F1470" s="189"/>
      <c r="G1470" s="265" t="s">
        <v>12350</v>
      </c>
      <c r="H1470" s="206"/>
      <c r="I1470" s="288" t="s">
        <v>15548</v>
      </c>
      <c r="J1470" s="283" t="s">
        <v>1769</v>
      </c>
      <c r="K1470" s="205" t="s">
        <v>37</v>
      </c>
      <c r="L1470" s="190" t="str">
        <f>VLOOKUP($K1470,TONG_SL!$A:$D,2,0)</f>
        <v>Chả cốm 300g</v>
      </c>
      <c r="M1470" s="243"/>
      <c r="N1470" s="190" t="str">
        <f t="shared" si="134"/>
        <v>K-C6</v>
      </c>
      <c r="O1470" s="243"/>
      <c r="P1470" s="243"/>
      <c r="Q1470" s="190" t="str">
        <f>VLOOKUP(K1470,TONG_SL!$A:$D,3,0)</f>
        <v>Túi</v>
      </c>
      <c r="R1470" s="248">
        <v>3</v>
      </c>
      <c r="S1470" s="159"/>
      <c r="T1470" s="159">
        <f>VLOOKUP(VLOOKUP(G1470,Ma_KH!$A:$R,18,0)&amp;K1470,Gia_MB!$A:$F,6,0)</f>
        <v>74250</v>
      </c>
      <c r="U1470" s="254">
        <f t="shared" si="135"/>
        <v>222750</v>
      </c>
      <c r="V1470" s="159"/>
      <c r="W1470" s="246">
        <f t="shared" si="136"/>
        <v>0</v>
      </c>
      <c r="X1470" s="247" t="str">
        <f t="shared" si="137"/>
        <v>8</v>
      </c>
      <c r="Y1470" s="159"/>
      <c r="Z1470" s="254">
        <f t="shared" si="138"/>
        <v>17820</v>
      </c>
      <c r="AA1470" s="5">
        <f>VLOOKUP(G1470,Ma_KH!$A:$R,14,0)</f>
        <v>60</v>
      </c>
    </row>
    <row r="1471" spans="1:27" x14ac:dyDescent="0.25">
      <c r="A1471" s="261">
        <v>46111</v>
      </c>
      <c r="B1471" s="262">
        <v>4186785886</v>
      </c>
      <c r="C1471" s="263" t="s">
        <v>15253</v>
      </c>
      <c r="D1471" s="261">
        <v>46118</v>
      </c>
      <c r="E1471" s="206"/>
      <c r="F1471" s="189"/>
      <c r="G1471" s="265" t="s">
        <v>12350</v>
      </c>
      <c r="H1471" s="206"/>
      <c r="I1471" s="288" t="s">
        <v>15548</v>
      </c>
      <c r="J1471" s="283" t="s">
        <v>1769</v>
      </c>
      <c r="K1471" s="205" t="s">
        <v>48</v>
      </c>
      <c r="L1471" s="190" t="str">
        <f>VLOOKUP($K1471,TONG_SL!$A:$D,2,0)</f>
        <v>Mọc Nấm Hương 250g</v>
      </c>
      <c r="M1471" s="243"/>
      <c r="N1471" s="190" t="str">
        <f t="shared" si="134"/>
        <v>K-C6</v>
      </c>
      <c r="O1471" s="243"/>
      <c r="P1471" s="243"/>
      <c r="Q1471" s="190" t="str">
        <f>VLOOKUP(K1471,TONG_SL!$A:$D,3,0)</f>
        <v>Túi</v>
      </c>
      <c r="R1471" s="248">
        <v>3</v>
      </c>
      <c r="S1471" s="159"/>
      <c r="T1471" s="159">
        <f>VLOOKUP(VLOOKUP(G1471,Ma_KH!$A:$R,18,0)&amp;K1471,Gia_MB!$A:$F,6,0)</f>
        <v>46000</v>
      </c>
      <c r="U1471" s="254">
        <f t="shared" si="135"/>
        <v>138000</v>
      </c>
      <c r="V1471" s="159"/>
      <c r="W1471" s="246">
        <f t="shared" si="136"/>
        <v>0</v>
      </c>
      <c r="X1471" s="247" t="str">
        <f t="shared" si="137"/>
        <v>8</v>
      </c>
      <c r="Y1471" s="159"/>
      <c r="Z1471" s="254">
        <f t="shared" si="138"/>
        <v>11040</v>
      </c>
      <c r="AA1471" s="5">
        <f>VLOOKUP(G1471,Ma_KH!$A:$R,14,0)</f>
        <v>60</v>
      </c>
    </row>
    <row r="1472" spans="1:27" x14ac:dyDescent="0.25">
      <c r="A1472" s="186">
        <v>46113</v>
      </c>
      <c r="B1472" s="205">
        <v>4186941910</v>
      </c>
      <c r="C1472" s="189" t="s">
        <v>15253</v>
      </c>
      <c r="D1472" s="186">
        <v>46118</v>
      </c>
      <c r="E1472" s="206"/>
      <c r="F1472" s="189"/>
      <c r="G1472" s="207" t="s">
        <v>12350</v>
      </c>
      <c r="H1472" s="206"/>
      <c r="I1472" s="288" t="s">
        <v>15549</v>
      </c>
      <c r="J1472" s="283" t="s">
        <v>1769</v>
      </c>
      <c r="K1472" s="205" t="s">
        <v>39</v>
      </c>
      <c r="L1472" s="190" t="str">
        <f>VLOOKUP($K1472,TONG_SL!$A:$D,2,0)</f>
        <v>Chả nướng 300g</v>
      </c>
      <c r="M1472" s="243"/>
      <c r="N1472" s="190" t="str">
        <f t="shared" si="134"/>
        <v>K-C6</v>
      </c>
      <c r="O1472" s="243"/>
      <c r="P1472" s="243"/>
      <c r="Q1472" s="190" t="str">
        <f>VLOOKUP(K1472,TONG_SL!$A:$D,3,0)</f>
        <v>Túi</v>
      </c>
      <c r="R1472" s="248">
        <v>4</v>
      </c>
      <c r="S1472" s="159"/>
      <c r="T1472" s="159">
        <f>VLOOKUP(VLOOKUP(G1472,Ma_KH!$A:$R,18,0)&amp;K1472,Gia_MB!$A:$F,6,0)</f>
        <v>70950</v>
      </c>
      <c r="U1472" s="254">
        <f t="shared" si="135"/>
        <v>283800</v>
      </c>
      <c r="V1472" s="159"/>
      <c r="W1472" s="246">
        <f t="shared" si="136"/>
        <v>0</v>
      </c>
      <c r="X1472" s="247" t="str">
        <f t="shared" si="137"/>
        <v>8</v>
      </c>
      <c r="Y1472" s="159"/>
      <c r="Z1472" s="254">
        <f t="shared" si="138"/>
        <v>22704</v>
      </c>
      <c r="AA1472" s="5">
        <f>VLOOKUP(G1472,Ma_KH!$A:$R,14,0)</f>
        <v>60</v>
      </c>
    </row>
    <row r="1473" spans="1:27" x14ac:dyDescent="0.25">
      <c r="A1473" s="186">
        <v>46113</v>
      </c>
      <c r="B1473" s="205">
        <v>4186941910</v>
      </c>
      <c r="C1473" s="189" t="s">
        <v>15253</v>
      </c>
      <c r="D1473" s="186">
        <v>46118</v>
      </c>
      <c r="E1473" s="206"/>
      <c r="F1473" s="189"/>
      <c r="G1473" s="207" t="s">
        <v>12350</v>
      </c>
      <c r="H1473" s="206"/>
      <c r="I1473" s="288" t="s">
        <v>15549</v>
      </c>
      <c r="J1473" s="283" t="s">
        <v>1769</v>
      </c>
      <c r="K1473" s="205" t="s">
        <v>32</v>
      </c>
      <c r="L1473" s="190" t="str">
        <f>VLOOKUP($K1473,TONG_SL!$A:$D,2,0)</f>
        <v>Giò Tai Lưỡi Xào 250g</v>
      </c>
      <c r="M1473" s="243"/>
      <c r="N1473" s="190" t="str">
        <f t="shared" si="134"/>
        <v>K-C6</v>
      </c>
      <c r="O1473" s="243"/>
      <c r="P1473" s="243"/>
      <c r="Q1473" s="190" t="str">
        <f>VLOOKUP(K1473,TONG_SL!$A:$D,3,0)</f>
        <v>Túi</v>
      </c>
      <c r="R1473" s="248">
        <v>3</v>
      </c>
      <c r="S1473" s="159"/>
      <c r="T1473" s="159">
        <f>VLOOKUP(VLOOKUP(G1473,Ma_KH!$A:$R,18,0)&amp;K1473,Gia_MB!$A:$F,6,0)</f>
        <v>50182</v>
      </c>
      <c r="U1473" s="254">
        <f t="shared" si="135"/>
        <v>150546</v>
      </c>
      <c r="V1473" s="159"/>
      <c r="W1473" s="246">
        <f t="shared" si="136"/>
        <v>0</v>
      </c>
      <c r="X1473" s="247" t="str">
        <f t="shared" si="137"/>
        <v>8</v>
      </c>
      <c r="Y1473" s="159"/>
      <c r="Z1473" s="254">
        <f t="shared" si="138"/>
        <v>12043.68</v>
      </c>
      <c r="AA1473" s="5">
        <f>VLOOKUP(G1473,Ma_KH!$A:$R,14,0)</f>
        <v>60</v>
      </c>
    </row>
    <row r="1474" spans="1:27" x14ac:dyDescent="0.25">
      <c r="A1474" s="186">
        <v>46113</v>
      </c>
      <c r="B1474" s="205">
        <v>4186941910</v>
      </c>
      <c r="C1474" s="189" t="s">
        <v>15253</v>
      </c>
      <c r="D1474" s="186">
        <v>46118</v>
      </c>
      <c r="E1474" s="206"/>
      <c r="F1474" s="189"/>
      <c r="G1474" s="207" t="s">
        <v>12350</v>
      </c>
      <c r="H1474" s="206"/>
      <c r="I1474" s="288" t="s">
        <v>15549</v>
      </c>
      <c r="J1474" s="283" t="s">
        <v>1769</v>
      </c>
      <c r="K1474" s="205" t="s">
        <v>48</v>
      </c>
      <c r="L1474" s="190" t="str">
        <f>VLOOKUP($K1474,TONG_SL!$A:$D,2,0)</f>
        <v>Mọc Nấm Hương 250g</v>
      </c>
      <c r="M1474" s="243"/>
      <c r="N1474" s="190" t="str">
        <f t="shared" si="134"/>
        <v>K-C6</v>
      </c>
      <c r="O1474" s="243"/>
      <c r="P1474" s="243"/>
      <c r="Q1474" s="190" t="str">
        <f>VLOOKUP(K1474,TONG_SL!$A:$D,3,0)</f>
        <v>Túi</v>
      </c>
      <c r="R1474" s="248">
        <v>3</v>
      </c>
      <c r="S1474" s="159"/>
      <c r="T1474" s="159">
        <f>VLOOKUP(VLOOKUP(G1474,Ma_KH!$A:$R,18,0)&amp;K1474,Gia_MB!$A:$F,6,0)</f>
        <v>46000</v>
      </c>
      <c r="U1474" s="254">
        <f t="shared" si="135"/>
        <v>138000</v>
      </c>
      <c r="V1474" s="159"/>
      <c r="W1474" s="246">
        <f t="shared" si="136"/>
        <v>0</v>
      </c>
      <c r="X1474" s="247" t="str">
        <f t="shared" si="137"/>
        <v>8</v>
      </c>
      <c r="Y1474" s="159"/>
      <c r="Z1474" s="254">
        <f t="shared" si="138"/>
        <v>11040</v>
      </c>
      <c r="AA1474" s="5">
        <f>VLOOKUP(G1474,Ma_KH!$A:$R,14,0)</f>
        <v>60</v>
      </c>
    </row>
    <row r="1475" spans="1:27" x14ac:dyDescent="0.25">
      <c r="A1475" s="186">
        <v>46113</v>
      </c>
      <c r="B1475" s="205">
        <v>4186941910</v>
      </c>
      <c r="C1475" s="189" t="s">
        <v>15253</v>
      </c>
      <c r="D1475" s="186">
        <v>46118</v>
      </c>
      <c r="E1475" s="206"/>
      <c r="F1475" s="189"/>
      <c r="G1475" s="207" t="s">
        <v>12350</v>
      </c>
      <c r="H1475" s="206"/>
      <c r="I1475" s="288" t="s">
        <v>15549</v>
      </c>
      <c r="J1475" s="283" t="s">
        <v>1769</v>
      </c>
      <c r="K1475" s="205" t="s">
        <v>30</v>
      </c>
      <c r="L1475" s="190" t="str">
        <f>VLOOKUP($K1475,TONG_SL!$A:$D,2,0)</f>
        <v>Gà muối 500g</v>
      </c>
      <c r="M1475" s="243"/>
      <c r="N1475" s="190" t="str">
        <f t="shared" ref="N1475:N1538" si="139">IF($B1475&lt;&gt;"","K-C6","")</f>
        <v>K-C6</v>
      </c>
      <c r="O1475" s="243"/>
      <c r="P1475" s="243"/>
      <c r="Q1475" s="190" t="str">
        <f>VLOOKUP(K1475,TONG_SL!$A:$D,3,0)</f>
        <v>Túi</v>
      </c>
      <c r="R1475" s="248">
        <v>3</v>
      </c>
      <c r="S1475" s="159"/>
      <c r="T1475" s="159">
        <f>VLOOKUP(VLOOKUP(G1475,Ma_KH!$A:$R,18,0)&amp;K1475,Gia_MB!$A:$F,6,0)</f>
        <v>116611</v>
      </c>
      <c r="U1475" s="254">
        <f t="shared" si="135"/>
        <v>349833</v>
      </c>
      <c r="V1475" s="159"/>
      <c r="W1475" s="246">
        <f t="shared" si="136"/>
        <v>0</v>
      </c>
      <c r="X1475" s="247" t="str">
        <f t="shared" si="137"/>
        <v>8</v>
      </c>
      <c r="Y1475" s="159"/>
      <c r="Z1475" s="254">
        <f t="shared" si="138"/>
        <v>27986.639999999999</v>
      </c>
      <c r="AA1475" s="5">
        <f>VLOOKUP(G1475,Ma_KH!$A:$R,14,0)</f>
        <v>60</v>
      </c>
    </row>
    <row r="1476" spans="1:27" x14ac:dyDescent="0.25">
      <c r="A1476" s="186">
        <v>46113</v>
      </c>
      <c r="B1476" s="205">
        <v>4186941910</v>
      </c>
      <c r="C1476" s="189" t="s">
        <v>15253</v>
      </c>
      <c r="D1476" s="186">
        <v>46118</v>
      </c>
      <c r="E1476" s="206"/>
      <c r="F1476" s="189"/>
      <c r="G1476" s="207" t="s">
        <v>12350</v>
      </c>
      <c r="H1476" s="206"/>
      <c r="I1476" s="288" t="s">
        <v>15549</v>
      </c>
      <c r="J1476" s="283" t="s">
        <v>1769</v>
      </c>
      <c r="K1476" s="205" t="s">
        <v>37</v>
      </c>
      <c r="L1476" s="190" t="str">
        <f>VLOOKUP($K1476,TONG_SL!$A:$D,2,0)</f>
        <v>Chả cốm 300g</v>
      </c>
      <c r="M1476" s="243"/>
      <c r="N1476" s="190" t="str">
        <f t="shared" si="139"/>
        <v>K-C6</v>
      </c>
      <c r="O1476" s="243"/>
      <c r="P1476" s="243"/>
      <c r="Q1476" s="190" t="str">
        <f>VLOOKUP(K1476,TONG_SL!$A:$D,3,0)</f>
        <v>Túi</v>
      </c>
      <c r="R1476" s="248">
        <v>4</v>
      </c>
      <c r="S1476" s="159"/>
      <c r="T1476" s="159">
        <f>VLOOKUP(VLOOKUP(G1476,Ma_KH!$A:$R,18,0)&amp;K1476,Gia_MB!$A:$F,6,0)</f>
        <v>74250</v>
      </c>
      <c r="U1476" s="254">
        <f t="shared" si="135"/>
        <v>297000</v>
      </c>
      <c r="V1476" s="159"/>
      <c r="W1476" s="246">
        <f t="shared" si="136"/>
        <v>0</v>
      </c>
      <c r="X1476" s="247" t="str">
        <f t="shared" si="137"/>
        <v>8</v>
      </c>
      <c r="Y1476" s="159"/>
      <c r="Z1476" s="254">
        <f t="shared" si="138"/>
        <v>23760</v>
      </c>
      <c r="AA1476" s="5">
        <f>VLOOKUP(G1476,Ma_KH!$A:$R,14,0)</f>
        <v>60</v>
      </c>
    </row>
    <row r="1477" spans="1:27" x14ac:dyDescent="0.25">
      <c r="A1477" s="186">
        <v>46116</v>
      </c>
      <c r="B1477" s="205">
        <v>4187082044</v>
      </c>
      <c r="C1477" s="189" t="s">
        <v>15253</v>
      </c>
      <c r="D1477" s="186">
        <v>46118</v>
      </c>
      <c r="E1477" s="206"/>
      <c r="F1477" s="189"/>
      <c r="G1477" s="207" t="s">
        <v>12350</v>
      </c>
      <c r="H1477" s="206"/>
      <c r="I1477" s="288" t="s">
        <v>15550</v>
      </c>
      <c r="J1477" s="283" t="s">
        <v>1769</v>
      </c>
      <c r="K1477" s="205" t="s">
        <v>48</v>
      </c>
      <c r="L1477" s="190" t="str">
        <f>VLOOKUP($K1477,TONG_SL!$A:$D,2,0)</f>
        <v>Mọc Nấm Hương 250g</v>
      </c>
      <c r="M1477" s="243"/>
      <c r="N1477" s="190" t="str">
        <f t="shared" si="139"/>
        <v>K-C6</v>
      </c>
      <c r="O1477" s="243"/>
      <c r="P1477" s="243"/>
      <c r="Q1477" s="190" t="str">
        <f>VLOOKUP(K1477,TONG_SL!$A:$D,3,0)</f>
        <v>Túi</v>
      </c>
      <c r="R1477" s="248">
        <v>3</v>
      </c>
      <c r="S1477" s="159"/>
      <c r="T1477" s="159">
        <f>VLOOKUP(VLOOKUP(G1477,Ma_KH!$A:$R,18,0)&amp;K1477,Gia_MB!$A:$F,6,0)</f>
        <v>46000</v>
      </c>
      <c r="U1477" s="254">
        <f t="shared" si="135"/>
        <v>138000</v>
      </c>
      <c r="V1477" s="159"/>
      <c r="W1477" s="246">
        <f t="shared" si="136"/>
        <v>0</v>
      </c>
      <c r="X1477" s="247" t="str">
        <f t="shared" si="137"/>
        <v>8</v>
      </c>
      <c r="Y1477" s="159"/>
      <c r="Z1477" s="254">
        <f t="shared" si="138"/>
        <v>11040</v>
      </c>
      <c r="AA1477" s="5">
        <f>VLOOKUP(G1477,Ma_KH!$A:$R,14,0)</f>
        <v>60</v>
      </c>
    </row>
    <row r="1478" spans="1:27" x14ac:dyDescent="0.25">
      <c r="A1478" s="186">
        <v>46116</v>
      </c>
      <c r="B1478" s="205">
        <v>4187082044</v>
      </c>
      <c r="C1478" s="189" t="s">
        <v>15253</v>
      </c>
      <c r="D1478" s="186">
        <v>46118</v>
      </c>
      <c r="E1478" s="206"/>
      <c r="F1478" s="189"/>
      <c r="G1478" s="207" t="s">
        <v>12350</v>
      </c>
      <c r="H1478" s="206"/>
      <c r="I1478" s="288" t="s">
        <v>15550</v>
      </c>
      <c r="J1478" s="283" t="s">
        <v>1769</v>
      </c>
      <c r="K1478" s="205" t="s">
        <v>27</v>
      </c>
      <c r="L1478" s="190" t="str">
        <f>VLOOKUP($K1478,TONG_SL!$A:$D,2,0)</f>
        <v>Chân giò heo muối 300g</v>
      </c>
      <c r="M1478" s="243"/>
      <c r="N1478" s="190" t="str">
        <f t="shared" si="139"/>
        <v>K-C6</v>
      </c>
      <c r="O1478" s="243"/>
      <c r="P1478" s="243"/>
      <c r="Q1478" s="190" t="str">
        <f>VLOOKUP(K1478,TONG_SL!$A:$D,3,0)</f>
        <v>Túi</v>
      </c>
      <c r="R1478" s="248">
        <v>9</v>
      </c>
      <c r="S1478" s="159"/>
      <c r="T1478" s="159">
        <f>VLOOKUP(VLOOKUP(G1478,Ma_KH!$A:$R,18,0)&amp;K1478,Gia_MB!$A:$F,6,0)</f>
        <v>73431</v>
      </c>
      <c r="U1478" s="254">
        <f t="shared" si="135"/>
        <v>660879</v>
      </c>
      <c r="V1478" s="159"/>
      <c r="W1478" s="246">
        <f t="shared" si="136"/>
        <v>0</v>
      </c>
      <c r="X1478" s="247" t="str">
        <f t="shared" si="137"/>
        <v>8</v>
      </c>
      <c r="Y1478" s="159"/>
      <c r="Z1478" s="254">
        <f t="shared" si="138"/>
        <v>52870.32</v>
      </c>
      <c r="AA1478" s="5">
        <f>VLOOKUP(G1478,Ma_KH!$A:$R,14,0)</f>
        <v>60</v>
      </c>
    </row>
    <row r="1479" spans="1:27" x14ac:dyDescent="0.25">
      <c r="A1479" s="186">
        <v>46112</v>
      </c>
      <c r="B1479" s="205">
        <v>4186818427</v>
      </c>
      <c r="C1479" s="189" t="s">
        <v>15253</v>
      </c>
      <c r="D1479" s="186">
        <v>46118</v>
      </c>
      <c r="E1479" s="206"/>
      <c r="F1479" s="189"/>
      <c r="G1479" s="207" t="s">
        <v>12350</v>
      </c>
      <c r="H1479" s="206"/>
      <c r="I1479" s="288" t="s">
        <v>15551</v>
      </c>
      <c r="J1479" s="283" t="s">
        <v>1769</v>
      </c>
      <c r="K1479" s="205" t="s">
        <v>48</v>
      </c>
      <c r="L1479" s="190" t="str">
        <f>VLOOKUP($K1479,TONG_SL!$A:$D,2,0)</f>
        <v>Mọc Nấm Hương 250g</v>
      </c>
      <c r="M1479" s="243"/>
      <c r="N1479" s="190" t="str">
        <f t="shared" si="139"/>
        <v>K-C6</v>
      </c>
      <c r="O1479" s="243"/>
      <c r="P1479" s="243"/>
      <c r="Q1479" s="190" t="str">
        <f>VLOOKUP(K1479,TONG_SL!$A:$D,3,0)</f>
        <v>Túi</v>
      </c>
      <c r="R1479" s="248">
        <v>6</v>
      </c>
      <c r="S1479" s="159"/>
      <c r="T1479" s="159">
        <f>VLOOKUP(VLOOKUP(G1479,Ma_KH!$A:$R,18,0)&amp;K1479,Gia_MB!$A:$F,6,0)</f>
        <v>46000</v>
      </c>
      <c r="U1479" s="254">
        <f t="shared" si="135"/>
        <v>276000</v>
      </c>
      <c r="V1479" s="159"/>
      <c r="W1479" s="246">
        <f t="shared" si="136"/>
        <v>0</v>
      </c>
      <c r="X1479" s="247" t="str">
        <f t="shared" si="137"/>
        <v>8</v>
      </c>
      <c r="Y1479" s="159"/>
      <c r="Z1479" s="254">
        <f t="shared" si="138"/>
        <v>22080</v>
      </c>
      <c r="AA1479" s="5">
        <f>VLOOKUP(G1479,Ma_KH!$A:$R,14,0)</f>
        <v>60</v>
      </c>
    </row>
    <row r="1480" spans="1:27" x14ac:dyDescent="0.25">
      <c r="A1480" s="186">
        <v>46112</v>
      </c>
      <c r="B1480" s="205">
        <v>4186818427</v>
      </c>
      <c r="C1480" s="189" t="s">
        <v>15253</v>
      </c>
      <c r="D1480" s="186">
        <v>46118</v>
      </c>
      <c r="E1480" s="206"/>
      <c r="F1480" s="189"/>
      <c r="G1480" s="207" t="s">
        <v>12350</v>
      </c>
      <c r="H1480" s="206"/>
      <c r="I1480" s="288" t="s">
        <v>15551</v>
      </c>
      <c r="J1480" s="283" t="s">
        <v>1769</v>
      </c>
      <c r="K1480" s="205" t="s">
        <v>37</v>
      </c>
      <c r="L1480" s="190" t="str">
        <f>VLOOKUP($K1480,TONG_SL!$A:$D,2,0)</f>
        <v>Chả cốm 300g</v>
      </c>
      <c r="M1480" s="243"/>
      <c r="N1480" s="190" t="str">
        <f t="shared" si="139"/>
        <v>K-C6</v>
      </c>
      <c r="O1480" s="243"/>
      <c r="P1480" s="243"/>
      <c r="Q1480" s="190" t="str">
        <f>VLOOKUP(K1480,TONG_SL!$A:$D,3,0)</f>
        <v>Túi</v>
      </c>
      <c r="R1480" s="248">
        <v>6</v>
      </c>
      <c r="S1480" s="159"/>
      <c r="T1480" s="159">
        <f>VLOOKUP(VLOOKUP(G1480,Ma_KH!$A:$R,18,0)&amp;K1480,Gia_MB!$A:$F,6,0)</f>
        <v>74250</v>
      </c>
      <c r="U1480" s="254">
        <f t="shared" si="135"/>
        <v>445500</v>
      </c>
      <c r="V1480" s="159"/>
      <c r="W1480" s="246">
        <f t="shared" si="136"/>
        <v>0</v>
      </c>
      <c r="X1480" s="247" t="str">
        <f t="shared" si="137"/>
        <v>8</v>
      </c>
      <c r="Y1480" s="159"/>
      <c r="Z1480" s="254">
        <f t="shared" si="138"/>
        <v>35640</v>
      </c>
      <c r="AA1480" s="5">
        <f>VLOOKUP(G1480,Ma_KH!$A:$R,14,0)</f>
        <v>60</v>
      </c>
    </row>
    <row r="1481" spans="1:27" x14ac:dyDescent="0.25">
      <c r="A1481" s="186">
        <v>46112</v>
      </c>
      <c r="B1481" s="205">
        <v>4186818427</v>
      </c>
      <c r="C1481" s="189" t="s">
        <v>15253</v>
      </c>
      <c r="D1481" s="186">
        <v>46118</v>
      </c>
      <c r="E1481" s="206"/>
      <c r="F1481" s="189"/>
      <c r="G1481" s="207" t="s">
        <v>12350</v>
      </c>
      <c r="H1481" s="206"/>
      <c r="I1481" s="288" t="s">
        <v>15551</v>
      </c>
      <c r="J1481" s="283" t="s">
        <v>1769</v>
      </c>
      <c r="K1481" s="205" t="s">
        <v>32</v>
      </c>
      <c r="L1481" s="190" t="str">
        <f>VLOOKUP($K1481,TONG_SL!$A:$D,2,0)</f>
        <v>Giò Tai Lưỡi Xào 250g</v>
      </c>
      <c r="M1481" s="243"/>
      <c r="N1481" s="190" t="str">
        <f t="shared" si="139"/>
        <v>K-C6</v>
      </c>
      <c r="O1481" s="243"/>
      <c r="P1481" s="243"/>
      <c r="Q1481" s="190" t="str">
        <f>VLOOKUP(K1481,TONG_SL!$A:$D,3,0)</f>
        <v>Túi</v>
      </c>
      <c r="R1481" s="248">
        <v>2</v>
      </c>
      <c r="S1481" s="159"/>
      <c r="T1481" s="159">
        <f>VLOOKUP(VLOOKUP(G1481,Ma_KH!$A:$R,18,0)&amp;K1481,Gia_MB!$A:$F,6,0)</f>
        <v>50182</v>
      </c>
      <c r="U1481" s="254">
        <f t="shared" si="135"/>
        <v>100364</v>
      </c>
      <c r="V1481" s="159"/>
      <c r="W1481" s="246">
        <f t="shared" si="136"/>
        <v>0</v>
      </c>
      <c r="X1481" s="247" t="str">
        <f t="shared" si="137"/>
        <v>8</v>
      </c>
      <c r="Y1481" s="159"/>
      <c r="Z1481" s="254">
        <f t="shared" si="138"/>
        <v>8029.12</v>
      </c>
      <c r="AA1481" s="5">
        <f>VLOOKUP(G1481,Ma_KH!$A:$R,14,0)</f>
        <v>60</v>
      </c>
    </row>
    <row r="1482" spans="1:27" x14ac:dyDescent="0.25">
      <c r="A1482" s="186">
        <v>46112</v>
      </c>
      <c r="B1482" s="205">
        <v>4186818427</v>
      </c>
      <c r="C1482" s="189" t="s">
        <v>15253</v>
      </c>
      <c r="D1482" s="186">
        <v>46118</v>
      </c>
      <c r="E1482" s="206"/>
      <c r="F1482" s="189"/>
      <c r="G1482" s="207" t="s">
        <v>12350</v>
      </c>
      <c r="H1482" s="206"/>
      <c r="I1482" s="288" t="s">
        <v>15551</v>
      </c>
      <c r="J1482" s="283" t="s">
        <v>1769</v>
      </c>
      <c r="K1482" s="205" t="s">
        <v>27</v>
      </c>
      <c r="L1482" s="190" t="str">
        <f>VLOOKUP($K1482,TONG_SL!$A:$D,2,0)</f>
        <v>Chân giò heo muối 300g</v>
      </c>
      <c r="M1482" s="243"/>
      <c r="N1482" s="190" t="str">
        <f t="shared" si="139"/>
        <v>K-C6</v>
      </c>
      <c r="O1482" s="243"/>
      <c r="P1482" s="243"/>
      <c r="Q1482" s="190" t="str">
        <f>VLOOKUP(K1482,TONG_SL!$A:$D,3,0)</f>
        <v>Túi</v>
      </c>
      <c r="R1482" s="248">
        <v>8</v>
      </c>
      <c r="S1482" s="159"/>
      <c r="T1482" s="159">
        <f>VLOOKUP(VLOOKUP(G1482,Ma_KH!$A:$R,18,0)&amp;K1482,Gia_MB!$A:$F,6,0)</f>
        <v>73431</v>
      </c>
      <c r="U1482" s="254">
        <f t="shared" si="135"/>
        <v>587448</v>
      </c>
      <c r="V1482" s="159"/>
      <c r="W1482" s="246">
        <f t="shared" si="136"/>
        <v>0</v>
      </c>
      <c r="X1482" s="247" t="str">
        <f t="shared" si="137"/>
        <v>8</v>
      </c>
      <c r="Y1482" s="159"/>
      <c r="Z1482" s="254">
        <f t="shared" si="138"/>
        <v>46995.840000000004</v>
      </c>
      <c r="AA1482" s="5">
        <f>VLOOKUP(G1482,Ma_KH!$A:$R,14,0)</f>
        <v>60</v>
      </c>
    </row>
    <row r="1483" spans="1:27" x14ac:dyDescent="0.25">
      <c r="A1483" s="186">
        <v>46112</v>
      </c>
      <c r="B1483" s="205">
        <v>4186818427</v>
      </c>
      <c r="C1483" s="189" t="s">
        <v>15253</v>
      </c>
      <c r="D1483" s="186">
        <v>46118</v>
      </c>
      <c r="E1483" s="206"/>
      <c r="F1483" s="189"/>
      <c r="G1483" s="207" t="s">
        <v>12350</v>
      </c>
      <c r="H1483" s="206"/>
      <c r="I1483" s="288" t="s">
        <v>15551</v>
      </c>
      <c r="J1483" s="283" t="s">
        <v>1769</v>
      </c>
      <c r="K1483" s="205" t="s">
        <v>44</v>
      </c>
      <c r="L1483" s="190" t="str">
        <f>VLOOKUP($K1483,TONG_SL!$A:$D,2,0)</f>
        <v>Giò lụa cây 250g</v>
      </c>
      <c r="M1483" s="243"/>
      <c r="N1483" s="190" t="str">
        <f t="shared" si="139"/>
        <v>K-C6</v>
      </c>
      <c r="O1483" s="243"/>
      <c r="P1483" s="243"/>
      <c r="Q1483" s="190" t="str">
        <f>VLOOKUP(K1483,TONG_SL!$A:$D,3,0)</f>
        <v>Túi</v>
      </c>
      <c r="R1483" s="248">
        <v>4</v>
      </c>
      <c r="S1483" s="159"/>
      <c r="T1483" s="159">
        <f>VLOOKUP(VLOOKUP(G1483,Ma_KH!$A:$R,18,0)&amp;K1483,Gia_MB!$A:$F,6,0)</f>
        <v>49500</v>
      </c>
      <c r="U1483" s="254">
        <f t="shared" si="135"/>
        <v>198000</v>
      </c>
      <c r="V1483" s="159"/>
      <c r="W1483" s="246">
        <f t="shared" si="136"/>
        <v>0</v>
      </c>
      <c r="X1483" s="247" t="str">
        <f t="shared" si="137"/>
        <v>8</v>
      </c>
      <c r="Y1483" s="159"/>
      <c r="Z1483" s="254">
        <f t="shared" si="138"/>
        <v>15840</v>
      </c>
      <c r="AA1483" s="5">
        <f>VLOOKUP(G1483,Ma_KH!$A:$R,14,0)</f>
        <v>60</v>
      </c>
    </row>
    <row r="1484" spans="1:27" x14ac:dyDescent="0.25">
      <c r="A1484" s="186">
        <v>46112</v>
      </c>
      <c r="B1484" s="205">
        <v>4186818427</v>
      </c>
      <c r="C1484" s="189" t="s">
        <v>15253</v>
      </c>
      <c r="D1484" s="186">
        <v>46118</v>
      </c>
      <c r="E1484" s="206"/>
      <c r="F1484" s="189"/>
      <c r="G1484" s="207" t="s">
        <v>12350</v>
      </c>
      <c r="H1484" s="206"/>
      <c r="I1484" s="288" t="s">
        <v>15551</v>
      </c>
      <c r="J1484" s="283" t="s">
        <v>1769</v>
      </c>
      <c r="K1484" s="205" t="s">
        <v>30</v>
      </c>
      <c r="L1484" s="190" t="str">
        <f>VLOOKUP($K1484,TONG_SL!$A:$D,2,0)</f>
        <v>Gà muối 500g</v>
      </c>
      <c r="M1484" s="243"/>
      <c r="N1484" s="190" t="str">
        <f t="shared" si="139"/>
        <v>K-C6</v>
      </c>
      <c r="O1484" s="243"/>
      <c r="P1484" s="243"/>
      <c r="Q1484" s="190" t="str">
        <f>VLOOKUP(K1484,TONG_SL!$A:$D,3,0)</f>
        <v>Túi</v>
      </c>
      <c r="R1484" s="248">
        <v>8</v>
      </c>
      <c r="S1484" s="159"/>
      <c r="T1484" s="159">
        <f>VLOOKUP(VLOOKUP(G1484,Ma_KH!$A:$R,18,0)&amp;K1484,Gia_MB!$A:$F,6,0)</f>
        <v>116611</v>
      </c>
      <c r="U1484" s="254">
        <f t="shared" si="135"/>
        <v>932888</v>
      </c>
      <c r="V1484" s="159"/>
      <c r="W1484" s="246">
        <f t="shared" si="136"/>
        <v>0</v>
      </c>
      <c r="X1484" s="247" t="str">
        <f t="shared" si="137"/>
        <v>8</v>
      </c>
      <c r="Y1484" s="159"/>
      <c r="Z1484" s="254">
        <f t="shared" si="138"/>
        <v>74631.040000000008</v>
      </c>
      <c r="AA1484" s="5">
        <f>VLOOKUP(G1484,Ma_KH!$A:$R,14,0)</f>
        <v>60</v>
      </c>
    </row>
    <row r="1485" spans="1:27" x14ac:dyDescent="0.25">
      <c r="A1485" s="186">
        <v>46112</v>
      </c>
      <c r="B1485" s="205">
        <v>4186865854</v>
      </c>
      <c r="C1485" s="189" t="s">
        <v>15253</v>
      </c>
      <c r="D1485" s="186">
        <v>46118</v>
      </c>
      <c r="E1485" s="206"/>
      <c r="F1485" s="189"/>
      <c r="G1485" s="207" t="s">
        <v>12350</v>
      </c>
      <c r="H1485" s="206"/>
      <c r="I1485" s="288" t="s">
        <v>15552</v>
      </c>
      <c r="J1485" s="283" t="s">
        <v>1769</v>
      </c>
      <c r="K1485" s="205" t="s">
        <v>30</v>
      </c>
      <c r="L1485" s="190" t="str">
        <f>VLOOKUP($K1485,TONG_SL!$A:$D,2,0)</f>
        <v>Gà muối 500g</v>
      </c>
      <c r="M1485" s="243"/>
      <c r="N1485" s="190" t="str">
        <f t="shared" si="139"/>
        <v>K-C6</v>
      </c>
      <c r="O1485" s="243"/>
      <c r="P1485" s="243"/>
      <c r="Q1485" s="190" t="str">
        <f>VLOOKUP(K1485,TONG_SL!$A:$D,3,0)</f>
        <v>Túi</v>
      </c>
      <c r="R1485" s="248">
        <v>5</v>
      </c>
      <c r="S1485" s="159"/>
      <c r="T1485" s="159">
        <f>VLOOKUP(VLOOKUP(G1485,Ma_KH!$A:$R,18,0)&amp;K1485,Gia_MB!$A:$F,6,0)</f>
        <v>116611</v>
      </c>
      <c r="U1485" s="254">
        <f t="shared" si="135"/>
        <v>583055</v>
      </c>
      <c r="V1485" s="159"/>
      <c r="W1485" s="246">
        <f t="shared" si="136"/>
        <v>0</v>
      </c>
      <c r="X1485" s="247" t="str">
        <f t="shared" si="137"/>
        <v>8</v>
      </c>
      <c r="Y1485" s="159"/>
      <c r="Z1485" s="254">
        <f t="shared" si="138"/>
        <v>46644.4</v>
      </c>
      <c r="AA1485" s="5">
        <f>VLOOKUP(G1485,Ma_KH!$A:$R,14,0)</f>
        <v>60</v>
      </c>
    </row>
    <row r="1486" spans="1:27" x14ac:dyDescent="0.25">
      <c r="A1486" s="186">
        <v>46112</v>
      </c>
      <c r="B1486" s="205">
        <v>4186865854</v>
      </c>
      <c r="C1486" s="189" t="s">
        <v>15253</v>
      </c>
      <c r="D1486" s="186">
        <v>46118</v>
      </c>
      <c r="E1486" s="206"/>
      <c r="F1486" s="189"/>
      <c r="G1486" s="207" t="s">
        <v>12350</v>
      </c>
      <c r="H1486" s="206"/>
      <c r="I1486" s="288" t="s">
        <v>15552</v>
      </c>
      <c r="J1486" s="283" t="s">
        <v>1769</v>
      </c>
      <c r="K1486" s="205" t="s">
        <v>27</v>
      </c>
      <c r="L1486" s="190" t="str">
        <f>VLOOKUP($K1486,TONG_SL!$A:$D,2,0)</f>
        <v>Chân giò heo muối 300g</v>
      </c>
      <c r="M1486" s="243"/>
      <c r="N1486" s="190" t="str">
        <f t="shared" si="139"/>
        <v>K-C6</v>
      </c>
      <c r="O1486" s="243"/>
      <c r="P1486" s="243"/>
      <c r="Q1486" s="190" t="str">
        <f>VLOOKUP(K1486,TONG_SL!$A:$D,3,0)</f>
        <v>Túi</v>
      </c>
      <c r="R1486" s="248">
        <v>7</v>
      </c>
      <c r="S1486" s="159"/>
      <c r="T1486" s="159">
        <f>VLOOKUP(VLOOKUP(G1486,Ma_KH!$A:$R,18,0)&amp;K1486,Gia_MB!$A:$F,6,0)</f>
        <v>73431</v>
      </c>
      <c r="U1486" s="254">
        <f t="shared" si="135"/>
        <v>514017</v>
      </c>
      <c r="V1486" s="159"/>
      <c r="W1486" s="246">
        <f t="shared" si="136"/>
        <v>0</v>
      </c>
      <c r="X1486" s="247" t="str">
        <f t="shared" si="137"/>
        <v>8</v>
      </c>
      <c r="Y1486" s="159"/>
      <c r="Z1486" s="254">
        <f t="shared" si="138"/>
        <v>41121.360000000001</v>
      </c>
      <c r="AA1486" s="5">
        <f>VLOOKUP(G1486,Ma_KH!$A:$R,14,0)</f>
        <v>60</v>
      </c>
    </row>
    <row r="1487" spans="1:27" x14ac:dyDescent="0.25">
      <c r="A1487" s="186">
        <v>46113</v>
      </c>
      <c r="B1487" s="205">
        <v>4186940423</v>
      </c>
      <c r="C1487" s="189" t="s">
        <v>15253</v>
      </c>
      <c r="D1487" s="186">
        <v>46118</v>
      </c>
      <c r="E1487" s="206"/>
      <c r="F1487" s="189"/>
      <c r="G1487" s="207" t="s">
        <v>12350</v>
      </c>
      <c r="H1487" s="206"/>
      <c r="I1487" s="288" t="s">
        <v>15553</v>
      </c>
      <c r="J1487" s="283" t="s">
        <v>1769</v>
      </c>
      <c r="K1487" s="205" t="s">
        <v>32</v>
      </c>
      <c r="L1487" s="190" t="str">
        <f>VLOOKUP($K1487,TONG_SL!$A:$D,2,0)</f>
        <v>Giò Tai Lưỡi Xào 250g</v>
      </c>
      <c r="M1487" s="243"/>
      <c r="N1487" s="190" t="str">
        <f t="shared" si="139"/>
        <v>K-C6</v>
      </c>
      <c r="O1487" s="243"/>
      <c r="P1487" s="243"/>
      <c r="Q1487" s="190" t="str">
        <f>VLOOKUP(K1487,TONG_SL!$A:$D,3,0)</f>
        <v>Túi</v>
      </c>
      <c r="R1487" s="248">
        <v>9</v>
      </c>
      <c r="S1487" s="159"/>
      <c r="T1487" s="159">
        <f>VLOOKUP(VLOOKUP(G1487,Ma_KH!$A:$R,18,0)&amp;K1487,Gia_MB!$A:$F,6,0)</f>
        <v>50182</v>
      </c>
      <c r="U1487" s="254">
        <f t="shared" si="135"/>
        <v>451638</v>
      </c>
      <c r="V1487" s="159"/>
      <c r="W1487" s="246">
        <f t="shared" si="136"/>
        <v>0</v>
      </c>
      <c r="X1487" s="247" t="str">
        <f t="shared" si="137"/>
        <v>8</v>
      </c>
      <c r="Y1487" s="159"/>
      <c r="Z1487" s="254">
        <f t="shared" si="138"/>
        <v>36131.040000000001</v>
      </c>
      <c r="AA1487" s="5">
        <f>VLOOKUP(G1487,Ma_KH!$A:$R,14,0)</f>
        <v>60</v>
      </c>
    </row>
    <row r="1488" spans="1:27" x14ac:dyDescent="0.25">
      <c r="A1488" s="186">
        <v>46113</v>
      </c>
      <c r="B1488" s="205">
        <v>4186940423</v>
      </c>
      <c r="C1488" s="189" t="s">
        <v>15253</v>
      </c>
      <c r="D1488" s="186">
        <v>46118</v>
      </c>
      <c r="E1488" s="206"/>
      <c r="F1488" s="189"/>
      <c r="G1488" s="207" t="s">
        <v>12350</v>
      </c>
      <c r="H1488" s="206"/>
      <c r="I1488" s="288" t="s">
        <v>15553</v>
      </c>
      <c r="J1488" s="283" t="s">
        <v>1769</v>
      </c>
      <c r="K1488" s="205" t="s">
        <v>34</v>
      </c>
      <c r="L1488" s="190" t="str">
        <f>VLOOKUP($K1488,TONG_SL!$A:$D,2,0)</f>
        <v>Tai heo muối 200g</v>
      </c>
      <c r="M1488" s="243"/>
      <c r="N1488" s="190" t="str">
        <f t="shared" si="139"/>
        <v>K-C6</v>
      </c>
      <c r="O1488" s="243"/>
      <c r="P1488" s="243"/>
      <c r="Q1488" s="190" t="str">
        <f>VLOOKUP(K1488,TONG_SL!$A:$D,3,0)</f>
        <v>Túi</v>
      </c>
      <c r="R1488" s="248">
        <v>3</v>
      </c>
      <c r="S1488" s="159"/>
      <c r="T1488" s="159">
        <f>VLOOKUP(VLOOKUP(G1488,Ma_KH!$A:$R,18,0)&amp;K1488,Gia_MB!$A:$F,6,0)</f>
        <v>55595</v>
      </c>
      <c r="U1488" s="254">
        <f t="shared" si="135"/>
        <v>166785</v>
      </c>
      <c r="V1488" s="159"/>
      <c r="W1488" s="246">
        <f t="shared" si="136"/>
        <v>0</v>
      </c>
      <c r="X1488" s="247" t="str">
        <f t="shared" si="137"/>
        <v>8</v>
      </c>
      <c r="Y1488" s="159"/>
      <c r="Z1488" s="254">
        <f t="shared" si="138"/>
        <v>13342.800000000001</v>
      </c>
      <c r="AA1488" s="5">
        <f>VLOOKUP(G1488,Ma_KH!$A:$R,14,0)</f>
        <v>60</v>
      </c>
    </row>
    <row r="1489" spans="1:27" x14ac:dyDescent="0.25">
      <c r="A1489" s="186">
        <v>46113</v>
      </c>
      <c r="B1489" s="205">
        <v>4186940423</v>
      </c>
      <c r="C1489" s="189" t="s">
        <v>15253</v>
      </c>
      <c r="D1489" s="186">
        <v>46118</v>
      </c>
      <c r="E1489" s="206"/>
      <c r="F1489" s="189"/>
      <c r="G1489" s="207" t="s">
        <v>12350</v>
      </c>
      <c r="H1489" s="206"/>
      <c r="I1489" s="288" t="s">
        <v>15553</v>
      </c>
      <c r="J1489" s="283" t="s">
        <v>1769</v>
      </c>
      <c r="K1489" s="205" t="s">
        <v>48</v>
      </c>
      <c r="L1489" s="190" t="str">
        <f>VLOOKUP($K1489,TONG_SL!$A:$D,2,0)</f>
        <v>Mọc Nấm Hương 250g</v>
      </c>
      <c r="M1489" s="243"/>
      <c r="N1489" s="190" t="str">
        <f t="shared" si="139"/>
        <v>K-C6</v>
      </c>
      <c r="O1489" s="243"/>
      <c r="P1489" s="243"/>
      <c r="Q1489" s="190" t="str">
        <f>VLOOKUP(K1489,TONG_SL!$A:$D,3,0)</f>
        <v>Túi</v>
      </c>
      <c r="R1489" s="248">
        <v>6</v>
      </c>
      <c r="S1489" s="159"/>
      <c r="T1489" s="159">
        <f>VLOOKUP(VLOOKUP(G1489,Ma_KH!$A:$R,18,0)&amp;K1489,Gia_MB!$A:$F,6,0)</f>
        <v>46000</v>
      </c>
      <c r="U1489" s="254">
        <f t="shared" si="135"/>
        <v>276000</v>
      </c>
      <c r="V1489" s="159"/>
      <c r="W1489" s="246">
        <f t="shared" si="136"/>
        <v>0</v>
      </c>
      <c r="X1489" s="247" t="str">
        <f t="shared" si="137"/>
        <v>8</v>
      </c>
      <c r="Y1489" s="159"/>
      <c r="Z1489" s="254">
        <f t="shared" si="138"/>
        <v>22080</v>
      </c>
      <c r="AA1489" s="5">
        <f>VLOOKUP(G1489,Ma_KH!$A:$R,14,0)</f>
        <v>60</v>
      </c>
    </row>
    <row r="1490" spans="1:27" x14ac:dyDescent="0.25">
      <c r="A1490" s="186">
        <v>46113</v>
      </c>
      <c r="B1490" s="205">
        <v>4186940423</v>
      </c>
      <c r="C1490" s="189" t="s">
        <v>15253</v>
      </c>
      <c r="D1490" s="186">
        <v>46118</v>
      </c>
      <c r="E1490" s="206"/>
      <c r="F1490" s="189"/>
      <c r="G1490" s="207" t="s">
        <v>12350</v>
      </c>
      <c r="H1490" s="206"/>
      <c r="I1490" s="288" t="s">
        <v>15553</v>
      </c>
      <c r="J1490" s="283" t="s">
        <v>1769</v>
      </c>
      <c r="K1490" s="205" t="s">
        <v>37</v>
      </c>
      <c r="L1490" s="190" t="str">
        <f>VLOOKUP($K1490,TONG_SL!$A:$D,2,0)</f>
        <v>Chả cốm 300g</v>
      </c>
      <c r="M1490" s="243"/>
      <c r="N1490" s="190" t="str">
        <f t="shared" si="139"/>
        <v>K-C6</v>
      </c>
      <c r="O1490" s="243"/>
      <c r="P1490" s="243"/>
      <c r="Q1490" s="190" t="str">
        <f>VLOOKUP(K1490,TONG_SL!$A:$D,3,0)</f>
        <v>Túi</v>
      </c>
      <c r="R1490" s="248">
        <v>6</v>
      </c>
      <c r="S1490" s="159"/>
      <c r="T1490" s="159">
        <f>VLOOKUP(VLOOKUP(G1490,Ma_KH!$A:$R,18,0)&amp;K1490,Gia_MB!$A:$F,6,0)</f>
        <v>74250</v>
      </c>
      <c r="U1490" s="254">
        <f t="shared" si="135"/>
        <v>445500</v>
      </c>
      <c r="V1490" s="159"/>
      <c r="W1490" s="246">
        <f t="shared" si="136"/>
        <v>0</v>
      </c>
      <c r="X1490" s="247" t="str">
        <f t="shared" si="137"/>
        <v>8</v>
      </c>
      <c r="Y1490" s="159"/>
      <c r="Z1490" s="254">
        <f t="shared" si="138"/>
        <v>35640</v>
      </c>
      <c r="AA1490" s="5">
        <f>VLOOKUP(G1490,Ma_KH!$A:$R,14,0)</f>
        <v>60</v>
      </c>
    </row>
    <row r="1491" spans="1:27" x14ac:dyDescent="0.25">
      <c r="A1491" s="186">
        <v>46113</v>
      </c>
      <c r="B1491" s="205">
        <v>4186940423</v>
      </c>
      <c r="C1491" s="189" t="s">
        <v>15253</v>
      </c>
      <c r="D1491" s="186">
        <v>46118</v>
      </c>
      <c r="E1491" s="206"/>
      <c r="F1491" s="189"/>
      <c r="G1491" s="207" t="s">
        <v>12350</v>
      </c>
      <c r="H1491" s="206"/>
      <c r="I1491" s="288" t="s">
        <v>15553</v>
      </c>
      <c r="J1491" s="283" t="s">
        <v>1769</v>
      </c>
      <c r="K1491" s="205" t="s">
        <v>27</v>
      </c>
      <c r="L1491" s="190" t="str">
        <f>VLOOKUP($K1491,TONG_SL!$A:$D,2,0)</f>
        <v>Chân giò heo muối 300g</v>
      </c>
      <c r="M1491" s="243"/>
      <c r="N1491" s="190" t="str">
        <f t="shared" si="139"/>
        <v>K-C6</v>
      </c>
      <c r="O1491" s="243"/>
      <c r="P1491" s="243"/>
      <c r="Q1491" s="190" t="str">
        <f>VLOOKUP(K1491,TONG_SL!$A:$D,3,0)</f>
        <v>Túi</v>
      </c>
      <c r="R1491" s="248">
        <v>6</v>
      </c>
      <c r="S1491" s="159"/>
      <c r="T1491" s="159">
        <f>VLOOKUP(VLOOKUP(G1491,Ma_KH!$A:$R,18,0)&amp;K1491,Gia_MB!$A:$F,6,0)</f>
        <v>73431</v>
      </c>
      <c r="U1491" s="254">
        <f t="shared" si="135"/>
        <v>440586</v>
      </c>
      <c r="V1491" s="159"/>
      <c r="W1491" s="246">
        <f t="shared" si="136"/>
        <v>0</v>
      </c>
      <c r="X1491" s="247" t="str">
        <f t="shared" si="137"/>
        <v>8</v>
      </c>
      <c r="Y1491" s="159"/>
      <c r="Z1491" s="254">
        <f t="shared" si="138"/>
        <v>35246.879999999997</v>
      </c>
      <c r="AA1491" s="5">
        <f>VLOOKUP(G1491,Ma_KH!$A:$R,14,0)</f>
        <v>60</v>
      </c>
    </row>
    <row r="1492" spans="1:27" x14ac:dyDescent="0.25">
      <c r="A1492" s="186">
        <v>46113</v>
      </c>
      <c r="B1492" s="205">
        <v>4186940423</v>
      </c>
      <c r="C1492" s="189" t="s">
        <v>15253</v>
      </c>
      <c r="D1492" s="186">
        <v>46118</v>
      </c>
      <c r="E1492" s="206"/>
      <c r="F1492" s="189"/>
      <c r="G1492" s="207" t="s">
        <v>12350</v>
      </c>
      <c r="H1492" s="206"/>
      <c r="I1492" s="288" t="s">
        <v>15553</v>
      </c>
      <c r="J1492" s="283" t="s">
        <v>1769</v>
      </c>
      <c r="K1492" s="205" t="s">
        <v>39</v>
      </c>
      <c r="L1492" s="190" t="str">
        <f>VLOOKUP($K1492,TONG_SL!$A:$D,2,0)</f>
        <v>Chả nướng 300g</v>
      </c>
      <c r="M1492" s="243"/>
      <c r="N1492" s="190" t="str">
        <f t="shared" si="139"/>
        <v>K-C6</v>
      </c>
      <c r="O1492" s="243"/>
      <c r="P1492" s="243"/>
      <c r="Q1492" s="190" t="str">
        <f>VLOOKUP(K1492,TONG_SL!$A:$D,3,0)</f>
        <v>Túi</v>
      </c>
      <c r="R1492" s="248">
        <v>2</v>
      </c>
      <c r="S1492" s="159"/>
      <c r="T1492" s="159">
        <f>VLOOKUP(VLOOKUP(G1492,Ma_KH!$A:$R,18,0)&amp;K1492,Gia_MB!$A:$F,6,0)</f>
        <v>70950</v>
      </c>
      <c r="U1492" s="254">
        <f t="shared" si="135"/>
        <v>141900</v>
      </c>
      <c r="V1492" s="159"/>
      <c r="W1492" s="246">
        <f t="shared" si="136"/>
        <v>0</v>
      </c>
      <c r="X1492" s="247" t="str">
        <f t="shared" si="137"/>
        <v>8</v>
      </c>
      <c r="Y1492" s="159"/>
      <c r="Z1492" s="254">
        <f t="shared" si="138"/>
        <v>11352</v>
      </c>
      <c r="AA1492" s="5">
        <f>VLOOKUP(G1492,Ma_KH!$A:$R,14,0)</f>
        <v>60</v>
      </c>
    </row>
    <row r="1493" spans="1:27" x14ac:dyDescent="0.25">
      <c r="A1493" s="186">
        <v>46113</v>
      </c>
      <c r="B1493" s="205">
        <v>4186940734</v>
      </c>
      <c r="C1493" s="189" t="s">
        <v>15253</v>
      </c>
      <c r="D1493" s="186">
        <v>46118</v>
      </c>
      <c r="E1493" s="206"/>
      <c r="F1493" s="189"/>
      <c r="G1493" s="207" t="s">
        <v>12350</v>
      </c>
      <c r="H1493" s="206"/>
      <c r="I1493" s="288" t="s">
        <v>15554</v>
      </c>
      <c r="J1493" s="283" t="s">
        <v>1769</v>
      </c>
      <c r="K1493" s="205" t="s">
        <v>37</v>
      </c>
      <c r="L1493" s="190" t="str">
        <f>VLOOKUP($K1493,TONG_SL!$A:$D,2,0)</f>
        <v>Chả cốm 300g</v>
      </c>
      <c r="M1493" s="243"/>
      <c r="N1493" s="190" t="str">
        <f t="shared" si="139"/>
        <v>K-C6</v>
      </c>
      <c r="O1493" s="243"/>
      <c r="P1493" s="243"/>
      <c r="Q1493" s="190" t="str">
        <f>VLOOKUP(K1493,TONG_SL!$A:$D,3,0)</f>
        <v>Túi</v>
      </c>
      <c r="R1493" s="248">
        <v>6</v>
      </c>
      <c r="S1493" s="159"/>
      <c r="T1493" s="159">
        <f>VLOOKUP(VLOOKUP(G1493,Ma_KH!$A:$R,18,0)&amp;K1493,Gia_MB!$A:$F,6,0)</f>
        <v>74250</v>
      </c>
      <c r="U1493" s="254">
        <f t="shared" si="135"/>
        <v>445500</v>
      </c>
      <c r="V1493" s="159"/>
      <c r="W1493" s="246">
        <f t="shared" si="136"/>
        <v>0</v>
      </c>
      <c r="X1493" s="247" t="str">
        <f t="shared" si="137"/>
        <v>8</v>
      </c>
      <c r="Y1493" s="159"/>
      <c r="Z1493" s="254">
        <f t="shared" si="138"/>
        <v>35640</v>
      </c>
      <c r="AA1493" s="5">
        <f>VLOOKUP(G1493,Ma_KH!$A:$R,14,0)</f>
        <v>60</v>
      </c>
    </row>
    <row r="1494" spans="1:27" x14ac:dyDescent="0.25">
      <c r="A1494" s="186">
        <v>46113</v>
      </c>
      <c r="B1494" s="205">
        <v>4186940734</v>
      </c>
      <c r="C1494" s="189" t="s">
        <v>15253</v>
      </c>
      <c r="D1494" s="186">
        <v>46118</v>
      </c>
      <c r="E1494" s="206"/>
      <c r="F1494" s="189"/>
      <c r="G1494" s="207" t="s">
        <v>12350</v>
      </c>
      <c r="H1494" s="206"/>
      <c r="I1494" s="288" t="s">
        <v>15554</v>
      </c>
      <c r="J1494" s="283" t="s">
        <v>1769</v>
      </c>
      <c r="K1494" s="205" t="s">
        <v>30</v>
      </c>
      <c r="L1494" s="190" t="str">
        <f>VLOOKUP($K1494,TONG_SL!$A:$D,2,0)</f>
        <v>Gà muối 500g</v>
      </c>
      <c r="M1494" s="243"/>
      <c r="N1494" s="190" t="str">
        <f t="shared" si="139"/>
        <v>K-C6</v>
      </c>
      <c r="O1494" s="243"/>
      <c r="P1494" s="243"/>
      <c r="Q1494" s="190" t="str">
        <f>VLOOKUP(K1494,TONG_SL!$A:$D,3,0)</f>
        <v>Túi</v>
      </c>
      <c r="R1494" s="248">
        <v>3</v>
      </c>
      <c r="S1494" s="159"/>
      <c r="T1494" s="159">
        <f>VLOOKUP(VLOOKUP(G1494,Ma_KH!$A:$R,18,0)&amp;K1494,Gia_MB!$A:$F,6,0)</f>
        <v>116611</v>
      </c>
      <c r="U1494" s="254">
        <f t="shared" si="135"/>
        <v>349833</v>
      </c>
      <c r="V1494" s="159"/>
      <c r="W1494" s="246">
        <f t="shared" si="136"/>
        <v>0</v>
      </c>
      <c r="X1494" s="247" t="str">
        <f t="shared" si="137"/>
        <v>8</v>
      </c>
      <c r="Y1494" s="159"/>
      <c r="Z1494" s="254">
        <f t="shared" si="138"/>
        <v>27986.639999999999</v>
      </c>
      <c r="AA1494" s="5">
        <f>VLOOKUP(G1494,Ma_KH!$A:$R,14,0)</f>
        <v>60</v>
      </c>
    </row>
    <row r="1495" spans="1:27" x14ac:dyDescent="0.25">
      <c r="A1495" s="186">
        <v>46113</v>
      </c>
      <c r="B1495" s="205">
        <v>4186940734</v>
      </c>
      <c r="C1495" s="189" t="s">
        <v>15253</v>
      </c>
      <c r="D1495" s="186">
        <v>46118</v>
      </c>
      <c r="E1495" s="206"/>
      <c r="F1495" s="189"/>
      <c r="G1495" s="207" t="s">
        <v>12350</v>
      </c>
      <c r="H1495" s="206"/>
      <c r="I1495" s="288" t="s">
        <v>15554</v>
      </c>
      <c r="J1495" s="283" t="s">
        <v>1769</v>
      </c>
      <c r="K1495" s="205" t="s">
        <v>27</v>
      </c>
      <c r="L1495" s="190" t="str">
        <f>VLOOKUP($K1495,TONG_SL!$A:$D,2,0)</f>
        <v>Chân giò heo muối 300g</v>
      </c>
      <c r="M1495" s="243"/>
      <c r="N1495" s="190" t="str">
        <f t="shared" si="139"/>
        <v>K-C6</v>
      </c>
      <c r="O1495" s="243"/>
      <c r="P1495" s="243"/>
      <c r="Q1495" s="190" t="str">
        <f>VLOOKUP(K1495,TONG_SL!$A:$D,3,0)</f>
        <v>Túi</v>
      </c>
      <c r="R1495" s="248">
        <v>5</v>
      </c>
      <c r="S1495" s="159"/>
      <c r="T1495" s="159">
        <f>VLOOKUP(VLOOKUP(G1495,Ma_KH!$A:$R,18,0)&amp;K1495,Gia_MB!$A:$F,6,0)</f>
        <v>73431</v>
      </c>
      <c r="U1495" s="254">
        <f t="shared" si="135"/>
        <v>367155</v>
      </c>
      <c r="V1495" s="159"/>
      <c r="W1495" s="246">
        <f t="shared" si="136"/>
        <v>0</v>
      </c>
      <c r="X1495" s="247" t="str">
        <f t="shared" si="137"/>
        <v>8</v>
      </c>
      <c r="Y1495" s="159"/>
      <c r="Z1495" s="254">
        <f t="shared" si="138"/>
        <v>29372.400000000001</v>
      </c>
      <c r="AA1495" s="5">
        <f>VLOOKUP(G1495,Ma_KH!$A:$R,14,0)</f>
        <v>60</v>
      </c>
    </row>
    <row r="1496" spans="1:27" x14ac:dyDescent="0.25">
      <c r="A1496" s="186">
        <v>46113</v>
      </c>
      <c r="B1496" s="205">
        <v>4186940734</v>
      </c>
      <c r="C1496" s="189" t="s">
        <v>15253</v>
      </c>
      <c r="D1496" s="186">
        <v>46118</v>
      </c>
      <c r="E1496" s="206"/>
      <c r="F1496" s="189"/>
      <c r="G1496" s="207" t="s">
        <v>12350</v>
      </c>
      <c r="H1496" s="206"/>
      <c r="I1496" s="288" t="s">
        <v>15554</v>
      </c>
      <c r="J1496" s="283" t="s">
        <v>1769</v>
      </c>
      <c r="K1496" s="205" t="s">
        <v>39</v>
      </c>
      <c r="L1496" s="190" t="str">
        <f>VLOOKUP($K1496,TONG_SL!$A:$D,2,0)</f>
        <v>Chả nướng 300g</v>
      </c>
      <c r="M1496" s="243"/>
      <c r="N1496" s="190" t="str">
        <f t="shared" si="139"/>
        <v>K-C6</v>
      </c>
      <c r="O1496" s="243"/>
      <c r="P1496" s="243"/>
      <c r="Q1496" s="190" t="str">
        <f>VLOOKUP(K1496,TONG_SL!$A:$D,3,0)</f>
        <v>Túi</v>
      </c>
      <c r="R1496" s="248">
        <v>4</v>
      </c>
      <c r="S1496" s="159"/>
      <c r="T1496" s="159">
        <f>VLOOKUP(VLOOKUP(G1496,Ma_KH!$A:$R,18,0)&amp;K1496,Gia_MB!$A:$F,6,0)</f>
        <v>70950</v>
      </c>
      <c r="U1496" s="254">
        <f t="shared" si="135"/>
        <v>283800</v>
      </c>
      <c r="V1496" s="159"/>
      <c r="W1496" s="246">
        <f t="shared" si="136"/>
        <v>0</v>
      </c>
      <c r="X1496" s="247" t="str">
        <f t="shared" si="137"/>
        <v>8</v>
      </c>
      <c r="Y1496" s="159"/>
      <c r="Z1496" s="254">
        <f t="shared" si="138"/>
        <v>22704</v>
      </c>
      <c r="AA1496" s="5">
        <f>VLOOKUP(G1496,Ma_KH!$A:$R,14,0)</f>
        <v>60</v>
      </c>
    </row>
    <row r="1497" spans="1:27" x14ac:dyDescent="0.25">
      <c r="A1497" s="261">
        <v>46108</v>
      </c>
      <c r="B1497" s="262">
        <v>4186694879</v>
      </c>
      <c r="C1497" s="263" t="s">
        <v>15253</v>
      </c>
      <c r="D1497" s="261">
        <v>46118</v>
      </c>
      <c r="E1497" s="206"/>
      <c r="F1497" s="189"/>
      <c r="G1497" s="265" t="s">
        <v>12350</v>
      </c>
      <c r="H1497" s="206"/>
      <c r="I1497" s="288" t="s">
        <v>15555</v>
      </c>
      <c r="J1497" s="283" t="s">
        <v>1769</v>
      </c>
      <c r="K1497" s="205" t="s">
        <v>48</v>
      </c>
      <c r="L1497" s="190" t="str">
        <f>VLOOKUP($K1497,TONG_SL!$A:$D,2,0)</f>
        <v>Mọc Nấm Hương 250g</v>
      </c>
      <c r="M1497" s="243"/>
      <c r="N1497" s="190" t="str">
        <f t="shared" si="139"/>
        <v>K-C6</v>
      </c>
      <c r="O1497" s="243"/>
      <c r="P1497" s="243"/>
      <c r="Q1497" s="190" t="str">
        <f>VLOOKUP(K1497,TONG_SL!$A:$D,3,0)</f>
        <v>Túi</v>
      </c>
      <c r="R1497" s="248">
        <v>15</v>
      </c>
      <c r="S1497" s="159"/>
      <c r="T1497" s="159">
        <f>VLOOKUP(VLOOKUP(G1497,Ma_KH!$A:$R,18,0)&amp;K1497,Gia_MB!$A:$F,6,0)</f>
        <v>46000</v>
      </c>
      <c r="U1497" s="254">
        <f t="shared" si="135"/>
        <v>690000</v>
      </c>
      <c r="V1497" s="159"/>
      <c r="W1497" s="246">
        <f t="shared" si="136"/>
        <v>0</v>
      </c>
      <c r="X1497" s="247" t="str">
        <f t="shared" si="137"/>
        <v>8</v>
      </c>
      <c r="Y1497" s="159"/>
      <c r="Z1497" s="254">
        <f t="shared" si="138"/>
        <v>55200</v>
      </c>
      <c r="AA1497" s="5">
        <f>VLOOKUP(G1497,Ma_KH!$A:$R,14,0)</f>
        <v>60</v>
      </c>
    </row>
    <row r="1498" spans="1:27" x14ac:dyDescent="0.25">
      <c r="A1498" s="261">
        <v>46108</v>
      </c>
      <c r="B1498" s="262">
        <v>4186694879</v>
      </c>
      <c r="C1498" s="263" t="s">
        <v>15253</v>
      </c>
      <c r="D1498" s="261">
        <v>46118</v>
      </c>
      <c r="E1498" s="206"/>
      <c r="F1498" s="189"/>
      <c r="G1498" s="265" t="s">
        <v>12350</v>
      </c>
      <c r="H1498" s="206"/>
      <c r="I1498" s="288" t="s">
        <v>15555</v>
      </c>
      <c r="J1498" s="283" t="s">
        <v>1769</v>
      </c>
      <c r="K1498" s="205" t="s">
        <v>27</v>
      </c>
      <c r="L1498" s="190" t="str">
        <f>VLOOKUP($K1498,TONG_SL!$A:$D,2,0)</f>
        <v>Chân giò heo muối 300g</v>
      </c>
      <c r="M1498" s="243"/>
      <c r="N1498" s="190" t="str">
        <f t="shared" si="139"/>
        <v>K-C6</v>
      </c>
      <c r="O1498" s="243"/>
      <c r="P1498" s="243"/>
      <c r="Q1498" s="190" t="str">
        <f>VLOOKUP(K1498,TONG_SL!$A:$D,3,0)</f>
        <v>Túi</v>
      </c>
      <c r="R1498" s="248">
        <v>20</v>
      </c>
      <c r="S1498" s="159"/>
      <c r="T1498" s="159">
        <f>VLOOKUP(VLOOKUP(G1498,Ma_KH!$A:$R,18,0)&amp;K1498,Gia_MB!$A:$F,6,0)</f>
        <v>73431</v>
      </c>
      <c r="U1498" s="254">
        <f t="shared" si="135"/>
        <v>1468620</v>
      </c>
      <c r="V1498" s="159"/>
      <c r="W1498" s="246">
        <f t="shared" si="136"/>
        <v>0</v>
      </c>
      <c r="X1498" s="247" t="str">
        <f t="shared" si="137"/>
        <v>8</v>
      </c>
      <c r="Y1498" s="159"/>
      <c r="Z1498" s="254">
        <f t="shared" si="138"/>
        <v>117489.60000000001</v>
      </c>
      <c r="AA1498" s="5">
        <f>VLOOKUP(G1498,Ma_KH!$A:$R,14,0)</f>
        <v>60</v>
      </c>
    </row>
    <row r="1499" spans="1:27" x14ac:dyDescent="0.25">
      <c r="A1499" s="261">
        <v>46108</v>
      </c>
      <c r="B1499" s="262">
        <v>4186694879</v>
      </c>
      <c r="C1499" s="263" t="s">
        <v>15253</v>
      </c>
      <c r="D1499" s="261">
        <v>46118</v>
      </c>
      <c r="E1499" s="206"/>
      <c r="F1499" s="189"/>
      <c r="G1499" s="265" t="s">
        <v>12350</v>
      </c>
      <c r="H1499" s="206"/>
      <c r="I1499" s="288" t="s">
        <v>15555</v>
      </c>
      <c r="J1499" s="283" t="s">
        <v>1769</v>
      </c>
      <c r="K1499" s="205" t="s">
        <v>30</v>
      </c>
      <c r="L1499" s="190" t="str">
        <f>VLOOKUP($K1499,TONG_SL!$A:$D,2,0)</f>
        <v>Gà muối 500g</v>
      </c>
      <c r="M1499" s="243"/>
      <c r="N1499" s="190" t="str">
        <f t="shared" si="139"/>
        <v>K-C6</v>
      </c>
      <c r="O1499" s="243"/>
      <c r="P1499" s="243"/>
      <c r="Q1499" s="190" t="str">
        <f>VLOOKUP(K1499,TONG_SL!$A:$D,3,0)</f>
        <v>Túi</v>
      </c>
      <c r="R1499" s="248">
        <v>5</v>
      </c>
      <c r="S1499" s="159"/>
      <c r="T1499" s="159">
        <f>VLOOKUP(VLOOKUP(G1499,Ma_KH!$A:$R,18,0)&amp;K1499,Gia_MB!$A:$F,6,0)</f>
        <v>116611</v>
      </c>
      <c r="U1499" s="254">
        <f t="shared" si="135"/>
        <v>583055</v>
      </c>
      <c r="V1499" s="159"/>
      <c r="W1499" s="246">
        <f t="shared" si="136"/>
        <v>0</v>
      </c>
      <c r="X1499" s="247" t="str">
        <f t="shared" si="137"/>
        <v>8</v>
      </c>
      <c r="Y1499" s="159"/>
      <c r="Z1499" s="254">
        <f t="shared" si="138"/>
        <v>46644.4</v>
      </c>
      <c r="AA1499" s="5">
        <f>VLOOKUP(G1499,Ma_KH!$A:$R,14,0)</f>
        <v>60</v>
      </c>
    </row>
    <row r="1500" spans="1:27" x14ac:dyDescent="0.25">
      <c r="A1500" s="261">
        <v>46108</v>
      </c>
      <c r="B1500" s="262">
        <v>4186694879</v>
      </c>
      <c r="C1500" s="263" t="s">
        <v>15253</v>
      </c>
      <c r="D1500" s="261">
        <v>46118</v>
      </c>
      <c r="E1500" s="206"/>
      <c r="F1500" s="189"/>
      <c r="G1500" s="265" t="s">
        <v>12350</v>
      </c>
      <c r="H1500" s="206"/>
      <c r="I1500" s="288" t="s">
        <v>15555</v>
      </c>
      <c r="J1500" s="283" t="s">
        <v>1769</v>
      </c>
      <c r="K1500" s="205" t="s">
        <v>32</v>
      </c>
      <c r="L1500" s="190" t="str">
        <f>VLOOKUP($K1500,TONG_SL!$A:$D,2,0)</f>
        <v>Giò Tai Lưỡi Xào 250g</v>
      </c>
      <c r="M1500" s="243"/>
      <c r="N1500" s="190" t="str">
        <f t="shared" si="139"/>
        <v>K-C6</v>
      </c>
      <c r="O1500" s="243"/>
      <c r="P1500" s="243"/>
      <c r="Q1500" s="190" t="str">
        <f>VLOOKUP(K1500,TONG_SL!$A:$D,3,0)</f>
        <v>Túi</v>
      </c>
      <c r="R1500" s="248">
        <v>12</v>
      </c>
      <c r="S1500" s="159"/>
      <c r="T1500" s="159">
        <f>VLOOKUP(VLOOKUP(G1500,Ma_KH!$A:$R,18,0)&amp;K1500,Gia_MB!$A:$F,6,0)</f>
        <v>50182</v>
      </c>
      <c r="U1500" s="254">
        <f t="shared" si="135"/>
        <v>602184</v>
      </c>
      <c r="V1500" s="159"/>
      <c r="W1500" s="246">
        <f t="shared" si="136"/>
        <v>0</v>
      </c>
      <c r="X1500" s="247" t="str">
        <f t="shared" si="137"/>
        <v>8</v>
      </c>
      <c r="Y1500" s="159"/>
      <c r="Z1500" s="254">
        <f t="shared" si="138"/>
        <v>48174.720000000001</v>
      </c>
      <c r="AA1500" s="5">
        <f>VLOOKUP(G1500,Ma_KH!$A:$R,14,0)</f>
        <v>60</v>
      </c>
    </row>
    <row r="1501" spans="1:27" x14ac:dyDescent="0.25">
      <c r="A1501" s="261">
        <v>46113</v>
      </c>
      <c r="B1501" s="262">
        <v>4186940740</v>
      </c>
      <c r="C1501" s="263" t="s">
        <v>15253</v>
      </c>
      <c r="D1501" s="261">
        <v>46118</v>
      </c>
      <c r="E1501" s="206"/>
      <c r="F1501" s="189"/>
      <c r="G1501" s="265" t="s">
        <v>12350</v>
      </c>
      <c r="H1501" s="206"/>
      <c r="I1501" s="288" t="s">
        <v>15556</v>
      </c>
      <c r="J1501" s="283" t="s">
        <v>1769</v>
      </c>
      <c r="K1501" s="205" t="s">
        <v>34</v>
      </c>
      <c r="L1501" s="190" t="str">
        <f>VLOOKUP($K1501,TONG_SL!$A:$D,2,0)</f>
        <v>Tai heo muối 200g</v>
      </c>
      <c r="M1501" s="243"/>
      <c r="N1501" s="190" t="str">
        <f t="shared" si="139"/>
        <v>K-C6</v>
      </c>
      <c r="O1501" s="243"/>
      <c r="P1501" s="243"/>
      <c r="Q1501" s="190" t="str">
        <f>VLOOKUP(K1501,TONG_SL!$A:$D,3,0)</f>
        <v>Túi</v>
      </c>
      <c r="R1501" s="248">
        <v>3</v>
      </c>
      <c r="S1501" s="159"/>
      <c r="T1501" s="159">
        <f>VLOOKUP(VLOOKUP(G1501,Ma_KH!$A:$R,18,0)&amp;K1501,Gia_MB!$A:$F,6,0)</f>
        <v>55595</v>
      </c>
      <c r="U1501" s="254">
        <f t="shared" si="135"/>
        <v>166785</v>
      </c>
      <c r="V1501" s="159"/>
      <c r="W1501" s="246">
        <f t="shared" si="136"/>
        <v>0</v>
      </c>
      <c r="X1501" s="247" t="str">
        <f t="shared" si="137"/>
        <v>8</v>
      </c>
      <c r="Y1501" s="159"/>
      <c r="Z1501" s="254">
        <f t="shared" si="138"/>
        <v>13342.800000000001</v>
      </c>
      <c r="AA1501" s="5">
        <f>VLOOKUP(G1501,Ma_KH!$A:$R,14,0)</f>
        <v>60</v>
      </c>
    </row>
    <row r="1502" spans="1:27" x14ac:dyDescent="0.25">
      <c r="A1502" s="261">
        <v>46113</v>
      </c>
      <c r="B1502" s="262">
        <v>4186940740</v>
      </c>
      <c r="C1502" s="263" t="s">
        <v>15253</v>
      </c>
      <c r="D1502" s="261">
        <v>46118</v>
      </c>
      <c r="E1502" s="206"/>
      <c r="F1502" s="189"/>
      <c r="G1502" s="265" t="s">
        <v>12350</v>
      </c>
      <c r="H1502" s="206"/>
      <c r="I1502" s="288" t="s">
        <v>15556</v>
      </c>
      <c r="J1502" s="283" t="s">
        <v>1769</v>
      </c>
      <c r="K1502" s="205" t="s">
        <v>39</v>
      </c>
      <c r="L1502" s="190" t="str">
        <f>VLOOKUP($K1502,TONG_SL!$A:$D,2,0)</f>
        <v>Chả nướng 300g</v>
      </c>
      <c r="M1502" s="243"/>
      <c r="N1502" s="190" t="str">
        <f t="shared" si="139"/>
        <v>K-C6</v>
      </c>
      <c r="O1502" s="243"/>
      <c r="P1502" s="243"/>
      <c r="Q1502" s="190" t="str">
        <f>VLOOKUP(K1502,TONG_SL!$A:$D,3,0)</f>
        <v>Túi</v>
      </c>
      <c r="R1502" s="248">
        <v>4</v>
      </c>
      <c r="S1502" s="159"/>
      <c r="T1502" s="159">
        <f>VLOOKUP(VLOOKUP(G1502,Ma_KH!$A:$R,18,0)&amp;K1502,Gia_MB!$A:$F,6,0)</f>
        <v>70950</v>
      </c>
      <c r="U1502" s="254">
        <f t="shared" si="135"/>
        <v>283800</v>
      </c>
      <c r="V1502" s="159"/>
      <c r="W1502" s="246">
        <f t="shared" si="136"/>
        <v>0</v>
      </c>
      <c r="X1502" s="247" t="str">
        <f t="shared" si="137"/>
        <v>8</v>
      </c>
      <c r="Y1502" s="159"/>
      <c r="Z1502" s="254">
        <f t="shared" si="138"/>
        <v>22704</v>
      </c>
      <c r="AA1502" s="5">
        <f>VLOOKUP(G1502,Ma_KH!$A:$R,14,0)</f>
        <v>60</v>
      </c>
    </row>
    <row r="1503" spans="1:27" x14ac:dyDescent="0.25">
      <c r="A1503" s="261">
        <v>46113</v>
      </c>
      <c r="B1503" s="262">
        <v>4186940740</v>
      </c>
      <c r="C1503" s="263" t="s">
        <v>15253</v>
      </c>
      <c r="D1503" s="261">
        <v>46118</v>
      </c>
      <c r="E1503" s="206"/>
      <c r="F1503" s="189"/>
      <c r="G1503" s="265" t="s">
        <v>12350</v>
      </c>
      <c r="H1503" s="206"/>
      <c r="I1503" s="288" t="s">
        <v>15556</v>
      </c>
      <c r="J1503" s="283" t="s">
        <v>1769</v>
      </c>
      <c r="K1503" s="205" t="s">
        <v>27</v>
      </c>
      <c r="L1503" s="190" t="str">
        <f>VLOOKUP($K1503,TONG_SL!$A:$D,2,0)</f>
        <v>Chân giò heo muối 300g</v>
      </c>
      <c r="M1503" s="243"/>
      <c r="N1503" s="190" t="str">
        <f t="shared" si="139"/>
        <v>K-C6</v>
      </c>
      <c r="O1503" s="243"/>
      <c r="P1503" s="243"/>
      <c r="Q1503" s="190" t="str">
        <f>VLOOKUP(K1503,TONG_SL!$A:$D,3,0)</f>
        <v>Túi</v>
      </c>
      <c r="R1503" s="248">
        <v>9</v>
      </c>
      <c r="S1503" s="159"/>
      <c r="T1503" s="159">
        <f>VLOOKUP(VLOOKUP(G1503,Ma_KH!$A:$R,18,0)&amp;K1503,Gia_MB!$A:$F,6,0)</f>
        <v>73431</v>
      </c>
      <c r="U1503" s="254">
        <f t="shared" si="135"/>
        <v>660879</v>
      </c>
      <c r="V1503" s="159"/>
      <c r="W1503" s="246">
        <f t="shared" si="136"/>
        <v>0</v>
      </c>
      <c r="X1503" s="247" t="str">
        <f t="shared" si="137"/>
        <v>8</v>
      </c>
      <c r="Y1503" s="159"/>
      <c r="Z1503" s="254">
        <f t="shared" si="138"/>
        <v>52870.32</v>
      </c>
      <c r="AA1503" s="5">
        <f>VLOOKUP(G1503,Ma_KH!$A:$R,14,0)</f>
        <v>60</v>
      </c>
    </row>
    <row r="1504" spans="1:27" x14ac:dyDescent="0.25">
      <c r="A1504" s="261">
        <v>46113</v>
      </c>
      <c r="B1504" s="262">
        <v>4186940740</v>
      </c>
      <c r="C1504" s="263" t="s">
        <v>15253</v>
      </c>
      <c r="D1504" s="261">
        <v>46118</v>
      </c>
      <c r="E1504" s="206"/>
      <c r="F1504" s="189"/>
      <c r="G1504" s="265" t="s">
        <v>12350</v>
      </c>
      <c r="H1504" s="206"/>
      <c r="I1504" s="288" t="s">
        <v>15556</v>
      </c>
      <c r="J1504" s="283" t="s">
        <v>1769</v>
      </c>
      <c r="K1504" s="205" t="s">
        <v>48</v>
      </c>
      <c r="L1504" s="190" t="str">
        <f>VLOOKUP($K1504,TONG_SL!$A:$D,2,0)</f>
        <v>Mọc Nấm Hương 250g</v>
      </c>
      <c r="M1504" s="243"/>
      <c r="N1504" s="190" t="str">
        <f t="shared" si="139"/>
        <v>K-C6</v>
      </c>
      <c r="O1504" s="243"/>
      <c r="P1504" s="243"/>
      <c r="Q1504" s="190" t="str">
        <f>VLOOKUP(K1504,TONG_SL!$A:$D,3,0)</f>
        <v>Túi</v>
      </c>
      <c r="R1504" s="248">
        <v>3</v>
      </c>
      <c r="S1504" s="159"/>
      <c r="T1504" s="159">
        <f>VLOOKUP(VLOOKUP(G1504,Ma_KH!$A:$R,18,0)&amp;K1504,Gia_MB!$A:$F,6,0)</f>
        <v>46000</v>
      </c>
      <c r="U1504" s="254">
        <f t="shared" si="135"/>
        <v>138000</v>
      </c>
      <c r="V1504" s="159"/>
      <c r="W1504" s="246">
        <f t="shared" si="136"/>
        <v>0</v>
      </c>
      <c r="X1504" s="247" t="str">
        <f t="shared" si="137"/>
        <v>8</v>
      </c>
      <c r="Y1504" s="159"/>
      <c r="Z1504" s="254">
        <f t="shared" si="138"/>
        <v>11040</v>
      </c>
      <c r="AA1504" s="5">
        <f>VLOOKUP(G1504,Ma_KH!$A:$R,14,0)</f>
        <v>60</v>
      </c>
    </row>
    <row r="1505" spans="1:27" x14ac:dyDescent="0.25">
      <c r="A1505" s="261">
        <v>46113</v>
      </c>
      <c r="B1505" s="262">
        <v>4186940740</v>
      </c>
      <c r="C1505" s="263" t="s">
        <v>15253</v>
      </c>
      <c r="D1505" s="261">
        <v>46118</v>
      </c>
      <c r="E1505" s="206"/>
      <c r="F1505" s="189"/>
      <c r="G1505" s="265" t="s">
        <v>12350</v>
      </c>
      <c r="H1505" s="206"/>
      <c r="I1505" s="288" t="s">
        <v>15556</v>
      </c>
      <c r="J1505" s="283" t="s">
        <v>1769</v>
      </c>
      <c r="K1505" s="205" t="s">
        <v>32</v>
      </c>
      <c r="L1505" s="190" t="str">
        <f>VLOOKUP($K1505,TONG_SL!$A:$D,2,0)</f>
        <v>Giò Tai Lưỡi Xào 250g</v>
      </c>
      <c r="M1505" s="243"/>
      <c r="N1505" s="190" t="str">
        <f t="shared" si="139"/>
        <v>K-C6</v>
      </c>
      <c r="O1505" s="243"/>
      <c r="P1505" s="243"/>
      <c r="Q1505" s="190" t="str">
        <f>VLOOKUP(K1505,TONG_SL!$A:$D,3,0)</f>
        <v>Túi</v>
      </c>
      <c r="R1505" s="248">
        <v>6</v>
      </c>
      <c r="S1505" s="159"/>
      <c r="T1505" s="159">
        <f>VLOOKUP(VLOOKUP(G1505,Ma_KH!$A:$R,18,0)&amp;K1505,Gia_MB!$A:$F,6,0)</f>
        <v>50182</v>
      </c>
      <c r="U1505" s="254">
        <f t="shared" si="135"/>
        <v>301092</v>
      </c>
      <c r="V1505" s="159"/>
      <c r="W1505" s="246">
        <f t="shared" si="136"/>
        <v>0</v>
      </c>
      <c r="X1505" s="247" t="str">
        <f t="shared" si="137"/>
        <v>8</v>
      </c>
      <c r="Y1505" s="159"/>
      <c r="Z1505" s="254">
        <f t="shared" si="138"/>
        <v>24087.360000000001</v>
      </c>
      <c r="AA1505" s="5">
        <f>VLOOKUP(G1505,Ma_KH!$A:$R,14,0)</f>
        <v>60</v>
      </c>
    </row>
    <row r="1506" spans="1:27" x14ac:dyDescent="0.25">
      <c r="A1506" s="261">
        <v>46113</v>
      </c>
      <c r="B1506" s="262">
        <v>4186940740</v>
      </c>
      <c r="C1506" s="263" t="s">
        <v>15253</v>
      </c>
      <c r="D1506" s="261">
        <v>46118</v>
      </c>
      <c r="E1506" s="206"/>
      <c r="F1506" s="189"/>
      <c r="G1506" s="265" t="s">
        <v>12350</v>
      </c>
      <c r="H1506" s="206"/>
      <c r="I1506" s="288" t="s">
        <v>15556</v>
      </c>
      <c r="J1506" s="283" t="s">
        <v>1769</v>
      </c>
      <c r="K1506" s="205" t="s">
        <v>37</v>
      </c>
      <c r="L1506" s="190" t="str">
        <f>VLOOKUP($K1506,TONG_SL!$A:$D,2,0)</f>
        <v>Chả cốm 300g</v>
      </c>
      <c r="M1506" s="243"/>
      <c r="N1506" s="190" t="str">
        <f t="shared" si="139"/>
        <v>K-C6</v>
      </c>
      <c r="O1506" s="243"/>
      <c r="P1506" s="243"/>
      <c r="Q1506" s="190" t="str">
        <f>VLOOKUP(K1506,TONG_SL!$A:$D,3,0)</f>
        <v>Túi</v>
      </c>
      <c r="R1506" s="248">
        <v>12</v>
      </c>
      <c r="S1506" s="159"/>
      <c r="T1506" s="159">
        <f>VLOOKUP(VLOOKUP(G1506,Ma_KH!$A:$R,18,0)&amp;K1506,Gia_MB!$A:$F,6,0)</f>
        <v>74250</v>
      </c>
      <c r="U1506" s="254">
        <f t="shared" si="135"/>
        <v>891000</v>
      </c>
      <c r="V1506" s="159"/>
      <c r="W1506" s="246">
        <f t="shared" si="136"/>
        <v>0</v>
      </c>
      <c r="X1506" s="247" t="str">
        <f t="shared" si="137"/>
        <v>8</v>
      </c>
      <c r="Y1506" s="159"/>
      <c r="Z1506" s="254">
        <f t="shared" si="138"/>
        <v>71280</v>
      </c>
      <c r="AA1506" s="5">
        <f>VLOOKUP(G1506,Ma_KH!$A:$R,14,0)</f>
        <v>60</v>
      </c>
    </row>
    <row r="1507" spans="1:27" x14ac:dyDescent="0.25">
      <c r="A1507" s="261">
        <v>46113</v>
      </c>
      <c r="B1507" s="262">
        <v>4186940740</v>
      </c>
      <c r="C1507" s="263" t="s">
        <v>15253</v>
      </c>
      <c r="D1507" s="261">
        <v>46118</v>
      </c>
      <c r="E1507" s="206"/>
      <c r="F1507" s="189"/>
      <c r="G1507" s="265" t="s">
        <v>12350</v>
      </c>
      <c r="H1507" s="206"/>
      <c r="I1507" s="288" t="s">
        <v>15556</v>
      </c>
      <c r="J1507" s="283" t="s">
        <v>1769</v>
      </c>
      <c r="K1507" s="205" t="s">
        <v>30</v>
      </c>
      <c r="L1507" s="190" t="str">
        <f>VLOOKUP($K1507,TONG_SL!$A:$D,2,0)</f>
        <v>Gà muối 500g</v>
      </c>
      <c r="M1507" s="243"/>
      <c r="N1507" s="190" t="str">
        <f t="shared" si="139"/>
        <v>K-C6</v>
      </c>
      <c r="O1507" s="243"/>
      <c r="P1507" s="243"/>
      <c r="Q1507" s="190" t="str">
        <f>VLOOKUP(K1507,TONG_SL!$A:$D,3,0)</f>
        <v>Túi</v>
      </c>
      <c r="R1507" s="248">
        <v>9</v>
      </c>
      <c r="S1507" s="159"/>
      <c r="T1507" s="159">
        <f>VLOOKUP(VLOOKUP(G1507,Ma_KH!$A:$R,18,0)&amp;K1507,Gia_MB!$A:$F,6,0)</f>
        <v>116611</v>
      </c>
      <c r="U1507" s="254">
        <f t="shared" si="135"/>
        <v>1049499</v>
      </c>
      <c r="V1507" s="159"/>
      <c r="W1507" s="246">
        <f t="shared" si="136"/>
        <v>0</v>
      </c>
      <c r="X1507" s="247" t="str">
        <f t="shared" si="137"/>
        <v>8</v>
      </c>
      <c r="Y1507" s="159"/>
      <c r="Z1507" s="254">
        <f t="shared" si="138"/>
        <v>83959.92</v>
      </c>
      <c r="AA1507" s="5">
        <f>VLOOKUP(G1507,Ma_KH!$A:$R,14,0)</f>
        <v>60</v>
      </c>
    </row>
    <row r="1508" spans="1:27" x14ac:dyDescent="0.25">
      <c r="A1508" s="261">
        <v>46113</v>
      </c>
      <c r="B1508" s="262">
        <v>4186941503</v>
      </c>
      <c r="C1508" s="263" t="s">
        <v>15253</v>
      </c>
      <c r="D1508" s="261">
        <v>46118</v>
      </c>
      <c r="E1508" s="206"/>
      <c r="F1508" s="189"/>
      <c r="G1508" s="265" t="s">
        <v>12350</v>
      </c>
      <c r="H1508" s="206"/>
      <c r="I1508" s="288" t="s">
        <v>15557</v>
      </c>
      <c r="J1508" s="283" t="s">
        <v>1769</v>
      </c>
      <c r="K1508" s="205" t="s">
        <v>37</v>
      </c>
      <c r="L1508" s="190" t="str">
        <f>VLOOKUP($K1508,TONG_SL!$A:$D,2,0)</f>
        <v>Chả cốm 300g</v>
      </c>
      <c r="M1508" s="243"/>
      <c r="N1508" s="190" t="str">
        <f t="shared" si="139"/>
        <v>K-C6</v>
      </c>
      <c r="O1508" s="243"/>
      <c r="P1508" s="243"/>
      <c r="Q1508" s="190" t="str">
        <f>VLOOKUP(K1508,TONG_SL!$A:$D,3,0)</f>
        <v>Túi</v>
      </c>
      <c r="R1508" s="248">
        <v>14</v>
      </c>
      <c r="S1508" s="159"/>
      <c r="T1508" s="159">
        <f>VLOOKUP(VLOOKUP(G1508,Ma_KH!$A:$R,18,0)&amp;K1508,Gia_MB!$A:$F,6,0)</f>
        <v>74250</v>
      </c>
      <c r="U1508" s="254">
        <f t="shared" si="135"/>
        <v>1039500</v>
      </c>
      <c r="V1508" s="159"/>
      <c r="W1508" s="246">
        <f t="shared" si="136"/>
        <v>0</v>
      </c>
      <c r="X1508" s="247" t="str">
        <f t="shared" si="137"/>
        <v>8</v>
      </c>
      <c r="Y1508" s="159"/>
      <c r="Z1508" s="254">
        <f t="shared" si="138"/>
        <v>83160</v>
      </c>
      <c r="AA1508" s="5">
        <f>VLOOKUP(G1508,Ma_KH!$A:$R,14,0)</f>
        <v>60</v>
      </c>
    </row>
    <row r="1509" spans="1:27" x14ac:dyDescent="0.25">
      <c r="A1509" s="261">
        <v>46113</v>
      </c>
      <c r="B1509" s="262">
        <v>4186941503</v>
      </c>
      <c r="C1509" s="263" t="s">
        <v>15253</v>
      </c>
      <c r="D1509" s="261">
        <v>46118</v>
      </c>
      <c r="E1509" s="206"/>
      <c r="F1509" s="189"/>
      <c r="G1509" s="265" t="s">
        <v>12350</v>
      </c>
      <c r="H1509" s="206"/>
      <c r="I1509" s="288" t="s">
        <v>15557</v>
      </c>
      <c r="J1509" s="283" t="s">
        <v>1769</v>
      </c>
      <c r="K1509" s="205" t="s">
        <v>32</v>
      </c>
      <c r="L1509" s="190" t="str">
        <f>VLOOKUP($K1509,TONG_SL!$A:$D,2,0)</f>
        <v>Giò Tai Lưỡi Xào 250g</v>
      </c>
      <c r="M1509" s="243"/>
      <c r="N1509" s="190" t="str">
        <f t="shared" si="139"/>
        <v>K-C6</v>
      </c>
      <c r="O1509" s="243"/>
      <c r="P1509" s="243"/>
      <c r="Q1509" s="190" t="str">
        <f>VLOOKUP(K1509,TONG_SL!$A:$D,3,0)</f>
        <v>Túi</v>
      </c>
      <c r="R1509" s="248">
        <v>9</v>
      </c>
      <c r="S1509" s="159"/>
      <c r="T1509" s="159">
        <f>VLOOKUP(VLOOKUP(G1509,Ma_KH!$A:$R,18,0)&amp;K1509,Gia_MB!$A:$F,6,0)</f>
        <v>50182</v>
      </c>
      <c r="U1509" s="254">
        <f t="shared" si="135"/>
        <v>451638</v>
      </c>
      <c r="V1509" s="159"/>
      <c r="W1509" s="246">
        <f t="shared" si="136"/>
        <v>0</v>
      </c>
      <c r="X1509" s="247" t="str">
        <f t="shared" si="137"/>
        <v>8</v>
      </c>
      <c r="Y1509" s="159"/>
      <c r="Z1509" s="254">
        <f t="shared" si="138"/>
        <v>36131.040000000001</v>
      </c>
      <c r="AA1509" s="5">
        <f>VLOOKUP(G1509,Ma_KH!$A:$R,14,0)</f>
        <v>60</v>
      </c>
    </row>
    <row r="1510" spans="1:27" x14ac:dyDescent="0.25">
      <c r="A1510" s="261">
        <v>46113</v>
      </c>
      <c r="B1510" s="262">
        <v>4186941503</v>
      </c>
      <c r="C1510" s="263" t="s">
        <v>15253</v>
      </c>
      <c r="D1510" s="261">
        <v>46118</v>
      </c>
      <c r="E1510" s="206"/>
      <c r="F1510" s="189"/>
      <c r="G1510" s="265" t="s">
        <v>12350</v>
      </c>
      <c r="H1510" s="206"/>
      <c r="I1510" s="288" t="s">
        <v>15557</v>
      </c>
      <c r="J1510" s="283" t="s">
        <v>1769</v>
      </c>
      <c r="K1510" s="205" t="s">
        <v>48</v>
      </c>
      <c r="L1510" s="190" t="str">
        <f>VLOOKUP($K1510,TONG_SL!$A:$D,2,0)</f>
        <v>Mọc Nấm Hương 250g</v>
      </c>
      <c r="M1510" s="243"/>
      <c r="N1510" s="190" t="str">
        <f t="shared" si="139"/>
        <v>K-C6</v>
      </c>
      <c r="O1510" s="243"/>
      <c r="P1510" s="243"/>
      <c r="Q1510" s="190" t="str">
        <f>VLOOKUP(K1510,TONG_SL!$A:$D,3,0)</f>
        <v>Túi</v>
      </c>
      <c r="R1510" s="248">
        <v>6</v>
      </c>
      <c r="S1510" s="159"/>
      <c r="T1510" s="159">
        <f>VLOOKUP(VLOOKUP(G1510,Ma_KH!$A:$R,18,0)&amp;K1510,Gia_MB!$A:$F,6,0)</f>
        <v>46000</v>
      </c>
      <c r="U1510" s="254">
        <f t="shared" si="135"/>
        <v>276000</v>
      </c>
      <c r="V1510" s="159"/>
      <c r="W1510" s="246">
        <f t="shared" si="136"/>
        <v>0</v>
      </c>
      <c r="X1510" s="247" t="str">
        <f t="shared" si="137"/>
        <v>8</v>
      </c>
      <c r="Y1510" s="159"/>
      <c r="Z1510" s="254">
        <f t="shared" si="138"/>
        <v>22080</v>
      </c>
      <c r="AA1510" s="5">
        <f>VLOOKUP(G1510,Ma_KH!$A:$R,14,0)</f>
        <v>60</v>
      </c>
    </row>
    <row r="1511" spans="1:27" x14ac:dyDescent="0.25">
      <c r="A1511" s="261">
        <v>46113</v>
      </c>
      <c r="B1511" s="262">
        <v>4186941503</v>
      </c>
      <c r="C1511" s="263" t="s">
        <v>15253</v>
      </c>
      <c r="D1511" s="261">
        <v>46118</v>
      </c>
      <c r="E1511" s="206"/>
      <c r="F1511" s="189"/>
      <c r="G1511" s="265" t="s">
        <v>12350</v>
      </c>
      <c r="H1511" s="206"/>
      <c r="I1511" s="288" t="s">
        <v>15557</v>
      </c>
      <c r="J1511" s="283" t="s">
        <v>1769</v>
      </c>
      <c r="K1511" s="205" t="s">
        <v>27</v>
      </c>
      <c r="L1511" s="190" t="str">
        <f>VLOOKUP($K1511,TONG_SL!$A:$D,2,0)</f>
        <v>Chân giò heo muối 300g</v>
      </c>
      <c r="M1511" s="243"/>
      <c r="N1511" s="190" t="str">
        <f t="shared" si="139"/>
        <v>K-C6</v>
      </c>
      <c r="O1511" s="243"/>
      <c r="P1511" s="243"/>
      <c r="Q1511" s="190" t="str">
        <f>VLOOKUP(K1511,TONG_SL!$A:$D,3,0)</f>
        <v>Túi</v>
      </c>
      <c r="R1511" s="248">
        <v>9</v>
      </c>
      <c r="S1511" s="159"/>
      <c r="T1511" s="159">
        <f>VLOOKUP(VLOOKUP(G1511,Ma_KH!$A:$R,18,0)&amp;K1511,Gia_MB!$A:$F,6,0)</f>
        <v>73431</v>
      </c>
      <c r="U1511" s="254">
        <f t="shared" si="135"/>
        <v>660879</v>
      </c>
      <c r="V1511" s="159"/>
      <c r="W1511" s="246">
        <f t="shared" si="136"/>
        <v>0</v>
      </c>
      <c r="X1511" s="247" t="str">
        <f t="shared" si="137"/>
        <v>8</v>
      </c>
      <c r="Y1511" s="159"/>
      <c r="Z1511" s="254">
        <f t="shared" si="138"/>
        <v>52870.32</v>
      </c>
      <c r="AA1511" s="5">
        <f>VLOOKUP(G1511,Ma_KH!$A:$R,14,0)</f>
        <v>60</v>
      </c>
    </row>
    <row r="1512" spans="1:27" x14ac:dyDescent="0.25">
      <c r="A1512" s="261">
        <v>46113</v>
      </c>
      <c r="B1512" s="262">
        <v>4186941503</v>
      </c>
      <c r="C1512" s="263" t="s">
        <v>15253</v>
      </c>
      <c r="D1512" s="261">
        <v>46118</v>
      </c>
      <c r="E1512" s="206"/>
      <c r="F1512" s="189"/>
      <c r="G1512" s="265" t="s">
        <v>12350</v>
      </c>
      <c r="H1512" s="206"/>
      <c r="I1512" s="288" t="s">
        <v>15557</v>
      </c>
      <c r="J1512" s="283" t="s">
        <v>1769</v>
      </c>
      <c r="K1512" s="205" t="s">
        <v>34</v>
      </c>
      <c r="L1512" s="190" t="str">
        <f>VLOOKUP($K1512,TONG_SL!$A:$D,2,0)</f>
        <v>Tai heo muối 200g</v>
      </c>
      <c r="M1512" s="243"/>
      <c r="N1512" s="190" t="str">
        <f t="shared" si="139"/>
        <v>K-C6</v>
      </c>
      <c r="O1512" s="243"/>
      <c r="P1512" s="243"/>
      <c r="Q1512" s="190" t="str">
        <f>VLOOKUP(K1512,TONG_SL!$A:$D,3,0)</f>
        <v>Túi</v>
      </c>
      <c r="R1512" s="248">
        <v>9</v>
      </c>
      <c r="S1512" s="159"/>
      <c r="T1512" s="159">
        <f>VLOOKUP(VLOOKUP(G1512,Ma_KH!$A:$R,18,0)&amp;K1512,Gia_MB!$A:$F,6,0)</f>
        <v>55595</v>
      </c>
      <c r="U1512" s="254">
        <f t="shared" si="135"/>
        <v>500355</v>
      </c>
      <c r="V1512" s="159"/>
      <c r="W1512" s="246">
        <f t="shared" si="136"/>
        <v>0</v>
      </c>
      <c r="X1512" s="247" t="str">
        <f t="shared" si="137"/>
        <v>8</v>
      </c>
      <c r="Y1512" s="159"/>
      <c r="Z1512" s="254">
        <f t="shared" si="138"/>
        <v>40028.400000000001</v>
      </c>
      <c r="AA1512" s="5">
        <f>VLOOKUP(G1512,Ma_KH!$A:$R,14,0)</f>
        <v>60</v>
      </c>
    </row>
    <row r="1513" spans="1:27" x14ac:dyDescent="0.25">
      <c r="A1513" s="261">
        <v>46113</v>
      </c>
      <c r="B1513" s="262">
        <v>4186941503</v>
      </c>
      <c r="C1513" s="263" t="s">
        <v>15253</v>
      </c>
      <c r="D1513" s="261">
        <v>46118</v>
      </c>
      <c r="E1513" s="206"/>
      <c r="F1513" s="189"/>
      <c r="G1513" s="265" t="s">
        <v>12350</v>
      </c>
      <c r="H1513" s="206"/>
      <c r="I1513" s="288" t="s">
        <v>15557</v>
      </c>
      <c r="J1513" s="283" t="s">
        <v>1769</v>
      </c>
      <c r="K1513" s="205" t="s">
        <v>39</v>
      </c>
      <c r="L1513" s="190" t="str">
        <f>VLOOKUP($K1513,TONG_SL!$A:$D,2,0)</f>
        <v>Chả nướng 300g</v>
      </c>
      <c r="M1513" s="243"/>
      <c r="N1513" s="190" t="str">
        <f t="shared" si="139"/>
        <v>K-C6</v>
      </c>
      <c r="O1513" s="243"/>
      <c r="P1513" s="243"/>
      <c r="Q1513" s="190" t="str">
        <f>VLOOKUP(K1513,TONG_SL!$A:$D,3,0)</f>
        <v>Túi</v>
      </c>
      <c r="R1513" s="248">
        <v>10</v>
      </c>
      <c r="S1513" s="159"/>
      <c r="T1513" s="159">
        <f>VLOOKUP(VLOOKUP(G1513,Ma_KH!$A:$R,18,0)&amp;K1513,Gia_MB!$A:$F,6,0)</f>
        <v>70950</v>
      </c>
      <c r="U1513" s="254">
        <f t="shared" si="135"/>
        <v>709500</v>
      </c>
      <c r="V1513" s="159"/>
      <c r="W1513" s="246">
        <f t="shared" si="136"/>
        <v>0</v>
      </c>
      <c r="X1513" s="247" t="str">
        <f t="shared" si="137"/>
        <v>8</v>
      </c>
      <c r="Y1513" s="159"/>
      <c r="Z1513" s="254">
        <f t="shared" si="138"/>
        <v>56760</v>
      </c>
      <c r="AA1513" s="5">
        <f>VLOOKUP(G1513,Ma_KH!$A:$R,14,0)</f>
        <v>60</v>
      </c>
    </row>
    <row r="1514" spans="1:27" x14ac:dyDescent="0.25">
      <c r="A1514" s="261">
        <v>46113</v>
      </c>
      <c r="B1514" s="262">
        <v>4186941568</v>
      </c>
      <c r="C1514" s="263" t="s">
        <v>15253</v>
      </c>
      <c r="D1514" s="261">
        <v>46118</v>
      </c>
      <c r="E1514" s="206"/>
      <c r="F1514" s="189"/>
      <c r="G1514" s="265" t="s">
        <v>15055</v>
      </c>
      <c r="H1514" s="206"/>
      <c r="I1514" s="288" t="s">
        <v>15558</v>
      </c>
      <c r="J1514" s="283" t="s">
        <v>1769</v>
      </c>
      <c r="K1514" s="205" t="s">
        <v>48</v>
      </c>
      <c r="L1514" s="190" t="str">
        <f>VLOOKUP($K1514,TONG_SL!$A:$D,2,0)</f>
        <v>Mọc Nấm Hương 250g</v>
      </c>
      <c r="M1514" s="243"/>
      <c r="N1514" s="190" t="str">
        <f t="shared" si="139"/>
        <v>K-C6</v>
      </c>
      <c r="O1514" s="243"/>
      <c r="P1514" s="243"/>
      <c r="Q1514" s="190" t="str">
        <f>VLOOKUP(K1514,TONG_SL!$A:$D,3,0)</f>
        <v>Túi</v>
      </c>
      <c r="R1514" s="248">
        <v>9</v>
      </c>
      <c r="S1514" s="159"/>
      <c r="T1514" s="159">
        <f>VLOOKUP(VLOOKUP(G1514,Ma_KH!$A:$R,18,0)&amp;K1514,Gia_MB!$A:$F,6,0)</f>
        <v>46000</v>
      </c>
      <c r="U1514" s="254">
        <f t="shared" si="135"/>
        <v>414000</v>
      </c>
      <c r="V1514" s="159"/>
      <c r="W1514" s="246">
        <f t="shared" si="136"/>
        <v>0</v>
      </c>
      <c r="X1514" s="247" t="str">
        <f t="shared" si="137"/>
        <v>8</v>
      </c>
      <c r="Y1514" s="159"/>
      <c r="Z1514" s="254">
        <f t="shared" si="138"/>
        <v>33120</v>
      </c>
      <c r="AA1514" s="5">
        <f>VLOOKUP(G1514,Ma_KH!$A:$R,14,0)</f>
        <v>60</v>
      </c>
    </row>
    <row r="1515" spans="1:27" x14ac:dyDescent="0.25">
      <c r="A1515" s="261">
        <v>46113</v>
      </c>
      <c r="B1515" s="262">
        <v>4186941568</v>
      </c>
      <c r="C1515" s="263" t="s">
        <v>15253</v>
      </c>
      <c r="D1515" s="261">
        <v>46118</v>
      </c>
      <c r="E1515" s="206"/>
      <c r="F1515" s="189"/>
      <c r="G1515" s="265" t="s">
        <v>15055</v>
      </c>
      <c r="H1515" s="206"/>
      <c r="I1515" s="288" t="s">
        <v>15558</v>
      </c>
      <c r="J1515" s="283" t="s">
        <v>1769</v>
      </c>
      <c r="K1515" s="205" t="s">
        <v>32</v>
      </c>
      <c r="L1515" s="190" t="str">
        <f>VLOOKUP($K1515,TONG_SL!$A:$D,2,0)</f>
        <v>Giò Tai Lưỡi Xào 250g</v>
      </c>
      <c r="M1515" s="243"/>
      <c r="N1515" s="190" t="str">
        <f t="shared" si="139"/>
        <v>K-C6</v>
      </c>
      <c r="O1515" s="243"/>
      <c r="P1515" s="243"/>
      <c r="Q1515" s="190" t="str">
        <f>VLOOKUP(K1515,TONG_SL!$A:$D,3,0)</f>
        <v>Túi</v>
      </c>
      <c r="R1515" s="248">
        <v>3</v>
      </c>
      <c r="S1515" s="159"/>
      <c r="T1515" s="159">
        <f>VLOOKUP(VLOOKUP(G1515,Ma_KH!$A:$R,18,0)&amp;K1515,Gia_MB!$A:$F,6,0)</f>
        <v>50182</v>
      </c>
      <c r="U1515" s="254">
        <f t="shared" si="135"/>
        <v>150546</v>
      </c>
      <c r="V1515" s="159"/>
      <c r="W1515" s="246">
        <f t="shared" si="136"/>
        <v>0</v>
      </c>
      <c r="X1515" s="247" t="str">
        <f t="shared" si="137"/>
        <v>8</v>
      </c>
      <c r="Y1515" s="159"/>
      <c r="Z1515" s="254">
        <f t="shared" si="138"/>
        <v>12043.68</v>
      </c>
      <c r="AA1515" s="5">
        <f>VLOOKUP(G1515,Ma_KH!$A:$R,14,0)</f>
        <v>60</v>
      </c>
    </row>
    <row r="1516" spans="1:27" x14ac:dyDescent="0.25">
      <c r="A1516" s="261">
        <v>46113</v>
      </c>
      <c r="B1516" s="262">
        <v>4186941568</v>
      </c>
      <c r="C1516" s="263" t="s">
        <v>15253</v>
      </c>
      <c r="D1516" s="261">
        <v>46118</v>
      </c>
      <c r="E1516" s="206"/>
      <c r="F1516" s="189"/>
      <c r="G1516" s="265" t="s">
        <v>15055</v>
      </c>
      <c r="H1516" s="206"/>
      <c r="I1516" s="288" t="s">
        <v>15558</v>
      </c>
      <c r="J1516" s="283" t="s">
        <v>1769</v>
      </c>
      <c r="K1516" s="205" t="s">
        <v>30</v>
      </c>
      <c r="L1516" s="190" t="str">
        <f>VLOOKUP($K1516,TONG_SL!$A:$D,2,0)</f>
        <v>Gà muối 500g</v>
      </c>
      <c r="M1516" s="243"/>
      <c r="N1516" s="190" t="str">
        <f t="shared" si="139"/>
        <v>K-C6</v>
      </c>
      <c r="O1516" s="243"/>
      <c r="P1516" s="243"/>
      <c r="Q1516" s="190" t="str">
        <f>VLOOKUP(K1516,TONG_SL!$A:$D,3,0)</f>
        <v>Túi</v>
      </c>
      <c r="R1516" s="248">
        <v>3</v>
      </c>
      <c r="S1516" s="159"/>
      <c r="T1516" s="159">
        <f>VLOOKUP(VLOOKUP(G1516,Ma_KH!$A:$R,18,0)&amp;K1516,Gia_MB!$A:$F,6,0)</f>
        <v>116611</v>
      </c>
      <c r="U1516" s="254">
        <f t="shared" si="135"/>
        <v>349833</v>
      </c>
      <c r="V1516" s="159"/>
      <c r="W1516" s="246">
        <f t="shared" si="136"/>
        <v>0</v>
      </c>
      <c r="X1516" s="247" t="str">
        <f t="shared" si="137"/>
        <v>8</v>
      </c>
      <c r="Y1516" s="159"/>
      <c r="Z1516" s="254">
        <f t="shared" si="138"/>
        <v>27986.639999999999</v>
      </c>
      <c r="AA1516" s="5">
        <f>VLOOKUP(G1516,Ma_KH!$A:$R,14,0)</f>
        <v>60</v>
      </c>
    </row>
    <row r="1517" spans="1:27" x14ac:dyDescent="0.25">
      <c r="A1517" s="261">
        <v>46113</v>
      </c>
      <c r="B1517" s="262">
        <v>4186941568</v>
      </c>
      <c r="C1517" s="263" t="s">
        <v>15253</v>
      </c>
      <c r="D1517" s="261">
        <v>46118</v>
      </c>
      <c r="E1517" s="206"/>
      <c r="F1517" s="189"/>
      <c r="G1517" s="265" t="s">
        <v>15055</v>
      </c>
      <c r="H1517" s="206"/>
      <c r="I1517" s="288" t="s">
        <v>15558</v>
      </c>
      <c r="J1517" s="283" t="s">
        <v>1769</v>
      </c>
      <c r="K1517" s="205" t="s">
        <v>27</v>
      </c>
      <c r="L1517" s="190" t="str">
        <f>VLOOKUP($K1517,TONG_SL!$A:$D,2,0)</f>
        <v>Chân giò heo muối 300g</v>
      </c>
      <c r="M1517" s="243"/>
      <c r="N1517" s="190" t="str">
        <f t="shared" si="139"/>
        <v>K-C6</v>
      </c>
      <c r="O1517" s="243"/>
      <c r="P1517" s="243"/>
      <c r="Q1517" s="190" t="str">
        <f>VLOOKUP(K1517,TONG_SL!$A:$D,3,0)</f>
        <v>Túi</v>
      </c>
      <c r="R1517" s="248">
        <v>3</v>
      </c>
      <c r="S1517" s="159"/>
      <c r="T1517" s="159">
        <f>VLOOKUP(VLOOKUP(G1517,Ma_KH!$A:$R,18,0)&amp;K1517,Gia_MB!$A:$F,6,0)</f>
        <v>73431</v>
      </c>
      <c r="U1517" s="254">
        <f t="shared" si="135"/>
        <v>220293</v>
      </c>
      <c r="V1517" s="159"/>
      <c r="W1517" s="246">
        <f t="shared" si="136"/>
        <v>0</v>
      </c>
      <c r="X1517" s="247" t="str">
        <f t="shared" si="137"/>
        <v>8</v>
      </c>
      <c r="Y1517" s="159"/>
      <c r="Z1517" s="254">
        <f t="shared" si="138"/>
        <v>17623.439999999999</v>
      </c>
      <c r="AA1517" s="5">
        <f>VLOOKUP(G1517,Ma_KH!$A:$R,14,0)</f>
        <v>60</v>
      </c>
    </row>
    <row r="1518" spans="1:27" x14ac:dyDescent="0.25">
      <c r="A1518" s="261">
        <v>46113</v>
      </c>
      <c r="B1518" s="262">
        <v>4186941568</v>
      </c>
      <c r="C1518" s="263" t="s">
        <v>15253</v>
      </c>
      <c r="D1518" s="261">
        <v>46118</v>
      </c>
      <c r="E1518" s="206"/>
      <c r="F1518" s="189"/>
      <c r="G1518" s="265" t="s">
        <v>15055</v>
      </c>
      <c r="H1518" s="206"/>
      <c r="I1518" s="288" t="s">
        <v>15558</v>
      </c>
      <c r="J1518" s="283" t="s">
        <v>1769</v>
      </c>
      <c r="K1518" s="205" t="s">
        <v>37</v>
      </c>
      <c r="L1518" s="190" t="str">
        <f>VLOOKUP($K1518,TONG_SL!$A:$D,2,0)</f>
        <v>Chả cốm 300g</v>
      </c>
      <c r="M1518" s="243"/>
      <c r="N1518" s="190" t="str">
        <f t="shared" si="139"/>
        <v>K-C6</v>
      </c>
      <c r="O1518" s="243"/>
      <c r="P1518" s="243"/>
      <c r="Q1518" s="190" t="str">
        <f>VLOOKUP(K1518,TONG_SL!$A:$D,3,0)</f>
        <v>Túi</v>
      </c>
      <c r="R1518" s="248">
        <v>4</v>
      </c>
      <c r="S1518" s="159"/>
      <c r="T1518" s="159">
        <f>VLOOKUP(VLOOKUP(G1518,Ma_KH!$A:$R,18,0)&amp;K1518,Gia_MB!$A:$F,6,0)</f>
        <v>74250</v>
      </c>
      <c r="U1518" s="254">
        <f t="shared" si="135"/>
        <v>297000</v>
      </c>
      <c r="V1518" s="159"/>
      <c r="W1518" s="246">
        <f t="shared" si="136"/>
        <v>0</v>
      </c>
      <c r="X1518" s="247" t="str">
        <f t="shared" si="137"/>
        <v>8</v>
      </c>
      <c r="Y1518" s="159"/>
      <c r="Z1518" s="254">
        <f t="shared" si="138"/>
        <v>23760</v>
      </c>
      <c r="AA1518" s="5">
        <f>VLOOKUP(G1518,Ma_KH!$A:$R,14,0)</f>
        <v>60</v>
      </c>
    </row>
    <row r="1519" spans="1:27" x14ac:dyDescent="0.25">
      <c r="A1519" s="261">
        <v>46113</v>
      </c>
      <c r="B1519" s="262">
        <v>4186941568</v>
      </c>
      <c r="C1519" s="263" t="s">
        <v>15253</v>
      </c>
      <c r="D1519" s="261">
        <v>46118</v>
      </c>
      <c r="E1519" s="206"/>
      <c r="F1519" s="189"/>
      <c r="G1519" s="265" t="s">
        <v>15055</v>
      </c>
      <c r="H1519" s="206"/>
      <c r="I1519" s="288" t="s">
        <v>15558</v>
      </c>
      <c r="J1519" s="283" t="s">
        <v>1769</v>
      </c>
      <c r="K1519" s="205" t="s">
        <v>34</v>
      </c>
      <c r="L1519" s="190" t="str">
        <f>VLOOKUP($K1519,TONG_SL!$A:$D,2,0)</f>
        <v>Tai heo muối 200g</v>
      </c>
      <c r="M1519" s="243"/>
      <c r="N1519" s="190" t="str">
        <f t="shared" si="139"/>
        <v>K-C6</v>
      </c>
      <c r="O1519" s="243"/>
      <c r="P1519" s="243"/>
      <c r="Q1519" s="190" t="str">
        <f>VLOOKUP(K1519,TONG_SL!$A:$D,3,0)</f>
        <v>Túi</v>
      </c>
      <c r="R1519" s="248">
        <v>6</v>
      </c>
      <c r="S1519" s="159"/>
      <c r="T1519" s="159">
        <f>VLOOKUP(VLOOKUP(G1519,Ma_KH!$A:$R,18,0)&amp;K1519,Gia_MB!$A:$F,6,0)</f>
        <v>55595</v>
      </c>
      <c r="U1519" s="254">
        <f t="shared" si="135"/>
        <v>333570</v>
      </c>
      <c r="V1519" s="159"/>
      <c r="W1519" s="246">
        <f t="shared" si="136"/>
        <v>0</v>
      </c>
      <c r="X1519" s="247" t="str">
        <f t="shared" si="137"/>
        <v>8</v>
      </c>
      <c r="Y1519" s="159"/>
      <c r="Z1519" s="254">
        <f t="shared" si="138"/>
        <v>26685.600000000002</v>
      </c>
      <c r="AA1519" s="5">
        <f>VLOOKUP(G1519,Ma_KH!$A:$R,14,0)</f>
        <v>60</v>
      </c>
    </row>
    <row r="1520" spans="1:27" x14ac:dyDescent="0.25">
      <c r="A1520" s="261">
        <v>46113</v>
      </c>
      <c r="B1520" s="262">
        <v>4186941568</v>
      </c>
      <c r="C1520" s="263" t="s">
        <v>15253</v>
      </c>
      <c r="D1520" s="261">
        <v>46118</v>
      </c>
      <c r="E1520" s="206"/>
      <c r="F1520" s="189"/>
      <c r="G1520" s="265" t="s">
        <v>15055</v>
      </c>
      <c r="H1520" s="206"/>
      <c r="I1520" s="288" t="s">
        <v>15558</v>
      </c>
      <c r="J1520" s="283" t="s">
        <v>1769</v>
      </c>
      <c r="K1520" s="205" t="s">
        <v>39</v>
      </c>
      <c r="L1520" s="190" t="str">
        <f>VLOOKUP($K1520,TONG_SL!$A:$D,2,0)</f>
        <v>Chả nướng 300g</v>
      </c>
      <c r="M1520" s="243"/>
      <c r="N1520" s="190" t="str">
        <f t="shared" si="139"/>
        <v>K-C6</v>
      </c>
      <c r="O1520" s="243"/>
      <c r="P1520" s="243"/>
      <c r="Q1520" s="190" t="str">
        <f>VLOOKUP(K1520,TONG_SL!$A:$D,3,0)</f>
        <v>Túi</v>
      </c>
      <c r="R1520" s="248">
        <v>2</v>
      </c>
      <c r="S1520" s="159"/>
      <c r="T1520" s="159">
        <f>VLOOKUP(VLOOKUP(G1520,Ma_KH!$A:$R,18,0)&amp;K1520,Gia_MB!$A:$F,6,0)</f>
        <v>70950</v>
      </c>
      <c r="U1520" s="254">
        <f t="shared" si="135"/>
        <v>141900</v>
      </c>
      <c r="V1520" s="159"/>
      <c r="W1520" s="246">
        <f t="shared" si="136"/>
        <v>0</v>
      </c>
      <c r="X1520" s="247" t="str">
        <f t="shared" si="137"/>
        <v>8</v>
      </c>
      <c r="Y1520" s="159"/>
      <c r="Z1520" s="254">
        <f t="shared" si="138"/>
        <v>11352</v>
      </c>
      <c r="AA1520" s="5">
        <f>VLOOKUP(G1520,Ma_KH!$A:$R,14,0)</f>
        <v>60</v>
      </c>
    </row>
    <row r="1521" spans="1:27" x14ac:dyDescent="0.25">
      <c r="A1521" s="186">
        <v>46113</v>
      </c>
      <c r="B1521" s="205">
        <v>4186941656</v>
      </c>
      <c r="C1521" s="189" t="s">
        <v>15253</v>
      </c>
      <c r="D1521" s="186">
        <v>46118</v>
      </c>
      <c r="E1521" s="206"/>
      <c r="F1521" s="189"/>
      <c r="G1521" s="207" t="s">
        <v>15055</v>
      </c>
      <c r="H1521" s="206"/>
      <c r="I1521" s="288" t="s">
        <v>15559</v>
      </c>
      <c r="J1521" s="283" t="s">
        <v>1769</v>
      </c>
      <c r="K1521" s="205" t="s">
        <v>34</v>
      </c>
      <c r="L1521" s="190" t="str">
        <f>VLOOKUP($K1521,TONG_SL!$A:$D,2,0)</f>
        <v>Tai heo muối 200g</v>
      </c>
      <c r="M1521" s="243"/>
      <c r="N1521" s="190" t="str">
        <f t="shared" si="139"/>
        <v>K-C6</v>
      </c>
      <c r="O1521" s="243"/>
      <c r="P1521" s="243"/>
      <c r="Q1521" s="190" t="str">
        <f>VLOOKUP(K1521,TONG_SL!$A:$D,3,0)</f>
        <v>Túi</v>
      </c>
      <c r="R1521" s="248">
        <v>6</v>
      </c>
      <c r="S1521" s="159"/>
      <c r="T1521" s="159">
        <f>VLOOKUP(VLOOKUP(G1521,Ma_KH!$A:$R,18,0)&amp;K1521,Gia_MB!$A:$F,6,0)</f>
        <v>55595</v>
      </c>
      <c r="U1521" s="254">
        <f t="shared" si="135"/>
        <v>333570</v>
      </c>
      <c r="V1521" s="159"/>
      <c r="W1521" s="246">
        <f t="shared" si="136"/>
        <v>0</v>
      </c>
      <c r="X1521" s="247" t="str">
        <f t="shared" si="137"/>
        <v>8</v>
      </c>
      <c r="Y1521" s="159"/>
      <c r="Z1521" s="254">
        <f t="shared" si="138"/>
        <v>26685.600000000002</v>
      </c>
      <c r="AA1521" s="5">
        <f>VLOOKUP(G1521,Ma_KH!$A:$R,14,0)</f>
        <v>60</v>
      </c>
    </row>
    <row r="1522" spans="1:27" x14ac:dyDescent="0.25">
      <c r="A1522" s="186">
        <v>46113</v>
      </c>
      <c r="B1522" s="205">
        <v>4186941656</v>
      </c>
      <c r="C1522" s="189" t="s">
        <v>15253</v>
      </c>
      <c r="D1522" s="186">
        <v>46118</v>
      </c>
      <c r="E1522" s="206"/>
      <c r="F1522" s="189"/>
      <c r="G1522" s="207" t="s">
        <v>15055</v>
      </c>
      <c r="H1522" s="206"/>
      <c r="I1522" s="288" t="s">
        <v>15559</v>
      </c>
      <c r="J1522" s="283" t="s">
        <v>1769</v>
      </c>
      <c r="K1522" s="205" t="s">
        <v>48</v>
      </c>
      <c r="L1522" s="190" t="str">
        <f>VLOOKUP($K1522,TONG_SL!$A:$D,2,0)</f>
        <v>Mọc Nấm Hương 250g</v>
      </c>
      <c r="M1522" s="243"/>
      <c r="N1522" s="190" t="str">
        <f t="shared" si="139"/>
        <v>K-C6</v>
      </c>
      <c r="O1522" s="243"/>
      <c r="P1522" s="243"/>
      <c r="Q1522" s="190" t="str">
        <f>VLOOKUP(K1522,TONG_SL!$A:$D,3,0)</f>
        <v>Túi</v>
      </c>
      <c r="R1522" s="248">
        <v>3</v>
      </c>
      <c r="S1522" s="159"/>
      <c r="T1522" s="159">
        <f>VLOOKUP(VLOOKUP(G1522,Ma_KH!$A:$R,18,0)&amp;K1522,Gia_MB!$A:$F,6,0)</f>
        <v>46000</v>
      </c>
      <c r="U1522" s="254">
        <f t="shared" si="135"/>
        <v>138000</v>
      </c>
      <c r="V1522" s="159"/>
      <c r="W1522" s="246">
        <f t="shared" si="136"/>
        <v>0</v>
      </c>
      <c r="X1522" s="247" t="str">
        <f t="shared" si="137"/>
        <v>8</v>
      </c>
      <c r="Y1522" s="159"/>
      <c r="Z1522" s="254">
        <f t="shared" si="138"/>
        <v>11040</v>
      </c>
      <c r="AA1522" s="5">
        <f>VLOOKUP(G1522,Ma_KH!$A:$R,14,0)</f>
        <v>60</v>
      </c>
    </row>
    <row r="1523" spans="1:27" x14ac:dyDescent="0.25">
      <c r="A1523" s="186">
        <v>46113</v>
      </c>
      <c r="B1523" s="205">
        <v>4186941656</v>
      </c>
      <c r="C1523" s="189" t="s">
        <v>15253</v>
      </c>
      <c r="D1523" s="186">
        <v>46118</v>
      </c>
      <c r="E1523" s="206"/>
      <c r="F1523" s="189"/>
      <c r="G1523" s="207" t="s">
        <v>15055</v>
      </c>
      <c r="H1523" s="206"/>
      <c r="I1523" s="288" t="s">
        <v>15559</v>
      </c>
      <c r="J1523" s="283" t="s">
        <v>1769</v>
      </c>
      <c r="K1523" s="205" t="s">
        <v>30</v>
      </c>
      <c r="L1523" s="190" t="str">
        <f>VLOOKUP($K1523,TONG_SL!$A:$D,2,0)</f>
        <v>Gà muối 500g</v>
      </c>
      <c r="M1523" s="243"/>
      <c r="N1523" s="190" t="str">
        <f t="shared" si="139"/>
        <v>K-C6</v>
      </c>
      <c r="O1523" s="243"/>
      <c r="P1523" s="243"/>
      <c r="Q1523" s="190" t="str">
        <f>VLOOKUP(K1523,TONG_SL!$A:$D,3,0)</f>
        <v>Túi</v>
      </c>
      <c r="R1523" s="248">
        <v>3</v>
      </c>
      <c r="S1523" s="159"/>
      <c r="T1523" s="159">
        <f>VLOOKUP(VLOOKUP(G1523,Ma_KH!$A:$R,18,0)&amp;K1523,Gia_MB!$A:$F,6,0)</f>
        <v>116611</v>
      </c>
      <c r="U1523" s="254">
        <f t="shared" si="135"/>
        <v>349833</v>
      </c>
      <c r="V1523" s="159"/>
      <c r="W1523" s="246">
        <f t="shared" si="136"/>
        <v>0</v>
      </c>
      <c r="X1523" s="247" t="str">
        <f t="shared" si="137"/>
        <v>8</v>
      </c>
      <c r="Y1523" s="159"/>
      <c r="Z1523" s="254">
        <f t="shared" si="138"/>
        <v>27986.639999999999</v>
      </c>
      <c r="AA1523" s="5">
        <f>VLOOKUP(G1523,Ma_KH!$A:$R,14,0)</f>
        <v>60</v>
      </c>
    </row>
    <row r="1524" spans="1:27" x14ac:dyDescent="0.25">
      <c r="A1524" s="186">
        <v>46113</v>
      </c>
      <c r="B1524" s="205">
        <v>4186941656</v>
      </c>
      <c r="C1524" s="189" t="s">
        <v>15253</v>
      </c>
      <c r="D1524" s="186">
        <v>46118</v>
      </c>
      <c r="E1524" s="206"/>
      <c r="F1524" s="189"/>
      <c r="G1524" s="207" t="s">
        <v>15055</v>
      </c>
      <c r="H1524" s="206"/>
      <c r="I1524" s="288" t="s">
        <v>15559</v>
      </c>
      <c r="J1524" s="283" t="s">
        <v>1769</v>
      </c>
      <c r="K1524" s="205" t="s">
        <v>27</v>
      </c>
      <c r="L1524" s="190" t="str">
        <f>VLOOKUP($K1524,TONG_SL!$A:$D,2,0)</f>
        <v>Chân giò heo muối 300g</v>
      </c>
      <c r="M1524" s="243"/>
      <c r="N1524" s="190" t="str">
        <f t="shared" si="139"/>
        <v>K-C6</v>
      </c>
      <c r="O1524" s="243"/>
      <c r="P1524" s="243"/>
      <c r="Q1524" s="190" t="str">
        <f>VLOOKUP(K1524,TONG_SL!$A:$D,3,0)</f>
        <v>Túi</v>
      </c>
      <c r="R1524" s="248">
        <v>3</v>
      </c>
      <c r="S1524" s="159"/>
      <c r="T1524" s="159">
        <f>VLOOKUP(VLOOKUP(G1524,Ma_KH!$A:$R,18,0)&amp;K1524,Gia_MB!$A:$F,6,0)</f>
        <v>73431</v>
      </c>
      <c r="U1524" s="254">
        <f t="shared" si="135"/>
        <v>220293</v>
      </c>
      <c r="V1524" s="159"/>
      <c r="W1524" s="246">
        <f t="shared" si="136"/>
        <v>0</v>
      </c>
      <c r="X1524" s="247" t="str">
        <f t="shared" si="137"/>
        <v>8</v>
      </c>
      <c r="Y1524" s="159"/>
      <c r="Z1524" s="254">
        <f t="shared" si="138"/>
        <v>17623.439999999999</v>
      </c>
      <c r="AA1524" s="5">
        <f>VLOOKUP(G1524,Ma_KH!$A:$R,14,0)</f>
        <v>60</v>
      </c>
    </row>
    <row r="1525" spans="1:27" x14ac:dyDescent="0.25">
      <c r="A1525" s="186">
        <v>46113</v>
      </c>
      <c r="B1525" s="205">
        <v>4186941656</v>
      </c>
      <c r="C1525" s="189" t="s">
        <v>15253</v>
      </c>
      <c r="D1525" s="186">
        <v>46118</v>
      </c>
      <c r="E1525" s="206"/>
      <c r="F1525" s="189"/>
      <c r="G1525" s="207" t="s">
        <v>15055</v>
      </c>
      <c r="H1525" s="206"/>
      <c r="I1525" s="288" t="s">
        <v>15559</v>
      </c>
      <c r="J1525" s="283" t="s">
        <v>1769</v>
      </c>
      <c r="K1525" s="205" t="s">
        <v>37</v>
      </c>
      <c r="L1525" s="190" t="str">
        <f>VLOOKUP($K1525,TONG_SL!$A:$D,2,0)</f>
        <v>Chả cốm 300g</v>
      </c>
      <c r="M1525" s="243"/>
      <c r="N1525" s="190" t="str">
        <f t="shared" si="139"/>
        <v>K-C6</v>
      </c>
      <c r="O1525" s="243"/>
      <c r="P1525" s="243"/>
      <c r="Q1525" s="190" t="str">
        <f>VLOOKUP(K1525,TONG_SL!$A:$D,3,0)</f>
        <v>Túi</v>
      </c>
      <c r="R1525" s="248">
        <v>2</v>
      </c>
      <c r="S1525" s="159"/>
      <c r="T1525" s="159">
        <f>VLOOKUP(VLOOKUP(G1525,Ma_KH!$A:$R,18,0)&amp;K1525,Gia_MB!$A:$F,6,0)</f>
        <v>74250</v>
      </c>
      <c r="U1525" s="254">
        <f t="shared" si="135"/>
        <v>148500</v>
      </c>
      <c r="V1525" s="159"/>
      <c r="W1525" s="246">
        <f t="shared" si="136"/>
        <v>0</v>
      </c>
      <c r="X1525" s="247" t="str">
        <f t="shared" si="137"/>
        <v>8</v>
      </c>
      <c r="Y1525" s="159"/>
      <c r="Z1525" s="254">
        <f t="shared" si="138"/>
        <v>11880</v>
      </c>
      <c r="AA1525" s="5">
        <f>VLOOKUP(G1525,Ma_KH!$A:$R,14,0)</f>
        <v>60</v>
      </c>
    </row>
    <row r="1526" spans="1:27" x14ac:dyDescent="0.25">
      <c r="A1526" s="261">
        <v>46113</v>
      </c>
      <c r="B1526" s="262">
        <v>4186942055</v>
      </c>
      <c r="C1526" s="263" t="s">
        <v>15253</v>
      </c>
      <c r="D1526" s="261">
        <v>46118</v>
      </c>
      <c r="E1526" s="206"/>
      <c r="F1526" s="189"/>
      <c r="G1526" s="265" t="s">
        <v>15055</v>
      </c>
      <c r="H1526" s="206"/>
      <c r="I1526" s="288" t="s">
        <v>15560</v>
      </c>
      <c r="J1526" s="283" t="s">
        <v>1769</v>
      </c>
      <c r="K1526" s="205" t="s">
        <v>34</v>
      </c>
      <c r="L1526" s="190" t="str">
        <f>VLOOKUP($K1526,TONG_SL!$A:$D,2,0)</f>
        <v>Tai heo muối 200g</v>
      </c>
      <c r="M1526" s="243"/>
      <c r="N1526" s="190" t="str">
        <f t="shared" si="139"/>
        <v>K-C6</v>
      </c>
      <c r="O1526" s="243"/>
      <c r="P1526" s="243"/>
      <c r="Q1526" s="190" t="str">
        <f>VLOOKUP(K1526,TONG_SL!$A:$D,3,0)</f>
        <v>Túi</v>
      </c>
      <c r="R1526" s="248">
        <v>6</v>
      </c>
      <c r="S1526" s="159"/>
      <c r="T1526" s="159">
        <f>VLOOKUP(VLOOKUP(G1526,Ma_KH!$A:$R,18,0)&amp;K1526,Gia_MB!$A:$F,6,0)</f>
        <v>55595</v>
      </c>
      <c r="U1526" s="254">
        <f t="shared" si="135"/>
        <v>333570</v>
      </c>
      <c r="V1526" s="159"/>
      <c r="W1526" s="246">
        <f t="shared" si="136"/>
        <v>0</v>
      </c>
      <c r="X1526" s="247" t="str">
        <f t="shared" si="137"/>
        <v>8</v>
      </c>
      <c r="Y1526" s="159"/>
      <c r="Z1526" s="254">
        <f t="shared" si="138"/>
        <v>26685.600000000002</v>
      </c>
      <c r="AA1526" s="5">
        <f>VLOOKUP(G1526,Ma_KH!$A:$R,14,0)</f>
        <v>60</v>
      </c>
    </row>
    <row r="1527" spans="1:27" x14ac:dyDescent="0.25">
      <c r="A1527" s="261">
        <v>46113</v>
      </c>
      <c r="B1527" s="262">
        <v>4186942055</v>
      </c>
      <c r="C1527" s="263" t="s">
        <v>15253</v>
      </c>
      <c r="D1527" s="261">
        <v>46118</v>
      </c>
      <c r="E1527" s="206"/>
      <c r="F1527" s="189"/>
      <c r="G1527" s="265" t="s">
        <v>15055</v>
      </c>
      <c r="H1527" s="206"/>
      <c r="I1527" s="288" t="s">
        <v>15560</v>
      </c>
      <c r="J1527" s="283" t="s">
        <v>1769</v>
      </c>
      <c r="K1527" s="205" t="s">
        <v>27</v>
      </c>
      <c r="L1527" s="190" t="str">
        <f>VLOOKUP($K1527,TONG_SL!$A:$D,2,0)</f>
        <v>Chân giò heo muối 300g</v>
      </c>
      <c r="M1527" s="243"/>
      <c r="N1527" s="190" t="str">
        <f t="shared" si="139"/>
        <v>K-C6</v>
      </c>
      <c r="O1527" s="243"/>
      <c r="P1527" s="243"/>
      <c r="Q1527" s="190" t="str">
        <f>VLOOKUP(K1527,TONG_SL!$A:$D,3,0)</f>
        <v>Túi</v>
      </c>
      <c r="R1527" s="248">
        <v>3</v>
      </c>
      <c r="S1527" s="159"/>
      <c r="T1527" s="159">
        <f>VLOOKUP(VLOOKUP(G1527,Ma_KH!$A:$R,18,0)&amp;K1527,Gia_MB!$A:$F,6,0)</f>
        <v>73431</v>
      </c>
      <c r="U1527" s="254">
        <f t="shared" si="135"/>
        <v>220293</v>
      </c>
      <c r="V1527" s="159"/>
      <c r="W1527" s="246">
        <f t="shared" si="136"/>
        <v>0</v>
      </c>
      <c r="X1527" s="247" t="str">
        <f t="shared" si="137"/>
        <v>8</v>
      </c>
      <c r="Y1527" s="159"/>
      <c r="Z1527" s="254">
        <f t="shared" si="138"/>
        <v>17623.439999999999</v>
      </c>
      <c r="AA1527" s="5">
        <f>VLOOKUP(G1527,Ma_KH!$A:$R,14,0)</f>
        <v>60</v>
      </c>
    </row>
    <row r="1528" spans="1:27" x14ac:dyDescent="0.25">
      <c r="A1528" s="261">
        <v>46113</v>
      </c>
      <c r="B1528" s="262">
        <v>4186942055</v>
      </c>
      <c r="C1528" s="263" t="s">
        <v>15253</v>
      </c>
      <c r="D1528" s="261">
        <v>46118</v>
      </c>
      <c r="E1528" s="206"/>
      <c r="F1528" s="189"/>
      <c r="G1528" s="265" t="s">
        <v>15055</v>
      </c>
      <c r="H1528" s="206"/>
      <c r="I1528" s="288" t="s">
        <v>15560</v>
      </c>
      <c r="J1528" s="283" t="s">
        <v>1769</v>
      </c>
      <c r="K1528" s="205" t="s">
        <v>30</v>
      </c>
      <c r="L1528" s="190" t="str">
        <f>VLOOKUP($K1528,TONG_SL!$A:$D,2,0)</f>
        <v>Gà muối 500g</v>
      </c>
      <c r="M1528" s="243"/>
      <c r="N1528" s="190" t="str">
        <f t="shared" si="139"/>
        <v>K-C6</v>
      </c>
      <c r="O1528" s="243"/>
      <c r="P1528" s="243"/>
      <c r="Q1528" s="190" t="str">
        <f>VLOOKUP(K1528,TONG_SL!$A:$D,3,0)</f>
        <v>Túi</v>
      </c>
      <c r="R1528" s="248">
        <v>3</v>
      </c>
      <c r="S1528" s="159"/>
      <c r="T1528" s="159">
        <f>VLOOKUP(VLOOKUP(G1528,Ma_KH!$A:$R,18,0)&amp;K1528,Gia_MB!$A:$F,6,0)</f>
        <v>116611</v>
      </c>
      <c r="U1528" s="254">
        <f t="shared" si="135"/>
        <v>349833</v>
      </c>
      <c r="V1528" s="159"/>
      <c r="W1528" s="246">
        <f t="shared" si="136"/>
        <v>0</v>
      </c>
      <c r="X1528" s="247" t="str">
        <f t="shared" si="137"/>
        <v>8</v>
      </c>
      <c r="Y1528" s="159"/>
      <c r="Z1528" s="254">
        <f t="shared" si="138"/>
        <v>27986.639999999999</v>
      </c>
      <c r="AA1528" s="5">
        <f>VLOOKUP(G1528,Ma_KH!$A:$R,14,0)</f>
        <v>60</v>
      </c>
    </row>
    <row r="1529" spans="1:27" x14ac:dyDescent="0.25">
      <c r="A1529" s="261">
        <v>46113</v>
      </c>
      <c r="B1529" s="262">
        <v>4186942055</v>
      </c>
      <c r="C1529" s="263" t="s">
        <v>15253</v>
      </c>
      <c r="D1529" s="261">
        <v>46118</v>
      </c>
      <c r="E1529" s="206"/>
      <c r="F1529" s="189"/>
      <c r="G1529" s="265" t="s">
        <v>15055</v>
      </c>
      <c r="H1529" s="206"/>
      <c r="I1529" s="288" t="s">
        <v>15560</v>
      </c>
      <c r="J1529" s="283" t="s">
        <v>1769</v>
      </c>
      <c r="K1529" s="205" t="s">
        <v>37</v>
      </c>
      <c r="L1529" s="190" t="str">
        <f>VLOOKUP($K1529,TONG_SL!$A:$D,2,0)</f>
        <v>Chả cốm 300g</v>
      </c>
      <c r="M1529" s="243"/>
      <c r="N1529" s="190" t="str">
        <f t="shared" si="139"/>
        <v>K-C6</v>
      </c>
      <c r="O1529" s="243"/>
      <c r="P1529" s="243"/>
      <c r="Q1529" s="190" t="str">
        <f>VLOOKUP(K1529,TONG_SL!$A:$D,3,0)</f>
        <v>Túi</v>
      </c>
      <c r="R1529" s="248">
        <v>2</v>
      </c>
      <c r="S1529" s="159"/>
      <c r="T1529" s="159">
        <f>VLOOKUP(VLOOKUP(G1529,Ma_KH!$A:$R,18,0)&amp;K1529,Gia_MB!$A:$F,6,0)</f>
        <v>74250</v>
      </c>
      <c r="U1529" s="254">
        <f t="shared" si="135"/>
        <v>148500</v>
      </c>
      <c r="V1529" s="159"/>
      <c r="W1529" s="246">
        <f t="shared" si="136"/>
        <v>0</v>
      </c>
      <c r="X1529" s="247" t="str">
        <f t="shared" si="137"/>
        <v>8</v>
      </c>
      <c r="Y1529" s="159"/>
      <c r="Z1529" s="254">
        <f t="shared" si="138"/>
        <v>11880</v>
      </c>
      <c r="AA1529" s="5">
        <f>VLOOKUP(G1529,Ma_KH!$A:$R,14,0)</f>
        <v>60</v>
      </c>
    </row>
    <row r="1530" spans="1:27" x14ac:dyDescent="0.25">
      <c r="A1530" s="186">
        <v>46113</v>
      </c>
      <c r="B1530" s="205">
        <v>4186942234</v>
      </c>
      <c r="C1530" s="189" t="s">
        <v>15253</v>
      </c>
      <c r="D1530" s="186">
        <v>46118</v>
      </c>
      <c r="E1530" s="206"/>
      <c r="F1530" s="189"/>
      <c r="G1530" s="207" t="s">
        <v>15055</v>
      </c>
      <c r="H1530" s="206"/>
      <c r="I1530" s="288" t="s">
        <v>15561</v>
      </c>
      <c r="J1530" s="283" t="s">
        <v>1769</v>
      </c>
      <c r="K1530" s="205" t="s">
        <v>32</v>
      </c>
      <c r="L1530" s="190" t="str">
        <f>VLOOKUP($K1530,TONG_SL!$A:$D,2,0)</f>
        <v>Giò Tai Lưỡi Xào 250g</v>
      </c>
      <c r="M1530" s="243"/>
      <c r="N1530" s="190" t="str">
        <f t="shared" si="139"/>
        <v>K-C6</v>
      </c>
      <c r="O1530" s="243"/>
      <c r="P1530" s="243"/>
      <c r="Q1530" s="190" t="str">
        <f>VLOOKUP(K1530,TONG_SL!$A:$D,3,0)</f>
        <v>Túi</v>
      </c>
      <c r="R1530" s="248">
        <v>6</v>
      </c>
      <c r="S1530" s="159"/>
      <c r="T1530" s="159">
        <f>VLOOKUP(VLOOKUP(G1530,Ma_KH!$A:$R,18,0)&amp;K1530,Gia_MB!$A:$F,6,0)</f>
        <v>50182</v>
      </c>
      <c r="U1530" s="254">
        <f t="shared" si="135"/>
        <v>301092</v>
      </c>
      <c r="V1530" s="159"/>
      <c r="W1530" s="246">
        <f t="shared" si="136"/>
        <v>0</v>
      </c>
      <c r="X1530" s="247" t="str">
        <f t="shared" si="137"/>
        <v>8</v>
      </c>
      <c r="Y1530" s="159"/>
      <c r="Z1530" s="254">
        <f t="shared" si="138"/>
        <v>24087.360000000001</v>
      </c>
      <c r="AA1530" s="5">
        <f>VLOOKUP(G1530,Ma_KH!$A:$R,14,0)</f>
        <v>60</v>
      </c>
    </row>
    <row r="1531" spans="1:27" x14ac:dyDescent="0.25">
      <c r="A1531" s="186">
        <v>46113</v>
      </c>
      <c r="B1531" s="205">
        <v>4186942234</v>
      </c>
      <c r="C1531" s="189" t="s">
        <v>15253</v>
      </c>
      <c r="D1531" s="186">
        <v>46118</v>
      </c>
      <c r="E1531" s="206"/>
      <c r="F1531" s="189"/>
      <c r="G1531" s="207" t="s">
        <v>15055</v>
      </c>
      <c r="H1531" s="206"/>
      <c r="I1531" s="288" t="s">
        <v>15561</v>
      </c>
      <c r="J1531" s="283" t="s">
        <v>1769</v>
      </c>
      <c r="K1531" s="205" t="s">
        <v>27</v>
      </c>
      <c r="L1531" s="190" t="str">
        <f>VLOOKUP($K1531,TONG_SL!$A:$D,2,0)</f>
        <v>Chân giò heo muối 300g</v>
      </c>
      <c r="M1531" s="243"/>
      <c r="N1531" s="190" t="str">
        <f t="shared" si="139"/>
        <v>K-C6</v>
      </c>
      <c r="O1531" s="243"/>
      <c r="P1531" s="243"/>
      <c r="Q1531" s="190" t="str">
        <f>VLOOKUP(K1531,TONG_SL!$A:$D,3,0)</f>
        <v>Túi</v>
      </c>
      <c r="R1531" s="248">
        <v>3</v>
      </c>
      <c r="S1531" s="159"/>
      <c r="T1531" s="159">
        <f>VLOOKUP(VLOOKUP(G1531,Ma_KH!$A:$R,18,0)&amp;K1531,Gia_MB!$A:$F,6,0)</f>
        <v>73431</v>
      </c>
      <c r="U1531" s="254">
        <f t="shared" ref="U1531:U1594" si="140">T1531*R1531</f>
        <v>220293</v>
      </c>
      <c r="V1531" s="159"/>
      <c r="W1531" s="246">
        <f t="shared" ref="W1531:W1594" si="141">U1531*V1531</f>
        <v>0</v>
      </c>
      <c r="X1531" s="247" t="str">
        <f t="shared" ref="X1531:X1594" si="142">IF(B1531&lt;&gt;"","8","0")</f>
        <v>8</v>
      </c>
      <c r="Y1531" s="159"/>
      <c r="Z1531" s="254">
        <f t="shared" ref="Z1531:Z1594" si="143">U1531*X1531%</f>
        <v>17623.439999999999</v>
      </c>
      <c r="AA1531" s="5">
        <f>VLOOKUP(G1531,Ma_KH!$A:$R,14,0)</f>
        <v>60</v>
      </c>
    </row>
    <row r="1532" spans="1:27" x14ac:dyDescent="0.25">
      <c r="A1532" s="186">
        <v>46113</v>
      </c>
      <c r="B1532" s="205">
        <v>4186942234</v>
      </c>
      <c r="C1532" s="189" t="s">
        <v>15253</v>
      </c>
      <c r="D1532" s="186">
        <v>46118</v>
      </c>
      <c r="E1532" s="206"/>
      <c r="F1532" s="189"/>
      <c r="G1532" s="207" t="s">
        <v>15055</v>
      </c>
      <c r="H1532" s="206"/>
      <c r="I1532" s="288" t="s">
        <v>15561</v>
      </c>
      <c r="J1532" s="283" t="s">
        <v>1769</v>
      </c>
      <c r="K1532" s="205" t="s">
        <v>34</v>
      </c>
      <c r="L1532" s="190" t="str">
        <f>VLOOKUP($K1532,TONG_SL!$A:$D,2,0)</f>
        <v>Tai heo muối 200g</v>
      </c>
      <c r="M1532" s="243"/>
      <c r="N1532" s="190" t="str">
        <f t="shared" si="139"/>
        <v>K-C6</v>
      </c>
      <c r="O1532" s="243"/>
      <c r="P1532" s="243"/>
      <c r="Q1532" s="190" t="str">
        <f>VLOOKUP(K1532,TONG_SL!$A:$D,3,0)</f>
        <v>Túi</v>
      </c>
      <c r="R1532" s="248">
        <v>3</v>
      </c>
      <c r="S1532" s="159"/>
      <c r="T1532" s="159">
        <f>VLOOKUP(VLOOKUP(G1532,Ma_KH!$A:$R,18,0)&amp;K1532,Gia_MB!$A:$F,6,0)</f>
        <v>55595</v>
      </c>
      <c r="U1532" s="254">
        <f t="shared" si="140"/>
        <v>166785</v>
      </c>
      <c r="V1532" s="159"/>
      <c r="W1532" s="246">
        <f t="shared" si="141"/>
        <v>0</v>
      </c>
      <c r="X1532" s="247" t="str">
        <f t="shared" si="142"/>
        <v>8</v>
      </c>
      <c r="Y1532" s="159"/>
      <c r="Z1532" s="254">
        <f t="shared" si="143"/>
        <v>13342.800000000001</v>
      </c>
      <c r="AA1532" s="5">
        <f>VLOOKUP(G1532,Ma_KH!$A:$R,14,0)</f>
        <v>60</v>
      </c>
    </row>
    <row r="1533" spans="1:27" x14ac:dyDescent="0.25">
      <c r="A1533" s="186">
        <v>46113</v>
      </c>
      <c r="B1533" s="205">
        <v>4186942234</v>
      </c>
      <c r="C1533" s="189" t="s">
        <v>15253</v>
      </c>
      <c r="D1533" s="186">
        <v>46118</v>
      </c>
      <c r="E1533" s="206"/>
      <c r="F1533" s="189"/>
      <c r="G1533" s="207" t="s">
        <v>15055</v>
      </c>
      <c r="H1533" s="206"/>
      <c r="I1533" s="288" t="s">
        <v>15561</v>
      </c>
      <c r="J1533" s="283" t="s">
        <v>1769</v>
      </c>
      <c r="K1533" s="205" t="s">
        <v>48</v>
      </c>
      <c r="L1533" s="190" t="str">
        <f>VLOOKUP($K1533,TONG_SL!$A:$D,2,0)</f>
        <v>Mọc Nấm Hương 250g</v>
      </c>
      <c r="M1533" s="243"/>
      <c r="N1533" s="190" t="str">
        <f t="shared" si="139"/>
        <v>K-C6</v>
      </c>
      <c r="O1533" s="243"/>
      <c r="P1533" s="243"/>
      <c r="Q1533" s="190" t="str">
        <f>VLOOKUP(K1533,TONG_SL!$A:$D,3,0)</f>
        <v>Túi</v>
      </c>
      <c r="R1533" s="248">
        <v>6</v>
      </c>
      <c r="S1533" s="159"/>
      <c r="T1533" s="159">
        <f>VLOOKUP(VLOOKUP(G1533,Ma_KH!$A:$R,18,0)&amp;K1533,Gia_MB!$A:$F,6,0)</f>
        <v>46000</v>
      </c>
      <c r="U1533" s="254">
        <f t="shared" si="140"/>
        <v>276000</v>
      </c>
      <c r="V1533" s="159"/>
      <c r="W1533" s="246">
        <f t="shared" si="141"/>
        <v>0</v>
      </c>
      <c r="X1533" s="247" t="str">
        <f t="shared" si="142"/>
        <v>8</v>
      </c>
      <c r="Y1533" s="159"/>
      <c r="Z1533" s="254">
        <f t="shared" si="143"/>
        <v>22080</v>
      </c>
      <c r="AA1533" s="5">
        <f>VLOOKUP(G1533,Ma_KH!$A:$R,14,0)</f>
        <v>60</v>
      </c>
    </row>
    <row r="1534" spans="1:27" x14ac:dyDescent="0.25">
      <c r="A1534" s="186">
        <v>46113</v>
      </c>
      <c r="B1534" s="205">
        <v>4186942234</v>
      </c>
      <c r="C1534" s="189" t="s">
        <v>15253</v>
      </c>
      <c r="D1534" s="186">
        <v>46118</v>
      </c>
      <c r="E1534" s="206"/>
      <c r="F1534" s="189"/>
      <c r="G1534" s="207" t="s">
        <v>15055</v>
      </c>
      <c r="H1534" s="206"/>
      <c r="I1534" s="288" t="s">
        <v>15561</v>
      </c>
      <c r="J1534" s="283" t="s">
        <v>1769</v>
      </c>
      <c r="K1534" s="205" t="s">
        <v>39</v>
      </c>
      <c r="L1534" s="190" t="str">
        <f>VLOOKUP($K1534,TONG_SL!$A:$D,2,0)</f>
        <v>Chả nướng 300g</v>
      </c>
      <c r="M1534" s="243"/>
      <c r="N1534" s="190" t="str">
        <f t="shared" si="139"/>
        <v>K-C6</v>
      </c>
      <c r="O1534" s="243"/>
      <c r="P1534" s="243"/>
      <c r="Q1534" s="190" t="str">
        <f>VLOOKUP(K1534,TONG_SL!$A:$D,3,0)</f>
        <v>Túi</v>
      </c>
      <c r="R1534" s="248">
        <v>2</v>
      </c>
      <c r="S1534" s="159"/>
      <c r="T1534" s="159">
        <f>VLOOKUP(VLOOKUP(G1534,Ma_KH!$A:$R,18,0)&amp;K1534,Gia_MB!$A:$F,6,0)</f>
        <v>70950</v>
      </c>
      <c r="U1534" s="254">
        <f t="shared" si="140"/>
        <v>141900</v>
      </c>
      <c r="V1534" s="159"/>
      <c r="W1534" s="246">
        <f t="shared" si="141"/>
        <v>0</v>
      </c>
      <c r="X1534" s="247" t="str">
        <f t="shared" si="142"/>
        <v>8</v>
      </c>
      <c r="Y1534" s="159"/>
      <c r="Z1534" s="254">
        <f t="shared" si="143"/>
        <v>11352</v>
      </c>
      <c r="AA1534" s="5">
        <f>VLOOKUP(G1534,Ma_KH!$A:$R,14,0)</f>
        <v>60</v>
      </c>
    </row>
    <row r="1535" spans="1:27" x14ac:dyDescent="0.25">
      <c r="A1535" s="186">
        <v>46113</v>
      </c>
      <c r="B1535" s="205">
        <v>4186941102</v>
      </c>
      <c r="C1535" s="189" t="s">
        <v>15253</v>
      </c>
      <c r="D1535" s="186">
        <v>46118</v>
      </c>
      <c r="E1535" s="206"/>
      <c r="F1535" s="189"/>
      <c r="G1535" s="207" t="s">
        <v>15055</v>
      </c>
      <c r="H1535" s="206"/>
      <c r="I1535" s="288" t="s">
        <v>15562</v>
      </c>
      <c r="J1535" s="283" t="s">
        <v>1769</v>
      </c>
      <c r="K1535" s="205" t="s">
        <v>37</v>
      </c>
      <c r="L1535" s="190" t="str">
        <f>VLOOKUP($K1535,TONG_SL!$A:$D,2,0)</f>
        <v>Chả cốm 300g</v>
      </c>
      <c r="M1535" s="243"/>
      <c r="N1535" s="190" t="str">
        <f t="shared" si="139"/>
        <v>K-C6</v>
      </c>
      <c r="O1535" s="243"/>
      <c r="P1535" s="243"/>
      <c r="Q1535" s="190" t="str">
        <f>VLOOKUP(K1535,TONG_SL!$A:$D,3,0)</f>
        <v>Túi</v>
      </c>
      <c r="R1535" s="248">
        <v>4</v>
      </c>
      <c r="S1535" s="159"/>
      <c r="T1535" s="159">
        <f>VLOOKUP(VLOOKUP(G1535,Ma_KH!$A:$R,18,0)&amp;K1535,Gia_MB!$A:$F,6,0)</f>
        <v>74250</v>
      </c>
      <c r="U1535" s="254">
        <f t="shared" si="140"/>
        <v>297000</v>
      </c>
      <c r="V1535" s="159"/>
      <c r="W1535" s="246">
        <f t="shared" si="141"/>
        <v>0</v>
      </c>
      <c r="X1535" s="247" t="str">
        <f t="shared" si="142"/>
        <v>8</v>
      </c>
      <c r="Y1535" s="159"/>
      <c r="Z1535" s="254">
        <f t="shared" si="143"/>
        <v>23760</v>
      </c>
      <c r="AA1535" s="5">
        <f>VLOOKUP(G1535,Ma_KH!$A:$R,14,0)</f>
        <v>60</v>
      </c>
    </row>
    <row r="1536" spans="1:27" x14ac:dyDescent="0.25">
      <c r="A1536" s="186">
        <v>46113</v>
      </c>
      <c r="B1536" s="205">
        <v>4186941102</v>
      </c>
      <c r="C1536" s="189" t="s">
        <v>15253</v>
      </c>
      <c r="D1536" s="186">
        <v>46118</v>
      </c>
      <c r="E1536" s="206"/>
      <c r="F1536" s="189"/>
      <c r="G1536" s="207" t="s">
        <v>15055</v>
      </c>
      <c r="H1536" s="206"/>
      <c r="I1536" s="288" t="s">
        <v>15562</v>
      </c>
      <c r="J1536" s="283" t="s">
        <v>1769</v>
      </c>
      <c r="K1536" s="205" t="s">
        <v>32</v>
      </c>
      <c r="L1536" s="190" t="str">
        <f>VLOOKUP($K1536,TONG_SL!$A:$D,2,0)</f>
        <v>Giò Tai Lưỡi Xào 250g</v>
      </c>
      <c r="M1536" s="243"/>
      <c r="N1536" s="190" t="str">
        <f t="shared" si="139"/>
        <v>K-C6</v>
      </c>
      <c r="O1536" s="243"/>
      <c r="P1536" s="243"/>
      <c r="Q1536" s="190" t="str">
        <f>VLOOKUP(K1536,TONG_SL!$A:$D,3,0)</f>
        <v>Túi</v>
      </c>
      <c r="R1536" s="248">
        <v>12</v>
      </c>
      <c r="S1536" s="159"/>
      <c r="T1536" s="159">
        <f>VLOOKUP(VLOOKUP(G1536,Ma_KH!$A:$R,18,0)&amp;K1536,Gia_MB!$A:$F,6,0)</f>
        <v>50182</v>
      </c>
      <c r="U1536" s="254">
        <f t="shared" si="140"/>
        <v>602184</v>
      </c>
      <c r="V1536" s="159"/>
      <c r="W1536" s="246">
        <f t="shared" si="141"/>
        <v>0</v>
      </c>
      <c r="X1536" s="247" t="str">
        <f t="shared" si="142"/>
        <v>8</v>
      </c>
      <c r="Y1536" s="159"/>
      <c r="Z1536" s="254">
        <f t="shared" si="143"/>
        <v>48174.720000000001</v>
      </c>
      <c r="AA1536" s="5">
        <f>VLOOKUP(G1536,Ma_KH!$A:$R,14,0)</f>
        <v>60</v>
      </c>
    </row>
    <row r="1537" spans="1:27" x14ac:dyDescent="0.25">
      <c r="A1537" s="186">
        <v>46113</v>
      </c>
      <c r="B1537" s="205">
        <v>4186941102</v>
      </c>
      <c r="C1537" s="189" t="s">
        <v>15253</v>
      </c>
      <c r="D1537" s="186">
        <v>46118</v>
      </c>
      <c r="E1537" s="206"/>
      <c r="F1537" s="189"/>
      <c r="G1537" s="207" t="s">
        <v>15055</v>
      </c>
      <c r="H1537" s="206"/>
      <c r="I1537" s="288" t="s">
        <v>15562</v>
      </c>
      <c r="J1537" s="283" t="s">
        <v>1769</v>
      </c>
      <c r="K1537" s="205" t="s">
        <v>48</v>
      </c>
      <c r="L1537" s="190" t="str">
        <f>VLOOKUP($K1537,TONG_SL!$A:$D,2,0)</f>
        <v>Mọc Nấm Hương 250g</v>
      </c>
      <c r="M1537" s="243"/>
      <c r="N1537" s="190" t="str">
        <f t="shared" si="139"/>
        <v>K-C6</v>
      </c>
      <c r="O1537" s="243"/>
      <c r="P1537" s="243"/>
      <c r="Q1537" s="190" t="str">
        <f>VLOOKUP(K1537,TONG_SL!$A:$D,3,0)</f>
        <v>Túi</v>
      </c>
      <c r="R1537" s="248">
        <v>6</v>
      </c>
      <c r="S1537" s="159"/>
      <c r="T1537" s="159">
        <f>VLOOKUP(VLOOKUP(G1537,Ma_KH!$A:$R,18,0)&amp;K1537,Gia_MB!$A:$F,6,0)</f>
        <v>46000</v>
      </c>
      <c r="U1537" s="254">
        <f t="shared" si="140"/>
        <v>276000</v>
      </c>
      <c r="V1537" s="159"/>
      <c r="W1537" s="246">
        <f t="shared" si="141"/>
        <v>0</v>
      </c>
      <c r="X1537" s="247" t="str">
        <f t="shared" si="142"/>
        <v>8</v>
      </c>
      <c r="Y1537" s="159"/>
      <c r="Z1537" s="254">
        <f t="shared" si="143"/>
        <v>22080</v>
      </c>
      <c r="AA1537" s="5">
        <f>VLOOKUP(G1537,Ma_KH!$A:$R,14,0)</f>
        <v>60</v>
      </c>
    </row>
    <row r="1538" spans="1:27" x14ac:dyDescent="0.25">
      <c r="A1538" s="186">
        <v>46113</v>
      </c>
      <c r="B1538" s="205">
        <v>4186941102</v>
      </c>
      <c r="C1538" s="189" t="s">
        <v>15253</v>
      </c>
      <c r="D1538" s="186">
        <v>46118</v>
      </c>
      <c r="E1538" s="206"/>
      <c r="F1538" s="189"/>
      <c r="G1538" s="207" t="s">
        <v>15055</v>
      </c>
      <c r="H1538" s="206"/>
      <c r="I1538" s="288" t="s">
        <v>15562</v>
      </c>
      <c r="J1538" s="283" t="s">
        <v>1769</v>
      </c>
      <c r="K1538" s="205" t="s">
        <v>34</v>
      </c>
      <c r="L1538" s="190" t="str">
        <f>VLOOKUP($K1538,TONG_SL!$A:$D,2,0)</f>
        <v>Tai heo muối 200g</v>
      </c>
      <c r="M1538" s="243"/>
      <c r="N1538" s="190" t="str">
        <f t="shared" si="139"/>
        <v>K-C6</v>
      </c>
      <c r="O1538" s="243"/>
      <c r="P1538" s="243"/>
      <c r="Q1538" s="190" t="str">
        <f>VLOOKUP(K1538,TONG_SL!$A:$D,3,0)</f>
        <v>Túi</v>
      </c>
      <c r="R1538" s="248">
        <v>18</v>
      </c>
      <c r="S1538" s="159"/>
      <c r="T1538" s="159">
        <f>VLOOKUP(VLOOKUP(G1538,Ma_KH!$A:$R,18,0)&amp;K1538,Gia_MB!$A:$F,6,0)</f>
        <v>55595</v>
      </c>
      <c r="U1538" s="254">
        <f t="shared" si="140"/>
        <v>1000710</v>
      </c>
      <c r="V1538" s="159"/>
      <c r="W1538" s="246">
        <f t="shared" si="141"/>
        <v>0</v>
      </c>
      <c r="X1538" s="247" t="str">
        <f t="shared" si="142"/>
        <v>8</v>
      </c>
      <c r="Y1538" s="159"/>
      <c r="Z1538" s="254">
        <f t="shared" si="143"/>
        <v>80056.800000000003</v>
      </c>
      <c r="AA1538" s="5">
        <f>VLOOKUP(G1538,Ma_KH!$A:$R,14,0)</f>
        <v>60</v>
      </c>
    </row>
    <row r="1539" spans="1:27" x14ac:dyDescent="0.25">
      <c r="A1539" s="186">
        <v>46113</v>
      </c>
      <c r="B1539" s="205">
        <v>4186941102</v>
      </c>
      <c r="C1539" s="189" t="s">
        <v>15253</v>
      </c>
      <c r="D1539" s="186">
        <v>46118</v>
      </c>
      <c r="E1539" s="206"/>
      <c r="F1539" s="189"/>
      <c r="G1539" s="207" t="s">
        <v>15055</v>
      </c>
      <c r="H1539" s="206"/>
      <c r="I1539" s="288" t="s">
        <v>15562</v>
      </c>
      <c r="J1539" s="283" t="s">
        <v>1769</v>
      </c>
      <c r="K1539" s="205" t="s">
        <v>27</v>
      </c>
      <c r="L1539" s="190" t="str">
        <f>VLOOKUP($K1539,TONG_SL!$A:$D,2,0)</f>
        <v>Chân giò heo muối 300g</v>
      </c>
      <c r="M1539" s="243"/>
      <c r="N1539" s="190" t="str">
        <f t="shared" ref="N1539:N1602" si="144">IF($B1539&lt;&gt;"","K-C6","")</f>
        <v>K-C6</v>
      </c>
      <c r="O1539" s="243"/>
      <c r="P1539" s="243"/>
      <c r="Q1539" s="190" t="str">
        <f>VLOOKUP(K1539,TONG_SL!$A:$D,3,0)</f>
        <v>Túi</v>
      </c>
      <c r="R1539" s="248">
        <v>3</v>
      </c>
      <c r="S1539" s="159"/>
      <c r="T1539" s="159">
        <f>VLOOKUP(VLOOKUP(G1539,Ma_KH!$A:$R,18,0)&amp;K1539,Gia_MB!$A:$F,6,0)</f>
        <v>73431</v>
      </c>
      <c r="U1539" s="254">
        <f t="shared" si="140"/>
        <v>220293</v>
      </c>
      <c r="V1539" s="159"/>
      <c r="W1539" s="246">
        <f t="shared" si="141"/>
        <v>0</v>
      </c>
      <c r="X1539" s="247" t="str">
        <f t="shared" si="142"/>
        <v>8</v>
      </c>
      <c r="Y1539" s="159"/>
      <c r="Z1539" s="254">
        <f t="shared" si="143"/>
        <v>17623.439999999999</v>
      </c>
      <c r="AA1539" s="5">
        <f>VLOOKUP(G1539,Ma_KH!$A:$R,14,0)</f>
        <v>60</v>
      </c>
    </row>
    <row r="1540" spans="1:27" x14ac:dyDescent="0.25">
      <c r="A1540" s="186">
        <v>46113</v>
      </c>
      <c r="B1540" s="205">
        <v>4186941102</v>
      </c>
      <c r="C1540" s="189" t="s">
        <v>15253</v>
      </c>
      <c r="D1540" s="186">
        <v>46118</v>
      </c>
      <c r="E1540" s="206"/>
      <c r="F1540" s="189"/>
      <c r="G1540" s="207" t="s">
        <v>15055</v>
      </c>
      <c r="H1540" s="206"/>
      <c r="I1540" s="288" t="s">
        <v>15562</v>
      </c>
      <c r="J1540" s="283" t="s">
        <v>1769</v>
      </c>
      <c r="K1540" s="205" t="s">
        <v>39</v>
      </c>
      <c r="L1540" s="190" t="str">
        <f>VLOOKUP($K1540,TONG_SL!$A:$D,2,0)</f>
        <v>Chả nướng 300g</v>
      </c>
      <c r="M1540" s="243"/>
      <c r="N1540" s="190" t="str">
        <f t="shared" si="144"/>
        <v>K-C6</v>
      </c>
      <c r="O1540" s="243"/>
      <c r="P1540" s="243"/>
      <c r="Q1540" s="190" t="str">
        <f>VLOOKUP(K1540,TONG_SL!$A:$D,3,0)</f>
        <v>Túi</v>
      </c>
      <c r="R1540" s="248">
        <v>4</v>
      </c>
      <c r="S1540" s="159"/>
      <c r="T1540" s="159">
        <f>VLOOKUP(VLOOKUP(G1540,Ma_KH!$A:$R,18,0)&amp;K1540,Gia_MB!$A:$F,6,0)</f>
        <v>70950</v>
      </c>
      <c r="U1540" s="254">
        <f t="shared" si="140"/>
        <v>283800</v>
      </c>
      <c r="V1540" s="159"/>
      <c r="W1540" s="246">
        <f t="shared" si="141"/>
        <v>0</v>
      </c>
      <c r="X1540" s="247" t="str">
        <f t="shared" si="142"/>
        <v>8</v>
      </c>
      <c r="Y1540" s="159"/>
      <c r="Z1540" s="254">
        <f t="shared" si="143"/>
        <v>22704</v>
      </c>
      <c r="AA1540" s="5">
        <f>VLOOKUP(G1540,Ma_KH!$A:$R,14,0)</f>
        <v>60</v>
      </c>
    </row>
    <row r="1541" spans="1:27" x14ac:dyDescent="0.25">
      <c r="A1541" s="186">
        <v>46113</v>
      </c>
      <c r="B1541" s="205">
        <v>4186941102</v>
      </c>
      <c r="C1541" s="189" t="s">
        <v>15253</v>
      </c>
      <c r="D1541" s="186">
        <v>46118</v>
      </c>
      <c r="E1541" s="206"/>
      <c r="F1541" s="189"/>
      <c r="G1541" s="207" t="s">
        <v>15055</v>
      </c>
      <c r="H1541" s="206"/>
      <c r="I1541" s="288" t="s">
        <v>15562</v>
      </c>
      <c r="J1541" s="283" t="s">
        <v>1769</v>
      </c>
      <c r="K1541" s="205" t="s">
        <v>30</v>
      </c>
      <c r="L1541" s="190" t="str">
        <f>VLOOKUP($K1541,TONG_SL!$A:$D,2,0)</f>
        <v>Gà muối 500g</v>
      </c>
      <c r="M1541" s="243"/>
      <c r="N1541" s="190" t="str">
        <f t="shared" si="144"/>
        <v>K-C6</v>
      </c>
      <c r="O1541" s="243"/>
      <c r="P1541" s="243"/>
      <c r="Q1541" s="190" t="str">
        <f>VLOOKUP(K1541,TONG_SL!$A:$D,3,0)</f>
        <v>Túi</v>
      </c>
      <c r="R1541" s="248">
        <v>3</v>
      </c>
      <c r="S1541" s="159"/>
      <c r="T1541" s="159">
        <f>VLOOKUP(VLOOKUP(G1541,Ma_KH!$A:$R,18,0)&amp;K1541,Gia_MB!$A:$F,6,0)</f>
        <v>116611</v>
      </c>
      <c r="U1541" s="254">
        <f t="shared" si="140"/>
        <v>349833</v>
      </c>
      <c r="V1541" s="159"/>
      <c r="W1541" s="246">
        <f t="shared" si="141"/>
        <v>0</v>
      </c>
      <c r="X1541" s="247" t="str">
        <f t="shared" si="142"/>
        <v>8</v>
      </c>
      <c r="Y1541" s="159"/>
      <c r="Z1541" s="254">
        <f t="shared" si="143"/>
        <v>27986.639999999999</v>
      </c>
      <c r="AA1541" s="5">
        <f>VLOOKUP(G1541,Ma_KH!$A:$R,14,0)</f>
        <v>60</v>
      </c>
    </row>
    <row r="1542" spans="1:27" x14ac:dyDescent="0.25">
      <c r="A1542" s="261">
        <v>46113</v>
      </c>
      <c r="B1542" s="262">
        <v>4186941199</v>
      </c>
      <c r="C1542" s="263" t="s">
        <v>15253</v>
      </c>
      <c r="D1542" s="261">
        <v>46118</v>
      </c>
      <c r="E1542" s="206"/>
      <c r="F1542" s="189"/>
      <c r="G1542" s="265" t="s">
        <v>15033</v>
      </c>
      <c r="H1542" s="206"/>
      <c r="I1542" s="288" t="s">
        <v>15563</v>
      </c>
      <c r="J1542" s="283" t="s">
        <v>1769</v>
      </c>
      <c r="K1542" s="205" t="s">
        <v>27</v>
      </c>
      <c r="L1542" s="190" t="str">
        <f>VLOOKUP($K1542,TONG_SL!$A:$D,2,0)</f>
        <v>Chân giò heo muối 300g</v>
      </c>
      <c r="M1542" s="243"/>
      <c r="N1542" s="190" t="str">
        <f t="shared" si="144"/>
        <v>K-C6</v>
      </c>
      <c r="O1542" s="243"/>
      <c r="P1542" s="243"/>
      <c r="Q1542" s="190" t="str">
        <f>VLOOKUP(K1542,TONG_SL!$A:$D,3,0)</f>
        <v>Túi</v>
      </c>
      <c r="R1542" s="248">
        <v>12</v>
      </c>
      <c r="S1542" s="159"/>
      <c r="T1542" s="159">
        <f>VLOOKUP(VLOOKUP(G1542,Ma_KH!$A:$R,18,0)&amp;K1542,Gia_MB!$A:$F,6,0)</f>
        <v>73431</v>
      </c>
      <c r="U1542" s="254">
        <f t="shared" si="140"/>
        <v>881172</v>
      </c>
      <c r="V1542" s="159"/>
      <c r="W1542" s="246">
        <f t="shared" si="141"/>
        <v>0</v>
      </c>
      <c r="X1542" s="247" t="str">
        <f t="shared" si="142"/>
        <v>8</v>
      </c>
      <c r="Y1542" s="159"/>
      <c r="Z1542" s="254">
        <f t="shared" si="143"/>
        <v>70493.759999999995</v>
      </c>
      <c r="AA1542" s="5">
        <f>VLOOKUP(G1542,Ma_KH!$A:$R,14,0)</f>
        <v>60</v>
      </c>
    </row>
    <row r="1543" spans="1:27" x14ac:dyDescent="0.25">
      <c r="A1543" s="261">
        <v>46113</v>
      </c>
      <c r="B1543" s="262">
        <v>4186941199</v>
      </c>
      <c r="C1543" s="263" t="s">
        <v>15253</v>
      </c>
      <c r="D1543" s="261">
        <v>46118</v>
      </c>
      <c r="E1543" s="206"/>
      <c r="F1543" s="189"/>
      <c r="G1543" s="265" t="s">
        <v>15033</v>
      </c>
      <c r="H1543" s="206"/>
      <c r="I1543" s="288" t="s">
        <v>15563</v>
      </c>
      <c r="J1543" s="283" t="s">
        <v>1769</v>
      </c>
      <c r="K1543" s="205" t="s">
        <v>39</v>
      </c>
      <c r="L1543" s="190" t="str">
        <f>VLOOKUP($K1543,TONG_SL!$A:$D,2,0)</f>
        <v>Chả nướng 300g</v>
      </c>
      <c r="M1543" s="243"/>
      <c r="N1543" s="190" t="str">
        <f t="shared" si="144"/>
        <v>K-C6</v>
      </c>
      <c r="O1543" s="243"/>
      <c r="P1543" s="243"/>
      <c r="Q1543" s="190" t="str">
        <f>VLOOKUP(K1543,TONG_SL!$A:$D,3,0)</f>
        <v>Túi</v>
      </c>
      <c r="R1543" s="248">
        <v>4</v>
      </c>
      <c r="S1543" s="159"/>
      <c r="T1543" s="159">
        <f>VLOOKUP(VLOOKUP(G1543,Ma_KH!$A:$R,18,0)&amp;K1543,Gia_MB!$A:$F,6,0)</f>
        <v>70950</v>
      </c>
      <c r="U1543" s="254">
        <f t="shared" si="140"/>
        <v>283800</v>
      </c>
      <c r="V1543" s="159"/>
      <c r="W1543" s="246">
        <f t="shared" si="141"/>
        <v>0</v>
      </c>
      <c r="X1543" s="247" t="str">
        <f t="shared" si="142"/>
        <v>8</v>
      </c>
      <c r="Y1543" s="159"/>
      <c r="Z1543" s="254">
        <f t="shared" si="143"/>
        <v>22704</v>
      </c>
      <c r="AA1543" s="5">
        <f>VLOOKUP(G1543,Ma_KH!$A:$R,14,0)</f>
        <v>60</v>
      </c>
    </row>
    <row r="1544" spans="1:27" x14ac:dyDescent="0.25">
      <c r="A1544" s="261">
        <v>46113</v>
      </c>
      <c r="B1544" s="262">
        <v>4186941199</v>
      </c>
      <c r="C1544" s="263" t="s">
        <v>15253</v>
      </c>
      <c r="D1544" s="261">
        <v>46118</v>
      </c>
      <c r="E1544" s="206"/>
      <c r="F1544" s="189"/>
      <c r="G1544" s="265" t="s">
        <v>15033</v>
      </c>
      <c r="H1544" s="206"/>
      <c r="I1544" s="288" t="s">
        <v>15563</v>
      </c>
      <c r="J1544" s="283" t="s">
        <v>1769</v>
      </c>
      <c r="K1544" s="205" t="s">
        <v>34</v>
      </c>
      <c r="L1544" s="190" t="str">
        <f>VLOOKUP($K1544,TONG_SL!$A:$D,2,0)</f>
        <v>Tai heo muối 200g</v>
      </c>
      <c r="M1544" s="243"/>
      <c r="N1544" s="190" t="str">
        <f t="shared" si="144"/>
        <v>K-C6</v>
      </c>
      <c r="O1544" s="243"/>
      <c r="P1544" s="243"/>
      <c r="Q1544" s="190" t="str">
        <f>VLOOKUP(K1544,TONG_SL!$A:$D,3,0)</f>
        <v>Túi</v>
      </c>
      <c r="R1544" s="248">
        <v>6</v>
      </c>
      <c r="S1544" s="159"/>
      <c r="T1544" s="159">
        <f>VLOOKUP(VLOOKUP(G1544,Ma_KH!$A:$R,18,0)&amp;K1544,Gia_MB!$A:$F,6,0)</f>
        <v>55595</v>
      </c>
      <c r="U1544" s="254">
        <f t="shared" si="140"/>
        <v>333570</v>
      </c>
      <c r="V1544" s="159"/>
      <c r="W1544" s="246">
        <f t="shared" si="141"/>
        <v>0</v>
      </c>
      <c r="X1544" s="247" t="str">
        <f t="shared" si="142"/>
        <v>8</v>
      </c>
      <c r="Y1544" s="159"/>
      <c r="Z1544" s="254">
        <f t="shared" si="143"/>
        <v>26685.600000000002</v>
      </c>
      <c r="AA1544" s="5">
        <f>VLOOKUP(G1544,Ma_KH!$A:$R,14,0)</f>
        <v>60</v>
      </c>
    </row>
    <row r="1545" spans="1:27" x14ac:dyDescent="0.25">
      <c r="A1545" s="261">
        <v>46113</v>
      </c>
      <c r="B1545" s="262">
        <v>4186941199</v>
      </c>
      <c r="C1545" s="263" t="s">
        <v>15253</v>
      </c>
      <c r="D1545" s="261">
        <v>46118</v>
      </c>
      <c r="E1545" s="206"/>
      <c r="F1545" s="189"/>
      <c r="G1545" s="265" t="s">
        <v>15033</v>
      </c>
      <c r="H1545" s="206"/>
      <c r="I1545" s="288" t="s">
        <v>15563</v>
      </c>
      <c r="J1545" s="283" t="s">
        <v>1769</v>
      </c>
      <c r="K1545" s="205" t="s">
        <v>48</v>
      </c>
      <c r="L1545" s="190" t="str">
        <f>VLOOKUP($K1545,TONG_SL!$A:$D,2,0)</f>
        <v>Mọc Nấm Hương 250g</v>
      </c>
      <c r="M1545" s="243"/>
      <c r="N1545" s="190" t="str">
        <f t="shared" si="144"/>
        <v>K-C6</v>
      </c>
      <c r="O1545" s="243"/>
      <c r="P1545" s="243"/>
      <c r="Q1545" s="190" t="str">
        <f>VLOOKUP(K1545,TONG_SL!$A:$D,3,0)</f>
        <v>Túi</v>
      </c>
      <c r="R1545" s="248">
        <v>6</v>
      </c>
      <c r="S1545" s="159"/>
      <c r="T1545" s="159">
        <f>VLOOKUP(VLOOKUP(G1545,Ma_KH!$A:$R,18,0)&amp;K1545,Gia_MB!$A:$F,6,0)</f>
        <v>46000</v>
      </c>
      <c r="U1545" s="254">
        <f t="shared" si="140"/>
        <v>276000</v>
      </c>
      <c r="V1545" s="159"/>
      <c r="W1545" s="246">
        <f t="shared" si="141"/>
        <v>0</v>
      </c>
      <c r="X1545" s="247" t="str">
        <f t="shared" si="142"/>
        <v>8</v>
      </c>
      <c r="Y1545" s="159"/>
      <c r="Z1545" s="254">
        <f t="shared" si="143"/>
        <v>22080</v>
      </c>
      <c r="AA1545" s="5">
        <f>VLOOKUP(G1545,Ma_KH!$A:$R,14,0)</f>
        <v>60</v>
      </c>
    </row>
    <row r="1546" spans="1:27" x14ac:dyDescent="0.25">
      <c r="A1546" s="261">
        <v>46113</v>
      </c>
      <c r="B1546" s="262">
        <v>4186941199</v>
      </c>
      <c r="C1546" s="263" t="s">
        <v>15253</v>
      </c>
      <c r="D1546" s="261">
        <v>46118</v>
      </c>
      <c r="E1546" s="206"/>
      <c r="F1546" s="189"/>
      <c r="G1546" s="265" t="s">
        <v>15033</v>
      </c>
      <c r="H1546" s="206"/>
      <c r="I1546" s="288" t="s">
        <v>15563</v>
      </c>
      <c r="J1546" s="283" t="s">
        <v>1769</v>
      </c>
      <c r="K1546" s="205" t="s">
        <v>32</v>
      </c>
      <c r="L1546" s="190" t="str">
        <f>VLOOKUP($K1546,TONG_SL!$A:$D,2,0)</f>
        <v>Giò Tai Lưỡi Xào 250g</v>
      </c>
      <c r="M1546" s="243"/>
      <c r="N1546" s="190" t="str">
        <f t="shared" si="144"/>
        <v>K-C6</v>
      </c>
      <c r="O1546" s="243"/>
      <c r="P1546" s="243"/>
      <c r="Q1546" s="190" t="str">
        <f>VLOOKUP(K1546,TONG_SL!$A:$D,3,0)</f>
        <v>Túi</v>
      </c>
      <c r="R1546" s="248">
        <v>3</v>
      </c>
      <c r="S1546" s="159"/>
      <c r="T1546" s="159">
        <f>VLOOKUP(VLOOKUP(G1546,Ma_KH!$A:$R,18,0)&amp;K1546,Gia_MB!$A:$F,6,0)</f>
        <v>50182</v>
      </c>
      <c r="U1546" s="254">
        <f t="shared" si="140"/>
        <v>150546</v>
      </c>
      <c r="V1546" s="159"/>
      <c r="W1546" s="246">
        <f t="shared" si="141"/>
        <v>0</v>
      </c>
      <c r="X1546" s="247" t="str">
        <f t="shared" si="142"/>
        <v>8</v>
      </c>
      <c r="Y1546" s="159"/>
      <c r="Z1546" s="254">
        <f t="shared" si="143"/>
        <v>12043.68</v>
      </c>
      <c r="AA1546" s="5">
        <f>VLOOKUP(G1546,Ma_KH!$A:$R,14,0)</f>
        <v>60</v>
      </c>
    </row>
    <row r="1547" spans="1:27" x14ac:dyDescent="0.25">
      <c r="A1547" s="261">
        <v>46113</v>
      </c>
      <c r="B1547" s="262">
        <v>4186941199</v>
      </c>
      <c r="C1547" s="263" t="s">
        <v>15253</v>
      </c>
      <c r="D1547" s="261">
        <v>46118</v>
      </c>
      <c r="E1547" s="206"/>
      <c r="F1547" s="189"/>
      <c r="G1547" s="265" t="s">
        <v>15033</v>
      </c>
      <c r="H1547" s="206"/>
      <c r="I1547" s="288" t="s">
        <v>15563</v>
      </c>
      <c r="J1547" s="283" t="s">
        <v>1769</v>
      </c>
      <c r="K1547" s="205" t="s">
        <v>37</v>
      </c>
      <c r="L1547" s="190" t="str">
        <f>VLOOKUP($K1547,TONG_SL!$A:$D,2,0)</f>
        <v>Chả cốm 300g</v>
      </c>
      <c r="M1547" s="243"/>
      <c r="N1547" s="190" t="str">
        <f t="shared" si="144"/>
        <v>K-C6</v>
      </c>
      <c r="O1547" s="243"/>
      <c r="P1547" s="243"/>
      <c r="Q1547" s="190" t="str">
        <f>VLOOKUP(K1547,TONG_SL!$A:$D,3,0)</f>
        <v>Túi</v>
      </c>
      <c r="R1547" s="248">
        <v>4</v>
      </c>
      <c r="S1547" s="159"/>
      <c r="T1547" s="159">
        <f>VLOOKUP(VLOOKUP(G1547,Ma_KH!$A:$R,18,0)&amp;K1547,Gia_MB!$A:$F,6,0)</f>
        <v>74250</v>
      </c>
      <c r="U1547" s="254">
        <f t="shared" si="140"/>
        <v>297000</v>
      </c>
      <c r="V1547" s="159"/>
      <c r="W1547" s="246">
        <f t="shared" si="141"/>
        <v>0</v>
      </c>
      <c r="X1547" s="247" t="str">
        <f t="shared" si="142"/>
        <v>8</v>
      </c>
      <c r="Y1547" s="159"/>
      <c r="Z1547" s="254">
        <f t="shared" si="143"/>
        <v>23760</v>
      </c>
      <c r="AA1547" s="5">
        <f>VLOOKUP(G1547,Ma_KH!$A:$R,14,0)</f>
        <v>60</v>
      </c>
    </row>
    <row r="1548" spans="1:27" x14ac:dyDescent="0.25">
      <c r="A1548" s="261">
        <v>46108</v>
      </c>
      <c r="B1548" s="262">
        <v>4186694975</v>
      </c>
      <c r="C1548" s="263" t="s">
        <v>15253</v>
      </c>
      <c r="D1548" s="261">
        <v>46118</v>
      </c>
      <c r="E1548" s="206"/>
      <c r="F1548" s="189"/>
      <c r="G1548" s="265" t="s">
        <v>15052</v>
      </c>
      <c r="H1548" s="206"/>
      <c r="I1548" s="288" t="s">
        <v>15564</v>
      </c>
      <c r="J1548" s="283" t="s">
        <v>1769</v>
      </c>
      <c r="K1548" s="205" t="s">
        <v>32</v>
      </c>
      <c r="L1548" s="190" t="str">
        <f>VLOOKUP($K1548,TONG_SL!$A:$D,2,0)</f>
        <v>Giò Tai Lưỡi Xào 250g</v>
      </c>
      <c r="M1548" s="243"/>
      <c r="N1548" s="190" t="str">
        <f t="shared" si="144"/>
        <v>K-C6</v>
      </c>
      <c r="O1548" s="243"/>
      <c r="P1548" s="243"/>
      <c r="Q1548" s="190" t="str">
        <f>VLOOKUP(K1548,TONG_SL!$A:$D,3,0)</f>
        <v>Túi</v>
      </c>
      <c r="R1548" s="248">
        <v>12</v>
      </c>
      <c r="S1548" s="159"/>
      <c r="T1548" s="159">
        <f>VLOOKUP(VLOOKUP(G1548,Ma_KH!$A:$R,18,0)&amp;K1548,Gia_MB!$A:$F,6,0)</f>
        <v>50182</v>
      </c>
      <c r="U1548" s="254">
        <f t="shared" si="140"/>
        <v>602184</v>
      </c>
      <c r="V1548" s="159"/>
      <c r="W1548" s="246">
        <f t="shared" si="141"/>
        <v>0</v>
      </c>
      <c r="X1548" s="247" t="str">
        <f t="shared" si="142"/>
        <v>8</v>
      </c>
      <c r="Y1548" s="159"/>
      <c r="Z1548" s="254">
        <f t="shared" si="143"/>
        <v>48174.720000000001</v>
      </c>
      <c r="AA1548" s="5">
        <f>VLOOKUP(G1548,Ma_KH!$A:$R,14,0)</f>
        <v>60</v>
      </c>
    </row>
    <row r="1549" spans="1:27" x14ac:dyDescent="0.25">
      <c r="A1549" s="261">
        <v>46108</v>
      </c>
      <c r="B1549" s="262">
        <v>4186694975</v>
      </c>
      <c r="C1549" s="263" t="s">
        <v>15253</v>
      </c>
      <c r="D1549" s="261">
        <v>46118</v>
      </c>
      <c r="E1549" s="206"/>
      <c r="F1549" s="189"/>
      <c r="G1549" s="265" t="s">
        <v>15052</v>
      </c>
      <c r="H1549" s="206"/>
      <c r="I1549" s="288" t="s">
        <v>15564</v>
      </c>
      <c r="J1549" s="283" t="s">
        <v>1769</v>
      </c>
      <c r="K1549" s="205" t="s">
        <v>48</v>
      </c>
      <c r="L1549" s="190" t="str">
        <f>VLOOKUP($K1549,TONG_SL!$A:$D,2,0)</f>
        <v>Mọc Nấm Hương 250g</v>
      </c>
      <c r="M1549" s="243"/>
      <c r="N1549" s="190" t="str">
        <f t="shared" si="144"/>
        <v>K-C6</v>
      </c>
      <c r="O1549" s="243"/>
      <c r="P1549" s="243"/>
      <c r="Q1549" s="190" t="str">
        <f>VLOOKUP(K1549,TONG_SL!$A:$D,3,0)</f>
        <v>Túi</v>
      </c>
      <c r="R1549" s="248">
        <v>15</v>
      </c>
      <c r="S1549" s="159"/>
      <c r="T1549" s="159">
        <f>VLOOKUP(VLOOKUP(G1549,Ma_KH!$A:$R,18,0)&amp;K1549,Gia_MB!$A:$F,6,0)</f>
        <v>46000</v>
      </c>
      <c r="U1549" s="254">
        <f t="shared" si="140"/>
        <v>690000</v>
      </c>
      <c r="V1549" s="159"/>
      <c r="W1549" s="246">
        <f t="shared" si="141"/>
        <v>0</v>
      </c>
      <c r="X1549" s="247" t="str">
        <f t="shared" si="142"/>
        <v>8</v>
      </c>
      <c r="Y1549" s="159"/>
      <c r="Z1549" s="254">
        <f t="shared" si="143"/>
        <v>55200</v>
      </c>
      <c r="AA1549" s="5">
        <f>VLOOKUP(G1549,Ma_KH!$A:$R,14,0)</f>
        <v>60</v>
      </c>
    </row>
    <row r="1550" spans="1:27" x14ac:dyDescent="0.25">
      <c r="A1550" s="261">
        <v>46108</v>
      </c>
      <c r="B1550" s="262">
        <v>4186694975</v>
      </c>
      <c r="C1550" s="263" t="s">
        <v>15253</v>
      </c>
      <c r="D1550" s="261">
        <v>46118</v>
      </c>
      <c r="E1550" s="206"/>
      <c r="F1550" s="189"/>
      <c r="G1550" s="265" t="s">
        <v>15052</v>
      </c>
      <c r="H1550" s="206"/>
      <c r="I1550" s="288" t="s">
        <v>15564</v>
      </c>
      <c r="J1550" s="283" t="s">
        <v>1769</v>
      </c>
      <c r="K1550" s="205" t="s">
        <v>30</v>
      </c>
      <c r="L1550" s="190" t="str">
        <f>VLOOKUP($K1550,TONG_SL!$A:$D,2,0)</f>
        <v>Gà muối 500g</v>
      </c>
      <c r="M1550" s="243"/>
      <c r="N1550" s="190" t="str">
        <f t="shared" si="144"/>
        <v>K-C6</v>
      </c>
      <c r="O1550" s="243"/>
      <c r="P1550" s="243"/>
      <c r="Q1550" s="190" t="str">
        <f>VLOOKUP(K1550,TONG_SL!$A:$D,3,0)</f>
        <v>Túi</v>
      </c>
      <c r="R1550" s="248">
        <v>5</v>
      </c>
      <c r="S1550" s="159"/>
      <c r="T1550" s="159">
        <f>VLOOKUP(VLOOKUP(G1550,Ma_KH!$A:$R,18,0)&amp;K1550,Gia_MB!$A:$F,6,0)</f>
        <v>116611</v>
      </c>
      <c r="U1550" s="254">
        <f t="shared" si="140"/>
        <v>583055</v>
      </c>
      <c r="V1550" s="159"/>
      <c r="W1550" s="246">
        <f t="shared" si="141"/>
        <v>0</v>
      </c>
      <c r="X1550" s="247" t="str">
        <f t="shared" si="142"/>
        <v>8</v>
      </c>
      <c r="Y1550" s="159"/>
      <c r="Z1550" s="254">
        <f t="shared" si="143"/>
        <v>46644.4</v>
      </c>
      <c r="AA1550" s="5">
        <f>VLOOKUP(G1550,Ma_KH!$A:$R,14,0)</f>
        <v>60</v>
      </c>
    </row>
    <row r="1551" spans="1:27" x14ac:dyDescent="0.25">
      <c r="A1551" s="261">
        <v>46108</v>
      </c>
      <c r="B1551" s="262">
        <v>4186694975</v>
      </c>
      <c r="C1551" s="263" t="s">
        <v>15253</v>
      </c>
      <c r="D1551" s="261">
        <v>46118</v>
      </c>
      <c r="E1551" s="206"/>
      <c r="F1551" s="189"/>
      <c r="G1551" s="265" t="s">
        <v>15052</v>
      </c>
      <c r="H1551" s="206"/>
      <c r="I1551" s="288" t="s">
        <v>15564</v>
      </c>
      <c r="J1551" s="283" t="s">
        <v>1769</v>
      </c>
      <c r="K1551" s="205" t="s">
        <v>27</v>
      </c>
      <c r="L1551" s="190" t="str">
        <f>VLOOKUP($K1551,TONG_SL!$A:$D,2,0)</f>
        <v>Chân giò heo muối 300g</v>
      </c>
      <c r="M1551" s="243"/>
      <c r="N1551" s="190" t="str">
        <f t="shared" si="144"/>
        <v>K-C6</v>
      </c>
      <c r="O1551" s="243"/>
      <c r="P1551" s="243"/>
      <c r="Q1551" s="190" t="str">
        <f>VLOOKUP(K1551,TONG_SL!$A:$D,3,0)</f>
        <v>Túi</v>
      </c>
      <c r="R1551" s="248">
        <v>20</v>
      </c>
      <c r="S1551" s="159"/>
      <c r="T1551" s="159">
        <f>VLOOKUP(VLOOKUP(G1551,Ma_KH!$A:$R,18,0)&amp;K1551,Gia_MB!$A:$F,6,0)</f>
        <v>73431</v>
      </c>
      <c r="U1551" s="254">
        <f t="shared" si="140"/>
        <v>1468620</v>
      </c>
      <c r="V1551" s="159"/>
      <c r="W1551" s="246">
        <f t="shared" si="141"/>
        <v>0</v>
      </c>
      <c r="X1551" s="247" t="str">
        <f t="shared" si="142"/>
        <v>8</v>
      </c>
      <c r="Y1551" s="159"/>
      <c r="Z1551" s="254">
        <f t="shared" si="143"/>
        <v>117489.60000000001</v>
      </c>
      <c r="AA1551" s="5">
        <f>VLOOKUP(G1551,Ma_KH!$A:$R,14,0)</f>
        <v>60</v>
      </c>
    </row>
    <row r="1552" spans="1:27" x14ac:dyDescent="0.25">
      <c r="A1552" s="261">
        <v>46118</v>
      </c>
      <c r="B1552" s="262">
        <v>4187105788</v>
      </c>
      <c r="C1552" s="263" t="s">
        <v>15253</v>
      </c>
      <c r="D1552" s="261">
        <v>46118</v>
      </c>
      <c r="E1552" s="206"/>
      <c r="F1552" s="189"/>
      <c r="G1552" s="265" t="s">
        <v>15016</v>
      </c>
      <c r="H1552" s="206"/>
      <c r="I1552" s="288" t="s">
        <v>15565</v>
      </c>
      <c r="J1552" s="283" t="s">
        <v>1769</v>
      </c>
      <c r="K1552" s="205" t="s">
        <v>27</v>
      </c>
      <c r="L1552" s="190" t="str">
        <f>VLOOKUP($K1552,TONG_SL!$A:$D,2,0)</f>
        <v>Chân giò heo muối 300g</v>
      </c>
      <c r="M1552" s="243"/>
      <c r="N1552" s="190" t="str">
        <f t="shared" si="144"/>
        <v>K-C6</v>
      </c>
      <c r="O1552" s="243"/>
      <c r="P1552" s="243"/>
      <c r="Q1552" s="190" t="str">
        <f>VLOOKUP(K1552,TONG_SL!$A:$D,3,0)</f>
        <v>Túi</v>
      </c>
      <c r="R1552" s="248">
        <v>60</v>
      </c>
      <c r="S1552" s="159"/>
      <c r="T1552" s="159">
        <f>VLOOKUP(VLOOKUP(G1552,Ma_KH!$A:$R,18,0)&amp;K1552,Gia_MB!$A:$F,6,0)</f>
        <v>73431</v>
      </c>
      <c r="U1552" s="254">
        <f t="shared" si="140"/>
        <v>4405860</v>
      </c>
      <c r="V1552" s="159"/>
      <c r="W1552" s="246">
        <f t="shared" si="141"/>
        <v>0</v>
      </c>
      <c r="X1552" s="247" t="str">
        <f t="shared" si="142"/>
        <v>8</v>
      </c>
      <c r="Y1552" s="159"/>
      <c r="Z1552" s="254">
        <f t="shared" si="143"/>
        <v>352468.8</v>
      </c>
      <c r="AA1552" s="5">
        <f>VLOOKUP(G1552,Ma_KH!$A:$R,14,0)</f>
        <v>60</v>
      </c>
    </row>
    <row r="1553" spans="1:27" x14ac:dyDescent="0.25">
      <c r="A1553" s="261">
        <v>46118</v>
      </c>
      <c r="B1553" s="262">
        <v>4187105788</v>
      </c>
      <c r="C1553" s="263" t="s">
        <v>15253</v>
      </c>
      <c r="D1553" s="261">
        <v>46118</v>
      </c>
      <c r="E1553" s="206"/>
      <c r="F1553" s="189"/>
      <c r="G1553" s="265" t="s">
        <v>15016</v>
      </c>
      <c r="H1553" s="206"/>
      <c r="I1553" s="288" t="s">
        <v>15565</v>
      </c>
      <c r="J1553" s="283" t="s">
        <v>1769</v>
      </c>
      <c r="K1553" s="205" t="s">
        <v>30</v>
      </c>
      <c r="L1553" s="190" t="str">
        <f>VLOOKUP($K1553,TONG_SL!$A:$D,2,0)</f>
        <v>Gà muối 500g</v>
      </c>
      <c r="M1553" s="243"/>
      <c r="N1553" s="190" t="str">
        <f t="shared" si="144"/>
        <v>K-C6</v>
      </c>
      <c r="O1553" s="243"/>
      <c r="P1553" s="243"/>
      <c r="Q1553" s="190" t="str">
        <f>VLOOKUP(K1553,TONG_SL!$A:$D,3,0)</f>
        <v>Túi</v>
      </c>
      <c r="R1553" s="248">
        <v>30</v>
      </c>
      <c r="S1553" s="159"/>
      <c r="T1553" s="159">
        <f>VLOOKUP(VLOOKUP(G1553,Ma_KH!$A:$R,18,0)&amp;K1553,Gia_MB!$A:$F,6,0)</f>
        <v>116611</v>
      </c>
      <c r="U1553" s="254">
        <f t="shared" si="140"/>
        <v>3498330</v>
      </c>
      <c r="V1553" s="159"/>
      <c r="W1553" s="246">
        <f t="shared" si="141"/>
        <v>0</v>
      </c>
      <c r="X1553" s="247" t="str">
        <f t="shared" si="142"/>
        <v>8</v>
      </c>
      <c r="Y1553" s="159"/>
      <c r="Z1553" s="254">
        <f t="shared" si="143"/>
        <v>279866.40000000002</v>
      </c>
      <c r="AA1553" s="5">
        <f>VLOOKUP(G1553,Ma_KH!$A:$R,14,0)</f>
        <v>60</v>
      </c>
    </row>
    <row r="1554" spans="1:27" x14ac:dyDescent="0.25">
      <c r="A1554" s="186">
        <v>46117</v>
      </c>
      <c r="B1554" s="205">
        <v>4187098666</v>
      </c>
      <c r="C1554" s="189" t="s">
        <v>15253</v>
      </c>
      <c r="D1554" s="186">
        <v>46118</v>
      </c>
      <c r="E1554" s="206"/>
      <c r="F1554" s="189"/>
      <c r="G1554" s="207" t="s">
        <v>15061</v>
      </c>
      <c r="H1554" s="206"/>
      <c r="I1554" s="288" t="s">
        <v>15566</v>
      </c>
      <c r="J1554" s="283" t="s">
        <v>1769</v>
      </c>
      <c r="K1554" s="205" t="s">
        <v>27</v>
      </c>
      <c r="L1554" s="190" t="str">
        <f>VLOOKUP($K1554,TONG_SL!$A:$D,2,0)</f>
        <v>Chân giò heo muối 300g</v>
      </c>
      <c r="M1554" s="243"/>
      <c r="N1554" s="190" t="str">
        <f t="shared" si="144"/>
        <v>K-C6</v>
      </c>
      <c r="O1554" s="243"/>
      <c r="P1554" s="243"/>
      <c r="Q1554" s="190" t="str">
        <f>VLOOKUP(K1554,TONG_SL!$A:$D,3,0)</f>
        <v>Túi</v>
      </c>
      <c r="R1554" s="248">
        <v>20</v>
      </c>
      <c r="S1554" s="159"/>
      <c r="T1554" s="159">
        <f>VLOOKUP(VLOOKUP(G1554,Ma_KH!$A:$R,18,0)&amp;K1554,Gia_MB!$A:$F,6,0)</f>
        <v>73431</v>
      </c>
      <c r="U1554" s="254">
        <f t="shared" si="140"/>
        <v>1468620</v>
      </c>
      <c r="V1554" s="159"/>
      <c r="W1554" s="246">
        <f t="shared" si="141"/>
        <v>0</v>
      </c>
      <c r="X1554" s="247" t="str">
        <f t="shared" si="142"/>
        <v>8</v>
      </c>
      <c r="Y1554" s="159"/>
      <c r="Z1554" s="254">
        <f t="shared" si="143"/>
        <v>117489.60000000001</v>
      </c>
      <c r="AA1554" s="5">
        <f>VLOOKUP(G1554,Ma_KH!$A:$R,14,0)</f>
        <v>60</v>
      </c>
    </row>
    <row r="1555" spans="1:27" x14ac:dyDescent="0.25">
      <c r="A1555" s="186">
        <v>46117</v>
      </c>
      <c r="B1555" s="205">
        <v>4187098666</v>
      </c>
      <c r="C1555" s="189" t="s">
        <v>15253</v>
      </c>
      <c r="D1555" s="186">
        <v>46118</v>
      </c>
      <c r="E1555" s="206"/>
      <c r="F1555" s="189"/>
      <c r="G1555" s="207" t="s">
        <v>15061</v>
      </c>
      <c r="H1555" s="206"/>
      <c r="I1555" s="288" t="s">
        <v>15566</v>
      </c>
      <c r="J1555" s="283" t="s">
        <v>1769</v>
      </c>
      <c r="K1555" s="205" t="s">
        <v>30</v>
      </c>
      <c r="L1555" s="190" t="str">
        <f>VLOOKUP($K1555,TONG_SL!$A:$D,2,0)</f>
        <v>Gà muối 500g</v>
      </c>
      <c r="M1555" s="243"/>
      <c r="N1555" s="190" t="str">
        <f t="shared" si="144"/>
        <v>K-C6</v>
      </c>
      <c r="O1555" s="243"/>
      <c r="P1555" s="243"/>
      <c r="Q1555" s="190" t="str">
        <f>VLOOKUP(K1555,TONG_SL!$A:$D,3,0)</f>
        <v>Túi</v>
      </c>
      <c r="R1555" s="248">
        <v>6</v>
      </c>
      <c r="S1555" s="159"/>
      <c r="T1555" s="159">
        <f>VLOOKUP(VLOOKUP(G1555,Ma_KH!$A:$R,18,0)&amp;K1555,Gia_MB!$A:$F,6,0)</f>
        <v>116611</v>
      </c>
      <c r="U1555" s="254">
        <f t="shared" si="140"/>
        <v>699666</v>
      </c>
      <c r="V1555" s="159"/>
      <c r="W1555" s="246">
        <f t="shared" si="141"/>
        <v>0</v>
      </c>
      <c r="X1555" s="247" t="str">
        <f t="shared" si="142"/>
        <v>8</v>
      </c>
      <c r="Y1555" s="159"/>
      <c r="Z1555" s="254">
        <f t="shared" si="143"/>
        <v>55973.279999999999</v>
      </c>
      <c r="AA1555" s="5">
        <f>VLOOKUP(G1555,Ma_KH!$A:$R,14,0)</f>
        <v>60</v>
      </c>
    </row>
    <row r="1556" spans="1:27" x14ac:dyDescent="0.25">
      <c r="A1556" s="186">
        <v>46112</v>
      </c>
      <c r="B1556" s="205">
        <v>4186818882</v>
      </c>
      <c r="C1556" s="189" t="s">
        <v>15253</v>
      </c>
      <c r="D1556" s="186">
        <v>46118</v>
      </c>
      <c r="E1556" s="206"/>
      <c r="F1556" s="189"/>
      <c r="G1556" s="207" t="s">
        <v>15061</v>
      </c>
      <c r="H1556" s="206"/>
      <c r="I1556" s="288" t="s">
        <v>15567</v>
      </c>
      <c r="J1556" s="283" t="s">
        <v>1769</v>
      </c>
      <c r="K1556" s="205" t="s">
        <v>37</v>
      </c>
      <c r="L1556" s="190" t="str">
        <f>VLOOKUP($K1556,TONG_SL!$A:$D,2,0)</f>
        <v>Chả cốm 300g</v>
      </c>
      <c r="M1556" s="243"/>
      <c r="N1556" s="190" t="str">
        <f t="shared" si="144"/>
        <v>K-C6</v>
      </c>
      <c r="O1556" s="243"/>
      <c r="P1556" s="243"/>
      <c r="Q1556" s="190" t="str">
        <f>VLOOKUP(K1556,TONG_SL!$A:$D,3,0)</f>
        <v>Túi</v>
      </c>
      <c r="R1556" s="248">
        <v>3</v>
      </c>
      <c r="S1556" s="159"/>
      <c r="T1556" s="159">
        <f>VLOOKUP(VLOOKUP(G1556,Ma_KH!$A:$R,18,0)&amp;K1556,Gia_MB!$A:$F,6,0)</f>
        <v>74250</v>
      </c>
      <c r="U1556" s="254">
        <f t="shared" si="140"/>
        <v>222750</v>
      </c>
      <c r="V1556" s="159"/>
      <c r="W1556" s="246">
        <f t="shared" si="141"/>
        <v>0</v>
      </c>
      <c r="X1556" s="247" t="str">
        <f t="shared" si="142"/>
        <v>8</v>
      </c>
      <c r="Y1556" s="159"/>
      <c r="Z1556" s="254">
        <f t="shared" si="143"/>
        <v>17820</v>
      </c>
      <c r="AA1556" s="5">
        <f>VLOOKUP(G1556,Ma_KH!$A:$R,14,0)</f>
        <v>60</v>
      </c>
    </row>
    <row r="1557" spans="1:27" x14ac:dyDescent="0.25">
      <c r="A1557" s="186">
        <v>46112</v>
      </c>
      <c r="B1557" s="205">
        <v>4186818882</v>
      </c>
      <c r="C1557" s="189" t="s">
        <v>15253</v>
      </c>
      <c r="D1557" s="186">
        <v>46118</v>
      </c>
      <c r="E1557" s="206"/>
      <c r="F1557" s="189"/>
      <c r="G1557" s="207" t="s">
        <v>15061</v>
      </c>
      <c r="H1557" s="206"/>
      <c r="I1557" s="288" t="s">
        <v>15567</v>
      </c>
      <c r="J1557" s="283" t="s">
        <v>1769</v>
      </c>
      <c r="K1557" s="205" t="s">
        <v>48</v>
      </c>
      <c r="L1557" s="190" t="str">
        <f>VLOOKUP($K1557,TONG_SL!$A:$D,2,0)</f>
        <v>Mọc Nấm Hương 250g</v>
      </c>
      <c r="M1557" s="243"/>
      <c r="N1557" s="190" t="str">
        <f t="shared" si="144"/>
        <v>K-C6</v>
      </c>
      <c r="O1557" s="243"/>
      <c r="P1557" s="243"/>
      <c r="Q1557" s="190" t="str">
        <f>VLOOKUP(K1557,TONG_SL!$A:$D,3,0)</f>
        <v>Túi</v>
      </c>
      <c r="R1557" s="248">
        <v>3</v>
      </c>
      <c r="S1557" s="159"/>
      <c r="T1557" s="159">
        <f>VLOOKUP(VLOOKUP(G1557,Ma_KH!$A:$R,18,0)&amp;K1557,Gia_MB!$A:$F,6,0)</f>
        <v>46000</v>
      </c>
      <c r="U1557" s="254">
        <f t="shared" si="140"/>
        <v>138000</v>
      </c>
      <c r="V1557" s="159"/>
      <c r="W1557" s="246">
        <f t="shared" si="141"/>
        <v>0</v>
      </c>
      <c r="X1557" s="247" t="str">
        <f t="shared" si="142"/>
        <v>8</v>
      </c>
      <c r="Y1557" s="159"/>
      <c r="Z1557" s="254">
        <f t="shared" si="143"/>
        <v>11040</v>
      </c>
      <c r="AA1557" s="5">
        <f>VLOOKUP(G1557,Ma_KH!$A:$R,14,0)</f>
        <v>60</v>
      </c>
    </row>
    <row r="1558" spans="1:27" x14ac:dyDescent="0.25">
      <c r="A1558" s="186">
        <v>46112</v>
      </c>
      <c r="B1558" s="205">
        <v>4186818882</v>
      </c>
      <c r="C1558" s="189" t="s">
        <v>15253</v>
      </c>
      <c r="D1558" s="186">
        <v>46118</v>
      </c>
      <c r="E1558" s="206"/>
      <c r="F1558" s="189"/>
      <c r="G1558" s="207" t="s">
        <v>15061</v>
      </c>
      <c r="H1558" s="206"/>
      <c r="I1558" s="288" t="s">
        <v>15567</v>
      </c>
      <c r="J1558" s="283" t="s">
        <v>1769</v>
      </c>
      <c r="K1558" s="205" t="s">
        <v>32</v>
      </c>
      <c r="L1558" s="190" t="str">
        <f>VLOOKUP($K1558,TONG_SL!$A:$D,2,0)</f>
        <v>Giò Tai Lưỡi Xào 250g</v>
      </c>
      <c r="M1558" s="243"/>
      <c r="N1558" s="190" t="str">
        <f t="shared" si="144"/>
        <v>K-C6</v>
      </c>
      <c r="O1558" s="243"/>
      <c r="P1558" s="243"/>
      <c r="Q1558" s="190" t="str">
        <f>VLOOKUP(K1558,TONG_SL!$A:$D,3,0)</f>
        <v>Túi</v>
      </c>
      <c r="R1558" s="248">
        <v>3</v>
      </c>
      <c r="S1558" s="159"/>
      <c r="T1558" s="159">
        <f>VLOOKUP(VLOOKUP(G1558,Ma_KH!$A:$R,18,0)&amp;K1558,Gia_MB!$A:$F,6,0)</f>
        <v>50182</v>
      </c>
      <c r="U1558" s="254">
        <f t="shared" si="140"/>
        <v>150546</v>
      </c>
      <c r="V1558" s="159"/>
      <c r="W1558" s="246">
        <f t="shared" si="141"/>
        <v>0</v>
      </c>
      <c r="X1558" s="247" t="str">
        <f t="shared" si="142"/>
        <v>8</v>
      </c>
      <c r="Y1558" s="159"/>
      <c r="Z1558" s="254">
        <f t="shared" si="143"/>
        <v>12043.68</v>
      </c>
      <c r="AA1558" s="5">
        <f>VLOOKUP(G1558,Ma_KH!$A:$R,14,0)</f>
        <v>60</v>
      </c>
    </row>
    <row r="1559" spans="1:27" x14ac:dyDescent="0.25">
      <c r="A1559" s="261">
        <v>46114</v>
      </c>
      <c r="B1559" s="262">
        <v>4186991479</v>
      </c>
      <c r="C1559" s="263" t="s">
        <v>15253</v>
      </c>
      <c r="D1559" s="261">
        <v>46118</v>
      </c>
      <c r="E1559" s="206"/>
      <c r="F1559" s="189"/>
      <c r="G1559" s="265" t="s">
        <v>7224</v>
      </c>
      <c r="H1559" s="206"/>
      <c r="I1559" s="288" t="s">
        <v>15568</v>
      </c>
      <c r="J1559" s="283" t="s">
        <v>1769</v>
      </c>
      <c r="K1559" s="205" t="s">
        <v>32</v>
      </c>
      <c r="L1559" s="190" t="str">
        <f>VLOOKUP($K1559,TONG_SL!$A:$D,2,0)</f>
        <v>Giò Tai Lưỡi Xào 250g</v>
      </c>
      <c r="M1559" s="243"/>
      <c r="N1559" s="190" t="str">
        <f t="shared" si="144"/>
        <v>K-C6</v>
      </c>
      <c r="O1559" s="243"/>
      <c r="P1559" s="243"/>
      <c r="Q1559" s="190" t="str">
        <f>VLOOKUP(K1559,TONG_SL!$A:$D,3,0)</f>
        <v>Túi</v>
      </c>
      <c r="R1559" s="248">
        <v>7</v>
      </c>
      <c r="S1559" s="159"/>
      <c r="T1559" s="159">
        <f>VLOOKUP(VLOOKUP(G1559,Ma_KH!$A:$R,18,0)&amp;K1559,Gia_MB!$A:$F,6,0)</f>
        <v>50182</v>
      </c>
      <c r="U1559" s="254">
        <f t="shared" si="140"/>
        <v>351274</v>
      </c>
      <c r="V1559" s="159"/>
      <c r="W1559" s="246">
        <f t="shared" si="141"/>
        <v>0</v>
      </c>
      <c r="X1559" s="247" t="str">
        <f t="shared" si="142"/>
        <v>8</v>
      </c>
      <c r="Y1559" s="159"/>
      <c r="Z1559" s="254">
        <f t="shared" si="143"/>
        <v>28101.920000000002</v>
      </c>
      <c r="AA1559" s="5">
        <f>VLOOKUP(G1559,Ma_KH!$A:$R,14,0)</f>
        <v>60</v>
      </c>
    </row>
    <row r="1560" spans="1:27" x14ac:dyDescent="0.25">
      <c r="A1560" s="261">
        <v>46114</v>
      </c>
      <c r="B1560" s="262">
        <v>4186991479</v>
      </c>
      <c r="C1560" s="263" t="s">
        <v>15253</v>
      </c>
      <c r="D1560" s="261">
        <v>46118</v>
      </c>
      <c r="E1560" s="206"/>
      <c r="F1560" s="189"/>
      <c r="G1560" s="265" t="s">
        <v>7224</v>
      </c>
      <c r="H1560" s="206"/>
      <c r="I1560" s="288" t="s">
        <v>15568</v>
      </c>
      <c r="J1560" s="283" t="s">
        <v>1769</v>
      </c>
      <c r="K1560" s="205" t="s">
        <v>30</v>
      </c>
      <c r="L1560" s="190" t="str">
        <f>VLOOKUP($K1560,TONG_SL!$A:$D,2,0)</f>
        <v>Gà muối 500g</v>
      </c>
      <c r="M1560" s="243"/>
      <c r="N1560" s="190" t="str">
        <f t="shared" si="144"/>
        <v>K-C6</v>
      </c>
      <c r="O1560" s="243"/>
      <c r="P1560" s="243"/>
      <c r="Q1560" s="190" t="str">
        <f>VLOOKUP(K1560,TONG_SL!$A:$D,3,0)</f>
        <v>Túi</v>
      </c>
      <c r="R1560" s="248">
        <v>6</v>
      </c>
      <c r="S1560" s="159"/>
      <c r="T1560" s="159">
        <f>VLOOKUP(VLOOKUP(G1560,Ma_KH!$A:$R,18,0)&amp;K1560,Gia_MB!$A:$F,6,0)</f>
        <v>116611</v>
      </c>
      <c r="U1560" s="254">
        <f t="shared" si="140"/>
        <v>699666</v>
      </c>
      <c r="V1560" s="159"/>
      <c r="W1560" s="246">
        <f t="shared" si="141"/>
        <v>0</v>
      </c>
      <c r="X1560" s="247" t="str">
        <f t="shared" si="142"/>
        <v>8</v>
      </c>
      <c r="Y1560" s="159"/>
      <c r="Z1560" s="254">
        <f t="shared" si="143"/>
        <v>55973.279999999999</v>
      </c>
      <c r="AA1560" s="5">
        <f>VLOOKUP(G1560,Ma_KH!$A:$R,14,0)</f>
        <v>60</v>
      </c>
    </row>
    <row r="1561" spans="1:27" x14ac:dyDescent="0.25">
      <c r="A1561" s="261">
        <v>46114</v>
      </c>
      <c r="B1561" s="262">
        <v>4186991479</v>
      </c>
      <c r="C1561" s="263" t="s">
        <v>15253</v>
      </c>
      <c r="D1561" s="261">
        <v>46118</v>
      </c>
      <c r="E1561" s="206"/>
      <c r="F1561" s="189"/>
      <c r="G1561" s="265" t="s">
        <v>7224</v>
      </c>
      <c r="H1561" s="206"/>
      <c r="I1561" s="288" t="s">
        <v>15568</v>
      </c>
      <c r="J1561" s="283" t="s">
        <v>1769</v>
      </c>
      <c r="K1561" s="205" t="s">
        <v>27</v>
      </c>
      <c r="L1561" s="190" t="str">
        <f>VLOOKUP($K1561,TONG_SL!$A:$D,2,0)</f>
        <v>Chân giò heo muối 300g</v>
      </c>
      <c r="M1561" s="243"/>
      <c r="N1561" s="190" t="str">
        <f t="shared" si="144"/>
        <v>K-C6</v>
      </c>
      <c r="O1561" s="243"/>
      <c r="P1561" s="243"/>
      <c r="Q1561" s="190" t="str">
        <f>VLOOKUP(K1561,TONG_SL!$A:$D,3,0)</f>
        <v>Túi</v>
      </c>
      <c r="R1561" s="248">
        <v>10</v>
      </c>
      <c r="S1561" s="159"/>
      <c r="T1561" s="159">
        <f>VLOOKUP(VLOOKUP(G1561,Ma_KH!$A:$R,18,0)&amp;K1561,Gia_MB!$A:$F,6,0)</f>
        <v>73431</v>
      </c>
      <c r="U1561" s="254">
        <f t="shared" si="140"/>
        <v>734310</v>
      </c>
      <c r="V1561" s="159"/>
      <c r="W1561" s="246">
        <f t="shared" si="141"/>
        <v>0</v>
      </c>
      <c r="X1561" s="247" t="str">
        <f t="shared" si="142"/>
        <v>8</v>
      </c>
      <c r="Y1561" s="159"/>
      <c r="Z1561" s="254">
        <f t="shared" si="143"/>
        <v>58744.800000000003</v>
      </c>
      <c r="AA1561" s="5">
        <f>VLOOKUP(G1561,Ma_KH!$A:$R,14,0)</f>
        <v>60</v>
      </c>
    </row>
    <row r="1562" spans="1:27" x14ac:dyDescent="0.25">
      <c r="A1562" s="261">
        <v>46114</v>
      </c>
      <c r="B1562" s="262">
        <v>4186991479</v>
      </c>
      <c r="C1562" s="263" t="s">
        <v>15253</v>
      </c>
      <c r="D1562" s="261">
        <v>46118</v>
      </c>
      <c r="E1562" s="206"/>
      <c r="F1562" s="189"/>
      <c r="G1562" s="265" t="s">
        <v>7224</v>
      </c>
      <c r="H1562" s="206"/>
      <c r="I1562" s="288" t="s">
        <v>15568</v>
      </c>
      <c r="J1562" s="283" t="s">
        <v>1769</v>
      </c>
      <c r="K1562" s="205" t="s">
        <v>48</v>
      </c>
      <c r="L1562" s="190" t="str">
        <f>VLOOKUP($K1562,TONG_SL!$A:$D,2,0)</f>
        <v>Mọc Nấm Hương 250g</v>
      </c>
      <c r="M1562" s="243"/>
      <c r="N1562" s="190" t="str">
        <f t="shared" si="144"/>
        <v>K-C6</v>
      </c>
      <c r="O1562" s="243"/>
      <c r="P1562" s="243"/>
      <c r="Q1562" s="190" t="str">
        <f>VLOOKUP(K1562,TONG_SL!$A:$D,3,0)</f>
        <v>Túi</v>
      </c>
      <c r="R1562" s="248">
        <v>6</v>
      </c>
      <c r="S1562" s="159"/>
      <c r="T1562" s="159">
        <f>VLOOKUP(VLOOKUP(G1562,Ma_KH!$A:$R,18,0)&amp;K1562,Gia_MB!$A:$F,6,0)</f>
        <v>46000</v>
      </c>
      <c r="U1562" s="254">
        <f t="shared" si="140"/>
        <v>276000</v>
      </c>
      <c r="V1562" s="159"/>
      <c r="W1562" s="246">
        <f t="shared" si="141"/>
        <v>0</v>
      </c>
      <c r="X1562" s="247" t="str">
        <f t="shared" si="142"/>
        <v>8</v>
      </c>
      <c r="Y1562" s="159"/>
      <c r="Z1562" s="254">
        <f t="shared" si="143"/>
        <v>22080</v>
      </c>
      <c r="AA1562" s="5">
        <f>VLOOKUP(G1562,Ma_KH!$A:$R,14,0)</f>
        <v>60</v>
      </c>
    </row>
    <row r="1563" spans="1:27" x14ac:dyDescent="0.25">
      <c r="A1563" s="261">
        <v>46114</v>
      </c>
      <c r="B1563" s="262">
        <v>4186991479</v>
      </c>
      <c r="C1563" s="263" t="s">
        <v>15253</v>
      </c>
      <c r="D1563" s="261">
        <v>46118</v>
      </c>
      <c r="E1563" s="206"/>
      <c r="F1563" s="189"/>
      <c r="G1563" s="265" t="s">
        <v>7224</v>
      </c>
      <c r="H1563" s="206"/>
      <c r="I1563" s="288" t="s">
        <v>15568</v>
      </c>
      <c r="J1563" s="283" t="s">
        <v>1769</v>
      </c>
      <c r="K1563" s="205" t="s">
        <v>34</v>
      </c>
      <c r="L1563" s="190" t="str">
        <f>VLOOKUP($K1563,TONG_SL!$A:$D,2,0)</f>
        <v>Tai heo muối 200g</v>
      </c>
      <c r="M1563" s="243"/>
      <c r="N1563" s="190" t="str">
        <f t="shared" si="144"/>
        <v>K-C6</v>
      </c>
      <c r="O1563" s="243"/>
      <c r="P1563" s="243"/>
      <c r="Q1563" s="190" t="str">
        <f>VLOOKUP(K1563,TONG_SL!$A:$D,3,0)</f>
        <v>Túi</v>
      </c>
      <c r="R1563" s="248">
        <v>13</v>
      </c>
      <c r="S1563" s="159"/>
      <c r="T1563" s="159">
        <f>VLOOKUP(VLOOKUP(G1563,Ma_KH!$A:$R,18,0)&amp;K1563,Gia_MB!$A:$F,6,0)</f>
        <v>55595</v>
      </c>
      <c r="U1563" s="254">
        <f t="shared" si="140"/>
        <v>722735</v>
      </c>
      <c r="V1563" s="159"/>
      <c r="W1563" s="246">
        <f t="shared" si="141"/>
        <v>0</v>
      </c>
      <c r="X1563" s="247" t="str">
        <f t="shared" si="142"/>
        <v>8</v>
      </c>
      <c r="Y1563" s="159"/>
      <c r="Z1563" s="254">
        <f t="shared" si="143"/>
        <v>57818.8</v>
      </c>
      <c r="AA1563" s="5">
        <f>VLOOKUP(G1563,Ma_KH!$A:$R,14,0)</f>
        <v>60</v>
      </c>
    </row>
    <row r="1564" spans="1:27" x14ac:dyDescent="0.25">
      <c r="A1564" s="261">
        <v>46114</v>
      </c>
      <c r="B1564" s="262">
        <v>4186991789</v>
      </c>
      <c r="C1564" s="263" t="s">
        <v>15253</v>
      </c>
      <c r="D1564" s="261">
        <v>46118</v>
      </c>
      <c r="E1564" s="206"/>
      <c r="F1564" s="189"/>
      <c r="G1564" s="265" t="s">
        <v>15010</v>
      </c>
      <c r="H1564" s="206"/>
      <c r="I1564" s="288" t="s">
        <v>15569</v>
      </c>
      <c r="J1564" s="283" t="s">
        <v>1769</v>
      </c>
      <c r="K1564" s="205" t="s">
        <v>34</v>
      </c>
      <c r="L1564" s="190" t="str">
        <f>VLOOKUP($K1564,TONG_SL!$A:$D,2,0)</f>
        <v>Tai heo muối 200g</v>
      </c>
      <c r="M1564" s="243"/>
      <c r="N1564" s="190" t="str">
        <f t="shared" si="144"/>
        <v>K-C6</v>
      </c>
      <c r="O1564" s="243"/>
      <c r="P1564" s="243"/>
      <c r="Q1564" s="190" t="str">
        <f>VLOOKUP(K1564,TONG_SL!$A:$D,3,0)</f>
        <v>Túi</v>
      </c>
      <c r="R1564" s="248">
        <v>5</v>
      </c>
      <c r="S1564" s="159"/>
      <c r="T1564" s="159">
        <f>VLOOKUP(VLOOKUP(G1564,Ma_KH!$A:$R,18,0)&amp;K1564,Gia_MB!$A:$F,6,0)</f>
        <v>55595</v>
      </c>
      <c r="U1564" s="254">
        <f t="shared" si="140"/>
        <v>277975</v>
      </c>
      <c r="V1564" s="159"/>
      <c r="W1564" s="246">
        <f t="shared" si="141"/>
        <v>0</v>
      </c>
      <c r="X1564" s="247" t="str">
        <f t="shared" si="142"/>
        <v>8</v>
      </c>
      <c r="Y1564" s="159"/>
      <c r="Z1564" s="254">
        <f t="shared" si="143"/>
        <v>22238</v>
      </c>
      <c r="AA1564" s="5">
        <f>VLOOKUP(G1564,Ma_KH!$A:$R,14,0)</f>
        <v>60</v>
      </c>
    </row>
    <row r="1565" spans="1:27" x14ac:dyDescent="0.25">
      <c r="A1565" s="261">
        <v>46114</v>
      </c>
      <c r="B1565" s="262">
        <v>4186991789</v>
      </c>
      <c r="C1565" s="263" t="s">
        <v>15253</v>
      </c>
      <c r="D1565" s="261">
        <v>46118</v>
      </c>
      <c r="E1565" s="206"/>
      <c r="F1565" s="189"/>
      <c r="G1565" s="265" t="s">
        <v>15010</v>
      </c>
      <c r="H1565" s="206"/>
      <c r="I1565" s="288" t="s">
        <v>15569</v>
      </c>
      <c r="J1565" s="283" t="s">
        <v>1769</v>
      </c>
      <c r="K1565" s="205" t="s">
        <v>48</v>
      </c>
      <c r="L1565" s="190" t="str">
        <f>VLOOKUP($K1565,TONG_SL!$A:$D,2,0)</f>
        <v>Mọc Nấm Hương 250g</v>
      </c>
      <c r="M1565" s="243"/>
      <c r="N1565" s="190" t="str">
        <f t="shared" si="144"/>
        <v>K-C6</v>
      </c>
      <c r="O1565" s="243"/>
      <c r="P1565" s="243"/>
      <c r="Q1565" s="190" t="str">
        <f>VLOOKUP(K1565,TONG_SL!$A:$D,3,0)</f>
        <v>Túi</v>
      </c>
      <c r="R1565" s="248">
        <v>8</v>
      </c>
      <c r="S1565" s="159"/>
      <c r="T1565" s="159">
        <f>VLOOKUP(VLOOKUP(G1565,Ma_KH!$A:$R,18,0)&amp;K1565,Gia_MB!$A:$F,6,0)</f>
        <v>46000</v>
      </c>
      <c r="U1565" s="254">
        <f t="shared" si="140"/>
        <v>368000</v>
      </c>
      <c r="V1565" s="159"/>
      <c r="W1565" s="246">
        <f t="shared" si="141"/>
        <v>0</v>
      </c>
      <c r="X1565" s="247" t="str">
        <f t="shared" si="142"/>
        <v>8</v>
      </c>
      <c r="Y1565" s="159"/>
      <c r="Z1565" s="254">
        <f t="shared" si="143"/>
        <v>29440</v>
      </c>
      <c r="AA1565" s="5">
        <f>VLOOKUP(G1565,Ma_KH!$A:$R,14,0)</f>
        <v>60</v>
      </c>
    </row>
    <row r="1566" spans="1:27" x14ac:dyDescent="0.25">
      <c r="A1566" s="261">
        <v>46114</v>
      </c>
      <c r="B1566" s="262">
        <v>4186991789</v>
      </c>
      <c r="C1566" s="263" t="s">
        <v>15253</v>
      </c>
      <c r="D1566" s="261">
        <v>46118</v>
      </c>
      <c r="E1566" s="206"/>
      <c r="F1566" s="189"/>
      <c r="G1566" s="265" t="s">
        <v>15010</v>
      </c>
      <c r="H1566" s="206"/>
      <c r="I1566" s="288" t="s">
        <v>15569</v>
      </c>
      <c r="J1566" s="283" t="s">
        <v>1769</v>
      </c>
      <c r="K1566" s="205" t="s">
        <v>27</v>
      </c>
      <c r="L1566" s="190" t="str">
        <f>VLOOKUP($K1566,TONG_SL!$A:$D,2,0)</f>
        <v>Chân giò heo muối 300g</v>
      </c>
      <c r="M1566" s="243"/>
      <c r="N1566" s="190" t="str">
        <f t="shared" si="144"/>
        <v>K-C6</v>
      </c>
      <c r="O1566" s="243"/>
      <c r="P1566" s="243"/>
      <c r="Q1566" s="190" t="str">
        <f>VLOOKUP(K1566,TONG_SL!$A:$D,3,0)</f>
        <v>Túi</v>
      </c>
      <c r="R1566" s="248">
        <v>10</v>
      </c>
      <c r="S1566" s="159"/>
      <c r="T1566" s="159">
        <f>VLOOKUP(VLOOKUP(G1566,Ma_KH!$A:$R,18,0)&amp;K1566,Gia_MB!$A:$F,6,0)</f>
        <v>73431</v>
      </c>
      <c r="U1566" s="254">
        <f t="shared" si="140"/>
        <v>734310</v>
      </c>
      <c r="V1566" s="159"/>
      <c r="W1566" s="246">
        <f t="shared" si="141"/>
        <v>0</v>
      </c>
      <c r="X1566" s="247" t="str">
        <f t="shared" si="142"/>
        <v>8</v>
      </c>
      <c r="Y1566" s="159"/>
      <c r="Z1566" s="254">
        <f t="shared" si="143"/>
        <v>58744.800000000003</v>
      </c>
      <c r="AA1566" s="5">
        <f>VLOOKUP(G1566,Ma_KH!$A:$R,14,0)</f>
        <v>60</v>
      </c>
    </row>
    <row r="1567" spans="1:27" x14ac:dyDescent="0.25">
      <c r="A1567" s="261">
        <v>46114</v>
      </c>
      <c r="B1567" s="262">
        <v>4186991789</v>
      </c>
      <c r="C1567" s="263" t="s">
        <v>15253</v>
      </c>
      <c r="D1567" s="261">
        <v>46118</v>
      </c>
      <c r="E1567" s="206"/>
      <c r="F1567" s="189"/>
      <c r="G1567" s="265" t="s">
        <v>15010</v>
      </c>
      <c r="H1567" s="206"/>
      <c r="I1567" s="288" t="s">
        <v>15569</v>
      </c>
      <c r="J1567" s="283" t="s">
        <v>1769</v>
      </c>
      <c r="K1567" s="205" t="s">
        <v>32</v>
      </c>
      <c r="L1567" s="190" t="str">
        <f>VLOOKUP($K1567,TONG_SL!$A:$D,2,0)</f>
        <v>Giò Tai Lưỡi Xào 250g</v>
      </c>
      <c r="M1567" s="243"/>
      <c r="N1567" s="190" t="str">
        <f t="shared" si="144"/>
        <v>K-C6</v>
      </c>
      <c r="O1567" s="243"/>
      <c r="P1567" s="243"/>
      <c r="Q1567" s="190" t="str">
        <f>VLOOKUP(K1567,TONG_SL!$A:$D,3,0)</f>
        <v>Túi</v>
      </c>
      <c r="R1567" s="248">
        <v>7</v>
      </c>
      <c r="S1567" s="159"/>
      <c r="T1567" s="159">
        <f>VLOOKUP(VLOOKUP(G1567,Ma_KH!$A:$R,18,0)&amp;K1567,Gia_MB!$A:$F,6,0)</f>
        <v>50182</v>
      </c>
      <c r="U1567" s="254">
        <f t="shared" si="140"/>
        <v>351274</v>
      </c>
      <c r="V1567" s="159"/>
      <c r="W1567" s="246">
        <f t="shared" si="141"/>
        <v>0</v>
      </c>
      <c r="X1567" s="247" t="str">
        <f t="shared" si="142"/>
        <v>8</v>
      </c>
      <c r="Y1567" s="159"/>
      <c r="Z1567" s="254">
        <f t="shared" si="143"/>
        <v>28101.920000000002</v>
      </c>
      <c r="AA1567" s="5">
        <f>VLOOKUP(G1567,Ma_KH!$A:$R,14,0)</f>
        <v>60</v>
      </c>
    </row>
    <row r="1568" spans="1:27" x14ac:dyDescent="0.25">
      <c r="A1568" s="261">
        <v>46114</v>
      </c>
      <c r="B1568" s="262">
        <v>4186991789</v>
      </c>
      <c r="C1568" s="263" t="s">
        <v>15253</v>
      </c>
      <c r="D1568" s="261">
        <v>46118</v>
      </c>
      <c r="E1568" s="206"/>
      <c r="F1568" s="189"/>
      <c r="G1568" s="265" t="s">
        <v>15010</v>
      </c>
      <c r="H1568" s="206"/>
      <c r="I1568" s="288" t="s">
        <v>15569</v>
      </c>
      <c r="J1568" s="283" t="s">
        <v>1769</v>
      </c>
      <c r="K1568" s="205" t="s">
        <v>30</v>
      </c>
      <c r="L1568" s="190" t="str">
        <f>VLOOKUP($K1568,TONG_SL!$A:$D,2,0)</f>
        <v>Gà muối 500g</v>
      </c>
      <c r="M1568" s="243"/>
      <c r="N1568" s="190" t="str">
        <f t="shared" si="144"/>
        <v>K-C6</v>
      </c>
      <c r="O1568" s="243"/>
      <c r="P1568" s="243"/>
      <c r="Q1568" s="190" t="str">
        <f>VLOOKUP(K1568,TONG_SL!$A:$D,3,0)</f>
        <v>Túi</v>
      </c>
      <c r="R1568" s="248">
        <v>5</v>
      </c>
      <c r="S1568" s="159"/>
      <c r="T1568" s="159">
        <f>VLOOKUP(VLOOKUP(G1568,Ma_KH!$A:$R,18,0)&amp;K1568,Gia_MB!$A:$F,6,0)</f>
        <v>116611</v>
      </c>
      <c r="U1568" s="254">
        <f t="shared" si="140"/>
        <v>583055</v>
      </c>
      <c r="V1568" s="159"/>
      <c r="W1568" s="246">
        <f t="shared" si="141"/>
        <v>0</v>
      </c>
      <c r="X1568" s="247" t="str">
        <f t="shared" si="142"/>
        <v>8</v>
      </c>
      <c r="Y1568" s="159"/>
      <c r="Z1568" s="254">
        <f t="shared" si="143"/>
        <v>46644.4</v>
      </c>
      <c r="AA1568" s="5">
        <f>VLOOKUP(G1568,Ma_KH!$A:$R,14,0)</f>
        <v>60</v>
      </c>
    </row>
    <row r="1569" spans="1:27" x14ac:dyDescent="0.25">
      <c r="A1569" s="261">
        <v>46116</v>
      </c>
      <c r="B1569" s="262">
        <v>4187084265</v>
      </c>
      <c r="C1569" s="263" t="s">
        <v>15253</v>
      </c>
      <c r="D1569" s="261">
        <v>46118</v>
      </c>
      <c r="E1569" s="206"/>
      <c r="F1569" s="189"/>
      <c r="G1569" s="265" t="s">
        <v>7224</v>
      </c>
      <c r="H1569" s="206"/>
      <c r="I1569" s="288" t="s">
        <v>15570</v>
      </c>
      <c r="J1569" s="283" t="s">
        <v>1769</v>
      </c>
      <c r="K1569" s="205" t="s">
        <v>27</v>
      </c>
      <c r="L1569" s="190" t="str">
        <f>VLOOKUP($K1569,TONG_SL!$A:$D,2,0)</f>
        <v>Chân giò heo muối 300g</v>
      </c>
      <c r="M1569" s="243"/>
      <c r="N1569" s="190" t="str">
        <f t="shared" si="144"/>
        <v>K-C6</v>
      </c>
      <c r="O1569" s="243"/>
      <c r="P1569" s="243"/>
      <c r="Q1569" s="190" t="str">
        <f>VLOOKUP(K1569,TONG_SL!$A:$D,3,0)</f>
        <v>Túi</v>
      </c>
      <c r="R1569" s="248">
        <v>50</v>
      </c>
      <c r="S1569" s="159"/>
      <c r="T1569" s="159">
        <f>VLOOKUP(VLOOKUP(G1569,Ma_KH!$A:$R,18,0)&amp;K1569,Gia_MB!$A:$F,6,0)</f>
        <v>73431</v>
      </c>
      <c r="U1569" s="254">
        <f t="shared" si="140"/>
        <v>3671550</v>
      </c>
      <c r="V1569" s="159"/>
      <c r="W1569" s="246">
        <f t="shared" si="141"/>
        <v>0</v>
      </c>
      <c r="X1569" s="247" t="str">
        <f t="shared" si="142"/>
        <v>8</v>
      </c>
      <c r="Y1569" s="159"/>
      <c r="Z1569" s="254">
        <f t="shared" si="143"/>
        <v>293724</v>
      </c>
      <c r="AA1569" s="5">
        <f>VLOOKUP(G1569,Ma_KH!$A:$R,14,0)</f>
        <v>60</v>
      </c>
    </row>
    <row r="1570" spans="1:27" x14ac:dyDescent="0.25">
      <c r="A1570" s="261">
        <v>46116</v>
      </c>
      <c r="B1570" s="262">
        <v>4187084265</v>
      </c>
      <c r="C1570" s="263" t="s">
        <v>15253</v>
      </c>
      <c r="D1570" s="261">
        <v>46118</v>
      </c>
      <c r="E1570" s="206"/>
      <c r="F1570" s="189"/>
      <c r="G1570" s="265" t="s">
        <v>7224</v>
      </c>
      <c r="H1570" s="206"/>
      <c r="I1570" s="288" t="s">
        <v>15570</v>
      </c>
      <c r="J1570" s="283" t="s">
        <v>1769</v>
      </c>
      <c r="K1570" s="205" t="s">
        <v>48</v>
      </c>
      <c r="L1570" s="190" t="str">
        <f>VLOOKUP($K1570,TONG_SL!$A:$D,2,0)</f>
        <v>Mọc Nấm Hương 250g</v>
      </c>
      <c r="M1570" s="243"/>
      <c r="N1570" s="190" t="str">
        <f t="shared" si="144"/>
        <v>K-C6</v>
      </c>
      <c r="O1570" s="243"/>
      <c r="P1570" s="243"/>
      <c r="Q1570" s="190" t="str">
        <f>VLOOKUP(K1570,TONG_SL!$A:$D,3,0)</f>
        <v>Túi</v>
      </c>
      <c r="R1570" s="248">
        <v>6</v>
      </c>
      <c r="S1570" s="159"/>
      <c r="T1570" s="159">
        <f>VLOOKUP(VLOOKUP(G1570,Ma_KH!$A:$R,18,0)&amp;K1570,Gia_MB!$A:$F,6,0)</f>
        <v>46000</v>
      </c>
      <c r="U1570" s="254">
        <f t="shared" si="140"/>
        <v>276000</v>
      </c>
      <c r="V1570" s="159"/>
      <c r="W1570" s="246">
        <f t="shared" si="141"/>
        <v>0</v>
      </c>
      <c r="X1570" s="247" t="str">
        <f t="shared" si="142"/>
        <v>8</v>
      </c>
      <c r="Y1570" s="159"/>
      <c r="Z1570" s="254">
        <f t="shared" si="143"/>
        <v>22080</v>
      </c>
      <c r="AA1570" s="5">
        <f>VLOOKUP(G1570,Ma_KH!$A:$R,14,0)</f>
        <v>60</v>
      </c>
    </row>
    <row r="1571" spans="1:27" x14ac:dyDescent="0.25">
      <c r="A1571" s="261">
        <v>46117</v>
      </c>
      <c r="B1571" s="262">
        <v>4187095404</v>
      </c>
      <c r="C1571" s="263" t="s">
        <v>15253</v>
      </c>
      <c r="D1571" s="261">
        <v>46118</v>
      </c>
      <c r="E1571" s="206"/>
      <c r="F1571" s="189"/>
      <c r="G1571" s="265" t="s">
        <v>7225</v>
      </c>
      <c r="H1571" s="206"/>
      <c r="I1571" s="288" t="s">
        <v>15571</v>
      </c>
      <c r="J1571" s="283" t="s">
        <v>1769</v>
      </c>
      <c r="K1571" s="205" t="s">
        <v>27</v>
      </c>
      <c r="L1571" s="190" t="str">
        <f>VLOOKUP($K1571,TONG_SL!$A:$D,2,0)</f>
        <v>Chân giò heo muối 300g</v>
      </c>
      <c r="M1571" s="243"/>
      <c r="N1571" s="190" t="str">
        <f t="shared" si="144"/>
        <v>K-C6</v>
      </c>
      <c r="O1571" s="243"/>
      <c r="P1571" s="243"/>
      <c r="Q1571" s="190" t="str">
        <f>VLOOKUP(K1571,TONG_SL!$A:$D,3,0)</f>
        <v>Túi</v>
      </c>
      <c r="R1571" s="248">
        <v>40</v>
      </c>
      <c r="S1571" s="159"/>
      <c r="T1571" s="159">
        <f>VLOOKUP(VLOOKUP(G1571,Ma_KH!$A:$R,18,0)&amp;K1571,Gia_MB!$A:$F,6,0)</f>
        <v>73431</v>
      </c>
      <c r="U1571" s="254">
        <f t="shared" si="140"/>
        <v>2937240</v>
      </c>
      <c r="V1571" s="159"/>
      <c r="W1571" s="246">
        <f t="shared" si="141"/>
        <v>0</v>
      </c>
      <c r="X1571" s="247" t="str">
        <f t="shared" si="142"/>
        <v>8</v>
      </c>
      <c r="Y1571" s="159"/>
      <c r="Z1571" s="254">
        <f t="shared" si="143"/>
        <v>234979.20000000001</v>
      </c>
      <c r="AA1571" s="5">
        <f>VLOOKUP(G1571,Ma_KH!$A:$R,14,0)</f>
        <v>60</v>
      </c>
    </row>
    <row r="1572" spans="1:27" x14ac:dyDescent="0.25">
      <c r="A1572" s="261">
        <v>46117</v>
      </c>
      <c r="B1572" s="262">
        <v>4187095404</v>
      </c>
      <c r="C1572" s="263" t="s">
        <v>15253</v>
      </c>
      <c r="D1572" s="261">
        <v>46118</v>
      </c>
      <c r="E1572" s="206"/>
      <c r="F1572" s="189"/>
      <c r="G1572" s="265" t="s">
        <v>7225</v>
      </c>
      <c r="H1572" s="206"/>
      <c r="I1572" s="288" t="s">
        <v>15571</v>
      </c>
      <c r="J1572" s="283" t="s">
        <v>1769</v>
      </c>
      <c r="K1572" s="205" t="s">
        <v>30</v>
      </c>
      <c r="L1572" s="190" t="str">
        <f>VLOOKUP($K1572,TONG_SL!$A:$D,2,0)</f>
        <v>Gà muối 500g</v>
      </c>
      <c r="M1572" s="243"/>
      <c r="N1572" s="190" t="str">
        <f t="shared" si="144"/>
        <v>K-C6</v>
      </c>
      <c r="O1572" s="243"/>
      <c r="P1572" s="243"/>
      <c r="Q1572" s="190" t="str">
        <f>VLOOKUP(K1572,TONG_SL!$A:$D,3,0)</f>
        <v>Túi</v>
      </c>
      <c r="R1572" s="248">
        <v>10</v>
      </c>
      <c r="S1572" s="159"/>
      <c r="T1572" s="159">
        <f>VLOOKUP(VLOOKUP(G1572,Ma_KH!$A:$R,18,0)&amp;K1572,Gia_MB!$A:$F,6,0)</f>
        <v>116611</v>
      </c>
      <c r="U1572" s="254">
        <f t="shared" si="140"/>
        <v>1166110</v>
      </c>
      <c r="V1572" s="159"/>
      <c r="W1572" s="246">
        <f t="shared" si="141"/>
        <v>0</v>
      </c>
      <c r="X1572" s="247" t="str">
        <f t="shared" si="142"/>
        <v>8</v>
      </c>
      <c r="Y1572" s="159"/>
      <c r="Z1572" s="254">
        <f t="shared" si="143"/>
        <v>93288.8</v>
      </c>
      <c r="AA1572" s="5">
        <f>VLOOKUP(G1572,Ma_KH!$A:$R,14,0)</f>
        <v>60</v>
      </c>
    </row>
    <row r="1573" spans="1:27" x14ac:dyDescent="0.25">
      <c r="A1573" s="186">
        <v>46117</v>
      </c>
      <c r="B1573" s="205">
        <v>4187102969</v>
      </c>
      <c r="C1573" s="189" t="s">
        <v>15253</v>
      </c>
      <c r="D1573" s="186">
        <v>46118</v>
      </c>
      <c r="E1573" s="206"/>
      <c r="F1573" s="189"/>
      <c r="G1573" s="207" t="s">
        <v>7222</v>
      </c>
      <c r="H1573" s="206"/>
      <c r="I1573" s="288" t="s">
        <v>15572</v>
      </c>
      <c r="J1573" s="283" t="s">
        <v>1769</v>
      </c>
      <c r="K1573" s="205" t="s">
        <v>27</v>
      </c>
      <c r="L1573" s="190" t="str">
        <f>VLOOKUP($K1573,TONG_SL!$A:$D,2,0)</f>
        <v>Chân giò heo muối 300g</v>
      </c>
      <c r="M1573" s="243"/>
      <c r="N1573" s="190" t="str">
        <f t="shared" si="144"/>
        <v>K-C6</v>
      </c>
      <c r="O1573" s="243"/>
      <c r="P1573" s="243"/>
      <c r="Q1573" s="190" t="str">
        <f>VLOOKUP(K1573,TONG_SL!$A:$D,3,0)</f>
        <v>Túi</v>
      </c>
      <c r="R1573" s="248">
        <v>5</v>
      </c>
      <c r="S1573" s="159"/>
      <c r="T1573" s="159">
        <f>VLOOKUP(VLOOKUP(G1573,Ma_KH!$A:$R,18,0)&amp;K1573,Gia_MB!$A:$F,6,0)</f>
        <v>73431</v>
      </c>
      <c r="U1573" s="254">
        <f t="shared" si="140"/>
        <v>367155</v>
      </c>
      <c r="V1573" s="159"/>
      <c r="W1573" s="246">
        <f t="shared" si="141"/>
        <v>0</v>
      </c>
      <c r="X1573" s="247" t="str">
        <f t="shared" si="142"/>
        <v>8</v>
      </c>
      <c r="Y1573" s="159"/>
      <c r="Z1573" s="254">
        <f t="shared" si="143"/>
        <v>29372.400000000001</v>
      </c>
      <c r="AA1573" s="5">
        <f>VLOOKUP(G1573,Ma_KH!$A:$R,14,0)</f>
        <v>60</v>
      </c>
    </row>
    <row r="1574" spans="1:27" x14ac:dyDescent="0.25">
      <c r="A1574" s="186">
        <v>46117</v>
      </c>
      <c r="B1574" s="205">
        <v>4187102969</v>
      </c>
      <c r="C1574" s="189" t="s">
        <v>15253</v>
      </c>
      <c r="D1574" s="186">
        <v>46118</v>
      </c>
      <c r="E1574" s="206"/>
      <c r="F1574" s="189"/>
      <c r="G1574" s="207" t="s">
        <v>7222</v>
      </c>
      <c r="H1574" s="206"/>
      <c r="I1574" s="288" t="s">
        <v>15572</v>
      </c>
      <c r="J1574" s="283" t="s">
        <v>1769</v>
      </c>
      <c r="K1574" s="205" t="s">
        <v>30</v>
      </c>
      <c r="L1574" s="190" t="str">
        <f>VLOOKUP($K1574,TONG_SL!$A:$D,2,0)</f>
        <v>Gà muối 500g</v>
      </c>
      <c r="M1574" s="243"/>
      <c r="N1574" s="190" t="str">
        <f t="shared" si="144"/>
        <v>K-C6</v>
      </c>
      <c r="O1574" s="243"/>
      <c r="P1574" s="243"/>
      <c r="Q1574" s="190" t="str">
        <f>VLOOKUP(K1574,TONG_SL!$A:$D,3,0)</f>
        <v>Túi</v>
      </c>
      <c r="R1574" s="248">
        <v>10</v>
      </c>
      <c r="S1574" s="159"/>
      <c r="T1574" s="159">
        <f>VLOOKUP(VLOOKUP(G1574,Ma_KH!$A:$R,18,0)&amp;K1574,Gia_MB!$A:$F,6,0)</f>
        <v>116611</v>
      </c>
      <c r="U1574" s="254">
        <f t="shared" si="140"/>
        <v>1166110</v>
      </c>
      <c r="V1574" s="159"/>
      <c r="W1574" s="246">
        <f t="shared" si="141"/>
        <v>0</v>
      </c>
      <c r="X1574" s="247" t="str">
        <f t="shared" si="142"/>
        <v>8</v>
      </c>
      <c r="Y1574" s="159"/>
      <c r="Z1574" s="254">
        <f t="shared" si="143"/>
        <v>93288.8</v>
      </c>
      <c r="AA1574" s="5">
        <f>VLOOKUP(G1574,Ma_KH!$A:$R,14,0)</f>
        <v>60</v>
      </c>
    </row>
    <row r="1575" spans="1:27" x14ac:dyDescent="0.25">
      <c r="A1575" s="186">
        <v>46117</v>
      </c>
      <c r="B1575" s="205">
        <v>4187102969</v>
      </c>
      <c r="C1575" s="189" t="s">
        <v>15253</v>
      </c>
      <c r="D1575" s="186">
        <v>46118</v>
      </c>
      <c r="E1575" s="206"/>
      <c r="F1575" s="189"/>
      <c r="G1575" s="207" t="s">
        <v>7222</v>
      </c>
      <c r="H1575" s="206"/>
      <c r="I1575" s="288" t="s">
        <v>15572</v>
      </c>
      <c r="J1575" s="283" t="s">
        <v>1769</v>
      </c>
      <c r="K1575" s="205" t="s">
        <v>32</v>
      </c>
      <c r="L1575" s="190" t="str">
        <f>VLOOKUP($K1575,TONG_SL!$A:$D,2,0)</f>
        <v>Giò Tai Lưỡi Xào 250g</v>
      </c>
      <c r="M1575" s="243"/>
      <c r="N1575" s="190" t="str">
        <f t="shared" si="144"/>
        <v>K-C6</v>
      </c>
      <c r="O1575" s="243"/>
      <c r="P1575" s="243"/>
      <c r="Q1575" s="190" t="str">
        <f>VLOOKUP(K1575,TONG_SL!$A:$D,3,0)</f>
        <v>Túi</v>
      </c>
      <c r="R1575" s="248">
        <v>5</v>
      </c>
      <c r="S1575" s="159"/>
      <c r="T1575" s="159">
        <f>VLOOKUP(VLOOKUP(G1575,Ma_KH!$A:$R,18,0)&amp;K1575,Gia_MB!$A:$F,6,0)</f>
        <v>50182</v>
      </c>
      <c r="U1575" s="254">
        <f t="shared" si="140"/>
        <v>250910</v>
      </c>
      <c r="V1575" s="159"/>
      <c r="W1575" s="246">
        <f t="shared" si="141"/>
        <v>0</v>
      </c>
      <c r="X1575" s="247" t="str">
        <f t="shared" si="142"/>
        <v>8</v>
      </c>
      <c r="Y1575" s="159"/>
      <c r="Z1575" s="254">
        <f t="shared" si="143"/>
        <v>20072.8</v>
      </c>
      <c r="AA1575" s="5">
        <f>VLOOKUP(G1575,Ma_KH!$A:$R,14,0)</f>
        <v>60</v>
      </c>
    </row>
    <row r="1576" spans="1:27" x14ac:dyDescent="0.25">
      <c r="A1576" s="186">
        <v>46117</v>
      </c>
      <c r="B1576" s="205">
        <v>4187102969</v>
      </c>
      <c r="C1576" s="189" t="s">
        <v>15253</v>
      </c>
      <c r="D1576" s="186">
        <v>46118</v>
      </c>
      <c r="E1576" s="206"/>
      <c r="F1576" s="189"/>
      <c r="G1576" s="207" t="s">
        <v>7222</v>
      </c>
      <c r="H1576" s="206"/>
      <c r="I1576" s="288" t="s">
        <v>15572</v>
      </c>
      <c r="J1576" s="283" t="s">
        <v>1769</v>
      </c>
      <c r="K1576" s="205" t="s">
        <v>39</v>
      </c>
      <c r="L1576" s="190" t="str">
        <f>VLOOKUP($K1576,TONG_SL!$A:$D,2,0)</f>
        <v>Chả nướng 300g</v>
      </c>
      <c r="M1576" s="243"/>
      <c r="N1576" s="190" t="str">
        <f t="shared" si="144"/>
        <v>K-C6</v>
      </c>
      <c r="O1576" s="243"/>
      <c r="P1576" s="243"/>
      <c r="Q1576" s="190" t="str">
        <f>VLOOKUP(K1576,TONG_SL!$A:$D,3,0)</f>
        <v>Túi</v>
      </c>
      <c r="R1576" s="248">
        <v>5</v>
      </c>
      <c r="S1576" s="159"/>
      <c r="T1576" s="159">
        <f>VLOOKUP(VLOOKUP(G1576,Ma_KH!$A:$R,18,0)&amp;K1576,Gia_MB!$A:$F,6,0)</f>
        <v>70950</v>
      </c>
      <c r="U1576" s="254">
        <f t="shared" si="140"/>
        <v>354750</v>
      </c>
      <c r="V1576" s="159"/>
      <c r="W1576" s="246">
        <f t="shared" si="141"/>
        <v>0</v>
      </c>
      <c r="X1576" s="247" t="str">
        <f t="shared" si="142"/>
        <v>8</v>
      </c>
      <c r="Y1576" s="159"/>
      <c r="Z1576" s="254">
        <f t="shared" si="143"/>
        <v>28380</v>
      </c>
      <c r="AA1576" s="5">
        <f>VLOOKUP(G1576,Ma_KH!$A:$R,14,0)</f>
        <v>60</v>
      </c>
    </row>
    <row r="1577" spans="1:27" x14ac:dyDescent="0.25">
      <c r="A1577" s="186">
        <v>46116</v>
      </c>
      <c r="B1577" s="205">
        <v>4187079795</v>
      </c>
      <c r="C1577" s="189" t="s">
        <v>15253</v>
      </c>
      <c r="D1577" s="186">
        <v>46118</v>
      </c>
      <c r="E1577" s="206"/>
      <c r="F1577" s="189"/>
      <c r="G1577" s="207" t="s">
        <v>7222</v>
      </c>
      <c r="H1577" s="206"/>
      <c r="I1577" s="288" t="s">
        <v>15573</v>
      </c>
      <c r="J1577" s="283" t="s">
        <v>1769</v>
      </c>
      <c r="K1577" s="205" t="s">
        <v>27</v>
      </c>
      <c r="L1577" s="190" t="str">
        <f>VLOOKUP($K1577,TONG_SL!$A:$D,2,0)</f>
        <v>Chân giò heo muối 300g</v>
      </c>
      <c r="M1577" s="243"/>
      <c r="N1577" s="190" t="str">
        <f t="shared" si="144"/>
        <v>K-C6</v>
      </c>
      <c r="O1577" s="243"/>
      <c r="P1577" s="243"/>
      <c r="Q1577" s="190" t="str">
        <f>VLOOKUP(K1577,TONG_SL!$A:$D,3,0)</f>
        <v>Túi</v>
      </c>
      <c r="R1577" s="248">
        <v>30</v>
      </c>
      <c r="S1577" s="159"/>
      <c r="T1577" s="159">
        <f>VLOOKUP(VLOOKUP(G1577,Ma_KH!$A:$R,18,0)&amp;K1577,Gia_MB!$A:$F,6,0)</f>
        <v>73431</v>
      </c>
      <c r="U1577" s="254">
        <f t="shared" si="140"/>
        <v>2202930</v>
      </c>
      <c r="V1577" s="159"/>
      <c r="W1577" s="246">
        <f t="shared" si="141"/>
        <v>0</v>
      </c>
      <c r="X1577" s="247" t="str">
        <f t="shared" si="142"/>
        <v>8</v>
      </c>
      <c r="Y1577" s="159"/>
      <c r="Z1577" s="254">
        <f t="shared" si="143"/>
        <v>176234.4</v>
      </c>
      <c r="AA1577" s="5">
        <f>VLOOKUP(G1577,Ma_KH!$A:$R,14,0)</f>
        <v>60</v>
      </c>
    </row>
    <row r="1578" spans="1:27" x14ac:dyDescent="0.25">
      <c r="A1578" s="186">
        <v>46116</v>
      </c>
      <c r="B1578" s="205">
        <v>4187079795</v>
      </c>
      <c r="C1578" s="189" t="s">
        <v>15253</v>
      </c>
      <c r="D1578" s="186">
        <v>46118</v>
      </c>
      <c r="E1578" s="206"/>
      <c r="F1578" s="189"/>
      <c r="G1578" s="207" t="s">
        <v>7222</v>
      </c>
      <c r="H1578" s="206"/>
      <c r="I1578" s="288" t="s">
        <v>15573</v>
      </c>
      <c r="J1578" s="283" t="s">
        <v>1769</v>
      </c>
      <c r="K1578" s="205" t="s">
        <v>30</v>
      </c>
      <c r="L1578" s="190" t="str">
        <f>VLOOKUP($K1578,TONG_SL!$A:$D,2,0)</f>
        <v>Gà muối 500g</v>
      </c>
      <c r="M1578" s="243"/>
      <c r="N1578" s="190" t="str">
        <f t="shared" si="144"/>
        <v>K-C6</v>
      </c>
      <c r="O1578" s="243"/>
      <c r="P1578" s="243"/>
      <c r="Q1578" s="190" t="str">
        <f>VLOOKUP(K1578,TONG_SL!$A:$D,3,0)</f>
        <v>Túi</v>
      </c>
      <c r="R1578" s="248">
        <v>10</v>
      </c>
      <c r="S1578" s="159"/>
      <c r="T1578" s="159">
        <f>VLOOKUP(VLOOKUP(G1578,Ma_KH!$A:$R,18,0)&amp;K1578,Gia_MB!$A:$F,6,0)</f>
        <v>116611</v>
      </c>
      <c r="U1578" s="254">
        <f t="shared" si="140"/>
        <v>1166110</v>
      </c>
      <c r="V1578" s="159"/>
      <c r="W1578" s="246">
        <f t="shared" si="141"/>
        <v>0</v>
      </c>
      <c r="X1578" s="247" t="str">
        <f t="shared" si="142"/>
        <v>8</v>
      </c>
      <c r="Y1578" s="159"/>
      <c r="Z1578" s="254">
        <f t="shared" si="143"/>
        <v>93288.8</v>
      </c>
      <c r="AA1578" s="5">
        <f>VLOOKUP(G1578,Ma_KH!$A:$R,14,0)</f>
        <v>60</v>
      </c>
    </row>
    <row r="1579" spans="1:27" x14ac:dyDescent="0.25">
      <c r="A1579" s="186">
        <v>46116</v>
      </c>
      <c r="B1579" s="205">
        <v>4187079795</v>
      </c>
      <c r="C1579" s="189" t="s">
        <v>15253</v>
      </c>
      <c r="D1579" s="186">
        <v>46118</v>
      </c>
      <c r="E1579" s="206"/>
      <c r="F1579" s="189"/>
      <c r="G1579" s="207" t="s">
        <v>7222</v>
      </c>
      <c r="H1579" s="206"/>
      <c r="I1579" s="288" t="s">
        <v>15573</v>
      </c>
      <c r="J1579" s="283" t="s">
        <v>1769</v>
      </c>
      <c r="K1579" s="205" t="s">
        <v>32</v>
      </c>
      <c r="L1579" s="190" t="str">
        <f>VLOOKUP($K1579,TONG_SL!$A:$D,2,0)</f>
        <v>Giò Tai Lưỡi Xào 250g</v>
      </c>
      <c r="M1579" s="243"/>
      <c r="N1579" s="190" t="str">
        <f t="shared" si="144"/>
        <v>K-C6</v>
      </c>
      <c r="O1579" s="243"/>
      <c r="P1579" s="243"/>
      <c r="Q1579" s="190" t="str">
        <f>VLOOKUP(K1579,TONG_SL!$A:$D,3,0)</f>
        <v>Túi</v>
      </c>
      <c r="R1579" s="248">
        <v>4</v>
      </c>
      <c r="S1579" s="159"/>
      <c r="T1579" s="159">
        <f>VLOOKUP(VLOOKUP(G1579,Ma_KH!$A:$R,18,0)&amp;K1579,Gia_MB!$A:$F,6,0)</f>
        <v>50182</v>
      </c>
      <c r="U1579" s="254">
        <f t="shared" si="140"/>
        <v>200728</v>
      </c>
      <c r="V1579" s="159"/>
      <c r="W1579" s="246">
        <f t="shared" si="141"/>
        <v>0</v>
      </c>
      <c r="X1579" s="247" t="str">
        <f t="shared" si="142"/>
        <v>8</v>
      </c>
      <c r="Y1579" s="159"/>
      <c r="Z1579" s="254">
        <f t="shared" si="143"/>
        <v>16058.24</v>
      </c>
      <c r="AA1579" s="5">
        <f>VLOOKUP(G1579,Ma_KH!$A:$R,14,0)</f>
        <v>60</v>
      </c>
    </row>
    <row r="1580" spans="1:27" x14ac:dyDescent="0.25">
      <c r="A1580" s="261">
        <v>46112</v>
      </c>
      <c r="B1580" s="262">
        <v>4186818196</v>
      </c>
      <c r="C1580" s="263" t="s">
        <v>15253</v>
      </c>
      <c r="D1580" s="261">
        <v>46118</v>
      </c>
      <c r="E1580" s="206"/>
      <c r="F1580" s="189"/>
      <c r="G1580" s="265" t="s">
        <v>15024</v>
      </c>
      <c r="H1580" s="206"/>
      <c r="I1580" s="288" t="s">
        <v>15574</v>
      </c>
      <c r="J1580" s="283" t="s">
        <v>1769</v>
      </c>
      <c r="K1580" s="205" t="s">
        <v>34</v>
      </c>
      <c r="L1580" s="190" t="str">
        <f>VLOOKUP($K1580,TONG_SL!$A:$D,2,0)</f>
        <v>Tai heo muối 200g</v>
      </c>
      <c r="M1580" s="243"/>
      <c r="N1580" s="190" t="str">
        <f t="shared" si="144"/>
        <v>K-C6</v>
      </c>
      <c r="O1580" s="243"/>
      <c r="P1580" s="243"/>
      <c r="Q1580" s="190" t="str">
        <f>VLOOKUP(K1580,TONG_SL!$A:$D,3,0)</f>
        <v>Túi</v>
      </c>
      <c r="R1580" s="248">
        <v>6</v>
      </c>
      <c r="S1580" s="159"/>
      <c r="T1580" s="159">
        <f>VLOOKUP(VLOOKUP(G1580,Ma_KH!$A:$R,18,0)&amp;K1580,Gia_MB!$A:$F,6,0)</f>
        <v>55595</v>
      </c>
      <c r="U1580" s="254">
        <f t="shared" si="140"/>
        <v>333570</v>
      </c>
      <c r="V1580" s="159"/>
      <c r="W1580" s="246">
        <f t="shared" si="141"/>
        <v>0</v>
      </c>
      <c r="X1580" s="247" t="str">
        <f t="shared" si="142"/>
        <v>8</v>
      </c>
      <c r="Y1580" s="159"/>
      <c r="Z1580" s="254">
        <f t="shared" si="143"/>
        <v>26685.600000000002</v>
      </c>
      <c r="AA1580" s="5">
        <f>VLOOKUP(G1580,Ma_KH!$A:$R,14,0)</f>
        <v>60</v>
      </c>
    </row>
    <row r="1581" spans="1:27" x14ac:dyDescent="0.25">
      <c r="A1581" s="261">
        <v>46112</v>
      </c>
      <c r="B1581" s="262">
        <v>4186818196</v>
      </c>
      <c r="C1581" s="263" t="s">
        <v>15253</v>
      </c>
      <c r="D1581" s="261">
        <v>46118</v>
      </c>
      <c r="E1581" s="206"/>
      <c r="F1581" s="189"/>
      <c r="G1581" s="265" t="s">
        <v>15024</v>
      </c>
      <c r="H1581" s="206"/>
      <c r="I1581" s="288" t="s">
        <v>15574</v>
      </c>
      <c r="J1581" s="283" t="s">
        <v>1769</v>
      </c>
      <c r="K1581" s="205" t="s">
        <v>48</v>
      </c>
      <c r="L1581" s="190" t="str">
        <f>VLOOKUP($K1581,TONG_SL!$A:$D,2,0)</f>
        <v>Mọc Nấm Hương 250g</v>
      </c>
      <c r="M1581" s="243"/>
      <c r="N1581" s="190" t="str">
        <f t="shared" si="144"/>
        <v>K-C6</v>
      </c>
      <c r="O1581" s="243"/>
      <c r="P1581" s="243"/>
      <c r="Q1581" s="190" t="str">
        <f>VLOOKUP(K1581,TONG_SL!$A:$D,3,0)</f>
        <v>Túi</v>
      </c>
      <c r="R1581" s="248">
        <v>6</v>
      </c>
      <c r="S1581" s="159"/>
      <c r="T1581" s="159">
        <f>VLOOKUP(VLOOKUP(G1581,Ma_KH!$A:$R,18,0)&amp;K1581,Gia_MB!$A:$F,6,0)</f>
        <v>46000</v>
      </c>
      <c r="U1581" s="254">
        <f t="shared" si="140"/>
        <v>276000</v>
      </c>
      <c r="V1581" s="159"/>
      <c r="W1581" s="246">
        <f t="shared" si="141"/>
        <v>0</v>
      </c>
      <c r="X1581" s="247" t="str">
        <f t="shared" si="142"/>
        <v>8</v>
      </c>
      <c r="Y1581" s="159"/>
      <c r="Z1581" s="254">
        <f t="shared" si="143"/>
        <v>22080</v>
      </c>
      <c r="AA1581" s="5">
        <f>VLOOKUP(G1581,Ma_KH!$A:$R,14,0)</f>
        <v>60</v>
      </c>
    </row>
    <row r="1582" spans="1:27" x14ac:dyDescent="0.25">
      <c r="A1582" s="261">
        <v>46112</v>
      </c>
      <c r="B1582" s="262">
        <v>4186818196</v>
      </c>
      <c r="C1582" s="263" t="s">
        <v>15253</v>
      </c>
      <c r="D1582" s="261">
        <v>46118</v>
      </c>
      <c r="E1582" s="206"/>
      <c r="F1582" s="189"/>
      <c r="G1582" s="265" t="s">
        <v>15024</v>
      </c>
      <c r="H1582" s="206"/>
      <c r="I1582" s="288" t="s">
        <v>15574</v>
      </c>
      <c r="J1582" s="283" t="s">
        <v>1769</v>
      </c>
      <c r="K1582" s="205" t="s">
        <v>32</v>
      </c>
      <c r="L1582" s="190" t="str">
        <f>VLOOKUP($K1582,TONG_SL!$A:$D,2,0)</f>
        <v>Giò Tai Lưỡi Xào 250g</v>
      </c>
      <c r="M1582" s="243"/>
      <c r="N1582" s="190" t="str">
        <f t="shared" si="144"/>
        <v>K-C6</v>
      </c>
      <c r="O1582" s="243"/>
      <c r="P1582" s="243"/>
      <c r="Q1582" s="190" t="str">
        <f>VLOOKUP(K1582,TONG_SL!$A:$D,3,0)</f>
        <v>Túi</v>
      </c>
      <c r="R1582" s="248">
        <v>4</v>
      </c>
      <c r="S1582" s="159"/>
      <c r="T1582" s="159">
        <f>VLOOKUP(VLOOKUP(G1582,Ma_KH!$A:$R,18,0)&amp;K1582,Gia_MB!$A:$F,6,0)</f>
        <v>50182</v>
      </c>
      <c r="U1582" s="254">
        <f t="shared" si="140"/>
        <v>200728</v>
      </c>
      <c r="V1582" s="159"/>
      <c r="W1582" s="246">
        <f t="shared" si="141"/>
        <v>0</v>
      </c>
      <c r="X1582" s="247" t="str">
        <f t="shared" si="142"/>
        <v>8</v>
      </c>
      <c r="Y1582" s="159"/>
      <c r="Z1582" s="254">
        <f t="shared" si="143"/>
        <v>16058.24</v>
      </c>
      <c r="AA1582" s="5">
        <f>VLOOKUP(G1582,Ma_KH!$A:$R,14,0)</f>
        <v>60</v>
      </c>
    </row>
    <row r="1583" spans="1:27" x14ac:dyDescent="0.25">
      <c r="A1583" s="261">
        <v>46112</v>
      </c>
      <c r="B1583" s="262">
        <v>4186818196</v>
      </c>
      <c r="C1583" s="263" t="s">
        <v>15253</v>
      </c>
      <c r="D1583" s="261">
        <v>46118</v>
      </c>
      <c r="E1583" s="206"/>
      <c r="F1583" s="189"/>
      <c r="G1583" s="265" t="s">
        <v>15024</v>
      </c>
      <c r="H1583" s="206"/>
      <c r="I1583" s="288" t="s">
        <v>15574</v>
      </c>
      <c r="J1583" s="283" t="s">
        <v>1769</v>
      </c>
      <c r="K1583" s="205" t="s">
        <v>44</v>
      </c>
      <c r="L1583" s="190" t="str">
        <f>VLOOKUP($K1583,TONG_SL!$A:$D,2,0)</f>
        <v>Giò lụa cây 250g</v>
      </c>
      <c r="M1583" s="243"/>
      <c r="N1583" s="190" t="str">
        <f t="shared" si="144"/>
        <v>K-C6</v>
      </c>
      <c r="O1583" s="243"/>
      <c r="P1583" s="243"/>
      <c r="Q1583" s="190" t="str">
        <f>VLOOKUP(K1583,TONG_SL!$A:$D,3,0)</f>
        <v>Túi</v>
      </c>
      <c r="R1583" s="248">
        <v>2</v>
      </c>
      <c r="S1583" s="159"/>
      <c r="T1583" s="159">
        <f>VLOOKUP(VLOOKUP(G1583,Ma_KH!$A:$R,18,0)&amp;K1583,Gia_MB!$A:$F,6,0)</f>
        <v>49500</v>
      </c>
      <c r="U1583" s="254">
        <f t="shared" si="140"/>
        <v>99000</v>
      </c>
      <c r="V1583" s="159"/>
      <c r="W1583" s="246">
        <f t="shared" si="141"/>
        <v>0</v>
      </c>
      <c r="X1583" s="247" t="str">
        <f t="shared" si="142"/>
        <v>8</v>
      </c>
      <c r="Y1583" s="159"/>
      <c r="Z1583" s="254">
        <f t="shared" si="143"/>
        <v>7920</v>
      </c>
      <c r="AA1583" s="5">
        <f>VLOOKUP(G1583,Ma_KH!$A:$R,14,0)</f>
        <v>60</v>
      </c>
    </row>
    <row r="1584" spans="1:27" x14ac:dyDescent="0.25">
      <c r="A1584" s="261">
        <v>46112</v>
      </c>
      <c r="B1584" s="262">
        <v>4186818196</v>
      </c>
      <c r="C1584" s="263" t="s">
        <v>15253</v>
      </c>
      <c r="D1584" s="261">
        <v>46118</v>
      </c>
      <c r="E1584" s="206"/>
      <c r="F1584" s="189"/>
      <c r="G1584" s="265" t="s">
        <v>15024</v>
      </c>
      <c r="H1584" s="206"/>
      <c r="I1584" s="288" t="s">
        <v>15574</v>
      </c>
      <c r="J1584" s="283" t="s">
        <v>1769</v>
      </c>
      <c r="K1584" s="205" t="s">
        <v>37</v>
      </c>
      <c r="L1584" s="190" t="str">
        <f>VLOOKUP($K1584,TONG_SL!$A:$D,2,0)</f>
        <v>Chả cốm 300g</v>
      </c>
      <c r="M1584" s="243"/>
      <c r="N1584" s="190" t="str">
        <f t="shared" si="144"/>
        <v>K-C6</v>
      </c>
      <c r="O1584" s="243"/>
      <c r="P1584" s="243"/>
      <c r="Q1584" s="190" t="str">
        <f>VLOOKUP(K1584,TONG_SL!$A:$D,3,0)</f>
        <v>Túi</v>
      </c>
      <c r="R1584" s="248">
        <v>8</v>
      </c>
      <c r="S1584" s="159"/>
      <c r="T1584" s="159">
        <f>VLOOKUP(VLOOKUP(G1584,Ma_KH!$A:$R,18,0)&amp;K1584,Gia_MB!$A:$F,6,0)</f>
        <v>74250</v>
      </c>
      <c r="U1584" s="254">
        <f t="shared" si="140"/>
        <v>594000</v>
      </c>
      <c r="V1584" s="159"/>
      <c r="W1584" s="246">
        <f t="shared" si="141"/>
        <v>0</v>
      </c>
      <c r="X1584" s="247" t="str">
        <f t="shared" si="142"/>
        <v>8</v>
      </c>
      <c r="Y1584" s="159"/>
      <c r="Z1584" s="254">
        <f t="shared" si="143"/>
        <v>47520</v>
      </c>
      <c r="AA1584" s="5">
        <f>VLOOKUP(G1584,Ma_KH!$A:$R,14,0)</f>
        <v>60</v>
      </c>
    </row>
    <row r="1585" spans="1:27" x14ac:dyDescent="0.25">
      <c r="A1585" s="261">
        <v>46116</v>
      </c>
      <c r="B1585" s="262">
        <v>4187084715</v>
      </c>
      <c r="C1585" s="263" t="s">
        <v>15253</v>
      </c>
      <c r="D1585" s="261">
        <v>46118</v>
      </c>
      <c r="E1585" s="206"/>
      <c r="F1585" s="189"/>
      <c r="G1585" s="265" t="s">
        <v>15024</v>
      </c>
      <c r="H1585" s="206"/>
      <c r="I1585" s="288" t="s">
        <v>15575</v>
      </c>
      <c r="J1585" s="283" t="s">
        <v>1769</v>
      </c>
      <c r="K1585" s="205" t="s">
        <v>30</v>
      </c>
      <c r="L1585" s="190" t="str">
        <f>VLOOKUP($K1585,TONG_SL!$A:$D,2,0)</f>
        <v>Gà muối 500g</v>
      </c>
      <c r="M1585" s="243"/>
      <c r="N1585" s="190" t="str">
        <f t="shared" si="144"/>
        <v>K-C6</v>
      </c>
      <c r="O1585" s="243"/>
      <c r="P1585" s="243"/>
      <c r="Q1585" s="190" t="str">
        <f>VLOOKUP(K1585,TONG_SL!$A:$D,3,0)</f>
        <v>Túi</v>
      </c>
      <c r="R1585" s="248">
        <v>15</v>
      </c>
      <c r="S1585" s="159"/>
      <c r="T1585" s="159">
        <f>VLOOKUP(VLOOKUP(G1585,Ma_KH!$A:$R,18,0)&amp;K1585,Gia_MB!$A:$F,6,0)</f>
        <v>116611</v>
      </c>
      <c r="U1585" s="254">
        <f t="shared" si="140"/>
        <v>1749165</v>
      </c>
      <c r="V1585" s="159"/>
      <c r="W1585" s="246">
        <f t="shared" si="141"/>
        <v>0</v>
      </c>
      <c r="X1585" s="247" t="str">
        <f t="shared" si="142"/>
        <v>8</v>
      </c>
      <c r="Y1585" s="159"/>
      <c r="Z1585" s="254">
        <f t="shared" si="143"/>
        <v>139933.20000000001</v>
      </c>
      <c r="AA1585" s="5">
        <f>VLOOKUP(G1585,Ma_KH!$A:$R,14,0)</f>
        <v>60</v>
      </c>
    </row>
    <row r="1586" spans="1:27" x14ac:dyDescent="0.25">
      <c r="A1586" s="261">
        <v>46116</v>
      </c>
      <c r="B1586" s="262">
        <v>4187084715</v>
      </c>
      <c r="C1586" s="263" t="s">
        <v>15253</v>
      </c>
      <c r="D1586" s="261">
        <v>46118</v>
      </c>
      <c r="E1586" s="206"/>
      <c r="F1586" s="189"/>
      <c r="G1586" s="265" t="s">
        <v>15024</v>
      </c>
      <c r="H1586" s="206"/>
      <c r="I1586" s="288" t="s">
        <v>15575</v>
      </c>
      <c r="J1586" s="283" t="s">
        <v>1769</v>
      </c>
      <c r="K1586" s="205" t="s">
        <v>27</v>
      </c>
      <c r="L1586" s="190" t="str">
        <f>VLOOKUP($K1586,TONG_SL!$A:$D,2,0)</f>
        <v>Chân giò heo muối 300g</v>
      </c>
      <c r="M1586" s="243"/>
      <c r="N1586" s="190" t="str">
        <f t="shared" si="144"/>
        <v>K-C6</v>
      </c>
      <c r="O1586" s="243"/>
      <c r="P1586" s="243"/>
      <c r="Q1586" s="190" t="str">
        <f>VLOOKUP(K1586,TONG_SL!$A:$D,3,0)</f>
        <v>Túi</v>
      </c>
      <c r="R1586" s="248">
        <v>15</v>
      </c>
      <c r="S1586" s="159"/>
      <c r="T1586" s="159">
        <f>VLOOKUP(VLOOKUP(G1586,Ma_KH!$A:$R,18,0)&amp;K1586,Gia_MB!$A:$F,6,0)</f>
        <v>73431</v>
      </c>
      <c r="U1586" s="254">
        <f t="shared" si="140"/>
        <v>1101465</v>
      </c>
      <c r="V1586" s="159"/>
      <c r="W1586" s="246">
        <f t="shared" si="141"/>
        <v>0</v>
      </c>
      <c r="X1586" s="247" t="str">
        <f t="shared" si="142"/>
        <v>8</v>
      </c>
      <c r="Y1586" s="159"/>
      <c r="Z1586" s="254">
        <f t="shared" si="143"/>
        <v>88117.2</v>
      </c>
      <c r="AA1586" s="5">
        <f>VLOOKUP(G1586,Ma_KH!$A:$R,14,0)</f>
        <v>60</v>
      </c>
    </row>
    <row r="1587" spans="1:27" x14ac:dyDescent="0.25">
      <c r="A1587" s="261">
        <v>46110</v>
      </c>
      <c r="B1587" s="262">
        <v>4186716183</v>
      </c>
      <c r="C1587" s="263" t="s">
        <v>15253</v>
      </c>
      <c r="D1587" s="261">
        <v>46118</v>
      </c>
      <c r="E1587" s="206"/>
      <c r="F1587" s="189"/>
      <c r="G1587" s="265" t="s">
        <v>7224</v>
      </c>
      <c r="H1587" s="206"/>
      <c r="I1587" s="288" t="s">
        <v>15576</v>
      </c>
      <c r="J1587" s="283" t="s">
        <v>1769</v>
      </c>
      <c r="K1587" s="205" t="s">
        <v>48</v>
      </c>
      <c r="L1587" s="190" t="str">
        <f>VLOOKUP($K1587,TONG_SL!$A:$D,2,0)</f>
        <v>Mọc Nấm Hương 250g</v>
      </c>
      <c r="M1587" s="243"/>
      <c r="N1587" s="190" t="str">
        <f t="shared" si="144"/>
        <v>K-C6</v>
      </c>
      <c r="O1587" s="243"/>
      <c r="P1587" s="243"/>
      <c r="Q1587" s="190" t="str">
        <f>VLOOKUP(K1587,TONG_SL!$A:$D,3,0)</f>
        <v>Túi</v>
      </c>
      <c r="R1587" s="248">
        <v>5</v>
      </c>
      <c r="S1587" s="159"/>
      <c r="T1587" s="159">
        <f>VLOOKUP(VLOOKUP(G1587,Ma_KH!$A:$R,18,0)&amp;K1587,Gia_MB!$A:$F,6,0)</f>
        <v>46000</v>
      </c>
      <c r="U1587" s="254">
        <f t="shared" si="140"/>
        <v>230000</v>
      </c>
      <c r="V1587" s="159"/>
      <c r="W1587" s="246">
        <f t="shared" si="141"/>
        <v>0</v>
      </c>
      <c r="X1587" s="247" t="str">
        <f t="shared" si="142"/>
        <v>8</v>
      </c>
      <c r="Y1587" s="159"/>
      <c r="Z1587" s="254">
        <f t="shared" si="143"/>
        <v>18400</v>
      </c>
      <c r="AA1587" s="5">
        <f>VLOOKUP(G1587,Ma_KH!$A:$R,14,0)</f>
        <v>60</v>
      </c>
    </row>
    <row r="1588" spans="1:27" x14ac:dyDescent="0.25">
      <c r="A1588" s="261">
        <v>46110</v>
      </c>
      <c r="B1588" s="262">
        <v>4186716183</v>
      </c>
      <c r="C1588" s="263" t="s">
        <v>15253</v>
      </c>
      <c r="D1588" s="261">
        <v>46118</v>
      </c>
      <c r="E1588" s="206"/>
      <c r="F1588" s="189"/>
      <c r="G1588" s="265" t="s">
        <v>7224</v>
      </c>
      <c r="H1588" s="206"/>
      <c r="I1588" s="288" t="s">
        <v>15576</v>
      </c>
      <c r="J1588" s="283" t="s">
        <v>1769</v>
      </c>
      <c r="K1588" s="205" t="s">
        <v>30</v>
      </c>
      <c r="L1588" s="190" t="str">
        <f>VLOOKUP($K1588,TONG_SL!$A:$D,2,0)</f>
        <v>Gà muối 500g</v>
      </c>
      <c r="M1588" s="243"/>
      <c r="N1588" s="190" t="str">
        <f t="shared" si="144"/>
        <v>K-C6</v>
      </c>
      <c r="O1588" s="243"/>
      <c r="P1588" s="243"/>
      <c r="Q1588" s="190" t="str">
        <f>VLOOKUP(K1588,TONG_SL!$A:$D,3,0)</f>
        <v>Túi</v>
      </c>
      <c r="R1588" s="248">
        <v>10</v>
      </c>
      <c r="S1588" s="159"/>
      <c r="T1588" s="159">
        <f>VLOOKUP(VLOOKUP(G1588,Ma_KH!$A:$R,18,0)&amp;K1588,Gia_MB!$A:$F,6,0)</f>
        <v>116611</v>
      </c>
      <c r="U1588" s="254">
        <f t="shared" si="140"/>
        <v>1166110</v>
      </c>
      <c r="V1588" s="159"/>
      <c r="W1588" s="246">
        <f t="shared" si="141"/>
        <v>0</v>
      </c>
      <c r="X1588" s="247" t="str">
        <f t="shared" si="142"/>
        <v>8</v>
      </c>
      <c r="Y1588" s="159"/>
      <c r="Z1588" s="254">
        <f t="shared" si="143"/>
        <v>93288.8</v>
      </c>
      <c r="AA1588" s="5">
        <f>VLOOKUP(G1588,Ma_KH!$A:$R,14,0)</f>
        <v>60</v>
      </c>
    </row>
    <row r="1589" spans="1:27" x14ac:dyDescent="0.25">
      <c r="A1589" s="261">
        <v>46110</v>
      </c>
      <c r="B1589" s="262">
        <v>4186716183</v>
      </c>
      <c r="C1589" s="263" t="s">
        <v>15253</v>
      </c>
      <c r="D1589" s="261">
        <v>46118</v>
      </c>
      <c r="E1589" s="206"/>
      <c r="F1589" s="189"/>
      <c r="G1589" s="265" t="s">
        <v>7224</v>
      </c>
      <c r="H1589" s="206"/>
      <c r="I1589" s="288" t="s">
        <v>15576</v>
      </c>
      <c r="J1589" s="283" t="s">
        <v>1769</v>
      </c>
      <c r="K1589" s="205" t="s">
        <v>32</v>
      </c>
      <c r="L1589" s="190" t="str">
        <f>VLOOKUP($K1589,TONG_SL!$A:$D,2,0)</f>
        <v>Giò Tai Lưỡi Xào 250g</v>
      </c>
      <c r="M1589" s="243"/>
      <c r="N1589" s="190" t="str">
        <f t="shared" si="144"/>
        <v>K-C6</v>
      </c>
      <c r="O1589" s="243"/>
      <c r="P1589" s="243"/>
      <c r="Q1589" s="190" t="str">
        <f>VLOOKUP(K1589,TONG_SL!$A:$D,3,0)</f>
        <v>Túi</v>
      </c>
      <c r="R1589" s="248">
        <v>5</v>
      </c>
      <c r="S1589" s="159"/>
      <c r="T1589" s="159">
        <f>VLOOKUP(VLOOKUP(G1589,Ma_KH!$A:$R,18,0)&amp;K1589,Gia_MB!$A:$F,6,0)</f>
        <v>50182</v>
      </c>
      <c r="U1589" s="254">
        <f t="shared" si="140"/>
        <v>250910</v>
      </c>
      <c r="V1589" s="159"/>
      <c r="W1589" s="246">
        <f t="shared" si="141"/>
        <v>0</v>
      </c>
      <c r="X1589" s="247" t="str">
        <f t="shared" si="142"/>
        <v>8</v>
      </c>
      <c r="Y1589" s="159"/>
      <c r="Z1589" s="254">
        <f t="shared" si="143"/>
        <v>20072.8</v>
      </c>
      <c r="AA1589" s="5">
        <f>VLOOKUP(G1589,Ma_KH!$A:$R,14,0)</f>
        <v>60</v>
      </c>
    </row>
    <row r="1590" spans="1:27" x14ac:dyDescent="0.25">
      <c r="A1590" s="261">
        <v>46110</v>
      </c>
      <c r="B1590" s="262">
        <v>4186716183</v>
      </c>
      <c r="C1590" s="263" t="s">
        <v>15253</v>
      </c>
      <c r="D1590" s="261">
        <v>46118</v>
      </c>
      <c r="E1590" s="206"/>
      <c r="F1590" s="189"/>
      <c r="G1590" s="265" t="s">
        <v>7224</v>
      </c>
      <c r="H1590" s="206"/>
      <c r="I1590" s="288" t="s">
        <v>15576</v>
      </c>
      <c r="J1590" s="283" t="s">
        <v>1769</v>
      </c>
      <c r="K1590" s="205" t="s">
        <v>37</v>
      </c>
      <c r="L1590" s="190" t="str">
        <f>VLOOKUP($K1590,TONG_SL!$A:$D,2,0)</f>
        <v>Chả cốm 300g</v>
      </c>
      <c r="M1590" s="243"/>
      <c r="N1590" s="190" t="str">
        <f t="shared" si="144"/>
        <v>K-C6</v>
      </c>
      <c r="O1590" s="243"/>
      <c r="P1590" s="243"/>
      <c r="Q1590" s="190" t="str">
        <f>VLOOKUP(K1590,TONG_SL!$A:$D,3,0)</f>
        <v>Túi</v>
      </c>
      <c r="R1590" s="248">
        <v>5</v>
      </c>
      <c r="S1590" s="159"/>
      <c r="T1590" s="159">
        <f>VLOOKUP(VLOOKUP(G1590,Ma_KH!$A:$R,18,0)&amp;K1590,Gia_MB!$A:$F,6,0)</f>
        <v>74250</v>
      </c>
      <c r="U1590" s="254">
        <f t="shared" si="140"/>
        <v>371250</v>
      </c>
      <c r="V1590" s="159"/>
      <c r="W1590" s="246">
        <f t="shared" si="141"/>
        <v>0</v>
      </c>
      <c r="X1590" s="247" t="str">
        <f t="shared" si="142"/>
        <v>8</v>
      </c>
      <c r="Y1590" s="159"/>
      <c r="Z1590" s="254">
        <f t="shared" si="143"/>
        <v>29700</v>
      </c>
      <c r="AA1590" s="5">
        <f>VLOOKUP(G1590,Ma_KH!$A:$R,14,0)</f>
        <v>60</v>
      </c>
    </row>
    <row r="1591" spans="1:27" x14ac:dyDescent="0.25">
      <c r="A1591" s="261">
        <v>46110</v>
      </c>
      <c r="B1591" s="262">
        <v>4186716183</v>
      </c>
      <c r="C1591" s="263" t="s">
        <v>15253</v>
      </c>
      <c r="D1591" s="261">
        <v>46118</v>
      </c>
      <c r="E1591" s="206"/>
      <c r="F1591" s="189"/>
      <c r="G1591" s="265" t="s">
        <v>7224</v>
      </c>
      <c r="H1591" s="206"/>
      <c r="I1591" s="288" t="s">
        <v>15576</v>
      </c>
      <c r="J1591" s="283" t="s">
        <v>1769</v>
      </c>
      <c r="K1591" s="205" t="s">
        <v>27</v>
      </c>
      <c r="L1591" s="190" t="str">
        <f>VLOOKUP($K1591,TONG_SL!$A:$D,2,0)</f>
        <v>Chân giò heo muối 300g</v>
      </c>
      <c r="M1591" s="243"/>
      <c r="N1591" s="190" t="str">
        <f t="shared" si="144"/>
        <v>K-C6</v>
      </c>
      <c r="O1591" s="243"/>
      <c r="P1591" s="243"/>
      <c r="Q1591" s="190" t="str">
        <f>VLOOKUP(K1591,TONG_SL!$A:$D,3,0)</f>
        <v>Túi</v>
      </c>
      <c r="R1591" s="248">
        <v>5</v>
      </c>
      <c r="S1591" s="159"/>
      <c r="T1591" s="159">
        <f>VLOOKUP(VLOOKUP(G1591,Ma_KH!$A:$R,18,0)&amp;K1591,Gia_MB!$A:$F,6,0)</f>
        <v>73431</v>
      </c>
      <c r="U1591" s="254">
        <f t="shared" si="140"/>
        <v>367155</v>
      </c>
      <c r="V1591" s="159"/>
      <c r="W1591" s="246">
        <f t="shared" si="141"/>
        <v>0</v>
      </c>
      <c r="X1591" s="247" t="str">
        <f t="shared" si="142"/>
        <v>8</v>
      </c>
      <c r="Y1591" s="159"/>
      <c r="Z1591" s="254">
        <f t="shared" si="143"/>
        <v>29372.400000000001</v>
      </c>
      <c r="AA1591" s="5">
        <f>VLOOKUP(G1591,Ma_KH!$A:$R,14,0)</f>
        <v>60</v>
      </c>
    </row>
    <row r="1592" spans="1:27" x14ac:dyDescent="0.25">
      <c r="A1592" s="261">
        <v>46105</v>
      </c>
      <c r="B1592" s="262">
        <v>4186542809</v>
      </c>
      <c r="C1592" s="263" t="s">
        <v>15253</v>
      </c>
      <c r="D1592" s="261">
        <v>46118</v>
      </c>
      <c r="E1592" s="206"/>
      <c r="F1592" s="189"/>
      <c r="G1592" s="265" t="s">
        <v>7224</v>
      </c>
      <c r="H1592" s="206"/>
      <c r="I1592" s="288" t="s">
        <v>15577</v>
      </c>
      <c r="J1592" s="283" t="s">
        <v>1769</v>
      </c>
      <c r="K1592" s="205" t="s">
        <v>48</v>
      </c>
      <c r="L1592" s="190" t="str">
        <f>VLOOKUP($K1592,TONG_SL!$A:$D,2,0)</f>
        <v>Mọc Nấm Hương 250g</v>
      </c>
      <c r="M1592" s="243"/>
      <c r="N1592" s="190" t="str">
        <f t="shared" si="144"/>
        <v>K-C6</v>
      </c>
      <c r="O1592" s="243"/>
      <c r="P1592" s="243"/>
      <c r="Q1592" s="190" t="str">
        <f>VLOOKUP(K1592,TONG_SL!$A:$D,3,0)</f>
        <v>Túi</v>
      </c>
      <c r="R1592" s="248">
        <v>3</v>
      </c>
      <c r="S1592" s="159"/>
      <c r="T1592" s="159">
        <f>VLOOKUP(VLOOKUP(G1592,Ma_KH!$A:$R,18,0)&amp;K1592,Gia_MB!$A:$F,6,0)</f>
        <v>46000</v>
      </c>
      <c r="U1592" s="254">
        <f t="shared" si="140"/>
        <v>138000</v>
      </c>
      <c r="V1592" s="159"/>
      <c r="W1592" s="246">
        <f t="shared" si="141"/>
        <v>0</v>
      </c>
      <c r="X1592" s="247" t="str">
        <f t="shared" si="142"/>
        <v>8</v>
      </c>
      <c r="Y1592" s="159"/>
      <c r="Z1592" s="254">
        <f t="shared" si="143"/>
        <v>11040</v>
      </c>
      <c r="AA1592" s="5">
        <f>VLOOKUP(G1592,Ma_KH!$A:$R,14,0)</f>
        <v>60</v>
      </c>
    </row>
    <row r="1593" spans="1:27" x14ac:dyDescent="0.25">
      <c r="A1593" s="261">
        <v>46105</v>
      </c>
      <c r="B1593" s="262">
        <v>4186542809</v>
      </c>
      <c r="C1593" s="263" t="s">
        <v>15253</v>
      </c>
      <c r="D1593" s="261">
        <v>46118</v>
      </c>
      <c r="E1593" s="206"/>
      <c r="F1593" s="189"/>
      <c r="G1593" s="265" t="s">
        <v>7224</v>
      </c>
      <c r="H1593" s="206"/>
      <c r="I1593" s="288" t="s">
        <v>15577</v>
      </c>
      <c r="J1593" s="283" t="s">
        <v>1769</v>
      </c>
      <c r="K1593" s="205" t="s">
        <v>39</v>
      </c>
      <c r="L1593" s="190" t="str">
        <f>VLOOKUP($K1593,TONG_SL!$A:$D,2,0)</f>
        <v>Chả nướng 300g</v>
      </c>
      <c r="M1593" s="243"/>
      <c r="N1593" s="190" t="str">
        <f t="shared" si="144"/>
        <v>K-C6</v>
      </c>
      <c r="O1593" s="243"/>
      <c r="P1593" s="243"/>
      <c r="Q1593" s="190" t="str">
        <f>VLOOKUP(K1593,TONG_SL!$A:$D,3,0)</f>
        <v>Túi</v>
      </c>
      <c r="R1593" s="248">
        <v>3</v>
      </c>
      <c r="S1593" s="159"/>
      <c r="T1593" s="159">
        <f>VLOOKUP(VLOOKUP(G1593,Ma_KH!$A:$R,18,0)&amp;K1593,Gia_MB!$A:$F,6,0)</f>
        <v>70950</v>
      </c>
      <c r="U1593" s="254">
        <f t="shared" si="140"/>
        <v>212850</v>
      </c>
      <c r="V1593" s="159"/>
      <c r="W1593" s="246">
        <f t="shared" si="141"/>
        <v>0</v>
      </c>
      <c r="X1593" s="247" t="str">
        <f t="shared" si="142"/>
        <v>8</v>
      </c>
      <c r="Y1593" s="159"/>
      <c r="Z1593" s="254">
        <f t="shared" si="143"/>
        <v>17028</v>
      </c>
      <c r="AA1593" s="5">
        <f>VLOOKUP(G1593,Ma_KH!$A:$R,14,0)</f>
        <v>60</v>
      </c>
    </row>
    <row r="1594" spans="1:27" x14ac:dyDescent="0.25">
      <c r="A1594" s="261">
        <v>46105</v>
      </c>
      <c r="B1594" s="262">
        <v>4186542809</v>
      </c>
      <c r="C1594" s="263" t="s">
        <v>15253</v>
      </c>
      <c r="D1594" s="261">
        <v>46118</v>
      </c>
      <c r="E1594" s="206"/>
      <c r="F1594" s="189"/>
      <c r="G1594" s="265" t="s">
        <v>7224</v>
      </c>
      <c r="H1594" s="206"/>
      <c r="I1594" s="288" t="s">
        <v>15577</v>
      </c>
      <c r="J1594" s="283" t="s">
        <v>1769</v>
      </c>
      <c r="K1594" s="205" t="s">
        <v>30</v>
      </c>
      <c r="L1594" s="190" t="str">
        <f>VLOOKUP($K1594,TONG_SL!$A:$D,2,0)</f>
        <v>Gà muối 500g</v>
      </c>
      <c r="M1594" s="243"/>
      <c r="N1594" s="190" t="str">
        <f t="shared" si="144"/>
        <v>K-C6</v>
      </c>
      <c r="O1594" s="243"/>
      <c r="P1594" s="243"/>
      <c r="Q1594" s="190" t="str">
        <f>VLOOKUP(K1594,TONG_SL!$A:$D,3,0)</f>
        <v>Túi</v>
      </c>
      <c r="R1594" s="248">
        <v>3</v>
      </c>
      <c r="S1594" s="159"/>
      <c r="T1594" s="159">
        <f>VLOOKUP(VLOOKUP(G1594,Ma_KH!$A:$R,18,0)&amp;K1594,Gia_MB!$A:$F,6,0)</f>
        <v>116611</v>
      </c>
      <c r="U1594" s="254">
        <f t="shared" si="140"/>
        <v>349833</v>
      </c>
      <c r="V1594" s="159"/>
      <c r="W1594" s="246">
        <f t="shared" si="141"/>
        <v>0</v>
      </c>
      <c r="X1594" s="247" t="str">
        <f t="shared" si="142"/>
        <v>8</v>
      </c>
      <c r="Y1594" s="159"/>
      <c r="Z1594" s="254">
        <f t="shared" si="143"/>
        <v>27986.639999999999</v>
      </c>
      <c r="AA1594" s="5">
        <f>VLOOKUP(G1594,Ma_KH!$A:$R,14,0)</f>
        <v>60</v>
      </c>
    </row>
    <row r="1595" spans="1:27" x14ac:dyDescent="0.25">
      <c r="A1595" s="261">
        <v>46105</v>
      </c>
      <c r="B1595" s="262">
        <v>4186542809</v>
      </c>
      <c r="C1595" s="263" t="s">
        <v>15253</v>
      </c>
      <c r="D1595" s="261">
        <v>46118</v>
      </c>
      <c r="E1595" s="206"/>
      <c r="F1595" s="189"/>
      <c r="G1595" s="265" t="s">
        <v>7224</v>
      </c>
      <c r="H1595" s="206"/>
      <c r="I1595" s="288" t="s">
        <v>15577</v>
      </c>
      <c r="J1595" s="283" t="s">
        <v>1769</v>
      </c>
      <c r="K1595" s="205" t="s">
        <v>32</v>
      </c>
      <c r="L1595" s="190" t="str">
        <f>VLOOKUP($K1595,TONG_SL!$A:$D,2,0)</f>
        <v>Giò Tai Lưỡi Xào 250g</v>
      </c>
      <c r="M1595" s="243"/>
      <c r="N1595" s="190" t="str">
        <f t="shared" si="144"/>
        <v>K-C6</v>
      </c>
      <c r="O1595" s="243"/>
      <c r="P1595" s="243"/>
      <c r="Q1595" s="190" t="str">
        <f>VLOOKUP(K1595,TONG_SL!$A:$D,3,0)</f>
        <v>Túi</v>
      </c>
      <c r="R1595" s="248">
        <v>3</v>
      </c>
      <c r="S1595" s="159"/>
      <c r="T1595" s="159">
        <f>VLOOKUP(VLOOKUP(G1595,Ma_KH!$A:$R,18,0)&amp;K1595,Gia_MB!$A:$F,6,0)</f>
        <v>50182</v>
      </c>
      <c r="U1595" s="254">
        <f t="shared" ref="U1595:U1642" si="145">T1595*R1595</f>
        <v>150546</v>
      </c>
      <c r="V1595" s="159"/>
      <c r="W1595" s="246">
        <f t="shared" ref="W1595:W1642" si="146">U1595*V1595</f>
        <v>0</v>
      </c>
      <c r="X1595" s="247" t="str">
        <f t="shared" ref="X1595:X1642" si="147">IF(B1595&lt;&gt;"","8","0")</f>
        <v>8</v>
      </c>
      <c r="Y1595" s="159"/>
      <c r="Z1595" s="254">
        <f t="shared" ref="Z1595:Z1642" si="148">U1595*X1595%</f>
        <v>12043.68</v>
      </c>
      <c r="AA1595" s="5">
        <f>VLOOKUP(G1595,Ma_KH!$A:$R,14,0)</f>
        <v>60</v>
      </c>
    </row>
    <row r="1596" spans="1:27" x14ac:dyDescent="0.25">
      <c r="A1596" s="261">
        <v>46105</v>
      </c>
      <c r="B1596" s="262">
        <v>4186542809</v>
      </c>
      <c r="C1596" s="263" t="s">
        <v>15253</v>
      </c>
      <c r="D1596" s="261">
        <v>46118</v>
      </c>
      <c r="E1596" s="206"/>
      <c r="F1596" s="189"/>
      <c r="G1596" s="265" t="s">
        <v>7224</v>
      </c>
      <c r="H1596" s="206"/>
      <c r="I1596" s="288" t="s">
        <v>15577</v>
      </c>
      <c r="J1596" s="283" t="s">
        <v>1769</v>
      </c>
      <c r="K1596" s="205" t="s">
        <v>37</v>
      </c>
      <c r="L1596" s="190" t="str">
        <f>VLOOKUP($K1596,TONG_SL!$A:$D,2,0)</f>
        <v>Chả cốm 300g</v>
      </c>
      <c r="M1596" s="243"/>
      <c r="N1596" s="190" t="str">
        <f t="shared" si="144"/>
        <v>K-C6</v>
      </c>
      <c r="O1596" s="243"/>
      <c r="P1596" s="243"/>
      <c r="Q1596" s="190" t="str">
        <f>VLOOKUP(K1596,TONG_SL!$A:$D,3,0)</f>
        <v>Túi</v>
      </c>
      <c r="R1596" s="248">
        <v>3</v>
      </c>
      <c r="S1596" s="159"/>
      <c r="T1596" s="159">
        <f>VLOOKUP(VLOOKUP(G1596,Ma_KH!$A:$R,18,0)&amp;K1596,Gia_MB!$A:$F,6,0)</f>
        <v>74250</v>
      </c>
      <c r="U1596" s="254">
        <f t="shared" si="145"/>
        <v>222750</v>
      </c>
      <c r="V1596" s="159"/>
      <c r="W1596" s="246">
        <f t="shared" si="146"/>
        <v>0</v>
      </c>
      <c r="X1596" s="247" t="str">
        <f t="shared" si="147"/>
        <v>8</v>
      </c>
      <c r="Y1596" s="159"/>
      <c r="Z1596" s="254">
        <f t="shared" si="148"/>
        <v>17820</v>
      </c>
      <c r="AA1596" s="5">
        <f>VLOOKUP(G1596,Ma_KH!$A:$R,14,0)</f>
        <v>60</v>
      </c>
    </row>
    <row r="1597" spans="1:27" x14ac:dyDescent="0.25">
      <c r="A1597" s="261">
        <v>46105</v>
      </c>
      <c r="B1597" s="262">
        <v>4186542809</v>
      </c>
      <c r="C1597" s="263" t="s">
        <v>15253</v>
      </c>
      <c r="D1597" s="261">
        <v>46118</v>
      </c>
      <c r="E1597" s="206"/>
      <c r="F1597" s="189"/>
      <c r="G1597" s="265" t="s">
        <v>7224</v>
      </c>
      <c r="H1597" s="206"/>
      <c r="I1597" s="288" t="s">
        <v>15577</v>
      </c>
      <c r="J1597" s="283" t="s">
        <v>1769</v>
      </c>
      <c r="K1597" s="205" t="s">
        <v>27</v>
      </c>
      <c r="L1597" s="190" t="str">
        <f>VLOOKUP($K1597,TONG_SL!$A:$D,2,0)</f>
        <v>Chân giò heo muối 300g</v>
      </c>
      <c r="M1597" s="243"/>
      <c r="N1597" s="190" t="str">
        <f t="shared" si="144"/>
        <v>K-C6</v>
      </c>
      <c r="O1597" s="243"/>
      <c r="P1597" s="243"/>
      <c r="Q1597" s="190" t="str">
        <f>VLOOKUP(K1597,TONG_SL!$A:$D,3,0)</f>
        <v>Túi</v>
      </c>
      <c r="R1597" s="248">
        <v>3</v>
      </c>
      <c r="S1597" s="159"/>
      <c r="T1597" s="159">
        <f>VLOOKUP(VLOOKUP(G1597,Ma_KH!$A:$R,18,0)&amp;K1597,Gia_MB!$A:$F,6,0)</f>
        <v>73431</v>
      </c>
      <c r="U1597" s="254">
        <f t="shared" si="145"/>
        <v>220293</v>
      </c>
      <c r="V1597" s="159"/>
      <c r="W1597" s="246">
        <f t="shared" si="146"/>
        <v>0</v>
      </c>
      <c r="X1597" s="247" t="str">
        <f t="shared" si="147"/>
        <v>8</v>
      </c>
      <c r="Y1597" s="159"/>
      <c r="Z1597" s="254">
        <f t="shared" si="148"/>
        <v>17623.439999999999</v>
      </c>
      <c r="AA1597" s="5">
        <f>VLOOKUP(G1597,Ma_KH!$A:$R,14,0)</f>
        <v>60</v>
      </c>
    </row>
    <row r="1598" spans="1:27" x14ac:dyDescent="0.25">
      <c r="A1598" s="261">
        <v>46113</v>
      </c>
      <c r="B1598" s="262">
        <v>4186940519</v>
      </c>
      <c r="C1598" s="263" t="s">
        <v>15253</v>
      </c>
      <c r="D1598" s="261">
        <v>46118</v>
      </c>
      <c r="E1598" s="206"/>
      <c r="F1598" s="189"/>
      <c r="G1598" s="265" t="s">
        <v>12350</v>
      </c>
      <c r="H1598" s="206"/>
      <c r="I1598" s="288" t="s">
        <v>15578</v>
      </c>
      <c r="J1598" s="283" t="s">
        <v>1769</v>
      </c>
      <c r="K1598" s="205" t="s">
        <v>32</v>
      </c>
      <c r="L1598" s="190" t="str">
        <f>VLOOKUP($K1598,TONG_SL!$A:$D,2,0)</f>
        <v>Giò Tai Lưỡi Xào 250g</v>
      </c>
      <c r="M1598" s="243"/>
      <c r="N1598" s="190" t="str">
        <f t="shared" si="144"/>
        <v>K-C6</v>
      </c>
      <c r="O1598" s="243"/>
      <c r="P1598" s="243"/>
      <c r="Q1598" s="190" t="str">
        <f>VLOOKUP(K1598,TONG_SL!$A:$D,3,0)</f>
        <v>Túi</v>
      </c>
      <c r="R1598" s="248">
        <v>6</v>
      </c>
      <c r="S1598" s="159"/>
      <c r="T1598" s="159">
        <f>VLOOKUP(VLOOKUP(G1598,Ma_KH!$A:$R,18,0)&amp;K1598,Gia_MB!$A:$F,6,0)</f>
        <v>50182</v>
      </c>
      <c r="U1598" s="254">
        <f t="shared" si="145"/>
        <v>301092</v>
      </c>
      <c r="V1598" s="159"/>
      <c r="W1598" s="246">
        <f t="shared" si="146"/>
        <v>0</v>
      </c>
      <c r="X1598" s="247" t="str">
        <f t="shared" si="147"/>
        <v>8</v>
      </c>
      <c r="Y1598" s="159"/>
      <c r="Z1598" s="254">
        <f t="shared" si="148"/>
        <v>24087.360000000001</v>
      </c>
      <c r="AA1598" s="5">
        <f>VLOOKUP(G1598,Ma_KH!$A:$R,14,0)</f>
        <v>60</v>
      </c>
    </row>
    <row r="1599" spans="1:27" x14ac:dyDescent="0.25">
      <c r="A1599" s="261">
        <v>46113</v>
      </c>
      <c r="B1599" s="262">
        <v>4186940519</v>
      </c>
      <c r="C1599" s="263" t="s">
        <v>15253</v>
      </c>
      <c r="D1599" s="261">
        <v>46118</v>
      </c>
      <c r="E1599" s="206"/>
      <c r="F1599" s="189"/>
      <c r="G1599" s="265" t="s">
        <v>12350</v>
      </c>
      <c r="H1599" s="206"/>
      <c r="I1599" s="288" t="s">
        <v>15578</v>
      </c>
      <c r="J1599" s="283" t="s">
        <v>1769</v>
      </c>
      <c r="K1599" s="205" t="s">
        <v>30</v>
      </c>
      <c r="L1599" s="190" t="str">
        <f>VLOOKUP($K1599,TONG_SL!$A:$D,2,0)</f>
        <v>Gà muối 500g</v>
      </c>
      <c r="M1599" s="243"/>
      <c r="N1599" s="190" t="str">
        <f t="shared" si="144"/>
        <v>K-C6</v>
      </c>
      <c r="O1599" s="243"/>
      <c r="P1599" s="243"/>
      <c r="Q1599" s="190" t="str">
        <f>VLOOKUP(K1599,TONG_SL!$A:$D,3,0)</f>
        <v>Túi</v>
      </c>
      <c r="R1599" s="248">
        <v>10</v>
      </c>
      <c r="S1599" s="159"/>
      <c r="T1599" s="159">
        <f>VLOOKUP(VLOOKUP(G1599,Ma_KH!$A:$R,18,0)&amp;K1599,Gia_MB!$A:$F,6,0)</f>
        <v>116611</v>
      </c>
      <c r="U1599" s="254">
        <f t="shared" si="145"/>
        <v>1166110</v>
      </c>
      <c r="V1599" s="159"/>
      <c r="W1599" s="246">
        <f t="shared" si="146"/>
        <v>0</v>
      </c>
      <c r="X1599" s="247" t="str">
        <f t="shared" si="147"/>
        <v>8</v>
      </c>
      <c r="Y1599" s="159"/>
      <c r="Z1599" s="254">
        <f t="shared" si="148"/>
        <v>93288.8</v>
      </c>
      <c r="AA1599" s="5">
        <f>VLOOKUP(G1599,Ma_KH!$A:$R,14,0)</f>
        <v>60</v>
      </c>
    </row>
    <row r="1600" spans="1:27" x14ac:dyDescent="0.25">
      <c r="A1600" s="261">
        <v>46113</v>
      </c>
      <c r="B1600" s="262">
        <v>4186940519</v>
      </c>
      <c r="C1600" s="263" t="s">
        <v>15253</v>
      </c>
      <c r="D1600" s="261">
        <v>46118</v>
      </c>
      <c r="E1600" s="206"/>
      <c r="F1600" s="189"/>
      <c r="G1600" s="265" t="s">
        <v>12350</v>
      </c>
      <c r="H1600" s="206"/>
      <c r="I1600" s="288" t="s">
        <v>15578</v>
      </c>
      <c r="J1600" s="283" t="s">
        <v>1769</v>
      </c>
      <c r="K1600" s="205" t="s">
        <v>34</v>
      </c>
      <c r="L1600" s="190" t="str">
        <f>VLOOKUP($K1600,TONG_SL!$A:$D,2,0)</f>
        <v>Tai heo muối 200g</v>
      </c>
      <c r="M1600" s="243"/>
      <c r="N1600" s="190" t="str">
        <f t="shared" si="144"/>
        <v>K-C6</v>
      </c>
      <c r="O1600" s="243"/>
      <c r="P1600" s="243"/>
      <c r="Q1600" s="190" t="str">
        <f>VLOOKUP(K1600,TONG_SL!$A:$D,3,0)</f>
        <v>Túi</v>
      </c>
      <c r="R1600" s="248">
        <v>3</v>
      </c>
      <c r="S1600" s="159"/>
      <c r="T1600" s="159">
        <f>VLOOKUP(VLOOKUP(G1600,Ma_KH!$A:$R,18,0)&amp;K1600,Gia_MB!$A:$F,6,0)</f>
        <v>55595</v>
      </c>
      <c r="U1600" s="254">
        <f t="shared" si="145"/>
        <v>166785</v>
      </c>
      <c r="V1600" s="159"/>
      <c r="W1600" s="246">
        <f t="shared" si="146"/>
        <v>0</v>
      </c>
      <c r="X1600" s="247" t="str">
        <f t="shared" si="147"/>
        <v>8</v>
      </c>
      <c r="Y1600" s="159"/>
      <c r="Z1600" s="254">
        <f t="shared" si="148"/>
        <v>13342.800000000001</v>
      </c>
      <c r="AA1600" s="5">
        <f>VLOOKUP(G1600,Ma_KH!$A:$R,14,0)</f>
        <v>60</v>
      </c>
    </row>
    <row r="1601" spans="1:27" x14ac:dyDescent="0.25">
      <c r="A1601" s="261">
        <v>46113</v>
      </c>
      <c r="B1601" s="262">
        <v>4186940519</v>
      </c>
      <c r="C1601" s="263" t="s">
        <v>15253</v>
      </c>
      <c r="D1601" s="261">
        <v>46118</v>
      </c>
      <c r="E1601" s="206"/>
      <c r="F1601" s="189"/>
      <c r="G1601" s="265" t="s">
        <v>12350</v>
      </c>
      <c r="H1601" s="206"/>
      <c r="I1601" s="288" t="s">
        <v>15578</v>
      </c>
      <c r="J1601" s="283" t="s">
        <v>1769</v>
      </c>
      <c r="K1601" s="205" t="s">
        <v>48</v>
      </c>
      <c r="L1601" s="190" t="str">
        <f>VLOOKUP($K1601,TONG_SL!$A:$D,2,0)</f>
        <v>Mọc Nấm Hương 250g</v>
      </c>
      <c r="M1601" s="243"/>
      <c r="N1601" s="190" t="str">
        <f t="shared" si="144"/>
        <v>K-C6</v>
      </c>
      <c r="O1601" s="243"/>
      <c r="P1601" s="243"/>
      <c r="Q1601" s="190" t="str">
        <f>VLOOKUP(K1601,TONG_SL!$A:$D,3,0)</f>
        <v>Túi</v>
      </c>
      <c r="R1601" s="248">
        <v>6</v>
      </c>
      <c r="S1601" s="159"/>
      <c r="T1601" s="159">
        <f>VLOOKUP(VLOOKUP(G1601,Ma_KH!$A:$R,18,0)&amp;K1601,Gia_MB!$A:$F,6,0)</f>
        <v>46000</v>
      </c>
      <c r="U1601" s="254">
        <f t="shared" si="145"/>
        <v>276000</v>
      </c>
      <c r="V1601" s="159"/>
      <c r="W1601" s="246">
        <f t="shared" si="146"/>
        <v>0</v>
      </c>
      <c r="X1601" s="247" t="str">
        <f t="shared" si="147"/>
        <v>8</v>
      </c>
      <c r="Y1601" s="159"/>
      <c r="Z1601" s="254">
        <f t="shared" si="148"/>
        <v>22080</v>
      </c>
      <c r="AA1601" s="5">
        <f>VLOOKUP(G1601,Ma_KH!$A:$R,14,0)</f>
        <v>60</v>
      </c>
    </row>
    <row r="1602" spans="1:27" x14ac:dyDescent="0.25">
      <c r="A1602" s="261">
        <v>46113</v>
      </c>
      <c r="B1602" s="262">
        <v>4186940519</v>
      </c>
      <c r="C1602" s="263" t="s">
        <v>15253</v>
      </c>
      <c r="D1602" s="261">
        <v>46118</v>
      </c>
      <c r="E1602" s="206"/>
      <c r="F1602" s="189"/>
      <c r="G1602" s="265" t="s">
        <v>12350</v>
      </c>
      <c r="H1602" s="206"/>
      <c r="I1602" s="288" t="s">
        <v>15578</v>
      </c>
      <c r="J1602" s="283" t="s">
        <v>1769</v>
      </c>
      <c r="K1602" s="205" t="s">
        <v>39</v>
      </c>
      <c r="L1602" s="190" t="str">
        <f>VLOOKUP($K1602,TONG_SL!$A:$D,2,0)</f>
        <v>Chả nướng 300g</v>
      </c>
      <c r="M1602" s="243"/>
      <c r="N1602" s="190" t="str">
        <f t="shared" si="144"/>
        <v>K-C6</v>
      </c>
      <c r="O1602" s="243"/>
      <c r="P1602" s="243"/>
      <c r="Q1602" s="190" t="str">
        <f>VLOOKUP(K1602,TONG_SL!$A:$D,3,0)</f>
        <v>Túi</v>
      </c>
      <c r="R1602" s="248">
        <v>2</v>
      </c>
      <c r="S1602" s="159"/>
      <c r="T1602" s="159">
        <f>VLOOKUP(VLOOKUP(G1602,Ma_KH!$A:$R,18,0)&amp;K1602,Gia_MB!$A:$F,6,0)</f>
        <v>70950</v>
      </c>
      <c r="U1602" s="254">
        <f t="shared" si="145"/>
        <v>141900</v>
      </c>
      <c r="V1602" s="159"/>
      <c r="W1602" s="246">
        <f t="shared" si="146"/>
        <v>0</v>
      </c>
      <c r="X1602" s="247" t="str">
        <f t="shared" si="147"/>
        <v>8</v>
      </c>
      <c r="Y1602" s="159"/>
      <c r="Z1602" s="254">
        <f t="shared" si="148"/>
        <v>11352</v>
      </c>
      <c r="AA1602" s="5">
        <f>VLOOKUP(G1602,Ma_KH!$A:$R,14,0)</f>
        <v>60</v>
      </c>
    </row>
    <row r="1603" spans="1:27" x14ac:dyDescent="0.25">
      <c r="A1603" s="261">
        <v>46113</v>
      </c>
      <c r="B1603" s="262">
        <v>4186940519</v>
      </c>
      <c r="C1603" s="263" t="s">
        <v>15253</v>
      </c>
      <c r="D1603" s="261">
        <v>46118</v>
      </c>
      <c r="E1603" s="206"/>
      <c r="F1603" s="189"/>
      <c r="G1603" s="265" t="s">
        <v>12350</v>
      </c>
      <c r="H1603" s="206"/>
      <c r="I1603" s="288" t="s">
        <v>15578</v>
      </c>
      <c r="J1603" s="283" t="s">
        <v>1769</v>
      </c>
      <c r="K1603" s="205" t="s">
        <v>37</v>
      </c>
      <c r="L1603" s="190" t="str">
        <f>VLOOKUP($K1603,TONG_SL!$A:$D,2,0)</f>
        <v>Chả cốm 300g</v>
      </c>
      <c r="M1603" s="243"/>
      <c r="N1603" s="190" t="str">
        <f t="shared" ref="N1603:N1666" si="149">IF($B1603&lt;&gt;"","K-C6","")</f>
        <v>K-C6</v>
      </c>
      <c r="O1603" s="243"/>
      <c r="P1603" s="243"/>
      <c r="Q1603" s="190" t="str">
        <f>VLOOKUP(K1603,TONG_SL!$A:$D,3,0)</f>
        <v>Túi</v>
      </c>
      <c r="R1603" s="248">
        <v>4</v>
      </c>
      <c r="S1603" s="159"/>
      <c r="T1603" s="159">
        <f>VLOOKUP(VLOOKUP(G1603,Ma_KH!$A:$R,18,0)&amp;K1603,Gia_MB!$A:$F,6,0)</f>
        <v>74250</v>
      </c>
      <c r="U1603" s="254">
        <f t="shared" si="145"/>
        <v>297000</v>
      </c>
      <c r="V1603" s="159"/>
      <c r="W1603" s="246">
        <f t="shared" si="146"/>
        <v>0</v>
      </c>
      <c r="X1603" s="247" t="str">
        <f t="shared" si="147"/>
        <v>8</v>
      </c>
      <c r="Y1603" s="159"/>
      <c r="Z1603" s="254">
        <f t="shared" si="148"/>
        <v>23760</v>
      </c>
      <c r="AA1603" s="5">
        <f>VLOOKUP(G1603,Ma_KH!$A:$R,14,0)</f>
        <v>60</v>
      </c>
    </row>
    <row r="1604" spans="1:27" x14ac:dyDescent="0.25">
      <c r="A1604" s="261">
        <v>46113</v>
      </c>
      <c r="B1604" s="262">
        <v>4186940519</v>
      </c>
      <c r="C1604" s="263" t="s">
        <v>15253</v>
      </c>
      <c r="D1604" s="261">
        <v>46118</v>
      </c>
      <c r="E1604" s="206"/>
      <c r="F1604" s="189"/>
      <c r="G1604" s="265" t="s">
        <v>12350</v>
      </c>
      <c r="H1604" s="206"/>
      <c r="I1604" s="288" t="s">
        <v>15578</v>
      </c>
      <c r="J1604" s="283" t="s">
        <v>1769</v>
      </c>
      <c r="K1604" s="205" t="s">
        <v>27</v>
      </c>
      <c r="L1604" s="190" t="str">
        <f>VLOOKUP($K1604,TONG_SL!$A:$D,2,0)</f>
        <v>Chân giò heo muối 300g</v>
      </c>
      <c r="M1604" s="243"/>
      <c r="N1604" s="190" t="str">
        <f t="shared" si="149"/>
        <v>K-C6</v>
      </c>
      <c r="O1604" s="243"/>
      <c r="P1604" s="243"/>
      <c r="Q1604" s="190" t="str">
        <f>VLOOKUP(K1604,TONG_SL!$A:$D,3,0)</f>
        <v>Túi</v>
      </c>
      <c r="R1604" s="248">
        <v>6</v>
      </c>
      <c r="S1604" s="159"/>
      <c r="T1604" s="159">
        <f>VLOOKUP(VLOOKUP(G1604,Ma_KH!$A:$R,18,0)&amp;K1604,Gia_MB!$A:$F,6,0)</f>
        <v>73431</v>
      </c>
      <c r="U1604" s="254">
        <f t="shared" si="145"/>
        <v>440586</v>
      </c>
      <c r="V1604" s="159"/>
      <c r="W1604" s="246">
        <f t="shared" si="146"/>
        <v>0</v>
      </c>
      <c r="X1604" s="247" t="str">
        <f t="shared" si="147"/>
        <v>8</v>
      </c>
      <c r="Y1604" s="159"/>
      <c r="Z1604" s="254">
        <f t="shared" si="148"/>
        <v>35246.879999999997</v>
      </c>
      <c r="AA1604" s="5">
        <f>VLOOKUP(G1604,Ma_KH!$A:$R,14,0)</f>
        <v>60</v>
      </c>
    </row>
    <row r="1605" spans="1:27" x14ac:dyDescent="0.25">
      <c r="A1605" s="261">
        <v>46113</v>
      </c>
      <c r="B1605" s="262">
        <v>4186945622</v>
      </c>
      <c r="C1605" s="263" t="s">
        <v>15253</v>
      </c>
      <c r="D1605" s="261">
        <v>46118</v>
      </c>
      <c r="E1605" s="206"/>
      <c r="F1605" s="189"/>
      <c r="G1605" s="265" t="s">
        <v>7222</v>
      </c>
      <c r="H1605" s="206"/>
      <c r="I1605" s="288" t="s">
        <v>15579</v>
      </c>
      <c r="J1605" s="283" t="s">
        <v>1769</v>
      </c>
      <c r="K1605" s="205" t="s">
        <v>48</v>
      </c>
      <c r="L1605" s="190" t="str">
        <f>VLOOKUP($K1605,TONG_SL!$A:$D,2,0)</f>
        <v>Mọc Nấm Hương 250g</v>
      </c>
      <c r="M1605" s="243"/>
      <c r="N1605" s="190" t="str">
        <f t="shared" si="149"/>
        <v>K-C6</v>
      </c>
      <c r="O1605" s="243"/>
      <c r="P1605" s="243"/>
      <c r="Q1605" s="190" t="str">
        <f>VLOOKUP(K1605,TONG_SL!$A:$D,3,0)</f>
        <v>Túi</v>
      </c>
      <c r="R1605" s="248">
        <v>20</v>
      </c>
      <c r="S1605" s="159"/>
      <c r="T1605" s="159">
        <f>VLOOKUP(VLOOKUP(G1605,Ma_KH!$A:$R,18,0)&amp;K1605,Gia_MB!$A:$F,6,0)</f>
        <v>46000</v>
      </c>
      <c r="U1605" s="254">
        <f t="shared" si="145"/>
        <v>920000</v>
      </c>
      <c r="V1605" s="159"/>
      <c r="W1605" s="246">
        <f t="shared" si="146"/>
        <v>0</v>
      </c>
      <c r="X1605" s="247" t="str">
        <f t="shared" si="147"/>
        <v>8</v>
      </c>
      <c r="Y1605" s="159"/>
      <c r="Z1605" s="254">
        <f t="shared" si="148"/>
        <v>73600</v>
      </c>
      <c r="AA1605" s="5">
        <f>VLOOKUP(G1605,Ma_KH!$A:$R,14,0)</f>
        <v>60</v>
      </c>
    </row>
    <row r="1606" spans="1:27" x14ac:dyDescent="0.25">
      <c r="A1606" s="261">
        <v>46113</v>
      </c>
      <c r="B1606" s="262">
        <v>4186945622</v>
      </c>
      <c r="C1606" s="263" t="s">
        <v>15253</v>
      </c>
      <c r="D1606" s="261">
        <v>46118</v>
      </c>
      <c r="E1606" s="206"/>
      <c r="F1606" s="189"/>
      <c r="G1606" s="265" t="s">
        <v>7222</v>
      </c>
      <c r="H1606" s="206"/>
      <c r="I1606" s="288" t="s">
        <v>15579</v>
      </c>
      <c r="J1606" s="283" t="s">
        <v>1769</v>
      </c>
      <c r="K1606" s="205" t="s">
        <v>39</v>
      </c>
      <c r="L1606" s="190" t="str">
        <f>VLOOKUP($K1606,TONG_SL!$A:$D,2,0)</f>
        <v>Chả nướng 300g</v>
      </c>
      <c r="M1606" s="243"/>
      <c r="N1606" s="190" t="str">
        <f t="shared" si="149"/>
        <v>K-C6</v>
      </c>
      <c r="O1606" s="243"/>
      <c r="P1606" s="243"/>
      <c r="Q1606" s="190" t="str">
        <f>VLOOKUP(K1606,TONG_SL!$A:$D,3,0)</f>
        <v>Túi</v>
      </c>
      <c r="R1606" s="248">
        <v>5</v>
      </c>
      <c r="S1606" s="159"/>
      <c r="T1606" s="159">
        <f>VLOOKUP(VLOOKUP(G1606,Ma_KH!$A:$R,18,0)&amp;K1606,Gia_MB!$A:$F,6,0)</f>
        <v>70950</v>
      </c>
      <c r="U1606" s="254">
        <f t="shared" si="145"/>
        <v>354750</v>
      </c>
      <c r="V1606" s="159"/>
      <c r="W1606" s="246">
        <f t="shared" si="146"/>
        <v>0</v>
      </c>
      <c r="X1606" s="247" t="str">
        <f t="shared" si="147"/>
        <v>8</v>
      </c>
      <c r="Y1606" s="159"/>
      <c r="Z1606" s="254">
        <f t="shared" si="148"/>
        <v>28380</v>
      </c>
      <c r="AA1606" s="5">
        <f>VLOOKUP(G1606,Ma_KH!$A:$R,14,0)</f>
        <v>60</v>
      </c>
    </row>
    <row r="1607" spans="1:27" x14ac:dyDescent="0.25">
      <c r="A1607" s="261">
        <v>46113</v>
      </c>
      <c r="B1607" s="262">
        <v>4186945622</v>
      </c>
      <c r="C1607" s="263" t="s">
        <v>15253</v>
      </c>
      <c r="D1607" s="261">
        <v>46118</v>
      </c>
      <c r="E1607" s="206"/>
      <c r="F1607" s="189"/>
      <c r="G1607" s="265" t="s">
        <v>7222</v>
      </c>
      <c r="H1607" s="206"/>
      <c r="I1607" s="288" t="s">
        <v>15579</v>
      </c>
      <c r="J1607" s="283" t="s">
        <v>1769</v>
      </c>
      <c r="K1607" s="205" t="s">
        <v>37</v>
      </c>
      <c r="L1607" s="190" t="str">
        <f>VLOOKUP($K1607,TONG_SL!$A:$D,2,0)</f>
        <v>Chả cốm 300g</v>
      </c>
      <c r="M1607" s="243"/>
      <c r="N1607" s="190" t="str">
        <f t="shared" si="149"/>
        <v>K-C6</v>
      </c>
      <c r="O1607" s="243"/>
      <c r="P1607" s="243"/>
      <c r="Q1607" s="190" t="str">
        <f>VLOOKUP(K1607,TONG_SL!$A:$D,3,0)</f>
        <v>Túi</v>
      </c>
      <c r="R1607" s="248">
        <v>10</v>
      </c>
      <c r="S1607" s="159"/>
      <c r="T1607" s="159">
        <f>VLOOKUP(VLOOKUP(G1607,Ma_KH!$A:$R,18,0)&amp;K1607,Gia_MB!$A:$F,6,0)</f>
        <v>74250</v>
      </c>
      <c r="U1607" s="254">
        <f t="shared" si="145"/>
        <v>742500</v>
      </c>
      <c r="V1607" s="159"/>
      <c r="W1607" s="246">
        <f t="shared" si="146"/>
        <v>0</v>
      </c>
      <c r="X1607" s="247" t="str">
        <f t="shared" si="147"/>
        <v>8</v>
      </c>
      <c r="Y1607" s="159"/>
      <c r="Z1607" s="254">
        <f t="shared" si="148"/>
        <v>59400</v>
      </c>
      <c r="AA1607" s="5">
        <f>VLOOKUP(G1607,Ma_KH!$A:$R,14,0)</f>
        <v>60</v>
      </c>
    </row>
    <row r="1608" spans="1:27" x14ac:dyDescent="0.25">
      <c r="A1608" s="261">
        <v>46115</v>
      </c>
      <c r="B1608" s="262">
        <v>4187037934</v>
      </c>
      <c r="C1608" s="263" t="s">
        <v>15253</v>
      </c>
      <c r="D1608" s="261">
        <v>46118</v>
      </c>
      <c r="E1608" s="206"/>
      <c r="F1608" s="189"/>
      <c r="G1608" s="265" t="s">
        <v>15045</v>
      </c>
      <c r="H1608" s="206"/>
      <c r="I1608" s="288" t="s">
        <v>15580</v>
      </c>
      <c r="J1608" s="283" t="s">
        <v>1769</v>
      </c>
      <c r="K1608" s="205" t="s">
        <v>30</v>
      </c>
      <c r="L1608" s="190" t="str">
        <f>VLOOKUP($K1608,TONG_SL!$A:$D,2,0)</f>
        <v>Gà muối 500g</v>
      </c>
      <c r="M1608" s="243"/>
      <c r="N1608" s="190" t="str">
        <f t="shared" si="149"/>
        <v>K-C6</v>
      </c>
      <c r="O1608" s="243"/>
      <c r="P1608" s="243"/>
      <c r="Q1608" s="190" t="str">
        <f>VLOOKUP(K1608,TONG_SL!$A:$D,3,0)</f>
        <v>Túi</v>
      </c>
      <c r="R1608" s="248">
        <v>20</v>
      </c>
      <c r="S1608" s="159"/>
      <c r="T1608" s="159">
        <f>VLOOKUP(VLOOKUP(G1608,Ma_KH!$A:$R,18,0)&amp;K1608,Gia_MB!$A:$F,6,0)</f>
        <v>116611</v>
      </c>
      <c r="U1608" s="254">
        <f t="shared" si="145"/>
        <v>2332220</v>
      </c>
      <c r="V1608" s="159"/>
      <c r="W1608" s="246">
        <f t="shared" si="146"/>
        <v>0</v>
      </c>
      <c r="X1608" s="247" t="str">
        <f t="shared" si="147"/>
        <v>8</v>
      </c>
      <c r="Y1608" s="159"/>
      <c r="Z1608" s="254">
        <f t="shared" si="148"/>
        <v>186577.6</v>
      </c>
      <c r="AA1608" s="5">
        <f>VLOOKUP(G1608,Ma_KH!$A:$R,14,0)</f>
        <v>60</v>
      </c>
    </row>
    <row r="1609" spans="1:27" x14ac:dyDescent="0.25">
      <c r="A1609" s="261">
        <v>46115</v>
      </c>
      <c r="B1609" s="262">
        <v>4187037934</v>
      </c>
      <c r="C1609" s="263" t="s">
        <v>15253</v>
      </c>
      <c r="D1609" s="261">
        <v>46118</v>
      </c>
      <c r="E1609" s="206"/>
      <c r="F1609" s="189"/>
      <c r="G1609" s="265" t="s">
        <v>15045</v>
      </c>
      <c r="H1609" s="206"/>
      <c r="I1609" s="288" t="s">
        <v>15580</v>
      </c>
      <c r="J1609" s="283" t="s">
        <v>1769</v>
      </c>
      <c r="K1609" s="205" t="s">
        <v>27</v>
      </c>
      <c r="L1609" s="190" t="str">
        <f>VLOOKUP($K1609,TONG_SL!$A:$D,2,0)</f>
        <v>Chân giò heo muối 300g</v>
      </c>
      <c r="M1609" s="243"/>
      <c r="N1609" s="190" t="str">
        <f t="shared" si="149"/>
        <v>K-C6</v>
      </c>
      <c r="O1609" s="243"/>
      <c r="P1609" s="243"/>
      <c r="Q1609" s="190" t="str">
        <f>VLOOKUP(K1609,TONG_SL!$A:$D,3,0)</f>
        <v>Túi</v>
      </c>
      <c r="R1609" s="248">
        <v>15</v>
      </c>
      <c r="S1609" s="159"/>
      <c r="T1609" s="159">
        <f>VLOOKUP(VLOOKUP(G1609,Ma_KH!$A:$R,18,0)&amp;K1609,Gia_MB!$A:$F,6,0)</f>
        <v>73431</v>
      </c>
      <c r="U1609" s="254">
        <f t="shared" si="145"/>
        <v>1101465</v>
      </c>
      <c r="V1609" s="159"/>
      <c r="W1609" s="246">
        <f t="shared" si="146"/>
        <v>0</v>
      </c>
      <c r="X1609" s="247" t="str">
        <f t="shared" si="147"/>
        <v>8</v>
      </c>
      <c r="Y1609" s="159"/>
      <c r="Z1609" s="254">
        <f t="shared" si="148"/>
        <v>88117.2</v>
      </c>
      <c r="AA1609" s="5">
        <f>VLOOKUP(G1609,Ma_KH!$A:$R,14,0)</f>
        <v>60</v>
      </c>
    </row>
    <row r="1610" spans="1:27" x14ac:dyDescent="0.25">
      <c r="A1610" s="261">
        <v>46115</v>
      </c>
      <c r="B1610" s="262">
        <v>4187037934</v>
      </c>
      <c r="C1610" s="263" t="s">
        <v>15253</v>
      </c>
      <c r="D1610" s="261">
        <v>46118</v>
      </c>
      <c r="E1610" s="206"/>
      <c r="F1610" s="189"/>
      <c r="G1610" s="265" t="s">
        <v>15045</v>
      </c>
      <c r="H1610" s="206"/>
      <c r="I1610" s="288" t="s">
        <v>15580</v>
      </c>
      <c r="J1610" s="283" t="s">
        <v>1769</v>
      </c>
      <c r="K1610" s="205" t="s">
        <v>48</v>
      </c>
      <c r="L1610" s="190" t="str">
        <f>VLOOKUP($K1610,TONG_SL!$A:$D,2,0)</f>
        <v>Mọc Nấm Hương 250g</v>
      </c>
      <c r="M1610" s="243"/>
      <c r="N1610" s="190" t="str">
        <f t="shared" si="149"/>
        <v>K-C6</v>
      </c>
      <c r="O1610" s="243"/>
      <c r="P1610" s="243"/>
      <c r="Q1610" s="190" t="str">
        <f>VLOOKUP(K1610,TONG_SL!$A:$D,3,0)</f>
        <v>Túi</v>
      </c>
      <c r="R1610" s="248">
        <v>5</v>
      </c>
      <c r="S1610" s="159"/>
      <c r="T1610" s="159">
        <f>VLOOKUP(VLOOKUP(G1610,Ma_KH!$A:$R,18,0)&amp;K1610,Gia_MB!$A:$F,6,0)</f>
        <v>46000</v>
      </c>
      <c r="U1610" s="254">
        <f t="shared" si="145"/>
        <v>230000</v>
      </c>
      <c r="V1610" s="159"/>
      <c r="W1610" s="246">
        <f t="shared" si="146"/>
        <v>0</v>
      </c>
      <c r="X1610" s="247" t="str">
        <f t="shared" si="147"/>
        <v>8</v>
      </c>
      <c r="Y1610" s="159"/>
      <c r="Z1610" s="254">
        <f t="shared" si="148"/>
        <v>18400</v>
      </c>
      <c r="AA1610" s="5">
        <f>VLOOKUP(G1610,Ma_KH!$A:$R,14,0)</f>
        <v>60</v>
      </c>
    </row>
    <row r="1611" spans="1:27" x14ac:dyDescent="0.25">
      <c r="A1611" s="186">
        <v>46115</v>
      </c>
      <c r="B1611" s="205">
        <v>4187053566</v>
      </c>
      <c r="C1611" s="189" t="s">
        <v>15253</v>
      </c>
      <c r="D1611" s="186">
        <v>46118</v>
      </c>
      <c r="E1611" s="206"/>
      <c r="F1611" s="189"/>
      <c r="G1611" s="207" t="s">
        <v>15052</v>
      </c>
      <c r="H1611" s="206"/>
      <c r="I1611" s="288" t="s">
        <v>15581</v>
      </c>
      <c r="J1611" s="283" t="s">
        <v>1769</v>
      </c>
      <c r="K1611" s="205" t="s">
        <v>27</v>
      </c>
      <c r="L1611" s="190" t="str">
        <f>VLOOKUP($K1611,TONG_SL!$A:$D,2,0)</f>
        <v>Chân giò heo muối 300g</v>
      </c>
      <c r="M1611" s="243"/>
      <c r="N1611" s="190" t="str">
        <f t="shared" si="149"/>
        <v>K-C6</v>
      </c>
      <c r="O1611" s="243"/>
      <c r="P1611" s="243"/>
      <c r="Q1611" s="190" t="str">
        <f>VLOOKUP(K1611,TONG_SL!$A:$D,3,0)</f>
        <v>Túi</v>
      </c>
      <c r="R1611" s="248">
        <v>5</v>
      </c>
      <c r="S1611" s="159"/>
      <c r="T1611" s="159">
        <f>VLOOKUP(VLOOKUP(G1611,Ma_KH!$A:$R,18,0)&amp;K1611,Gia_MB!$A:$F,6,0)</f>
        <v>73431</v>
      </c>
      <c r="U1611" s="254">
        <f t="shared" si="145"/>
        <v>367155</v>
      </c>
      <c r="V1611" s="159"/>
      <c r="W1611" s="246">
        <f t="shared" si="146"/>
        <v>0</v>
      </c>
      <c r="X1611" s="247" t="str">
        <f t="shared" si="147"/>
        <v>8</v>
      </c>
      <c r="Y1611" s="159"/>
      <c r="Z1611" s="254">
        <f t="shared" si="148"/>
        <v>29372.400000000001</v>
      </c>
      <c r="AA1611" s="5">
        <f>VLOOKUP(G1611,Ma_KH!$A:$R,14,0)</f>
        <v>60</v>
      </c>
    </row>
    <row r="1612" spans="1:27" x14ac:dyDescent="0.25">
      <c r="A1612" s="186">
        <v>46115</v>
      </c>
      <c r="B1612" s="205">
        <v>4187053566</v>
      </c>
      <c r="C1612" s="189" t="s">
        <v>15253</v>
      </c>
      <c r="D1612" s="186">
        <v>46118</v>
      </c>
      <c r="E1612" s="206"/>
      <c r="F1612" s="189"/>
      <c r="G1612" s="207" t="s">
        <v>15052</v>
      </c>
      <c r="H1612" s="206"/>
      <c r="I1612" s="288" t="s">
        <v>15581</v>
      </c>
      <c r="J1612" s="283" t="s">
        <v>1769</v>
      </c>
      <c r="K1612" s="205" t="s">
        <v>30</v>
      </c>
      <c r="L1612" s="190" t="str">
        <f>VLOOKUP($K1612,TONG_SL!$A:$D,2,0)</f>
        <v>Gà muối 500g</v>
      </c>
      <c r="M1612" s="243"/>
      <c r="N1612" s="190" t="str">
        <f t="shared" si="149"/>
        <v>K-C6</v>
      </c>
      <c r="O1612" s="243"/>
      <c r="P1612" s="243"/>
      <c r="Q1612" s="190" t="str">
        <f>VLOOKUP(K1612,TONG_SL!$A:$D,3,0)</f>
        <v>Túi</v>
      </c>
      <c r="R1612" s="248">
        <v>5</v>
      </c>
      <c r="S1612" s="159"/>
      <c r="T1612" s="159">
        <f>VLOOKUP(VLOOKUP(G1612,Ma_KH!$A:$R,18,0)&amp;K1612,Gia_MB!$A:$F,6,0)</f>
        <v>116611</v>
      </c>
      <c r="U1612" s="254">
        <f t="shared" si="145"/>
        <v>583055</v>
      </c>
      <c r="V1612" s="159"/>
      <c r="W1612" s="246">
        <f t="shared" si="146"/>
        <v>0</v>
      </c>
      <c r="X1612" s="247" t="str">
        <f t="shared" si="147"/>
        <v>8</v>
      </c>
      <c r="Y1612" s="159"/>
      <c r="Z1612" s="254">
        <f t="shared" si="148"/>
        <v>46644.4</v>
      </c>
      <c r="AA1612" s="5">
        <f>VLOOKUP(G1612,Ma_KH!$A:$R,14,0)</f>
        <v>60</v>
      </c>
    </row>
    <row r="1613" spans="1:27" x14ac:dyDescent="0.25">
      <c r="A1613" s="186">
        <v>46115</v>
      </c>
      <c r="B1613" s="205">
        <v>4187053566</v>
      </c>
      <c r="C1613" s="189" t="s">
        <v>15253</v>
      </c>
      <c r="D1613" s="186">
        <v>46118</v>
      </c>
      <c r="E1613" s="206"/>
      <c r="F1613" s="189"/>
      <c r="G1613" s="207" t="s">
        <v>15052</v>
      </c>
      <c r="H1613" s="206"/>
      <c r="I1613" s="288" t="s">
        <v>15581</v>
      </c>
      <c r="J1613" s="283" t="s">
        <v>1769</v>
      </c>
      <c r="K1613" s="205" t="s">
        <v>34</v>
      </c>
      <c r="L1613" s="190" t="str">
        <f>VLOOKUP($K1613,TONG_SL!$A:$D,2,0)</f>
        <v>Tai heo muối 200g</v>
      </c>
      <c r="M1613" s="243"/>
      <c r="N1613" s="190" t="str">
        <f t="shared" si="149"/>
        <v>K-C6</v>
      </c>
      <c r="O1613" s="243"/>
      <c r="P1613" s="243"/>
      <c r="Q1613" s="190" t="str">
        <f>VLOOKUP(K1613,TONG_SL!$A:$D,3,0)</f>
        <v>Túi</v>
      </c>
      <c r="R1613" s="248">
        <v>4</v>
      </c>
      <c r="S1613" s="159"/>
      <c r="T1613" s="159">
        <f>VLOOKUP(VLOOKUP(G1613,Ma_KH!$A:$R,18,0)&amp;K1613,Gia_MB!$A:$F,6,0)</f>
        <v>55595</v>
      </c>
      <c r="U1613" s="254">
        <f t="shared" si="145"/>
        <v>222380</v>
      </c>
      <c r="V1613" s="159"/>
      <c r="W1613" s="246">
        <f t="shared" si="146"/>
        <v>0</v>
      </c>
      <c r="X1613" s="247" t="str">
        <f t="shared" si="147"/>
        <v>8</v>
      </c>
      <c r="Y1613" s="159"/>
      <c r="Z1613" s="254">
        <f t="shared" si="148"/>
        <v>17790.400000000001</v>
      </c>
      <c r="AA1613" s="5">
        <f>VLOOKUP(G1613,Ma_KH!$A:$R,14,0)</f>
        <v>60</v>
      </c>
    </row>
    <row r="1614" spans="1:27" x14ac:dyDescent="0.25">
      <c r="A1614" s="186">
        <v>46115</v>
      </c>
      <c r="B1614" s="205">
        <v>4187053566</v>
      </c>
      <c r="C1614" s="189" t="s">
        <v>15253</v>
      </c>
      <c r="D1614" s="186">
        <v>46118</v>
      </c>
      <c r="E1614" s="206"/>
      <c r="F1614" s="189"/>
      <c r="G1614" s="207" t="s">
        <v>15052</v>
      </c>
      <c r="H1614" s="206"/>
      <c r="I1614" s="288" t="s">
        <v>15581</v>
      </c>
      <c r="J1614" s="283" t="s">
        <v>1769</v>
      </c>
      <c r="K1614" s="205" t="s">
        <v>39</v>
      </c>
      <c r="L1614" s="190" t="str">
        <f>VLOOKUP($K1614,TONG_SL!$A:$D,2,0)</f>
        <v>Chả nướng 300g</v>
      </c>
      <c r="M1614" s="243"/>
      <c r="N1614" s="190" t="str">
        <f t="shared" si="149"/>
        <v>K-C6</v>
      </c>
      <c r="O1614" s="243"/>
      <c r="P1614" s="243"/>
      <c r="Q1614" s="190" t="str">
        <f>VLOOKUP(K1614,TONG_SL!$A:$D,3,0)</f>
        <v>Túi</v>
      </c>
      <c r="R1614" s="248">
        <v>3</v>
      </c>
      <c r="S1614" s="159"/>
      <c r="T1614" s="159">
        <f>VLOOKUP(VLOOKUP(G1614,Ma_KH!$A:$R,18,0)&amp;K1614,Gia_MB!$A:$F,6,0)</f>
        <v>70950</v>
      </c>
      <c r="U1614" s="254">
        <f t="shared" si="145"/>
        <v>212850</v>
      </c>
      <c r="V1614" s="159"/>
      <c r="W1614" s="246">
        <f t="shared" si="146"/>
        <v>0</v>
      </c>
      <c r="X1614" s="247" t="str">
        <f t="shared" si="147"/>
        <v>8</v>
      </c>
      <c r="Y1614" s="159"/>
      <c r="Z1614" s="254">
        <f t="shared" si="148"/>
        <v>17028</v>
      </c>
      <c r="AA1614" s="5">
        <f>VLOOKUP(G1614,Ma_KH!$A:$R,14,0)</f>
        <v>60</v>
      </c>
    </row>
    <row r="1615" spans="1:27" x14ac:dyDescent="0.25">
      <c r="A1615" s="186">
        <v>46115</v>
      </c>
      <c r="B1615" s="205">
        <v>4187053566</v>
      </c>
      <c r="C1615" s="189" t="s">
        <v>15253</v>
      </c>
      <c r="D1615" s="186">
        <v>46118</v>
      </c>
      <c r="E1615" s="206"/>
      <c r="F1615" s="189"/>
      <c r="G1615" s="207" t="s">
        <v>15052</v>
      </c>
      <c r="H1615" s="206"/>
      <c r="I1615" s="288" t="s">
        <v>15581</v>
      </c>
      <c r="J1615" s="283" t="s">
        <v>1769</v>
      </c>
      <c r="K1615" s="205" t="s">
        <v>37</v>
      </c>
      <c r="L1615" s="190" t="str">
        <f>VLOOKUP($K1615,TONG_SL!$A:$D,2,0)</f>
        <v>Chả cốm 300g</v>
      </c>
      <c r="M1615" s="243"/>
      <c r="N1615" s="190" t="str">
        <f t="shared" si="149"/>
        <v>K-C6</v>
      </c>
      <c r="O1615" s="243"/>
      <c r="P1615" s="243"/>
      <c r="Q1615" s="190" t="str">
        <f>VLOOKUP(K1615,TONG_SL!$A:$D,3,0)</f>
        <v>Túi</v>
      </c>
      <c r="R1615" s="248">
        <v>5</v>
      </c>
      <c r="S1615" s="159"/>
      <c r="T1615" s="159">
        <f>VLOOKUP(VLOOKUP(G1615,Ma_KH!$A:$R,18,0)&amp;K1615,Gia_MB!$A:$F,6,0)</f>
        <v>74250</v>
      </c>
      <c r="U1615" s="254">
        <f t="shared" si="145"/>
        <v>371250</v>
      </c>
      <c r="V1615" s="159"/>
      <c r="W1615" s="246">
        <f t="shared" si="146"/>
        <v>0</v>
      </c>
      <c r="X1615" s="247" t="str">
        <f t="shared" si="147"/>
        <v>8</v>
      </c>
      <c r="Y1615" s="159"/>
      <c r="Z1615" s="254">
        <f t="shared" si="148"/>
        <v>29700</v>
      </c>
      <c r="AA1615" s="5">
        <f>VLOOKUP(G1615,Ma_KH!$A:$R,14,0)</f>
        <v>60</v>
      </c>
    </row>
    <row r="1616" spans="1:27" x14ac:dyDescent="0.25">
      <c r="A1616" s="186">
        <v>46115</v>
      </c>
      <c r="B1616" s="205">
        <v>4187053566</v>
      </c>
      <c r="C1616" s="189" t="s">
        <v>15253</v>
      </c>
      <c r="D1616" s="186">
        <v>46118</v>
      </c>
      <c r="E1616" s="206"/>
      <c r="F1616" s="189"/>
      <c r="G1616" s="207" t="s">
        <v>15052</v>
      </c>
      <c r="H1616" s="206"/>
      <c r="I1616" s="288" t="s">
        <v>15581</v>
      </c>
      <c r="J1616" s="283" t="s">
        <v>1769</v>
      </c>
      <c r="K1616" s="205" t="s">
        <v>32</v>
      </c>
      <c r="L1616" s="190" t="str">
        <f>VLOOKUP($K1616,TONG_SL!$A:$D,2,0)</f>
        <v>Giò Tai Lưỡi Xào 250g</v>
      </c>
      <c r="M1616" s="243"/>
      <c r="N1616" s="190" t="str">
        <f t="shared" si="149"/>
        <v>K-C6</v>
      </c>
      <c r="O1616" s="243"/>
      <c r="P1616" s="243"/>
      <c r="Q1616" s="190" t="str">
        <f>VLOOKUP(K1616,TONG_SL!$A:$D,3,0)</f>
        <v>Túi</v>
      </c>
      <c r="R1616" s="248">
        <v>3</v>
      </c>
      <c r="S1616" s="159"/>
      <c r="T1616" s="159">
        <f>VLOOKUP(VLOOKUP(G1616,Ma_KH!$A:$R,18,0)&amp;K1616,Gia_MB!$A:$F,6,0)</f>
        <v>50182</v>
      </c>
      <c r="U1616" s="254">
        <f t="shared" si="145"/>
        <v>150546</v>
      </c>
      <c r="V1616" s="159"/>
      <c r="W1616" s="246">
        <f t="shared" si="146"/>
        <v>0</v>
      </c>
      <c r="X1616" s="247" t="str">
        <f t="shared" si="147"/>
        <v>8</v>
      </c>
      <c r="Y1616" s="159"/>
      <c r="Z1616" s="254">
        <f t="shared" si="148"/>
        <v>12043.68</v>
      </c>
      <c r="AA1616" s="5">
        <f>VLOOKUP(G1616,Ma_KH!$A:$R,14,0)</f>
        <v>60</v>
      </c>
    </row>
    <row r="1617" spans="1:27" x14ac:dyDescent="0.25">
      <c r="A1617" s="186">
        <v>46115</v>
      </c>
      <c r="B1617" s="205">
        <v>4187053566</v>
      </c>
      <c r="C1617" s="189" t="s">
        <v>15253</v>
      </c>
      <c r="D1617" s="186">
        <v>46118</v>
      </c>
      <c r="E1617" s="206"/>
      <c r="F1617" s="189"/>
      <c r="G1617" s="207" t="s">
        <v>15052</v>
      </c>
      <c r="H1617" s="206"/>
      <c r="I1617" s="288" t="s">
        <v>15581</v>
      </c>
      <c r="J1617" s="283" t="s">
        <v>1769</v>
      </c>
      <c r="K1617" s="205" t="s">
        <v>48</v>
      </c>
      <c r="L1617" s="190" t="str">
        <f>VLOOKUP($K1617,TONG_SL!$A:$D,2,0)</f>
        <v>Mọc Nấm Hương 250g</v>
      </c>
      <c r="M1617" s="243"/>
      <c r="N1617" s="190" t="str">
        <f t="shared" si="149"/>
        <v>K-C6</v>
      </c>
      <c r="O1617" s="243"/>
      <c r="P1617" s="243"/>
      <c r="Q1617" s="190" t="str">
        <f>VLOOKUP(K1617,TONG_SL!$A:$D,3,0)</f>
        <v>Túi</v>
      </c>
      <c r="R1617" s="248">
        <v>5</v>
      </c>
      <c r="S1617" s="159"/>
      <c r="T1617" s="159">
        <f>VLOOKUP(VLOOKUP(G1617,Ma_KH!$A:$R,18,0)&amp;K1617,Gia_MB!$A:$F,6,0)</f>
        <v>46000</v>
      </c>
      <c r="U1617" s="254">
        <f t="shared" si="145"/>
        <v>230000</v>
      </c>
      <c r="V1617" s="159"/>
      <c r="W1617" s="246">
        <f t="shared" si="146"/>
        <v>0</v>
      </c>
      <c r="X1617" s="247" t="str">
        <f t="shared" si="147"/>
        <v>8</v>
      </c>
      <c r="Y1617" s="159"/>
      <c r="Z1617" s="254">
        <f t="shared" si="148"/>
        <v>18400</v>
      </c>
      <c r="AA1617" s="5">
        <f>VLOOKUP(G1617,Ma_KH!$A:$R,14,0)</f>
        <v>60</v>
      </c>
    </row>
    <row r="1618" spans="1:27" x14ac:dyDescent="0.25">
      <c r="A1618" s="261">
        <v>46115</v>
      </c>
      <c r="B1618" s="262">
        <v>4187052345</v>
      </c>
      <c r="C1618" s="263" t="s">
        <v>15253</v>
      </c>
      <c r="D1618" s="261">
        <v>46118</v>
      </c>
      <c r="E1618" s="206"/>
      <c r="F1618" s="189"/>
      <c r="G1618" s="265" t="s">
        <v>15052</v>
      </c>
      <c r="H1618" s="206"/>
      <c r="I1618" s="288" t="s">
        <v>15582</v>
      </c>
      <c r="J1618" s="283" t="s">
        <v>1769</v>
      </c>
      <c r="K1618" s="205" t="s">
        <v>27</v>
      </c>
      <c r="L1618" s="190" t="str">
        <f>VLOOKUP($K1618,TONG_SL!$A:$D,2,0)</f>
        <v>Chân giò heo muối 300g</v>
      </c>
      <c r="M1618" s="243"/>
      <c r="N1618" s="190" t="str">
        <f t="shared" si="149"/>
        <v>K-C6</v>
      </c>
      <c r="O1618" s="243"/>
      <c r="P1618" s="243"/>
      <c r="Q1618" s="190" t="str">
        <f>VLOOKUP(K1618,TONG_SL!$A:$D,3,0)</f>
        <v>Túi</v>
      </c>
      <c r="R1618" s="248">
        <v>11</v>
      </c>
      <c r="S1618" s="159"/>
      <c r="T1618" s="159">
        <f>VLOOKUP(VLOOKUP(G1618,Ma_KH!$A:$R,18,0)&amp;K1618,Gia_MB!$A:$F,6,0)</f>
        <v>73431</v>
      </c>
      <c r="U1618" s="254">
        <f t="shared" si="145"/>
        <v>807741</v>
      </c>
      <c r="V1618" s="159"/>
      <c r="W1618" s="246">
        <f t="shared" si="146"/>
        <v>0</v>
      </c>
      <c r="X1618" s="247" t="str">
        <f t="shared" si="147"/>
        <v>8</v>
      </c>
      <c r="Y1618" s="159"/>
      <c r="Z1618" s="254">
        <f t="shared" si="148"/>
        <v>64619.28</v>
      </c>
      <c r="AA1618" s="5">
        <f>VLOOKUP(G1618,Ma_KH!$A:$R,14,0)</f>
        <v>60</v>
      </c>
    </row>
    <row r="1619" spans="1:27" x14ac:dyDescent="0.25">
      <c r="A1619" s="261">
        <v>46115</v>
      </c>
      <c r="B1619" s="262">
        <v>4187052345</v>
      </c>
      <c r="C1619" s="263" t="s">
        <v>15253</v>
      </c>
      <c r="D1619" s="261">
        <v>46118</v>
      </c>
      <c r="E1619" s="206"/>
      <c r="F1619" s="189"/>
      <c r="G1619" s="265" t="s">
        <v>15052</v>
      </c>
      <c r="H1619" s="206"/>
      <c r="I1619" s="288" t="s">
        <v>15582</v>
      </c>
      <c r="J1619" s="283" t="s">
        <v>1769</v>
      </c>
      <c r="K1619" s="205" t="s">
        <v>30</v>
      </c>
      <c r="L1619" s="190" t="str">
        <f>VLOOKUP($K1619,TONG_SL!$A:$D,2,0)</f>
        <v>Gà muối 500g</v>
      </c>
      <c r="M1619" s="243"/>
      <c r="N1619" s="190" t="str">
        <f t="shared" si="149"/>
        <v>K-C6</v>
      </c>
      <c r="O1619" s="243"/>
      <c r="P1619" s="243"/>
      <c r="Q1619" s="190" t="str">
        <f>VLOOKUP(K1619,TONG_SL!$A:$D,3,0)</f>
        <v>Túi</v>
      </c>
      <c r="R1619" s="248">
        <v>4</v>
      </c>
      <c r="S1619" s="159"/>
      <c r="T1619" s="159">
        <f>VLOOKUP(VLOOKUP(G1619,Ma_KH!$A:$R,18,0)&amp;K1619,Gia_MB!$A:$F,6,0)</f>
        <v>116611</v>
      </c>
      <c r="U1619" s="254">
        <f t="shared" si="145"/>
        <v>466444</v>
      </c>
      <c r="V1619" s="159"/>
      <c r="W1619" s="246">
        <f t="shared" si="146"/>
        <v>0</v>
      </c>
      <c r="X1619" s="247" t="str">
        <f t="shared" si="147"/>
        <v>8</v>
      </c>
      <c r="Y1619" s="159"/>
      <c r="Z1619" s="254">
        <f t="shared" si="148"/>
        <v>37315.520000000004</v>
      </c>
      <c r="AA1619" s="5">
        <f>VLOOKUP(G1619,Ma_KH!$A:$R,14,0)</f>
        <v>60</v>
      </c>
    </row>
    <row r="1620" spans="1:27" x14ac:dyDescent="0.25">
      <c r="A1620" s="261">
        <v>46115</v>
      </c>
      <c r="B1620" s="262">
        <v>4187052345</v>
      </c>
      <c r="C1620" s="263" t="s">
        <v>15253</v>
      </c>
      <c r="D1620" s="261">
        <v>46118</v>
      </c>
      <c r="E1620" s="206"/>
      <c r="F1620" s="189"/>
      <c r="G1620" s="265" t="s">
        <v>15052</v>
      </c>
      <c r="H1620" s="206"/>
      <c r="I1620" s="288" t="s">
        <v>15582</v>
      </c>
      <c r="J1620" s="283" t="s">
        <v>1769</v>
      </c>
      <c r="K1620" s="205" t="s">
        <v>34</v>
      </c>
      <c r="L1620" s="190" t="str">
        <f>VLOOKUP($K1620,TONG_SL!$A:$D,2,0)</f>
        <v>Tai heo muối 200g</v>
      </c>
      <c r="M1620" s="243"/>
      <c r="N1620" s="190" t="str">
        <f t="shared" si="149"/>
        <v>K-C6</v>
      </c>
      <c r="O1620" s="243"/>
      <c r="P1620" s="243"/>
      <c r="Q1620" s="190" t="str">
        <f>VLOOKUP(K1620,TONG_SL!$A:$D,3,0)</f>
        <v>Túi</v>
      </c>
      <c r="R1620" s="248">
        <v>3</v>
      </c>
      <c r="S1620" s="159"/>
      <c r="T1620" s="159">
        <f>VLOOKUP(VLOOKUP(G1620,Ma_KH!$A:$R,18,0)&amp;K1620,Gia_MB!$A:$F,6,0)</f>
        <v>55595</v>
      </c>
      <c r="U1620" s="254">
        <f t="shared" si="145"/>
        <v>166785</v>
      </c>
      <c r="V1620" s="159"/>
      <c r="W1620" s="246">
        <f t="shared" si="146"/>
        <v>0</v>
      </c>
      <c r="X1620" s="247" t="str">
        <f t="shared" si="147"/>
        <v>8</v>
      </c>
      <c r="Y1620" s="159"/>
      <c r="Z1620" s="254">
        <f t="shared" si="148"/>
        <v>13342.800000000001</v>
      </c>
      <c r="AA1620" s="5">
        <f>VLOOKUP(G1620,Ma_KH!$A:$R,14,0)</f>
        <v>60</v>
      </c>
    </row>
    <row r="1621" spans="1:27" x14ac:dyDescent="0.25">
      <c r="A1621" s="261">
        <v>46115</v>
      </c>
      <c r="B1621" s="262">
        <v>4187052345</v>
      </c>
      <c r="C1621" s="263" t="s">
        <v>15253</v>
      </c>
      <c r="D1621" s="261">
        <v>46118</v>
      </c>
      <c r="E1621" s="206"/>
      <c r="F1621" s="189"/>
      <c r="G1621" s="265" t="s">
        <v>15052</v>
      </c>
      <c r="H1621" s="206"/>
      <c r="I1621" s="288" t="s">
        <v>15582</v>
      </c>
      <c r="J1621" s="283" t="s">
        <v>1769</v>
      </c>
      <c r="K1621" s="205" t="s">
        <v>39</v>
      </c>
      <c r="L1621" s="190" t="str">
        <f>VLOOKUP($K1621,TONG_SL!$A:$D,2,0)</f>
        <v>Chả nướng 300g</v>
      </c>
      <c r="M1621" s="243"/>
      <c r="N1621" s="190" t="str">
        <f t="shared" si="149"/>
        <v>K-C6</v>
      </c>
      <c r="O1621" s="243"/>
      <c r="P1621" s="243"/>
      <c r="Q1621" s="190" t="str">
        <f>VLOOKUP(K1621,TONG_SL!$A:$D,3,0)</f>
        <v>Túi</v>
      </c>
      <c r="R1621" s="248">
        <v>3</v>
      </c>
      <c r="S1621" s="159"/>
      <c r="T1621" s="159">
        <f>VLOOKUP(VLOOKUP(G1621,Ma_KH!$A:$R,18,0)&amp;K1621,Gia_MB!$A:$F,6,0)</f>
        <v>70950</v>
      </c>
      <c r="U1621" s="254">
        <f t="shared" si="145"/>
        <v>212850</v>
      </c>
      <c r="V1621" s="159"/>
      <c r="W1621" s="246">
        <f t="shared" si="146"/>
        <v>0</v>
      </c>
      <c r="X1621" s="247" t="str">
        <f t="shared" si="147"/>
        <v>8</v>
      </c>
      <c r="Y1621" s="159"/>
      <c r="Z1621" s="254">
        <f t="shared" si="148"/>
        <v>17028</v>
      </c>
      <c r="AA1621" s="5">
        <f>VLOOKUP(G1621,Ma_KH!$A:$R,14,0)</f>
        <v>60</v>
      </c>
    </row>
    <row r="1622" spans="1:27" x14ac:dyDescent="0.25">
      <c r="A1622" s="261">
        <v>46115</v>
      </c>
      <c r="B1622" s="262">
        <v>4187052345</v>
      </c>
      <c r="C1622" s="263" t="s">
        <v>15253</v>
      </c>
      <c r="D1622" s="261">
        <v>46118</v>
      </c>
      <c r="E1622" s="206"/>
      <c r="F1622" s="189"/>
      <c r="G1622" s="265" t="s">
        <v>15052</v>
      </c>
      <c r="H1622" s="206"/>
      <c r="I1622" s="288" t="s">
        <v>15582</v>
      </c>
      <c r="J1622" s="283" t="s">
        <v>1769</v>
      </c>
      <c r="K1622" s="205" t="s">
        <v>37</v>
      </c>
      <c r="L1622" s="190" t="str">
        <f>VLOOKUP($K1622,TONG_SL!$A:$D,2,0)</f>
        <v>Chả cốm 300g</v>
      </c>
      <c r="M1622" s="243"/>
      <c r="N1622" s="190" t="str">
        <f t="shared" si="149"/>
        <v>K-C6</v>
      </c>
      <c r="O1622" s="243"/>
      <c r="P1622" s="243"/>
      <c r="Q1622" s="190" t="str">
        <f>VLOOKUP(K1622,TONG_SL!$A:$D,3,0)</f>
        <v>Túi</v>
      </c>
      <c r="R1622" s="248">
        <v>3</v>
      </c>
      <c r="S1622" s="159"/>
      <c r="T1622" s="159">
        <f>VLOOKUP(VLOOKUP(G1622,Ma_KH!$A:$R,18,0)&amp;K1622,Gia_MB!$A:$F,6,0)</f>
        <v>74250</v>
      </c>
      <c r="U1622" s="254">
        <f t="shared" si="145"/>
        <v>222750</v>
      </c>
      <c r="V1622" s="159"/>
      <c r="W1622" s="246">
        <f t="shared" si="146"/>
        <v>0</v>
      </c>
      <c r="X1622" s="247" t="str">
        <f t="shared" si="147"/>
        <v>8</v>
      </c>
      <c r="Y1622" s="159"/>
      <c r="Z1622" s="254">
        <f t="shared" si="148"/>
        <v>17820</v>
      </c>
      <c r="AA1622" s="5">
        <f>VLOOKUP(G1622,Ma_KH!$A:$R,14,0)</f>
        <v>60</v>
      </c>
    </row>
    <row r="1623" spans="1:27" x14ac:dyDescent="0.25">
      <c r="A1623" s="261">
        <v>46115</v>
      </c>
      <c r="B1623" s="262">
        <v>4187052345</v>
      </c>
      <c r="C1623" s="263" t="s">
        <v>15253</v>
      </c>
      <c r="D1623" s="261">
        <v>46118</v>
      </c>
      <c r="E1623" s="206"/>
      <c r="F1623" s="189"/>
      <c r="G1623" s="265" t="s">
        <v>15052</v>
      </c>
      <c r="H1623" s="206"/>
      <c r="I1623" s="288" t="s">
        <v>15582</v>
      </c>
      <c r="J1623" s="283" t="s">
        <v>1769</v>
      </c>
      <c r="K1623" s="205" t="s">
        <v>32</v>
      </c>
      <c r="L1623" s="190" t="str">
        <f>VLOOKUP($K1623,TONG_SL!$A:$D,2,0)</f>
        <v>Giò Tai Lưỡi Xào 250g</v>
      </c>
      <c r="M1623" s="243"/>
      <c r="N1623" s="190" t="str">
        <f t="shared" si="149"/>
        <v>K-C6</v>
      </c>
      <c r="O1623" s="243"/>
      <c r="P1623" s="243"/>
      <c r="Q1623" s="190" t="str">
        <f>VLOOKUP(K1623,TONG_SL!$A:$D,3,0)</f>
        <v>Túi</v>
      </c>
      <c r="R1623" s="248">
        <v>4</v>
      </c>
      <c r="S1623" s="159"/>
      <c r="T1623" s="159">
        <f>VLOOKUP(VLOOKUP(G1623,Ma_KH!$A:$R,18,0)&amp;K1623,Gia_MB!$A:$F,6,0)</f>
        <v>50182</v>
      </c>
      <c r="U1623" s="254">
        <f t="shared" si="145"/>
        <v>200728</v>
      </c>
      <c r="V1623" s="159"/>
      <c r="W1623" s="246">
        <f t="shared" si="146"/>
        <v>0</v>
      </c>
      <c r="X1623" s="247" t="str">
        <f t="shared" si="147"/>
        <v>8</v>
      </c>
      <c r="Y1623" s="159"/>
      <c r="Z1623" s="254">
        <f t="shared" si="148"/>
        <v>16058.24</v>
      </c>
      <c r="AA1623" s="5">
        <f>VLOOKUP(G1623,Ma_KH!$A:$R,14,0)</f>
        <v>60</v>
      </c>
    </row>
    <row r="1624" spans="1:27" x14ac:dyDescent="0.25">
      <c r="A1624" s="261">
        <v>46115</v>
      </c>
      <c r="B1624" s="262">
        <v>4187052345</v>
      </c>
      <c r="C1624" s="263" t="s">
        <v>15253</v>
      </c>
      <c r="D1624" s="261">
        <v>46118</v>
      </c>
      <c r="E1624" s="206"/>
      <c r="F1624" s="189"/>
      <c r="G1624" s="265" t="s">
        <v>15052</v>
      </c>
      <c r="H1624" s="206"/>
      <c r="I1624" s="288" t="s">
        <v>15582</v>
      </c>
      <c r="J1624" s="283" t="s">
        <v>1769</v>
      </c>
      <c r="K1624" s="205" t="s">
        <v>48</v>
      </c>
      <c r="L1624" s="190" t="str">
        <f>VLOOKUP($K1624,TONG_SL!$A:$D,2,0)</f>
        <v>Mọc Nấm Hương 250g</v>
      </c>
      <c r="M1624" s="243"/>
      <c r="N1624" s="190" t="str">
        <f t="shared" si="149"/>
        <v>K-C6</v>
      </c>
      <c r="O1624" s="243"/>
      <c r="P1624" s="243"/>
      <c r="Q1624" s="190" t="str">
        <f>VLOOKUP(K1624,TONG_SL!$A:$D,3,0)</f>
        <v>Túi</v>
      </c>
      <c r="R1624" s="248">
        <v>5</v>
      </c>
      <c r="S1624" s="159"/>
      <c r="T1624" s="159">
        <f>VLOOKUP(VLOOKUP(G1624,Ma_KH!$A:$R,18,0)&amp;K1624,Gia_MB!$A:$F,6,0)</f>
        <v>46000</v>
      </c>
      <c r="U1624" s="254">
        <f t="shared" si="145"/>
        <v>230000</v>
      </c>
      <c r="V1624" s="159"/>
      <c r="W1624" s="246">
        <f t="shared" si="146"/>
        <v>0</v>
      </c>
      <c r="X1624" s="247" t="str">
        <f t="shared" si="147"/>
        <v>8</v>
      </c>
      <c r="Y1624" s="159"/>
      <c r="Z1624" s="254">
        <f t="shared" si="148"/>
        <v>18400</v>
      </c>
      <c r="AA1624" s="5">
        <f>VLOOKUP(G1624,Ma_KH!$A:$R,14,0)</f>
        <v>60</v>
      </c>
    </row>
    <row r="1625" spans="1:27" x14ac:dyDescent="0.25">
      <c r="A1625" s="261">
        <v>46115</v>
      </c>
      <c r="B1625" s="262">
        <v>4187052524</v>
      </c>
      <c r="C1625" s="263" t="s">
        <v>15253</v>
      </c>
      <c r="D1625" s="261">
        <v>46118</v>
      </c>
      <c r="E1625" s="206"/>
      <c r="F1625" s="189"/>
      <c r="G1625" s="265" t="s">
        <v>15052</v>
      </c>
      <c r="H1625" s="206"/>
      <c r="I1625" s="288" t="s">
        <v>15583</v>
      </c>
      <c r="J1625" s="283" t="s">
        <v>1769</v>
      </c>
      <c r="K1625" s="205" t="s">
        <v>27</v>
      </c>
      <c r="L1625" s="190" t="str">
        <f>VLOOKUP($K1625,TONG_SL!$A:$D,2,0)</f>
        <v>Chân giò heo muối 300g</v>
      </c>
      <c r="M1625" s="243"/>
      <c r="N1625" s="190" t="str">
        <f t="shared" si="149"/>
        <v>K-C6</v>
      </c>
      <c r="O1625" s="243"/>
      <c r="P1625" s="243"/>
      <c r="Q1625" s="190" t="str">
        <f>VLOOKUP(K1625,TONG_SL!$A:$D,3,0)</f>
        <v>Túi</v>
      </c>
      <c r="R1625" s="248">
        <v>9</v>
      </c>
      <c r="S1625" s="159"/>
      <c r="T1625" s="159">
        <f>VLOOKUP(VLOOKUP(G1625,Ma_KH!$A:$R,18,0)&amp;K1625,Gia_MB!$A:$F,6,0)</f>
        <v>73431</v>
      </c>
      <c r="U1625" s="254">
        <f t="shared" si="145"/>
        <v>660879</v>
      </c>
      <c r="V1625" s="159"/>
      <c r="W1625" s="246">
        <f t="shared" si="146"/>
        <v>0</v>
      </c>
      <c r="X1625" s="247" t="str">
        <f t="shared" si="147"/>
        <v>8</v>
      </c>
      <c r="Y1625" s="159"/>
      <c r="Z1625" s="254">
        <f t="shared" si="148"/>
        <v>52870.32</v>
      </c>
      <c r="AA1625" s="5">
        <f>VLOOKUP(G1625,Ma_KH!$A:$R,14,0)</f>
        <v>60</v>
      </c>
    </row>
    <row r="1626" spans="1:27" x14ac:dyDescent="0.25">
      <c r="A1626" s="261">
        <v>46115</v>
      </c>
      <c r="B1626" s="262">
        <v>4187052524</v>
      </c>
      <c r="C1626" s="263" t="s">
        <v>15253</v>
      </c>
      <c r="D1626" s="261">
        <v>46118</v>
      </c>
      <c r="E1626" s="206"/>
      <c r="F1626" s="189"/>
      <c r="G1626" s="265" t="s">
        <v>15052</v>
      </c>
      <c r="H1626" s="206"/>
      <c r="I1626" s="288" t="s">
        <v>15583</v>
      </c>
      <c r="J1626" s="283" t="s">
        <v>1769</v>
      </c>
      <c r="K1626" s="205" t="s">
        <v>30</v>
      </c>
      <c r="L1626" s="190" t="str">
        <f>VLOOKUP($K1626,TONG_SL!$A:$D,2,0)</f>
        <v>Gà muối 500g</v>
      </c>
      <c r="M1626" s="243"/>
      <c r="N1626" s="190" t="str">
        <f t="shared" si="149"/>
        <v>K-C6</v>
      </c>
      <c r="O1626" s="243"/>
      <c r="P1626" s="243"/>
      <c r="Q1626" s="190" t="str">
        <f>VLOOKUP(K1626,TONG_SL!$A:$D,3,0)</f>
        <v>Túi</v>
      </c>
      <c r="R1626" s="248">
        <v>5</v>
      </c>
      <c r="S1626" s="159"/>
      <c r="T1626" s="159">
        <f>VLOOKUP(VLOOKUP(G1626,Ma_KH!$A:$R,18,0)&amp;K1626,Gia_MB!$A:$F,6,0)</f>
        <v>116611</v>
      </c>
      <c r="U1626" s="254">
        <f t="shared" si="145"/>
        <v>583055</v>
      </c>
      <c r="V1626" s="159"/>
      <c r="W1626" s="246">
        <f t="shared" si="146"/>
        <v>0</v>
      </c>
      <c r="X1626" s="247" t="str">
        <f t="shared" si="147"/>
        <v>8</v>
      </c>
      <c r="Y1626" s="159"/>
      <c r="Z1626" s="254">
        <f t="shared" si="148"/>
        <v>46644.4</v>
      </c>
      <c r="AA1626" s="5">
        <f>VLOOKUP(G1626,Ma_KH!$A:$R,14,0)</f>
        <v>60</v>
      </c>
    </row>
    <row r="1627" spans="1:27" x14ac:dyDescent="0.25">
      <c r="A1627" s="261">
        <v>46115</v>
      </c>
      <c r="B1627" s="262">
        <v>4187052524</v>
      </c>
      <c r="C1627" s="263" t="s">
        <v>15253</v>
      </c>
      <c r="D1627" s="261">
        <v>46118</v>
      </c>
      <c r="E1627" s="206"/>
      <c r="F1627" s="189"/>
      <c r="G1627" s="265" t="s">
        <v>15052</v>
      </c>
      <c r="H1627" s="206"/>
      <c r="I1627" s="288" t="s">
        <v>15583</v>
      </c>
      <c r="J1627" s="283" t="s">
        <v>1769</v>
      </c>
      <c r="K1627" s="205" t="s">
        <v>34</v>
      </c>
      <c r="L1627" s="190" t="str">
        <f>VLOOKUP($K1627,TONG_SL!$A:$D,2,0)</f>
        <v>Tai heo muối 200g</v>
      </c>
      <c r="M1627" s="243"/>
      <c r="N1627" s="190" t="str">
        <f t="shared" si="149"/>
        <v>K-C6</v>
      </c>
      <c r="O1627" s="243"/>
      <c r="P1627" s="243"/>
      <c r="Q1627" s="190" t="str">
        <f>VLOOKUP(K1627,TONG_SL!$A:$D,3,0)</f>
        <v>Túi</v>
      </c>
      <c r="R1627" s="248">
        <v>4</v>
      </c>
      <c r="S1627" s="159"/>
      <c r="T1627" s="159">
        <f>VLOOKUP(VLOOKUP(G1627,Ma_KH!$A:$R,18,0)&amp;K1627,Gia_MB!$A:$F,6,0)</f>
        <v>55595</v>
      </c>
      <c r="U1627" s="254">
        <f t="shared" si="145"/>
        <v>222380</v>
      </c>
      <c r="V1627" s="159"/>
      <c r="W1627" s="246">
        <f t="shared" si="146"/>
        <v>0</v>
      </c>
      <c r="X1627" s="247" t="str">
        <f t="shared" si="147"/>
        <v>8</v>
      </c>
      <c r="Y1627" s="159"/>
      <c r="Z1627" s="254">
        <f t="shared" si="148"/>
        <v>17790.400000000001</v>
      </c>
      <c r="AA1627" s="5">
        <f>VLOOKUP(G1627,Ma_KH!$A:$R,14,0)</f>
        <v>60</v>
      </c>
    </row>
    <row r="1628" spans="1:27" x14ac:dyDescent="0.25">
      <c r="A1628" s="261">
        <v>46115</v>
      </c>
      <c r="B1628" s="262">
        <v>4187052524</v>
      </c>
      <c r="C1628" s="263" t="s">
        <v>15253</v>
      </c>
      <c r="D1628" s="261">
        <v>46118</v>
      </c>
      <c r="E1628" s="206"/>
      <c r="F1628" s="189"/>
      <c r="G1628" s="265" t="s">
        <v>15052</v>
      </c>
      <c r="H1628" s="206"/>
      <c r="I1628" s="288" t="s">
        <v>15583</v>
      </c>
      <c r="J1628" s="283" t="s">
        <v>1769</v>
      </c>
      <c r="K1628" s="205" t="s">
        <v>39</v>
      </c>
      <c r="L1628" s="190" t="str">
        <f>VLOOKUP($K1628,TONG_SL!$A:$D,2,0)</f>
        <v>Chả nướng 300g</v>
      </c>
      <c r="M1628" s="243"/>
      <c r="N1628" s="190" t="str">
        <f t="shared" si="149"/>
        <v>K-C6</v>
      </c>
      <c r="O1628" s="243"/>
      <c r="P1628" s="243"/>
      <c r="Q1628" s="190" t="str">
        <f>VLOOKUP(K1628,TONG_SL!$A:$D,3,0)</f>
        <v>Túi</v>
      </c>
      <c r="R1628" s="248">
        <v>1</v>
      </c>
      <c r="S1628" s="159"/>
      <c r="T1628" s="159">
        <f>VLOOKUP(VLOOKUP(G1628,Ma_KH!$A:$R,18,0)&amp;K1628,Gia_MB!$A:$F,6,0)</f>
        <v>70950</v>
      </c>
      <c r="U1628" s="254">
        <f t="shared" si="145"/>
        <v>70950</v>
      </c>
      <c r="V1628" s="159"/>
      <c r="W1628" s="246">
        <f t="shared" si="146"/>
        <v>0</v>
      </c>
      <c r="X1628" s="247" t="str">
        <f t="shared" si="147"/>
        <v>8</v>
      </c>
      <c r="Y1628" s="159"/>
      <c r="Z1628" s="254">
        <f t="shared" si="148"/>
        <v>5676</v>
      </c>
      <c r="AA1628" s="5">
        <f>VLOOKUP(G1628,Ma_KH!$A:$R,14,0)</f>
        <v>60</v>
      </c>
    </row>
    <row r="1629" spans="1:27" x14ac:dyDescent="0.25">
      <c r="A1629" s="261">
        <v>46115</v>
      </c>
      <c r="B1629" s="262">
        <v>4187052524</v>
      </c>
      <c r="C1629" s="263" t="s">
        <v>15253</v>
      </c>
      <c r="D1629" s="261">
        <v>46118</v>
      </c>
      <c r="E1629" s="206"/>
      <c r="F1629" s="189"/>
      <c r="G1629" s="265" t="s">
        <v>15052</v>
      </c>
      <c r="H1629" s="206"/>
      <c r="I1629" s="288" t="s">
        <v>15583</v>
      </c>
      <c r="J1629" s="283" t="s">
        <v>1769</v>
      </c>
      <c r="K1629" s="205" t="s">
        <v>37</v>
      </c>
      <c r="L1629" s="190" t="str">
        <f>VLOOKUP($K1629,TONG_SL!$A:$D,2,0)</f>
        <v>Chả cốm 300g</v>
      </c>
      <c r="M1629" s="243"/>
      <c r="N1629" s="190" t="str">
        <f t="shared" si="149"/>
        <v>K-C6</v>
      </c>
      <c r="O1629" s="243"/>
      <c r="P1629" s="243"/>
      <c r="Q1629" s="190" t="str">
        <f>VLOOKUP(K1629,TONG_SL!$A:$D,3,0)</f>
        <v>Túi</v>
      </c>
      <c r="R1629" s="248">
        <v>8</v>
      </c>
      <c r="S1629" s="159"/>
      <c r="T1629" s="159">
        <f>VLOOKUP(VLOOKUP(G1629,Ma_KH!$A:$R,18,0)&amp;K1629,Gia_MB!$A:$F,6,0)</f>
        <v>74250</v>
      </c>
      <c r="U1629" s="254">
        <f t="shared" si="145"/>
        <v>594000</v>
      </c>
      <c r="V1629" s="159"/>
      <c r="W1629" s="246">
        <f t="shared" si="146"/>
        <v>0</v>
      </c>
      <c r="X1629" s="247" t="str">
        <f t="shared" si="147"/>
        <v>8</v>
      </c>
      <c r="Y1629" s="159"/>
      <c r="Z1629" s="254">
        <f t="shared" si="148"/>
        <v>47520</v>
      </c>
      <c r="AA1629" s="5">
        <f>VLOOKUP(G1629,Ma_KH!$A:$R,14,0)</f>
        <v>60</v>
      </c>
    </row>
    <row r="1630" spans="1:27" x14ac:dyDescent="0.25">
      <c r="A1630" s="261">
        <v>46115</v>
      </c>
      <c r="B1630" s="262">
        <v>4187052524</v>
      </c>
      <c r="C1630" s="263" t="s">
        <v>15253</v>
      </c>
      <c r="D1630" s="261">
        <v>46118</v>
      </c>
      <c r="E1630" s="206"/>
      <c r="F1630" s="189"/>
      <c r="G1630" s="265" t="s">
        <v>15052</v>
      </c>
      <c r="H1630" s="206"/>
      <c r="I1630" s="288" t="s">
        <v>15583</v>
      </c>
      <c r="J1630" s="283" t="s">
        <v>1769</v>
      </c>
      <c r="K1630" s="205" t="s">
        <v>32</v>
      </c>
      <c r="L1630" s="190" t="str">
        <f>VLOOKUP($K1630,TONG_SL!$A:$D,2,0)</f>
        <v>Giò Tai Lưỡi Xào 250g</v>
      </c>
      <c r="M1630" s="243"/>
      <c r="N1630" s="190" t="str">
        <f t="shared" si="149"/>
        <v>K-C6</v>
      </c>
      <c r="O1630" s="243"/>
      <c r="P1630" s="243"/>
      <c r="Q1630" s="190" t="str">
        <f>VLOOKUP(K1630,TONG_SL!$A:$D,3,0)</f>
        <v>Túi</v>
      </c>
      <c r="R1630" s="248">
        <v>3</v>
      </c>
      <c r="S1630" s="159"/>
      <c r="T1630" s="159">
        <f>VLOOKUP(VLOOKUP(G1630,Ma_KH!$A:$R,18,0)&amp;K1630,Gia_MB!$A:$F,6,0)</f>
        <v>50182</v>
      </c>
      <c r="U1630" s="254">
        <f t="shared" si="145"/>
        <v>150546</v>
      </c>
      <c r="V1630" s="159"/>
      <c r="W1630" s="246">
        <f t="shared" si="146"/>
        <v>0</v>
      </c>
      <c r="X1630" s="247" t="str">
        <f t="shared" si="147"/>
        <v>8</v>
      </c>
      <c r="Y1630" s="159"/>
      <c r="Z1630" s="254">
        <f t="shared" si="148"/>
        <v>12043.68</v>
      </c>
      <c r="AA1630" s="5">
        <f>VLOOKUP(G1630,Ma_KH!$A:$R,14,0)</f>
        <v>60</v>
      </c>
    </row>
    <row r="1631" spans="1:27" x14ac:dyDescent="0.25">
      <c r="A1631" s="261">
        <v>46115</v>
      </c>
      <c r="B1631" s="262">
        <v>4187052524</v>
      </c>
      <c r="C1631" s="263" t="s">
        <v>15253</v>
      </c>
      <c r="D1631" s="261">
        <v>46118</v>
      </c>
      <c r="E1631" s="206"/>
      <c r="F1631" s="189"/>
      <c r="G1631" s="265" t="s">
        <v>15052</v>
      </c>
      <c r="H1631" s="206"/>
      <c r="I1631" s="288" t="s">
        <v>15583</v>
      </c>
      <c r="J1631" s="283" t="s">
        <v>1769</v>
      </c>
      <c r="K1631" s="205" t="s">
        <v>48</v>
      </c>
      <c r="L1631" s="190" t="str">
        <f>VLOOKUP($K1631,TONG_SL!$A:$D,2,0)</f>
        <v>Mọc Nấm Hương 250g</v>
      </c>
      <c r="M1631" s="243"/>
      <c r="N1631" s="190" t="str">
        <f t="shared" si="149"/>
        <v>K-C6</v>
      </c>
      <c r="O1631" s="243"/>
      <c r="P1631" s="243"/>
      <c r="Q1631" s="190" t="str">
        <f>VLOOKUP(K1631,TONG_SL!$A:$D,3,0)</f>
        <v>Túi</v>
      </c>
      <c r="R1631" s="248">
        <v>4</v>
      </c>
      <c r="S1631" s="159"/>
      <c r="T1631" s="159">
        <f>VLOOKUP(VLOOKUP(G1631,Ma_KH!$A:$R,18,0)&amp;K1631,Gia_MB!$A:$F,6,0)</f>
        <v>46000</v>
      </c>
      <c r="U1631" s="254">
        <f t="shared" si="145"/>
        <v>184000</v>
      </c>
      <c r="V1631" s="159"/>
      <c r="W1631" s="246">
        <f t="shared" si="146"/>
        <v>0</v>
      </c>
      <c r="X1631" s="247" t="str">
        <f t="shared" si="147"/>
        <v>8</v>
      </c>
      <c r="Y1631" s="159"/>
      <c r="Z1631" s="254">
        <f t="shared" si="148"/>
        <v>14720</v>
      </c>
      <c r="AA1631" s="5">
        <f>VLOOKUP(G1631,Ma_KH!$A:$R,14,0)</f>
        <v>60</v>
      </c>
    </row>
    <row r="1632" spans="1:27" x14ac:dyDescent="0.25">
      <c r="A1632" s="261">
        <v>46116</v>
      </c>
      <c r="B1632" s="262">
        <v>4187077959</v>
      </c>
      <c r="C1632" s="263" t="s">
        <v>15253</v>
      </c>
      <c r="D1632" s="261">
        <v>46118</v>
      </c>
      <c r="E1632" s="206"/>
      <c r="F1632" s="189"/>
      <c r="G1632" s="265" t="s">
        <v>15045</v>
      </c>
      <c r="H1632" s="206"/>
      <c r="I1632" s="288" t="s">
        <v>15584</v>
      </c>
      <c r="J1632" s="283" t="s">
        <v>1769</v>
      </c>
      <c r="K1632" s="205" t="s">
        <v>27</v>
      </c>
      <c r="L1632" s="190" t="str">
        <f>VLOOKUP($K1632,TONG_SL!$A:$D,2,0)</f>
        <v>Chân giò heo muối 300g</v>
      </c>
      <c r="M1632" s="243"/>
      <c r="N1632" s="190" t="str">
        <f t="shared" si="149"/>
        <v>K-C6</v>
      </c>
      <c r="O1632" s="243"/>
      <c r="P1632" s="243"/>
      <c r="Q1632" s="190" t="str">
        <f>VLOOKUP(K1632,TONG_SL!$A:$D,3,0)</f>
        <v>Túi</v>
      </c>
      <c r="R1632" s="248">
        <v>12</v>
      </c>
      <c r="S1632" s="159"/>
      <c r="T1632" s="159">
        <f>VLOOKUP(VLOOKUP(G1632,Ma_KH!$A:$R,18,0)&amp;K1632,Gia_MB!$A:$F,6,0)</f>
        <v>73431</v>
      </c>
      <c r="U1632" s="254">
        <f t="shared" si="145"/>
        <v>881172</v>
      </c>
      <c r="V1632" s="159"/>
      <c r="W1632" s="246">
        <f t="shared" si="146"/>
        <v>0</v>
      </c>
      <c r="X1632" s="247" t="str">
        <f t="shared" si="147"/>
        <v>8</v>
      </c>
      <c r="Y1632" s="159"/>
      <c r="Z1632" s="254">
        <f t="shared" si="148"/>
        <v>70493.759999999995</v>
      </c>
      <c r="AA1632" s="5">
        <f>VLOOKUP(G1632,Ma_KH!$A:$R,14,0)</f>
        <v>60</v>
      </c>
    </row>
    <row r="1633" spans="1:27" x14ac:dyDescent="0.25">
      <c r="A1633" s="261">
        <v>46116</v>
      </c>
      <c r="B1633" s="262">
        <v>4187077959</v>
      </c>
      <c r="C1633" s="263" t="s">
        <v>15253</v>
      </c>
      <c r="D1633" s="261">
        <v>46118</v>
      </c>
      <c r="E1633" s="206"/>
      <c r="F1633" s="189"/>
      <c r="G1633" s="265" t="s">
        <v>15045</v>
      </c>
      <c r="H1633" s="206"/>
      <c r="I1633" s="288" t="s">
        <v>15584</v>
      </c>
      <c r="J1633" s="283" t="s">
        <v>1769</v>
      </c>
      <c r="K1633" s="205" t="s">
        <v>30</v>
      </c>
      <c r="L1633" s="190" t="str">
        <f>VLOOKUP($K1633,TONG_SL!$A:$D,2,0)</f>
        <v>Gà muối 500g</v>
      </c>
      <c r="M1633" s="243"/>
      <c r="N1633" s="190" t="str">
        <f t="shared" si="149"/>
        <v>K-C6</v>
      </c>
      <c r="O1633" s="243"/>
      <c r="P1633" s="243"/>
      <c r="Q1633" s="190" t="str">
        <f>VLOOKUP(K1633,TONG_SL!$A:$D,3,0)</f>
        <v>Túi</v>
      </c>
      <c r="R1633" s="248">
        <v>10</v>
      </c>
      <c r="S1633" s="159"/>
      <c r="T1633" s="159">
        <f>VLOOKUP(VLOOKUP(G1633,Ma_KH!$A:$R,18,0)&amp;K1633,Gia_MB!$A:$F,6,0)</f>
        <v>116611</v>
      </c>
      <c r="U1633" s="254">
        <f t="shared" si="145"/>
        <v>1166110</v>
      </c>
      <c r="V1633" s="159"/>
      <c r="W1633" s="246">
        <f t="shared" si="146"/>
        <v>0</v>
      </c>
      <c r="X1633" s="247" t="str">
        <f t="shared" si="147"/>
        <v>8</v>
      </c>
      <c r="Y1633" s="159"/>
      <c r="Z1633" s="254">
        <f t="shared" si="148"/>
        <v>93288.8</v>
      </c>
      <c r="AA1633" s="5">
        <f>VLOOKUP(G1633,Ma_KH!$A:$R,14,0)</f>
        <v>60</v>
      </c>
    </row>
    <row r="1634" spans="1:27" x14ac:dyDescent="0.25">
      <c r="A1634" s="261">
        <v>46116</v>
      </c>
      <c r="B1634" s="262">
        <v>4187077959</v>
      </c>
      <c r="C1634" s="263" t="s">
        <v>15253</v>
      </c>
      <c r="D1634" s="261">
        <v>46118</v>
      </c>
      <c r="E1634" s="206"/>
      <c r="F1634" s="189"/>
      <c r="G1634" s="265" t="s">
        <v>15045</v>
      </c>
      <c r="H1634" s="206"/>
      <c r="I1634" s="288" t="s">
        <v>15584</v>
      </c>
      <c r="J1634" s="283" t="s">
        <v>1769</v>
      </c>
      <c r="K1634" s="205" t="s">
        <v>44</v>
      </c>
      <c r="L1634" s="190" t="str">
        <f>VLOOKUP($K1634,TONG_SL!$A:$D,2,0)</f>
        <v>Giò lụa cây 250g</v>
      </c>
      <c r="M1634" s="243"/>
      <c r="N1634" s="190" t="str">
        <f t="shared" si="149"/>
        <v>K-C6</v>
      </c>
      <c r="O1634" s="243"/>
      <c r="P1634" s="243"/>
      <c r="Q1634" s="190" t="str">
        <f>VLOOKUP(K1634,TONG_SL!$A:$D,3,0)</f>
        <v>Túi</v>
      </c>
      <c r="R1634" s="248">
        <v>5</v>
      </c>
      <c r="S1634" s="159"/>
      <c r="T1634" s="159">
        <f>VLOOKUP(VLOOKUP(G1634,Ma_KH!$A:$R,18,0)&amp;K1634,Gia_MB!$A:$F,6,0)</f>
        <v>49500</v>
      </c>
      <c r="U1634" s="254">
        <f t="shared" si="145"/>
        <v>247500</v>
      </c>
      <c r="V1634" s="159"/>
      <c r="W1634" s="246">
        <f t="shared" si="146"/>
        <v>0</v>
      </c>
      <c r="X1634" s="247" t="str">
        <f t="shared" si="147"/>
        <v>8</v>
      </c>
      <c r="Y1634" s="159"/>
      <c r="Z1634" s="254">
        <f t="shared" si="148"/>
        <v>19800</v>
      </c>
      <c r="AA1634" s="5">
        <f>VLOOKUP(G1634,Ma_KH!$A:$R,14,0)</f>
        <v>60</v>
      </c>
    </row>
    <row r="1635" spans="1:27" x14ac:dyDescent="0.25">
      <c r="A1635" s="261">
        <v>46116</v>
      </c>
      <c r="B1635" s="262">
        <v>4187077959</v>
      </c>
      <c r="C1635" s="263" t="s">
        <v>15253</v>
      </c>
      <c r="D1635" s="261">
        <v>46118</v>
      </c>
      <c r="E1635" s="206"/>
      <c r="F1635" s="189"/>
      <c r="G1635" s="265" t="s">
        <v>15045</v>
      </c>
      <c r="H1635" s="206"/>
      <c r="I1635" s="288" t="s">
        <v>15584</v>
      </c>
      <c r="J1635" s="283" t="s">
        <v>1769</v>
      </c>
      <c r="K1635" s="205" t="s">
        <v>32</v>
      </c>
      <c r="L1635" s="190" t="str">
        <f>VLOOKUP($K1635,TONG_SL!$A:$D,2,0)</f>
        <v>Giò Tai Lưỡi Xào 250g</v>
      </c>
      <c r="M1635" s="243"/>
      <c r="N1635" s="190" t="str">
        <f t="shared" si="149"/>
        <v>K-C6</v>
      </c>
      <c r="O1635" s="243"/>
      <c r="P1635" s="243"/>
      <c r="Q1635" s="190" t="str">
        <f>VLOOKUP(K1635,TONG_SL!$A:$D,3,0)</f>
        <v>Túi</v>
      </c>
      <c r="R1635" s="248">
        <v>5</v>
      </c>
      <c r="S1635" s="159"/>
      <c r="T1635" s="159">
        <f>VLOOKUP(VLOOKUP(G1635,Ma_KH!$A:$R,18,0)&amp;K1635,Gia_MB!$A:$F,6,0)</f>
        <v>50182</v>
      </c>
      <c r="U1635" s="254">
        <f t="shared" si="145"/>
        <v>250910</v>
      </c>
      <c r="V1635" s="159"/>
      <c r="W1635" s="246">
        <f t="shared" si="146"/>
        <v>0</v>
      </c>
      <c r="X1635" s="247" t="str">
        <f t="shared" si="147"/>
        <v>8</v>
      </c>
      <c r="Y1635" s="159"/>
      <c r="Z1635" s="254">
        <f t="shared" si="148"/>
        <v>20072.8</v>
      </c>
      <c r="AA1635" s="5">
        <f>VLOOKUP(G1635,Ma_KH!$A:$R,14,0)</f>
        <v>60</v>
      </c>
    </row>
    <row r="1636" spans="1:27" x14ac:dyDescent="0.25">
      <c r="A1636" s="186">
        <v>46116</v>
      </c>
      <c r="B1636" s="205">
        <v>4187085028</v>
      </c>
      <c r="C1636" s="189" t="s">
        <v>15253</v>
      </c>
      <c r="D1636" s="186">
        <v>46118</v>
      </c>
      <c r="E1636" s="206"/>
      <c r="F1636" s="189"/>
      <c r="G1636" s="207" t="s">
        <v>12361</v>
      </c>
      <c r="H1636" s="206"/>
      <c r="I1636" s="288" t="s">
        <v>15585</v>
      </c>
      <c r="J1636" s="283" t="s">
        <v>1769</v>
      </c>
      <c r="K1636" s="205" t="s">
        <v>30</v>
      </c>
      <c r="L1636" s="190" t="str">
        <f>VLOOKUP($K1636,TONG_SL!$A:$D,2,0)</f>
        <v>Gà muối 500g</v>
      </c>
      <c r="M1636" s="243"/>
      <c r="N1636" s="190" t="str">
        <f t="shared" si="149"/>
        <v>K-C6</v>
      </c>
      <c r="O1636" s="243"/>
      <c r="P1636" s="243"/>
      <c r="Q1636" s="190" t="str">
        <f>VLOOKUP(K1636,TONG_SL!$A:$D,3,0)</f>
        <v>Túi</v>
      </c>
      <c r="R1636" s="248">
        <v>15</v>
      </c>
      <c r="S1636" s="159"/>
      <c r="T1636" s="159">
        <f>VLOOKUP(VLOOKUP(G1636,Ma_KH!$A:$R,18,0)&amp;K1636,Gia_MB!$A:$F,6,0)</f>
        <v>116611</v>
      </c>
      <c r="U1636" s="254">
        <f t="shared" si="145"/>
        <v>1749165</v>
      </c>
      <c r="V1636" s="159"/>
      <c r="W1636" s="246">
        <f t="shared" si="146"/>
        <v>0</v>
      </c>
      <c r="X1636" s="247" t="str">
        <f t="shared" si="147"/>
        <v>8</v>
      </c>
      <c r="Y1636" s="159"/>
      <c r="Z1636" s="254">
        <f t="shared" si="148"/>
        <v>139933.20000000001</v>
      </c>
      <c r="AA1636" s="5">
        <f>VLOOKUP(G1636,Ma_KH!$A:$R,14,0)</f>
        <v>60</v>
      </c>
    </row>
    <row r="1637" spans="1:27" x14ac:dyDescent="0.25">
      <c r="A1637" s="186">
        <v>46116</v>
      </c>
      <c r="B1637" s="205">
        <v>4187085028</v>
      </c>
      <c r="C1637" s="189" t="s">
        <v>15253</v>
      </c>
      <c r="D1637" s="186">
        <v>46118</v>
      </c>
      <c r="E1637" s="206"/>
      <c r="F1637" s="189"/>
      <c r="G1637" s="207" t="s">
        <v>12361</v>
      </c>
      <c r="H1637" s="206"/>
      <c r="I1637" s="288" t="s">
        <v>15585</v>
      </c>
      <c r="J1637" s="283" t="s">
        <v>1769</v>
      </c>
      <c r="K1637" s="205" t="s">
        <v>27</v>
      </c>
      <c r="L1637" s="190" t="str">
        <f>VLOOKUP($K1637,TONG_SL!$A:$D,2,0)</f>
        <v>Chân giò heo muối 300g</v>
      </c>
      <c r="M1637" s="243"/>
      <c r="N1637" s="190" t="str">
        <f t="shared" si="149"/>
        <v>K-C6</v>
      </c>
      <c r="O1637" s="243"/>
      <c r="P1637" s="243"/>
      <c r="Q1637" s="190" t="str">
        <f>VLOOKUP(K1637,TONG_SL!$A:$D,3,0)</f>
        <v>Túi</v>
      </c>
      <c r="R1637" s="248">
        <v>15</v>
      </c>
      <c r="S1637" s="159"/>
      <c r="T1637" s="159">
        <f>VLOOKUP(VLOOKUP(G1637,Ma_KH!$A:$R,18,0)&amp;K1637,Gia_MB!$A:$F,6,0)</f>
        <v>73431</v>
      </c>
      <c r="U1637" s="254">
        <f t="shared" si="145"/>
        <v>1101465</v>
      </c>
      <c r="V1637" s="159"/>
      <c r="W1637" s="246">
        <f t="shared" si="146"/>
        <v>0</v>
      </c>
      <c r="X1637" s="247" t="str">
        <f t="shared" si="147"/>
        <v>8</v>
      </c>
      <c r="Y1637" s="159"/>
      <c r="Z1637" s="254">
        <f t="shared" si="148"/>
        <v>88117.2</v>
      </c>
      <c r="AA1637" s="5">
        <f>VLOOKUP(G1637,Ma_KH!$A:$R,14,0)</f>
        <v>60</v>
      </c>
    </row>
    <row r="1638" spans="1:27" x14ac:dyDescent="0.25">
      <c r="A1638" s="186">
        <v>46112</v>
      </c>
      <c r="B1638" s="205">
        <v>4186818724</v>
      </c>
      <c r="C1638" s="189" t="s">
        <v>15253</v>
      </c>
      <c r="D1638" s="186">
        <v>46118</v>
      </c>
      <c r="E1638" s="206"/>
      <c r="F1638" s="189"/>
      <c r="G1638" s="207" t="s">
        <v>12361</v>
      </c>
      <c r="H1638" s="206"/>
      <c r="I1638" s="288" t="s">
        <v>15586</v>
      </c>
      <c r="J1638" s="283" t="s">
        <v>1769</v>
      </c>
      <c r="K1638" s="205" t="s">
        <v>27</v>
      </c>
      <c r="L1638" s="190" t="str">
        <f>VLOOKUP($K1638,TONG_SL!$A:$D,2,0)</f>
        <v>Chân giò heo muối 300g</v>
      </c>
      <c r="M1638" s="243"/>
      <c r="N1638" s="190" t="str">
        <f t="shared" si="149"/>
        <v>K-C6</v>
      </c>
      <c r="O1638" s="243"/>
      <c r="P1638" s="243"/>
      <c r="Q1638" s="190" t="str">
        <f>VLOOKUP(K1638,TONG_SL!$A:$D,3,0)</f>
        <v>Túi</v>
      </c>
      <c r="R1638" s="248">
        <v>4</v>
      </c>
      <c r="S1638" s="159"/>
      <c r="T1638" s="159">
        <f>VLOOKUP(VLOOKUP(G1638,Ma_KH!$A:$R,18,0)&amp;K1638,Gia_MB!$A:$F,6,0)</f>
        <v>73431</v>
      </c>
      <c r="U1638" s="254">
        <f t="shared" si="145"/>
        <v>293724</v>
      </c>
      <c r="V1638" s="159"/>
      <c r="W1638" s="246">
        <f t="shared" si="146"/>
        <v>0</v>
      </c>
      <c r="X1638" s="247" t="str">
        <f t="shared" si="147"/>
        <v>8</v>
      </c>
      <c r="Y1638" s="159"/>
      <c r="Z1638" s="254">
        <f t="shared" si="148"/>
        <v>23497.920000000002</v>
      </c>
      <c r="AA1638" s="5">
        <f>VLOOKUP(G1638,Ma_KH!$A:$R,14,0)</f>
        <v>60</v>
      </c>
    </row>
    <row r="1639" spans="1:27" x14ac:dyDescent="0.25">
      <c r="A1639" s="186">
        <v>46112</v>
      </c>
      <c r="B1639" s="205">
        <v>4186818724</v>
      </c>
      <c r="C1639" s="189" t="s">
        <v>15253</v>
      </c>
      <c r="D1639" s="186">
        <v>46118</v>
      </c>
      <c r="E1639" s="206"/>
      <c r="F1639" s="189"/>
      <c r="G1639" s="207" t="s">
        <v>12361</v>
      </c>
      <c r="H1639" s="206"/>
      <c r="I1639" s="288" t="s">
        <v>15586</v>
      </c>
      <c r="J1639" s="283" t="s">
        <v>1769</v>
      </c>
      <c r="K1639" s="205" t="s">
        <v>48</v>
      </c>
      <c r="L1639" s="190" t="str">
        <f>VLOOKUP($K1639,TONG_SL!$A:$D,2,0)</f>
        <v>Mọc Nấm Hương 250g</v>
      </c>
      <c r="M1639" s="243"/>
      <c r="N1639" s="190" t="str">
        <f t="shared" si="149"/>
        <v>K-C6</v>
      </c>
      <c r="O1639" s="243"/>
      <c r="P1639" s="243"/>
      <c r="Q1639" s="190" t="str">
        <f>VLOOKUP(K1639,TONG_SL!$A:$D,3,0)</f>
        <v>Túi</v>
      </c>
      <c r="R1639" s="248">
        <v>4</v>
      </c>
      <c r="S1639" s="159"/>
      <c r="T1639" s="159">
        <f>VLOOKUP(VLOOKUP(G1639,Ma_KH!$A:$R,18,0)&amp;K1639,Gia_MB!$A:$F,6,0)</f>
        <v>46000</v>
      </c>
      <c r="U1639" s="254">
        <f t="shared" si="145"/>
        <v>184000</v>
      </c>
      <c r="V1639" s="159"/>
      <c r="W1639" s="246">
        <f t="shared" si="146"/>
        <v>0</v>
      </c>
      <c r="X1639" s="247" t="str">
        <f t="shared" si="147"/>
        <v>8</v>
      </c>
      <c r="Y1639" s="159"/>
      <c r="Z1639" s="254">
        <f t="shared" si="148"/>
        <v>14720</v>
      </c>
      <c r="AA1639" s="5">
        <f>VLOOKUP(G1639,Ma_KH!$A:$R,14,0)</f>
        <v>60</v>
      </c>
    </row>
    <row r="1640" spans="1:27" x14ac:dyDescent="0.25">
      <c r="A1640" s="186">
        <v>46112</v>
      </c>
      <c r="B1640" s="205">
        <v>4186818724</v>
      </c>
      <c r="C1640" s="189" t="s">
        <v>15253</v>
      </c>
      <c r="D1640" s="186">
        <v>46118</v>
      </c>
      <c r="E1640" s="206"/>
      <c r="F1640" s="189"/>
      <c r="G1640" s="207" t="s">
        <v>12361</v>
      </c>
      <c r="H1640" s="206"/>
      <c r="I1640" s="288" t="s">
        <v>15586</v>
      </c>
      <c r="J1640" s="283" t="s">
        <v>1769</v>
      </c>
      <c r="K1640" s="205" t="s">
        <v>30</v>
      </c>
      <c r="L1640" s="190" t="str">
        <f>VLOOKUP($K1640,TONG_SL!$A:$D,2,0)</f>
        <v>Gà muối 500g</v>
      </c>
      <c r="M1640" s="243"/>
      <c r="N1640" s="190" t="str">
        <f t="shared" si="149"/>
        <v>K-C6</v>
      </c>
      <c r="O1640" s="243"/>
      <c r="P1640" s="243"/>
      <c r="Q1640" s="190" t="str">
        <f>VLOOKUP(K1640,TONG_SL!$A:$D,3,0)</f>
        <v>Túi</v>
      </c>
      <c r="R1640" s="248">
        <v>2</v>
      </c>
      <c r="S1640" s="159"/>
      <c r="T1640" s="159">
        <f>VLOOKUP(VLOOKUP(G1640,Ma_KH!$A:$R,18,0)&amp;K1640,Gia_MB!$A:$F,6,0)</f>
        <v>116611</v>
      </c>
      <c r="U1640" s="254">
        <f t="shared" si="145"/>
        <v>233222</v>
      </c>
      <c r="V1640" s="159"/>
      <c r="W1640" s="246">
        <f t="shared" si="146"/>
        <v>0</v>
      </c>
      <c r="X1640" s="247" t="str">
        <f t="shared" si="147"/>
        <v>8</v>
      </c>
      <c r="Y1640" s="159"/>
      <c r="Z1640" s="254">
        <f t="shared" si="148"/>
        <v>18657.760000000002</v>
      </c>
      <c r="AA1640" s="5">
        <f>VLOOKUP(G1640,Ma_KH!$A:$R,14,0)</f>
        <v>60</v>
      </c>
    </row>
    <row r="1641" spans="1:27" x14ac:dyDescent="0.25">
      <c r="A1641" s="186">
        <v>46112</v>
      </c>
      <c r="B1641" s="205">
        <v>4186818724</v>
      </c>
      <c r="C1641" s="189" t="s">
        <v>15253</v>
      </c>
      <c r="D1641" s="186">
        <v>46118</v>
      </c>
      <c r="E1641" s="206"/>
      <c r="F1641" s="189"/>
      <c r="G1641" s="207" t="s">
        <v>12361</v>
      </c>
      <c r="H1641" s="206"/>
      <c r="I1641" s="288" t="s">
        <v>15586</v>
      </c>
      <c r="J1641" s="283" t="s">
        <v>1769</v>
      </c>
      <c r="K1641" s="205" t="s">
        <v>37</v>
      </c>
      <c r="L1641" s="190" t="str">
        <f>VLOOKUP($K1641,TONG_SL!$A:$D,2,0)</f>
        <v>Chả cốm 300g</v>
      </c>
      <c r="M1641" s="243"/>
      <c r="N1641" s="190" t="str">
        <f t="shared" si="149"/>
        <v>K-C6</v>
      </c>
      <c r="O1641" s="243"/>
      <c r="P1641" s="243"/>
      <c r="Q1641" s="190" t="str">
        <f>VLOOKUP(K1641,TONG_SL!$A:$D,3,0)</f>
        <v>Túi</v>
      </c>
      <c r="R1641" s="248">
        <v>2</v>
      </c>
      <c r="S1641" s="159"/>
      <c r="T1641" s="159">
        <f>VLOOKUP(VLOOKUP(G1641,Ma_KH!$A:$R,18,0)&amp;K1641,Gia_MB!$A:$F,6,0)</f>
        <v>74250</v>
      </c>
      <c r="U1641" s="254">
        <f t="shared" si="145"/>
        <v>148500</v>
      </c>
      <c r="V1641" s="159"/>
      <c r="W1641" s="246">
        <f t="shared" si="146"/>
        <v>0</v>
      </c>
      <c r="X1641" s="247" t="str">
        <f t="shared" si="147"/>
        <v>8</v>
      </c>
      <c r="Y1641" s="159"/>
      <c r="Z1641" s="254">
        <f t="shared" si="148"/>
        <v>11880</v>
      </c>
      <c r="AA1641" s="5">
        <f>VLOOKUP(G1641,Ma_KH!$A:$R,14,0)</f>
        <v>60</v>
      </c>
    </row>
    <row r="1642" spans="1:27" x14ac:dyDescent="0.25">
      <c r="A1642" s="298">
        <v>46114</v>
      </c>
      <c r="B1642" s="299">
        <v>4187029480</v>
      </c>
      <c r="C1642" s="300" t="s">
        <v>15253</v>
      </c>
      <c r="D1642" s="298">
        <v>46118</v>
      </c>
      <c r="E1642" s="252"/>
      <c r="F1642" s="251"/>
      <c r="G1642" s="301" t="s">
        <v>15032</v>
      </c>
      <c r="H1642" s="252"/>
      <c r="I1642" s="288" t="s">
        <v>15587</v>
      </c>
      <c r="J1642" s="283" t="s">
        <v>1769</v>
      </c>
      <c r="K1642" s="188" t="s">
        <v>27</v>
      </c>
      <c r="L1642" s="190" t="str">
        <f>VLOOKUP($K1642,TONG_SL!$A:$D,2,0)</f>
        <v>Chân giò heo muối 300g</v>
      </c>
      <c r="M1642" s="243"/>
      <c r="N1642" s="190" t="str">
        <f t="shared" si="149"/>
        <v>K-C6</v>
      </c>
      <c r="O1642" s="243"/>
      <c r="P1642" s="243"/>
      <c r="Q1642" s="190" t="str">
        <f>VLOOKUP(K1642,TONG_SL!$A:$D,3,0)</f>
        <v>Túi</v>
      </c>
      <c r="R1642" s="248">
        <v>30</v>
      </c>
      <c r="S1642" s="160"/>
      <c r="T1642" s="160">
        <f>VLOOKUP(VLOOKUP(G1642,Ma_KH!$A:$R,18,0)&amp;K1642,Gia_MB!$A:$F,6,0)</f>
        <v>73431</v>
      </c>
      <c r="U1642" s="255">
        <f t="shared" si="145"/>
        <v>2202930</v>
      </c>
      <c r="V1642" s="160"/>
      <c r="W1642" s="256">
        <f t="shared" si="146"/>
        <v>0</v>
      </c>
      <c r="X1642" s="257" t="str">
        <f t="shared" si="147"/>
        <v>8</v>
      </c>
      <c r="Y1642" s="160"/>
      <c r="Z1642" s="255">
        <f t="shared" si="148"/>
        <v>176234.4</v>
      </c>
      <c r="AA1642" s="258">
        <f>VLOOKUP(G1642,Ma_KH!$A:$R,14,0)</f>
        <v>60</v>
      </c>
    </row>
    <row r="1643" spans="1:27" x14ac:dyDescent="0.25">
      <c r="A1643" s="261">
        <v>46112</v>
      </c>
      <c r="B1643" s="262">
        <v>4186821410</v>
      </c>
      <c r="C1643" s="263" t="s">
        <v>15253</v>
      </c>
      <c r="D1643" s="261">
        <v>46118</v>
      </c>
      <c r="E1643" s="206"/>
      <c r="F1643" s="189"/>
      <c r="G1643" s="265" t="s">
        <v>7223</v>
      </c>
      <c r="H1643" s="206"/>
      <c r="I1643" s="288" t="s">
        <v>15596</v>
      </c>
      <c r="J1643" s="283" t="s">
        <v>1769</v>
      </c>
      <c r="K1643" s="205" t="s">
        <v>30</v>
      </c>
      <c r="L1643" s="190" t="str">
        <f>VLOOKUP($K1643,TONG_SL!$A:$D,2,0)</f>
        <v>Gà muối 500g</v>
      </c>
      <c r="M1643" s="243"/>
      <c r="N1643" s="190" t="str">
        <f t="shared" si="149"/>
        <v>K-C6</v>
      </c>
      <c r="O1643" s="243"/>
      <c r="P1643" s="243"/>
      <c r="Q1643" s="190" t="str">
        <f>VLOOKUP(K1643,TONG_SL!$A:$D,3,0)</f>
        <v>Túi</v>
      </c>
      <c r="R1643" s="248">
        <v>7</v>
      </c>
      <c r="S1643" s="159"/>
      <c r="T1643" s="159">
        <f>VLOOKUP(VLOOKUP(G1643,Ma_KH!$A:$R,18,0)&amp;K1643,Gia_MB!$A:$F,6,0)</f>
        <v>116611</v>
      </c>
      <c r="U1643" s="254">
        <f t="shared" ref="U1643:U1674" si="150">T1643*R1643</f>
        <v>816277</v>
      </c>
      <c r="V1643" s="159"/>
      <c r="W1643" s="246">
        <f t="shared" ref="W1643:W1674" si="151">U1643*V1643</f>
        <v>0</v>
      </c>
      <c r="X1643" s="247" t="str">
        <f t="shared" ref="X1643:X1674" si="152">IF(B1643&lt;&gt;"","8","0")</f>
        <v>8</v>
      </c>
      <c r="Y1643" s="159"/>
      <c r="Z1643" s="254">
        <f t="shared" ref="Z1643:Z1674" si="153">U1643*X1643%</f>
        <v>65302.16</v>
      </c>
      <c r="AA1643" s="5">
        <f>VLOOKUP(G1643,Ma_KH!$A:$R,14,0)</f>
        <v>60</v>
      </c>
    </row>
    <row r="1644" spans="1:27" x14ac:dyDescent="0.25">
      <c r="A1644" s="261">
        <v>46112</v>
      </c>
      <c r="B1644" s="262">
        <v>4186821410</v>
      </c>
      <c r="C1644" s="263" t="s">
        <v>15253</v>
      </c>
      <c r="D1644" s="261">
        <v>46118</v>
      </c>
      <c r="E1644" s="206"/>
      <c r="F1644" s="189"/>
      <c r="G1644" s="265" t="s">
        <v>7223</v>
      </c>
      <c r="H1644" s="206"/>
      <c r="I1644" s="288" t="s">
        <v>15596</v>
      </c>
      <c r="J1644" s="283" t="s">
        <v>1769</v>
      </c>
      <c r="K1644" s="205" t="s">
        <v>27</v>
      </c>
      <c r="L1644" s="190" t="str">
        <f>VLOOKUP($K1644,TONG_SL!$A:$D,2,0)</f>
        <v>Chân giò heo muối 300g</v>
      </c>
      <c r="M1644" s="243"/>
      <c r="N1644" s="190" t="str">
        <f t="shared" si="149"/>
        <v>K-C6</v>
      </c>
      <c r="O1644" s="243"/>
      <c r="P1644" s="243"/>
      <c r="Q1644" s="190" t="str">
        <f>VLOOKUP(K1644,TONG_SL!$A:$D,3,0)</f>
        <v>Túi</v>
      </c>
      <c r="R1644" s="248">
        <v>10</v>
      </c>
      <c r="S1644" s="159"/>
      <c r="T1644" s="159">
        <f>VLOOKUP(VLOOKUP(G1644,Ma_KH!$A:$R,18,0)&amp;K1644,Gia_MB!$A:$F,6,0)</f>
        <v>73431</v>
      </c>
      <c r="U1644" s="254">
        <f t="shared" si="150"/>
        <v>734310</v>
      </c>
      <c r="V1644" s="159"/>
      <c r="W1644" s="246">
        <f t="shared" si="151"/>
        <v>0</v>
      </c>
      <c r="X1644" s="247" t="str">
        <f t="shared" si="152"/>
        <v>8</v>
      </c>
      <c r="Y1644" s="159"/>
      <c r="Z1644" s="254">
        <f t="shared" si="153"/>
        <v>58744.800000000003</v>
      </c>
      <c r="AA1644" s="5">
        <f>VLOOKUP(G1644,Ma_KH!$A:$R,14,0)</f>
        <v>60</v>
      </c>
    </row>
    <row r="1645" spans="1:27" x14ac:dyDescent="0.25">
      <c r="A1645" s="261">
        <v>46112</v>
      </c>
      <c r="B1645" s="262">
        <v>4186821410</v>
      </c>
      <c r="C1645" s="263" t="s">
        <v>15253</v>
      </c>
      <c r="D1645" s="261">
        <v>46118</v>
      </c>
      <c r="E1645" s="206"/>
      <c r="F1645" s="189"/>
      <c r="G1645" s="265" t="s">
        <v>7223</v>
      </c>
      <c r="H1645" s="206"/>
      <c r="I1645" s="288" t="s">
        <v>15596</v>
      </c>
      <c r="J1645" s="283" t="s">
        <v>1769</v>
      </c>
      <c r="K1645" s="205" t="s">
        <v>32</v>
      </c>
      <c r="L1645" s="190" t="str">
        <f>VLOOKUP($K1645,TONG_SL!$A:$D,2,0)</f>
        <v>Giò Tai Lưỡi Xào 250g</v>
      </c>
      <c r="M1645" s="243"/>
      <c r="N1645" s="190" t="str">
        <f t="shared" si="149"/>
        <v>K-C6</v>
      </c>
      <c r="O1645" s="243"/>
      <c r="P1645" s="243"/>
      <c r="Q1645" s="190" t="str">
        <f>VLOOKUP(K1645,TONG_SL!$A:$D,3,0)</f>
        <v>Túi</v>
      </c>
      <c r="R1645" s="248">
        <v>9</v>
      </c>
      <c r="S1645" s="159"/>
      <c r="T1645" s="159">
        <f>VLOOKUP(VLOOKUP(G1645,Ma_KH!$A:$R,18,0)&amp;K1645,Gia_MB!$A:$F,6,0)</f>
        <v>50182</v>
      </c>
      <c r="U1645" s="254">
        <f t="shared" si="150"/>
        <v>451638</v>
      </c>
      <c r="V1645" s="159"/>
      <c r="W1645" s="246">
        <f t="shared" si="151"/>
        <v>0</v>
      </c>
      <c r="X1645" s="247" t="str">
        <f t="shared" si="152"/>
        <v>8</v>
      </c>
      <c r="Y1645" s="159"/>
      <c r="Z1645" s="254">
        <f t="shared" si="153"/>
        <v>36131.040000000001</v>
      </c>
      <c r="AA1645" s="5">
        <f>VLOOKUP(G1645,Ma_KH!$A:$R,14,0)</f>
        <v>60</v>
      </c>
    </row>
    <row r="1646" spans="1:27" x14ac:dyDescent="0.25">
      <c r="A1646" s="261">
        <v>46112</v>
      </c>
      <c r="B1646" s="262">
        <v>4186821410</v>
      </c>
      <c r="C1646" s="263" t="s">
        <v>15253</v>
      </c>
      <c r="D1646" s="261">
        <v>46118</v>
      </c>
      <c r="E1646" s="206"/>
      <c r="F1646" s="189"/>
      <c r="G1646" s="265" t="s">
        <v>7223</v>
      </c>
      <c r="H1646" s="206"/>
      <c r="I1646" s="288" t="s">
        <v>15596</v>
      </c>
      <c r="J1646" s="283" t="s">
        <v>1769</v>
      </c>
      <c r="K1646" s="205" t="s">
        <v>37</v>
      </c>
      <c r="L1646" s="190" t="str">
        <f>VLOOKUP($K1646,TONG_SL!$A:$D,2,0)</f>
        <v>Chả cốm 300g</v>
      </c>
      <c r="M1646" s="243"/>
      <c r="N1646" s="190" t="str">
        <f t="shared" si="149"/>
        <v>K-C6</v>
      </c>
      <c r="O1646" s="243"/>
      <c r="P1646" s="243"/>
      <c r="Q1646" s="190" t="str">
        <f>VLOOKUP(K1646,TONG_SL!$A:$D,3,0)</f>
        <v>Túi</v>
      </c>
      <c r="R1646" s="248">
        <v>2</v>
      </c>
      <c r="S1646" s="159"/>
      <c r="T1646" s="159">
        <f>VLOOKUP(VLOOKUP(G1646,Ma_KH!$A:$R,18,0)&amp;K1646,Gia_MB!$A:$F,6,0)</f>
        <v>74250</v>
      </c>
      <c r="U1646" s="254">
        <f t="shared" si="150"/>
        <v>148500</v>
      </c>
      <c r="V1646" s="159"/>
      <c r="W1646" s="246">
        <f t="shared" si="151"/>
        <v>0</v>
      </c>
      <c r="X1646" s="247" t="str">
        <f t="shared" si="152"/>
        <v>8</v>
      </c>
      <c r="Y1646" s="159"/>
      <c r="Z1646" s="254">
        <f t="shared" si="153"/>
        <v>11880</v>
      </c>
      <c r="AA1646" s="5">
        <f>VLOOKUP(G1646,Ma_KH!$A:$R,14,0)</f>
        <v>60</v>
      </c>
    </row>
    <row r="1647" spans="1:27" x14ac:dyDescent="0.25">
      <c r="A1647" s="261">
        <v>46112</v>
      </c>
      <c r="B1647" s="262">
        <v>4186821410</v>
      </c>
      <c r="C1647" s="263" t="s">
        <v>15253</v>
      </c>
      <c r="D1647" s="261">
        <v>46118</v>
      </c>
      <c r="E1647" s="206"/>
      <c r="F1647" s="189"/>
      <c r="G1647" s="265" t="s">
        <v>7223</v>
      </c>
      <c r="H1647" s="206"/>
      <c r="I1647" s="288" t="s">
        <v>15596</v>
      </c>
      <c r="J1647" s="283" t="s">
        <v>1769</v>
      </c>
      <c r="K1647" s="205" t="s">
        <v>48</v>
      </c>
      <c r="L1647" s="190" t="str">
        <f>VLOOKUP($K1647,TONG_SL!$A:$D,2,0)</f>
        <v>Mọc Nấm Hương 250g</v>
      </c>
      <c r="M1647" s="243"/>
      <c r="N1647" s="190" t="str">
        <f t="shared" si="149"/>
        <v>K-C6</v>
      </c>
      <c r="O1647" s="243"/>
      <c r="P1647" s="243"/>
      <c r="Q1647" s="190" t="str">
        <f>VLOOKUP(K1647,TONG_SL!$A:$D,3,0)</f>
        <v>Túi</v>
      </c>
      <c r="R1647" s="248">
        <v>2</v>
      </c>
      <c r="S1647" s="159"/>
      <c r="T1647" s="159">
        <f>VLOOKUP(VLOOKUP(G1647,Ma_KH!$A:$R,18,0)&amp;K1647,Gia_MB!$A:$F,6,0)</f>
        <v>46000</v>
      </c>
      <c r="U1647" s="254">
        <f t="shared" si="150"/>
        <v>92000</v>
      </c>
      <c r="V1647" s="159"/>
      <c r="W1647" s="246">
        <f t="shared" si="151"/>
        <v>0</v>
      </c>
      <c r="X1647" s="247" t="str">
        <f t="shared" si="152"/>
        <v>8</v>
      </c>
      <c r="Y1647" s="159"/>
      <c r="Z1647" s="254">
        <f t="shared" si="153"/>
        <v>7360</v>
      </c>
      <c r="AA1647" s="5">
        <f>VLOOKUP(G1647,Ma_KH!$A:$R,14,0)</f>
        <v>60</v>
      </c>
    </row>
    <row r="1648" spans="1:27" x14ac:dyDescent="0.25">
      <c r="A1648" s="261">
        <v>46115</v>
      </c>
      <c r="B1648" s="262">
        <v>4187053195</v>
      </c>
      <c r="C1648" s="263" t="s">
        <v>15253</v>
      </c>
      <c r="D1648" s="261">
        <v>46118</v>
      </c>
      <c r="E1648" s="206"/>
      <c r="F1648" s="189"/>
      <c r="G1648" s="265" t="s">
        <v>7223</v>
      </c>
      <c r="H1648" s="206"/>
      <c r="I1648" s="288" t="s">
        <v>15597</v>
      </c>
      <c r="J1648" s="283" t="s">
        <v>1769</v>
      </c>
      <c r="K1648" s="205" t="s">
        <v>27</v>
      </c>
      <c r="L1648" s="190" t="str">
        <f>VLOOKUP($K1648,TONG_SL!$A:$D,2,0)</f>
        <v>Chân giò heo muối 300g</v>
      </c>
      <c r="M1648" s="243"/>
      <c r="N1648" s="190" t="str">
        <f t="shared" si="149"/>
        <v>K-C6</v>
      </c>
      <c r="O1648" s="243"/>
      <c r="P1648" s="243"/>
      <c r="Q1648" s="190" t="str">
        <f>VLOOKUP(K1648,TONG_SL!$A:$D,3,0)</f>
        <v>Túi</v>
      </c>
      <c r="R1648" s="248">
        <v>8</v>
      </c>
      <c r="S1648" s="159"/>
      <c r="T1648" s="159">
        <f>VLOOKUP(VLOOKUP(G1648,Ma_KH!$A:$R,18,0)&amp;K1648,Gia_MB!$A:$F,6,0)</f>
        <v>73431</v>
      </c>
      <c r="U1648" s="254">
        <f t="shared" si="150"/>
        <v>587448</v>
      </c>
      <c r="V1648" s="159"/>
      <c r="W1648" s="246">
        <f t="shared" si="151"/>
        <v>0</v>
      </c>
      <c r="X1648" s="247" t="str">
        <f t="shared" si="152"/>
        <v>8</v>
      </c>
      <c r="Y1648" s="159"/>
      <c r="Z1648" s="254">
        <f t="shared" si="153"/>
        <v>46995.840000000004</v>
      </c>
      <c r="AA1648" s="5">
        <f>VLOOKUP(G1648,Ma_KH!$A:$R,14,0)</f>
        <v>60</v>
      </c>
    </row>
    <row r="1649" spans="1:27" x14ac:dyDescent="0.25">
      <c r="A1649" s="261">
        <v>46115</v>
      </c>
      <c r="B1649" s="262">
        <v>4187053195</v>
      </c>
      <c r="C1649" s="263" t="s">
        <v>15253</v>
      </c>
      <c r="D1649" s="261">
        <v>46118</v>
      </c>
      <c r="E1649" s="206"/>
      <c r="F1649" s="189"/>
      <c r="G1649" s="265" t="s">
        <v>7223</v>
      </c>
      <c r="H1649" s="206"/>
      <c r="I1649" s="288" t="s">
        <v>15597</v>
      </c>
      <c r="J1649" s="283" t="s">
        <v>1769</v>
      </c>
      <c r="K1649" s="205" t="s">
        <v>39</v>
      </c>
      <c r="L1649" s="190" t="str">
        <f>VLOOKUP($K1649,TONG_SL!$A:$D,2,0)</f>
        <v>Chả nướng 300g</v>
      </c>
      <c r="M1649" s="243"/>
      <c r="N1649" s="190" t="str">
        <f t="shared" si="149"/>
        <v>K-C6</v>
      </c>
      <c r="O1649" s="243"/>
      <c r="P1649" s="243"/>
      <c r="Q1649" s="190" t="str">
        <f>VLOOKUP(K1649,TONG_SL!$A:$D,3,0)</f>
        <v>Túi</v>
      </c>
      <c r="R1649" s="248">
        <v>10</v>
      </c>
      <c r="S1649" s="159"/>
      <c r="T1649" s="159">
        <f>VLOOKUP(VLOOKUP(G1649,Ma_KH!$A:$R,18,0)&amp;K1649,Gia_MB!$A:$F,6,0)</f>
        <v>70950</v>
      </c>
      <c r="U1649" s="254">
        <f t="shared" si="150"/>
        <v>709500</v>
      </c>
      <c r="V1649" s="159"/>
      <c r="W1649" s="246">
        <f t="shared" si="151"/>
        <v>0</v>
      </c>
      <c r="X1649" s="247" t="str">
        <f t="shared" si="152"/>
        <v>8</v>
      </c>
      <c r="Y1649" s="159"/>
      <c r="Z1649" s="254">
        <f t="shared" si="153"/>
        <v>56760</v>
      </c>
      <c r="AA1649" s="5">
        <f>VLOOKUP(G1649,Ma_KH!$A:$R,14,0)</f>
        <v>60</v>
      </c>
    </row>
    <row r="1650" spans="1:27" x14ac:dyDescent="0.25">
      <c r="A1650" s="261">
        <v>46115</v>
      </c>
      <c r="B1650" s="262">
        <v>4187053195</v>
      </c>
      <c r="C1650" s="263" t="s">
        <v>15253</v>
      </c>
      <c r="D1650" s="261">
        <v>46118</v>
      </c>
      <c r="E1650" s="206"/>
      <c r="F1650" s="189"/>
      <c r="G1650" s="265" t="s">
        <v>7223</v>
      </c>
      <c r="H1650" s="206"/>
      <c r="I1650" s="288" t="s">
        <v>15597</v>
      </c>
      <c r="J1650" s="283" t="s">
        <v>1769</v>
      </c>
      <c r="K1650" s="205" t="s">
        <v>37</v>
      </c>
      <c r="L1650" s="190" t="str">
        <f>VLOOKUP($K1650,TONG_SL!$A:$D,2,0)</f>
        <v>Chả cốm 300g</v>
      </c>
      <c r="M1650" s="243"/>
      <c r="N1650" s="190" t="str">
        <f t="shared" si="149"/>
        <v>K-C6</v>
      </c>
      <c r="O1650" s="243"/>
      <c r="P1650" s="243"/>
      <c r="Q1650" s="190" t="str">
        <f>VLOOKUP(K1650,TONG_SL!$A:$D,3,0)</f>
        <v>Túi</v>
      </c>
      <c r="R1650" s="248">
        <v>7</v>
      </c>
      <c r="S1650" s="159"/>
      <c r="T1650" s="159">
        <f>VLOOKUP(VLOOKUP(G1650,Ma_KH!$A:$R,18,0)&amp;K1650,Gia_MB!$A:$F,6,0)</f>
        <v>74250</v>
      </c>
      <c r="U1650" s="254">
        <f t="shared" si="150"/>
        <v>519750</v>
      </c>
      <c r="V1650" s="159"/>
      <c r="W1650" s="246">
        <f t="shared" si="151"/>
        <v>0</v>
      </c>
      <c r="X1650" s="247" t="str">
        <f t="shared" si="152"/>
        <v>8</v>
      </c>
      <c r="Y1650" s="159"/>
      <c r="Z1650" s="254">
        <f t="shared" si="153"/>
        <v>41580</v>
      </c>
      <c r="AA1650" s="5">
        <f>VLOOKUP(G1650,Ma_KH!$A:$R,14,0)</f>
        <v>60</v>
      </c>
    </row>
    <row r="1651" spans="1:27" x14ac:dyDescent="0.25">
      <c r="A1651" s="261">
        <v>46115</v>
      </c>
      <c r="B1651" s="262">
        <v>4187053195</v>
      </c>
      <c r="C1651" s="263" t="s">
        <v>15253</v>
      </c>
      <c r="D1651" s="261">
        <v>46118</v>
      </c>
      <c r="E1651" s="206"/>
      <c r="F1651" s="189"/>
      <c r="G1651" s="265" t="s">
        <v>7223</v>
      </c>
      <c r="H1651" s="206"/>
      <c r="I1651" s="288" t="s">
        <v>15597</v>
      </c>
      <c r="J1651" s="283" t="s">
        <v>1769</v>
      </c>
      <c r="K1651" s="205" t="s">
        <v>32</v>
      </c>
      <c r="L1651" s="190" t="str">
        <f>VLOOKUP($K1651,TONG_SL!$A:$D,2,0)</f>
        <v>Giò Tai Lưỡi Xào 250g</v>
      </c>
      <c r="M1651" s="243"/>
      <c r="N1651" s="190" t="str">
        <f t="shared" si="149"/>
        <v>K-C6</v>
      </c>
      <c r="O1651" s="243"/>
      <c r="P1651" s="243"/>
      <c r="Q1651" s="190" t="str">
        <f>VLOOKUP(K1651,TONG_SL!$A:$D,3,0)</f>
        <v>Túi</v>
      </c>
      <c r="R1651" s="248">
        <v>2</v>
      </c>
      <c r="S1651" s="159"/>
      <c r="T1651" s="159">
        <f>VLOOKUP(VLOOKUP(G1651,Ma_KH!$A:$R,18,0)&amp;K1651,Gia_MB!$A:$F,6,0)</f>
        <v>50182</v>
      </c>
      <c r="U1651" s="254">
        <f t="shared" si="150"/>
        <v>100364</v>
      </c>
      <c r="V1651" s="159"/>
      <c r="W1651" s="246">
        <f t="shared" si="151"/>
        <v>0</v>
      </c>
      <c r="X1651" s="247" t="str">
        <f t="shared" si="152"/>
        <v>8</v>
      </c>
      <c r="Y1651" s="159"/>
      <c r="Z1651" s="254">
        <f t="shared" si="153"/>
        <v>8029.12</v>
      </c>
      <c r="AA1651" s="5">
        <f>VLOOKUP(G1651,Ma_KH!$A:$R,14,0)</f>
        <v>60</v>
      </c>
    </row>
    <row r="1652" spans="1:27" x14ac:dyDescent="0.25">
      <c r="A1652" s="186">
        <v>46115</v>
      </c>
      <c r="B1652" s="205">
        <v>4187052835</v>
      </c>
      <c r="C1652" s="189" t="s">
        <v>15253</v>
      </c>
      <c r="D1652" s="186">
        <v>46118</v>
      </c>
      <c r="E1652" s="206"/>
      <c r="F1652" s="189"/>
      <c r="G1652" s="207" t="s">
        <v>7223</v>
      </c>
      <c r="H1652" s="206"/>
      <c r="I1652" s="288" t="s">
        <v>15598</v>
      </c>
      <c r="J1652" s="283" t="s">
        <v>1769</v>
      </c>
      <c r="K1652" s="205" t="s">
        <v>48</v>
      </c>
      <c r="L1652" s="190" t="str">
        <f>VLOOKUP($K1652,TONG_SL!$A:$D,2,0)</f>
        <v>Mọc Nấm Hương 250g</v>
      </c>
      <c r="M1652" s="243"/>
      <c r="N1652" s="190" t="str">
        <f t="shared" si="149"/>
        <v>K-C6</v>
      </c>
      <c r="O1652" s="243"/>
      <c r="P1652" s="243"/>
      <c r="Q1652" s="190" t="str">
        <f>VLOOKUP(K1652,TONG_SL!$A:$D,3,0)</f>
        <v>Túi</v>
      </c>
      <c r="R1652" s="248">
        <v>11</v>
      </c>
      <c r="S1652" s="159"/>
      <c r="T1652" s="159">
        <f>VLOOKUP(VLOOKUP(G1652,Ma_KH!$A:$R,18,0)&amp;K1652,Gia_MB!$A:$F,6,0)</f>
        <v>46000</v>
      </c>
      <c r="U1652" s="254">
        <f t="shared" si="150"/>
        <v>506000</v>
      </c>
      <c r="V1652" s="159"/>
      <c r="W1652" s="246">
        <f t="shared" si="151"/>
        <v>0</v>
      </c>
      <c r="X1652" s="247" t="str">
        <f t="shared" si="152"/>
        <v>8</v>
      </c>
      <c r="Y1652" s="159"/>
      <c r="Z1652" s="254">
        <f t="shared" si="153"/>
        <v>40480</v>
      </c>
      <c r="AA1652" s="5">
        <f>VLOOKUP(G1652,Ma_KH!$A:$R,14,0)</f>
        <v>60</v>
      </c>
    </row>
    <row r="1653" spans="1:27" x14ac:dyDescent="0.25">
      <c r="A1653" s="186">
        <v>46115</v>
      </c>
      <c r="B1653" s="205">
        <v>4187052835</v>
      </c>
      <c r="C1653" s="189" t="s">
        <v>15253</v>
      </c>
      <c r="D1653" s="186">
        <v>46118</v>
      </c>
      <c r="E1653" s="206"/>
      <c r="F1653" s="189"/>
      <c r="G1653" s="207" t="s">
        <v>7223</v>
      </c>
      <c r="H1653" s="206"/>
      <c r="I1653" s="288" t="s">
        <v>15598</v>
      </c>
      <c r="J1653" s="283" t="s">
        <v>1769</v>
      </c>
      <c r="K1653" s="205" t="s">
        <v>32</v>
      </c>
      <c r="L1653" s="190" t="str">
        <f>VLOOKUP($K1653,TONG_SL!$A:$D,2,0)</f>
        <v>Giò Tai Lưỡi Xào 250g</v>
      </c>
      <c r="M1653" s="243"/>
      <c r="N1653" s="190" t="str">
        <f t="shared" si="149"/>
        <v>K-C6</v>
      </c>
      <c r="O1653" s="243"/>
      <c r="P1653" s="243"/>
      <c r="Q1653" s="190" t="str">
        <f>VLOOKUP(K1653,TONG_SL!$A:$D,3,0)</f>
        <v>Túi</v>
      </c>
      <c r="R1653" s="248">
        <v>4</v>
      </c>
      <c r="S1653" s="159"/>
      <c r="T1653" s="159">
        <f>VLOOKUP(VLOOKUP(G1653,Ma_KH!$A:$R,18,0)&amp;K1653,Gia_MB!$A:$F,6,0)</f>
        <v>50182</v>
      </c>
      <c r="U1653" s="254">
        <f t="shared" si="150"/>
        <v>200728</v>
      </c>
      <c r="V1653" s="159"/>
      <c r="W1653" s="246">
        <f t="shared" si="151"/>
        <v>0</v>
      </c>
      <c r="X1653" s="247" t="str">
        <f t="shared" si="152"/>
        <v>8</v>
      </c>
      <c r="Y1653" s="159"/>
      <c r="Z1653" s="254">
        <f t="shared" si="153"/>
        <v>16058.24</v>
      </c>
      <c r="AA1653" s="5">
        <f>VLOOKUP(G1653,Ma_KH!$A:$R,14,0)</f>
        <v>60</v>
      </c>
    </row>
    <row r="1654" spans="1:27" x14ac:dyDescent="0.25">
      <c r="A1654" s="186">
        <v>46115</v>
      </c>
      <c r="B1654" s="205">
        <v>4187052835</v>
      </c>
      <c r="C1654" s="189" t="s">
        <v>15253</v>
      </c>
      <c r="D1654" s="186">
        <v>46118</v>
      </c>
      <c r="E1654" s="206"/>
      <c r="F1654" s="189"/>
      <c r="G1654" s="207" t="s">
        <v>7223</v>
      </c>
      <c r="H1654" s="206"/>
      <c r="I1654" s="288" t="s">
        <v>15598</v>
      </c>
      <c r="J1654" s="283" t="s">
        <v>1769</v>
      </c>
      <c r="K1654" s="205" t="s">
        <v>37</v>
      </c>
      <c r="L1654" s="190" t="str">
        <f>VLOOKUP($K1654,TONG_SL!$A:$D,2,0)</f>
        <v>Chả cốm 300g</v>
      </c>
      <c r="M1654" s="243"/>
      <c r="N1654" s="190" t="str">
        <f t="shared" si="149"/>
        <v>K-C6</v>
      </c>
      <c r="O1654" s="243"/>
      <c r="P1654" s="243"/>
      <c r="Q1654" s="190" t="str">
        <f>VLOOKUP(K1654,TONG_SL!$A:$D,3,0)</f>
        <v>Túi</v>
      </c>
      <c r="R1654" s="248">
        <v>11</v>
      </c>
      <c r="S1654" s="159"/>
      <c r="T1654" s="159">
        <f>VLOOKUP(VLOOKUP(G1654,Ma_KH!$A:$R,18,0)&amp;K1654,Gia_MB!$A:$F,6,0)</f>
        <v>74250</v>
      </c>
      <c r="U1654" s="254">
        <f t="shared" si="150"/>
        <v>816750</v>
      </c>
      <c r="V1654" s="159"/>
      <c r="W1654" s="246">
        <f t="shared" si="151"/>
        <v>0</v>
      </c>
      <c r="X1654" s="247" t="str">
        <f t="shared" si="152"/>
        <v>8</v>
      </c>
      <c r="Y1654" s="159"/>
      <c r="Z1654" s="254">
        <f t="shared" si="153"/>
        <v>65340</v>
      </c>
      <c r="AA1654" s="5">
        <f>VLOOKUP(G1654,Ma_KH!$A:$R,14,0)</f>
        <v>60</v>
      </c>
    </row>
    <row r="1655" spans="1:27" x14ac:dyDescent="0.25">
      <c r="A1655" s="186">
        <v>46115</v>
      </c>
      <c r="B1655" s="205">
        <v>4187052835</v>
      </c>
      <c r="C1655" s="189" t="s">
        <v>15253</v>
      </c>
      <c r="D1655" s="186">
        <v>46118</v>
      </c>
      <c r="E1655" s="206"/>
      <c r="F1655" s="189"/>
      <c r="G1655" s="207" t="s">
        <v>7223</v>
      </c>
      <c r="H1655" s="206"/>
      <c r="I1655" s="288" t="s">
        <v>15598</v>
      </c>
      <c r="J1655" s="283" t="s">
        <v>1769</v>
      </c>
      <c r="K1655" s="205" t="s">
        <v>39</v>
      </c>
      <c r="L1655" s="190" t="str">
        <f>VLOOKUP($K1655,TONG_SL!$A:$D,2,0)</f>
        <v>Chả nướng 300g</v>
      </c>
      <c r="M1655" s="243"/>
      <c r="N1655" s="190" t="str">
        <f t="shared" si="149"/>
        <v>K-C6</v>
      </c>
      <c r="O1655" s="243"/>
      <c r="P1655" s="243"/>
      <c r="Q1655" s="190" t="str">
        <f>VLOOKUP(K1655,TONG_SL!$A:$D,3,0)</f>
        <v>Túi</v>
      </c>
      <c r="R1655" s="248">
        <v>10</v>
      </c>
      <c r="S1655" s="159"/>
      <c r="T1655" s="159">
        <f>VLOOKUP(VLOOKUP(G1655,Ma_KH!$A:$R,18,0)&amp;K1655,Gia_MB!$A:$F,6,0)</f>
        <v>70950</v>
      </c>
      <c r="U1655" s="254">
        <f t="shared" si="150"/>
        <v>709500</v>
      </c>
      <c r="V1655" s="159"/>
      <c r="W1655" s="246">
        <f t="shared" si="151"/>
        <v>0</v>
      </c>
      <c r="X1655" s="247" t="str">
        <f t="shared" si="152"/>
        <v>8</v>
      </c>
      <c r="Y1655" s="159"/>
      <c r="Z1655" s="254">
        <f t="shared" si="153"/>
        <v>56760</v>
      </c>
      <c r="AA1655" s="5">
        <f>VLOOKUP(G1655,Ma_KH!$A:$R,14,0)</f>
        <v>60</v>
      </c>
    </row>
    <row r="1656" spans="1:27" x14ac:dyDescent="0.25">
      <c r="A1656" s="186">
        <v>46115</v>
      </c>
      <c r="B1656" s="205">
        <v>4187052835</v>
      </c>
      <c r="C1656" s="189" t="s">
        <v>15253</v>
      </c>
      <c r="D1656" s="186">
        <v>46118</v>
      </c>
      <c r="E1656" s="206"/>
      <c r="F1656" s="189"/>
      <c r="G1656" s="207" t="s">
        <v>7223</v>
      </c>
      <c r="H1656" s="206"/>
      <c r="I1656" s="288" t="s">
        <v>15598</v>
      </c>
      <c r="J1656" s="283" t="s">
        <v>1769</v>
      </c>
      <c r="K1656" s="205" t="s">
        <v>30</v>
      </c>
      <c r="L1656" s="190" t="str">
        <f>VLOOKUP($K1656,TONG_SL!$A:$D,2,0)</f>
        <v>Gà muối 500g</v>
      </c>
      <c r="M1656" s="243"/>
      <c r="N1656" s="190" t="str">
        <f t="shared" si="149"/>
        <v>K-C6</v>
      </c>
      <c r="O1656" s="243"/>
      <c r="P1656" s="243"/>
      <c r="Q1656" s="190" t="str">
        <f>VLOOKUP(K1656,TONG_SL!$A:$D,3,0)</f>
        <v>Túi</v>
      </c>
      <c r="R1656" s="248">
        <v>4</v>
      </c>
      <c r="S1656" s="159"/>
      <c r="T1656" s="159">
        <f>VLOOKUP(VLOOKUP(G1656,Ma_KH!$A:$R,18,0)&amp;K1656,Gia_MB!$A:$F,6,0)</f>
        <v>116611</v>
      </c>
      <c r="U1656" s="254">
        <f t="shared" si="150"/>
        <v>466444</v>
      </c>
      <c r="V1656" s="159"/>
      <c r="W1656" s="246">
        <f t="shared" si="151"/>
        <v>0</v>
      </c>
      <c r="X1656" s="247" t="str">
        <f t="shared" si="152"/>
        <v>8</v>
      </c>
      <c r="Y1656" s="159"/>
      <c r="Z1656" s="254">
        <f t="shared" si="153"/>
        <v>37315.520000000004</v>
      </c>
      <c r="AA1656" s="5">
        <f>VLOOKUP(G1656,Ma_KH!$A:$R,14,0)</f>
        <v>60</v>
      </c>
    </row>
    <row r="1657" spans="1:27" x14ac:dyDescent="0.25">
      <c r="A1657" s="186">
        <v>46115</v>
      </c>
      <c r="B1657" s="205">
        <v>4187052835</v>
      </c>
      <c r="C1657" s="189" t="s">
        <v>15253</v>
      </c>
      <c r="D1657" s="186">
        <v>46118</v>
      </c>
      <c r="E1657" s="206"/>
      <c r="F1657" s="189"/>
      <c r="G1657" s="207" t="s">
        <v>7223</v>
      </c>
      <c r="H1657" s="206"/>
      <c r="I1657" s="288" t="s">
        <v>15598</v>
      </c>
      <c r="J1657" s="283" t="s">
        <v>1769</v>
      </c>
      <c r="K1657" s="205" t="s">
        <v>27</v>
      </c>
      <c r="L1657" s="190" t="str">
        <f>VLOOKUP($K1657,TONG_SL!$A:$D,2,0)</f>
        <v>Chân giò heo muối 300g</v>
      </c>
      <c r="M1657" s="243"/>
      <c r="N1657" s="190" t="str">
        <f t="shared" si="149"/>
        <v>K-C6</v>
      </c>
      <c r="O1657" s="243"/>
      <c r="P1657" s="243"/>
      <c r="Q1657" s="190" t="str">
        <f>VLOOKUP(K1657,TONG_SL!$A:$D,3,0)</f>
        <v>Túi</v>
      </c>
      <c r="R1657" s="248">
        <v>13</v>
      </c>
      <c r="S1657" s="159"/>
      <c r="T1657" s="159">
        <f>VLOOKUP(VLOOKUP(G1657,Ma_KH!$A:$R,18,0)&amp;K1657,Gia_MB!$A:$F,6,0)</f>
        <v>73431</v>
      </c>
      <c r="U1657" s="254">
        <f t="shared" si="150"/>
        <v>954603</v>
      </c>
      <c r="V1657" s="159"/>
      <c r="W1657" s="246">
        <f t="shared" si="151"/>
        <v>0</v>
      </c>
      <c r="X1657" s="247" t="str">
        <f t="shared" si="152"/>
        <v>8</v>
      </c>
      <c r="Y1657" s="159"/>
      <c r="Z1657" s="254">
        <f t="shared" si="153"/>
        <v>76368.240000000005</v>
      </c>
      <c r="AA1657" s="5">
        <f>VLOOKUP(G1657,Ma_KH!$A:$R,14,0)</f>
        <v>60</v>
      </c>
    </row>
    <row r="1658" spans="1:27" x14ac:dyDescent="0.25">
      <c r="A1658" s="186">
        <v>46115</v>
      </c>
      <c r="B1658" s="205">
        <v>4187053075</v>
      </c>
      <c r="C1658" s="189" t="s">
        <v>15253</v>
      </c>
      <c r="D1658" s="186">
        <v>46118</v>
      </c>
      <c r="E1658" s="206"/>
      <c r="F1658" s="189"/>
      <c r="G1658" s="207" t="s">
        <v>7223</v>
      </c>
      <c r="H1658" s="206"/>
      <c r="I1658" s="288" t="s">
        <v>15599</v>
      </c>
      <c r="J1658" s="283" t="s">
        <v>1769</v>
      </c>
      <c r="K1658" s="205" t="s">
        <v>48</v>
      </c>
      <c r="L1658" s="190" t="str">
        <f>VLOOKUP($K1658,TONG_SL!$A:$D,2,0)</f>
        <v>Mọc Nấm Hương 250g</v>
      </c>
      <c r="M1658" s="243"/>
      <c r="N1658" s="190" t="str">
        <f t="shared" si="149"/>
        <v>K-C6</v>
      </c>
      <c r="O1658" s="243"/>
      <c r="P1658" s="243"/>
      <c r="Q1658" s="190" t="str">
        <f>VLOOKUP(K1658,TONG_SL!$A:$D,3,0)</f>
        <v>Túi</v>
      </c>
      <c r="R1658" s="248">
        <v>3</v>
      </c>
      <c r="S1658" s="159"/>
      <c r="T1658" s="159">
        <f>VLOOKUP(VLOOKUP(G1658,Ma_KH!$A:$R,18,0)&amp;K1658,Gia_MB!$A:$F,6,0)</f>
        <v>46000</v>
      </c>
      <c r="U1658" s="254">
        <f t="shared" si="150"/>
        <v>138000</v>
      </c>
      <c r="V1658" s="159"/>
      <c r="W1658" s="246">
        <f t="shared" si="151"/>
        <v>0</v>
      </c>
      <c r="X1658" s="247" t="str">
        <f t="shared" si="152"/>
        <v>8</v>
      </c>
      <c r="Y1658" s="159"/>
      <c r="Z1658" s="254">
        <f t="shared" si="153"/>
        <v>11040</v>
      </c>
      <c r="AA1658" s="5">
        <f>VLOOKUP(G1658,Ma_KH!$A:$R,14,0)</f>
        <v>60</v>
      </c>
    </row>
    <row r="1659" spans="1:27" x14ac:dyDescent="0.25">
      <c r="A1659" s="186">
        <v>46115</v>
      </c>
      <c r="B1659" s="205">
        <v>4187053075</v>
      </c>
      <c r="C1659" s="189" t="s">
        <v>15253</v>
      </c>
      <c r="D1659" s="186">
        <v>46118</v>
      </c>
      <c r="E1659" s="206"/>
      <c r="F1659" s="189"/>
      <c r="G1659" s="207" t="s">
        <v>7223</v>
      </c>
      <c r="H1659" s="206"/>
      <c r="I1659" s="288" t="s">
        <v>15599</v>
      </c>
      <c r="J1659" s="283" t="s">
        <v>1769</v>
      </c>
      <c r="K1659" s="205" t="s">
        <v>32</v>
      </c>
      <c r="L1659" s="190" t="str">
        <f>VLOOKUP($K1659,TONG_SL!$A:$D,2,0)</f>
        <v>Giò Tai Lưỡi Xào 250g</v>
      </c>
      <c r="M1659" s="243"/>
      <c r="N1659" s="190" t="str">
        <f t="shared" si="149"/>
        <v>K-C6</v>
      </c>
      <c r="O1659" s="243"/>
      <c r="P1659" s="243"/>
      <c r="Q1659" s="190" t="str">
        <f>VLOOKUP(K1659,TONG_SL!$A:$D,3,0)</f>
        <v>Túi</v>
      </c>
      <c r="R1659" s="248">
        <v>2</v>
      </c>
      <c r="S1659" s="159"/>
      <c r="T1659" s="159">
        <f>VLOOKUP(VLOOKUP(G1659,Ma_KH!$A:$R,18,0)&amp;K1659,Gia_MB!$A:$F,6,0)</f>
        <v>50182</v>
      </c>
      <c r="U1659" s="254">
        <f t="shared" si="150"/>
        <v>100364</v>
      </c>
      <c r="V1659" s="159"/>
      <c r="W1659" s="246">
        <f t="shared" si="151"/>
        <v>0</v>
      </c>
      <c r="X1659" s="247" t="str">
        <f t="shared" si="152"/>
        <v>8</v>
      </c>
      <c r="Y1659" s="159"/>
      <c r="Z1659" s="254">
        <f t="shared" si="153"/>
        <v>8029.12</v>
      </c>
      <c r="AA1659" s="5">
        <f>VLOOKUP(G1659,Ma_KH!$A:$R,14,0)</f>
        <v>60</v>
      </c>
    </row>
    <row r="1660" spans="1:27" x14ac:dyDescent="0.25">
      <c r="A1660" s="186">
        <v>46115</v>
      </c>
      <c r="B1660" s="205">
        <v>4187053075</v>
      </c>
      <c r="C1660" s="189" t="s">
        <v>15253</v>
      </c>
      <c r="D1660" s="186">
        <v>46118</v>
      </c>
      <c r="E1660" s="206"/>
      <c r="F1660" s="189"/>
      <c r="G1660" s="207" t="s">
        <v>7223</v>
      </c>
      <c r="H1660" s="206"/>
      <c r="I1660" s="288" t="s">
        <v>15599</v>
      </c>
      <c r="J1660" s="283" t="s">
        <v>1769</v>
      </c>
      <c r="K1660" s="205" t="s">
        <v>37</v>
      </c>
      <c r="L1660" s="190" t="str">
        <f>VLOOKUP($K1660,TONG_SL!$A:$D,2,0)</f>
        <v>Chả cốm 300g</v>
      </c>
      <c r="M1660" s="243"/>
      <c r="N1660" s="190" t="str">
        <f t="shared" si="149"/>
        <v>K-C6</v>
      </c>
      <c r="O1660" s="243"/>
      <c r="P1660" s="243"/>
      <c r="Q1660" s="190" t="str">
        <f>VLOOKUP(K1660,TONG_SL!$A:$D,3,0)</f>
        <v>Túi</v>
      </c>
      <c r="R1660" s="248">
        <v>13</v>
      </c>
      <c r="S1660" s="159"/>
      <c r="T1660" s="159">
        <f>VLOOKUP(VLOOKUP(G1660,Ma_KH!$A:$R,18,0)&amp;K1660,Gia_MB!$A:$F,6,0)</f>
        <v>74250</v>
      </c>
      <c r="U1660" s="254">
        <f t="shared" si="150"/>
        <v>965250</v>
      </c>
      <c r="V1660" s="159"/>
      <c r="W1660" s="246">
        <f t="shared" si="151"/>
        <v>0</v>
      </c>
      <c r="X1660" s="247" t="str">
        <f t="shared" si="152"/>
        <v>8</v>
      </c>
      <c r="Y1660" s="159"/>
      <c r="Z1660" s="254">
        <f t="shared" si="153"/>
        <v>77220</v>
      </c>
      <c r="AA1660" s="5">
        <f>VLOOKUP(G1660,Ma_KH!$A:$R,14,0)</f>
        <v>60</v>
      </c>
    </row>
    <row r="1661" spans="1:27" x14ac:dyDescent="0.25">
      <c r="A1661" s="186">
        <v>46115</v>
      </c>
      <c r="B1661" s="205">
        <v>4187053075</v>
      </c>
      <c r="C1661" s="189" t="s">
        <v>15253</v>
      </c>
      <c r="D1661" s="186">
        <v>46118</v>
      </c>
      <c r="E1661" s="206"/>
      <c r="F1661" s="189"/>
      <c r="G1661" s="207" t="s">
        <v>7223</v>
      </c>
      <c r="H1661" s="206"/>
      <c r="I1661" s="288" t="s">
        <v>15599</v>
      </c>
      <c r="J1661" s="283" t="s">
        <v>1769</v>
      </c>
      <c r="K1661" s="205" t="s">
        <v>39</v>
      </c>
      <c r="L1661" s="190" t="str">
        <f>VLOOKUP($K1661,TONG_SL!$A:$D,2,0)</f>
        <v>Chả nướng 300g</v>
      </c>
      <c r="M1661" s="243"/>
      <c r="N1661" s="190" t="str">
        <f t="shared" si="149"/>
        <v>K-C6</v>
      </c>
      <c r="O1661" s="243"/>
      <c r="P1661" s="243"/>
      <c r="Q1661" s="190" t="str">
        <f>VLOOKUP(K1661,TONG_SL!$A:$D,3,0)</f>
        <v>Túi</v>
      </c>
      <c r="R1661" s="248">
        <v>15</v>
      </c>
      <c r="S1661" s="159"/>
      <c r="T1661" s="159">
        <f>VLOOKUP(VLOOKUP(G1661,Ma_KH!$A:$R,18,0)&amp;K1661,Gia_MB!$A:$F,6,0)</f>
        <v>70950</v>
      </c>
      <c r="U1661" s="254">
        <f t="shared" si="150"/>
        <v>1064250</v>
      </c>
      <c r="V1661" s="159"/>
      <c r="W1661" s="246">
        <f t="shared" si="151"/>
        <v>0</v>
      </c>
      <c r="X1661" s="247" t="str">
        <f t="shared" si="152"/>
        <v>8</v>
      </c>
      <c r="Y1661" s="159"/>
      <c r="Z1661" s="254">
        <f t="shared" si="153"/>
        <v>85140</v>
      </c>
      <c r="AA1661" s="5">
        <f>VLOOKUP(G1661,Ma_KH!$A:$R,14,0)</f>
        <v>60</v>
      </c>
    </row>
    <row r="1662" spans="1:27" x14ac:dyDescent="0.25">
      <c r="A1662" s="186">
        <v>46115</v>
      </c>
      <c r="B1662" s="205">
        <v>4187053075</v>
      </c>
      <c r="C1662" s="189" t="s">
        <v>15253</v>
      </c>
      <c r="D1662" s="186">
        <v>46118</v>
      </c>
      <c r="E1662" s="206"/>
      <c r="F1662" s="189"/>
      <c r="G1662" s="207" t="s">
        <v>7223</v>
      </c>
      <c r="H1662" s="206"/>
      <c r="I1662" s="288" t="s">
        <v>15599</v>
      </c>
      <c r="J1662" s="283" t="s">
        <v>1769</v>
      </c>
      <c r="K1662" s="205" t="s">
        <v>34</v>
      </c>
      <c r="L1662" s="190" t="str">
        <f>VLOOKUP($K1662,TONG_SL!$A:$D,2,0)</f>
        <v>Tai heo muối 200g</v>
      </c>
      <c r="M1662" s="243"/>
      <c r="N1662" s="190" t="str">
        <f t="shared" si="149"/>
        <v>K-C6</v>
      </c>
      <c r="O1662" s="243"/>
      <c r="P1662" s="243"/>
      <c r="Q1662" s="190" t="str">
        <f>VLOOKUP(K1662,TONG_SL!$A:$D,3,0)</f>
        <v>Túi</v>
      </c>
      <c r="R1662" s="248">
        <v>1</v>
      </c>
      <c r="S1662" s="159"/>
      <c r="T1662" s="159">
        <f>VLOOKUP(VLOOKUP(G1662,Ma_KH!$A:$R,18,0)&amp;K1662,Gia_MB!$A:$F,6,0)</f>
        <v>55595</v>
      </c>
      <c r="U1662" s="254">
        <f t="shared" si="150"/>
        <v>55595</v>
      </c>
      <c r="V1662" s="159"/>
      <c r="W1662" s="246">
        <f t="shared" si="151"/>
        <v>0</v>
      </c>
      <c r="X1662" s="247" t="str">
        <f t="shared" si="152"/>
        <v>8</v>
      </c>
      <c r="Y1662" s="159"/>
      <c r="Z1662" s="254">
        <f t="shared" si="153"/>
        <v>4447.6000000000004</v>
      </c>
      <c r="AA1662" s="5">
        <f>VLOOKUP(G1662,Ma_KH!$A:$R,14,0)</f>
        <v>60</v>
      </c>
    </row>
    <row r="1663" spans="1:27" x14ac:dyDescent="0.25">
      <c r="A1663" s="186">
        <v>46115</v>
      </c>
      <c r="B1663" s="205">
        <v>4187053075</v>
      </c>
      <c r="C1663" s="189" t="s">
        <v>15253</v>
      </c>
      <c r="D1663" s="186">
        <v>46118</v>
      </c>
      <c r="E1663" s="206"/>
      <c r="F1663" s="189"/>
      <c r="G1663" s="207" t="s">
        <v>7223</v>
      </c>
      <c r="H1663" s="206"/>
      <c r="I1663" s="288" t="s">
        <v>15599</v>
      </c>
      <c r="J1663" s="283" t="s">
        <v>1769</v>
      </c>
      <c r="K1663" s="205" t="s">
        <v>30</v>
      </c>
      <c r="L1663" s="190" t="str">
        <f>VLOOKUP($K1663,TONG_SL!$A:$D,2,0)</f>
        <v>Gà muối 500g</v>
      </c>
      <c r="M1663" s="243"/>
      <c r="N1663" s="190" t="str">
        <f t="shared" si="149"/>
        <v>K-C6</v>
      </c>
      <c r="O1663" s="243"/>
      <c r="P1663" s="243"/>
      <c r="Q1663" s="190" t="str">
        <f>VLOOKUP(K1663,TONG_SL!$A:$D,3,0)</f>
        <v>Túi</v>
      </c>
      <c r="R1663" s="248">
        <v>3</v>
      </c>
      <c r="S1663" s="159"/>
      <c r="T1663" s="159">
        <f>VLOOKUP(VLOOKUP(G1663,Ma_KH!$A:$R,18,0)&amp;K1663,Gia_MB!$A:$F,6,0)</f>
        <v>116611</v>
      </c>
      <c r="U1663" s="254">
        <f t="shared" si="150"/>
        <v>349833</v>
      </c>
      <c r="V1663" s="159"/>
      <c r="W1663" s="246">
        <f t="shared" si="151"/>
        <v>0</v>
      </c>
      <c r="X1663" s="247" t="str">
        <f t="shared" si="152"/>
        <v>8</v>
      </c>
      <c r="Y1663" s="159"/>
      <c r="Z1663" s="254">
        <f t="shared" si="153"/>
        <v>27986.639999999999</v>
      </c>
      <c r="AA1663" s="5">
        <f>VLOOKUP(G1663,Ma_KH!$A:$R,14,0)</f>
        <v>60</v>
      </c>
    </row>
    <row r="1664" spans="1:27" x14ac:dyDescent="0.25">
      <c r="A1664" s="186">
        <v>46115</v>
      </c>
      <c r="B1664" s="205">
        <v>4187053075</v>
      </c>
      <c r="C1664" s="189" t="s">
        <v>15253</v>
      </c>
      <c r="D1664" s="186">
        <v>46118</v>
      </c>
      <c r="E1664" s="206"/>
      <c r="F1664" s="189"/>
      <c r="G1664" s="207" t="s">
        <v>7223</v>
      </c>
      <c r="H1664" s="206"/>
      <c r="I1664" s="288" t="s">
        <v>15599</v>
      </c>
      <c r="J1664" s="283" t="s">
        <v>1769</v>
      </c>
      <c r="K1664" s="205" t="s">
        <v>27</v>
      </c>
      <c r="L1664" s="190" t="str">
        <f>VLOOKUP($K1664,TONG_SL!$A:$D,2,0)</f>
        <v>Chân giò heo muối 300g</v>
      </c>
      <c r="M1664" s="243"/>
      <c r="N1664" s="190" t="str">
        <f t="shared" si="149"/>
        <v>K-C6</v>
      </c>
      <c r="O1664" s="243"/>
      <c r="P1664" s="243"/>
      <c r="Q1664" s="190" t="str">
        <f>VLOOKUP(K1664,TONG_SL!$A:$D,3,0)</f>
        <v>Túi</v>
      </c>
      <c r="R1664" s="248">
        <v>9</v>
      </c>
      <c r="S1664" s="159"/>
      <c r="T1664" s="159">
        <f>VLOOKUP(VLOOKUP(G1664,Ma_KH!$A:$R,18,0)&amp;K1664,Gia_MB!$A:$F,6,0)</f>
        <v>73431</v>
      </c>
      <c r="U1664" s="254">
        <f t="shared" si="150"/>
        <v>660879</v>
      </c>
      <c r="V1664" s="159"/>
      <c r="W1664" s="246">
        <f t="shared" si="151"/>
        <v>0</v>
      </c>
      <c r="X1664" s="247" t="str">
        <f t="shared" si="152"/>
        <v>8</v>
      </c>
      <c r="Y1664" s="159"/>
      <c r="Z1664" s="254">
        <f t="shared" si="153"/>
        <v>52870.32</v>
      </c>
      <c r="AA1664" s="5">
        <f>VLOOKUP(G1664,Ma_KH!$A:$R,14,0)</f>
        <v>60</v>
      </c>
    </row>
    <row r="1665" spans="1:27" x14ac:dyDescent="0.25">
      <c r="A1665" s="261">
        <v>46118</v>
      </c>
      <c r="B1665" s="262">
        <v>4187110656</v>
      </c>
      <c r="C1665" s="263" t="s">
        <v>15253</v>
      </c>
      <c r="D1665" s="261">
        <v>46118</v>
      </c>
      <c r="E1665" s="206"/>
      <c r="F1665" s="189"/>
      <c r="G1665" s="265" t="s">
        <v>7223</v>
      </c>
      <c r="H1665" s="206"/>
      <c r="I1665" s="288" t="s">
        <v>15600</v>
      </c>
      <c r="J1665" s="283" t="s">
        <v>1769</v>
      </c>
      <c r="K1665" s="205" t="s">
        <v>52</v>
      </c>
      <c r="L1665" s="190" t="str">
        <f>VLOOKUP($K1665,TONG_SL!$A:$D,2,0)</f>
        <v>Gà xì dầu 500g</v>
      </c>
      <c r="M1665" s="243"/>
      <c r="N1665" s="190" t="str">
        <f t="shared" si="149"/>
        <v>K-C6</v>
      </c>
      <c r="O1665" s="243"/>
      <c r="P1665" s="243"/>
      <c r="Q1665" s="190" t="str">
        <f>VLOOKUP(K1665,TONG_SL!$A:$D,3,0)</f>
        <v>Túi</v>
      </c>
      <c r="R1665" s="248">
        <v>3</v>
      </c>
      <c r="S1665" s="159"/>
      <c r="T1665" s="159">
        <f>VLOOKUP(VLOOKUP(G1665,Ma_KH!$A:$R,18,0)&amp;K1665,Gia_MB!$A:$F,6,0)</f>
        <v>111606</v>
      </c>
      <c r="U1665" s="254">
        <f t="shared" si="150"/>
        <v>334818</v>
      </c>
      <c r="V1665" s="159"/>
      <c r="W1665" s="246">
        <f t="shared" si="151"/>
        <v>0</v>
      </c>
      <c r="X1665" s="247" t="str">
        <f t="shared" si="152"/>
        <v>8</v>
      </c>
      <c r="Y1665" s="159"/>
      <c r="Z1665" s="254">
        <f t="shared" si="153"/>
        <v>26785.440000000002</v>
      </c>
      <c r="AA1665" s="5">
        <f>VLOOKUP(G1665,Ma_KH!$A:$R,14,0)</f>
        <v>60</v>
      </c>
    </row>
    <row r="1666" spans="1:27" x14ac:dyDescent="0.25">
      <c r="A1666" s="261">
        <v>46118</v>
      </c>
      <c r="B1666" s="262">
        <v>4187110656</v>
      </c>
      <c r="C1666" s="263" t="s">
        <v>15253</v>
      </c>
      <c r="D1666" s="261">
        <v>46118</v>
      </c>
      <c r="E1666" s="206"/>
      <c r="F1666" s="189"/>
      <c r="G1666" s="265" t="s">
        <v>7223</v>
      </c>
      <c r="H1666" s="206"/>
      <c r="I1666" s="288" t="s">
        <v>15600</v>
      </c>
      <c r="J1666" s="283" t="s">
        <v>1769</v>
      </c>
      <c r="K1666" s="205" t="s">
        <v>39</v>
      </c>
      <c r="L1666" s="190" t="str">
        <f>VLOOKUP($K1666,TONG_SL!$A:$D,2,0)</f>
        <v>Chả nướng 300g</v>
      </c>
      <c r="M1666" s="243"/>
      <c r="N1666" s="190" t="str">
        <f t="shared" si="149"/>
        <v>K-C6</v>
      </c>
      <c r="O1666" s="243"/>
      <c r="P1666" s="243"/>
      <c r="Q1666" s="190" t="str">
        <f>VLOOKUP(K1666,TONG_SL!$A:$D,3,0)</f>
        <v>Túi</v>
      </c>
      <c r="R1666" s="248">
        <v>10</v>
      </c>
      <c r="S1666" s="159"/>
      <c r="T1666" s="159">
        <f>VLOOKUP(VLOOKUP(G1666,Ma_KH!$A:$R,18,0)&amp;K1666,Gia_MB!$A:$F,6,0)</f>
        <v>70950</v>
      </c>
      <c r="U1666" s="254">
        <f t="shared" si="150"/>
        <v>709500</v>
      </c>
      <c r="V1666" s="159"/>
      <c r="W1666" s="246">
        <f t="shared" si="151"/>
        <v>0</v>
      </c>
      <c r="X1666" s="247" t="str">
        <f t="shared" si="152"/>
        <v>8</v>
      </c>
      <c r="Y1666" s="159"/>
      <c r="Z1666" s="254">
        <f t="shared" si="153"/>
        <v>56760</v>
      </c>
      <c r="AA1666" s="5">
        <f>VLOOKUP(G1666,Ma_KH!$A:$R,14,0)</f>
        <v>60</v>
      </c>
    </row>
    <row r="1667" spans="1:27" x14ac:dyDescent="0.25">
      <c r="A1667" s="261">
        <v>46118</v>
      </c>
      <c r="B1667" s="262">
        <v>4187110656</v>
      </c>
      <c r="C1667" s="263" t="s">
        <v>15253</v>
      </c>
      <c r="D1667" s="261">
        <v>46118</v>
      </c>
      <c r="E1667" s="206"/>
      <c r="F1667" s="189"/>
      <c r="G1667" s="265" t="s">
        <v>7223</v>
      </c>
      <c r="H1667" s="206"/>
      <c r="I1667" s="288" t="s">
        <v>15600</v>
      </c>
      <c r="J1667" s="283" t="s">
        <v>1769</v>
      </c>
      <c r="K1667" s="205" t="s">
        <v>37</v>
      </c>
      <c r="L1667" s="190" t="str">
        <f>VLOOKUP($K1667,TONG_SL!$A:$D,2,0)</f>
        <v>Chả cốm 300g</v>
      </c>
      <c r="M1667" s="243"/>
      <c r="N1667" s="190" t="str">
        <f t="shared" ref="N1667:N1730" si="154">IF($B1667&lt;&gt;"","K-C6","")</f>
        <v>K-C6</v>
      </c>
      <c r="O1667" s="243"/>
      <c r="P1667" s="243"/>
      <c r="Q1667" s="190" t="str">
        <f>VLOOKUP(K1667,TONG_SL!$A:$D,3,0)</f>
        <v>Túi</v>
      </c>
      <c r="R1667" s="248">
        <v>10</v>
      </c>
      <c r="S1667" s="159"/>
      <c r="T1667" s="159">
        <f>VLOOKUP(VLOOKUP(G1667,Ma_KH!$A:$R,18,0)&amp;K1667,Gia_MB!$A:$F,6,0)</f>
        <v>74250</v>
      </c>
      <c r="U1667" s="254">
        <f t="shared" si="150"/>
        <v>742500</v>
      </c>
      <c r="V1667" s="159"/>
      <c r="W1667" s="246">
        <f t="shared" si="151"/>
        <v>0</v>
      </c>
      <c r="X1667" s="247" t="str">
        <f t="shared" si="152"/>
        <v>8</v>
      </c>
      <c r="Y1667" s="159"/>
      <c r="Z1667" s="254">
        <f t="shared" si="153"/>
        <v>59400</v>
      </c>
      <c r="AA1667" s="5">
        <f>VLOOKUP(G1667,Ma_KH!$A:$R,14,0)</f>
        <v>60</v>
      </c>
    </row>
    <row r="1668" spans="1:27" x14ac:dyDescent="0.25">
      <c r="A1668" s="261">
        <v>46118</v>
      </c>
      <c r="B1668" s="262">
        <v>4187110656</v>
      </c>
      <c r="C1668" s="263" t="s">
        <v>15253</v>
      </c>
      <c r="D1668" s="261">
        <v>46118</v>
      </c>
      <c r="E1668" s="206"/>
      <c r="F1668" s="189"/>
      <c r="G1668" s="265" t="s">
        <v>7223</v>
      </c>
      <c r="H1668" s="206"/>
      <c r="I1668" s="288" t="s">
        <v>15600</v>
      </c>
      <c r="J1668" s="283" t="s">
        <v>1769</v>
      </c>
      <c r="K1668" s="205" t="s">
        <v>32</v>
      </c>
      <c r="L1668" s="190" t="str">
        <f>VLOOKUP($K1668,TONG_SL!$A:$D,2,0)</f>
        <v>Giò Tai Lưỡi Xào 250g</v>
      </c>
      <c r="M1668" s="243"/>
      <c r="N1668" s="190" t="str">
        <f t="shared" si="154"/>
        <v>K-C6</v>
      </c>
      <c r="O1668" s="243"/>
      <c r="P1668" s="243"/>
      <c r="Q1668" s="190" t="str">
        <f>VLOOKUP(K1668,TONG_SL!$A:$D,3,0)</f>
        <v>Túi</v>
      </c>
      <c r="R1668" s="248">
        <v>10</v>
      </c>
      <c r="S1668" s="159"/>
      <c r="T1668" s="159">
        <f>VLOOKUP(VLOOKUP(G1668,Ma_KH!$A:$R,18,0)&amp;K1668,Gia_MB!$A:$F,6,0)</f>
        <v>50182</v>
      </c>
      <c r="U1668" s="254">
        <f t="shared" si="150"/>
        <v>501820</v>
      </c>
      <c r="V1668" s="159"/>
      <c r="W1668" s="246">
        <f t="shared" si="151"/>
        <v>0</v>
      </c>
      <c r="X1668" s="247" t="str">
        <f t="shared" si="152"/>
        <v>8</v>
      </c>
      <c r="Y1668" s="159"/>
      <c r="Z1668" s="254">
        <f t="shared" si="153"/>
        <v>40145.599999999999</v>
      </c>
      <c r="AA1668" s="5">
        <f>VLOOKUP(G1668,Ma_KH!$A:$R,14,0)</f>
        <v>60</v>
      </c>
    </row>
    <row r="1669" spans="1:27" x14ac:dyDescent="0.25">
      <c r="A1669" s="261">
        <v>46118</v>
      </c>
      <c r="B1669" s="262">
        <v>4187110656</v>
      </c>
      <c r="C1669" s="263" t="s">
        <v>15253</v>
      </c>
      <c r="D1669" s="261">
        <v>46118</v>
      </c>
      <c r="E1669" s="206"/>
      <c r="F1669" s="189"/>
      <c r="G1669" s="265" t="s">
        <v>7223</v>
      </c>
      <c r="H1669" s="206"/>
      <c r="I1669" s="288" t="s">
        <v>15600</v>
      </c>
      <c r="J1669" s="283" t="s">
        <v>1769</v>
      </c>
      <c r="K1669" s="205" t="s">
        <v>27</v>
      </c>
      <c r="L1669" s="190" t="str">
        <f>VLOOKUP($K1669,TONG_SL!$A:$D,2,0)</f>
        <v>Chân giò heo muối 300g</v>
      </c>
      <c r="M1669" s="243"/>
      <c r="N1669" s="190" t="str">
        <f t="shared" si="154"/>
        <v>K-C6</v>
      </c>
      <c r="O1669" s="243"/>
      <c r="P1669" s="243"/>
      <c r="Q1669" s="190" t="str">
        <f>VLOOKUP(K1669,TONG_SL!$A:$D,3,0)</f>
        <v>Túi</v>
      </c>
      <c r="R1669" s="248">
        <v>15</v>
      </c>
      <c r="S1669" s="159"/>
      <c r="T1669" s="159">
        <f>VLOOKUP(VLOOKUP(G1669,Ma_KH!$A:$R,18,0)&amp;K1669,Gia_MB!$A:$F,6,0)</f>
        <v>73431</v>
      </c>
      <c r="U1669" s="254">
        <f t="shared" si="150"/>
        <v>1101465</v>
      </c>
      <c r="V1669" s="159"/>
      <c r="W1669" s="246">
        <f t="shared" si="151"/>
        <v>0</v>
      </c>
      <c r="X1669" s="247" t="str">
        <f t="shared" si="152"/>
        <v>8</v>
      </c>
      <c r="Y1669" s="159"/>
      <c r="Z1669" s="254">
        <f t="shared" si="153"/>
        <v>88117.2</v>
      </c>
      <c r="AA1669" s="5">
        <f>VLOOKUP(G1669,Ma_KH!$A:$R,14,0)</f>
        <v>60</v>
      </c>
    </row>
    <row r="1670" spans="1:27" x14ac:dyDescent="0.25">
      <c r="A1670" s="261">
        <v>46118</v>
      </c>
      <c r="B1670" s="262">
        <v>4187110656</v>
      </c>
      <c r="C1670" s="263" t="s">
        <v>15253</v>
      </c>
      <c r="D1670" s="261">
        <v>46118</v>
      </c>
      <c r="E1670" s="206"/>
      <c r="F1670" s="189"/>
      <c r="G1670" s="265" t="s">
        <v>7223</v>
      </c>
      <c r="H1670" s="206"/>
      <c r="I1670" s="288" t="s">
        <v>15600</v>
      </c>
      <c r="J1670" s="283" t="s">
        <v>1769</v>
      </c>
      <c r="K1670" s="205" t="s">
        <v>30</v>
      </c>
      <c r="L1670" s="190" t="str">
        <f>VLOOKUP($K1670,TONG_SL!$A:$D,2,0)</f>
        <v>Gà muối 500g</v>
      </c>
      <c r="M1670" s="243"/>
      <c r="N1670" s="190" t="str">
        <f t="shared" si="154"/>
        <v>K-C6</v>
      </c>
      <c r="O1670" s="243"/>
      <c r="P1670" s="243"/>
      <c r="Q1670" s="190" t="str">
        <f>VLOOKUP(K1670,TONG_SL!$A:$D,3,0)</f>
        <v>Túi</v>
      </c>
      <c r="R1670" s="249">
        <v>15</v>
      </c>
      <c r="S1670" s="159"/>
      <c r="T1670" s="159">
        <f>VLOOKUP(VLOOKUP(G1670,Ma_KH!$A:$R,18,0)&amp;K1670,Gia_MB!$A:$F,6,0)</f>
        <v>116611</v>
      </c>
      <c r="U1670" s="254">
        <f t="shared" si="150"/>
        <v>1749165</v>
      </c>
      <c r="V1670" s="159"/>
      <c r="W1670" s="246">
        <f t="shared" si="151"/>
        <v>0</v>
      </c>
      <c r="X1670" s="247" t="str">
        <f t="shared" si="152"/>
        <v>8</v>
      </c>
      <c r="Y1670" s="159"/>
      <c r="Z1670" s="254">
        <f t="shared" si="153"/>
        <v>139933.20000000001</v>
      </c>
      <c r="AA1670" s="5">
        <f>VLOOKUP(G1670,Ma_KH!$A:$R,14,0)</f>
        <v>60</v>
      </c>
    </row>
    <row r="1671" spans="1:27" x14ac:dyDescent="0.25">
      <c r="A1671" s="186">
        <v>46118</v>
      </c>
      <c r="B1671" s="205">
        <v>4187189427</v>
      </c>
      <c r="C1671" s="189" t="s">
        <v>15253</v>
      </c>
      <c r="D1671" s="186">
        <v>46118</v>
      </c>
      <c r="E1671" s="206"/>
      <c r="F1671" s="189"/>
      <c r="G1671" s="207" t="s">
        <v>15032</v>
      </c>
      <c r="H1671" s="206"/>
      <c r="I1671" s="288" t="s">
        <v>15601</v>
      </c>
      <c r="J1671" s="283" t="s">
        <v>1769</v>
      </c>
      <c r="K1671" s="205" t="s">
        <v>30</v>
      </c>
      <c r="L1671" s="190" t="str">
        <f>VLOOKUP($K1671,TONG_SL!$A:$D,2,0)</f>
        <v>Gà muối 500g</v>
      </c>
      <c r="M1671" s="243"/>
      <c r="N1671" s="190" t="str">
        <f t="shared" si="154"/>
        <v>K-C6</v>
      </c>
      <c r="O1671" s="243"/>
      <c r="P1671" s="243"/>
      <c r="Q1671" s="190" t="str">
        <f>VLOOKUP(K1671,TONG_SL!$A:$D,3,0)</f>
        <v>Túi</v>
      </c>
      <c r="R1671" s="248">
        <v>5</v>
      </c>
      <c r="S1671" s="159"/>
      <c r="T1671" s="159">
        <f>VLOOKUP(VLOOKUP(G1671,Ma_KH!$A:$R,18,0)&amp;K1671,Gia_MB!$A:$F,6,0)</f>
        <v>116611</v>
      </c>
      <c r="U1671" s="254">
        <f t="shared" si="150"/>
        <v>583055</v>
      </c>
      <c r="V1671" s="159"/>
      <c r="W1671" s="246">
        <f t="shared" si="151"/>
        <v>0</v>
      </c>
      <c r="X1671" s="247" t="str">
        <f t="shared" si="152"/>
        <v>8</v>
      </c>
      <c r="Y1671" s="159"/>
      <c r="Z1671" s="254">
        <f t="shared" si="153"/>
        <v>46644.4</v>
      </c>
      <c r="AA1671" s="5">
        <f>VLOOKUP(G1671,Ma_KH!$A:$R,14,0)</f>
        <v>60</v>
      </c>
    </row>
    <row r="1672" spans="1:27" x14ac:dyDescent="0.25">
      <c r="A1672" s="186">
        <v>46118</v>
      </c>
      <c r="B1672" s="205">
        <v>4187189427</v>
      </c>
      <c r="C1672" s="189" t="s">
        <v>15253</v>
      </c>
      <c r="D1672" s="186">
        <v>46118</v>
      </c>
      <c r="E1672" s="206"/>
      <c r="F1672" s="189"/>
      <c r="G1672" s="207" t="s">
        <v>15032</v>
      </c>
      <c r="H1672" s="206"/>
      <c r="I1672" s="288" t="s">
        <v>15601</v>
      </c>
      <c r="J1672" s="283" t="s">
        <v>1769</v>
      </c>
      <c r="K1672" s="205" t="s">
        <v>32</v>
      </c>
      <c r="L1672" s="190" t="str">
        <f>VLOOKUP($K1672,TONG_SL!$A:$D,2,0)</f>
        <v>Giò Tai Lưỡi Xào 250g</v>
      </c>
      <c r="M1672" s="243"/>
      <c r="N1672" s="190" t="str">
        <f t="shared" si="154"/>
        <v>K-C6</v>
      </c>
      <c r="O1672" s="243"/>
      <c r="P1672" s="243"/>
      <c r="Q1672" s="190" t="str">
        <f>VLOOKUP(K1672,TONG_SL!$A:$D,3,0)</f>
        <v>Túi</v>
      </c>
      <c r="R1672" s="248">
        <v>5</v>
      </c>
      <c r="S1672" s="159"/>
      <c r="T1672" s="159">
        <f>VLOOKUP(VLOOKUP(G1672,Ma_KH!$A:$R,18,0)&amp;K1672,Gia_MB!$A:$F,6,0)</f>
        <v>50182</v>
      </c>
      <c r="U1672" s="254">
        <f t="shared" si="150"/>
        <v>250910</v>
      </c>
      <c r="V1672" s="159"/>
      <c r="W1672" s="246">
        <f t="shared" si="151"/>
        <v>0</v>
      </c>
      <c r="X1672" s="247" t="str">
        <f t="shared" si="152"/>
        <v>8</v>
      </c>
      <c r="Y1672" s="159"/>
      <c r="Z1672" s="254">
        <f t="shared" si="153"/>
        <v>20072.8</v>
      </c>
      <c r="AA1672" s="5">
        <f>VLOOKUP(G1672,Ma_KH!$A:$R,14,0)</f>
        <v>60</v>
      </c>
    </row>
    <row r="1673" spans="1:27" x14ac:dyDescent="0.25">
      <c r="A1673" s="186">
        <v>46118</v>
      </c>
      <c r="B1673" s="205">
        <v>4187189427</v>
      </c>
      <c r="C1673" s="189" t="s">
        <v>15253</v>
      </c>
      <c r="D1673" s="186">
        <v>46118</v>
      </c>
      <c r="E1673" s="206"/>
      <c r="F1673" s="189"/>
      <c r="G1673" s="207" t="s">
        <v>15032</v>
      </c>
      <c r="H1673" s="206"/>
      <c r="I1673" s="288" t="s">
        <v>15601</v>
      </c>
      <c r="J1673" s="283" t="s">
        <v>1769</v>
      </c>
      <c r="K1673" s="205" t="s">
        <v>48</v>
      </c>
      <c r="L1673" s="190" t="str">
        <f>VLOOKUP($K1673,TONG_SL!$A:$D,2,0)</f>
        <v>Mọc Nấm Hương 250g</v>
      </c>
      <c r="M1673" s="243"/>
      <c r="N1673" s="190" t="str">
        <f t="shared" si="154"/>
        <v>K-C6</v>
      </c>
      <c r="O1673" s="243"/>
      <c r="P1673" s="243"/>
      <c r="Q1673" s="190" t="str">
        <f>VLOOKUP(K1673,TONG_SL!$A:$D,3,0)</f>
        <v>Túi</v>
      </c>
      <c r="R1673" s="248">
        <v>5</v>
      </c>
      <c r="S1673" s="159"/>
      <c r="T1673" s="159">
        <f>VLOOKUP(VLOOKUP(G1673,Ma_KH!$A:$R,18,0)&amp;K1673,Gia_MB!$A:$F,6,0)</f>
        <v>46000</v>
      </c>
      <c r="U1673" s="254">
        <f t="shared" si="150"/>
        <v>230000</v>
      </c>
      <c r="V1673" s="159"/>
      <c r="W1673" s="246">
        <f t="shared" si="151"/>
        <v>0</v>
      </c>
      <c r="X1673" s="247" t="str">
        <f t="shared" si="152"/>
        <v>8</v>
      </c>
      <c r="Y1673" s="159"/>
      <c r="Z1673" s="254">
        <f t="shared" si="153"/>
        <v>18400</v>
      </c>
      <c r="AA1673" s="5">
        <f>VLOOKUP(G1673,Ma_KH!$A:$R,14,0)</f>
        <v>60</v>
      </c>
    </row>
    <row r="1674" spans="1:27" x14ac:dyDescent="0.25">
      <c r="A1674" s="186">
        <v>46118</v>
      </c>
      <c r="B1674" s="205">
        <v>4187189427</v>
      </c>
      <c r="C1674" s="189" t="s">
        <v>15253</v>
      </c>
      <c r="D1674" s="186">
        <v>46118</v>
      </c>
      <c r="E1674" s="206"/>
      <c r="F1674" s="189"/>
      <c r="G1674" s="207" t="s">
        <v>15032</v>
      </c>
      <c r="H1674" s="206"/>
      <c r="I1674" s="288" t="s">
        <v>15601</v>
      </c>
      <c r="J1674" s="283" t="s">
        <v>1769</v>
      </c>
      <c r="K1674" s="205" t="s">
        <v>27</v>
      </c>
      <c r="L1674" s="190" t="str">
        <f>VLOOKUP($K1674,TONG_SL!$A:$D,2,0)</f>
        <v>Chân giò heo muối 300g</v>
      </c>
      <c r="M1674" s="243"/>
      <c r="N1674" s="190" t="str">
        <f t="shared" si="154"/>
        <v>K-C6</v>
      </c>
      <c r="O1674" s="243"/>
      <c r="P1674" s="243"/>
      <c r="Q1674" s="190" t="str">
        <f>VLOOKUP(K1674,TONG_SL!$A:$D,3,0)</f>
        <v>Túi</v>
      </c>
      <c r="R1674" s="248">
        <v>10</v>
      </c>
      <c r="S1674" s="159"/>
      <c r="T1674" s="159">
        <f>VLOOKUP(VLOOKUP(G1674,Ma_KH!$A:$R,18,0)&amp;K1674,Gia_MB!$A:$F,6,0)</f>
        <v>73431</v>
      </c>
      <c r="U1674" s="254">
        <f t="shared" si="150"/>
        <v>734310</v>
      </c>
      <c r="V1674" s="159"/>
      <c r="W1674" s="246">
        <f t="shared" si="151"/>
        <v>0</v>
      </c>
      <c r="X1674" s="247" t="str">
        <f t="shared" si="152"/>
        <v>8</v>
      </c>
      <c r="Y1674" s="159"/>
      <c r="Z1674" s="254">
        <f t="shared" si="153"/>
        <v>58744.800000000003</v>
      </c>
      <c r="AA1674" s="5">
        <f>VLOOKUP(G1674,Ma_KH!$A:$R,14,0)</f>
        <v>60</v>
      </c>
    </row>
    <row r="1675" spans="1:27" x14ac:dyDescent="0.25">
      <c r="A1675" s="186">
        <v>46118</v>
      </c>
      <c r="B1675" s="205">
        <v>4187189427</v>
      </c>
      <c r="C1675" s="189" t="s">
        <v>15253</v>
      </c>
      <c r="D1675" s="186">
        <v>46118</v>
      </c>
      <c r="E1675" s="206"/>
      <c r="F1675" s="189"/>
      <c r="G1675" s="207" t="s">
        <v>15032</v>
      </c>
      <c r="H1675" s="206"/>
      <c r="I1675" s="288" t="s">
        <v>15601</v>
      </c>
      <c r="J1675" s="283" t="s">
        <v>1769</v>
      </c>
      <c r="K1675" s="205" t="s">
        <v>37</v>
      </c>
      <c r="L1675" s="190" t="str">
        <f>VLOOKUP($K1675,TONG_SL!$A:$D,2,0)</f>
        <v>Chả cốm 300g</v>
      </c>
      <c r="M1675" s="243"/>
      <c r="N1675" s="190" t="str">
        <f t="shared" si="154"/>
        <v>K-C6</v>
      </c>
      <c r="O1675" s="243"/>
      <c r="P1675" s="243"/>
      <c r="Q1675" s="190" t="str">
        <f>VLOOKUP(K1675,TONG_SL!$A:$D,3,0)</f>
        <v>Túi</v>
      </c>
      <c r="R1675" s="248">
        <v>5</v>
      </c>
      <c r="S1675" s="159"/>
      <c r="T1675" s="159">
        <f>VLOOKUP(VLOOKUP(G1675,Ma_KH!$A:$R,18,0)&amp;K1675,Gia_MB!$A:$F,6,0)</f>
        <v>74250</v>
      </c>
      <c r="U1675" s="254">
        <f t="shared" ref="U1675:U1706" si="155">T1675*R1675</f>
        <v>371250</v>
      </c>
      <c r="V1675" s="159"/>
      <c r="W1675" s="246">
        <f t="shared" ref="W1675:W1706" si="156">U1675*V1675</f>
        <v>0</v>
      </c>
      <c r="X1675" s="247" t="str">
        <f t="shared" ref="X1675:X1706" si="157">IF(B1675&lt;&gt;"","8","0")</f>
        <v>8</v>
      </c>
      <c r="Y1675" s="159"/>
      <c r="Z1675" s="254">
        <f t="shared" ref="Z1675:Z1706" si="158">U1675*X1675%</f>
        <v>29700</v>
      </c>
      <c r="AA1675" s="5">
        <f>VLOOKUP(G1675,Ma_KH!$A:$R,14,0)</f>
        <v>60</v>
      </c>
    </row>
    <row r="1676" spans="1:27" x14ac:dyDescent="0.25">
      <c r="A1676" s="186">
        <v>46118</v>
      </c>
      <c r="B1676" s="205">
        <v>4187189427</v>
      </c>
      <c r="C1676" s="189" t="s">
        <v>15253</v>
      </c>
      <c r="D1676" s="186">
        <v>46118</v>
      </c>
      <c r="E1676" s="206"/>
      <c r="F1676" s="189"/>
      <c r="G1676" s="207" t="s">
        <v>15032</v>
      </c>
      <c r="H1676" s="206"/>
      <c r="I1676" s="288" t="s">
        <v>15601</v>
      </c>
      <c r="J1676" s="283" t="s">
        <v>1769</v>
      </c>
      <c r="K1676" s="205" t="s">
        <v>34</v>
      </c>
      <c r="L1676" s="190" t="str">
        <f>VLOOKUP($K1676,TONG_SL!$A:$D,2,0)</f>
        <v>Tai heo muối 200g</v>
      </c>
      <c r="M1676" s="243"/>
      <c r="N1676" s="190" t="str">
        <f t="shared" si="154"/>
        <v>K-C6</v>
      </c>
      <c r="O1676" s="243"/>
      <c r="P1676" s="243"/>
      <c r="Q1676" s="190" t="str">
        <f>VLOOKUP(K1676,TONG_SL!$A:$D,3,0)</f>
        <v>Túi</v>
      </c>
      <c r="R1676" s="248">
        <v>5</v>
      </c>
      <c r="S1676" s="159"/>
      <c r="T1676" s="159">
        <f>VLOOKUP(VLOOKUP(G1676,Ma_KH!$A:$R,18,0)&amp;K1676,Gia_MB!$A:$F,6,0)</f>
        <v>55595</v>
      </c>
      <c r="U1676" s="254">
        <f t="shared" si="155"/>
        <v>277975</v>
      </c>
      <c r="V1676" s="159"/>
      <c r="W1676" s="246">
        <f t="shared" si="156"/>
        <v>0</v>
      </c>
      <c r="X1676" s="247" t="str">
        <f t="shared" si="157"/>
        <v>8</v>
      </c>
      <c r="Y1676" s="159"/>
      <c r="Z1676" s="254">
        <f t="shared" si="158"/>
        <v>22238</v>
      </c>
      <c r="AA1676" s="5">
        <f>VLOOKUP(G1676,Ma_KH!$A:$R,14,0)</f>
        <v>60</v>
      </c>
    </row>
    <row r="1677" spans="1:27" x14ac:dyDescent="0.25">
      <c r="A1677" s="186">
        <v>46115</v>
      </c>
      <c r="B1677" s="205">
        <v>4187053525</v>
      </c>
      <c r="C1677" s="189" t="s">
        <v>15253</v>
      </c>
      <c r="D1677" s="186">
        <v>46118</v>
      </c>
      <c r="E1677" s="206"/>
      <c r="F1677" s="189"/>
      <c r="G1677" s="207" t="s">
        <v>15032</v>
      </c>
      <c r="H1677" s="206"/>
      <c r="I1677" s="288" t="s">
        <v>15602</v>
      </c>
      <c r="J1677" s="283" t="s">
        <v>1769</v>
      </c>
      <c r="K1677" s="205" t="s">
        <v>48</v>
      </c>
      <c r="L1677" s="190" t="str">
        <f>VLOOKUP($K1677,TONG_SL!$A:$D,2,0)</f>
        <v>Mọc Nấm Hương 250g</v>
      </c>
      <c r="M1677" s="243"/>
      <c r="N1677" s="190" t="str">
        <f t="shared" si="154"/>
        <v>K-C6</v>
      </c>
      <c r="O1677" s="243"/>
      <c r="P1677" s="243"/>
      <c r="Q1677" s="190" t="str">
        <f>VLOOKUP(K1677,TONG_SL!$A:$D,3,0)</f>
        <v>Túi</v>
      </c>
      <c r="R1677" s="248">
        <v>7</v>
      </c>
      <c r="S1677" s="159"/>
      <c r="T1677" s="159">
        <f>VLOOKUP(VLOOKUP(G1677,Ma_KH!$A:$R,18,0)&amp;K1677,Gia_MB!$A:$F,6,0)</f>
        <v>46000</v>
      </c>
      <c r="U1677" s="254">
        <f t="shared" si="155"/>
        <v>322000</v>
      </c>
      <c r="V1677" s="159"/>
      <c r="W1677" s="246">
        <f t="shared" si="156"/>
        <v>0</v>
      </c>
      <c r="X1677" s="247" t="str">
        <f t="shared" si="157"/>
        <v>8</v>
      </c>
      <c r="Y1677" s="159"/>
      <c r="Z1677" s="254">
        <f t="shared" si="158"/>
        <v>25760</v>
      </c>
      <c r="AA1677" s="5">
        <f>VLOOKUP(G1677,Ma_KH!$A:$R,14,0)</f>
        <v>60</v>
      </c>
    </row>
    <row r="1678" spans="1:27" x14ac:dyDescent="0.25">
      <c r="A1678" s="186">
        <v>46115</v>
      </c>
      <c r="B1678" s="205">
        <v>4187053525</v>
      </c>
      <c r="C1678" s="189" t="s">
        <v>15253</v>
      </c>
      <c r="D1678" s="186">
        <v>46118</v>
      </c>
      <c r="E1678" s="206"/>
      <c r="F1678" s="189"/>
      <c r="G1678" s="207" t="s">
        <v>15032</v>
      </c>
      <c r="H1678" s="206"/>
      <c r="I1678" s="288" t="s">
        <v>15602</v>
      </c>
      <c r="J1678" s="283" t="s">
        <v>1769</v>
      </c>
      <c r="K1678" s="205" t="s">
        <v>32</v>
      </c>
      <c r="L1678" s="190" t="str">
        <f>VLOOKUP($K1678,TONG_SL!$A:$D,2,0)</f>
        <v>Giò Tai Lưỡi Xào 250g</v>
      </c>
      <c r="M1678" s="243"/>
      <c r="N1678" s="190" t="str">
        <f t="shared" si="154"/>
        <v>K-C6</v>
      </c>
      <c r="O1678" s="243"/>
      <c r="P1678" s="243"/>
      <c r="Q1678" s="190" t="str">
        <f>VLOOKUP(K1678,TONG_SL!$A:$D,3,0)</f>
        <v>Túi</v>
      </c>
      <c r="R1678" s="248">
        <v>6</v>
      </c>
      <c r="S1678" s="159"/>
      <c r="T1678" s="159">
        <f>VLOOKUP(VLOOKUP(G1678,Ma_KH!$A:$R,18,0)&amp;K1678,Gia_MB!$A:$F,6,0)</f>
        <v>50182</v>
      </c>
      <c r="U1678" s="254">
        <f t="shared" si="155"/>
        <v>301092</v>
      </c>
      <c r="V1678" s="159"/>
      <c r="W1678" s="246">
        <f t="shared" si="156"/>
        <v>0</v>
      </c>
      <c r="X1678" s="247" t="str">
        <f t="shared" si="157"/>
        <v>8</v>
      </c>
      <c r="Y1678" s="159"/>
      <c r="Z1678" s="254">
        <f t="shared" si="158"/>
        <v>24087.360000000001</v>
      </c>
      <c r="AA1678" s="5">
        <f>VLOOKUP(G1678,Ma_KH!$A:$R,14,0)</f>
        <v>60</v>
      </c>
    </row>
    <row r="1679" spans="1:27" x14ac:dyDescent="0.25">
      <c r="A1679" s="186">
        <v>46115</v>
      </c>
      <c r="B1679" s="205">
        <v>4187053525</v>
      </c>
      <c r="C1679" s="189" t="s">
        <v>15253</v>
      </c>
      <c r="D1679" s="186">
        <v>46118</v>
      </c>
      <c r="E1679" s="206"/>
      <c r="F1679" s="189"/>
      <c r="G1679" s="207" t="s">
        <v>15032</v>
      </c>
      <c r="H1679" s="206"/>
      <c r="I1679" s="288" t="s">
        <v>15602</v>
      </c>
      <c r="J1679" s="283" t="s">
        <v>1769</v>
      </c>
      <c r="K1679" s="205" t="s">
        <v>37</v>
      </c>
      <c r="L1679" s="190" t="str">
        <f>VLOOKUP($K1679,TONG_SL!$A:$D,2,0)</f>
        <v>Chả cốm 300g</v>
      </c>
      <c r="M1679" s="243"/>
      <c r="N1679" s="190" t="str">
        <f t="shared" si="154"/>
        <v>K-C6</v>
      </c>
      <c r="O1679" s="243"/>
      <c r="P1679" s="243"/>
      <c r="Q1679" s="190" t="str">
        <f>VLOOKUP(K1679,TONG_SL!$A:$D,3,0)</f>
        <v>Túi</v>
      </c>
      <c r="R1679" s="248">
        <v>5</v>
      </c>
      <c r="S1679" s="159"/>
      <c r="T1679" s="159">
        <f>VLOOKUP(VLOOKUP(G1679,Ma_KH!$A:$R,18,0)&amp;K1679,Gia_MB!$A:$F,6,0)</f>
        <v>74250</v>
      </c>
      <c r="U1679" s="254">
        <f t="shared" si="155"/>
        <v>371250</v>
      </c>
      <c r="V1679" s="159"/>
      <c r="W1679" s="246">
        <f t="shared" si="156"/>
        <v>0</v>
      </c>
      <c r="X1679" s="247" t="str">
        <f t="shared" si="157"/>
        <v>8</v>
      </c>
      <c r="Y1679" s="159"/>
      <c r="Z1679" s="254">
        <f t="shared" si="158"/>
        <v>29700</v>
      </c>
      <c r="AA1679" s="5">
        <f>VLOOKUP(G1679,Ma_KH!$A:$R,14,0)</f>
        <v>60</v>
      </c>
    </row>
    <row r="1680" spans="1:27" x14ac:dyDescent="0.25">
      <c r="A1680" s="186">
        <v>46115</v>
      </c>
      <c r="B1680" s="205">
        <v>4187053525</v>
      </c>
      <c r="C1680" s="189" t="s">
        <v>15253</v>
      </c>
      <c r="D1680" s="186">
        <v>46118</v>
      </c>
      <c r="E1680" s="206"/>
      <c r="F1680" s="189"/>
      <c r="G1680" s="207" t="s">
        <v>15032</v>
      </c>
      <c r="H1680" s="206"/>
      <c r="I1680" s="288" t="s">
        <v>15602</v>
      </c>
      <c r="J1680" s="283" t="s">
        <v>1769</v>
      </c>
      <c r="K1680" s="205" t="s">
        <v>39</v>
      </c>
      <c r="L1680" s="190" t="str">
        <f>VLOOKUP($K1680,TONG_SL!$A:$D,2,0)</f>
        <v>Chả nướng 300g</v>
      </c>
      <c r="M1680" s="243"/>
      <c r="N1680" s="190" t="str">
        <f t="shared" si="154"/>
        <v>K-C6</v>
      </c>
      <c r="O1680" s="243"/>
      <c r="P1680" s="243"/>
      <c r="Q1680" s="190" t="str">
        <f>VLOOKUP(K1680,TONG_SL!$A:$D,3,0)</f>
        <v>Túi</v>
      </c>
      <c r="R1680" s="248">
        <v>9</v>
      </c>
      <c r="S1680" s="159"/>
      <c r="T1680" s="159">
        <f>VLOOKUP(VLOOKUP(G1680,Ma_KH!$A:$R,18,0)&amp;K1680,Gia_MB!$A:$F,6,0)</f>
        <v>70950</v>
      </c>
      <c r="U1680" s="254">
        <f t="shared" si="155"/>
        <v>638550</v>
      </c>
      <c r="V1680" s="159"/>
      <c r="W1680" s="246">
        <f t="shared" si="156"/>
        <v>0</v>
      </c>
      <c r="X1680" s="247" t="str">
        <f t="shared" si="157"/>
        <v>8</v>
      </c>
      <c r="Y1680" s="159"/>
      <c r="Z1680" s="254">
        <f t="shared" si="158"/>
        <v>51084</v>
      </c>
      <c r="AA1680" s="5">
        <f>VLOOKUP(G1680,Ma_KH!$A:$R,14,0)</f>
        <v>60</v>
      </c>
    </row>
    <row r="1681" spans="1:27" x14ac:dyDescent="0.25">
      <c r="A1681" s="186">
        <v>46115</v>
      </c>
      <c r="B1681" s="205">
        <v>4187053525</v>
      </c>
      <c r="C1681" s="189" t="s">
        <v>15253</v>
      </c>
      <c r="D1681" s="186">
        <v>46118</v>
      </c>
      <c r="E1681" s="206"/>
      <c r="F1681" s="189"/>
      <c r="G1681" s="207" t="s">
        <v>15032</v>
      </c>
      <c r="H1681" s="206"/>
      <c r="I1681" s="288" t="s">
        <v>15602</v>
      </c>
      <c r="J1681" s="283" t="s">
        <v>1769</v>
      </c>
      <c r="K1681" s="205" t="s">
        <v>34</v>
      </c>
      <c r="L1681" s="190" t="str">
        <f>VLOOKUP($K1681,TONG_SL!$A:$D,2,0)</f>
        <v>Tai heo muối 200g</v>
      </c>
      <c r="M1681" s="243"/>
      <c r="N1681" s="190" t="str">
        <f t="shared" si="154"/>
        <v>K-C6</v>
      </c>
      <c r="O1681" s="243"/>
      <c r="P1681" s="243"/>
      <c r="Q1681" s="190" t="str">
        <f>VLOOKUP(K1681,TONG_SL!$A:$D,3,0)</f>
        <v>Túi</v>
      </c>
      <c r="R1681" s="248">
        <v>3</v>
      </c>
      <c r="S1681" s="159"/>
      <c r="T1681" s="159">
        <f>VLOOKUP(VLOOKUP(G1681,Ma_KH!$A:$R,18,0)&amp;K1681,Gia_MB!$A:$F,6,0)</f>
        <v>55595</v>
      </c>
      <c r="U1681" s="254">
        <f t="shared" si="155"/>
        <v>166785</v>
      </c>
      <c r="V1681" s="159"/>
      <c r="W1681" s="246">
        <f t="shared" si="156"/>
        <v>0</v>
      </c>
      <c r="X1681" s="247" t="str">
        <f t="shared" si="157"/>
        <v>8</v>
      </c>
      <c r="Y1681" s="159"/>
      <c r="Z1681" s="254">
        <f t="shared" si="158"/>
        <v>13342.800000000001</v>
      </c>
      <c r="AA1681" s="5">
        <f>VLOOKUP(G1681,Ma_KH!$A:$R,14,0)</f>
        <v>60</v>
      </c>
    </row>
    <row r="1682" spans="1:27" x14ac:dyDescent="0.25">
      <c r="A1682" s="186">
        <v>46115</v>
      </c>
      <c r="B1682" s="205">
        <v>4187053525</v>
      </c>
      <c r="C1682" s="189" t="s">
        <v>15253</v>
      </c>
      <c r="D1682" s="186">
        <v>46118</v>
      </c>
      <c r="E1682" s="206"/>
      <c r="F1682" s="189"/>
      <c r="G1682" s="207" t="s">
        <v>15032</v>
      </c>
      <c r="H1682" s="206"/>
      <c r="I1682" s="288" t="s">
        <v>15602</v>
      </c>
      <c r="J1682" s="283" t="s">
        <v>1769</v>
      </c>
      <c r="K1682" s="205" t="s">
        <v>30</v>
      </c>
      <c r="L1682" s="190" t="str">
        <f>VLOOKUP($K1682,TONG_SL!$A:$D,2,0)</f>
        <v>Gà muối 500g</v>
      </c>
      <c r="M1682" s="243"/>
      <c r="N1682" s="190" t="str">
        <f t="shared" si="154"/>
        <v>K-C6</v>
      </c>
      <c r="O1682" s="243"/>
      <c r="P1682" s="243"/>
      <c r="Q1682" s="190" t="str">
        <f>VLOOKUP(K1682,TONG_SL!$A:$D,3,0)</f>
        <v>Túi</v>
      </c>
      <c r="R1682" s="248">
        <v>4</v>
      </c>
      <c r="S1682" s="159"/>
      <c r="T1682" s="159">
        <f>VLOOKUP(VLOOKUP(G1682,Ma_KH!$A:$R,18,0)&amp;K1682,Gia_MB!$A:$F,6,0)</f>
        <v>116611</v>
      </c>
      <c r="U1682" s="254">
        <f t="shared" si="155"/>
        <v>466444</v>
      </c>
      <c r="V1682" s="159"/>
      <c r="W1682" s="246">
        <f t="shared" si="156"/>
        <v>0</v>
      </c>
      <c r="X1682" s="247" t="str">
        <f t="shared" si="157"/>
        <v>8</v>
      </c>
      <c r="Y1682" s="159"/>
      <c r="Z1682" s="254">
        <f t="shared" si="158"/>
        <v>37315.520000000004</v>
      </c>
      <c r="AA1682" s="5">
        <f>VLOOKUP(G1682,Ma_KH!$A:$R,14,0)</f>
        <v>60</v>
      </c>
    </row>
    <row r="1683" spans="1:27" x14ac:dyDescent="0.25">
      <c r="A1683" s="186">
        <v>46115</v>
      </c>
      <c r="B1683" s="205">
        <v>4187053525</v>
      </c>
      <c r="C1683" s="189" t="s">
        <v>15253</v>
      </c>
      <c r="D1683" s="186">
        <v>46118</v>
      </c>
      <c r="E1683" s="206"/>
      <c r="F1683" s="189"/>
      <c r="G1683" s="207" t="s">
        <v>15032</v>
      </c>
      <c r="H1683" s="206"/>
      <c r="I1683" s="288" t="s">
        <v>15602</v>
      </c>
      <c r="J1683" s="283" t="s">
        <v>1769</v>
      </c>
      <c r="K1683" s="205" t="s">
        <v>27</v>
      </c>
      <c r="L1683" s="190" t="str">
        <f>VLOOKUP($K1683,TONG_SL!$A:$D,2,0)</f>
        <v>Chân giò heo muối 300g</v>
      </c>
      <c r="M1683" s="243"/>
      <c r="N1683" s="190" t="str">
        <f t="shared" si="154"/>
        <v>K-C6</v>
      </c>
      <c r="O1683" s="243"/>
      <c r="P1683" s="243"/>
      <c r="Q1683" s="190" t="str">
        <f>VLOOKUP(K1683,TONG_SL!$A:$D,3,0)</f>
        <v>Túi</v>
      </c>
      <c r="R1683" s="248">
        <v>35</v>
      </c>
      <c r="S1683" s="159"/>
      <c r="T1683" s="159">
        <f>VLOOKUP(VLOOKUP(G1683,Ma_KH!$A:$R,18,0)&amp;K1683,Gia_MB!$A:$F,6,0)</f>
        <v>73431</v>
      </c>
      <c r="U1683" s="254">
        <f t="shared" si="155"/>
        <v>2570085</v>
      </c>
      <c r="V1683" s="159"/>
      <c r="W1683" s="246">
        <f t="shared" si="156"/>
        <v>0</v>
      </c>
      <c r="X1683" s="247" t="str">
        <f t="shared" si="157"/>
        <v>8</v>
      </c>
      <c r="Y1683" s="159"/>
      <c r="Z1683" s="254">
        <f t="shared" si="158"/>
        <v>205606.80000000002</v>
      </c>
      <c r="AA1683" s="5">
        <f>VLOOKUP(G1683,Ma_KH!$A:$R,14,0)</f>
        <v>60</v>
      </c>
    </row>
    <row r="1684" spans="1:27" x14ac:dyDescent="0.25">
      <c r="A1684" s="261">
        <v>46115</v>
      </c>
      <c r="B1684" s="262">
        <v>4187053764</v>
      </c>
      <c r="C1684" s="263" t="s">
        <v>15253</v>
      </c>
      <c r="D1684" s="261">
        <v>46118</v>
      </c>
      <c r="E1684" s="206"/>
      <c r="F1684" s="189"/>
      <c r="G1684" s="265" t="s">
        <v>15032</v>
      </c>
      <c r="H1684" s="206"/>
      <c r="I1684" s="288" t="s">
        <v>15603</v>
      </c>
      <c r="J1684" s="283" t="s">
        <v>1769</v>
      </c>
      <c r="K1684" s="205" t="s">
        <v>32</v>
      </c>
      <c r="L1684" s="190" t="str">
        <f>VLOOKUP($K1684,TONG_SL!$A:$D,2,0)</f>
        <v>Giò Tai Lưỡi Xào 250g</v>
      </c>
      <c r="M1684" s="243"/>
      <c r="N1684" s="190" t="str">
        <f t="shared" si="154"/>
        <v>K-C6</v>
      </c>
      <c r="O1684" s="243"/>
      <c r="P1684" s="243"/>
      <c r="Q1684" s="190" t="str">
        <f>VLOOKUP(K1684,TONG_SL!$A:$D,3,0)</f>
        <v>Túi</v>
      </c>
      <c r="R1684" s="248">
        <v>14</v>
      </c>
      <c r="S1684" s="159"/>
      <c r="T1684" s="159">
        <f>VLOOKUP(VLOOKUP(G1684,Ma_KH!$A:$R,18,0)&amp;K1684,Gia_MB!$A:$F,6,0)</f>
        <v>50182</v>
      </c>
      <c r="U1684" s="254">
        <f t="shared" si="155"/>
        <v>702548</v>
      </c>
      <c r="V1684" s="159"/>
      <c r="W1684" s="246">
        <f t="shared" si="156"/>
        <v>0</v>
      </c>
      <c r="X1684" s="247" t="str">
        <f t="shared" si="157"/>
        <v>8</v>
      </c>
      <c r="Y1684" s="159"/>
      <c r="Z1684" s="254">
        <f t="shared" si="158"/>
        <v>56203.840000000004</v>
      </c>
      <c r="AA1684" s="5">
        <f>VLOOKUP(G1684,Ma_KH!$A:$R,14,0)</f>
        <v>60</v>
      </c>
    </row>
    <row r="1685" spans="1:27" x14ac:dyDescent="0.25">
      <c r="A1685" s="261">
        <v>46115</v>
      </c>
      <c r="B1685" s="262">
        <v>4187053764</v>
      </c>
      <c r="C1685" s="263" t="s">
        <v>15253</v>
      </c>
      <c r="D1685" s="261">
        <v>46118</v>
      </c>
      <c r="E1685" s="206"/>
      <c r="F1685" s="189"/>
      <c r="G1685" s="265" t="s">
        <v>15032</v>
      </c>
      <c r="H1685" s="206"/>
      <c r="I1685" s="288" t="s">
        <v>15603</v>
      </c>
      <c r="J1685" s="283" t="s">
        <v>1769</v>
      </c>
      <c r="K1685" s="205" t="s">
        <v>39</v>
      </c>
      <c r="L1685" s="190" t="str">
        <f>VLOOKUP($K1685,TONG_SL!$A:$D,2,0)</f>
        <v>Chả nướng 300g</v>
      </c>
      <c r="M1685" s="243"/>
      <c r="N1685" s="190" t="str">
        <f t="shared" si="154"/>
        <v>K-C6</v>
      </c>
      <c r="O1685" s="243"/>
      <c r="P1685" s="243"/>
      <c r="Q1685" s="190" t="str">
        <f>VLOOKUP(K1685,TONG_SL!$A:$D,3,0)</f>
        <v>Túi</v>
      </c>
      <c r="R1685" s="248">
        <v>1</v>
      </c>
      <c r="S1685" s="159"/>
      <c r="T1685" s="159">
        <f>VLOOKUP(VLOOKUP(G1685,Ma_KH!$A:$R,18,0)&amp;K1685,Gia_MB!$A:$F,6,0)</f>
        <v>70950</v>
      </c>
      <c r="U1685" s="254">
        <f t="shared" si="155"/>
        <v>70950</v>
      </c>
      <c r="V1685" s="159"/>
      <c r="W1685" s="246">
        <f t="shared" si="156"/>
        <v>0</v>
      </c>
      <c r="X1685" s="247" t="str">
        <f t="shared" si="157"/>
        <v>8</v>
      </c>
      <c r="Y1685" s="159"/>
      <c r="Z1685" s="254">
        <f t="shared" si="158"/>
        <v>5676</v>
      </c>
      <c r="AA1685" s="5">
        <f>VLOOKUP(G1685,Ma_KH!$A:$R,14,0)</f>
        <v>60</v>
      </c>
    </row>
    <row r="1686" spans="1:27" x14ac:dyDescent="0.25">
      <c r="A1686" s="261">
        <v>46115</v>
      </c>
      <c r="B1686" s="262">
        <v>4187053764</v>
      </c>
      <c r="C1686" s="263" t="s">
        <v>15253</v>
      </c>
      <c r="D1686" s="261">
        <v>46118</v>
      </c>
      <c r="E1686" s="206"/>
      <c r="F1686" s="189"/>
      <c r="G1686" s="265" t="s">
        <v>15032</v>
      </c>
      <c r="H1686" s="206"/>
      <c r="I1686" s="288" t="s">
        <v>15603</v>
      </c>
      <c r="J1686" s="283" t="s">
        <v>1769</v>
      </c>
      <c r="K1686" s="205" t="s">
        <v>37</v>
      </c>
      <c r="L1686" s="190" t="str">
        <f>VLOOKUP($K1686,TONG_SL!$A:$D,2,0)</f>
        <v>Chả cốm 300g</v>
      </c>
      <c r="M1686" s="243"/>
      <c r="N1686" s="190" t="str">
        <f t="shared" si="154"/>
        <v>K-C6</v>
      </c>
      <c r="O1686" s="243"/>
      <c r="P1686" s="243"/>
      <c r="Q1686" s="190" t="str">
        <f>VLOOKUP(K1686,TONG_SL!$A:$D,3,0)</f>
        <v>Túi</v>
      </c>
      <c r="R1686" s="248">
        <v>8</v>
      </c>
      <c r="S1686" s="159"/>
      <c r="T1686" s="159">
        <f>VLOOKUP(VLOOKUP(G1686,Ma_KH!$A:$R,18,0)&amp;K1686,Gia_MB!$A:$F,6,0)</f>
        <v>74250</v>
      </c>
      <c r="U1686" s="254">
        <f t="shared" si="155"/>
        <v>594000</v>
      </c>
      <c r="V1686" s="159"/>
      <c r="W1686" s="246">
        <f t="shared" si="156"/>
        <v>0</v>
      </c>
      <c r="X1686" s="247" t="str">
        <f t="shared" si="157"/>
        <v>8</v>
      </c>
      <c r="Y1686" s="159"/>
      <c r="Z1686" s="254">
        <f t="shared" si="158"/>
        <v>47520</v>
      </c>
      <c r="AA1686" s="5">
        <f>VLOOKUP(G1686,Ma_KH!$A:$R,14,0)</f>
        <v>60</v>
      </c>
    </row>
    <row r="1687" spans="1:27" x14ac:dyDescent="0.25">
      <c r="A1687" s="261">
        <v>46115</v>
      </c>
      <c r="B1687" s="262">
        <v>4187053764</v>
      </c>
      <c r="C1687" s="263" t="s">
        <v>15253</v>
      </c>
      <c r="D1687" s="261">
        <v>46118</v>
      </c>
      <c r="E1687" s="206"/>
      <c r="F1687" s="189"/>
      <c r="G1687" s="265" t="s">
        <v>15032</v>
      </c>
      <c r="H1687" s="206"/>
      <c r="I1687" s="288" t="s">
        <v>15603</v>
      </c>
      <c r="J1687" s="283" t="s">
        <v>1769</v>
      </c>
      <c r="K1687" s="205" t="s">
        <v>48</v>
      </c>
      <c r="L1687" s="190" t="str">
        <f>VLOOKUP($K1687,TONG_SL!$A:$D,2,0)</f>
        <v>Mọc Nấm Hương 250g</v>
      </c>
      <c r="M1687" s="243"/>
      <c r="N1687" s="190" t="str">
        <f t="shared" si="154"/>
        <v>K-C6</v>
      </c>
      <c r="O1687" s="243"/>
      <c r="P1687" s="243"/>
      <c r="Q1687" s="190" t="str">
        <f>VLOOKUP(K1687,TONG_SL!$A:$D,3,0)</f>
        <v>Túi</v>
      </c>
      <c r="R1687" s="248">
        <v>10</v>
      </c>
      <c r="S1687" s="159"/>
      <c r="T1687" s="159">
        <f>VLOOKUP(VLOOKUP(G1687,Ma_KH!$A:$R,18,0)&amp;K1687,Gia_MB!$A:$F,6,0)</f>
        <v>46000</v>
      </c>
      <c r="U1687" s="254">
        <f t="shared" si="155"/>
        <v>460000</v>
      </c>
      <c r="V1687" s="159"/>
      <c r="W1687" s="246">
        <f t="shared" si="156"/>
        <v>0</v>
      </c>
      <c r="X1687" s="247" t="str">
        <f t="shared" si="157"/>
        <v>8</v>
      </c>
      <c r="Y1687" s="159"/>
      <c r="Z1687" s="254">
        <f t="shared" si="158"/>
        <v>36800</v>
      </c>
      <c r="AA1687" s="5">
        <f>VLOOKUP(G1687,Ma_KH!$A:$R,14,0)</f>
        <v>60</v>
      </c>
    </row>
    <row r="1688" spans="1:27" x14ac:dyDescent="0.25">
      <c r="A1688" s="261">
        <v>46115</v>
      </c>
      <c r="B1688" s="262">
        <v>4187053764</v>
      </c>
      <c r="C1688" s="263" t="s">
        <v>15253</v>
      </c>
      <c r="D1688" s="261">
        <v>46118</v>
      </c>
      <c r="E1688" s="206"/>
      <c r="F1688" s="189"/>
      <c r="G1688" s="265" t="s">
        <v>15032</v>
      </c>
      <c r="H1688" s="206"/>
      <c r="I1688" s="288" t="s">
        <v>15603</v>
      </c>
      <c r="J1688" s="283" t="s">
        <v>1769</v>
      </c>
      <c r="K1688" s="205" t="s">
        <v>30</v>
      </c>
      <c r="L1688" s="190" t="str">
        <f>VLOOKUP($K1688,TONG_SL!$A:$D,2,0)</f>
        <v>Gà muối 500g</v>
      </c>
      <c r="M1688" s="243"/>
      <c r="N1688" s="190" t="str">
        <f t="shared" si="154"/>
        <v>K-C6</v>
      </c>
      <c r="O1688" s="243"/>
      <c r="P1688" s="243"/>
      <c r="Q1688" s="190" t="str">
        <f>VLOOKUP(K1688,TONG_SL!$A:$D,3,0)</f>
        <v>Túi</v>
      </c>
      <c r="R1688" s="248">
        <v>10</v>
      </c>
      <c r="S1688" s="159"/>
      <c r="T1688" s="159">
        <f>VLOOKUP(VLOOKUP(G1688,Ma_KH!$A:$R,18,0)&amp;K1688,Gia_MB!$A:$F,6,0)</f>
        <v>116611</v>
      </c>
      <c r="U1688" s="254">
        <f t="shared" si="155"/>
        <v>1166110</v>
      </c>
      <c r="V1688" s="159"/>
      <c r="W1688" s="246">
        <f t="shared" si="156"/>
        <v>0</v>
      </c>
      <c r="X1688" s="247" t="str">
        <f t="shared" si="157"/>
        <v>8</v>
      </c>
      <c r="Y1688" s="159"/>
      <c r="Z1688" s="254">
        <f t="shared" si="158"/>
        <v>93288.8</v>
      </c>
      <c r="AA1688" s="5">
        <f>VLOOKUP(G1688,Ma_KH!$A:$R,14,0)</f>
        <v>60</v>
      </c>
    </row>
    <row r="1689" spans="1:27" x14ac:dyDescent="0.25">
      <c r="A1689" s="261">
        <v>46115</v>
      </c>
      <c r="B1689" s="262">
        <v>4187053764</v>
      </c>
      <c r="C1689" s="263" t="s">
        <v>15253</v>
      </c>
      <c r="D1689" s="261">
        <v>46118</v>
      </c>
      <c r="E1689" s="206"/>
      <c r="F1689" s="189"/>
      <c r="G1689" s="265" t="s">
        <v>15032</v>
      </c>
      <c r="H1689" s="206"/>
      <c r="I1689" s="288" t="s">
        <v>15603</v>
      </c>
      <c r="J1689" s="283" t="s">
        <v>1769</v>
      </c>
      <c r="K1689" s="205" t="s">
        <v>27</v>
      </c>
      <c r="L1689" s="190" t="str">
        <f>VLOOKUP($K1689,TONG_SL!$A:$D,2,0)</f>
        <v>Chân giò heo muối 300g</v>
      </c>
      <c r="M1689" s="243"/>
      <c r="N1689" s="190" t="str">
        <f t="shared" si="154"/>
        <v>K-C6</v>
      </c>
      <c r="O1689" s="243"/>
      <c r="P1689" s="243"/>
      <c r="Q1689" s="190" t="str">
        <f>VLOOKUP(K1689,TONG_SL!$A:$D,3,0)</f>
        <v>Túi</v>
      </c>
      <c r="R1689" s="248">
        <v>22</v>
      </c>
      <c r="S1689" s="159"/>
      <c r="T1689" s="159">
        <f>VLOOKUP(VLOOKUP(G1689,Ma_KH!$A:$R,18,0)&amp;K1689,Gia_MB!$A:$F,6,0)</f>
        <v>73431</v>
      </c>
      <c r="U1689" s="254">
        <f t="shared" si="155"/>
        <v>1615482</v>
      </c>
      <c r="V1689" s="159"/>
      <c r="W1689" s="246">
        <f t="shared" si="156"/>
        <v>0</v>
      </c>
      <c r="X1689" s="247" t="str">
        <f t="shared" si="157"/>
        <v>8</v>
      </c>
      <c r="Y1689" s="159"/>
      <c r="Z1689" s="254">
        <f t="shared" si="158"/>
        <v>129238.56</v>
      </c>
      <c r="AA1689" s="5">
        <f>VLOOKUP(G1689,Ma_KH!$A:$R,14,0)</f>
        <v>60</v>
      </c>
    </row>
    <row r="1690" spans="1:27" x14ac:dyDescent="0.25">
      <c r="A1690" s="186">
        <v>46115</v>
      </c>
      <c r="B1690" s="205">
        <v>4187053305</v>
      </c>
      <c r="C1690" s="189" t="s">
        <v>15253</v>
      </c>
      <c r="D1690" s="186">
        <v>46118</v>
      </c>
      <c r="E1690" s="206"/>
      <c r="F1690" s="189"/>
      <c r="G1690" s="207" t="s">
        <v>15032</v>
      </c>
      <c r="H1690" s="206"/>
      <c r="I1690" s="288" t="s">
        <v>15604</v>
      </c>
      <c r="J1690" s="283" t="s">
        <v>1769</v>
      </c>
      <c r="K1690" s="205" t="s">
        <v>48</v>
      </c>
      <c r="L1690" s="190" t="str">
        <f>VLOOKUP($K1690,TONG_SL!$A:$D,2,0)</f>
        <v>Mọc Nấm Hương 250g</v>
      </c>
      <c r="M1690" s="243"/>
      <c r="N1690" s="190" t="str">
        <f t="shared" si="154"/>
        <v>K-C6</v>
      </c>
      <c r="O1690" s="243"/>
      <c r="P1690" s="243"/>
      <c r="Q1690" s="190" t="str">
        <f>VLOOKUP(K1690,TONG_SL!$A:$D,3,0)</f>
        <v>Túi</v>
      </c>
      <c r="R1690" s="248">
        <v>16</v>
      </c>
      <c r="S1690" s="159"/>
      <c r="T1690" s="159">
        <f>VLOOKUP(VLOOKUP(G1690,Ma_KH!$A:$R,18,0)&amp;K1690,Gia_MB!$A:$F,6,0)</f>
        <v>46000</v>
      </c>
      <c r="U1690" s="254">
        <f t="shared" si="155"/>
        <v>736000</v>
      </c>
      <c r="V1690" s="159"/>
      <c r="W1690" s="246">
        <f t="shared" si="156"/>
        <v>0</v>
      </c>
      <c r="X1690" s="247" t="str">
        <f t="shared" si="157"/>
        <v>8</v>
      </c>
      <c r="Y1690" s="159"/>
      <c r="Z1690" s="254">
        <f t="shared" si="158"/>
        <v>58880</v>
      </c>
      <c r="AA1690" s="5">
        <f>VLOOKUP(G1690,Ma_KH!$A:$R,14,0)</f>
        <v>60</v>
      </c>
    </row>
    <row r="1691" spans="1:27" x14ac:dyDescent="0.25">
      <c r="A1691" s="186">
        <v>46115</v>
      </c>
      <c r="B1691" s="205">
        <v>4187053305</v>
      </c>
      <c r="C1691" s="189" t="s">
        <v>15253</v>
      </c>
      <c r="D1691" s="186">
        <v>46118</v>
      </c>
      <c r="E1691" s="206"/>
      <c r="F1691" s="189"/>
      <c r="G1691" s="207" t="s">
        <v>15032</v>
      </c>
      <c r="H1691" s="206"/>
      <c r="I1691" s="288" t="s">
        <v>15604</v>
      </c>
      <c r="J1691" s="283" t="s">
        <v>1769</v>
      </c>
      <c r="K1691" s="205" t="s">
        <v>32</v>
      </c>
      <c r="L1691" s="190" t="str">
        <f>VLOOKUP($K1691,TONG_SL!$A:$D,2,0)</f>
        <v>Giò Tai Lưỡi Xào 250g</v>
      </c>
      <c r="M1691" s="243"/>
      <c r="N1691" s="190" t="str">
        <f t="shared" si="154"/>
        <v>K-C6</v>
      </c>
      <c r="O1691" s="243"/>
      <c r="P1691" s="243"/>
      <c r="Q1691" s="190" t="str">
        <f>VLOOKUP(K1691,TONG_SL!$A:$D,3,0)</f>
        <v>Túi</v>
      </c>
      <c r="R1691" s="248">
        <v>1</v>
      </c>
      <c r="S1691" s="159"/>
      <c r="T1691" s="159">
        <f>VLOOKUP(VLOOKUP(G1691,Ma_KH!$A:$R,18,0)&amp;K1691,Gia_MB!$A:$F,6,0)</f>
        <v>50182</v>
      </c>
      <c r="U1691" s="254">
        <f t="shared" si="155"/>
        <v>50182</v>
      </c>
      <c r="V1691" s="159"/>
      <c r="W1691" s="246">
        <f t="shared" si="156"/>
        <v>0</v>
      </c>
      <c r="X1691" s="247" t="str">
        <f t="shared" si="157"/>
        <v>8</v>
      </c>
      <c r="Y1691" s="159"/>
      <c r="Z1691" s="254">
        <f t="shared" si="158"/>
        <v>4014.56</v>
      </c>
      <c r="AA1691" s="5">
        <f>VLOOKUP(G1691,Ma_KH!$A:$R,14,0)</f>
        <v>60</v>
      </c>
    </row>
    <row r="1692" spans="1:27" x14ac:dyDescent="0.25">
      <c r="A1692" s="186">
        <v>46115</v>
      </c>
      <c r="B1692" s="205">
        <v>4187053305</v>
      </c>
      <c r="C1692" s="189" t="s">
        <v>15253</v>
      </c>
      <c r="D1692" s="186">
        <v>46118</v>
      </c>
      <c r="E1692" s="206"/>
      <c r="F1692" s="189"/>
      <c r="G1692" s="207" t="s">
        <v>15032</v>
      </c>
      <c r="H1692" s="206"/>
      <c r="I1692" s="288" t="s">
        <v>15604</v>
      </c>
      <c r="J1692" s="283" t="s">
        <v>1769</v>
      </c>
      <c r="K1692" s="205" t="s">
        <v>37</v>
      </c>
      <c r="L1692" s="190" t="str">
        <f>VLOOKUP($K1692,TONG_SL!$A:$D,2,0)</f>
        <v>Chả cốm 300g</v>
      </c>
      <c r="M1692" s="243"/>
      <c r="N1692" s="190" t="str">
        <f t="shared" si="154"/>
        <v>K-C6</v>
      </c>
      <c r="O1692" s="243"/>
      <c r="P1692" s="243"/>
      <c r="Q1692" s="190" t="str">
        <f>VLOOKUP(K1692,TONG_SL!$A:$D,3,0)</f>
        <v>Túi</v>
      </c>
      <c r="R1692" s="248">
        <v>8</v>
      </c>
      <c r="S1692" s="159"/>
      <c r="T1692" s="159">
        <f>VLOOKUP(VLOOKUP(G1692,Ma_KH!$A:$R,18,0)&amp;K1692,Gia_MB!$A:$F,6,0)</f>
        <v>74250</v>
      </c>
      <c r="U1692" s="254">
        <f t="shared" si="155"/>
        <v>594000</v>
      </c>
      <c r="V1692" s="159"/>
      <c r="W1692" s="246">
        <f t="shared" si="156"/>
        <v>0</v>
      </c>
      <c r="X1692" s="247" t="str">
        <f t="shared" si="157"/>
        <v>8</v>
      </c>
      <c r="Y1692" s="159"/>
      <c r="Z1692" s="254">
        <f t="shared" si="158"/>
        <v>47520</v>
      </c>
      <c r="AA1692" s="5">
        <f>VLOOKUP(G1692,Ma_KH!$A:$R,14,0)</f>
        <v>60</v>
      </c>
    </row>
    <row r="1693" spans="1:27" x14ac:dyDescent="0.25">
      <c r="A1693" s="186">
        <v>46115</v>
      </c>
      <c r="B1693" s="205">
        <v>4187053305</v>
      </c>
      <c r="C1693" s="189" t="s">
        <v>15253</v>
      </c>
      <c r="D1693" s="186">
        <v>46118</v>
      </c>
      <c r="E1693" s="206"/>
      <c r="F1693" s="189"/>
      <c r="G1693" s="207" t="s">
        <v>15032</v>
      </c>
      <c r="H1693" s="206"/>
      <c r="I1693" s="288" t="s">
        <v>15604</v>
      </c>
      <c r="J1693" s="283" t="s">
        <v>1769</v>
      </c>
      <c r="K1693" s="205" t="s">
        <v>39</v>
      </c>
      <c r="L1693" s="190" t="str">
        <f>VLOOKUP($K1693,TONG_SL!$A:$D,2,0)</f>
        <v>Chả nướng 300g</v>
      </c>
      <c r="M1693" s="243"/>
      <c r="N1693" s="190" t="str">
        <f t="shared" si="154"/>
        <v>K-C6</v>
      </c>
      <c r="O1693" s="243"/>
      <c r="P1693" s="243"/>
      <c r="Q1693" s="190" t="str">
        <f>VLOOKUP(K1693,TONG_SL!$A:$D,3,0)</f>
        <v>Túi</v>
      </c>
      <c r="R1693" s="248">
        <v>10</v>
      </c>
      <c r="S1693" s="159"/>
      <c r="T1693" s="159">
        <f>VLOOKUP(VLOOKUP(G1693,Ma_KH!$A:$R,18,0)&amp;K1693,Gia_MB!$A:$F,6,0)</f>
        <v>70950</v>
      </c>
      <c r="U1693" s="254">
        <f t="shared" si="155"/>
        <v>709500</v>
      </c>
      <c r="V1693" s="159"/>
      <c r="W1693" s="246">
        <f t="shared" si="156"/>
        <v>0</v>
      </c>
      <c r="X1693" s="247" t="str">
        <f t="shared" si="157"/>
        <v>8</v>
      </c>
      <c r="Y1693" s="159"/>
      <c r="Z1693" s="254">
        <f t="shared" si="158"/>
        <v>56760</v>
      </c>
      <c r="AA1693" s="5">
        <f>VLOOKUP(G1693,Ma_KH!$A:$R,14,0)</f>
        <v>60</v>
      </c>
    </row>
    <row r="1694" spans="1:27" x14ac:dyDescent="0.25">
      <c r="A1694" s="186">
        <v>46115</v>
      </c>
      <c r="B1694" s="205">
        <v>4187053305</v>
      </c>
      <c r="C1694" s="189" t="s">
        <v>15253</v>
      </c>
      <c r="D1694" s="186">
        <v>46118</v>
      </c>
      <c r="E1694" s="206"/>
      <c r="F1694" s="189"/>
      <c r="G1694" s="207" t="s">
        <v>15032</v>
      </c>
      <c r="H1694" s="206"/>
      <c r="I1694" s="288" t="s">
        <v>15604</v>
      </c>
      <c r="J1694" s="283" t="s">
        <v>1769</v>
      </c>
      <c r="K1694" s="205" t="s">
        <v>34</v>
      </c>
      <c r="L1694" s="190" t="str">
        <f>VLOOKUP($K1694,TONG_SL!$A:$D,2,0)</f>
        <v>Tai heo muối 200g</v>
      </c>
      <c r="M1694" s="243"/>
      <c r="N1694" s="190" t="str">
        <f t="shared" si="154"/>
        <v>K-C6</v>
      </c>
      <c r="O1694" s="243"/>
      <c r="P1694" s="243"/>
      <c r="Q1694" s="190" t="str">
        <f>VLOOKUP(K1694,TONG_SL!$A:$D,3,0)</f>
        <v>Túi</v>
      </c>
      <c r="R1694" s="248">
        <v>1</v>
      </c>
      <c r="S1694" s="159"/>
      <c r="T1694" s="159">
        <f>VLOOKUP(VLOOKUP(G1694,Ma_KH!$A:$R,18,0)&amp;K1694,Gia_MB!$A:$F,6,0)</f>
        <v>55595</v>
      </c>
      <c r="U1694" s="254">
        <f t="shared" si="155"/>
        <v>55595</v>
      </c>
      <c r="V1694" s="159"/>
      <c r="W1694" s="246">
        <f t="shared" si="156"/>
        <v>0</v>
      </c>
      <c r="X1694" s="247" t="str">
        <f t="shared" si="157"/>
        <v>8</v>
      </c>
      <c r="Y1694" s="159"/>
      <c r="Z1694" s="254">
        <f t="shared" si="158"/>
        <v>4447.6000000000004</v>
      </c>
      <c r="AA1694" s="5">
        <f>VLOOKUP(G1694,Ma_KH!$A:$R,14,0)</f>
        <v>60</v>
      </c>
    </row>
    <row r="1695" spans="1:27" x14ac:dyDescent="0.25">
      <c r="A1695" s="186">
        <v>46115</v>
      </c>
      <c r="B1695" s="205">
        <v>4187053305</v>
      </c>
      <c r="C1695" s="189" t="s">
        <v>15253</v>
      </c>
      <c r="D1695" s="186">
        <v>46118</v>
      </c>
      <c r="E1695" s="206"/>
      <c r="F1695" s="189"/>
      <c r="G1695" s="207" t="s">
        <v>15032</v>
      </c>
      <c r="H1695" s="206"/>
      <c r="I1695" s="288" t="s">
        <v>15604</v>
      </c>
      <c r="J1695" s="283" t="s">
        <v>1769</v>
      </c>
      <c r="K1695" s="205" t="s">
        <v>30</v>
      </c>
      <c r="L1695" s="190" t="str">
        <f>VLOOKUP($K1695,TONG_SL!$A:$D,2,0)</f>
        <v>Gà muối 500g</v>
      </c>
      <c r="M1695" s="243"/>
      <c r="N1695" s="190" t="str">
        <f t="shared" si="154"/>
        <v>K-C6</v>
      </c>
      <c r="O1695" s="243"/>
      <c r="P1695" s="243"/>
      <c r="Q1695" s="190" t="str">
        <f>VLOOKUP(K1695,TONG_SL!$A:$D,3,0)</f>
        <v>Túi</v>
      </c>
      <c r="R1695" s="248">
        <v>3</v>
      </c>
      <c r="S1695" s="159"/>
      <c r="T1695" s="159">
        <f>VLOOKUP(VLOOKUP(G1695,Ma_KH!$A:$R,18,0)&amp;K1695,Gia_MB!$A:$F,6,0)</f>
        <v>116611</v>
      </c>
      <c r="U1695" s="254">
        <f t="shared" si="155"/>
        <v>349833</v>
      </c>
      <c r="V1695" s="159"/>
      <c r="W1695" s="246">
        <f t="shared" si="156"/>
        <v>0</v>
      </c>
      <c r="X1695" s="247" t="str">
        <f t="shared" si="157"/>
        <v>8</v>
      </c>
      <c r="Y1695" s="159"/>
      <c r="Z1695" s="254">
        <f t="shared" si="158"/>
        <v>27986.639999999999</v>
      </c>
      <c r="AA1695" s="5">
        <f>VLOOKUP(G1695,Ma_KH!$A:$R,14,0)</f>
        <v>60</v>
      </c>
    </row>
    <row r="1696" spans="1:27" x14ac:dyDescent="0.25">
      <c r="A1696" s="186">
        <v>46115</v>
      </c>
      <c r="B1696" s="205">
        <v>4187053305</v>
      </c>
      <c r="C1696" s="189" t="s">
        <v>15253</v>
      </c>
      <c r="D1696" s="186">
        <v>46118</v>
      </c>
      <c r="E1696" s="206"/>
      <c r="F1696" s="189"/>
      <c r="G1696" s="207" t="s">
        <v>15032</v>
      </c>
      <c r="H1696" s="206"/>
      <c r="I1696" s="288" t="s">
        <v>15604</v>
      </c>
      <c r="J1696" s="283" t="s">
        <v>1769</v>
      </c>
      <c r="K1696" s="205" t="s">
        <v>27</v>
      </c>
      <c r="L1696" s="190" t="str">
        <f>VLOOKUP($K1696,TONG_SL!$A:$D,2,0)</f>
        <v>Chân giò heo muối 300g</v>
      </c>
      <c r="M1696" s="243"/>
      <c r="N1696" s="190" t="str">
        <f t="shared" si="154"/>
        <v>K-C6</v>
      </c>
      <c r="O1696" s="243"/>
      <c r="P1696" s="243"/>
      <c r="Q1696" s="190" t="str">
        <f>VLOOKUP(K1696,TONG_SL!$A:$D,3,0)</f>
        <v>Túi</v>
      </c>
      <c r="R1696" s="248">
        <v>18</v>
      </c>
      <c r="S1696" s="159"/>
      <c r="T1696" s="159">
        <f>VLOOKUP(VLOOKUP(G1696,Ma_KH!$A:$R,18,0)&amp;K1696,Gia_MB!$A:$F,6,0)</f>
        <v>73431</v>
      </c>
      <c r="U1696" s="254">
        <f t="shared" si="155"/>
        <v>1321758</v>
      </c>
      <c r="V1696" s="159"/>
      <c r="W1696" s="246">
        <f t="shared" si="156"/>
        <v>0</v>
      </c>
      <c r="X1696" s="247" t="str">
        <f t="shared" si="157"/>
        <v>8</v>
      </c>
      <c r="Y1696" s="159"/>
      <c r="Z1696" s="254">
        <f t="shared" si="158"/>
        <v>105740.64</v>
      </c>
      <c r="AA1696" s="5">
        <f>VLOOKUP(G1696,Ma_KH!$A:$R,14,0)</f>
        <v>60</v>
      </c>
    </row>
    <row r="1697" spans="1:27" x14ac:dyDescent="0.25">
      <c r="A1697" s="261">
        <v>46115</v>
      </c>
      <c r="B1697" s="262">
        <v>4187052581</v>
      </c>
      <c r="C1697" s="263" t="s">
        <v>15253</v>
      </c>
      <c r="D1697" s="261">
        <v>46118</v>
      </c>
      <c r="E1697" s="206"/>
      <c r="F1697" s="189"/>
      <c r="G1697" s="265" t="s">
        <v>15032</v>
      </c>
      <c r="H1697" s="206"/>
      <c r="I1697" s="288" t="s">
        <v>15605</v>
      </c>
      <c r="J1697" s="283" t="s">
        <v>1769</v>
      </c>
      <c r="K1697" s="205" t="s">
        <v>48</v>
      </c>
      <c r="L1697" s="190" t="str">
        <f>VLOOKUP($K1697,TONG_SL!$A:$D,2,0)</f>
        <v>Mọc Nấm Hương 250g</v>
      </c>
      <c r="M1697" s="243"/>
      <c r="N1697" s="190" t="str">
        <f t="shared" si="154"/>
        <v>K-C6</v>
      </c>
      <c r="O1697" s="243"/>
      <c r="P1697" s="243"/>
      <c r="Q1697" s="190" t="str">
        <f>VLOOKUP(K1697,TONG_SL!$A:$D,3,0)</f>
        <v>Túi</v>
      </c>
      <c r="R1697" s="248">
        <v>4</v>
      </c>
      <c r="S1697" s="159"/>
      <c r="T1697" s="159">
        <f>VLOOKUP(VLOOKUP(G1697,Ma_KH!$A:$R,18,0)&amp;K1697,Gia_MB!$A:$F,6,0)</f>
        <v>46000</v>
      </c>
      <c r="U1697" s="254">
        <f t="shared" si="155"/>
        <v>184000</v>
      </c>
      <c r="V1697" s="159"/>
      <c r="W1697" s="246">
        <f t="shared" si="156"/>
        <v>0</v>
      </c>
      <c r="X1697" s="247" t="str">
        <f t="shared" si="157"/>
        <v>8</v>
      </c>
      <c r="Y1697" s="159"/>
      <c r="Z1697" s="254">
        <f t="shared" si="158"/>
        <v>14720</v>
      </c>
      <c r="AA1697" s="5">
        <f>VLOOKUP(G1697,Ma_KH!$A:$R,14,0)</f>
        <v>60</v>
      </c>
    </row>
    <row r="1698" spans="1:27" x14ac:dyDescent="0.25">
      <c r="A1698" s="261">
        <v>46115</v>
      </c>
      <c r="B1698" s="262">
        <v>4187052581</v>
      </c>
      <c r="C1698" s="263" t="s">
        <v>15253</v>
      </c>
      <c r="D1698" s="261">
        <v>46118</v>
      </c>
      <c r="E1698" s="206"/>
      <c r="F1698" s="189"/>
      <c r="G1698" s="265" t="s">
        <v>15032</v>
      </c>
      <c r="H1698" s="206"/>
      <c r="I1698" s="288" t="s">
        <v>15605</v>
      </c>
      <c r="J1698" s="283" t="s">
        <v>1769</v>
      </c>
      <c r="K1698" s="205" t="s">
        <v>32</v>
      </c>
      <c r="L1698" s="190" t="str">
        <f>VLOOKUP($K1698,TONG_SL!$A:$D,2,0)</f>
        <v>Giò Tai Lưỡi Xào 250g</v>
      </c>
      <c r="M1698" s="243"/>
      <c r="N1698" s="190" t="str">
        <f t="shared" si="154"/>
        <v>K-C6</v>
      </c>
      <c r="O1698" s="243"/>
      <c r="P1698" s="243"/>
      <c r="Q1698" s="190" t="str">
        <f>VLOOKUP(K1698,TONG_SL!$A:$D,3,0)</f>
        <v>Túi</v>
      </c>
      <c r="R1698" s="248">
        <v>3</v>
      </c>
      <c r="S1698" s="159"/>
      <c r="T1698" s="159">
        <f>VLOOKUP(VLOOKUP(G1698,Ma_KH!$A:$R,18,0)&amp;K1698,Gia_MB!$A:$F,6,0)</f>
        <v>50182</v>
      </c>
      <c r="U1698" s="254">
        <f t="shared" si="155"/>
        <v>150546</v>
      </c>
      <c r="V1698" s="159"/>
      <c r="W1698" s="246">
        <f t="shared" si="156"/>
        <v>0</v>
      </c>
      <c r="X1698" s="247" t="str">
        <f t="shared" si="157"/>
        <v>8</v>
      </c>
      <c r="Y1698" s="159"/>
      <c r="Z1698" s="254">
        <f t="shared" si="158"/>
        <v>12043.68</v>
      </c>
      <c r="AA1698" s="5">
        <f>VLOOKUP(G1698,Ma_KH!$A:$R,14,0)</f>
        <v>60</v>
      </c>
    </row>
    <row r="1699" spans="1:27" x14ac:dyDescent="0.25">
      <c r="A1699" s="261">
        <v>46115</v>
      </c>
      <c r="B1699" s="262">
        <v>4187052581</v>
      </c>
      <c r="C1699" s="263" t="s">
        <v>15253</v>
      </c>
      <c r="D1699" s="261">
        <v>46118</v>
      </c>
      <c r="E1699" s="206"/>
      <c r="F1699" s="189"/>
      <c r="G1699" s="265" t="s">
        <v>15032</v>
      </c>
      <c r="H1699" s="206"/>
      <c r="I1699" s="288" t="s">
        <v>15605</v>
      </c>
      <c r="J1699" s="283" t="s">
        <v>1769</v>
      </c>
      <c r="K1699" s="205" t="s">
        <v>37</v>
      </c>
      <c r="L1699" s="190" t="str">
        <f>VLOOKUP($K1699,TONG_SL!$A:$D,2,0)</f>
        <v>Chả cốm 300g</v>
      </c>
      <c r="M1699" s="243"/>
      <c r="N1699" s="190" t="str">
        <f t="shared" si="154"/>
        <v>K-C6</v>
      </c>
      <c r="O1699" s="243"/>
      <c r="P1699" s="243"/>
      <c r="Q1699" s="190" t="str">
        <f>VLOOKUP(K1699,TONG_SL!$A:$D,3,0)</f>
        <v>Túi</v>
      </c>
      <c r="R1699" s="248">
        <v>4</v>
      </c>
      <c r="S1699" s="159"/>
      <c r="T1699" s="159">
        <f>VLOOKUP(VLOOKUP(G1699,Ma_KH!$A:$R,18,0)&amp;K1699,Gia_MB!$A:$F,6,0)</f>
        <v>74250</v>
      </c>
      <c r="U1699" s="254">
        <f t="shared" si="155"/>
        <v>297000</v>
      </c>
      <c r="V1699" s="159"/>
      <c r="W1699" s="246">
        <f t="shared" si="156"/>
        <v>0</v>
      </c>
      <c r="X1699" s="247" t="str">
        <f t="shared" si="157"/>
        <v>8</v>
      </c>
      <c r="Y1699" s="159"/>
      <c r="Z1699" s="254">
        <f t="shared" si="158"/>
        <v>23760</v>
      </c>
      <c r="AA1699" s="5">
        <f>VLOOKUP(G1699,Ma_KH!$A:$R,14,0)</f>
        <v>60</v>
      </c>
    </row>
    <row r="1700" spans="1:27" x14ac:dyDescent="0.25">
      <c r="A1700" s="261">
        <v>46115</v>
      </c>
      <c r="B1700" s="262">
        <v>4187052581</v>
      </c>
      <c r="C1700" s="263" t="s">
        <v>15253</v>
      </c>
      <c r="D1700" s="261">
        <v>46118</v>
      </c>
      <c r="E1700" s="206"/>
      <c r="F1700" s="189"/>
      <c r="G1700" s="265" t="s">
        <v>15032</v>
      </c>
      <c r="H1700" s="206"/>
      <c r="I1700" s="288" t="s">
        <v>15605</v>
      </c>
      <c r="J1700" s="283" t="s">
        <v>1769</v>
      </c>
      <c r="K1700" s="205" t="s">
        <v>39</v>
      </c>
      <c r="L1700" s="190" t="str">
        <f>VLOOKUP($K1700,TONG_SL!$A:$D,2,0)</f>
        <v>Chả nướng 300g</v>
      </c>
      <c r="M1700" s="243"/>
      <c r="N1700" s="190" t="str">
        <f t="shared" si="154"/>
        <v>K-C6</v>
      </c>
      <c r="O1700" s="243"/>
      <c r="P1700" s="243"/>
      <c r="Q1700" s="190" t="str">
        <f>VLOOKUP(K1700,TONG_SL!$A:$D,3,0)</f>
        <v>Túi</v>
      </c>
      <c r="R1700" s="248">
        <v>3</v>
      </c>
      <c r="S1700" s="159"/>
      <c r="T1700" s="159">
        <f>VLOOKUP(VLOOKUP(G1700,Ma_KH!$A:$R,18,0)&amp;K1700,Gia_MB!$A:$F,6,0)</f>
        <v>70950</v>
      </c>
      <c r="U1700" s="254">
        <f t="shared" si="155"/>
        <v>212850</v>
      </c>
      <c r="V1700" s="159"/>
      <c r="W1700" s="246">
        <f t="shared" si="156"/>
        <v>0</v>
      </c>
      <c r="X1700" s="247" t="str">
        <f t="shared" si="157"/>
        <v>8</v>
      </c>
      <c r="Y1700" s="159"/>
      <c r="Z1700" s="254">
        <f t="shared" si="158"/>
        <v>17028</v>
      </c>
      <c r="AA1700" s="5">
        <f>VLOOKUP(G1700,Ma_KH!$A:$R,14,0)</f>
        <v>60</v>
      </c>
    </row>
    <row r="1701" spans="1:27" x14ac:dyDescent="0.25">
      <c r="A1701" s="261">
        <v>46115</v>
      </c>
      <c r="B1701" s="262">
        <v>4187052581</v>
      </c>
      <c r="C1701" s="263" t="s">
        <v>15253</v>
      </c>
      <c r="D1701" s="261">
        <v>46118</v>
      </c>
      <c r="E1701" s="206"/>
      <c r="F1701" s="189"/>
      <c r="G1701" s="265" t="s">
        <v>15032</v>
      </c>
      <c r="H1701" s="206"/>
      <c r="I1701" s="288" t="s">
        <v>15605</v>
      </c>
      <c r="J1701" s="283" t="s">
        <v>1769</v>
      </c>
      <c r="K1701" s="205" t="s">
        <v>30</v>
      </c>
      <c r="L1701" s="190" t="str">
        <f>VLOOKUP($K1701,TONG_SL!$A:$D,2,0)</f>
        <v>Gà muối 500g</v>
      </c>
      <c r="M1701" s="243"/>
      <c r="N1701" s="190" t="str">
        <f t="shared" si="154"/>
        <v>K-C6</v>
      </c>
      <c r="O1701" s="243"/>
      <c r="P1701" s="243"/>
      <c r="Q1701" s="190" t="str">
        <f>VLOOKUP(K1701,TONG_SL!$A:$D,3,0)</f>
        <v>Túi</v>
      </c>
      <c r="R1701" s="248">
        <v>3</v>
      </c>
      <c r="S1701" s="159"/>
      <c r="T1701" s="159">
        <f>VLOOKUP(VLOOKUP(G1701,Ma_KH!$A:$R,18,0)&amp;K1701,Gia_MB!$A:$F,6,0)</f>
        <v>116611</v>
      </c>
      <c r="U1701" s="254">
        <f t="shared" si="155"/>
        <v>349833</v>
      </c>
      <c r="V1701" s="159"/>
      <c r="W1701" s="246">
        <f t="shared" si="156"/>
        <v>0</v>
      </c>
      <c r="X1701" s="247" t="str">
        <f t="shared" si="157"/>
        <v>8</v>
      </c>
      <c r="Y1701" s="159"/>
      <c r="Z1701" s="254">
        <f t="shared" si="158"/>
        <v>27986.639999999999</v>
      </c>
      <c r="AA1701" s="5">
        <f>VLOOKUP(G1701,Ma_KH!$A:$R,14,0)</f>
        <v>60</v>
      </c>
    </row>
    <row r="1702" spans="1:27" x14ac:dyDescent="0.25">
      <c r="A1702" s="261">
        <v>46115</v>
      </c>
      <c r="B1702" s="262">
        <v>4187052581</v>
      </c>
      <c r="C1702" s="263" t="s">
        <v>15253</v>
      </c>
      <c r="D1702" s="261">
        <v>46118</v>
      </c>
      <c r="E1702" s="206"/>
      <c r="F1702" s="189"/>
      <c r="G1702" s="265" t="s">
        <v>15032</v>
      </c>
      <c r="H1702" s="206"/>
      <c r="I1702" s="288" t="s">
        <v>15605</v>
      </c>
      <c r="J1702" s="283" t="s">
        <v>1769</v>
      </c>
      <c r="K1702" s="205" t="s">
        <v>27</v>
      </c>
      <c r="L1702" s="190" t="str">
        <f>VLOOKUP($K1702,TONG_SL!$A:$D,2,0)</f>
        <v>Chân giò heo muối 300g</v>
      </c>
      <c r="M1702" s="243"/>
      <c r="N1702" s="190" t="str">
        <f t="shared" si="154"/>
        <v>K-C6</v>
      </c>
      <c r="O1702" s="243"/>
      <c r="P1702" s="243"/>
      <c r="Q1702" s="190" t="str">
        <f>VLOOKUP(K1702,TONG_SL!$A:$D,3,0)</f>
        <v>Túi</v>
      </c>
      <c r="R1702" s="248">
        <v>14</v>
      </c>
      <c r="S1702" s="159"/>
      <c r="T1702" s="159">
        <f>VLOOKUP(VLOOKUP(G1702,Ma_KH!$A:$R,18,0)&amp;K1702,Gia_MB!$A:$F,6,0)</f>
        <v>73431</v>
      </c>
      <c r="U1702" s="254">
        <f t="shared" si="155"/>
        <v>1028034</v>
      </c>
      <c r="V1702" s="159"/>
      <c r="W1702" s="246">
        <f t="shared" si="156"/>
        <v>0</v>
      </c>
      <c r="X1702" s="247" t="str">
        <f t="shared" si="157"/>
        <v>8</v>
      </c>
      <c r="Y1702" s="159"/>
      <c r="Z1702" s="254">
        <f t="shared" si="158"/>
        <v>82242.720000000001</v>
      </c>
      <c r="AA1702" s="5">
        <f>VLOOKUP(G1702,Ma_KH!$A:$R,14,0)</f>
        <v>60</v>
      </c>
    </row>
    <row r="1703" spans="1:27" x14ac:dyDescent="0.25">
      <c r="A1703" s="261">
        <v>46115</v>
      </c>
      <c r="B1703" s="262">
        <v>4187052482</v>
      </c>
      <c r="C1703" s="263" t="s">
        <v>15253</v>
      </c>
      <c r="D1703" s="261">
        <v>46118</v>
      </c>
      <c r="E1703" s="206"/>
      <c r="F1703" s="189"/>
      <c r="G1703" s="265" t="s">
        <v>15032</v>
      </c>
      <c r="H1703" s="206"/>
      <c r="I1703" s="288" t="s">
        <v>15606</v>
      </c>
      <c r="J1703" s="283" t="s">
        <v>1769</v>
      </c>
      <c r="K1703" s="205" t="s">
        <v>27</v>
      </c>
      <c r="L1703" s="190" t="str">
        <f>VLOOKUP($K1703,TONG_SL!$A:$D,2,0)</f>
        <v>Chân giò heo muối 300g</v>
      </c>
      <c r="M1703" s="243"/>
      <c r="N1703" s="190" t="str">
        <f t="shared" si="154"/>
        <v>K-C6</v>
      </c>
      <c r="O1703" s="243"/>
      <c r="P1703" s="243"/>
      <c r="Q1703" s="190" t="str">
        <f>VLOOKUP(K1703,TONG_SL!$A:$D,3,0)</f>
        <v>Túi</v>
      </c>
      <c r="R1703" s="248">
        <v>11</v>
      </c>
      <c r="S1703" s="159"/>
      <c r="T1703" s="159">
        <f>VLOOKUP(VLOOKUP(G1703,Ma_KH!$A:$R,18,0)&amp;K1703,Gia_MB!$A:$F,6,0)</f>
        <v>73431</v>
      </c>
      <c r="U1703" s="254">
        <f t="shared" si="155"/>
        <v>807741</v>
      </c>
      <c r="V1703" s="159"/>
      <c r="W1703" s="246">
        <f t="shared" si="156"/>
        <v>0</v>
      </c>
      <c r="X1703" s="247" t="str">
        <f t="shared" si="157"/>
        <v>8</v>
      </c>
      <c r="Y1703" s="159"/>
      <c r="Z1703" s="254">
        <f t="shared" si="158"/>
        <v>64619.28</v>
      </c>
      <c r="AA1703" s="5">
        <f>VLOOKUP(G1703,Ma_KH!$A:$R,14,0)</f>
        <v>60</v>
      </c>
    </row>
    <row r="1704" spans="1:27" x14ac:dyDescent="0.25">
      <c r="A1704" s="261">
        <v>46115</v>
      </c>
      <c r="B1704" s="262">
        <v>4187052482</v>
      </c>
      <c r="C1704" s="263" t="s">
        <v>15253</v>
      </c>
      <c r="D1704" s="261">
        <v>46118</v>
      </c>
      <c r="E1704" s="206"/>
      <c r="F1704" s="189"/>
      <c r="G1704" s="265" t="s">
        <v>15032</v>
      </c>
      <c r="H1704" s="206"/>
      <c r="I1704" s="288" t="s">
        <v>15606</v>
      </c>
      <c r="J1704" s="283" t="s">
        <v>1769</v>
      </c>
      <c r="K1704" s="205" t="s">
        <v>30</v>
      </c>
      <c r="L1704" s="190" t="str">
        <f>VLOOKUP($K1704,TONG_SL!$A:$D,2,0)</f>
        <v>Gà muối 500g</v>
      </c>
      <c r="M1704" s="243"/>
      <c r="N1704" s="190" t="str">
        <f t="shared" si="154"/>
        <v>K-C6</v>
      </c>
      <c r="O1704" s="243"/>
      <c r="P1704" s="243"/>
      <c r="Q1704" s="190" t="str">
        <f>VLOOKUP(K1704,TONG_SL!$A:$D,3,0)</f>
        <v>Túi</v>
      </c>
      <c r="R1704" s="248">
        <v>6</v>
      </c>
      <c r="S1704" s="159"/>
      <c r="T1704" s="159">
        <f>VLOOKUP(VLOOKUP(G1704,Ma_KH!$A:$R,18,0)&amp;K1704,Gia_MB!$A:$F,6,0)</f>
        <v>116611</v>
      </c>
      <c r="U1704" s="254">
        <f t="shared" si="155"/>
        <v>699666</v>
      </c>
      <c r="V1704" s="159"/>
      <c r="W1704" s="246">
        <f t="shared" si="156"/>
        <v>0</v>
      </c>
      <c r="X1704" s="247" t="str">
        <f t="shared" si="157"/>
        <v>8</v>
      </c>
      <c r="Y1704" s="159"/>
      <c r="Z1704" s="254">
        <f t="shared" si="158"/>
        <v>55973.279999999999</v>
      </c>
      <c r="AA1704" s="5">
        <f>VLOOKUP(G1704,Ma_KH!$A:$R,14,0)</f>
        <v>60</v>
      </c>
    </row>
    <row r="1705" spans="1:27" x14ac:dyDescent="0.25">
      <c r="A1705" s="261">
        <v>46115</v>
      </c>
      <c r="B1705" s="262">
        <v>4187052482</v>
      </c>
      <c r="C1705" s="263" t="s">
        <v>15253</v>
      </c>
      <c r="D1705" s="261">
        <v>46118</v>
      </c>
      <c r="E1705" s="206"/>
      <c r="F1705" s="189"/>
      <c r="G1705" s="265" t="s">
        <v>15032</v>
      </c>
      <c r="H1705" s="206"/>
      <c r="I1705" s="288" t="s">
        <v>15606</v>
      </c>
      <c r="J1705" s="283" t="s">
        <v>1769</v>
      </c>
      <c r="K1705" s="205" t="s">
        <v>39</v>
      </c>
      <c r="L1705" s="190" t="str">
        <f>VLOOKUP($K1705,TONG_SL!$A:$D,2,0)</f>
        <v>Chả nướng 300g</v>
      </c>
      <c r="M1705" s="243"/>
      <c r="N1705" s="190" t="str">
        <f t="shared" si="154"/>
        <v>K-C6</v>
      </c>
      <c r="O1705" s="243"/>
      <c r="P1705" s="243"/>
      <c r="Q1705" s="190" t="str">
        <f>VLOOKUP(K1705,TONG_SL!$A:$D,3,0)</f>
        <v>Túi</v>
      </c>
      <c r="R1705" s="248">
        <v>9</v>
      </c>
      <c r="S1705" s="159"/>
      <c r="T1705" s="159">
        <f>VLOOKUP(VLOOKUP(G1705,Ma_KH!$A:$R,18,0)&amp;K1705,Gia_MB!$A:$F,6,0)</f>
        <v>70950</v>
      </c>
      <c r="U1705" s="254">
        <f t="shared" si="155"/>
        <v>638550</v>
      </c>
      <c r="V1705" s="159"/>
      <c r="W1705" s="246">
        <f t="shared" si="156"/>
        <v>0</v>
      </c>
      <c r="X1705" s="247" t="str">
        <f t="shared" si="157"/>
        <v>8</v>
      </c>
      <c r="Y1705" s="159"/>
      <c r="Z1705" s="254">
        <f t="shared" si="158"/>
        <v>51084</v>
      </c>
      <c r="AA1705" s="5">
        <f>VLOOKUP(G1705,Ma_KH!$A:$R,14,0)</f>
        <v>60</v>
      </c>
    </row>
    <row r="1706" spans="1:27" x14ac:dyDescent="0.25">
      <c r="A1706" s="261">
        <v>46115</v>
      </c>
      <c r="B1706" s="262">
        <v>4187052482</v>
      </c>
      <c r="C1706" s="263" t="s">
        <v>15253</v>
      </c>
      <c r="D1706" s="261">
        <v>46118</v>
      </c>
      <c r="E1706" s="206"/>
      <c r="F1706" s="189"/>
      <c r="G1706" s="265" t="s">
        <v>15032</v>
      </c>
      <c r="H1706" s="206"/>
      <c r="I1706" s="288" t="s">
        <v>15606</v>
      </c>
      <c r="J1706" s="283" t="s">
        <v>1769</v>
      </c>
      <c r="K1706" s="205" t="s">
        <v>37</v>
      </c>
      <c r="L1706" s="190" t="str">
        <f>VLOOKUP($K1706,TONG_SL!$A:$D,2,0)</f>
        <v>Chả cốm 300g</v>
      </c>
      <c r="M1706" s="243"/>
      <c r="N1706" s="190" t="str">
        <f t="shared" si="154"/>
        <v>K-C6</v>
      </c>
      <c r="O1706" s="243"/>
      <c r="P1706" s="243"/>
      <c r="Q1706" s="190" t="str">
        <f>VLOOKUP(K1706,TONG_SL!$A:$D,3,0)</f>
        <v>Túi</v>
      </c>
      <c r="R1706" s="248">
        <v>7</v>
      </c>
      <c r="S1706" s="159"/>
      <c r="T1706" s="159">
        <f>VLOOKUP(VLOOKUP(G1706,Ma_KH!$A:$R,18,0)&amp;K1706,Gia_MB!$A:$F,6,0)</f>
        <v>74250</v>
      </c>
      <c r="U1706" s="254">
        <f t="shared" si="155"/>
        <v>519750</v>
      </c>
      <c r="V1706" s="159"/>
      <c r="W1706" s="246">
        <f t="shared" si="156"/>
        <v>0</v>
      </c>
      <c r="X1706" s="247" t="str">
        <f t="shared" si="157"/>
        <v>8</v>
      </c>
      <c r="Y1706" s="159"/>
      <c r="Z1706" s="254">
        <f t="shared" si="158"/>
        <v>41580</v>
      </c>
      <c r="AA1706" s="5">
        <f>VLOOKUP(G1706,Ma_KH!$A:$R,14,0)</f>
        <v>60</v>
      </c>
    </row>
    <row r="1707" spans="1:27" x14ac:dyDescent="0.25">
      <c r="A1707" s="261">
        <v>46115</v>
      </c>
      <c r="B1707" s="262">
        <v>4187052482</v>
      </c>
      <c r="C1707" s="263" t="s">
        <v>15253</v>
      </c>
      <c r="D1707" s="261">
        <v>46118</v>
      </c>
      <c r="E1707" s="206"/>
      <c r="F1707" s="189"/>
      <c r="G1707" s="265" t="s">
        <v>15032</v>
      </c>
      <c r="H1707" s="206"/>
      <c r="I1707" s="288" t="s">
        <v>15606</v>
      </c>
      <c r="J1707" s="283" t="s">
        <v>1769</v>
      </c>
      <c r="K1707" s="205" t="s">
        <v>32</v>
      </c>
      <c r="L1707" s="190" t="str">
        <f>VLOOKUP($K1707,TONG_SL!$A:$D,2,0)</f>
        <v>Giò Tai Lưỡi Xào 250g</v>
      </c>
      <c r="M1707" s="243"/>
      <c r="N1707" s="190" t="str">
        <f t="shared" si="154"/>
        <v>K-C6</v>
      </c>
      <c r="O1707" s="243"/>
      <c r="P1707" s="243"/>
      <c r="Q1707" s="190" t="str">
        <f>VLOOKUP(K1707,TONG_SL!$A:$D,3,0)</f>
        <v>Túi</v>
      </c>
      <c r="R1707" s="248">
        <v>11</v>
      </c>
      <c r="S1707" s="159"/>
      <c r="T1707" s="159">
        <f>VLOOKUP(VLOOKUP(G1707,Ma_KH!$A:$R,18,0)&amp;K1707,Gia_MB!$A:$F,6,0)</f>
        <v>50182</v>
      </c>
      <c r="U1707" s="254">
        <f t="shared" ref="U1707:U1720" si="159">T1707*R1707</f>
        <v>552002</v>
      </c>
      <c r="V1707" s="159"/>
      <c r="W1707" s="246">
        <f t="shared" ref="W1707:W1720" si="160">U1707*V1707</f>
        <v>0</v>
      </c>
      <c r="X1707" s="247" t="str">
        <f t="shared" ref="X1707:X1720" si="161">IF(B1707&lt;&gt;"","8","0")</f>
        <v>8</v>
      </c>
      <c r="Y1707" s="159"/>
      <c r="Z1707" s="254">
        <f t="shared" ref="Z1707:Z1720" si="162">U1707*X1707%</f>
        <v>44160.160000000003</v>
      </c>
      <c r="AA1707" s="5">
        <f>VLOOKUP(G1707,Ma_KH!$A:$R,14,0)</f>
        <v>60</v>
      </c>
    </row>
    <row r="1708" spans="1:27" x14ac:dyDescent="0.25">
      <c r="A1708" s="261">
        <v>46115</v>
      </c>
      <c r="B1708" s="262">
        <v>4187052482</v>
      </c>
      <c r="C1708" s="263" t="s">
        <v>15253</v>
      </c>
      <c r="D1708" s="261">
        <v>46118</v>
      </c>
      <c r="E1708" s="206"/>
      <c r="F1708" s="189"/>
      <c r="G1708" s="265" t="s">
        <v>15032</v>
      </c>
      <c r="H1708" s="206"/>
      <c r="I1708" s="288" t="s">
        <v>15606</v>
      </c>
      <c r="J1708" s="283" t="s">
        <v>1769</v>
      </c>
      <c r="K1708" s="205" t="s">
        <v>48</v>
      </c>
      <c r="L1708" s="190" t="str">
        <f>VLOOKUP($K1708,TONG_SL!$A:$D,2,0)</f>
        <v>Mọc Nấm Hương 250g</v>
      </c>
      <c r="M1708" s="243"/>
      <c r="N1708" s="190" t="str">
        <f t="shared" si="154"/>
        <v>K-C6</v>
      </c>
      <c r="O1708" s="243"/>
      <c r="P1708" s="243"/>
      <c r="Q1708" s="190" t="str">
        <f>VLOOKUP(K1708,TONG_SL!$A:$D,3,0)</f>
        <v>Túi</v>
      </c>
      <c r="R1708" s="248">
        <v>5</v>
      </c>
      <c r="S1708" s="159"/>
      <c r="T1708" s="159">
        <f>VLOOKUP(VLOOKUP(G1708,Ma_KH!$A:$R,18,0)&amp;K1708,Gia_MB!$A:$F,6,0)</f>
        <v>46000</v>
      </c>
      <c r="U1708" s="254">
        <f t="shared" si="159"/>
        <v>230000</v>
      </c>
      <c r="V1708" s="159"/>
      <c r="W1708" s="246">
        <f t="shared" si="160"/>
        <v>0</v>
      </c>
      <c r="X1708" s="247" t="str">
        <f t="shared" si="161"/>
        <v>8</v>
      </c>
      <c r="Y1708" s="159"/>
      <c r="Z1708" s="254">
        <f t="shared" si="162"/>
        <v>18400</v>
      </c>
      <c r="AA1708" s="5">
        <f>VLOOKUP(G1708,Ma_KH!$A:$R,14,0)</f>
        <v>60</v>
      </c>
    </row>
    <row r="1709" spans="1:27" x14ac:dyDescent="0.25">
      <c r="A1709" s="261">
        <v>46115</v>
      </c>
      <c r="B1709" s="262">
        <v>4187052380</v>
      </c>
      <c r="C1709" s="263" t="s">
        <v>15253</v>
      </c>
      <c r="D1709" s="261">
        <v>46118</v>
      </c>
      <c r="E1709" s="206"/>
      <c r="F1709" s="189"/>
      <c r="G1709" s="265" t="s">
        <v>15032</v>
      </c>
      <c r="H1709" s="206"/>
      <c r="I1709" s="288" t="s">
        <v>15607</v>
      </c>
      <c r="J1709" s="283" t="s">
        <v>1769</v>
      </c>
      <c r="K1709" s="205" t="s">
        <v>48</v>
      </c>
      <c r="L1709" s="190" t="str">
        <f>VLOOKUP($K1709,TONG_SL!$A:$D,2,0)</f>
        <v>Mọc Nấm Hương 250g</v>
      </c>
      <c r="M1709" s="243"/>
      <c r="N1709" s="190" t="str">
        <f t="shared" si="154"/>
        <v>K-C6</v>
      </c>
      <c r="O1709" s="243"/>
      <c r="P1709" s="243"/>
      <c r="Q1709" s="190" t="str">
        <f>VLOOKUP(K1709,TONG_SL!$A:$D,3,0)</f>
        <v>Túi</v>
      </c>
      <c r="R1709" s="248">
        <v>8</v>
      </c>
      <c r="S1709" s="159"/>
      <c r="T1709" s="159">
        <f>VLOOKUP(VLOOKUP(G1709,Ma_KH!$A:$R,18,0)&amp;K1709,Gia_MB!$A:$F,6,0)</f>
        <v>46000</v>
      </c>
      <c r="U1709" s="254">
        <f t="shared" si="159"/>
        <v>368000</v>
      </c>
      <c r="V1709" s="159"/>
      <c r="W1709" s="246">
        <f t="shared" si="160"/>
        <v>0</v>
      </c>
      <c r="X1709" s="247" t="str">
        <f t="shared" si="161"/>
        <v>8</v>
      </c>
      <c r="Y1709" s="159"/>
      <c r="Z1709" s="254">
        <f t="shared" si="162"/>
        <v>29440</v>
      </c>
      <c r="AA1709" s="5">
        <f>VLOOKUP(G1709,Ma_KH!$A:$R,14,0)</f>
        <v>60</v>
      </c>
    </row>
    <row r="1710" spans="1:27" x14ac:dyDescent="0.25">
      <c r="A1710" s="261">
        <v>46115</v>
      </c>
      <c r="B1710" s="262">
        <v>4187052380</v>
      </c>
      <c r="C1710" s="263" t="s">
        <v>15253</v>
      </c>
      <c r="D1710" s="261">
        <v>46118</v>
      </c>
      <c r="E1710" s="206"/>
      <c r="F1710" s="189"/>
      <c r="G1710" s="265" t="s">
        <v>15032</v>
      </c>
      <c r="H1710" s="206"/>
      <c r="I1710" s="288" t="s">
        <v>15607</v>
      </c>
      <c r="J1710" s="283" t="s">
        <v>1769</v>
      </c>
      <c r="K1710" s="205" t="s">
        <v>32</v>
      </c>
      <c r="L1710" s="190" t="str">
        <f>VLOOKUP($K1710,TONG_SL!$A:$D,2,0)</f>
        <v>Giò Tai Lưỡi Xào 250g</v>
      </c>
      <c r="M1710" s="243"/>
      <c r="N1710" s="190" t="str">
        <f t="shared" si="154"/>
        <v>K-C6</v>
      </c>
      <c r="O1710" s="243"/>
      <c r="P1710" s="243"/>
      <c r="Q1710" s="190" t="str">
        <f>VLOOKUP(K1710,TONG_SL!$A:$D,3,0)</f>
        <v>Túi</v>
      </c>
      <c r="R1710" s="248">
        <v>2</v>
      </c>
      <c r="S1710" s="159"/>
      <c r="T1710" s="159">
        <f>VLOOKUP(VLOOKUP(G1710,Ma_KH!$A:$R,18,0)&amp;K1710,Gia_MB!$A:$F,6,0)</f>
        <v>50182</v>
      </c>
      <c r="U1710" s="254">
        <f t="shared" si="159"/>
        <v>100364</v>
      </c>
      <c r="V1710" s="159"/>
      <c r="W1710" s="246">
        <f t="shared" si="160"/>
        <v>0</v>
      </c>
      <c r="X1710" s="247" t="str">
        <f t="shared" si="161"/>
        <v>8</v>
      </c>
      <c r="Y1710" s="159"/>
      <c r="Z1710" s="254">
        <f t="shared" si="162"/>
        <v>8029.12</v>
      </c>
      <c r="AA1710" s="5">
        <f>VLOOKUP(G1710,Ma_KH!$A:$R,14,0)</f>
        <v>60</v>
      </c>
    </row>
    <row r="1711" spans="1:27" x14ac:dyDescent="0.25">
      <c r="A1711" s="261">
        <v>46115</v>
      </c>
      <c r="B1711" s="262">
        <v>4187052380</v>
      </c>
      <c r="C1711" s="263" t="s">
        <v>15253</v>
      </c>
      <c r="D1711" s="261">
        <v>46118</v>
      </c>
      <c r="E1711" s="206"/>
      <c r="F1711" s="189"/>
      <c r="G1711" s="265" t="s">
        <v>15032</v>
      </c>
      <c r="H1711" s="206"/>
      <c r="I1711" s="288" t="s">
        <v>15607</v>
      </c>
      <c r="J1711" s="283" t="s">
        <v>1769</v>
      </c>
      <c r="K1711" s="205" t="s">
        <v>37</v>
      </c>
      <c r="L1711" s="190" t="str">
        <f>VLOOKUP($K1711,TONG_SL!$A:$D,2,0)</f>
        <v>Chả cốm 300g</v>
      </c>
      <c r="M1711" s="243"/>
      <c r="N1711" s="190" t="str">
        <f t="shared" si="154"/>
        <v>K-C6</v>
      </c>
      <c r="O1711" s="243"/>
      <c r="P1711" s="243"/>
      <c r="Q1711" s="190" t="str">
        <f>VLOOKUP(K1711,TONG_SL!$A:$D,3,0)</f>
        <v>Túi</v>
      </c>
      <c r="R1711" s="248">
        <v>6</v>
      </c>
      <c r="S1711" s="159"/>
      <c r="T1711" s="159">
        <f>VLOOKUP(VLOOKUP(G1711,Ma_KH!$A:$R,18,0)&amp;K1711,Gia_MB!$A:$F,6,0)</f>
        <v>74250</v>
      </c>
      <c r="U1711" s="254">
        <f t="shared" si="159"/>
        <v>445500</v>
      </c>
      <c r="V1711" s="159"/>
      <c r="W1711" s="246">
        <f t="shared" si="160"/>
        <v>0</v>
      </c>
      <c r="X1711" s="247" t="str">
        <f t="shared" si="161"/>
        <v>8</v>
      </c>
      <c r="Y1711" s="159"/>
      <c r="Z1711" s="254">
        <f t="shared" si="162"/>
        <v>35640</v>
      </c>
      <c r="AA1711" s="5">
        <f>VLOOKUP(G1711,Ma_KH!$A:$R,14,0)</f>
        <v>60</v>
      </c>
    </row>
    <row r="1712" spans="1:27" x14ac:dyDescent="0.25">
      <c r="A1712" s="261">
        <v>46115</v>
      </c>
      <c r="B1712" s="262">
        <v>4187052380</v>
      </c>
      <c r="C1712" s="263" t="s">
        <v>15253</v>
      </c>
      <c r="D1712" s="261">
        <v>46118</v>
      </c>
      <c r="E1712" s="206"/>
      <c r="F1712" s="189"/>
      <c r="G1712" s="265" t="s">
        <v>15032</v>
      </c>
      <c r="H1712" s="206"/>
      <c r="I1712" s="288" t="s">
        <v>15607</v>
      </c>
      <c r="J1712" s="283" t="s">
        <v>1769</v>
      </c>
      <c r="K1712" s="205" t="s">
        <v>39</v>
      </c>
      <c r="L1712" s="190" t="str">
        <f>VLOOKUP($K1712,TONG_SL!$A:$D,2,0)</f>
        <v>Chả nướng 300g</v>
      </c>
      <c r="M1712" s="243"/>
      <c r="N1712" s="190" t="str">
        <f t="shared" si="154"/>
        <v>K-C6</v>
      </c>
      <c r="O1712" s="243"/>
      <c r="P1712" s="243"/>
      <c r="Q1712" s="190" t="str">
        <f>VLOOKUP(K1712,TONG_SL!$A:$D,3,0)</f>
        <v>Túi</v>
      </c>
      <c r="R1712" s="248">
        <v>6</v>
      </c>
      <c r="S1712" s="159"/>
      <c r="T1712" s="159">
        <f>VLOOKUP(VLOOKUP(G1712,Ma_KH!$A:$R,18,0)&amp;K1712,Gia_MB!$A:$F,6,0)</f>
        <v>70950</v>
      </c>
      <c r="U1712" s="254">
        <f t="shared" si="159"/>
        <v>425700</v>
      </c>
      <c r="V1712" s="159"/>
      <c r="W1712" s="246">
        <f t="shared" si="160"/>
        <v>0</v>
      </c>
      <c r="X1712" s="247" t="str">
        <f t="shared" si="161"/>
        <v>8</v>
      </c>
      <c r="Y1712" s="159"/>
      <c r="Z1712" s="254">
        <f t="shared" si="162"/>
        <v>34056</v>
      </c>
      <c r="AA1712" s="5">
        <f>VLOOKUP(G1712,Ma_KH!$A:$R,14,0)</f>
        <v>60</v>
      </c>
    </row>
    <row r="1713" spans="1:27" x14ac:dyDescent="0.25">
      <c r="A1713" s="261">
        <v>46115</v>
      </c>
      <c r="B1713" s="262">
        <v>4187052380</v>
      </c>
      <c r="C1713" s="263" t="s">
        <v>15253</v>
      </c>
      <c r="D1713" s="261">
        <v>46118</v>
      </c>
      <c r="E1713" s="206"/>
      <c r="F1713" s="189"/>
      <c r="G1713" s="265" t="s">
        <v>15032</v>
      </c>
      <c r="H1713" s="206"/>
      <c r="I1713" s="288" t="s">
        <v>15607</v>
      </c>
      <c r="J1713" s="283" t="s">
        <v>1769</v>
      </c>
      <c r="K1713" s="205" t="s">
        <v>30</v>
      </c>
      <c r="L1713" s="190" t="str">
        <f>VLOOKUP($K1713,TONG_SL!$A:$D,2,0)</f>
        <v>Gà muối 500g</v>
      </c>
      <c r="M1713" s="243"/>
      <c r="N1713" s="190" t="str">
        <f t="shared" si="154"/>
        <v>K-C6</v>
      </c>
      <c r="O1713" s="243"/>
      <c r="P1713" s="243"/>
      <c r="Q1713" s="190" t="str">
        <f>VLOOKUP(K1713,TONG_SL!$A:$D,3,0)</f>
        <v>Túi</v>
      </c>
      <c r="R1713" s="248">
        <v>10</v>
      </c>
      <c r="S1713" s="159"/>
      <c r="T1713" s="159">
        <f>VLOOKUP(VLOOKUP(G1713,Ma_KH!$A:$R,18,0)&amp;K1713,Gia_MB!$A:$F,6,0)</f>
        <v>116611</v>
      </c>
      <c r="U1713" s="254">
        <f t="shared" si="159"/>
        <v>1166110</v>
      </c>
      <c r="V1713" s="159"/>
      <c r="W1713" s="246">
        <f t="shared" si="160"/>
        <v>0</v>
      </c>
      <c r="X1713" s="247" t="str">
        <f t="shared" si="161"/>
        <v>8</v>
      </c>
      <c r="Y1713" s="159"/>
      <c r="Z1713" s="254">
        <f t="shared" si="162"/>
        <v>93288.8</v>
      </c>
      <c r="AA1713" s="5">
        <f>VLOOKUP(G1713,Ma_KH!$A:$R,14,0)</f>
        <v>60</v>
      </c>
    </row>
    <row r="1714" spans="1:27" x14ac:dyDescent="0.25">
      <c r="A1714" s="261">
        <v>46115</v>
      </c>
      <c r="B1714" s="262">
        <v>4187052380</v>
      </c>
      <c r="C1714" s="263" t="s">
        <v>15253</v>
      </c>
      <c r="D1714" s="261">
        <v>46118</v>
      </c>
      <c r="E1714" s="206"/>
      <c r="F1714" s="189"/>
      <c r="G1714" s="265" t="s">
        <v>15032</v>
      </c>
      <c r="H1714" s="206"/>
      <c r="I1714" s="288" t="s">
        <v>15607</v>
      </c>
      <c r="J1714" s="283" t="s">
        <v>1769</v>
      </c>
      <c r="K1714" s="205" t="s">
        <v>27</v>
      </c>
      <c r="L1714" s="190" t="str">
        <f>VLOOKUP($K1714,TONG_SL!$A:$D,2,0)</f>
        <v>Chân giò heo muối 300g</v>
      </c>
      <c r="M1714" s="243"/>
      <c r="N1714" s="190" t="str">
        <f t="shared" si="154"/>
        <v>K-C6</v>
      </c>
      <c r="O1714" s="243"/>
      <c r="P1714" s="243"/>
      <c r="Q1714" s="190" t="str">
        <f>VLOOKUP(K1714,TONG_SL!$A:$D,3,0)</f>
        <v>Túi</v>
      </c>
      <c r="R1714" s="248">
        <v>5</v>
      </c>
      <c r="S1714" s="159"/>
      <c r="T1714" s="159">
        <f>VLOOKUP(VLOOKUP(G1714,Ma_KH!$A:$R,18,0)&amp;K1714,Gia_MB!$A:$F,6,0)</f>
        <v>73431</v>
      </c>
      <c r="U1714" s="254">
        <f t="shared" si="159"/>
        <v>367155</v>
      </c>
      <c r="V1714" s="159"/>
      <c r="W1714" s="246">
        <f t="shared" si="160"/>
        <v>0</v>
      </c>
      <c r="X1714" s="247" t="str">
        <f t="shared" si="161"/>
        <v>8</v>
      </c>
      <c r="Y1714" s="159"/>
      <c r="Z1714" s="254">
        <f t="shared" si="162"/>
        <v>29372.400000000001</v>
      </c>
      <c r="AA1714" s="5">
        <f>VLOOKUP(G1714,Ma_KH!$A:$R,14,0)</f>
        <v>60</v>
      </c>
    </row>
    <row r="1715" spans="1:27" x14ac:dyDescent="0.25">
      <c r="A1715" s="186">
        <v>46115</v>
      </c>
      <c r="B1715" s="205">
        <v>4187052310</v>
      </c>
      <c r="C1715" s="189" t="s">
        <v>15253</v>
      </c>
      <c r="D1715" s="186">
        <v>46118</v>
      </c>
      <c r="E1715" s="206"/>
      <c r="F1715" s="189"/>
      <c r="G1715" s="207" t="s">
        <v>15032</v>
      </c>
      <c r="H1715" s="206"/>
      <c r="I1715" s="288" t="s">
        <v>15608</v>
      </c>
      <c r="J1715" s="283" t="s">
        <v>1769</v>
      </c>
      <c r="K1715" s="205" t="s">
        <v>48</v>
      </c>
      <c r="L1715" s="190" t="str">
        <f>VLOOKUP($K1715,TONG_SL!$A:$D,2,0)</f>
        <v>Mọc Nấm Hương 250g</v>
      </c>
      <c r="M1715" s="243"/>
      <c r="N1715" s="190" t="str">
        <f t="shared" si="154"/>
        <v>K-C6</v>
      </c>
      <c r="O1715" s="243"/>
      <c r="P1715" s="243"/>
      <c r="Q1715" s="190" t="str">
        <f>VLOOKUP(K1715,TONG_SL!$A:$D,3,0)</f>
        <v>Túi</v>
      </c>
      <c r="R1715" s="248">
        <v>12</v>
      </c>
      <c r="S1715" s="159"/>
      <c r="T1715" s="159">
        <f>VLOOKUP(VLOOKUP(G1715,Ma_KH!$A:$R,18,0)&amp;K1715,Gia_MB!$A:$F,6,0)</f>
        <v>46000</v>
      </c>
      <c r="U1715" s="254">
        <f t="shared" si="159"/>
        <v>552000</v>
      </c>
      <c r="V1715" s="159"/>
      <c r="W1715" s="246">
        <f t="shared" si="160"/>
        <v>0</v>
      </c>
      <c r="X1715" s="247" t="str">
        <f t="shared" si="161"/>
        <v>8</v>
      </c>
      <c r="Y1715" s="159"/>
      <c r="Z1715" s="254">
        <f t="shared" si="162"/>
        <v>44160</v>
      </c>
      <c r="AA1715" s="5">
        <f>VLOOKUP(G1715,Ma_KH!$A:$R,14,0)</f>
        <v>60</v>
      </c>
    </row>
    <row r="1716" spans="1:27" x14ac:dyDescent="0.25">
      <c r="A1716" s="186">
        <v>46115</v>
      </c>
      <c r="B1716" s="205">
        <v>4187052310</v>
      </c>
      <c r="C1716" s="189" t="s">
        <v>15253</v>
      </c>
      <c r="D1716" s="186">
        <v>46118</v>
      </c>
      <c r="E1716" s="206"/>
      <c r="F1716" s="189"/>
      <c r="G1716" s="207" t="s">
        <v>15032</v>
      </c>
      <c r="H1716" s="206"/>
      <c r="I1716" s="288" t="s">
        <v>15608</v>
      </c>
      <c r="J1716" s="283" t="s">
        <v>1769</v>
      </c>
      <c r="K1716" s="205" t="s">
        <v>32</v>
      </c>
      <c r="L1716" s="190" t="str">
        <f>VLOOKUP($K1716,TONG_SL!$A:$D,2,0)</f>
        <v>Giò Tai Lưỡi Xào 250g</v>
      </c>
      <c r="M1716" s="243"/>
      <c r="N1716" s="190" t="str">
        <f t="shared" si="154"/>
        <v>K-C6</v>
      </c>
      <c r="O1716" s="243"/>
      <c r="P1716" s="243"/>
      <c r="Q1716" s="190" t="str">
        <f>VLOOKUP(K1716,TONG_SL!$A:$D,3,0)</f>
        <v>Túi</v>
      </c>
      <c r="R1716" s="248">
        <v>11</v>
      </c>
      <c r="S1716" s="159"/>
      <c r="T1716" s="159">
        <f>VLOOKUP(VLOOKUP(G1716,Ma_KH!$A:$R,18,0)&amp;K1716,Gia_MB!$A:$F,6,0)</f>
        <v>50182</v>
      </c>
      <c r="U1716" s="254">
        <f t="shared" si="159"/>
        <v>552002</v>
      </c>
      <c r="V1716" s="159"/>
      <c r="W1716" s="246">
        <f t="shared" si="160"/>
        <v>0</v>
      </c>
      <c r="X1716" s="247" t="str">
        <f t="shared" si="161"/>
        <v>8</v>
      </c>
      <c r="Y1716" s="159"/>
      <c r="Z1716" s="254">
        <f t="shared" si="162"/>
        <v>44160.160000000003</v>
      </c>
      <c r="AA1716" s="5">
        <f>VLOOKUP(G1716,Ma_KH!$A:$R,14,0)</f>
        <v>60</v>
      </c>
    </row>
    <row r="1717" spans="1:27" x14ac:dyDescent="0.25">
      <c r="A1717" s="186">
        <v>46115</v>
      </c>
      <c r="B1717" s="205">
        <v>4187052310</v>
      </c>
      <c r="C1717" s="189" t="s">
        <v>15253</v>
      </c>
      <c r="D1717" s="186">
        <v>46118</v>
      </c>
      <c r="E1717" s="206"/>
      <c r="F1717" s="189"/>
      <c r="G1717" s="207" t="s">
        <v>15032</v>
      </c>
      <c r="H1717" s="206"/>
      <c r="I1717" s="288" t="s">
        <v>15608</v>
      </c>
      <c r="J1717" s="283" t="s">
        <v>1769</v>
      </c>
      <c r="K1717" s="205" t="s">
        <v>39</v>
      </c>
      <c r="L1717" s="190" t="str">
        <f>VLOOKUP($K1717,TONG_SL!$A:$D,2,0)</f>
        <v>Chả nướng 300g</v>
      </c>
      <c r="M1717" s="243"/>
      <c r="N1717" s="190" t="str">
        <f t="shared" si="154"/>
        <v>K-C6</v>
      </c>
      <c r="O1717" s="243"/>
      <c r="P1717" s="243"/>
      <c r="Q1717" s="190" t="str">
        <f>VLOOKUP(K1717,TONG_SL!$A:$D,3,0)</f>
        <v>Túi</v>
      </c>
      <c r="R1717" s="248">
        <v>10</v>
      </c>
      <c r="S1717" s="159"/>
      <c r="T1717" s="159">
        <f>VLOOKUP(VLOOKUP(G1717,Ma_KH!$A:$R,18,0)&amp;K1717,Gia_MB!$A:$F,6,0)</f>
        <v>70950</v>
      </c>
      <c r="U1717" s="254">
        <f t="shared" si="159"/>
        <v>709500</v>
      </c>
      <c r="V1717" s="159"/>
      <c r="W1717" s="246">
        <f t="shared" si="160"/>
        <v>0</v>
      </c>
      <c r="X1717" s="247" t="str">
        <f t="shared" si="161"/>
        <v>8</v>
      </c>
      <c r="Y1717" s="159"/>
      <c r="Z1717" s="254">
        <f t="shared" si="162"/>
        <v>56760</v>
      </c>
      <c r="AA1717" s="5">
        <f>VLOOKUP(G1717,Ma_KH!$A:$R,14,0)</f>
        <v>60</v>
      </c>
    </row>
    <row r="1718" spans="1:27" x14ac:dyDescent="0.25">
      <c r="A1718" s="186">
        <v>46115</v>
      </c>
      <c r="B1718" s="205">
        <v>4187052310</v>
      </c>
      <c r="C1718" s="189" t="s">
        <v>15253</v>
      </c>
      <c r="D1718" s="186">
        <v>46118</v>
      </c>
      <c r="E1718" s="206"/>
      <c r="F1718" s="189"/>
      <c r="G1718" s="207" t="s">
        <v>15032</v>
      </c>
      <c r="H1718" s="206"/>
      <c r="I1718" s="288" t="s">
        <v>15608</v>
      </c>
      <c r="J1718" s="283" t="s">
        <v>1769</v>
      </c>
      <c r="K1718" s="205" t="s">
        <v>34</v>
      </c>
      <c r="L1718" s="190" t="str">
        <f>VLOOKUP($K1718,TONG_SL!$A:$D,2,0)</f>
        <v>Tai heo muối 200g</v>
      </c>
      <c r="M1718" s="243"/>
      <c r="N1718" s="190" t="str">
        <f t="shared" si="154"/>
        <v>K-C6</v>
      </c>
      <c r="O1718" s="243"/>
      <c r="P1718" s="243"/>
      <c r="Q1718" s="190" t="str">
        <f>VLOOKUP(K1718,TONG_SL!$A:$D,3,0)</f>
        <v>Túi</v>
      </c>
      <c r="R1718" s="248">
        <v>1</v>
      </c>
      <c r="S1718" s="159"/>
      <c r="T1718" s="159">
        <f>VLOOKUP(VLOOKUP(G1718,Ma_KH!$A:$R,18,0)&amp;K1718,Gia_MB!$A:$F,6,0)</f>
        <v>55595</v>
      </c>
      <c r="U1718" s="254">
        <f t="shared" si="159"/>
        <v>55595</v>
      </c>
      <c r="V1718" s="159"/>
      <c r="W1718" s="246">
        <f t="shared" si="160"/>
        <v>0</v>
      </c>
      <c r="X1718" s="247" t="str">
        <f t="shared" si="161"/>
        <v>8</v>
      </c>
      <c r="Y1718" s="159"/>
      <c r="Z1718" s="254">
        <f t="shared" si="162"/>
        <v>4447.6000000000004</v>
      </c>
      <c r="AA1718" s="5">
        <f>VLOOKUP(G1718,Ma_KH!$A:$R,14,0)</f>
        <v>60</v>
      </c>
    </row>
    <row r="1719" spans="1:27" x14ac:dyDescent="0.25">
      <c r="A1719" s="186">
        <v>46115</v>
      </c>
      <c r="B1719" s="205">
        <v>4187052310</v>
      </c>
      <c r="C1719" s="189" t="s">
        <v>15253</v>
      </c>
      <c r="D1719" s="186">
        <v>46118</v>
      </c>
      <c r="E1719" s="206"/>
      <c r="F1719" s="189"/>
      <c r="G1719" s="207" t="s">
        <v>15032</v>
      </c>
      <c r="H1719" s="206"/>
      <c r="I1719" s="288" t="s">
        <v>15608</v>
      </c>
      <c r="J1719" s="283" t="s">
        <v>1769</v>
      </c>
      <c r="K1719" s="205" t="s">
        <v>30</v>
      </c>
      <c r="L1719" s="190" t="str">
        <f>VLOOKUP($K1719,TONG_SL!$A:$D,2,0)</f>
        <v>Gà muối 500g</v>
      </c>
      <c r="M1719" s="243"/>
      <c r="N1719" s="190" t="str">
        <f t="shared" si="154"/>
        <v>K-C6</v>
      </c>
      <c r="O1719" s="243"/>
      <c r="P1719" s="243"/>
      <c r="Q1719" s="190" t="str">
        <f>VLOOKUP(K1719,TONG_SL!$A:$D,3,0)</f>
        <v>Túi</v>
      </c>
      <c r="R1719" s="248">
        <v>4</v>
      </c>
      <c r="S1719" s="159"/>
      <c r="T1719" s="159">
        <f>VLOOKUP(VLOOKUP(G1719,Ma_KH!$A:$R,18,0)&amp;K1719,Gia_MB!$A:$F,6,0)</f>
        <v>116611</v>
      </c>
      <c r="U1719" s="254">
        <f t="shared" si="159"/>
        <v>466444</v>
      </c>
      <c r="V1719" s="159"/>
      <c r="W1719" s="246">
        <f t="shared" si="160"/>
        <v>0</v>
      </c>
      <c r="X1719" s="247" t="str">
        <f t="shared" si="161"/>
        <v>8</v>
      </c>
      <c r="Y1719" s="159"/>
      <c r="Z1719" s="254">
        <f t="shared" si="162"/>
        <v>37315.520000000004</v>
      </c>
      <c r="AA1719" s="5">
        <f>VLOOKUP(G1719,Ma_KH!$A:$R,14,0)</f>
        <v>60</v>
      </c>
    </row>
    <row r="1720" spans="1:27" x14ac:dyDescent="0.25">
      <c r="A1720" s="250">
        <v>46115</v>
      </c>
      <c r="B1720" s="188">
        <v>4187052310</v>
      </c>
      <c r="C1720" s="251" t="s">
        <v>15253</v>
      </c>
      <c r="D1720" s="250">
        <v>46118</v>
      </c>
      <c r="E1720" s="252"/>
      <c r="F1720" s="251"/>
      <c r="G1720" s="253" t="s">
        <v>15032</v>
      </c>
      <c r="H1720" s="252"/>
      <c r="I1720" s="288" t="s">
        <v>15608</v>
      </c>
      <c r="J1720" s="283" t="s">
        <v>1769</v>
      </c>
      <c r="K1720" s="188" t="s">
        <v>27</v>
      </c>
      <c r="L1720" s="190" t="str">
        <f>VLOOKUP($K1720,TONG_SL!$A:$D,2,0)</f>
        <v>Chân giò heo muối 300g</v>
      </c>
      <c r="M1720" s="243"/>
      <c r="N1720" s="190" t="str">
        <f t="shared" si="154"/>
        <v>K-C6</v>
      </c>
      <c r="O1720" s="243"/>
      <c r="P1720" s="243"/>
      <c r="Q1720" s="190" t="str">
        <f>VLOOKUP(K1720,TONG_SL!$A:$D,3,0)</f>
        <v>Túi</v>
      </c>
      <c r="R1720" s="248">
        <v>15</v>
      </c>
      <c r="S1720" s="160"/>
      <c r="T1720" s="160">
        <f>VLOOKUP(VLOOKUP(G1720,Ma_KH!$A:$R,18,0)&amp;K1720,Gia_MB!$A:$F,6,0)</f>
        <v>73431</v>
      </c>
      <c r="U1720" s="255">
        <f t="shared" si="159"/>
        <v>1101465</v>
      </c>
      <c r="V1720" s="160"/>
      <c r="W1720" s="256">
        <f t="shared" si="160"/>
        <v>0</v>
      </c>
      <c r="X1720" s="257" t="str">
        <f t="shared" si="161"/>
        <v>8</v>
      </c>
      <c r="Y1720" s="160"/>
      <c r="Z1720" s="255">
        <f t="shared" si="162"/>
        <v>88117.2</v>
      </c>
      <c r="AA1720" s="258">
        <f>VLOOKUP(G1720,Ma_KH!$A:$R,14,0)</f>
        <v>60</v>
      </c>
    </row>
    <row r="1721" spans="1:27" x14ac:dyDescent="0.25">
      <c r="A1721" s="261">
        <v>46116</v>
      </c>
      <c r="B1721" s="262">
        <v>4187084636</v>
      </c>
      <c r="C1721" s="263" t="s">
        <v>15253</v>
      </c>
      <c r="D1721" s="261">
        <v>46118</v>
      </c>
      <c r="E1721" s="206"/>
      <c r="F1721" s="189"/>
      <c r="G1721" s="265" t="s">
        <v>14531</v>
      </c>
      <c r="H1721" s="206"/>
      <c r="I1721" s="288">
        <v>4187084636</v>
      </c>
      <c r="J1721" s="283" t="s">
        <v>1782</v>
      </c>
      <c r="K1721" s="205" t="s">
        <v>27</v>
      </c>
      <c r="L1721" s="190" t="str">
        <f>VLOOKUP($K1721,TONG_SL!$A:$D,2,0)</f>
        <v>Chân giò heo muối 300g</v>
      </c>
      <c r="M1721" s="243"/>
      <c r="N1721" s="190" t="str">
        <f t="shared" si="154"/>
        <v>K-C6</v>
      </c>
      <c r="O1721" s="243"/>
      <c r="P1721" s="243"/>
      <c r="Q1721" s="190" t="str">
        <f>VLOOKUP(K1721,TONG_SL!$A:$D,3,0)</f>
        <v>Túi</v>
      </c>
      <c r="R1721" s="248">
        <v>6</v>
      </c>
      <c r="S1721" s="159"/>
      <c r="T1721" s="159">
        <f>VLOOKUP(VLOOKUP(G1721,Ma_KH!$A:$R,18,0)&amp;K1721,Gia_MB!$A:$F,6,0)</f>
        <v>73431</v>
      </c>
      <c r="U1721" s="254">
        <f t="shared" ref="U1721:U1784" si="163">T1721*R1721</f>
        <v>440586</v>
      </c>
      <c r="V1721" s="159"/>
      <c r="W1721" s="246">
        <f t="shared" ref="W1721:W1784" si="164">U1721*V1721</f>
        <v>0</v>
      </c>
      <c r="X1721" s="247" t="str">
        <f t="shared" ref="X1721:X1784" si="165">IF(B1721&lt;&gt;"","8","0")</f>
        <v>8</v>
      </c>
      <c r="Y1721" s="159"/>
      <c r="Z1721" s="254">
        <f t="shared" ref="Z1721:Z1784" si="166">U1721*X1721%</f>
        <v>35246.879999999997</v>
      </c>
      <c r="AA1721" s="5">
        <f>VLOOKUP(G1721,Ma_KH!$A:$R,14,0)</f>
        <v>60</v>
      </c>
    </row>
    <row r="1722" spans="1:27" x14ac:dyDescent="0.25">
      <c r="A1722" s="261">
        <v>46116</v>
      </c>
      <c r="B1722" s="262">
        <v>4187084636</v>
      </c>
      <c r="C1722" s="263" t="s">
        <v>15253</v>
      </c>
      <c r="D1722" s="261">
        <v>46118</v>
      </c>
      <c r="E1722" s="206"/>
      <c r="F1722" s="189"/>
      <c r="G1722" s="265" t="s">
        <v>14531</v>
      </c>
      <c r="H1722" s="206"/>
      <c r="I1722" s="288">
        <v>4187084636</v>
      </c>
      <c r="J1722" s="283" t="s">
        <v>1782</v>
      </c>
      <c r="K1722" s="205" t="s">
        <v>34</v>
      </c>
      <c r="L1722" s="190" t="str">
        <f>VLOOKUP($K1722,TONG_SL!$A:$D,2,0)</f>
        <v>Tai heo muối 200g</v>
      </c>
      <c r="M1722" s="243"/>
      <c r="N1722" s="190" t="str">
        <f t="shared" si="154"/>
        <v>K-C6</v>
      </c>
      <c r="O1722" s="243"/>
      <c r="P1722" s="243"/>
      <c r="Q1722" s="190" t="str">
        <f>VLOOKUP(K1722,TONG_SL!$A:$D,3,0)</f>
        <v>Túi</v>
      </c>
      <c r="R1722" s="248">
        <v>6</v>
      </c>
      <c r="S1722" s="159"/>
      <c r="T1722" s="159">
        <f>VLOOKUP(VLOOKUP(G1722,Ma_KH!$A:$R,18,0)&amp;K1722,Gia_MB!$A:$F,6,0)</f>
        <v>55595</v>
      </c>
      <c r="U1722" s="254">
        <f t="shared" si="163"/>
        <v>333570</v>
      </c>
      <c r="V1722" s="159"/>
      <c r="W1722" s="246">
        <f t="shared" si="164"/>
        <v>0</v>
      </c>
      <c r="X1722" s="247" t="str">
        <f t="shared" si="165"/>
        <v>8</v>
      </c>
      <c r="Y1722" s="159"/>
      <c r="Z1722" s="254">
        <f t="shared" si="166"/>
        <v>26685.600000000002</v>
      </c>
      <c r="AA1722" s="5">
        <f>VLOOKUP(G1722,Ma_KH!$A:$R,14,0)</f>
        <v>60</v>
      </c>
    </row>
    <row r="1723" spans="1:27" x14ac:dyDescent="0.25">
      <c r="A1723" s="261">
        <v>46111</v>
      </c>
      <c r="B1723" s="262">
        <v>4186797794</v>
      </c>
      <c r="C1723" s="263" t="s">
        <v>15253</v>
      </c>
      <c r="D1723" s="261">
        <v>46118</v>
      </c>
      <c r="E1723" s="206"/>
      <c r="F1723" s="189"/>
      <c r="G1723" s="265" t="s">
        <v>14461</v>
      </c>
      <c r="H1723" s="206"/>
      <c r="I1723" s="288">
        <v>4186797794</v>
      </c>
      <c r="J1723" s="283" t="s">
        <v>1782</v>
      </c>
      <c r="K1723" s="205" t="s">
        <v>27</v>
      </c>
      <c r="L1723" s="190" t="str">
        <f>VLOOKUP($K1723,TONG_SL!$A:$D,2,0)</f>
        <v>Chân giò heo muối 300g</v>
      </c>
      <c r="M1723" s="243"/>
      <c r="N1723" s="190" t="str">
        <f t="shared" si="154"/>
        <v>K-C6</v>
      </c>
      <c r="O1723" s="243"/>
      <c r="P1723" s="243"/>
      <c r="Q1723" s="190" t="str">
        <f>VLOOKUP(K1723,TONG_SL!$A:$D,3,0)</f>
        <v>Túi</v>
      </c>
      <c r="R1723" s="248">
        <v>12</v>
      </c>
      <c r="S1723" s="159"/>
      <c r="T1723" s="159">
        <f>VLOOKUP(VLOOKUP(G1723,Ma_KH!$A:$R,18,0)&amp;K1723,Gia_MB!$A:$F,6,0)</f>
        <v>73431</v>
      </c>
      <c r="U1723" s="254">
        <f t="shared" si="163"/>
        <v>881172</v>
      </c>
      <c r="V1723" s="159"/>
      <c r="W1723" s="246">
        <f t="shared" si="164"/>
        <v>0</v>
      </c>
      <c r="X1723" s="247" t="str">
        <f t="shared" si="165"/>
        <v>8</v>
      </c>
      <c r="Y1723" s="159"/>
      <c r="Z1723" s="254">
        <f t="shared" si="166"/>
        <v>70493.759999999995</v>
      </c>
      <c r="AA1723" s="5">
        <f>VLOOKUP(G1723,Ma_KH!$A:$R,14,0)</f>
        <v>60</v>
      </c>
    </row>
    <row r="1724" spans="1:27" x14ac:dyDescent="0.25">
      <c r="A1724" s="261">
        <v>46113</v>
      </c>
      <c r="B1724" s="262">
        <v>4186945386</v>
      </c>
      <c r="C1724" s="263" t="s">
        <v>15253</v>
      </c>
      <c r="D1724" s="261">
        <v>46118</v>
      </c>
      <c r="E1724" s="206"/>
      <c r="F1724" s="189"/>
      <c r="G1724" s="265" t="s">
        <v>14505</v>
      </c>
      <c r="H1724" s="206"/>
      <c r="I1724" s="288">
        <v>4186945386</v>
      </c>
      <c r="J1724" s="283" t="s">
        <v>1782</v>
      </c>
      <c r="K1724" s="205" t="s">
        <v>27</v>
      </c>
      <c r="L1724" s="190" t="str">
        <f>VLOOKUP($K1724,TONG_SL!$A:$D,2,0)</f>
        <v>Chân giò heo muối 300g</v>
      </c>
      <c r="M1724" s="243"/>
      <c r="N1724" s="190" t="str">
        <f t="shared" si="154"/>
        <v>K-C6</v>
      </c>
      <c r="O1724" s="243"/>
      <c r="P1724" s="243"/>
      <c r="Q1724" s="190" t="str">
        <f>VLOOKUP(K1724,TONG_SL!$A:$D,3,0)</f>
        <v>Túi</v>
      </c>
      <c r="R1724" s="248">
        <v>10</v>
      </c>
      <c r="S1724" s="159"/>
      <c r="T1724" s="159">
        <f>VLOOKUP(VLOOKUP(G1724,Ma_KH!$A:$R,18,0)&amp;K1724,Gia_MB!$A:$F,6,0)</f>
        <v>73431</v>
      </c>
      <c r="U1724" s="254">
        <f t="shared" si="163"/>
        <v>734310</v>
      </c>
      <c r="V1724" s="159"/>
      <c r="W1724" s="246">
        <f t="shared" si="164"/>
        <v>0</v>
      </c>
      <c r="X1724" s="247" t="str">
        <f t="shared" si="165"/>
        <v>8</v>
      </c>
      <c r="Y1724" s="159"/>
      <c r="Z1724" s="254">
        <f t="shared" si="166"/>
        <v>58744.800000000003</v>
      </c>
      <c r="AA1724" s="5">
        <f>VLOOKUP(G1724,Ma_KH!$A:$R,14,0)</f>
        <v>60</v>
      </c>
    </row>
    <row r="1725" spans="1:27" x14ac:dyDescent="0.25">
      <c r="A1725" s="261">
        <v>46113</v>
      </c>
      <c r="B1725" s="262">
        <v>4186945386</v>
      </c>
      <c r="C1725" s="263" t="s">
        <v>15253</v>
      </c>
      <c r="D1725" s="261">
        <v>46118</v>
      </c>
      <c r="E1725" s="206"/>
      <c r="F1725" s="189"/>
      <c r="G1725" s="265" t="s">
        <v>14505</v>
      </c>
      <c r="H1725" s="206"/>
      <c r="I1725" s="288">
        <v>4186945386</v>
      </c>
      <c r="J1725" s="283" t="s">
        <v>1782</v>
      </c>
      <c r="K1725" s="205" t="s">
        <v>30</v>
      </c>
      <c r="L1725" s="190" t="str">
        <f>VLOOKUP($K1725,TONG_SL!$A:$D,2,0)</f>
        <v>Gà muối 500g</v>
      </c>
      <c r="M1725" s="243"/>
      <c r="N1725" s="190" t="str">
        <f t="shared" si="154"/>
        <v>K-C6</v>
      </c>
      <c r="O1725" s="243"/>
      <c r="P1725" s="243"/>
      <c r="Q1725" s="190" t="str">
        <f>VLOOKUP(K1725,TONG_SL!$A:$D,3,0)</f>
        <v>Túi</v>
      </c>
      <c r="R1725" s="248">
        <v>5</v>
      </c>
      <c r="S1725" s="159"/>
      <c r="T1725" s="159">
        <f>VLOOKUP(VLOOKUP(G1725,Ma_KH!$A:$R,18,0)&amp;K1725,Gia_MB!$A:$F,6,0)</f>
        <v>116611</v>
      </c>
      <c r="U1725" s="254">
        <f t="shared" si="163"/>
        <v>583055</v>
      </c>
      <c r="V1725" s="159"/>
      <c r="W1725" s="246">
        <f t="shared" si="164"/>
        <v>0</v>
      </c>
      <c r="X1725" s="247" t="str">
        <f t="shared" si="165"/>
        <v>8</v>
      </c>
      <c r="Y1725" s="159"/>
      <c r="Z1725" s="254">
        <f t="shared" si="166"/>
        <v>46644.4</v>
      </c>
      <c r="AA1725" s="5">
        <f>VLOOKUP(G1725,Ma_KH!$A:$R,14,0)</f>
        <v>60</v>
      </c>
    </row>
    <row r="1726" spans="1:27" x14ac:dyDescent="0.25">
      <c r="A1726" s="261">
        <v>46113</v>
      </c>
      <c r="B1726" s="262">
        <v>4186945386</v>
      </c>
      <c r="C1726" s="263" t="s">
        <v>15253</v>
      </c>
      <c r="D1726" s="261">
        <v>46118</v>
      </c>
      <c r="E1726" s="206"/>
      <c r="F1726" s="189"/>
      <c r="G1726" s="265" t="s">
        <v>14505</v>
      </c>
      <c r="H1726" s="206"/>
      <c r="I1726" s="288">
        <v>4186945386</v>
      </c>
      <c r="J1726" s="283" t="s">
        <v>1782</v>
      </c>
      <c r="K1726" s="205" t="s">
        <v>39</v>
      </c>
      <c r="L1726" s="190" t="str">
        <f>VLOOKUP($K1726,TONG_SL!$A:$D,2,0)</f>
        <v>Chả nướng 300g</v>
      </c>
      <c r="M1726" s="243"/>
      <c r="N1726" s="190" t="str">
        <f t="shared" si="154"/>
        <v>K-C6</v>
      </c>
      <c r="O1726" s="243"/>
      <c r="P1726" s="243"/>
      <c r="Q1726" s="190" t="str">
        <f>VLOOKUP(K1726,TONG_SL!$A:$D,3,0)</f>
        <v>Túi</v>
      </c>
      <c r="R1726" s="248">
        <v>3</v>
      </c>
      <c r="S1726" s="159"/>
      <c r="T1726" s="159">
        <f>VLOOKUP(VLOOKUP(G1726,Ma_KH!$A:$R,18,0)&amp;K1726,Gia_MB!$A:$F,6,0)</f>
        <v>70950</v>
      </c>
      <c r="U1726" s="254">
        <f t="shared" si="163"/>
        <v>212850</v>
      </c>
      <c r="V1726" s="159"/>
      <c r="W1726" s="246">
        <f t="shared" si="164"/>
        <v>0</v>
      </c>
      <c r="X1726" s="247" t="str">
        <f t="shared" si="165"/>
        <v>8</v>
      </c>
      <c r="Y1726" s="159"/>
      <c r="Z1726" s="254">
        <f t="shared" si="166"/>
        <v>17028</v>
      </c>
      <c r="AA1726" s="5">
        <f>VLOOKUP(G1726,Ma_KH!$A:$R,14,0)</f>
        <v>60</v>
      </c>
    </row>
    <row r="1727" spans="1:27" x14ac:dyDescent="0.25">
      <c r="A1727" s="261">
        <v>46115</v>
      </c>
      <c r="B1727" s="262">
        <v>4187067715</v>
      </c>
      <c r="C1727" s="263" t="s">
        <v>15253</v>
      </c>
      <c r="D1727" s="261">
        <v>46118</v>
      </c>
      <c r="E1727" s="206"/>
      <c r="F1727" s="189"/>
      <c r="G1727" s="265" t="s">
        <v>14461</v>
      </c>
      <c r="H1727" s="206"/>
      <c r="I1727" s="288">
        <v>4187067715</v>
      </c>
      <c r="J1727" s="283" t="s">
        <v>1782</v>
      </c>
      <c r="K1727" s="205" t="s">
        <v>32</v>
      </c>
      <c r="L1727" s="190" t="str">
        <f>VLOOKUP($K1727,TONG_SL!$A:$D,2,0)</f>
        <v>Giò Tai Lưỡi Xào 250g</v>
      </c>
      <c r="M1727" s="243"/>
      <c r="N1727" s="190" t="str">
        <f t="shared" si="154"/>
        <v>K-C6</v>
      </c>
      <c r="O1727" s="243"/>
      <c r="P1727" s="243"/>
      <c r="Q1727" s="190" t="str">
        <f>VLOOKUP(K1727,TONG_SL!$A:$D,3,0)</f>
        <v>Túi</v>
      </c>
      <c r="R1727" s="248">
        <v>10</v>
      </c>
      <c r="S1727" s="159"/>
      <c r="T1727" s="159">
        <f>VLOOKUP(VLOOKUP(G1727,Ma_KH!$A:$R,18,0)&amp;K1727,Gia_MB!$A:$F,6,0)</f>
        <v>50182</v>
      </c>
      <c r="U1727" s="254">
        <f t="shared" si="163"/>
        <v>501820</v>
      </c>
      <c r="V1727" s="159"/>
      <c r="W1727" s="246">
        <f t="shared" si="164"/>
        <v>0</v>
      </c>
      <c r="X1727" s="247" t="str">
        <f t="shared" si="165"/>
        <v>8</v>
      </c>
      <c r="Y1727" s="159"/>
      <c r="Z1727" s="254">
        <f t="shared" si="166"/>
        <v>40145.599999999999</v>
      </c>
      <c r="AA1727" s="5">
        <f>VLOOKUP(G1727,Ma_KH!$A:$R,14,0)</f>
        <v>60</v>
      </c>
    </row>
    <row r="1728" spans="1:27" x14ac:dyDescent="0.25">
      <c r="A1728" s="261">
        <v>46115</v>
      </c>
      <c r="B1728" s="262">
        <v>4187067715</v>
      </c>
      <c r="C1728" s="263" t="s">
        <v>15253</v>
      </c>
      <c r="D1728" s="261">
        <v>46118</v>
      </c>
      <c r="E1728" s="206"/>
      <c r="F1728" s="189"/>
      <c r="G1728" s="265" t="s">
        <v>14461</v>
      </c>
      <c r="H1728" s="206"/>
      <c r="I1728" s="288">
        <v>4187067715</v>
      </c>
      <c r="J1728" s="283" t="s">
        <v>1782</v>
      </c>
      <c r="K1728" s="205" t="s">
        <v>52</v>
      </c>
      <c r="L1728" s="190" t="str">
        <f>VLOOKUP($K1728,TONG_SL!$A:$D,2,0)</f>
        <v>Gà xì dầu 500g</v>
      </c>
      <c r="M1728" s="243"/>
      <c r="N1728" s="190" t="str">
        <f t="shared" si="154"/>
        <v>K-C6</v>
      </c>
      <c r="O1728" s="243"/>
      <c r="P1728" s="243"/>
      <c r="Q1728" s="190" t="str">
        <f>VLOOKUP(K1728,TONG_SL!$A:$D,3,0)</f>
        <v>Túi</v>
      </c>
      <c r="R1728" s="248">
        <v>5</v>
      </c>
      <c r="S1728" s="159"/>
      <c r="T1728" s="159">
        <f>VLOOKUP(VLOOKUP(G1728,Ma_KH!$A:$R,18,0)&amp;K1728,Gia_MB!$A:$F,6,0)</f>
        <v>111606</v>
      </c>
      <c r="U1728" s="254">
        <f t="shared" si="163"/>
        <v>558030</v>
      </c>
      <c r="V1728" s="159"/>
      <c r="W1728" s="246">
        <f t="shared" si="164"/>
        <v>0</v>
      </c>
      <c r="X1728" s="247" t="str">
        <f t="shared" si="165"/>
        <v>8</v>
      </c>
      <c r="Y1728" s="159"/>
      <c r="Z1728" s="254">
        <f t="shared" si="166"/>
        <v>44642.400000000001</v>
      </c>
      <c r="AA1728" s="5">
        <f>VLOOKUP(G1728,Ma_KH!$A:$R,14,0)</f>
        <v>60</v>
      </c>
    </row>
    <row r="1729" spans="1:214" x14ac:dyDescent="0.25">
      <c r="A1729" s="261">
        <v>46115</v>
      </c>
      <c r="B1729" s="262">
        <v>4187067715</v>
      </c>
      <c r="C1729" s="263" t="s">
        <v>15253</v>
      </c>
      <c r="D1729" s="261">
        <v>46118</v>
      </c>
      <c r="E1729" s="206"/>
      <c r="F1729" s="189"/>
      <c r="G1729" s="265" t="s">
        <v>14461</v>
      </c>
      <c r="H1729" s="206"/>
      <c r="I1729" s="288">
        <v>4187067715</v>
      </c>
      <c r="J1729" s="283" t="s">
        <v>1782</v>
      </c>
      <c r="K1729" s="205" t="s">
        <v>48</v>
      </c>
      <c r="L1729" s="190" t="str">
        <f>VLOOKUP($K1729,TONG_SL!$A:$D,2,0)</f>
        <v>Mọc Nấm Hương 250g</v>
      </c>
      <c r="M1729" s="243"/>
      <c r="N1729" s="190" t="str">
        <f t="shared" si="154"/>
        <v>K-C6</v>
      </c>
      <c r="O1729" s="243"/>
      <c r="P1729" s="243"/>
      <c r="Q1729" s="190" t="str">
        <f>VLOOKUP(K1729,TONG_SL!$A:$D,3,0)</f>
        <v>Túi</v>
      </c>
      <c r="R1729" s="248">
        <v>5</v>
      </c>
      <c r="S1729" s="159"/>
      <c r="T1729" s="159">
        <f>VLOOKUP(VLOOKUP(G1729,Ma_KH!$A:$R,18,0)&amp;K1729,Gia_MB!$A:$F,6,0)</f>
        <v>46000</v>
      </c>
      <c r="U1729" s="254">
        <f t="shared" si="163"/>
        <v>230000</v>
      </c>
      <c r="V1729" s="159"/>
      <c r="W1729" s="246">
        <f t="shared" si="164"/>
        <v>0</v>
      </c>
      <c r="X1729" s="247" t="str">
        <f t="shared" si="165"/>
        <v>8</v>
      </c>
      <c r="Y1729" s="159"/>
      <c r="Z1729" s="254">
        <f t="shared" si="166"/>
        <v>18400</v>
      </c>
      <c r="AA1729" s="5">
        <f>VLOOKUP(G1729,Ma_KH!$A:$R,14,0)</f>
        <v>60</v>
      </c>
    </row>
    <row r="1730" spans="1:214" x14ac:dyDescent="0.25">
      <c r="A1730" s="261">
        <v>46115</v>
      </c>
      <c r="B1730" s="262">
        <v>4187065621</v>
      </c>
      <c r="C1730" s="263" t="s">
        <v>15253</v>
      </c>
      <c r="D1730" s="261">
        <v>46118</v>
      </c>
      <c r="E1730" s="206"/>
      <c r="F1730" s="189"/>
      <c r="G1730" s="265" t="s">
        <v>14503</v>
      </c>
      <c r="H1730" s="206"/>
      <c r="I1730" s="288">
        <v>4187065621</v>
      </c>
      <c r="J1730" s="283" t="s">
        <v>1782</v>
      </c>
      <c r="K1730" s="205" t="s">
        <v>34</v>
      </c>
      <c r="L1730" s="190" t="str">
        <f>VLOOKUP($K1730,TONG_SL!$A:$D,2,0)</f>
        <v>Tai heo muối 200g</v>
      </c>
      <c r="M1730" s="243"/>
      <c r="N1730" s="190" t="str">
        <f t="shared" si="154"/>
        <v>K-C6</v>
      </c>
      <c r="O1730" s="243"/>
      <c r="P1730" s="243"/>
      <c r="Q1730" s="190" t="str">
        <f>VLOOKUP(K1730,TONG_SL!$A:$D,3,0)</f>
        <v>Túi</v>
      </c>
      <c r="R1730" s="248">
        <v>6</v>
      </c>
      <c r="S1730" s="159"/>
      <c r="T1730" s="159">
        <f>VLOOKUP(VLOOKUP(G1730,Ma_KH!$A:$R,18,0)&amp;K1730,Gia_MB!$A:$F,6,0)</f>
        <v>55595</v>
      </c>
      <c r="U1730" s="254">
        <f t="shared" si="163"/>
        <v>333570</v>
      </c>
      <c r="V1730" s="159"/>
      <c r="W1730" s="246">
        <f t="shared" si="164"/>
        <v>0</v>
      </c>
      <c r="X1730" s="247" t="str">
        <f t="shared" si="165"/>
        <v>8</v>
      </c>
      <c r="Y1730" s="159"/>
      <c r="Z1730" s="254">
        <f t="shared" si="166"/>
        <v>26685.600000000002</v>
      </c>
      <c r="AA1730" s="5">
        <f>VLOOKUP(G1730,Ma_KH!$A:$R,14,0)</f>
        <v>60</v>
      </c>
    </row>
    <row r="1731" spans="1:214" x14ac:dyDescent="0.25">
      <c r="A1731" s="261">
        <v>46115</v>
      </c>
      <c r="B1731" s="262">
        <v>4187065621</v>
      </c>
      <c r="C1731" s="263" t="s">
        <v>15253</v>
      </c>
      <c r="D1731" s="261">
        <v>46118</v>
      </c>
      <c r="E1731" s="206"/>
      <c r="F1731" s="189"/>
      <c r="G1731" s="265" t="s">
        <v>14503</v>
      </c>
      <c r="H1731" s="206"/>
      <c r="I1731" s="288">
        <v>4187065621</v>
      </c>
      <c r="J1731" s="283" t="s">
        <v>1782</v>
      </c>
      <c r="K1731" s="205" t="s">
        <v>48</v>
      </c>
      <c r="L1731" s="190" t="str">
        <f>VLOOKUP($K1731,TONG_SL!$A:$D,2,0)</f>
        <v>Mọc Nấm Hương 250g</v>
      </c>
      <c r="M1731" s="243"/>
      <c r="N1731" s="190" t="str">
        <f t="shared" ref="N1731:N1794" si="167">IF($B1731&lt;&gt;"","K-C6","")</f>
        <v>K-C6</v>
      </c>
      <c r="O1731" s="243"/>
      <c r="P1731" s="243"/>
      <c r="Q1731" s="190" t="str">
        <f>VLOOKUP(K1731,TONG_SL!$A:$D,3,0)</f>
        <v>Túi</v>
      </c>
      <c r="R1731" s="248">
        <v>6</v>
      </c>
      <c r="S1731" s="159"/>
      <c r="T1731" s="159">
        <f>VLOOKUP(VLOOKUP(G1731,Ma_KH!$A:$R,18,0)&amp;K1731,Gia_MB!$A:$F,6,0)</f>
        <v>46000</v>
      </c>
      <c r="U1731" s="254">
        <f t="shared" si="163"/>
        <v>276000</v>
      </c>
      <c r="V1731" s="159"/>
      <c r="W1731" s="246">
        <f t="shared" si="164"/>
        <v>0</v>
      </c>
      <c r="X1731" s="247" t="str">
        <f t="shared" si="165"/>
        <v>8</v>
      </c>
      <c r="Y1731" s="159"/>
      <c r="Z1731" s="254">
        <f t="shared" si="166"/>
        <v>22080</v>
      </c>
      <c r="AA1731" s="5">
        <f>VLOOKUP(G1731,Ma_KH!$A:$R,14,0)</f>
        <v>60</v>
      </c>
    </row>
    <row r="1732" spans="1:214" x14ac:dyDescent="0.25">
      <c r="A1732" s="261">
        <v>46115</v>
      </c>
      <c r="B1732" s="262">
        <v>4187065621</v>
      </c>
      <c r="C1732" s="263" t="s">
        <v>15253</v>
      </c>
      <c r="D1732" s="261">
        <v>46118</v>
      </c>
      <c r="E1732" s="206"/>
      <c r="F1732" s="189"/>
      <c r="G1732" s="265" t="s">
        <v>14503</v>
      </c>
      <c r="H1732" s="206"/>
      <c r="I1732" s="288">
        <v>4187065621</v>
      </c>
      <c r="J1732" s="283" t="s">
        <v>1782</v>
      </c>
      <c r="K1732" s="205" t="s">
        <v>39</v>
      </c>
      <c r="L1732" s="190" t="str">
        <f>VLOOKUP($K1732,TONG_SL!$A:$D,2,0)</f>
        <v>Chả nướng 300g</v>
      </c>
      <c r="M1732" s="243"/>
      <c r="N1732" s="190" t="str">
        <f t="shared" si="167"/>
        <v>K-C6</v>
      </c>
      <c r="O1732" s="243"/>
      <c r="P1732" s="243"/>
      <c r="Q1732" s="190" t="str">
        <f>VLOOKUP(K1732,TONG_SL!$A:$D,3,0)</f>
        <v>Túi</v>
      </c>
      <c r="R1732" s="248">
        <v>5</v>
      </c>
      <c r="S1732" s="159"/>
      <c r="T1732" s="159">
        <f>VLOOKUP(VLOOKUP(G1732,Ma_KH!$A:$R,18,0)&amp;K1732,Gia_MB!$A:$F,6,0)</f>
        <v>70950</v>
      </c>
      <c r="U1732" s="254">
        <f t="shared" si="163"/>
        <v>354750</v>
      </c>
      <c r="V1732" s="159"/>
      <c r="W1732" s="246">
        <f t="shared" si="164"/>
        <v>0</v>
      </c>
      <c r="X1732" s="247" t="str">
        <f t="shared" si="165"/>
        <v>8</v>
      </c>
      <c r="Y1732" s="159"/>
      <c r="Z1732" s="254">
        <f t="shared" si="166"/>
        <v>28380</v>
      </c>
      <c r="AA1732" s="5">
        <f>VLOOKUP(G1732,Ma_KH!$A:$R,14,0)</f>
        <v>60</v>
      </c>
    </row>
    <row r="1733" spans="1:214" s="270" customFormat="1" x14ac:dyDescent="0.25">
      <c r="A1733" s="186">
        <v>46116</v>
      </c>
      <c r="B1733" s="205" t="s">
        <v>15609</v>
      </c>
      <c r="C1733" s="189" t="s">
        <v>15253</v>
      </c>
      <c r="D1733" s="186">
        <v>46118</v>
      </c>
      <c r="E1733" s="206"/>
      <c r="F1733" s="189"/>
      <c r="G1733" s="207" t="s">
        <v>14511</v>
      </c>
      <c r="H1733" s="206"/>
      <c r="I1733" s="288" t="s">
        <v>15609</v>
      </c>
      <c r="J1733" s="283" t="s">
        <v>1782</v>
      </c>
      <c r="K1733" s="205" t="s">
        <v>30</v>
      </c>
      <c r="L1733" s="190" t="str">
        <f>VLOOKUP($K1733,TONG_SL!$A:$D,2,0)</f>
        <v>Gà muối 500g</v>
      </c>
      <c r="M1733" s="243"/>
      <c r="N1733" s="190" t="str">
        <f t="shared" si="167"/>
        <v>K-C6</v>
      </c>
      <c r="O1733" s="243"/>
      <c r="P1733" s="243"/>
      <c r="Q1733" s="190" t="str">
        <f>VLOOKUP(K1733,TONG_SL!$A:$D,3,0)</f>
        <v>Túi</v>
      </c>
      <c r="R1733" s="248">
        <v>5</v>
      </c>
      <c r="S1733" s="159"/>
      <c r="T1733" s="248">
        <f>VLOOKUP(VLOOKUP(G1733,Ma_KH!$A:$R,18,0)&amp;K1733,Gia_MB!$A:$F,6,0)</f>
        <v>116611</v>
      </c>
      <c r="U1733" s="266">
        <f t="shared" si="163"/>
        <v>583055</v>
      </c>
      <c r="V1733" s="248"/>
      <c r="W1733" s="267">
        <f t="shared" si="164"/>
        <v>0</v>
      </c>
      <c r="X1733" s="268" t="str">
        <f t="shared" si="165"/>
        <v>8</v>
      </c>
      <c r="Y1733" s="159"/>
      <c r="Z1733" s="266">
        <f t="shared" si="166"/>
        <v>46644.4</v>
      </c>
      <c r="AA1733" s="269">
        <f>VLOOKUP(G1733,Ma_KH!$A:$R,14,0)</f>
        <v>60</v>
      </c>
      <c r="AB1733" s="269"/>
      <c r="AC1733" s="269"/>
      <c r="AD1733" s="269"/>
      <c r="AE1733" s="269"/>
      <c r="AF1733" s="269"/>
      <c r="AG1733" s="269"/>
      <c r="AH1733" s="269"/>
      <c r="AI1733" s="269"/>
      <c r="AJ1733" s="269"/>
      <c r="AK1733" s="269"/>
      <c r="AL1733" s="269"/>
      <c r="AM1733" s="269"/>
      <c r="AN1733" s="269"/>
      <c r="AO1733" s="269"/>
      <c r="AP1733" s="269"/>
      <c r="AQ1733" s="269"/>
      <c r="AR1733" s="269"/>
      <c r="AS1733" s="269"/>
      <c r="AT1733" s="269"/>
      <c r="AU1733" s="269"/>
      <c r="AV1733" s="269"/>
      <c r="AW1733" s="269"/>
      <c r="AX1733" s="269"/>
      <c r="AY1733" s="269"/>
      <c r="AZ1733" s="269"/>
      <c r="BA1733" s="269"/>
      <c r="BB1733" s="269"/>
      <c r="BC1733" s="269"/>
      <c r="BD1733" s="269"/>
      <c r="BE1733" s="269"/>
      <c r="BF1733" s="269"/>
      <c r="BG1733" s="269"/>
      <c r="BH1733" s="269"/>
      <c r="BI1733" s="269"/>
      <c r="BJ1733" s="269"/>
      <c r="BK1733" s="269"/>
      <c r="BL1733" s="269"/>
      <c r="BM1733" s="269"/>
      <c r="BN1733" s="269"/>
      <c r="BO1733" s="269"/>
      <c r="BP1733" s="269"/>
      <c r="BQ1733" s="269"/>
      <c r="BR1733" s="269"/>
      <c r="BS1733" s="269"/>
      <c r="BT1733" s="269"/>
      <c r="BU1733" s="269"/>
      <c r="BV1733" s="269"/>
      <c r="BW1733" s="269"/>
      <c r="BX1733" s="269"/>
      <c r="BY1733" s="269"/>
      <c r="BZ1733" s="269"/>
      <c r="CA1733" s="269"/>
      <c r="CB1733" s="269"/>
      <c r="CC1733" s="269"/>
      <c r="CD1733" s="269"/>
      <c r="CE1733" s="269"/>
      <c r="CF1733" s="269"/>
      <c r="CG1733" s="269"/>
      <c r="CH1733" s="269"/>
      <c r="CI1733" s="269"/>
      <c r="CJ1733" s="269"/>
      <c r="CK1733" s="269"/>
      <c r="CL1733" s="269"/>
      <c r="CM1733" s="269"/>
      <c r="CN1733" s="269"/>
      <c r="CO1733" s="269"/>
      <c r="CP1733" s="269"/>
      <c r="CQ1733" s="269"/>
      <c r="CR1733" s="269"/>
      <c r="CS1733" s="269"/>
      <c r="CT1733" s="269"/>
      <c r="CU1733" s="269"/>
      <c r="CV1733" s="269"/>
      <c r="CW1733" s="269"/>
      <c r="CX1733" s="269"/>
      <c r="CY1733" s="269"/>
      <c r="CZ1733" s="269"/>
      <c r="DA1733" s="269"/>
      <c r="DB1733" s="269"/>
      <c r="DC1733" s="269"/>
      <c r="DD1733" s="269"/>
      <c r="DE1733" s="269"/>
      <c r="DF1733" s="269"/>
      <c r="DG1733" s="269"/>
      <c r="DH1733" s="269"/>
      <c r="DI1733" s="269"/>
      <c r="DJ1733" s="269"/>
      <c r="DK1733" s="269"/>
      <c r="DL1733" s="269"/>
      <c r="DM1733" s="269"/>
      <c r="DN1733" s="269"/>
      <c r="DO1733" s="269"/>
      <c r="DP1733" s="269"/>
      <c r="DQ1733" s="269"/>
      <c r="DR1733" s="269"/>
      <c r="DS1733" s="269"/>
      <c r="DT1733" s="269"/>
      <c r="DU1733" s="269"/>
      <c r="DV1733" s="269"/>
      <c r="DW1733" s="269"/>
      <c r="DX1733" s="269"/>
      <c r="DY1733" s="269"/>
      <c r="DZ1733" s="269"/>
      <c r="EA1733" s="269"/>
      <c r="EB1733" s="269"/>
      <c r="EC1733" s="269"/>
      <c r="ED1733" s="269"/>
      <c r="EE1733" s="269"/>
      <c r="EF1733" s="269"/>
      <c r="EG1733" s="269"/>
      <c r="EH1733" s="269"/>
      <c r="EI1733" s="269"/>
      <c r="EJ1733" s="269"/>
      <c r="EK1733" s="269"/>
      <c r="EL1733" s="269"/>
      <c r="EM1733" s="269"/>
      <c r="EN1733" s="269"/>
      <c r="EO1733" s="269"/>
      <c r="EP1733" s="269"/>
      <c r="EQ1733" s="269"/>
      <c r="ER1733" s="269"/>
      <c r="ES1733" s="269"/>
      <c r="ET1733" s="269"/>
      <c r="EU1733" s="269"/>
      <c r="EV1733" s="269"/>
      <c r="EW1733" s="269"/>
      <c r="EX1733" s="269"/>
      <c r="EY1733" s="269"/>
      <c r="EZ1733" s="269"/>
      <c r="FA1733" s="269"/>
      <c r="FB1733" s="269"/>
      <c r="FC1733" s="269"/>
      <c r="FD1733" s="269"/>
      <c r="FE1733" s="269"/>
      <c r="FF1733" s="269"/>
      <c r="FG1733" s="269"/>
      <c r="FH1733" s="269"/>
      <c r="FI1733" s="269"/>
      <c r="FJ1733" s="269"/>
      <c r="FK1733" s="269"/>
      <c r="FL1733" s="269"/>
      <c r="FM1733" s="269"/>
      <c r="FN1733" s="269"/>
      <c r="FO1733" s="269"/>
      <c r="FP1733" s="269"/>
      <c r="FQ1733" s="269"/>
      <c r="FR1733" s="269"/>
      <c r="FS1733" s="269"/>
      <c r="FT1733" s="269"/>
      <c r="FU1733" s="269"/>
      <c r="FV1733" s="269"/>
      <c r="FW1733" s="269"/>
      <c r="FX1733" s="269"/>
      <c r="FY1733" s="269"/>
      <c r="FZ1733" s="269"/>
      <c r="GA1733" s="269"/>
      <c r="GB1733" s="269"/>
      <c r="GC1733" s="269"/>
      <c r="GD1733" s="269"/>
      <c r="GE1733" s="269"/>
      <c r="GF1733" s="269"/>
      <c r="GG1733" s="269"/>
      <c r="GH1733" s="269"/>
      <c r="GI1733" s="269"/>
      <c r="GJ1733" s="269"/>
      <c r="GK1733" s="269"/>
      <c r="GL1733" s="269"/>
      <c r="GM1733" s="269"/>
      <c r="GN1733" s="269"/>
      <c r="GO1733" s="269"/>
      <c r="GP1733" s="269"/>
      <c r="GQ1733" s="269"/>
      <c r="GR1733" s="269"/>
      <c r="GS1733" s="269"/>
      <c r="GT1733" s="269"/>
      <c r="GU1733" s="269"/>
      <c r="GV1733" s="269"/>
      <c r="GW1733" s="269"/>
      <c r="GX1733" s="269"/>
      <c r="GY1733" s="269"/>
      <c r="GZ1733" s="269"/>
      <c r="HA1733" s="269"/>
      <c r="HB1733" s="269"/>
      <c r="HC1733" s="269"/>
      <c r="HD1733" s="269"/>
      <c r="HE1733" s="269"/>
      <c r="HF1733" s="269"/>
    </row>
    <row r="1734" spans="1:214" s="270" customFormat="1" x14ac:dyDescent="0.25">
      <c r="A1734" s="186">
        <v>46116</v>
      </c>
      <c r="B1734" s="205" t="s">
        <v>15609</v>
      </c>
      <c r="C1734" s="189" t="s">
        <v>15253</v>
      </c>
      <c r="D1734" s="186">
        <v>46118</v>
      </c>
      <c r="E1734" s="206"/>
      <c r="F1734" s="189"/>
      <c r="G1734" s="207" t="s">
        <v>14511</v>
      </c>
      <c r="H1734" s="206"/>
      <c r="I1734" s="288" t="s">
        <v>15609</v>
      </c>
      <c r="J1734" s="283" t="s">
        <v>1782</v>
      </c>
      <c r="K1734" s="205" t="s">
        <v>27</v>
      </c>
      <c r="L1734" s="190" t="str">
        <f>VLOOKUP($K1734,TONG_SL!$A:$D,2,0)</f>
        <v>Chân giò heo muối 300g</v>
      </c>
      <c r="M1734" s="243"/>
      <c r="N1734" s="190" t="str">
        <f t="shared" si="167"/>
        <v>K-C6</v>
      </c>
      <c r="O1734" s="243"/>
      <c r="P1734" s="243"/>
      <c r="Q1734" s="190" t="str">
        <f>VLOOKUP(K1734,TONG_SL!$A:$D,3,0)</f>
        <v>Túi</v>
      </c>
      <c r="R1734" s="248">
        <v>10</v>
      </c>
      <c r="S1734" s="159"/>
      <c r="T1734" s="248">
        <f>VLOOKUP(VLOOKUP(G1734,Ma_KH!$A:$R,18,0)&amp;K1734,Gia_MB!$A:$F,6,0)</f>
        <v>73431</v>
      </c>
      <c r="U1734" s="266">
        <f t="shared" si="163"/>
        <v>734310</v>
      </c>
      <c r="V1734" s="248"/>
      <c r="W1734" s="267">
        <f t="shared" si="164"/>
        <v>0</v>
      </c>
      <c r="X1734" s="268" t="str">
        <f t="shared" si="165"/>
        <v>8</v>
      </c>
      <c r="Y1734" s="159"/>
      <c r="Z1734" s="266">
        <f t="shared" si="166"/>
        <v>58744.800000000003</v>
      </c>
      <c r="AA1734" s="269">
        <f>VLOOKUP(G1734,Ma_KH!$A:$R,14,0)</f>
        <v>60</v>
      </c>
      <c r="AB1734" s="269"/>
      <c r="AC1734" s="269"/>
      <c r="AD1734" s="269"/>
      <c r="AE1734" s="269"/>
      <c r="AF1734" s="269"/>
      <c r="AG1734" s="269"/>
      <c r="AH1734" s="269"/>
      <c r="AI1734" s="269"/>
      <c r="AJ1734" s="269"/>
      <c r="AK1734" s="269"/>
      <c r="AL1734" s="269"/>
      <c r="AM1734" s="269"/>
      <c r="AN1734" s="269"/>
      <c r="AO1734" s="269"/>
      <c r="AP1734" s="269"/>
      <c r="AQ1734" s="269"/>
      <c r="AR1734" s="269"/>
      <c r="AS1734" s="269"/>
      <c r="AT1734" s="269"/>
      <c r="AU1734" s="269"/>
      <c r="AV1734" s="269"/>
      <c r="AW1734" s="269"/>
      <c r="AX1734" s="269"/>
      <c r="AY1734" s="269"/>
      <c r="AZ1734" s="269"/>
      <c r="BA1734" s="269"/>
      <c r="BB1734" s="269"/>
      <c r="BC1734" s="269"/>
      <c r="BD1734" s="269"/>
      <c r="BE1734" s="269"/>
      <c r="BF1734" s="269"/>
      <c r="BG1734" s="269"/>
      <c r="BH1734" s="269"/>
      <c r="BI1734" s="269"/>
      <c r="BJ1734" s="269"/>
      <c r="BK1734" s="269"/>
      <c r="BL1734" s="269"/>
      <c r="BM1734" s="269"/>
      <c r="BN1734" s="269"/>
      <c r="BO1734" s="269"/>
      <c r="BP1734" s="269"/>
      <c r="BQ1734" s="269"/>
      <c r="BR1734" s="269"/>
      <c r="BS1734" s="269"/>
      <c r="BT1734" s="269"/>
      <c r="BU1734" s="269"/>
      <c r="BV1734" s="269"/>
      <c r="BW1734" s="269"/>
      <c r="BX1734" s="269"/>
      <c r="BY1734" s="269"/>
      <c r="BZ1734" s="269"/>
      <c r="CA1734" s="269"/>
      <c r="CB1734" s="269"/>
      <c r="CC1734" s="269"/>
      <c r="CD1734" s="269"/>
      <c r="CE1734" s="269"/>
      <c r="CF1734" s="269"/>
      <c r="CG1734" s="269"/>
      <c r="CH1734" s="269"/>
      <c r="CI1734" s="269"/>
      <c r="CJ1734" s="269"/>
      <c r="CK1734" s="269"/>
      <c r="CL1734" s="269"/>
      <c r="CM1734" s="269"/>
      <c r="CN1734" s="269"/>
      <c r="CO1734" s="269"/>
      <c r="CP1734" s="269"/>
      <c r="CQ1734" s="269"/>
      <c r="CR1734" s="269"/>
      <c r="CS1734" s="269"/>
      <c r="CT1734" s="269"/>
      <c r="CU1734" s="269"/>
      <c r="CV1734" s="269"/>
      <c r="CW1734" s="269"/>
      <c r="CX1734" s="269"/>
      <c r="CY1734" s="269"/>
      <c r="CZ1734" s="269"/>
      <c r="DA1734" s="269"/>
      <c r="DB1734" s="269"/>
      <c r="DC1734" s="269"/>
      <c r="DD1734" s="269"/>
      <c r="DE1734" s="269"/>
      <c r="DF1734" s="269"/>
      <c r="DG1734" s="269"/>
      <c r="DH1734" s="269"/>
      <c r="DI1734" s="269"/>
      <c r="DJ1734" s="269"/>
      <c r="DK1734" s="269"/>
      <c r="DL1734" s="269"/>
      <c r="DM1734" s="269"/>
      <c r="DN1734" s="269"/>
      <c r="DO1734" s="269"/>
      <c r="DP1734" s="269"/>
      <c r="DQ1734" s="269"/>
      <c r="DR1734" s="269"/>
      <c r="DS1734" s="269"/>
      <c r="DT1734" s="269"/>
      <c r="DU1734" s="269"/>
      <c r="DV1734" s="269"/>
      <c r="DW1734" s="269"/>
      <c r="DX1734" s="269"/>
      <c r="DY1734" s="269"/>
      <c r="DZ1734" s="269"/>
      <c r="EA1734" s="269"/>
      <c r="EB1734" s="269"/>
      <c r="EC1734" s="269"/>
      <c r="ED1734" s="269"/>
      <c r="EE1734" s="269"/>
      <c r="EF1734" s="269"/>
      <c r="EG1734" s="269"/>
      <c r="EH1734" s="269"/>
      <c r="EI1734" s="269"/>
      <c r="EJ1734" s="269"/>
      <c r="EK1734" s="269"/>
      <c r="EL1734" s="269"/>
      <c r="EM1734" s="269"/>
      <c r="EN1734" s="269"/>
      <c r="EO1734" s="269"/>
      <c r="EP1734" s="269"/>
      <c r="EQ1734" s="269"/>
      <c r="ER1734" s="269"/>
      <c r="ES1734" s="269"/>
      <c r="ET1734" s="269"/>
      <c r="EU1734" s="269"/>
      <c r="EV1734" s="269"/>
      <c r="EW1734" s="269"/>
      <c r="EX1734" s="269"/>
      <c r="EY1734" s="269"/>
      <c r="EZ1734" s="269"/>
      <c r="FA1734" s="269"/>
      <c r="FB1734" s="269"/>
      <c r="FC1734" s="269"/>
      <c r="FD1734" s="269"/>
      <c r="FE1734" s="269"/>
      <c r="FF1734" s="269"/>
      <c r="FG1734" s="269"/>
      <c r="FH1734" s="269"/>
      <c r="FI1734" s="269"/>
      <c r="FJ1734" s="269"/>
      <c r="FK1734" s="269"/>
      <c r="FL1734" s="269"/>
      <c r="FM1734" s="269"/>
      <c r="FN1734" s="269"/>
      <c r="FO1734" s="269"/>
      <c r="FP1734" s="269"/>
      <c r="FQ1734" s="269"/>
      <c r="FR1734" s="269"/>
      <c r="FS1734" s="269"/>
      <c r="FT1734" s="269"/>
      <c r="FU1734" s="269"/>
      <c r="FV1734" s="269"/>
      <c r="FW1734" s="269"/>
      <c r="FX1734" s="269"/>
      <c r="FY1734" s="269"/>
      <c r="FZ1734" s="269"/>
      <c r="GA1734" s="269"/>
      <c r="GB1734" s="269"/>
      <c r="GC1734" s="269"/>
      <c r="GD1734" s="269"/>
      <c r="GE1734" s="269"/>
      <c r="GF1734" s="269"/>
      <c r="GG1734" s="269"/>
      <c r="GH1734" s="269"/>
      <c r="GI1734" s="269"/>
      <c r="GJ1734" s="269"/>
      <c r="GK1734" s="269"/>
      <c r="GL1734" s="269"/>
      <c r="GM1734" s="269"/>
      <c r="GN1734" s="269"/>
      <c r="GO1734" s="269"/>
      <c r="GP1734" s="269"/>
      <c r="GQ1734" s="269"/>
      <c r="GR1734" s="269"/>
      <c r="GS1734" s="269"/>
      <c r="GT1734" s="269"/>
      <c r="GU1734" s="269"/>
      <c r="GV1734" s="269"/>
      <c r="GW1734" s="269"/>
      <c r="GX1734" s="269"/>
      <c r="GY1734" s="269"/>
      <c r="GZ1734" s="269"/>
      <c r="HA1734" s="269"/>
      <c r="HB1734" s="269"/>
      <c r="HC1734" s="269"/>
      <c r="HD1734" s="269"/>
      <c r="HE1734" s="269"/>
      <c r="HF1734" s="269"/>
    </row>
    <row r="1735" spans="1:214" s="270" customFormat="1" x14ac:dyDescent="0.25">
      <c r="A1735" s="186">
        <v>46116</v>
      </c>
      <c r="B1735" s="205" t="s">
        <v>15609</v>
      </c>
      <c r="C1735" s="189" t="s">
        <v>15253</v>
      </c>
      <c r="D1735" s="186">
        <v>46118</v>
      </c>
      <c r="E1735" s="206"/>
      <c r="F1735" s="189"/>
      <c r="G1735" s="207" t="s">
        <v>14511</v>
      </c>
      <c r="H1735" s="206"/>
      <c r="I1735" s="288" t="s">
        <v>15609</v>
      </c>
      <c r="J1735" s="283" t="s">
        <v>1782</v>
      </c>
      <c r="K1735" s="205" t="s">
        <v>34</v>
      </c>
      <c r="L1735" s="190" t="str">
        <f>VLOOKUP($K1735,TONG_SL!$A:$D,2,0)</f>
        <v>Tai heo muối 200g</v>
      </c>
      <c r="M1735" s="243"/>
      <c r="N1735" s="190" t="str">
        <f t="shared" si="167"/>
        <v>K-C6</v>
      </c>
      <c r="O1735" s="243"/>
      <c r="P1735" s="243"/>
      <c r="Q1735" s="190" t="str">
        <f>VLOOKUP(K1735,TONG_SL!$A:$D,3,0)</f>
        <v>Túi</v>
      </c>
      <c r="R1735" s="248">
        <v>3</v>
      </c>
      <c r="S1735" s="159"/>
      <c r="T1735" s="248">
        <f>VLOOKUP(VLOOKUP(G1735,Ma_KH!$A:$R,18,0)&amp;K1735,Gia_MB!$A:$F,6,0)</f>
        <v>55595</v>
      </c>
      <c r="U1735" s="266">
        <f t="shared" si="163"/>
        <v>166785</v>
      </c>
      <c r="V1735" s="248"/>
      <c r="W1735" s="267">
        <f t="shared" si="164"/>
        <v>0</v>
      </c>
      <c r="X1735" s="268" t="str">
        <f t="shared" si="165"/>
        <v>8</v>
      </c>
      <c r="Y1735" s="159"/>
      <c r="Z1735" s="266">
        <f t="shared" si="166"/>
        <v>13342.800000000001</v>
      </c>
      <c r="AA1735" s="269">
        <f>VLOOKUP(G1735,Ma_KH!$A:$R,14,0)</f>
        <v>60</v>
      </c>
      <c r="AB1735" s="269"/>
      <c r="AC1735" s="269"/>
      <c r="AD1735" s="269"/>
      <c r="AE1735" s="269"/>
      <c r="AF1735" s="269"/>
      <c r="AG1735" s="269"/>
      <c r="AH1735" s="269"/>
      <c r="AI1735" s="269"/>
      <c r="AJ1735" s="269"/>
      <c r="AK1735" s="269"/>
      <c r="AL1735" s="269"/>
      <c r="AM1735" s="269"/>
      <c r="AN1735" s="269"/>
      <c r="AO1735" s="269"/>
      <c r="AP1735" s="269"/>
      <c r="AQ1735" s="269"/>
      <c r="AR1735" s="269"/>
      <c r="AS1735" s="269"/>
      <c r="AT1735" s="269"/>
      <c r="AU1735" s="269"/>
      <c r="AV1735" s="269"/>
      <c r="AW1735" s="269"/>
      <c r="AX1735" s="269"/>
      <c r="AY1735" s="269"/>
      <c r="AZ1735" s="269"/>
      <c r="BA1735" s="269"/>
      <c r="BB1735" s="269"/>
      <c r="BC1735" s="269"/>
      <c r="BD1735" s="269"/>
      <c r="BE1735" s="269"/>
      <c r="BF1735" s="269"/>
      <c r="BG1735" s="269"/>
      <c r="BH1735" s="269"/>
      <c r="BI1735" s="269"/>
      <c r="BJ1735" s="269"/>
      <c r="BK1735" s="269"/>
      <c r="BL1735" s="269"/>
      <c r="BM1735" s="269"/>
      <c r="BN1735" s="269"/>
      <c r="BO1735" s="269"/>
      <c r="BP1735" s="269"/>
      <c r="BQ1735" s="269"/>
      <c r="BR1735" s="269"/>
      <c r="BS1735" s="269"/>
      <c r="BT1735" s="269"/>
      <c r="BU1735" s="269"/>
      <c r="BV1735" s="269"/>
      <c r="BW1735" s="269"/>
      <c r="BX1735" s="269"/>
      <c r="BY1735" s="269"/>
      <c r="BZ1735" s="269"/>
      <c r="CA1735" s="269"/>
      <c r="CB1735" s="269"/>
      <c r="CC1735" s="269"/>
      <c r="CD1735" s="269"/>
      <c r="CE1735" s="269"/>
      <c r="CF1735" s="269"/>
      <c r="CG1735" s="269"/>
      <c r="CH1735" s="269"/>
      <c r="CI1735" s="269"/>
      <c r="CJ1735" s="269"/>
      <c r="CK1735" s="269"/>
      <c r="CL1735" s="269"/>
      <c r="CM1735" s="269"/>
      <c r="CN1735" s="269"/>
      <c r="CO1735" s="269"/>
      <c r="CP1735" s="269"/>
      <c r="CQ1735" s="269"/>
      <c r="CR1735" s="269"/>
      <c r="CS1735" s="269"/>
      <c r="CT1735" s="269"/>
      <c r="CU1735" s="269"/>
      <c r="CV1735" s="269"/>
      <c r="CW1735" s="269"/>
      <c r="CX1735" s="269"/>
      <c r="CY1735" s="269"/>
      <c r="CZ1735" s="269"/>
      <c r="DA1735" s="269"/>
      <c r="DB1735" s="269"/>
      <c r="DC1735" s="269"/>
      <c r="DD1735" s="269"/>
      <c r="DE1735" s="269"/>
      <c r="DF1735" s="269"/>
      <c r="DG1735" s="269"/>
      <c r="DH1735" s="269"/>
      <c r="DI1735" s="269"/>
      <c r="DJ1735" s="269"/>
      <c r="DK1735" s="269"/>
      <c r="DL1735" s="269"/>
      <c r="DM1735" s="269"/>
      <c r="DN1735" s="269"/>
      <c r="DO1735" s="269"/>
      <c r="DP1735" s="269"/>
      <c r="DQ1735" s="269"/>
      <c r="DR1735" s="269"/>
      <c r="DS1735" s="269"/>
      <c r="DT1735" s="269"/>
      <c r="DU1735" s="269"/>
      <c r="DV1735" s="269"/>
      <c r="DW1735" s="269"/>
      <c r="DX1735" s="269"/>
      <c r="DY1735" s="269"/>
      <c r="DZ1735" s="269"/>
      <c r="EA1735" s="269"/>
      <c r="EB1735" s="269"/>
      <c r="EC1735" s="269"/>
      <c r="ED1735" s="269"/>
      <c r="EE1735" s="269"/>
      <c r="EF1735" s="269"/>
      <c r="EG1735" s="269"/>
      <c r="EH1735" s="269"/>
      <c r="EI1735" s="269"/>
      <c r="EJ1735" s="269"/>
      <c r="EK1735" s="269"/>
      <c r="EL1735" s="269"/>
      <c r="EM1735" s="269"/>
      <c r="EN1735" s="269"/>
      <c r="EO1735" s="269"/>
      <c r="EP1735" s="269"/>
      <c r="EQ1735" s="269"/>
      <c r="ER1735" s="269"/>
      <c r="ES1735" s="269"/>
      <c r="ET1735" s="269"/>
      <c r="EU1735" s="269"/>
      <c r="EV1735" s="269"/>
      <c r="EW1735" s="269"/>
      <c r="EX1735" s="269"/>
      <c r="EY1735" s="269"/>
      <c r="EZ1735" s="269"/>
      <c r="FA1735" s="269"/>
      <c r="FB1735" s="269"/>
      <c r="FC1735" s="269"/>
      <c r="FD1735" s="269"/>
      <c r="FE1735" s="269"/>
      <c r="FF1735" s="269"/>
      <c r="FG1735" s="269"/>
      <c r="FH1735" s="269"/>
      <c r="FI1735" s="269"/>
      <c r="FJ1735" s="269"/>
      <c r="FK1735" s="269"/>
      <c r="FL1735" s="269"/>
      <c r="FM1735" s="269"/>
      <c r="FN1735" s="269"/>
      <c r="FO1735" s="269"/>
      <c r="FP1735" s="269"/>
      <c r="FQ1735" s="269"/>
      <c r="FR1735" s="269"/>
      <c r="FS1735" s="269"/>
      <c r="FT1735" s="269"/>
      <c r="FU1735" s="269"/>
      <c r="FV1735" s="269"/>
      <c r="FW1735" s="269"/>
      <c r="FX1735" s="269"/>
      <c r="FY1735" s="269"/>
      <c r="FZ1735" s="269"/>
      <c r="GA1735" s="269"/>
      <c r="GB1735" s="269"/>
      <c r="GC1735" s="269"/>
      <c r="GD1735" s="269"/>
      <c r="GE1735" s="269"/>
      <c r="GF1735" s="269"/>
      <c r="GG1735" s="269"/>
      <c r="GH1735" s="269"/>
      <c r="GI1735" s="269"/>
      <c r="GJ1735" s="269"/>
      <c r="GK1735" s="269"/>
      <c r="GL1735" s="269"/>
      <c r="GM1735" s="269"/>
      <c r="GN1735" s="269"/>
      <c r="GO1735" s="269"/>
      <c r="GP1735" s="269"/>
      <c r="GQ1735" s="269"/>
      <c r="GR1735" s="269"/>
      <c r="GS1735" s="269"/>
      <c r="GT1735" s="269"/>
      <c r="GU1735" s="269"/>
      <c r="GV1735" s="269"/>
      <c r="GW1735" s="269"/>
      <c r="GX1735" s="269"/>
      <c r="GY1735" s="269"/>
      <c r="GZ1735" s="269"/>
      <c r="HA1735" s="269"/>
      <c r="HB1735" s="269"/>
      <c r="HC1735" s="269"/>
      <c r="HD1735" s="269"/>
      <c r="HE1735" s="269"/>
      <c r="HF1735" s="269"/>
    </row>
    <row r="1736" spans="1:214" s="270" customFormat="1" x14ac:dyDescent="0.25">
      <c r="A1736" s="186">
        <v>46116</v>
      </c>
      <c r="B1736" s="205" t="s">
        <v>15609</v>
      </c>
      <c r="C1736" s="189" t="s">
        <v>15253</v>
      </c>
      <c r="D1736" s="186">
        <v>46118</v>
      </c>
      <c r="E1736" s="206"/>
      <c r="F1736" s="189"/>
      <c r="G1736" s="207" t="s">
        <v>14511</v>
      </c>
      <c r="H1736" s="206"/>
      <c r="I1736" s="288" t="s">
        <v>15609</v>
      </c>
      <c r="J1736" s="283" t="s">
        <v>1782</v>
      </c>
      <c r="K1736" s="205" t="s">
        <v>48</v>
      </c>
      <c r="L1736" s="190" t="str">
        <f>VLOOKUP($K1736,TONG_SL!$A:$D,2,0)</f>
        <v>Mọc Nấm Hương 250g</v>
      </c>
      <c r="M1736" s="243"/>
      <c r="N1736" s="190" t="str">
        <f t="shared" si="167"/>
        <v>K-C6</v>
      </c>
      <c r="O1736" s="243"/>
      <c r="P1736" s="243"/>
      <c r="Q1736" s="190" t="str">
        <f>VLOOKUP(K1736,TONG_SL!$A:$D,3,0)</f>
        <v>Túi</v>
      </c>
      <c r="R1736" s="248">
        <v>3</v>
      </c>
      <c r="S1736" s="159"/>
      <c r="T1736" s="248">
        <f>VLOOKUP(VLOOKUP(G1736,Ma_KH!$A:$R,18,0)&amp;K1736,Gia_MB!$A:$F,6,0)</f>
        <v>46000</v>
      </c>
      <c r="U1736" s="266">
        <f t="shared" si="163"/>
        <v>138000</v>
      </c>
      <c r="V1736" s="248"/>
      <c r="W1736" s="267">
        <f t="shared" si="164"/>
        <v>0</v>
      </c>
      <c r="X1736" s="268" t="str">
        <f t="shared" si="165"/>
        <v>8</v>
      </c>
      <c r="Y1736" s="159"/>
      <c r="Z1736" s="266">
        <f t="shared" si="166"/>
        <v>11040</v>
      </c>
      <c r="AA1736" s="269">
        <f>VLOOKUP(G1736,Ma_KH!$A:$R,14,0)</f>
        <v>60</v>
      </c>
      <c r="AB1736" s="269"/>
      <c r="AC1736" s="269"/>
      <c r="AD1736" s="269"/>
      <c r="AE1736" s="269"/>
      <c r="AF1736" s="269"/>
      <c r="AG1736" s="269"/>
      <c r="AH1736" s="269"/>
      <c r="AI1736" s="269"/>
      <c r="AJ1736" s="269"/>
      <c r="AK1736" s="269"/>
      <c r="AL1736" s="269"/>
      <c r="AM1736" s="269"/>
      <c r="AN1736" s="269"/>
      <c r="AO1736" s="269"/>
      <c r="AP1736" s="269"/>
      <c r="AQ1736" s="269"/>
      <c r="AR1736" s="269"/>
      <c r="AS1736" s="269"/>
      <c r="AT1736" s="269"/>
      <c r="AU1736" s="269"/>
      <c r="AV1736" s="269"/>
      <c r="AW1736" s="269"/>
      <c r="AX1736" s="269"/>
      <c r="AY1736" s="269"/>
      <c r="AZ1736" s="269"/>
      <c r="BA1736" s="269"/>
      <c r="BB1736" s="269"/>
      <c r="BC1736" s="269"/>
      <c r="BD1736" s="269"/>
      <c r="BE1736" s="269"/>
      <c r="BF1736" s="269"/>
      <c r="BG1736" s="269"/>
      <c r="BH1736" s="269"/>
      <c r="BI1736" s="269"/>
      <c r="BJ1736" s="269"/>
      <c r="BK1736" s="269"/>
      <c r="BL1736" s="269"/>
      <c r="BM1736" s="269"/>
      <c r="BN1736" s="269"/>
      <c r="BO1736" s="269"/>
      <c r="BP1736" s="269"/>
      <c r="BQ1736" s="269"/>
      <c r="BR1736" s="269"/>
      <c r="BS1736" s="269"/>
      <c r="BT1736" s="269"/>
      <c r="BU1736" s="269"/>
      <c r="BV1736" s="269"/>
      <c r="BW1736" s="269"/>
      <c r="BX1736" s="269"/>
      <c r="BY1736" s="269"/>
      <c r="BZ1736" s="269"/>
      <c r="CA1736" s="269"/>
      <c r="CB1736" s="269"/>
      <c r="CC1736" s="269"/>
      <c r="CD1736" s="269"/>
      <c r="CE1736" s="269"/>
      <c r="CF1736" s="269"/>
      <c r="CG1736" s="269"/>
      <c r="CH1736" s="269"/>
      <c r="CI1736" s="269"/>
      <c r="CJ1736" s="269"/>
      <c r="CK1736" s="269"/>
      <c r="CL1736" s="269"/>
      <c r="CM1736" s="269"/>
      <c r="CN1736" s="269"/>
      <c r="CO1736" s="269"/>
      <c r="CP1736" s="269"/>
      <c r="CQ1736" s="269"/>
      <c r="CR1736" s="269"/>
      <c r="CS1736" s="269"/>
      <c r="CT1736" s="269"/>
      <c r="CU1736" s="269"/>
      <c r="CV1736" s="269"/>
      <c r="CW1736" s="269"/>
      <c r="CX1736" s="269"/>
      <c r="CY1736" s="269"/>
      <c r="CZ1736" s="269"/>
      <c r="DA1736" s="269"/>
      <c r="DB1736" s="269"/>
      <c r="DC1736" s="269"/>
      <c r="DD1736" s="269"/>
      <c r="DE1736" s="269"/>
      <c r="DF1736" s="269"/>
      <c r="DG1736" s="269"/>
      <c r="DH1736" s="269"/>
      <c r="DI1736" s="269"/>
      <c r="DJ1736" s="269"/>
      <c r="DK1736" s="269"/>
      <c r="DL1736" s="269"/>
      <c r="DM1736" s="269"/>
      <c r="DN1736" s="269"/>
      <c r="DO1736" s="269"/>
      <c r="DP1736" s="269"/>
      <c r="DQ1736" s="269"/>
      <c r="DR1736" s="269"/>
      <c r="DS1736" s="269"/>
      <c r="DT1736" s="269"/>
      <c r="DU1736" s="269"/>
      <c r="DV1736" s="269"/>
      <c r="DW1736" s="269"/>
      <c r="DX1736" s="269"/>
      <c r="DY1736" s="269"/>
      <c r="DZ1736" s="269"/>
      <c r="EA1736" s="269"/>
      <c r="EB1736" s="269"/>
      <c r="EC1736" s="269"/>
      <c r="ED1736" s="269"/>
      <c r="EE1736" s="269"/>
      <c r="EF1736" s="269"/>
      <c r="EG1736" s="269"/>
      <c r="EH1736" s="269"/>
      <c r="EI1736" s="269"/>
      <c r="EJ1736" s="269"/>
      <c r="EK1736" s="269"/>
      <c r="EL1736" s="269"/>
      <c r="EM1736" s="269"/>
      <c r="EN1736" s="269"/>
      <c r="EO1736" s="269"/>
      <c r="EP1736" s="269"/>
      <c r="EQ1736" s="269"/>
      <c r="ER1736" s="269"/>
      <c r="ES1736" s="269"/>
      <c r="ET1736" s="269"/>
      <c r="EU1736" s="269"/>
      <c r="EV1736" s="269"/>
      <c r="EW1736" s="269"/>
      <c r="EX1736" s="269"/>
      <c r="EY1736" s="269"/>
      <c r="EZ1736" s="269"/>
      <c r="FA1736" s="269"/>
      <c r="FB1736" s="269"/>
      <c r="FC1736" s="269"/>
      <c r="FD1736" s="269"/>
      <c r="FE1736" s="269"/>
      <c r="FF1736" s="269"/>
      <c r="FG1736" s="269"/>
      <c r="FH1736" s="269"/>
      <c r="FI1736" s="269"/>
      <c r="FJ1736" s="269"/>
      <c r="FK1736" s="269"/>
      <c r="FL1736" s="269"/>
      <c r="FM1736" s="269"/>
      <c r="FN1736" s="269"/>
      <c r="FO1736" s="269"/>
      <c r="FP1736" s="269"/>
      <c r="FQ1736" s="269"/>
      <c r="FR1736" s="269"/>
      <c r="FS1736" s="269"/>
      <c r="FT1736" s="269"/>
      <c r="FU1736" s="269"/>
      <c r="FV1736" s="269"/>
      <c r="FW1736" s="269"/>
      <c r="FX1736" s="269"/>
      <c r="FY1736" s="269"/>
      <c r="FZ1736" s="269"/>
      <c r="GA1736" s="269"/>
      <c r="GB1736" s="269"/>
      <c r="GC1736" s="269"/>
      <c r="GD1736" s="269"/>
      <c r="GE1736" s="269"/>
      <c r="GF1736" s="269"/>
      <c r="GG1736" s="269"/>
      <c r="GH1736" s="269"/>
      <c r="GI1736" s="269"/>
      <c r="GJ1736" s="269"/>
      <c r="GK1736" s="269"/>
      <c r="GL1736" s="269"/>
      <c r="GM1736" s="269"/>
      <c r="GN1736" s="269"/>
      <c r="GO1736" s="269"/>
      <c r="GP1736" s="269"/>
      <c r="GQ1736" s="269"/>
      <c r="GR1736" s="269"/>
      <c r="GS1736" s="269"/>
      <c r="GT1736" s="269"/>
      <c r="GU1736" s="269"/>
      <c r="GV1736" s="269"/>
      <c r="GW1736" s="269"/>
      <c r="GX1736" s="269"/>
      <c r="GY1736" s="269"/>
      <c r="GZ1736" s="269"/>
      <c r="HA1736" s="269"/>
      <c r="HB1736" s="269"/>
      <c r="HC1736" s="269"/>
      <c r="HD1736" s="269"/>
      <c r="HE1736" s="269"/>
      <c r="HF1736" s="269"/>
    </row>
    <row r="1737" spans="1:214" s="270" customFormat="1" x14ac:dyDescent="0.25">
      <c r="A1737" s="261">
        <v>46116</v>
      </c>
      <c r="B1737" s="271">
        <v>4187240758</v>
      </c>
      <c r="C1737" s="263" t="s">
        <v>15253</v>
      </c>
      <c r="D1737" s="261">
        <v>46118</v>
      </c>
      <c r="E1737" s="264"/>
      <c r="F1737" s="263"/>
      <c r="G1737" s="265" t="s">
        <v>14526</v>
      </c>
      <c r="H1737" s="264"/>
      <c r="I1737" s="288" t="s">
        <v>15610</v>
      </c>
      <c r="J1737" s="283" t="s">
        <v>1782</v>
      </c>
      <c r="K1737" s="205" t="s">
        <v>27</v>
      </c>
      <c r="L1737" s="190" t="str">
        <f>VLOOKUP($K1737,TONG_SL!$A:$D,2,0)</f>
        <v>Chân giò heo muối 300g</v>
      </c>
      <c r="M1737" s="243"/>
      <c r="N1737" s="190" t="str">
        <f t="shared" si="167"/>
        <v>K-C6</v>
      </c>
      <c r="O1737" s="243"/>
      <c r="P1737" s="243"/>
      <c r="Q1737" s="190" t="str">
        <f>VLOOKUP(K1737,TONG_SL!$A:$D,3,0)</f>
        <v>Túi</v>
      </c>
      <c r="R1737" s="248">
        <v>10</v>
      </c>
      <c r="S1737" s="159"/>
      <c r="T1737" s="248">
        <f>VLOOKUP(VLOOKUP(G1737,Ma_KH!$A:$R,18,0)&amp;K1737,Gia_MB!$A:$F,6,0)</f>
        <v>73431</v>
      </c>
      <c r="U1737" s="266">
        <f t="shared" si="163"/>
        <v>734310</v>
      </c>
      <c r="V1737" s="248"/>
      <c r="W1737" s="267">
        <f t="shared" si="164"/>
        <v>0</v>
      </c>
      <c r="X1737" s="268" t="str">
        <f t="shared" si="165"/>
        <v>8</v>
      </c>
      <c r="Y1737" s="159"/>
      <c r="Z1737" s="266">
        <f t="shared" si="166"/>
        <v>58744.800000000003</v>
      </c>
      <c r="AA1737" s="269">
        <f>VLOOKUP(G1737,Ma_KH!$A:$R,14,0)</f>
        <v>60</v>
      </c>
      <c r="AB1737" s="269"/>
      <c r="AC1737" s="269"/>
      <c r="AD1737" s="269"/>
      <c r="AE1737" s="269"/>
      <c r="AF1737" s="269"/>
      <c r="AG1737" s="269"/>
      <c r="AH1737" s="269"/>
      <c r="AI1737" s="269"/>
      <c r="AJ1737" s="269"/>
      <c r="AK1737" s="269"/>
      <c r="AL1737" s="269"/>
      <c r="AM1737" s="269"/>
      <c r="AN1737" s="269"/>
      <c r="AO1737" s="269"/>
      <c r="AP1737" s="269"/>
      <c r="AQ1737" s="269"/>
      <c r="AR1737" s="269"/>
      <c r="AS1737" s="269"/>
      <c r="AT1737" s="269"/>
      <c r="AU1737" s="269"/>
      <c r="AV1737" s="269"/>
      <c r="AW1737" s="269"/>
      <c r="AX1737" s="269"/>
      <c r="AY1737" s="269"/>
      <c r="AZ1737" s="269"/>
      <c r="BA1737" s="269"/>
      <c r="BB1737" s="269"/>
      <c r="BC1737" s="269"/>
      <c r="BD1737" s="269"/>
      <c r="BE1737" s="269"/>
      <c r="BF1737" s="269"/>
      <c r="BG1737" s="269"/>
      <c r="BH1737" s="269"/>
      <c r="BI1737" s="269"/>
      <c r="BJ1737" s="269"/>
      <c r="BK1737" s="269"/>
      <c r="BL1737" s="269"/>
      <c r="BM1737" s="269"/>
      <c r="BN1737" s="269"/>
      <c r="BO1737" s="269"/>
      <c r="BP1737" s="269"/>
      <c r="BQ1737" s="269"/>
      <c r="BR1737" s="269"/>
      <c r="BS1737" s="269"/>
      <c r="BT1737" s="269"/>
      <c r="BU1737" s="269"/>
      <c r="BV1737" s="269"/>
      <c r="BW1737" s="269"/>
      <c r="BX1737" s="269"/>
      <c r="BY1737" s="269"/>
      <c r="BZ1737" s="269"/>
      <c r="CA1737" s="269"/>
      <c r="CB1737" s="269"/>
      <c r="CC1737" s="269"/>
      <c r="CD1737" s="269"/>
      <c r="CE1737" s="269"/>
      <c r="CF1737" s="269"/>
      <c r="CG1737" s="269"/>
      <c r="CH1737" s="269"/>
      <c r="CI1737" s="269"/>
      <c r="CJ1737" s="269"/>
      <c r="CK1737" s="269"/>
      <c r="CL1737" s="269"/>
      <c r="CM1737" s="269"/>
      <c r="CN1737" s="269"/>
      <c r="CO1737" s="269"/>
      <c r="CP1737" s="269"/>
      <c r="CQ1737" s="269"/>
      <c r="CR1737" s="269"/>
      <c r="CS1737" s="269"/>
      <c r="CT1737" s="269"/>
      <c r="CU1737" s="269"/>
      <c r="CV1737" s="269"/>
      <c r="CW1737" s="269"/>
      <c r="CX1737" s="269"/>
      <c r="CY1737" s="269"/>
      <c r="CZ1737" s="269"/>
      <c r="DA1737" s="269"/>
      <c r="DB1737" s="269"/>
      <c r="DC1737" s="269"/>
      <c r="DD1737" s="269"/>
      <c r="DE1737" s="269"/>
      <c r="DF1737" s="269"/>
      <c r="DG1737" s="269"/>
      <c r="DH1737" s="269"/>
      <c r="DI1737" s="269"/>
      <c r="DJ1737" s="269"/>
      <c r="DK1737" s="269"/>
      <c r="DL1737" s="269"/>
      <c r="DM1737" s="269"/>
      <c r="DN1737" s="269"/>
      <c r="DO1737" s="269"/>
      <c r="DP1737" s="269"/>
      <c r="DQ1737" s="269"/>
      <c r="DR1737" s="269"/>
      <c r="DS1737" s="269"/>
      <c r="DT1737" s="269"/>
      <c r="DU1737" s="269"/>
      <c r="DV1737" s="269"/>
      <c r="DW1737" s="269"/>
      <c r="DX1737" s="269"/>
      <c r="DY1737" s="269"/>
      <c r="DZ1737" s="269"/>
      <c r="EA1737" s="269"/>
      <c r="EB1737" s="269"/>
      <c r="EC1737" s="269"/>
      <c r="ED1737" s="269"/>
      <c r="EE1737" s="269"/>
      <c r="EF1737" s="269"/>
      <c r="EG1737" s="269"/>
      <c r="EH1737" s="269"/>
      <c r="EI1737" s="269"/>
      <c r="EJ1737" s="269"/>
      <c r="EK1737" s="269"/>
      <c r="EL1737" s="269"/>
      <c r="EM1737" s="269"/>
      <c r="EN1737" s="269"/>
      <c r="EO1737" s="269"/>
      <c r="EP1737" s="269"/>
      <c r="EQ1737" s="269"/>
      <c r="ER1737" s="269"/>
      <c r="ES1737" s="269"/>
      <c r="ET1737" s="269"/>
      <c r="EU1737" s="269"/>
      <c r="EV1737" s="269"/>
      <c r="EW1737" s="269"/>
      <c r="EX1737" s="269"/>
      <c r="EY1737" s="269"/>
      <c r="EZ1737" s="269"/>
      <c r="FA1737" s="269"/>
      <c r="FB1737" s="269"/>
      <c r="FC1737" s="269"/>
      <c r="FD1737" s="269"/>
      <c r="FE1737" s="269"/>
      <c r="FF1737" s="269"/>
      <c r="FG1737" s="269"/>
      <c r="FH1737" s="269"/>
      <c r="FI1737" s="269"/>
      <c r="FJ1737" s="269"/>
      <c r="FK1737" s="269"/>
      <c r="FL1737" s="269"/>
      <c r="FM1737" s="269"/>
      <c r="FN1737" s="269"/>
      <c r="FO1737" s="269"/>
      <c r="FP1737" s="269"/>
      <c r="FQ1737" s="269"/>
      <c r="FR1737" s="269"/>
      <c r="FS1737" s="269"/>
      <c r="FT1737" s="269"/>
      <c r="FU1737" s="269"/>
      <c r="FV1737" s="269"/>
      <c r="FW1737" s="269"/>
      <c r="FX1737" s="269"/>
      <c r="FY1737" s="269"/>
      <c r="FZ1737" s="269"/>
      <c r="GA1737" s="269"/>
      <c r="GB1737" s="269"/>
      <c r="GC1737" s="269"/>
      <c r="GD1737" s="269"/>
      <c r="GE1737" s="269"/>
      <c r="GF1737" s="269"/>
      <c r="GG1737" s="269"/>
      <c r="GH1737" s="269"/>
      <c r="GI1737" s="269"/>
      <c r="GJ1737" s="269"/>
      <c r="GK1737" s="269"/>
      <c r="GL1737" s="269"/>
      <c r="GM1737" s="269"/>
      <c r="GN1737" s="269"/>
      <c r="GO1737" s="269"/>
      <c r="GP1737" s="269"/>
      <c r="GQ1737" s="269"/>
      <c r="GR1737" s="269"/>
      <c r="GS1737" s="269"/>
      <c r="GT1737" s="269"/>
      <c r="GU1737" s="269"/>
      <c r="GV1737" s="269"/>
      <c r="GW1737" s="269"/>
      <c r="GX1737" s="269"/>
      <c r="GY1737" s="269"/>
      <c r="GZ1737" s="269"/>
      <c r="HA1737" s="269"/>
      <c r="HB1737" s="269"/>
      <c r="HC1737" s="269"/>
      <c r="HD1737" s="269"/>
      <c r="HE1737" s="269"/>
      <c r="HF1737" s="269"/>
    </row>
    <row r="1738" spans="1:214" s="270" customFormat="1" x14ac:dyDescent="0.25">
      <c r="A1738" s="261">
        <v>46116</v>
      </c>
      <c r="B1738" s="271">
        <v>4187240758</v>
      </c>
      <c r="C1738" s="263" t="s">
        <v>15253</v>
      </c>
      <c r="D1738" s="261">
        <v>46118</v>
      </c>
      <c r="E1738" s="264"/>
      <c r="F1738" s="263"/>
      <c r="G1738" s="265" t="s">
        <v>14526</v>
      </c>
      <c r="H1738" s="264"/>
      <c r="I1738" s="288" t="s">
        <v>15610</v>
      </c>
      <c r="J1738" s="283" t="s">
        <v>1782</v>
      </c>
      <c r="K1738" s="205" t="s">
        <v>32</v>
      </c>
      <c r="L1738" s="190" t="str">
        <f>VLOOKUP($K1738,TONG_SL!$A:$D,2,0)</f>
        <v>Giò Tai Lưỡi Xào 250g</v>
      </c>
      <c r="M1738" s="243"/>
      <c r="N1738" s="190" t="str">
        <f t="shared" si="167"/>
        <v>K-C6</v>
      </c>
      <c r="O1738" s="243"/>
      <c r="P1738" s="243"/>
      <c r="Q1738" s="190" t="str">
        <f>VLOOKUP(K1738,TONG_SL!$A:$D,3,0)</f>
        <v>Túi</v>
      </c>
      <c r="R1738" s="248">
        <v>5</v>
      </c>
      <c r="S1738" s="159"/>
      <c r="T1738" s="248">
        <f>VLOOKUP(VLOOKUP(G1738,Ma_KH!$A:$R,18,0)&amp;K1738,Gia_MB!$A:$F,6,0)</f>
        <v>50182</v>
      </c>
      <c r="U1738" s="266">
        <f t="shared" si="163"/>
        <v>250910</v>
      </c>
      <c r="V1738" s="248"/>
      <c r="W1738" s="267">
        <f t="shared" si="164"/>
        <v>0</v>
      </c>
      <c r="X1738" s="268" t="str">
        <f t="shared" si="165"/>
        <v>8</v>
      </c>
      <c r="Y1738" s="159"/>
      <c r="Z1738" s="266">
        <f t="shared" si="166"/>
        <v>20072.8</v>
      </c>
      <c r="AA1738" s="269">
        <f>VLOOKUP(G1738,Ma_KH!$A:$R,14,0)</f>
        <v>60</v>
      </c>
      <c r="AB1738" s="269"/>
      <c r="AC1738" s="269"/>
      <c r="AD1738" s="269"/>
      <c r="AE1738" s="269"/>
      <c r="AF1738" s="269"/>
      <c r="AG1738" s="269"/>
      <c r="AH1738" s="269"/>
      <c r="AI1738" s="269"/>
      <c r="AJ1738" s="269"/>
      <c r="AK1738" s="269"/>
      <c r="AL1738" s="269"/>
      <c r="AM1738" s="269"/>
      <c r="AN1738" s="269"/>
      <c r="AO1738" s="269"/>
      <c r="AP1738" s="269"/>
      <c r="AQ1738" s="269"/>
      <c r="AR1738" s="269"/>
      <c r="AS1738" s="269"/>
      <c r="AT1738" s="269"/>
      <c r="AU1738" s="269"/>
      <c r="AV1738" s="269"/>
      <c r="AW1738" s="269"/>
      <c r="AX1738" s="269"/>
      <c r="AY1738" s="269"/>
      <c r="AZ1738" s="269"/>
      <c r="BA1738" s="269"/>
      <c r="BB1738" s="269"/>
      <c r="BC1738" s="269"/>
      <c r="BD1738" s="269"/>
      <c r="BE1738" s="269"/>
      <c r="BF1738" s="269"/>
      <c r="BG1738" s="269"/>
      <c r="BH1738" s="269"/>
      <c r="BI1738" s="269"/>
      <c r="BJ1738" s="269"/>
      <c r="BK1738" s="269"/>
      <c r="BL1738" s="269"/>
      <c r="BM1738" s="269"/>
      <c r="BN1738" s="269"/>
      <c r="BO1738" s="269"/>
      <c r="BP1738" s="269"/>
      <c r="BQ1738" s="269"/>
      <c r="BR1738" s="269"/>
      <c r="BS1738" s="269"/>
      <c r="BT1738" s="269"/>
      <c r="BU1738" s="269"/>
      <c r="BV1738" s="269"/>
      <c r="BW1738" s="269"/>
      <c r="BX1738" s="269"/>
      <c r="BY1738" s="269"/>
      <c r="BZ1738" s="269"/>
      <c r="CA1738" s="269"/>
      <c r="CB1738" s="269"/>
      <c r="CC1738" s="269"/>
      <c r="CD1738" s="269"/>
      <c r="CE1738" s="269"/>
      <c r="CF1738" s="269"/>
      <c r="CG1738" s="269"/>
      <c r="CH1738" s="269"/>
      <c r="CI1738" s="269"/>
      <c r="CJ1738" s="269"/>
      <c r="CK1738" s="269"/>
      <c r="CL1738" s="269"/>
      <c r="CM1738" s="269"/>
      <c r="CN1738" s="269"/>
      <c r="CO1738" s="269"/>
      <c r="CP1738" s="269"/>
      <c r="CQ1738" s="269"/>
      <c r="CR1738" s="269"/>
      <c r="CS1738" s="269"/>
      <c r="CT1738" s="269"/>
      <c r="CU1738" s="269"/>
      <c r="CV1738" s="269"/>
      <c r="CW1738" s="269"/>
      <c r="CX1738" s="269"/>
      <c r="CY1738" s="269"/>
      <c r="CZ1738" s="269"/>
      <c r="DA1738" s="269"/>
      <c r="DB1738" s="269"/>
      <c r="DC1738" s="269"/>
      <c r="DD1738" s="269"/>
      <c r="DE1738" s="269"/>
      <c r="DF1738" s="269"/>
      <c r="DG1738" s="269"/>
      <c r="DH1738" s="269"/>
      <c r="DI1738" s="269"/>
      <c r="DJ1738" s="269"/>
      <c r="DK1738" s="269"/>
      <c r="DL1738" s="269"/>
      <c r="DM1738" s="269"/>
      <c r="DN1738" s="269"/>
      <c r="DO1738" s="269"/>
      <c r="DP1738" s="269"/>
      <c r="DQ1738" s="269"/>
      <c r="DR1738" s="269"/>
      <c r="DS1738" s="269"/>
      <c r="DT1738" s="269"/>
      <c r="DU1738" s="269"/>
      <c r="DV1738" s="269"/>
      <c r="DW1738" s="269"/>
      <c r="DX1738" s="269"/>
      <c r="DY1738" s="269"/>
      <c r="DZ1738" s="269"/>
      <c r="EA1738" s="269"/>
      <c r="EB1738" s="269"/>
      <c r="EC1738" s="269"/>
      <c r="ED1738" s="269"/>
      <c r="EE1738" s="269"/>
      <c r="EF1738" s="269"/>
      <c r="EG1738" s="269"/>
      <c r="EH1738" s="269"/>
      <c r="EI1738" s="269"/>
      <c r="EJ1738" s="269"/>
      <c r="EK1738" s="269"/>
      <c r="EL1738" s="269"/>
      <c r="EM1738" s="269"/>
      <c r="EN1738" s="269"/>
      <c r="EO1738" s="269"/>
      <c r="EP1738" s="269"/>
      <c r="EQ1738" s="269"/>
      <c r="ER1738" s="269"/>
      <c r="ES1738" s="269"/>
      <c r="ET1738" s="269"/>
      <c r="EU1738" s="269"/>
      <c r="EV1738" s="269"/>
      <c r="EW1738" s="269"/>
      <c r="EX1738" s="269"/>
      <c r="EY1738" s="269"/>
      <c r="EZ1738" s="269"/>
      <c r="FA1738" s="269"/>
      <c r="FB1738" s="269"/>
      <c r="FC1738" s="269"/>
      <c r="FD1738" s="269"/>
      <c r="FE1738" s="269"/>
      <c r="FF1738" s="269"/>
      <c r="FG1738" s="269"/>
      <c r="FH1738" s="269"/>
      <c r="FI1738" s="269"/>
      <c r="FJ1738" s="269"/>
      <c r="FK1738" s="269"/>
      <c r="FL1738" s="269"/>
      <c r="FM1738" s="269"/>
      <c r="FN1738" s="269"/>
      <c r="FO1738" s="269"/>
      <c r="FP1738" s="269"/>
      <c r="FQ1738" s="269"/>
      <c r="FR1738" s="269"/>
      <c r="FS1738" s="269"/>
      <c r="FT1738" s="269"/>
      <c r="FU1738" s="269"/>
      <c r="FV1738" s="269"/>
      <c r="FW1738" s="269"/>
      <c r="FX1738" s="269"/>
      <c r="FY1738" s="269"/>
      <c r="FZ1738" s="269"/>
      <c r="GA1738" s="269"/>
      <c r="GB1738" s="269"/>
      <c r="GC1738" s="269"/>
      <c r="GD1738" s="269"/>
      <c r="GE1738" s="269"/>
      <c r="GF1738" s="269"/>
      <c r="GG1738" s="269"/>
      <c r="GH1738" s="269"/>
      <c r="GI1738" s="269"/>
      <c r="GJ1738" s="269"/>
      <c r="GK1738" s="269"/>
      <c r="GL1738" s="269"/>
      <c r="GM1738" s="269"/>
      <c r="GN1738" s="269"/>
      <c r="GO1738" s="269"/>
      <c r="GP1738" s="269"/>
      <c r="GQ1738" s="269"/>
      <c r="GR1738" s="269"/>
      <c r="GS1738" s="269"/>
      <c r="GT1738" s="269"/>
      <c r="GU1738" s="269"/>
      <c r="GV1738" s="269"/>
      <c r="GW1738" s="269"/>
      <c r="GX1738" s="269"/>
      <c r="GY1738" s="269"/>
      <c r="GZ1738" s="269"/>
      <c r="HA1738" s="269"/>
      <c r="HB1738" s="269"/>
      <c r="HC1738" s="269"/>
      <c r="HD1738" s="269"/>
      <c r="HE1738" s="269"/>
      <c r="HF1738" s="269"/>
    </row>
    <row r="1739" spans="1:214" s="270" customFormat="1" x14ac:dyDescent="0.25">
      <c r="A1739" s="261">
        <v>46116</v>
      </c>
      <c r="B1739" s="271">
        <v>4187240758</v>
      </c>
      <c r="C1739" s="263" t="s">
        <v>15253</v>
      </c>
      <c r="D1739" s="261">
        <v>46118</v>
      </c>
      <c r="E1739" s="264"/>
      <c r="F1739" s="263"/>
      <c r="G1739" s="265" t="s">
        <v>14526</v>
      </c>
      <c r="H1739" s="264"/>
      <c r="I1739" s="288" t="s">
        <v>15610</v>
      </c>
      <c r="J1739" s="283" t="s">
        <v>1782</v>
      </c>
      <c r="K1739" s="205" t="s">
        <v>48</v>
      </c>
      <c r="L1739" s="190" t="str">
        <f>VLOOKUP($K1739,TONG_SL!$A:$D,2,0)</f>
        <v>Mọc Nấm Hương 250g</v>
      </c>
      <c r="M1739" s="243"/>
      <c r="N1739" s="190" t="str">
        <f t="shared" si="167"/>
        <v>K-C6</v>
      </c>
      <c r="O1739" s="243"/>
      <c r="P1739" s="243"/>
      <c r="Q1739" s="190" t="str">
        <f>VLOOKUP(K1739,TONG_SL!$A:$D,3,0)</f>
        <v>Túi</v>
      </c>
      <c r="R1739" s="248">
        <v>3</v>
      </c>
      <c r="S1739" s="159"/>
      <c r="T1739" s="248">
        <f>VLOOKUP(VLOOKUP(G1739,Ma_KH!$A:$R,18,0)&amp;K1739,Gia_MB!$A:$F,6,0)</f>
        <v>46000</v>
      </c>
      <c r="U1739" s="266">
        <f t="shared" si="163"/>
        <v>138000</v>
      </c>
      <c r="V1739" s="248"/>
      <c r="W1739" s="267">
        <f t="shared" si="164"/>
        <v>0</v>
      </c>
      <c r="X1739" s="268" t="str">
        <f t="shared" si="165"/>
        <v>8</v>
      </c>
      <c r="Y1739" s="159"/>
      <c r="Z1739" s="266">
        <f t="shared" si="166"/>
        <v>11040</v>
      </c>
      <c r="AA1739" s="269">
        <f>VLOOKUP(G1739,Ma_KH!$A:$R,14,0)</f>
        <v>60</v>
      </c>
      <c r="AB1739" s="269"/>
      <c r="AC1739" s="269"/>
      <c r="AD1739" s="269"/>
      <c r="AE1739" s="269"/>
      <c r="AF1739" s="269"/>
      <c r="AG1739" s="269"/>
      <c r="AH1739" s="269"/>
      <c r="AI1739" s="269"/>
      <c r="AJ1739" s="269"/>
      <c r="AK1739" s="269"/>
      <c r="AL1739" s="269"/>
      <c r="AM1739" s="269"/>
      <c r="AN1739" s="269"/>
      <c r="AO1739" s="269"/>
      <c r="AP1739" s="269"/>
      <c r="AQ1739" s="269"/>
      <c r="AR1739" s="269"/>
      <c r="AS1739" s="269"/>
      <c r="AT1739" s="269"/>
      <c r="AU1739" s="269"/>
      <c r="AV1739" s="269"/>
      <c r="AW1739" s="269"/>
      <c r="AX1739" s="269"/>
      <c r="AY1739" s="269"/>
      <c r="AZ1739" s="269"/>
      <c r="BA1739" s="269"/>
      <c r="BB1739" s="269"/>
      <c r="BC1739" s="269"/>
      <c r="BD1739" s="269"/>
      <c r="BE1739" s="269"/>
      <c r="BF1739" s="269"/>
      <c r="BG1739" s="269"/>
      <c r="BH1739" s="269"/>
      <c r="BI1739" s="269"/>
      <c r="BJ1739" s="269"/>
      <c r="BK1739" s="269"/>
      <c r="BL1739" s="269"/>
      <c r="BM1739" s="269"/>
      <c r="BN1739" s="269"/>
      <c r="BO1739" s="269"/>
      <c r="BP1739" s="269"/>
      <c r="BQ1739" s="269"/>
      <c r="BR1739" s="269"/>
      <c r="BS1739" s="269"/>
      <c r="BT1739" s="269"/>
      <c r="BU1739" s="269"/>
      <c r="BV1739" s="269"/>
      <c r="BW1739" s="269"/>
      <c r="BX1739" s="269"/>
      <c r="BY1739" s="269"/>
      <c r="BZ1739" s="269"/>
      <c r="CA1739" s="269"/>
      <c r="CB1739" s="269"/>
      <c r="CC1739" s="269"/>
      <c r="CD1739" s="269"/>
      <c r="CE1739" s="269"/>
      <c r="CF1739" s="269"/>
      <c r="CG1739" s="269"/>
      <c r="CH1739" s="269"/>
      <c r="CI1739" s="269"/>
      <c r="CJ1739" s="269"/>
      <c r="CK1739" s="269"/>
      <c r="CL1739" s="269"/>
      <c r="CM1739" s="269"/>
      <c r="CN1739" s="269"/>
      <c r="CO1739" s="269"/>
      <c r="CP1739" s="269"/>
      <c r="CQ1739" s="269"/>
      <c r="CR1739" s="269"/>
      <c r="CS1739" s="269"/>
      <c r="CT1739" s="269"/>
      <c r="CU1739" s="269"/>
      <c r="CV1739" s="269"/>
      <c r="CW1739" s="269"/>
      <c r="CX1739" s="269"/>
      <c r="CY1739" s="269"/>
      <c r="CZ1739" s="269"/>
      <c r="DA1739" s="269"/>
      <c r="DB1739" s="269"/>
      <c r="DC1739" s="269"/>
      <c r="DD1739" s="269"/>
      <c r="DE1739" s="269"/>
      <c r="DF1739" s="269"/>
      <c r="DG1739" s="269"/>
      <c r="DH1739" s="269"/>
      <c r="DI1739" s="269"/>
      <c r="DJ1739" s="269"/>
      <c r="DK1739" s="269"/>
      <c r="DL1739" s="269"/>
      <c r="DM1739" s="269"/>
      <c r="DN1739" s="269"/>
      <c r="DO1739" s="269"/>
      <c r="DP1739" s="269"/>
      <c r="DQ1739" s="269"/>
      <c r="DR1739" s="269"/>
      <c r="DS1739" s="269"/>
      <c r="DT1739" s="269"/>
      <c r="DU1739" s="269"/>
      <c r="DV1739" s="269"/>
      <c r="DW1739" s="269"/>
      <c r="DX1739" s="269"/>
      <c r="DY1739" s="269"/>
      <c r="DZ1739" s="269"/>
      <c r="EA1739" s="269"/>
      <c r="EB1739" s="269"/>
      <c r="EC1739" s="269"/>
      <c r="ED1739" s="269"/>
      <c r="EE1739" s="269"/>
      <c r="EF1739" s="269"/>
      <c r="EG1739" s="269"/>
      <c r="EH1739" s="269"/>
      <c r="EI1739" s="269"/>
      <c r="EJ1739" s="269"/>
      <c r="EK1739" s="269"/>
      <c r="EL1739" s="269"/>
      <c r="EM1739" s="269"/>
      <c r="EN1739" s="269"/>
      <c r="EO1739" s="269"/>
      <c r="EP1739" s="269"/>
      <c r="EQ1739" s="269"/>
      <c r="ER1739" s="269"/>
      <c r="ES1739" s="269"/>
      <c r="ET1739" s="269"/>
      <c r="EU1739" s="269"/>
      <c r="EV1739" s="269"/>
      <c r="EW1739" s="269"/>
      <c r="EX1739" s="269"/>
      <c r="EY1739" s="269"/>
      <c r="EZ1739" s="269"/>
      <c r="FA1739" s="269"/>
      <c r="FB1739" s="269"/>
      <c r="FC1739" s="269"/>
      <c r="FD1739" s="269"/>
      <c r="FE1739" s="269"/>
      <c r="FF1739" s="269"/>
      <c r="FG1739" s="269"/>
      <c r="FH1739" s="269"/>
      <c r="FI1739" s="269"/>
      <c r="FJ1739" s="269"/>
      <c r="FK1739" s="269"/>
      <c r="FL1739" s="269"/>
      <c r="FM1739" s="269"/>
      <c r="FN1739" s="269"/>
      <c r="FO1739" s="269"/>
      <c r="FP1739" s="269"/>
      <c r="FQ1739" s="269"/>
      <c r="FR1739" s="269"/>
      <c r="FS1739" s="269"/>
      <c r="FT1739" s="269"/>
      <c r="FU1739" s="269"/>
      <c r="FV1739" s="269"/>
      <c r="FW1739" s="269"/>
      <c r="FX1739" s="269"/>
      <c r="FY1739" s="269"/>
      <c r="FZ1739" s="269"/>
      <c r="GA1739" s="269"/>
      <c r="GB1739" s="269"/>
      <c r="GC1739" s="269"/>
      <c r="GD1739" s="269"/>
      <c r="GE1739" s="269"/>
      <c r="GF1739" s="269"/>
      <c r="GG1739" s="269"/>
      <c r="GH1739" s="269"/>
      <c r="GI1739" s="269"/>
      <c r="GJ1739" s="269"/>
      <c r="GK1739" s="269"/>
      <c r="GL1739" s="269"/>
      <c r="GM1739" s="269"/>
      <c r="GN1739" s="269"/>
      <c r="GO1739" s="269"/>
      <c r="GP1739" s="269"/>
      <c r="GQ1739" s="269"/>
      <c r="GR1739" s="269"/>
      <c r="GS1739" s="269"/>
      <c r="GT1739" s="269"/>
      <c r="GU1739" s="269"/>
      <c r="GV1739" s="269"/>
      <c r="GW1739" s="269"/>
      <c r="GX1739" s="269"/>
      <c r="GY1739" s="269"/>
      <c r="GZ1739" s="269"/>
      <c r="HA1739" s="269"/>
      <c r="HB1739" s="269"/>
      <c r="HC1739" s="269"/>
      <c r="HD1739" s="269"/>
      <c r="HE1739" s="269"/>
      <c r="HF1739" s="269"/>
    </row>
    <row r="1740" spans="1:214" x14ac:dyDescent="0.25">
      <c r="A1740" s="186">
        <v>46116</v>
      </c>
      <c r="B1740" s="205" t="s">
        <v>15611</v>
      </c>
      <c r="C1740" s="189" t="s">
        <v>15253</v>
      </c>
      <c r="D1740" s="186">
        <v>46118</v>
      </c>
      <c r="E1740" s="206"/>
      <c r="F1740" s="189"/>
      <c r="G1740" s="207" t="s">
        <v>14119</v>
      </c>
      <c r="H1740" s="206"/>
      <c r="I1740" s="288" t="s">
        <v>15611</v>
      </c>
      <c r="J1740" s="283" t="s">
        <v>1786</v>
      </c>
      <c r="K1740" s="205" t="s">
        <v>37</v>
      </c>
      <c r="L1740" s="190" t="str">
        <f>VLOOKUP($K1740,TONG_SL!$A:$D,2,0)</f>
        <v>Chả cốm 300g</v>
      </c>
      <c r="M1740" s="243"/>
      <c r="N1740" s="190" t="str">
        <f t="shared" si="167"/>
        <v>K-C6</v>
      </c>
      <c r="O1740" s="243"/>
      <c r="P1740" s="243"/>
      <c r="Q1740" s="190" t="str">
        <f>VLOOKUP(K1740,TONG_SL!$A:$D,3,0)</f>
        <v>Túi</v>
      </c>
      <c r="R1740" s="248">
        <v>4</v>
      </c>
      <c r="S1740" s="159"/>
      <c r="T1740" s="159">
        <f>VLOOKUP(VLOOKUP(G1740,Ma_KH!$A:$R,18,0)&amp;K1740,Gia_MB!$A:$F,6,0)</f>
        <v>74250</v>
      </c>
      <c r="U1740" s="254">
        <f t="shared" si="163"/>
        <v>297000</v>
      </c>
      <c r="V1740" s="159"/>
      <c r="W1740" s="246">
        <f t="shared" si="164"/>
        <v>0</v>
      </c>
      <c r="X1740" s="247" t="str">
        <f t="shared" si="165"/>
        <v>8</v>
      </c>
      <c r="Y1740" s="159"/>
      <c r="Z1740" s="254">
        <f t="shared" si="166"/>
        <v>23760</v>
      </c>
      <c r="AA1740" s="5">
        <f>VLOOKUP(G1740,Ma_KH!$A:$R,14,0)</f>
        <v>60</v>
      </c>
    </row>
    <row r="1741" spans="1:214" x14ac:dyDescent="0.25">
      <c r="A1741" s="186">
        <v>46116</v>
      </c>
      <c r="B1741" s="205" t="s">
        <v>15611</v>
      </c>
      <c r="C1741" s="189" t="s">
        <v>15253</v>
      </c>
      <c r="D1741" s="186">
        <v>46118</v>
      </c>
      <c r="E1741" s="206"/>
      <c r="F1741" s="189"/>
      <c r="G1741" s="207" t="s">
        <v>14119</v>
      </c>
      <c r="H1741" s="206"/>
      <c r="I1741" s="288" t="s">
        <v>15611</v>
      </c>
      <c r="J1741" s="283" t="s">
        <v>1786</v>
      </c>
      <c r="K1741" s="205" t="s">
        <v>44</v>
      </c>
      <c r="L1741" s="190" t="str">
        <f>VLOOKUP($K1741,TONG_SL!$A:$D,2,0)</f>
        <v>Giò lụa cây 250g</v>
      </c>
      <c r="M1741" s="243"/>
      <c r="N1741" s="190" t="str">
        <f t="shared" si="167"/>
        <v>K-C6</v>
      </c>
      <c r="O1741" s="243"/>
      <c r="P1741" s="243"/>
      <c r="Q1741" s="190" t="str">
        <f>VLOOKUP(K1741,TONG_SL!$A:$D,3,0)</f>
        <v>Túi</v>
      </c>
      <c r="R1741" s="248">
        <v>3</v>
      </c>
      <c r="S1741" s="159"/>
      <c r="T1741" s="159">
        <f>VLOOKUP(VLOOKUP(G1741,Ma_KH!$A:$R,18,0)&amp;K1741,Gia_MB!$A:$F,6,0)</f>
        <v>49500</v>
      </c>
      <c r="U1741" s="254">
        <f t="shared" si="163"/>
        <v>148500</v>
      </c>
      <c r="V1741" s="159"/>
      <c r="W1741" s="246">
        <f t="shared" si="164"/>
        <v>0</v>
      </c>
      <c r="X1741" s="247" t="str">
        <f t="shared" si="165"/>
        <v>8</v>
      </c>
      <c r="Y1741" s="159"/>
      <c r="Z1741" s="254">
        <f t="shared" si="166"/>
        <v>11880</v>
      </c>
      <c r="AA1741" s="5">
        <f>VLOOKUP(G1741,Ma_KH!$A:$R,14,0)</f>
        <v>60</v>
      </c>
    </row>
    <row r="1742" spans="1:214" x14ac:dyDescent="0.25">
      <c r="A1742" s="186">
        <v>46116</v>
      </c>
      <c r="B1742" s="205" t="s">
        <v>15612</v>
      </c>
      <c r="C1742" s="189" t="s">
        <v>15253</v>
      </c>
      <c r="D1742" s="186">
        <v>46118</v>
      </c>
      <c r="E1742" s="206"/>
      <c r="F1742" s="189"/>
      <c r="G1742" s="207" t="s">
        <v>14529</v>
      </c>
      <c r="H1742" s="206"/>
      <c r="I1742" s="288" t="s">
        <v>15612</v>
      </c>
      <c r="J1742" s="283" t="s">
        <v>1782</v>
      </c>
      <c r="K1742" s="205" t="s">
        <v>30</v>
      </c>
      <c r="L1742" s="190" t="str">
        <f>VLOOKUP($K1742,TONG_SL!$A:$D,2,0)</f>
        <v>Gà muối 500g</v>
      </c>
      <c r="M1742" s="243"/>
      <c r="N1742" s="190" t="str">
        <f t="shared" si="167"/>
        <v>K-C6</v>
      </c>
      <c r="O1742" s="243"/>
      <c r="P1742" s="243"/>
      <c r="Q1742" s="190" t="str">
        <f>VLOOKUP(K1742,TONG_SL!$A:$D,3,0)</f>
        <v>Túi</v>
      </c>
      <c r="R1742" s="248">
        <v>5</v>
      </c>
      <c r="S1742" s="159"/>
      <c r="T1742" s="159">
        <f>VLOOKUP(VLOOKUP(G1742,Ma_KH!$A:$R,18,0)&amp;K1742,Gia_MB!$A:$F,6,0)</f>
        <v>116611</v>
      </c>
      <c r="U1742" s="254">
        <f t="shared" si="163"/>
        <v>583055</v>
      </c>
      <c r="V1742" s="159"/>
      <c r="W1742" s="246">
        <f t="shared" si="164"/>
        <v>0</v>
      </c>
      <c r="X1742" s="247" t="str">
        <f t="shared" si="165"/>
        <v>8</v>
      </c>
      <c r="Y1742" s="159"/>
      <c r="Z1742" s="254">
        <f t="shared" si="166"/>
        <v>46644.4</v>
      </c>
      <c r="AA1742" s="5">
        <f>VLOOKUP(G1742,Ma_KH!$A:$R,14,0)</f>
        <v>60</v>
      </c>
    </row>
    <row r="1743" spans="1:214" x14ac:dyDescent="0.25">
      <c r="A1743" s="186">
        <v>46116</v>
      </c>
      <c r="B1743" s="205" t="s">
        <v>15612</v>
      </c>
      <c r="C1743" s="189" t="s">
        <v>15253</v>
      </c>
      <c r="D1743" s="186">
        <v>46118</v>
      </c>
      <c r="E1743" s="206"/>
      <c r="F1743" s="189"/>
      <c r="G1743" s="207" t="s">
        <v>14529</v>
      </c>
      <c r="H1743" s="206"/>
      <c r="I1743" s="288" t="s">
        <v>15612</v>
      </c>
      <c r="J1743" s="283" t="s">
        <v>1782</v>
      </c>
      <c r="K1743" s="205" t="s">
        <v>27</v>
      </c>
      <c r="L1743" s="190" t="str">
        <f>VLOOKUP($K1743,TONG_SL!$A:$D,2,0)</f>
        <v>Chân giò heo muối 300g</v>
      </c>
      <c r="M1743" s="243"/>
      <c r="N1743" s="190" t="str">
        <f t="shared" si="167"/>
        <v>K-C6</v>
      </c>
      <c r="O1743" s="243"/>
      <c r="P1743" s="243"/>
      <c r="Q1743" s="190" t="str">
        <f>VLOOKUP(K1743,TONG_SL!$A:$D,3,0)</f>
        <v>Túi</v>
      </c>
      <c r="R1743" s="248">
        <v>3</v>
      </c>
      <c r="S1743" s="159"/>
      <c r="T1743" s="159">
        <f>VLOOKUP(VLOOKUP(G1743,Ma_KH!$A:$R,18,0)&amp;K1743,Gia_MB!$A:$F,6,0)</f>
        <v>73431</v>
      </c>
      <c r="U1743" s="254">
        <f t="shared" si="163"/>
        <v>220293</v>
      </c>
      <c r="V1743" s="159"/>
      <c r="W1743" s="246">
        <f t="shared" si="164"/>
        <v>0</v>
      </c>
      <c r="X1743" s="247" t="str">
        <f t="shared" si="165"/>
        <v>8</v>
      </c>
      <c r="Y1743" s="159"/>
      <c r="Z1743" s="254">
        <f t="shared" si="166"/>
        <v>17623.439999999999</v>
      </c>
      <c r="AA1743" s="5">
        <f>VLOOKUP(G1743,Ma_KH!$A:$R,14,0)</f>
        <v>60</v>
      </c>
    </row>
    <row r="1744" spans="1:214" x14ac:dyDescent="0.25">
      <c r="A1744" s="261">
        <v>46114</v>
      </c>
      <c r="B1744" s="262">
        <v>4186991900</v>
      </c>
      <c r="C1744" s="263" t="s">
        <v>15253</v>
      </c>
      <c r="D1744" s="261">
        <v>46118</v>
      </c>
      <c r="E1744" s="206"/>
      <c r="F1744" s="189"/>
      <c r="G1744" s="265" t="s">
        <v>14134</v>
      </c>
      <c r="H1744" s="206"/>
      <c r="I1744" s="288">
        <v>4186991900</v>
      </c>
      <c r="J1744" s="283" t="s">
        <v>1786</v>
      </c>
      <c r="K1744" s="205" t="s">
        <v>34</v>
      </c>
      <c r="L1744" s="190" t="str">
        <f>VLOOKUP($K1744,TONG_SL!$A:$D,2,0)</f>
        <v>Tai heo muối 200g</v>
      </c>
      <c r="M1744" s="243"/>
      <c r="N1744" s="190" t="str">
        <f t="shared" si="167"/>
        <v>K-C6</v>
      </c>
      <c r="O1744" s="243"/>
      <c r="P1744" s="243"/>
      <c r="Q1744" s="190" t="str">
        <f>VLOOKUP(K1744,TONG_SL!$A:$D,3,0)</f>
        <v>Túi</v>
      </c>
      <c r="R1744" s="248">
        <v>2</v>
      </c>
      <c r="S1744" s="159"/>
      <c r="T1744" s="159">
        <f>VLOOKUP(VLOOKUP(G1744,Ma_KH!$A:$R,18,0)&amp;K1744,Gia_MB!$A:$F,6,0)</f>
        <v>55595</v>
      </c>
      <c r="U1744" s="254">
        <f t="shared" si="163"/>
        <v>111190</v>
      </c>
      <c r="V1744" s="159"/>
      <c r="W1744" s="246">
        <f t="shared" si="164"/>
        <v>0</v>
      </c>
      <c r="X1744" s="247" t="str">
        <f t="shared" si="165"/>
        <v>8</v>
      </c>
      <c r="Y1744" s="159"/>
      <c r="Z1744" s="254">
        <f t="shared" si="166"/>
        <v>8895.2000000000007</v>
      </c>
      <c r="AA1744" s="5">
        <f>VLOOKUP(G1744,Ma_KH!$A:$R,14,0)</f>
        <v>60</v>
      </c>
    </row>
    <row r="1745" spans="1:27" x14ac:dyDescent="0.25">
      <c r="A1745" s="261">
        <v>46114</v>
      </c>
      <c r="B1745" s="262">
        <v>4186991900</v>
      </c>
      <c r="C1745" s="263" t="s">
        <v>15253</v>
      </c>
      <c r="D1745" s="261">
        <v>46118</v>
      </c>
      <c r="E1745" s="206"/>
      <c r="F1745" s="189"/>
      <c r="G1745" s="265" t="s">
        <v>14134</v>
      </c>
      <c r="H1745" s="206"/>
      <c r="I1745" s="288">
        <v>4186991900</v>
      </c>
      <c r="J1745" s="283" t="s">
        <v>1786</v>
      </c>
      <c r="K1745" s="205" t="s">
        <v>27</v>
      </c>
      <c r="L1745" s="190" t="str">
        <f>VLOOKUP($K1745,TONG_SL!$A:$D,2,0)</f>
        <v>Chân giò heo muối 300g</v>
      </c>
      <c r="M1745" s="243"/>
      <c r="N1745" s="190" t="str">
        <f t="shared" si="167"/>
        <v>K-C6</v>
      </c>
      <c r="O1745" s="243"/>
      <c r="P1745" s="243"/>
      <c r="Q1745" s="190" t="str">
        <f>VLOOKUP(K1745,TONG_SL!$A:$D,3,0)</f>
        <v>Túi</v>
      </c>
      <c r="R1745" s="248">
        <v>15</v>
      </c>
      <c r="S1745" s="159"/>
      <c r="T1745" s="159">
        <f>VLOOKUP(VLOOKUP(G1745,Ma_KH!$A:$R,18,0)&amp;K1745,Gia_MB!$A:$F,6,0)</f>
        <v>73431</v>
      </c>
      <c r="U1745" s="254">
        <f t="shared" si="163"/>
        <v>1101465</v>
      </c>
      <c r="V1745" s="159"/>
      <c r="W1745" s="246">
        <f t="shared" si="164"/>
        <v>0</v>
      </c>
      <c r="X1745" s="247" t="str">
        <f t="shared" si="165"/>
        <v>8</v>
      </c>
      <c r="Y1745" s="159"/>
      <c r="Z1745" s="254">
        <f t="shared" si="166"/>
        <v>88117.2</v>
      </c>
      <c r="AA1745" s="5">
        <f>VLOOKUP(G1745,Ma_KH!$A:$R,14,0)</f>
        <v>60</v>
      </c>
    </row>
    <row r="1746" spans="1:27" x14ac:dyDescent="0.25">
      <c r="A1746" s="261">
        <v>46114</v>
      </c>
      <c r="B1746" s="262">
        <v>4186991900</v>
      </c>
      <c r="C1746" s="263" t="s">
        <v>15253</v>
      </c>
      <c r="D1746" s="261">
        <v>46118</v>
      </c>
      <c r="E1746" s="206"/>
      <c r="F1746" s="189"/>
      <c r="G1746" s="265" t="s">
        <v>14134</v>
      </c>
      <c r="H1746" s="206"/>
      <c r="I1746" s="288">
        <v>4186991900</v>
      </c>
      <c r="J1746" s="283" t="s">
        <v>1786</v>
      </c>
      <c r="K1746" s="205" t="s">
        <v>32</v>
      </c>
      <c r="L1746" s="190" t="str">
        <f>VLOOKUP($K1746,TONG_SL!$A:$D,2,0)</f>
        <v>Giò Tai Lưỡi Xào 250g</v>
      </c>
      <c r="M1746" s="243"/>
      <c r="N1746" s="190" t="str">
        <f t="shared" si="167"/>
        <v>K-C6</v>
      </c>
      <c r="O1746" s="243"/>
      <c r="P1746" s="243"/>
      <c r="Q1746" s="190" t="str">
        <f>VLOOKUP(K1746,TONG_SL!$A:$D,3,0)</f>
        <v>Túi</v>
      </c>
      <c r="R1746" s="248">
        <v>10</v>
      </c>
      <c r="S1746" s="159"/>
      <c r="T1746" s="159">
        <f>VLOOKUP(VLOOKUP(G1746,Ma_KH!$A:$R,18,0)&amp;K1746,Gia_MB!$A:$F,6,0)</f>
        <v>50182</v>
      </c>
      <c r="U1746" s="254">
        <f t="shared" si="163"/>
        <v>501820</v>
      </c>
      <c r="V1746" s="159"/>
      <c r="W1746" s="246">
        <f t="shared" si="164"/>
        <v>0</v>
      </c>
      <c r="X1746" s="247" t="str">
        <f t="shared" si="165"/>
        <v>8</v>
      </c>
      <c r="Y1746" s="159"/>
      <c r="Z1746" s="254">
        <f t="shared" si="166"/>
        <v>40145.599999999999</v>
      </c>
      <c r="AA1746" s="5">
        <f>VLOOKUP(G1746,Ma_KH!$A:$R,14,0)</f>
        <v>60</v>
      </c>
    </row>
    <row r="1747" spans="1:27" x14ac:dyDescent="0.25">
      <c r="A1747" s="261">
        <v>46114</v>
      </c>
      <c r="B1747" s="262">
        <v>4186992234</v>
      </c>
      <c r="C1747" s="263" t="s">
        <v>15253</v>
      </c>
      <c r="D1747" s="261">
        <v>46118</v>
      </c>
      <c r="E1747" s="206"/>
      <c r="F1747" s="189"/>
      <c r="G1747" s="265" t="s">
        <v>14160</v>
      </c>
      <c r="H1747" s="206"/>
      <c r="I1747" s="288">
        <v>4186992234</v>
      </c>
      <c r="J1747" s="283" t="s">
        <v>1786</v>
      </c>
      <c r="K1747" s="205" t="s">
        <v>34</v>
      </c>
      <c r="L1747" s="190" t="str">
        <f>VLOOKUP($K1747,TONG_SL!$A:$D,2,0)</f>
        <v>Tai heo muối 200g</v>
      </c>
      <c r="M1747" s="243"/>
      <c r="N1747" s="190" t="str">
        <f t="shared" si="167"/>
        <v>K-C6</v>
      </c>
      <c r="O1747" s="243"/>
      <c r="P1747" s="243"/>
      <c r="Q1747" s="190" t="str">
        <f>VLOOKUP(K1747,TONG_SL!$A:$D,3,0)</f>
        <v>Túi</v>
      </c>
      <c r="R1747" s="248">
        <v>2</v>
      </c>
      <c r="S1747" s="159"/>
      <c r="T1747" s="159">
        <f>VLOOKUP(VLOOKUP(G1747,Ma_KH!$A:$R,18,0)&amp;K1747,Gia_MB!$A:$F,6,0)</f>
        <v>55595</v>
      </c>
      <c r="U1747" s="254">
        <f t="shared" si="163"/>
        <v>111190</v>
      </c>
      <c r="V1747" s="159"/>
      <c r="W1747" s="246">
        <f t="shared" si="164"/>
        <v>0</v>
      </c>
      <c r="X1747" s="247" t="str">
        <f t="shared" si="165"/>
        <v>8</v>
      </c>
      <c r="Y1747" s="159"/>
      <c r="Z1747" s="254">
        <f t="shared" si="166"/>
        <v>8895.2000000000007</v>
      </c>
      <c r="AA1747" s="5">
        <f>VLOOKUP(G1747,Ma_KH!$A:$R,14,0)</f>
        <v>60</v>
      </c>
    </row>
    <row r="1748" spans="1:27" x14ac:dyDescent="0.25">
      <c r="A1748" s="261">
        <v>46114</v>
      </c>
      <c r="B1748" s="262">
        <v>4186992234</v>
      </c>
      <c r="C1748" s="263" t="s">
        <v>15253</v>
      </c>
      <c r="D1748" s="261">
        <v>46118</v>
      </c>
      <c r="E1748" s="206"/>
      <c r="F1748" s="189"/>
      <c r="G1748" s="265" t="s">
        <v>14160</v>
      </c>
      <c r="H1748" s="206"/>
      <c r="I1748" s="288">
        <v>4186992234</v>
      </c>
      <c r="J1748" s="283" t="s">
        <v>1786</v>
      </c>
      <c r="K1748" s="205" t="s">
        <v>27</v>
      </c>
      <c r="L1748" s="190" t="str">
        <f>VLOOKUP($K1748,TONG_SL!$A:$D,2,0)</f>
        <v>Chân giò heo muối 300g</v>
      </c>
      <c r="M1748" s="243"/>
      <c r="N1748" s="190" t="str">
        <f t="shared" si="167"/>
        <v>K-C6</v>
      </c>
      <c r="O1748" s="243"/>
      <c r="P1748" s="243"/>
      <c r="Q1748" s="190" t="str">
        <f>VLOOKUP(K1748,TONG_SL!$A:$D,3,0)</f>
        <v>Túi</v>
      </c>
      <c r="R1748" s="248">
        <v>13</v>
      </c>
      <c r="S1748" s="159"/>
      <c r="T1748" s="159">
        <f>VLOOKUP(VLOOKUP(G1748,Ma_KH!$A:$R,18,0)&amp;K1748,Gia_MB!$A:$F,6,0)</f>
        <v>73431</v>
      </c>
      <c r="U1748" s="254">
        <f t="shared" si="163"/>
        <v>954603</v>
      </c>
      <c r="V1748" s="159"/>
      <c r="W1748" s="246">
        <f t="shared" si="164"/>
        <v>0</v>
      </c>
      <c r="X1748" s="247" t="str">
        <f t="shared" si="165"/>
        <v>8</v>
      </c>
      <c r="Y1748" s="159"/>
      <c r="Z1748" s="254">
        <f t="shared" si="166"/>
        <v>76368.240000000005</v>
      </c>
      <c r="AA1748" s="5">
        <f>VLOOKUP(G1748,Ma_KH!$A:$R,14,0)</f>
        <v>60</v>
      </c>
    </row>
    <row r="1749" spans="1:27" x14ac:dyDescent="0.25">
      <c r="A1749" s="261">
        <v>46114</v>
      </c>
      <c r="B1749" s="262">
        <v>4186992234</v>
      </c>
      <c r="C1749" s="263" t="s">
        <v>15253</v>
      </c>
      <c r="D1749" s="261">
        <v>46118</v>
      </c>
      <c r="E1749" s="206"/>
      <c r="F1749" s="189"/>
      <c r="G1749" s="265" t="s">
        <v>14160</v>
      </c>
      <c r="H1749" s="206"/>
      <c r="I1749" s="288">
        <v>4186992234</v>
      </c>
      <c r="J1749" s="283" t="s">
        <v>1786</v>
      </c>
      <c r="K1749" s="205" t="s">
        <v>30</v>
      </c>
      <c r="L1749" s="190" t="str">
        <f>VLOOKUP($K1749,TONG_SL!$A:$D,2,0)</f>
        <v>Gà muối 500g</v>
      </c>
      <c r="M1749" s="243"/>
      <c r="N1749" s="190" t="str">
        <f t="shared" si="167"/>
        <v>K-C6</v>
      </c>
      <c r="O1749" s="243"/>
      <c r="P1749" s="243"/>
      <c r="Q1749" s="190" t="str">
        <f>VLOOKUP(K1749,TONG_SL!$A:$D,3,0)</f>
        <v>Túi</v>
      </c>
      <c r="R1749" s="248">
        <v>1</v>
      </c>
      <c r="S1749" s="159"/>
      <c r="T1749" s="159">
        <f>VLOOKUP(VLOOKUP(G1749,Ma_KH!$A:$R,18,0)&amp;K1749,Gia_MB!$A:$F,6,0)</f>
        <v>116611</v>
      </c>
      <c r="U1749" s="254">
        <f t="shared" si="163"/>
        <v>116611</v>
      </c>
      <c r="V1749" s="159"/>
      <c r="W1749" s="246">
        <f t="shared" si="164"/>
        <v>0</v>
      </c>
      <c r="X1749" s="247" t="str">
        <f t="shared" si="165"/>
        <v>8</v>
      </c>
      <c r="Y1749" s="159"/>
      <c r="Z1749" s="254">
        <f t="shared" si="166"/>
        <v>9328.880000000001</v>
      </c>
      <c r="AA1749" s="5">
        <f>VLOOKUP(G1749,Ma_KH!$A:$R,14,0)</f>
        <v>60</v>
      </c>
    </row>
    <row r="1750" spans="1:27" x14ac:dyDescent="0.25">
      <c r="A1750" s="261">
        <v>46114</v>
      </c>
      <c r="B1750" s="262">
        <v>4186992088</v>
      </c>
      <c r="C1750" s="263" t="s">
        <v>15253</v>
      </c>
      <c r="D1750" s="261">
        <v>46118</v>
      </c>
      <c r="E1750" s="206"/>
      <c r="F1750" s="189"/>
      <c r="G1750" s="265" t="s">
        <v>14143</v>
      </c>
      <c r="H1750" s="206"/>
      <c r="I1750" s="288">
        <v>4186992088</v>
      </c>
      <c r="J1750" s="283" t="s">
        <v>1786</v>
      </c>
      <c r="K1750" s="205" t="s">
        <v>32</v>
      </c>
      <c r="L1750" s="190" t="str">
        <f>VLOOKUP($K1750,TONG_SL!$A:$D,2,0)</f>
        <v>Giò Tai Lưỡi Xào 250g</v>
      </c>
      <c r="M1750" s="243"/>
      <c r="N1750" s="190" t="str">
        <f t="shared" si="167"/>
        <v>K-C6</v>
      </c>
      <c r="O1750" s="243"/>
      <c r="P1750" s="243"/>
      <c r="Q1750" s="190" t="str">
        <f>VLOOKUP(K1750,TONG_SL!$A:$D,3,0)</f>
        <v>Túi</v>
      </c>
      <c r="R1750" s="248">
        <v>3</v>
      </c>
      <c r="S1750" s="159"/>
      <c r="T1750" s="159">
        <f>VLOOKUP(VLOOKUP(G1750,Ma_KH!$A:$R,18,0)&amp;K1750,Gia_MB!$A:$F,6,0)</f>
        <v>50182</v>
      </c>
      <c r="U1750" s="254">
        <f t="shared" si="163"/>
        <v>150546</v>
      </c>
      <c r="V1750" s="159"/>
      <c r="W1750" s="246">
        <f t="shared" si="164"/>
        <v>0</v>
      </c>
      <c r="X1750" s="247" t="str">
        <f t="shared" si="165"/>
        <v>8</v>
      </c>
      <c r="Y1750" s="159"/>
      <c r="Z1750" s="254">
        <f t="shared" si="166"/>
        <v>12043.68</v>
      </c>
      <c r="AA1750" s="5">
        <f>VLOOKUP(G1750,Ma_KH!$A:$R,14,0)</f>
        <v>60</v>
      </c>
    </row>
    <row r="1751" spans="1:27" x14ac:dyDescent="0.25">
      <c r="A1751" s="261">
        <v>46114</v>
      </c>
      <c r="B1751" s="262">
        <v>4186992088</v>
      </c>
      <c r="C1751" s="263" t="s">
        <v>15253</v>
      </c>
      <c r="D1751" s="261">
        <v>46118</v>
      </c>
      <c r="E1751" s="206"/>
      <c r="F1751" s="189"/>
      <c r="G1751" s="265" t="s">
        <v>14143</v>
      </c>
      <c r="H1751" s="206"/>
      <c r="I1751" s="288">
        <v>4186992088</v>
      </c>
      <c r="J1751" s="283" t="s">
        <v>1786</v>
      </c>
      <c r="K1751" s="205" t="s">
        <v>27</v>
      </c>
      <c r="L1751" s="190" t="str">
        <f>VLOOKUP($K1751,TONG_SL!$A:$D,2,0)</f>
        <v>Chân giò heo muối 300g</v>
      </c>
      <c r="M1751" s="243"/>
      <c r="N1751" s="190" t="str">
        <f t="shared" si="167"/>
        <v>K-C6</v>
      </c>
      <c r="O1751" s="243"/>
      <c r="P1751" s="243"/>
      <c r="Q1751" s="190" t="str">
        <f>VLOOKUP(K1751,TONG_SL!$A:$D,3,0)</f>
        <v>Túi</v>
      </c>
      <c r="R1751" s="248">
        <v>11</v>
      </c>
      <c r="S1751" s="159"/>
      <c r="T1751" s="159">
        <f>VLOOKUP(VLOOKUP(G1751,Ma_KH!$A:$R,18,0)&amp;K1751,Gia_MB!$A:$F,6,0)</f>
        <v>73431</v>
      </c>
      <c r="U1751" s="254">
        <f t="shared" si="163"/>
        <v>807741</v>
      </c>
      <c r="V1751" s="159"/>
      <c r="W1751" s="246">
        <f t="shared" si="164"/>
        <v>0</v>
      </c>
      <c r="X1751" s="247" t="str">
        <f t="shared" si="165"/>
        <v>8</v>
      </c>
      <c r="Y1751" s="159"/>
      <c r="Z1751" s="254">
        <f t="shared" si="166"/>
        <v>64619.28</v>
      </c>
      <c r="AA1751" s="5">
        <f>VLOOKUP(G1751,Ma_KH!$A:$R,14,0)</f>
        <v>60</v>
      </c>
    </row>
    <row r="1752" spans="1:27" x14ac:dyDescent="0.25">
      <c r="A1752" s="261">
        <v>46114</v>
      </c>
      <c r="B1752" s="262">
        <v>4186991810</v>
      </c>
      <c r="C1752" s="263" t="s">
        <v>15253</v>
      </c>
      <c r="D1752" s="261">
        <v>46118</v>
      </c>
      <c r="E1752" s="206"/>
      <c r="F1752" s="189"/>
      <c r="G1752" s="265" t="s">
        <v>14119</v>
      </c>
      <c r="H1752" s="206"/>
      <c r="I1752" s="288">
        <v>4186991810</v>
      </c>
      <c r="J1752" s="283" t="s">
        <v>1786</v>
      </c>
      <c r="K1752" s="205" t="s">
        <v>34</v>
      </c>
      <c r="L1752" s="190" t="str">
        <f>VLOOKUP($K1752,TONG_SL!$A:$D,2,0)</f>
        <v>Tai heo muối 200g</v>
      </c>
      <c r="M1752" s="243"/>
      <c r="N1752" s="190" t="str">
        <f t="shared" si="167"/>
        <v>K-C6</v>
      </c>
      <c r="O1752" s="243"/>
      <c r="P1752" s="243"/>
      <c r="Q1752" s="190" t="str">
        <f>VLOOKUP(K1752,TONG_SL!$A:$D,3,0)</f>
        <v>Túi</v>
      </c>
      <c r="R1752" s="248">
        <v>4</v>
      </c>
      <c r="S1752" s="159"/>
      <c r="T1752" s="159">
        <f>VLOOKUP(VLOOKUP(G1752,Ma_KH!$A:$R,18,0)&amp;K1752,Gia_MB!$A:$F,6,0)</f>
        <v>55595</v>
      </c>
      <c r="U1752" s="254">
        <f t="shared" si="163"/>
        <v>222380</v>
      </c>
      <c r="V1752" s="159"/>
      <c r="W1752" s="246">
        <f t="shared" si="164"/>
        <v>0</v>
      </c>
      <c r="X1752" s="247" t="str">
        <f t="shared" si="165"/>
        <v>8</v>
      </c>
      <c r="Y1752" s="159"/>
      <c r="Z1752" s="254">
        <f t="shared" si="166"/>
        <v>17790.400000000001</v>
      </c>
      <c r="AA1752" s="5">
        <f>VLOOKUP(G1752,Ma_KH!$A:$R,14,0)</f>
        <v>60</v>
      </c>
    </row>
    <row r="1753" spans="1:27" x14ac:dyDescent="0.25">
      <c r="A1753" s="261">
        <v>46114</v>
      </c>
      <c r="B1753" s="262">
        <v>4186991810</v>
      </c>
      <c r="C1753" s="263" t="s">
        <v>15253</v>
      </c>
      <c r="D1753" s="261">
        <v>46118</v>
      </c>
      <c r="E1753" s="206"/>
      <c r="F1753" s="189"/>
      <c r="G1753" s="265" t="s">
        <v>14119</v>
      </c>
      <c r="H1753" s="206"/>
      <c r="I1753" s="288">
        <v>4186991810</v>
      </c>
      <c r="J1753" s="283" t="s">
        <v>1786</v>
      </c>
      <c r="K1753" s="205" t="s">
        <v>32</v>
      </c>
      <c r="L1753" s="190" t="str">
        <f>VLOOKUP($K1753,TONG_SL!$A:$D,2,0)</f>
        <v>Giò Tai Lưỡi Xào 250g</v>
      </c>
      <c r="M1753" s="243"/>
      <c r="N1753" s="190" t="str">
        <f t="shared" si="167"/>
        <v>K-C6</v>
      </c>
      <c r="O1753" s="243"/>
      <c r="P1753" s="243"/>
      <c r="Q1753" s="190" t="str">
        <f>VLOOKUP(K1753,TONG_SL!$A:$D,3,0)</f>
        <v>Túi</v>
      </c>
      <c r="R1753" s="248">
        <v>5</v>
      </c>
      <c r="S1753" s="159"/>
      <c r="T1753" s="159">
        <f>VLOOKUP(VLOOKUP(G1753,Ma_KH!$A:$R,18,0)&amp;K1753,Gia_MB!$A:$F,6,0)</f>
        <v>50182</v>
      </c>
      <c r="U1753" s="254">
        <f t="shared" si="163"/>
        <v>250910</v>
      </c>
      <c r="V1753" s="159"/>
      <c r="W1753" s="246">
        <f t="shared" si="164"/>
        <v>0</v>
      </c>
      <c r="X1753" s="247" t="str">
        <f t="shared" si="165"/>
        <v>8</v>
      </c>
      <c r="Y1753" s="159"/>
      <c r="Z1753" s="254">
        <f t="shared" si="166"/>
        <v>20072.8</v>
      </c>
      <c r="AA1753" s="5">
        <f>VLOOKUP(G1753,Ma_KH!$A:$R,14,0)</f>
        <v>60</v>
      </c>
    </row>
    <row r="1754" spans="1:27" x14ac:dyDescent="0.25">
      <c r="A1754" s="261">
        <v>46114</v>
      </c>
      <c r="B1754" s="262">
        <v>4186991810</v>
      </c>
      <c r="C1754" s="263" t="s">
        <v>15253</v>
      </c>
      <c r="D1754" s="261">
        <v>46118</v>
      </c>
      <c r="E1754" s="206"/>
      <c r="F1754" s="189"/>
      <c r="G1754" s="265" t="s">
        <v>14119</v>
      </c>
      <c r="H1754" s="206"/>
      <c r="I1754" s="288">
        <v>4186991810</v>
      </c>
      <c r="J1754" s="283" t="s">
        <v>1786</v>
      </c>
      <c r="K1754" s="205" t="s">
        <v>30</v>
      </c>
      <c r="L1754" s="190" t="str">
        <f>VLOOKUP($K1754,TONG_SL!$A:$D,2,0)</f>
        <v>Gà muối 500g</v>
      </c>
      <c r="M1754" s="243"/>
      <c r="N1754" s="190" t="str">
        <f t="shared" si="167"/>
        <v>K-C6</v>
      </c>
      <c r="O1754" s="243"/>
      <c r="P1754" s="243"/>
      <c r="Q1754" s="190" t="str">
        <f>VLOOKUP(K1754,TONG_SL!$A:$D,3,0)</f>
        <v>Túi</v>
      </c>
      <c r="R1754" s="248">
        <v>2</v>
      </c>
      <c r="S1754" s="159"/>
      <c r="T1754" s="159">
        <f>VLOOKUP(VLOOKUP(G1754,Ma_KH!$A:$R,18,0)&amp;K1754,Gia_MB!$A:$F,6,0)</f>
        <v>116611</v>
      </c>
      <c r="U1754" s="254">
        <f t="shared" si="163"/>
        <v>233222</v>
      </c>
      <c r="V1754" s="159"/>
      <c r="W1754" s="246">
        <f t="shared" si="164"/>
        <v>0</v>
      </c>
      <c r="X1754" s="247" t="str">
        <f t="shared" si="165"/>
        <v>8</v>
      </c>
      <c r="Y1754" s="159"/>
      <c r="Z1754" s="254">
        <f t="shared" si="166"/>
        <v>18657.760000000002</v>
      </c>
      <c r="AA1754" s="5">
        <f>VLOOKUP(G1754,Ma_KH!$A:$R,14,0)</f>
        <v>60</v>
      </c>
    </row>
    <row r="1755" spans="1:27" x14ac:dyDescent="0.25">
      <c r="A1755" s="261">
        <v>46114</v>
      </c>
      <c r="B1755" s="262">
        <v>4186991557</v>
      </c>
      <c r="C1755" s="263" t="s">
        <v>15253</v>
      </c>
      <c r="D1755" s="261">
        <v>46118</v>
      </c>
      <c r="E1755" s="206"/>
      <c r="F1755" s="189"/>
      <c r="G1755" s="265" t="s">
        <v>14111</v>
      </c>
      <c r="H1755" s="206"/>
      <c r="I1755" s="288">
        <v>4186991557</v>
      </c>
      <c r="J1755" s="283" t="s">
        <v>1786</v>
      </c>
      <c r="K1755" s="205" t="s">
        <v>34</v>
      </c>
      <c r="L1755" s="190" t="str">
        <f>VLOOKUP($K1755,TONG_SL!$A:$D,2,0)</f>
        <v>Tai heo muối 200g</v>
      </c>
      <c r="M1755" s="243"/>
      <c r="N1755" s="190" t="str">
        <f t="shared" si="167"/>
        <v>K-C6</v>
      </c>
      <c r="O1755" s="243"/>
      <c r="P1755" s="243"/>
      <c r="Q1755" s="190" t="str">
        <f>VLOOKUP(K1755,TONG_SL!$A:$D,3,0)</f>
        <v>Túi</v>
      </c>
      <c r="R1755" s="248">
        <v>2</v>
      </c>
      <c r="S1755" s="159"/>
      <c r="T1755" s="159">
        <f>VLOOKUP(VLOOKUP(G1755,Ma_KH!$A:$R,18,0)&amp;K1755,Gia_MB!$A:$F,6,0)</f>
        <v>55595</v>
      </c>
      <c r="U1755" s="254">
        <f t="shared" si="163"/>
        <v>111190</v>
      </c>
      <c r="V1755" s="159"/>
      <c r="W1755" s="246">
        <f t="shared" si="164"/>
        <v>0</v>
      </c>
      <c r="X1755" s="247" t="str">
        <f t="shared" si="165"/>
        <v>8</v>
      </c>
      <c r="Y1755" s="159"/>
      <c r="Z1755" s="254">
        <f t="shared" si="166"/>
        <v>8895.2000000000007</v>
      </c>
      <c r="AA1755" s="5">
        <f>VLOOKUP(G1755,Ma_KH!$A:$R,14,0)</f>
        <v>60</v>
      </c>
    </row>
    <row r="1756" spans="1:27" x14ac:dyDescent="0.25">
      <c r="A1756" s="261">
        <v>46114</v>
      </c>
      <c r="B1756" s="262">
        <v>4186991557</v>
      </c>
      <c r="C1756" s="263" t="s">
        <v>15253</v>
      </c>
      <c r="D1756" s="261">
        <v>46118</v>
      </c>
      <c r="E1756" s="206"/>
      <c r="F1756" s="189"/>
      <c r="G1756" s="265" t="s">
        <v>14111</v>
      </c>
      <c r="H1756" s="206"/>
      <c r="I1756" s="288">
        <v>4186991557</v>
      </c>
      <c r="J1756" s="283" t="s">
        <v>1786</v>
      </c>
      <c r="K1756" s="205" t="s">
        <v>48</v>
      </c>
      <c r="L1756" s="190" t="str">
        <f>VLOOKUP($K1756,TONG_SL!$A:$D,2,0)</f>
        <v>Mọc Nấm Hương 250g</v>
      </c>
      <c r="M1756" s="243"/>
      <c r="N1756" s="190" t="str">
        <f t="shared" si="167"/>
        <v>K-C6</v>
      </c>
      <c r="O1756" s="243"/>
      <c r="P1756" s="243"/>
      <c r="Q1756" s="190" t="str">
        <f>VLOOKUP(K1756,TONG_SL!$A:$D,3,0)</f>
        <v>Túi</v>
      </c>
      <c r="R1756" s="248">
        <v>3</v>
      </c>
      <c r="S1756" s="159"/>
      <c r="T1756" s="159">
        <f>VLOOKUP(VLOOKUP(G1756,Ma_KH!$A:$R,18,0)&amp;K1756,Gia_MB!$A:$F,6,0)</f>
        <v>46000</v>
      </c>
      <c r="U1756" s="254">
        <f t="shared" si="163"/>
        <v>138000</v>
      </c>
      <c r="V1756" s="159"/>
      <c r="W1756" s="246">
        <f t="shared" si="164"/>
        <v>0</v>
      </c>
      <c r="X1756" s="247" t="str">
        <f t="shared" si="165"/>
        <v>8</v>
      </c>
      <c r="Y1756" s="159"/>
      <c r="Z1756" s="254">
        <f t="shared" si="166"/>
        <v>11040</v>
      </c>
      <c r="AA1756" s="5">
        <f>VLOOKUP(G1756,Ma_KH!$A:$R,14,0)</f>
        <v>60</v>
      </c>
    </row>
    <row r="1757" spans="1:27" x14ac:dyDescent="0.25">
      <c r="A1757" s="261">
        <v>46114</v>
      </c>
      <c r="B1757" s="262">
        <v>4186991557</v>
      </c>
      <c r="C1757" s="263" t="s">
        <v>15253</v>
      </c>
      <c r="D1757" s="261">
        <v>46118</v>
      </c>
      <c r="E1757" s="206"/>
      <c r="F1757" s="189"/>
      <c r="G1757" s="265" t="s">
        <v>14111</v>
      </c>
      <c r="H1757" s="206"/>
      <c r="I1757" s="288">
        <v>4186991557</v>
      </c>
      <c r="J1757" s="283" t="s">
        <v>1786</v>
      </c>
      <c r="K1757" s="205" t="s">
        <v>27</v>
      </c>
      <c r="L1757" s="190" t="str">
        <f>VLOOKUP($K1757,TONG_SL!$A:$D,2,0)</f>
        <v>Chân giò heo muối 300g</v>
      </c>
      <c r="M1757" s="243"/>
      <c r="N1757" s="190" t="str">
        <f t="shared" si="167"/>
        <v>K-C6</v>
      </c>
      <c r="O1757" s="243"/>
      <c r="P1757" s="243"/>
      <c r="Q1757" s="190" t="str">
        <f>VLOOKUP(K1757,TONG_SL!$A:$D,3,0)</f>
        <v>Túi</v>
      </c>
      <c r="R1757" s="248">
        <v>26</v>
      </c>
      <c r="S1757" s="159"/>
      <c r="T1757" s="159">
        <f>VLOOKUP(VLOOKUP(G1757,Ma_KH!$A:$R,18,0)&amp;K1757,Gia_MB!$A:$F,6,0)</f>
        <v>73431</v>
      </c>
      <c r="U1757" s="254">
        <f t="shared" si="163"/>
        <v>1909206</v>
      </c>
      <c r="V1757" s="159"/>
      <c r="W1757" s="246">
        <f t="shared" si="164"/>
        <v>0</v>
      </c>
      <c r="X1757" s="247" t="str">
        <f t="shared" si="165"/>
        <v>8</v>
      </c>
      <c r="Y1757" s="159"/>
      <c r="Z1757" s="254">
        <f t="shared" si="166"/>
        <v>152736.48000000001</v>
      </c>
      <c r="AA1757" s="5">
        <f>VLOOKUP(G1757,Ma_KH!$A:$R,14,0)</f>
        <v>60</v>
      </c>
    </row>
    <row r="1758" spans="1:27" x14ac:dyDescent="0.25">
      <c r="A1758" s="261">
        <v>46114</v>
      </c>
      <c r="B1758" s="262">
        <v>4186991557</v>
      </c>
      <c r="C1758" s="263" t="s">
        <v>15253</v>
      </c>
      <c r="D1758" s="261">
        <v>46118</v>
      </c>
      <c r="E1758" s="206"/>
      <c r="F1758" s="189"/>
      <c r="G1758" s="265" t="s">
        <v>14111</v>
      </c>
      <c r="H1758" s="206"/>
      <c r="I1758" s="288">
        <v>4186991557</v>
      </c>
      <c r="J1758" s="283" t="s">
        <v>1786</v>
      </c>
      <c r="K1758" s="205" t="s">
        <v>30</v>
      </c>
      <c r="L1758" s="190" t="str">
        <f>VLOOKUP($K1758,TONG_SL!$A:$D,2,0)</f>
        <v>Gà muối 500g</v>
      </c>
      <c r="M1758" s="243"/>
      <c r="N1758" s="190" t="str">
        <f t="shared" si="167"/>
        <v>K-C6</v>
      </c>
      <c r="O1758" s="243"/>
      <c r="P1758" s="243"/>
      <c r="Q1758" s="190" t="str">
        <f>VLOOKUP(K1758,TONG_SL!$A:$D,3,0)</f>
        <v>Túi</v>
      </c>
      <c r="R1758" s="248">
        <v>4</v>
      </c>
      <c r="S1758" s="159"/>
      <c r="T1758" s="159">
        <f>VLOOKUP(VLOOKUP(G1758,Ma_KH!$A:$R,18,0)&amp;K1758,Gia_MB!$A:$F,6,0)</f>
        <v>116611</v>
      </c>
      <c r="U1758" s="254">
        <f t="shared" si="163"/>
        <v>466444</v>
      </c>
      <c r="V1758" s="159"/>
      <c r="W1758" s="246">
        <f t="shared" si="164"/>
        <v>0</v>
      </c>
      <c r="X1758" s="247" t="str">
        <f t="shared" si="165"/>
        <v>8</v>
      </c>
      <c r="Y1758" s="159"/>
      <c r="Z1758" s="254">
        <f t="shared" si="166"/>
        <v>37315.520000000004</v>
      </c>
      <c r="AA1758" s="5">
        <f>VLOOKUP(G1758,Ma_KH!$A:$R,14,0)</f>
        <v>60</v>
      </c>
    </row>
    <row r="1759" spans="1:27" x14ac:dyDescent="0.25">
      <c r="A1759" s="261">
        <v>46114</v>
      </c>
      <c r="B1759" s="262">
        <v>4186992091</v>
      </c>
      <c r="C1759" s="263" t="s">
        <v>15253</v>
      </c>
      <c r="D1759" s="261">
        <v>46118</v>
      </c>
      <c r="E1759" s="206"/>
      <c r="F1759" s="189"/>
      <c r="G1759" s="265" t="s">
        <v>14155</v>
      </c>
      <c r="H1759" s="206"/>
      <c r="I1759" s="288">
        <v>4186992091</v>
      </c>
      <c r="J1759" s="283" t="s">
        <v>1786</v>
      </c>
      <c r="K1759" s="205" t="s">
        <v>34</v>
      </c>
      <c r="L1759" s="190" t="str">
        <f>VLOOKUP($K1759,TONG_SL!$A:$D,2,0)</f>
        <v>Tai heo muối 200g</v>
      </c>
      <c r="M1759" s="243"/>
      <c r="N1759" s="190" t="str">
        <f t="shared" si="167"/>
        <v>K-C6</v>
      </c>
      <c r="O1759" s="243"/>
      <c r="P1759" s="243"/>
      <c r="Q1759" s="190" t="str">
        <f>VLOOKUP(K1759,TONG_SL!$A:$D,3,0)</f>
        <v>Túi</v>
      </c>
      <c r="R1759" s="248">
        <v>2</v>
      </c>
      <c r="S1759" s="159"/>
      <c r="T1759" s="159">
        <f>VLOOKUP(VLOOKUP(G1759,Ma_KH!$A:$R,18,0)&amp;K1759,Gia_MB!$A:$F,6,0)</f>
        <v>55595</v>
      </c>
      <c r="U1759" s="254">
        <f t="shared" si="163"/>
        <v>111190</v>
      </c>
      <c r="V1759" s="159"/>
      <c r="W1759" s="246">
        <f t="shared" si="164"/>
        <v>0</v>
      </c>
      <c r="X1759" s="247" t="str">
        <f t="shared" si="165"/>
        <v>8</v>
      </c>
      <c r="Y1759" s="159"/>
      <c r="Z1759" s="254">
        <f t="shared" si="166"/>
        <v>8895.2000000000007</v>
      </c>
      <c r="AA1759" s="5">
        <f>VLOOKUP(G1759,Ma_KH!$A:$R,14,0)</f>
        <v>60</v>
      </c>
    </row>
    <row r="1760" spans="1:27" x14ac:dyDescent="0.25">
      <c r="A1760" s="261">
        <v>46114</v>
      </c>
      <c r="B1760" s="262">
        <v>4186992091</v>
      </c>
      <c r="C1760" s="263" t="s">
        <v>15253</v>
      </c>
      <c r="D1760" s="261">
        <v>46118</v>
      </c>
      <c r="E1760" s="206"/>
      <c r="F1760" s="189"/>
      <c r="G1760" s="265" t="s">
        <v>14155</v>
      </c>
      <c r="H1760" s="206"/>
      <c r="I1760" s="288">
        <v>4186992091</v>
      </c>
      <c r="J1760" s="283" t="s">
        <v>1786</v>
      </c>
      <c r="K1760" s="205" t="s">
        <v>27</v>
      </c>
      <c r="L1760" s="190" t="str">
        <f>VLOOKUP($K1760,TONG_SL!$A:$D,2,0)</f>
        <v>Chân giò heo muối 300g</v>
      </c>
      <c r="M1760" s="243"/>
      <c r="N1760" s="190" t="str">
        <f t="shared" si="167"/>
        <v>K-C6</v>
      </c>
      <c r="O1760" s="243"/>
      <c r="P1760" s="243"/>
      <c r="Q1760" s="190" t="str">
        <f>VLOOKUP(K1760,TONG_SL!$A:$D,3,0)</f>
        <v>Túi</v>
      </c>
      <c r="R1760" s="248">
        <v>20</v>
      </c>
      <c r="S1760" s="159"/>
      <c r="T1760" s="159">
        <f>VLOOKUP(VLOOKUP(G1760,Ma_KH!$A:$R,18,0)&amp;K1760,Gia_MB!$A:$F,6,0)</f>
        <v>73431</v>
      </c>
      <c r="U1760" s="254">
        <f t="shared" si="163"/>
        <v>1468620</v>
      </c>
      <c r="V1760" s="159"/>
      <c r="W1760" s="246">
        <f t="shared" si="164"/>
        <v>0</v>
      </c>
      <c r="X1760" s="247" t="str">
        <f t="shared" si="165"/>
        <v>8</v>
      </c>
      <c r="Y1760" s="159"/>
      <c r="Z1760" s="254">
        <f t="shared" si="166"/>
        <v>117489.60000000001</v>
      </c>
      <c r="AA1760" s="5">
        <f>VLOOKUP(G1760,Ma_KH!$A:$R,14,0)</f>
        <v>60</v>
      </c>
    </row>
    <row r="1761" spans="1:27" x14ac:dyDescent="0.25">
      <c r="A1761" s="261">
        <v>46114</v>
      </c>
      <c r="B1761" s="262">
        <v>4186991413</v>
      </c>
      <c r="C1761" s="263" t="s">
        <v>15253</v>
      </c>
      <c r="D1761" s="261">
        <v>46118</v>
      </c>
      <c r="E1761" s="206"/>
      <c r="F1761" s="189"/>
      <c r="G1761" s="265" t="s">
        <v>14106</v>
      </c>
      <c r="H1761" s="206"/>
      <c r="I1761" s="288">
        <v>4186991413</v>
      </c>
      <c r="J1761" s="283" t="s">
        <v>1786</v>
      </c>
      <c r="K1761" s="205" t="s">
        <v>34</v>
      </c>
      <c r="L1761" s="190" t="str">
        <f>VLOOKUP($K1761,TONG_SL!$A:$D,2,0)</f>
        <v>Tai heo muối 200g</v>
      </c>
      <c r="M1761" s="243"/>
      <c r="N1761" s="190" t="str">
        <f t="shared" si="167"/>
        <v>K-C6</v>
      </c>
      <c r="O1761" s="243"/>
      <c r="P1761" s="243"/>
      <c r="Q1761" s="190" t="str">
        <f>VLOOKUP(K1761,TONG_SL!$A:$D,3,0)</f>
        <v>Túi</v>
      </c>
      <c r="R1761" s="248">
        <v>2</v>
      </c>
      <c r="S1761" s="159"/>
      <c r="T1761" s="159">
        <f>VLOOKUP(VLOOKUP(G1761,Ma_KH!$A:$R,18,0)&amp;K1761,Gia_MB!$A:$F,6,0)</f>
        <v>55595</v>
      </c>
      <c r="U1761" s="254">
        <f t="shared" si="163"/>
        <v>111190</v>
      </c>
      <c r="V1761" s="159"/>
      <c r="W1761" s="246">
        <f t="shared" si="164"/>
        <v>0</v>
      </c>
      <c r="X1761" s="247" t="str">
        <f t="shared" si="165"/>
        <v>8</v>
      </c>
      <c r="Y1761" s="159"/>
      <c r="Z1761" s="254">
        <f t="shared" si="166"/>
        <v>8895.2000000000007</v>
      </c>
      <c r="AA1761" s="5">
        <f>VLOOKUP(G1761,Ma_KH!$A:$R,14,0)</f>
        <v>60</v>
      </c>
    </row>
    <row r="1762" spans="1:27" x14ac:dyDescent="0.25">
      <c r="A1762" s="261">
        <v>46114</v>
      </c>
      <c r="B1762" s="262">
        <v>4186991413</v>
      </c>
      <c r="C1762" s="263" t="s">
        <v>15253</v>
      </c>
      <c r="D1762" s="261">
        <v>46118</v>
      </c>
      <c r="E1762" s="206"/>
      <c r="F1762" s="189"/>
      <c r="G1762" s="265" t="s">
        <v>14106</v>
      </c>
      <c r="H1762" s="206"/>
      <c r="I1762" s="288">
        <v>4186991413</v>
      </c>
      <c r="J1762" s="283" t="s">
        <v>1786</v>
      </c>
      <c r="K1762" s="205" t="s">
        <v>27</v>
      </c>
      <c r="L1762" s="190" t="str">
        <f>VLOOKUP($K1762,TONG_SL!$A:$D,2,0)</f>
        <v>Chân giò heo muối 300g</v>
      </c>
      <c r="M1762" s="243"/>
      <c r="N1762" s="190" t="str">
        <f t="shared" si="167"/>
        <v>K-C6</v>
      </c>
      <c r="O1762" s="243"/>
      <c r="P1762" s="243"/>
      <c r="Q1762" s="190" t="str">
        <f>VLOOKUP(K1762,TONG_SL!$A:$D,3,0)</f>
        <v>Túi</v>
      </c>
      <c r="R1762" s="248">
        <v>20</v>
      </c>
      <c r="S1762" s="159"/>
      <c r="T1762" s="159">
        <f>VLOOKUP(VLOOKUP(G1762,Ma_KH!$A:$R,18,0)&amp;K1762,Gia_MB!$A:$F,6,0)</f>
        <v>73431</v>
      </c>
      <c r="U1762" s="254">
        <f t="shared" si="163"/>
        <v>1468620</v>
      </c>
      <c r="V1762" s="159"/>
      <c r="W1762" s="246">
        <f t="shared" si="164"/>
        <v>0</v>
      </c>
      <c r="X1762" s="247" t="str">
        <f t="shared" si="165"/>
        <v>8</v>
      </c>
      <c r="Y1762" s="159"/>
      <c r="Z1762" s="254">
        <f t="shared" si="166"/>
        <v>117489.60000000001</v>
      </c>
      <c r="AA1762" s="5">
        <f>VLOOKUP(G1762,Ma_KH!$A:$R,14,0)</f>
        <v>60</v>
      </c>
    </row>
    <row r="1763" spans="1:27" x14ac:dyDescent="0.25">
      <c r="A1763" s="261">
        <v>46114</v>
      </c>
      <c r="B1763" s="262">
        <v>4186991413</v>
      </c>
      <c r="C1763" s="263" t="s">
        <v>15253</v>
      </c>
      <c r="D1763" s="261">
        <v>46118</v>
      </c>
      <c r="E1763" s="206"/>
      <c r="F1763" s="189"/>
      <c r="G1763" s="265" t="s">
        <v>14106</v>
      </c>
      <c r="H1763" s="206"/>
      <c r="I1763" s="288">
        <v>4186991413</v>
      </c>
      <c r="J1763" s="283" t="s">
        <v>1786</v>
      </c>
      <c r="K1763" s="205" t="s">
        <v>32</v>
      </c>
      <c r="L1763" s="190" t="str">
        <f>VLOOKUP($K1763,TONG_SL!$A:$D,2,0)</f>
        <v>Giò Tai Lưỡi Xào 250g</v>
      </c>
      <c r="M1763" s="243"/>
      <c r="N1763" s="190" t="str">
        <f t="shared" si="167"/>
        <v>K-C6</v>
      </c>
      <c r="O1763" s="243"/>
      <c r="P1763" s="243"/>
      <c r="Q1763" s="190" t="str">
        <f>VLOOKUP(K1763,TONG_SL!$A:$D,3,0)</f>
        <v>Túi</v>
      </c>
      <c r="R1763" s="248">
        <v>2</v>
      </c>
      <c r="S1763" s="159"/>
      <c r="T1763" s="159">
        <f>VLOOKUP(VLOOKUP(G1763,Ma_KH!$A:$R,18,0)&amp;K1763,Gia_MB!$A:$F,6,0)</f>
        <v>50182</v>
      </c>
      <c r="U1763" s="254">
        <f t="shared" si="163"/>
        <v>100364</v>
      </c>
      <c r="V1763" s="159"/>
      <c r="W1763" s="246">
        <f t="shared" si="164"/>
        <v>0</v>
      </c>
      <c r="X1763" s="247" t="str">
        <f t="shared" si="165"/>
        <v>8</v>
      </c>
      <c r="Y1763" s="159"/>
      <c r="Z1763" s="254">
        <f t="shared" si="166"/>
        <v>8029.12</v>
      </c>
      <c r="AA1763" s="5">
        <f>VLOOKUP(G1763,Ma_KH!$A:$R,14,0)</f>
        <v>60</v>
      </c>
    </row>
    <row r="1764" spans="1:27" x14ac:dyDescent="0.25">
      <c r="A1764" s="261">
        <v>46114</v>
      </c>
      <c r="B1764" s="262">
        <v>4186991413</v>
      </c>
      <c r="C1764" s="263" t="s">
        <v>15253</v>
      </c>
      <c r="D1764" s="261">
        <v>46118</v>
      </c>
      <c r="E1764" s="206"/>
      <c r="F1764" s="189"/>
      <c r="G1764" s="265" t="s">
        <v>14106</v>
      </c>
      <c r="H1764" s="206"/>
      <c r="I1764" s="288">
        <v>4186991413</v>
      </c>
      <c r="J1764" s="283" t="s">
        <v>1786</v>
      </c>
      <c r="K1764" s="205" t="s">
        <v>30</v>
      </c>
      <c r="L1764" s="190" t="str">
        <f>VLOOKUP($K1764,TONG_SL!$A:$D,2,0)</f>
        <v>Gà muối 500g</v>
      </c>
      <c r="M1764" s="243"/>
      <c r="N1764" s="190" t="str">
        <f t="shared" si="167"/>
        <v>K-C6</v>
      </c>
      <c r="O1764" s="243"/>
      <c r="P1764" s="243"/>
      <c r="Q1764" s="190" t="str">
        <f>VLOOKUP(K1764,TONG_SL!$A:$D,3,0)</f>
        <v>Túi</v>
      </c>
      <c r="R1764" s="248">
        <v>4</v>
      </c>
      <c r="S1764" s="159"/>
      <c r="T1764" s="159">
        <f>VLOOKUP(VLOOKUP(G1764,Ma_KH!$A:$R,18,0)&amp;K1764,Gia_MB!$A:$F,6,0)</f>
        <v>116611</v>
      </c>
      <c r="U1764" s="254">
        <f t="shared" si="163"/>
        <v>466444</v>
      </c>
      <c r="V1764" s="159"/>
      <c r="W1764" s="246">
        <f t="shared" si="164"/>
        <v>0</v>
      </c>
      <c r="X1764" s="247" t="str">
        <f t="shared" si="165"/>
        <v>8</v>
      </c>
      <c r="Y1764" s="159"/>
      <c r="Z1764" s="254">
        <f t="shared" si="166"/>
        <v>37315.520000000004</v>
      </c>
      <c r="AA1764" s="5">
        <f>VLOOKUP(G1764,Ma_KH!$A:$R,14,0)</f>
        <v>60</v>
      </c>
    </row>
    <row r="1765" spans="1:27" x14ac:dyDescent="0.25">
      <c r="A1765" s="261">
        <v>46114</v>
      </c>
      <c r="B1765" s="262">
        <v>4186991874</v>
      </c>
      <c r="C1765" s="263" t="s">
        <v>15253</v>
      </c>
      <c r="D1765" s="261">
        <v>46118</v>
      </c>
      <c r="E1765" s="206"/>
      <c r="F1765" s="189"/>
      <c r="G1765" s="265" t="s">
        <v>14126</v>
      </c>
      <c r="H1765" s="206"/>
      <c r="I1765" s="288">
        <v>4186991874</v>
      </c>
      <c r="J1765" s="283" t="s">
        <v>1786</v>
      </c>
      <c r="K1765" s="205" t="s">
        <v>34</v>
      </c>
      <c r="L1765" s="190" t="str">
        <f>VLOOKUP($K1765,TONG_SL!$A:$D,2,0)</f>
        <v>Tai heo muối 200g</v>
      </c>
      <c r="M1765" s="243"/>
      <c r="N1765" s="190" t="str">
        <f t="shared" si="167"/>
        <v>K-C6</v>
      </c>
      <c r="O1765" s="243"/>
      <c r="P1765" s="243"/>
      <c r="Q1765" s="190" t="str">
        <f>VLOOKUP(K1765,TONG_SL!$A:$D,3,0)</f>
        <v>Túi</v>
      </c>
      <c r="R1765" s="248">
        <v>3</v>
      </c>
      <c r="S1765" s="159"/>
      <c r="T1765" s="159">
        <f>VLOOKUP(VLOOKUP(G1765,Ma_KH!$A:$R,18,0)&amp;K1765,Gia_MB!$A:$F,6,0)</f>
        <v>55595</v>
      </c>
      <c r="U1765" s="254">
        <f t="shared" si="163"/>
        <v>166785</v>
      </c>
      <c r="V1765" s="159"/>
      <c r="W1765" s="246">
        <f t="shared" si="164"/>
        <v>0</v>
      </c>
      <c r="X1765" s="247" t="str">
        <f t="shared" si="165"/>
        <v>8</v>
      </c>
      <c r="Y1765" s="159"/>
      <c r="Z1765" s="254">
        <f t="shared" si="166"/>
        <v>13342.800000000001</v>
      </c>
      <c r="AA1765" s="5">
        <f>VLOOKUP(G1765,Ma_KH!$A:$R,14,0)</f>
        <v>60</v>
      </c>
    </row>
    <row r="1766" spans="1:27" x14ac:dyDescent="0.25">
      <c r="A1766" s="261">
        <v>46114</v>
      </c>
      <c r="B1766" s="262">
        <v>4186991874</v>
      </c>
      <c r="C1766" s="263" t="s">
        <v>15253</v>
      </c>
      <c r="D1766" s="261">
        <v>46118</v>
      </c>
      <c r="E1766" s="206"/>
      <c r="F1766" s="189"/>
      <c r="G1766" s="265" t="s">
        <v>14126</v>
      </c>
      <c r="H1766" s="206"/>
      <c r="I1766" s="288">
        <v>4186991874</v>
      </c>
      <c r="J1766" s="283" t="s">
        <v>1786</v>
      </c>
      <c r="K1766" s="205" t="s">
        <v>27</v>
      </c>
      <c r="L1766" s="190" t="str">
        <f>VLOOKUP($K1766,TONG_SL!$A:$D,2,0)</f>
        <v>Chân giò heo muối 300g</v>
      </c>
      <c r="M1766" s="243"/>
      <c r="N1766" s="190" t="str">
        <f t="shared" si="167"/>
        <v>K-C6</v>
      </c>
      <c r="O1766" s="243"/>
      <c r="P1766" s="243"/>
      <c r="Q1766" s="190" t="str">
        <f>VLOOKUP(K1766,TONG_SL!$A:$D,3,0)</f>
        <v>Túi</v>
      </c>
      <c r="R1766" s="248">
        <v>30</v>
      </c>
      <c r="S1766" s="159"/>
      <c r="T1766" s="159">
        <f>VLOOKUP(VLOOKUP(G1766,Ma_KH!$A:$R,18,0)&amp;K1766,Gia_MB!$A:$F,6,0)</f>
        <v>73431</v>
      </c>
      <c r="U1766" s="254">
        <f t="shared" si="163"/>
        <v>2202930</v>
      </c>
      <c r="V1766" s="159"/>
      <c r="W1766" s="246">
        <f t="shared" si="164"/>
        <v>0</v>
      </c>
      <c r="X1766" s="247" t="str">
        <f t="shared" si="165"/>
        <v>8</v>
      </c>
      <c r="Y1766" s="159"/>
      <c r="Z1766" s="254">
        <f t="shared" si="166"/>
        <v>176234.4</v>
      </c>
      <c r="AA1766" s="5">
        <f>VLOOKUP(G1766,Ma_KH!$A:$R,14,0)</f>
        <v>60</v>
      </c>
    </row>
    <row r="1767" spans="1:27" x14ac:dyDescent="0.25">
      <c r="A1767" s="261">
        <v>46114</v>
      </c>
      <c r="B1767" s="262">
        <v>4186991874</v>
      </c>
      <c r="C1767" s="263" t="s">
        <v>15253</v>
      </c>
      <c r="D1767" s="261">
        <v>46118</v>
      </c>
      <c r="E1767" s="206"/>
      <c r="F1767" s="189"/>
      <c r="G1767" s="265" t="s">
        <v>14126</v>
      </c>
      <c r="H1767" s="206"/>
      <c r="I1767" s="288">
        <v>4186991874</v>
      </c>
      <c r="J1767" s="283" t="s">
        <v>1786</v>
      </c>
      <c r="K1767" s="205" t="s">
        <v>30</v>
      </c>
      <c r="L1767" s="190" t="str">
        <f>VLOOKUP($K1767,TONG_SL!$A:$D,2,0)</f>
        <v>Gà muối 500g</v>
      </c>
      <c r="M1767" s="243"/>
      <c r="N1767" s="190" t="str">
        <f t="shared" si="167"/>
        <v>K-C6</v>
      </c>
      <c r="O1767" s="243"/>
      <c r="P1767" s="243"/>
      <c r="Q1767" s="190" t="str">
        <f>VLOOKUP(K1767,TONG_SL!$A:$D,3,0)</f>
        <v>Túi</v>
      </c>
      <c r="R1767" s="248">
        <v>1</v>
      </c>
      <c r="S1767" s="159"/>
      <c r="T1767" s="159">
        <f>VLOOKUP(VLOOKUP(G1767,Ma_KH!$A:$R,18,0)&amp;K1767,Gia_MB!$A:$F,6,0)</f>
        <v>116611</v>
      </c>
      <c r="U1767" s="254">
        <f t="shared" si="163"/>
        <v>116611</v>
      </c>
      <c r="V1767" s="159"/>
      <c r="W1767" s="246">
        <f t="shared" si="164"/>
        <v>0</v>
      </c>
      <c r="X1767" s="247" t="str">
        <f t="shared" si="165"/>
        <v>8</v>
      </c>
      <c r="Y1767" s="159"/>
      <c r="Z1767" s="254">
        <f t="shared" si="166"/>
        <v>9328.880000000001</v>
      </c>
      <c r="AA1767" s="5">
        <f>VLOOKUP(G1767,Ma_KH!$A:$R,14,0)</f>
        <v>60</v>
      </c>
    </row>
    <row r="1768" spans="1:27" x14ac:dyDescent="0.25">
      <c r="A1768" s="261">
        <v>46114</v>
      </c>
      <c r="B1768" s="262">
        <v>4186991811</v>
      </c>
      <c r="C1768" s="263" t="s">
        <v>15253</v>
      </c>
      <c r="D1768" s="261">
        <v>46118</v>
      </c>
      <c r="E1768" s="206"/>
      <c r="F1768" s="189"/>
      <c r="G1768" s="265" t="s">
        <v>14120</v>
      </c>
      <c r="H1768" s="206"/>
      <c r="I1768" s="288">
        <v>4186991811</v>
      </c>
      <c r="J1768" s="283" t="s">
        <v>1786</v>
      </c>
      <c r="K1768" s="205" t="s">
        <v>34</v>
      </c>
      <c r="L1768" s="190" t="str">
        <f>VLOOKUP($K1768,TONG_SL!$A:$D,2,0)</f>
        <v>Tai heo muối 200g</v>
      </c>
      <c r="M1768" s="243"/>
      <c r="N1768" s="190" t="str">
        <f t="shared" si="167"/>
        <v>K-C6</v>
      </c>
      <c r="O1768" s="243"/>
      <c r="P1768" s="243"/>
      <c r="Q1768" s="190" t="str">
        <f>VLOOKUP(K1768,TONG_SL!$A:$D,3,0)</f>
        <v>Túi</v>
      </c>
      <c r="R1768" s="248">
        <v>3</v>
      </c>
      <c r="S1768" s="159"/>
      <c r="T1768" s="159">
        <f>VLOOKUP(VLOOKUP(G1768,Ma_KH!$A:$R,18,0)&amp;K1768,Gia_MB!$A:$F,6,0)</f>
        <v>55595</v>
      </c>
      <c r="U1768" s="254">
        <f t="shared" si="163"/>
        <v>166785</v>
      </c>
      <c r="V1768" s="159"/>
      <c r="W1768" s="246">
        <f t="shared" si="164"/>
        <v>0</v>
      </c>
      <c r="X1768" s="247" t="str">
        <f t="shared" si="165"/>
        <v>8</v>
      </c>
      <c r="Y1768" s="159"/>
      <c r="Z1768" s="254">
        <f t="shared" si="166"/>
        <v>13342.800000000001</v>
      </c>
      <c r="AA1768" s="5">
        <f>VLOOKUP(G1768,Ma_KH!$A:$R,14,0)</f>
        <v>60</v>
      </c>
    </row>
    <row r="1769" spans="1:27" x14ac:dyDescent="0.25">
      <c r="A1769" s="261">
        <v>46114</v>
      </c>
      <c r="B1769" s="262">
        <v>4186991811</v>
      </c>
      <c r="C1769" s="263" t="s">
        <v>15253</v>
      </c>
      <c r="D1769" s="261">
        <v>46118</v>
      </c>
      <c r="E1769" s="206"/>
      <c r="F1769" s="189"/>
      <c r="G1769" s="265" t="s">
        <v>14120</v>
      </c>
      <c r="H1769" s="206"/>
      <c r="I1769" s="288">
        <v>4186991811</v>
      </c>
      <c r="J1769" s="283" t="s">
        <v>1786</v>
      </c>
      <c r="K1769" s="205" t="s">
        <v>48</v>
      </c>
      <c r="L1769" s="190" t="str">
        <f>VLOOKUP($K1769,TONG_SL!$A:$D,2,0)</f>
        <v>Mọc Nấm Hương 250g</v>
      </c>
      <c r="M1769" s="243"/>
      <c r="N1769" s="190" t="str">
        <f t="shared" si="167"/>
        <v>K-C6</v>
      </c>
      <c r="O1769" s="243"/>
      <c r="P1769" s="243"/>
      <c r="Q1769" s="190" t="str">
        <f>VLOOKUP(K1769,TONG_SL!$A:$D,3,0)</f>
        <v>Túi</v>
      </c>
      <c r="R1769" s="248">
        <v>2</v>
      </c>
      <c r="S1769" s="159"/>
      <c r="T1769" s="159">
        <f>VLOOKUP(VLOOKUP(G1769,Ma_KH!$A:$R,18,0)&amp;K1769,Gia_MB!$A:$F,6,0)</f>
        <v>46000</v>
      </c>
      <c r="U1769" s="254">
        <f t="shared" si="163"/>
        <v>92000</v>
      </c>
      <c r="V1769" s="159"/>
      <c r="W1769" s="246">
        <f t="shared" si="164"/>
        <v>0</v>
      </c>
      <c r="X1769" s="247" t="str">
        <f t="shared" si="165"/>
        <v>8</v>
      </c>
      <c r="Y1769" s="159"/>
      <c r="Z1769" s="254">
        <f t="shared" si="166"/>
        <v>7360</v>
      </c>
      <c r="AA1769" s="5">
        <f>VLOOKUP(G1769,Ma_KH!$A:$R,14,0)</f>
        <v>60</v>
      </c>
    </row>
    <row r="1770" spans="1:27" x14ac:dyDescent="0.25">
      <c r="A1770" s="261">
        <v>46114</v>
      </c>
      <c r="B1770" s="262">
        <v>4186991811</v>
      </c>
      <c r="C1770" s="263" t="s">
        <v>15253</v>
      </c>
      <c r="D1770" s="261">
        <v>46118</v>
      </c>
      <c r="E1770" s="206"/>
      <c r="F1770" s="189"/>
      <c r="G1770" s="265" t="s">
        <v>14120</v>
      </c>
      <c r="H1770" s="206"/>
      <c r="I1770" s="288">
        <v>4186991811</v>
      </c>
      <c r="J1770" s="283" t="s">
        <v>1786</v>
      </c>
      <c r="K1770" s="205" t="s">
        <v>27</v>
      </c>
      <c r="L1770" s="190" t="str">
        <f>VLOOKUP($K1770,TONG_SL!$A:$D,2,0)</f>
        <v>Chân giò heo muối 300g</v>
      </c>
      <c r="M1770" s="243"/>
      <c r="N1770" s="190" t="str">
        <f t="shared" si="167"/>
        <v>K-C6</v>
      </c>
      <c r="O1770" s="243"/>
      <c r="P1770" s="243"/>
      <c r="Q1770" s="190" t="str">
        <f>VLOOKUP(K1770,TONG_SL!$A:$D,3,0)</f>
        <v>Túi</v>
      </c>
      <c r="R1770" s="248">
        <v>8</v>
      </c>
      <c r="S1770" s="159"/>
      <c r="T1770" s="159">
        <f>VLOOKUP(VLOOKUP(G1770,Ma_KH!$A:$R,18,0)&amp;K1770,Gia_MB!$A:$F,6,0)</f>
        <v>73431</v>
      </c>
      <c r="U1770" s="254">
        <f t="shared" si="163"/>
        <v>587448</v>
      </c>
      <c r="V1770" s="159"/>
      <c r="W1770" s="246">
        <f t="shared" si="164"/>
        <v>0</v>
      </c>
      <c r="X1770" s="247" t="str">
        <f t="shared" si="165"/>
        <v>8</v>
      </c>
      <c r="Y1770" s="159"/>
      <c r="Z1770" s="254">
        <f t="shared" si="166"/>
        <v>46995.840000000004</v>
      </c>
      <c r="AA1770" s="5">
        <f>VLOOKUP(G1770,Ma_KH!$A:$R,14,0)</f>
        <v>60</v>
      </c>
    </row>
    <row r="1771" spans="1:27" x14ac:dyDescent="0.25">
      <c r="A1771" s="261">
        <v>46114</v>
      </c>
      <c r="B1771" s="262">
        <v>4186991811</v>
      </c>
      <c r="C1771" s="263" t="s">
        <v>15253</v>
      </c>
      <c r="D1771" s="261">
        <v>46118</v>
      </c>
      <c r="E1771" s="206"/>
      <c r="F1771" s="189"/>
      <c r="G1771" s="265" t="s">
        <v>14120</v>
      </c>
      <c r="H1771" s="206"/>
      <c r="I1771" s="288">
        <v>4186991811</v>
      </c>
      <c r="J1771" s="283" t="s">
        <v>1786</v>
      </c>
      <c r="K1771" s="205" t="s">
        <v>30</v>
      </c>
      <c r="L1771" s="190" t="str">
        <f>VLOOKUP($K1771,TONG_SL!$A:$D,2,0)</f>
        <v>Gà muối 500g</v>
      </c>
      <c r="M1771" s="243"/>
      <c r="N1771" s="190" t="str">
        <f t="shared" si="167"/>
        <v>K-C6</v>
      </c>
      <c r="O1771" s="243"/>
      <c r="P1771" s="243"/>
      <c r="Q1771" s="190" t="str">
        <f>VLOOKUP(K1771,TONG_SL!$A:$D,3,0)</f>
        <v>Túi</v>
      </c>
      <c r="R1771" s="248">
        <v>1</v>
      </c>
      <c r="S1771" s="159"/>
      <c r="T1771" s="159">
        <f>VLOOKUP(VLOOKUP(G1771,Ma_KH!$A:$R,18,0)&amp;K1771,Gia_MB!$A:$F,6,0)</f>
        <v>116611</v>
      </c>
      <c r="U1771" s="254">
        <f t="shared" si="163"/>
        <v>116611</v>
      </c>
      <c r="V1771" s="159"/>
      <c r="W1771" s="246">
        <f t="shared" si="164"/>
        <v>0</v>
      </c>
      <c r="X1771" s="247" t="str">
        <f t="shared" si="165"/>
        <v>8</v>
      </c>
      <c r="Y1771" s="159"/>
      <c r="Z1771" s="254">
        <f t="shared" si="166"/>
        <v>9328.880000000001</v>
      </c>
      <c r="AA1771" s="5">
        <f>VLOOKUP(G1771,Ma_KH!$A:$R,14,0)</f>
        <v>60</v>
      </c>
    </row>
    <row r="1772" spans="1:27" x14ac:dyDescent="0.25">
      <c r="A1772" s="261">
        <v>46114</v>
      </c>
      <c r="B1772" s="262">
        <v>4186991898</v>
      </c>
      <c r="C1772" s="263" t="s">
        <v>15253</v>
      </c>
      <c r="D1772" s="261">
        <v>46118</v>
      </c>
      <c r="E1772" s="206"/>
      <c r="F1772" s="189"/>
      <c r="G1772" s="265" t="s">
        <v>14132</v>
      </c>
      <c r="H1772" s="206"/>
      <c r="I1772" s="288">
        <v>4186991898</v>
      </c>
      <c r="J1772" s="283" t="s">
        <v>1786</v>
      </c>
      <c r="K1772" s="205" t="s">
        <v>34</v>
      </c>
      <c r="L1772" s="190" t="str">
        <f>VLOOKUP($K1772,TONG_SL!$A:$D,2,0)</f>
        <v>Tai heo muối 200g</v>
      </c>
      <c r="M1772" s="243"/>
      <c r="N1772" s="190" t="str">
        <f t="shared" si="167"/>
        <v>K-C6</v>
      </c>
      <c r="O1772" s="243"/>
      <c r="P1772" s="243"/>
      <c r="Q1772" s="190" t="str">
        <f>VLOOKUP(K1772,TONG_SL!$A:$D,3,0)</f>
        <v>Túi</v>
      </c>
      <c r="R1772" s="248">
        <v>3</v>
      </c>
      <c r="S1772" s="159"/>
      <c r="T1772" s="159">
        <f>VLOOKUP(VLOOKUP(G1772,Ma_KH!$A:$R,18,0)&amp;K1772,Gia_MB!$A:$F,6,0)</f>
        <v>55595</v>
      </c>
      <c r="U1772" s="254">
        <f t="shared" si="163"/>
        <v>166785</v>
      </c>
      <c r="V1772" s="159"/>
      <c r="W1772" s="246">
        <f t="shared" si="164"/>
        <v>0</v>
      </c>
      <c r="X1772" s="247" t="str">
        <f t="shared" si="165"/>
        <v>8</v>
      </c>
      <c r="Y1772" s="159"/>
      <c r="Z1772" s="254">
        <f t="shared" si="166"/>
        <v>13342.800000000001</v>
      </c>
      <c r="AA1772" s="5">
        <f>VLOOKUP(G1772,Ma_KH!$A:$R,14,0)</f>
        <v>60</v>
      </c>
    </row>
    <row r="1773" spans="1:27" x14ac:dyDescent="0.25">
      <c r="A1773" s="261">
        <v>46114</v>
      </c>
      <c r="B1773" s="262">
        <v>4186991898</v>
      </c>
      <c r="C1773" s="263" t="s">
        <v>15253</v>
      </c>
      <c r="D1773" s="261">
        <v>46118</v>
      </c>
      <c r="E1773" s="206"/>
      <c r="F1773" s="189"/>
      <c r="G1773" s="265" t="s">
        <v>14132</v>
      </c>
      <c r="H1773" s="206"/>
      <c r="I1773" s="288">
        <v>4186991898</v>
      </c>
      <c r="J1773" s="283" t="s">
        <v>1786</v>
      </c>
      <c r="K1773" s="205" t="s">
        <v>27</v>
      </c>
      <c r="L1773" s="190" t="str">
        <f>VLOOKUP($K1773,TONG_SL!$A:$D,2,0)</f>
        <v>Chân giò heo muối 300g</v>
      </c>
      <c r="M1773" s="243"/>
      <c r="N1773" s="190" t="str">
        <f t="shared" si="167"/>
        <v>K-C6</v>
      </c>
      <c r="O1773" s="243"/>
      <c r="P1773" s="243"/>
      <c r="Q1773" s="190" t="str">
        <f>VLOOKUP(K1773,TONG_SL!$A:$D,3,0)</f>
        <v>Túi</v>
      </c>
      <c r="R1773" s="248">
        <v>1</v>
      </c>
      <c r="S1773" s="159"/>
      <c r="T1773" s="159">
        <f>VLOOKUP(VLOOKUP(G1773,Ma_KH!$A:$R,18,0)&amp;K1773,Gia_MB!$A:$F,6,0)</f>
        <v>73431</v>
      </c>
      <c r="U1773" s="254">
        <f t="shared" si="163"/>
        <v>73431</v>
      </c>
      <c r="V1773" s="159"/>
      <c r="W1773" s="246">
        <f t="shared" si="164"/>
        <v>0</v>
      </c>
      <c r="X1773" s="247" t="str">
        <f t="shared" si="165"/>
        <v>8</v>
      </c>
      <c r="Y1773" s="159"/>
      <c r="Z1773" s="254">
        <f t="shared" si="166"/>
        <v>5874.4800000000005</v>
      </c>
      <c r="AA1773" s="5">
        <f>VLOOKUP(G1773,Ma_KH!$A:$R,14,0)</f>
        <v>60</v>
      </c>
    </row>
    <row r="1774" spans="1:27" x14ac:dyDescent="0.25">
      <c r="A1774" s="261">
        <v>46114</v>
      </c>
      <c r="B1774" s="262">
        <v>4186991898</v>
      </c>
      <c r="C1774" s="263" t="s">
        <v>15253</v>
      </c>
      <c r="D1774" s="261">
        <v>46118</v>
      </c>
      <c r="E1774" s="206"/>
      <c r="F1774" s="189"/>
      <c r="G1774" s="265" t="s">
        <v>14132</v>
      </c>
      <c r="H1774" s="206"/>
      <c r="I1774" s="288">
        <v>4186991898</v>
      </c>
      <c r="J1774" s="283" t="s">
        <v>1786</v>
      </c>
      <c r="K1774" s="205" t="s">
        <v>32</v>
      </c>
      <c r="L1774" s="190" t="str">
        <f>VLOOKUP($K1774,TONG_SL!$A:$D,2,0)</f>
        <v>Giò Tai Lưỡi Xào 250g</v>
      </c>
      <c r="M1774" s="243"/>
      <c r="N1774" s="190" t="str">
        <f t="shared" si="167"/>
        <v>K-C6</v>
      </c>
      <c r="O1774" s="243"/>
      <c r="P1774" s="243"/>
      <c r="Q1774" s="190" t="str">
        <f>VLOOKUP(K1774,TONG_SL!$A:$D,3,0)</f>
        <v>Túi</v>
      </c>
      <c r="R1774" s="248">
        <v>1</v>
      </c>
      <c r="S1774" s="159"/>
      <c r="T1774" s="159">
        <f>VLOOKUP(VLOOKUP(G1774,Ma_KH!$A:$R,18,0)&amp;K1774,Gia_MB!$A:$F,6,0)</f>
        <v>50182</v>
      </c>
      <c r="U1774" s="254">
        <f t="shared" si="163"/>
        <v>50182</v>
      </c>
      <c r="V1774" s="159"/>
      <c r="W1774" s="246">
        <f t="shared" si="164"/>
        <v>0</v>
      </c>
      <c r="X1774" s="247" t="str">
        <f t="shared" si="165"/>
        <v>8</v>
      </c>
      <c r="Y1774" s="159"/>
      <c r="Z1774" s="254">
        <f t="shared" si="166"/>
        <v>4014.56</v>
      </c>
      <c r="AA1774" s="5">
        <f>VLOOKUP(G1774,Ma_KH!$A:$R,14,0)</f>
        <v>60</v>
      </c>
    </row>
    <row r="1775" spans="1:27" x14ac:dyDescent="0.25">
      <c r="A1775" s="261">
        <v>46114</v>
      </c>
      <c r="B1775" s="262">
        <v>4186991898</v>
      </c>
      <c r="C1775" s="263" t="s">
        <v>15253</v>
      </c>
      <c r="D1775" s="261">
        <v>46118</v>
      </c>
      <c r="E1775" s="206"/>
      <c r="F1775" s="189"/>
      <c r="G1775" s="265" t="s">
        <v>14132</v>
      </c>
      <c r="H1775" s="206"/>
      <c r="I1775" s="288">
        <v>4186991898</v>
      </c>
      <c r="J1775" s="283" t="s">
        <v>1786</v>
      </c>
      <c r="K1775" s="205" t="s">
        <v>30</v>
      </c>
      <c r="L1775" s="190" t="str">
        <f>VLOOKUP($K1775,TONG_SL!$A:$D,2,0)</f>
        <v>Gà muối 500g</v>
      </c>
      <c r="M1775" s="243"/>
      <c r="N1775" s="190" t="str">
        <f t="shared" si="167"/>
        <v>K-C6</v>
      </c>
      <c r="O1775" s="243"/>
      <c r="P1775" s="243"/>
      <c r="Q1775" s="190" t="str">
        <f>VLOOKUP(K1775,TONG_SL!$A:$D,3,0)</f>
        <v>Túi</v>
      </c>
      <c r="R1775" s="248">
        <v>7</v>
      </c>
      <c r="S1775" s="159"/>
      <c r="T1775" s="159">
        <f>VLOOKUP(VLOOKUP(G1775,Ma_KH!$A:$R,18,0)&amp;K1775,Gia_MB!$A:$F,6,0)</f>
        <v>116611</v>
      </c>
      <c r="U1775" s="254">
        <f t="shared" si="163"/>
        <v>816277</v>
      </c>
      <c r="V1775" s="159"/>
      <c r="W1775" s="246">
        <f t="shared" si="164"/>
        <v>0</v>
      </c>
      <c r="X1775" s="247" t="str">
        <f t="shared" si="165"/>
        <v>8</v>
      </c>
      <c r="Y1775" s="159"/>
      <c r="Z1775" s="254">
        <f t="shared" si="166"/>
        <v>65302.16</v>
      </c>
      <c r="AA1775" s="5">
        <f>VLOOKUP(G1775,Ma_KH!$A:$R,14,0)</f>
        <v>60</v>
      </c>
    </row>
    <row r="1776" spans="1:27" x14ac:dyDescent="0.25">
      <c r="A1776" s="261">
        <v>46114</v>
      </c>
      <c r="B1776" s="262">
        <v>4186992041</v>
      </c>
      <c r="C1776" s="263" t="s">
        <v>15253</v>
      </c>
      <c r="D1776" s="261">
        <v>46118</v>
      </c>
      <c r="E1776" s="206"/>
      <c r="F1776" s="189"/>
      <c r="G1776" s="265" t="s">
        <v>14140</v>
      </c>
      <c r="H1776" s="206"/>
      <c r="I1776" s="288">
        <v>4186992041</v>
      </c>
      <c r="J1776" s="283" t="s">
        <v>1786</v>
      </c>
      <c r="K1776" s="205" t="s">
        <v>30</v>
      </c>
      <c r="L1776" s="190" t="str">
        <f>VLOOKUP($K1776,TONG_SL!$A:$D,2,0)</f>
        <v>Gà muối 500g</v>
      </c>
      <c r="M1776" s="243"/>
      <c r="N1776" s="190" t="str">
        <f t="shared" si="167"/>
        <v>K-C6</v>
      </c>
      <c r="O1776" s="243"/>
      <c r="P1776" s="243"/>
      <c r="Q1776" s="190" t="str">
        <f>VLOOKUP(K1776,TONG_SL!$A:$D,3,0)</f>
        <v>Túi</v>
      </c>
      <c r="R1776" s="248">
        <v>7</v>
      </c>
      <c r="S1776" s="159"/>
      <c r="T1776" s="159">
        <f>VLOOKUP(VLOOKUP(G1776,Ma_KH!$A:$R,18,0)&amp;K1776,Gia_MB!$A:$F,6,0)</f>
        <v>116611</v>
      </c>
      <c r="U1776" s="254">
        <f t="shared" si="163"/>
        <v>816277</v>
      </c>
      <c r="V1776" s="159"/>
      <c r="W1776" s="246">
        <f t="shared" si="164"/>
        <v>0</v>
      </c>
      <c r="X1776" s="247" t="str">
        <f t="shared" si="165"/>
        <v>8</v>
      </c>
      <c r="Y1776" s="159"/>
      <c r="Z1776" s="254">
        <f t="shared" si="166"/>
        <v>65302.16</v>
      </c>
      <c r="AA1776" s="5">
        <f>VLOOKUP(G1776,Ma_KH!$A:$R,14,0)</f>
        <v>60</v>
      </c>
    </row>
    <row r="1777" spans="1:27" x14ac:dyDescent="0.25">
      <c r="A1777" s="261">
        <v>46114</v>
      </c>
      <c r="B1777" s="262">
        <v>4186992041</v>
      </c>
      <c r="C1777" s="263" t="s">
        <v>15253</v>
      </c>
      <c r="D1777" s="261">
        <v>46118</v>
      </c>
      <c r="E1777" s="206"/>
      <c r="F1777" s="189"/>
      <c r="G1777" s="265" t="s">
        <v>14140</v>
      </c>
      <c r="H1777" s="206"/>
      <c r="I1777" s="288">
        <v>4186992041</v>
      </c>
      <c r="J1777" s="283" t="s">
        <v>1786</v>
      </c>
      <c r="K1777" s="205" t="s">
        <v>32</v>
      </c>
      <c r="L1777" s="190" t="str">
        <f>VLOOKUP($K1777,TONG_SL!$A:$D,2,0)</f>
        <v>Giò Tai Lưỡi Xào 250g</v>
      </c>
      <c r="M1777" s="243"/>
      <c r="N1777" s="190" t="str">
        <f t="shared" si="167"/>
        <v>K-C6</v>
      </c>
      <c r="O1777" s="243"/>
      <c r="P1777" s="243"/>
      <c r="Q1777" s="190" t="str">
        <f>VLOOKUP(K1777,TONG_SL!$A:$D,3,0)</f>
        <v>Túi</v>
      </c>
      <c r="R1777" s="248">
        <v>1</v>
      </c>
      <c r="S1777" s="159"/>
      <c r="T1777" s="159">
        <f>VLOOKUP(VLOOKUP(G1777,Ma_KH!$A:$R,18,0)&amp;K1777,Gia_MB!$A:$F,6,0)</f>
        <v>50182</v>
      </c>
      <c r="U1777" s="254">
        <f t="shared" si="163"/>
        <v>50182</v>
      </c>
      <c r="V1777" s="159"/>
      <c r="W1777" s="246">
        <f t="shared" si="164"/>
        <v>0</v>
      </c>
      <c r="X1777" s="247" t="str">
        <f t="shared" si="165"/>
        <v>8</v>
      </c>
      <c r="Y1777" s="159"/>
      <c r="Z1777" s="254">
        <f t="shared" si="166"/>
        <v>4014.56</v>
      </c>
      <c r="AA1777" s="5">
        <f>VLOOKUP(G1777,Ma_KH!$A:$R,14,0)</f>
        <v>60</v>
      </c>
    </row>
    <row r="1778" spans="1:27" x14ac:dyDescent="0.25">
      <c r="A1778" s="261">
        <v>46114</v>
      </c>
      <c r="B1778" s="262">
        <v>4186992041</v>
      </c>
      <c r="C1778" s="263" t="s">
        <v>15253</v>
      </c>
      <c r="D1778" s="261">
        <v>46118</v>
      </c>
      <c r="E1778" s="206"/>
      <c r="F1778" s="189"/>
      <c r="G1778" s="265" t="s">
        <v>14140</v>
      </c>
      <c r="H1778" s="206"/>
      <c r="I1778" s="288">
        <v>4186992041</v>
      </c>
      <c r="J1778" s="283" t="s">
        <v>1786</v>
      </c>
      <c r="K1778" s="205" t="s">
        <v>27</v>
      </c>
      <c r="L1778" s="190" t="str">
        <f>VLOOKUP($K1778,TONG_SL!$A:$D,2,0)</f>
        <v>Chân giò heo muối 300g</v>
      </c>
      <c r="M1778" s="243"/>
      <c r="N1778" s="190" t="str">
        <f t="shared" si="167"/>
        <v>K-C6</v>
      </c>
      <c r="O1778" s="243"/>
      <c r="P1778" s="243"/>
      <c r="Q1778" s="190" t="str">
        <f>VLOOKUP(K1778,TONG_SL!$A:$D,3,0)</f>
        <v>Túi</v>
      </c>
      <c r="R1778" s="248">
        <v>2</v>
      </c>
      <c r="S1778" s="159"/>
      <c r="T1778" s="159">
        <f>VLOOKUP(VLOOKUP(G1778,Ma_KH!$A:$R,18,0)&amp;K1778,Gia_MB!$A:$F,6,0)</f>
        <v>73431</v>
      </c>
      <c r="U1778" s="254">
        <f t="shared" si="163"/>
        <v>146862</v>
      </c>
      <c r="V1778" s="159"/>
      <c r="W1778" s="246">
        <f t="shared" si="164"/>
        <v>0</v>
      </c>
      <c r="X1778" s="247" t="str">
        <f t="shared" si="165"/>
        <v>8</v>
      </c>
      <c r="Y1778" s="159"/>
      <c r="Z1778" s="254">
        <f t="shared" si="166"/>
        <v>11748.960000000001</v>
      </c>
      <c r="AA1778" s="5">
        <f>VLOOKUP(G1778,Ma_KH!$A:$R,14,0)</f>
        <v>60</v>
      </c>
    </row>
    <row r="1779" spans="1:27" x14ac:dyDescent="0.25">
      <c r="A1779" s="261">
        <v>46114</v>
      </c>
      <c r="B1779" s="262">
        <v>4186992041</v>
      </c>
      <c r="C1779" s="263" t="s">
        <v>15253</v>
      </c>
      <c r="D1779" s="261">
        <v>46118</v>
      </c>
      <c r="E1779" s="206"/>
      <c r="F1779" s="189"/>
      <c r="G1779" s="265" t="s">
        <v>14140</v>
      </c>
      <c r="H1779" s="206"/>
      <c r="I1779" s="288">
        <v>4186992041</v>
      </c>
      <c r="J1779" s="283" t="s">
        <v>1786</v>
      </c>
      <c r="K1779" s="205" t="s">
        <v>48</v>
      </c>
      <c r="L1779" s="190" t="str">
        <f>VLOOKUP($K1779,TONG_SL!$A:$D,2,0)</f>
        <v>Mọc Nấm Hương 250g</v>
      </c>
      <c r="M1779" s="243"/>
      <c r="N1779" s="190" t="str">
        <f t="shared" si="167"/>
        <v>K-C6</v>
      </c>
      <c r="O1779" s="243"/>
      <c r="P1779" s="243"/>
      <c r="Q1779" s="190" t="str">
        <f>VLOOKUP(K1779,TONG_SL!$A:$D,3,0)</f>
        <v>Túi</v>
      </c>
      <c r="R1779" s="248">
        <v>1</v>
      </c>
      <c r="S1779" s="159"/>
      <c r="T1779" s="159">
        <f>VLOOKUP(VLOOKUP(G1779,Ma_KH!$A:$R,18,0)&amp;K1779,Gia_MB!$A:$F,6,0)</f>
        <v>46000</v>
      </c>
      <c r="U1779" s="254">
        <f t="shared" si="163"/>
        <v>46000</v>
      </c>
      <c r="V1779" s="159"/>
      <c r="W1779" s="246">
        <f t="shared" si="164"/>
        <v>0</v>
      </c>
      <c r="X1779" s="247" t="str">
        <f t="shared" si="165"/>
        <v>8</v>
      </c>
      <c r="Y1779" s="159"/>
      <c r="Z1779" s="254">
        <f t="shared" si="166"/>
        <v>3680</v>
      </c>
      <c r="AA1779" s="5">
        <f>VLOOKUP(G1779,Ma_KH!$A:$R,14,0)</f>
        <v>60</v>
      </c>
    </row>
    <row r="1780" spans="1:27" x14ac:dyDescent="0.25">
      <c r="A1780" s="261">
        <v>46114</v>
      </c>
      <c r="B1780" s="262">
        <v>4186991680</v>
      </c>
      <c r="C1780" s="263" t="s">
        <v>15253</v>
      </c>
      <c r="D1780" s="261">
        <v>46118</v>
      </c>
      <c r="E1780" s="206"/>
      <c r="F1780" s="189"/>
      <c r="G1780" s="265" t="s">
        <v>7808</v>
      </c>
      <c r="H1780" s="206"/>
      <c r="I1780" s="288">
        <v>4186991680</v>
      </c>
      <c r="J1780" s="283" t="s">
        <v>1786</v>
      </c>
      <c r="K1780" s="205" t="s">
        <v>48</v>
      </c>
      <c r="L1780" s="190" t="str">
        <f>VLOOKUP($K1780,TONG_SL!$A:$D,2,0)</f>
        <v>Mọc Nấm Hương 250g</v>
      </c>
      <c r="M1780" s="243"/>
      <c r="N1780" s="190" t="str">
        <f t="shared" si="167"/>
        <v>K-C6</v>
      </c>
      <c r="O1780" s="243"/>
      <c r="P1780" s="243"/>
      <c r="Q1780" s="190" t="str">
        <f>VLOOKUP(K1780,TONG_SL!$A:$D,3,0)</f>
        <v>Túi</v>
      </c>
      <c r="R1780" s="248">
        <v>8</v>
      </c>
      <c r="S1780" s="159"/>
      <c r="T1780" s="159">
        <f>VLOOKUP(VLOOKUP(G1780,Ma_KH!$A:$R,18,0)&amp;K1780,Gia_MB!$A:$F,6,0)</f>
        <v>46000</v>
      </c>
      <c r="U1780" s="254">
        <f t="shared" si="163"/>
        <v>368000</v>
      </c>
      <c r="V1780" s="159"/>
      <c r="W1780" s="246">
        <f t="shared" si="164"/>
        <v>0</v>
      </c>
      <c r="X1780" s="247" t="str">
        <f t="shared" si="165"/>
        <v>8</v>
      </c>
      <c r="Y1780" s="159"/>
      <c r="Z1780" s="254">
        <f t="shared" si="166"/>
        <v>29440</v>
      </c>
      <c r="AA1780" s="5">
        <f>VLOOKUP(G1780,Ma_KH!$A:$R,14,0)</f>
        <v>60</v>
      </c>
    </row>
    <row r="1781" spans="1:27" x14ac:dyDescent="0.25">
      <c r="A1781" s="261">
        <v>46114</v>
      </c>
      <c r="B1781" s="262">
        <v>4186991680</v>
      </c>
      <c r="C1781" s="263" t="s">
        <v>15253</v>
      </c>
      <c r="D1781" s="261">
        <v>46118</v>
      </c>
      <c r="E1781" s="206"/>
      <c r="F1781" s="189"/>
      <c r="G1781" s="265" t="s">
        <v>7808</v>
      </c>
      <c r="H1781" s="206"/>
      <c r="I1781" s="288">
        <v>4186991680</v>
      </c>
      <c r="J1781" s="283" t="s">
        <v>1786</v>
      </c>
      <c r="K1781" s="205" t="s">
        <v>27</v>
      </c>
      <c r="L1781" s="190" t="str">
        <f>VLOOKUP($K1781,TONG_SL!$A:$D,2,0)</f>
        <v>Chân giò heo muối 300g</v>
      </c>
      <c r="M1781" s="243"/>
      <c r="N1781" s="190" t="str">
        <f t="shared" si="167"/>
        <v>K-C6</v>
      </c>
      <c r="O1781" s="243"/>
      <c r="P1781" s="243"/>
      <c r="Q1781" s="190" t="str">
        <f>VLOOKUP(K1781,TONG_SL!$A:$D,3,0)</f>
        <v>Túi</v>
      </c>
      <c r="R1781" s="248">
        <v>1</v>
      </c>
      <c r="S1781" s="159"/>
      <c r="T1781" s="159">
        <f>VLOOKUP(VLOOKUP(G1781,Ma_KH!$A:$R,18,0)&amp;K1781,Gia_MB!$A:$F,6,0)</f>
        <v>73431</v>
      </c>
      <c r="U1781" s="254">
        <f t="shared" si="163"/>
        <v>73431</v>
      </c>
      <c r="V1781" s="159"/>
      <c r="W1781" s="246">
        <f t="shared" si="164"/>
        <v>0</v>
      </c>
      <c r="X1781" s="247" t="str">
        <f t="shared" si="165"/>
        <v>8</v>
      </c>
      <c r="Y1781" s="159"/>
      <c r="Z1781" s="254">
        <f t="shared" si="166"/>
        <v>5874.4800000000005</v>
      </c>
      <c r="AA1781" s="5">
        <f>VLOOKUP(G1781,Ma_KH!$A:$R,14,0)</f>
        <v>60</v>
      </c>
    </row>
    <row r="1782" spans="1:27" x14ac:dyDescent="0.25">
      <c r="A1782" s="261">
        <v>46114</v>
      </c>
      <c r="B1782" s="262">
        <v>4186991680</v>
      </c>
      <c r="C1782" s="263" t="s">
        <v>15253</v>
      </c>
      <c r="D1782" s="261">
        <v>46118</v>
      </c>
      <c r="E1782" s="206"/>
      <c r="F1782" s="189"/>
      <c r="G1782" s="265" t="s">
        <v>7808</v>
      </c>
      <c r="H1782" s="206"/>
      <c r="I1782" s="288">
        <v>4186991680</v>
      </c>
      <c r="J1782" s="283" t="s">
        <v>1786</v>
      </c>
      <c r="K1782" s="205" t="s">
        <v>32</v>
      </c>
      <c r="L1782" s="190" t="str">
        <f>VLOOKUP($K1782,TONG_SL!$A:$D,2,0)</f>
        <v>Giò Tai Lưỡi Xào 250g</v>
      </c>
      <c r="M1782" s="243"/>
      <c r="N1782" s="190" t="str">
        <f t="shared" si="167"/>
        <v>K-C6</v>
      </c>
      <c r="O1782" s="243"/>
      <c r="P1782" s="243"/>
      <c r="Q1782" s="190" t="str">
        <f>VLOOKUP(K1782,TONG_SL!$A:$D,3,0)</f>
        <v>Túi</v>
      </c>
      <c r="R1782" s="248">
        <v>4</v>
      </c>
      <c r="S1782" s="159"/>
      <c r="T1782" s="159">
        <f>VLOOKUP(VLOOKUP(G1782,Ma_KH!$A:$R,18,0)&amp;K1782,Gia_MB!$A:$F,6,0)</f>
        <v>50182</v>
      </c>
      <c r="U1782" s="254">
        <f t="shared" si="163"/>
        <v>200728</v>
      </c>
      <c r="V1782" s="159"/>
      <c r="W1782" s="246">
        <f t="shared" si="164"/>
        <v>0</v>
      </c>
      <c r="X1782" s="247" t="str">
        <f t="shared" si="165"/>
        <v>8</v>
      </c>
      <c r="Y1782" s="159"/>
      <c r="Z1782" s="254">
        <f t="shared" si="166"/>
        <v>16058.24</v>
      </c>
      <c r="AA1782" s="5">
        <f>VLOOKUP(G1782,Ma_KH!$A:$R,14,0)</f>
        <v>60</v>
      </c>
    </row>
    <row r="1783" spans="1:27" x14ac:dyDescent="0.25">
      <c r="A1783" s="261">
        <v>46114</v>
      </c>
      <c r="B1783" s="262">
        <v>4186991680</v>
      </c>
      <c r="C1783" s="263" t="s">
        <v>15253</v>
      </c>
      <c r="D1783" s="261">
        <v>46118</v>
      </c>
      <c r="E1783" s="206"/>
      <c r="F1783" s="189"/>
      <c r="G1783" s="265" t="s">
        <v>7808</v>
      </c>
      <c r="H1783" s="206"/>
      <c r="I1783" s="288">
        <v>4186991680</v>
      </c>
      <c r="J1783" s="283" t="s">
        <v>1786</v>
      </c>
      <c r="K1783" s="205" t="s">
        <v>30</v>
      </c>
      <c r="L1783" s="190" t="str">
        <f>VLOOKUP($K1783,TONG_SL!$A:$D,2,0)</f>
        <v>Gà muối 500g</v>
      </c>
      <c r="M1783" s="243"/>
      <c r="N1783" s="190" t="str">
        <f t="shared" si="167"/>
        <v>K-C6</v>
      </c>
      <c r="O1783" s="243"/>
      <c r="P1783" s="243"/>
      <c r="Q1783" s="190" t="str">
        <f>VLOOKUP(K1783,TONG_SL!$A:$D,3,0)</f>
        <v>Túi</v>
      </c>
      <c r="R1783" s="248">
        <v>3</v>
      </c>
      <c r="S1783" s="159"/>
      <c r="T1783" s="159">
        <f>VLOOKUP(VLOOKUP(G1783,Ma_KH!$A:$R,18,0)&amp;K1783,Gia_MB!$A:$F,6,0)</f>
        <v>116611</v>
      </c>
      <c r="U1783" s="254">
        <f t="shared" si="163"/>
        <v>349833</v>
      </c>
      <c r="V1783" s="159"/>
      <c r="W1783" s="246">
        <f t="shared" si="164"/>
        <v>0</v>
      </c>
      <c r="X1783" s="247" t="str">
        <f t="shared" si="165"/>
        <v>8</v>
      </c>
      <c r="Y1783" s="159"/>
      <c r="Z1783" s="254">
        <f t="shared" si="166"/>
        <v>27986.639999999999</v>
      </c>
      <c r="AA1783" s="5">
        <f>VLOOKUP(G1783,Ma_KH!$A:$R,14,0)</f>
        <v>60</v>
      </c>
    </row>
    <row r="1784" spans="1:27" x14ac:dyDescent="0.25">
      <c r="A1784" s="261">
        <v>46114</v>
      </c>
      <c r="B1784" s="262">
        <v>4186991835</v>
      </c>
      <c r="C1784" s="263" t="s">
        <v>15253</v>
      </c>
      <c r="D1784" s="261">
        <v>46118</v>
      </c>
      <c r="E1784" s="206"/>
      <c r="F1784" s="189"/>
      <c r="G1784" s="265" t="s">
        <v>14123</v>
      </c>
      <c r="H1784" s="206"/>
      <c r="I1784" s="288">
        <v>4186991835</v>
      </c>
      <c r="J1784" s="283" t="s">
        <v>1786</v>
      </c>
      <c r="K1784" s="205" t="s">
        <v>48</v>
      </c>
      <c r="L1784" s="190" t="str">
        <f>VLOOKUP($K1784,TONG_SL!$A:$D,2,0)</f>
        <v>Mọc Nấm Hương 250g</v>
      </c>
      <c r="M1784" s="243"/>
      <c r="N1784" s="190" t="str">
        <f t="shared" si="167"/>
        <v>K-C6</v>
      </c>
      <c r="O1784" s="243"/>
      <c r="P1784" s="243"/>
      <c r="Q1784" s="190" t="str">
        <f>VLOOKUP(K1784,TONG_SL!$A:$D,3,0)</f>
        <v>Túi</v>
      </c>
      <c r="R1784" s="248">
        <v>1</v>
      </c>
      <c r="S1784" s="159"/>
      <c r="T1784" s="159">
        <f>VLOOKUP(VLOOKUP(G1784,Ma_KH!$A:$R,18,0)&amp;K1784,Gia_MB!$A:$F,6,0)</f>
        <v>46000</v>
      </c>
      <c r="U1784" s="254">
        <f t="shared" si="163"/>
        <v>46000</v>
      </c>
      <c r="V1784" s="159"/>
      <c r="W1784" s="246">
        <f t="shared" si="164"/>
        <v>0</v>
      </c>
      <c r="X1784" s="247" t="str">
        <f t="shared" si="165"/>
        <v>8</v>
      </c>
      <c r="Y1784" s="159"/>
      <c r="Z1784" s="254">
        <f t="shared" si="166"/>
        <v>3680</v>
      </c>
      <c r="AA1784" s="5">
        <f>VLOOKUP(G1784,Ma_KH!$A:$R,14,0)</f>
        <v>60</v>
      </c>
    </row>
    <row r="1785" spans="1:27" x14ac:dyDescent="0.25">
      <c r="A1785" s="261">
        <v>46114</v>
      </c>
      <c r="B1785" s="262">
        <v>4186991835</v>
      </c>
      <c r="C1785" s="263" t="s">
        <v>15253</v>
      </c>
      <c r="D1785" s="261">
        <v>46118</v>
      </c>
      <c r="E1785" s="206"/>
      <c r="F1785" s="189"/>
      <c r="G1785" s="265" t="s">
        <v>14123</v>
      </c>
      <c r="H1785" s="206"/>
      <c r="I1785" s="288">
        <v>4186991835</v>
      </c>
      <c r="J1785" s="283" t="s">
        <v>1786</v>
      </c>
      <c r="K1785" s="205" t="s">
        <v>32</v>
      </c>
      <c r="L1785" s="190" t="str">
        <f>VLOOKUP($K1785,TONG_SL!$A:$D,2,0)</f>
        <v>Giò Tai Lưỡi Xào 250g</v>
      </c>
      <c r="M1785" s="243"/>
      <c r="N1785" s="190" t="str">
        <f t="shared" si="167"/>
        <v>K-C6</v>
      </c>
      <c r="O1785" s="243"/>
      <c r="P1785" s="243"/>
      <c r="Q1785" s="190" t="str">
        <f>VLOOKUP(K1785,TONG_SL!$A:$D,3,0)</f>
        <v>Túi</v>
      </c>
      <c r="R1785" s="248">
        <v>2</v>
      </c>
      <c r="S1785" s="159"/>
      <c r="T1785" s="159">
        <f>VLOOKUP(VLOOKUP(G1785,Ma_KH!$A:$R,18,0)&amp;K1785,Gia_MB!$A:$F,6,0)</f>
        <v>50182</v>
      </c>
      <c r="U1785" s="254">
        <f t="shared" ref="U1785:U1848" si="168">T1785*R1785</f>
        <v>100364</v>
      </c>
      <c r="V1785" s="159"/>
      <c r="W1785" s="246">
        <f t="shared" ref="W1785:W1848" si="169">U1785*V1785</f>
        <v>0</v>
      </c>
      <c r="X1785" s="247" t="str">
        <f t="shared" ref="X1785:X1848" si="170">IF(B1785&lt;&gt;"","8","0")</f>
        <v>8</v>
      </c>
      <c r="Y1785" s="159"/>
      <c r="Z1785" s="254">
        <f t="shared" ref="Z1785:Z1848" si="171">U1785*X1785%</f>
        <v>8029.12</v>
      </c>
      <c r="AA1785" s="5">
        <f>VLOOKUP(G1785,Ma_KH!$A:$R,14,0)</f>
        <v>60</v>
      </c>
    </row>
    <row r="1786" spans="1:27" x14ac:dyDescent="0.25">
      <c r="A1786" s="261">
        <v>46114</v>
      </c>
      <c r="B1786" s="262">
        <v>4186991835</v>
      </c>
      <c r="C1786" s="263" t="s">
        <v>15253</v>
      </c>
      <c r="D1786" s="261">
        <v>46118</v>
      </c>
      <c r="E1786" s="206"/>
      <c r="F1786" s="189"/>
      <c r="G1786" s="265" t="s">
        <v>14123</v>
      </c>
      <c r="H1786" s="206"/>
      <c r="I1786" s="288">
        <v>4186991835</v>
      </c>
      <c r="J1786" s="283" t="s">
        <v>1786</v>
      </c>
      <c r="K1786" s="205" t="s">
        <v>30</v>
      </c>
      <c r="L1786" s="190" t="str">
        <f>VLOOKUP($K1786,TONG_SL!$A:$D,2,0)</f>
        <v>Gà muối 500g</v>
      </c>
      <c r="M1786" s="243"/>
      <c r="N1786" s="190" t="str">
        <f t="shared" si="167"/>
        <v>K-C6</v>
      </c>
      <c r="O1786" s="243"/>
      <c r="P1786" s="243"/>
      <c r="Q1786" s="190" t="str">
        <f>VLOOKUP(K1786,TONG_SL!$A:$D,3,0)</f>
        <v>Túi</v>
      </c>
      <c r="R1786" s="248">
        <v>8</v>
      </c>
      <c r="S1786" s="159"/>
      <c r="T1786" s="159">
        <f>VLOOKUP(VLOOKUP(G1786,Ma_KH!$A:$R,18,0)&amp;K1786,Gia_MB!$A:$F,6,0)</f>
        <v>116611</v>
      </c>
      <c r="U1786" s="254">
        <f t="shared" si="168"/>
        <v>932888</v>
      </c>
      <c r="V1786" s="159"/>
      <c r="W1786" s="246">
        <f t="shared" si="169"/>
        <v>0</v>
      </c>
      <c r="X1786" s="247" t="str">
        <f t="shared" si="170"/>
        <v>8</v>
      </c>
      <c r="Y1786" s="159"/>
      <c r="Z1786" s="254">
        <f t="shared" si="171"/>
        <v>74631.040000000008</v>
      </c>
      <c r="AA1786" s="5">
        <f>VLOOKUP(G1786,Ma_KH!$A:$R,14,0)</f>
        <v>60</v>
      </c>
    </row>
    <row r="1787" spans="1:27" x14ac:dyDescent="0.25">
      <c r="A1787" s="261">
        <v>46114</v>
      </c>
      <c r="B1787" s="262">
        <v>4186991840</v>
      </c>
      <c r="C1787" s="263" t="s">
        <v>15253</v>
      </c>
      <c r="D1787" s="261">
        <v>46118</v>
      </c>
      <c r="E1787" s="206"/>
      <c r="F1787" s="189"/>
      <c r="G1787" s="265" t="s">
        <v>14124</v>
      </c>
      <c r="H1787" s="206"/>
      <c r="I1787" s="288">
        <v>4186991840</v>
      </c>
      <c r="J1787" s="283" t="s">
        <v>1786</v>
      </c>
      <c r="K1787" s="205" t="s">
        <v>48</v>
      </c>
      <c r="L1787" s="190" t="str">
        <f>VLOOKUP($K1787,TONG_SL!$A:$D,2,0)</f>
        <v>Mọc Nấm Hương 250g</v>
      </c>
      <c r="M1787" s="243"/>
      <c r="N1787" s="190" t="str">
        <f t="shared" si="167"/>
        <v>K-C6</v>
      </c>
      <c r="O1787" s="243"/>
      <c r="P1787" s="243"/>
      <c r="Q1787" s="190" t="str">
        <f>VLOOKUP(K1787,TONG_SL!$A:$D,3,0)</f>
        <v>Túi</v>
      </c>
      <c r="R1787" s="248">
        <v>4</v>
      </c>
      <c r="S1787" s="159"/>
      <c r="T1787" s="159">
        <f>VLOOKUP(VLOOKUP(G1787,Ma_KH!$A:$R,18,0)&amp;K1787,Gia_MB!$A:$F,6,0)</f>
        <v>46000</v>
      </c>
      <c r="U1787" s="254">
        <f t="shared" si="168"/>
        <v>184000</v>
      </c>
      <c r="V1787" s="159"/>
      <c r="W1787" s="246">
        <f t="shared" si="169"/>
        <v>0</v>
      </c>
      <c r="X1787" s="247" t="str">
        <f t="shared" si="170"/>
        <v>8</v>
      </c>
      <c r="Y1787" s="159"/>
      <c r="Z1787" s="254">
        <f t="shared" si="171"/>
        <v>14720</v>
      </c>
      <c r="AA1787" s="5">
        <f>VLOOKUP(G1787,Ma_KH!$A:$R,14,0)</f>
        <v>60</v>
      </c>
    </row>
    <row r="1788" spans="1:27" x14ac:dyDescent="0.25">
      <c r="A1788" s="261">
        <v>46114</v>
      </c>
      <c r="B1788" s="262">
        <v>4186991840</v>
      </c>
      <c r="C1788" s="263" t="s">
        <v>15253</v>
      </c>
      <c r="D1788" s="261">
        <v>46118</v>
      </c>
      <c r="E1788" s="206"/>
      <c r="F1788" s="189"/>
      <c r="G1788" s="265" t="s">
        <v>14124</v>
      </c>
      <c r="H1788" s="206"/>
      <c r="I1788" s="288">
        <v>4186991840</v>
      </c>
      <c r="J1788" s="283" t="s">
        <v>1786</v>
      </c>
      <c r="K1788" s="205" t="s">
        <v>27</v>
      </c>
      <c r="L1788" s="190" t="str">
        <f>VLOOKUP($K1788,TONG_SL!$A:$D,2,0)</f>
        <v>Chân giò heo muối 300g</v>
      </c>
      <c r="M1788" s="243"/>
      <c r="N1788" s="190" t="str">
        <f t="shared" si="167"/>
        <v>K-C6</v>
      </c>
      <c r="O1788" s="243"/>
      <c r="P1788" s="243"/>
      <c r="Q1788" s="190" t="str">
        <f>VLOOKUP(K1788,TONG_SL!$A:$D,3,0)</f>
        <v>Túi</v>
      </c>
      <c r="R1788" s="248">
        <v>10</v>
      </c>
      <c r="S1788" s="159"/>
      <c r="T1788" s="159">
        <f>VLOOKUP(VLOOKUP(G1788,Ma_KH!$A:$R,18,0)&amp;K1788,Gia_MB!$A:$F,6,0)</f>
        <v>73431</v>
      </c>
      <c r="U1788" s="254">
        <f t="shared" si="168"/>
        <v>734310</v>
      </c>
      <c r="V1788" s="159"/>
      <c r="W1788" s="246">
        <f t="shared" si="169"/>
        <v>0</v>
      </c>
      <c r="X1788" s="247" t="str">
        <f t="shared" si="170"/>
        <v>8</v>
      </c>
      <c r="Y1788" s="159"/>
      <c r="Z1788" s="254">
        <f t="shared" si="171"/>
        <v>58744.800000000003</v>
      </c>
      <c r="AA1788" s="5">
        <f>VLOOKUP(G1788,Ma_KH!$A:$R,14,0)</f>
        <v>60</v>
      </c>
    </row>
    <row r="1789" spans="1:27" x14ac:dyDescent="0.25">
      <c r="A1789" s="261">
        <v>46114</v>
      </c>
      <c r="B1789" s="262">
        <v>4186991840</v>
      </c>
      <c r="C1789" s="263" t="s">
        <v>15253</v>
      </c>
      <c r="D1789" s="261">
        <v>46118</v>
      </c>
      <c r="E1789" s="206"/>
      <c r="F1789" s="189"/>
      <c r="G1789" s="265" t="s">
        <v>14124</v>
      </c>
      <c r="H1789" s="206"/>
      <c r="I1789" s="288">
        <v>4186991840</v>
      </c>
      <c r="J1789" s="283" t="s">
        <v>1786</v>
      </c>
      <c r="K1789" s="205" t="s">
        <v>30</v>
      </c>
      <c r="L1789" s="190" t="str">
        <f>VLOOKUP($K1789,TONG_SL!$A:$D,2,0)</f>
        <v>Gà muối 500g</v>
      </c>
      <c r="M1789" s="243"/>
      <c r="N1789" s="190" t="str">
        <f t="shared" si="167"/>
        <v>K-C6</v>
      </c>
      <c r="O1789" s="243"/>
      <c r="P1789" s="243"/>
      <c r="Q1789" s="190" t="str">
        <f>VLOOKUP(K1789,TONG_SL!$A:$D,3,0)</f>
        <v>Túi</v>
      </c>
      <c r="R1789" s="248">
        <v>1</v>
      </c>
      <c r="S1789" s="159"/>
      <c r="T1789" s="159">
        <f>VLOOKUP(VLOOKUP(G1789,Ma_KH!$A:$R,18,0)&amp;K1789,Gia_MB!$A:$F,6,0)</f>
        <v>116611</v>
      </c>
      <c r="U1789" s="254">
        <f t="shared" si="168"/>
        <v>116611</v>
      </c>
      <c r="V1789" s="159"/>
      <c r="W1789" s="246">
        <f t="shared" si="169"/>
        <v>0</v>
      </c>
      <c r="X1789" s="247" t="str">
        <f t="shared" si="170"/>
        <v>8</v>
      </c>
      <c r="Y1789" s="159"/>
      <c r="Z1789" s="254">
        <f t="shared" si="171"/>
        <v>9328.880000000001</v>
      </c>
      <c r="AA1789" s="5">
        <f>VLOOKUP(G1789,Ma_KH!$A:$R,14,0)</f>
        <v>60</v>
      </c>
    </row>
    <row r="1790" spans="1:27" x14ac:dyDescent="0.25">
      <c r="A1790" s="261">
        <v>46114</v>
      </c>
      <c r="B1790" s="262">
        <v>4186992092</v>
      </c>
      <c r="C1790" s="263" t="s">
        <v>15253</v>
      </c>
      <c r="D1790" s="261">
        <v>46118</v>
      </c>
      <c r="E1790" s="206"/>
      <c r="F1790" s="189"/>
      <c r="G1790" s="265" t="s">
        <v>14156</v>
      </c>
      <c r="H1790" s="206"/>
      <c r="I1790" s="288">
        <v>4186992092</v>
      </c>
      <c r="J1790" s="283" t="s">
        <v>1786</v>
      </c>
      <c r="K1790" s="205" t="s">
        <v>27</v>
      </c>
      <c r="L1790" s="190" t="str">
        <f>VLOOKUP($K1790,TONG_SL!$A:$D,2,0)</f>
        <v>Chân giò heo muối 300g</v>
      </c>
      <c r="M1790" s="243"/>
      <c r="N1790" s="190" t="str">
        <f t="shared" si="167"/>
        <v>K-C6</v>
      </c>
      <c r="O1790" s="243"/>
      <c r="P1790" s="243"/>
      <c r="Q1790" s="190" t="str">
        <f>VLOOKUP(K1790,TONG_SL!$A:$D,3,0)</f>
        <v>Túi</v>
      </c>
      <c r="R1790" s="248">
        <v>13</v>
      </c>
      <c r="S1790" s="159"/>
      <c r="T1790" s="159">
        <f>VLOOKUP(VLOOKUP(G1790,Ma_KH!$A:$R,18,0)&amp;K1790,Gia_MB!$A:$F,6,0)</f>
        <v>73431</v>
      </c>
      <c r="U1790" s="254">
        <f t="shared" si="168"/>
        <v>954603</v>
      </c>
      <c r="V1790" s="159"/>
      <c r="W1790" s="246">
        <f t="shared" si="169"/>
        <v>0</v>
      </c>
      <c r="X1790" s="247" t="str">
        <f t="shared" si="170"/>
        <v>8</v>
      </c>
      <c r="Y1790" s="159"/>
      <c r="Z1790" s="254">
        <f t="shared" si="171"/>
        <v>76368.240000000005</v>
      </c>
      <c r="AA1790" s="5">
        <f>VLOOKUP(G1790,Ma_KH!$A:$R,14,0)</f>
        <v>60</v>
      </c>
    </row>
    <row r="1791" spans="1:27" x14ac:dyDescent="0.25">
      <c r="A1791" s="261">
        <v>46114</v>
      </c>
      <c r="B1791" s="262">
        <v>4186992092</v>
      </c>
      <c r="C1791" s="263" t="s">
        <v>15253</v>
      </c>
      <c r="D1791" s="261">
        <v>46118</v>
      </c>
      <c r="E1791" s="206"/>
      <c r="F1791" s="189"/>
      <c r="G1791" s="265" t="s">
        <v>14156</v>
      </c>
      <c r="H1791" s="206"/>
      <c r="I1791" s="288">
        <v>4186992092</v>
      </c>
      <c r="J1791" s="283" t="s">
        <v>1786</v>
      </c>
      <c r="K1791" s="205" t="s">
        <v>30</v>
      </c>
      <c r="L1791" s="190" t="str">
        <f>VLOOKUP($K1791,TONG_SL!$A:$D,2,0)</f>
        <v>Gà muối 500g</v>
      </c>
      <c r="M1791" s="243"/>
      <c r="N1791" s="190" t="str">
        <f t="shared" si="167"/>
        <v>K-C6</v>
      </c>
      <c r="O1791" s="243"/>
      <c r="P1791" s="243"/>
      <c r="Q1791" s="190" t="str">
        <f>VLOOKUP(K1791,TONG_SL!$A:$D,3,0)</f>
        <v>Túi</v>
      </c>
      <c r="R1791" s="248">
        <v>5</v>
      </c>
      <c r="S1791" s="159"/>
      <c r="T1791" s="159">
        <f>VLOOKUP(VLOOKUP(G1791,Ma_KH!$A:$R,18,0)&amp;K1791,Gia_MB!$A:$F,6,0)</f>
        <v>116611</v>
      </c>
      <c r="U1791" s="254">
        <f t="shared" si="168"/>
        <v>583055</v>
      </c>
      <c r="V1791" s="159"/>
      <c r="W1791" s="246">
        <f t="shared" si="169"/>
        <v>0</v>
      </c>
      <c r="X1791" s="247" t="str">
        <f t="shared" si="170"/>
        <v>8</v>
      </c>
      <c r="Y1791" s="159"/>
      <c r="Z1791" s="254">
        <f t="shared" si="171"/>
        <v>46644.4</v>
      </c>
      <c r="AA1791" s="5">
        <f>VLOOKUP(G1791,Ma_KH!$A:$R,14,0)</f>
        <v>60</v>
      </c>
    </row>
    <row r="1792" spans="1:27" x14ac:dyDescent="0.25">
      <c r="A1792" s="261">
        <v>46114</v>
      </c>
      <c r="B1792" s="262">
        <v>4186991715</v>
      </c>
      <c r="C1792" s="263" t="s">
        <v>15253</v>
      </c>
      <c r="D1792" s="261">
        <v>46118</v>
      </c>
      <c r="E1792" s="206"/>
      <c r="F1792" s="189"/>
      <c r="G1792" s="265" t="s">
        <v>15214</v>
      </c>
      <c r="H1792" s="206"/>
      <c r="I1792" s="288">
        <v>4186991715</v>
      </c>
      <c r="J1792" s="283" t="s">
        <v>1786</v>
      </c>
      <c r="K1792" s="205" t="s">
        <v>48</v>
      </c>
      <c r="L1792" s="190" t="str">
        <f>VLOOKUP($K1792,TONG_SL!$A:$D,2,0)</f>
        <v>Mọc Nấm Hương 250g</v>
      </c>
      <c r="M1792" s="243"/>
      <c r="N1792" s="190" t="str">
        <f t="shared" si="167"/>
        <v>K-C6</v>
      </c>
      <c r="O1792" s="243"/>
      <c r="P1792" s="243"/>
      <c r="Q1792" s="190" t="str">
        <f>VLOOKUP(K1792,TONG_SL!$A:$D,3,0)</f>
        <v>Túi</v>
      </c>
      <c r="R1792" s="248">
        <v>1</v>
      </c>
      <c r="S1792" s="159"/>
      <c r="T1792" s="159">
        <f>VLOOKUP(VLOOKUP(G1792,Ma_KH!$A:$R,18,0)&amp;K1792,Gia_MB!$A:$F,6,0)</f>
        <v>46000</v>
      </c>
      <c r="U1792" s="254">
        <f t="shared" si="168"/>
        <v>46000</v>
      </c>
      <c r="V1792" s="159"/>
      <c r="W1792" s="246">
        <f t="shared" si="169"/>
        <v>0</v>
      </c>
      <c r="X1792" s="247" t="str">
        <f t="shared" si="170"/>
        <v>8</v>
      </c>
      <c r="Y1792" s="159"/>
      <c r="Z1792" s="254">
        <f t="shared" si="171"/>
        <v>3680</v>
      </c>
      <c r="AA1792" s="5">
        <f>VLOOKUP(G1792,Ma_KH!$A:$R,14,0)</f>
        <v>60</v>
      </c>
    </row>
    <row r="1793" spans="1:27" x14ac:dyDescent="0.25">
      <c r="A1793" s="261">
        <v>46114</v>
      </c>
      <c r="B1793" s="262">
        <v>4186991715</v>
      </c>
      <c r="C1793" s="263" t="s">
        <v>15253</v>
      </c>
      <c r="D1793" s="261">
        <v>46118</v>
      </c>
      <c r="E1793" s="206"/>
      <c r="F1793" s="189"/>
      <c r="G1793" s="265" t="s">
        <v>15214</v>
      </c>
      <c r="H1793" s="206"/>
      <c r="I1793" s="288">
        <v>4186991715</v>
      </c>
      <c r="J1793" s="283" t="s">
        <v>1786</v>
      </c>
      <c r="K1793" s="205" t="s">
        <v>27</v>
      </c>
      <c r="L1793" s="190" t="str">
        <f>VLOOKUP($K1793,TONG_SL!$A:$D,2,0)</f>
        <v>Chân giò heo muối 300g</v>
      </c>
      <c r="M1793" s="243"/>
      <c r="N1793" s="190" t="str">
        <f t="shared" si="167"/>
        <v>K-C6</v>
      </c>
      <c r="O1793" s="243"/>
      <c r="P1793" s="243"/>
      <c r="Q1793" s="190" t="str">
        <f>VLOOKUP(K1793,TONG_SL!$A:$D,3,0)</f>
        <v>Túi</v>
      </c>
      <c r="R1793" s="248">
        <v>10</v>
      </c>
      <c r="S1793" s="159"/>
      <c r="T1793" s="159">
        <f>VLOOKUP(VLOOKUP(G1793,Ma_KH!$A:$R,18,0)&amp;K1793,Gia_MB!$A:$F,6,0)</f>
        <v>73431</v>
      </c>
      <c r="U1793" s="254">
        <f t="shared" si="168"/>
        <v>734310</v>
      </c>
      <c r="V1793" s="159"/>
      <c r="W1793" s="246">
        <f t="shared" si="169"/>
        <v>0</v>
      </c>
      <c r="X1793" s="247" t="str">
        <f t="shared" si="170"/>
        <v>8</v>
      </c>
      <c r="Y1793" s="159"/>
      <c r="Z1793" s="254">
        <f t="shared" si="171"/>
        <v>58744.800000000003</v>
      </c>
      <c r="AA1793" s="5">
        <f>VLOOKUP(G1793,Ma_KH!$A:$R,14,0)</f>
        <v>60</v>
      </c>
    </row>
    <row r="1794" spans="1:27" x14ac:dyDescent="0.25">
      <c r="A1794" s="261">
        <v>46114</v>
      </c>
      <c r="B1794" s="262">
        <v>4186991715</v>
      </c>
      <c r="C1794" s="263" t="s">
        <v>15253</v>
      </c>
      <c r="D1794" s="261">
        <v>46118</v>
      </c>
      <c r="E1794" s="206"/>
      <c r="F1794" s="189"/>
      <c r="G1794" s="265" t="s">
        <v>15214</v>
      </c>
      <c r="H1794" s="206"/>
      <c r="I1794" s="288">
        <v>4186991715</v>
      </c>
      <c r="J1794" s="283" t="s">
        <v>1786</v>
      </c>
      <c r="K1794" s="205" t="s">
        <v>32</v>
      </c>
      <c r="L1794" s="190" t="str">
        <f>VLOOKUP($K1794,TONG_SL!$A:$D,2,0)</f>
        <v>Giò Tai Lưỡi Xào 250g</v>
      </c>
      <c r="M1794" s="243"/>
      <c r="N1794" s="190" t="str">
        <f t="shared" si="167"/>
        <v>K-C6</v>
      </c>
      <c r="O1794" s="243"/>
      <c r="P1794" s="243"/>
      <c r="Q1794" s="190" t="str">
        <f>VLOOKUP(K1794,TONG_SL!$A:$D,3,0)</f>
        <v>Túi</v>
      </c>
      <c r="R1794" s="248">
        <v>2</v>
      </c>
      <c r="S1794" s="159"/>
      <c r="T1794" s="159">
        <f>VLOOKUP(VLOOKUP(G1794,Ma_KH!$A:$R,18,0)&amp;K1794,Gia_MB!$A:$F,6,0)</f>
        <v>50182</v>
      </c>
      <c r="U1794" s="254">
        <f t="shared" si="168"/>
        <v>100364</v>
      </c>
      <c r="V1794" s="159"/>
      <c r="W1794" s="246">
        <f t="shared" si="169"/>
        <v>0</v>
      </c>
      <c r="X1794" s="247" t="str">
        <f t="shared" si="170"/>
        <v>8</v>
      </c>
      <c r="Y1794" s="159"/>
      <c r="Z1794" s="254">
        <f t="shared" si="171"/>
        <v>8029.12</v>
      </c>
      <c r="AA1794" s="5">
        <f>VLOOKUP(G1794,Ma_KH!$A:$R,14,0)</f>
        <v>60</v>
      </c>
    </row>
    <row r="1795" spans="1:27" x14ac:dyDescent="0.25">
      <c r="A1795" s="261">
        <v>46114</v>
      </c>
      <c r="B1795" s="262">
        <v>4186991715</v>
      </c>
      <c r="C1795" s="263" t="s">
        <v>15253</v>
      </c>
      <c r="D1795" s="261">
        <v>46118</v>
      </c>
      <c r="E1795" s="206"/>
      <c r="F1795" s="189"/>
      <c r="G1795" s="265" t="s">
        <v>15214</v>
      </c>
      <c r="H1795" s="206"/>
      <c r="I1795" s="288">
        <v>4186991715</v>
      </c>
      <c r="J1795" s="283" t="s">
        <v>1786</v>
      </c>
      <c r="K1795" s="205" t="s">
        <v>30</v>
      </c>
      <c r="L1795" s="190" t="str">
        <f>VLOOKUP($K1795,TONG_SL!$A:$D,2,0)</f>
        <v>Gà muối 500g</v>
      </c>
      <c r="M1795" s="243"/>
      <c r="N1795" s="190" t="str">
        <f t="shared" ref="N1795:N1858" si="172">IF($B1795&lt;&gt;"","K-C6","")</f>
        <v>K-C6</v>
      </c>
      <c r="O1795" s="243"/>
      <c r="P1795" s="243"/>
      <c r="Q1795" s="190" t="str">
        <f>VLOOKUP(K1795,TONG_SL!$A:$D,3,0)</f>
        <v>Túi</v>
      </c>
      <c r="R1795" s="248">
        <v>1</v>
      </c>
      <c r="S1795" s="159"/>
      <c r="T1795" s="159">
        <f>VLOOKUP(VLOOKUP(G1795,Ma_KH!$A:$R,18,0)&amp;K1795,Gia_MB!$A:$F,6,0)</f>
        <v>116611</v>
      </c>
      <c r="U1795" s="254">
        <f t="shared" si="168"/>
        <v>116611</v>
      </c>
      <c r="V1795" s="159"/>
      <c r="W1795" s="246">
        <f t="shared" si="169"/>
        <v>0</v>
      </c>
      <c r="X1795" s="247" t="str">
        <f t="shared" si="170"/>
        <v>8</v>
      </c>
      <c r="Y1795" s="159"/>
      <c r="Z1795" s="254">
        <f t="shared" si="171"/>
        <v>9328.880000000001</v>
      </c>
      <c r="AA1795" s="5">
        <f>VLOOKUP(G1795,Ma_KH!$A:$R,14,0)</f>
        <v>60</v>
      </c>
    </row>
    <row r="1796" spans="1:27" x14ac:dyDescent="0.25">
      <c r="A1796" s="261">
        <v>46114</v>
      </c>
      <c r="B1796" s="262">
        <v>4186991595</v>
      </c>
      <c r="C1796" s="263" t="s">
        <v>15253</v>
      </c>
      <c r="D1796" s="261">
        <v>46118</v>
      </c>
      <c r="E1796" s="206"/>
      <c r="F1796" s="189"/>
      <c r="G1796" s="265" t="s">
        <v>14113</v>
      </c>
      <c r="H1796" s="206"/>
      <c r="I1796" s="288">
        <v>4186991595</v>
      </c>
      <c r="J1796" s="283" t="s">
        <v>1786</v>
      </c>
      <c r="K1796" s="205" t="s">
        <v>27</v>
      </c>
      <c r="L1796" s="190" t="str">
        <f>VLOOKUP($K1796,TONG_SL!$A:$D,2,0)</f>
        <v>Chân giò heo muối 300g</v>
      </c>
      <c r="M1796" s="243"/>
      <c r="N1796" s="190" t="str">
        <f t="shared" si="172"/>
        <v>K-C6</v>
      </c>
      <c r="O1796" s="243"/>
      <c r="P1796" s="243"/>
      <c r="Q1796" s="190" t="str">
        <f>VLOOKUP(K1796,TONG_SL!$A:$D,3,0)</f>
        <v>Túi</v>
      </c>
      <c r="R1796" s="248">
        <v>9</v>
      </c>
      <c r="S1796" s="159"/>
      <c r="T1796" s="159">
        <f>VLOOKUP(VLOOKUP(G1796,Ma_KH!$A:$R,18,0)&amp;K1796,Gia_MB!$A:$F,6,0)</f>
        <v>73431</v>
      </c>
      <c r="U1796" s="254">
        <f t="shared" si="168"/>
        <v>660879</v>
      </c>
      <c r="V1796" s="159"/>
      <c r="W1796" s="246">
        <f t="shared" si="169"/>
        <v>0</v>
      </c>
      <c r="X1796" s="247" t="str">
        <f t="shared" si="170"/>
        <v>8</v>
      </c>
      <c r="Y1796" s="159"/>
      <c r="Z1796" s="254">
        <f t="shared" si="171"/>
        <v>52870.32</v>
      </c>
      <c r="AA1796" s="5">
        <f>VLOOKUP(G1796,Ma_KH!$A:$R,14,0)</f>
        <v>60</v>
      </c>
    </row>
    <row r="1797" spans="1:27" x14ac:dyDescent="0.25">
      <c r="A1797" s="261">
        <v>46114</v>
      </c>
      <c r="B1797" s="262">
        <v>4186991595</v>
      </c>
      <c r="C1797" s="263" t="s">
        <v>15253</v>
      </c>
      <c r="D1797" s="261">
        <v>46118</v>
      </c>
      <c r="E1797" s="206"/>
      <c r="F1797" s="189"/>
      <c r="G1797" s="265" t="s">
        <v>14113</v>
      </c>
      <c r="H1797" s="206"/>
      <c r="I1797" s="288">
        <v>4186991595</v>
      </c>
      <c r="J1797" s="283" t="s">
        <v>1786</v>
      </c>
      <c r="K1797" s="205" t="s">
        <v>32</v>
      </c>
      <c r="L1797" s="190" t="str">
        <f>VLOOKUP($K1797,TONG_SL!$A:$D,2,0)</f>
        <v>Giò Tai Lưỡi Xào 250g</v>
      </c>
      <c r="M1797" s="243"/>
      <c r="N1797" s="190" t="str">
        <f t="shared" si="172"/>
        <v>K-C6</v>
      </c>
      <c r="O1797" s="243"/>
      <c r="P1797" s="243"/>
      <c r="Q1797" s="190" t="str">
        <f>VLOOKUP(K1797,TONG_SL!$A:$D,3,0)</f>
        <v>Túi</v>
      </c>
      <c r="R1797" s="248">
        <v>1</v>
      </c>
      <c r="S1797" s="159"/>
      <c r="T1797" s="159">
        <f>VLOOKUP(VLOOKUP(G1797,Ma_KH!$A:$R,18,0)&amp;K1797,Gia_MB!$A:$F,6,0)</f>
        <v>50182</v>
      </c>
      <c r="U1797" s="254">
        <f t="shared" si="168"/>
        <v>50182</v>
      </c>
      <c r="V1797" s="159"/>
      <c r="W1797" s="246">
        <f t="shared" si="169"/>
        <v>0</v>
      </c>
      <c r="X1797" s="247" t="str">
        <f t="shared" si="170"/>
        <v>8</v>
      </c>
      <c r="Y1797" s="159"/>
      <c r="Z1797" s="254">
        <f t="shared" si="171"/>
        <v>4014.56</v>
      </c>
      <c r="AA1797" s="5">
        <f>VLOOKUP(G1797,Ma_KH!$A:$R,14,0)</f>
        <v>60</v>
      </c>
    </row>
    <row r="1798" spans="1:27" x14ac:dyDescent="0.25">
      <c r="A1798" s="261">
        <v>46114</v>
      </c>
      <c r="B1798" s="262">
        <v>4186991595</v>
      </c>
      <c r="C1798" s="263" t="s">
        <v>15253</v>
      </c>
      <c r="D1798" s="261">
        <v>46118</v>
      </c>
      <c r="E1798" s="206"/>
      <c r="F1798" s="189"/>
      <c r="G1798" s="265" t="s">
        <v>14113</v>
      </c>
      <c r="H1798" s="206"/>
      <c r="I1798" s="288">
        <v>4186991595</v>
      </c>
      <c r="J1798" s="283" t="s">
        <v>1786</v>
      </c>
      <c r="K1798" s="205" t="s">
        <v>30</v>
      </c>
      <c r="L1798" s="190" t="str">
        <f>VLOOKUP($K1798,TONG_SL!$A:$D,2,0)</f>
        <v>Gà muối 500g</v>
      </c>
      <c r="M1798" s="243"/>
      <c r="N1798" s="190" t="str">
        <f t="shared" si="172"/>
        <v>K-C6</v>
      </c>
      <c r="O1798" s="243"/>
      <c r="P1798" s="243"/>
      <c r="Q1798" s="190" t="str">
        <f>VLOOKUP(K1798,TONG_SL!$A:$D,3,0)</f>
        <v>Túi</v>
      </c>
      <c r="R1798" s="248">
        <v>1</v>
      </c>
      <c r="S1798" s="159"/>
      <c r="T1798" s="159">
        <f>VLOOKUP(VLOOKUP(G1798,Ma_KH!$A:$R,18,0)&amp;K1798,Gia_MB!$A:$F,6,0)</f>
        <v>116611</v>
      </c>
      <c r="U1798" s="254">
        <f t="shared" si="168"/>
        <v>116611</v>
      </c>
      <c r="V1798" s="159"/>
      <c r="W1798" s="246">
        <f t="shared" si="169"/>
        <v>0</v>
      </c>
      <c r="X1798" s="247" t="str">
        <f t="shared" si="170"/>
        <v>8</v>
      </c>
      <c r="Y1798" s="159"/>
      <c r="Z1798" s="254">
        <f t="shared" si="171"/>
        <v>9328.880000000001</v>
      </c>
      <c r="AA1798" s="5">
        <f>VLOOKUP(G1798,Ma_KH!$A:$R,14,0)</f>
        <v>60</v>
      </c>
    </row>
    <row r="1799" spans="1:27" x14ac:dyDescent="0.25">
      <c r="A1799" s="186">
        <v>46118</v>
      </c>
      <c r="B1799" s="205">
        <v>4187128720</v>
      </c>
      <c r="C1799" s="189" t="s">
        <v>15253</v>
      </c>
      <c r="D1799" s="186">
        <v>46119</v>
      </c>
      <c r="E1799" s="206"/>
      <c r="F1799" s="189"/>
      <c r="G1799" s="207" t="s">
        <v>15010</v>
      </c>
      <c r="H1799" s="206"/>
      <c r="I1799" s="288" t="s">
        <v>15613</v>
      </c>
      <c r="J1799" s="283" t="s">
        <v>1769</v>
      </c>
      <c r="K1799" s="205" t="s">
        <v>27</v>
      </c>
      <c r="L1799" s="190" t="str">
        <f>VLOOKUP($K1799,TONG_SL!$A:$D,2,0)</f>
        <v>Chân giò heo muối 300g</v>
      </c>
      <c r="M1799" s="243"/>
      <c r="N1799" s="190" t="str">
        <f t="shared" si="172"/>
        <v>K-C6</v>
      </c>
      <c r="O1799" s="243"/>
      <c r="P1799" s="243"/>
      <c r="Q1799" s="190" t="str">
        <f>VLOOKUP(K1799,TONG_SL!$A:$D,3,0)</f>
        <v>Túi</v>
      </c>
      <c r="R1799" s="248">
        <v>20</v>
      </c>
      <c r="S1799" s="159"/>
      <c r="T1799" s="159">
        <f>VLOOKUP(VLOOKUP(G1799,Ma_KH!$A:$R,18,0)&amp;K1799,Gia_MB!$A:$F,6,0)</f>
        <v>73431</v>
      </c>
      <c r="U1799" s="254">
        <f t="shared" si="168"/>
        <v>1468620</v>
      </c>
      <c r="V1799" s="159"/>
      <c r="W1799" s="246">
        <f t="shared" si="169"/>
        <v>0</v>
      </c>
      <c r="X1799" s="247" t="str">
        <f t="shared" si="170"/>
        <v>8</v>
      </c>
      <c r="Y1799" s="159"/>
      <c r="Z1799" s="254">
        <f t="shared" si="171"/>
        <v>117489.60000000001</v>
      </c>
      <c r="AA1799" s="5">
        <f>VLOOKUP(G1799,Ma_KH!$A:$R,14,0)</f>
        <v>60</v>
      </c>
    </row>
    <row r="1800" spans="1:27" x14ac:dyDescent="0.25">
      <c r="A1800" s="186">
        <v>46118</v>
      </c>
      <c r="B1800" s="205">
        <v>4187128720</v>
      </c>
      <c r="C1800" s="189" t="s">
        <v>15253</v>
      </c>
      <c r="D1800" s="186">
        <v>46119</v>
      </c>
      <c r="E1800" s="206"/>
      <c r="F1800" s="189"/>
      <c r="G1800" s="207" t="s">
        <v>15010</v>
      </c>
      <c r="H1800" s="206"/>
      <c r="I1800" s="288" t="s">
        <v>15613</v>
      </c>
      <c r="J1800" s="283" t="s">
        <v>1769</v>
      </c>
      <c r="K1800" s="205" t="s">
        <v>32</v>
      </c>
      <c r="L1800" s="190" t="str">
        <f>VLOOKUP($K1800,TONG_SL!$A:$D,2,0)</f>
        <v>Giò Tai Lưỡi Xào 250g</v>
      </c>
      <c r="M1800" s="243"/>
      <c r="N1800" s="190" t="str">
        <f t="shared" si="172"/>
        <v>K-C6</v>
      </c>
      <c r="O1800" s="243"/>
      <c r="P1800" s="243"/>
      <c r="Q1800" s="190" t="str">
        <f>VLOOKUP(K1800,TONG_SL!$A:$D,3,0)</f>
        <v>Túi</v>
      </c>
      <c r="R1800" s="248">
        <v>20</v>
      </c>
      <c r="S1800" s="159"/>
      <c r="T1800" s="159">
        <f>VLOOKUP(VLOOKUP(G1800,Ma_KH!$A:$R,18,0)&amp;K1800,Gia_MB!$A:$F,6,0)</f>
        <v>50182</v>
      </c>
      <c r="U1800" s="254">
        <f t="shared" si="168"/>
        <v>1003640</v>
      </c>
      <c r="V1800" s="159"/>
      <c r="W1800" s="246">
        <f t="shared" si="169"/>
        <v>0</v>
      </c>
      <c r="X1800" s="247" t="str">
        <f t="shared" si="170"/>
        <v>8</v>
      </c>
      <c r="Y1800" s="159"/>
      <c r="Z1800" s="254">
        <f t="shared" si="171"/>
        <v>80291.199999999997</v>
      </c>
      <c r="AA1800" s="5">
        <f>VLOOKUP(G1800,Ma_KH!$A:$R,14,0)</f>
        <v>60</v>
      </c>
    </row>
    <row r="1801" spans="1:27" x14ac:dyDescent="0.25">
      <c r="A1801" s="186">
        <v>46115</v>
      </c>
      <c r="B1801" s="205">
        <v>4187070926</v>
      </c>
      <c r="C1801" s="189" t="s">
        <v>15253</v>
      </c>
      <c r="D1801" s="186">
        <v>46119</v>
      </c>
      <c r="E1801" s="206"/>
      <c r="F1801" s="189"/>
      <c r="G1801" s="207" t="s">
        <v>15010</v>
      </c>
      <c r="H1801" s="206"/>
      <c r="I1801" s="288" t="s">
        <v>15614</v>
      </c>
      <c r="J1801" s="283" t="s">
        <v>1769</v>
      </c>
      <c r="K1801" s="205" t="s">
        <v>48</v>
      </c>
      <c r="L1801" s="190" t="str">
        <f>VLOOKUP($K1801,TONG_SL!$A:$D,2,0)</f>
        <v>Mọc Nấm Hương 250g</v>
      </c>
      <c r="M1801" s="243"/>
      <c r="N1801" s="190" t="str">
        <f t="shared" si="172"/>
        <v>K-C6</v>
      </c>
      <c r="O1801" s="243"/>
      <c r="P1801" s="243"/>
      <c r="Q1801" s="190" t="str">
        <f>VLOOKUP(K1801,TONG_SL!$A:$D,3,0)</f>
        <v>Túi</v>
      </c>
      <c r="R1801" s="248">
        <v>12</v>
      </c>
      <c r="S1801" s="159"/>
      <c r="T1801" s="159">
        <f>VLOOKUP(VLOOKUP(G1801,Ma_KH!$A:$R,18,0)&amp;K1801,Gia_MB!$A:$F,6,0)</f>
        <v>46000</v>
      </c>
      <c r="U1801" s="254">
        <f t="shared" si="168"/>
        <v>552000</v>
      </c>
      <c r="V1801" s="159"/>
      <c r="W1801" s="246">
        <f t="shared" si="169"/>
        <v>0</v>
      </c>
      <c r="X1801" s="247" t="str">
        <f t="shared" si="170"/>
        <v>8</v>
      </c>
      <c r="Y1801" s="159"/>
      <c r="Z1801" s="254">
        <f t="shared" si="171"/>
        <v>44160</v>
      </c>
      <c r="AA1801" s="5">
        <f>VLOOKUP(G1801,Ma_KH!$A:$R,14,0)</f>
        <v>60</v>
      </c>
    </row>
    <row r="1802" spans="1:27" x14ac:dyDescent="0.25">
      <c r="A1802" s="186">
        <v>46115</v>
      </c>
      <c r="B1802" s="205">
        <v>4187070926</v>
      </c>
      <c r="C1802" s="189" t="s">
        <v>15253</v>
      </c>
      <c r="D1802" s="186">
        <v>46119</v>
      </c>
      <c r="E1802" s="206"/>
      <c r="F1802" s="189"/>
      <c r="G1802" s="207" t="s">
        <v>15010</v>
      </c>
      <c r="H1802" s="206"/>
      <c r="I1802" s="288" t="s">
        <v>15614</v>
      </c>
      <c r="J1802" s="283" t="s">
        <v>1769</v>
      </c>
      <c r="K1802" s="205" t="s">
        <v>32</v>
      </c>
      <c r="L1802" s="190" t="str">
        <f>VLOOKUP($K1802,TONG_SL!$A:$D,2,0)</f>
        <v>Giò Tai Lưỡi Xào 250g</v>
      </c>
      <c r="M1802" s="243"/>
      <c r="N1802" s="190" t="str">
        <f t="shared" si="172"/>
        <v>K-C6</v>
      </c>
      <c r="O1802" s="243"/>
      <c r="P1802" s="243"/>
      <c r="Q1802" s="190" t="str">
        <f>VLOOKUP(K1802,TONG_SL!$A:$D,3,0)</f>
        <v>Túi</v>
      </c>
      <c r="R1802" s="248">
        <v>26</v>
      </c>
      <c r="S1802" s="159"/>
      <c r="T1802" s="159">
        <f>VLOOKUP(VLOOKUP(G1802,Ma_KH!$A:$R,18,0)&amp;K1802,Gia_MB!$A:$F,6,0)</f>
        <v>50182</v>
      </c>
      <c r="U1802" s="254">
        <f t="shared" si="168"/>
        <v>1304732</v>
      </c>
      <c r="V1802" s="159"/>
      <c r="W1802" s="246">
        <f t="shared" si="169"/>
        <v>0</v>
      </c>
      <c r="X1802" s="247" t="str">
        <f t="shared" si="170"/>
        <v>8</v>
      </c>
      <c r="Y1802" s="159"/>
      <c r="Z1802" s="254">
        <f t="shared" si="171"/>
        <v>104378.56</v>
      </c>
      <c r="AA1802" s="5">
        <f>VLOOKUP(G1802,Ma_KH!$A:$R,14,0)</f>
        <v>60</v>
      </c>
    </row>
    <row r="1803" spans="1:27" x14ac:dyDescent="0.25">
      <c r="A1803" s="186">
        <v>46115</v>
      </c>
      <c r="B1803" s="205">
        <v>4187070926</v>
      </c>
      <c r="C1803" s="189" t="s">
        <v>15253</v>
      </c>
      <c r="D1803" s="186">
        <v>46119</v>
      </c>
      <c r="E1803" s="206"/>
      <c r="F1803" s="189"/>
      <c r="G1803" s="207" t="s">
        <v>15010</v>
      </c>
      <c r="H1803" s="206"/>
      <c r="I1803" s="288" t="s">
        <v>15614</v>
      </c>
      <c r="J1803" s="283" t="s">
        <v>1769</v>
      </c>
      <c r="K1803" s="205" t="s">
        <v>37</v>
      </c>
      <c r="L1803" s="190" t="str">
        <f>VLOOKUP($K1803,TONG_SL!$A:$D,2,0)</f>
        <v>Chả cốm 300g</v>
      </c>
      <c r="M1803" s="243"/>
      <c r="N1803" s="190" t="str">
        <f t="shared" si="172"/>
        <v>K-C6</v>
      </c>
      <c r="O1803" s="243"/>
      <c r="P1803" s="243"/>
      <c r="Q1803" s="190" t="str">
        <f>VLOOKUP(K1803,TONG_SL!$A:$D,3,0)</f>
        <v>Túi</v>
      </c>
      <c r="R1803" s="248">
        <v>2</v>
      </c>
      <c r="S1803" s="159"/>
      <c r="T1803" s="159">
        <f>VLOOKUP(VLOOKUP(G1803,Ma_KH!$A:$R,18,0)&amp;K1803,Gia_MB!$A:$F,6,0)</f>
        <v>74250</v>
      </c>
      <c r="U1803" s="254">
        <f t="shared" si="168"/>
        <v>148500</v>
      </c>
      <c r="V1803" s="159"/>
      <c r="W1803" s="246">
        <f t="shared" si="169"/>
        <v>0</v>
      </c>
      <c r="X1803" s="247" t="str">
        <f t="shared" si="170"/>
        <v>8</v>
      </c>
      <c r="Y1803" s="159"/>
      <c r="Z1803" s="254">
        <f t="shared" si="171"/>
        <v>11880</v>
      </c>
      <c r="AA1803" s="5">
        <f>VLOOKUP(G1803,Ma_KH!$A:$R,14,0)</f>
        <v>60</v>
      </c>
    </row>
    <row r="1804" spans="1:27" x14ac:dyDescent="0.25">
      <c r="A1804" s="186">
        <v>46115</v>
      </c>
      <c r="B1804" s="205">
        <v>4187070926</v>
      </c>
      <c r="C1804" s="189" t="s">
        <v>15253</v>
      </c>
      <c r="D1804" s="186">
        <v>46119</v>
      </c>
      <c r="E1804" s="206"/>
      <c r="F1804" s="189"/>
      <c r="G1804" s="207" t="s">
        <v>15010</v>
      </c>
      <c r="H1804" s="206"/>
      <c r="I1804" s="288" t="s">
        <v>15614</v>
      </c>
      <c r="J1804" s="283" t="s">
        <v>1769</v>
      </c>
      <c r="K1804" s="205" t="s">
        <v>34</v>
      </c>
      <c r="L1804" s="190" t="str">
        <f>VLOOKUP($K1804,TONG_SL!$A:$D,2,0)</f>
        <v>Tai heo muối 200g</v>
      </c>
      <c r="M1804" s="243"/>
      <c r="N1804" s="190" t="str">
        <f t="shared" si="172"/>
        <v>K-C6</v>
      </c>
      <c r="O1804" s="243"/>
      <c r="P1804" s="243"/>
      <c r="Q1804" s="190" t="str">
        <f>VLOOKUP(K1804,TONG_SL!$A:$D,3,0)</f>
        <v>Túi</v>
      </c>
      <c r="R1804" s="249">
        <v>4</v>
      </c>
      <c r="S1804" s="159"/>
      <c r="T1804" s="159">
        <f>VLOOKUP(VLOOKUP(G1804,Ma_KH!$A:$R,18,0)&amp;K1804,Gia_MB!$A:$F,6,0)</f>
        <v>55595</v>
      </c>
      <c r="U1804" s="254">
        <f t="shared" si="168"/>
        <v>222380</v>
      </c>
      <c r="V1804" s="159"/>
      <c r="W1804" s="246">
        <f t="shared" si="169"/>
        <v>0</v>
      </c>
      <c r="X1804" s="247" t="str">
        <f t="shared" si="170"/>
        <v>8</v>
      </c>
      <c r="Y1804" s="159"/>
      <c r="Z1804" s="254">
        <f t="shared" si="171"/>
        <v>17790.400000000001</v>
      </c>
      <c r="AA1804" s="5">
        <f>VLOOKUP(G1804,Ma_KH!$A:$R,14,0)</f>
        <v>60</v>
      </c>
    </row>
    <row r="1805" spans="1:27" x14ac:dyDescent="0.25">
      <c r="A1805" s="186">
        <v>46115</v>
      </c>
      <c r="B1805" s="205">
        <v>4187070926</v>
      </c>
      <c r="C1805" s="189" t="s">
        <v>15253</v>
      </c>
      <c r="D1805" s="186">
        <v>46119</v>
      </c>
      <c r="E1805" s="206"/>
      <c r="F1805" s="189"/>
      <c r="G1805" s="207" t="s">
        <v>15010</v>
      </c>
      <c r="H1805" s="206"/>
      <c r="I1805" s="288" t="s">
        <v>15614</v>
      </c>
      <c r="J1805" s="283" t="s">
        <v>1769</v>
      </c>
      <c r="K1805" s="205" t="s">
        <v>30</v>
      </c>
      <c r="L1805" s="190" t="str">
        <f>VLOOKUP($K1805,TONG_SL!$A:$D,2,0)</f>
        <v>Gà muối 500g</v>
      </c>
      <c r="M1805" s="243"/>
      <c r="N1805" s="190" t="str">
        <f t="shared" si="172"/>
        <v>K-C6</v>
      </c>
      <c r="O1805" s="243"/>
      <c r="P1805" s="243"/>
      <c r="Q1805" s="190" t="str">
        <f>VLOOKUP(K1805,TONG_SL!$A:$D,3,0)</f>
        <v>Túi</v>
      </c>
      <c r="R1805" s="248">
        <v>28</v>
      </c>
      <c r="S1805" s="159"/>
      <c r="T1805" s="159">
        <f>VLOOKUP(VLOOKUP(G1805,Ma_KH!$A:$R,18,0)&amp;K1805,Gia_MB!$A:$F,6,0)</f>
        <v>116611</v>
      </c>
      <c r="U1805" s="254">
        <f t="shared" si="168"/>
        <v>3265108</v>
      </c>
      <c r="V1805" s="159"/>
      <c r="W1805" s="246">
        <f t="shared" si="169"/>
        <v>0</v>
      </c>
      <c r="X1805" s="247" t="str">
        <f t="shared" si="170"/>
        <v>8</v>
      </c>
      <c r="Y1805" s="159"/>
      <c r="Z1805" s="254">
        <f t="shared" si="171"/>
        <v>261208.64</v>
      </c>
      <c r="AA1805" s="5">
        <f>VLOOKUP(G1805,Ma_KH!$A:$R,14,0)</f>
        <v>60</v>
      </c>
    </row>
    <row r="1806" spans="1:27" x14ac:dyDescent="0.25">
      <c r="A1806" s="186">
        <v>46115</v>
      </c>
      <c r="B1806" s="205">
        <v>4187070926</v>
      </c>
      <c r="C1806" s="189" t="s">
        <v>15253</v>
      </c>
      <c r="D1806" s="186">
        <v>46119</v>
      </c>
      <c r="E1806" s="206"/>
      <c r="F1806" s="189"/>
      <c r="G1806" s="207" t="s">
        <v>15010</v>
      </c>
      <c r="H1806" s="206"/>
      <c r="I1806" s="288" t="s">
        <v>15614</v>
      </c>
      <c r="J1806" s="283" t="s">
        <v>1769</v>
      </c>
      <c r="K1806" s="205" t="s">
        <v>27</v>
      </c>
      <c r="L1806" s="190" t="str">
        <f>VLOOKUP($K1806,TONG_SL!$A:$D,2,0)</f>
        <v>Chân giò heo muối 300g</v>
      </c>
      <c r="M1806" s="243"/>
      <c r="N1806" s="190" t="str">
        <f t="shared" si="172"/>
        <v>K-C6</v>
      </c>
      <c r="O1806" s="243"/>
      <c r="P1806" s="243"/>
      <c r="Q1806" s="190" t="str">
        <f>VLOOKUP(K1806,TONG_SL!$A:$D,3,0)</f>
        <v>Túi</v>
      </c>
      <c r="R1806" s="249">
        <v>30</v>
      </c>
      <c r="S1806" s="159"/>
      <c r="T1806" s="159">
        <f>VLOOKUP(VLOOKUP(G1806,Ma_KH!$A:$R,18,0)&amp;K1806,Gia_MB!$A:$F,6,0)</f>
        <v>73431</v>
      </c>
      <c r="U1806" s="254">
        <f t="shared" si="168"/>
        <v>2202930</v>
      </c>
      <c r="V1806" s="159"/>
      <c r="W1806" s="246">
        <f t="shared" si="169"/>
        <v>0</v>
      </c>
      <c r="X1806" s="247" t="str">
        <f t="shared" si="170"/>
        <v>8</v>
      </c>
      <c r="Y1806" s="159"/>
      <c r="Z1806" s="254">
        <f t="shared" si="171"/>
        <v>176234.4</v>
      </c>
      <c r="AA1806" s="5">
        <f>VLOOKUP(G1806,Ma_KH!$A:$R,14,0)</f>
        <v>60</v>
      </c>
    </row>
    <row r="1807" spans="1:27" x14ac:dyDescent="0.25">
      <c r="A1807" s="186">
        <v>46115</v>
      </c>
      <c r="B1807" s="205">
        <v>4187070903</v>
      </c>
      <c r="C1807" s="189" t="s">
        <v>15253</v>
      </c>
      <c r="D1807" s="186">
        <v>46119</v>
      </c>
      <c r="E1807" s="206"/>
      <c r="F1807" s="189"/>
      <c r="G1807" s="207" t="s">
        <v>15010</v>
      </c>
      <c r="H1807" s="206"/>
      <c r="I1807" s="288" t="s">
        <v>15615</v>
      </c>
      <c r="J1807" s="283" t="s">
        <v>1769</v>
      </c>
      <c r="K1807" s="205" t="s">
        <v>48</v>
      </c>
      <c r="L1807" s="190" t="str">
        <f>VLOOKUP($K1807,TONG_SL!$A:$D,2,0)</f>
        <v>Mọc Nấm Hương 250g</v>
      </c>
      <c r="M1807" s="243"/>
      <c r="N1807" s="190" t="str">
        <f t="shared" si="172"/>
        <v>K-C6</v>
      </c>
      <c r="O1807" s="243"/>
      <c r="P1807" s="243"/>
      <c r="Q1807" s="190" t="str">
        <f>VLOOKUP(K1807,TONG_SL!$A:$D,3,0)</f>
        <v>Túi</v>
      </c>
      <c r="R1807" s="248">
        <v>16</v>
      </c>
      <c r="S1807" s="159"/>
      <c r="T1807" s="159">
        <f>VLOOKUP(VLOOKUP(G1807,Ma_KH!$A:$R,18,0)&amp;K1807,Gia_MB!$A:$F,6,0)</f>
        <v>46000</v>
      </c>
      <c r="U1807" s="254">
        <f t="shared" si="168"/>
        <v>736000</v>
      </c>
      <c r="V1807" s="159"/>
      <c r="W1807" s="246">
        <f t="shared" si="169"/>
        <v>0</v>
      </c>
      <c r="X1807" s="247" t="str">
        <f t="shared" si="170"/>
        <v>8</v>
      </c>
      <c r="Y1807" s="159"/>
      <c r="Z1807" s="254">
        <f t="shared" si="171"/>
        <v>58880</v>
      </c>
      <c r="AA1807" s="5">
        <f>VLOOKUP(G1807,Ma_KH!$A:$R,14,0)</f>
        <v>60</v>
      </c>
    </row>
    <row r="1808" spans="1:27" x14ac:dyDescent="0.25">
      <c r="A1808" s="186">
        <v>46115</v>
      </c>
      <c r="B1808" s="205">
        <v>4187070903</v>
      </c>
      <c r="C1808" s="189" t="s">
        <v>15253</v>
      </c>
      <c r="D1808" s="186">
        <v>46119</v>
      </c>
      <c r="E1808" s="206"/>
      <c r="F1808" s="189"/>
      <c r="G1808" s="207" t="s">
        <v>15010</v>
      </c>
      <c r="H1808" s="206"/>
      <c r="I1808" s="288" t="s">
        <v>15615</v>
      </c>
      <c r="J1808" s="283" t="s">
        <v>1769</v>
      </c>
      <c r="K1808" s="205" t="s">
        <v>32</v>
      </c>
      <c r="L1808" s="190" t="str">
        <f>VLOOKUP($K1808,TONG_SL!$A:$D,2,0)</f>
        <v>Giò Tai Lưỡi Xào 250g</v>
      </c>
      <c r="M1808" s="243"/>
      <c r="N1808" s="190" t="str">
        <f t="shared" si="172"/>
        <v>K-C6</v>
      </c>
      <c r="O1808" s="243"/>
      <c r="P1808" s="243"/>
      <c r="Q1808" s="190" t="str">
        <f>VLOOKUP(K1808,TONG_SL!$A:$D,3,0)</f>
        <v>Túi</v>
      </c>
      <c r="R1808" s="248">
        <v>24</v>
      </c>
      <c r="S1808" s="159"/>
      <c r="T1808" s="159">
        <f>VLOOKUP(VLOOKUP(G1808,Ma_KH!$A:$R,18,0)&amp;K1808,Gia_MB!$A:$F,6,0)</f>
        <v>50182</v>
      </c>
      <c r="U1808" s="254">
        <f t="shared" si="168"/>
        <v>1204368</v>
      </c>
      <c r="V1808" s="159"/>
      <c r="W1808" s="246">
        <f t="shared" si="169"/>
        <v>0</v>
      </c>
      <c r="X1808" s="247" t="str">
        <f t="shared" si="170"/>
        <v>8</v>
      </c>
      <c r="Y1808" s="159"/>
      <c r="Z1808" s="254">
        <f t="shared" si="171"/>
        <v>96349.440000000002</v>
      </c>
      <c r="AA1808" s="5">
        <f>VLOOKUP(G1808,Ma_KH!$A:$R,14,0)</f>
        <v>60</v>
      </c>
    </row>
    <row r="1809" spans="1:27" x14ac:dyDescent="0.25">
      <c r="A1809" s="186">
        <v>46115</v>
      </c>
      <c r="B1809" s="205">
        <v>4187070903</v>
      </c>
      <c r="C1809" s="189" t="s">
        <v>15253</v>
      </c>
      <c r="D1809" s="186">
        <v>46119</v>
      </c>
      <c r="E1809" s="206"/>
      <c r="F1809" s="189"/>
      <c r="G1809" s="207" t="s">
        <v>15010</v>
      </c>
      <c r="H1809" s="206"/>
      <c r="I1809" s="288" t="s">
        <v>15615</v>
      </c>
      <c r="J1809" s="283" t="s">
        <v>1769</v>
      </c>
      <c r="K1809" s="205" t="s">
        <v>37</v>
      </c>
      <c r="L1809" s="190" t="str">
        <f>VLOOKUP($K1809,TONG_SL!$A:$D,2,0)</f>
        <v>Chả cốm 300g</v>
      </c>
      <c r="M1809" s="243"/>
      <c r="N1809" s="190" t="str">
        <f t="shared" si="172"/>
        <v>K-C6</v>
      </c>
      <c r="O1809" s="243"/>
      <c r="P1809" s="243"/>
      <c r="Q1809" s="190" t="str">
        <f>VLOOKUP(K1809,TONG_SL!$A:$D,3,0)</f>
        <v>Túi</v>
      </c>
      <c r="R1809" s="248">
        <v>4</v>
      </c>
      <c r="S1809" s="159"/>
      <c r="T1809" s="159">
        <f>VLOOKUP(VLOOKUP(G1809,Ma_KH!$A:$R,18,0)&amp;K1809,Gia_MB!$A:$F,6,0)</f>
        <v>74250</v>
      </c>
      <c r="U1809" s="254">
        <f t="shared" si="168"/>
        <v>297000</v>
      </c>
      <c r="V1809" s="159"/>
      <c r="W1809" s="246">
        <f t="shared" si="169"/>
        <v>0</v>
      </c>
      <c r="X1809" s="247" t="str">
        <f t="shared" si="170"/>
        <v>8</v>
      </c>
      <c r="Y1809" s="159"/>
      <c r="Z1809" s="254">
        <f t="shared" si="171"/>
        <v>23760</v>
      </c>
      <c r="AA1809" s="5">
        <f>VLOOKUP(G1809,Ma_KH!$A:$R,14,0)</f>
        <v>60</v>
      </c>
    </row>
    <row r="1810" spans="1:27" x14ac:dyDescent="0.25">
      <c r="A1810" s="186">
        <v>46115</v>
      </c>
      <c r="B1810" s="205">
        <v>4187070903</v>
      </c>
      <c r="C1810" s="189" t="s">
        <v>15253</v>
      </c>
      <c r="D1810" s="186">
        <v>46119</v>
      </c>
      <c r="E1810" s="206"/>
      <c r="F1810" s="189"/>
      <c r="G1810" s="207" t="s">
        <v>15010</v>
      </c>
      <c r="H1810" s="206"/>
      <c r="I1810" s="288" t="s">
        <v>15615</v>
      </c>
      <c r="J1810" s="283" t="s">
        <v>1769</v>
      </c>
      <c r="K1810" s="205" t="s">
        <v>34</v>
      </c>
      <c r="L1810" s="190" t="str">
        <f>VLOOKUP($K1810,TONG_SL!$A:$D,2,0)</f>
        <v>Tai heo muối 200g</v>
      </c>
      <c r="M1810" s="243"/>
      <c r="N1810" s="190" t="str">
        <f t="shared" si="172"/>
        <v>K-C6</v>
      </c>
      <c r="O1810" s="243"/>
      <c r="P1810" s="243"/>
      <c r="Q1810" s="190" t="str">
        <f>VLOOKUP(K1810,TONG_SL!$A:$D,3,0)</f>
        <v>Túi</v>
      </c>
      <c r="R1810" s="248">
        <v>10</v>
      </c>
      <c r="S1810" s="159"/>
      <c r="T1810" s="159">
        <f>VLOOKUP(VLOOKUP(G1810,Ma_KH!$A:$R,18,0)&amp;K1810,Gia_MB!$A:$F,6,0)</f>
        <v>55595</v>
      </c>
      <c r="U1810" s="254">
        <f t="shared" si="168"/>
        <v>555950</v>
      </c>
      <c r="V1810" s="159"/>
      <c r="W1810" s="246">
        <f t="shared" si="169"/>
        <v>0</v>
      </c>
      <c r="X1810" s="247" t="str">
        <f t="shared" si="170"/>
        <v>8</v>
      </c>
      <c r="Y1810" s="159"/>
      <c r="Z1810" s="254">
        <f t="shared" si="171"/>
        <v>44476</v>
      </c>
      <c r="AA1810" s="5">
        <f>VLOOKUP(G1810,Ma_KH!$A:$R,14,0)</f>
        <v>60</v>
      </c>
    </row>
    <row r="1811" spans="1:27" x14ac:dyDescent="0.25">
      <c r="A1811" s="186">
        <v>46115</v>
      </c>
      <c r="B1811" s="205">
        <v>4187070903</v>
      </c>
      <c r="C1811" s="189" t="s">
        <v>15253</v>
      </c>
      <c r="D1811" s="186">
        <v>46119</v>
      </c>
      <c r="E1811" s="206"/>
      <c r="F1811" s="189"/>
      <c r="G1811" s="207" t="s">
        <v>15010</v>
      </c>
      <c r="H1811" s="206"/>
      <c r="I1811" s="288" t="s">
        <v>15615</v>
      </c>
      <c r="J1811" s="283" t="s">
        <v>1769</v>
      </c>
      <c r="K1811" s="205" t="s">
        <v>30</v>
      </c>
      <c r="L1811" s="190" t="str">
        <f>VLOOKUP($K1811,TONG_SL!$A:$D,2,0)</f>
        <v>Gà muối 500g</v>
      </c>
      <c r="M1811" s="243"/>
      <c r="N1811" s="190" t="str">
        <f t="shared" si="172"/>
        <v>K-C6</v>
      </c>
      <c r="O1811" s="243"/>
      <c r="P1811" s="243"/>
      <c r="Q1811" s="190" t="str">
        <f>VLOOKUP(K1811,TONG_SL!$A:$D,3,0)</f>
        <v>Túi</v>
      </c>
      <c r="R1811" s="248">
        <v>24</v>
      </c>
      <c r="S1811" s="159"/>
      <c r="T1811" s="159">
        <f>VLOOKUP(VLOOKUP(G1811,Ma_KH!$A:$R,18,0)&amp;K1811,Gia_MB!$A:$F,6,0)</f>
        <v>116611</v>
      </c>
      <c r="U1811" s="254">
        <f t="shared" si="168"/>
        <v>2798664</v>
      </c>
      <c r="V1811" s="159"/>
      <c r="W1811" s="246">
        <f t="shared" si="169"/>
        <v>0</v>
      </c>
      <c r="X1811" s="247" t="str">
        <f t="shared" si="170"/>
        <v>8</v>
      </c>
      <c r="Y1811" s="159"/>
      <c r="Z1811" s="254">
        <f t="shared" si="171"/>
        <v>223893.12</v>
      </c>
      <c r="AA1811" s="5">
        <f>VLOOKUP(G1811,Ma_KH!$A:$R,14,0)</f>
        <v>60</v>
      </c>
    </row>
    <row r="1812" spans="1:27" x14ac:dyDescent="0.25">
      <c r="A1812" s="186">
        <v>46115</v>
      </c>
      <c r="B1812" s="205">
        <v>4187070903</v>
      </c>
      <c r="C1812" s="189" t="s">
        <v>15253</v>
      </c>
      <c r="D1812" s="186">
        <v>46119</v>
      </c>
      <c r="E1812" s="206"/>
      <c r="F1812" s="189"/>
      <c r="G1812" s="207" t="s">
        <v>15010</v>
      </c>
      <c r="H1812" s="206"/>
      <c r="I1812" s="288" t="s">
        <v>15615</v>
      </c>
      <c r="J1812" s="283" t="s">
        <v>1769</v>
      </c>
      <c r="K1812" s="205" t="s">
        <v>27</v>
      </c>
      <c r="L1812" s="190" t="str">
        <f>VLOOKUP($K1812,TONG_SL!$A:$D,2,0)</f>
        <v>Chân giò heo muối 300g</v>
      </c>
      <c r="M1812" s="243"/>
      <c r="N1812" s="190" t="str">
        <f t="shared" si="172"/>
        <v>K-C6</v>
      </c>
      <c r="O1812" s="243"/>
      <c r="P1812" s="243"/>
      <c r="Q1812" s="190" t="str">
        <f>VLOOKUP(K1812,TONG_SL!$A:$D,3,0)</f>
        <v>Túi</v>
      </c>
      <c r="R1812" s="248">
        <v>30</v>
      </c>
      <c r="S1812" s="159"/>
      <c r="T1812" s="159">
        <f>VLOOKUP(VLOOKUP(G1812,Ma_KH!$A:$R,18,0)&amp;K1812,Gia_MB!$A:$F,6,0)</f>
        <v>73431</v>
      </c>
      <c r="U1812" s="254">
        <f t="shared" si="168"/>
        <v>2202930</v>
      </c>
      <c r="V1812" s="159"/>
      <c r="W1812" s="246">
        <f t="shared" si="169"/>
        <v>0</v>
      </c>
      <c r="X1812" s="247" t="str">
        <f t="shared" si="170"/>
        <v>8</v>
      </c>
      <c r="Y1812" s="159"/>
      <c r="Z1812" s="254">
        <f t="shared" si="171"/>
        <v>176234.4</v>
      </c>
      <c r="AA1812" s="5">
        <f>VLOOKUP(G1812,Ma_KH!$A:$R,14,0)</f>
        <v>60</v>
      </c>
    </row>
    <row r="1813" spans="1:27" x14ac:dyDescent="0.25">
      <c r="A1813" s="186">
        <v>46115</v>
      </c>
      <c r="B1813" s="205">
        <v>4187070927</v>
      </c>
      <c r="C1813" s="189" t="s">
        <v>15253</v>
      </c>
      <c r="D1813" s="186">
        <v>46119</v>
      </c>
      <c r="E1813" s="206"/>
      <c r="F1813" s="189"/>
      <c r="G1813" s="207" t="s">
        <v>15010</v>
      </c>
      <c r="H1813" s="206"/>
      <c r="I1813" s="288" t="s">
        <v>15616</v>
      </c>
      <c r="J1813" s="283" t="s">
        <v>1769</v>
      </c>
      <c r="K1813" s="205" t="s">
        <v>27</v>
      </c>
      <c r="L1813" s="190" t="str">
        <f>VLOOKUP($K1813,TONG_SL!$A:$D,2,0)</f>
        <v>Chân giò heo muối 300g</v>
      </c>
      <c r="M1813" s="243"/>
      <c r="N1813" s="190" t="str">
        <f t="shared" si="172"/>
        <v>K-C6</v>
      </c>
      <c r="O1813" s="243"/>
      <c r="P1813" s="243"/>
      <c r="Q1813" s="190" t="str">
        <f>VLOOKUP(K1813,TONG_SL!$A:$D,3,0)</f>
        <v>Túi</v>
      </c>
      <c r="R1813" s="248">
        <v>36</v>
      </c>
      <c r="S1813" s="159"/>
      <c r="T1813" s="159">
        <f>VLOOKUP(VLOOKUP(G1813,Ma_KH!$A:$R,18,0)&amp;K1813,Gia_MB!$A:$F,6,0)</f>
        <v>73431</v>
      </c>
      <c r="U1813" s="254">
        <f t="shared" si="168"/>
        <v>2643516</v>
      </c>
      <c r="V1813" s="159"/>
      <c r="W1813" s="246">
        <f t="shared" si="169"/>
        <v>0</v>
      </c>
      <c r="X1813" s="247" t="str">
        <f t="shared" si="170"/>
        <v>8</v>
      </c>
      <c r="Y1813" s="159"/>
      <c r="Z1813" s="254">
        <f t="shared" si="171"/>
        <v>211481.28</v>
      </c>
      <c r="AA1813" s="5">
        <f>VLOOKUP(G1813,Ma_KH!$A:$R,14,0)</f>
        <v>60</v>
      </c>
    </row>
    <row r="1814" spans="1:27" x14ac:dyDescent="0.25">
      <c r="A1814" s="186">
        <v>46115</v>
      </c>
      <c r="B1814" s="205">
        <v>4187070927</v>
      </c>
      <c r="C1814" s="189" t="s">
        <v>15253</v>
      </c>
      <c r="D1814" s="186">
        <v>46119</v>
      </c>
      <c r="E1814" s="206"/>
      <c r="F1814" s="189"/>
      <c r="G1814" s="207" t="s">
        <v>15010</v>
      </c>
      <c r="H1814" s="206"/>
      <c r="I1814" s="288" t="s">
        <v>15616</v>
      </c>
      <c r="J1814" s="283" t="s">
        <v>1769</v>
      </c>
      <c r="K1814" s="205" t="s">
        <v>30</v>
      </c>
      <c r="L1814" s="190" t="str">
        <f>VLOOKUP($K1814,TONG_SL!$A:$D,2,0)</f>
        <v>Gà muối 500g</v>
      </c>
      <c r="M1814" s="243"/>
      <c r="N1814" s="190" t="str">
        <f t="shared" si="172"/>
        <v>K-C6</v>
      </c>
      <c r="O1814" s="243"/>
      <c r="P1814" s="243"/>
      <c r="Q1814" s="190" t="str">
        <f>VLOOKUP(K1814,TONG_SL!$A:$D,3,0)</f>
        <v>Túi</v>
      </c>
      <c r="R1814" s="248">
        <v>20</v>
      </c>
      <c r="S1814" s="159"/>
      <c r="T1814" s="159">
        <f>VLOOKUP(VLOOKUP(G1814,Ma_KH!$A:$R,18,0)&amp;K1814,Gia_MB!$A:$F,6,0)</f>
        <v>116611</v>
      </c>
      <c r="U1814" s="254">
        <f t="shared" si="168"/>
        <v>2332220</v>
      </c>
      <c r="V1814" s="159"/>
      <c r="W1814" s="246">
        <f t="shared" si="169"/>
        <v>0</v>
      </c>
      <c r="X1814" s="247" t="str">
        <f t="shared" si="170"/>
        <v>8</v>
      </c>
      <c r="Y1814" s="159"/>
      <c r="Z1814" s="254">
        <f t="shared" si="171"/>
        <v>186577.6</v>
      </c>
      <c r="AA1814" s="5">
        <f>VLOOKUP(G1814,Ma_KH!$A:$R,14,0)</f>
        <v>60</v>
      </c>
    </row>
    <row r="1815" spans="1:27" x14ac:dyDescent="0.25">
      <c r="A1815" s="186">
        <v>46115</v>
      </c>
      <c r="B1815" s="205">
        <v>4187070927</v>
      </c>
      <c r="C1815" s="189" t="s">
        <v>15253</v>
      </c>
      <c r="D1815" s="186">
        <v>46119</v>
      </c>
      <c r="E1815" s="206"/>
      <c r="F1815" s="189"/>
      <c r="G1815" s="207" t="s">
        <v>15010</v>
      </c>
      <c r="H1815" s="206"/>
      <c r="I1815" s="288" t="s">
        <v>15616</v>
      </c>
      <c r="J1815" s="283" t="s">
        <v>1769</v>
      </c>
      <c r="K1815" s="205" t="s">
        <v>34</v>
      </c>
      <c r="L1815" s="190" t="str">
        <f>VLOOKUP($K1815,TONG_SL!$A:$D,2,0)</f>
        <v>Tai heo muối 200g</v>
      </c>
      <c r="M1815" s="243"/>
      <c r="N1815" s="190" t="str">
        <f t="shared" si="172"/>
        <v>K-C6</v>
      </c>
      <c r="O1815" s="243"/>
      <c r="P1815" s="243"/>
      <c r="Q1815" s="190" t="str">
        <f>VLOOKUP(K1815,TONG_SL!$A:$D,3,0)</f>
        <v>Túi</v>
      </c>
      <c r="R1815" s="248">
        <v>6</v>
      </c>
      <c r="S1815" s="159"/>
      <c r="T1815" s="159">
        <f>VLOOKUP(VLOOKUP(G1815,Ma_KH!$A:$R,18,0)&amp;K1815,Gia_MB!$A:$F,6,0)</f>
        <v>55595</v>
      </c>
      <c r="U1815" s="254">
        <f t="shared" si="168"/>
        <v>333570</v>
      </c>
      <c r="V1815" s="159"/>
      <c r="W1815" s="246">
        <f t="shared" si="169"/>
        <v>0</v>
      </c>
      <c r="X1815" s="247" t="str">
        <f t="shared" si="170"/>
        <v>8</v>
      </c>
      <c r="Y1815" s="159"/>
      <c r="Z1815" s="254">
        <f t="shared" si="171"/>
        <v>26685.600000000002</v>
      </c>
      <c r="AA1815" s="5">
        <f>VLOOKUP(G1815,Ma_KH!$A:$R,14,0)</f>
        <v>60</v>
      </c>
    </row>
    <row r="1816" spans="1:27" x14ac:dyDescent="0.25">
      <c r="A1816" s="186">
        <v>46115</v>
      </c>
      <c r="B1816" s="205">
        <v>4187070927</v>
      </c>
      <c r="C1816" s="189" t="s">
        <v>15253</v>
      </c>
      <c r="D1816" s="186">
        <v>46119</v>
      </c>
      <c r="E1816" s="206"/>
      <c r="F1816" s="189"/>
      <c r="G1816" s="207" t="s">
        <v>15010</v>
      </c>
      <c r="H1816" s="206"/>
      <c r="I1816" s="288" t="s">
        <v>15616</v>
      </c>
      <c r="J1816" s="283" t="s">
        <v>1769</v>
      </c>
      <c r="K1816" s="205" t="s">
        <v>37</v>
      </c>
      <c r="L1816" s="190" t="str">
        <f>VLOOKUP($K1816,TONG_SL!$A:$D,2,0)</f>
        <v>Chả cốm 300g</v>
      </c>
      <c r="M1816" s="243"/>
      <c r="N1816" s="190" t="str">
        <f t="shared" si="172"/>
        <v>K-C6</v>
      </c>
      <c r="O1816" s="243"/>
      <c r="P1816" s="243"/>
      <c r="Q1816" s="190" t="str">
        <f>VLOOKUP(K1816,TONG_SL!$A:$D,3,0)</f>
        <v>Túi</v>
      </c>
      <c r="R1816" s="248">
        <v>6</v>
      </c>
      <c r="S1816" s="159"/>
      <c r="T1816" s="159">
        <f>VLOOKUP(VLOOKUP(G1816,Ma_KH!$A:$R,18,0)&amp;K1816,Gia_MB!$A:$F,6,0)</f>
        <v>74250</v>
      </c>
      <c r="U1816" s="254">
        <f t="shared" si="168"/>
        <v>445500</v>
      </c>
      <c r="V1816" s="159"/>
      <c r="W1816" s="246">
        <f t="shared" si="169"/>
        <v>0</v>
      </c>
      <c r="X1816" s="247" t="str">
        <f t="shared" si="170"/>
        <v>8</v>
      </c>
      <c r="Y1816" s="159"/>
      <c r="Z1816" s="254">
        <f t="shared" si="171"/>
        <v>35640</v>
      </c>
      <c r="AA1816" s="5">
        <f>VLOOKUP(G1816,Ma_KH!$A:$R,14,0)</f>
        <v>60</v>
      </c>
    </row>
    <row r="1817" spans="1:27" x14ac:dyDescent="0.25">
      <c r="A1817" s="186">
        <v>46115</v>
      </c>
      <c r="B1817" s="205">
        <v>4187070927</v>
      </c>
      <c r="C1817" s="189" t="s">
        <v>15253</v>
      </c>
      <c r="D1817" s="186">
        <v>46119</v>
      </c>
      <c r="E1817" s="206"/>
      <c r="F1817" s="189"/>
      <c r="G1817" s="207" t="s">
        <v>15010</v>
      </c>
      <c r="H1817" s="206"/>
      <c r="I1817" s="288" t="s">
        <v>15616</v>
      </c>
      <c r="J1817" s="283" t="s">
        <v>1769</v>
      </c>
      <c r="K1817" s="205" t="s">
        <v>32</v>
      </c>
      <c r="L1817" s="190" t="str">
        <f>VLOOKUP($K1817,TONG_SL!$A:$D,2,0)</f>
        <v>Giò Tai Lưỡi Xào 250g</v>
      </c>
      <c r="M1817" s="243"/>
      <c r="N1817" s="190" t="str">
        <f t="shared" si="172"/>
        <v>K-C6</v>
      </c>
      <c r="O1817" s="243"/>
      <c r="P1817" s="243"/>
      <c r="Q1817" s="190" t="str">
        <f>VLOOKUP(K1817,TONG_SL!$A:$D,3,0)</f>
        <v>Túi</v>
      </c>
      <c r="R1817" s="248">
        <v>18</v>
      </c>
      <c r="S1817" s="159"/>
      <c r="T1817" s="159">
        <f>VLOOKUP(VLOOKUP(G1817,Ma_KH!$A:$R,18,0)&amp;K1817,Gia_MB!$A:$F,6,0)</f>
        <v>50182</v>
      </c>
      <c r="U1817" s="254">
        <f t="shared" si="168"/>
        <v>903276</v>
      </c>
      <c r="V1817" s="159"/>
      <c r="W1817" s="246">
        <f t="shared" si="169"/>
        <v>0</v>
      </c>
      <c r="X1817" s="247" t="str">
        <f t="shared" si="170"/>
        <v>8</v>
      </c>
      <c r="Y1817" s="159"/>
      <c r="Z1817" s="254">
        <f t="shared" si="171"/>
        <v>72262.080000000002</v>
      </c>
      <c r="AA1817" s="5">
        <f>VLOOKUP(G1817,Ma_KH!$A:$R,14,0)</f>
        <v>60</v>
      </c>
    </row>
    <row r="1818" spans="1:27" x14ac:dyDescent="0.25">
      <c r="A1818" s="186">
        <v>46115</v>
      </c>
      <c r="B1818" s="205">
        <v>4187070927</v>
      </c>
      <c r="C1818" s="189" t="s">
        <v>15253</v>
      </c>
      <c r="D1818" s="186">
        <v>46119</v>
      </c>
      <c r="E1818" s="206"/>
      <c r="F1818" s="189"/>
      <c r="G1818" s="207" t="s">
        <v>15010</v>
      </c>
      <c r="H1818" s="206"/>
      <c r="I1818" s="288" t="s">
        <v>15616</v>
      </c>
      <c r="J1818" s="283" t="s">
        <v>1769</v>
      </c>
      <c r="K1818" s="205" t="s">
        <v>48</v>
      </c>
      <c r="L1818" s="190" t="str">
        <f>VLOOKUP($K1818,TONG_SL!$A:$D,2,0)</f>
        <v>Mọc Nấm Hương 250g</v>
      </c>
      <c r="M1818" s="243"/>
      <c r="N1818" s="190" t="str">
        <f t="shared" si="172"/>
        <v>K-C6</v>
      </c>
      <c r="O1818" s="243"/>
      <c r="P1818" s="243"/>
      <c r="Q1818" s="190" t="str">
        <f>VLOOKUP(K1818,TONG_SL!$A:$D,3,0)</f>
        <v>Túi</v>
      </c>
      <c r="R1818" s="248">
        <v>18</v>
      </c>
      <c r="S1818" s="159"/>
      <c r="T1818" s="159">
        <f>VLOOKUP(VLOOKUP(G1818,Ma_KH!$A:$R,18,0)&amp;K1818,Gia_MB!$A:$F,6,0)</f>
        <v>46000</v>
      </c>
      <c r="U1818" s="254">
        <f t="shared" si="168"/>
        <v>828000</v>
      </c>
      <c r="V1818" s="159"/>
      <c r="W1818" s="246">
        <f t="shared" si="169"/>
        <v>0</v>
      </c>
      <c r="X1818" s="247" t="str">
        <f t="shared" si="170"/>
        <v>8</v>
      </c>
      <c r="Y1818" s="159"/>
      <c r="Z1818" s="254">
        <f t="shared" si="171"/>
        <v>66240</v>
      </c>
      <c r="AA1818" s="5">
        <f>VLOOKUP(G1818,Ma_KH!$A:$R,14,0)</f>
        <v>60</v>
      </c>
    </row>
    <row r="1819" spans="1:27" x14ac:dyDescent="0.25">
      <c r="A1819" s="186">
        <v>46114</v>
      </c>
      <c r="B1819" s="205">
        <v>4186991930</v>
      </c>
      <c r="C1819" s="189" t="s">
        <v>15253</v>
      </c>
      <c r="D1819" s="186">
        <v>46119</v>
      </c>
      <c r="E1819" s="206"/>
      <c r="F1819" s="189"/>
      <c r="G1819" s="207" t="s">
        <v>15010</v>
      </c>
      <c r="H1819" s="206"/>
      <c r="I1819" s="288" t="s">
        <v>15617</v>
      </c>
      <c r="J1819" s="283" t="s">
        <v>1769</v>
      </c>
      <c r="K1819" s="205" t="s">
        <v>34</v>
      </c>
      <c r="L1819" s="190" t="str">
        <f>VLOOKUP($K1819,TONG_SL!$A:$D,2,0)</f>
        <v>Tai heo muối 200g</v>
      </c>
      <c r="M1819" s="243"/>
      <c r="N1819" s="190" t="str">
        <f t="shared" si="172"/>
        <v>K-C6</v>
      </c>
      <c r="O1819" s="243"/>
      <c r="P1819" s="243"/>
      <c r="Q1819" s="190" t="str">
        <f>VLOOKUP(K1819,TONG_SL!$A:$D,3,0)</f>
        <v>Túi</v>
      </c>
      <c r="R1819" s="248">
        <v>5</v>
      </c>
      <c r="S1819" s="159"/>
      <c r="T1819" s="159">
        <f>VLOOKUP(VLOOKUP(G1819,Ma_KH!$A:$R,18,0)&amp;K1819,Gia_MB!$A:$F,6,0)</f>
        <v>55595</v>
      </c>
      <c r="U1819" s="254">
        <f t="shared" si="168"/>
        <v>277975</v>
      </c>
      <c r="V1819" s="159"/>
      <c r="W1819" s="246">
        <f t="shared" si="169"/>
        <v>0</v>
      </c>
      <c r="X1819" s="247" t="str">
        <f t="shared" si="170"/>
        <v>8</v>
      </c>
      <c r="Y1819" s="159"/>
      <c r="Z1819" s="254">
        <f t="shared" si="171"/>
        <v>22238</v>
      </c>
      <c r="AA1819" s="5">
        <f>VLOOKUP(G1819,Ma_KH!$A:$R,14,0)</f>
        <v>60</v>
      </c>
    </row>
    <row r="1820" spans="1:27" x14ac:dyDescent="0.25">
      <c r="A1820" s="186">
        <v>46114</v>
      </c>
      <c r="B1820" s="205">
        <v>4186991930</v>
      </c>
      <c r="C1820" s="189" t="s">
        <v>15253</v>
      </c>
      <c r="D1820" s="186">
        <v>46119</v>
      </c>
      <c r="E1820" s="206"/>
      <c r="F1820" s="189"/>
      <c r="G1820" s="207" t="s">
        <v>15010</v>
      </c>
      <c r="H1820" s="206"/>
      <c r="I1820" s="288" t="s">
        <v>15617</v>
      </c>
      <c r="J1820" s="283" t="s">
        <v>1769</v>
      </c>
      <c r="K1820" s="205" t="s">
        <v>48</v>
      </c>
      <c r="L1820" s="190" t="str">
        <f>VLOOKUP($K1820,TONG_SL!$A:$D,2,0)</f>
        <v>Mọc Nấm Hương 250g</v>
      </c>
      <c r="M1820" s="243"/>
      <c r="N1820" s="190" t="str">
        <f t="shared" si="172"/>
        <v>K-C6</v>
      </c>
      <c r="O1820" s="243"/>
      <c r="P1820" s="243"/>
      <c r="Q1820" s="190" t="str">
        <f>VLOOKUP(K1820,TONG_SL!$A:$D,3,0)</f>
        <v>Túi</v>
      </c>
      <c r="R1820" s="248">
        <v>8</v>
      </c>
      <c r="S1820" s="159"/>
      <c r="T1820" s="159">
        <f>VLOOKUP(VLOOKUP(G1820,Ma_KH!$A:$R,18,0)&amp;K1820,Gia_MB!$A:$F,6,0)</f>
        <v>46000</v>
      </c>
      <c r="U1820" s="254">
        <f t="shared" si="168"/>
        <v>368000</v>
      </c>
      <c r="V1820" s="159"/>
      <c r="W1820" s="246">
        <f t="shared" si="169"/>
        <v>0</v>
      </c>
      <c r="X1820" s="247" t="str">
        <f t="shared" si="170"/>
        <v>8</v>
      </c>
      <c r="Y1820" s="159"/>
      <c r="Z1820" s="254">
        <f t="shared" si="171"/>
        <v>29440</v>
      </c>
      <c r="AA1820" s="5">
        <f>VLOOKUP(G1820,Ma_KH!$A:$R,14,0)</f>
        <v>60</v>
      </c>
    </row>
    <row r="1821" spans="1:27" x14ac:dyDescent="0.25">
      <c r="A1821" s="186">
        <v>46114</v>
      </c>
      <c r="B1821" s="205">
        <v>4186991930</v>
      </c>
      <c r="C1821" s="189" t="s">
        <v>15253</v>
      </c>
      <c r="D1821" s="186">
        <v>46119</v>
      </c>
      <c r="E1821" s="206"/>
      <c r="F1821" s="189"/>
      <c r="G1821" s="207" t="s">
        <v>15010</v>
      </c>
      <c r="H1821" s="206"/>
      <c r="I1821" s="288" t="s">
        <v>15617</v>
      </c>
      <c r="J1821" s="283" t="s">
        <v>1769</v>
      </c>
      <c r="K1821" s="205" t="s">
        <v>27</v>
      </c>
      <c r="L1821" s="190" t="str">
        <f>VLOOKUP($K1821,TONG_SL!$A:$D,2,0)</f>
        <v>Chân giò heo muối 300g</v>
      </c>
      <c r="M1821" s="243"/>
      <c r="N1821" s="190" t="str">
        <f t="shared" si="172"/>
        <v>K-C6</v>
      </c>
      <c r="O1821" s="243"/>
      <c r="P1821" s="243"/>
      <c r="Q1821" s="190" t="str">
        <f>VLOOKUP(K1821,TONG_SL!$A:$D,3,0)</f>
        <v>Túi</v>
      </c>
      <c r="R1821" s="248">
        <v>10</v>
      </c>
      <c r="S1821" s="159"/>
      <c r="T1821" s="159">
        <f>VLOOKUP(VLOOKUP(G1821,Ma_KH!$A:$R,18,0)&amp;K1821,Gia_MB!$A:$F,6,0)</f>
        <v>73431</v>
      </c>
      <c r="U1821" s="254">
        <f t="shared" si="168"/>
        <v>734310</v>
      </c>
      <c r="V1821" s="159"/>
      <c r="W1821" s="246">
        <f t="shared" si="169"/>
        <v>0</v>
      </c>
      <c r="X1821" s="247" t="str">
        <f t="shared" si="170"/>
        <v>8</v>
      </c>
      <c r="Y1821" s="159"/>
      <c r="Z1821" s="254">
        <f t="shared" si="171"/>
        <v>58744.800000000003</v>
      </c>
      <c r="AA1821" s="5">
        <f>VLOOKUP(G1821,Ma_KH!$A:$R,14,0)</f>
        <v>60</v>
      </c>
    </row>
    <row r="1822" spans="1:27" x14ac:dyDescent="0.25">
      <c r="A1822" s="186">
        <v>46114</v>
      </c>
      <c r="B1822" s="205">
        <v>4186991930</v>
      </c>
      <c r="C1822" s="189" t="s">
        <v>15253</v>
      </c>
      <c r="D1822" s="186">
        <v>46119</v>
      </c>
      <c r="E1822" s="206"/>
      <c r="F1822" s="189"/>
      <c r="G1822" s="207" t="s">
        <v>15010</v>
      </c>
      <c r="H1822" s="206"/>
      <c r="I1822" s="288" t="s">
        <v>15617</v>
      </c>
      <c r="J1822" s="283" t="s">
        <v>1769</v>
      </c>
      <c r="K1822" s="205" t="s">
        <v>32</v>
      </c>
      <c r="L1822" s="190" t="str">
        <f>VLOOKUP($K1822,TONG_SL!$A:$D,2,0)</f>
        <v>Giò Tai Lưỡi Xào 250g</v>
      </c>
      <c r="M1822" s="243"/>
      <c r="N1822" s="190" t="str">
        <f t="shared" si="172"/>
        <v>K-C6</v>
      </c>
      <c r="O1822" s="243"/>
      <c r="P1822" s="243"/>
      <c r="Q1822" s="190" t="str">
        <f>VLOOKUP(K1822,TONG_SL!$A:$D,3,0)</f>
        <v>Túi</v>
      </c>
      <c r="R1822" s="248">
        <v>12</v>
      </c>
      <c r="S1822" s="159"/>
      <c r="T1822" s="159">
        <f>VLOOKUP(VLOOKUP(G1822,Ma_KH!$A:$R,18,0)&amp;K1822,Gia_MB!$A:$F,6,0)</f>
        <v>50182</v>
      </c>
      <c r="U1822" s="254">
        <f t="shared" si="168"/>
        <v>602184</v>
      </c>
      <c r="V1822" s="159"/>
      <c r="W1822" s="246">
        <f t="shared" si="169"/>
        <v>0</v>
      </c>
      <c r="X1822" s="247" t="str">
        <f t="shared" si="170"/>
        <v>8</v>
      </c>
      <c r="Y1822" s="159"/>
      <c r="Z1822" s="254">
        <f t="shared" si="171"/>
        <v>48174.720000000001</v>
      </c>
      <c r="AA1822" s="5">
        <f>VLOOKUP(G1822,Ma_KH!$A:$R,14,0)</f>
        <v>60</v>
      </c>
    </row>
    <row r="1823" spans="1:27" x14ac:dyDescent="0.25">
      <c r="A1823" s="186">
        <v>46114</v>
      </c>
      <c r="B1823" s="205">
        <v>4186991930</v>
      </c>
      <c r="C1823" s="189" t="s">
        <v>15253</v>
      </c>
      <c r="D1823" s="186">
        <v>46119</v>
      </c>
      <c r="E1823" s="206"/>
      <c r="F1823" s="189"/>
      <c r="G1823" s="207" t="s">
        <v>15010</v>
      </c>
      <c r="H1823" s="206"/>
      <c r="I1823" s="288" t="s">
        <v>15617</v>
      </c>
      <c r="J1823" s="283" t="s">
        <v>1769</v>
      </c>
      <c r="K1823" s="205" t="s">
        <v>30</v>
      </c>
      <c r="L1823" s="190" t="str">
        <f>VLOOKUP($K1823,TONG_SL!$A:$D,2,0)</f>
        <v>Gà muối 500g</v>
      </c>
      <c r="M1823" s="243"/>
      <c r="N1823" s="190" t="str">
        <f t="shared" si="172"/>
        <v>K-C6</v>
      </c>
      <c r="O1823" s="243"/>
      <c r="P1823" s="243"/>
      <c r="Q1823" s="190" t="str">
        <f>VLOOKUP(K1823,TONG_SL!$A:$D,3,0)</f>
        <v>Túi</v>
      </c>
      <c r="R1823" s="248">
        <v>13</v>
      </c>
      <c r="S1823" s="159"/>
      <c r="T1823" s="159">
        <f>VLOOKUP(VLOOKUP(G1823,Ma_KH!$A:$R,18,0)&amp;K1823,Gia_MB!$A:$F,6,0)</f>
        <v>116611</v>
      </c>
      <c r="U1823" s="254">
        <f t="shared" si="168"/>
        <v>1515943</v>
      </c>
      <c r="V1823" s="159"/>
      <c r="W1823" s="246">
        <f t="shared" si="169"/>
        <v>0</v>
      </c>
      <c r="X1823" s="247" t="str">
        <f t="shared" si="170"/>
        <v>8</v>
      </c>
      <c r="Y1823" s="159"/>
      <c r="Z1823" s="254">
        <f t="shared" si="171"/>
        <v>121275.44</v>
      </c>
      <c r="AA1823" s="5">
        <f>VLOOKUP(G1823,Ma_KH!$A:$R,14,0)</f>
        <v>60</v>
      </c>
    </row>
    <row r="1824" spans="1:27" x14ac:dyDescent="0.25">
      <c r="A1824" s="186">
        <v>46114</v>
      </c>
      <c r="B1824" s="205">
        <v>4186991983</v>
      </c>
      <c r="C1824" s="189" t="s">
        <v>15253</v>
      </c>
      <c r="D1824" s="186">
        <v>46119</v>
      </c>
      <c r="E1824" s="206"/>
      <c r="F1824" s="189"/>
      <c r="G1824" s="207" t="s">
        <v>15010</v>
      </c>
      <c r="H1824" s="206"/>
      <c r="I1824" s="288" t="s">
        <v>15618</v>
      </c>
      <c r="J1824" s="283" t="s">
        <v>1769</v>
      </c>
      <c r="K1824" s="205" t="s">
        <v>30</v>
      </c>
      <c r="L1824" s="190" t="str">
        <f>VLOOKUP($K1824,TONG_SL!$A:$D,2,0)</f>
        <v>Gà muối 500g</v>
      </c>
      <c r="M1824" s="243"/>
      <c r="N1824" s="190" t="str">
        <f t="shared" si="172"/>
        <v>K-C6</v>
      </c>
      <c r="O1824" s="243"/>
      <c r="P1824" s="243"/>
      <c r="Q1824" s="190" t="str">
        <f>VLOOKUP(K1824,TONG_SL!$A:$D,3,0)</f>
        <v>Túi</v>
      </c>
      <c r="R1824" s="248">
        <v>26</v>
      </c>
      <c r="S1824" s="159"/>
      <c r="T1824" s="159">
        <f>VLOOKUP(VLOOKUP(G1824,Ma_KH!$A:$R,18,0)&amp;K1824,Gia_MB!$A:$F,6,0)</f>
        <v>116611</v>
      </c>
      <c r="U1824" s="254">
        <f t="shared" si="168"/>
        <v>3031886</v>
      </c>
      <c r="V1824" s="159"/>
      <c r="W1824" s="246">
        <f t="shared" si="169"/>
        <v>0</v>
      </c>
      <c r="X1824" s="247" t="str">
        <f t="shared" si="170"/>
        <v>8</v>
      </c>
      <c r="Y1824" s="159"/>
      <c r="Z1824" s="254">
        <f t="shared" si="171"/>
        <v>242550.88</v>
      </c>
      <c r="AA1824" s="5">
        <f>VLOOKUP(G1824,Ma_KH!$A:$R,14,0)</f>
        <v>60</v>
      </c>
    </row>
    <row r="1825" spans="1:27" x14ac:dyDescent="0.25">
      <c r="A1825" s="186">
        <v>46114</v>
      </c>
      <c r="B1825" s="205">
        <v>4186991983</v>
      </c>
      <c r="C1825" s="189" t="s">
        <v>15253</v>
      </c>
      <c r="D1825" s="186">
        <v>46119</v>
      </c>
      <c r="E1825" s="206"/>
      <c r="F1825" s="189"/>
      <c r="G1825" s="207" t="s">
        <v>15010</v>
      </c>
      <c r="H1825" s="206"/>
      <c r="I1825" s="288" t="s">
        <v>15618</v>
      </c>
      <c r="J1825" s="283" t="s">
        <v>1769</v>
      </c>
      <c r="K1825" s="205" t="s">
        <v>32</v>
      </c>
      <c r="L1825" s="190" t="str">
        <f>VLOOKUP($K1825,TONG_SL!$A:$D,2,0)</f>
        <v>Giò Tai Lưỡi Xào 250g</v>
      </c>
      <c r="M1825" s="243"/>
      <c r="N1825" s="190" t="str">
        <f t="shared" si="172"/>
        <v>K-C6</v>
      </c>
      <c r="O1825" s="243"/>
      <c r="P1825" s="243"/>
      <c r="Q1825" s="190" t="str">
        <f>VLOOKUP(K1825,TONG_SL!$A:$D,3,0)</f>
        <v>Túi</v>
      </c>
      <c r="R1825" s="248">
        <v>9</v>
      </c>
      <c r="S1825" s="159"/>
      <c r="T1825" s="159">
        <f>VLOOKUP(VLOOKUP(G1825,Ma_KH!$A:$R,18,0)&amp;K1825,Gia_MB!$A:$F,6,0)</f>
        <v>50182</v>
      </c>
      <c r="U1825" s="254">
        <f t="shared" si="168"/>
        <v>451638</v>
      </c>
      <c r="V1825" s="159"/>
      <c r="W1825" s="246">
        <f t="shared" si="169"/>
        <v>0</v>
      </c>
      <c r="X1825" s="247" t="str">
        <f t="shared" si="170"/>
        <v>8</v>
      </c>
      <c r="Y1825" s="159"/>
      <c r="Z1825" s="254">
        <f t="shared" si="171"/>
        <v>36131.040000000001</v>
      </c>
      <c r="AA1825" s="5">
        <f>VLOOKUP(G1825,Ma_KH!$A:$R,14,0)</f>
        <v>60</v>
      </c>
    </row>
    <row r="1826" spans="1:27" x14ac:dyDescent="0.25">
      <c r="A1826" s="186">
        <v>46114</v>
      </c>
      <c r="B1826" s="205">
        <v>4186991983</v>
      </c>
      <c r="C1826" s="189" t="s">
        <v>15253</v>
      </c>
      <c r="D1826" s="186">
        <v>46119</v>
      </c>
      <c r="E1826" s="206"/>
      <c r="F1826" s="189"/>
      <c r="G1826" s="207" t="s">
        <v>15010</v>
      </c>
      <c r="H1826" s="206"/>
      <c r="I1826" s="288" t="s">
        <v>15618</v>
      </c>
      <c r="J1826" s="283" t="s">
        <v>1769</v>
      </c>
      <c r="K1826" s="205" t="s">
        <v>27</v>
      </c>
      <c r="L1826" s="190" t="str">
        <f>VLOOKUP($K1826,TONG_SL!$A:$D,2,0)</f>
        <v>Chân giò heo muối 300g</v>
      </c>
      <c r="M1826" s="243"/>
      <c r="N1826" s="190" t="str">
        <f t="shared" si="172"/>
        <v>K-C6</v>
      </c>
      <c r="O1826" s="243"/>
      <c r="P1826" s="243"/>
      <c r="Q1826" s="190" t="str">
        <f>VLOOKUP(K1826,TONG_SL!$A:$D,3,0)</f>
        <v>Túi</v>
      </c>
      <c r="R1826" s="248">
        <v>13</v>
      </c>
      <c r="S1826" s="159"/>
      <c r="T1826" s="159">
        <f>VLOOKUP(VLOOKUP(G1826,Ma_KH!$A:$R,18,0)&amp;K1826,Gia_MB!$A:$F,6,0)</f>
        <v>73431</v>
      </c>
      <c r="U1826" s="254">
        <f t="shared" si="168"/>
        <v>954603</v>
      </c>
      <c r="V1826" s="159"/>
      <c r="W1826" s="246">
        <f t="shared" si="169"/>
        <v>0</v>
      </c>
      <c r="X1826" s="247" t="str">
        <f t="shared" si="170"/>
        <v>8</v>
      </c>
      <c r="Y1826" s="159"/>
      <c r="Z1826" s="254">
        <f t="shared" si="171"/>
        <v>76368.240000000005</v>
      </c>
      <c r="AA1826" s="5">
        <f>VLOOKUP(G1826,Ma_KH!$A:$R,14,0)</f>
        <v>60</v>
      </c>
    </row>
    <row r="1827" spans="1:27" x14ac:dyDescent="0.25">
      <c r="A1827" s="186">
        <v>46114</v>
      </c>
      <c r="B1827" s="205">
        <v>4186991983</v>
      </c>
      <c r="C1827" s="189" t="s">
        <v>15253</v>
      </c>
      <c r="D1827" s="186">
        <v>46119</v>
      </c>
      <c r="E1827" s="206"/>
      <c r="F1827" s="189"/>
      <c r="G1827" s="207" t="s">
        <v>15010</v>
      </c>
      <c r="H1827" s="206"/>
      <c r="I1827" s="288" t="s">
        <v>15618</v>
      </c>
      <c r="J1827" s="283" t="s">
        <v>1769</v>
      </c>
      <c r="K1827" s="205" t="s">
        <v>48</v>
      </c>
      <c r="L1827" s="190" t="str">
        <f>VLOOKUP($K1827,TONG_SL!$A:$D,2,0)</f>
        <v>Mọc Nấm Hương 250g</v>
      </c>
      <c r="M1827" s="243"/>
      <c r="N1827" s="190" t="str">
        <f t="shared" si="172"/>
        <v>K-C6</v>
      </c>
      <c r="O1827" s="243"/>
      <c r="P1827" s="243"/>
      <c r="Q1827" s="190" t="str">
        <f>VLOOKUP(K1827,TONG_SL!$A:$D,3,0)</f>
        <v>Túi</v>
      </c>
      <c r="R1827" s="248">
        <v>12</v>
      </c>
      <c r="S1827" s="159"/>
      <c r="T1827" s="159">
        <f>VLOOKUP(VLOOKUP(G1827,Ma_KH!$A:$R,18,0)&amp;K1827,Gia_MB!$A:$F,6,0)</f>
        <v>46000</v>
      </c>
      <c r="U1827" s="254">
        <f t="shared" si="168"/>
        <v>552000</v>
      </c>
      <c r="V1827" s="159"/>
      <c r="W1827" s="246">
        <f t="shared" si="169"/>
        <v>0</v>
      </c>
      <c r="X1827" s="247" t="str">
        <f t="shared" si="170"/>
        <v>8</v>
      </c>
      <c r="Y1827" s="159"/>
      <c r="Z1827" s="254">
        <f t="shared" si="171"/>
        <v>44160</v>
      </c>
      <c r="AA1827" s="5">
        <f>VLOOKUP(G1827,Ma_KH!$A:$R,14,0)</f>
        <v>60</v>
      </c>
    </row>
    <row r="1828" spans="1:27" x14ac:dyDescent="0.25">
      <c r="A1828" s="186">
        <v>46114</v>
      </c>
      <c r="B1828" s="205">
        <v>4186991983</v>
      </c>
      <c r="C1828" s="189" t="s">
        <v>15253</v>
      </c>
      <c r="D1828" s="186">
        <v>46119</v>
      </c>
      <c r="E1828" s="206"/>
      <c r="F1828" s="189"/>
      <c r="G1828" s="207" t="s">
        <v>15010</v>
      </c>
      <c r="H1828" s="206"/>
      <c r="I1828" s="288" t="s">
        <v>15618</v>
      </c>
      <c r="J1828" s="283" t="s">
        <v>1769</v>
      </c>
      <c r="K1828" s="205" t="s">
        <v>34</v>
      </c>
      <c r="L1828" s="190" t="str">
        <f>VLOOKUP($K1828,TONG_SL!$A:$D,2,0)</f>
        <v>Tai heo muối 200g</v>
      </c>
      <c r="M1828" s="243"/>
      <c r="N1828" s="190" t="str">
        <f t="shared" si="172"/>
        <v>K-C6</v>
      </c>
      <c r="O1828" s="243"/>
      <c r="P1828" s="243"/>
      <c r="Q1828" s="190" t="str">
        <f>VLOOKUP(K1828,TONG_SL!$A:$D,3,0)</f>
        <v>Túi</v>
      </c>
      <c r="R1828" s="248">
        <v>6</v>
      </c>
      <c r="S1828" s="159"/>
      <c r="T1828" s="159">
        <f>VLOOKUP(VLOOKUP(G1828,Ma_KH!$A:$R,18,0)&amp;K1828,Gia_MB!$A:$F,6,0)</f>
        <v>55595</v>
      </c>
      <c r="U1828" s="254">
        <f t="shared" si="168"/>
        <v>333570</v>
      </c>
      <c r="V1828" s="159"/>
      <c r="W1828" s="246">
        <f t="shared" si="169"/>
        <v>0</v>
      </c>
      <c r="X1828" s="247" t="str">
        <f t="shared" si="170"/>
        <v>8</v>
      </c>
      <c r="Y1828" s="159"/>
      <c r="Z1828" s="254">
        <f t="shared" si="171"/>
        <v>26685.600000000002</v>
      </c>
      <c r="AA1828" s="5">
        <f>VLOOKUP(G1828,Ma_KH!$A:$R,14,0)</f>
        <v>60</v>
      </c>
    </row>
    <row r="1829" spans="1:27" x14ac:dyDescent="0.25">
      <c r="A1829" s="186">
        <v>46115</v>
      </c>
      <c r="B1829" s="205">
        <v>4187070899</v>
      </c>
      <c r="C1829" s="189" t="s">
        <v>15253</v>
      </c>
      <c r="D1829" s="186">
        <v>46119</v>
      </c>
      <c r="E1829" s="206"/>
      <c r="F1829" s="189"/>
      <c r="G1829" s="207" t="s">
        <v>15010</v>
      </c>
      <c r="H1829" s="206"/>
      <c r="I1829" s="288" t="s">
        <v>15619</v>
      </c>
      <c r="J1829" s="283" t="s">
        <v>1769</v>
      </c>
      <c r="K1829" s="205" t="s">
        <v>27</v>
      </c>
      <c r="L1829" s="190" t="str">
        <f>VLOOKUP($K1829,TONG_SL!$A:$D,2,0)</f>
        <v>Chân giò heo muối 300g</v>
      </c>
      <c r="M1829" s="243"/>
      <c r="N1829" s="190" t="str">
        <f t="shared" si="172"/>
        <v>K-C6</v>
      </c>
      <c r="O1829" s="243"/>
      <c r="P1829" s="243"/>
      <c r="Q1829" s="190" t="str">
        <f>VLOOKUP(K1829,TONG_SL!$A:$D,3,0)</f>
        <v>Túi</v>
      </c>
      <c r="R1829" s="248">
        <v>34</v>
      </c>
      <c r="S1829" s="159"/>
      <c r="T1829" s="159">
        <f>VLOOKUP(VLOOKUP(G1829,Ma_KH!$A:$R,18,0)&amp;K1829,Gia_MB!$A:$F,6,0)</f>
        <v>73431</v>
      </c>
      <c r="U1829" s="254">
        <f t="shared" si="168"/>
        <v>2496654</v>
      </c>
      <c r="V1829" s="159"/>
      <c r="W1829" s="246">
        <f t="shared" si="169"/>
        <v>0</v>
      </c>
      <c r="X1829" s="247" t="str">
        <f t="shared" si="170"/>
        <v>8</v>
      </c>
      <c r="Y1829" s="159"/>
      <c r="Z1829" s="254">
        <f t="shared" si="171"/>
        <v>199732.32</v>
      </c>
      <c r="AA1829" s="5">
        <f>VLOOKUP(G1829,Ma_KH!$A:$R,14,0)</f>
        <v>60</v>
      </c>
    </row>
    <row r="1830" spans="1:27" x14ac:dyDescent="0.25">
      <c r="A1830" s="186">
        <v>46115</v>
      </c>
      <c r="B1830" s="205">
        <v>4187070899</v>
      </c>
      <c r="C1830" s="189" t="s">
        <v>15253</v>
      </c>
      <c r="D1830" s="186">
        <v>46119</v>
      </c>
      <c r="E1830" s="206"/>
      <c r="F1830" s="189"/>
      <c r="G1830" s="207" t="s">
        <v>15010</v>
      </c>
      <c r="H1830" s="206"/>
      <c r="I1830" s="288" t="s">
        <v>15619</v>
      </c>
      <c r="J1830" s="283" t="s">
        <v>1769</v>
      </c>
      <c r="K1830" s="205" t="s">
        <v>30</v>
      </c>
      <c r="L1830" s="190" t="str">
        <f>VLOOKUP($K1830,TONG_SL!$A:$D,2,0)</f>
        <v>Gà muối 500g</v>
      </c>
      <c r="M1830" s="243"/>
      <c r="N1830" s="190" t="str">
        <f t="shared" si="172"/>
        <v>K-C6</v>
      </c>
      <c r="O1830" s="243"/>
      <c r="P1830" s="243"/>
      <c r="Q1830" s="190" t="str">
        <f>VLOOKUP(K1830,TONG_SL!$A:$D,3,0)</f>
        <v>Túi</v>
      </c>
      <c r="R1830" s="248">
        <v>30</v>
      </c>
      <c r="S1830" s="159"/>
      <c r="T1830" s="159">
        <f>VLOOKUP(VLOOKUP(G1830,Ma_KH!$A:$R,18,0)&amp;K1830,Gia_MB!$A:$F,6,0)</f>
        <v>116611</v>
      </c>
      <c r="U1830" s="254">
        <f t="shared" si="168"/>
        <v>3498330</v>
      </c>
      <c r="V1830" s="159"/>
      <c r="W1830" s="246">
        <f t="shared" si="169"/>
        <v>0</v>
      </c>
      <c r="X1830" s="247" t="str">
        <f t="shared" si="170"/>
        <v>8</v>
      </c>
      <c r="Y1830" s="159"/>
      <c r="Z1830" s="254">
        <f t="shared" si="171"/>
        <v>279866.40000000002</v>
      </c>
      <c r="AA1830" s="5">
        <f>VLOOKUP(G1830,Ma_KH!$A:$R,14,0)</f>
        <v>60</v>
      </c>
    </row>
    <row r="1831" spans="1:27" x14ac:dyDescent="0.25">
      <c r="A1831" s="186">
        <v>46115</v>
      </c>
      <c r="B1831" s="205">
        <v>4187070899</v>
      </c>
      <c r="C1831" s="189" t="s">
        <v>15253</v>
      </c>
      <c r="D1831" s="186">
        <v>46119</v>
      </c>
      <c r="E1831" s="206"/>
      <c r="F1831" s="189"/>
      <c r="G1831" s="207" t="s">
        <v>15010</v>
      </c>
      <c r="H1831" s="206"/>
      <c r="I1831" s="288" t="s">
        <v>15619</v>
      </c>
      <c r="J1831" s="283" t="s">
        <v>1769</v>
      </c>
      <c r="K1831" s="205" t="s">
        <v>34</v>
      </c>
      <c r="L1831" s="190" t="str">
        <f>VLOOKUP($K1831,TONG_SL!$A:$D,2,0)</f>
        <v>Tai heo muối 200g</v>
      </c>
      <c r="M1831" s="243"/>
      <c r="N1831" s="190" t="str">
        <f t="shared" si="172"/>
        <v>K-C6</v>
      </c>
      <c r="O1831" s="243"/>
      <c r="P1831" s="243"/>
      <c r="Q1831" s="190" t="str">
        <f>VLOOKUP(K1831,TONG_SL!$A:$D,3,0)</f>
        <v>Túi</v>
      </c>
      <c r="R1831" s="248">
        <v>8</v>
      </c>
      <c r="S1831" s="159"/>
      <c r="T1831" s="159">
        <f>VLOOKUP(VLOOKUP(G1831,Ma_KH!$A:$R,18,0)&amp;K1831,Gia_MB!$A:$F,6,0)</f>
        <v>55595</v>
      </c>
      <c r="U1831" s="254">
        <f t="shared" si="168"/>
        <v>444760</v>
      </c>
      <c r="V1831" s="159"/>
      <c r="W1831" s="246">
        <f t="shared" si="169"/>
        <v>0</v>
      </c>
      <c r="X1831" s="247" t="str">
        <f t="shared" si="170"/>
        <v>8</v>
      </c>
      <c r="Y1831" s="159"/>
      <c r="Z1831" s="254">
        <f t="shared" si="171"/>
        <v>35580.800000000003</v>
      </c>
      <c r="AA1831" s="5">
        <f>VLOOKUP(G1831,Ma_KH!$A:$R,14,0)</f>
        <v>60</v>
      </c>
    </row>
    <row r="1832" spans="1:27" x14ac:dyDescent="0.25">
      <c r="A1832" s="186">
        <v>46115</v>
      </c>
      <c r="B1832" s="205">
        <v>4187070899</v>
      </c>
      <c r="C1832" s="189" t="s">
        <v>15253</v>
      </c>
      <c r="D1832" s="186">
        <v>46119</v>
      </c>
      <c r="E1832" s="206"/>
      <c r="F1832" s="189"/>
      <c r="G1832" s="207" t="s">
        <v>15010</v>
      </c>
      <c r="H1832" s="206"/>
      <c r="I1832" s="288" t="s">
        <v>15619</v>
      </c>
      <c r="J1832" s="283" t="s">
        <v>1769</v>
      </c>
      <c r="K1832" s="205" t="s">
        <v>37</v>
      </c>
      <c r="L1832" s="190" t="str">
        <f>VLOOKUP($K1832,TONG_SL!$A:$D,2,0)</f>
        <v>Chả cốm 300g</v>
      </c>
      <c r="M1832" s="243"/>
      <c r="N1832" s="190" t="str">
        <f t="shared" si="172"/>
        <v>K-C6</v>
      </c>
      <c r="O1832" s="243"/>
      <c r="P1832" s="243"/>
      <c r="Q1832" s="190" t="str">
        <f>VLOOKUP(K1832,TONG_SL!$A:$D,3,0)</f>
        <v>Túi</v>
      </c>
      <c r="R1832" s="248">
        <v>4</v>
      </c>
      <c r="S1832" s="159"/>
      <c r="T1832" s="159">
        <f>VLOOKUP(VLOOKUP(G1832,Ma_KH!$A:$R,18,0)&amp;K1832,Gia_MB!$A:$F,6,0)</f>
        <v>74250</v>
      </c>
      <c r="U1832" s="254">
        <f t="shared" si="168"/>
        <v>297000</v>
      </c>
      <c r="V1832" s="159"/>
      <c r="W1832" s="246">
        <f t="shared" si="169"/>
        <v>0</v>
      </c>
      <c r="X1832" s="247" t="str">
        <f t="shared" si="170"/>
        <v>8</v>
      </c>
      <c r="Y1832" s="159"/>
      <c r="Z1832" s="254">
        <f t="shared" si="171"/>
        <v>23760</v>
      </c>
      <c r="AA1832" s="5">
        <f>VLOOKUP(G1832,Ma_KH!$A:$R,14,0)</f>
        <v>60</v>
      </c>
    </row>
    <row r="1833" spans="1:27" x14ac:dyDescent="0.25">
      <c r="A1833" s="186">
        <v>46115</v>
      </c>
      <c r="B1833" s="205">
        <v>4187070899</v>
      </c>
      <c r="C1833" s="189" t="s">
        <v>15253</v>
      </c>
      <c r="D1833" s="186">
        <v>46119</v>
      </c>
      <c r="E1833" s="206"/>
      <c r="F1833" s="189"/>
      <c r="G1833" s="207" t="s">
        <v>15010</v>
      </c>
      <c r="H1833" s="206"/>
      <c r="I1833" s="288" t="s">
        <v>15619</v>
      </c>
      <c r="J1833" s="283" t="s">
        <v>1769</v>
      </c>
      <c r="K1833" s="205" t="s">
        <v>32</v>
      </c>
      <c r="L1833" s="190" t="str">
        <f>VLOOKUP($K1833,TONG_SL!$A:$D,2,0)</f>
        <v>Giò Tai Lưỡi Xào 250g</v>
      </c>
      <c r="M1833" s="243"/>
      <c r="N1833" s="190" t="str">
        <f t="shared" si="172"/>
        <v>K-C6</v>
      </c>
      <c r="O1833" s="243"/>
      <c r="P1833" s="243"/>
      <c r="Q1833" s="190" t="str">
        <f>VLOOKUP(K1833,TONG_SL!$A:$D,3,0)</f>
        <v>Túi</v>
      </c>
      <c r="R1833" s="248">
        <v>30</v>
      </c>
      <c r="S1833" s="159"/>
      <c r="T1833" s="159">
        <f>VLOOKUP(VLOOKUP(G1833,Ma_KH!$A:$R,18,0)&amp;K1833,Gia_MB!$A:$F,6,0)</f>
        <v>50182</v>
      </c>
      <c r="U1833" s="254">
        <f t="shared" si="168"/>
        <v>1505460</v>
      </c>
      <c r="V1833" s="159"/>
      <c r="W1833" s="246">
        <f t="shared" si="169"/>
        <v>0</v>
      </c>
      <c r="X1833" s="247" t="str">
        <f t="shared" si="170"/>
        <v>8</v>
      </c>
      <c r="Y1833" s="159"/>
      <c r="Z1833" s="254">
        <f t="shared" si="171"/>
        <v>120436.8</v>
      </c>
      <c r="AA1833" s="5">
        <f>VLOOKUP(G1833,Ma_KH!$A:$R,14,0)</f>
        <v>60</v>
      </c>
    </row>
    <row r="1834" spans="1:27" x14ac:dyDescent="0.25">
      <c r="A1834" s="186">
        <v>46115</v>
      </c>
      <c r="B1834" s="205">
        <v>4187070899</v>
      </c>
      <c r="C1834" s="189" t="s">
        <v>15253</v>
      </c>
      <c r="D1834" s="186">
        <v>46119</v>
      </c>
      <c r="E1834" s="206"/>
      <c r="F1834" s="189"/>
      <c r="G1834" s="207" t="s">
        <v>15010</v>
      </c>
      <c r="H1834" s="206"/>
      <c r="I1834" s="288" t="s">
        <v>15619</v>
      </c>
      <c r="J1834" s="283" t="s">
        <v>1769</v>
      </c>
      <c r="K1834" s="205" t="s">
        <v>48</v>
      </c>
      <c r="L1834" s="190" t="str">
        <f>VLOOKUP($K1834,TONG_SL!$A:$D,2,0)</f>
        <v>Mọc Nấm Hương 250g</v>
      </c>
      <c r="M1834" s="243"/>
      <c r="N1834" s="190" t="str">
        <f t="shared" si="172"/>
        <v>K-C6</v>
      </c>
      <c r="O1834" s="243"/>
      <c r="P1834" s="243"/>
      <c r="Q1834" s="190" t="str">
        <f>VLOOKUP(K1834,TONG_SL!$A:$D,3,0)</f>
        <v>Túi</v>
      </c>
      <c r="R1834" s="248">
        <v>20</v>
      </c>
      <c r="S1834" s="159"/>
      <c r="T1834" s="159">
        <f>VLOOKUP(VLOOKUP(G1834,Ma_KH!$A:$R,18,0)&amp;K1834,Gia_MB!$A:$F,6,0)</f>
        <v>46000</v>
      </c>
      <c r="U1834" s="254">
        <f t="shared" si="168"/>
        <v>920000</v>
      </c>
      <c r="V1834" s="159"/>
      <c r="W1834" s="246">
        <f t="shared" si="169"/>
        <v>0</v>
      </c>
      <c r="X1834" s="247" t="str">
        <f t="shared" si="170"/>
        <v>8</v>
      </c>
      <c r="Y1834" s="159"/>
      <c r="Z1834" s="254">
        <f t="shared" si="171"/>
        <v>73600</v>
      </c>
      <c r="AA1834" s="5">
        <f>VLOOKUP(G1834,Ma_KH!$A:$R,14,0)</f>
        <v>60</v>
      </c>
    </row>
    <row r="1835" spans="1:27" x14ac:dyDescent="0.25">
      <c r="A1835" s="186">
        <v>46114</v>
      </c>
      <c r="B1835" s="205">
        <v>4186991786</v>
      </c>
      <c r="C1835" s="189" t="s">
        <v>15253</v>
      </c>
      <c r="D1835" s="186">
        <v>46119</v>
      </c>
      <c r="E1835" s="206"/>
      <c r="F1835" s="189"/>
      <c r="G1835" s="207" t="s">
        <v>15010</v>
      </c>
      <c r="H1835" s="206"/>
      <c r="I1835" s="288" t="s">
        <v>15620</v>
      </c>
      <c r="J1835" s="283" t="s">
        <v>1769</v>
      </c>
      <c r="K1835" s="205" t="s">
        <v>34</v>
      </c>
      <c r="L1835" s="190" t="str">
        <f>VLOOKUP($K1835,TONG_SL!$A:$D,2,0)</f>
        <v>Tai heo muối 200g</v>
      </c>
      <c r="M1835" s="243"/>
      <c r="N1835" s="190" t="str">
        <f t="shared" si="172"/>
        <v>K-C6</v>
      </c>
      <c r="O1835" s="243"/>
      <c r="P1835" s="243"/>
      <c r="Q1835" s="190" t="str">
        <f>VLOOKUP(K1835,TONG_SL!$A:$D,3,0)</f>
        <v>Túi</v>
      </c>
      <c r="R1835" s="248">
        <v>1</v>
      </c>
      <c r="S1835" s="159"/>
      <c r="T1835" s="159">
        <f>VLOOKUP(VLOOKUP(G1835,Ma_KH!$A:$R,18,0)&amp;K1835,Gia_MB!$A:$F,6,0)</f>
        <v>55595</v>
      </c>
      <c r="U1835" s="254">
        <f t="shared" si="168"/>
        <v>55595</v>
      </c>
      <c r="V1835" s="159"/>
      <c r="W1835" s="246">
        <f t="shared" si="169"/>
        <v>0</v>
      </c>
      <c r="X1835" s="247" t="str">
        <f t="shared" si="170"/>
        <v>8</v>
      </c>
      <c r="Y1835" s="159"/>
      <c r="Z1835" s="254">
        <f t="shared" si="171"/>
        <v>4447.6000000000004</v>
      </c>
      <c r="AA1835" s="5">
        <f>VLOOKUP(G1835,Ma_KH!$A:$R,14,0)</f>
        <v>60</v>
      </c>
    </row>
    <row r="1836" spans="1:27" x14ac:dyDescent="0.25">
      <c r="A1836" s="186">
        <v>46114</v>
      </c>
      <c r="B1836" s="205">
        <v>4186991786</v>
      </c>
      <c r="C1836" s="189" t="s">
        <v>15253</v>
      </c>
      <c r="D1836" s="186">
        <v>46119</v>
      </c>
      <c r="E1836" s="206"/>
      <c r="F1836" s="189"/>
      <c r="G1836" s="207" t="s">
        <v>15010</v>
      </c>
      <c r="H1836" s="206"/>
      <c r="I1836" s="288" t="s">
        <v>15620</v>
      </c>
      <c r="J1836" s="283" t="s">
        <v>1769</v>
      </c>
      <c r="K1836" s="205" t="s">
        <v>27</v>
      </c>
      <c r="L1836" s="190" t="str">
        <f>VLOOKUP($K1836,TONG_SL!$A:$D,2,0)</f>
        <v>Chân giò heo muối 300g</v>
      </c>
      <c r="M1836" s="243"/>
      <c r="N1836" s="190" t="str">
        <f t="shared" si="172"/>
        <v>K-C6</v>
      </c>
      <c r="O1836" s="243"/>
      <c r="P1836" s="243"/>
      <c r="Q1836" s="190" t="str">
        <f>VLOOKUP(K1836,TONG_SL!$A:$D,3,0)</f>
        <v>Túi</v>
      </c>
      <c r="R1836" s="248">
        <v>16</v>
      </c>
      <c r="S1836" s="159"/>
      <c r="T1836" s="159">
        <f>VLOOKUP(VLOOKUP(G1836,Ma_KH!$A:$R,18,0)&amp;K1836,Gia_MB!$A:$F,6,0)</f>
        <v>73431</v>
      </c>
      <c r="U1836" s="254">
        <f t="shared" si="168"/>
        <v>1174896</v>
      </c>
      <c r="V1836" s="159"/>
      <c r="W1836" s="246">
        <f t="shared" si="169"/>
        <v>0</v>
      </c>
      <c r="X1836" s="247" t="str">
        <f t="shared" si="170"/>
        <v>8</v>
      </c>
      <c r="Y1836" s="159"/>
      <c r="Z1836" s="254">
        <f t="shared" si="171"/>
        <v>93991.680000000008</v>
      </c>
      <c r="AA1836" s="5">
        <f>VLOOKUP(G1836,Ma_KH!$A:$R,14,0)</f>
        <v>60</v>
      </c>
    </row>
    <row r="1837" spans="1:27" x14ac:dyDescent="0.25">
      <c r="A1837" s="186">
        <v>46114</v>
      </c>
      <c r="B1837" s="205">
        <v>4186991786</v>
      </c>
      <c r="C1837" s="189" t="s">
        <v>15253</v>
      </c>
      <c r="D1837" s="186">
        <v>46119</v>
      </c>
      <c r="E1837" s="206"/>
      <c r="F1837" s="189"/>
      <c r="G1837" s="207" t="s">
        <v>15010</v>
      </c>
      <c r="H1837" s="206"/>
      <c r="I1837" s="288" t="s">
        <v>15620</v>
      </c>
      <c r="J1837" s="283" t="s">
        <v>1769</v>
      </c>
      <c r="K1837" s="205" t="s">
        <v>32</v>
      </c>
      <c r="L1837" s="190" t="str">
        <f>VLOOKUP($K1837,TONG_SL!$A:$D,2,0)</f>
        <v>Giò Tai Lưỡi Xào 250g</v>
      </c>
      <c r="M1837" s="243"/>
      <c r="N1837" s="190" t="str">
        <f t="shared" si="172"/>
        <v>K-C6</v>
      </c>
      <c r="O1837" s="243"/>
      <c r="P1837" s="243"/>
      <c r="Q1837" s="190" t="str">
        <f>VLOOKUP(K1837,TONG_SL!$A:$D,3,0)</f>
        <v>Túi</v>
      </c>
      <c r="R1837" s="248">
        <v>7</v>
      </c>
      <c r="S1837" s="159"/>
      <c r="T1837" s="159">
        <f>VLOOKUP(VLOOKUP(G1837,Ma_KH!$A:$R,18,0)&amp;K1837,Gia_MB!$A:$F,6,0)</f>
        <v>50182</v>
      </c>
      <c r="U1837" s="254">
        <f t="shared" si="168"/>
        <v>351274</v>
      </c>
      <c r="V1837" s="159"/>
      <c r="W1837" s="246">
        <f t="shared" si="169"/>
        <v>0</v>
      </c>
      <c r="X1837" s="247" t="str">
        <f t="shared" si="170"/>
        <v>8</v>
      </c>
      <c r="Y1837" s="159"/>
      <c r="Z1837" s="254">
        <f t="shared" si="171"/>
        <v>28101.920000000002</v>
      </c>
      <c r="AA1837" s="5">
        <f>VLOOKUP(G1837,Ma_KH!$A:$R,14,0)</f>
        <v>60</v>
      </c>
    </row>
    <row r="1838" spans="1:27" x14ac:dyDescent="0.25">
      <c r="A1838" s="186">
        <v>46114</v>
      </c>
      <c r="B1838" s="205">
        <v>4186991786</v>
      </c>
      <c r="C1838" s="189" t="s">
        <v>15253</v>
      </c>
      <c r="D1838" s="186">
        <v>46119</v>
      </c>
      <c r="E1838" s="206"/>
      <c r="F1838" s="189"/>
      <c r="G1838" s="207" t="s">
        <v>15010</v>
      </c>
      <c r="H1838" s="206"/>
      <c r="I1838" s="288" t="s">
        <v>15620</v>
      </c>
      <c r="J1838" s="283" t="s">
        <v>1769</v>
      </c>
      <c r="K1838" s="205" t="s">
        <v>30</v>
      </c>
      <c r="L1838" s="190" t="str">
        <f>VLOOKUP($K1838,TONG_SL!$A:$D,2,0)</f>
        <v>Gà muối 500g</v>
      </c>
      <c r="M1838" s="243"/>
      <c r="N1838" s="190" t="str">
        <f t="shared" si="172"/>
        <v>K-C6</v>
      </c>
      <c r="O1838" s="243"/>
      <c r="P1838" s="243"/>
      <c r="Q1838" s="190" t="str">
        <f>VLOOKUP(K1838,TONG_SL!$A:$D,3,0)</f>
        <v>Túi</v>
      </c>
      <c r="R1838" s="248">
        <v>7</v>
      </c>
      <c r="S1838" s="159"/>
      <c r="T1838" s="159">
        <f>VLOOKUP(VLOOKUP(G1838,Ma_KH!$A:$R,18,0)&amp;K1838,Gia_MB!$A:$F,6,0)</f>
        <v>116611</v>
      </c>
      <c r="U1838" s="254">
        <f t="shared" si="168"/>
        <v>816277</v>
      </c>
      <c r="V1838" s="159"/>
      <c r="W1838" s="246">
        <f t="shared" si="169"/>
        <v>0</v>
      </c>
      <c r="X1838" s="247" t="str">
        <f t="shared" si="170"/>
        <v>8</v>
      </c>
      <c r="Y1838" s="159"/>
      <c r="Z1838" s="254">
        <f t="shared" si="171"/>
        <v>65302.16</v>
      </c>
      <c r="AA1838" s="5">
        <f>VLOOKUP(G1838,Ma_KH!$A:$R,14,0)</f>
        <v>60</v>
      </c>
    </row>
    <row r="1839" spans="1:27" x14ac:dyDescent="0.25">
      <c r="A1839" s="186">
        <v>46115</v>
      </c>
      <c r="B1839" s="205">
        <v>4187070924</v>
      </c>
      <c r="C1839" s="189" t="s">
        <v>15253</v>
      </c>
      <c r="D1839" s="186">
        <v>46119</v>
      </c>
      <c r="E1839" s="206"/>
      <c r="F1839" s="189"/>
      <c r="G1839" s="207" t="s">
        <v>15010</v>
      </c>
      <c r="H1839" s="206"/>
      <c r="I1839" s="288" t="s">
        <v>15621</v>
      </c>
      <c r="J1839" s="283" t="s">
        <v>1769</v>
      </c>
      <c r="K1839" s="205" t="s">
        <v>27</v>
      </c>
      <c r="L1839" s="190" t="str">
        <f>VLOOKUP($K1839,TONG_SL!$A:$D,2,0)</f>
        <v>Chân giò heo muối 300g</v>
      </c>
      <c r="M1839" s="243"/>
      <c r="N1839" s="190" t="str">
        <f t="shared" si="172"/>
        <v>K-C6</v>
      </c>
      <c r="O1839" s="243"/>
      <c r="P1839" s="243"/>
      <c r="Q1839" s="190" t="str">
        <f>VLOOKUP(K1839,TONG_SL!$A:$D,3,0)</f>
        <v>Túi</v>
      </c>
      <c r="R1839" s="248">
        <v>44</v>
      </c>
      <c r="S1839" s="159"/>
      <c r="T1839" s="159">
        <f>VLOOKUP(VLOOKUP(G1839,Ma_KH!$A:$R,18,0)&amp;K1839,Gia_MB!$A:$F,6,0)</f>
        <v>73431</v>
      </c>
      <c r="U1839" s="254">
        <f t="shared" si="168"/>
        <v>3230964</v>
      </c>
      <c r="V1839" s="159"/>
      <c r="W1839" s="246">
        <f t="shared" si="169"/>
        <v>0</v>
      </c>
      <c r="X1839" s="247" t="str">
        <f t="shared" si="170"/>
        <v>8</v>
      </c>
      <c r="Y1839" s="159"/>
      <c r="Z1839" s="254">
        <f t="shared" si="171"/>
        <v>258477.12</v>
      </c>
      <c r="AA1839" s="5">
        <f>VLOOKUP(G1839,Ma_KH!$A:$R,14,0)</f>
        <v>60</v>
      </c>
    </row>
    <row r="1840" spans="1:27" x14ac:dyDescent="0.25">
      <c r="A1840" s="186">
        <v>46115</v>
      </c>
      <c r="B1840" s="205">
        <v>4187070924</v>
      </c>
      <c r="C1840" s="189" t="s">
        <v>15253</v>
      </c>
      <c r="D1840" s="186">
        <v>46119</v>
      </c>
      <c r="E1840" s="206"/>
      <c r="F1840" s="189"/>
      <c r="G1840" s="207" t="s">
        <v>15010</v>
      </c>
      <c r="H1840" s="206"/>
      <c r="I1840" s="288" t="s">
        <v>15621</v>
      </c>
      <c r="J1840" s="283" t="s">
        <v>1769</v>
      </c>
      <c r="K1840" s="205" t="s">
        <v>30</v>
      </c>
      <c r="L1840" s="190" t="str">
        <f>VLOOKUP($K1840,TONG_SL!$A:$D,2,0)</f>
        <v>Gà muối 500g</v>
      </c>
      <c r="M1840" s="243"/>
      <c r="N1840" s="190" t="str">
        <f t="shared" si="172"/>
        <v>K-C6</v>
      </c>
      <c r="O1840" s="243"/>
      <c r="P1840" s="243"/>
      <c r="Q1840" s="190" t="str">
        <f>VLOOKUP(K1840,TONG_SL!$A:$D,3,0)</f>
        <v>Túi</v>
      </c>
      <c r="R1840" s="248">
        <v>40</v>
      </c>
      <c r="S1840" s="159"/>
      <c r="T1840" s="159">
        <f>VLOOKUP(VLOOKUP(G1840,Ma_KH!$A:$R,18,0)&amp;K1840,Gia_MB!$A:$F,6,0)</f>
        <v>116611</v>
      </c>
      <c r="U1840" s="254">
        <f t="shared" si="168"/>
        <v>4664440</v>
      </c>
      <c r="V1840" s="159"/>
      <c r="W1840" s="246">
        <f t="shared" si="169"/>
        <v>0</v>
      </c>
      <c r="X1840" s="247" t="str">
        <f t="shared" si="170"/>
        <v>8</v>
      </c>
      <c r="Y1840" s="159"/>
      <c r="Z1840" s="254">
        <f t="shared" si="171"/>
        <v>373155.2</v>
      </c>
      <c r="AA1840" s="5">
        <f>VLOOKUP(G1840,Ma_KH!$A:$R,14,0)</f>
        <v>60</v>
      </c>
    </row>
    <row r="1841" spans="1:27" x14ac:dyDescent="0.25">
      <c r="A1841" s="186">
        <v>46115</v>
      </c>
      <c r="B1841" s="205">
        <v>4187070924</v>
      </c>
      <c r="C1841" s="189" t="s">
        <v>15253</v>
      </c>
      <c r="D1841" s="186">
        <v>46119</v>
      </c>
      <c r="E1841" s="206"/>
      <c r="F1841" s="189"/>
      <c r="G1841" s="207" t="s">
        <v>15010</v>
      </c>
      <c r="H1841" s="206"/>
      <c r="I1841" s="288" t="s">
        <v>15621</v>
      </c>
      <c r="J1841" s="283" t="s">
        <v>1769</v>
      </c>
      <c r="K1841" s="205" t="s">
        <v>34</v>
      </c>
      <c r="L1841" s="190" t="str">
        <f>VLOOKUP($K1841,TONG_SL!$A:$D,2,0)</f>
        <v>Tai heo muối 200g</v>
      </c>
      <c r="M1841" s="243"/>
      <c r="N1841" s="190" t="str">
        <f t="shared" si="172"/>
        <v>K-C6</v>
      </c>
      <c r="O1841" s="243"/>
      <c r="P1841" s="243"/>
      <c r="Q1841" s="190" t="str">
        <f>VLOOKUP(K1841,TONG_SL!$A:$D,3,0)</f>
        <v>Túi</v>
      </c>
      <c r="R1841" s="248">
        <v>4</v>
      </c>
      <c r="S1841" s="159"/>
      <c r="T1841" s="159">
        <f>VLOOKUP(VLOOKUP(G1841,Ma_KH!$A:$R,18,0)&amp;K1841,Gia_MB!$A:$F,6,0)</f>
        <v>55595</v>
      </c>
      <c r="U1841" s="254">
        <f t="shared" si="168"/>
        <v>222380</v>
      </c>
      <c r="V1841" s="159"/>
      <c r="W1841" s="246">
        <f t="shared" si="169"/>
        <v>0</v>
      </c>
      <c r="X1841" s="247" t="str">
        <f t="shared" si="170"/>
        <v>8</v>
      </c>
      <c r="Y1841" s="159"/>
      <c r="Z1841" s="254">
        <f t="shared" si="171"/>
        <v>17790.400000000001</v>
      </c>
      <c r="AA1841" s="5">
        <f>VLOOKUP(G1841,Ma_KH!$A:$R,14,0)</f>
        <v>60</v>
      </c>
    </row>
    <row r="1842" spans="1:27" x14ac:dyDescent="0.25">
      <c r="A1842" s="186">
        <v>46115</v>
      </c>
      <c r="B1842" s="205">
        <v>4187070924</v>
      </c>
      <c r="C1842" s="189" t="s">
        <v>15253</v>
      </c>
      <c r="D1842" s="186">
        <v>46119</v>
      </c>
      <c r="E1842" s="206"/>
      <c r="F1842" s="189"/>
      <c r="G1842" s="207" t="s">
        <v>15010</v>
      </c>
      <c r="H1842" s="206"/>
      <c r="I1842" s="288" t="s">
        <v>15621</v>
      </c>
      <c r="J1842" s="283" t="s">
        <v>1769</v>
      </c>
      <c r="K1842" s="205" t="s">
        <v>37</v>
      </c>
      <c r="L1842" s="190" t="str">
        <f>VLOOKUP($K1842,TONG_SL!$A:$D,2,0)</f>
        <v>Chả cốm 300g</v>
      </c>
      <c r="M1842" s="243"/>
      <c r="N1842" s="190" t="str">
        <f t="shared" si="172"/>
        <v>K-C6</v>
      </c>
      <c r="O1842" s="243"/>
      <c r="P1842" s="243"/>
      <c r="Q1842" s="190" t="str">
        <f>VLOOKUP(K1842,TONG_SL!$A:$D,3,0)</f>
        <v>Túi</v>
      </c>
      <c r="R1842" s="248">
        <v>4</v>
      </c>
      <c r="S1842" s="159"/>
      <c r="T1842" s="159">
        <f>VLOOKUP(VLOOKUP(G1842,Ma_KH!$A:$R,18,0)&amp;K1842,Gia_MB!$A:$F,6,0)</f>
        <v>74250</v>
      </c>
      <c r="U1842" s="254">
        <f t="shared" si="168"/>
        <v>297000</v>
      </c>
      <c r="V1842" s="159"/>
      <c r="W1842" s="246">
        <f t="shared" si="169"/>
        <v>0</v>
      </c>
      <c r="X1842" s="247" t="str">
        <f t="shared" si="170"/>
        <v>8</v>
      </c>
      <c r="Y1842" s="159"/>
      <c r="Z1842" s="254">
        <f t="shared" si="171"/>
        <v>23760</v>
      </c>
      <c r="AA1842" s="5">
        <f>VLOOKUP(G1842,Ma_KH!$A:$R,14,0)</f>
        <v>60</v>
      </c>
    </row>
    <row r="1843" spans="1:27" x14ac:dyDescent="0.25">
      <c r="A1843" s="186">
        <v>46115</v>
      </c>
      <c r="B1843" s="205">
        <v>4187070924</v>
      </c>
      <c r="C1843" s="189" t="s">
        <v>15253</v>
      </c>
      <c r="D1843" s="186">
        <v>46119</v>
      </c>
      <c r="E1843" s="206"/>
      <c r="F1843" s="189"/>
      <c r="G1843" s="207" t="s">
        <v>15010</v>
      </c>
      <c r="H1843" s="206"/>
      <c r="I1843" s="288" t="s">
        <v>15621</v>
      </c>
      <c r="J1843" s="283" t="s">
        <v>1769</v>
      </c>
      <c r="K1843" s="205" t="s">
        <v>32</v>
      </c>
      <c r="L1843" s="190" t="str">
        <f>VLOOKUP($K1843,TONG_SL!$A:$D,2,0)</f>
        <v>Giò Tai Lưỡi Xào 250g</v>
      </c>
      <c r="M1843" s="243"/>
      <c r="N1843" s="190" t="str">
        <f t="shared" si="172"/>
        <v>K-C6</v>
      </c>
      <c r="O1843" s="243"/>
      <c r="P1843" s="243"/>
      <c r="Q1843" s="190" t="str">
        <f>VLOOKUP(K1843,TONG_SL!$A:$D,3,0)</f>
        <v>Túi</v>
      </c>
      <c r="R1843" s="248">
        <v>32</v>
      </c>
      <c r="S1843" s="159"/>
      <c r="T1843" s="159">
        <f>VLOOKUP(VLOOKUP(G1843,Ma_KH!$A:$R,18,0)&amp;K1843,Gia_MB!$A:$F,6,0)</f>
        <v>50182</v>
      </c>
      <c r="U1843" s="254">
        <f t="shared" si="168"/>
        <v>1605824</v>
      </c>
      <c r="V1843" s="159"/>
      <c r="W1843" s="246">
        <f t="shared" si="169"/>
        <v>0</v>
      </c>
      <c r="X1843" s="247" t="str">
        <f t="shared" si="170"/>
        <v>8</v>
      </c>
      <c r="Y1843" s="159"/>
      <c r="Z1843" s="254">
        <f t="shared" si="171"/>
        <v>128465.92</v>
      </c>
      <c r="AA1843" s="5">
        <f>VLOOKUP(G1843,Ma_KH!$A:$R,14,0)</f>
        <v>60</v>
      </c>
    </row>
    <row r="1844" spans="1:27" x14ac:dyDescent="0.25">
      <c r="A1844" s="186">
        <v>46115</v>
      </c>
      <c r="B1844" s="205">
        <v>4187070924</v>
      </c>
      <c r="C1844" s="189" t="s">
        <v>15253</v>
      </c>
      <c r="D1844" s="186">
        <v>46119</v>
      </c>
      <c r="E1844" s="206"/>
      <c r="F1844" s="189"/>
      <c r="G1844" s="207" t="s">
        <v>15010</v>
      </c>
      <c r="H1844" s="206"/>
      <c r="I1844" s="288" t="s">
        <v>15621</v>
      </c>
      <c r="J1844" s="283" t="s">
        <v>1769</v>
      </c>
      <c r="K1844" s="205" t="s">
        <v>48</v>
      </c>
      <c r="L1844" s="190" t="str">
        <f>VLOOKUP($K1844,TONG_SL!$A:$D,2,0)</f>
        <v>Mọc Nấm Hương 250g</v>
      </c>
      <c r="M1844" s="243"/>
      <c r="N1844" s="190" t="str">
        <f t="shared" si="172"/>
        <v>K-C6</v>
      </c>
      <c r="O1844" s="243"/>
      <c r="P1844" s="243"/>
      <c r="Q1844" s="190" t="str">
        <f>VLOOKUP(K1844,TONG_SL!$A:$D,3,0)</f>
        <v>Túi</v>
      </c>
      <c r="R1844" s="248">
        <v>16</v>
      </c>
      <c r="S1844" s="159"/>
      <c r="T1844" s="159">
        <f>VLOOKUP(VLOOKUP(G1844,Ma_KH!$A:$R,18,0)&amp;K1844,Gia_MB!$A:$F,6,0)</f>
        <v>46000</v>
      </c>
      <c r="U1844" s="254">
        <f t="shared" si="168"/>
        <v>736000</v>
      </c>
      <c r="V1844" s="159"/>
      <c r="W1844" s="246">
        <f t="shared" si="169"/>
        <v>0</v>
      </c>
      <c r="X1844" s="247" t="str">
        <f t="shared" si="170"/>
        <v>8</v>
      </c>
      <c r="Y1844" s="159"/>
      <c r="Z1844" s="254">
        <f t="shared" si="171"/>
        <v>58880</v>
      </c>
      <c r="AA1844" s="5">
        <f>VLOOKUP(G1844,Ma_KH!$A:$R,14,0)</f>
        <v>60</v>
      </c>
    </row>
    <row r="1845" spans="1:27" x14ac:dyDescent="0.25">
      <c r="A1845" s="186">
        <v>46115</v>
      </c>
      <c r="B1845" s="205">
        <v>4187070920</v>
      </c>
      <c r="C1845" s="189" t="s">
        <v>15253</v>
      </c>
      <c r="D1845" s="186">
        <v>46119</v>
      </c>
      <c r="E1845" s="206"/>
      <c r="F1845" s="189"/>
      <c r="G1845" s="207" t="s">
        <v>15010</v>
      </c>
      <c r="H1845" s="206"/>
      <c r="I1845" s="288" t="s">
        <v>15622</v>
      </c>
      <c r="J1845" s="283" t="s">
        <v>1769</v>
      </c>
      <c r="K1845" s="205" t="s">
        <v>32</v>
      </c>
      <c r="L1845" s="190" t="str">
        <f>VLOOKUP($K1845,TONG_SL!$A:$D,2,0)</f>
        <v>Giò Tai Lưỡi Xào 250g</v>
      </c>
      <c r="M1845" s="243"/>
      <c r="N1845" s="190" t="str">
        <f t="shared" si="172"/>
        <v>K-C6</v>
      </c>
      <c r="O1845" s="243"/>
      <c r="P1845" s="243"/>
      <c r="Q1845" s="190" t="str">
        <f>VLOOKUP(K1845,TONG_SL!$A:$D,3,0)</f>
        <v>Túi</v>
      </c>
      <c r="R1845" s="248">
        <v>15</v>
      </c>
      <c r="S1845" s="159"/>
      <c r="T1845" s="159">
        <f>VLOOKUP(VLOOKUP(G1845,Ma_KH!$A:$R,18,0)&amp;K1845,Gia_MB!$A:$F,6,0)</f>
        <v>50182</v>
      </c>
      <c r="U1845" s="254">
        <f t="shared" si="168"/>
        <v>752730</v>
      </c>
      <c r="V1845" s="159"/>
      <c r="W1845" s="246">
        <f t="shared" si="169"/>
        <v>0</v>
      </c>
      <c r="X1845" s="247" t="str">
        <f t="shared" si="170"/>
        <v>8</v>
      </c>
      <c r="Y1845" s="159"/>
      <c r="Z1845" s="254">
        <f t="shared" si="171"/>
        <v>60218.400000000001</v>
      </c>
      <c r="AA1845" s="5">
        <f>VLOOKUP(G1845,Ma_KH!$A:$R,14,0)</f>
        <v>60</v>
      </c>
    </row>
    <row r="1846" spans="1:27" x14ac:dyDescent="0.25">
      <c r="A1846" s="186">
        <v>46115</v>
      </c>
      <c r="B1846" s="205">
        <v>4187070920</v>
      </c>
      <c r="C1846" s="189" t="s">
        <v>15253</v>
      </c>
      <c r="D1846" s="186">
        <v>46119</v>
      </c>
      <c r="E1846" s="206"/>
      <c r="F1846" s="189"/>
      <c r="G1846" s="207" t="s">
        <v>15010</v>
      </c>
      <c r="H1846" s="206"/>
      <c r="I1846" s="288" t="s">
        <v>15622</v>
      </c>
      <c r="J1846" s="283" t="s">
        <v>1769</v>
      </c>
      <c r="K1846" s="205" t="s">
        <v>48</v>
      </c>
      <c r="L1846" s="190" t="str">
        <f>VLOOKUP($K1846,TONG_SL!$A:$D,2,0)</f>
        <v>Mọc Nấm Hương 250g</v>
      </c>
      <c r="M1846" s="243"/>
      <c r="N1846" s="190" t="str">
        <f t="shared" si="172"/>
        <v>K-C6</v>
      </c>
      <c r="O1846" s="243"/>
      <c r="P1846" s="243"/>
      <c r="Q1846" s="190" t="str">
        <f>VLOOKUP(K1846,TONG_SL!$A:$D,3,0)</f>
        <v>Túi</v>
      </c>
      <c r="R1846" s="248">
        <v>13</v>
      </c>
      <c r="S1846" s="159"/>
      <c r="T1846" s="159">
        <f>VLOOKUP(VLOOKUP(G1846,Ma_KH!$A:$R,18,0)&amp;K1846,Gia_MB!$A:$F,6,0)</f>
        <v>46000</v>
      </c>
      <c r="U1846" s="254">
        <f t="shared" si="168"/>
        <v>598000</v>
      </c>
      <c r="V1846" s="159"/>
      <c r="W1846" s="246">
        <f t="shared" si="169"/>
        <v>0</v>
      </c>
      <c r="X1846" s="247" t="str">
        <f t="shared" si="170"/>
        <v>8</v>
      </c>
      <c r="Y1846" s="159"/>
      <c r="Z1846" s="254">
        <f t="shared" si="171"/>
        <v>47840</v>
      </c>
      <c r="AA1846" s="5">
        <f>VLOOKUP(G1846,Ma_KH!$A:$R,14,0)</f>
        <v>60</v>
      </c>
    </row>
    <row r="1847" spans="1:27" x14ac:dyDescent="0.25">
      <c r="A1847" s="186">
        <v>46115</v>
      </c>
      <c r="B1847" s="205">
        <v>4187070920</v>
      </c>
      <c r="C1847" s="189" t="s">
        <v>15253</v>
      </c>
      <c r="D1847" s="186">
        <v>46119</v>
      </c>
      <c r="E1847" s="206"/>
      <c r="F1847" s="189"/>
      <c r="G1847" s="207" t="s">
        <v>15010</v>
      </c>
      <c r="H1847" s="206"/>
      <c r="I1847" s="288" t="s">
        <v>15622</v>
      </c>
      <c r="J1847" s="283" t="s">
        <v>1769</v>
      </c>
      <c r="K1847" s="205" t="s">
        <v>37</v>
      </c>
      <c r="L1847" s="190" t="str">
        <f>VLOOKUP($K1847,TONG_SL!$A:$D,2,0)</f>
        <v>Chả cốm 300g</v>
      </c>
      <c r="M1847" s="243"/>
      <c r="N1847" s="190" t="str">
        <f t="shared" si="172"/>
        <v>K-C6</v>
      </c>
      <c r="O1847" s="243"/>
      <c r="P1847" s="243"/>
      <c r="Q1847" s="190" t="str">
        <f>VLOOKUP(K1847,TONG_SL!$A:$D,3,0)</f>
        <v>Túi</v>
      </c>
      <c r="R1847" s="248">
        <v>5</v>
      </c>
      <c r="S1847" s="159"/>
      <c r="T1847" s="159">
        <f>VLOOKUP(VLOOKUP(G1847,Ma_KH!$A:$R,18,0)&amp;K1847,Gia_MB!$A:$F,6,0)</f>
        <v>74250</v>
      </c>
      <c r="U1847" s="254">
        <f t="shared" si="168"/>
        <v>371250</v>
      </c>
      <c r="V1847" s="159"/>
      <c r="W1847" s="246">
        <f t="shared" si="169"/>
        <v>0</v>
      </c>
      <c r="X1847" s="247" t="str">
        <f t="shared" si="170"/>
        <v>8</v>
      </c>
      <c r="Y1847" s="159"/>
      <c r="Z1847" s="254">
        <f t="shared" si="171"/>
        <v>29700</v>
      </c>
      <c r="AA1847" s="5">
        <f>VLOOKUP(G1847,Ma_KH!$A:$R,14,0)</f>
        <v>60</v>
      </c>
    </row>
    <row r="1848" spans="1:27" x14ac:dyDescent="0.25">
      <c r="A1848" s="186">
        <v>46115</v>
      </c>
      <c r="B1848" s="205">
        <v>4187070920</v>
      </c>
      <c r="C1848" s="189" t="s">
        <v>15253</v>
      </c>
      <c r="D1848" s="186">
        <v>46119</v>
      </c>
      <c r="E1848" s="206"/>
      <c r="F1848" s="189"/>
      <c r="G1848" s="207" t="s">
        <v>15010</v>
      </c>
      <c r="H1848" s="206"/>
      <c r="I1848" s="288" t="s">
        <v>15622</v>
      </c>
      <c r="J1848" s="283" t="s">
        <v>1769</v>
      </c>
      <c r="K1848" s="205" t="s">
        <v>34</v>
      </c>
      <c r="L1848" s="190" t="str">
        <f>VLOOKUP($K1848,TONG_SL!$A:$D,2,0)</f>
        <v>Tai heo muối 200g</v>
      </c>
      <c r="M1848" s="243"/>
      <c r="N1848" s="190" t="str">
        <f t="shared" si="172"/>
        <v>K-C6</v>
      </c>
      <c r="O1848" s="243"/>
      <c r="P1848" s="243"/>
      <c r="Q1848" s="190" t="str">
        <f>VLOOKUP(K1848,TONG_SL!$A:$D,3,0)</f>
        <v>Túi</v>
      </c>
      <c r="R1848" s="248">
        <v>5</v>
      </c>
      <c r="S1848" s="159"/>
      <c r="T1848" s="159">
        <f>VLOOKUP(VLOOKUP(G1848,Ma_KH!$A:$R,18,0)&amp;K1848,Gia_MB!$A:$F,6,0)</f>
        <v>55595</v>
      </c>
      <c r="U1848" s="254">
        <f t="shared" si="168"/>
        <v>277975</v>
      </c>
      <c r="V1848" s="159"/>
      <c r="W1848" s="246">
        <f t="shared" si="169"/>
        <v>0</v>
      </c>
      <c r="X1848" s="247" t="str">
        <f t="shared" si="170"/>
        <v>8</v>
      </c>
      <c r="Y1848" s="159"/>
      <c r="Z1848" s="254">
        <f t="shared" si="171"/>
        <v>22238</v>
      </c>
      <c r="AA1848" s="5">
        <f>VLOOKUP(G1848,Ma_KH!$A:$R,14,0)</f>
        <v>60</v>
      </c>
    </row>
    <row r="1849" spans="1:27" x14ac:dyDescent="0.25">
      <c r="A1849" s="186">
        <v>46115</v>
      </c>
      <c r="B1849" s="205">
        <v>4187070920</v>
      </c>
      <c r="C1849" s="189" t="s">
        <v>15253</v>
      </c>
      <c r="D1849" s="186">
        <v>46119</v>
      </c>
      <c r="E1849" s="206"/>
      <c r="F1849" s="189"/>
      <c r="G1849" s="207" t="s">
        <v>15010</v>
      </c>
      <c r="H1849" s="206"/>
      <c r="I1849" s="288" t="s">
        <v>15622</v>
      </c>
      <c r="J1849" s="283" t="s">
        <v>1769</v>
      </c>
      <c r="K1849" s="205" t="s">
        <v>27</v>
      </c>
      <c r="L1849" s="190" t="str">
        <f>VLOOKUP($K1849,TONG_SL!$A:$D,2,0)</f>
        <v>Chân giò heo muối 300g</v>
      </c>
      <c r="M1849" s="243"/>
      <c r="N1849" s="190" t="str">
        <f t="shared" si="172"/>
        <v>K-C6</v>
      </c>
      <c r="O1849" s="243"/>
      <c r="P1849" s="243"/>
      <c r="Q1849" s="190" t="str">
        <f>VLOOKUP(K1849,TONG_SL!$A:$D,3,0)</f>
        <v>Túi</v>
      </c>
      <c r="R1849" s="248">
        <v>10</v>
      </c>
      <c r="S1849" s="159"/>
      <c r="T1849" s="159">
        <f>VLOOKUP(VLOOKUP(G1849,Ma_KH!$A:$R,18,0)&amp;K1849,Gia_MB!$A:$F,6,0)</f>
        <v>73431</v>
      </c>
      <c r="U1849" s="254">
        <f t="shared" ref="U1849:U1912" si="173">T1849*R1849</f>
        <v>734310</v>
      </c>
      <c r="V1849" s="159"/>
      <c r="W1849" s="246">
        <f t="shared" ref="W1849:W1912" si="174">U1849*V1849</f>
        <v>0</v>
      </c>
      <c r="X1849" s="247" t="str">
        <f t="shared" ref="X1849:X1912" si="175">IF(B1849&lt;&gt;"","8","0")</f>
        <v>8</v>
      </c>
      <c r="Y1849" s="159"/>
      <c r="Z1849" s="254">
        <f t="shared" ref="Z1849:Z1912" si="176">U1849*X1849%</f>
        <v>58744.800000000003</v>
      </c>
      <c r="AA1849" s="5">
        <f>VLOOKUP(G1849,Ma_KH!$A:$R,14,0)</f>
        <v>60</v>
      </c>
    </row>
    <row r="1850" spans="1:27" x14ac:dyDescent="0.25">
      <c r="A1850" s="186">
        <v>46115</v>
      </c>
      <c r="B1850" s="205">
        <v>4187070921</v>
      </c>
      <c r="C1850" s="189" t="s">
        <v>15253</v>
      </c>
      <c r="D1850" s="186">
        <v>46119</v>
      </c>
      <c r="E1850" s="206"/>
      <c r="F1850" s="189"/>
      <c r="G1850" s="207" t="s">
        <v>15010</v>
      </c>
      <c r="H1850" s="206"/>
      <c r="I1850" s="288" t="s">
        <v>15623</v>
      </c>
      <c r="J1850" s="283" t="s">
        <v>1769</v>
      </c>
      <c r="K1850" s="205" t="s">
        <v>27</v>
      </c>
      <c r="L1850" s="190" t="str">
        <f>VLOOKUP($K1850,TONG_SL!$A:$D,2,0)</f>
        <v>Chân giò heo muối 300g</v>
      </c>
      <c r="M1850" s="243"/>
      <c r="N1850" s="190" t="str">
        <f t="shared" si="172"/>
        <v>K-C6</v>
      </c>
      <c r="O1850" s="243"/>
      <c r="P1850" s="243"/>
      <c r="Q1850" s="190" t="str">
        <f>VLOOKUP(K1850,TONG_SL!$A:$D,3,0)</f>
        <v>Túi</v>
      </c>
      <c r="R1850" s="248">
        <v>28</v>
      </c>
      <c r="S1850" s="159"/>
      <c r="T1850" s="159">
        <f>VLOOKUP(VLOOKUP(G1850,Ma_KH!$A:$R,18,0)&amp;K1850,Gia_MB!$A:$F,6,0)</f>
        <v>73431</v>
      </c>
      <c r="U1850" s="254">
        <f t="shared" si="173"/>
        <v>2056068</v>
      </c>
      <c r="V1850" s="159"/>
      <c r="W1850" s="246">
        <f t="shared" si="174"/>
        <v>0</v>
      </c>
      <c r="X1850" s="247" t="str">
        <f t="shared" si="175"/>
        <v>8</v>
      </c>
      <c r="Y1850" s="159"/>
      <c r="Z1850" s="254">
        <f t="shared" si="176"/>
        <v>164485.44</v>
      </c>
      <c r="AA1850" s="5">
        <f>VLOOKUP(G1850,Ma_KH!$A:$R,14,0)</f>
        <v>60</v>
      </c>
    </row>
    <row r="1851" spans="1:27" x14ac:dyDescent="0.25">
      <c r="A1851" s="186">
        <v>46115</v>
      </c>
      <c r="B1851" s="205">
        <v>4187070921</v>
      </c>
      <c r="C1851" s="189" t="s">
        <v>15253</v>
      </c>
      <c r="D1851" s="186">
        <v>46119</v>
      </c>
      <c r="E1851" s="206"/>
      <c r="F1851" s="189"/>
      <c r="G1851" s="207" t="s">
        <v>15010</v>
      </c>
      <c r="H1851" s="206"/>
      <c r="I1851" s="288" t="s">
        <v>15623</v>
      </c>
      <c r="J1851" s="283" t="s">
        <v>1769</v>
      </c>
      <c r="K1851" s="205" t="s">
        <v>30</v>
      </c>
      <c r="L1851" s="190" t="str">
        <f>VLOOKUP($K1851,TONG_SL!$A:$D,2,0)</f>
        <v>Gà muối 500g</v>
      </c>
      <c r="M1851" s="243"/>
      <c r="N1851" s="190" t="str">
        <f t="shared" si="172"/>
        <v>K-C6</v>
      </c>
      <c r="O1851" s="243"/>
      <c r="P1851" s="243"/>
      <c r="Q1851" s="190" t="str">
        <f>VLOOKUP(K1851,TONG_SL!$A:$D,3,0)</f>
        <v>Túi</v>
      </c>
      <c r="R1851" s="248">
        <v>24</v>
      </c>
      <c r="S1851" s="159"/>
      <c r="T1851" s="159">
        <f>VLOOKUP(VLOOKUP(G1851,Ma_KH!$A:$R,18,0)&amp;K1851,Gia_MB!$A:$F,6,0)</f>
        <v>116611</v>
      </c>
      <c r="U1851" s="254">
        <f t="shared" si="173"/>
        <v>2798664</v>
      </c>
      <c r="V1851" s="159"/>
      <c r="W1851" s="246">
        <f t="shared" si="174"/>
        <v>0</v>
      </c>
      <c r="X1851" s="247" t="str">
        <f t="shared" si="175"/>
        <v>8</v>
      </c>
      <c r="Y1851" s="159"/>
      <c r="Z1851" s="254">
        <f t="shared" si="176"/>
        <v>223893.12</v>
      </c>
      <c r="AA1851" s="5">
        <f>VLOOKUP(G1851,Ma_KH!$A:$R,14,0)</f>
        <v>60</v>
      </c>
    </row>
    <row r="1852" spans="1:27" x14ac:dyDescent="0.25">
      <c r="A1852" s="186">
        <v>46115</v>
      </c>
      <c r="B1852" s="205">
        <v>4187070921</v>
      </c>
      <c r="C1852" s="189" t="s">
        <v>15253</v>
      </c>
      <c r="D1852" s="186">
        <v>46119</v>
      </c>
      <c r="E1852" s="206"/>
      <c r="F1852" s="189"/>
      <c r="G1852" s="207" t="s">
        <v>15010</v>
      </c>
      <c r="H1852" s="206"/>
      <c r="I1852" s="288" t="s">
        <v>15623</v>
      </c>
      <c r="J1852" s="283" t="s">
        <v>1769</v>
      </c>
      <c r="K1852" s="205" t="s">
        <v>34</v>
      </c>
      <c r="L1852" s="190" t="str">
        <f>VLOOKUP($K1852,TONG_SL!$A:$D,2,0)</f>
        <v>Tai heo muối 200g</v>
      </c>
      <c r="M1852" s="243"/>
      <c r="N1852" s="190" t="str">
        <f t="shared" si="172"/>
        <v>K-C6</v>
      </c>
      <c r="O1852" s="243"/>
      <c r="P1852" s="243"/>
      <c r="Q1852" s="190" t="str">
        <f>VLOOKUP(K1852,TONG_SL!$A:$D,3,0)</f>
        <v>Túi</v>
      </c>
      <c r="R1852" s="248">
        <v>4</v>
      </c>
      <c r="S1852" s="159"/>
      <c r="T1852" s="159">
        <f>VLOOKUP(VLOOKUP(G1852,Ma_KH!$A:$R,18,0)&amp;K1852,Gia_MB!$A:$F,6,0)</f>
        <v>55595</v>
      </c>
      <c r="U1852" s="254">
        <f t="shared" si="173"/>
        <v>222380</v>
      </c>
      <c r="V1852" s="159"/>
      <c r="W1852" s="246">
        <f t="shared" si="174"/>
        <v>0</v>
      </c>
      <c r="X1852" s="247" t="str">
        <f t="shared" si="175"/>
        <v>8</v>
      </c>
      <c r="Y1852" s="159"/>
      <c r="Z1852" s="254">
        <f t="shared" si="176"/>
        <v>17790.400000000001</v>
      </c>
      <c r="AA1852" s="5">
        <f>VLOOKUP(G1852,Ma_KH!$A:$R,14,0)</f>
        <v>60</v>
      </c>
    </row>
    <row r="1853" spans="1:27" x14ac:dyDescent="0.25">
      <c r="A1853" s="186">
        <v>46115</v>
      </c>
      <c r="B1853" s="205">
        <v>4187070921</v>
      </c>
      <c r="C1853" s="189" t="s">
        <v>15253</v>
      </c>
      <c r="D1853" s="186">
        <v>46119</v>
      </c>
      <c r="E1853" s="206"/>
      <c r="F1853" s="189"/>
      <c r="G1853" s="207" t="s">
        <v>15010</v>
      </c>
      <c r="H1853" s="206"/>
      <c r="I1853" s="288" t="s">
        <v>15623</v>
      </c>
      <c r="J1853" s="283" t="s">
        <v>1769</v>
      </c>
      <c r="K1853" s="205" t="s">
        <v>37</v>
      </c>
      <c r="L1853" s="190" t="str">
        <f>VLOOKUP($K1853,TONG_SL!$A:$D,2,0)</f>
        <v>Chả cốm 300g</v>
      </c>
      <c r="M1853" s="243"/>
      <c r="N1853" s="190" t="str">
        <f t="shared" si="172"/>
        <v>K-C6</v>
      </c>
      <c r="O1853" s="243"/>
      <c r="P1853" s="243"/>
      <c r="Q1853" s="190" t="str">
        <f>VLOOKUP(K1853,TONG_SL!$A:$D,3,0)</f>
        <v>Túi</v>
      </c>
      <c r="R1853" s="248">
        <v>2</v>
      </c>
      <c r="S1853" s="159"/>
      <c r="T1853" s="159">
        <f>VLOOKUP(VLOOKUP(G1853,Ma_KH!$A:$R,18,0)&amp;K1853,Gia_MB!$A:$F,6,0)</f>
        <v>74250</v>
      </c>
      <c r="U1853" s="254">
        <f t="shared" si="173"/>
        <v>148500</v>
      </c>
      <c r="V1853" s="159"/>
      <c r="W1853" s="246">
        <f t="shared" si="174"/>
        <v>0</v>
      </c>
      <c r="X1853" s="247" t="str">
        <f t="shared" si="175"/>
        <v>8</v>
      </c>
      <c r="Y1853" s="159"/>
      <c r="Z1853" s="254">
        <f t="shared" si="176"/>
        <v>11880</v>
      </c>
      <c r="AA1853" s="5">
        <f>VLOOKUP(G1853,Ma_KH!$A:$R,14,0)</f>
        <v>60</v>
      </c>
    </row>
    <row r="1854" spans="1:27" x14ac:dyDescent="0.25">
      <c r="A1854" s="186">
        <v>46115</v>
      </c>
      <c r="B1854" s="205">
        <v>4187070921</v>
      </c>
      <c r="C1854" s="189" t="s">
        <v>15253</v>
      </c>
      <c r="D1854" s="186">
        <v>46119</v>
      </c>
      <c r="E1854" s="206"/>
      <c r="F1854" s="189"/>
      <c r="G1854" s="207" t="s">
        <v>15010</v>
      </c>
      <c r="H1854" s="206"/>
      <c r="I1854" s="288" t="s">
        <v>15623</v>
      </c>
      <c r="J1854" s="283" t="s">
        <v>1769</v>
      </c>
      <c r="K1854" s="205" t="s">
        <v>32</v>
      </c>
      <c r="L1854" s="190" t="str">
        <f>VLOOKUP($K1854,TONG_SL!$A:$D,2,0)</f>
        <v>Giò Tai Lưỡi Xào 250g</v>
      </c>
      <c r="M1854" s="243"/>
      <c r="N1854" s="190" t="str">
        <f t="shared" si="172"/>
        <v>K-C6</v>
      </c>
      <c r="O1854" s="243"/>
      <c r="P1854" s="243"/>
      <c r="Q1854" s="190" t="str">
        <f>VLOOKUP(K1854,TONG_SL!$A:$D,3,0)</f>
        <v>Túi</v>
      </c>
      <c r="R1854" s="248">
        <v>24</v>
      </c>
      <c r="S1854" s="159"/>
      <c r="T1854" s="159">
        <f>VLOOKUP(VLOOKUP(G1854,Ma_KH!$A:$R,18,0)&amp;K1854,Gia_MB!$A:$F,6,0)</f>
        <v>50182</v>
      </c>
      <c r="U1854" s="254">
        <f t="shared" si="173"/>
        <v>1204368</v>
      </c>
      <c r="V1854" s="159"/>
      <c r="W1854" s="246">
        <f t="shared" si="174"/>
        <v>0</v>
      </c>
      <c r="X1854" s="247" t="str">
        <f t="shared" si="175"/>
        <v>8</v>
      </c>
      <c r="Y1854" s="159"/>
      <c r="Z1854" s="254">
        <f t="shared" si="176"/>
        <v>96349.440000000002</v>
      </c>
      <c r="AA1854" s="5">
        <f>VLOOKUP(G1854,Ma_KH!$A:$R,14,0)</f>
        <v>60</v>
      </c>
    </row>
    <row r="1855" spans="1:27" x14ac:dyDescent="0.25">
      <c r="A1855" s="186">
        <v>46115</v>
      </c>
      <c r="B1855" s="205">
        <v>4187070921</v>
      </c>
      <c r="C1855" s="189" t="s">
        <v>15253</v>
      </c>
      <c r="D1855" s="186">
        <v>46119</v>
      </c>
      <c r="E1855" s="206"/>
      <c r="F1855" s="189"/>
      <c r="G1855" s="207" t="s">
        <v>15010</v>
      </c>
      <c r="H1855" s="206"/>
      <c r="I1855" s="288" t="s">
        <v>15623</v>
      </c>
      <c r="J1855" s="283" t="s">
        <v>1769</v>
      </c>
      <c r="K1855" s="205" t="s">
        <v>48</v>
      </c>
      <c r="L1855" s="190" t="str">
        <f>VLOOKUP($K1855,TONG_SL!$A:$D,2,0)</f>
        <v>Mọc Nấm Hương 250g</v>
      </c>
      <c r="M1855" s="243"/>
      <c r="N1855" s="190" t="str">
        <f t="shared" si="172"/>
        <v>K-C6</v>
      </c>
      <c r="O1855" s="243"/>
      <c r="P1855" s="243"/>
      <c r="Q1855" s="190" t="str">
        <f>VLOOKUP(K1855,TONG_SL!$A:$D,3,0)</f>
        <v>Túi</v>
      </c>
      <c r="R1855" s="248">
        <v>14</v>
      </c>
      <c r="S1855" s="159"/>
      <c r="T1855" s="159">
        <f>VLOOKUP(VLOOKUP(G1855,Ma_KH!$A:$R,18,0)&amp;K1855,Gia_MB!$A:$F,6,0)</f>
        <v>46000</v>
      </c>
      <c r="U1855" s="254">
        <f t="shared" si="173"/>
        <v>644000</v>
      </c>
      <c r="V1855" s="159"/>
      <c r="W1855" s="246">
        <f t="shared" si="174"/>
        <v>0</v>
      </c>
      <c r="X1855" s="247" t="str">
        <f t="shared" si="175"/>
        <v>8</v>
      </c>
      <c r="Y1855" s="159"/>
      <c r="Z1855" s="254">
        <f t="shared" si="176"/>
        <v>51520</v>
      </c>
      <c r="AA1855" s="5">
        <f>VLOOKUP(G1855,Ma_KH!$A:$R,14,0)</f>
        <v>60</v>
      </c>
    </row>
    <row r="1856" spans="1:27" x14ac:dyDescent="0.25">
      <c r="A1856" s="186">
        <v>46115</v>
      </c>
      <c r="B1856" s="205">
        <v>4187070931</v>
      </c>
      <c r="C1856" s="189" t="s">
        <v>15253</v>
      </c>
      <c r="D1856" s="186">
        <v>46119</v>
      </c>
      <c r="E1856" s="206"/>
      <c r="F1856" s="189"/>
      <c r="G1856" s="207" t="s">
        <v>15010</v>
      </c>
      <c r="H1856" s="206"/>
      <c r="I1856" s="288" t="s">
        <v>15624</v>
      </c>
      <c r="J1856" s="283" t="s">
        <v>1769</v>
      </c>
      <c r="K1856" s="205" t="s">
        <v>27</v>
      </c>
      <c r="L1856" s="190" t="str">
        <f>VLOOKUP($K1856,TONG_SL!$A:$D,2,0)</f>
        <v>Chân giò heo muối 300g</v>
      </c>
      <c r="M1856" s="243"/>
      <c r="N1856" s="190" t="str">
        <f t="shared" si="172"/>
        <v>K-C6</v>
      </c>
      <c r="O1856" s="243"/>
      <c r="P1856" s="243"/>
      <c r="Q1856" s="190" t="str">
        <f>VLOOKUP(K1856,TONG_SL!$A:$D,3,0)</f>
        <v>Túi</v>
      </c>
      <c r="R1856" s="248">
        <v>17</v>
      </c>
      <c r="S1856" s="159"/>
      <c r="T1856" s="159">
        <f>VLOOKUP(VLOOKUP(G1856,Ma_KH!$A:$R,18,0)&amp;K1856,Gia_MB!$A:$F,6,0)</f>
        <v>73431</v>
      </c>
      <c r="U1856" s="254">
        <f t="shared" si="173"/>
        <v>1248327</v>
      </c>
      <c r="V1856" s="159"/>
      <c r="W1856" s="246">
        <f t="shared" si="174"/>
        <v>0</v>
      </c>
      <c r="X1856" s="247" t="str">
        <f t="shared" si="175"/>
        <v>8</v>
      </c>
      <c r="Y1856" s="159"/>
      <c r="Z1856" s="254">
        <f t="shared" si="176"/>
        <v>99866.16</v>
      </c>
      <c r="AA1856" s="5">
        <f>VLOOKUP(G1856,Ma_KH!$A:$R,14,0)</f>
        <v>60</v>
      </c>
    </row>
    <row r="1857" spans="1:27" x14ac:dyDescent="0.25">
      <c r="A1857" s="186">
        <v>46115</v>
      </c>
      <c r="B1857" s="205">
        <v>4187070931</v>
      </c>
      <c r="C1857" s="189" t="s">
        <v>15253</v>
      </c>
      <c r="D1857" s="186">
        <v>46119</v>
      </c>
      <c r="E1857" s="206"/>
      <c r="F1857" s="189"/>
      <c r="G1857" s="207" t="s">
        <v>15010</v>
      </c>
      <c r="H1857" s="206"/>
      <c r="I1857" s="288" t="s">
        <v>15624</v>
      </c>
      <c r="J1857" s="283" t="s">
        <v>1769</v>
      </c>
      <c r="K1857" s="205" t="s">
        <v>30</v>
      </c>
      <c r="L1857" s="190" t="str">
        <f>VLOOKUP($K1857,TONG_SL!$A:$D,2,0)</f>
        <v>Gà muối 500g</v>
      </c>
      <c r="M1857" s="243"/>
      <c r="N1857" s="190" t="str">
        <f t="shared" si="172"/>
        <v>K-C6</v>
      </c>
      <c r="O1857" s="243"/>
      <c r="P1857" s="243"/>
      <c r="Q1857" s="190" t="str">
        <f>VLOOKUP(K1857,TONG_SL!$A:$D,3,0)</f>
        <v>Túi</v>
      </c>
      <c r="R1857" s="248">
        <v>5</v>
      </c>
      <c r="S1857" s="159"/>
      <c r="T1857" s="159">
        <f>VLOOKUP(VLOOKUP(G1857,Ma_KH!$A:$R,18,0)&amp;K1857,Gia_MB!$A:$F,6,0)</f>
        <v>116611</v>
      </c>
      <c r="U1857" s="254">
        <f t="shared" si="173"/>
        <v>583055</v>
      </c>
      <c r="V1857" s="159"/>
      <c r="W1857" s="246">
        <f t="shared" si="174"/>
        <v>0</v>
      </c>
      <c r="X1857" s="247" t="str">
        <f t="shared" si="175"/>
        <v>8</v>
      </c>
      <c r="Y1857" s="159"/>
      <c r="Z1857" s="254">
        <f t="shared" si="176"/>
        <v>46644.4</v>
      </c>
      <c r="AA1857" s="5">
        <f>VLOOKUP(G1857,Ma_KH!$A:$R,14,0)</f>
        <v>60</v>
      </c>
    </row>
    <row r="1858" spans="1:27" x14ac:dyDescent="0.25">
      <c r="A1858" s="186">
        <v>46115</v>
      </c>
      <c r="B1858" s="205">
        <v>4187070931</v>
      </c>
      <c r="C1858" s="189" t="s">
        <v>15253</v>
      </c>
      <c r="D1858" s="186">
        <v>46119</v>
      </c>
      <c r="E1858" s="206"/>
      <c r="F1858" s="189"/>
      <c r="G1858" s="207" t="s">
        <v>15010</v>
      </c>
      <c r="H1858" s="206"/>
      <c r="I1858" s="288" t="s">
        <v>15624</v>
      </c>
      <c r="J1858" s="283" t="s">
        <v>1769</v>
      </c>
      <c r="K1858" s="205" t="s">
        <v>32</v>
      </c>
      <c r="L1858" s="190" t="str">
        <f>VLOOKUP($K1858,TONG_SL!$A:$D,2,0)</f>
        <v>Giò Tai Lưỡi Xào 250g</v>
      </c>
      <c r="M1858" s="243"/>
      <c r="N1858" s="190" t="str">
        <f t="shared" si="172"/>
        <v>K-C6</v>
      </c>
      <c r="O1858" s="243"/>
      <c r="P1858" s="243"/>
      <c r="Q1858" s="190" t="str">
        <f>VLOOKUP(K1858,TONG_SL!$A:$D,3,0)</f>
        <v>Túi</v>
      </c>
      <c r="R1858" s="248">
        <v>8</v>
      </c>
      <c r="S1858" s="159"/>
      <c r="T1858" s="159">
        <f>VLOOKUP(VLOOKUP(G1858,Ma_KH!$A:$R,18,0)&amp;K1858,Gia_MB!$A:$F,6,0)</f>
        <v>50182</v>
      </c>
      <c r="U1858" s="254">
        <f t="shared" si="173"/>
        <v>401456</v>
      </c>
      <c r="V1858" s="159"/>
      <c r="W1858" s="246">
        <f t="shared" si="174"/>
        <v>0</v>
      </c>
      <c r="X1858" s="247" t="str">
        <f t="shared" si="175"/>
        <v>8</v>
      </c>
      <c r="Y1858" s="159"/>
      <c r="Z1858" s="254">
        <f t="shared" si="176"/>
        <v>32116.48</v>
      </c>
      <c r="AA1858" s="5">
        <f>VLOOKUP(G1858,Ma_KH!$A:$R,14,0)</f>
        <v>60</v>
      </c>
    </row>
    <row r="1859" spans="1:27" x14ac:dyDescent="0.25">
      <c r="A1859" s="186">
        <v>46115</v>
      </c>
      <c r="B1859" s="205">
        <v>4187070931</v>
      </c>
      <c r="C1859" s="189" t="s">
        <v>15253</v>
      </c>
      <c r="D1859" s="186">
        <v>46119</v>
      </c>
      <c r="E1859" s="206"/>
      <c r="F1859" s="189"/>
      <c r="G1859" s="207" t="s">
        <v>15010</v>
      </c>
      <c r="H1859" s="206"/>
      <c r="I1859" s="288" t="s">
        <v>15624</v>
      </c>
      <c r="J1859" s="283" t="s">
        <v>1769</v>
      </c>
      <c r="K1859" s="205" t="s">
        <v>48</v>
      </c>
      <c r="L1859" s="190" t="str">
        <f>VLOOKUP($K1859,TONG_SL!$A:$D,2,0)</f>
        <v>Mọc Nấm Hương 250g</v>
      </c>
      <c r="M1859" s="243"/>
      <c r="N1859" s="190" t="str">
        <f t="shared" ref="N1859:N1922" si="177">IF($B1859&lt;&gt;"","K-C6","")</f>
        <v>K-C6</v>
      </c>
      <c r="O1859" s="243"/>
      <c r="P1859" s="243"/>
      <c r="Q1859" s="190" t="str">
        <f>VLOOKUP(K1859,TONG_SL!$A:$D,3,0)</f>
        <v>Túi</v>
      </c>
      <c r="R1859" s="248">
        <v>14</v>
      </c>
      <c r="S1859" s="159"/>
      <c r="T1859" s="159">
        <f>VLOOKUP(VLOOKUP(G1859,Ma_KH!$A:$R,18,0)&amp;K1859,Gia_MB!$A:$F,6,0)</f>
        <v>46000</v>
      </c>
      <c r="U1859" s="254">
        <f t="shared" si="173"/>
        <v>644000</v>
      </c>
      <c r="V1859" s="159"/>
      <c r="W1859" s="246">
        <f t="shared" si="174"/>
        <v>0</v>
      </c>
      <c r="X1859" s="247" t="str">
        <f t="shared" si="175"/>
        <v>8</v>
      </c>
      <c r="Y1859" s="159"/>
      <c r="Z1859" s="254">
        <f t="shared" si="176"/>
        <v>51520</v>
      </c>
      <c r="AA1859" s="5">
        <f>VLOOKUP(G1859,Ma_KH!$A:$R,14,0)</f>
        <v>60</v>
      </c>
    </row>
    <row r="1860" spans="1:27" x14ac:dyDescent="0.25">
      <c r="A1860" s="186">
        <v>46115</v>
      </c>
      <c r="B1860" s="205">
        <v>4187070902</v>
      </c>
      <c r="C1860" s="189" t="s">
        <v>15253</v>
      </c>
      <c r="D1860" s="186">
        <v>46119</v>
      </c>
      <c r="E1860" s="206"/>
      <c r="F1860" s="189"/>
      <c r="G1860" s="207" t="s">
        <v>15010</v>
      </c>
      <c r="H1860" s="206"/>
      <c r="I1860" s="288" t="s">
        <v>15625</v>
      </c>
      <c r="J1860" s="283" t="s">
        <v>1769</v>
      </c>
      <c r="K1860" s="205" t="s">
        <v>27</v>
      </c>
      <c r="L1860" s="190" t="str">
        <f>VLOOKUP($K1860,TONG_SL!$A:$D,2,0)</f>
        <v>Chân giò heo muối 300g</v>
      </c>
      <c r="M1860" s="243"/>
      <c r="N1860" s="190" t="str">
        <f t="shared" si="177"/>
        <v>K-C6</v>
      </c>
      <c r="O1860" s="243"/>
      <c r="P1860" s="243"/>
      <c r="Q1860" s="190" t="str">
        <f>VLOOKUP(K1860,TONG_SL!$A:$D,3,0)</f>
        <v>Túi</v>
      </c>
      <c r="R1860" s="248">
        <v>16</v>
      </c>
      <c r="S1860" s="159"/>
      <c r="T1860" s="159">
        <f>VLOOKUP(VLOOKUP(G1860,Ma_KH!$A:$R,18,0)&amp;K1860,Gia_MB!$A:$F,6,0)</f>
        <v>73431</v>
      </c>
      <c r="U1860" s="254">
        <f t="shared" si="173"/>
        <v>1174896</v>
      </c>
      <c r="V1860" s="159"/>
      <c r="W1860" s="246">
        <f t="shared" si="174"/>
        <v>0</v>
      </c>
      <c r="X1860" s="247" t="str">
        <f t="shared" si="175"/>
        <v>8</v>
      </c>
      <c r="Y1860" s="159"/>
      <c r="Z1860" s="254">
        <f t="shared" si="176"/>
        <v>93991.680000000008</v>
      </c>
      <c r="AA1860" s="5">
        <f>VLOOKUP(G1860,Ma_KH!$A:$R,14,0)</f>
        <v>60</v>
      </c>
    </row>
    <row r="1861" spans="1:27" x14ac:dyDescent="0.25">
      <c r="A1861" s="186">
        <v>46115</v>
      </c>
      <c r="B1861" s="205">
        <v>4187070902</v>
      </c>
      <c r="C1861" s="189" t="s">
        <v>15253</v>
      </c>
      <c r="D1861" s="186">
        <v>46119</v>
      </c>
      <c r="E1861" s="206"/>
      <c r="F1861" s="189"/>
      <c r="G1861" s="207" t="s">
        <v>15010</v>
      </c>
      <c r="H1861" s="206"/>
      <c r="I1861" s="288" t="s">
        <v>15625</v>
      </c>
      <c r="J1861" s="283" t="s">
        <v>1769</v>
      </c>
      <c r="K1861" s="205" t="s">
        <v>30</v>
      </c>
      <c r="L1861" s="190" t="str">
        <f>VLOOKUP($K1861,TONG_SL!$A:$D,2,0)</f>
        <v>Gà muối 500g</v>
      </c>
      <c r="M1861" s="243"/>
      <c r="N1861" s="190" t="str">
        <f t="shared" si="177"/>
        <v>K-C6</v>
      </c>
      <c r="O1861" s="243"/>
      <c r="P1861" s="243"/>
      <c r="Q1861" s="190" t="str">
        <f>VLOOKUP(K1861,TONG_SL!$A:$D,3,0)</f>
        <v>Túi</v>
      </c>
      <c r="R1861" s="248">
        <v>6</v>
      </c>
      <c r="S1861" s="159"/>
      <c r="T1861" s="159">
        <f>VLOOKUP(VLOOKUP(G1861,Ma_KH!$A:$R,18,0)&amp;K1861,Gia_MB!$A:$F,6,0)</f>
        <v>116611</v>
      </c>
      <c r="U1861" s="254">
        <f t="shared" si="173"/>
        <v>699666</v>
      </c>
      <c r="V1861" s="159"/>
      <c r="W1861" s="246">
        <f t="shared" si="174"/>
        <v>0</v>
      </c>
      <c r="X1861" s="247" t="str">
        <f t="shared" si="175"/>
        <v>8</v>
      </c>
      <c r="Y1861" s="159"/>
      <c r="Z1861" s="254">
        <f t="shared" si="176"/>
        <v>55973.279999999999</v>
      </c>
      <c r="AA1861" s="5">
        <f>VLOOKUP(G1861,Ma_KH!$A:$R,14,0)</f>
        <v>60</v>
      </c>
    </row>
    <row r="1862" spans="1:27" x14ac:dyDescent="0.25">
      <c r="A1862" s="186">
        <v>46115</v>
      </c>
      <c r="B1862" s="205">
        <v>4187070902</v>
      </c>
      <c r="C1862" s="189" t="s">
        <v>15253</v>
      </c>
      <c r="D1862" s="186">
        <v>46119</v>
      </c>
      <c r="E1862" s="206"/>
      <c r="F1862" s="189"/>
      <c r="G1862" s="207" t="s">
        <v>15010</v>
      </c>
      <c r="H1862" s="206"/>
      <c r="I1862" s="288" t="s">
        <v>15625</v>
      </c>
      <c r="J1862" s="283" t="s">
        <v>1769</v>
      </c>
      <c r="K1862" s="205" t="s">
        <v>34</v>
      </c>
      <c r="L1862" s="190" t="str">
        <f>VLOOKUP($K1862,TONG_SL!$A:$D,2,0)</f>
        <v>Tai heo muối 200g</v>
      </c>
      <c r="M1862" s="243"/>
      <c r="N1862" s="190" t="str">
        <f t="shared" si="177"/>
        <v>K-C6</v>
      </c>
      <c r="O1862" s="243"/>
      <c r="P1862" s="243"/>
      <c r="Q1862" s="190" t="str">
        <f>VLOOKUP(K1862,TONG_SL!$A:$D,3,0)</f>
        <v>Túi</v>
      </c>
      <c r="R1862" s="248">
        <v>2</v>
      </c>
      <c r="S1862" s="159"/>
      <c r="T1862" s="159">
        <f>VLOOKUP(VLOOKUP(G1862,Ma_KH!$A:$R,18,0)&amp;K1862,Gia_MB!$A:$F,6,0)</f>
        <v>55595</v>
      </c>
      <c r="U1862" s="254">
        <f t="shared" si="173"/>
        <v>111190</v>
      </c>
      <c r="V1862" s="159"/>
      <c r="W1862" s="246">
        <f t="shared" si="174"/>
        <v>0</v>
      </c>
      <c r="X1862" s="247" t="str">
        <f t="shared" si="175"/>
        <v>8</v>
      </c>
      <c r="Y1862" s="159"/>
      <c r="Z1862" s="254">
        <f t="shared" si="176"/>
        <v>8895.2000000000007</v>
      </c>
      <c r="AA1862" s="5">
        <f>VLOOKUP(G1862,Ma_KH!$A:$R,14,0)</f>
        <v>60</v>
      </c>
    </row>
    <row r="1863" spans="1:27" x14ac:dyDescent="0.25">
      <c r="A1863" s="186">
        <v>46115</v>
      </c>
      <c r="B1863" s="205">
        <v>4187070902</v>
      </c>
      <c r="C1863" s="189" t="s">
        <v>15253</v>
      </c>
      <c r="D1863" s="186">
        <v>46119</v>
      </c>
      <c r="E1863" s="206"/>
      <c r="F1863" s="189"/>
      <c r="G1863" s="207" t="s">
        <v>15010</v>
      </c>
      <c r="H1863" s="206"/>
      <c r="I1863" s="288" t="s">
        <v>15625</v>
      </c>
      <c r="J1863" s="283" t="s">
        <v>1769</v>
      </c>
      <c r="K1863" s="205" t="s">
        <v>37</v>
      </c>
      <c r="L1863" s="190" t="str">
        <f>VLOOKUP($K1863,TONG_SL!$A:$D,2,0)</f>
        <v>Chả cốm 300g</v>
      </c>
      <c r="M1863" s="243"/>
      <c r="N1863" s="190" t="str">
        <f t="shared" si="177"/>
        <v>K-C6</v>
      </c>
      <c r="O1863" s="243"/>
      <c r="P1863" s="243"/>
      <c r="Q1863" s="190" t="str">
        <f>VLOOKUP(K1863,TONG_SL!$A:$D,3,0)</f>
        <v>Túi</v>
      </c>
      <c r="R1863" s="248">
        <v>2</v>
      </c>
      <c r="S1863" s="159"/>
      <c r="T1863" s="159">
        <f>VLOOKUP(VLOOKUP(G1863,Ma_KH!$A:$R,18,0)&amp;K1863,Gia_MB!$A:$F,6,0)</f>
        <v>74250</v>
      </c>
      <c r="U1863" s="254">
        <f t="shared" si="173"/>
        <v>148500</v>
      </c>
      <c r="V1863" s="159"/>
      <c r="W1863" s="246">
        <f t="shared" si="174"/>
        <v>0</v>
      </c>
      <c r="X1863" s="247" t="str">
        <f t="shared" si="175"/>
        <v>8</v>
      </c>
      <c r="Y1863" s="159"/>
      <c r="Z1863" s="254">
        <f t="shared" si="176"/>
        <v>11880</v>
      </c>
      <c r="AA1863" s="5">
        <f>VLOOKUP(G1863,Ma_KH!$A:$R,14,0)</f>
        <v>60</v>
      </c>
    </row>
    <row r="1864" spans="1:27" x14ac:dyDescent="0.25">
      <c r="A1864" s="186">
        <v>46115</v>
      </c>
      <c r="B1864" s="205">
        <v>4187070902</v>
      </c>
      <c r="C1864" s="189" t="s">
        <v>15253</v>
      </c>
      <c r="D1864" s="186">
        <v>46119</v>
      </c>
      <c r="E1864" s="206"/>
      <c r="F1864" s="189"/>
      <c r="G1864" s="207" t="s">
        <v>15010</v>
      </c>
      <c r="H1864" s="206"/>
      <c r="I1864" s="288" t="s">
        <v>15625</v>
      </c>
      <c r="J1864" s="283" t="s">
        <v>1769</v>
      </c>
      <c r="K1864" s="205" t="s">
        <v>32</v>
      </c>
      <c r="L1864" s="190" t="str">
        <f>VLOOKUP($K1864,TONG_SL!$A:$D,2,0)</f>
        <v>Giò Tai Lưỡi Xào 250g</v>
      </c>
      <c r="M1864" s="243"/>
      <c r="N1864" s="190" t="str">
        <f t="shared" si="177"/>
        <v>K-C6</v>
      </c>
      <c r="O1864" s="243"/>
      <c r="P1864" s="243"/>
      <c r="Q1864" s="190" t="str">
        <f>VLOOKUP(K1864,TONG_SL!$A:$D,3,0)</f>
        <v>Túi</v>
      </c>
      <c r="R1864" s="248">
        <v>12</v>
      </c>
      <c r="S1864" s="159"/>
      <c r="T1864" s="159">
        <f>VLOOKUP(VLOOKUP(G1864,Ma_KH!$A:$R,18,0)&amp;K1864,Gia_MB!$A:$F,6,0)</f>
        <v>50182</v>
      </c>
      <c r="U1864" s="254">
        <f t="shared" si="173"/>
        <v>602184</v>
      </c>
      <c r="V1864" s="159"/>
      <c r="W1864" s="246">
        <f t="shared" si="174"/>
        <v>0</v>
      </c>
      <c r="X1864" s="247" t="str">
        <f t="shared" si="175"/>
        <v>8</v>
      </c>
      <c r="Y1864" s="159"/>
      <c r="Z1864" s="254">
        <f t="shared" si="176"/>
        <v>48174.720000000001</v>
      </c>
      <c r="AA1864" s="5">
        <f>VLOOKUP(G1864,Ma_KH!$A:$R,14,0)</f>
        <v>60</v>
      </c>
    </row>
    <row r="1865" spans="1:27" x14ac:dyDescent="0.25">
      <c r="A1865" s="186">
        <v>46115</v>
      </c>
      <c r="B1865" s="205">
        <v>4187070902</v>
      </c>
      <c r="C1865" s="189" t="s">
        <v>15253</v>
      </c>
      <c r="D1865" s="186">
        <v>46119</v>
      </c>
      <c r="E1865" s="206"/>
      <c r="F1865" s="189"/>
      <c r="G1865" s="207" t="s">
        <v>15010</v>
      </c>
      <c r="H1865" s="206"/>
      <c r="I1865" s="288" t="s">
        <v>15625</v>
      </c>
      <c r="J1865" s="283" t="s">
        <v>1769</v>
      </c>
      <c r="K1865" s="205" t="s">
        <v>48</v>
      </c>
      <c r="L1865" s="190" t="str">
        <f>VLOOKUP($K1865,TONG_SL!$A:$D,2,0)</f>
        <v>Mọc Nấm Hương 250g</v>
      </c>
      <c r="M1865" s="243"/>
      <c r="N1865" s="190" t="str">
        <f t="shared" si="177"/>
        <v>K-C6</v>
      </c>
      <c r="O1865" s="243"/>
      <c r="P1865" s="243"/>
      <c r="Q1865" s="190" t="str">
        <f>VLOOKUP(K1865,TONG_SL!$A:$D,3,0)</f>
        <v>Túi</v>
      </c>
      <c r="R1865" s="248">
        <v>6</v>
      </c>
      <c r="S1865" s="159"/>
      <c r="T1865" s="159">
        <f>VLOOKUP(VLOOKUP(G1865,Ma_KH!$A:$R,18,0)&amp;K1865,Gia_MB!$A:$F,6,0)</f>
        <v>46000</v>
      </c>
      <c r="U1865" s="254">
        <f t="shared" si="173"/>
        <v>276000</v>
      </c>
      <c r="V1865" s="159"/>
      <c r="W1865" s="246">
        <f t="shared" si="174"/>
        <v>0</v>
      </c>
      <c r="X1865" s="247" t="str">
        <f t="shared" si="175"/>
        <v>8</v>
      </c>
      <c r="Y1865" s="159"/>
      <c r="Z1865" s="254">
        <f t="shared" si="176"/>
        <v>22080</v>
      </c>
      <c r="AA1865" s="5">
        <f>VLOOKUP(G1865,Ma_KH!$A:$R,14,0)</f>
        <v>60</v>
      </c>
    </row>
    <row r="1866" spans="1:27" x14ac:dyDescent="0.25">
      <c r="A1866" s="186">
        <v>46115</v>
      </c>
      <c r="B1866" s="205">
        <v>4187070900</v>
      </c>
      <c r="C1866" s="189" t="s">
        <v>15253</v>
      </c>
      <c r="D1866" s="186">
        <v>46119</v>
      </c>
      <c r="E1866" s="206"/>
      <c r="F1866" s="189"/>
      <c r="G1866" s="207" t="s">
        <v>15010</v>
      </c>
      <c r="H1866" s="206"/>
      <c r="I1866" s="288" t="s">
        <v>15626</v>
      </c>
      <c r="J1866" s="283" t="s">
        <v>1769</v>
      </c>
      <c r="K1866" s="205" t="s">
        <v>48</v>
      </c>
      <c r="L1866" s="190" t="str">
        <f>VLOOKUP($K1866,TONG_SL!$A:$D,2,0)</f>
        <v>Mọc Nấm Hương 250g</v>
      </c>
      <c r="M1866" s="243"/>
      <c r="N1866" s="190" t="str">
        <f t="shared" si="177"/>
        <v>K-C6</v>
      </c>
      <c r="O1866" s="243"/>
      <c r="P1866" s="243"/>
      <c r="Q1866" s="190" t="str">
        <f>VLOOKUP(K1866,TONG_SL!$A:$D,3,0)</f>
        <v>Túi</v>
      </c>
      <c r="R1866" s="248">
        <v>4</v>
      </c>
      <c r="S1866" s="159"/>
      <c r="T1866" s="159">
        <f>VLOOKUP(VLOOKUP(G1866,Ma_KH!$A:$R,18,0)&amp;K1866,Gia_MB!$A:$F,6,0)</f>
        <v>46000</v>
      </c>
      <c r="U1866" s="254">
        <f t="shared" si="173"/>
        <v>184000</v>
      </c>
      <c r="V1866" s="159"/>
      <c r="W1866" s="246">
        <f t="shared" si="174"/>
        <v>0</v>
      </c>
      <c r="X1866" s="247" t="str">
        <f t="shared" si="175"/>
        <v>8</v>
      </c>
      <c r="Y1866" s="159"/>
      <c r="Z1866" s="254">
        <f t="shared" si="176"/>
        <v>14720</v>
      </c>
      <c r="AA1866" s="5">
        <f>VLOOKUP(G1866,Ma_KH!$A:$R,14,0)</f>
        <v>60</v>
      </c>
    </row>
    <row r="1867" spans="1:27" x14ac:dyDescent="0.25">
      <c r="A1867" s="186">
        <v>46115</v>
      </c>
      <c r="B1867" s="205">
        <v>4187070900</v>
      </c>
      <c r="C1867" s="189" t="s">
        <v>15253</v>
      </c>
      <c r="D1867" s="186">
        <v>46119</v>
      </c>
      <c r="E1867" s="206"/>
      <c r="F1867" s="189"/>
      <c r="G1867" s="207" t="s">
        <v>15010</v>
      </c>
      <c r="H1867" s="206"/>
      <c r="I1867" s="288" t="s">
        <v>15626</v>
      </c>
      <c r="J1867" s="283" t="s">
        <v>1769</v>
      </c>
      <c r="K1867" s="205" t="s">
        <v>32</v>
      </c>
      <c r="L1867" s="190" t="str">
        <f>VLOOKUP($K1867,TONG_SL!$A:$D,2,0)</f>
        <v>Giò Tai Lưỡi Xào 250g</v>
      </c>
      <c r="M1867" s="243"/>
      <c r="N1867" s="190" t="str">
        <f t="shared" si="177"/>
        <v>K-C6</v>
      </c>
      <c r="O1867" s="243"/>
      <c r="P1867" s="243"/>
      <c r="Q1867" s="190" t="str">
        <f>VLOOKUP(K1867,TONG_SL!$A:$D,3,0)</f>
        <v>Túi</v>
      </c>
      <c r="R1867" s="248">
        <v>10</v>
      </c>
      <c r="S1867" s="159"/>
      <c r="T1867" s="159">
        <f>VLOOKUP(VLOOKUP(G1867,Ma_KH!$A:$R,18,0)&amp;K1867,Gia_MB!$A:$F,6,0)</f>
        <v>50182</v>
      </c>
      <c r="U1867" s="254">
        <f t="shared" si="173"/>
        <v>501820</v>
      </c>
      <c r="V1867" s="159"/>
      <c r="W1867" s="246">
        <f t="shared" si="174"/>
        <v>0</v>
      </c>
      <c r="X1867" s="247" t="str">
        <f t="shared" si="175"/>
        <v>8</v>
      </c>
      <c r="Y1867" s="159"/>
      <c r="Z1867" s="254">
        <f t="shared" si="176"/>
        <v>40145.599999999999</v>
      </c>
      <c r="AA1867" s="5">
        <f>VLOOKUP(G1867,Ma_KH!$A:$R,14,0)</f>
        <v>60</v>
      </c>
    </row>
    <row r="1868" spans="1:27" x14ac:dyDescent="0.25">
      <c r="A1868" s="186">
        <v>46115</v>
      </c>
      <c r="B1868" s="205">
        <v>4187070900</v>
      </c>
      <c r="C1868" s="189" t="s">
        <v>15253</v>
      </c>
      <c r="D1868" s="186">
        <v>46119</v>
      </c>
      <c r="E1868" s="206"/>
      <c r="F1868" s="189"/>
      <c r="G1868" s="207" t="s">
        <v>15010</v>
      </c>
      <c r="H1868" s="206"/>
      <c r="I1868" s="288" t="s">
        <v>15626</v>
      </c>
      <c r="J1868" s="283" t="s">
        <v>1769</v>
      </c>
      <c r="K1868" s="205" t="s">
        <v>37</v>
      </c>
      <c r="L1868" s="190" t="str">
        <f>VLOOKUP($K1868,TONG_SL!$A:$D,2,0)</f>
        <v>Chả cốm 300g</v>
      </c>
      <c r="M1868" s="243"/>
      <c r="N1868" s="190" t="str">
        <f t="shared" si="177"/>
        <v>K-C6</v>
      </c>
      <c r="O1868" s="243"/>
      <c r="P1868" s="243"/>
      <c r="Q1868" s="190" t="str">
        <f>VLOOKUP(K1868,TONG_SL!$A:$D,3,0)</f>
        <v>Túi</v>
      </c>
      <c r="R1868" s="248">
        <v>2</v>
      </c>
      <c r="S1868" s="159"/>
      <c r="T1868" s="159">
        <f>VLOOKUP(VLOOKUP(G1868,Ma_KH!$A:$R,18,0)&amp;K1868,Gia_MB!$A:$F,6,0)</f>
        <v>74250</v>
      </c>
      <c r="U1868" s="254">
        <f t="shared" si="173"/>
        <v>148500</v>
      </c>
      <c r="V1868" s="159"/>
      <c r="W1868" s="246">
        <f t="shared" si="174"/>
        <v>0</v>
      </c>
      <c r="X1868" s="247" t="str">
        <f t="shared" si="175"/>
        <v>8</v>
      </c>
      <c r="Y1868" s="159"/>
      <c r="Z1868" s="254">
        <f t="shared" si="176"/>
        <v>11880</v>
      </c>
      <c r="AA1868" s="5">
        <f>VLOOKUP(G1868,Ma_KH!$A:$R,14,0)</f>
        <v>60</v>
      </c>
    </row>
    <row r="1869" spans="1:27" x14ac:dyDescent="0.25">
      <c r="A1869" s="186">
        <v>46115</v>
      </c>
      <c r="B1869" s="205">
        <v>4187070900</v>
      </c>
      <c r="C1869" s="189" t="s">
        <v>15253</v>
      </c>
      <c r="D1869" s="186">
        <v>46119</v>
      </c>
      <c r="E1869" s="206"/>
      <c r="F1869" s="189"/>
      <c r="G1869" s="207" t="s">
        <v>15010</v>
      </c>
      <c r="H1869" s="206"/>
      <c r="I1869" s="288" t="s">
        <v>15626</v>
      </c>
      <c r="J1869" s="283" t="s">
        <v>1769</v>
      </c>
      <c r="K1869" s="205" t="s">
        <v>34</v>
      </c>
      <c r="L1869" s="190" t="str">
        <f>VLOOKUP($K1869,TONG_SL!$A:$D,2,0)</f>
        <v>Tai heo muối 200g</v>
      </c>
      <c r="M1869" s="243"/>
      <c r="N1869" s="190" t="str">
        <f t="shared" si="177"/>
        <v>K-C6</v>
      </c>
      <c r="O1869" s="243"/>
      <c r="P1869" s="243"/>
      <c r="Q1869" s="190" t="str">
        <f>VLOOKUP(K1869,TONG_SL!$A:$D,3,0)</f>
        <v>Túi</v>
      </c>
      <c r="R1869" s="248">
        <v>2</v>
      </c>
      <c r="S1869" s="159"/>
      <c r="T1869" s="159">
        <f>VLOOKUP(VLOOKUP(G1869,Ma_KH!$A:$R,18,0)&amp;K1869,Gia_MB!$A:$F,6,0)</f>
        <v>55595</v>
      </c>
      <c r="U1869" s="254">
        <f t="shared" si="173"/>
        <v>111190</v>
      </c>
      <c r="V1869" s="159"/>
      <c r="W1869" s="246">
        <f t="shared" si="174"/>
        <v>0</v>
      </c>
      <c r="X1869" s="247" t="str">
        <f t="shared" si="175"/>
        <v>8</v>
      </c>
      <c r="Y1869" s="159"/>
      <c r="Z1869" s="254">
        <f t="shared" si="176"/>
        <v>8895.2000000000007</v>
      </c>
      <c r="AA1869" s="5">
        <f>VLOOKUP(G1869,Ma_KH!$A:$R,14,0)</f>
        <v>60</v>
      </c>
    </row>
    <row r="1870" spans="1:27" x14ac:dyDescent="0.25">
      <c r="A1870" s="186">
        <v>46115</v>
      </c>
      <c r="B1870" s="205">
        <v>4187070900</v>
      </c>
      <c r="C1870" s="189" t="s">
        <v>15253</v>
      </c>
      <c r="D1870" s="186">
        <v>46119</v>
      </c>
      <c r="E1870" s="206"/>
      <c r="F1870" s="189"/>
      <c r="G1870" s="207" t="s">
        <v>15010</v>
      </c>
      <c r="H1870" s="206"/>
      <c r="I1870" s="288" t="s">
        <v>15626</v>
      </c>
      <c r="J1870" s="283" t="s">
        <v>1769</v>
      </c>
      <c r="K1870" s="205" t="s">
        <v>30</v>
      </c>
      <c r="L1870" s="190" t="str">
        <f>VLOOKUP($K1870,TONG_SL!$A:$D,2,0)</f>
        <v>Gà muối 500g</v>
      </c>
      <c r="M1870" s="243"/>
      <c r="N1870" s="190" t="str">
        <f t="shared" si="177"/>
        <v>K-C6</v>
      </c>
      <c r="O1870" s="243"/>
      <c r="P1870" s="243"/>
      <c r="Q1870" s="190" t="str">
        <f>VLOOKUP(K1870,TONG_SL!$A:$D,3,0)</f>
        <v>Túi</v>
      </c>
      <c r="R1870" s="248">
        <v>12</v>
      </c>
      <c r="S1870" s="159"/>
      <c r="T1870" s="159">
        <f>VLOOKUP(VLOOKUP(G1870,Ma_KH!$A:$R,18,0)&amp;K1870,Gia_MB!$A:$F,6,0)</f>
        <v>116611</v>
      </c>
      <c r="U1870" s="254">
        <f t="shared" si="173"/>
        <v>1399332</v>
      </c>
      <c r="V1870" s="159"/>
      <c r="W1870" s="246">
        <f t="shared" si="174"/>
        <v>0</v>
      </c>
      <c r="X1870" s="247" t="str">
        <f t="shared" si="175"/>
        <v>8</v>
      </c>
      <c r="Y1870" s="159"/>
      <c r="Z1870" s="254">
        <f t="shared" si="176"/>
        <v>111946.56</v>
      </c>
      <c r="AA1870" s="5">
        <f>VLOOKUP(G1870,Ma_KH!$A:$R,14,0)</f>
        <v>60</v>
      </c>
    </row>
    <row r="1871" spans="1:27" x14ac:dyDescent="0.25">
      <c r="A1871" s="186">
        <v>46115</v>
      </c>
      <c r="B1871" s="205">
        <v>4187070900</v>
      </c>
      <c r="C1871" s="189" t="s">
        <v>15253</v>
      </c>
      <c r="D1871" s="186">
        <v>46119</v>
      </c>
      <c r="E1871" s="206"/>
      <c r="F1871" s="189"/>
      <c r="G1871" s="207" t="s">
        <v>15010</v>
      </c>
      <c r="H1871" s="206"/>
      <c r="I1871" s="288" t="s">
        <v>15626</v>
      </c>
      <c r="J1871" s="283" t="s">
        <v>1769</v>
      </c>
      <c r="K1871" s="205" t="s">
        <v>27</v>
      </c>
      <c r="L1871" s="190" t="str">
        <f>VLOOKUP($K1871,TONG_SL!$A:$D,2,0)</f>
        <v>Chân giò heo muối 300g</v>
      </c>
      <c r="M1871" s="243"/>
      <c r="N1871" s="190" t="str">
        <f t="shared" si="177"/>
        <v>K-C6</v>
      </c>
      <c r="O1871" s="243"/>
      <c r="P1871" s="243"/>
      <c r="Q1871" s="190" t="str">
        <f>VLOOKUP(K1871,TONG_SL!$A:$D,3,0)</f>
        <v>Túi</v>
      </c>
      <c r="R1871" s="248">
        <v>20</v>
      </c>
      <c r="S1871" s="159"/>
      <c r="T1871" s="159">
        <f>VLOOKUP(VLOOKUP(G1871,Ma_KH!$A:$R,18,0)&amp;K1871,Gia_MB!$A:$F,6,0)</f>
        <v>73431</v>
      </c>
      <c r="U1871" s="254">
        <f t="shared" si="173"/>
        <v>1468620</v>
      </c>
      <c r="V1871" s="159"/>
      <c r="W1871" s="246">
        <f t="shared" si="174"/>
        <v>0</v>
      </c>
      <c r="X1871" s="247" t="str">
        <f t="shared" si="175"/>
        <v>8</v>
      </c>
      <c r="Y1871" s="159"/>
      <c r="Z1871" s="254">
        <f t="shared" si="176"/>
        <v>117489.60000000001</v>
      </c>
      <c r="AA1871" s="5">
        <f>VLOOKUP(G1871,Ma_KH!$A:$R,14,0)</f>
        <v>60</v>
      </c>
    </row>
    <row r="1872" spans="1:27" x14ac:dyDescent="0.25">
      <c r="A1872" s="186">
        <v>46118</v>
      </c>
      <c r="B1872" s="205">
        <v>4187126719</v>
      </c>
      <c r="C1872" s="189" t="s">
        <v>15253</v>
      </c>
      <c r="D1872" s="186">
        <v>46119</v>
      </c>
      <c r="E1872" s="206"/>
      <c r="F1872" s="189"/>
      <c r="G1872" s="207" t="s">
        <v>12346</v>
      </c>
      <c r="H1872" s="206"/>
      <c r="I1872" s="288" t="s">
        <v>15627</v>
      </c>
      <c r="J1872" s="283" t="s">
        <v>1769</v>
      </c>
      <c r="K1872" s="205" t="s">
        <v>27</v>
      </c>
      <c r="L1872" s="190" t="str">
        <f>VLOOKUP($K1872,TONG_SL!$A:$D,2,0)</f>
        <v>Chân giò heo muối 300g</v>
      </c>
      <c r="M1872" s="243"/>
      <c r="N1872" s="190" t="str">
        <f t="shared" si="177"/>
        <v>K-C6</v>
      </c>
      <c r="O1872" s="243"/>
      <c r="P1872" s="243"/>
      <c r="Q1872" s="190" t="str">
        <f>VLOOKUP(K1872,TONG_SL!$A:$D,3,0)</f>
        <v>Túi</v>
      </c>
      <c r="R1872" s="248">
        <v>10</v>
      </c>
      <c r="S1872" s="159"/>
      <c r="T1872" s="159">
        <f>VLOOKUP(VLOOKUP(G1872,Ma_KH!$A:$R,18,0)&amp;K1872,Gia_MB!$A:$F,6,0)</f>
        <v>73431</v>
      </c>
      <c r="U1872" s="254">
        <f t="shared" si="173"/>
        <v>734310</v>
      </c>
      <c r="V1872" s="159"/>
      <c r="W1872" s="246">
        <f t="shared" si="174"/>
        <v>0</v>
      </c>
      <c r="X1872" s="247" t="str">
        <f t="shared" si="175"/>
        <v>8</v>
      </c>
      <c r="Y1872" s="159"/>
      <c r="Z1872" s="254">
        <f t="shared" si="176"/>
        <v>58744.800000000003</v>
      </c>
      <c r="AA1872" s="5">
        <f>VLOOKUP(G1872,Ma_KH!$A:$R,14,0)</f>
        <v>60</v>
      </c>
    </row>
    <row r="1873" spans="1:27" x14ac:dyDescent="0.25">
      <c r="A1873" s="186">
        <v>46118</v>
      </c>
      <c r="B1873" s="205">
        <v>4187126719</v>
      </c>
      <c r="C1873" s="189" t="s">
        <v>15253</v>
      </c>
      <c r="D1873" s="186">
        <v>46119</v>
      </c>
      <c r="E1873" s="206"/>
      <c r="F1873" s="189"/>
      <c r="G1873" s="207" t="s">
        <v>12346</v>
      </c>
      <c r="H1873" s="206"/>
      <c r="I1873" s="288" t="s">
        <v>15627</v>
      </c>
      <c r="J1873" s="283" t="s">
        <v>1769</v>
      </c>
      <c r="K1873" s="205" t="s">
        <v>30</v>
      </c>
      <c r="L1873" s="190" t="str">
        <f>VLOOKUP($K1873,TONG_SL!$A:$D,2,0)</f>
        <v>Gà muối 500g</v>
      </c>
      <c r="M1873" s="243"/>
      <c r="N1873" s="190" t="str">
        <f t="shared" si="177"/>
        <v>K-C6</v>
      </c>
      <c r="O1873" s="243"/>
      <c r="P1873" s="243"/>
      <c r="Q1873" s="190" t="str">
        <f>VLOOKUP(K1873,TONG_SL!$A:$D,3,0)</f>
        <v>Túi</v>
      </c>
      <c r="R1873" s="248">
        <v>10</v>
      </c>
      <c r="S1873" s="159"/>
      <c r="T1873" s="159">
        <f>VLOOKUP(VLOOKUP(G1873,Ma_KH!$A:$R,18,0)&amp;K1873,Gia_MB!$A:$F,6,0)</f>
        <v>116611</v>
      </c>
      <c r="U1873" s="254">
        <f t="shared" si="173"/>
        <v>1166110</v>
      </c>
      <c r="V1873" s="159"/>
      <c r="W1873" s="246">
        <f t="shared" si="174"/>
        <v>0</v>
      </c>
      <c r="X1873" s="247" t="str">
        <f t="shared" si="175"/>
        <v>8</v>
      </c>
      <c r="Y1873" s="159"/>
      <c r="Z1873" s="254">
        <f t="shared" si="176"/>
        <v>93288.8</v>
      </c>
      <c r="AA1873" s="5">
        <f>VLOOKUP(G1873,Ma_KH!$A:$R,14,0)</f>
        <v>60</v>
      </c>
    </row>
    <row r="1874" spans="1:27" x14ac:dyDescent="0.25">
      <c r="A1874" s="186">
        <v>46118</v>
      </c>
      <c r="B1874" s="205">
        <v>4187126719</v>
      </c>
      <c r="C1874" s="189" t="s">
        <v>15253</v>
      </c>
      <c r="D1874" s="186">
        <v>46119</v>
      </c>
      <c r="E1874" s="206"/>
      <c r="F1874" s="189"/>
      <c r="G1874" s="207" t="s">
        <v>12346</v>
      </c>
      <c r="H1874" s="206"/>
      <c r="I1874" s="288" t="s">
        <v>15627</v>
      </c>
      <c r="J1874" s="283" t="s">
        <v>1769</v>
      </c>
      <c r="K1874" s="205" t="s">
        <v>34</v>
      </c>
      <c r="L1874" s="190" t="str">
        <f>VLOOKUP($K1874,TONG_SL!$A:$D,2,0)</f>
        <v>Tai heo muối 200g</v>
      </c>
      <c r="M1874" s="243"/>
      <c r="N1874" s="190" t="str">
        <f t="shared" si="177"/>
        <v>K-C6</v>
      </c>
      <c r="O1874" s="243"/>
      <c r="P1874" s="243"/>
      <c r="Q1874" s="190" t="str">
        <f>VLOOKUP(K1874,TONG_SL!$A:$D,3,0)</f>
        <v>Túi</v>
      </c>
      <c r="R1874" s="248">
        <v>10</v>
      </c>
      <c r="S1874" s="159"/>
      <c r="T1874" s="159">
        <f>VLOOKUP(VLOOKUP(G1874,Ma_KH!$A:$R,18,0)&amp;K1874,Gia_MB!$A:$F,6,0)</f>
        <v>55595</v>
      </c>
      <c r="U1874" s="254">
        <f t="shared" si="173"/>
        <v>555950</v>
      </c>
      <c r="V1874" s="159"/>
      <c r="W1874" s="246">
        <f t="shared" si="174"/>
        <v>0</v>
      </c>
      <c r="X1874" s="247" t="str">
        <f t="shared" si="175"/>
        <v>8</v>
      </c>
      <c r="Y1874" s="159"/>
      <c r="Z1874" s="254">
        <f t="shared" si="176"/>
        <v>44476</v>
      </c>
      <c r="AA1874" s="5">
        <f>VLOOKUP(G1874,Ma_KH!$A:$R,14,0)</f>
        <v>60</v>
      </c>
    </row>
    <row r="1875" spans="1:27" x14ac:dyDescent="0.25">
      <c r="A1875" s="186">
        <v>46118</v>
      </c>
      <c r="B1875" s="205">
        <v>4187126719</v>
      </c>
      <c r="C1875" s="189" t="s">
        <v>15253</v>
      </c>
      <c r="D1875" s="186">
        <v>46119</v>
      </c>
      <c r="E1875" s="206"/>
      <c r="F1875" s="189"/>
      <c r="G1875" s="207" t="s">
        <v>12346</v>
      </c>
      <c r="H1875" s="206"/>
      <c r="I1875" s="288" t="s">
        <v>15627</v>
      </c>
      <c r="J1875" s="283" t="s">
        <v>1769</v>
      </c>
      <c r="K1875" s="205" t="s">
        <v>39</v>
      </c>
      <c r="L1875" s="190" t="str">
        <f>VLOOKUP($K1875,TONG_SL!$A:$D,2,0)</f>
        <v>Chả nướng 300g</v>
      </c>
      <c r="M1875" s="243"/>
      <c r="N1875" s="190" t="str">
        <f t="shared" si="177"/>
        <v>K-C6</v>
      </c>
      <c r="O1875" s="243"/>
      <c r="P1875" s="243"/>
      <c r="Q1875" s="190" t="str">
        <f>VLOOKUP(K1875,TONG_SL!$A:$D,3,0)</f>
        <v>Túi</v>
      </c>
      <c r="R1875" s="248">
        <v>5</v>
      </c>
      <c r="S1875" s="159"/>
      <c r="T1875" s="159">
        <f>VLOOKUP(VLOOKUP(G1875,Ma_KH!$A:$R,18,0)&amp;K1875,Gia_MB!$A:$F,6,0)</f>
        <v>70950</v>
      </c>
      <c r="U1875" s="254">
        <f t="shared" si="173"/>
        <v>354750</v>
      </c>
      <c r="V1875" s="159"/>
      <c r="W1875" s="246">
        <f t="shared" si="174"/>
        <v>0</v>
      </c>
      <c r="X1875" s="247" t="str">
        <f t="shared" si="175"/>
        <v>8</v>
      </c>
      <c r="Y1875" s="159"/>
      <c r="Z1875" s="254">
        <f t="shared" si="176"/>
        <v>28380</v>
      </c>
      <c r="AA1875" s="5">
        <f>VLOOKUP(G1875,Ma_KH!$A:$R,14,0)</f>
        <v>60</v>
      </c>
    </row>
    <row r="1876" spans="1:27" x14ac:dyDescent="0.25">
      <c r="A1876" s="186">
        <v>46117</v>
      </c>
      <c r="B1876" s="205">
        <v>4187103882</v>
      </c>
      <c r="C1876" s="189" t="s">
        <v>15253</v>
      </c>
      <c r="D1876" s="186">
        <v>46119</v>
      </c>
      <c r="E1876" s="206"/>
      <c r="F1876" s="189"/>
      <c r="G1876" s="207" t="s">
        <v>12350</v>
      </c>
      <c r="H1876" s="206"/>
      <c r="I1876" s="288" t="s">
        <v>15628</v>
      </c>
      <c r="J1876" s="283" t="s">
        <v>1769</v>
      </c>
      <c r="K1876" s="205" t="s">
        <v>27</v>
      </c>
      <c r="L1876" s="190" t="str">
        <f>VLOOKUP($K1876,TONG_SL!$A:$D,2,0)</f>
        <v>Chân giò heo muối 300g</v>
      </c>
      <c r="M1876" s="243"/>
      <c r="N1876" s="190" t="str">
        <f t="shared" si="177"/>
        <v>K-C6</v>
      </c>
      <c r="O1876" s="243"/>
      <c r="P1876" s="243"/>
      <c r="Q1876" s="190" t="str">
        <f>VLOOKUP(K1876,TONG_SL!$A:$D,3,0)</f>
        <v>Túi</v>
      </c>
      <c r="R1876" s="248">
        <v>15</v>
      </c>
      <c r="S1876" s="159"/>
      <c r="T1876" s="159">
        <f>VLOOKUP(VLOOKUP(G1876,Ma_KH!$A:$R,18,0)&amp;K1876,Gia_MB!$A:$F,6,0)</f>
        <v>73431</v>
      </c>
      <c r="U1876" s="254">
        <f t="shared" si="173"/>
        <v>1101465</v>
      </c>
      <c r="V1876" s="159"/>
      <c r="W1876" s="246">
        <f t="shared" si="174"/>
        <v>0</v>
      </c>
      <c r="X1876" s="247" t="str">
        <f t="shared" si="175"/>
        <v>8</v>
      </c>
      <c r="Y1876" s="159"/>
      <c r="Z1876" s="254">
        <f t="shared" si="176"/>
        <v>88117.2</v>
      </c>
      <c r="AA1876" s="5">
        <f>VLOOKUP(G1876,Ma_KH!$A:$R,14,0)</f>
        <v>60</v>
      </c>
    </row>
    <row r="1877" spans="1:27" x14ac:dyDescent="0.25">
      <c r="A1877" s="186">
        <v>46117</v>
      </c>
      <c r="B1877" s="205">
        <v>4187103882</v>
      </c>
      <c r="C1877" s="189" t="s">
        <v>15253</v>
      </c>
      <c r="D1877" s="186">
        <v>46119</v>
      </c>
      <c r="E1877" s="206"/>
      <c r="F1877" s="189"/>
      <c r="G1877" s="207" t="s">
        <v>12350</v>
      </c>
      <c r="H1877" s="206"/>
      <c r="I1877" s="288" t="s">
        <v>15628</v>
      </c>
      <c r="J1877" s="283" t="s">
        <v>1769</v>
      </c>
      <c r="K1877" s="205" t="s">
        <v>37</v>
      </c>
      <c r="L1877" s="190" t="str">
        <f>VLOOKUP($K1877,TONG_SL!$A:$D,2,0)</f>
        <v>Chả cốm 300g</v>
      </c>
      <c r="M1877" s="243"/>
      <c r="N1877" s="190" t="str">
        <f t="shared" si="177"/>
        <v>K-C6</v>
      </c>
      <c r="O1877" s="243"/>
      <c r="P1877" s="243"/>
      <c r="Q1877" s="190" t="str">
        <f>VLOOKUP(K1877,TONG_SL!$A:$D,3,0)</f>
        <v>Túi</v>
      </c>
      <c r="R1877" s="248">
        <v>10</v>
      </c>
      <c r="S1877" s="159"/>
      <c r="T1877" s="159">
        <f>VLOOKUP(VLOOKUP(G1877,Ma_KH!$A:$R,18,0)&amp;K1877,Gia_MB!$A:$F,6,0)</f>
        <v>74250</v>
      </c>
      <c r="U1877" s="254">
        <f t="shared" si="173"/>
        <v>742500</v>
      </c>
      <c r="V1877" s="159"/>
      <c r="W1877" s="246">
        <f t="shared" si="174"/>
        <v>0</v>
      </c>
      <c r="X1877" s="247" t="str">
        <f t="shared" si="175"/>
        <v>8</v>
      </c>
      <c r="Y1877" s="159"/>
      <c r="Z1877" s="254">
        <f t="shared" si="176"/>
        <v>59400</v>
      </c>
      <c r="AA1877" s="5">
        <f>VLOOKUP(G1877,Ma_KH!$A:$R,14,0)</f>
        <v>60</v>
      </c>
    </row>
    <row r="1878" spans="1:27" x14ac:dyDescent="0.25">
      <c r="A1878" s="186">
        <v>46117</v>
      </c>
      <c r="B1878" s="205">
        <v>4187103882</v>
      </c>
      <c r="C1878" s="189" t="s">
        <v>15253</v>
      </c>
      <c r="D1878" s="186">
        <v>46119</v>
      </c>
      <c r="E1878" s="206"/>
      <c r="F1878" s="189"/>
      <c r="G1878" s="207" t="s">
        <v>12350</v>
      </c>
      <c r="H1878" s="206"/>
      <c r="I1878" s="288" t="s">
        <v>15628</v>
      </c>
      <c r="J1878" s="283" t="s">
        <v>1769</v>
      </c>
      <c r="K1878" s="205" t="s">
        <v>48</v>
      </c>
      <c r="L1878" s="190" t="str">
        <f>VLOOKUP($K1878,TONG_SL!$A:$D,2,0)</f>
        <v>Mọc Nấm Hương 250g</v>
      </c>
      <c r="M1878" s="243"/>
      <c r="N1878" s="190" t="str">
        <f t="shared" si="177"/>
        <v>K-C6</v>
      </c>
      <c r="O1878" s="243"/>
      <c r="P1878" s="243"/>
      <c r="Q1878" s="190" t="str">
        <f>VLOOKUP(K1878,TONG_SL!$A:$D,3,0)</f>
        <v>Túi</v>
      </c>
      <c r="R1878" s="248">
        <v>10</v>
      </c>
      <c r="S1878" s="159"/>
      <c r="T1878" s="159">
        <f>VLOOKUP(VLOOKUP(G1878,Ma_KH!$A:$R,18,0)&amp;K1878,Gia_MB!$A:$F,6,0)</f>
        <v>46000</v>
      </c>
      <c r="U1878" s="254">
        <f t="shared" si="173"/>
        <v>460000</v>
      </c>
      <c r="V1878" s="159"/>
      <c r="W1878" s="246">
        <f t="shared" si="174"/>
        <v>0</v>
      </c>
      <c r="X1878" s="247" t="str">
        <f t="shared" si="175"/>
        <v>8</v>
      </c>
      <c r="Y1878" s="159"/>
      <c r="Z1878" s="254">
        <f t="shared" si="176"/>
        <v>36800</v>
      </c>
      <c r="AA1878" s="5">
        <f>VLOOKUP(G1878,Ma_KH!$A:$R,14,0)</f>
        <v>60</v>
      </c>
    </row>
    <row r="1879" spans="1:27" x14ac:dyDescent="0.25">
      <c r="A1879" s="261">
        <v>46113</v>
      </c>
      <c r="B1879" s="294">
        <v>4187227835</v>
      </c>
      <c r="C1879" s="263" t="s">
        <v>15253</v>
      </c>
      <c r="D1879" s="261">
        <v>46119</v>
      </c>
      <c r="E1879" s="206"/>
      <c r="F1879" s="189"/>
      <c r="G1879" s="265" t="s">
        <v>12350</v>
      </c>
      <c r="H1879" s="206"/>
      <c r="I1879" s="288" t="s">
        <v>15721</v>
      </c>
      <c r="J1879" s="283" t="s">
        <v>1769</v>
      </c>
      <c r="K1879" s="205" t="s">
        <v>32</v>
      </c>
      <c r="L1879" s="190" t="str">
        <f>VLOOKUP($K1879,TONG_SL!$A:$D,2,0)</f>
        <v>Giò Tai Lưỡi Xào 250g</v>
      </c>
      <c r="M1879" s="243"/>
      <c r="N1879" s="190" t="str">
        <f t="shared" si="177"/>
        <v>K-C6</v>
      </c>
      <c r="O1879" s="243"/>
      <c r="P1879" s="243"/>
      <c r="Q1879" s="190" t="str">
        <f>VLOOKUP(K1879,TONG_SL!$A:$D,3,0)</f>
        <v>Túi</v>
      </c>
      <c r="R1879" s="248">
        <v>6</v>
      </c>
      <c r="S1879" s="159"/>
      <c r="T1879" s="159">
        <f>VLOOKUP(VLOOKUP(G1879,Ma_KH!$A:$R,18,0)&amp;K1879,Gia_MB!$A:$F,6,0)</f>
        <v>50182</v>
      </c>
      <c r="U1879" s="254">
        <f t="shared" si="173"/>
        <v>301092</v>
      </c>
      <c r="V1879" s="159"/>
      <c r="W1879" s="246">
        <f t="shared" si="174"/>
        <v>0</v>
      </c>
      <c r="X1879" s="247" t="str">
        <f t="shared" si="175"/>
        <v>8</v>
      </c>
      <c r="Y1879" s="159"/>
      <c r="Z1879" s="254">
        <f t="shared" si="176"/>
        <v>24087.360000000001</v>
      </c>
      <c r="AA1879" s="5">
        <f>VLOOKUP(G1879,Ma_KH!$A:$R,14,0)</f>
        <v>60</v>
      </c>
    </row>
    <row r="1880" spans="1:27" x14ac:dyDescent="0.25">
      <c r="A1880" s="261">
        <v>46113</v>
      </c>
      <c r="B1880" s="294">
        <v>4187227835</v>
      </c>
      <c r="C1880" s="263" t="s">
        <v>15253</v>
      </c>
      <c r="D1880" s="261">
        <v>46119</v>
      </c>
      <c r="E1880" s="206"/>
      <c r="F1880" s="189"/>
      <c r="G1880" s="265" t="s">
        <v>12350</v>
      </c>
      <c r="H1880" s="206"/>
      <c r="I1880" s="288" t="s">
        <v>15721</v>
      </c>
      <c r="J1880" s="283" t="s">
        <v>1769</v>
      </c>
      <c r="K1880" s="205" t="s">
        <v>30</v>
      </c>
      <c r="L1880" s="190" t="str">
        <f>VLOOKUP($K1880,TONG_SL!$A:$D,2,0)</f>
        <v>Gà muối 500g</v>
      </c>
      <c r="M1880" s="243"/>
      <c r="N1880" s="190" t="str">
        <f t="shared" si="177"/>
        <v>K-C6</v>
      </c>
      <c r="O1880" s="243"/>
      <c r="P1880" s="243"/>
      <c r="Q1880" s="190" t="str">
        <f>VLOOKUP(K1880,TONG_SL!$A:$D,3,0)</f>
        <v>Túi</v>
      </c>
      <c r="R1880" s="248">
        <v>10</v>
      </c>
      <c r="S1880" s="159"/>
      <c r="T1880" s="159">
        <f>VLOOKUP(VLOOKUP(G1880,Ma_KH!$A:$R,18,0)&amp;K1880,Gia_MB!$A:$F,6,0)</f>
        <v>116611</v>
      </c>
      <c r="U1880" s="254">
        <f t="shared" si="173"/>
        <v>1166110</v>
      </c>
      <c r="V1880" s="159"/>
      <c r="W1880" s="246">
        <f t="shared" si="174"/>
        <v>0</v>
      </c>
      <c r="X1880" s="247" t="str">
        <f t="shared" si="175"/>
        <v>8</v>
      </c>
      <c r="Y1880" s="159"/>
      <c r="Z1880" s="254">
        <f t="shared" si="176"/>
        <v>93288.8</v>
      </c>
      <c r="AA1880" s="5">
        <f>VLOOKUP(G1880,Ma_KH!$A:$R,14,0)</f>
        <v>60</v>
      </c>
    </row>
    <row r="1881" spans="1:27" x14ac:dyDescent="0.25">
      <c r="A1881" s="261">
        <v>46113</v>
      </c>
      <c r="B1881" s="294">
        <v>4187227835</v>
      </c>
      <c r="C1881" s="263" t="s">
        <v>15253</v>
      </c>
      <c r="D1881" s="261">
        <v>46119</v>
      </c>
      <c r="E1881" s="206"/>
      <c r="F1881" s="189"/>
      <c r="G1881" s="265" t="s">
        <v>12350</v>
      </c>
      <c r="H1881" s="206"/>
      <c r="I1881" s="288" t="s">
        <v>15721</v>
      </c>
      <c r="J1881" s="283" t="s">
        <v>1769</v>
      </c>
      <c r="K1881" s="205" t="s">
        <v>34</v>
      </c>
      <c r="L1881" s="190" t="str">
        <f>VLOOKUP($K1881,TONG_SL!$A:$D,2,0)</f>
        <v>Tai heo muối 200g</v>
      </c>
      <c r="M1881" s="243"/>
      <c r="N1881" s="190" t="str">
        <f t="shared" si="177"/>
        <v>K-C6</v>
      </c>
      <c r="O1881" s="243"/>
      <c r="P1881" s="243"/>
      <c r="Q1881" s="190" t="str">
        <f>VLOOKUP(K1881,TONG_SL!$A:$D,3,0)</f>
        <v>Túi</v>
      </c>
      <c r="R1881" s="248">
        <v>3</v>
      </c>
      <c r="S1881" s="159"/>
      <c r="T1881" s="159">
        <f>VLOOKUP(VLOOKUP(G1881,Ma_KH!$A:$R,18,0)&amp;K1881,Gia_MB!$A:$F,6,0)</f>
        <v>55595</v>
      </c>
      <c r="U1881" s="254">
        <f t="shared" si="173"/>
        <v>166785</v>
      </c>
      <c r="V1881" s="159"/>
      <c r="W1881" s="246">
        <f t="shared" si="174"/>
        <v>0</v>
      </c>
      <c r="X1881" s="247" t="str">
        <f t="shared" si="175"/>
        <v>8</v>
      </c>
      <c r="Y1881" s="159"/>
      <c r="Z1881" s="254">
        <f t="shared" si="176"/>
        <v>13342.800000000001</v>
      </c>
      <c r="AA1881" s="5">
        <f>VLOOKUP(G1881,Ma_KH!$A:$R,14,0)</f>
        <v>60</v>
      </c>
    </row>
    <row r="1882" spans="1:27" x14ac:dyDescent="0.25">
      <c r="A1882" s="261">
        <v>46113</v>
      </c>
      <c r="B1882" s="294">
        <v>4187227835</v>
      </c>
      <c r="C1882" s="263" t="s">
        <v>15253</v>
      </c>
      <c r="D1882" s="261">
        <v>46119</v>
      </c>
      <c r="E1882" s="206"/>
      <c r="F1882" s="189"/>
      <c r="G1882" s="265" t="s">
        <v>12350</v>
      </c>
      <c r="H1882" s="206"/>
      <c r="I1882" s="288" t="s">
        <v>15721</v>
      </c>
      <c r="J1882" s="283" t="s">
        <v>1769</v>
      </c>
      <c r="K1882" s="205" t="s">
        <v>48</v>
      </c>
      <c r="L1882" s="190" t="str">
        <f>VLOOKUP($K1882,TONG_SL!$A:$D,2,0)</f>
        <v>Mọc Nấm Hương 250g</v>
      </c>
      <c r="M1882" s="243"/>
      <c r="N1882" s="190" t="str">
        <f t="shared" si="177"/>
        <v>K-C6</v>
      </c>
      <c r="O1882" s="243"/>
      <c r="P1882" s="243"/>
      <c r="Q1882" s="190" t="str">
        <f>VLOOKUP(K1882,TONG_SL!$A:$D,3,0)</f>
        <v>Túi</v>
      </c>
      <c r="R1882" s="248">
        <v>6</v>
      </c>
      <c r="S1882" s="159"/>
      <c r="T1882" s="159">
        <f>VLOOKUP(VLOOKUP(G1882,Ma_KH!$A:$R,18,0)&amp;K1882,Gia_MB!$A:$F,6,0)</f>
        <v>46000</v>
      </c>
      <c r="U1882" s="254">
        <f t="shared" si="173"/>
        <v>276000</v>
      </c>
      <c r="V1882" s="159"/>
      <c r="W1882" s="246">
        <f t="shared" si="174"/>
        <v>0</v>
      </c>
      <c r="X1882" s="247" t="str">
        <f t="shared" si="175"/>
        <v>8</v>
      </c>
      <c r="Y1882" s="159"/>
      <c r="Z1882" s="254">
        <f t="shared" si="176"/>
        <v>22080</v>
      </c>
      <c r="AA1882" s="5">
        <f>VLOOKUP(G1882,Ma_KH!$A:$R,14,0)</f>
        <v>60</v>
      </c>
    </row>
    <row r="1883" spans="1:27" x14ac:dyDescent="0.25">
      <c r="A1883" s="261">
        <v>46113</v>
      </c>
      <c r="B1883" s="294">
        <v>4187227835</v>
      </c>
      <c r="C1883" s="263" t="s">
        <v>15253</v>
      </c>
      <c r="D1883" s="261">
        <v>46119</v>
      </c>
      <c r="E1883" s="206"/>
      <c r="F1883" s="189"/>
      <c r="G1883" s="265" t="s">
        <v>12350</v>
      </c>
      <c r="H1883" s="206"/>
      <c r="I1883" s="288" t="s">
        <v>15721</v>
      </c>
      <c r="J1883" s="283" t="s">
        <v>1769</v>
      </c>
      <c r="K1883" s="205" t="s">
        <v>39</v>
      </c>
      <c r="L1883" s="190" t="str">
        <f>VLOOKUP($K1883,TONG_SL!$A:$D,2,0)</f>
        <v>Chả nướng 300g</v>
      </c>
      <c r="M1883" s="243"/>
      <c r="N1883" s="190" t="str">
        <f t="shared" si="177"/>
        <v>K-C6</v>
      </c>
      <c r="O1883" s="243"/>
      <c r="P1883" s="243"/>
      <c r="Q1883" s="190" t="str">
        <f>VLOOKUP(K1883,TONG_SL!$A:$D,3,0)</f>
        <v>Túi</v>
      </c>
      <c r="R1883" s="248">
        <v>2</v>
      </c>
      <c r="S1883" s="159"/>
      <c r="T1883" s="159">
        <f>VLOOKUP(VLOOKUP(G1883,Ma_KH!$A:$R,18,0)&amp;K1883,Gia_MB!$A:$F,6,0)</f>
        <v>70950</v>
      </c>
      <c r="U1883" s="254">
        <f t="shared" si="173"/>
        <v>141900</v>
      </c>
      <c r="V1883" s="159"/>
      <c r="W1883" s="246">
        <f t="shared" si="174"/>
        <v>0</v>
      </c>
      <c r="X1883" s="247" t="str">
        <f t="shared" si="175"/>
        <v>8</v>
      </c>
      <c r="Y1883" s="159"/>
      <c r="Z1883" s="254">
        <f t="shared" si="176"/>
        <v>11352</v>
      </c>
      <c r="AA1883" s="5">
        <f>VLOOKUP(G1883,Ma_KH!$A:$R,14,0)</f>
        <v>60</v>
      </c>
    </row>
    <row r="1884" spans="1:27" x14ac:dyDescent="0.25">
      <c r="A1884" s="261">
        <v>46113</v>
      </c>
      <c r="B1884" s="294">
        <v>4187227835</v>
      </c>
      <c r="C1884" s="263" t="s">
        <v>15253</v>
      </c>
      <c r="D1884" s="261">
        <v>46119</v>
      </c>
      <c r="E1884" s="206"/>
      <c r="F1884" s="189"/>
      <c r="G1884" s="265" t="s">
        <v>12350</v>
      </c>
      <c r="H1884" s="206"/>
      <c r="I1884" s="288" t="s">
        <v>15721</v>
      </c>
      <c r="J1884" s="283" t="s">
        <v>1769</v>
      </c>
      <c r="K1884" s="205" t="s">
        <v>37</v>
      </c>
      <c r="L1884" s="190" t="str">
        <f>VLOOKUP($K1884,TONG_SL!$A:$D,2,0)</f>
        <v>Chả cốm 300g</v>
      </c>
      <c r="M1884" s="243"/>
      <c r="N1884" s="190" t="str">
        <f t="shared" si="177"/>
        <v>K-C6</v>
      </c>
      <c r="O1884" s="243"/>
      <c r="P1884" s="243"/>
      <c r="Q1884" s="190" t="str">
        <f>VLOOKUP(K1884,TONG_SL!$A:$D,3,0)</f>
        <v>Túi</v>
      </c>
      <c r="R1884" s="248">
        <v>4</v>
      </c>
      <c r="S1884" s="159"/>
      <c r="T1884" s="159">
        <f>VLOOKUP(VLOOKUP(G1884,Ma_KH!$A:$R,18,0)&amp;K1884,Gia_MB!$A:$F,6,0)</f>
        <v>74250</v>
      </c>
      <c r="U1884" s="254">
        <f t="shared" si="173"/>
        <v>297000</v>
      </c>
      <c r="V1884" s="159"/>
      <c r="W1884" s="246">
        <f t="shared" si="174"/>
        <v>0</v>
      </c>
      <c r="X1884" s="247" t="str">
        <f t="shared" si="175"/>
        <v>8</v>
      </c>
      <c r="Y1884" s="159"/>
      <c r="Z1884" s="254">
        <f t="shared" si="176"/>
        <v>23760</v>
      </c>
      <c r="AA1884" s="5">
        <f>VLOOKUP(G1884,Ma_KH!$A:$R,14,0)</f>
        <v>60</v>
      </c>
    </row>
    <row r="1885" spans="1:27" x14ac:dyDescent="0.25">
      <c r="A1885" s="261">
        <v>46113</v>
      </c>
      <c r="B1885" s="294">
        <v>4187227835</v>
      </c>
      <c r="C1885" s="263" t="s">
        <v>15253</v>
      </c>
      <c r="D1885" s="261">
        <v>46119</v>
      </c>
      <c r="E1885" s="206"/>
      <c r="F1885" s="189"/>
      <c r="G1885" s="265" t="s">
        <v>12350</v>
      </c>
      <c r="H1885" s="206"/>
      <c r="I1885" s="288" t="s">
        <v>15721</v>
      </c>
      <c r="J1885" s="283" t="s">
        <v>1769</v>
      </c>
      <c r="K1885" s="205" t="s">
        <v>27</v>
      </c>
      <c r="L1885" s="190" t="str">
        <f>VLOOKUP($K1885,TONG_SL!$A:$D,2,0)</f>
        <v>Chân giò heo muối 300g</v>
      </c>
      <c r="M1885" s="243"/>
      <c r="N1885" s="190" t="str">
        <f t="shared" si="177"/>
        <v>K-C6</v>
      </c>
      <c r="O1885" s="243"/>
      <c r="P1885" s="243"/>
      <c r="Q1885" s="190" t="str">
        <f>VLOOKUP(K1885,TONG_SL!$A:$D,3,0)</f>
        <v>Túi</v>
      </c>
      <c r="R1885" s="248">
        <v>6</v>
      </c>
      <c r="S1885" s="159"/>
      <c r="T1885" s="159">
        <f>VLOOKUP(VLOOKUP(G1885,Ma_KH!$A:$R,18,0)&amp;K1885,Gia_MB!$A:$F,6,0)</f>
        <v>73431</v>
      </c>
      <c r="U1885" s="254">
        <f t="shared" si="173"/>
        <v>440586</v>
      </c>
      <c r="V1885" s="159"/>
      <c r="W1885" s="246">
        <f t="shared" si="174"/>
        <v>0</v>
      </c>
      <c r="X1885" s="247" t="str">
        <f t="shared" si="175"/>
        <v>8</v>
      </c>
      <c r="Y1885" s="159"/>
      <c r="Z1885" s="254">
        <f t="shared" si="176"/>
        <v>35246.879999999997</v>
      </c>
      <c r="AA1885" s="5">
        <f>VLOOKUP(G1885,Ma_KH!$A:$R,14,0)</f>
        <v>60</v>
      </c>
    </row>
    <row r="1886" spans="1:27" x14ac:dyDescent="0.25">
      <c r="A1886" s="186">
        <v>46117</v>
      </c>
      <c r="B1886" s="205">
        <v>4187104332</v>
      </c>
      <c r="C1886" s="189" t="s">
        <v>15253</v>
      </c>
      <c r="D1886" s="186">
        <v>46119</v>
      </c>
      <c r="E1886" s="206"/>
      <c r="F1886" s="189"/>
      <c r="G1886" s="207" t="s">
        <v>12350</v>
      </c>
      <c r="H1886" s="206"/>
      <c r="I1886" s="288" t="s">
        <v>15629</v>
      </c>
      <c r="J1886" s="283" t="s">
        <v>1769</v>
      </c>
      <c r="K1886" s="205" t="s">
        <v>44</v>
      </c>
      <c r="L1886" s="190" t="str">
        <f>VLOOKUP($K1886,TONG_SL!$A:$D,2,0)</f>
        <v>Giò lụa cây 250g</v>
      </c>
      <c r="M1886" s="243"/>
      <c r="N1886" s="190" t="str">
        <f t="shared" si="177"/>
        <v>K-C6</v>
      </c>
      <c r="O1886" s="243"/>
      <c r="P1886" s="243"/>
      <c r="Q1886" s="190" t="str">
        <f>VLOOKUP(K1886,TONG_SL!$A:$D,3,0)</f>
        <v>Túi</v>
      </c>
      <c r="R1886" s="248">
        <v>5</v>
      </c>
      <c r="S1886" s="159"/>
      <c r="T1886" s="159">
        <f>VLOOKUP(VLOOKUP(G1886,Ma_KH!$A:$R,18,0)&amp;K1886,Gia_MB!$A:$F,6,0)</f>
        <v>49500</v>
      </c>
      <c r="U1886" s="254">
        <f t="shared" si="173"/>
        <v>247500</v>
      </c>
      <c r="V1886" s="159"/>
      <c r="W1886" s="246">
        <f t="shared" si="174"/>
        <v>0</v>
      </c>
      <c r="X1886" s="247" t="str">
        <f t="shared" si="175"/>
        <v>8</v>
      </c>
      <c r="Y1886" s="159"/>
      <c r="Z1886" s="254">
        <f t="shared" si="176"/>
        <v>19800</v>
      </c>
      <c r="AA1886" s="5">
        <f>VLOOKUP(G1886,Ma_KH!$A:$R,14,0)</f>
        <v>60</v>
      </c>
    </row>
    <row r="1887" spans="1:27" x14ac:dyDescent="0.25">
      <c r="A1887" s="186">
        <v>46117</v>
      </c>
      <c r="B1887" s="205">
        <v>4187104332</v>
      </c>
      <c r="C1887" s="189" t="s">
        <v>15253</v>
      </c>
      <c r="D1887" s="186">
        <v>46119</v>
      </c>
      <c r="E1887" s="206"/>
      <c r="F1887" s="189"/>
      <c r="G1887" s="207" t="s">
        <v>12350</v>
      </c>
      <c r="H1887" s="206"/>
      <c r="I1887" s="288" t="s">
        <v>15629</v>
      </c>
      <c r="J1887" s="283" t="s">
        <v>1769</v>
      </c>
      <c r="K1887" s="205" t="s">
        <v>32</v>
      </c>
      <c r="L1887" s="190" t="str">
        <f>VLOOKUP($K1887,TONG_SL!$A:$D,2,0)</f>
        <v>Giò Tai Lưỡi Xào 250g</v>
      </c>
      <c r="M1887" s="243"/>
      <c r="N1887" s="190" t="str">
        <f t="shared" si="177"/>
        <v>K-C6</v>
      </c>
      <c r="O1887" s="243"/>
      <c r="P1887" s="243"/>
      <c r="Q1887" s="190" t="str">
        <f>VLOOKUP(K1887,TONG_SL!$A:$D,3,0)</f>
        <v>Túi</v>
      </c>
      <c r="R1887" s="248">
        <v>5</v>
      </c>
      <c r="S1887" s="159"/>
      <c r="T1887" s="159">
        <f>VLOOKUP(VLOOKUP(G1887,Ma_KH!$A:$R,18,0)&amp;K1887,Gia_MB!$A:$F,6,0)</f>
        <v>50182</v>
      </c>
      <c r="U1887" s="254">
        <f t="shared" si="173"/>
        <v>250910</v>
      </c>
      <c r="V1887" s="159"/>
      <c r="W1887" s="246">
        <f t="shared" si="174"/>
        <v>0</v>
      </c>
      <c r="X1887" s="247" t="str">
        <f t="shared" si="175"/>
        <v>8</v>
      </c>
      <c r="Y1887" s="159"/>
      <c r="Z1887" s="254">
        <f t="shared" si="176"/>
        <v>20072.8</v>
      </c>
      <c r="AA1887" s="5">
        <f>VLOOKUP(G1887,Ma_KH!$A:$R,14,0)</f>
        <v>60</v>
      </c>
    </row>
    <row r="1888" spans="1:27" x14ac:dyDescent="0.25">
      <c r="A1888" s="186">
        <v>46117</v>
      </c>
      <c r="B1888" s="205">
        <v>4187104332</v>
      </c>
      <c r="C1888" s="189" t="s">
        <v>15253</v>
      </c>
      <c r="D1888" s="186">
        <v>46119</v>
      </c>
      <c r="E1888" s="206"/>
      <c r="F1888" s="189"/>
      <c r="G1888" s="207" t="s">
        <v>12350</v>
      </c>
      <c r="H1888" s="206"/>
      <c r="I1888" s="288" t="s">
        <v>15629</v>
      </c>
      <c r="J1888" s="283" t="s">
        <v>1769</v>
      </c>
      <c r="K1888" s="205" t="s">
        <v>48</v>
      </c>
      <c r="L1888" s="190" t="str">
        <f>VLOOKUP($K1888,TONG_SL!$A:$D,2,0)</f>
        <v>Mọc Nấm Hương 250g</v>
      </c>
      <c r="M1888" s="243"/>
      <c r="N1888" s="190" t="str">
        <f t="shared" si="177"/>
        <v>K-C6</v>
      </c>
      <c r="O1888" s="243"/>
      <c r="P1888" s="243"/>
      <c r="Q1888" s="190" t="str">
        <f>VLOOKUP(K1888,TONG_SL!$A:$D,3,0)</f>
        <v>Túi</v>
      </c>
      <c r="R1888" s="248">
        <v>10</v>
      </c>
      <c r="S1888" s="159"/>
      <c r="T1888" s="159">
        <f>VLOOKUP(VLOOKUP(G1888,Ma_KH!$A:$R,18,0)&amp;K1888,Gia_MB!$A:$F,6,0)</f>
        <v>46000</v>
      </c>
      <c r="U1888" s="254">
        <f t="shared" si="173"/>
        <v>460000</v>
      </c>
      <c r="V1888" s="159"/>
      <c r="W1888" s="246">
        <f t="shared" si="174"/>
        <v>0</v>
      </c>
      <c r="X1888" s="247" t="str">
        <f t="shared" si="175"/>
        <v>8</v>
      </c>
      <c r="Y1888" s="159"/>
      <c r="Z1888" s="254">
        <f t="shared" si="176"/>
        <v>36800</v>
      </c>
      <c r="AA1888" s="5">
        <f>VLOOKUP(G1888,Ma_KH!$A:$R,14,0)</f>
        <v>60</v>
      </c>
    </row>
    <row r="1889" spans="1:27" x14ac:dyDescent="0.25">
      <c r="A1889" s="186">
        <v>46117</v>
      </c>
      <c r="B1889" s="205">
        <v>4187104332</v>
      </c>
      <c r="C1889" s="189" t="s">
        <v>15253</v>
      </c>
      <c r="D1889" s="186">
        <v>46119</v>
      </c>
      <c r="E1889" s="206"/>
      <c r="F1889" s="189"/>
      <c r="G1889" s="207" t="s">
        <v>12350</v>
      </c>
      <c r="H1889" s="206"/>
      <c r="I1889" s="288" t="s">
        <v>15629</v>
      </c>
      <c r="J1889" s="283" t="s">
        <v>1769</v>
      </c>
      <c r="K1889" s="205" t="s">
        <v>27</v>
      </c>
      <c r="L1889" s="190" t="str">
        <f>VLOOKUP($K1889,TONG_SL!$A:$D,2,0)</f>
        <v>Chân giò heo muối 300g</v>
      </c>
      <c r="M1889" s="243"/>
      <c r="N1889" s="190" t="str">
        <f t="shared" si="177"/>
        <v>K-C6</v>
      </c>
      <c r="O1889" s="243"/>
      <c r="P1889" s="243"/>
      <c r="Q1889" s="190" t="str">
        <f>VLOOKUP(K1889,TONG_SL!$A:$D,3,0)</f>
        <v>Túi</v>
      </c>
      <c r="R1889" s="248">
        <v>5</v>
      </c>
      <c r="S1889" s="159"/>
      <c r="T1889" s="159">
        <f>VLOOKUP(VLOOKUP(G1889,Ma_KH!$A:$R,18,0)&amp;K1889,Gia_MB!$A:$F,6,0)</f>
        <v>73431</v>
      </c>
      <c r="U1889" s="254">
        <f t="shared" si="173"/>
        <v>367155</v>
      </c>
      <c r="V1889" s="159"/>
      <c r="W1889" s="246">
        <f t="shared" si="174"/>
        <v>0</v>
      </c>
      <c r="X1889" s="247" t="str">
        <f t="shared" si="175"/>
        <v>8</v>
      </c>
      <c r="Y1889" s="159"/>
      <c r="Z1889" s="254">
        <f t="shared" si="176"/>
        <v>29372.400000000001</v>
      </c>
      <c r="AA1889" s="5">
        <f>VLOOKUP(G1889,Ma_KH!$A:$R,14,0)</f>
        <v>60</v>
      </c>
    </row>
    <row r="1890" spans="1:27" x14ac:dyDescent="0.25">
      <c r="A1890" s="186">
        <v>46117</v>
      </c>
      <c r="B1890" s="205">
        <v>4187104332</v>
      </c>
      <c r="C1890" s="189" t="s">
        <v>15253</v>
      </c>
      <c r="D1890" s="186">
        <v>46119</v>
      </c>
      <c r="E1890" s="206"/>
      <c r="F1890" s="189"/>
      <c r="G1890" s="207" t="s">
        <v>12350</v>
      </c>
      <c r="H1890" s="206"/>
      <c r="I1890" s="288" t="s">
        <v>15629</v>
      </c>
      <c r="J1890" s="283" t="s">
        <v>1769</v>
      </c>
      <c r="K1890" s="205" t="s">
        <v>30</v>
      </c>
      <c r="L1890" s="190" t="str">
        <f>VLOOKUP($K1890,TONG_SL!$A:$D,2,0)</f>
        <v>Gà muối 500g</v>
      </c>
      <c r="M1890" s="243"/>
      <c r="N1890" s="190" t="str">
        <f t="shared" si="177"/>
        <v>K-C6</v>
      </c>
      <c r="O1890" s="243"/>
      <c r="P1890" s="243"/>
      <c r="Q1890" s="190" t="str">
        <f>VLOOKUP(K1890,TONG_SL!$A:$D,3,0)</f>
        <v>Túi</v>
      </c>
      <c r="R1890" s="248">
        <v>15</v>
      </c>
      <c r="S1890" s="159"/>
      <c r="T1890" s="159">
        <f>VLOOKUP(VLOOKUP(G1890,Ma_KH!$A:$R,18,0)&amp;K1890,Gia_MB!$A:$F,6,0)</f>
        <v>116611</v>
      </c>
      <c r="U1890" s="254">
        <f t="shared" si="173"/>
        <v>1749165</v>
      </c>
      <c r="V1890" s="159"/>
      <c r="W1890" s="246">
        <f t="shared" si="174"/>
        <v>0</v>
      </c>
      <c r="X1890" s="247" t="str">
        <f t="shared" si="175"/>
        <v>8</v>
      </c>
      <c r="Y1890" s="159"/>
      <c r="Z1890" s="254">
        <f t="shared" si="176"/>
        <v>139933.20000000001</v>
      </c>
      <c r="AA1890" s="5">
        <f>VLOOKUP(G1890,Ma_KH!$A:$R,14,0)</f>
        <v>60</v>
      </c>
    </row>
    <row r="1891" spans="1:27" x14ac:dyDescent="0.25">
      <c r="A1891" s="261">
        <v>46112</v>
      </c>
      <c r="B1891" s="262">
        <v>4186818293</v>
      </c>
      <c r="C1891" s="263" t="s">
        <v>15253</v>
      </c>
      <c r="D1891" s="261">
        <v>46119</v>
      </c>
      <c r="E1891" s="206"/>
      <c r="F1891" s="189"/>
      <c r="G1891" s="265" t="s">
        <v>12350</v>
      </c>
      <c r="H1891" s="206"/>
      <c r="I1891" s="288" t="s">
        <v>15630</v>
      </c>
      <c r="J1891" s="283" t="s">
        <v>1769</v>
      </c>
      <c r="K1891" s="205" t="s">
        <v>30</v>
      </c>
      <c r="L1891" s="190" t="str">
        <f>VLOOKUP($K1891,TONG_SL!$A:$D,2,0)</f>
        <v>Gà muối 500g</v>
      </c>
      <c r="M1891" s="243"/>
      <c r="N1891" s="190" t="str">
        <f t="shared" si="177"/>
        <v>K-C6</v>
      </c>
      <c r="O1891" s="243"/>
      <c r="P1891" s="243"/>
      <c r="Q1891" s="190" t="str">
        <f>VLOOKUP(K1891,TONG_SL!$A:$D,3,0)</f>
        <v>Túi</v>
      </c>
      <c r="R1891" s="248">
        <v>10</v>
      </c>
      <c r="S1891" s="159"/>
      <c r="T1891" s="159">
        <f>VLOOKUP(VLOOKUP(G1891,Ma_KH!$A:$R,18,0)&amp;K1891,Gia_MB!$A:$F,6,0)</f>
        <v>116611</v>
      </c>
      <c r="U1891" s="254">
        <f t="shared" si="173"/>
        <v>1166110</v>
      </c>
      <c r="V1891" s="159"/>
      <c r="W1891" s="246">
        <f t="shared" si="174"/>
        <v>0</v>
      </c>
      <c r="X1891" s="247" t="str">
        <f t="shared" si="175"/>
        <v>8</v>
      </c>
      <c r="Y1891" s="159"/>
      <c r="Z1891" s="254">
        <f t="shared" si="176"/>
        <v>93288.8</v>
      </c>
      <c r="AA1891" s="5">
        <f>VLOOKUP(G1891,Ma_KH!$A:$R,14,0)</f>
        <v>60</v>
      </c>
    </row>
    <row r="1892" spans="1:27" x14ac:dyDescent="0.25">
      <c r="A1892" s="261">
        <v>46112</v>
      </c>
      <c r="B1892" s="262">
        <v>4186818293</v>
      </c>
      <c r="C1892" s="263" t="s">
        <v>15253</v>
      </c>
      <c r="D1892" s="261">
        <v>46119</v>
      </c>
      <c r="E1892" s="206"/>
      <c r="F1892" s="189"/>
      <c r="G1892" s="265" t="s">
        <v>12350</v>
      </c>
      <c r="H1892" s="206"/>
      <c r="I1892" s="288" t="s">
        <v>15630</v>
      </c>
      <c r="J1892" s="283" t="s">
        <v>1769</v>
      </c>
      <c r="K1892" s="205" t="s">
        <v>27</v>
      </c>
      <c r="L1892" s="190" t="str">
        <f>VLOOKUP($K1892,TONG_SL!$A:$D,2,0)</f>
        <v>Chân giò heo muối 300g</v>
      </c>
      <c r="M1892" s="243"/>
      <c r="N1892" s="190" t="str">
        <f t="shared" si="177"/>
        <v>K-C6</v>
      </c>
      <c r="O1892" s="243"/>
      <c r="P1892" s="243"/>
      <c r="Q1892" s="190" t="str">
        <f>VLOOKUP(K1892,TONG_SL!$A:$D,3,0)</f>
        <v>Túi</v>
      </c>
      <c r="R1892" s="248">
        <v>26</v>
      </c>
      <c r="S1892" s="159"/>
      <c r="T1892" s="159">
        <f>VLOOKUP(VLOOKUP(G1892,Ma_KH!$A:$R,18,0)&amp;K1892,Gia_MB!$A:$F,6,0)</f>
        <v>73431</v>
      </c>
      <c r="U1892" s="254">
        <f t="shared" si="173"/>
        <v>1909206</v>
      </c>
      <c r="V1892" s="159"/>
      <c r="W1892" s="246">
        <f t="shared" si="174"/>
        <v>0</v>
      </c>
      <c r="X1892" s="247" t="str">
        <f t="shared" si="175"/>
        <v>8</v>
      </c>
      <c r="Y1892" s="159"/>
      <c r="Z1892" s="254">
        <f t="shared" si="176"/>
        <v>152736.48000000001</v>
      </c>
      <c r="AA1892" s="5">
        <f>VLOOKUP(G1892,Ma_KH!$A:$R,14,0)</f>
        <v>60</v>
      </c>
    </row>
    <row r="1893" spans="1:27" x14ac:dyDescent="0.25">
      <c r="A1893" s="186">
        <v>46112</v>
      </c>
      <c r="B1893" s="205">
        <v>4186818102</v>
      </c>
      <c r="C1893" s="189" t="s">
        <v>15253</v>
      </c>
      <c r="D1893" s="186">
        <v>46119</v>
      </c>
      <c r="E1893" s="206"/>
      <c r="F1893" s="189"/>
      <c r="G1893" s="207" t="s">
        <v>12350</v>
      </c>
      <c r="H1893" s="206"/>
      <c r="I1893" s="288" t="s">
        <v>15631</v>
      </c>
      <c r="J1893" s="283" t="s">
        <v>1769</v>
      </c>
      <c r="K1893" s="205" t="s">
        <v>48</v>
      </c>
      <c r="L1893" s="190" t="str">
        <f>VLOOKUP($K1893,TONG_SL!$A:$D,2,0)</f>
        <v>Mọc Nấm Hương 250g</v>
      </c>
      <c r="M1893" s="243"/>
      <c r="N1893" s="190" t="str">
        <f t="shared" si="177"/>
        <v>K-C6</v>
      </c>
      <c r="O1893" s="243"/>
      <c r="P1893" s="243"/>
      <c r="Q1893" s="190" t="str">
        <f>VLOOKUP(K1893,TONG_SL!$A:$D,3,0)</f>
        <v>Túi</v>
      </c>
      <c r="R1893" s="248">
        <v>2</v>
      </c>
      <c r="S1893" s="159"/>
      <c r="T1893" s="159">
        <f>VLOOKUP(VLOOKUP(G1893,Ma_KH!$A:$R,18,0)&amp;K1893,Gia_MB!$A:$F,6,0)</f>
        <v>46000</v>
      </c>
      <c r="U1893" s="254">
        <f t="shared" si="173"/>
        <v>92000</v>
      </c>
      <c r="V1893" s="159"/>
      <c r="W1893" s="246">
        <f t="shared" si="174"/>
        <v>0</v>
      </c>
      <c r="X1893" s="247" t="str">
        <f t="shared" si="175"/>
        <v>8</v>
      </c>
      <c r="Y1893" s="159"/>
      <c r="Z1893" s="254">
        <f t="shared" si="176"/>
        <v>7360</v>
      </c>
      <c r="AA1893" s="5">
        <f>VLOOKUP(G1893,Ma_KH!$A:$R,14,0)</f>
        <v>60</v>
      </c>
    </row>
    <row r="1894" spans="1:27" x14ac:dyDescent="0.25">
      <c r="A1894" s="186">
        <v>46112</v>
      </c>
      <c r="B1894" s="205">
        <v>4186818102</v>
      </c>
      <c r="C1894" s="189" t="s">
        <v>15253</v>
      </c>
      <c r="D1894" s="186">
        <v>46119</v>
      </c>
      <c r="E1894" s="206"/>
      <c r="F1894" s="189"/>
      <c r="G1894" s="207" t="s">
        <v>12350</v>
      </c>
      <c r="H1894" s="206"/>
      <c r="I1894" s="288" t="s">
        <v>15631</v>
      </c>
      <c r="J1894" s="283" t="s">
        <v>1769</v>
      </c>
      <c r="K1894" s="205" t="s">
        <v>44</v>
      </c>
      <c r="L1894" s="190" t="str">
        <f>VLOOKUP($K1894,TONG_SL!$A:$D,2,0)</f>
        <v>Giò lụa cây 250g</v>
      </c>
      <c r="M1894" s="243"/>
      <c r="N1894" s="190" t="str">
        <f t="shared" si="177"/>
        <v>K-C6</v>
      </c>
      <c r="O1894" s="243"/>
      <c r="P1894" s="243"/>
      <c r="Q1894" s="190" t="str">
        <f>VLOOKUP(K1894,TONG_SL!$A:$D,3,0)</f>
        <v>Túi</v>
      </c>
      <c r="R1894" s="248">
        <v>2</v>
      </c>
      <c r="S1894" s="159"/>
      <c r="T1894" s="159">
        <f>VLOOKUP(VLOOKUP(G1894,Ma_KH!$A:$R,18,0)&amp;K1894,Gia_MB!$A:$F,6,0)</f>
        <v>49500</v>
      </c>
      <c r="U1894" s="254">
        <f t="shared" si="173"/>
        <v>99000</v>
      </c>
      <c r="V1894" s="159"/>
      <c r="W1894" s="246">
        <f t="shared" si="174"/>
        <v>0</v>
      </c>
      <c r="X1894" s="247" t="str">
        <f t="shared" si="175"/>
        <v>8</v>
      </c>
      <c r="Y1894" s="159"/>
      <c r="Z1894" s="254">
        <f t="shared" si="176"/>
        <v>7920</v>
      </c>
      <c r="AA1894" s="5">
        <f>VLOOKUP(G1894,Ma_KH!$A:$R,14,0)</f>
        <v>60</v>
      </c>
    </row>
    <row r="1895" spans="1:27" x14ac:dyDescent="0.25">
      <c r="A1895" s="186">
        <v>46112</v>
      </c>
      <c r="B1895" s="205">
        <v>4186818102</v>
      </c>
      <c r="C1895" s="189" t="s">
        <v>15253</v>
      </c>
      <c r="D1895" s="186">
        <v>46119</v>
      </c>
      <c r="E1895" s="206"/>
      <c r="F1895" s="189"/>
      <c r="G1895" s="207" t="s">
        <v>12350</v>
      </c>
      <c r="H1895" s="206"/>
      <c r="I1895" s="288" t="s">
        <v>15631</v>
      </c>
      <c r="J1895" s="283" t="s">
        <v>1769</v>
      </c>
      <c r="K1895" s="205" t="s">
        <v>30</v>
      </c>
      <c r="L1895" s="190" t="str">
        <f>VLOOKUP($K1895,TONG_SL!$A:$D,2,0)</f>
        <v>Gà muối 500g</v>
      </c>
      <c r="M1895" s="243"/>
      <c r="N1895" s="190" t="str">
        <f t="shared" si="177"/>
        <v>K-C6</v>
      </c>
      <c r="O1895" s="243"/>
      <c r="P1895" s="243"/>
      <c r="Q1895" s="190" t="str">
        <f>VLOOKUP(K1895,TONG_SL!$A:$D,3,0)</f>
        <v>Túi</v>
      </c>
      <c r="R1895" s="248">
        <v>6</v>
      </c>
      <c r="S1895" s="159"/>
      <c r="T1895" s="159">
        <f>VLOOKUP(VLOOKUP(G1895,Ma_KH!$A:$R,18,0)&amp;K1895,Gia_MB!$A:$F,6,0)</f>
        <v>116611</v>
      </c>
      <c r="U1895" s="254">
        <f t="shared" si="173"/>
        <v>699666</v>
      </c>
      <c r="V1895" s="159"/>
      <c r="W1895" s="246">
        <f t="shared" si="174"/>
        <v>0</v>
      </c>
      <c r="X1895" s="247" t="str">
        <f t="shared" si="175"/>
        <v>8</v>
      </c>
      <c r="Y1895" s="159"/>
      <c r="Z1895" s="254">
        <f t="shared" si="176"/>
        <v>55973.279999999999</v>
      </c>
      <c r="AA1895" s="5">
        <f>VLOOKUP(G1895,Ma_KH!$A:$R,14,0)</f>
        <v>60</v>
      </c>
    </row>
    <row r="1896" spans="1:27" x14ac:dyDescent="0.25">
      <c r="A1896" s="186">
        <v>46112</v>
      </c>
      <c r="B1896" s="205">
        <v>4186818102</v>
      </c>
      <c r="C1896" s="189" t="s">
        <v>15253</v>
      </c>
      <c r="D1896" s="186">
        <v>46119</v>
      </c>
      <c r="E1896" s="206"/>
      <c r="F1896" s="189"/>
      <c r="G1896" s="207" t="s">
        <v>12350</v>
      </c>
      <c r="H1896" s="206"/>
      <c r="I1896" s="288" t="s">
        <v>15631</v>
      </c>
      <c r="J1896" s="283" t="s">
        <v>1769</v>
      </c>
      <c r="K1896" s="205" t="s">
        <v>32</v>
      </c>
      <c r="L1896" s="190" t="str">
        <f>VLOOKUP($K1896,TONG_SL!$A:$D,2,0)</f>
        <v>Giò Tai Lưỡi Xào 250g</v>
      </c>
      <c r="M1896" s="243"/>
      <c r="N1896" s="190" t="str">
        <f t="shared" si="177"/>
        <v>K-C6</v>
      </c>
      <c r="O1896" s="243"/>
      <c r="P1896" s="243"/>
      <c r="Q1896" s="190" t="str">
        <f>VLOOKUP(K1896,TONG_SL!$A:$D,3,0)</f>
        <v>Túi</v>
      </c>
      <c r="R1896" s="248">
        <v>4</v>
      </c>
      <c r="S1896" s="159"/>
      <c r="T1896" s="159">
        <f>VLOOKUP(VLOOKUP(G1896,Ma_KH!$A:$R,18,0)&amp;K1896,Gia_MB!$A:$F,6,0)</f>
        <v>50182</v>
      </c>
      <c r="U1896" s="254">
        <f t="shared" si="173"/>
        <v>200728</v>
      </c>
      <c r="V1896" s="159"/>
      <c r="W1896" s="246">
        <f t="shared" si="174"/>
        <v>0</v>
      </c>
      <c r="X1896" s="247" t="str">
        <f t="shared" si="175"/>
        <v>8</v>
      </c>
      <c r="Y1896" s="159"/>
      <c r="Z1896" s="254">
        <f t="shared" si="176"/>
        <v>16058.24</v>
      </c>
      <c r="AA1896" s="5">
        <f>VLOOKUP(G1896,Ma_KH!$A:$R,14,0)</f>
        <v>60</v>
      </c>
    </row>
    <row r="1897" spans="1:27" x14ac:dyDescent="0.25">
      <c r="A1897" s="186">
        <v>46112</v>
      </c>
      <c r="B1897" s="205">
        <v>4186818102</v>
      </c>
      <c r="C1897" s="189" t="s">
        <v>15253</v>
      </c>
      <c r="D1897" s="186">
        <v>46119</v>
      </c>
      <c r="E1897" s="206"/>
      <c r="F1897" s="189"/>
      <c r="G1897" s="207" t="s">
        <v>12350</v>
      </c>
      <c r="H1897" s="206"/>
      <c r="I1897" s="288" t="s">
        <v>15631</v>
      </c>
      <c r="J1897" s="283" t="s">
        <v>1769</v>
      </c>
      <c r="K1897" s="205" t="s">
        <v>27</v>
      </c>
      <c r="L1897" s="190" t="str">
        <f>VLOOKUP($K1897,TONG_SL!$A:$D,2,0)</f>
        <v>Chân giò heo muối 300g</v>
      </c>
      <c r="M1897" s="243"/>
      <c r="N1897" s="190" t="str">
        <f t="shared" si="177"/>
        <v>K-C6</v>
      </c>
      <c r="O1897" s="243"/>
      <c r="P1897" s="243"/>
      <c r="Q1897" s="190" t="str">
        <f>VLOOKUP(K1897,TONG_SL!$A:$D,3,0)</f>
        <v>Túi</v>
      </c>
      <c r="R1897" s="248">
        <v>6</v>
      </c>
      <c r="S1897" s="159"/>
      <c r="T1897" s="159">
        <f>VLOOKUP(VLOOKUP(G1897,Ma_KH!$A:$R,18,0)&amp;K1897,Gia_MB!$A:$F,6,0)</f>
        <v>73431</v>
      </c>
      <c r="U1897" s="254">
        <f t="shared" si="173"/>
        <v>440586</v>
      </c>
      <c r="V1897" s="159"/>
      <c r="W1897" s="246">
        <f t="shared" si="174"/>
        <v>0</v>
      </c>
      <c r="X1897" s="247" t="str">
        <f t="shared" si="175"/>
        <v>8</v>
      </c>
      <c r="Y1897" s="159"/>
      <c r="Z1897" s="254">
        <f t="shared" si="176"/>
        <v>35246.879999999997</v>
      </c>
      <c r="AA1897" s="5">
        <f>VLOOKUP(G1897,Ma_KH!$A:$R,14,0)</f>
        <v>60</v>
      </c>
    </row>
    <row r="1898" spans="1:27" x14ac:dyDescent="0.25">
      <c r="A1898" s="261">
        <v>46118</v>
      </c>
      <c r="B1898" s="262">
        <v>4187106824</v>
      </c>
      <c r="C1898" s="263" t="s">
        <v>15253</v>
      </c>
      <c r="D1898" s="261">
        <v>46119</v>
      </c>
      <c r="E1898" s="206"/>
      <c r="F1898" s="189"/>
      <c r="G1898" s="265" t="s">
        <v>7315</v>
      </c>
      <c r="H1898" s="206"/>
      <c r="I1898" s="288" t="s">
        <v>15632</v>
      </c>
      <c r="J1898" s="283" t="s">
        <v>1769</v>
      </c>
      <c r="K1898" s="205" t="s">
        <v>30</v>
      </c>
      <c r="L1898" s="190" t="str">
        <f>VLOOKUP($K1898,TONG_SL!$A:$D,2,0)</f>
        <v>Gà muối 500g</v>
      </c>
      <c r="M1898" s="243"/>
      <c r="N1898" s="190" t="str">
        <f t="shared" si="177"/>
        <v>K-C6</v>
      </c>
      <c r="O1898" s="243"/>
      <c r="P1898" s="243"/>
      <c r="Q1898" s="190" t="str">
        <f>VLOOKUP(K1898,TONG_SL!$A:$D,3,0)</f>
        <v>Túi</v>
      </c>
      <c r="R1898" s="248">
        <v>5</v>
      </c>
      <c r="S1898" s="159"/>
      <c r="T1898" s="159">
        <f>VLOOKUP(VLOOKUP(G1898,Ma_KH!$A:$R,18,0)&amp;K1898,Gia_MB!$A:$F,6,0)</f>
        <v>116611</v>
      </c>
      <c r="U1898" s="254">
        <f t="shared" si="173"/>
        <v>583055</v>
      </c>
      <c r="V1898" s="159"/>
      <c r="W1898" s="246">
        <f t="shared" si="174"/>
        <v>0</v>
      </c>
      <c r="X1898" s="247" t="str">
        <f t="shared" si="175"/>
        <v>8</v>
      </c>
      <c r="Y1898" s="159"/>
      <c r="Z1898" s="254">
        <f t="shared" si="176"/>
        <v>46644.4</v>
      </c>
      <c r="AA1898" s="5">
        <f>VLOOKUP(G1898,Ma_KH!$A:$R,14,0)</f>
        <v>60</v>
      </c>
    </row>
    <row r="1899" spans="1:27" x14ac:dyDescent="0.25">
      <c r="A1899" s="261">
        <v>46118</v>
      </c>
      <c r="B1899" s="262">
        <v>4187106824</v>
      </c>
      <c r="C1899" s="263" t="s">
        <v>15253</v>
      </c>
      <c r="D1899" s="261">
        <v>46119</v>
      </c>
      <c r="E1899" s="206"/>
      <c r="F1899" s="189"/>
      <c r="G1899" s="265" t="s">
        <v>7315</v>
      </c>
      <c r="H1899" s="206"/>
      <c r="I1899" s="288" t="s">
        <v>15632</v>
      </c>
      <c r="J1899" s="283" t="s">
        <v>1769</v>
      </c>
      <c r="K1899" s="205" t="s">
        <v>32</v>
      </c>
      <c r="L1899" s="190" t="str">
        <f>VLOOKUP($K1899,TONG_SL!$A:$D,2,0)</f>
        <v>Giò Tai Lưỡi Xào 250g</v>
      </c>
      <c r="M1899" s="243"/>
      <c r="N1899" s="190" t="str">
        <f t="shared" si="177"/>
        <v>K-C6</v>
      </c>
      <c r="O1899" s="243"/>
      <c r="P1899" s="243"/>
      <c r="Q1899" s="190" t="str">
        <f>VLOOKUP(K1899,TONG_SL!$A:$D,3,0)</f>
        <v>Túi</v>
      </c>
      <c r="R1899" s="248">
        <v>5</v>
      </c>
      <c r="S1899" s="159"/>
      <c r="T1899" s="159">
        <f>VLOOKUP(VLOOKUP(G1899,Ma_KH!$A:$R,18,0)&amp;K1899,Gia_MB!$A:$F,6,0)</f>
        <v>50182</v>
      </c>
      <c r="U1899" s="254">
        <f t="shared" si="173"/>
        <v>250910</v>
      </c>
      <c r="V1899" s="159"/>
      <c r="W1899" s="246">
        <f t="shared" si="174"/>
        <v>0</v>
      </c>
      <c r="X1899" s="247" t="str">
        <f t="shared" si="175"/>
        <v>8</v>
      </c>
      <c r="Y1899" s="159"/>
      <c r="Z1899" s="254">
        <f t="shared" si="176"/>
        <v>20072.8</v>
      </c>
      <c r="AA1899" s="5">
        <f>VLOOKUP(G1899,Ma_KH!$A:$R,14,0)</f>
        <v>60</v>
      </c>
    </row>
    <row r="1900" spans="1:27" x14ac:dyDescent="0.25">
      <c r="A1900" s="261">
        <v>46118</v>
      </c>
      <c r="B1900" s="262">
        <v>4187106824</v>
      </c>
      <c r="C1900" s="263" t="s">
        <v>15253</v>
      </c>
      <c r="D1900" s="261">
        <v>46119</v>
      </c>
      <c r="E1900" s="206"/>
      <c r="F1900" s="189"/>
      <c r="G1900" s="265" t="s">
        <v>7315</v>
      </c>
      <c r="H1900" s="206"/>
      <c r="I1900" s="288" t="s">
        <v>15632</v>
      </c>
      <c r="J1900" s="283" t="s">
        <v>1769</v>
      </c>
      <c r="K1900" s="205" t="s">
        <v>48</v>
      </c>
      <c r="L1900" s="190" t="str">
        <f>VLOOKUP($K1900,TONG_SL!$A:$D,2,0)</f>
        <v>Mọc Nấm Hương 250g</v>
      </c>
      <c r="M1900" s="243"/>
      <c r="N1900" s="190" t="str">
        <f t="shared" si="177"/>
        <v>K-C6</v>
      </c>
      <c r="O1900" s="243"/>
      <c r="P1900" s="243"/>
      <c r="Q1900" s="190" t="str">
        <f>VLOOKUP(K1900,TONG_SL!$A:$D,3,0)</f>
        <v>Túi</v>
      </c>
      <c r="R1900" s="248">
        <v>5</v>
      </c>
      <c r="S1900" s="159"/>
      <c r="T1900" s="159">
        <f>VLOOKUP(VLOOKUP(G1900,Ma_KH!$A:$R,18,0)&amp;K1900,Gia_MB!$A:$F,6,0)</f>
        <v>46000</v>
      </c>
      <c r="U1900" s="254">
        <f t="shared" si="173"/>
        <v>230000</v>
      </c>
      <c r="V1900" s="159"/>
      <c r="W1900" s="246">
        <f t="shared" si="174"/>
        <v>0</v>
      </c>
      <c r="X1900" s="247" t="str">
        <f t="shared" si="175"/>
        <v>8</v>
      </c>
      <c r="Y1900" s="159"/>
      <c r="Z1900" s="254">
        <f t="shared" si="176"/>
        <v>18400</v>
      </c>
      <c r="AA1900" s="5">
        <f>VLOOKUP(G1900,Ma_KH!$A:$R,14,0)</f>
        <v>60</v>
      </c>
    </row>
    <row r="1901" spans="1:27" x14ac:dyDescent="0.25">
      <c r="A1901" s="261">
        <v>46118</v>
      </c>
      <c r="B1901" s="262">
        <v>4187106824</v>
      </c>
      <c r="C1901" s="263" t="s">
        <v>15253</v>
      </c>
      <c r="D1901" s="261">
        <v>46119</v>
      </c>
      <c r="E1901" s="206"/>
      <c r="F1901" s="189"/>
      <c r="G1901" s="265" t="s">
        <v>7315</v>
      </c>
      <c r="H1901" s="206"/>
      <c r="I1901" s="288" t="s">
        <v>15632</v>
      </c>
      <c r="J1901" s="283" t="s">
        <v>1769</v>
      </c>
      <c r="K1901" s="205" t="s">
        <v>27</v>
      </c>
      <c r="L1901" s="190" t="str">
        <f>VLOOKUP($K1901,TONG_SL!$A:$D,2,0)</f>
        <v>Chân giò heo muối 300g</v>
      </c>
      <c r="M1901" s="243"/>
      <c r="N1901" s="190" t="str">
        <f t="shared" si="177"/>
        <v>K-C6</v>
      </c>
      <c r="O1901" s="243"/>
      <c r="P1901" s="243"/>
      <c r="Q1901" s="190" t="str">
        <f>VLOOKUP(K1901,TONG_SL!$A:$D,3,0)</f>
        <v>Túi</v>
      </c>
      <c r="R1901" s="248">
        <v>10</v>
      </c>
      <c r="S1901" s="159"/>
      <c r="T1901" s="159">
        <f>VLOOKUP(VLOOKUP(G1901,Ma_KH!$A:$R,18,0)&amp;K1901,Gia_MB!$A:$F,6,0)</f>
        <v>73431</v>
      </c>
      <c r="U1901" s="254">
        <f t="shared" si="173"/>
        <v>734310</v>
      </c>
      <c r="V1901" s="159"/>
      <c r="W1901" s="246">
        <f t="shared" si="174"/>
        <v>0</v>
      </c>
      <c r="X1901" s="247" t="str">
        <f t="shared" si="175"/>
        <v>8</v>
      </c>
      <c r="Y1901" s="159"/>
      <c r="Z1901" s="254">
        <f t="shared" si="176"/>
        <v>58744.800000000003</v>
      </c>
      <c r="AA1901" s="5">
        <f>VLOOKUP(G1901,Ma_KH!$A:$R,14,0)</f>
        <v>60</v>
      </c>
    </row>
    <row r="1902" spans="1:27" x14ac:dyDescent="0.25">
      <c r="A1902" s="261">
        <v>46118</v>
      </c>
      <c r="B1902" s="262">
        <v>4187106824</v>
      </c>
      <c r="C1902" s="263" t="s">
        <v>15253</v>
      </c>
      <c r="D1902" s="261">
        <v>46119</v>
      </c>
      <c r="E1902" s="206"/>
      <c r="F1902" s="189"/>
      <c r="G1902" s="265" t="s">
        <v>7315</v>
      </c>
      <c r="H1902" s="206"/>
      <c r="I1902" s="288" t="s">
        <v>15632</v>
      </c>
      <c r="J1902" s="283" t="s">
        <v>1769</v>
      </c>
      <c r="K1902" s="205" t="s">
        <v>37</v>
      </c>
      <c r="L1902" s="190" t="str">
        <f>VLOOKUP($K1902,TONG_SL!$A:$D,2,0)</f>
        <v>Chả cốm 300g</v>
      </c>
      <c r="M1902" s="243"/>
      <c r="N1902" s="190" t="str">
        <f t="shared" si="177"/>
        <v>K-C6</v>
      </c>
      <c r="O1902" s="243"/>
      <c r="P1902" s="243"/>
      <c r="Q1902" s="190" t="str">
        <f>VLOOKUP(K1902,TONG_SL!$A:$D,3,0)</f>
        <v>Túi</v>
      </c>
      <c r="R1902" s="248">
        <v>5</v>
      </c>
      <c r="S1902" s="159"/>
      <c r="T1902" s="159">
        <f>VLOOKUP(VLOOKUP(G1902,Ma_KH!$A:$R,18,0)&amp;K1902,Gia_MB!$A:$F,6,0)</f>
        <v>74250</v>
      </c>
      <c r="U1902" s="254">
        <f t="shared" si="173"/>
        <v>371250</v>
      </c>
      <c r="V1902" s="159"/>
      <c r="W1902" s="246">
        <f t="shared" si="174"/>
        <v>0</v>
      </c>
      <c r="X1902" s="247" t="str">
        <f t="shared" si="175"/>
        <v>8</v>
      </c>
      <c r="Y1902" s="159"/>
      <c r="Z1902" s="254">
        <f t="shared" si="176"/>
        <v>29700</v>
      </c>
      <c r="AA1902" s="5">
        <f>VLOOKUP(G1902,Ma_KH!$A:$R,14,0)</f>
        <v>60</v>
      </c>
    </row>
    <row r="1903" spans="1:27" x14ac:dyDescent="0.25">
      <c r="A1903" s="261">
        <v>46118</v>
      </c>
      <c r="B1903" s="262">
        <v>4187106824</v>
      </c>
      <c r="C1903" s="263" t="s">
        <v>15253</v>
      </c>
      <c r="D1903" s="261">
        <v>46119</v>
      </c>
      <c r="E1903" s="206"/>
      <c r="F1903" s="189"/>
      <c r="G1903" s="265" t="s">
        <v>7315</v>
      </c>
      <c r="H1903" s="206"/>
      <c r="I1903" s="288" t="s">
        <v>15632</v>
      </c>
      <c r="J1903" s="283" t="s">
        <v>1769</v>
      </c>
      <c r="K1903" s="205" t="s">
        <v>52</v>
      </c>
      <c r="L1903" s="190" t="str">
        <f>VLOOKUP($K1903,TONG_SL!$A:$D,2,0)</f>
        <v>Gà xì dầu 500g</v>
      </c>
      <c r="M1903" s="243"/>
      <c r="N1903" s="190" t="str">
        <f t="shared" si="177"/>
        <v>K-C6</v>
      </c>
      <c r="O1903" s="243"/>
      <c r="P1903" s="243"/>
      <c r="Q1903" s="190" t="str">
        <f>VLOOKUP(K1903,TONG_SL!$A:$D,3,0)</f>
        <v>Túi</v>
      </c>
      <c r="R1903" s="248">
        <v>5</v>
      </c>
      <c r="S1903" s="159"/>
      <c r="T1903" s="159">
        <f>VLOOKUP(VLOOKUP(G1903,Ma_KH!$A:$R,18,0)&amp;K1903,Gia_MB!$A:$F,6,0)</f>
        <v>111606</v>
      </c>
      <c r="U1903" s="254">
        <f t="shared" si="173"/>
        <v>558030</v>
      </c>
      <c r="V1903" s="159"/>
      <c r="W1903" s="246">
        <f t="shared" si="174"/>
        <v>0</v>
      </c>
      <c r="X1903" s="247" t="str">
        <f t="shared" si="175"/>
        <v>8</v>
      </c>
      <c r="Y1903" s="159"/>
      <c r="Z1903" s="254">
        <f t="shared" si="176"/>
        <v>44642.400000000001</v>
      </c>
      <c r="AA1903" s="5">
        <f>VLOOKUP(G1903,Ma_KH!$A:$R,14,0)</f>
        <v>60</v>
      </c>
    </row>
    <row r="1904" spans="1:27" x14ac:dyDescent="0.25">
      <c r="A1904" s="186">
        <v>46117</v>
      </c>
      <c r="B1904" s="205">
        <v>4187103812</v>
      </c>
      <c r="C1904" s="189" t="s">
        <v>15253</v>
      </c>
      <c r="D1904" s="186">
        <v>46119</v>
      </c>
      <c r="E1904" s="206"/>
      <c r="F1904" s="189"/>
      <c r="G1904" s="207" t="s">
        <v>15033</v>
      </c>
      <c r="H1904" s="206"/>
      <c r="I1904" s="288" t="s">
        <v>15633</v>
      </c>
      <c r="J1904" s="283" t="s">
        <v>1769</v>
      </c>
      <c r="K1904" s="205" t="s">
        <v>27</v>
      </c>
      <c r="L1904" s="190" t="str">
        <f>VLOOKUP($K1904,TONG_SL!$A:$D,2,0)</f>
        <v>Chân giò heo muối 300g</v>
      </c>
      <c r="M1904" s="243"/>
      <c r="N1904" s="190" t="str">
        <f t="shared" si="177"/>
        <v>K-C6</v>
      </c>
      <c r="O1904" s="243"/>
      <c r="P1904" s="243"/>
      <c r="Q1904" s="190" t="str">
        <f>VLOOKUP(K1904,TONG_SL!$A:$D,3,0)</f>
        <v>Túi</v>
      </c>
      <c r="R1904" s="248">
        <v>25</v>
      </c>
      <c r="S1904" s="159"/>
      <c r="T1904" s="159">
        <f>VLOOKUP(VLOOKUP(G1904,Ma_KH!$A:$R,18,0)&amp;K1904,Gia_MB!$A:$F,6,0)</f>
        <v>73431</v>
      </c>
      <c r="U1904" s="254">
        <f t="shared" si="173"/>
        <v>1835775</v>
      </c>
      <c r="V1904" s="159"/>
      <c r="W1904" s="246">
        <f t="shared" si="174"/>
        <v>0</v>
      </c>
      <c r="X1904" s="247" t="str">
        <f t="shared" si="175"/>
        <v>8</v>
      </c>
      <c r="Y1904" s="159"/>
      <c r="Z1904" s="254">
        <f t="shared" si="176"/>
        <v>146862</v>
      </c>
      <c r="AA1904" s="5">
        <f>VLOOKUP(G1904,Ma_KH!$A:$R,14,0)</f>
        <v>60</v>
      </c>
    </row>
    <row r="1905" spans="1:27" x14ac:dyDescent="0.25">
      <c r="A1905" s="186">
        <v>46117</v>
      </c>
      <c r="B1905" s="205">
        <v>4187103812</v>
      </c>
      <c r="C1905" s="189" t="s">
        <v>15253</v>
      </c>
      <c r="D1905" s="186">
        <v>46119</v>
      </c>
      <c r="E1905" s="206"/>
      <c r="F1905" s="189"/>
      <c r="G1905" s="207" t="s">
        <v>15033</v>
      </c>
      <c r="H1905" s="206"/>
      <c r="I1905" s="288" t="s">
        <v>15633</v>
      </c>
      <c r="J1905" s="283" t="s">
        <v>1769</v>
      </c>
      <c r="K1905" s="205" t="s">
        <v>30</v>
      </c>
      <c r="L1905" s="190" t="str">
        <f>VLOOKUP($K1905,TONG_SL!$A:$D,2,0)</f>
        <v>Gà muối 500g</v>
      </c>
      <c r="M1905" s="243"/>
      <c r="N1905" s="190" t="str">
        <f t="shared" si="177"/>
        <v>K-C6</v>
      </c>
      <c r="O1905" s="243"/>
      <c r="P1905" s="243"/>
      <c r="Q1905" s="190" t="str">
        <f>VLOOKUP(K1905,TONG_SL!$A:$D,3,0)</f>
        <v>Túi</v>
      </c>
      <c r="R1905" s="248">
        <v>6</v>
      </c>
      <c r="S1905" s="159"/>
      <c r="T1905" s="159">
        <f>VLOOKUP(VLOOKUP(G1905,Ma_KH!$A:$R,18,0)&amp;K1905,Gia_MB!$A:$F,6,0)</f>
        <v>116611</v>
      </c>
      <c r="U1905" s="254">
        <f t="shared" si="173"/>
        <v>699666</v>
      </c>
      <c r="V1905" s="159"/>
      <c r="W1905" s="246">
        <f t="shared" si="174"/>
        <v>0</v>
      </c>
      <c r="X1905" s="247" t="str">
        <f t="shared" si="175"/>
        <v>8</v>
      </c>
      <c r="Y1905" s="159"/>
      <c r="Z1905" s="254">
        <f t="shared" si="176"/>
        <v>55973.279999999999</v>
      </c>
      <c r="AA1905" s="5">
        <f>VLOOKUP(G1905,Ma_KH!$A:$R,14,0)</f>
        <v>60</v>
      </c>
    </row>
    <row r="1906" spans="1:27" x14ac:dyDescent="0.25">
      <c r="A1906" s="186">
        <v>46117</v>
      </c>
      <c r="B1906" s="205">
        <v>4187103812</v>
      </c>
      <c r="C1906" s="189" t="s">
        <v>15253</v>
      </c>
      <c r="D1906" s="186">
        <v>46119</v>
      </c>
      <c r="E1906" s="206"/>
      <c r="F1906" s="189"/>
      <c r="G1906" s="207" t="s">
        <v>15033</v>
      </c>
      <c r="H1906" s="206"/>
      <c r="I1906" s="288" t="s">
        <v>15633</v>
      </c>
      <c r="J1906" s="283" t="s">
        <v>1769</v>
      </c>
      <c r="K1906" s="205" t="s">
        <v>37</v>
      </c>
      <c r="L1906" s="190" t="str">
        <f>VLOOKUP($K1906,TONG_SL!$A:$D,2,0)</f>
        <v>Chả cốm 300g</v>
      </c>
      <c r="M1906" s="243"/>
      <c r="N1906" s="190" t="str">
        <f t="shared" si="177"/>
        <v>K-C6</v>
      </c>
      <c r="O1906" s="243"/>
      <c r="P1906" s="243"/>
      <c r="Q1906" s="190" t="str">
        <f>VLOOKUP(K1906,TONG_SL!$A:$D,3,0)</f>
        <v>Túi</v>
      </c>
      <c r="R1906" s="248">
        <v>10</v>
      </c>
      <c r="S1906" s="159"/>
      <c r="T1906" s="159">
        <f>VLOOKUP(VLOOKUP(G1906,Ma_KH!$A:$R,18,0)&amp;K1906,Gia_MB!$A:$F,6,0)</f>
        <v>74250</v>
      </c>
      <c r="U1906" s="254">
        <f t="shared" si="173"/>
        <v>742500</v>
      </c>
      <c r="V1906" s="159"/>
      <c r="W1906" s="246">
        <f t="shared" si="174"/>
        <v>0</v>
      </c>
      <c r="X1906" s="247" t="str">
        <f t="shared" si="175"/>
        <v>8</v>
      </c>
      <c r="Y1906" s="159"/>
      <c r="Z1906" s="254">
        <f t="shared" si="176"/>
        <v>59400</v>
      </c>
      <c r="AA1906" s="5">
        <f>VLOOKUP(G1906,Ma_KH!$A:$R,14,0)</f>
        <v>60</v>
      </c>
    </row>
    <row r="1907" spans="1:27" x14ac:dyDescent="0.25">
      <c r="A1907" s="261">
        <v>46116</v>
      </c>
      <c r="B1907" s="262">
        <v>4187084711</v>
      </c>
      <c r="C1907" s="263" t="s">
        <v>15253</v>
      </c>
      <c r="D1907" s="261">
        <v>46119</v>
      </c>
      <c r="E1907" s="206"/>
      <c r="F1907" s="189"/>
      <c r="G1907" s="265" t="s">
        <v>7222</v>
      </c>
      <c r="H1907" s="206"/>
      <c r="I1907" s="288" t="s">
        <v>15634</v>
      </c>
      <c r="J1907" s="283" t="s">
        <v>1769</v>
      </c>
      <c r="K1907" s="205" t="s">
        <v>32</v>
      </c>
      <c r="L1907" s="190" t="str">
        <f>VLOOKUP($K1907,TONG_SL!$A:$D,2,0)</f>
        <v>Giò Tai Lưỡi Xào 250g</v>
      </c>
      <c r="M1907" s="243"/>
      <c r="N1907" s="190" t="str">
        <f t="shared" si="177"/>
        <v>K-C6</v>
      </c>
      <c r="O1907" s="243"/>
      <c r="P1907" s="243"/>
      <c r="Q1907" s="190" t="str">
        <f>VLOOKUP(K1907,TONG_SL!$A:$D,3,0)</f>
        <v>Túi</v>
      </c>
      <c r="R1907" s="248">
        <v>6</v>
      </c>
      <c r="S1907" s="159"/>
      <c r="T1907" s="159">
        <f>VLOOKUP(VLOOKUP(G1907,Ma_KH!$A:$R,18,0)&amp;K1907,Gia_MB!$A:$F,6,0)</f>
        <v>50182</v>
      </c>
      <c r="U1907" s="254">
        <f t="shared" si="173"/>
        <v>301092</v>
      </c>
      <c r="V1907" s="159"/>
      <c r="W1907" s="246">
        <f t="shared" si="174"/>
        <v>0</v>
      </c>
      <c r="X1907" s="247" t="str">
        <f t="shared" si="175"/>
        <v>8</v>
      </c>
      <c r="Y1907" s="159"/>
      <c r="Z1907" s="254">
        <f t="shared" si="176"/>
        <v>24087.360000000001</v>
      </c>
      <c r="AA1907" s="5">
        <f>VLOOKUP(G1907,Ma_KH!$A:$R,14,0)</f>
        <v>60</v>
      </c>
    </row>
    <row r="1908" spans="1:27" x14ac:dyDescent="0.25">
      <c r="A1908" s="261">
        <v>46116</v>
      </c>
      <c r="B1908" s="262">
        <v>4187084711</v>
      </c>
      <c r="C1908" s="263" t="s">
        <v>15253</v>
      </c>
      <c r="D1908" s="261">
        <v>46119</v>
      </c>
      <c r="E1908" s="206"/>
      <c r="F1908" s="189"/>
      <c r="G1908" s="265" t="s">
        <v>7222</v>
      </c>
      <c r="H1908" s="206"/>
      <c r="I1908" s="288" t="s">
        <v>15634</v>
      </c>
      <c r="J1908" s="283" t="s">
        <v>1769</v>
      </c>
      <c r="K1908" s="205" t="s">
        <v>27</v>
      </c>
      <c r="L1908" s="190" t="str">
        <f>VLOOKUP($K1908,TONG_SL!$A:$D,2,0)</f>
        <v>Chân giò heo muối 300g</v>
      </c>
      <c r="M1908" s="243"/>
      <c r="N1908" s="190" t="str">
        <f t="shared" si="177"/>
        <v>K-C6</v>
      </c>
      <c r="O1908" s="243"/>
      <c r="P1908" s="243"/>
      <c r="Q1908" s="190" t="str">
        <f>VLOOKUP(K1908,TONG_SL!$A:$D,3,0)</f>
        <v>Túi</v>
      </c>
      <c r="R1908" s="248">
        <v>8</v>
      </c>
      <c r="S1908" s="159"/>
      <c r="T1908" s="159">
        <f>VLOOKUP(VLOOKUP(G1908,Ma_KH!$A:$R,18,0)&amp;K1908,Gia_MB!$A:$F,6,0)</f>
        <v>73431</v>
      </c>
      <c r="U1908" s="254">
        <f t="shared" si="173"/>
        <v>587448</v>
      </c>
      <c r="V1908" s="159"/>
      <c r="W1908" s="246">
        <f t="shared" si="174"/>
        <v>0</v>
      </c>
      <c r="X1908" s="247" t="str">
        <f t="shared" si="175"/>
        <v>8</v>
      </c>
      <c r="Y1908" s="159"/>
      <c r="Z1908" s="254">
        <f t="shared" si="176"/>
        <v>46995.840000000004</v>
      </c>
      <c r="AA1908" s="5">
        <f>VLOOKUP(G1908,Ma_KH!$A:$R,14,0)</f>
        <v>60</v>
      </c>
    </row>
    <row r="1909" spans="1:27" x14ac:dyDescent="0.25">
      <c r="A1909" s="261">
        <v>46116</v>
      </c>
      <c r="B1909" s="262">
        <v>4187084711</v>
      </c>
      <c r="C1909" s="263" t="s">
        <v>15253</v>
      </c>
      <c r="D1909" s="261">
        <v>46119</v>
      </c>
      <c r="E1909" s="206"/>
      <c r="F1909" s="189"/>
      <c r="G1909" s="265" t="s">
        <v>7222</v>
      </c>
      <c r="H1909" s="206"/>
      <c r="I1909" s="288" t="s">
        <v>15634</v>
      </c>
      <c r="J1909" s="283" t="s">
        <v>1769</v>
      </c>
      <c r="K1909" s="205" t="s">
        <v>37</v>
      </c>
      <c r="L1909" s="190" t="str">
        <f>VLOOKUP($K1909,TONG_SL!$A:$D,2,0)</f>
        <v>Chả cốm 300g</v>
      </c>
      <c r="M1909" s="243"/>
      <c r="N1909" s="190" t="str">
        <f t="shared" si="177"/>
        <v>K-C6</v>
      </c>
      <c r="O1909" s="243"/>
      <c r="P1909" s="243"/>
      <c r="Q1909" s="190" t="str">
        <f>VLOOKUP(K1909,TONG_SL!$A:$D,3,0)</f>
        <v>Túi</v>
      </c>
      <c r="R1909" s="248">
        <v>6</v>
      </c>
      <c r="S1909" s="159"/>
      <c r="T1909" s="159">
        <f>VLOOKUP(VLOOKUP(G1909,Ma_KH!$A:$R,18,0)&amp;K1909,Gia_MB!$A:$F,6,0)</f>
        <v>74250</v>
      </c>
      <c r="U1909" s="254">
        <f t="shared" si="173"/>
        <v>445500</v>
      </c>
      <c r="V1909" s="159"/>
      <c r="W1909" s="246">
        <f t="shared" si="174"/>
        <v>0</v>
      </c>
      <c r="X1909" s="247" t="str">
        <f t="shared" si="175"/>
        <v>8</v>
      </c>
      <c r="Y1909" s="159"/>
      <c r="Z1909" s="254">
        <f t="shared" si="176"/>
        <v>35640</v>
      </c>
      <c r="AA1909" s="5">
        <f>VLOOKUP(G1909,Ma_KH!$A:$R,14,0)</f>
        <v>60</v>
      </c>
    </row>
    <row r="1910" spans="1:27" x14ac:dyDescent="0.25">
      <c r="A1910" s="261">
        <v>46116</v>
      </c>
      <c r="B1910" s="262">
        <v>4187084711</v>
      </c>
      <c r="C1910" s="263" t="s">
        <v>15253</v>
      </c>
      <c r="D1910" s="261">
        <v>46119</v>
      </c>
      <c r="E1910" s="206"/>
      <c r="F1910" s="189"/>
      <c r="G1910" s="265" t="s">
        <v>7222</v>
      </c>
      <c r="H1910" s="206"/>
      <c r="I1910" s="288" t="s">
        <v>15634</v>
      </c>
      <c r="J1910" s="283" t="s">
        <v>1769</v>
      </c>
      <c r="K1910" s="205" t="s">
        <v>48</v>
      </c>
      <c r="L1910" s="190" t="str">
        <f>VLOOKUP($K1910,TONG_SL!$A:$D,2,0)</f>
        <v>Mọc Nấm Hương 250g</v>
      </c>
      <c r="M1910" s="243"/>
      <c r="N1910" s="190" t="str">
        <f t="shared" si="177"/>
        <v>K-C6</v>
      </c>
      <c r="O1910" s="243"/>
      <c r="P1910" s="243"/>
      <c r="Q1910" s="190" t="str">
        <f>VLOOKUP(K1910,TONG_SL!$A:$D,3,0)</f>
        <v>Túi</v>
      </c>
      <c r="R1910" s="248">
        <v>6</v>
      </c>
      <c r="S1910" s="159"/>
      <c r="T1910" s="159">
        <f>VLOOKUP(VLOOKUP(G1910,Ma_KH!$A:$R,18,0)&amp;K1910,Gia_MB!$A:$F,6,0)</f>
        <v>46000</v>
      </c>
      <c r="U1910" s="254">
        <f t="shared" si="173"/>
        <v>276000</v>
      </c>
      <c r="V1910" s="159"/>
      <c r="W1910" s="246">
        <f t="shared" si="174"/>
        <v>0</v>
      </c>
      <c r="X1910" s="247" t="str">
        <f t="shared" si="175"/>
        <v>8</v>
      </c>
      <c r="Y1910" s="159"/>
      <c r="Z1910" s="254">
        <f t="shared" si="176"/>
        <v>22080</v>
      </c>
      <c r="AA1910" s="5">
        <f>VLOOKUP(G1910,Ma_KH!$A:$R,14,0)</f>
        <v>60</v>
      </c>
    </row>
    <row r="1911" spans="1:27" x14ac:dyDescent="0.25">
      <c r="A1911" s="261">
        <v>46116</v>
      </c>
      <c r="B1911" s="262">
        <v>4187084711</v>
      </c>
      <c r="C1911" s="263" t="s">
        <v>15253</v>
      </c>
      <c r="D1911" s="261">
        <v>46119</v>
      </c>
      <c r="E1911" s="206"/>
      <c r="F1911" s="189"/>
      <c r="G1911" s="265" t="s">
        <v>7222</v>
      </c>
      <c r="H1911" s="206"/>
      <c r="I1911" s="288" t="s">
        <v>15634</v>
      </c>
      <c r="J1911" s="283" t="s">
        <v>1769</v>
      </c>
      <c r="K1911" s="205" t="s">
        <v>30</v>
      </c>
      <c r="L1911" s="190" t="str">
        <f>VLOOKUP($K1911,TONG_SL!$A:$D,2,0)</f>
        <v>Gà muối 500g</v>
      </c>
      <c r="M1911" s="243"/>
      <c r="N1911" s="190" t="str">
        <f t="shared" si="177"/>
        <v>K-C6</v>
      </c>
      <c r="O1911" s="243"/>
      <c r="P1911" s="243"/>
      <c r="Q1911" s="190" t="str">
        <f>VLOOKUP(K1911,TONG_SL!$A:$D,3,0)</f>
        <v>Túi</v>
      </c>
      <c r="R1911" s="248">
        <v>5</v>
      </c>
      <c r="S1911" s="159"/>
      <c r="T1911" s="159">
        <f>VLOOKUP(VLOOKUP(G1911,Ma_KH!$A:$R,18,0)&amp;K1911,Gia_MB!$A:$F,6,0)</f>
        <v>116611</v>
      </c>
      <c r="U1911" s="254">
        <f t="shared" si="173"/>
        <v>583055</v>
      </c>
      <c r="V1911" s="159"/>
      <c r="W1911" s="246">
        <f t="shared" si="174"/>
        <v>0</v>
      </c>
      <c r="X1911" s="247" t="str">
        <f t="shared" si="175"/>
        <v>8</v>
      </c>
      <c r="Y1911" s="159"/>
      <c r="Z1911" s="254">
        <f t="shared" si="176"/>
        <v>46644.4</v>
      </c>
      <c r="AA1911" s="5">
        <f>VLOOKUP(G1911,Ma_KH!$A:$R,14,0)</f>
        <v>60</v>
      </c>
    </row>
    <row r="1912" spans="1:27" x14ac:dyDescent="0.25">
      <c r="A1912" s="261">
        <v>46117</v>
      </c>
      <c r="B1912" s="262">
        <v>4187095680</v>
      </c>
      <c r="C1912" s="263" t="s">
        <v>15253</v>
      </c>
      <c r="D1912" s="261">
        <v>46119</v>
      </c>
      <c r="E1912" s="206"/>
      <c r="F1912" s="189"/>
      <c r="G1912" s="265" t="s">
        <v>15061</v>
      </c>
      <c r="H1912" s="206"/>
      <c r="I1912" s="288" t="s">
        <v>15635</v>
      </c>
      <c r="J1912" s="283" t="s">
        <v>1769</v>
      </c>
      <c r="K1912" s="205" t="s">
        <v>27</v>
      </c>
      <c r="L1912" s="190" t="str">
        <f>VLOOKUP($K1912,TONG_SL!$A:$D,2,0)</f>
        <v>Chân giò heo muối 300g</v>
      </c>
      <c r="M1912" s="243"/>
      <c r="N1912" s="190" t="str">
        <f t="shared" si="177"/>
        <v>K-C6</v>
      </c>
      <c r="O1912" s="243"/>
      <c r="P1912" s="243"/>
      <c r="Q1912" s="190" t="str">
        <f>VLOOKUP(K1912,TONG_SL!$A:$D,3,0)</f>
        <v>Túi</v>
      </c>
      <c r="R1912" s="248">
        <v>20</v>
      </c>
      <c r="S1912" s="159"/>
      <c r="T1912" s="159">
        <f>VLOOKUP(VLOOKUP(G1912,Ma_KH!$A:$R,18,0)&amp;K1912,Gia_MB!$A:$F,6,0)</f>
        <v>73431</v>
      </c>
      <c r="U1912" s="254">
        <f t="shared" si="173"/>
        <v>1468620</v>
      </c>
      <c r="V1912" s="159"/>
      <c r="W1912" s="246">
        <f t="shared" si="174"/>
        <v>0</v>
      </c>
      <c r="X1912" s="247" t="str">
        <f t="shared" si="175"/>
        <v>8</v>
      </c>
      <c r="Y1912" s="159"/>
      <c r="Z1912" s="254">
        <f t="shared" si="176"/>
        <v>117489.60000000001</v>
      </c>
      <c r="AA1912" s="5">
        <f>VLOOKUP(G1912,Ma_KH!$A:$R,14,0)</f>
        <v>60</v>
      </c>
    </row>
    <row r="1913" spans="1:27" x14ac:dyDescent="0.25">
      <c r="A1913" s="261">
        <v>46117</v>
      </c>
      <c r="B1913" s="262">
        <v>4187095680</v>
      </c>
      <c r="C1913" s="263" t="s">
        <v>15253</v>
      </c>
      <c r="D1913" s="261">
        <v>46119</v>
      </c>
      <c r="E1913" s="206"/>
      <c r="F1913" s="189"/>
      <c r="G1913" s="265" t="s">
        <v>15061</v>
      </c>
      <c r="H1913" s="206"/>
      <c r="I1913" s="288" t="s">
        <v>15635</v>
      </c>
      <c r="J1913" s="283" t="s">
        <v>1769</v>
      </c>
      <c r="K1913" s="205" t="s">
        <v>30</v>
      </c>
      <c r="L1913" s="190" t="str">
        <f>VLOOKUP($K1913,TONG_SL!$A:$D,2,0)</f>
        <v>Gà muối 500g</v>
      </c>
      <c r="M1913" s="243"/>
      <c r="N1913" s="190" t="str">
        <f t="shared" si="177"/>
        <v>K-C6</v>
      </c>
      <c r="O1913" s="243"/>
      <c r="P1913" s="243"/>
      <c r="Q1913" s="190" t="str">
        <f>VLOOKUP(K1913,TONG_SL!$A:$D,3,0)</f>
        <v>Túi</v>
      </c>
      <c r="R1913" s="248">
        <v>10</v>
      </c>
      <c r="S1913" s="159"/>
      <c r="T1913" s="159">
        <f>VLOOKUP(VLOOKUP(G1913,Ma_KH!$A:$R,18,0)&amp;K1913,Gia_MB!$A:$F,6,0)</f>
        <v>116611</v>
      </c>
      <c r="U1913" s="254">
        <f t="shared" ref="U1913:U1976" si="178">T1913*R1913</f>
        <v>1166110</v>
      </c>
      <c r="V1913" s="159"/>
      <c r="W1913" s="246">
        <f t="shared" ref="W1913:W1976" si="179">U1913*V1913</f>
        <v>0</v>
      </c>
      <c r="X1913" s="247" t="str">
        <f t="shared" ref="X1913:X1976" si="180">IF(B1913&lt;&gt;"","8","0")</f>
        <v>8</v>
      </c>
      <c r="Y1913" s="159"/>
      <c r="Z1913" s="254">
        <f t="shared" ref="Z1913:Z1976" si="181">U1913*X1913%</f>
        <v>93288.8</v>
      </c>
      <c r="AA1913" s="5">
        <f>VLOOKUP(G1913,Ma_KH!$A:$R,14,0)</f>
        <v>60</v>
      </c>
    </row>
    <row r="1914" spans="1:27" x14ac:dyDescent="0.25">
      <c r="A1914" s="261">
        <v>46117</v>
      </c>
      <c r="B1914" s="262">
        <v>4187095680</v>
      </c>
      <c r="C1914" s="263" t="s">
        <v>15253</v>
      </c>
      <c r="D1914" s="261">
        <v>46119</v>
      </c>
      <c r="E1914" s="206"/>
      <c r="F1914" s="189"/>
      <c r="G1914" s="265" t="s">
        <v>15061</v>
      </c>
      <c r="H1914" s="206"/>
      <c r="I1914" s="288" t="s">
        <v>15635</v>
      </c>
      <c r="J1914" s="283" t="s">
        <v>1769</v>
      </c>
      <c r="K1914" s="205" t="s">
        <v>32</v>
      </c>
      <c r="L1914" s="190" t="str">
        <f>VLOOKUP($K1914,TONG_SL!$A:$D,2,0)</f>
        <v>Giò Tai Lưỡi Xào 250g</v>
      </c>
      <c r="M1914" s="243"/>
      <c r="N1914" s="190" t="str">
        <f t="shared" si="177"/>
        <v>K-C6</v>
      </c>
      <c r="O1914" s="243"/>
      <c r="P1914" s="243"/>
      <c r="Q1914" s="190" t="str">
        <f>VLOOKUP(K1914,TONG_SL!$A:$D,3,0)</f>
        <v>Túi</v>
      </c>
      <c r="R1914" s="248">
        <v>5</v>
      </c>
      <c r="S1914" s="159"/>
      <c r="T1914" s="159">
        <f>VLOOKUP(VLOOKUP(G1914,Ma_KH!$A:$R,18,0)&amp;K1914,Gia_MB!$A:$F,6,0)</f>
        <v>50182</v>
      </c>
      <c r="U1914" s="254">
        <f t="shared" si="178"/>
        <v>250910</v>
      </c>
      <c r="V1914" s="159"/>
      <c r="W1914" s="246">
        <f t="shared" si="179"/>
        <v>0</v>
      </c>
      <c r="X1914" s="247" t="str">
        <f t="shared" si="180"/>
        <v>8</v>
      </c>
      <c r="Y1914" s="159"/>
      <c r="Z1914" s="254">
        <f t="shared" si="181"/>
        <v>20072.8</v>
      </c>
      <c r="AA1914" s="5">
        <f>VLOOKUP(G1914,Ma_KH!$A:$R,14,0)</f>
        <v>60</v>
      </c>
    </row>
    <row r="1915" spans="1:27" x14ac:dyDescent="0.25">
      <c r="A1915" s="261">
        <v>46117</v>
      </c>
      <c r="B1915" s="262">
        <v>4187095680</v>
      </c>
      <c r="C1915" s="263" t="s">
        <v>15253</v>
      </c>
      <c r="D1915" s="261">
        <v>46119</v>
      </c>
      <c r="E1915" s="206"/>
      <c r="F1915" s="189"/>
      <c r="G1915" s="265" t="s">
        <v>15061</v>
      </c>
      <c r="H1915" s="206"/>
      <c r="I1915" s="288" t="s">
        <v>15635</v>
      </c>
      <c r="J1915" s="283" t="s">
        <v>1769</v>
      </c>
      <c r="K1915" s="205" t="s">
        <v>48</v>
      </c>
      <c r="L1915" s="190" t="str">
        <f>VLOOKUP($K1915,TONG_SL!$A:$D,2,0)</f>
        <v>Mọc Nấm Hương 250g</v>
      </c>
      <c r="M1915" s="243"/>
      <c r="N1915" s="190" t="str">
        <f t="shared" si="177"/>
        <v>K-C6</v>
      </c>
      <c r="O1915" s="243"/>
      <c r="P1915" s="243"/>
      <c r="Q1915" s="190" t="str">
        <f>VLOOKUP(K1915,TONG_SL!$A:$D,3,0)</f>
        <v>Túi</v>
      </c>
      <c r="R1915" s="248">
        <v>5</v>
      </c>
      <c r="S1915" s="159"/>
      <c r="T1915" s="159">
        <f>VLOOKUP(VLOOKUP(G1915,Ma_KH!$A:$R,18,0)&amp;K1915,Gia_MB!$A:$F,6,0)</f>
        <v>46000</v>
      </c>
      <c r="U1915" s="254">
        <f t="shared" si="178"/>
        <v>230000</v>
      </c>
      <c r="V1915" s="159"/>
      <c r="W1915" s="246">
        <f t="shared" si="179"/>
        <v>0</v>
      </c>
      <c r="X1915" s="247" t="str">
        <f t="shared" si="180"/>
        <v>8</v>
      </c>
      <c r="Y1915" s="159"/>
      <c r="Z1915" s="254">
        <f t="shared" si="181"/>
        <v>18400</v>
      </c>
      <c r="AA1915" s="5">
        <f>VLOOKUP(G1915,Ma_KH!$A:$R,14,0)</f>
        <v>60</v>
      </c>
    </row>
    <row r="1916" spans="1:27" x14ac:dyDescent="0.25">
      <c r="A1916" s="186">
        <v>46115</v>
      </c>
      <c r="B1916" s="205">
        <v>4187070932</v>
      </c>
      <c r="C1916" s="189" t="s">
        <v>15253</v>
      </c>
      <c r="D1916" s="186">
        <v>46119</v>
      </c>
      <c r="E1916" s="206"/>
      <c r="F1916" s="189"/>
      <c r="G1916" s="207" t="s">
        <v>7225</v>
      </c>
      <c r="H1916" s="206"/>
      <c r="I1916" s="288" t="s">
        <v>15636</v>
      </c>
      <c r="J1916" s="283" t="s">
        <v>1769</v>
      </c>
      <c r="K1916" s="205" t="s">
        <v>27</v>
      </c>
      <c r="L1916" s="190" t="str">
        <f>VLOOKUP($K1916,TONG_SL!$A:$D,2,0)</f>
        <v>Chân giò heo muối 300g</v>
      </c>
      <c r="M1916" s="243"/>
      <c r="N1916" s="190" t="str">
        <f t="shared" si="177"/>
        <v>K-C6</v>
      </c>
      <c r="O1916" s="243"/>
      <c r="P1916" s="243"/>
      <c r="Q1916" s="190" t="str">
        <f>VLOOKUP(K1916,TONG_SL!$A:$D,3,0)</f>
        <v>Túi</v>
      </c>
      <c r="R1916" s="248">
        <v>20</v>
      </c>
      <c r="S1916" s="159"/>
      <c r="T1916" s="159">
        <f>VLOOKUP(VLOOKUP(G1916,Ma_KH!$A:$R,18,0)&amp;K1916,Gia_MB!$A:$F,6,0)</f>
        <v>73431</v>
      </c>
      <c r="U1916" s="254">
        <f t="shared" si="178"/>
        <v>1468620</v>
      </c>
      <c r="V1916" s="159"/>
      <c r="W1916" s="246">
        <f t="shared" si="179"/>
        <v>0</v>
      </c>
      <c r="X1916" s="247" t="str">
        <f t="shared" si="180"/>
        <v>8</v>
      </c>
      <c r="Y1916" s="159"/>
      <c r="Z1916" s="254">
        <f t="shared" si="181"/>
        <v>117489.60000000001</v>
      </c>
      <c r="AA1916" s="5">
        <f>VLOOKUP(G1916,Ma_KH!$A:$R,14,0)</f>
        <v>60</v>
      </c>
    </row>
    <row r="1917" spans="1:27" x14ac:dyDescent="0.25">
      <c r="A1917" s="186">
        <v>46115</v>
      </c>
      <c r="B1917" s="205">
        <v>4187070932</v>
      </c>
      <c r="C1917" s="189" t="s">
        <v>15253</v>
      </c>
      <c r="D1917" s="186">
        <v>46119</v>
      </c>
      <c r="E1917" s="206"/>
      <c r="F1917" s="189"/>
      <c r="G1917" s="207" t="s">
        <v>7225</v>
      </c>
      <c r="H1917" s="206"/>
      <c r="I1917" s="288" t="s">
        <v>15636</v>
      </c>
      <c r="J1917" s="283" t="s">
        <v>1769</v>
      </c>
      <c r="K1917" s="205" t="s">
        <v>30</v>
      </c>
      <c r="L1917" s="190" t="str">
        <f>VLOOKUP($K1917,TONG_SL!$A:$D,2,0)</f>
        <v>Gà muối 500g</v>
      </c>
      <c r="M1917" s="243"/>
      <c r="N1917" s="190" t="str">
        <f t="shared" si="177"/>
        <v>K-C6</v>
      </c>
      <c r="O1917" s="243"/>
      <c r="P1917" s="243"/>
      <c r="Q1917" s="190" t="str">
        <f>VLOOKUP(K1917,TONG_SL!$A:$D,3,0)</f>
        <v>Túi</v>
      </c>
      <c r="R1917" s="248">
        <v>5</v>
      </c>
      <c r="S1917" s="159"/>
      <c r="T1917" s="159">
        <f>VLOOKUP(VLOOKUP(G1917,Ma_KH!$A:$R,18,0)&amp;K1917,Gia_MB!$A:$F,6,0)</f>
        <v>116611</v>
      </c>
      <c r="U1917" s="254">
        <f t="shared" si="178"/>
        <v>583055</v>
      </c>
      <c r="V1917" s="159"/>
      <c r="W1917" s="246">
        <f t="shared" si="179"/>
        <v>0</v>
      </c>
      <c r="X1917" s="247" t="str">
        <f t="shared" si="180"/>
        <v>8</v>
      </c>
      <c r="Y1917" s="159"/>
      <c r="Z1917" s="254">
        <f t="shared" si="181"/>
        <v>46644.4</v>
      </c>
      <c r="AA1917" s="5">
        <f>VLOOKUP(G1917,Ma_KH!$A:$R,14,0)</f>
        <v>60</v>
      </c>
    </row>
    <row r="1918" spans="1:27" x14ac:dyDescent="0.25">
      <c r="A1918" s="186">
        <v>46115</v>
      </c>
      <c r="B1918" s="205">
        <v>4187070932</v>
      </c>
      <c r="C1918" s="189" t="s">
        <v>15253</v>
      </c>
      <c r="D1918" s="186">
        <v>46119</v>
      </c>
      <c r="E1918" s="206"/>
      <c r="F1918" s="189"/>
      <c r="G1918" s="207" t="s">
        <v>7225</v>
      </c>
      <c r="H1918" s="206"/>
      <c r="I1918" s="288" t="s">
        <v>15636</v>
      </c>
      <c r="J1918" s="283" t="s">
        <v>1769</v>
      </c>
      <c r="K1918" s="205" t="s">
        <v>32</v>
      </c>
      <c r="L1918" s="190" t="str">
        <f>VLOOKUP($K1918,TONG_SL!$A:$D,2,0)</f>
        <v>Giò Tai Lưỡi Xào 250g</v>
      </c>
      <c r="M1918" s="243"/>
      <c r="N1918" s="190" t="str">
        <f t="shared" si="177"/>
        <v>K-C6</v>
      </c>
      <c r="O1918" s="243"/>
      <c r="P1918" s="243"/>
      <c r="Q1918" s="190" t="str">
        <f>VLOOKUP(K1918,TONG_SL!$A:$D,3,0)</f>
        <v>Túi</v>
      </c>
      <c r="R1918" s="248">
        <v>6</v>
      </c>
      <c r="S1918" s="159"/>
      <c r="T1918" s="159">
        <f>VLOOKUP(VLOOKUP(G1918,Ma_KH!$A:$R,18,0)&amp;K1918,Gia_MB!$A:$F,6,0)</f>
        <v>50182</v>
      </c>
      <c r="U1918" s="254">
        <f t="shared" si="178"/>
        <v>301092</v>
      </c>
      <c r="V1918" s="159"/>
      <c r="W1918" s="246">
        <f t="shared" si="179"/>
        <v>0</v>
      </c>
      <c r="X1918" s="247" t="str">
        <f t="shared" si="180"/>
        <v>8</v>
      </c>
      <c r="Y1918" s="159"/>
      <c r="Z1918" s="254">
        <f t="shared" si="181"/>
        <v>24087.360000000001</v>
      </c>
      <c r="AA1918" s="5">
        <f>VLOOKUP(G1918,Ma_KH!$A:$R,14,0)</f>
        <v>60</v>
      </c>
    </row>
    <row r="1919" spans="1:27" x14ac:dyDescent="0.25">
      <c r="A1919" s="186">
        <v>46115</v>
      </c>
      <c r="B1919" s="205">
        <v>4187070932</v>
      </c>
      <c r="C1919" s="189" t="s">
        <v>15253</v>
      </c>
      <c r="D1919" s="186">
        <v>46119</v>
      </c>
      <c r="E1919" s="206"/>
      <c r="F1919" s="189"/>
      <c r="G1919" s="207" t="s">
        <v>7225</v>
      </c>
      <c r="H1919" s="206"/>
      <c r="I1919" s="288" t="s">
        <v>15636</v>
      </c>
      <c r="J1919" s="283" t="s">
        <v>1769</v>
      </c>
      <c r="K1919" s="205" t="s">
        <v>48</v>
      </c>
      <c r="L1919" s="190" t="str">
        <f>VLOOKUP($K1919,TONG_SL!$A:$D,2,0)</f>
        <v>Mọc Nấm Hương 250g</v>
      </c>
      <c r="M1919" s="243"/>
      <c r="N1919" s="190" t="str">
        <f t="shared" si="177"/>
        <v>K-C6</v>
      </c>
      <c r="O1919" s="243"/>
      <c r="P1919" s="243"/>
      <c r="Q1919" s="190" t="str">
        <f>VLOOKUP(K1919,TONG_SL!$A:$D,3,0)</f>
        <v>Túi</v>
      </c>
      <c r="R1919" s="248">
        <v>10</v>
      </c>
      <c r="S1919" s="159"/>
      <c r="T1919" s="159">
        <f>VLOOKUP(VLOOKUP(G1919,Ma_KH!$A:$R,18,0)&amp;K1919,Gia_MB!$A:$F,6,0)</f>
        <v>46000</v>
      </c>
      <c r="U1919" s="254">
        <f t="shared" si="178"/>
        <v>460000</v>
      </c>
      <c r="V1919" s="159"/>
      <c r="W1919" s="246">
        <f t="shared" si="179"/>
        <v>0</v>
      </c>
      <c r="X1919" s="247" t="str">
        <f t="shared" si="180"/>
        <v>8</v>
      </c>
      <c r="Y1919" s="159"/>
      <c r="Z1919" s="254">
        <f t="shared" si="181"/>
        <v>36800</v>
      </c>
      <c r="AA1919" s="5">
        <f>VLOOKUP(G1919,Ma_KH!$A:$R,14,0)</f>
        <v>60</v>
      </c>
    </row>
    <row r="1920" spans="1:27" x14ac:dyDescent="0.25">
      <c r="A1920" s="261">
        <v>46115</v>
      </c>
      <c r="B1920" s="262">
        <v>4187070897</v>
      </c>
      <c r="C1920" s="263" t="s">
        <v>15253</v>
      </c>
      <c r="D1920" s="261">
        <v>46119</v>
      </c>
      <c r="E1920" s="206"/>
      <c r="F1920" s="189"/>
      <c r="G1920" s="265" t="s">
        <v>7225</v>
      </c>
      <c r="H1920" s="206"/>
      <c r="I1920" s="288" t="s">
        <v>15637</v>
      </c>
      <c r="J1920" s="283" t="s">
        <v>1769</v>
      </c>
      <c r="K1920" s="205" t="s">
        <v>27</v>
      </c>
      <c r="L1920" s="190" t="str">
        <f>VLOOKUP($K1920,TONG_SL!$A:$D,2,0)</f>
        <v>Chân giò heo muối 300g</v>
      </c>
      <c r="M1920" s="243"/>
      <c r="N1920" s="190" t="str">
        <f t="shared" si="177"/>
        <v>K-C6</v>
      </c>
      <c r="O1920" s="243"/>
      <c r="P1920" s="243"/>
      <c r="Q1920" s="190" t="str">
        <f>VLOOKUP(K1920,TONG_SL!$A:$D,3,0)</f>
        <v>Túi</v>
      </c>
      <c r="R1920" s="248">
        <v>28</v>
      </c>
      <c r="S1920" s="159"/>
      <c r="T1920" s="159">
        <f>VLOOKUP(VLOOKUP(G1920,Ma_KH!$A:$R,18,0)&amp;K1920,Gia_MB!$A:$F,6,0)</f>
        <v>73431</v>
      </c>
      <c r="U1920" s="254">
        <f t="shared" si="178"/>
        <v>2056068</v>
      </c>
      <c r="V1920" s="159"/>
      <c r="W1920" s="246">
        <f t="shared" si="179"/>
        <v>0</v>
      </c>
      <c r="X1920" s="247" t="str">
        <f t="shared" si="180"/>
        <v>8</v>
      </c>
      <c r="Y1920" s="159"/>
      <c r="Z1920" s="254">
        <f t="shared" si="181"/>
        <v>164485.44</v>
      </c>
      <c r="AA1920" s="5">
        <f>VLOOKUP(G1920,Ma_KH!$A:$R,14,0)</f>
        <v>60</v>
      </c>
    </row>
    <row r="1921" spans="1:27" x14ac:dyDescent="0.25">
      <c r="A1921" s="261">
        <v>46115</v>
      </c>
      <c r="B1921" s="262">
        <v>4187070897</v>
      </c>
      <c r="C1921" s="263" t="s">
        <v>15253</v>
      </c>
      <c r="D1921" s="261">
        <v>46119</v>
      </c>
      <c r="E1921" s="206"/>
      <c r="F1921" s="189"/>
      <c r="G1921" s="265" t="s">
        <v>7225</v>
      </c>
      <c r="H1921" s="206"/>
      <c r="I1921" s="288" t="s">
        <v>15637</v>
      </c>
      <c r="J1921" s="283" t="s">
        <v>1769</v>
      </c>
      <c r="K1921" s="205" t="s">
        <v>30</v>
      </c>
      <c r="L1921" s="190" t="str">
        <f>VLOOKUP($K1921,TONG_SL!$A:$D,2,0)</f>
        <v>Gà muối 500g</v>
      </c>
      <c r="M1921" s="243"/>
      <c r="N1921" s="190" t="str">
        <f t="shared" si="177"/>
        <v>K-C6</v>
      </c>
      <c r="O1921" s="243"/>
      <c r="P1921" s="243"/>
      <c r="Q1921" s="190" t="str">
        <f>VLOOKUP(K1921,TONG_SL!$A:$D,3,0)</f>
        <v>Túi</v>
      </c>
      <c r="R1921" s="248">
        <v>10</v>
      </c>
      <c r="S1921" s="159"/>
      <c r="T1921" s="159">
        <f>VLOOKUP(VLOOKUP(G1921,Ma_KH!$A:$R,18,0)&amp;K1921,Gia_MB!$A:$F,6,0)</f>
        <v>116611</v>
      </c>
      <c r="U1921" s="254">
        <f t="shared" si="178"/>
        <v>1166110</v>
      </c>
      <c r="V1921" s="159"/>
      <c r="W1921" s="246">
        <f t="shared" si="179"/>
        <v>0</v>
      </c>
      <c r="X1921" s="247" t="str">
        <f t="shared" si="180"/>
        <v>8</v>
      </c>
      <c r="Y1921" s="159"/>
      <c r="Z1921" s="254">
        <f t="shared" si="181"/>
        <v>93288.8</v>
      </c>
      <c r="AA1921" s="5">
        <f>VLOOKUP(G1921,Ma_KH!$A:$R,14,0)</f>
        <v>60</v>
      </c>
    </row>
    <row r="1922" spans="1:27" x14ac:dyDescent="0.25">
      <c r="A1922" s="261">
        <v>46115</v>
      </c>
      <c r="B1922" s="262">
        <v>4187070897</v>
      </c>
      <c r="C1922" s="263" t="s">
        <v>15253</v>
      </c>
      <c r="D1922" s="261">
        <v>46119</v>
      </c>
      <c r="E1922" s="206"/>
      <c r="F1922" s="189"/>
      <c r="G1922" s="265" t="s">
        <v>7225</v>
      </c>
      <c r="H1922" s="206"/>
      <c r="I1922" s="288" t="s">
        <v>15637</v>
      </c>
      <c r="J1922" s="283" t="s">
        <v>1769</v>
      </c>
      <c r="K1922" s="205" t="s">
        <v>34</v>
      </c>
      <c r="L1922" s="190" t="str">
        <f>VLOOKUP($K1922,TONG_SL!$A:$D,2,0)</f>
        <v>Tai heo muối 200g</v>
      </c>
      <c r="M1922" s="243"/>
      <c r="N1922" s="190" t="str">
        <f t="shared" si="177"/>
        <v>K-C6</v>
      </c>
      <c r="O1922" s="243"/>
      <c r="P1922" s="243"/>
      <c r="Q1922" s="190" t="str">
        <f>VLOOKUP(K1922,TONG_SL!$A:$D,3,0)</f>
        <v>Túi</v>
      </c>
      <c r="R1922" s="248">
        <v>4</v>
      </c>
      <c r="S1922" s="159"/>
      <c r="T1922" s="159">
        <f>VLOOKUP(VLOOKUP(G1922,Ma_KH!$A:$R,18,0)&amp;K1922,Gia_MB!$A:$F,6,0)</f>
        <v>55595</v>
      </c>
      <c r="U1922" s="254">
        <f t="shared" si="178"/>
        <v>222380</v>
      </c>
      <c r="V1922" s="159"/>
      <c r="W1922" s="246">
        <f t="shared" si="179"/>
        <v>0</v>
      </c>
      <c r="X1922" s="247" t="str">
        <f t="shared" si="180"/>
        <v>8</v>
      </c>
      <c r="Y1922" s="159"/>
      <c r="Z1922" s="254">
        <f t="shared" si="181"/>
        <v>17790.400000000001</v>
      </c>
      <c r="AA1922" s="5">
        <f>VLOOKUP(G1922,Ma_KH!$A:$R,14,0)</f>
        <v>60</v>
      </c>
    </row>
    <row r="1923" spans="1:27" x14ac:dyDescent="0.25">
      <c r="A1923" s="261">
        <v>46115</v>
      </c>
      <c r="B1923" s="262">
        <v>4187070897</v>
      </c>
      <c r="C1923" s="263" t="s">
        <v>15253</v>
      </c>
      <c r="D1923" s="261">
        <v>46119</v>
      </c>
      <c r="E1923" s="206"/>
      <c r="F1923" s="189"/>
      <c r="G1923" s="265" t="s">
        <v>7225</v>
      </c>
      <c r="H1923" s="206"/>
      <c r="I1923" s="288" t="s">
        <v>15637</v>
      </c>
      <c r="J1923" s="283" t="s">
        <v>1769</v>
      </c>
      <c r="K1923" s="205" t="s">
        <v>37</v>
      </c>
      <c r="L1923" s="190" t="str">
        <f>VLOOKUP($K1923,TONG_SL!$A:$D,2,0)</f>
        <v>Chả cốm 300g</v>
      </c>
      <c r="M1923" s="243"/>
      <c r="N1923" s="190" t="str">
        <f t="shared" ref="N1923:N1986" si="182">IF($B1923&lt;&gt;"","K-C6","")</f>
        <v>K-C6</v>
      </c>
      <c r="O1923" s="243"/>
      <c r="P1923" s="243"/>
      <c r="Q1923" s="190" t="str">
        <f>VLOOKUP(K1923,TONG_SL!$A:$D,3,0)</f>
        <v>Túi</v>
      </c>
      <c r="R1923" s="248">
        <v>2</v>
      </c>
      <c r="S1923" s="159"/>
      <c r="T1923" s="159">
        <f>VLOOKUP(VLOOKUP(G1923,Ma_KH!$A:$R,18,0)&amp;K1923,Gia_MB!$A:$F,6,0)</f>
        <v>74250</v>
      </c>
      <c r="U1923" s="254">
        <f t="shared" si="178"/>
        <v>148500</v>
      </c>
      <c r="V1923" s="159"/>
      <c r="W1923" s="246">
        <f t="shared" si="179"/>
        <v>0</v>
      </c>
      <c r="X1923" s="247" t="str">
        <f t="shared" si="180"/>
        <v>8</v>
      </c>
      <c r="Y1923" s="159"/>
      <c r="Z1923" s="254">
        <f t="shared" si="181"/>
        <v>11880</v>
      </c>
      <c r="AA1923" s="5">
        <f>VLOOKUP(G1923,Ma_KH!$A:$R,14,0)</f>
        <v>60</v>
      </c>
    </row>
    <row r="1924" spans="1:27" x14ac:dyDescent="0.25">
      <c r="A1924" s="261">
        <v>46115</v>
      </c>
      <c r="B1924" s="262">
        <v>4187070897</v>
      </c>
      <c r="C1924" s="263" t="s">
        <v>15253</v>
      </c>
      <c r="D1924" s="261">
        <v>46119</v>
      </c>
      <c r="E1924" s="206"/>
      <c r="F1924" s="189"/>
      <c r="G1924" s="265" t="s">
        <v>7225</v>
      </c>
      <c r="H1924" s="206"/>
      <c r="I1924" s="288" t="s">
        <v>15637</v>
      </c>
      <c r="J1924" s="283" t="s">
        <v>1769</v>
      </c>
      <c r="K1924" s="205" t="s">
        <v>32</v>
      </c>
      <c r="L1924" s="190" t="str">
        <f>VLOOKUP($K1924,TONG_SL!$A:$D,2,0)</f>
        <v>Giò Tai Lưỡi Xào 250g</v>
      </c>
      <c r="M1924" s="243"/>
      <c r="N1924" s="190" t="str">
        <f t="shared" si="182"/>
        <v>K-C6</v>
      </c>
      <c r="O1924" s="243"/>
      <c r="P1924" s="243"/>
      <c r="Q1924" s="190" t="str">
        <f>VLOOKUP(K1924,TONG_SL!$A:$D,3,0)</f>
        <v>Túi</v>
      </c>
      <c r="R1924" s="248">
        <v>10</v>
      </c>
      <c r="S1924" s="159"/>
      <c r="T1924" s="159">
        <f>VLOOKUP(VLOOKUP(G1924,Ma_KH!$A:$R,18,0)&amp;K1924,Gia_MB!$A:$F,6,0)</f>
        <v>50182</v>
      </c>
      <c r="U1924" s="254">
        <f t="shared" si="178"/>
        <v>501820</v>
      </c>
      <c r="V1924" s="159"/>
      <c r="W1924" s="246">
        <f t="shared" si="179"/>
        <v>0</v>
      </c>
      <c r="X1924" s="247" t="str">
        <f t="shared" si="180"/>
        <v>8</v>
      </c>
      <c r="Y1924" s="159"/>
      <c r="Z1924" s="254">
        <f t="shared" si="181"/>
        <v>40145.599999999999</v>
      </c>
      <c r="AA1924" s="5">
        <f>VLOOKUP(G1924,Ma_KH!$A:$R,14,0)</f>
        <v>60</v>
      </c>
    </row>
    <row r="1925" spans="1:27" x14ac:dyDescent="0.25">
      <c r="A1925" s="261">
        <v>46115</v>
      </c>
      <c r="B1925" s="262">
        <v>4187070897</v>
      </c>
      <c r="C1925" s="263" t="s">
        <v>15253</v>
      </c>
      <c r="D1925" s="261">
        <v>46119</v>
      </c>
      <c r="E1925" s="206"/>
      <c r="F1925" s="189"/>
      <c r="G1925" s="265" t="s">
        <v>7225</v>
      </c>
      <c r="H1925" s="206"/>
      <c r="I1925" s="288" t="s">
        <v>15637</v>
      </c>
      <c r="J1925" s="283" t="s">
        <v>1769</v>
      </c>
      <c r="K1925" s="205" t="s">
        <v>48</v>
      </c>
      <c r="L1925" s="190" t="str">
        <f>VLOOKUP($K1925,TONG_SL!$A:$D,2,0)</f>
        <v>Mọc Nấm Hương 250g</v>
      </c>
      <c r="M1925" s="243"/>
      <c r="N1925" s="190" t="str">
        <f t="shared" si="182"/>
        <v>K-C6</v>
      </c>
      <c r="O1925" s="243"/>
      <c r="P1925" s="243"/>
      <c r="Q1925" s="190" t="str">
        <f>VLOOKUP(K1925,TONG_SL!$A:$D,3,0)</f>
        <v>Túi</v>
      </c>
      <c r="R1925" s="248">
        <v>14</v>
      </c>
      <c r="S1925" s="159"/>
      <c r="T1925" s="159">
        <f>VLOOKUP(VLOOKUP(G1925,Ma_KH!$A:$R,18,0)&amp;K1925,Gia_MB!$A:$F,6,0)</f>
        <v>46000</v>
      </c>
      <c r="U1925" s="254">
        <f t="shared" si="178"/>
        <v>644000</v>
      </c>
      <c r="V1925" s="159"/>
      <c r="W1925" s="246">
        <f t="shared" si="179"/>
        <v>0</v>
      </c>
      <c r="X1925" s="247" t="str">
        <f t="shared" si="180"/>
        <v>8</v>
      </c>
      <c r="Y1925" s="159"/>
      <c r="Z1925" s="254">
        <f t="shared" si="181"/>
        <v>51520</v>
      </c>
      <c r="AA1925" s="5">
        <f>VLOOKUP(G1925,Ma_KH!$A:$R,14,0)</f>
        <v>60</v>
      </c>
    </row>
    <row r="1926" spans="1:27" x14ac:dyDescent="0.25">
      <c r="A1926" s="186">
        <v>46115</v>
      </c>
      <c r="B1926" s="205">
        <v>4187070915</v>
      </c>
      <c r="C1926" s="189" t="s">
        <v>15253</v>
      </c>
      <c r="D1926" s="186">
        <v>46119</v>
      </c>
      <c r="E1926" s="206"/>
      <c r="F1926" s="189"/>
      <c r="G1926" s="207" t="s">
        <v>7225</v>
      </c>
      <c r="H1926" s="206"/>
      <c r="I1926" s="288" t="s">
        <v>15638</v>
      </c>
      <c r="J1926" s="283" t="s">
        <v>1769</v>
      </c>
      <c r="K1926" s="205" t="s">
        <v>27</v>
      </c>
      <c r="L1926" s="190" t="str">
        <f>VLOOKUP($K1926,TONG_SL!$A:$D,2,0)</f>
        <v>Chân giò heo muối 300g</v>
      </c>
      <c r="M1926" s="243"/>
      <c r="N1926" s="190" t="str">
        <f t="shared" si="182"/>
        <v>K-C6</v>
      </c>
      <c r="O1926" s="243"/>
      <c r="P1926" s="243"/>
      <c r="Q1926" s="190" t="str">
        <f>VLOOKUP(K1926,TONG_SL!$A:$D,3,0)</f>
        <v>Túi</v>
      </c>
      <c r="R1926" s="248">
        <v>24</v>
      </c>
      <c r="S1926" s="159"/>
      <c r="T1926" s="159">
        <f>VLOOKUP(VLOOKUP(G1926,Ma_KH!$A:$R,18,0)&amp;K1926,Gia_MB!$A:$F,6,0)</f>
        <v>73431</v>
      </c>
      <c r="U1926" s="254">
        <f t="shared" si="178"/>
        <v>1762344</v>
      </c>
      <c r="V1926" s="159"/>
      <c r="W1926" s="246">
        <f t="shared" si="179"/>
        <v>0</v>
      </c>
      <c r="X1926" s="247" t="str">
        <f t="shared" si="180"/>
        <v>8</v>
      </c>
      <c r="Y1926" s="159"/>
      <c r="Z1926" s="254">
        <f t="shared" si="181"/>
        <v>140987.51999999999</v>
      </c>
      <c r="AA1926" s="5">
        <f>VLOOKUP(G1926,Ma_KH!$A:$R,14,0)</f>
        <v>60</v>
      </c>
    </row>
    <row r="1927" spans="1:27" x14ac:dyDescent="0.25">
      <c r="A1927" s="186">
        <v>46115</v>
      </c>
      <c r="B1927" s="205">
        <v>4187070915</v>
      </c>
      <c r="C1927" s="189" t="s">
        <v>15253</v>
      </c>
      <c r="D1927" s="186">
        <v>46119</v>
      </c>
      <c r="E1927" s="206"/>
      <c r="F1927" s="189"/>
      <c r="G1927" s="207" t="s">
        <v>7225</v>
      </c>
      <c r="H1927" s="206"/>
      <c r="I1927" s="288" t="s">
        <v>15638</v>
      </c>
      <c r="J1927" s="283" t="s">
        <v>1769</v>
      </c>
      <c r="K1927" s="205" t="s">
        <v>30</v>
      </c>
      <c r="L1927" s="190" t="str">
        <f>VLOOKUP($K1927,TONG_SL!$A:$D,2,0)</f>
        <v>Gà muối 500g</v>
      </c>
      <c r="M1927" s="243"/>
      <c r="N1927" s="190" t="str">
        <f t="shared" si="182"/>
        <v>K-C6</v>
      </c>
      <c r="O1927" s="243"/>
      <c r="P1927" s="243"/>
      <c r="Q1927" s="190" t="str">
        <f>VLOOKUP(K1927,TONG_SL!$A:$D,3,0)</f>
        <v>Túi</v>
      </c>
      <c r="R1927" s="248">
        <v>2</v>
      </c>
      <c r="S1927" s="159"/>
      <c r="T1927" s="159">
        <f>VLOOKUP(VLOOKUP(G1927,Ma_KH!$A:$R,18,0)&amp;K1927,Gia_MB!$A:$F,6,0)</f>
        <v>116611</v>
      </c>
      <c r="U1927" s="254">
        <f t="shared" si="178"/>
        <v>233222</v>
      </c>
      <c r="V1927" s="159"/>
      <c r="W1927" s="246">
        <f t="shared" si="179"/>
        <v>0</v>
      </c>
      <c r="X1927" s="247" t="str">
        <f t="shared" si="180"/>
        <v>8</v>
      </c>
      <c r="Y1927" s="159"/>
      <c r="Z1927" s="254">
        <f t="shared" si="181"/>
        <v>18657.760000000002</v>
      </c>
      <c r="AA1927" s="5">
        <f>VLOOKUP(G1927,Ma_KH!$A:$R,14,0)</f>
        <v>60</v>
      </c>
    </row>
    <row r="1928" spans="1:27" x14ac:dyDescent="0.25">
      <c r="A1928" s="186">
        <v>46115</v>
      </c>
      <c r="B1928" s="205">
        <v>4187070915</v>
      </c>
      <c r="C1928" s="189" t="s">
        <v>15253</v>
      </c>
      <c r="D1928" s="186">
        <v>46119</v>
      </c>
      <c r="E1928" s="206"/>
      <c r="F1928" s="189"/>
      <c r="G1928" s="207" t="s">
        <v>7225</v>
      </c>
      <c r="H1928" s="206"/>
      <c r="I1928" s="288" t="s">
        <v>15638</v>
      </c>
      <c r="J1928" s="283" t="s">
        <v>1769</v>
      </c>
      <c r="K1928" s="205" t="s">
        <v>37</v>
      </c>
      <c r="L1928" s="190" t="str">
        <f>VLOOKUP($K1928,TONG_SL!$A:$D,2,0)</f>
        <v>Chả cốm 300g</v>
      </c>
      <c r="M1928" s="243"/>
      <c r="N1928" s="190" t="str">
        <f t="shared" si="182"/>
        <v>K-C6</v>
      </c>
      <c r="O1928" s="243"/>
      <c r="P1928" s="243"/>
      <c r="Q1928" s="190" t="str">
        <f>VLOOKUP(K1928,TONG_SL!$A:$D,3,0)</f>
        <v>Túi</v>
      </c>
      <c r="R1928" s="248">
        <v>2</v>
      </c>
      <c r="S1928" s="159"/>
      <c r="T1928" s="159">
        <f>VLOOKUP(VLOOKUP(G1928,Ma_KH!$A:$R,18,0)&amp;K1928,Gia_MB!$A:$F,6,0)</f>
        <v>74250</v>
      </c>
      <c r="U1928" s="254">
        <f t="shared" si="178"/>
        <v>148500</v>
      </c>
      <c r="V1928" s="159"/>
      <c r="W1928" s="246">
        <f t="shared" si="179"/>
        <v>0</v>
      </c>
      <c r="X1928" s="247" t="str">
        <f t="shared" si="180"/>
        <v>8</v>
      </c>
      <c r="Y1928" s="159"/>
      <c r="Z1928" s="254">
        <f t="shared" si="181"/>
        <v>11880</v>
      </c>
      <c r="AA1928" s="5">
        <f>VLOOKUP(G1928,Ma_KH!$A:$R,14,0)</f>
        <v>60</v>
      </c>
    </row>
    <row r="1929" spans="1:27" x14ac:dyDescent="0.25">
      <c r="A1929" s="186">
        <v>46115</v>
      </c>
      <c r="B1929" s="205">
        <v>4187070915</v>
      </c>
      <c r="C1929" s="189" t="s">
        <v>15253</v>
      </c>
      <c r="D1929" s="186">
        <v>46119</v>
      </c>
      <c r="E1929" s="206"/>
      <c r="F1929" s="189"/>
      <c r="G1929" s="207" t="s">
        <v>7225</v>
      </c>
      <c r="H1929" s="206"/>
      <c r="I1929" s="288" t="s">
        <v>15638</v>
      </c>
      <c r="J1929" s="283" t="s">
        <v>1769</v>
      </c>
      <c r="K1929" s="205" t="s">
        <v>32</v>
      </c>
      <c r="L1929" s="190" t="str">
        <f>VLOOKUP($K1929,TONG_SL!$A:$D,2,0)</f>
        <v>Giò Tai Lưỡi Xào 250g</v>
      </c>
      <c r="M1929" s="243"/>
      <c r="N1929" s="190" t="str">
        <f t="shared" si="182"/>
        <v>K-C6</v>
      </c>
      <c r="O1929" s="243"/>
      <c r="P1929" s="243"/>
      <c r="Q1929" s="190" t="str">
        <f>VLOOKUP(K1929,TONG_SL!$A:$D,3,0)</f>
        <v>Túi</v>
      </c>
      <c r="R1929" s="248">
        <v>12</v>
      </c>
      <c r="S1929" s="159"/>
      <c r="T1929" s="159">
        <f>VLOOKUP(VLOOKUP(G1929,Ma_KH!$A:$R,18,0)&amp;K1929,Gia_MB!$A:$F,6,0)</f>
        <v>50182</v>
      </c>
      <c r="U1929" s="254">
        <f t="shared" si="178"/>
        <v>602184</v>
      </c>
      <c r="V1929" s="159"/>
      <c r="W1929" s="246">
        <f t="shared" si="179"/>
        <v>0</v>
      </c>
      <c r="X1929" s="247" t="str">
        <f t="shared" si="180"/>
        <v>8</v>
      </c>
      <c r="Y1929" s="159"/>
      <c r="Z1929" s="254">
        <f t="shared" si="181"/>
        <v>48174.720000000001</v>
      </c>
      <c r="AA1929" s="5">
        <f>VLOOKUP(G1929,Ma_KH!$A:$R,14,0)</f>
        <v>60</v>
      </c>
    </row>
    <row r="1930" spans="1:27" x14ac:dyDescent="0.25">
      <c r="A1930" s="186">
        <v>46115</v>
      </c>
      <c r="B1930" s="205">
        <v>4187070915</v>
      </c>
      <c r="C1930" s="189" t="s">
        <v>15253</v>
      </c>
      <c r="D1930" s="186">
        <v>46119</v>
      </c>
      <c r="E1930" s="206"/>
      <c r="F1930" s="189"/>
      <c r="G1930" s="207" t="s">
        <v>7225</v>
      </c>
      <c r="H1930" s="206"/>
      <c r="I1930" s="288" t="s">
        <v>15638</v>
      </c>
      <c r="J1930" s="283" t="s">
        <v>1769</v>
      </c>
      <c r="K1930" s="205" t="s">
        <v>48</v>
      </c>
      <c r="L1930" s="190" t="str">
        <f>VLOOKUP($K1930,TONG_SL!$A:$D,2,0)</f>
        <v>Mọc Nấm Hương 250g</v>
      </c>
      <c r="M1930" s="243"/>
      <c r="N1930" s="190" t="str">
        <f t="shared" si="182"/>
        <v>K-C6</v>
      </c>
      <c r="O1930" s="243"/>
      <c r="P1930" s="243"/>
      <c r="Q1930" s="190" t="str">
        <f>VLOOKUP(K1930,TONG_SL!$A:$D,3,0)</f>
        <v>Túi</v>
      </c>
      <c r="R1930" s="248">
        <v>12</v>
      </c>
      <c r="S1930" s="159"/>
      <c r="T1930" s="159">
        <f>VLOOKUP(VLOOKUP(G1930,Ma_KH!$A:$R,18,0)&amp;K1930,Gia_MB!$A:$F,6,0)</f>
        <v>46000</v>
      </c>
      <c r="U1930" s="254">
        <f t="shared" si="178"/>
        <v>552000</v>
      </c>
      <c r="V1930" s="159"/>
      <c r="W1930" s="246">
        <f t="shared" si="179"/>
        <v>0</v>
      </c>
      <c r="X1930" s="247" t="str">
        <f t="shared" si="180"/>
        <v>8</v>
      </c>
      <c r="Y1930" s="159"/>
      <c r="Z1930" s="254">
        <f t="shared" si="181"/>
        <v>44160</v>
      </c>
      <c r="AA1930" s="5">
        <f>VLOOKUP(G1930,Ma_KH!$A:$R,14,0)</f>
        <v>60</v>
      </c>
    </row>
    <row r="1931" spans="1:27" x14ac:dyDescent="0.25">
      <c r="A1931" s="186">
        <v>46115</v>
      </c>
      <c r="B1931" s="205">
        <v>4187051037</v>
      </c>
      <c r="C1931" s="189" t="s">
        <v>15253</v>
      </c>
      <c r="D1931" s="186">
        <v>46119</v>
      </c>
      <c r="E1931" s="206"/>
      <c r="F1931" s="189"/>
      <c r="G1931" s="207" t="s">
        <v>7225</v>
      </c>
      <c r="H1931" s="206"/>
      <c r="I1931" s="288" t="s">
        <v>15639</v>
      </c>
      <c r="J1931" s="283" t="s">
        <v>1769</v>
      </c>
      <c r="K1931" s="205" t="s">
        <v>27</v>
      </c>
      <c r="L1931" s="190" t="str">
        <f>VLOOKUP($K1931,TONG_SL!$A:$D,2,0)</f>
        <v>Chân giò heo muối 300g</v>
      </c>
      <c r="M1931" s="243"/>
      <c r="N1931" s="190" t="str">
        <f t="shared" si="182"/>
        <v>K-C6</v>
      </c>
      <c r="O1931" s="243"/>
      <c r="P1931" s="243"/>
      <c r="Q1931" s="190" t="str">
        <f>VLOOKUP(K1931,TONG_SL!$A:$D,3,0)</f>
        <v>Túi</v>
      </c>
      <c r="R1931" s="248">
        <v>10</v>
      </c>
      <c r="S1931" s="159"/>
      <c r="T1931" s="159">
        <f>VLOOKUP(VLOOKUP(G1931,Ma_KH!$A:$R,18,0)&amp;K1931,Gia_MB!$A:$F,6,0)</f>
        <v>73431</v>
      </c>
      <c r="U1931" s="254">
        <f t="shared" si="178"/>
        <v>734310</v>
      </c>
      <c r="V1931" s="159"/>
      <c r="W1931" s="246">
        <f t="shared" si="179"/>
        <v>0</v>
      </c>
      <c r="X1931" s="247" t="str">
        <f t="shared" si="180"/>
        <v>8</v>
      </c>
      <c r="Y1931" s="159"/>
      <c r="Z1931" s="254">
        <f t="shared" si="181"/>
        <v>58744.800000000003</v>
      </c>
      <c r="AA1931" s="5">
        <f>VLOOKUP(G1931,Ma_KH!$A:$R,14,0)</f>
        <v>60</v>
      </c>
    </row>
    <row r="1932" spans="1:27" x14ac:dyDescent="0.25">
      <c r="A1932" s="186">
        <v>46118</v>
      </c>
      <c r="B1932" s="205">
        <v>4187232164</v>
      </c>
      <c r="C1932" s="189" t="s">
        <v>15253</v>
      </c>
      <c r="D1932" s="186">
        <v>46119</v>
      </c>
      <c r="E1932" s="206"/>
      <c r="F1932" s="189"/>
      <c r="G1932" s="207" t="s">
        <v>15016</v>
      </c>
      <c r="H1932" s="206"/>
      <c r="I1932" s="288" t="s">
        <v>15640</v>
      </c>
      <c r="J1932" s="283" t="s">
        <v>1769</v>
      </c>
      <c r="K1932" s="205" t="s">
        <v>27</v>
      </c>
      <c r="L1932" s="190" t="str">
        <f>VLOOKUP($K1932,TONG_SL!$A:$D,2,0)</f>
        <v>Chân giò heo muối 300g</v>
      </c>
      <c r="M1932" s="243"/>
      <c r="N1932" s="190" t="str">
        <f t="shared" si="182"/>
        <v>K-C6</v>
      </c>
      <c r="O1932" s="243"/>
      <c r="P1932" s="243"/>
      <c r="Q1932" s="190" t="str">
        <f>VLOOKUP(K1932,TONG_SL!$A:$D,3,0)</f>
        <v>Túi</v>
      </c>
      <c r="R1932" s="248">
        <v>60</v>
      </c>
      <c r="S1932" s="159"/>
      <c r="T1932" s="159">
        <f>VLOOKUP(VLOOKUP(G1932,Ma_KH!$A:$R,18,0)&amp;K1932,Gia_MB!$A:$F,6,0)</f>
        <v>73431</v>
      </c>
      <c r="U1932" s="254">
        <f t="shared" si="178"/>
        <v>4405860</v>
      </c>
      <c r="V1932" s="159"/>
      <c r="W1932" s="246">
        <f t="shared" si="179"/>
        <v>0</v>
      </c>
      <c r="X1932" s="247" t="str">
        <f t="shared" si="180"/>
        <v>8</v>
      </c>
      <c r="Y1932" s="159"/>
      <c r="Z1932" s="254">
        <f t="shared" si="181"/>
        <v>352468.8</v>
      </c>
      <c r="AA1932" s="5">
        <f>VLOOKUP(G1932,Ma_KH!$A:$R,14,0)</f>
        <v>60</v>
      </c>
    </row>
    <row r="1933" spans="1:27" x14ac:dyDescent="0.25">
      <c r="A1933" s="186">
        <v>46118</v>
      </c>
      <c r="B1933" s="205">
        <v>4187232164</v>
      </c>
      <c r="C1933" s="189" t="s">
        <v>15253</v>
      </c>
      <c r="D1933" s="186">
        <v>46119</v>
      </c>
      <c r="E1933" s="206"/>
      <c r="F1933" s="189"/>
      <c r="G1933" s="207" t="s">
        <v>15016</v>
      </c>
      <c r="H1933" s="206"/>
      <c r="I1933" s="288" t="s">
        <v>15640</v>
      </c>
      <c r="J1933" s="283" t="s">
        <v>1769</v>
      </c>
      <c r="K1933" s="205" t="s">
        <v>30</v>
      </c>
      <c r="L1933" s="190" t="str">
        <f>VLOOKUP($K1933,TONG_SL!$A:$D,2,0)</f>
        <v>Gà muối 500g</v>
      </c>
      <c r="M1933" s="243"/>
      <c r="N1933" s="190" t="str">
        <f t="shared" si="182"/>
        <v>K-C6</v>
      </c>
      <c r="O1933" s="243"/>
      <c r="P1933" s="243"/>
      <c r="Q1933" s="190" t="str">
        <f>VLOOKUP(K1933,TONG_SL!$A:$D,3,0)</f>
        <v>Túi</v>
      </c>
      <c r="R1933" s="248">
        <v>20</v>
      </c>
      <c r="S1933" s="159"/>
      <c r="T1933" s="159">
        <f>VLOOKUP(VLOOKUP(G1933,Ma_KH!$A:$R,18,0)&amp;K1933,Gia_MB!$A:$F,6,0)</f>
        <v>116611</v>
      </c>
      <c r="U1933" s="254">
        <f t="shared" si="178"/>
        <v>2332220</v>
      </c>
      <c r="V1933" s="159"/>
      <c r="W1933" s="246">
        <f t="shared" si="179"/>
        <v>0</v>
      </c>
      <c r="X1933" s="247" t="str">
        <f t="shared" si="180"/>
        <v>8</v>
      </c>
      <c r="Y1933" s="159"/>
      <c r="Z1933" s="254">
        <f t="shared" si="181"/>
        <v>186577.6</v>
      </c>
      <c r="AA1933" s="5">
        <f>VLOOKUP(G1933,Ma_KH!$A:$R,14,0)</f>
        <v>60</v>
      </c>
    </row>
    <row r="1934" spans="1:27" x14ac:dyDescent="0.25">
      <c r="A1934" s="186">
        <v>46118</v>
      </c>
      <c r="B1934" s="205">
        <v>4187232164</v>
      </c>
      <c r="C1934" s="189" t="s">
        <v>15253</v>
      </c>
      <c r="D1934" s="186">
        <v>46119</v>
      </c>
      <c r="E1934" s="206"/>
      <c r="F1934" s="189"/>
      <c r="G1934" s="207" t="s">
        <v>15016</v>
      </c>
      <c r="H1934" s="206"/>
      <c r="I1934" s="288" t="s">
        <v>15640</v>
      </c>
      <c r="J1934" s="283" t="s">
        <v>1769</v>
      </c>
      <c r="K1934" s="205" t="s">
        <v>34</v>
      </c>
      <c r="L1934" s="190" t="str">
        <f>VLOOKUP($K1934,TONG_SL!$A:$D,2,0)</f>
        <v>Tai heo muối 200g</v>
      </c>
      <c r="M1934" s="243"/>
      <c r="N1934" s="190" t="str">
        <f t="shared" si="182"/>
        <v>K-C6</v>
      </c>
      <c r="O1934" s="243"/>
      <c r="P1934" s="243"/>
      <c r="Q1934" s="190" t="str">
        <f>VLOOKUP(K1934,TONG_SL!$A:$D,3,0)</f>
        <v>Túi</v>
      </c>
      <c r="R1934" s="248">
        <v>20</v>
      </c>
      <c r="S1934" s="159"/>
      <c r="T1934" s="159">
        <f>VLOOKUP(VLOOKUP(G1934,Ma_KH!$A:$R,18,0)&amp;K1934,Gia_MB!$A:$F,6,0)</f>
        <v>55595</v>
      </c>
      <c r="U1934" s="254">
        <f t="shared" si="178"/>
        <v>1111900</v>
      </c>
      <c r="V1934" s="159"/>
      <c r="W1934" s="246">
        <f t="shared" si="179"/>
        <v>0</v>
      </c>
      <c r="X1934" s="247" t="str">
        <f t="shared" si="180"/>
        <v>8</v>
      </c>
      <c r="Y1934" s="159"/>
      <c r="Z1934" s="254">
        <f t="shared" si="181"/>
        <v>88952</v>
      </c>
      <c r="AA1934" s="5">
        <f>VLOOKUP(G1934,Ma_KH!$A:$R,14,0)</f>
        <v>60</v>
      </c>
    </row>
    <row r="1935" spans="1:27" x14ac:dyDescent="0.25">
      <c r="A1935" s="186">
        <v>46118</v>
      </c>
      <c r="B1935" s="205">
        <v>4187232164</v>
      </c>
      <c r="C1935" s="189" t="s">
        <v>15253</v>
      </c>
      <c r="D1935" s="186">
        <v>46119</v>
      </c>
      <c r="E1935" s="206"/>
      <c r="F1935" s="189"/>
      <c r="G1935" s="207" t="s">
        <v>15016</v>
      </c>
      <c r="H1935" s="206"/>
      <c r="I1935" s="288" t="s">
        <v>15640</v>
      </c>
      <c r="J1935" s="283" t="s">
        <v>1769</v>
      </c>
      <c r="K1935" s="205" t="s">
        <v>32</v>
      </c>
      <c r="L1935" s="190" t="str">
        <f>VLOOKUP($K1935,TONG_SL!$A:$D,2,0)</f>
        <v>Giò Tai Lưỡi Xào 250g</v>
      </c>
      <c r="M1935" s="243"/>
      <c r="N1935" s="190" t="str">
        <f t="shared" si="182"/>
        <v>K-C6</v>
      </c>
      <c r="O1935" s="243"/>
      <c r="P1935" s="243"/>
      <c r="Q1935" s="190" t="str">
        <f>VLOOKUP(K1935,TONG_SL!$A:$D,3,0)</f>
        <v>Túi</v>
      </c>
      <c r="R1935" s="248">
        <v>20</v>
      </c>
      <c r="S1935" s="159"/>
      <c r="T1935" s="159">
        <f>VLOOKUP(VLOOKUP(G1935,Ma_KH!$A:$R,18,0)&amp;K1935,Gia_MB!$A:$F,6,0)</f>
        <v>50182</v>
      </c>
      <c r="U1935" s="254">
        <f t="shared" si="178"/>
        <v>1003640</v>
      </c>
      <c r="V1935" s="159"/>
      <c r="W1935" s="246">
        <f t="shared" si="179"/>
        <v>0</v>
      </c>
      <c r="X1935" s="247" t="str">
        <f t="shared" si="180"/>
        <v>8</v>
      </c>
      <c r="Y1935" s="159"/>
      <c r="Z1935" s="254">
        <f t="shared" si="181"/>
        <v>80291.199999999997</v>
      </c>
      <c r="AA1935" s="5">
        <f>VLOOKUP(G1935,Ma_KH!$A:$R,14,0)</f>
        <v>60</v>
      </c>
    </row>
    <row r="1936" spans="1:27" x14ac:dyDescent="0.25">
      <c r="A1936" s="186">
        <v>46118</v>
      </c>
      <c r="B1936" s="205">
        <v>4187232164</v>
      </c>
      <c r="C1936" s="189" t="s">
        <v>15253</v>
      </c>
      <c r="D1936" s="186">
        <v>46119</v>
      </c>
      <c r="E1936" s="206"/>
      <c r="F1936" s="189"/>
      <c r="G1936" s="207" t="s">
        <v>15016</v>
      </c>
      <c r="H1936" s="206"/>
      <c r="I1936" s="288" t="s">
        <v>15640</v>
      </c>
      <c r="J1936" s="283" t="s">
        <v>1769</v>
      </c>
      <c r="K1936" s="205" t="s">
        <v>48</v>
      </c>
      <c r="L1936" s="190" t="str">
        <f>VLOOKUP($K1936,TONG_SL!$A:$D,2,0)</f>
        <v>Mọc Nấm Hương 250g</v>
      </c>
      <c r="M1936" s="243"/>
      <c r="N1936" s="190" t="str">
        <f t="shared" si="182"/>
        <v>K-C6</v>
      </c>
      <c r="O1936" s="243"/>
      <c r="P1936" s="243"/>
      <c r="Q1936" s="190" t="str">
        <f>VLOOKUP(K1936,TONG_SL!$A:$D,3,0)</f>
        <v>Túi</v>
      </c>
      <c r="R1936" s="248">
        <v>10</v>
      </c>
      <c r="S1936" s="159"/>
      <c r="T1936" s="159">
        <f>VLOOKUP(VLOOKUP(G1936,Ma_KH!$A:$R,18,0)&amp;K1936,Gia_MB!$A:$F,6,0)</f>
        <v>46000</v>
      </c>
      <c r="U1936" s="254">
        <f t="shared" si="178"/>
        <v>460000</v>
      </c>
      <c r="V1936" s="159"/>
      <c r="W1936" s="246">
        <f t="shared" si="179"/>
        <v>0</v>
      </c>
      <c r="X1936" s="247" t="str">
        <f t="shared" si="180"/>
        <v>8</v>
      </c>
      <c r="Y1936" s="159"/>
      <c r="Z1936" s="254">
        <f t="shared" si="181"/>
        <v>36800</v>
      </c>
      <c r="AA1936" s="5">
        <f>VLOOKUP(G1936,Ma_KH!$A:$R,14,0)</f>
        <v>60</v>
      </c>
    </row>
    <row r="1937" spans="1:27" x14ac:dyDescent="0.25">
      <c r="A1937" s="261">
        <v>46115</v>
      </c>
      <c r="B1937" s="262">
        <v>4187048530</v>
      </c>
      <c r="C1937" s="263" t="s">
        <v>15253</v>
      </c>
      <c r="D1937" s="261">
        <v>46119</v>
      </c>
      <c r="E1937" s="206"/>
      <c r="F1937" s="189"/>
      <c r="G1937" s="265" t="s">
        <v>15061</v>
      </c>
      <c r="H1937" s="206"/>
      <c r="I1937" s="288" t="s">
        <v>15641</v>
      </c>
      <c r="J1937" s="283" t="s">
        <v>1769</v>
      </c>
      <c r="K1937" s="205" t="s">
        <v>27</v>
      </c>
      <c r="L1937" s="190" t="str">
        <f>VLOOKUP($K1937,TONG_SL!$A:$D,2,0)</f>
        <v>Chân giò heo muối 300g</v>
      </c>
      <c r="M1937" s="243"/>
      <c r="N1937" s="190" t="str">
        <f t="shared" si="182"/>
        <v>K-C6</v>
      </c>
      <c r="O1937" s="243"/>
      <c r="P1937" s="243"/>
      <c r="Q1937" s="190" t="str">
        <f>VLOOKUP(K1937,TONG_SL!$A:$D,3,0)</f>
        <v>Túi</v>
      </c>
      <c r="R1937" s="248">
        <v>5</v>
      </c>
      <c r="S1937" s="159"/>
      <c r="T1937" s="159">
        <f>VLOOKUP(VLOOKUP(G1937,Ma_KH!$A:$R,18,0)&amp;K1937,Gia_MB!$A:$F,6,0)</f>
        <v>73431</v>
      </c>
      <c r="U1937" s="254">
        <f t="shared" si="178"/>
        <v>367155</v>
      </c>
      <c r="V1937" s="159"/>
      <c r="W1937" s="246">
        <f t="shared" si="179"/>
        <v>0</v>
      </c>
      <c r="X1937" s="247" t="str">
        <f t="shared" si="180"/>
        <v>8</v>
      </c>
      <c r="Y1937" s="159"/>
      <c r="Z1937" s="254">
        <f t="shared" si="181"/>
        <v>29372.400000000001</v>
      </c>
      <c r="AA1937" s="5">
        <f>VLOOKUP(G1937,Ma_KH!$A:$R,14,0)</f>
        <v>60</v>
      </c>
    </row>
    <row r="1938" spans="1:27" x14ac:dyDescent="0.25">
      <c r="A1938" s="261">
        <v>46115</v>
      </c>
      <c r="B1938" s="262">
        <v>4187048530</v>
      </c>
      <c r="C1938" s="263" t="s">
        <v>15253</v>
      </c>
      <c r="D1938" s="261">
        <v>46119</v>
      </c>
      <c r="E1938" s="206"/>
      <c r="F1938" s="189"/>
      <c r="G1938" s="265" t="s">
        <v>15061</v>
      </c>
      <c r="H1938" s="206"/>
      <c r="I1938" s="288" t="s">
        <v>15641</v>
      </c>
      <c r="J1938" s="283" t="s">
        <v>1769</v>
      </c>
      <c r="K1938" s="205" t="s">
        <v>30</v>
      </c>
      <c r="L1938" s="190" t="str">
        <f>VLOOKUP($K1938,TONG_SL!$A:$D,2,0)</f>
        <v>Gà muối 500g</v>
      </c>
      <c r="M1938" s="243"/>
      <c r="N1938" s="190" t="str">
        <f t="shared" si="182"/>
        <v>K-C6</v>
      </c>
      <c r="O1938" s="243"/>
      <c r="P1938" s="243"/>
      <c r="Q1938" s="190" t="str">
        <f>VLOOKUP(K1938,TONG_SL!$A:$D,3,0)</f>
        <v>Túi</v>
      </c>
      <c r="R1938" s="248">
        <v>12</v>
      </c>
      <c r="S1938" s="159"/>
      <c r="T1938" s="159">
        <f>VLOOKUP(VLOOKUP(G1938,Ma_KH!$A:$R,18,0)&amp;K1938,Gia_MB!$A:$F,6,0)</f>
        <v>116611</v>
      </c>
      <c r="U1938" s="254">
        <f t="shared" si="178"/>
        <v>1399332</v>
      </c>
      <c r="V1938" s="159"/>
      <c r="W1938" s="246">
        <f t="shared" si="179"/>
        <v>0</v>
      </c>
      <c r="X1938" s="247" t="str">
        <f t="shared" si="180"/>
        <v>8</v>
      </c>
      <c r="Y1938" s="159"/>
      <c r="Z1938" s="254">
        <f t="shared" si="181"/>
        <v>111946.56</v>
      </c>
      <c r="AA1938" s="5">
        <f>VLOOKUP(G1938,Ma_KH!$A:$R,14,0)</f>
        <v>60</v>
      </c>
    </row>
    <row r="1939" spans="1:27" x14ac:dyDescent="0.25">
      <c r="A1939" s="261">
        <v>46115</v>
      </c>
      <c r="B1939" s="262">
        <v>4187048530</v>
      </c>
      <c r="C1939" s="263" t="s">
        <v>15253</v>
      </c>
      <c r="D1939" s="261">
        <v>46119</v>
      </c>
      <c r="E1939" s="206"/>
      <c r="F1939" s="189"/>
      <c r="G1939" s="265" t="s">
        <v>15061</v>
      </c>
      <c r="H1939" s="206"/>
      <c r="I1939" s="288" t="s">
        <v>15641</v>
      </c>
      <c r="J1939" s="283" t="s">
        <v>1769</v>
      </c>
      <c r="K1939" s="205" t="s">
        <v>34</v>
      </c>
      <c r="L1939" s="190" t="str">
        <f>VLOOKUP($K1939,TONG_SL!$A:$D,2,0)</f>
        <v>Tai heo muối 200g</v>
      </c>
      <c r="M1939" s="243"/>
      <c r="N1939" s="190" t="str">
        <f t="shared" si="182"/>
        <v>K-C6</v>
      </c>
      <c r="O1939" s="243"/>
      <c r="P1939" s="243"/>
      <c r="Q1939" s="190" t="str">
        <f>VLOOKUP(K1939,TONG_SL!$A:$D,3,0)</f>
        <v>Túi</v>
      </c>
      <c r="R1939" s="248">
        <v>5</v>
      </c>
      <c r="S1939" s="159"/>
      <c r="T1939" s="159">
        <f>VLOOKUP(VLOOKUP(G1939,Ma_KH!$A:$R,18,0)&amp;K1939,Gia_MB!$A:$F,6,0)</f>
        <v>55595</v>
      </c>
      <c r="U1939" s="254">
        <f t="shared" si="178"/>
        <v>277975</v>
      </c>
      <c r="V1939" s="159"/>
      <c r="W1939" s="246">
        <f t="shared" si="179"/>
        <v>0</v>
      </c>
      <c r="X1939" s="247" t="str">
        <f t="shared" si="180"/>
        <v>8</v>
      </c>
      <c r="Y1939" s="159"/>
      <c r="Z1939" s="254">
        <f t="shared" si="181"/>
        <v>22238</v>
      </c>
      <c r="AA1939" s="5">
        <f>VLOOKUP(G1939,Ma_KH!$A:$R,14,0)</f>
        <v>60</v>
      </c>
    </row>
    <row r="1940" spans="1:27" x14ac:dyDescent="0.25">
      <c r="A1940" s="261">
        <v>46115</v>
      </c>
      <c r="B1940" s="262">
        <v>4187048530</v>
      </c>
      <c r="C1940" s="263" t="s">
        <v>15253</v>
      </c>
      <c r="D1940" s="261">
        <v>46119</v>
      </c>
      <c r="E1940" s="206"/>
      <c r="F1940" s="189"/>
      <c r="G1940" s="265" t="s">
        <v>15061</v>
      </c>
      <c r="H1940" s="206"/>
      <c r="I1940" s="288" t="s">
        <v>15641</v>
      </c>
      <c r="J1940" s="283" t="s">
        <v>1769</v>
      </c>
      <c r="K1940" s="205" t="s">
        <v>32</v>
      </c>
      <c r="L1940" s="190" t="str">
        <f>VLOOKUP($K1940,TONG_SL!$A:$D,2,0)</f>
        <v>Giò Tai Lưỡi Xào 250g</v>
      </c>
      <c r="M1940" s="243"/>
      <c r="N1940" s="190" t="str">
        <f t="shared" si="182"/>
        <v>K-C6</v>
      </c>
      <c r="O1940" s="243"/>
      <c r="P1940" s="243"/>
      <c r="Q1940" s="190" t="str">
        <f>VLOOKUP(K1940,TONG_SL!$A:$D,3,0)</f>
        <v>Túi</v>
      </c>
      <c r="R1940" s="248">
        <v>5</v>
      </c>
      <c r="S1940" s="159"/>
      <c r="T1940" s="159">
        <f>VLOOKUP(VLOOKUP(G1940,Ma_KH!$A:$R,18,0)&amp;K1940,Gia_MB!$A:$F,6,0)</f>
        <v>50182</v>
      </c>
      <c r="U1940" s="254">
        <f t="shared" si="178"/>
        <v>250910</v>
      </c>
      <c r="V1940" s="159"/>
      <c r="W1940" s="246">
        <f t="shared" si="179"/>
        <v>0</v>
      </c>
      <c r="X1940" s="247" t="str">
        <f t="shared" si="180"/>
        <v>8</v>
      </c>
      <c r="Y1940" s="159"/>
      <c r="Z1940" s="254">
        <f t="shared" si="181"/>
        <v>20072.8</v>
      </c>
      <c r="AA1940" s="5">
        <f>VLOOKUP(G1940,Ma_KH!$A:$R,14,0)</f>
        <v>60</v>
      </c>
    </row>
    <row r="1941" spans="1:27" x14ac:dyDescent="0.25">
      <c r="A1941" s="261">
        <v>46115</v>
      </c>
      <c r="B1941" s="262">
        <v>4187048530</v>
      </c>
      <c r="C1941" s="263" t="s">
        <v>15253</v>
      </c>
      <c r="D1941" s="261">
        <v>46119</v>
      </c>
      <c r="E1941" s="206"/>
      <c r="F1941" s="189"/>
      <c r="G1941" s="265" t="s">
        <v>15061</v>
      </c>
      <c r="H1941" s="206"/>
      <c r="I1941" s="288" t="s">
        <v>15641</v>
      </c>
      <c r="J1941" s="283" t="s">
        <v>1769</v>
      </c>
      <c r="K1941" s="205" t="s">
        <v>48</v>
      </c>
      <c r="L1941" s="190" t="str">
        <f>VLOOKUP($K1941,TONG_SL!$A:$D,2,0)</f>
        <v>Mọc Nấm Hương 250g</v>
      </c>
      <c r="M1941" s="243"/>
      <c r="N1941" s="190" t="str">
        <f t="shared" si="182"/>
        <v>K-C6</v>
      </c>
      <c r="O1941" s="243"/>
      <c r="P1941" s="243"/>
      <c r="Q1941" s="190" t="str">
        <f>VLOOKUP(K1941,TONG_SL!$A:$D,3,0)</f>
        <v>Túi</v>
      </c>
      <c r="R1941" s="248">
        <v>5</v>
      </c>
      <c r="S1941" s="159"/>
      <c r="T1941" s="159">
        <f>VLOOKUP(VLOOKUP(G1941,Ma_KH!$A:$R,18,0)&amp;K1941,Gia_MB!$A:$F,6,0)</f>
        <v>46000</v>
      </c>
      <c r="U1941" s="254">
        <f t="shared" si="178"/>
        <v>230000</v>
      </c>
      <c r="V1941" s="159"/>
      <c r="W1941" s="246">
        <f t="shared" si="179"/>
        <v>0</v>
      </c>
      <c r="X1941" s="247" t="str">
        <f t="shared" si="180"/>
        <v>8</v>
      </c>
      <c r="Y1941" s="159"/>
      <c r="Z1941" s="254">
        <f t="shared" si="181"/>
        <v>18400</v>
      </c>
      <c r="AA1941" s="5">
        <f>VLOOKUP(G1941,Ma_KH!$A:$R,14,0)</f>
        <v>60</v>
      </c>
    </row>
    <row r="1942" spans="1:27" x14ac:dyDescent="0.25">
      <c r="A1942" s="261">
        <v>46118</v>
      </c>
      <c r="B1942" s="262">
        <v>4187106831</v>
      </c>
      <c r="C1942" s="263" t="s">
        <v>15253</v>
      </c>
      <c r="D1942" s="261">
        <v>46119</v>
      </c>
      <c r="E1942" s="206"/>
      <c r="F1942" s="189"/>
      <c r="G1942" s="265" t="s">
        <v>7224</v>
      </c>
      <c r="H1942" s="206"/>
      <c r="I1942" s="288" t="s">
        <v>15642</v>
      </c>
      <c r="J1942" s="283" t="s">
        <v>1769</v>
      </c>
      <c r="K1942" s="205" t="s">
        <v>30</v>
      </c>
      <c r="L1942" s="190" t="str">
        <f>VLOOKUP($K1942,TONG_SL!$A:$D,2,0)</f>
        <v>Gà muối 500g</v>
      </c>
      <c r="M1942" s="243"/>
      <c r="N1942" s="190" t="str">
        <f t="shared" si="182"/>
        <v>K-C6</v>
      </c>
      <c r="O1942" s="243"/>
      <c r="P1942" s="243"/>
      <c r="Q1942" s="190" t="str">
        <f>VLOOKUP(K1942,TONG_SL!$A:$D,3,0)</f>
        <v>Túi</v>
      </c>
      <c r="R1942" s="248">
        <v>10</v>
      </c>
      <c r="S1942" s="159"/>
      <c r="T1942" s="159">
        <f>VLOOKUP(VLOOKUP(G1942,Ma_KH!$A:$R,18,0)&amp;K1942,Gia_MB!$A:$F,6,0)</f>
        <v>116611</v>
      </c>
      <c r="U1942" s="254">
        <f t="shared" si="178"/>
        <v>1166110</v>
      </c>
      <c r="V1942" s="159"/>
      <c r="W1942" s="246">
        <f t="shared" si="179"/>
        <v>0</v>
      </c>
      <c r="X1942" s="247" t="str">
        <f t="shared" si="180"/>
        <v>8</v>
      </c>
      <c r="Y1942" s="159"/>
      <c r="Z1942" s="254">
        <f t="shared" si="181"/>
        <v>93288.8</v>
      </c>
      <c r="AA1942" s="5">
        <f>VLOOKUP(G1942,Ma_KH!$A:$R,14,0)</f>
        <v>60</v>
      </c>
    </row>
    <row r="1943" spans="1:27" x14ac:dyDescent="0.25">
      <c r="A1943" s="261">
        <v>46118</v>
      </c>
      <c r="B1943" s="262">
        <v>4187106831</v>
      </c>
      <c r="C1943" s="263" t="s">
        <v>15253</v>
      </c>
      <c r="D1943" s="261">
        <v>46119</v>
      </c>
      <c r="E1943" s="206"/>
      <c r="F1943" s="189"/>
      <c r="G1943" s="265" t="s">
        <v>7224</v>
      </c>
      <c r="H1943" s="206"/>
      <c r="I1943" s="288" t="s">
        <v>15642</v>
      </c>
      <c r="J1943" s="283" t="s">
        <v>1769</v>
      </c>
      <c r="K1943" s="205" t="s">
        <v>32</v>
      </c>
      <c r="L1943" s="190" t="str">
        <f>VLOOKUP($K1943,TONG_SL!$A:$D,2,0)</f>
        <v>Giò Tai Lưỡi Xào 250g</v>
      </c>
      <c r="M1943" s="243"/>
      <c r="N1943" s="190" t="str">
        <f t="shared" si="182"/>
        <v>K-C6</v>
      </c>
      <c r="O1943" s="243"/>
      <c r="P1943" s="243"/>
      <c r="Q1943" s="190" t="str">
        <f>VLOOKUP(K1943,TONG_SL!$A:$D,3,0)</f>
        <v>Túi</v>
      </c>
      <c r="R1943" s="248">
        <v>5</v>
      </c>
      <c r="S1943" s="159"/>
      <c r="T1943" s="159">
        <f>VLOOKUP(VLOOKUP(G1943,Ma_KH!$A:$R,18,0)&amp;K1943,Gia_MB!$A:$F,6,0)</f>
        <v>50182</v>
      </c>
      <c r="U1943" s="254">
        <f t="shared" si="178"/>
        <v>250910</v>
      </c>
      <c r="V1943" s="159"/>
      <c r="W1943" s="246">
        <f t="shared" si="179"/>
        <v>0</v>
      </c>
      <c r="X1943" s="247" t="str">
        <f t="shared" si="180"/>
        <v>8</v>
      </c>
      <c r="Y1943" s="159"/>
      <c r="Z1943" s="254">
        <f t="shared" si="181"/>
        <v>20072.8</v>
      </c>
      <c r="AA1943" s="5">
        <f>VLOOKUP(G1943,Ma_KH!$A:$R,14,0)</f>
        <v>60</v>
      </c>
    </row>
    <row r="1944" spans="1:27" x14ac:dyDescent="0.25">
      <c r="A1944" s="261">
        <v>46118</v>
      </c>
      <c r="B1944" s="262">
        <v>4187106831</v>
      </c>
      <c r="C1944" s="263" t="s">
        <v>15253</v>
      </c>
      <c r="D1944" s="261">
        <v>46119</v>
      </c>
      <c r="E1944" s="206"/>
      <c r="F1944" s="189"/>
      <c r="G1944" s="265" t="s">
        <v>7224</v>
      </c>
      <c r="H1944" s="206"/>
      <c r="I1944" s="288" t="s">
        <v>15642</v>
      </c>
      <c r="J1944" s="283" t="s">
        <v>1769</v>
      </c>
      <c r="K1944" s="205" t="s">
        <v>48</v>
      </c>
      <c r="L1944" s="190" t="str">
        <f>VLOOKUP($K1944,TONG_SL!$A:$D,2,0)</f>
        <v>Mọc Nấm Hương 250g</v>
      </c>
      <c r="M1944" s="243"/>
      <c r="N1944" s="190" t="str">
        <f t="shared" si="182"/>
        <v>K-C6</v>
      </c>
      <c r="O1944" s="243"/>
      <c r="P1944" s="243"/>
      <c r="Q1944" s="190" t="str">
        <f>VLOOKUP(K1944,TONG_SL!$A:$D,3,0)</f>
        <v>Túi</v>
      </c>
      <c r="R1944" s="248">
        <v>5</v>
      </c>
      <c r="S1944" s="159"/>
      <c r="T1944" s="159">
        <f>VLOOKUP(VLOOKUP(G1944,Ma_KH!$A:$R,18,0)&amp;K1944,Gia_MB!$A:$F,6,0)</f>
        <v>46000</v>
      </c>
      <c r="U1944" s="254">
        <f t="shared" si="178"/>
        <v>230000</v>
      </c>
      <c r="V1944" s="159"/>
      <c r="W1944" s="246">
        <f t="shared" si="179"/>
        <v>0</v>
      </c>
      <c r="X1944" s="247" t="str">
        <f t="shared" si="180"/>
        <v>8</v>
      </c>
      <c r="Y1944" s="159"/>
      <c r="Z1944" s="254">
        <f t="shared" si="181"/>
        <v>18400</v>
      </c>
      <c r="AA1944" s="5">
        <f>VLOOKUP(G1944,Ma_KH!$A:$R,14,0)</f>
        <v>60</v>
      </c>
    </row>
    <row r="1945" spans="1:27" x14ac:dyDescent="0.25">
      <c r="A1945" s="261">
        <v>46118</v>
      </c>
      <c r="B1945" s="262">
        <v>4187106831</v>
      </c>
      <c r="C1945" s="263" t="s">
        <v>15253</v>
      </c>
      <c r="D1945" s="261">
        <v>46119</v>
      </c>
      <c r="E1945" s="206"/>
      <c r="F1945" s="189"/>
      <c r="G1945" s="265" t="s">
        <v>7224</v>
      </c>
      <c r="H1945" s="206"/>
      <c r="I1945" s="288" t="s">
        <v>15642</v>
      </c>
      <c r="J1945" s="283" t="s">
        <v>1769</v>
      </c>
      <c r="K1945" s="205" t="s">
        <v>27</v>
      </c>
      <c r="L1945" s="190" t="str">
        <f>VLOOKUP($K1945,TONG_SL!$A:$D,2,0)</f>
        <v>Chân giò heo muối 300g</v>
      </c>
      <c r="M1945" s="243"/>
      <c r="N1945" s="190" t="str">
        <f t="shared" si="182"/>
        <v>K-C6</v>
      </c>
      <c r="O1945" s="243"/>
      <c r="P1945" s="243"/>
      <c r="Q1945" s="190" t="str">
        <f>VLOOKUP(K1945,TONG_SL!$A:$D,3,0)</f>
        <v>Túi</v>
      </c>
      <c r="R1945" s="248">
        <v>10</v>
      </c>
      <c r="S1945" s="159"/>
      <c r="T1945" s="159">
        <f>VLOOKUP(VLOOKUP(G1945,Ma_KH!$A:$R,18,0)&amp;K1945,Gia_MB!$A:$F,6,0)</f>
        <v>73431</v>
      </c>
      <c r="U1945" s="254">
        <f t="shared" si="178"/>
        <v>734310</v>
      </c>
      <c r="V1945" s="159"/>
      <c r="W1945" s="246">
        <f t="shared" si="179"/>
        <v>0</v>
      </c>
      <c r="X1945" s="247" t="str">
        <f t="shared" si="180"/>
        <v>8</v>
      </c>
      <c r="Y1945" s="159"/>
      <c r="Z1945" s="254">
        <f t="shared" si="181"/>
        <v>58744.800000000003</v>
      </c>
      <c r="AA1945" s="5">
        <f>VLOOKUP(G1945,Ma_KH!$A:$R,14,0)</f>
        <v>60</v>
      </c>
    </row>
    <row r="1946" spans="1:27" x14ac:dyDescent="0.25">
      <c r="A1946" s="261">
        <v>46118</v>
      </c>
      <c r="B1946" s="262">
        <v>4187106831</v>
      </c>
      <c r="C1946" s="263" t="s">
        <v>15253</v>
      </c>
      <c r="D1946" s="261">
        <v>46119</v>
      </c>
      <c r="E1946" s="206"/>
      <c r="F1946" s="189"/>
      <c r="G1946" s="265" t="s">
        <v>7224</v>
      </c>
      <c r="H1946" s="206"/>
      <c r="I1946" s="288" t="s">
        <v>15642</v>
      </c>
      <c r="J1946" s="283" t="s">
        <v>1769</v>
      </c>
      <c r="K1946" s="205" t="s">
        <v>37</v>
      </c>
      <c r="L1946" s="190" t="str">
        <f>VLOOKUP($K1946,TONG_SL!$A:$D,2,0)</f>
        <v>Chả cốm 300g</v>
      </c>
      <c r="M1946" s="243"/>
      <c r="N1946" s="190" t="str">
        <f t="shared" si="182"/>
        <v>K-C6</v>
      </c>
      <c r="O1946" s="243"/>
      <c r="P1946" s="243"/>
      <c r="Q1946" s="190" t="str">
        <f>VLOOKUP(K1946,TONG_SL!$A:$D,3,0)</f>
        <v>Túi</v>
      </c>
      <c r="R1946" s="248">
        <v>10</v>
      </c>
      <c r="S1946" s="159"/>
      <c r="T1946" s="159">
        <f>VLOOKUP(VLOOKUP(G1946,Ma_KH!$A:$R,18,0)&amp;K1946,Gia_MB!$A:$F,6,0)</f>
        <v>74250</v>
      </c>
      <c r="U1946" s="254">
        <f t="shared" si="178"/>
        <v>742500</v>
      </c>
      <c r="V1946" s="159"/>
      <c r="W1946" s="246">
        <f t="shared" si="179"/>
        <v>0</v>
      </c>
      <c r="X1946" s="247" t="str">
        <f t="shared" si="180"/>
        <v>8</v>
      </c>
      <c r="Y1946" s="159"/>
      <c r="Z1946" s="254">
        <f t="shared" si="181"/>
        <v>59400</v>
      </c>
      <c r="AA1946" s="5">
        <f>VLOOKUP(G1946,Ma_KH!$A:$R,14,0)</f>
        <v>60</v>
      </c>
    </row>
    <row r="1947" spans="1:27" x14ac:dyDescent="0.25">
      <c r="A1947" s="186">
        <v>46117</v>
      </c>
      <c r="B1947" s="205">
        <v>4187097745</v>
      </c>
      <c r="C1947" s="189" t="s">
        <v>15253</v>
      </c>
      <c r="D1947" s="186">
        <v>46119</v>
      </c>
      <c r="E1947" s="206"/>
      <c r="F1947" s="189"/>
      <c r="G1947" s="207" t="s">
        <v>7222</v>
      </c>
      <c r="H1947" s="206"/>
      <c r="I1947" s="288" t="s">
        <v>15643</v>
      </c>
      <c r="J1947" s="283" t="s">
        <v>1769</v>
      </c>
      <c r="K1947" s="205" t="s">
        <v>27</v>
      </c>
      <c r="L1947" s="190" t="str">
        <f>VLOOKUP($K1947,TONG_SL!$A:$D,2,0)</f>
        <v>Chân giò heo muối 300g</v>
      </c>
      <c r="M1947" s="243"/>
      <c r="N1947" s="190" t="str">
        <f t="shared" si="182"/>
        <v>K-C6</v>
      </c>
      <c r="O1947" s="243"/>
      <c r="P1947" s="243"/>
      <c r="Q1947" s="190" t="str">
        <f>VLOOKUP(K1947,TONG_SL!$A:$D,3,0)</f>
        <v>Túi</v>
      </c>
      <c r="R1947" s="248">
        <v>15</v>
      </c>
      <c r="S1947" s="159"/>
      <c r="T1947" s="159">
        <f>VLOOKUP(VLOOKUP(G1947,Ma_KH!$A:$R,18,0)&amp;K1947,Gia_MB!$A:$F,6,0)</f>
        <v>73431</v>
      </c>
      <c r="U1947" s="254">
        <f t="shared" si="178"/>
        <v>1101465</v>
      </c>
      <c r="V1947" s="159"/>
      <c r="W1947" s="246">
        <f t="shared" si="179"/>
        <v>0</v>
      </c>
      <c r="X1947" s="247" t="str">
        <f t="shared" si="180"/>
        <v>8</v>
      </c>
      <c r="Y1947" s="159"/>
      <c r="Z1947" s="254">
        <f t="shared" si="181"/>
        <v>88117.2</v>
      </c>
      <c r="AA1947" s="5">
        <f>VLOOKUP(G1947,Ma_KH!$A:$R,14,0)</f>
        <v>60</v>
      </c>
    </row>
    <row r="1948" spans="1:27" x14ac:dyDescent="0.25">
      <c r="A1948" s="186">
        <v>46117</v>
      </c>
      <c r="B1948" s="205">
        <v>4187097745</v>
      </c>
      <c r="C1948" s="189" t="s">
        <v>15253</v>
      </c>
      <c r="D1948" s="186">
        <v>46119</v>
      </c>
      <c r="E1948" s="206"/>
      <c r="F1948" s="189"/>
      <c r="G1948" s="207" t="s">
        <v>7222</v>
      </c>
      <c r="H1948" s="206"/>
      <c r="I1948" s="288" t="s">
        <v>15643</v>
      </c>
      <c r="J1948" s="283" t="s">
        <v>1769</v>
      </c>
      <c r="K1948" s="205" t="s">
        <v>48</v>
      </c>
      <c r="L1948" s="190" t="str">
        <f>VLOOKUP($K1948,TONG_SL!$A:$D,2,0)</f>
        <v>Mọc Nấm Hương 250g</v>
      </c>
      <c r="M1948" s="243"/>
      <c r="N1948" s="190" t="str">
        <f t="shared" si="182"/>
        <v>K-C6</v>
      </c>
      <c r="O1948" s="243"/>
      <c r="P1948" s="243"/>
      <c r="Q1948" s="190" t="str">
        <f>VLOOKUP(K1948,TONG_SL!$A:$D,3,0)</f>
        <v>Túi</v>
      </c>
      <c r="R1948" s="248">
        <v>5</v>
      </c>
      <c r="S1948" s="159"/>
      <c r="T1948" s="159">
        <f>VLOOKUP(VLOOKUP(G1948,Ma_KH!$A:$R,18,0)&amp;K1948,Gia_MB!$A:$F,6,0)</f>
        <v>46000</v>
      </c>
      <c r="U1948" s="254">
        <f t="shared" si="178"/>
        <v>230000</v>
      </c>
      <c r="V1948" s="159"/>
      <c r="W1948" s="246">
        <f t="shared" si="179"/>
        <v>0</v>
      </c>
      <c r="X1948" s="247" t="str">
        <f t="shared" si="180"/>
        <v>8</v>
      </c>
      <c r="Y1948" s="159"/>
      <c r="Z1948" s="254">
        <f t="shared" si="181"/>
        <v>18400</v>
      </c>
      <c r="AA1948" s="5">
        <f>VLOOKUP(G1948,Ma_KH!$A:$R,14,0)</f>
        <v>60</v>
      </c>
    </row>
    <row r="1949" spans="1:27" x14ac:dyDescent="0.25">
      <c r="A1949" s="186">
        <v>46112</v>
      </c>
      <c r="B1949" s="205">
        <v>4186818800</v>
      </c>
      <c r="C1949" s="189" t="s">
        <v>15253</v>
      </c>
      <c r="D1949" s="186">
        <v>46119</v>
      </c>
      <c r="E1949" s="206"/>
      <c r="F1949" s="189"/>
      <c r="G1949" s="207" t="s">
        <v>7222</v>
      </c>
      <c r="H1949" s="206"/>
      <c r="I1949" s="288" t="s">
        <v>15644</v>
      </c>
      <c r="J1949" s="283" t="s">
        <v>1769</v>
      </c>
      <c r="K1949" s="205" t="s">
        <v>37</v>
      </c>
      <c r="L1949" s="190" t="str">
        <f>VLOOKUP($K1949,TONG_SL!$A:$D,2,0)</f>
        <v>Chả cốm 300g</v>
      </c>
      <c r="M1949" s="243"/>
      <c r="N1949" s="190" t="str">
        <f t="shared" si="182"/>
        <v>K-C6</v>
      </c>
      <c r="O1949" s="243"/>
      <c r="P1949" s="243"/>
      <c r="Q1949" s="190" t="str">
        <f>VLOOKUP(K1949,TONG_SL!$A:$D,3,0)</f>
        <v>Túi</v>
      </c>
      <c r="R1949" s="248">
        <v>4</v>
      </c>
      <c r="S1949" s="159"/>
      <c r="T1949" s="159">
        <f>VLOOKUP(VLOOKUP(G1949,Ma_KH!$A:$R,18,0)&amp;K1949,Gia_MB!$A:$F,6,0)</f>
        <v>74250</v>
      </c>
      <c r="U1949" s="254">
        <f t="shared" si="178"/>
        <v>297000</v>
      </c>
      <c r="V1949" s="159"/>
      <c r="W1949" s="246">
        <f t="shared" si="179"/>
        <v>0</v>
      </c>
      <c r="X1949" s="247" t="str">
        <f t="shared" si="180"/>
        <v>8</v>
      </c>
      <c r="Y1949" s="159"/>
      <c r="Z1949" s="254">
        <f t="shared" si="181"/>
        <v>23760</v>
      </c>
      <c r="AA1949" s="5">
        <f>VLOOKUP(G1949,Ma_KH!$A:$R,14,0)</f>
        <v>60</v>
      </c>
    </row>
    <row r="1950" spans="1:27" x14ac:dyDescent="0.25">
      <c r="A1950" s="186">
        <v>46112</v>
      </c>
      <c r="B1950" s="205">
        <v>4186818800</v>
      </c>
      <c r="C1950" s="189" t="s">
        <v>15253</v>
      </c>
      <c r="D1950" s="186">
        <v>46119</v>
      </c>
      <c r="E1950" s="206"/>
      <c r="F1950" s="189"/>
      <c r="G1950" s="207" t="s">
        <v>7222</v>
      </c>
      <c r="H1950" s="206"/>
      <c r="I1950" s="288" t="s">
        <v>15644</v>
      </c>
      <c r="J1950" s="283" t="s">
        <v>1769</v>
      </c>
      <c r="K1950" s="205" t="s">
        <v>27</v>
      </c>
      <c r="L1950" s="190" t="str">
        <f>VLOOKUP($K1950,TONG_SL!$A:$D,2,0)</f>
        <v>Chân giò heo muối 300g</v>
      </c>
      <c r="M1950" s="243"/>
      <c r="N1950" s="190" t="str">
        <f t="shared" si="182"/>
        <v>K-C6</v>
      </c>
      <c r="O1950" s="243"/>
      <c r="P1950" s="243"/>
      <c r="Q1950" s="190" t="str">
        <f>VLOOKUP(K1950,TONG_SL!$A:$D,3,0)</f>
        <v>Túi</v>
      </c>
      <c r="R1950" s="248">
        <v>6</v>
      </c>
      <c r="S1950" s="159"/>
      <c r="T1950" s="159">
        <f>VLOOKUP(VLOOKUP(G1950,Ma_KH!$A:$R,18,0)&amp;K1950,Gia_MB!$A:$F,6,0)</f>
        <v>73431</v>
      </c>
      <c r="U1950" s="254">
        <f t="shared" si="178"/>
        <v>440586</v>
      </c>
      <c r="V1950" s="159"/>
      <c r="W1950" s="246">
        <f t="shared" si="179"/>
        <v>0</v>
      </c>
      <c r="X1950" s="247" t="str">
        <f t="shared" si="180"/>
        <v>8</v>
      </c>
      <c r="Y1950" s="159"/>
      <c r="Z1950" s="254">
        <f t="shared" si="181"/>
        <v>35246.879999999997</v>
      </c>
      <c r="AA1950" s="5">
        <f>VLOOKUP(G1950,Ma_KH!$A:$R,14,0)</f>
        <v>60</v>
      </c>
    </row>
    <row r="1951" spans="1:27" x14ac:dyDescent="0.25">
      <c r="A1951" s="186">
        <v>46112</v>
      </c>
      <c r="B1951" s="205">
        <v>4186818800</v>
      </c>
      <c r="C1951" s="189" t="s">
        <v>15253</v>
      </c>
      <c r="D1951" s="186">
        <v>46119</v>
      </c>
      <c r="E1951" s="206"/>
      <c r="F1951" s="189"/>
      <c r="G1951" s="207" t="s">
        <v>7222</v>
      </c>
      <c r="H1951" s="206"/>
      <c r="I1951" s="288" t="s">
        <v>15644</v>
      </c>
      <c r="J1951" s="283" t="s">
        <v>1769</v>
      </c>
      <c r="K1951" s="205" t="s">
        <v>48</v>
      </c>
      <c r="L1951" s="190" t="str">
        <f>VLOOKUP($K1951,TONG_SL!$A:$D,2,0)</f>
        <v>Mọc Nấm Hương 250g</v>
      </c>
      <c r="M1951" s="243"/>
      <c r="N1951" s="190" t="str">
        <f t="shared" si="182"/>
        <v>K-C6</v>
      </c>
      <c r="O1951" s="243"/>
      <c r="P1951" s="243"/>
      <c r="Q1951" s="190" t="str">
        <f>VLOOKUP(K1951,TONG_SL!$A:$D,3,0)</f>
        <v>Túi</v>
      </c>
      <c r="R1951" s="248">
        <v>4</v>
      </c>
      <c r="S1951" s="159"/>
      <c r="T1951" s="159">
        <f>VLOOKUP(VLOOKUP(G1951,Ma_KH!$A:$R,18,0)&amp;K1951,Gia_MB!$A:$F,6,0)</f>
        <v>46000</v>
      </c>
      <c r="U1951" s="254">
        <f t="shared" si="178"/>
        <v>184000</v>
      </c>
      <c r="V1951" s="159"/>
      <c r="W1951" s="246">
        <f t="shared" si="179"/>
        <v>0</v>
      </c>
      <c r="X1951" s="247" t="str">
        <f t="shared" si="180"/>
        <v>8</v>
      </c>
      <c r="Y1951" s="159"/>
      <c r="Z1951" s="254">
        <f t="shared" si="181"/>
        <v>14720</v>
      </c>
      <c r="AA1951" s="5">
        <f>VLOOKUP(G1951,Ma_KH!$A:$R,14,0)</f>
        <v>60</v>
      </c>
    </row>
    <row r="1952" spans="1:27" x14ac:dyDescent="0.25">
      <c r="A1952" s="261">
        <v>46118</v>
      </c>
      <c r="B1952" s="262">
        <v>4187189554</v>
      </c>
      <c r="C1952" s="263" t="s">
        <v>15253</v>
      </c>
      <c r="D1952" s="261">
        <v>46119</v>
      </c>
      <c r="E1952" s="206"/>
      <c r="F1952" s="189"/>
      <c r="G1952" s="265" t="s">
        <v>15055</v>
      </c>
      <c r="H1952" s="206"/>
      <c r="I1952" s="288" t="s">
        <v>15645</v>
      </c>
      <c r="J1952" s="283" t="s">
        <v>1769</v>
      </c>
      <c r="K1952" s="205" t="s">
        <v>32</v>
      </c>
      <c r="L1952" s="190" t="str">
        <f>VLOOKUP($K1952,TONG_SL!$A:$D,2,0)</f>
        <v>Giò Tai Lưỡi Xào 250g</v>
      </c>
      <c r="M1952" s="243"/>
      <c r="N1952" s="190" t="str">
        <f t="shared" si="182"/>
        <v>K-C6</v>
      </c>
      <c r="O1952" s="243"/>
      <c r="P1952" s="243"/>
      <c r="Q1952" s="190" t="str">
        <f>VLOOKUP(K1952,TONG_SL!$A:$D,3,0)</f>
        <v>Túi</v>
      </c>
      <c r="R1952" s="248">
        <v>6</v>
      </c>
      <c r="S1952" s="159"/>
      <c r="T1952" s="159">
        <f>VLOOKUP(VLOOKUP(G1952,Ma_KH!$A:$R,18,0)&amp;K1952,Gia_MB!$A:$F,6,0)</f>
        <v>50182</v>
      </c>
      <c r="U1952" s="254">
        <f t="shared" si="178"/>
        <v>301092</v>
      </c>
      <c r="V1952" s="159"/>
      <c r="W1952" s="246">
        <f t="shared" si="179"/>
        <v>0</v>
      </c>
      <c r="X1952" s="247" t="str">
        <f t="shared" si="180"/>
        <v>8</v>
      </c>
      <c r="Y1952" s="159"/>
      <c r="Z1952" s="254">
        <f t="shared" si="181"/>
        <v>24087.360000000001</v>
      </c>
      <c r="AA1952" s="5">
        <f>VLOOKUP(G1952,Ma_KH!$A:$R,14,0)</f>
        <v>60</v>
      </c>
    </row>
    <row r="1953" spans="1:27" x14ac:dyDescent="0.25">
      <c r="A1953" s="261">
        <v>46118</v>
      </c>
      <c r="B1953" s="262">
        <v>4187189554</v>
      </c>
      <c r="C1953" s="263" t="s">
        <v>15253</v>
      </c>
      <c r="D1953" s="261">
        <v>46119</v>
      </c>
      <c r="E1953" s="206"/>
      <c r="F1953" s="189"/>
      <c r="G1953" s="265" t="s">
        <v>15055</v>
      </c>
      <c r="H1953" s="206"/>
      <c r="I1953" s="288" t="s">
        <v>15645</v>
      </c>
      <c r="J1953" s="283" t="s">
        <v>1769</v>
      </c>
      <c r="K1953" s="205" t="s">
        <v>27</v>
      </c>
      <c r="L1953" s="190" t="str">
        <f>VLOOKUP($K1953,TONG_SL!$A:$D,2,0)</f>
        <v>Chân giò heo muối 300g</v>
      </c>
      <c r="M1953" s="243"/>
      <c r="N1953" s="190" t="str">
        <f t="shared" si="182"/>
        <v>K-C6</v>
      </c>
      <c r="O1953" s="243"/>
      <c r="P1953" s="243"/>
      <c r="Q1953" s="190" t="str">
        <f>VLOOKUP(K1953,TONG_SL!$A:$D,3,0)</f>
        <v>Túi</v>
      </c>
      <c r="R1953" s="248">
        <v>15</v>
      </c>
      <c r="S1953" s="159"/>
      <c r="T1953" s="159">
        <f>VLOOKUP(VLOOKUP(G1953,Ma_KH!$A:$R,18,0)&amp;K1953,Gia_MB!$A:$F,6,0)</f>
        <v>73431</v>
      </c>
      <c r="U1953" s="254">
        <f t="shared" si="178"/>
        <v>1101465</v>
      </c>
      <c r="V1953" s="159"/>
      <c r="W1953" s="246">
        <f t="shared" si="179"/>
        <v>0</v>
      </c>
      <c r="X1953" s="247" t="str">
        <f t="shared" si="180"/>
        <v>8</v>
      </c>
      <c r="Y1953" s="159"/>
      <c r="Z1953" s="254">
        <f t="shared" si="181"/>
        <v>88117.2</v>
      </c>
      <c r="AA1953" s="5">
        <f>VLOOKUP(G1953,Ma_KH!$A:$R,14,0)</f>
        <v>60</v>
      </c>
    </row>
    <row r="1954" spans="1:27" x14ac:dyDescent="0.25">
      <c r="A1954" s="261">
        <v>46118</v>
      </c>
      <c r="B1954" s="262">
        <v>4187112602</v>
      </c>
      <c r="C1954" s="263" t="s">
        <v>15253</v>
      </c>
      <c r="D1954" s="261">
        <v>46119</v>
      </c>
      <c r="E1954" s="206"/>
      <c r="F1954" s="189"/>
      <c r="G1954" s="265" t="s">
        <v>15055</v>
      </c>
      <c r="H1954" s="206"/>
      <c r="I1954" s="288" t="s">
        <v>15646</v>
      </c>
      <c r="J1954" s="283" t="s">
        <v>1769</v>
      </c>
      <c r="K1954" s="205" t="s">
        <v>48</v>
      </c>
      <c r="L1954" s="190" t="str">
        <f>VLOOKUP($K1954,TONG_SL!$A:$D,2,0)</f>
        <v>Mọc Nấm Hương 250g</v>
      </c>
      <c r="M1954" s="243"/>
      <c r="N1954" s="190" t="str">
        <f t="shared" si="182"/>
        <v>K-C6</v>
      </c>
      <c r="O1954" s="243"/>
      <c r="P1954" s="243"/>
      <c r="Q1954" s="190" t="str">
        <f>VLOOKUP(K1954,TONG_SL!$A:$D,3,0)</f>
        <v>Túi</v>
      </c>
      <c r="R1954" s="248">
        <v>10</v>
      </c>
      <c r="S1954" s="159"/>
      <c r="T1954" s="159">
        <f>VLOOKUP(VLOOKUP(G1954,Ma_KH!$A:$R,18,0)&amp;K1954,Gia_MB!$A:$F,6,0)</f>
        <v>46000</v>
      </c>
      <c r="U1954" s="254">
        <f t="shared" si="178"/>
        <v>460000</v>
      </c>
      <c r="V1954" s="159"/>
      <c r="W1954" s="246">
        <f t="shared" si="179"/>
        <v>0</v>
      </c>
      <c r="X1954" s="247" t="str">
        <f t="shared" si="180"/>
        <v>8</v>
      </c>
      <c r="Y1954" s="159"/>
      <c r="Z1954" s="254">
        <f t="shared" si="181"/>
        <v>36800</v>
      </c>
      <c r="AA1954" s="5">
        <f>VLOOKUP(G1954,Ma_KH!$A:$R,14,0)</f>
        <v>60</v>
      </c>
    </row>
    <row r="1955" spans="1:27" x14ac:dyDescent="0.25">
      <c r="A1955" s="261">
        <v>46118</v>
      </c>
      <c r="B1955" s="262">
        <v>4187112602</v>
      </c>
      <c r="C1955" s="263" t="s">
        <v>15253</v>
      </c>
      <c r="D1955" s="261">
        <v>46119</v>
      </c>
      <c r="E1955" s="206"/>
      <c r="F1955" s="189"/>
      <c r="G1955" s="265" t="s">
        <v>15055</v>
      </c>
      <c r="H1955" s="206"/>
      <c r="I1955" s="288" t="s">
        <v>15646</v>
      </c>
      <c r="J1955" s="283" t="s">
        <v>1769</v>
      </c>
      <c r="K1955" s="205" t="s">
        <v>34</v>
      </c>
      <c r="L1955" s="190" t="str">
        <f>VLOOKUP($K1955,TONG_SL!$A:$D,2,0)</f>
        <v>Tai heo muối 200g</v>
      </c>
      <c r="M1955" s="243"/>
      <c r="N1955" s="190" t="str">
        <f t="shared" si="182"/>
        <v>K-C6</v>
      </c>
      <c r="O1955" s="243"/>
      <c r="P1955" s="243"/>
      <c r="Q1955" s="190" t="str">
        <f>VLOOKUP(K1955,TONG_SL!$A:$D,3,0)</f>
        <v>Túi</v>
      </c>
      <c r="R1955" s="248">
        <v>7</v>
      </c>
      <c r="S1955" s="159"/>
      <c r="T1955" s="159">
        <f>VLOOKUP(VLOOKUP(G1955,Ma_KH!$A:$R,18,0)&amp;K1955,Gia_MB!$A:$F,6,0)</f>
        <v>55595</v>
      </c>
      <c r="U1955" s="254">
        <f t="shared" si="178"/>
        <v>389165</v>
      </c>
      <c r="V1955" s="159"/>
      <c r="W1955" s="246">
        <f t="shared" si="179"/>
        <v>0</v>
      </c>
      <c r="X1955" s="247" t="str">
        <f t="shared" si="180"/>
        <v>8</v>
      </c>
      <c r="Y1955" s="159"/>
      <c r="Z1955" s="254">
        <f t="shared" si="181"/>
        <v>31133.200000000001</v>
      </c>
      <c r="AA1955" s="5">
        <f>VLOOKUP(G1955,Ma_KH!$A:$R,14,0)</f>
        <v>60</v>
      </c>
    </row>
    <row r="1956" spans="1:27" x14ac:dyDescent="0.25">
      <c r="A1956" s="186">
        <v>46113</v>
      </c>
      <c r="B1956" s="205">
        <v>4186940796</v>
      </c>
      <c r="C1956" s="189" t="s">
        <v>15253</v>
      </c>
      <c r="D1956" s="186">
        <v>46119</v>
      </c>
      <c r="E1956" s="206"/>
      <c r="F1956" s="189"/>
      <c r="G1956" s="207" t="s">
        <v>12350</v>
      </c>
      <c r="H1956" s="206"/>
      <c r="I1956" s="288" t="s">
        <v>15647</v>
      </c>
      <c r="J1956" s="283" t="s">
        <v>1769</v>
      </c>
      <c r="K1956" s="205" t="s">
        <v>27</v>
      </c>
      <c r="L1956" s="190" t="str">
        <f>VLOOKUP($K1956,TONG_SL!$A:$D,2,0)</f>
        <v>Chân giò heo muối 300g</v>
      </c>
      <c r="M1956" s="243"/>
      <c r="N1956" s="190" t="str">
        <f t="shared" si="182"/>
        <v>K-C6</v>
      </c>
      <c r="O1956" s="243"/>
      <c r="P1956" s="243"/>
      <c r="Q1956" s="190" t="str">
        <f>VLOOKUP(K1956,TONG_SL!$A:$D,3,0)</f>
        <v>Túi</v>
      </c>
      <c r="R1956" s="248">
        <v>9</v>
      </c>
      <c r="S1956" s="159"/>
      <c r="T1956" s="159">
        <f>VLOOKUP(VLOOKUP(G1956,Ma_KH!$A:$R,18,0)&amp;K1956,Gia_MB!$A:$F,6,0)</f>
        <v>73431</v>
      </c>
      <c r="U1956" s="254">
        <f t="shared" si="178"/>
        <v>660879</v>
      </c>
      <c r="V1956" s="159"/>
      <c r="W1956" s="246">
        <f t="shared" si="179"/>
        <v>0</v>
      </c>
      <c r="X1956" s="247" t="str">
        <f t="shared" si="180"/>
        <v>8</v>
      </c>
      <c r="Y1956" s="159"/>
      <c r="Z1956" s="254">
        <f t="shared" si="181"/>
        <v>52870.32</v>
      </c>
      <c r="AA1956" s="5">
        <f>VLOOKUP(G1956,Ma_KH!$A:$R,14,0)</f>
        <v>60</v>
      </c>
    </row>
    <row r="1957" spans="1:27" x14ac:dyDescent="0.25">
      <c r="A1957" s="186">
        <v>46113</v>
      </c>
      <c r="B1957" s="205">
        <v>4186940796</v>
      </c>
      <c r="C1957" s="189" t="s">
        <v>15253</v>
      </c>
      <c r="D1957" s="186">
        <v>46119</v>
      </c>
      <c r="E1957" s="206"/>
      <c r="F1957" s="189"/>
      <c r="G1957" s="207" t="s">
        <v>12350</v>
      </c>
      <c r="H1957" s="206"/>
      <c r="I1957" s="288" t="s">
        <v>15647</v>
      </c>
      <c r="J1957" s="283" t="s">
        <v>1769</v>
      </c>
      <c r="K1957" s="205" t="s">
        <v>48</v>
      </c>
      <c r="L1957" s="190" t="str">
        <f>VLOOKUP($K1957,TONG_SL!$A:$D,2,0)</f>
        <v>Mọc Nấm Hương 250g</v>
      </c>
      <c r="M1957" s="243"/>
      <c r="N1957" s="190" t="str">
        <f t="shared" si="182"/>
        <v>K-C6</v>
      </c>
      <c r="O1957" s="243"/>
      <c r="P1957" s="243"/>
      <c r="Q1957" s="190" t="str">
        <f>VLOOKUP(K1957,TONG_SL!$A:$D,3,0)</f>
        <v>Túi</v>
      </c>
      <c r="R1957" s="248">
        <v>9</v>
      </c>
      <c r="S1957" s="159"/>
      <c r="T1957" s="159">
        <f>VLOOKUP(VLOOKUP(G1957,Ma_KH!$A:$R,18,0)&amp;K1957,Gia_MB!$A:$F,6,0)</f>
        <v>46000</v>
      </c>
      <c r="U1957" s="254">
        <f t="shared" si="178"/>
        <v>414000</v>
      </c>
      <c r="V1957" s="159"/>
      <c r="W1957" s="246">
        <f t="shared" si="179"/>
        <v>0</v>
      </c>
      <c r="X1957" s="247" t="str">
        <f t="shared" si="180"/>
        <v>8</v>
      </c>
      <c r="Y1957" s="159"/>
      <c r="Z1957" s="254">
        <f t="shared" si="181"/>
        <v>33120</v>
      </c>
      <c r="AA1957" s="5">
        <f>VLOOKUP(G1957,Ma_KH!$A:$R,14,0)</f>
        <v>60</v>
      </c>
    </row>
    <row r="1958" spans="1:27" x14ac:dyDescent="0.25">
      <c r="A1958" s="186">
        <v>46113</v>
      </c>
      <c r="B1958" s="205">
        <v>4186940796</v>
      </c>
      <c r="C1958" s="189" t="s">
        <v>15253</v>
      </c>
      <c r="D1958" s="186">
        <v>46119</v>
      </c>
      <c r="E1958" s="206"/>
      <c r="F1958" s="189"/>
      <c r="G1958" s="207" t="s">
        <v>12350</v>
      </c>
      <c r="H1958" s="206"/>
      <c r="I1958" s="288" t="s">
        <v>15647</v>
      </c>
      <c r="J1958" s="283" t="s">
        <v>1769</v>
      </c>
      <c r="K1958" s="205" t="s">
        <v>34</v>
      </c>
      <c r="L1958" s="190" t="str">
        <f>VLOOKUP($K1958,TONG_SL!$A:$D,2,0)</f>
        <v>Tai heo muối 200g</v>
      </c>
      <c r="M1958" s="243"/>
      <c r="N1958" s="190" t="str">
        <f t="shared" si="182"/>
        <v>K-C6</v>
      </c>
      <c r="O1958" s="243"/>
      <c r="P1958" s="243"/>
      <c r="Q1958" s="190" t="str">
        <f>VLOOKUP(K1958,TONG_SL!$A:$D,3,0)</f>
        <v>Túi</v>
      </c>
      <c r="R1958" s="248">
        <v>3</v>
      </c>
      <c r="S1958" s="159"/>
      <c r="T1958" s="159">
        <f>VLOOKUP(VLOOKUP(G1958,Ma_KH!$A:$R,18,0)&amp;K1958,Gia_MB!$A:$F,6,0)</f>
        <v>55595</v>
      </c>
      <c r="U1958" s="254">
        <f t="shared" si="178"/>
        <v>166785</v>
      </c>
      <c r="V1958" s="159"/>
      <c r="W1958" s="246">
        <f t="shared" si="179"/>
        <v>0</v>
      </c>
      <c r="X1958" s="247" t="str">
        <f t="shared" si="180"/>
        <v>8</v>
      </c>
      <c r="Y1958" s="159"/>
      <c r="Z1958" s="254">
        <f t="shared" si="181"/>
        <v>13342.800000000001</v>
      </c>
      <c r="AA1958" s="5">
        <f>VLOOKUP(G1958,Ma_KH!$A:$R,14,0)</f>
        <v>60</v>
      </c>
    </row>
    <row r="1959" spans="1:27" x14ac:dyDescent="0.25">
      <c r="A1959" s="186">
        <v>46113</v>
      </c>
      <c r="B1959" s="205">
        <v>4186940796</v>
      </c>
      <c r="C1959" s="189" t="s">
        <v>15253</v>
      </c>
      <c r="D1959" s="186">
        <v>46119</v>
      </c>
      <c r="E1959" s="206"/>
      <c r="F1959" s="189"/>
      <c r="G1959" s="207" t="s">
        <v>12350</v>
      </c>
      <c r="H1959" s="206"/>
      <c r="I1959" s="288" t="s">
        <v>15647</v>
      </c>
      <c r="J1959" s="283" t="s">
        <v>1769</v>
      </c>
      <c r="K1959" s="205" t="s">
        <v>37</v>
      </c>
      <c r="L1959" s="190" t="str">
        <f>VLOOKUP($K1959,TONG_SL!$A:$D,2,0)</f>
        <v>Chả cốm 300g</v>
      </c>
      <c r="M1959" s="243"/>
      <c r="N1959" s="190" t="str">
        <f t="shared" si="182"/>
        <v>K-C6</v>
      </c>
      <c r="O1959" s="243"/>
      <c r="P1959" s="243"/>
      <c r="Q1959" s="190" t="str">
        <f>VLOOKUP(K1959,TONG_SL!$A:$D,3,0)</f>
        <v>Túi</v>
      </c>
      <c r="R1959" s="248">
        <v>4</v>
      </c>
      <c r="S1959" s="159"/>
      <c r="T1959" s="159">
        <f>VLOOKUP(VLOOKUP(G1959,Ma_KH!$A:$R,18,0)&amp;K1959,Gia_MB!$A:$F,6,0)</f>
        <v>74250</v>
      </c>
      <c r="U1959" s="254">
        <f t="shared" si="178"/>
        <v>297000</v>
      </c>
      <c r="V1959" s="159"/>
      <c r="W1959" s="246">
        <f t="shared" si="179"/>
        <v>0</v>
      </c>
      <c r="X1959" s="247" t="str">
        <f t="shared" si="180"/>
        <v>8</v>
      </c>
      <c r="Y1959" s="159"/>
      <c r="Z1959" s="254">
        <f t="shared" si="181"/>
        <v>23760</v>
      </c>
      <c r="AA1959" s="5">
        <f>VLOOKUP(G1959,Ma_KH!$A:$R,14,0)</f>
        <v>60</v>
      </c>
    </row>
    <row r="1960" spans="1:27" x14ac:dyDescent="0.25">
      <c r="A1960" s="186">
        <v>46113</v>
      </c>
      <c r="B1960" s="205">
        <v>4186940796</v>
      </c>
      <c r="C1960" s="189" t="s">
        <v>15253</v>
      </c>
      <c r="D1960" s="186">
        <v>46119</v>
      </c>
      <c r="E1960" s="206"/>
      <c r="F1960" s="189"/>
      <c r="G1960" s="207" t="s">
        <v>12350</v>
      </c>
      <c r="H1960" s="206"/>
      <c r="I1960" s="288" t="s">
        <v>15647</v>
      </c>
      <c r="J1960" s="283" t="s">
        <v>1769</v>
      </c>
      <c r="K1960" s="205" t="s">
        <v>32</v>
      </c>
      <c r="L1960" s="190" t="str">
        <f>VLOOKUP($K1960,TONG_SL!$A:$D,2,0)</f>
        <v>Giò Tai Lưỡi Xào 250g</v>
      </c>
      <c r="M1960" s="243"/>
      <c r="N1960" s="190" t="str">
        <f t="shared" si="182"/>
        <v>K-C6</v>
      </c>
      <c r="O1960" s="243"/>
      <c r="P1960" s="243"/>
      <c r="Q1960" s="190" t="str">
        <f>VLOOKUP(K1960,TONG_SL!$A:$D,3,0)</f>
        <v>Túi</v>
      </c>
      <c r="R1960" s="248">
        <v>3</v>
      </c>
      <c r="S1960" s="159"/>
      <c r="T1960" s="159">
        <f>VLOOKUP(VLOOKUP(G1960,Ma_KH!$A:$R,18,0)&amp;K1960,Gia_MB!$A:$F,6,0)</f>
        <v>50182</v>
      </c>
      <c r="U1960" s="254">
        <f t="shared" si="178"/>
        <v>150546</v>
      </c>
      <c r="V1960" s="159"/>
      <c r="W1960" s="246">
        <f t="shared" si="179"/>
        <v>0</v>
      </c>
      <c r="X1960" s="247" t="str">
        <f t="shared" si="180"/>
        <v>8</v>
      </c>
      <c r="Y1960" s="159"/>
      <c r="Z1960" s="254">
        <f t="shared" si="181"/>
        <v>12043.68</v>
      </c>
      <c r="AA1960" s="5">
        <f>VLOOKUP(G1960,Ma_KH!$A:$R,14,0)</f>
        <v>60</v>
      </c>
    </row>
    <row r="1961" spans="1:27" x14ac:dyDescent="0.25">
      <c r="A1961" s="186">
        <v>46113</v>
      </c>
      <c r="B1961" s="205">
        <v>4186940645</v>
      </c>
      <c r="C1961" s="189" t="s">
        <v>15253</v>
      </c>
      <c r="D1961" s="186">
        <v>46119</v>
      </c>
      <c r="E1961" s="206"/>
      <c r="F1961" s="189"/>
      <c r="G1961" s="207" t="s">
        <v>12350</v>
      </c>
      <c r="H1961" s="206"/>
      <c r="I1961" s="288" t="s">
        <v>15648</v>
      </c>
      <c r="J1961" s="283" t="s">
        <v>1769</v>
      </c>
      <c r="K1961" s="205" t="s">
        <v>30</v>
      </c>
      <c r="L1961" s="190" t="str">
        <f>VLOOKUP($K1961,TONG_SL!$A:$D,2,0)</f>
        <v>Gà muối 500g</v>
      </c>
      <c r="M1961" s="243"/>
      <c r="N1961" s="190" t="str">
        <f t="shared" si="182"/>
        <v>K-C6</v>
      </c>
      <c r="O1961" s="243"/>
      <c r="P1961" s="243"/>
      <c r="Q1961" s="190" t="str">
        <f>VLOOKUP(K1961,TONG_SL!$A:$D,3,0)</f>
        <v>Túi</v>
      </c>
      <c r="R1961" s="248">
        <v>6</v>
      </c>
      <c r="S1961" s="159"/>
      <c r="T1961" s="159">
        <f>VLOOKUP(VLOOKUP(G1961,Ma_KH!$A:$R,18,0)&amp;K1961,Gia_MB!$A:$F,6,0)</f>
        <v>116611</v>
      </c>
      <c r="U1961" s="254">
        <f t="shared" si="178"/>
        <v>699666</v>
      </c>
      <c r="V1961" s="159"/>
      <c r="W1961" s="246">
        <f t="shared" si="179"/>
        <v>0</v>
      </c>
      <c r="X1961" s="247" t="str">
        <f t="shared" si="180"/>
        <v>8</v>
      </c>
      <c r="Y1961" s="159"/>
      <c r="Z1961" s="254">
        <f t="shared" si="181"/>
        <v>55973.279999999999</v>
      </c>
      <c r="AA1961" s="5">
        <f>VLOOKUP(G1961,Ma_KH!$A:$R,14,0)</f>
        <v>60</v>
      </c>
    </row>
    <row r="1962" spans="1:27" x14ac:dyDescent="0.25">
      <c r="A1962" s="186">
        <v>46113</v>
      </c>
      <c r="B1962" s="205">
        <v>4186940645</v>
      </c>
      <c r="C1962" s="189" t="s">
        <v>15253</v>
      </c>
      <c r="D1962" s="186">
        <v>46119</v>
      </c>
      <c r="E1962" s="206"/>
      <c r="F1962" s="189"/>
      <c r="G1962" s="207" t="s">
        <v>12350</v>
      </c>
      <c r="H1962" s="206"/>
      <c r="I1962" s="288" t="s">
        <v>15648</v>
      </c>
      <c r="J1962" s="283" t="s">
        <v>1769</v>
      </c>
      <c r="K1962" s="205" t="s">
        <v>48</v>
      </c>
      <c r="L1962" s="190" t="str">
        <f>VLOOKUP($K1962,TONG_SL!$A:$D,2,0)</f>
        <v>Mọc Nấm Hương 250g</v>
      </c>
      <c r="M1962" s="243"/>
      <c r="N1962" s="190" t="str">
        <f t="shared" si="182"/>
        <v>K-C6</v>
      </c>
      <c r="O1962" s="243"/>
      <c r="P1962" s="243"/>
      <c r="Q1962" s="190" t="str">
        <f>VLOOKUP(K1962,TONG_SL!$A:$D,3,0)</f>
        <v>Túi</v>
      </c>
      <c r="R1962" s="248">
        <v>3</v>
      </c>
      <c r="S1962" s="159"/>
      <c r="T1962" s="159">
        <f>VLOOKUP(VLOOKUP(G1962,Ma_KH!$A:$R,18,0)&amp;K1962,Gia_MB!$A:$F,6,0)</f>
        <v>46000</v>
      </c>
      <c r="U1962" s="254">
        <f t="shared" si="178"/>
        <v>138000</v>
      </c>
      <c r="V1962" s="159"/>
      <c r="W1962" s="246">
        <f t="shared" si="179"/>
        <v>0</v>
      </c>
      <c r="X1962" s="247" t="str">
        <f t="shared" si="180"/>
        <v>8</v>
      </c>
      <c r="Y1962" s="159"/>
      <c r="Z1962" s="254">
        <f t="shared" si="181"/>
        <v>11040</v>
      </c>
      <c r="AA1962" s="5">
        <f>VLOOKUP(G1962,Ma_KH!$A:$R,14,0)</f>
        <v>60</v>
      </c>
    </row>
    <row r="1963" spans="1:27" x14ac:dyDescent="0.25">
      <c r="A1963" s="186">
        <v>46113</v>
      </c>
      <c r="B1963" s="205">
        <v>4186940645</v>
      </c>
      <c r="C1963" s="189" t="s">
        <v>15253</v>
      </c>
      <c r="D1963" s="186">
        <v>46119</v>
      </c>
      <c r="E1963" s="206"/>
      <c r="F1963" s="189"/>
      <c r="G1963" s="207" t="s">
        <v>12350</v>
      </c>
      <c r="H1963" s="206"/>
      <c r="I1963" s="288" t="s">
        <v>15648</v>
      </c>
      <c r="J1963" s="283" t="s">
        <v>1769</v>
      </c>
      <c r="K1963" s="205" t="s">
        <v>34</v>
      </c>
      <c r="L1963" s="190" t="str">
        <f>VLOOKUP($K1963,TONG_SL!$A:$D,2,0)</f>
        <v>Tai heo muối 200g</v>
      </c>
      <c r="M1963" s="243"/>
      <c r="N1963" s="190" t="str">
        <f t="shared" si="182"/>
        <v>K-C6</v>
      </c>
      <c r="O1963" s="243"/>
      <c r="P1963" s="243"/>
      <c r="Q1963" s="190" t="str">
        <f>VLOOKUP(K1963,TONG_SL!$A:$D,3,0)</f>
        <v>Túi</v>
      </c>
      <c r="R1963" s="248">
        <v>3</v>
      </c>
      <c r="S1963" s="159"/>
      <c r="T1963" s="159">
        <f>VLOOKUP(VLOOKUP(G1963,Ma_KH!$A:$R,18,0)&amp;K1963,Gia_MB!$A:$F,6,0)</f>
        <v>55595</v>
      </c>
      <c r="U1963" s="254">
        <f t="shared" si="178"/>
        <v>166785</v>
      </c>
      <c r="V1963" s="159"/>
      <c r="W1963" s="246">
        <f t="shared" si="179"/>
        <v>0</v>
      </c>
      <c r="X1963" s="247" t="str">
        <f t="shared" si="180"/>
        <v>8</v>
      </c>
      <c r="Y1963" s="159"/>
      <c r="Z1963" s="254">
        <f t="shared" si="181"/>
        <v>13342.800000000001</v>
      </c>
      <c r="AA1963" s="5">
        <f>VLOOKUP(G1963,Ma_KH!$A:$R,14,0)</f>
        <v>60</v>
      </c>
    </row>
    <row r="1964" spans="1:27" x14ac:dyDescent="0.25">
      <c r="A1964" s="186">
        <v>46113</v>
      </c>
      <c r="B1964" s="205">
        <v>4186940645</v>
      </c>
      <c r="C1964" s="189" t="s">
        <v>15253</v>
      </c>
      <c r="D1964" s="186">
        <v>46119</v>
      </c>
      <c r="E1964" s="206"/>
      <c r="F1964" s="189"/>
      <c r="G1964" s="207" t="s">
        <v>12350</v>
      </c>
      <c r="H1964" s="206"/>
      <c r="I1964" s="288" t="s">
        <v>15648</v>
      </c>
      <c r="J1964" s="283" t="s">
        <v>1769</v>
      </c>
      <c r="K1964" s="205" t="s">
        <v>27</v>
      </c>
      <c r="L1964" s="190" t="str">
        <f>VLOOKUP($K1964,TONG_SL!$A:$D,2,0)</f>
        <v>Chân giò heo muối 300g</v>
      </c>
      <c r="M1964" s="243"/>
      <c r="N1964" s="190" t="str">
        <f t="shared" si="182"/>
        <v>K-C6</v>
      </c>
      <c r="O1964" s="243"/>
      <c r="P1964" s="243"/>
      <c r="Q1964" s="190" t="str">
        <f>VLOOKUP(K1964,TONG_SL!$A:$D,3,0)</f>
        <v>Túi</v>
      </c>
      <c r="R1964" s="248">
        <v>3</v>
      </c>
      <c r="S1964" s="159"/>
      <c r="T1964" s="159">
        <f>VLOOKUP(VLOOKUP(G1964,Ma_KH!$A:$R,18,0)&amp;K1964,Gia_MB!$A:$F,6,0)</f>
        <v>73431</v>
      </c>
      <c r="U1964" s="254">
        <f t="shared" si="178"/>
        <v>220293</v>
      </c>
      <c r="V1964" s="159"/>
      <c r="W1964" s="246">
        <f t="shared" si="179"/>
        <v>0</v>
      </c>
      <c r="X1964" s="247" t="str">
        <f t="shared" si="180"/>
        <v>8</v>
      </c>
      <c r="Y1964" s="159"/>
      <c r="Z1964" s="254">
        <f t="shared" si="181"/>
        <v>17623.439999999999</v>
      </c>
      <c r="AA1964" s="5">
        <f>VLOOKUP(G1964,Ma_KH!$A:$R,14,0)</f>
        <v>60</v>
      </c>
    </row>
    <row r="1965" spans="1:27" x14ac:dyDescent="0.25">
      <c r="A1965" s="186">
        <v>46113</v>
      </c>
      <c r="B1965" s="205">
        <v>4186940645</v>
      </c>
      <c r="C1965" s="189" t="s">
        <v>15253</v>
      </c>
      <c r="D1965" s="186">
        <v>46119</v>
      </c>
      <c r="E1965" s="206"/>
      <c r="F1965" s="189"/>
      <c r="G1965" s="207" t="s">
        <v>12350</v>
      </c>
      <c r="H1965" s="206"/>
      <c r="I1965" s="288" t="s">
        <v>15648</v>
      </c>
      <c r="J1965" s="283" t="s">
        <v>1769</v>
      </c>
      <c r="K1965" s="205" t="s">
        <v>39</v>
      </c>
      <c r="L1965" s="190" t="str">
        <f>VLOOKUP($K1965,TONG_SL!$A:$D,2,0)</f>
        <v>Chả nướng 300g</v>
      </c>
      <c r="M1965" s="243"/>
      <c r="N1965" s="190" t="str">
        <f t="shared" si="182"/>
        <v>K-C6</v>
      </c>
      <c r="O1965" s="243"/>
      <c r="P1965" s="243"/>
      <c r="Q1965" s="190" t="str">
        <f>VLOOKUP(K1965,TONG_SL!$A:$D,3,0)</f>
        <v>Túi</v>
      </c>
      <c r="R1965" s="248">
        <v>2</v>
      </c>
      <c r="S1965" s="159"/>
      <c r="T1965" s="159">
        <f>VLOOKUP(VLOOKUP(G1965,Ma_KH!$A:$R,18,0)&amp;K1965,Gia_MB!$A:$F,6,0)</f>
        <v>70950</v>
      </c>
      <c r="U1965" s="254">
        <f t="shared" si="178"/>
        <v>141900</v>
      </c>
      <c r="V1965" s="159"/>
      <c r="W1965" s="246">
        <f t="shared" si="179"/>
        <v>0</v>
      </c>
      <c r="X1965" s="247" t="str">
        <f t="shared" si="180"/>
        <v>8</v>
      </c>
      <c r="Y1965" s="159"/>
      <c r="Z1965" s="254">
        <f t="shared" si="181"/>
        <v>11352</v>
      </c>
      <c r="AA1965" s="5">
        <f>VLOOKUP(G1965,Ma_KH!$A:$R,14,0)</f>
        <v>60</v>
      </c>
    </row>
    <row r="1966" spans="1:27" x14ac:dyDescent="0.25">
      <c r="A1966" s="186">
        <v>46113</v>
      </c>
      <c r="B1966" s="205">
        <v>4186940645</v>
      </c>
      <c r="C1966" s="189" t="s">
        <v>15253</v>
      </c>
      <c r="D1966" s="186">
        <v>46119</v>
      </c>
      <c r="E1966" s="206"/>
      <c r="F1966" s="189"/>
      <c r="G1966" s="207" t="s">
        <v>12350</v>
      </c>
      <c r="H1966" s="206"/>
      <c r="I1966" s="288" t="s">
        <v>15648</v>
      </c>
      <c r="J1966" s="283" t="s">
        <v>1769</v>
      </c>
      <c r="K1966" s="205" t="s">
        <v>37</v>
      </c>
      <c r="L1966" s="190" t="str">
        <f>VLOOKUP($K1966,TONG_SL!$A:$D,2,0)</f>
        <v>Chả cốm 300g</v>
      </c>
      <c r="M1966" s="243"/>
      <c r="N1966" s="190" t="str">
        <f t="shared" si="182"/>
        <v>K-C6</v>
      </c>
      <c r="O1966" s="243"/>
      <c r="P1966" s="243"/>
      <c r="Q1966" s="190" t="str">
        <f>VLOOKUP(K1966,TONG_SL!$A:$D,3,0)</f>
        <v>Túi</v>
      </c>
      <c r="R1966" s="248">
        <v>2</v>
      </c>
      <c r="S1966" s="159"/>
      <c r="T1966" s="159">
        <f>VLOOKUP(VLOOKUP(G1966,Ma_KH!$A:$R,18,0)&amp;K1966,Gia_MB!$A:$F,6,0)</f>
        <v>74250</v>
      </c>
      <c r="U1966" s="254">
        <f t="shared" si="178"/>
        <v>148500</v>
      </c>
      <c r="V1966" s="159"/>
      <c r="W1966" s="246">
        <f t="shared" si="179"/>
        <v>0</v>
      </c>
      <c r="X1966" s="247" t="str">
        <f t="shared" si="180"/>
        <v>8</v>
      </c>
      <c r="Y1966" s="159"/>
      <c r="Z1966" s="254">
        <f t="shared" si="181"/>
        <v>11880</v>
      </c>
      <c r="AA1966" s="5">
        <f>VLOOKUP(G1966,Ma_KH!$A:$R,14,0)</f>
        <v>60</v>
      </c>
    </row>
    <row r="1967" spans="1:27" x14ac:dyDescent="0.25">
      <c r="A1967" s="186">
        <v>46113</v>
      </c>
      <c r="B1967" s="205">
        <v>4186940645</v>
      </c>
      <c r="C1967" s="189" t="s">
        <v>15253</v>
      </c>
      <c r="D1967" s="186">
        <v>46119</v>
      </c>
      <c r="E1967" s="206"/>
      <c r="F1967" s="189"/>
      <c r="G1967" s="207" t="s">
        <v>12350</v>
      </c>
      <c r="H1967" s="206"/>
      <c r="I1967" s="288" t="s">
        <v>15648</v>
      </c>
      <c r="J1967" s="283" t="s">
        <v>1769</v>
      </c>
      <c r="K1967" s="205" t="s">
        <v>32</v>
      </c>
      <c r="L1967" s="190" t="str">
        <f>VLOOKUP($K1967,TONG_SL!$A:$D,2,0)</f>
        <v>Giò Tai Lưỡi Xào 250g</v>
      </c>
      <c r="M1967" s="243"/>
      <c r="N1967" s="190" t="str">
        <f t="shared" si="182"/>
        <v>K-C6</v>
      </c>
      <c r="O1967" s="243"/>
      <c r="P1967" s="243"/>
      <c r="Q1967" s="190" t="str">
        <f>VLOOKUP(K1967,TONG_SL!$A:$D,3,0)</f>
        <v>Túi</v>
      </c>
      <c r="R1967" s="248">
        <v>3</v>
      </c>
      <c r="S1967" s="159"/>
      <c r="T1967" s="159">
        <f>VLOOKUP(VLOOKUP(G1967,Ma_KH!$A:$R,18,0)&amp;K1967,Gia_MB!$A:$F,6,0)</f>
        <v>50182</v>
      </c>
      <c r="U1967" s="254">
        <f t="shared" si="178"/>
        <v>150546</v>
      </c>
      <c r="V1967" s="159"/>
      <c r="W1967" s="246">
        <f t="shared" si="179"/>
        <v>0</v>
      </c>
      <c r="X1967" s="247" t="str">
        <f t="shared" si="180"/>
        <v>8</v>
      </c>
      <c r="Y1967" s="159"/>
      <c r="Z1967" s="254">
        <f t="shared" si="181"/>
        <v>12043.68</v>
      </c>
      <c r="AA1967" s="5">
        <f>VLOOKUP(G1967,Ma_KH!$A:$R,14,0)</f>
        <v>60</v>
      </c>
    </row>
    <row r="1968" spans="1:27" x14ac:dyDescent="0.25">
      <c r="A1968" s="261">
        <v>46113</v>
      </c>
      <c r="B1968" s="262">
        <v>4186940161</v>
      </c>
      <c r="C1968" s="263" t="s">
        <v>15253</v>
      </c>
      <c r="D1968" s="261">
        <v>46119</v>
      </c>
      <c r="E1968" s="206"/>
      <c r="F1968" s="189"/>
      <c r="G1968" s="265" t="s">
        <v>12350</v>
      </c>
      <c r="H1968" s="206"/>
      <c r="I1968" s="288" t="s">
        <v>15649</v>
      </c>
      <c r="J1968" s="283" t="s">
        <v>1769</v>
      </c>
      <c r="K1968" s="205" t="s">
        <v>48</v>
      </c>
      <c r="L1968" s="190" t="str">
        <f>VLOOKUP($K1968,TONG_SL!$A:$D,2,0)</f>
        <v>Mọc Nấm Hương 250g</v>
      </c>
      <c r="M1968" s="243"/>
      <c r="N1968" s="190" t="str">
        <f t="shared" si="182"/>
        <v>K-C6</v>
      </c>
      <c r="O1968" s="243"/>
      <c r="P1968" s="243"/>
      <c r="Q1968" s="190" t="str">
        <f>VLOOKUP(K1968,TONG_SL!$A:$D,3,0)</f>
        <v>Túi</v>
      </c>
      <c r="R1968" s="248">
        <v>9</v>
      </c>
      <c r="S1968" s="159"/>
      <c r="T1968" s="159">
        <f>VLOOKUP(VLOOKUP(G1968,Ma_KH!$A:$R,18,0)&amp;K1968,Gia_MB!$A:$F,6,0)</f>
        <v>46000</v>
      </c>
      <c r="U1968" s="254">
        <f t="shared" si="178"/>
        <v>414000</v>
      </c>
      <c r="V1968" s="159"/>
      <c r="W1968" s="246">
        <f t="shared" si="179"/>
        <v>0</v>
      </c>
      <c r="X1968" s="247" t="str">
        <f t="shared" si="180"/>
        <v>8</v>
      </c>
      <c r="Y1968" s="159"/>
      <c r="Z1968" s="254">
        <f t="shared" si="181"/>
        <v>33120</v>
      </c>
      <c r="AA1968" s="5">
        <f>VLOOKUP(G1968,Ma_KH!$A:$R,14,0)</f>
        <v>60</v>
      </c>
    </row>
    <row r="1969" spans="1:27" x14ac:dyDescent="0.25">
      <c r="A1969" s="261">
        <v>46113</v>
      </c>
      <c r="B1969" s="262">
        <v>4186940161</v>
      </c>
      <c r="C1969" s="263" t="s">
        <v>15253</v>
      </c>
      <c r="D1969" s="261">
        <v>46119</v>
      </c>
      <c r="E1969" s="206"/>
      <c r="F1969" s="189"/>
      <c r="G1969" s="265" t="s">
        <v>12350</v>
      </c>
      <c r="H1969" s="206"/>
      <c r="I1969" s="288" t="s">
        <v>15649</v>
      </c>
      <c r="J1969" s="283" t="s">
        <v>1769</v>
      </c>
      <c r="K1969" s="205" t="s">
        <v>34</v>
      </c>
      <c r="L1969" s="190" t="str">
        <f>VLOOKUP($K1969,TONG_SL!$A:$D,2,0)</f>
        <v>Tai heo muối 200g</v>
      </c>
      <c r="M1969" s="243"/>
      <c r="N1969" s="190" t="str">
        <f t="shared" si="182"/>
        <v>K-C6</v>
      </c>
      <c r="O1969" s="243"/>
      <c r="P1969" s="243"/>
      <c r="Q1969" s="190" t="str">
        <f>VLOOKUP(K1969,TONG_SL!$A:$D,3,0)</f>
        <v>Túi</v>
      </c>
      <c r="R1969" s="248">
        <v>3</v>
      </c>
      <c r="S1969" s="159"/>
      <c r="T1969" s="159">
        <f>VLOOKUP(VLOOKUP(G1969,Ma_KH!$A:$R,18,0)&amp;K1969,Gia_MB!$A:$F,6,0)</f>
        <v>55595</v>
      </c>
      <c r="U1969" s="254">
        <f t="shared" si="178"/>
        <v>166785</v>
      </c>
      <c r="V1969" s="159"/>
      <c r="W1969" s="246">
        <f t="shared" si="179"/>
        <v>0</v>
      </c>
      <c r="X1969" s="247" t="str">
        <f t="shared" si="180"/>
        <v>8</v>
      </c>
      <c r="Y1969" s="159"/>
      <c r="Z1969" s="254">
        <f t="shared" si="181"/>
        <v>13342.800000000001</v>
      </c>
      <c r="AA1969" s="5">
        <f>VLOOKUP(G1969,Ma_KH!$A:$R,14,0)</f>
        <v>60</v>
      </c>
    </row>
    <row r="1970" spans="1:27" x14ac:dyDescent="0.25">
      <c r="A1970" s="261">
        <v>46113</v>
      </c>
      <c r="B1970" s="262">
        <v>4186940161</v>
      </c>
      <c r="C1970" s="263" t="s">
        <v>15253</v>
      </c>
      <c r="D1970" s="261">
        <v>46119</v>
      </c>
      <c r="E1970" s="206"/>
      <c r="F1970" s="189"/>
      <c r="G1970" s="265" t="s">
        <v>12350</v>
      </c>
      <c r="H1970" s="206"/>
      <c r="I1970" s="288" t="s">
        <v>15649</v>
      </c>
      <c r="J1970" s="283" t="s">
        <v>1769</v>
      </c>
      <c r="K1970" s="205" t="s">
        <v>37</v>
      </c>
      <c r="L1970" s="190" t="str">
        <f>VLOOKUP($K1970,TONG_SL!$A:$D,2,0)</f>
        <v>Chả cốm 300g</v>
      </c>
      <c r="M1970" s="243"/>
      <c r="N1970" s="190" t="str">
        <f t="shared" si="182"/>
        <v>K-C6</v>
      </c>
      <c r="O1970" s="243"/>
      <c r="P1970" s="243"/>
      <c r="Q1970" s="190" t="str">
        <f>VLOOKUP(K1970,TONG_SL!$A:$D,3,0)</f>
        <v>Túi</v>
      </c>
      <c r="R1970" s="248">
        <v>6</v>
      </c>
      <c r="S1970" s="159"/>
      <c r="T1970" s="159">
        <f>VLOOKUP(VLOOKUP(G1970,Ma_KH!$A:$R,18,0)&amp;K1970,Gia_MB!$A:$F,6,0)</f>
        <v>74250</v>
      </c>
      <c r="U1970" s="254">
        <f t="shared" si="178"/>
        <v>445500</v>
      </c>
      <c r="V1970" s="159"/>
      <c r="W1970" s="246">
        <f t="shared" si="179"/>
        <v>0</v>
      </c>
      <c r="X1970" s="247" t="str">
        <f t="shared" si="180"/>
        <v>8</v>
      </c>
      <c r="Y1970" s="159"/>
      <c r="Z1970" s="254">
        <f t="shared" si="181"/>
        <v>35640</v>
      </c>
      <c r="AA1970" s="5">
        <f>VLOOKUP(G1970,Ma_KH!$A:$R,14,0)</f>
        <v>60</v>
      </c>
    </row>
    <row r="1971" spans="1:27" x14ac:dyDescent="0.25">
      <c r="A1971" s="261">
        <v>46113</v>
      </c>
      <c r="B1971" s="262">
        <v>4186940161</v>
      </c>
      <c r="C1971" s="263" t="s">
        <v>15253</v>
      </c>
      <c r="D1971" s="261">
        <v>46119</v>
      </c>
      <c r="E1971" s="206"/>
      <c r="F1971" s="189"/>
      <c r="G1971" s="265" t="s">
        <v>12350</v>
      </c>
      <c r="H1971" s="206"/>
      <c r="I1971" s="288" t="s">
        <v>15649</v>
      </c>
      <c r="J1971" s="283" t="s">
        <v>1769</v>
      </c>
      <c r="K1971" s="205" t="s">
        <v>30</v>
      </c>
      <c r="L1971" s="190" t="str">
        <f>VLOOKUP($K1971,TONG_SL!$A:$D,2,0)</f>
        <v>Gà muối 500g</v>
      </c>
      <c r="M1971" s="243"/>
      <c r="N1971" s="190" t="str">
        <f t="shared" si="182"/>
        <v>K-C6</v>
      </c>
      <c r="O1971" s="243"/>
      <c r="P1971" s="243"/>
      <c r="Q1971" s="190" t="str">
        <f>VLOOKUP(K1971,TONG_SL!$A:$D,3,0)</f>
        <v>Túi</v>
      </c>
      <c r="R1971" s="248">
        <v>3</v>
      </c>
      <c r="S1971" s="159"/>
      <c r="T1971" s="159">
        <f>VLOOKUP(VLOOKUP(G1971,Ma_KH!$A:$R,18,0)&amp;K1971,Gia_MB!$A:$F,6,0)</f>
        <v>116611</v>
      </c>
      <c r="U1971" s="254">
        <f t="shared" si="178"/>
        <v>349833</v>
      </c>
      <c r="V1971" s="159"/>
      <c r="W1971" s="246">
        <f t="shared" si="179"/>
        <v>0</v>
      </c>
      <c r="X1971" s="247" t="str">
        <f t="shared" si="180"/>
        <v>8</v>
      </c>
      <c r="Y1971" s="159"/>
      <c r="Z1971" s="254">
        <f t="shared" si="181"/>
        <v>27986.639999999999</v>
      </c>
      <c r="AA1971" s="5">
        <f>VLOOKUP(G1971,Ma_KH!$A:$R,14,0)</f>
        <v>60</v>
      </c>
    </row>
    <row r="1972" spans="1:27" x14ac:dyDescent="0.25">
      <c r="A1972" s="261">
        <v>46113</v>
      </c>
      <c r="B1972" s="262">
        <v>4186940161</v>
      </c>
      <c r="C1972" s="263" t="s">
        <v>15253</v>
      </c>
      <c r="D1972" s="261">
        <v>46119</v>
      </c>
      <c r="E1972" s="206"/>
      <c r="F1972" s="189"/>
      <c r="G1972" s="265" t="s">
        <v>12350</v>
      </c>
      <c r="H1972" s="206"/>
      <c r="I1972" s="288" t="s">
        <v>15649</v>
      </c>
      <c r="J1972" s="283" t="s">
        <v>1769</v>
      </c>
      <c r="K1972" s="205" t="s">
        <v>39</v>
      </c>
      <c r="L1972" s="190" t="str">
        <f>VLOOKUP($K1972,TONG_SL!$A:$D,2,0)</f>
        <v>Chả nướng 300g</v>
      </c>
      <c r="M1972" s="243"/>
      <c r="N1972" s="190" t="str">
        <f t="shared" si="182"/>
        <v>K-C6</v>
      </c>
      <c r="O1972" s="243"/>
      <c r="P1972" s="243"/>
      <c r="Q1972" s="190" t="str">
        <f>VLOOKUP(K1972,TONG_SL!$A:$D,3,0)</f>
        <v>Túi</v>
      </c>
      <c r="R1972" s="248">
        <v>6</v>
      </c>
      <c r="S1972" s="159"/>
      <c r="T1972" s="159">
        <f>VLOOKUP(VLOOKUP(G1972,Ma_KH!$A:$R,18,0)&amp;K1972,Gia_MB!$A:$F,6,0)</f>
        <v>70950</v>
      </c>
      <c r="U1972" s="254">
        <f t="shared" si="178"/>
        <v>425700</v>
      </c>
      <c r="V1972" s="159"/>
      <c r="W1972" s="246">
        <f t="shared" si="179"/>
        <v>0</v>
      </c>
      <c r="X1972" s="247" t="str">
        <f t="shared" si="180"/>
        <v>8</v>
      </c>
      <c r="Y1972" s="159"/>
      <c r="Z1972" s="254">
        <f t="shared" si="181"/>
        <v>34056</v>
      </c>
      <c r="AA1972" s="5">
        <f>VLOOKUP(G1972,Ma_KH!$A:$R,14,0)</f>
        <v>60</v>
      </c>
    </row>
    <row r="1973" spans="1:27" x14ac:dyDescent="0.25">
      <c r="A1973" s="261">
        <v>46113</v>
      </c>
      <c r="B1973" s="262">
        <v>4186940161</v>
      </c>
      <c r="C1973" s="263" t="s">
        <v>15253</v>
      </c>
      <c r="D1973" s="261">
        <v>46119</v>
      </c>
      <c r="E1973" s="206"/>
      <c r="F1973" s="189"/>
      <c r="G1973" s="265" t="s">
        <v>12350</v>
      </c>
      <c r="H1973" s="206"/>
      <c r="I1973" s="288" t="s">
        <v>15649</v>
      </c>
      <c r="J1973" s="283" t="s">
        <v>1769</v>
      </c>
      <c r="K1973" s="205" t="s">
        <v>27</v>
      </c>
      <c r="L1973" s="190" t="str">
        <f>VLOOKUP($K1973,TONG_SL!$A:$D,2,0)</f>
        <v>Chân giò heo muối 300g</v>
      </c>
      <c r="M1973" s="243"/>
      <c r="N1973" s="190" t="str">
        <f t="shared" si="182"/>
        <v>K-C6</v>
      </c>
      <c r="O1973" s="243"/>
      <c r="P1973" s="243"/>
      <c r="Q1973" s="190" t="str">
        <f>VLOOKUP(K1973,TONG_SL!$A:$D,3,0)</f>
        <v>Túi</v>
      </c>
      <c r="R1973" s="248">
        <v>20</v>
      </c>
      <c r="S1973" s="159"/>
      <c r="T1973" s="159">
        <f>VLOOKUP(VLOOKUP(G1973,Ma_KH!$A:$R,18,0)&amp;K1973,Gia_MB!$A:$F,6,0)</f>
        <v>73431</v>
      </c>
      <c r="U1973" s="254">
        <f t="shared" si="178"/>
        <v>1468620</v>
      </c>
      <c r="V1973" s="159"/>
      <c r="W1973" s="246">
        <f t="shared" si="179"/>
        <v>0</v>
      </c>
      <c r="X1973" s="247" t="str">
        <f t="shared" si="180"/>
        <v>8</v>
      </c>
      <c r="Y1973" s="159"/>
      <c r="Z1973" s="254">
        <f t="shared" si="181"/>
        <v>117489.60000000001</v>
      </c>
      <c r="AA1973" s="5">
        <f>VLOOKUP(G1973,Ma_KH!$A:$R,14,0)</f>
        <v>60</v>
      </c>
    </row>
    <row r="1974" spans="1:27" x14ac:dyDescent="0.25">
      <c r="A1974" s="186">
        <v>46115</v>
      </c>
      <c r="B1974" s="205">
        <v>4187051322</v>
      </c>
      <c r="C1974" s="189" t="s">
        <v>15253</v>
      </c>
      <c r="D1974" s="186">
        <v>46119</v>
      </c>
      <c r="E1974" s="206"/>
      <c r="F1974" s="189"/>
      <c r="G1974" s="207" t="s">
        <v>15064</v>
      </c>
      <c r="H1974" s="206"/>
      <c r="I1974" s="288" t="s">
        <v>15650</v>
      </c>
      <c r="J1974" s="283" t="s">
        <v>1769</v>
      </c>
      <c r="K1974" s="205" t="s">
        <v>30</v>
      </c>
      <c r="L1974" s="190" t="str">
        <f>VLOOKUP($K1974,TONG_SL!$A:$D,2,0)</f>
        <v>Gà muối 500g</v>
      </c>
      <c r="M1974" s="243"/>
      <c r="N1974" s="190" t="str">
        <f t="shared" si="182"/>
        <v>K-C6</v>
      </c>
      <c r="O1974" s="243"/>
      <c r="P1974" s="243"/>
      <c r="Q1974" s="190" t="str">
        <f>VLOOKUP(K1974,TONG_SL!$A:$D,3,0)</f>
        <v>Túi</v>
      </c>
      <c r="R1974" s="248">
        <v>15</v>
      </c>
      <c r="S1974" s="159"/>
      <c r="T1974" s="159">
        <f>VLOOKUP(VLOOKUP(G1974,Ma_KH!$A:$R,18,0)&amp;K1974,Gia_MB!$A:$F,6,0)</f>
        <v>116611</v>
      </c>
      <c r="U1974" s="254">
        <f t="shared" si="178"/>
        <v>1749165</v>
      </c>
      <c r="V1974" s="159"/>
      <c r="W1974" s="246">
        <f t="shared" si="179"/>
        <v>0</v>
      </c>
      <c r="X1974" s="247" t="str">
        <f t="shared" si="180"/>
        <v>8</v>
      </c>
      <c r="Y1974" s="159"/>
      <c r="Z1974" s="254">
        <f t="shared" si="181"/>
        <v>139933.20000000001</v>
      </c>
      <c r="AA1974" s="5">
        <f>VLOOKUP(G1974,Ma_KH!$A:$R,14,0)</f>
        <v>60</v>
      </c>
    </row>
    <row r="1975" spans="1:27" x14ac:dyDescent="0.25">
      <c r="A1975" s="186">
        <v>46115</v>
      </c>
      <c r="B1975" s="205">
        <v>4187051322</v>
      </c>
      <c r="C1975" s="189" t="s">
        <v>15253</v>
      </c>
      <c r="D1975" s="186">
        <v>46119</v>
      </c>
      <c r="E1975" s="206"/>
      <c r="F1975" s="189"/>
      <c r="G1975" s="207" t="s">
        <v>15064</v>
      </c>
      <c r="H1975" s="206"/>
      <c r="I1975" s="288" t="s">
        <v>15650</v>
      </c>
      <c r="J1975" s="283" t="s">
        <v>1769</v>
      </c>
      <c r="K1975" s="205" t="s">
        <v>48</v>
      </c>
      <c r="L1975" s="190" t="str">
        <f>VLOOKUP($K1975,TONG_SL!$A:$D,2,0)</f>
        <v>Mọc Nấm Hương 250g</v>
      </c>
      <c r="M1975" s="243"/>
      <c r="N1975" s="190" t="str">
        <f t="shared" si="182"/>
        <v>K-C6</v>
      </c>
      <c r="O1975" s="243"/>
      <c r="P1975" s="243"/>
      <c r="Q1975" s="190" t="str">
        <f>VLOOKUP(K1975,TONG_SL!$A:$D,3,0)</f>
        <v>Túi</v>
      </c>
      <c r="R1975" s="248">
        <v>5</v>
      </c>
      <c r="S1975" s="159"/>
      <c r="T1975" s="159">
        <f>VLOOKUP(VLOOKUP(G1975,Ma_KH!$A:$R,18,0)&amp;K1975,Gia_MB!$A:$F,6,0)</f>
        <v>46000</v>
      </c>
      <c r="U1975" s="254">
        <f t="shared" si="178"/>
        <v>230000</v>
      </c>
      <c r="V1975" s="159"/>
      <c r="W1975" s="246">
        <f t="shared" si="179"/>
        <v>0</v>
      </c>
      <c r="X1975" s="247" t="str">
        <f t="shared" si="180"/>
        <v>8</v>
      </c>
      <c r="Y1975" s="159"/>
      <c r="Z1975" s="254">
        <f t="shared" si="181"/>
        <v>18400</v>
      </c>
      <c r="AA1975" s="5">
        <f>VLOOKUP(G1975,Ma_KH!$A:$R,14,0)</f>
        <v>60</v>
      </c>
    </row>
    <row r="1976" spans="1:27" x14ac:dyDescent="0.25">
      <c r="A1976" s="186">
        <v>46115</v>
      </c>
      <c r="B1976" s="205">
        <v>4187051322</v>
      </c>
      <c r="C1976" s="189" t="s">
        <v>15253</v>
      </c>
      <c r="D1976" s="186">
        <v>46119</v>
      </c>
      <c r="E1976" s="206"/>
      <c r="F1976" s="189"/>
      <c r="G1976" s="207" t="s">
        <v>15064</v>
      </c>
      <c r="H1976" s="206"/>
      <c r="I1976" s="288" t="s">
        <v>15650</v>
      </c>
      <c r="J1976" s="283" t="s">
        <v>1769</v>
      </c>
      <c r="K1976" s="205" t="s">
        <v>27</v>
      </c>
      <c r="L1976" s="190" t="str">
        <f>VLOOKUP($K1976,TONG_SL!$A:$D,2,0)</f>
        <v>Chân giò heo muối 300g</v>
      </c>
      <c r="M1976" s="243"/>
      <c r="N1976" s="190" t="str">
        <f t="shared" si="182"/>
        <v>K-C6</v>
      </c>
      <c r="O1976" s="243"/>
      <c r="P1976" s="243"/>
      <c r="Q1976" s="190" t="str">
        <f>VLOOKUP(K1976,TONG_SL!$A:$D,3,0)</f>
        <v>Túi</v>
      </c>
      <c r="R1976" s="248">
        <v>5</v>
      </c>
      <c r="S1976" s="159"/>
      <c r="T1976" s="159">
        <f>VLOOKUP(VLOOKUP(G1976,Ma_KH!$A:$R,18,0)&amp;K1976,Gia_MB!$A:$F,6,0)</f>
        <v>73431</v>
      </c>
      <c r="U1976" s="254">
        <f t="shared" si="178"/>
        <v>367155</v>
      </c>
      <c r="V1976" s="159"/>
      <c r="W1976" s="246">
        <f t="shared" si="179"/>
        <v>0</v>
      </c>
      <c r="X1976" s="247" t="str">
        <f t="shared" si="180"/>
        <v>8</v>
      </c>
      <c r="Y1976" s="159"/>
      <c r="Z1976" s="254">
        <f t="shared" si="181"/>
        <v>29372.400000000001</v>
      </c>
      <c r="AA1976" s="5">
        <f>VLOOKUP(G1976,Ma_KH!$A:$R,14,0)</f>
        <v>60</v>
      </c>
    </row>
    <row r="1977" spans="1:27" x14ac:dyDescent="0.25">
      <c r="A1977" s="186">
        <v>46115</v>
      </c>
      <c r="B1977" s="205">
        <v>4187051322</v>
      </c>
      <c r="C1977" s="189" t="s">
        <v>15253</v>
      </c>
      <c r="D1977" s="186">
        <v>46119</v>
      </c>
      <c r="E1977" s="206"/>
      <c r="F1977" s="189"/>
      <c r="G1977" s="207" t="s">
        <v>15064</v>
      </c>
      <c r="H1977" s="206"/>
      <c r="I1977" s="288" t="s">
        <v>15650</v>
      </c>
      <c r="J1977" s="283" t="s">
        <v>1769</v>
      </c>
      <c r="K1977" s="205" t="s">
        <v>32</v>
      </c>
      <c r="L1977" s="190" t="str">
        <f>VLOOKUP($K1977,TONG_SL!$A:$D,2,0)</f>
        <v>Giò Tai Lưỡi Xào 250g</v>
      </c>
      <c r="M1977" s="243"/>
      <c r="N1977" s="190" t="str">
        <f t="shared" si="182"/>
        <v>K-C6</v>
      </c>
      <c r="O1977" s="243"/>
      <c r="P1977" s="243"/>
      <c r="Q1977" s="190" t="str">
        <f>VLOOKUP(K1977,TONG_SL!$A:$D,3,0)</f>
        <v>Túi</v>
      </c>
      <c r="R1977" s="248">
        <v>5</v>
      </c>
      <c r="S1977" s="159"/>
      <c r="T1977" s="159">
        <f>VLOOKUP(VLOOKUP(G1977,Ma_KH!$A:$R,18,0)&amp;K1977,Gia_MB!$A:$F,6,0)</f>
        <v>50182</v>
      </c>
      <c r="U1977" s="254">
        <f t="shared" ref="U1977:U2040" si="183">T1977*R1977</f>
        <v>250910</v>
      </c>
      <c r="V1977" s="159"/>
      <c r="W1977" s="246">
        <f t="shared" ref="W1977:W2040" si="184">U1977*V1977</f>
        <v>0</v>
      </c>
      <c r="X1977" s="247" t="str">
        <f t="shared" ref="X1977:X2040" si="185">IF(B1977&lt;&gt;"","8","0")</f>
        <v>8</v>
      </c>
      <c r="Y1977" s="159"/>
      <c r="Z1977" s="254">
        <f t="shared" ref="Z1977:Z2040" si="186">U1977*X1977%</f>
        <v>20072.8</v>
      </c>
      <c r="AA1977" s="5">
        <f>VLOOKUP(G1977,Ma_KH!$A:$R,14,0)</f>
        <v>60</v>
      </c>
    </row>
    <row r="1978" spans="1:27" x14ac:dyDescent="0.25">
      <c r="A1978" s="261">
        <v>46115</v>
      </c>
      <c r="B1978" s="262">
        <v>4187051771</v>
      </c>
      <c r="C1978" s="263" t="s">
        <v>15253</v>
      </c>
      <c r="D1978" s="261">
        <v>46119</v>
      </c>
      <c r="E1978" s="206"/>
      <c r="F1978" s="189"/>
      <c r="G1978" s="265" t="s">
        <v>15052</v>
      </c>
      <c r="H1978" s="206"/>
      <c r="I1978" s="288" t="s">
        <v>15651</v>
      </c>
      <c r="J1978" s="283" t="s">
        <v>1769</v>
      </c>
      <c r="K1978" s="205" t="s">
        <v>48</v>
      </c>
      <c r="L1978" s="190" t="str">
        <f>VLOOKUP($K1978,TONG_SL!$A:$D,2,0)</f>
        <v>Mọc Nấm Hương 250g</v>
      </c>
      <c r="M1978" s="243"/>
      <c r="N1978" s="190" t="str">
        <f t="shared" si="182"/>
        <v>K-C6</v>
      </c>
      <c r="O1978" s="243"/>
      <c r="P1978" s="243"/>
      <c r="Q1978" s="190" t="str">
        <f>VLOOKUP(K1978,TONG_SL!$A:$D,3,0)</f>
        <v>Túi</v>
      </c>
      <c r="R1978" s="248">
        <v>16</v>
      </c>
      <c r="S1978" s="159"/>
      <c r="T1978" s="159">
        <f>VLOOKUP(VLOOKUP(G1978,Ma_KH!$A:$R,18,0)&amp;K1978,Gia_MB!$A:$F,6,0)</f>
        <v>46000</v>
      </c>
      <c r="U1978" s="254">
        <f t="shared" si="183"/>
        <v>736000</v>
      </c>
      <c r="V1978" s="159"/>
      <c r="W1978" s="246">
        <f t="shared" si="184"/>
        <v>0</v>
      </c>
      <c r="X1978" s="247" t="str">
        <f t="shared" si="185"/>
        <v>8</v>
      </c>
      <c r="Y1978" s="159"/>
      <c r="Z1978" s="254">
        <f t="shared" si="186"/>
        <v>58880</v>
      </c>
      <c r="AA1978" s="5">
        <f>VLOOKUP(G1978,Ma_KH!$A:$R,14,0)</f>
        <v>60</v>
      </c>
    </row>
    <row r="1979" spans="1:27" x14ac:dyDescent="0.25">
      <c r="A1979" s="261">
        <v>46115</v>
      </c>
      <c r="B1979" s="262">
        <v>4187051771</v>
      </c>
      <c r="C1979" s="263" t="s">
        <v>15253</v>
      </c>
      <c r="D1979" s="261">
        <v>46119</v>
      </c>
      <c r="E1979" s="206"/>
      <c r="F1979" s="189"/>
      <c r="G1979" s="265" t="s">
        <v>15052</v>
      </c>
      <c r="H1979" s="206"/>
      <c r="I1979" s="288" t="s">
        <v>15651</v>
      </c>
      <c r="J1979" s="283" t="s">
        <v>1769</v>
      </c>
      <c r="K1979" s="205" t="s">
        <v>32</v>
      </c>
      <c r="L1979" s="190" t="str">
        <f>VLOOKUP($K1979,TONG_SL!$A:$D,2,0)</f>
        <v>Giò Tai Lưỡi Xào 250g</v>
      </c>
      <c r="M1979" s="243"/>
      <c r="N1979" s="190" t="str">
        <f t="shared" si="182"/>
        <v>K-C6</v>
      </c>
      <c r="O1979" s="243"/>
      <c r="P1979" s="243"/>
      <c r="Q1979" s="190" t="str">
        <f>VLOOKUP(K1979,TONG_SL!$A:$D,3,0)</f>
        <v>Túi</v>
      </c>
      <c r="R1979" s="248">
        <v>7</v>
      </c>
      <c r="S1979" s="159"/>
      <c r="T1979" s="159">
        <f>VLOOKUP(VLOOKUP(G1979,Ma_KH!$A:$R,18,0)&amp;K1979,Gia_MB!$A:$F,6,0)</f>
        <v>50182</v>
      </c>
      <c r="U1979" s="254">
        <f t="shared" si="183"/>
        <v>351274</v>
      </c>
      <c r="V1979" s="159"/>
      <c r="W1979" s="246">
        <f t="shared" si="184"/>
        <v>0</v>
      </c>
      <c r="X1979" s="247" t="str">
        <f t="shared" si="185"/>
        <v>8</v>
      </c>
      <c r="Y1979" s="159"/>
      <c r="Z1979" s="254">
        <f t="shared" si="186"/>
        <v>28101.920000000002</v>
      </c>
      <c r="AA1979" s="5">
        <f>VLOOKUP(G1979,Ma_KH!$A:$R,14,0)</f>
        <v>60</v>
      </c>
    </row>
    <row r="1980" spans="1:27" x14ac:dyDescent="0.25">
      <c r="A1980" s="261">
        <v>46115</v>
      </c>
      <c r="B1980" s="262">
        <v>4187051771</v>
      </c>
      <c r="C1980" s="263" t="s">
        <v>15253</v>
      </c>
      <c r="D1980" s="261">
        <v>46119</v>
      </c>
      <c r="E1980" s="206"/>
      <c r="F1980" s="189"/>
      <c r="G1980" s="265" t="s">
        <v>15052</v>
      </c>
      <c r="H1980" s="206"/>
      <c r="I1980" s="288" t="s">
        <v>15651</v>
      </c>
      <c r="J1980" s="283" t="s">
        <v>1769</v>
      </c>
      <c r="K1980" s="205" t="s">
        <v>37</v>
      </c>
      <c r="L1980" s="190" t="str">
        <f>VLOOKUP($K1980,TONG_SL!$A:$D,2,0)</f>
        <v>Chả cốm 300g</v>
      </c>
      <c r="M1980" s="243"/>
      <c r="N1980" s="190" t="str">
        <f t="shared" si="182"/>
        <v>K-C6</v>
      </c>
      <c r="O1980" s="243"/>
      <c r="P1980" s="243"/>
      <c r="Q1980" s="190" t="str">
        <f>VLOOKUP(K1980,TONG_SL!$A:$D,3,0)</f>
        <v>Túi</v>
      </c>
      <c r="R1980" s="248">
        <v>7</v>
      </c>
      <c r="S1980" s="159"/>
      <c r="T1980" s="159">
        <f>VLOOKUP(VLOOKUP(G1980,Ma_KH!$A:$R,18,0)&amp;K1980,Gia_MB!$A:$F,6,0)</f>
        <v>74250</v>
      </c>
      <c r="U1980" s="254">
        <f t="shared" si="183"/>
        <v>519750</v>
      </c>
      <c r="V1980" s="159"/>
      <c r="W1980" s="246">
        <f t="shared" si="184"/>
        <v>0</v>
      </c>
      <c r="X1980" s="247" t="str">
        <f t="shared" si="185"/>
        <v>8</v>
      </c>
      <c r="Y1980" s="159"/>
      <c r="Z1980" s="254">
        <f t="shared" si="186"/>
        <v>41580</v>
      </c>
      <c r="AA1980" s="5">
        <f>VLOOKUP(G1980,Ma_KH!$A:$R,14,0)</f>
        <v>60</v>
      </c>
    </row>
    <row r="1981" spans="1:27" x14ac:dyDescent="0.25">
      <c r="A1981" s="261">
        <v>46115</v>
      </c>
      <c r="B1981" s="262">
        <v>4187051771</v>
      </c>
      <c r="C1981" s="263" t="s">
        <v>15253</v>
      </c>
      <c r="D1981" s="261">
        <v>46119</v>
      </c>
      <c r="E1981" s="206"/>
      <c r="F1981" s="189"/>
      <c r="G1981" s="265" t="s">
        <v>15052</v>
      </c>
      <c r="H1981" s="206"/>
      <c r="I1981" s="288" t="s">
        <v>15651</v>
      </c>
      <c r="J1981" s="283" t="s">
        <v>1769</v>
      </c>
      <c r="K1981" s="205" t="s">
        <v>39</v>
      </c>
      <c r="L1981" s="190" t="str">
        <f>VLOOKUP($K1981,TONG_SL!$A:$D,2,0)</f>
        <v>Chả nướng 300g</v>
      </c>
      <c r="M1981" s="243"/>
      <c r="N1981" s="190" t="str">
        <f t="shared" si="182"/>
        <v>K-C6</v>
      </c>
      <c r="O1981" s="243"/>
      <c r="P1981" s="243"/>
      <c r="Q1981" s="190" t="str">
        <f>VLOOKUP(K1981,TONG_SL!$A:$D,3,0)</f>
        <v>Túi</v>
      </c>
      <c r="R1981" s="248">
        <v>18</v>
      </c>
      <c r="S1981" s="159"/>
      <c r="T1981" s="159">
        <f>VLOOKUP(VLOOKUP(G1981,Ma_KH!$A:$R,18,0)&amp;K1981,Gia_MB!$A:$F,6,0)</f>
        <v>70950</v>
      </c>
      <c r="U1981" s="254">
        <f t="shared" si="183"/>
        <v>1277100</v>
      </c>
      <c r="V1981" s="159"/>
      <c r="W1981" s="246">
        <f t="shared" si="184"/>
        <v>0</v>
      </c>
      <c r="X1981" s="247" t="str">
        <f t="shared" si="185"/>
        <v>8</v>
      </c>
      <c r="Y1981" s="159"/>
      <c r="Z1981" s="254">
        <f t="shared" si="186"/>
        <v>102168</v>
      </c>
      <c r="AA1981" s="5">
        <f>VLOOKUP(G1981,Ma_KH!$A:$R,14,0)</f>
        <v>60</v>
      </c>
    </row>
    <row r="1982" spans="1:27" x14ac:dyDescent="0.25">
      <c r="A1982" s="261">
        <v>46115</v>
      </c>
      <c r="B1982" s="262">
        <v>4187051771</v>
      </c>
      <c r="C1982" s="263" t="s">
        <v>15253</v>
      </c>
      <c r="D1982" s="261">
        <v>46119</v>
      </c>
      <c r="E1982" s="206"/>
      <c r="F1982" s="189"/>
      <c r="G1982" s="265" t="s">
        <v>15052</v>
      </c>
      <c r="H1982" s="206"/>
      <c r="I1982" s="288" t="s">
        <v>15651</v>
      </c>
      <c r="J1982" s="283" t="s">
        <v>1769</v>
      </c>
      <c r="K1982" s="205" t="s">
        <v>34</v>
      </c>
      <c r="L1982" s="190" t="str">
        <f>VLOOKUP($K1982,TONG_SL!$A:$D,2,0)</f>
        <v>Tai heo muối 200g</v>
      </c>
      <c r="M1982" s="243"/>
      <c r="N1982" s="190" t="str">
        <f t="shared" si="182"/>
        <v>K-C6</v>
      </c>
      <c r="O1982" s="243"/>
      <c r="P1982" s="243"/>
      <c r="Q1982" s="190" t="str">
        <f>VLOOKUP(K1982,TONG_SL!$A:$D,3,0)</f>
        <v>Túi</v>
      </c>
      <c r="R1982" s="248">
        <v>6</v>
      </c>
      <c r="S1982" s="159"/>
      <c r="T1982" s="159">
        <f>VLOOKUP(VLOOKUP(G1982,Ma_KH!$A:$R,18,0)&amp;K1982,Gia_MB!$A:$F,6,0)</f>
        <v>55595</v>
      </c>
      <c r="U1982" s="254">
        <f t="shared" si="183"/>
        <v>333570</v>
      </c>
      <c r="V1982" s="159"/>
      <c r="W1982" s="246">
        <f t="shared" si="184"/>
        <v>0</v>
      </c>
      <c r="X1982" s="247" t="str">
        <f t="shared" si="185"/>
        <v>8</v>
      </c>
      <c r="Y1982" s="159"/>
      <c r="Z1982" s="254">
        <f t="shared" si="186"/>
        <v>26685.600000000002</v>
      </c>
      <c r="AA1982" s="5">
        <f>VLOOKUP(G1982,Ma_KH!$A:$R,14,0)</f>
        <v>60</v>
      </c>
    </row>
    <row r="1983" spans="1:27" x14ac:dyDescent="0.25">
      <c r="A1983" s="261">
        <v>46115</v>
      </c>
      <c r="B1983" s="262">
        <v>4187051771</v>
      </c>
      <c r="C1983" s="263" t="s">
        <v>15253</v>
      </c>
      <c r="D1983" s="261">
        <v>46119</v>
      </c>
      <c r="E1983" s="206"/>
      <c r="F1983" s="189"/>
      <c r="G1983" s="265" t="s">
        <v>15052</v>
      </c>
      <c r="H1983" s="206"/>
      <c r="I1983" s="288" t="s">
        <v>15651</v>
      </c>
      <c r="J1983" s="283" t="s">
        <v>1769</v>
      </c>
      <c r="K1983" s="205" t="s">
        <v>30</v>
      </c>
      <c r="L1983" s="190" t="str">
        <f>VLOOKUP($K1983,TONG_SL!$A:$D,2,0)</f>
        <v>Gà muối 500g</v>
      </c>
      <c r="M1983" s="243"/>
      <c r="N1983" s="190" t="str">
        <f t="shared" si="182"/>
        <v>K-C6</v>
      </c>
      <c r="O1983" s="243"/>
      <c r="P1983" s="243"/>
      <c r="Q1983" s="190" t="str">
        <f>VLOOKUP(K1983,TONG_SL!$A:$D,3,0)</f>
        <v>Túi</v>
      </c>
      <c r="R1983" s="248">
        <v>1</v>
      </c>
      <c r="S1983" s="159"/>
      <c r="T1983" s="159">
        <f>VLOOKUP(VLOOKUP(G1983,Ma_KH!$A:$R,18,0)&amp;K1983,Gia_MB!$A:$F,6,0)</f>
        <v>116611</v>
      </c>
      <c r="U1983" s="254">
        <f t="shared" si="183"/>
        <v>116611</v>
      </c>
      <c r="V1983" s="159"/>
      <c r="W1983" s="246">
        <f t="shared" si="184"/>
        <v>0</v>
      </c>
      <c r="X1983" s="247" t="str">
        <f t="shared" si="185"/>
        <v>8</v>
      </c>
      <c r="Y1983" s="159"/>
      <c r="Z1983" s="254">
        <f t="shared" si="186"/>
        <v>9328.880000000001</v>
      </c>
      <c r="AA1983" s="5">
        <f>VLOOKUP(G1983,Ma_KH!$A:$R,14,0)</f>
        <v>60</v>
      </c>
    </row>
    <row r="1984" spans="1:27" x14ac:dyDescent="0.25">
      <c r="A1984" s="261">
        <v>46115</v>
      </c>
      <c r="B1984" s="262">
        <v>4187051771</v>
      </c>
      <c r="C1984" s="263" t="s">
        <v>15253</v>
      </c>
      <c r="D1984" s="261">
        <v>46119</v>
      </c>
      <c r="E1984" s="206"/>
      <c r="F1984" s="189"/>
      <c r="G1984" s="265" t="s">
        <v>15052</v>
      </c>
      <c r="H1984" s="206"/>
      <c r="I1984" s="288" t="s">
        <v>15651</v>
      </c>
      <c r="J1984" s="283" t="s">
        <v>1769</v>
      </c>
      <c r="K1984" s="205" t="s">
        <v>27</v>
      </c>
      <c r="L1984" s="190" t="str">
        <f>VLOOKUP($K1984,TONG_SL!$A:$D,2,0)</f>
        <v>Chân giò heo muối 300g</v>
      </c>
      <c r="M1984" s="243"/>
      <c r="N1984" s="190" t="str">
        <f t="shared" si="182"/>
        <v>K-C6</v>
      </c>
      <c r="O1984" s="243"/>
      <c r="P1984" s="243"/>
      <c r="Q1984" s="190" t="str">
        <f>VLOOKUP(K1984,TONG_SL!$A:$D,3,0)</f>
        <v>Túi</v>
      </c>
      <c r="R1984" s="248">
        <v>6</v>
      </c>
      <c r="S1984" s="159"/>
      <c r="T1984" s="159">
        <f>VLOOKUP(VLOOKUP(G1984,Ma_KH!$A:$R,18,0)&amp;K1984,Gia_MB!$A:$F,6,0)</f>
        <v>73431</v>
      </c>
      <c r="U1984" s="254">
        <f t="shared" si="183"/>
        <v>440586</v>
      </c>
      <c r="V1984" s="159"/>
      <c r="W1984" s="246">
        <f t="shared" si="184"/>
        <v>0</v>
      </c>
      <c r="X1984" s="247" t="str">
        <f t="shared" si="185"/>
        <v>8</v>
      </c>
      <c r="Y1984" s="159"/>
      <c r="Z1984" s="254">
        <f t="shared" si="186"/>
        <v>35246.879999999997</v>
      </c>
      <c r="AA1984" s="5">
        <f>VLOOKUP(G1984,Ma_KH!$A:$R,14,0)</f>
        <v>60</v>
      </c>
    </row>
    <row r="1985" spans="1:27" x14ac:dyDescent="0.25">
      <c r="A1985" s="261">
        <v>46115</v>
      </c>
      <c r="B1985" s="262">
        <v>4187052031</v>
      </c>
      <c r="C1985" s="263" t="s">
        <v>15253</v>
      </c>
      <c r="D1985" s="261">
        <v>46119</v>
      </c>
      <c r="E1985" s="206"/>
      <c r="F1985" s="189"/>
      <c r="G1985" s="265" t="s">
        <v>15052</v>
      </c>
      <c r="H1985" s="206"/>
      <c r="I1985" s="288" t="s">
        <v>15652</v>
      </c>
      <c r="J1985" s="283" t="s">
        <v>1769</v>
      </c>
      <c r="K1985" s="205" t="s">
        <v>27</v>
      </c>
      <c r="L1985" s="190" t="str">
        <f>VLOOKUP($K1985,TONG_SL!$A:$D,2,0)</f>
        <v>Chân giò heo muối 300g</v>
      </c>
      <c r="M1985" s="243"/>
      <c r="N1985" s="190" t="str">
        <f t="shared" si="182"/>
        <v>K-C6</v>
      </c>
      <c r="O1985" s="243"/>
      <c r="P1985" s="243"/>
      <c r="Q1985" s="190" t="str">
        <f>VLOOKUP(K1985,TONG_SL!$A:$D,3,0)</f>
        <v>Túi</v>
      </c>
      <c r="R1985" s="248">
        <v>28</v>
      </c>
      <c r="S1985" s="159"/>
      <c r="T1985" s="159">
        <f>VLOOKUP(VLOOKUP(G1985,Ma_KH!$A:$R,18,0)&amp;K1985,Gia_MB!$A:$F,6,0)</f>
        <v>73431</v>
      </c>
      <c r="U1985" s="254">
        <f t="shared" si="183"/>
        <v>2056068</v>
      </c>
      <c r="V1985" s="159"/>
      <c r="W1985" s="246">
        <f t="shared" si="184"/>
        <v>0</v>
      </c>
      <c r="X1985" s="247" t="str">
        <f t="shared" si="185"/>
        <v>8</v>
      </c>
      <c r="Y1985" s="159"/>
      <c r="Z1985" s="254">
        <f t="shared" si="186"/>
        <v>164485.44</v>
      </c>
      <c r="AA1985" s="5">
        <f>VLOOKUP(G1985,Ma_KH!$A:$R,14,0)</f>
        <v>60</v>
      </c>
    </row>
    <row r="1986" spans="1:27" x14ac:dyDescent="0.25">
      <c r="A1986" s="261">
        <v>46115</v>
      </c>
      <c r="B1986" s="262">
        <v>4187052031</v>
      </c>
      <c r="C1986" s="263" t="s">
        <v>15253</v>
      </c>
      <c r="D1986" s="261">
        <v>46119</v>
      </c>
      <c r="E1986" s="206"/>
      <c r="F1986" s="189"/>
      <c r="G1986" s="265" t="s">
        <v>15052</v>
      </c>
      <c r="H1986" s="206"/>
      <c r="I1986" s="288" t="s">
        <v>15652</v>
      </c>
      <c r="J1986" s="283" t="s">
        <v>1769</v>
      </c>
      <c r="K1986" s="205" t="s">
        <v>30</v>
      </c>
      <c r="L1986" s="190" t="str">
        <f>VLOOKUP($K1986,TONG_SL!$A:$D,2,0)</f>
        <v>Gà muối 500g</v>
      </c>
      <c r="M1986" s="243"/>
      <c r="N1986" s="190" t="str">
        <f t="shared" si="182"/>
        <v>K-C6</v>
      </c>
      <c r="O1986" s="243"/>
      <c r="P1986" s="243"/>
      <c r="Q1986" s="190" t="str">
        <f>VLOOKUP(K1986,TONG_SL!$A:$D,3,0)</f>
        <v>Túi</v>
      </c>
      <c r="R1986" s="248">
        <v>6</v>
      </c>
      <c r="S1986" s="159"/>
      <c r="T1986" s="159">
        <f>VLOOKUP(VLOOKUP(G1986,Ma_KH!$A:$R,18,0)&amp;K1986,Gia_MB!$A:$F,6,0)</f>
        <v>116611</v>
      </c>
      <c r="U1986" s="254">
        <f t="shared" si="183"/>
        <v>699666</v>
      </c>
      <c r="V1986" s="159"/>
      <c r="W1986" s="246">
        <f t="shared" si="184"/>
        <v>0</v>
      </c>
      <c r="X1986" s="247" t="str">
        <f t="shared" si="185"/>
        <v>8</v>
      </c>
      <c r="Y1986" s="159"/>
      <c r="Z1986" s="254">
        <f t="shared" si="186"/>
        <v>55973.279999999999</v>
      </c>
      <c r="AA1986" s="5">
        <f>VLOOKUP(G1986,Ma_KH!$A:$R,14,0)</f>
        <v>60</v>
      </c>
    </row>
    <row r="1987" spans="1:27" x14ac:dyDescent="0.25">
      <c r="A1987" s="261">
        <v>46115</v>
      </c>
      <c r="B1987" s="262">
        <v>4187052031</v>
      </c>
      <c r="C1987" s="263" t="s">
        <v>15253</v>
      </c>
      <c r="D1987" s="261">
        <v>46119</v>
      </c>
      <c r="E1987" s="206"/>
      <c r="F1987" s="189"/>
      <c r="G1987" s="265" t="s">
        <v>15052</v>
      </c>
      <c r="H1987" s="206"/>
      <c r="I1987" s="288" t="s">
        <v>15652</v>
      </c>
      <c r="J1987" s="283" t="s">
        <v>1769</v>
      </c>
      <c r="K1987" s="205" t="s">
        <v>34</v>
      </c>
      <c r="L1987" s="190" t="str">
        <f>VLOOKUP($K1987,TONG_SL!$A:$D,2,0)</f>
        <v>Tai heo muối 200g</v>
      </c>
      <c r="M1987" s="243"/>
      <c r="N1987" s="190" t="str">
        <f t="shared" ref="N1987:N2050" si="187">IF($B1987&lt;&gt;"","K-C6","")</f>
        <v>K-C6</v>
      </c>
      <c r="O1987" s="243"/>
      <c r="P1987" s="243"/>
      <c r="Q1987" s="190" t="str">
        <f>VLOOKUP(K1987,TONG_SL!$A:$D,3,0)</f>
        <v>Túi</v>
      </c>
      <c r="R1987" s="248">
        <v>12</v>
      </c>
      <c r="S1987" s="159"/>
      <c r="T1987" s="159">
        <f>VLOOKUP(VLOOKUP(G1987,Ma_KH!$A:$R,18,0)&amp;K1987,Gia_MB!$A:$F,6,0)</f>
        <v>55595</v>
      </c>
      <c r="U1987" s="254">
        <f t="shared" si="183"/>
        <v>667140</v>
      </c>
      <c r="V1987" s="159"/>
      <c r="W1987" s="246">
        <f t="shared" si="184"/>
        <v>0</v>
      </c>
      <c r="X1987" s="247" t="str">
        <f t="shared" si="185"/>
        <v>8</v>
      </c>
      <c r="Y1987" s="159"/>
      <c r="Z1987" s="254">
        <f t="shared" si="186"/>
        <v>53371.200000000004</v>
      </c>
      <c r="AA1987" s="5">
        <f>VLOOKUP(G1987,Ma_KH!$A:$R,14,0)</f>
        <v>60</v>
      </c>
    </row>
    <row r="1988" spans="1:27" x14ac:dyDescent="0.25">
      <c r="A1988" s="261">
        <v>46115</v>
      </c>
      <c r="B1988" s="262">
        <v>4187052031</v>
      </c>
      <c r="C1988" s="263" t="s">
        <v>15253</v>
      </c>
      <c r="D1988" s="261">
        <v>46119</v>
      </c>
      <c r="E1988" s="206"/>
      <c r="F1988" s="189"/>
      <c r="G1988" s="265" t="s">
        <v>15052</v>
      </c>
      <c r="H1988" s="206"/>
      <c r="I1988" s="288" t="s">
        <v>15652</v>
      </c>
      <c r="J1988" s="283" t="s">
        <v>1769</v>
      </c>
      <c r="K1988" s="205" t="s">
        <v>39</v>
      </c>
      <c r="L1988" s="190" t="str">
        <f>VLOOKUP($K1988,TONG_SL!$A:$D,2,0)</f>
        <v>Chả nướng 300g</v>
      </c>
      <c r="M1988" s="243"/>
      <c r="N1988" s="190" t="str">
        <f t="shared" si="187"/>
        <v>K-C6</v>
      </c>
      <c r="O1988" s="243"/>
      <c r="P1988" s="243"/>
      <c r="Q1988" s="190" t="str">
        <f>VLOOKUP(K1988,TONG_SL!$A:$D,3,0)</f>
        <v>Túi</v>
      </c>
      <c r="R1988" s="248">
        <v>10</v>
      </c>
      <c r="S1988" s="159"/>
      <c r="T1988" s="159">
        <f>VLOOKUP(VLOOKUP(G1988,Ma_KH!$A:$R,18,0)&amp;K1988,Gia_MB!$A:$F,6,0)</f>
        <v>70950</v>
      </c>
      <c r="U1988" s="254">
        <f t="shared" si="183"/>
        <v>709500</v>
      </c>
      <c r="V1988" s="159"/>
      <c r="W1988" s="246">
        <f t="shared" si="184"/>
        <v>0</v>
      </c>
      <c r="X1988" s="247" t="str">
        <f t="shared" si="185"/>
        <v>8</v>
      </c>
      <c r="Y1988" s="159"/>
      <c r="Z1988" s="254">
        <f t="shared" si="186"/>
        <v>56760</v>
      </c>
      <c r="AA1988" s="5">
        <f>VLOOKUP(G1988,Ma_KH!$A:$R,14,0)</f>
        <v>60</v>
      </c>
    </row>
    <row r="1989" spans="1:27" x14ac:dyDescent="0.25">
      <c r="A1989" s="261">
        <v>46115</v>
      </c>
      <c r="B1989" s="262">
        <v>4187052031</v>
      </c>
      <c r="C1989" s="263" t="s">
        <v>15253</v>
      </c>
      <c r="D1989" s="261">
        <v>46119</v>
      </c>
      <c r="E1989" s="206"/>
      <c r="F1989" s="189"/>
      <c r="G1989" s="265" t="s">
        <v>15052</v>
      </c>
      <c r="H1989" s="206"/>
      <c r="I1989" s="288" t="s">
        <v>15652</v>
      </c>
      <c r="J1989" s="283" t="s">
        <v>1769</v>
      </c>
      <c r="K1989" s="205" t="s">
        <v>37</v>
      </c>
      <c r="L1989" s="190" t="str">
        <f>VLOOKUP($K1989,TONG_SL!$A:$D,2,0)</f>
        <v>Chả cốm 300g</v>
      </c>
      <c r="M1989" s="243"/>
      <c r="N1989" s="190" t="str">
        <f t="shared" si="187"/>
        <v>K-C6</v>
      </c>
      <c r="O1989" s="243"/>
      <c r="P1989" s="243"/>
      <c r="Q1989" s="190" t="str">
        <f>VLOOKUP(K1989,TONG_SL!$A:$D,3,0)</f>
        <v>Túi</v>
      </c>
      <c r="R1989" s="248">
        <v>4</v>
      </c>
      <c r="S1989" s="159"/>
      <c r="T1989" s="159">
        <f>VLOOKUP(VLOOKUP(G1989,Ma_KH!$A:$R,18,0)&amp;K1989,Gia_MB!$A:$F,6,0)</f>
        <v>74250</v>
      </c>
      <c r="U1989" s="254">
        <f t="shared" si="183"/>
        <v>297000</v>
      </c>
      <c r="V1989" s="159"/>
      <c r="W1989" s="246">
        <f t="shared" si="184"/>
        <v>0</v>
      </c>
      <c r="X1989" s="247" t="str">
        <f t="shared" si="185"/>
        <v>8</v>
      </c>
      <c r="Y1989" s="159"/>
      <c r="Z1989" s="254">
        <f t="shared" si="186"/>
        <v>23760</v>
      </c>
      <c r="AA1989" s="5">
        <f>VLOOKUP(G1989,Ma_KH!$A:$R,14,0)</f>
        <v>60</v>
      </c>
    </row>
    <row r="1990" spans="1:27" x14ac:dyDescent="0.25">
      <c r="A1990" s="261">
        <v>46115</v>
      </c>
      <c r="B1990" s="262">
        <v>4187052031</v>
      </c>
      <c r="C1990" s="263" t="s">
        <v>15253</v>
      </c>
      <c r="D1990" s="261">
        <v>46119</v>
      </c>
      <c r="E1990" s="206"/>
      <c r="F1990" s="189"/>
      <c r="G1990" s="265" t="s">
        <v>15052</v>
      </c>
      <c r="H1990" s="206"/>
      <c r="I1990" s="288" t="s">
        <v>15652</v>
      </c>
      <c r="J1990" s="283" t="s">
        <v>1769</v>
      </c>
      <c r="K1990" s="205" t="s">
        <v>32</v>
      </c>
      <c r="L1990" s="190" t="str">
        <f>VLOOKUP($K1990,TONG_SL!$A:$D,2,0)</f>
        <v>Giò Tai Lưỡi Xào 250g</v>
      </c>
      <c r="M1990" s="243"/>
      <c r="N1990" s="190" t="str">
        <f t="shared" si="187"/>
        <v>K-C6</v>
      </c>
      <c r="O1990" s="243"/>
      <c r="P1990" s="243"/>
      <c r="Q1990" s="190" t="str">
        <f>VLOOKUP(K1990,TONG_SL!$A:$D,3,0)</f>
        <v>Túi</v>
      </c>
      <c r="R1990" s="248">
        <v>5</v>
      </c>
      <c r="S1990" s="159"/>
      <c r="T1990" s="159">
        <f>VLOOKUP(VLOOKUP(G1990,Ma_KH!$A:$R,18,0)&amp;K1990,Gia_MB!$A:$F,6,0)</f>
        <v>50182</v>
      </c>
      <c r="U1990" s="254">
        <f t="shared" si="183"/>
        <v>250910</v>
      </c>
      <c r="V1990" s="159"/>
      <c r="W1990" s="246">
        <f t="shared" si="184"/>
        <v>0</v>
      </c>
      <c r="X1990" s="247" t="str">
        <f t="shared" si="185"/>
        <v>8</v>
      </c>
      <c r="Y1990" s="159"/>
      <c r="Z1990" s="254">
        <f t="shared" si="186"/>
        <v>20072.8</v>
      </c>
      <c r="AA1990" s="5">
        <f>VLOOKUP(G1990,Ma_KH!$A:$R,14,0)</f>
        <v>60</v>
      </c>
    </row>
    <row r="1991" spans="1:27" x14ac:dyDescent="0.25">
      <c r="A1991" s="261">
        <v>46115</v>
      </c>
      <c r="B1991" s="262">
        <v>4187052031</v>
      </c>
      <c r="C1991" s="263" t="s">
        <v>15253</v>
      </c>
      <c r="D1991" s="261">
        <v>46119</v>
      </c>
      <c r="E1991" s="206"/>
      <c r="F1991" s="189"/>
      <c r="G1991" s="265" t="s">
        <v>15052</v>
      </c>
      <c r="H1991" s="206"/>
      <c r="I1991" s="288" t="s">
        <v>15652</v>
      </c>
      <c r="J1991" s="283" t="s">
        <v>1769</v>
      </c>
      <c r="K1991" s="205" t="s">
        <v>48</v>
      </c>
      <c r="L1991" s="190" t="str">
        <f>VLOOKUP($K1991,TONG_SL!$A:$D,2,0)</f>
        <v>Mọc Nấm Hương 250g</v>
      </c>
      <c r="M1991" s="243"/>
      <c r="N1991" s="190" t="str">
        <f t="shared" si="187"/>
        <v>K-C6</v>
      </c>
      <c r="O1991" s="243"/>
      <c r="P1991" s="243"/>
      <c r="Q1991" s="190" t="str">
        <f>VLOOKUP(K1991,TONG_SL!$A:$D,3,0)</f>
        <v>Túi</v>
      </c>
      <c r="R1991" s="248">
        <v>3</v>
      </c>
      <c r="S1991" s="159"/>
      <c r="T1991" s="159">
        <f>VLOOKUP(VLOOKUP(G1991,Ma_KH!$A:$R,18,0)&amp;K1991,Gia_MB!$A:$F,6,0)</f>
        <v>46000</v>
      </c>
      <c r="U1991" s="254">
        <f t="shared" si="183"/>
        <v>138000</v>
      </c>
      <c r="V1991" s="159"/>
      <c r="W1991" s="246">
        <f t="shared" si="184"/>
        <v>0</v>
      </c>
      <c r="X1991" s="247" t="str">
        <f t="shared" si="185"/>
        <v>8</v>
      </c>
      <c r="Y1991" s="159"/>
      <c r="Z1991" s="254">
        <f t="shared" si="186"/>
        <v>11040</v>
      </c>
      <c r="AA1991" s="5">
        <f>VLOOKUP(G1991,Ma_KH!$A:$R,14,0)</f>
        <v>60</v>
      </c>
    </row>
    <row r="1992" spans="1:27" x14ac:dyDescent="0.25">
      <c r="A1992" s="186">
        <v>46115</v>
      </c>
      <c r="B1992" s="205">
        <v>4187051955</v>
      </c>
      <c r="C1992" s="189" t="s">
        <v>15253</v>
      </c>
      <c r="D1992" s="186">
        <v>46119</v>
      </c>
      <c r="E1992" s="206"/>
      <c r="F1992" s="189"/>
      <c r="G1992" s="207" t="s">
        <v>15052</v>
      </c>
      <c r="H1992" s="206"/>
      <c r="I1992" s="288" t="s">
        <v>15653</v>
      </c>
      <c r="J1992" s="283" t="s">
        <v>1769</v>
      </c>
      <c r="K1992" s="205" t="s">
        <v>48</v>
      </c>
      <c r="L1992" s="190" t="str">
        <f>VLOOKUP($K1992,TONG_SL!$A:$D,2,0)</f>
        <v>Mọc Nấm Hương 250g</v>
      </c>
      <c r="M1992" s="243"/>
      <c r="N1992" s="190" t="str">
        <f t="shared" si="187"/>
        <v>K-C6</v>
      </c>
      <c r="O1992" s="243"/>
      <c r="P1992" s="243"/>
      <c r="Q1992" s="190" t="str">
        <f>VLOOKUP(K1992,TONG_SL!$A:$D,3,0)</f>
        <v>Túi</v>
      </c>
      <c r="R1992" s="248">
        <v>17</v>
      </c>
      <c r="S1992" s="159"/>
      <c r="T1992" s="159">
        <f>VLOOKUP(VLOOKUP(G1992,Ma_KH!$A:$R,18,0)&amp;K1992,Gia_MB!$A:$F,6,0)</f>
        <v>46000</v>
      </c>
      <c r="U1992" s="254">
        <f t="shared" si="183"/>
        <v>782000</v>
      </c>
      <c r="V1992" s="159"/>
      <c r="W1992" s="246">
        <f t="shared" si="184"/>
        <v>0</v>
      </c>
      <c r="X1992" s="247" t="str">
        <f t="shared" si="185"/>
        <v>8</v>
      </c>
      <c r="Y1992" s="159"/>
      <c r="Z1992" s="254">
        <f t="shared" si="186"/>
        <v>62560</v>
      </c>
      <c r="AA1992" s="5">
        <f>VLOOKUP(G1992,Ma_KH!$A:$R,14,0)</f>
        <v>60</v>
      </c>
    </row>
    <row r="1993" spans="1:27" x14ac:dyDescent="0.25">
      <c r="A1993" s="186">
        <v>46115</v>
      </c>
      <c r="B1993" s="205">
        <v>4187051955</v>
      </c>
      <c r="C1993" s="189" t="s">
        <v>15253</v>
      </c>
      <c r="D1993" s="186">
        <v>46119</v>
      </c>
      <c r="E1993" s="206"/>
      <c r="F1993" s="189"/>
      <c r="G1993" s="207" t="s">
        <v>15052</v>
      </c>
      <c r="H1993" s="206"/>
      <c r="I1993" s="288" t="s">
        <v>15653</v>
      </c>
      <c r="J1993" s="283" t="s">
        <v>1769</v>
      </c>
      <c r="K1993" s="205" t="s">
        <v>37</v>
      </c>
      <c r="L1993" s="190" t="str">
        <f>VLOOKUP($K1993,TONG_SL!$A:$D,2,0)</f>
        <v>Chả cốm 300g</v>
      </c>
      <c r="M1993" s="243"/>
      <c r="N1993" s="190" t="str">
        <f t="shared" si="187"/>
        <v>K-C6</v>
      </c>
      <c r="O1993" s="243"/>
      <c r="P1993" s="243"/>
      <c r="Q1993" s="190" t="str">
        <f>VLOOKUP(K1993,TONG_SL!$A:$D,3,0)</f>
        <v>Túi</v>
      </c>
      <c r="R1993" s="248">
        <v>4</v>
      </c>
      <c r="S1993" s="159"/>
      <c r="T1993" s="159">
        <f>VLOOKUP(VLOOKUP(G1993,Ma_KH!$A:$R,18,0)&amp;K1993,Gia_MB!$A:$F,6,0)</f>
        <v>74250</v>
      </c>
      <c r="U1993" s="254">
        <f t="shared" si="183"/>
        <v>297000</v>
      </c>
      <c r="V1993" s="159"/>
      <c r="W1993" s="246">
        <f t="shared" si="184"/>
        <v>0</v>
      </c>
      <c r="X1993" s="247" t="str">
        <f t="shared" si="185"/>
        <v>8</v>
      </c>
      <c r="Y1993" s="159"/>
      <c r="Z1993" s="254">
        <f t="shared" si="186"/>
        <v>23760</v>
      </c>
      <c r="AA1993" s="5">
        <f>VLOOKUP(G1993,Ma_KH!$A:$R,14,0)</f>
        <v>60</v>
      </c>
    </row>
    <row r="1994" spans="1:27" x14ac:dyDescent="0.25">
      <c r="A1994" s="186">
        <v>46115</v>
      </c>
      <c r="B1994" s="205">
        <v>4187051955</v>
      </c>
      <c r="C1994" s="189" t="s">
        <v>15253</v>
      </c>
      <c r="D1994" s="186">
        <v>46119</v>
      </c>
      <c r="E1994" s="206"/>
      <c r="F1994" s="189"/>
      <c r="G1994" s="207" t="s">
        <v>15052</v>
      </c>
      <c r="H1994" s="206"/>
      <c r="I1994" s="288" t="s">
        <v>15653</v>
      </c>
      <c r="J1994" s="283" t="s">
        <v>1769</v>
      </c>
      <c r="K1994" s="205" t="s">
        <v>39</v>
      </c>
      <c r="L1994" s="190" t="str">
        <f>VLOOKUP($K1994,TONG_SL!$A:$D,2,0)</f>
        <v>Chả nướng 300g</v>
      </c>
      <c r="M1994" s="243"/>
      <c r="N1994" s="190" t="str">
        <f t="shared" si="187"/>
        <v>K-C6</v>
      </c>
      <c r="O1994" s="243"/>
      <c r="P1994" s="243"/>
      <c r="Q1994" s="190" t="str">
        <f>VLOOKUP(K1994,TONG_SL!$A:$D,3,0)</f>
        <v>Túi</v>
      </c>
      <c r="R1994" s="248">
        <v>6</v>
      </c>
      <c r="S1994" s="159"/>
      <c r="T1994" s="159">
        <f>VLOOKUP(VLOOKUP(G1994,Ma_KH!$A:$R,18,0)&amp;K1994,Gia_MB!$A:$F,6,0)</f>
        <v>70950</v>
      </c>
      <c r="U1994" s="254">
        <f t="shared" si="183"/>
        <v>425700</v>
      </c>
      <c r="V1994" s="159"/>
      <c r="W1994" s="246">
        <f t="shared" si="184"/>
        <v>0</v>
      </c>
      <c r="X1994" s="247" t="str">
        <f t="shared" si="185"/>
        <v>8</v>
      </c>
      <c r="Y1994" s="159"/>
      <c r="Z1994" s="254">
        <f t="shared" si="186"/>
        <v>34056</v>
      </c>
      <c r="AA1994" s="5">
        <f>VLOOKUP(G1994,Ma_KH!$A:$R,14,0)</f>
        <v>60</v>
      </c>
    </row>
    <row r="1995" spans="1:27" x14ac:dyDescent="0.25">
      <c r="A1995" s="186">
        <v>46115</v>
      </c>
      <c r="B1995" s="205">
        <v>4187051955</v>
      </c>
      <c r="C1995" s="189" t="s">
        <v>15253</v>
      </c>
      <c r="D1995" s="186">
        <v>46119</v>
      </c>
      <c r="E1995" s="206"/>
      <c r="F1995" s="189"/>
      <c r="G1995" s="207" t="s">
        <v>15052</v>
      </c>
      <c r="H1995" s="206"/>
      <c r="I1995" s="288" t="s">
        <v>15653</v>
      </c>
      <c r="J1995" s="283" t="s">
        <v>1769</v>
      </c>
      <c r="K1995" s="205" t="s">
        <v>34</v>
      </c>
      <c r="L1995" s="190" t="str">
        <f>VLOOKUP($K1995,TONG_SL!$A:$D,2,0)</f>
        <v>Tai heo muối 200g</v>
      </c>
      <c r="M1995" s="243"/>
      <c r="N1995" s="190" t="str">
        <f t="shared" si="187"/>
        <v>K-C6</v>
      </c>
      <c r="O1995" s="243"/>
      <c r="P1995" s="243"/>
      <c r="Q1995" s="190" t="str">
        <f>VLOOKUP(K1995,TONG_SL!$A:$D,3,0)</f>
        <v>Túi</v>
      </c>
      <c r="R1995" s="248">
        <v>1</v>
      </c>
      <c r="S1995" s="159"/>
      <c r="T1995" s="159">
        <f>VLOOKUP(VLOOKUP(G1995,Ma_KH!$A:$R,18,0)&amp;K1995,Gia_MB!$A:$F,6,0)</f>
        <v>55595</v>
      </c>
      <c r="U1995" s="254">
        <f t="shared" si="183"/>
        <v>55595</v>
      </c>
      <c r="V1995" s="159"/>
      <c r="W1995" s="246">
        <f t="shared" si="184"/>
        <v>0</v>
      </c>
      <c r="X1995" s="247" t="str">
        <f t="shared" si="185"/>
        <v>8</v>
      </c>
      <c r="Y1995" s="159"/>
      <c r="Z1995" s="254">
        <f t="shared" si="186"/>
        <v>4447.6000000000004</v>
      </c>
      <c r="AA1995" s="5">
        <f>VLOOKUP(G1995,Ma_KH!$A:$R,14,0)</f>
        <v>60</v>
      </c>
    </row>
    <row r="1996" spans="1:27" x14ac:dyDescent="0.25">
      <c r="A1996" s="186">
        <v>46115</v>
      </c>
      <c r="B1996" s="205">
        <v>4187051955</v>
      </c>
      <c r="C1996" s="189" t="s">
        <v>15253</v>
      </c>
      <c r="D1996" s="186">
        <v>46119</v>
      </c>
      <c r="E1996" s="206"/>
      <c r="F1996" s="189"/>
      <c r="G1996" s="207" t="s">
        <v>15052</v>
      </c>
      <c r="H1996" s="206"/>
      <c r="I1996" s="288" t="s">
        <v>15653</v>
      </c>
      <c r="J1996" s="283" t="s">
        <v>1769</v>
      </c>
      <c r="K1996" s="205" t="s">
        <v>30</v>
      </c>
      <c r="L1996" s="190" t="str">
        <f>VLOOKUP($K1996,TONG_SL!$A:$D,2,0)</f>
        <v>Gà muối 500g</v>
      </c>
      <c r="M1996" s="243"/>
      <c r="N1996" s="190" t="str">
        <f t="shared" si="187"/>
        <v>K-C6</v>
      </c>
      <c r="O1996" s="243"/>
      <c r="P1996" s="243"/>
      <c r="Q1996" s="190" t="str">
        <f>VLOOKUP(K1996,TONG_SL!$A:$D,3,0)</f>
        <v>Túi</v>
      </c>
      <c r="R1996" s="248">
        <v>11</v>
      </c>
      <c r="S1996" s="159"/>
      <c r="T1996" s="159">
        <f>VLOOKUP(VLOOKUP(G1996,Ma_KH!$A:$R,18,0)&amp;K1996,Gia_MB!$A:$F,6,0)</f>
        <v>116611</v>
      </c>
      <c r="U1996" s="254">
        <f t="shared" si="183"/>
        <v>1282721</v>
      </c>
      <c r="V1996" s="159"/>
      <c r="W1996" s="246">
        <f t="shared" si="184"/>
        <v>0</v>
      </c>
      <c r="X1996" s="247" t="str">
        <f t="shared" si="185"/>
        <v>8</v>
      </c>
      <c r="Y1996" s="159"/>
      <c r="Z1996" s="254">
        <f t="shared" si="186"/>
        <v>102617.68000000001</v>
      </c>
      <c r="AA1996" s="5">
        <f>VLOOKUP(G1996,Ma_KH!$A:$R,14,0)</f>
        <v>60</v>
      </c>
    </row>
    <row r="1997" spans="1:27" x14ac:dyDescent="0.25">
      <c r="A1997" s="186">
        <v>46115</v>
      </c>
      <c r="B1997" s="205">
        <v>4187051955</v>
      </c>
      <c r="C1997" s="189" t="s">
        <v>15253</v>
      </c>
      <c r="D1997" s="186">
        <v>46119</v>
      </c>
      <c r="E1997" s="206"/>
      <c r="F1997" s="189"/>
      <c r="G1997" s="207" t="s">
        <v>15052</v>
      </c>
      <c r="H1997" s="206"/>
      <c r="I1997" s="288" t="s">
        <v>15653</v>
      </c>
      <c r="J1997" s="283" t="s">
        <v>1769</v>
      </c>
      <c r="K1997" s="205" t="s">
        <v>27</v>
      </c>
      <c r="L1997" s="190" t="str">
        <f>VLOOKUP($K1997,TONG_SL!$A:$D,2,0)</f>
        <v>Chân giò heo muối 300g</v>
      </c>
      <c r="M1997" s="243"/>
      <c r="N1997" s="190" t="str">
        <f t="shared" si="187"/>
        <v>K-C6</v>
      </c>
      <c r="O1997" s="243"/>
      <c r="P1997" s="243"/>
      <c r="Q1997" s="190" t="str">
        <f>VLOOKUP(K1997,TONG_SL!$A:$D,3,0)</f>
        <v>Túi</v>
      </c>
      <c r="R1997" s="248">
        <v>34</v>
      </c>
      <c r="S1997" s="159"/>
      <c r="T1997" s="159">
        <f>VLOOKUP(VLOOKUP(G1997,Ma_KH!$A:$R,18,0)&amp;K1997,Gia_MB!$A:$F,6,0)</f>
        <v>73431</v>
      </c>
      <c r="U1997" s="254">
        <f t="shared" si="183"/>
        <v>2496654</v>
      </c>
      <c r="V1997" s="159"/>
      <c r="W1997" s="246">
        <f t="shared" si="184"/>
        <v>0</v>
      </c>
      <c r="X1997" s="247" t="str">
        <f t="shared" si="185"/>
        <v>8</v>
      </c>
      <c r="Y1997" s="159"/>
      <c r="Z1997" s="254">
        <f t="shared" si="186"/>
        <v>199732.32</v>
      </c>
      <c r="AA1997" s="5">
        <f>VLOOKUP(G1997,Ma_KH!$A:$R,14,0)</f>
        <v>60</v>
      </c>
    </row>
    <row r="1998" spans="1:27" x14ac:dyDescent="0.25">
      <c r="A1998" s="261">
        <v>46115</v>
      </c>
      <c r="B1998" s="262">
        <v>4187052097</v>
      </c>
      <c r="C1998" s="263" t="s">
        <v>15253</v>
      </c>
      <c r="D1998" s="261">
        <v>46119</v>
      </c>
      <c r="E1998" s="206"/>
      <c r="F1998" s="189"/>
      <c r="G1998" s="265" t="s">
        <v>15052</v>
      </c>
      <c r="H1998" s="206"/>
      <c r="I1998" s="288" t="s">
        <v>15654</v>
      </c>
      <c r="J1998" s="283" t="s">
        <v>1769</v>
      </c>
      <c r="K1998" s="205" t="s">
        <v>48</v>
      </c>
      <c r="L1998" s="190" t="str">
        <f>VLOOKUP($K1998,TONG_SL!$A:$D,2,0)</f>
        <v>Mọc Nấm Hương 250g</v>
      </c>
      <c r="M1998" s="243"/>
      <c r="N1998" s="190" t="str">
        <f t="shared" si="187"/>
        <v>K-C6</v>
      </c>
      <c r="O1998" s="243"/>
      <c r="P1998" s="243"/>
      <c r="Q1998" s="190" t="str">
        <f>VLOOKUP(K1998,TONG_SL!$A:$D,3,0)</f>
        <v>Túi</v>
      </c>
      <c r="R1998" s="248">
        <v>5</v>
      </c>
      <c r="S1998" s="159"/>
      <c r="T1998" s="159">
        <f>VLOOKUP(VLOOKUP(G1998,Ma_KH!$A:$R,18,0)&amp;K1998,Gia_MB!$A:$F,6,0)</f>
        <v>46000</v>
      </c>
      <c r="U1998" s="254">
        <f t="shared" si="183"/>
        <v>230000</v>
      </c>
      <c r="V1998" s="159"/>
      <c r="W1998" s="246">
        <f t="shared" si="184"/>
        <v>0</v>
      </c>
      <c r="X1998" s="247" t="str">
        <f t="shared" si="185"/>
        <v>8</v>
      </c>
      <c r="Y1998" s="159"/>
      <c r="Z1998" s="254">
        <f t="shared" si="186"/>
        <v>18400</v>
      </c>
      <c r="AA1998" s="5">
        <f>VLOOKUP(G1998,Ma_KH!$A:$R,14,0)</f>
        <v>60</v>
      </c>
    </row>
    <row r="1999" spans="1:27" x14ac:dyDescent="0.25">
      <c r="A1999" s="261">
        <v>46115</v>
      </c>
      <c r="B1999" s="262">
        <v>4187052097</v>
      </c>
      <c r="C1999" s="263" t="s">
        <v>15253</v>
      </c>
      <c r="D1999" s="261">
        <v>46119</v>
      </c>
      <c r="E1999" s="206"/>
      <c r="F1999" s="189"/>
      <c r="G1999" s="265" t="s">
        <v>15052</v>
      </c>
      <c r="H1999" s="206"/>
      <c r="I1999" s="288" t="s">
        <v>15654</v>
      </c>
      <c r="J1999" s="283" t="s">
        <v>1769</v>
      </c>
      <c r="K1999" s="205" t="s">
        <v>32</v>
      </c>
      <c r="L1999" s="190" t="str">
        <f>VLOOKUP($K1999,TONG_SL!$A:$D,2,0)</f>
        <v>Giò Tai Lưỡi Xào 250g</v>
      </c>
      <c r="M1999" s="243"/>
      <c r="N1999" s="190" t="str">
        <f t="shared" si="187"/>
        <v>K-C6</v>
      </c>
      <c r="O1999" s="243"/>
      <c r="P1999" s="243"/>
      <c r="Q1999" s="190" t="str">
        <f>VLOOKUP(K1999,TONG_SL!$A:$D,3,0)</f>
        <v>Túi</v>
      </c>
      <c r="R1999" s="248">
        <v>5</v>
      </c>
      <c r="S1999" s="159"/>
      <c r="T1999" s="159">
        <f>VLOOKUP(VLOOKUP(G1999,Ma_KH!$A:$R,18,0)&amp;K1999,Gia_MB!$A:$F,6,0)</f>
        <v>50182</v>
      </c>
      <c r="U1999" s="254">
        <f t="shared" si="183"/>
        <v>250910</v>
      </c>
      <c r="V1999" s="159"/>
      <c r="W1999" s="246">
        <f t="shared" si="184"/>
        <v>0</v>
      </c>
      <c r="X1999" s="247" t="str">
        <f t="shared" si="185"/>
        <v>8</v>
      </c>
      <c r="Y1999" s="159"/>
      <c r="Z1999" s="254">
        <f t="shared" si="186"/>
        <v>20072.8</v>
      </c>
      <c r="AA1999" s="5">
        <f>VLOOKUP(G1999,Ma_KH!$A:$R,14,0)</f>
        <v>60</v>
      </c>
    </row>
    <row r="2000" spans="1:27" x14ac:dyDescent="0.25">
      <c r="A2000" s="261">
        <v>46115</v>
      </c>
      <c r="B2000" s="262">
        <v>4187052097</v>
      </c>
      <c r="C2000" s="263" t="s">
        <v>15253</v>
      </c>
      <c r="D2000" s="261">
        <v>46119</v>
      </c>
      <c r="E2000" s="206"/>
      <c r="F2000" s="189"/>
      <c r="G2000" s="265" t="s">
        <v>15052</v>
      </c>
      <c r="H2000" s="206"/>
      <c r="I2000" s="288" t="s">
        <v>15654</v>
      </c>
      <c r="J2000" s="283" t="s">
        <v>1769</v>
      </c>
      <c r="K2000" s="205" t="s">
        <v>37</v>
      </c>
      <c r="L2000" s="190" t="str">
        <f>VLOOKUP($K2000,TONG_SL!$A:$D,2,0)</f>
        <v>Chả cốm 300g</v>
      </c>
      <c r="M2000" s="243"/>
      <c r="N2000" s="190" t="str">
        <f t="shared" si="187"/>
        <v>K-C6</v>
      </c>
      <c r="O2000" s="243"/>
      <c r="P2000" s="243"/>
      <c r="Q2000" s="190" t="str">
        <f>VLOOKUP(K2000,TONG_SL!$A:$D,3,0)</f>
        <v>Túi</v>
      </c>
      <c r="R2000" s="248">
        <v>15</v>
      </c>
      <c r="S2000" s="159"/>
      <c r="T2000" s="159">
        <f>VLOOKUP(VLOOKUP(G2000,Ma_KH!$A:$R,18,0)&amp;K2000,Gia_MB!$A:$F,6,0)</f>
        <v>74250</v>
      </c>
      <c r="U2000" s="254">
        <f t="shared" si="183"/>
        <v>1113750</v>
      </c>
      <c r="V2000" s="159"/>
      <c r="W2000" s="246">
        <f t="shared" si="184"/>
        <v>0</v>
      </c>
      <c r="X2000" s="247" t="str">
        <f t="shared" si="185"/>
        <v>8</v>
      </c>
      <c r="Y2000" s="159"/>
      <c r="Z2000" s="254">
        <f t="shared" si="186"/>
        <v>89100</v>
      </c>
      <c r="AA2000" s="5">
        <f>VLOOKUP(G2000,Ma_KH!$A:$R,14,0)</f>
        <v>60</v>
      </c>
    </row>
    <row r="2001" spans="1:27" x14ac:dyDescent="0.25">
      <c r="A2001" s="261">
        <v>46115</v>
      </c>
      <c r="B2001" s="262">
        <v>4187052097</v>
      </c>
      <c r="C2001" s="263" t="s">
        <v>15253</v>
      </c>
      <c r="D2001" s="261">
        <v>46119</v>
      </c>
      <c r="E2001" s="206"/>
      <c r="F2001" s="189"/>
      <c r="G2001" s="265" t="s">
        <v>15052</v>
      </c>
      <c r="H2001" s="206"/>
      <c r="I2001" s="288" t="s">
        <v>15654</v>
      </c>
      <c r="J2001" s="283" t="s">
        <v>1769</v>
      </c>
      <c r="K2001" s="205" t="s">
        <v>39</v>
      </c>
      <c r="L2001" s="190" t="str">
        <f>VLOOKUP($K2001,TONG_SL!$A:$D,2,0)</f>
        <v>Chả nướng 300g</v>
      </c>
      <c r="M2001" s="243"/>
      <c r="N2001" s="190" t="str">
        <f t="shared" si="187"/>
        <v>K-C6</v>
      </c>
      <c r="O2001" s="243"/>
      <c r="P2001" s="243"/>
      <c r="Q2001" s="190" t="str">
        <f>VLOOKUP(K2001,TONG_SL!$A:$D,3,0)</f>
        <v>Túi</v>
      </c>
      <c r="R2001" s="248">
        <v>13</v>
      </c>
      <c r="S2001" s="159"/>
      <c r="T2001" s="159">
        <f>VLOOKUP(VLOOKUP(G2001,Ma_KH!$A:$R,18,0)&amp;K2001,Gia_MB!$A:$F,6,0)</f>
        <v>70950</v>
      </c>
      <c r="U2001" s="254">
        <f t="shared" si="183"/>
        <v>922350</v>
      </c>
      <c r="V2001" s="159"/>
      <c r="W2001" s="246">
        <f t="shared" si="184"/>
        <v>0</v>
      </c>
      <c r="X2001" s="247" t="str">
        <f t="shared" si="185"/>
        <v>8</v>
      </c>
      <c r="Y2001" s="159"/>
      <c r="Z2001" s="254">
        <f t="shared" si="186"/>
        <v>73788</v>
      </c>
      <c r="AA2001" s="5">
        <f>VLOOKUP(G2001,Ma_KH!$A:$R,14,0)</f>
        <v>60</v>
      </c>
    </row>
    <row r="2002" spans="1:27" x14ac:dyDescent="0.25">
      <c r="A2002" s="261">
        <v>46115</v>
      </c>
      <c r="B2002" s="262">
        <v>4187052097</v>
      </c>
      <c r="C2002" s="263" t="s">
        <v>15253</v>
      </c>
      <c r="D2002" s="261">
        <v>46119</v>
      </c>
      <c r="E2002" s="206"/>
      <c r="F2002" s="189"/>
      <c r="G2002" s="265" t="s">
        <v>15052</v>
      </c>
      <c r="H2002" s="206"/>
      <c r="I2002" s="288" t="s">
        <v>15654</v>
      </c>
      <c r="J2002" s="283" t="s">
        <v>1769</v>
      </c>
      <c r="K2002" s="205" t="s">
        <v>34</v>
      </c>
      <c r="L2002" s="190" t="str">
        <f>VLOOKUP($K2002,TONG_SL!$A:$D,2,0)</f>
        <v>Tai heo muối 200g</v>
      </c>
      <c r="M2002" s="243"/>
      <c r="N2002" s="190" t="str">
        <f t="shared" si="187"/>
        <v>K-C6</v>
      </c>
      <c r="O2002" s="243"/>
      <c r="P2002" s="243"/>
      <c r="Q2002" s="190" t="str">
        <f>VLOOKUP(K2002,TONG_SL!$A:$D,3,0)</f>
        <v>Túi</v>
      </c>
      <c r="R2002" s="248">
        <v>3</v>
      </c>
      <c r="S2002" s="159"/>
      <c r="T2002" s="159">
        <f>VLOOKUP(VLOOKUP(G2002,Ma_KH!$A:$R,18,0)&amp;K2002,Gia_MB!$A:$F,6,0)</f>
        <v>55595</v>
      </c>
      <c r="U2002" s="254">
        <f t="shared" si="183"/>
        <v>166785</v>
      </c>
      <c r="V2002" s="159"/>
      <c r="W2002" s="246">
        <f t="shared" si="184"/>
        <v>0</v>
      </c>
      <c r="X2002" s="247" t="str">
        <f t="shared" si="185"/>
        <v>8</v>
      </c>
      <c r="Y2002" s="159"/>
      <c r="Z2002" s="254">
        <f t="shared" si="186"/>
        <v>13342.800000000001</v>
      </c>
      <c r="AA2002" s="5">
        <f>VLOOKUP(G2002,Ma_KH!$A:$R,14,0)</f>
        <v>60</v>
      </c>
    </row>
    <row r="2003" spans="1:27" x14ac:dyDescent="0.25">
      <c r="A2003" s="261">
        <v>46115</v>
      </c>
      <c r="B2003" s="262">
        <v>4187052097</v>
      </c>
      <c r="C2003" s="263" t="s">
        <v>15253</v>
      </c>
      <c r="D2003" s="261">
        <v>46119</v>
      </c>
      <c r="E2003" s="206"/>
      <c r="F2003" s="189"/>
      <c r="G2003" s="265" t="s">
        <v>15052</v>
      </c>
      <c r="H2003" s="206"/>
      <c r="I2003" s="288" t="s">
        <v>15654</v>
      </c>
      <c r="J2003" s="283" t="s">
        <v>1769</v>
      </c>
      <c r="K2003" s="205" t="s">
        <v>30</v>
      </c>
      <c r="L2003" s="190" t="str">
        <f>VLOOKUP($K2003,TONG_SL!$A:$D,2,0)</f>
        <v>Gà muối 500g</v>
      </c>
      <c r="M2003" s="243"/>
      <c r="N2003" s="190" t="str">
        <f t="shared" si="187"/>
        <v>K-C6</v>
      </c>
      <c r="O2003" s="243"/>
      <c r="P2003" s="243"/>
      <c r="Q2003" s="190" t="str">
        <f>VLOOKUP(K2003,TONG_SL!$A:$D,3,0)</f>
        <v>Túi</v>
      </c>
      <c r="R2003" s="248">
        <v>12</v>
      </c>
      <c r="S2003" s="159"/>
      <c r="T2003" s="159">
        <f>VLOOKUP(VLOOKUP(G2003,Ma_KH!$A:$R,18,0)&amp;K2003,Gia_MB!$A:$F,6,0)</f>
        <v>116611</v>
      </c>
      <c r="U2003" s="254">
        <f t="shared" si="183"/>
        <v>1399332</v>
      </c>
      <c r="V2003" s="159"/>
      <c r="W2003" s="246">
        <f t="shared" si="184"/>
        <v>0</v>
      </c>
      <c r="X2003" s="247" t="str">
        <f t="shared" si="185"/>
        <v>8</v>
      </c>
      <c r="Y2003" s="159"/>
      <c r="Z2003" s="254">
        <f t="shared" si="186"/>
        <v>111946.56</v>
      </c>
      <c r="AA2003" s="5">
        <f>VLOOKUP(G2003,Ma_KH!$A:$R,14,0)</f>
        <v>60</v>
      </c>
    </row>
    <row r="2004" spans="1:27" x14ac:dyDescent="0.25">
      <c r="A2004" s="261">
        <v>46115</v>
      </c>
      <c r="B2004" s="262">
        <v>4187052097</v>
      </c>
      <c r="C2004" s="263" t="s">
        <v>15253</v>
      </c>
      <c r="D2004" s="261">
        <v>46119</v>
      </c>
      <c r="E2004" s="206"/>
      <c r="F2004" s="189"/>
      <c r="G2004" s="265" t="s">
        <v>15052</v>
      </c>
      <c r="H2004" s="206"/>
      <c r="I2004" s="288" t="s">
        <v>15654</v>
      </c>
      <c r="J2004" s="283" t="s">
        <v>1769</v>
      </c>
      <c r="K2004" s="205" t="s">
        <v>27</v>
      </c>
      <c r="L2004" s="190" t="str">
        <f>VLOOKUP($K2004,TONG_SL!$A:$D,2,0)</f>
        <v>Chân giò heo muối 300g</v>
      </c>
      <c r="M2004" s="243"/>
      <c r="N2004" s="190" t="str">
        <f t="shared" si="187"/>
        <v>K-C6</v>
      </c>
      <c r="O2004" s="243"/>
      <c r="P2004" s="243"/>
      <c r="Q2004" s="190" t="str">
        <f>VLOOKUP(K2004,TONG_SL!$A:$D,3,0)</f>
        <v>Túi</v>
      </c>
      <c r="R2004" s="248">
        <v>6</v>
      </c>
      <c r="S2004" s="159"/>
      <c r="T2004" s="159">
        <f>VLOOKUP(VLOOKUP(G2004,Ma_KH!$A:$R,18,0)&amp;K2004,Gia_MB!$A:$F,6,0)</f>
        <v>73431</v>
      </c>
      <c r="U2004" s="254">
        <f t="shared" si="183"/>
        <v>440586</v>
      </c>
      <c r="V2004" s="159"/>
      <c r="W2004" s="246">
        <f t="shared" si="184"/>
        <v>0</v>
      </c>
      <c r="X2004" s="247" t="str">
        <f t="shared" si="185"/>
        <v>8</v>
      </c>
      <c r="Y2004" s="159"/>
      <c r="Z2004" s="254">
        <f t="shared" si="186"/>
        <v>35246.879999999997</v>
      </c>
      <c r="AA2004" s="5">
        <f>VLOOKUP(G2004,Ma_KH!$A:$R,14,0)</f>
        <v>60</v>
      </c>
    </row>
    <row r="2005" spans="1:27" x14ac:dyDescent="0.25">
      <c r="A2005" s="261">
        <v>46115</v>
      </c>
      <c r="B2005" s="262">
        <v>4187052215</v>
      </c>
      <c r="C2005" s="263" t="s">
        <v>15253</v>
      </c>
      <c r="D2005" s="261">
        <v>46119</v>
      </c>
      <c r="E2005" s="206"/>
      <c r="F2005" s="189"/>
      <c r="G2005" s="265" t="s">
        <v>15052</v>
      </c>
      <c r="H2005" s="206"/>
      <c r="I2005" s="288" t="s">
        <v>15655</v>
      </c>
      <c r="J2005" s="283" t="s">
        <v>1769</v>
      </c>
      <c r="K2005" s="205" t="s">
        <v>48</v>
      </c>
      <c r="L2005" s="190" t="str">
        <f>VLOOKUP($K2005,TONG_SL!$A:$D,2,0)</f>
        <v>Mọc Nấm Hương 250g</v>
      </c>
      <c r="M2005" s="243"/>
      <c r="N2005" s="190" t="str">
        <f t="shared" si="187"/>
        <v>K-C6</v>
      </c>
      <c r="O2005" s="243"/>
      <c r="P2005" s="243"/>
      <c r="Q2005" s="190" t="str">
        <f>VLOOKUP(K2005,TONG_SL!$A:$D,3,0)</f>
        <v>Túi</v>
      </c>
      <c r="R2005" s="248">
        <v>7</v>
      </c>
      <c r="S2005" s="159"/>
      <c r="T2005" s="159">
        <f>VLOOKUP(VLOOKUP(G2005,Ma_KH!$A:$R,18,0)&amp;K2005,Gia_MB!$A:$F,6,0)</f>
        <v>46000</v>
      </c>
      <c r="U2005" s="254">
        <f t="shared" si="183"/>
        <v>322000</v>
      </c>
      <c r="V2005" s="159"/>
      <c r="W2005" s="246">
        <f t="shared" si="184"/>
        <v>0</v>
      </c>
      <c r="X2005" s="247" t="str">
        <f t="shared" si="185"/>
        <v>8</v>
      </c>
      <c r="Y2005" s="159"/>
      <c r="Z2005" s="254">
        <f t="shared" si="186"/>
        <v>25760</v>
      </c>
      <c r="AA2005" s="5">
        <f>VLOOKUP(G2005,Ma_KH!$A:$R,14,0)</f>
        <v>60</v>
      </c>
    </row>
    <row r="2006" spans="1:27" x14ac:dyDescent="0.25">
      <c r="A2006" s="261">
        <v>46115</v>
      </c>
      <c r="B2006" s="262">
        <v>4187052215</v>
      </c>
      <c r="C2006" s="263" t="s">
        <v>15253</v>
      </c>
      <c r="D2006" s="261">
        <v>46119</v>
      </c>
      <c r="E2006" s="206"/>
      <c r="F2006" s="189"/>
      <c r="G2006" s="265" t="s">
        <v>15052</v>
      </c>
      <c r="H2006" s="206"/>
      <c r="I2006" s="288" t="s">
        <v>15655</v>
      </c>
      <c r="J2006" s="283" t="s">
        <v>1769</v>
      </c>
      <c r="K2006" s="205" t="s">
        <v>32</v>
      </c>
      <c r="L2006" s="190" t="str">
        <f>VLOOKUP($K2006,TONG_SL!$A:$D,2,0)</f>
        <v>Giò Tai Lưỡi Xào 250g</v>
      </c>
      <c r="M2006" s="243"/>
      <c r="N2006" s="190" t="str">
        <f t="shared" si="187"/>
        <v>K-C6</v>
      </c>
      <c r="O2006" s="243"/>
      <c r="P2006" s="243"/>
      <c r="Q2006" s="190" t="str">
        <f>VLOOKUP(K2006,TONG_SL!$A:$D,3,0)</f>
        <v>Túi</v>
      </c>
      <c r="R2006" s="248">
        <v>5</v>
      </c>
      <c r="S2006" s="159"/>
      <c r="T2006" s="159">
        <f>VLOOKUP(VLOOKUP(G2006,Ma_KH!$A:$R,18,0)&amp;K2006,Gia_MB!$A:$F,6,0)</f>
        <v>50182</v>
      </c>
      <c r="U2006" s="254">
        <f t="shared" si="183"/>
        <v>250910</v>
      </c>
      <c r="V2006" s="159"/>
      <c r="W2006" s="246">
        <f t="shared" si="184"/>
        <v>0</v>
      </c>
      <c r="X2006" s="247" t="str">
        <f t="shared" si="185"/>
        <v>8</v>
      </c>
      <c r="Y2006" s="159"/>
      <c r="Z2006" s="254">
        <f t="shared" si="186"/>
        <v>20072.8</v>
      </c>
      <c r="AA2006" s="5">
        <f>VLOOKUP(G2006,Ma_KH!$A:$R,14,0)</f>
        <v>60</v>
      </c>
    </row>
    <row r="2007" spans="1:27" x14ac:dyDescent="0.25">
      <c r="A2007" s="261">
        <v>46115</v>
      </c>
      <c r="B2007" s="262">
        <v>4187052215</v>
      </c>
      <c r="C2007" s="263" t="s">
        <v>15253</v>
      </c>
      <c r="D2007" s="261">
        <v>46119</v>
      </c>
      <c r="E2007" s="206"/>
      <c r="F2007" s="189"/>
      <c r="G2007" s="265" t="s">
        <v>15052</v>
      </c>
      <c r="H2007" s="206"/>
      <c r="I2007" s="288" t="s">
        <v>15655</v>
      </c>
      <c r="J2007" s="283" t="s">
        <v>1769</v>
      </c>
      <c r="K2007" s="205" t="s">
        <v>37</v>
      </c>
      <c r="L2007" s="190" t="str">
        <f>VLOOKUP($K2007,TONG_SL!$A:$D,2,0)</f>
        <v>Chả cốm 300g</v>
      </c>
      <c r="M2007" s="243"/>
      <c r="N2007" s="190" t="str">
        <f t="shared" si="187"/>
        <v>K-C6</v>
      </c>
      <c r="O2007" s="243"/>
      <c r="P2007" s="243"/>
      <c r="Q2007" s="190" t="str">
        <f>VLOOKUP(K2007,TONG_SL!$A:$D,3,0)</f>
        <v>Túi</v>
      </c>
      <c r="R2007" s="248">
        <v>8</v>
      </c>
      <c r="S2007" s="159"/>
      <c r="T2007" s="159">
        <f>VLOOKUP(VLOOKUP(G2007,Ma_KH!$A:$R,18,0)&amp;K2007,Gia_MB!$A:$F,6,0)</f>
        <v>74250</v>
      </c>
      <c r="U2007" s="254">
        <f t="shared" si="183"/>
        <v>594000</v>
      </c>
      <c r="V2007" s="159"/>
      <c r="W2007" s="246">
        <f t="shared" si="184"/>
        <v>0</v>
      </c>
      <c r="X2007" s="247" t="str">
        <f t="shared" si="185"/>
        <v>8</v>
      </c>
      <c r="Y2007" s="159"/>
      <c r="Z2007" s="254">
        <f t="shared" si="186"/>
        <v>47520</v>
      </c>
      <c r="AA2007" s="5">
        <f>VLOOKUP(G2007,Ma_KH!$A:$R,14,0)</f>
        <v>60</v>
      </c>
    </row>
    <row r="2008" spans="1:27" x14ac:dyDescent="0.25">
      <c r="A2008" s="261">
        <v>46115</v>
      </c>
      <c r="B2008" s="262">
        <v>4187052215</v>
      </c>
      <c r="C2008" s="263" t="s">
        <v>15253</v>
      </c>
      <c r="D2008" s="261">
        <v>46119</v>
      </c>
      <c r="E2008" s="206"/>
      <c r="F2008" s="189"/>
      <c r="G2008" s="265" t="s">
        <v>15052</v>
      </c>
      <c r="H2008" s="206"/>
      <c r="I2008" s="288" t="s">
        <v>15655</v>
      </c>
      <c r="J2008" s="283" t="s">
        <v>1769</v>
      </c>
      <c r="K2008" s="205" t="s">
        <v>39</v>
      </c>
      <c r="L2008" s="190" t="str">
        <f>VLOOKUP($K2008,TONG_SL!$A:$D,2,0)</f>
        <v>Chả nướng 300g</v>
      </c>
      <c r="M2008" s="243"/>
      <c r="N2008" s="190" t="str">
        <f t="shared" si="187"/>
        <v>K-C6</v>
      </c>
      <c r="O2008" s="243"/>
      <c r="P2008" s="243"/>
      <c r="Q2008" s="190" t="str">
        <f>VLOOKUP(K2008,TONG_SL!$A:$D,3,0)</f>
        <v>Túi</v>
      </c>
      <c r="R2008" s="248">
        <v>6</v>
      </c>
      <c r="S2008" s="159"/>
      <c r="T2008" s="159">
        <f>VLOOKUP(VLOOKUP(G2008,Ma_KH!$A:$R,18,0)&amp;K2008,Gia_MB!$A:$F,6,0)</f>
        <v>70950</v>
      </c>
      <c r="U2008" s="254">
        <f t="shared" si="183"/>
        <v>425700</v>
      </c>
      <c r="V2008" s="159"/>
      <c r="W2008" s="246">
        <f t="shared" si="184"/>
        <v>0</v>
      </c>
      <c r="X2008" s="247" t="str">
        <f t="shared" si="185"/>
        <v>8</v>
      </c>
      <c r="Y2008" s="159"/>
      <c r="Z2008" s="254">
        <f t="shared" si="186"/>
        <v>34056</v>
      </c>
      <c r="AA2008" s="5">
        <f>VLOOKUP(G2008,Ma_KH!$A:$R,14,0)</f>
        <v>60</v>
      </c>
    </row>
    <row r="2009" spans="1:27" x14ac:dyDescent="0.25">
      <c r="A2009" s="261">
        <v>46115</v>
      </c>
      <c r="B2009" s="262">
        <v>4187052215</v>
      </c>
      <c r="C2009" s="263" t="s">
        <v>15253</v>
      </c>
      <c r="D2009" s="261">
        <v>46119</v>
      </c>
      <c r="E2009" s="206"/>
      <c r="F2009" s="189"/>
      <c r="G2009" s="265" t="s">
        <v>15052</v>
      </c>
      <c r="H2009" s="206"/>
      <c r="I2009" s="288" t="s">
        <v>15655</v>
      </c>
      <c r="J2009" s="283" t="s">
        <v>1769</v>
      </c>
      <c r="K2009" s="205" t="s">
        <v>34</v>
      </c>
      <c r="L2009" s="190" t="str">
        <f>VLOOKUP($K2009,TONG_SL!$A:$D,2,0)</f>
        <v>Tai heo muối 200g</v>
      </c>
      <c r="M2009" s="243"/>
      <c r="N2009" s="190" t="str">
        <f t="shared" si="187"/>
        <v>K-C6</v>
      </c>
      <c r="O2009" s="243"/>
      <c r="P2009" s="243"/>
      <c r="Q2009" s="190" t="str">
        <f>VLOOKUP(K2009,TONG_SL!$A:$D,3,0)</f>
        <v>Túi</v>
      </c>
      <c r="R2009" s="248">
        <v>1</v>
      </c>
      <c r="S2009" s="159"/>
      <c r="T2009" s="159">
        <f>VLOOKUP(VLOOKUP(G2009,Ma_KH!$A:$R,18,0)&amp;K2009,Gia_MB!$A:$F,6,0)</f>
        <v>55595</v>
      </c>
      <c r="U2009" s="254">
        <f t="shared" si="183"/>
        <v>55595</v>
      </c>
      <c r="V2009" s="159"/>
      <c r="W2009" s="246">
        <f t="shared" si="184"/>
        <v>0</v>
      </c>
      <c r="X2009" s="247" t="str">
        <f t="shared" si="185"/>
        <v>8</v>
      </c>
      <c r="Y2009" s="159"/>
      <c r="Z2009" s="254">
        <f t="shared" si="186"/>
        <v>4447.6000000000004</v>
      </c>
      <c r="AA2009" s="5">
        <f>VLOOKUP(G2009,Ma_KH!$A:$R,14,0)</f>
        <v>60</v>
      </c>
    </row>
    <row r="2010" spans="1:27" x14ac:dyDescent="0.25">
      <c r="A2010" s="261">
        <v>46115</v>
      </c>
      <c r="B2010" s="262">
        <v>4187052215</v>
      </c>
      <c r="C2010" s="263" t="s">
        <v>15253</v>
      </c>
      <c r="D2010" s="261">
        <v>46119</v>
      </c>
      <c r="E2010" s="206"/>
      <c r="F2010" s="189"/>
      <c r="G2010" s="265" t="s">
        <v>15052</v>
      </c>
      <c r="H2010" s="206"/>
      <c r="I2010" s="288" t="s">
        <v>15655</v>
      </c>
      <c r="J2010" s="283" t="s">
        <v>1769</v>
      </c>
      <c r="K2010" s="205" t="s">
        <v>30</v>
      </c>
      <c r="L2010" s="190" t="str">
        <f>VLOOKUP($K2010,TONG_SL!$A:$D,2,0)</f>
        <v>Gà muối 500g</v>
      </c>
      <c r="M2010" s="243"/>
      <c r="N2010" s="190" t="str">
        <f t="shared" si="187"/>
        <v>K-C6</v>
      </c>
      <c r="O2010" s="243"/>
      <c r="P2010" s="243"/>
      <c r="Q2010" s="190" t="str">
        <f>VLOOKUP(K2010,TONG_SL!$A:$D,3,0)</f>
        <v>Túi</v>
      </c>
      <c r="R2010" s="248">
        <v>2</v>
      </c>
      <c r="S2010" s="159"/>
      <c r="T2010" s="159">
        <f>VLOOKUP(VLOOKUP(G2010,Ma_KH!$A:$R,18,0)&amp;K2010,Gia_MB!$A:$F,6,0)</f>
        <v>116611</v>
      </c>
      <c r="U2010" s="254">
        <f t="shared" si="183"/>
        <v>233222</v>
      </c>
      <c r="V2010" s="159"/>
      <c r="W2010" s="246">
        <f t="shared" si="184"/>
        <v>0</v>
      </c>
      <c r="X2010" s="247" t="str">
        <f t="shared" si="185"/>
        <v>8</v>
      </c>
      <c r="Y2010" s="159"/>
      <c r="Z2010" s="254">
        <f t="shared" si="186"/>
        <v>18657.760000000002</v>
      </c>
      <c r="AA2010" s="5">
        <f>VLOOKUP(G2010,Ma_KH!$A:$R,14,0)</f>
        <v>60</v>
      </c>
    </row>
    <row r="2011" spans="1:27" x14ac:dyDescent="0.25">
      <c r="A2011" s="261">
        <v>46115</v>
      </c>
      <c r="B2011" s="262">
        <v>4187052215</v>
      </c>
      <c r="C2011" s="263" t="s">
        <v>15253</v>
      </c>
      <c r="D2011" s="261">
        <v>46119</v>
      </c>
      <c r="E2011" s="206"/>
      <c r="F2011" s="189"/>
      <c r="G2011" s="265" t="s">
        <v>15052</v>
      </c>
      <c r="H2011" s="206"/>
      <c r="I2011" s="288" t="s">
        <v>15655</v>
      </c>
      <c r="J2011" s="283" t="s">
        <v>1769</v>
      </c>
      <c r="K2011" s="205" t="s">
        <v>27</v>
      </c>
      <c r="L2011" s="190" t="str">
        <f>VLOOKUP($K2011,TONG_SL!$A:$D,2,0)</f>
        <v>Chân giò heo muối 300g</v>
      </c>
      <c r="M2011" s="243"/>
      <c r="N2011" s="190" t="str">
        <f t="shared" si="187"/>
        <v>K-C6</v>
      </c>
      <c r="O2011" s="243"/>
      <c r="P2011" s="243"/>
      <c r="Q2011" s="190" t="str">
        <f>VLOOKUP(K2011,TONG_SL!$A:$D,3,0)</f>
        <v>Túi</v>
      </c>
      <c r="R2011" s="248">
        <v>9</v>
      </c>
      <c r="S2011" s="159"/>
      <c r="T2011" s="159">
        <f>VLOOKUP(VLOOKUP(G2011,Ma_KH!$A:$R,18,0)&amp;K2011,Gia_MB!$A:$F,6,0)</f>
        <v>73431</v>
      </c>
      <c r="U2011" s="254">
        <f t="shared" si="183"/>
        <v>660879</v>
      </c>
      <c r="V2011" s="159"/>
      <c r="W2011" s="246">
        <f t="shared" si="184"/>
        <v>0</v>
      </c>
      <c r="X2011" s="247" t="str">
        <f t="shared" si="185"/>
        <v>8</v>
      </c>
      <c r="Y2011" s="159"/>
      <c r="Z2011" s="254">
        <f t="shared" si="186"/>
        <v>52870.32</v>
      </c>
      <c r="AA2011" s="5">
        <f>VLOOKUP(G2011,Ma_KH!$A:$R,14,0)</f>
        <v>60</v>
      </c>
    </row>
    <row r="2012" spans="1:27" x14ac:dyDescent="0.25">
      <c r="A2012" s="186">
        <v>46115</v>
      </c>
      <c r="B2012" s="205">
        <v>4187051850</v>
      </c>
      <c r="C2012" s="189" t="s">
        <v>15253</v>
      </c>
      <c r="D2012" s="186">
        <v>46119</v>
      </c>
      <c r="E2012" s="206"/>
      <c r="F2012" s="189"/>
      <c r="G2012" s="207" t="s">
        <v>15052</v>
      </c>
      <c r="H2012" s="206"/>
      <c r="I2012" s="288" t="s">
        <v>15656</v>
      </c>
      <c r="J2012" s="283" t="s">
        <v>1769</v>
      </c>
      <c r="K2012" s="205" t="s">
        <v>48</v>
      </c>
      <c r="L2012" s="190" t="str">
        <f>VLOOKUP($K2012,TONG_SL!$A:$D,2,0)</f>
        <v>Mọc Nấm Hương 250g</v>
      </c>
      <c r="M2012" s="243"/>
      <c r="N2012" s="190" t="str">
        <f t="shared" si="187"/>
        <v>K-C6</v>
      </c>
      <c r="O2012" s="243"/>
      <c r="P2012" s="243"/>
      <c r="Q2012" s="190" t="str">
        <f>VLOOKUP(K2012,TONG_SL!$A:$D,3,0)</f>
        <v>Túi</v>
      </c>
      <c r="R2012" s="248">
        <v>4</v>
      </c>
      <c r="S2012" s="159"/>
      <c r="T2012" s="159">
        <f>VLOOKUP(VLOOKUP(G2012,Ma_KH!$A:$R,18,0)&amp;K2012,Gia_MB!$A:$F,6,0)</f>
        <v>46000</v>
      </c>
      <c r="U2012" s="254">
        <f t="shared" si="183"/>
        <v>184000</v>
      </c>
      <c r="V2012" s="159"/>
      <c r="W2012" s="246">
        <f t="shared" si="184"/>
        <v>0</v>
      </c>
      <c r="X2012" s="247" t="str">
        <f t="shared" si="185"/>
        <v>8</v>
      </c>
      <c r="Y2012" s="159"/>
      <c r="Z2012" s="254">
        <f t="shared" si="186"/>
        <v>14720</v>
      </c>
      <c r="AA2012" s="5">
        <f>VLOOKUP(G2012,Ma_KH!$A:$R,14,0)</f>
        <v>60</v>
      </c>
    </row>
    <row r="2013" spans="1:27" x14ac:dyDescent="0.25">
      <c r="A2013" s="186">
        <v>46115</v>
      </c>
      <c r="B2013" s="205">
        <v>4187051850</v>
      </c>
      <c r="C2013" s="189" t="s">
        <v>15253</v>
      </c>
      <c r="D2013" s="186">
        <v>46119</v>
      </c>
      <c r="E2013" s="206"/>
      <c r="F2013" s="189"/>
      <c r="G2013" s="207" t="s">
        <v>15052</v>
      </c>
      <c r="H2013" s="206"/>
      <c r="I2013" s="288" t="s">
        <v>15656</v>
      </c>
      <c r="J2013" s="283" t="s">
        <v>1769</v>
      </c>
      <c r="K2013" s="205" t="s">
        <v>32</v>
      </c>
      <c r="L2013" s="190" t="str">
        <f>VLOOKUP($K2013,TONG_SL!$A:$D,2,0)</f>
        <v>Giò Tai Lưỡi Xào 250g</v>
      </c>
      <c r="M2013" s="243"/>
      <c r="N2013" s="190" t="str">
        <f t="shared" si="187"/>
        <v>K-C6</v>
      </c>
      <c r="O2013" s="243"/>
      <c r="P2013" s="243"/>
      <c r="Q2013" s="190" t="str">
        <f>VLOOKUP(K2013,TONG_SL!$A:$D,3,0)</f>
        <v>Túi</v>
      </c>
      <c r="R2013" s="248">
        <v>6</v>
      </c>
      <c r="S2013" s="159"/>
      <c r="T2013" s="159">
        <f>VLOOKUP(VLOOKUP(G2013,Ma_KH!$A:$R,18,0)&amp;K2013,Gia_MB!$A:$F,6,0)</f>
        <v>50182</v>
      </c>
      <c r="U2013" s="254">
        <f t="shared" si="183"/>
        <v>301092</v>
      </c>
      <c r="V2013" s="159"/>
      <c r="W2013" s="246">
        <f t="shared" si="184"/>
        <v>0</v>
      </c>
      <c r="X2013" s="247" t="str">
        <f t="shared" si="185"/>
        <v>8</v>
      </c>
      <c r="Y2013" s="159"/>
      <c r="Z2013" s="254">
        <f t="shared" si="186"/>
        <v>24087.360000000001</v>
      </c>
      <c r="AA2013" s="5">
        <f>VLOOKUP(G2013,Ma_KH!$A:$R,14,0)</f>
        <v>60</v>
      </c>
    </row>
    <row r="2014" spans="1:27" x14ac:dyDescent="0.25">
      <c r="A2014" s="186">
        <v>46115</v>
      </c>
      <c r="B2014" s="205">
        <v>4187051850</v>
      </c>
      <c r="C2014" s="189" t="s">
        <v>15253</v>
      </c>
      <c r="D2014" s="186">
        <v>46119</v>
      </c>
      <c r="E2014" s="206"/>
      <c r="F2014" s="189"/>
      <c r="G2014" s="207" t="s">
        <v>15052</v>
      </c>
      <c r="H2014" s="206"/>
      <c r="I2014" s="288" t="s">
        <v>15656</v>
      </c>
      <c r="J2014" s="283" t="s">
        <v>1769</v>
      </c>
      <c r="K2014" s="205" t="s">
        <v>37</v>
      </c>
      <c r="L2014" s="190" t="str">
        <f>VLOOKUP($K2014,TONG_SL!$A:$D,2,0)</f>
        <v>Chả cốm 300g</v>
      </c>
      <c r="M2014" s="243"/>
      <c r="N2014" s="190" t="str">
        <f t="shared" si="187"/>
        <v>K-C6</v>
      </c>
      <c r="O2014" s="243"/>
      <c r="P2014" s="243"/>
      <c r="Q2014" s="190" t="str">
        <f>VLOOKUP(K2014,TONG_SL!$A:$D,3,0)</f>
        <v>Túi</v>
      </c>
      <c r="R2014" s="248">
        <v>5</v>
      </c>
      <c r="S2014" s="159"/>
      <c r="T2014" s="159">
        <f>VLOOKUP(VLOOKUP(G2014,Ma_KH!$A:$R,18,0)&amp;K2014,Gia_MB!$A:$F,6,0)</f>
        <v>74250</v>
      </c>
      <c r="U2014" s="254">
        <f t="shared" si="183"/>
        <v>371250</v>
      </c>
      <c r="V2014" s="159"/>
      <c r="W2014" s="246">
        <f t="shared" si="184"/>
        <v>0</v>
      </c>
      <c r="X2014" s="247" t="str">
        <f t="shared" si="185"/>
        <v>8</v>
      </c>
      <c r="Y2014" s="159"/>
      <c r="Z2014" s="254">
        <f t="shared" si="186"/>
        <v>29700</v>
      </c>
      <c r="AA2014" s="5">
        <f>VLOOKUP(G2014,Ma_KH!$A:$R,14,0)</f>
        <v>60</v>
      </c>
    </row>
    <row r="2015" spans="1:27" x14ac:dyDescent="0.25">
      <c r="A2015" s="186">
        <v>46115</v>
      </c>
      <c r="B2015" s="205">
        <v>4187051850</v>
      </c>
      <c r="C2015" s="189" t="s">
        <v>15253</v>
      </c>
      <c r="D2015" s="186">
        <v>46119</v>
      </c>
      <c r="E2015" s="206"/>
      <c r="F2015" s="189"/>
      <c r="G2015" s="207" t="s">
        <v>15052</v>
      </c>
      <c r="H2015" s="206"/>
      <c r="I2015" s="288" t="s">
        <v>15656</v>
      </c>
      <c r="J2015" s="283" t="s">
        <v>1769</v>
      </c>
      <c r="K2015" s="205" t="s">
        <v>39</v>
      </c>
      <c r="L2015" s="190" t="str">
        <f>VLOOKUP($K2015,TONG_SL!$A:$D,2,0)</f>
        <v>Chả nướng 300g</v>
      </c>
      <c r="M2015" s="243"/>
      <c r="N2015" s="190" t="str">
        <f t="shared" si="187"/>
        <v>K-C6</v>
      </c>
      <c r="O2015" s="243"/>
      <c r="P2015" s="243"/>
      <c r="Q2015" s="190" t="str">
        <f>VLOOKUP(K2015,TONG_SL!$A:$D,3,0)</f>
        <v>Túi</v>
      </c>
      <c r="R2015" s="248">
        <v>9</v>
      </c>
      <c r="S2015" s="159"/>
      <c r="T2015" s="159">
        <f>VLOOKUP(VLOOKUP(G2015,Ma_KH!$A:$R,18,0)&amp;K2015,Gia_MB!$A:$F,6,0)</f>
        <v>70950</v>
      </c>
      <c r="U2015" s="254">
        <f t="shared" si="183"/>
        <v>638550</v>
      </c>
      <c r="V2015" s="159"/>
      <c r="W2015" s="246">
        <f t="shared" si="184"/>
        <v>0</v>
      </c>
      <c r="X2015" s="247" t="str">
        <f t="shared" si="185"/>
        <v>8</v>
      </c>
      <c r="Y2015" s="159"/>
      <c r="Z2015" s="254">
        <f t="shared" si="186"/>
        <v>51084</v>
      </c>
      <c r="AA2015" s="5">
        <f>VLOOKUP(G2015,Ma_KH!$A:$R,14,0)</f>
        <v>60</v>
      </c>
    </row>
    <row r="2016" spans="1:27" x14ac:dyDescent="0.25">
      <c r="A2016" s="186">
        <v>46115</v>
      </c>
      <c r="B2016" s="205">
        <v>4187051850</v>
      </c>
      <c r="C2016" s="189" t="s">
        <v>15253</v>
      </c>
      <c r="D2016" s="186">
        <v>46119</v>
      </c>
      <c r="E2016" s="206"/>
      <c r="F2016" s="189"/>
      <c r="G2016" s="207" t="s">
        <v>15052</v>
      </c>
      <c r="H2016" s="206"/>
      <c r="I2016" s="288" t="s">
        <v>15656</v>
      </c>
      <c r="J2016" s="283" t="s">
        <v>1769</v>
      </c>
      <c r="K2016" s="205" t="s">
        <v>30</v>
      </c>
      <c r="L2016" s="190" t="str">
        <f>VLOOKUP($K2016,TONG_SL!$A:$D,2,0)</f>
        <v>Gà muối 500g</v>
      </c>
      <c r="M2016" s="243"/>
      <c r="N2016" s="190" t="str">
        <f t="shared" si="187"/>
        <v>K-C6</v>
      </c>
      <c r="O2016" s="243"/>
      <c r="P2016" s="243"/>
      <c r="Q2016" s="190" t="str">
        <f>VLOOKUP(K2016,TONG_SL!$A:$D,3,0)</f>
        <v>Túi</v>
      </c>
      <c r="R2016" s="248">
        <v>7</v>
      </c>
      <c r="S2016" s="159"/>
      <c r="T2016" s="159">
        <f>VLOOKUP(VLOOKUP(G2016,Ma_KH!$A:$R,18,0)&amp;K2016,Gia_MB!$A:$F,6,0)</f>
        <v>116611</v>
      </c>
      <c r="U2016" s="254">
        <f t="shared" si="183"/>
        <v>816277</v>
      </c>
      <c r="V2016" s="159"/>
      <c r="W2016" s="246">
        <f t="shared" si="184"/>
        <v>0</v>
      </c>
      <c r="X2016" s="247" t="str">
        <f t="shared" si="185"/>
        <v>8</v>
      </c>
      <c r="Y2016" s="159"/>
      <c r="Z2016" s="254">
        <f t="shared" si="186"/>
        <v>65302.16</v>
      </c>
      <c r="AA2016" s="5">
        <f>VLOOKUP(G2016,Ma_KH!$A:$R,14,0)</f>
        <v>60</v>
      </c>
    </row>
    <row r="2017" spans="1:27" x14ac:dyDescent="0.25">
      <c r="A2017" s="186">
        <v>46115</v>
      </c>
      <c r="B2017" s="205">
        <v>4187051850</v>
      </c>
      <c r="C2017" s="189" t="s">
        <v>15253</v>
      </c>
      <c r="D2017" s="186">
        <v>46119</v>
      </c>
      <c r="E2017" s="206"/>
      <c r="F2017" s="189"/>
      <c r="G2017" s="207" t="s">
        <v>15052</v>
      </c>
      <c r="H2017" s="206"/>
      <c r="I2017" s="288" t="s">
        <v>15656</v>
      </c>
      <c r="J2017" s="283" t="s">
        <v>1769</v>
      </c>
      <c r="K2017" s="205" t="s">
        <v>27</v>
      </c>
      <c r="L2017" s="190" t="str">
        <f>VLOOKUP($K2017,TONG_SL!$A:$D,2,0)</f>
        <v>Chân giò heo muối 300g</v>
      </c>
      <c r="M2017" s="243"/>
      <c r="N2017" s="190" t="str">
        <f t="shared" si="187"/>
        <v>K-C6</v>
      </c>
      <c r="O2017" s="243"/>
      <c r="P2017" s="243"/>
      <c r="Q2017" s="190" t="str">
        <f>VLOOKUP(K2017,TONG_SL!$A:$D,3,0)</f>
        <v>Túi</v>
      </c>
      <c r="R2017" s="248">
        <v>16</v>
      </c>
      <c r="S2017" s="159"/>
      <c r="T2017" s="159">
        <f>VLOOKUP(VLOOKUP(G2017,Ma_KH!$A:$R,18,0)&amp;K2017,Gia_MB!$A:$F,6,0)</f>
        <v>73431</v>
      </c>
      <c r="U2017" s="254">
        <f t="shared" si="183"/>
        <v>1174896</v>
      </c>
      <c r="V2017" s="159"/>
      <c r="W2017" s="246">
        <f t="shared" si="184"/>
        <v>0</v>
      </c>
      <c r="X2017" s="247" t="str">
        <f t="shared" si="185"/>
        <v>8</v>
      </c>
      <c r="Y2017" s="159"/>
      <c r="Z2017" s="254">
        <f t="shared" si="186"/>
        <v>93991.680000000008</v>
      </c>
      <c r="AA2017" s="5">
        <f>VLOOKUP(G2017,Ma_KH!$A:$R,14,0)</f>
        <v>60</v>
      </c>
    </row>
    <row r="2018" spans="1:27" x14ac:dyDescent="0.25">
      <c r="A2018" s="186">
        <v>46115</v>
      </c>
      <c r="B2018" s="205">
        <v>4187051636</v>
      </c>
      <c r="C2018" s="189" t="s">
        <v>15253</v>
      </c>
      <c r="D2018" s="186">
        <v>46120</v>
      </c>
      <c r="E2018" s="206"/>
      <c r="F2018" s="189"/>
      <c r="G2018" s="207" t="s">
        <v>15038</v>
      </c>
      <c r="H2018" s="206"/>
      <c r="I2018" s="288" t="s">
        <v>15657</v>
      </c>
      <c r="J2018" s="283" t="s">
        <v>1769</v>
      </c>
      <c r="K2018" s="205" t="s">
        <v>27</v>
      </c>
      <c r="L2018" s="190" t="str">
        <f>VLOOKUP($K2018,TONG_SL!$A:$D,2,0)</f>
        <v>Chân giò heo muối 300g</v>
      </c>
      <c r="M2018" s="243"/>
      <c r="N2018" s="190" t="str">
        <f t="shared" si="187"/>
        <v>K-C6</v>
      </c>
      <c r="O2018" s="243"/>
      <c r="P2018" s="243"/>
      <c r="Q2018" s="190" t="str">
        <f>VLOOKUP(K2018,TONG_SL!$A:$D,3,0)</f>
        <v>Túi</v>
      </c>
      <c r="R2018" s="248">
        <v>12</v>
      </c>
      <c r="S2018" s="159"/>
      <c r="T2018" s="159">
        <f>VLOOKUP(VLOOKUP(G2018,Ma_KH!$A:$R,18,0)&amp;K2018,Gia_MB!$A:$F,6,0)</f>
        <v>73431</v>
      </c>
      <c r="U2018" s="254">
        <f t="shared" si="183"/>
        <v>881172</v>
      </c>
      <c r="V2018" s="159"/>
      <c r="W2018" s="246">
        <f t="shared" si="184"/>
        <v>0</v>
      </c>
      <c r="X2018" s="247" t="str">
        <f t="shared" si="185"/>
        <v>8</v>
      </c>
      <c r="Y2018" s="159"/>
      <c r="Z2018" s="254">
        <f t="shared" si="186"/>
        <v>70493.759999999995</v>
      </c>
      <c r="AA2018" s="5">
        <f>VLOOKUP(G2018,Ma_KH!$A:$R,14,0)</f>
        <v>60</v>
      </c>
    </row>
    <row r="2019" spans="1:27" x14ac:dyDescent="0.25">
      <c r="A2019" s="186">
        <v>46115</v>
      </c>
      <c r="B2019" s="205">
        <v>4187051636</v>
      </c>
      <c r="C2019" s="189" t="s">
        <v>15253</v>
      </c>
      <c r="D2019" s="186">
        <v>46120</v>
      </c>
      <c r="E2019" s="206"/>
      <c r="F2019" s="189"/>
      <c r="G2019" s="207" t="s">
        <v>15038</v>
      </c>
      <c r="H2019" s="206"/>
      <c r="I2019" s="288" t="s">
        <v>15657</v>
      </c>
      <c r="J2019" s="283" t="s">
        <v>1769</v>
      </c>
      <c r="K2019" s="205" t="s">
        <v>30</v>
      </c>
      <c r="L2019" s="190" t="str">
        <f>VLOOKUP($K2019,TONG_SL!$A:$D,2,0)</f>
        <v>Gà muối 500g</v>
      </c>
      <c r="M2019" s="243"/>
      <c r="N2019" s="190" t="str">
        <f t="shared" si="187"/>
        <v>K-C6</v>
      </c>
      <c r="O2019" s="243"/>
      <c r="P2019" s="243"/>
      <c r="Q2019" s="190" t="str">
        <f>VLOOKUP(K2019,TONG_SL!$A:$D,3,0)</f>
        <v>Túi</v>
      </c>
      <c r="R2019" s="248">
        <v>18</v>
      </c>
      <c r="S2019" s="159"/>
      <c r="T2019" s="159">
        <f>VLOOKUP(VLOOKUP(G2019,Ma_KH!$A:$R,18,0)&amp;K2019,Gia_MB!$A:$F,6,0)</f>
        <v>116611</v>
      </c>
      <c r="U2019" s="254">
        <f t="shared" si="183"/>
        <v>2098998</v>
      </c>
      <c r="V2019" s="159"/>
      <c r="W2019" s="246">
        <f t="shared" si="184"/>
        <v>0</v>
      </c>
      <c r="X2019" s="247" t="str">
        <f t="shared" si="185"/>
        <v>8</v>
      </c>
      <c r="Y2019" s="159"/>
      <c r="Z2019" s="254">
        <f t="shared" si="186"/>
        <v>167919.84</v>
      </c>
      <c r="AA2019" s="5">
        <f>VLOOKUP(G2019,Ma_KH!$A:$R,14,0)</f>
        <v>60</v>
      </c>
    </row>
    <row r="2020" spans="1:27" x14ac:dyDescent="0.25">
      <c r="A2020" s="186">
        <v>46115</v>
      </c>
      <c r="B2020" s="205">
        <v>4187051636</v>
      </c>
      <c r="C2020" s="189" t="s">
        <v>15253</v>
      </c>
      <c r="D2020" s="186">
        <v>46120</v>
      </c>
      <c r="E2020" s="206"/>
      <c r="F2020" s="189"/>
      <c r="G2020" s="207" t="s">
        <v>15038</v>
      </c>
      <c r="H2020" s="206"/>
      <c r="I2020" s="288" t="s">
        <v>15657</v>
      </c>
      <c r="J2020" s="283" t="s">
        <v>1769</v>
      </c>
      <c r="K2020" s="205" t="s">
        <v>34</v>
      </c>
      <c r="L2020" s="190" t="str">
        <f>VLOOKUP($K2020,TONG_SL!$A:$D,2,0)</f>
        <v>Tai heo muối 200g</v>
      </c>
      <c r="M2020" s="243"/>
      <c r="N2020" s="190" t="str">
        <f t="shared" si="187"/>
        <v>K-C6</v>
      </c>
      <c r="O2020" s="243"/>
      <c r="P2020" s="243"/>
      <c r="Q2020" s="190" t="str">
        <f>VLOOKUP(K2020,TONG_SL!$A:$D,3,0)</f>
        <v>Túi</v>
      </c>
      <c r="R2020" s="248">
        <v>10</v>
      </c>
      <c r="S2020" s="159"/>
      <c r="T2020" s="159">
        <f>VLOOKUP(VLOOKUP(G2020,Ma_KH!$A:$R,18,0)&amp;K2020,Gia_MB!$A:$F,6,0)</f>
        <v>55595</v>
      </c>
      <c r="U2020" s="254">
        <f t="shared" si="183"/>
        <v>555950</v>
      </c>
      <c r="V2020" s="159"/>
      <c r="W2020" s="246">
        <f t="shared" si="184"/>
        <v>0</v>
      </c>
      <c r="X2020" s="247" t="str">
        <f t="shared" si="185"/>
        <v>8</v>
      </c>
      <c r="Y2020" s="159"/>
      <c r="Z2020" s="254">
        <f t="shared" si="186"/>
        <v>44476</v>
      </c>
      <c r="AA2020" s="5">
        <f>VLOOKUP(G2020,Ma_KH!$A:$R,14,0)</f>
        <v>60</v>
      </c>
    </row>
    <row r="2021" spans="1:27" x14ac:dyDescent="0.25">
      <c r="A2021" s="186">
        <v>46115</v>
      </c>
      <c r="B2021" s="205">
        <v>4187051636</v>
      </c>
      <c r="C2021" s="189" t="s">
        <v>15253</v>
      </c>
      <c r="D2021" s="186">
        <v>46120</v>
      </c>
      <c r="E2021" s="206"/>
      <c r="F2021" s="189"/>
      <c r="G2021" s="207" t="s">
        <v>15038</v>
      </c>
      <c r="H2021" s="206"/>
      <c r="I2021" s="288" t="s">
        <v>15657</v>
      </c>
      <c r="J2021" s="283" t="s">
        <v>1769</v>
      </c>
      <c r="K2021" s="205" t="s">
        <v>39</v>
      </c>
      <c r="L2021" s="190" t="str">
        <f>VLOOKUP($K2021,TONG_SL!$A:$D,2,0)</f>
        <v>Chả nướng 300g</v>
      </c>
      <c r="M2021" s="243"/>
      <c r="N2021" s="190" t="str">
        <f t="shared" si="187"/>
        <v>K-C6</v>
      </c>
      <c r="O2021" s="243"/>
      <c r="P2021" s="243"/>
      <c r="Q2021" s="190" t="str">
        <f>VLOOKUP(K2021,TONG_SL!$A:$D,3,0)</f>
        <v>Túi</v>
      </c>
      <c r="R2021" s="248">
        <v>9</v>
      </c>
      <c r="S2021" s="159"/>
      <c r="T2021" s="159">
        <f>VLOOKUP(VLOOKUP(G2021,Ma_KH!$A:$R,18,0)&amp;K2021,Gia_MB!$A:$F,6,0)</f>
        <v>70950</v>
      </c>
      <c r="U2021" s="254">
        <f t="shared" si="183"/>
        <v>638550</v>
      </c>
      <c r="V2021" s="159"/>
      <c r="W2021" s="246">
        <f t="shared" si="184"/>
        <v>0</v>
      </c>
      <c r="X2021" s="247" t="str">
        <f t="shared" si="185"/>
        <v>8</v>
      </c>
      <c r="Y2021" s="159"/>
      <c r="Z2021" s="254">
        <f t="shared" si="186"/>
        <v>51084</v>
      </c>
      <c r="AA2021" s="5">
        <f>VLOOKUP(G2021,Ma_KH!$A:$R,14,0)</f>
        <v>60</v>
      </c>
    </row>
    <row r="2022" spans="1:27" x14ac:dyDescent="0.25">
      <c r="A2022" s="186">
        <v>46115</v>
      </c>
      <c r="B2022" s="205">
        <v>4187051636</v>
      </c>
      <c r="C2022" s="189" t="s">
        <v>15253</v>
      </c>
      <c r="D2022" s="186">
        <v>46120</v>
      </c>
      <c r="E2022" s="206"/>
      <c r="F2022" s="189"/>
      <c r="G2022" s="207" t="s">
        <v>15038</v>
      </c>
      <c r="H2022" s="206"/>
      <c r="I2022" s="288" t="s">
        <v>15657</v>
      </c>
      <c r="J2022" s="283" t="s">
        <v>1769</v>
      </c>
      <c r="K2022" s="205" t="s">
        <v>37</v>
      </c>
      <c r="L2022" s="190" t="str">
        <f>VLOOKUP($K2022,TONG_SL!$A:$D,2,0)</f>
        <v>Chả cốm 300g</v>
      </c>
      <c r="M2022" s="243"/>
      <c r="N2022" s="190" t="str">
        <f t="shared" si="187"/>
        <v>K-C6</v>
      </c>
      <c r="O2022" s="243"/>
      <c r="P2022" s="243"/>
      <c r="Q2022" s="190" t="str">
        <f>VLOOKUP(K2022,TONG_SL!$A:$D,3,0)</f>
        <v>Túi</v>
      </c>
      <c r="R2022" s="248">
        <v>12</v>
      </c>
      <c r="S2022" s="159"/>
      <c r="T2022" s="159">
        <f>VLOOKUP(VLOOKUP(G2022,Ma_KH!$A:$R,18,0)&amp;K2022,Gia_MB!$A:$F,6,0)</f>
        <v>74250</v>
      </c>
      <c r="U2022" s="254">
        <f t="shared" si="183"/>
        <v>891000</v>
      </c>
      <c r="V2022" s="159"/>
      <c r="W2022" s="246">
        <f t="shared" si="184"/>
        <v>0</v>
      </c>
      <c r="X2022" s="247" t="str">
        <f t="shared" si="185"/>
        <v>8</v>
      </c>
      <c r="Y2022" s="159"/>
      <c r="Z2022" s="254">
        <f t="shared" si="186"/>
        <v>71280</v>
      </c>
      <c r="AA2022" s="5">
        <f>VLOOKUP(G2022,Ma_KH!$A:$R,14,0)</f>
        <v>60</v>
      </c>
    </row>
    <row r="2023" spans="1:27" x14ac:dyDescent="0.25">
      <c r="A2023" s="186">
        <v>46115</v>
      </c>
      <c r="B2023" s="205">
        <v>4187051636</v>
      </c>
      <c r="C2023" s="189" t="s">
        <v>15253</v>
      </c>
      <c r="D2023" s="186">
        <v>46120</v>
      </c>
      <c r="E2023" s="206"/>
      <c r="F2023" s="189"/>
      <c r="G2023" s="207" t="s">
        <v>15038</v>
      </c>
      <c r="H2023" s="206"/>
      <c r="I2023" s="288" t="s">
        <v>15657</v>
      </c>
      <c r="J2023" s="283" t="s">
        <v>1769</v>
      </c>
      <c r="K2023" s="205" t="s">
        <v>32</v>
      </c>
      <c r="L2023" s="190" t="str">
        <f>VLOOKUP($K2023,TONG_SL!$A:$D,2,0)</f>
        <v>Giò Tai Lưỡi Xào 250g</v>
      </c>
      <c r="M2023" s="243"/>
      <c r="N2023" s="190" t="str">
        <f t="shared" si="187"/>
        <v>K-C6</v>
      </c>
      <c r="O2023" s="243"/>
      <c r="P2023" s="243"/>
      <c r="Q2023" s="190" t="str">
        <f>VLOOKUP(K2023,TONG_SL!$A:$D,3,0)</f>
        <v>Túi</v>
      </c>
      <c r="R2023" s="248">
        <v>11</v>
      </c>
      <c r="S2023" s="159"/>
      <c r="T2023" s="159">
        <f>VLOOKUP(VLOOKUP(G2023,Ma_KH!$A:$R,18,0)&amp;K2023,Gia_MB!$A:$F,6,0)</f>
        <v>50182</v>
      </c>
      <c r="U2023" s="254">
        <f t="shared" si="183"/>
        <v>552002</v>
      </c>
      <c r="V2023" s="159"/>
      <c r="W2023" s="246">
        <f t="shared" si="184"/>
        <v>0</v>
      </c>
      <c r="X2023" s="247" t="str">
        <f t="shared" si="185"/>
        <v>8</v>
      </c>
      <c r="Y2023" s="159"/>
      <c r="Z2023" s="254">
        <f t="shared" si="186"/>
        <v>44160.160000000003</v>
      </c>
      <c r="AA2023" s="5">
        <f>VLOOKUP(G2023,Ma_KH!$A:$R,14,0)</f>
        <v>60</v>
      </c>
    </row>
    <row r="2024" spans="1:27" x14ac:dyDescent="0.25">
      <c r="A2024" s="186">
        <v>46115</v>
      </c>
      <c r="B2024" s="205">
        <v>4187051636</v>
      </c>
      <c r="C2024" s="189" t="s">
        <v>15253</v>
      </c>
      <c r="D2024" s="186">
        <v>46120</v>
      </c>
      <c r="E2024" s="206"/>
      <c r="F2024" s="189"/>
      <c r="G2024" s="207" t="s">
        <v>15038</v>
      </c>
      <c r="H2024" s="206"/>
      <c r="I2024" s="288" t="s">
        <v>15657</v>
      </c>
      <c r="J2024" s="283" t="s">
        <v>1769</v>
      </c>
      <c r="K2024" s="205" t="s">
        <v>48</v>
      </c>
      <c r="L2024" s="190" t="str">
        <f>VLOOKUP($K2024,TONG_SL!$A:$D,2,0)</f>
        <v>Mọc Nấm Hương 250g</v>
      </c>
      <c r="M2024" s="243"/>
      <c r="N2024" s="190" t="str">
        <f t="shared" si="187"/>
        <v>K-C6</v>
      </c>
      <c r="O2024" s="243"/>
      <c r="P2024" s="243"/>
      <c r="Q2024" s="190" t="str">
        <f>VLOOKUP(K2024,TONG_SL!$A:$D,3,0)</f>
        <v>Túi</v>
      </c>
      <c r="R2024" s="248">
        <v>2</v>
      </c>
      <c r="S2024" s="159"/>
      <c r="T2024" s="159">
        <f>VLOOKUP(VLOOKUP(G2024,Ma_KH!$A:$R,18,0)&amp;K2024,Gia_MB!$A:$F,6,0)</f>
        <v>46000</v>
      </c>
      <c r="U2024" s="254">
        <f t="shared" si="183"/>
        <v>92000</v>
      </c>
      <c r="V2024" s="159"/>
      <c r="W2024" s="246">
        <f t="shared" si="184"/>
        <v>0</v>
      </c>
      <c r="X2024" s="247" t="str">
        <f t="shared" si="185"/>
        <v>8</v>
      </c>
      <c r="Y2024" s="159"/>
      <c r="Z2024" s="254">
        <f t="shared" si="186"/>
        <v>7360</v>
      </c>
      <c r="AA2024" s="5">
        <f>VLOOKUP(G2024,Ma_KH!$A:$R,14,0)</f>
        <v>60</v>
      </c>
    </row>
    <row r="2025" spans="1:27" x14ac:dyDescent="0.25">
      <c r="A2025" s="186">
        <v>46118</v>
      </c>
      <c r="B2025" s="205">
        <v>4187185922</v>
      </c>
      <c r="C2025" s="189" t="s">
        <v>15253</v>
      </c>
      <c r="D2025" s="186">
        <v>46120</v>
      </c>
      <c r="E2025" s="206"/>
      <c r="F2025" s="189"/>
      <c r="G2025" s="207" t="s">
        <v>15038</v>
      </c>
      <c r="H2025" s="206"/>
      <c r="I2025" s="288" t="s">
        <v>15658</v>
      </c>
      <c r="J2025" s="283" t="s">
        <v>1769</v>
      </c>
      <c r="K2025" s="205" t="s">
        <v>27</v>
      </c>
      <c r="L2025" s="190" t="str">
        <f>VLOOKUP($K2025,TONG_SL!$A:$D,2,0)</f>
        <v>Chân giò heo muối 300g</v>
      </c>
      <c r="M2025" s="243"/>
      <c r="N2025" s="190" t="str">
        <f t="shared" si="187"/>
        <v>K-C6</v>
      </c>
      <c r="O2025" s="243"/>
      <c r="P2025" s="243"/>
      <c r="Q2025" s="190" t="str">
        <f>VLOOKUP(K2025,TONG_SL!$A:$D,3,0)</f>
        <v>Túi</v>
      </c>
      <c r="R2025" s="248">
        <v>30</v>
      </c>
      <c r="S2025" s="159"/>
      <c r="T2025" s="159">
        <f>VLOOKUP(VLOOKUP(G2025,Ma_KH!$A:$R,18,0)&amp;K2025,Gia_MB!$A:$F,6,0)</f>
        <v>73431</v>
      </c>
      <c r="U2025" s="254">
        <f t="shared" si="183"/>
        <v>2202930</v>
      </c>
      <c r="V2025" s="159"/>
      <c r="W2025" s="246">
        <f t="shared" si="184"/>
        <v>0</v>
      </c>
      <c r="X2025" s="247" t="str">
        <f t="shared" si="185"/>
        <v>8</v>
      </c>
      <c r="Y2025" s="159"/>
      <c r="Z2025" s="254">
        <f t="shared" si="186"/>
        <v>176234.4</v>
      </c>
      <c r="AA2025" s="5">
        <f>VLOOKUP(G2025,Ma_KH!$A:$R,14,0)</f>
        <v>60</v>
      </c>
    </row>
    <row r="2026" spans="1:27" x14ac:dyDescent="0.25">
      <c r="A2026" s="186">
        <v>46118</v>
      </c>
      <c r="B2026" s="205">
        <v>4187185922</v>
      </c>
      <c r="C2026" s="189" t="s">
        <v>15253</v>
      </c>
      <c r="D2026" s="186">
        <v>46120</v>
      </c>
      <c r="E2026" s="206"/>
      <c r="F2026" s="189"/>
      <c r="G2026" s="207" t="s">
        <v>15038</v>
      </c>
      <c r="H2026" s="206"/>
      <c r="I2026" s="288" t="s">
        <v>15658</v>
      </c>
      <c r="J2026" s="283" t="s">
        <v>1769</v>
      </c>
      <c r="K2026" s="205" t="s">
        <v>30</v>
      </c>
      <c r="L2026" s="190" t="str">
        <f>VLOOKUP($K2026,TONG_SL!$A:$D,2,0)</f>
        <v>Gà muối 500g</v>
      </c>
      <c r="M2026" s="243"/>
      <c r="N2026" s="190" t="str">
        <f t="shared" si="187"/>
        <v>K-C6</v>
      </c>
      <c r="O2026" s="243"/>
      <c r="P2026" s="243"/>
      <c r="Q2026" s="190" t="str">
        <f>VLOOKUP(K2026,TONG_SL!$A:$D,3,0)</f>
        <v>Túi</v>
      </c>
      <c r="R2026" s="248">
        <v>15</v>
      </c>
      <c r="S2026" s="159"/>
      <c r="T2026" s="159">
        <f>VLOOKUP(VLOOKUP(G2026,Ma_KH!$A:$R,18,0)&amp;K2026,Gia_MB!$A:$F,6,0)</f>
        <v>116611</v>
      </c>
      <c r="U2026" s="254">
        <f t="shared" si="183"/>
        <v>1749165</v>
      </c>
      <c r="V2026" s="159"/>
      <c r="W2026" s="246">
        <f t="shared" si="184"/>
        <v>0</v>
      </c>
      <c r="X2026" s="247" t="str">
        <f t="shared" si="185"/>
        <v>8</v>
      </c>
      <c r="Y2026" s="159"/>
      <c r="Z2026" s="254">
        <f t="shared" si="186"/>
        <v>139933.20000000001</v>
      </c>
      <c r="AA2026" s="5">
        <f>VLOOKUP(G2026,Ma_KH!$A:$R,14,0)</f>
        <v>60</v>
      </c>
    </row>
    <row r="2027" spans="1:27" x14ac:dyDescent="0.25">
      <c r="A2027" s="186">
        <v>46118</v>
      </c>
      <c r="B2027" s="205">
        <v>4187185922</v>
      </c>
      <c r="C2027" s="189" t="s">
        <v>15253</v>
      </c>
      <c r="D2027" s="186">
        <v>46120</v>
      </c>
      <c r="E2027" s="206"/>
      <c r="F2027" s="189"/>
      <c r="G2027" s="207" t="s">
        <v>15038</v>
      </c>
      <c r="H2027" s="206"/>
      <c r="I2027" s="288" t="s">
        <v>15658</v>
      </c>
      <c r="J2027" s="283" t="s">
        <v>1769</v>
      </c>
      <c r="K2027" s="205" t="s">
        <v>37</v>
      </c>
      <c r="L2027" s="190" t="str">
        <f>VLOOKUP($K2027,TONG_SL!$A:$D,2,0)</f>
        <v>Chả cốm 300g</v>
      </c>
      <c r="M2027" s="243"/>
      <c r="N2027" s="190" t="str">
        <f t="shared" si="187"/>
        <v>K-C6</v>
      </c>
      <c r="O2027" s="243"/>
      <c r="P2027" s="243"/>
      <c r="Q2027" s="190" t="str">
        <f>VLOOKUP(K2027,TONG_SL!$A:$D,3,0)</f>
        <v>Túi</v>
      </c>
      <c r="R2027" s="248">
        <v>10</v>
      </c>
      <c r="S2027" s="159"/>
      <c r="T2027" s="159">
        <f>VLOOKUP(VLOOKUP(G2027,Ma_KH!$A:$R,18,0)&amp;K2027,Gia_MB!$A:$F,6,0)</f>
        <v>74250</v>
      </c>
      <c r="U2027" s="254">
        <f t="shared" si="183"/>
        <v>742500</v>
      </c>
      <c r="V2027" s="159"/>
      <c r="W2027" s="246">
        <f t="shared" si="184"/>
        <v>0</v>
      </c>
      <c r="X2027" s="247" t="str">
        <f t="shared" si="185"/>
        <v>8</v>
      </c>
      <c r="Y2027" s="159"/>
      <c r="Z2027" s="254">
        <f t="shared" si="186"/>
        <v>59400</v>
      </c>
      <c r="AA2027" s="5">
        <f>VLOOKUP(G2027,Ma_KH!$A:$R,14,0)</f>
        <v>60</v>
      </c>
    </row>
    <row r="2028" spans="1:27" x14ac:dyDescent="0.25">
      <c r="A2028" s="186">
        <v>46115</v>
      </c>
      <c r="B2028" s="205">
        <v>4187052729</v>
      </c>
      <c r="C2028" s="189" t="s">
        <v>15253</v>
      </c>
      <c r="D2028" s="186">
        <v>46120</v>
      </c>
      <c r="E2028" s="206"/>
      <c r="F2028" s="189"/>
      <c r="G2028" s="207" t="s">
        <v>15038</v>
      </c>
      <c r="H2028" s="206"/>
      <c r="I2028" s="288" t="s">
        <v>15659</v>
      </c>
      <c r="J2028" s="283" t="s">
        <v>1769</v>
      </c>
      <c r="K2028" s="205" t="s">
        <v>34</v>
      </c>
      <c r="L2028" s="190" t="str">
        <f>VLOOKUP($K2028,TONG_SL!$A:$D,2,0)</f>
        <v>Tai heo muối 200g</v>
      </c>
      <c r="M2028" s="243"/>
      <c r="N2028" s="190" t="str">
        <f t="shared" si="187"/>
        <v>K-C6</v>
      </c>
      <c r="O2028" s="243"/>
      <c r="P2028" s="243"/>
      <c r="Q2028" s="190" t="str">
        <f>VLOOKUP(K2028,TONG_SL!$A:$D,3,0)</f>
        <v>Túi</v>
      </c>
      <c r="R2028" s="248">
        <v>2</v>
      </c>
      <c r="S2028" s="159"/>
      <c r="T2028" s="159">
        <f>VLOOKUP(VLOOKUP(G2028,Ma_KH!$A:$R,18,0)&amp;K2028,Gia_MB!$A:$F,6,0)</f>
        <v>55595</v>
      </c>
      <c r="U2028" s="254">
        <f t="shared" si="183"/>
        <v>111190</v>
      </c>
      <c r="V2028" s="159"/>
      <c r="W2028" s="246">
        <f t="shared" si="184"/>
        <v>0</v>
      </c>
      <c r="X2028" s="247" t="str">
        <f t="shared" si="185"/>
        <v>8</v>
      </c>
      <c r="Y2028" s="159"/>
      <c r="Z2028" s="254">
        <f t="shared" si="186"/>
        <v>8895.2000000000007</v>
      </c>
      <c r="AA2028" s="5">
        <f>VLOOKUP(G2028,Ma_KH!$A:$R,14,0)</f>
        <v>60</v>
      </c>
    </row>
    <row r="2029" spans="1:27" x14ac:dyDescent="0.25">
      <c r="A2029" s="186">
        <v>46115</v>
      </c>
      <c r="B2029" s="205">
        <v>4187052729</v>
      </c>
      <c r="C2029" s="189" t="s">
        <v>15253</v>
      </c>
      <c r="D2029" s="186">
        <v>46120</v>
      </c>
      <c r="E2029" s="206"/>
      <c r="F2029" s="189"/>
      <c r="G2029" s="207" t="s">
        <v>15038</v>
      </c>
      <c r="H2029" s="206"/>
      <c r="I2029" s="288" t="s">
        <v>15659</v>
      </c>
      <c r="J2029" s="283" t="s">
        <v>1769</v>
      </c>
      <c r="K2029" s="205" t="s">
        <v>30</v>
      </c>
      <c r="L2029" s="190" t="str">
        <f>VLOOKUP($K2029,TONG_SL!$A:$D,2,0)</f>
        <v>Gà muối 500g</v>
      </c>
      <c r="M2029" s="243"/>
      <c r="N2029" s="190" t="str">
        <f t="shared" si="187"/>
        <v>K-C6</v>
      </c>
      <c r="O2029" s="243"/>
      <c r="P2029" s="243"/>
      <c r="Q2029" s="190" t="str">
        <f>VLOOKUP(K2029,TONG_SL!$A:$D,3,0)</f>
        <v>Túi</v>
      </c>
      <c r="R2029" s="248">
        <v>8</v>
      </c>
      <c r="S2029" s="159"/>
      <c r="T2029" s="159">
        <f>VLOOKUP(VLOOKUP(G2029,Ma_KH!$A:$R,18,0)&amp;K2029,Gia_MB!$A:$F,6,0)</f>
        <v>116611</v>
      </c>
      <c r="U2029" s="254">
        <f t="shared" si="183"/>
        <v>932888</v>
      </c>
      <c r="V2029" s="159"/>
      <c r="W2029" s="246">
        <f t="shared" si="184"/>
        <v>0</v>
      </c>
      <c r="X2029" s="247" t="str">
        <f t="shared" si="185"/>
        <v>8</v>
      </c>
      <c r="Y2029" s="159"/>
      <c r="Z2029" s="254">
        <f t="shared" si="186"/>
        <v>74631.040000000008</v>
      </c>
      <c r="AA2029" s="5">
        <f>VLOOKUP(G2029,Ma_KH!$A:$R,14,0)</f>
        <v>60</v>
      </c>
    </row>
    <row r="2030" spans="1:27" x14ac:dyDescent="0.25">
      <c r="A2030" s="186">
        <v>46115</v>
      </c>
      <c r="B2030" s="205">
        <v>4187052729</v>
      </c>
      <c r="C2030" s="189" t="s">
        <v>15253</v>
      </c>
      <c r="D2030" s="186">
        <v>46120</v>
      </c>
      <c r="E2030" s="206"/>
      <c r="F2030" s="189"/>
      <c r="G2030" s="207" t="s">
        <v>15038</v>
      </c>
      <c r="H2030" s="206"/>
      <c r="I2030" s="288" t="s">
        <v>15659</v>
      </c>
      <c r="J2030" s="283" t="s">
        <v>1769</v>
      </c>
      <c r="K2030" s="205" t="s">
        <v>27</v>
      </c>
      <c r="L2030" s="190" t="str">
        <f>VLOOKUP($K2030,TONG_SL!$A:$D,2,0)</f>
        <v>Chân giò heo muối 300g</v>
      </c>
      <c r="M2030" s="243"/>
      <c r="N2030" s="190" t="str">
        <f t="shared" si="187"/>
        <v>K-C6</v>
      </c>
      <c r="O2030" s="243"/>
      <c r="P2030" s="243"/>
      <c r="Q2030" s="190" t="str">
        <f>VLOOKUP(K2030,TONG_SL!$A:$D,3,0)</f>
        <v>Túi</v>
      </c>
      <c r="R2030" s="248">
        <v>15</v>
      </c>
      <c r="S2030" s="159"/>
      <c r="T2030" s="159">
        <f>VLOOKUP(VLOOKUP(G2030,Ma_KH!$A:$R,18,0)&amp;K2030,Gia_MB!$A:$F,6,0)</f>
        <v>73431</v>
      </c>
      <c r="U2030" s="254">
        <f t="shared" si="183"/>
        <v>1101465</v>
      </c>
      <c r="V2030" s="159"/>
      <c r="W2030" s="246">
        <f t="shared" si="184"/>
        <v>0</v>
      </c>
      <c r="X2030" s="247" t="str">
        <f t="shared" si="185"/>
        <v>8</v>
      </c>
      <c r="Y2030" s="159"/>
      <c r="Z2030" s="254">
        <f t="shared" si="186"/>
        <v>88117.2</v>
      </c>
      <c r="AA2030" s="5">
        <f>VLOOKUP(G2030,Ma_KH!$A:$R,14,0)</f>
        <v>60</v>
      </c>
    </row>
    <row r="2031" spans="1:27" x14ac:dyDescent="0.25">
      <c r="A2031" s="186">
        <v>46115</v>
      </c>
      <c r="B2031" s="205">
        <v>4187052729</v>
      </c>
      <c r="C2031" s="189" t="s">
        <v>15253</v>
      </c>
      <c r="D2031" s="186">
        <v>46120</v>
      </c>
      <c r="E2031" s="206"/>
      <c r="F2031" s="189"/>
      <c r="G2031" s="207" t="s">
        <v>15038</v>
      </c>
      <c r="H2031" s="206"/>
      <c r="I2031" s="288" t="s">
        <v>15659</v>
      </c>
      <c r="J2031" s="283" t="s">
        <v>1769</v>
      </c>
      <c r="K2031" s="205" t="s">
        <v>39</v>
      </c>
      <c r="L2031" s="190" t="str">
        <f>VLOOKUP($K2031,TONG_SL!$A:$D,2,0)</f>
        <v>Chả nướng 300g</v>
      </c>
      <c r="M2031" s="243"/>
      <c r="N2031" s="190" t="str">
        <f t="shared" si="187"/>
        <v>K-C6</v>
      </c>
      <c r="O2031" s="243"/>
      <c r="P2031" s="243"/>
      <c r="Q2031" s="190" t="str">
        <f>VLOOKUP(K2031,TONG_SL!$A:$D,3,0)</f>
        <v>Túi</v>
      </c>
      <c r="R2031" s="248">
        <v>14</v>
      </c>
      <c r="S2031" s="159"/>
      <c r="T2031" s="159">
        <f>VLOOKUP(VLOOKUP(G2031,Ma_KH!$A:$R,18,0)&amp;K2031,Gia_MB!$A:$F,6,0)</f>
        <v>70950</v>
      </c>
      <c r="U2031" s="254">
        <f t="shared" si="183"/>
        <v>993300</v>
      </c>
      <c r="V2031" s="159"/>
      <c r="W2031" s="246">
        <f t="shared" si="184"/>
        <v>0</v>
      </c>
      <c r="X2031" s="247" t="str">
        <f t="shared" si="185"/>
        <v>8</v>
      </c>
      <c r="Y2031" s="159"/>
      <c r="Z2031" s="254">
        <f t="shared" si="186"/>
        <v>79464</v>
      </c>
      <c r="AA2031" s="5">
        <f>VLOOKUP(G2031,Ma_KH!$A:$R,14,0)</f>
        <v>60</v>
      </c>
    </row>
    <row r="2032" spans="1:27" x14ac:dyDescent="0.25">
      <c r="A2032" s="186">
        <v>46115</v>
      </c>
      <c r="B2032" s="205">
        <v>4187052729</v>
      </c>
      <c r="C2032" s="189" t="s">
        <v>15253</v>
      </c>
      <c r="D2032" s="186">
        <v>46120</v>
      </c>
      <c r="E2032" s="206"/>
      <c r="F2032" s="189"/>
      <c r="G2032" s="207" t="s">
        <v>15038</v>
      </c>
      <c r="H2032" s="206"/>
      <c r="I2032" s="288" t="s">
        <v>15659</v>
      </c>
      <c r="J2032" s="283" t="s">
        <v>1769</v>
      </c>
      <c r="K2032" s="205" t="s">
        <v>37</v>
      </c>
      <c r="L2032" s="190" t="str">
        <f>VLOOKUP($K2032,TONG_SL!$A:$D,2,0)</f>
        <v>Chả cốm 300g</v>
      </c>
      <c r="M2032" s="243"/>
      <c r="N2032" s="190" t="str">
        <f t="shared" si="187"/>
        <v>K-C6</v>
      </c>
      <c r="O2032" s="243"/>
      <c r="P2032" s="243"/>
      <c r="Q2032" s="190" t="str">
        <f>VLOOKUP(K2032,TONG_SL!$A:$D,3,0)</f>
        <v>Túi</v>
      </c>
      <c r="R2032" s="248">
        <v>4</v>
      </c>
      <c r="S2032" s="159"/>
      <c r="T2032" s="159">
        <f>VLOOKUP(VLOOKUP(G2032,Ma_KH!$A:$R,18,0)&amp;K2032,Gia_MB!$A:$F,6,0)</f>
        <v>74250</v>
      </c>
      <c r="U2032" s="254">
        <f t="shared" si="183"/>
        <v>297000</v>
      </c>
      <c r="V2032" s="159"/>
      <c r="W2032" s="246">
        <f t="shared" si="184"/>
        <v>0</v>
      </c>
      <c r="X2032" s="247" t="str">
        <f t="shared" si="185"/>
        <v>8</v>
      </c>
      <c r="Y2032" s="159"/>
      <c r="Z2032" s="254">
        <f t="shared" si="186"/>
        <v>23760</v>
      </c>
      <c r="AA2032" s="5">
        <f>VLOOKUP(G2032,Ma_KH!$A:$R,14,0)</f>
        <v>60</v>
      </c>
    </row>
    <row r="2033" spans="1:27" x14ac:dyDescent="0.25">
      <c r="A2033" s="186">
        <v>46115</v>
      </c>
      <c r="B2033" s="205">
        <v>4187052729</v>
      </c>
      <c r="C2033" s="189" t="s">
        <v>15253</v>
      </c>
      <c r="D2033" s="186">
        <v>46120</v>
      </c>
      <c r="E2033" s="206"/>
      <c r="F2033" s="189"/>
      <c r="G2033" s="207" t="s">
        <v>15038</v>
      </c>
      <c r="H2033" s="206"/>
      <c r="I2033" s="288" t="s">
        <v>15659</v>
      </c>
      <c r="J2033" s="283" t="s">
        <v>1769</v>
      </c>
      <c r="K2033" s="205" t="s">
        <v>32</v>
      </c>
      <c r="L2033" s="190" t="str">
        <f>VLOOKUP($K2033,TONG_SL!$A:$D,2,0)</f>
        <v>Giò Tai Lưỡi Xào 250g</v>
      </c>
      <c r="M2033" s="243"/>
      <c r="N2033" s="190" t="str">
        <f t="shared" si="187"/>
        <v>K-C6</v>
      </c>
      <c r="O2033" s="243"/>
      <c r="P2033" s="243"/>
      <c r="Q2033" s="190" t="str">
        <f>VLOOKUP(K2033,TONG_SL!$A:$D,3,0)</f>
        <v>Túi</v>
      </c>
      <c r="R2033" s="248">
        <v>4</v>
      </c>
      <c r="S2033" s="159"/>
      <c r="T2033" s="159">
        <f>VLOOKUP(VLOOKUP(G2033,Ma_KH!$A:$R,18,0)&amp;K2033,Gia_MB!$A:$F,6,0)</f>
        <v>50182</v>
      </c>
      <c r="U2033" s="254">
        <f t="shared" si="183"/>
        <v>200728</v>
      </c>
      <c r="V2033" s="159"/>
      <c r="W2033" s="246">
        <f t="shared" si="184"/>
        <v>0</v>
      </c>
      <c r="X2033" s="247" t="str">
        <f t="shared" si="185"/>
        <v>8</v>
      </c>
      <c r="Y2033" s="159"/>
      <c r="Z2033" s="254">
        <f t="shared" si="186"/>
        <v>16058.24</v>
      </c>
      <c r="AA2033" s="5">
        <f>VLOOKUP(G2033,Ma_KH!$A:$R,14,0)</f>
        <v>60</v>
      </c>
    </row>
    <row r="2034" spans="1:27" x14ac:dyDescent="0.25">
      <c r="A2034" s="186">
        <v>46115</v>
      </c>
      <c r="B2034" s="205">
        <v>4187052729</v>
      </c>
      <c r="C2034" s="189" t="s">
        <v>15253</v>
      </c>
      <c r="D2034" s="186">
        <v>46120</v>
      </c>
      <c r="E2034" s="206"/>
      <c r="F2034" s="189"/>
      <c r="G2034" s="207" t="s">
        <v>15038</v>
      </c>
      <c r="H2034" s="206"/>
      <c r="I2034" s="288" t="s">
        <v>15659</v>
      </c>
      <c r="J2034" s="283" t="s">
        <v>1769</v>
      </c>
      <c r="K2034" s="205" t="s">
        <v>48</v>
      </c>
      <c r="L2034" s="190" t="str">
        <f>VLOOKUP($K2034,TONG_SL!$A:$D,2,0)</f>
        <v>Mọc Nấm Hương 250g</v>
      </c>
      <c r="M2034" s="243"/>
      <c r="N2034" s="190" t="str">
        <f t="shared" si="187"/>
        <v>K-C6</v>
      </c>
      <c r="O2034" s="243"/>
      <c r="P2034" s="243"/>
      <c r="Q2034" s="190" t="str">
        <f>VLOOKUP(K2034,TONG_SL!$A:$D,3,0)</f>
        <v>Túi</v>
      </c>
      <c r="R2034" s="248">
        <v>5</v>
      </c>
      <c r="S2034" s="159"/>
      <c r="T2034" s="159">
        <f>VLOOKUP(VLOOKUP(G2034,Ma_KH!$A:$R,18,0)&amp;K2034,Gia_MB!$A:$F,6,0)</f>
        <v>46000</v>
      </c>
      <c r="U2034" s="254">
        <f t="shared" si="183"/>
        <v>230000</v>
      </c>
      <c r="V2034" s="159"/>
      <c r="W2034" s="246">
        <f t="shared" si="184"/>
        <v>0</v>
      </c>
      <c r="X2034" s="247" t="str">
        <f t="shared" si="185"/>
        <v>8</v>
      </c>
      <c r="Y2034" s="159"/>
      <c r="Z2034" s="254">
        <f t="shared" si="186"/>
        <v>18400</v>
      </c>
      <c r="AA2034" s="5">
        <f>VLOOKUP(G2034,Ma_KH!$A:$R,14,0)</f>
        <v>60</v>
      </c>
    </row>
    <row r="2035" spans="1:27" x14ac:dyDescent="0.25">
      <c r="A2035" s="186">
        <v>46113</v>
      </c>
      <c r="B2035" s="205">
        <v>4186876082</v>
      </c>
      <c r="C2035" s="189" t="s">
        <v>15253</v>
      </c>
      <c r="D2035" s="186">
        <v>46120</v>
      </c>
      <c r="E2035" s="206"/>
      <c r="F2035" s="189"/>
      <c r="G2035" s="207" t="s">
        <v>15038</v>
      </c>
      <c r="H2035" s="206"/>
      <c r="I2035" s="288" t="s">
        <v>15660</v>
      </c>
      <c r="J2035" s="283" t="s">
        <v>1769</v>
      </c>
      <c r="K2035" s="205" t="s">
        <v>37</v>
      </c>
      <c r="L2035" s="190" t="str">
        <f>VLOOKUP($K2035,TONG_SL!$A:$D,2,0)</f>
        <v>Chả cốm 300g</v>
      </c>
      <c r="M2035" s="243"/>
      <c r="N2035" s="190" t="str">
        <f t="shared" si="187"/>
        <v>K-C6</v>
      </c>
      <c r="O2035" s="243"/>
      <c r="P2035" s="243"/>
      <c r="Q2035" s="190" t="str">
        <f>VLOOKUP(K2035,TONG_SL!$A:$D,3,0)</f>
        <v>Túi</v>
      </c>
      <c r="R2035" s="248">
        <v>4</v>
      </c>
      <c r="S2035" s="159"/>
      <c r="T2035" s="159">
        <f>VLOOKUP(VLOOKUP(G2035,Ma_KH!$A:$R,18,0)&amp;K2035,Gia_MB!$A:$F,6,0)</f>
        <v>74250</v>
      </c>
      <c r="U2035" s="254">
        <f t="shared" si="183"/>
        <v>297000</v>
      </c>
      <c r="V2035" s="159"/>
      <c r="W2035" s="246">
        <f t="shared" si="184"/>
        <v>0</v>
      </c>
      <c r="X2035" s="247" t="str">
        <f t="shared" si="185"/>
        <v>8</v>
      </c>
      <c r="Y2035" s="159"/>
      <c r="Z2035" s="254">
        <f t="shared" si="186"/>
        <v>23760</v>
      </c>
      <c r="AA2035" s="5">
        <f>VLOOKUP(G2035,Ma_KH!$A:$R,14,0)</f>
        <v>60</v>
      </c>
    </row>
    <row r="2036" spans="1:27" x14ac:dyDescent="0.25">
      <c r="A2036" s="186">
        <v>46113</v>
      </c>
      <c r="B2036" s="205">
        <v>4186876082</v>
      </c>
      <c r="C2036" s="189" t="s">
        <v>15253</v>
      </c>
      <c r="D2036" s="186">
        <v>46120</v>
      </c>
      <c r="E2036" s="206"/>
      <c r="F2036" s="189"/>
      <c r="G2036" s="207" t="s">
        <v>15038</v>
      </c>
      <c r="H2036" s="206"/>
      <c r="I2036" s="288" t="s">
        <v>15660</v>
      </c>
      <c r="J2036" s="283" t="s">
        <v>1769</v>
      </c>
      <c r="K2036" s="205" t="s">
        <v>27</v>
      </c>
      <c r="L2036" s="190" t="str">
        <f>VLOOKUP($K2036,TONG_SL!$A:$D,2,0)</f>
        <v>Chân giò heo muối 300g</v>
      </c>
      <c r="M2036" s="243"/>
      <c r="N2036" s="190" t="str">
        <f t="shared" si="187"/>
        <v>K-C6</v>
      </c>
      <c r="O2036" s="243"/>
      <c r="P2036" s="243"/>
      <c r="Q2036" s="190" t="str">
        <f>VLOOKUP(K2036,TONG_SL!$A:$D,3,0)</f>
        <v>Túi</v>
      </c>
      <c r="R2036" s="248">
        <v>22</v>
      </c>
      <c r="S2036" s="159"/>
      <c r="T2036" s="159">
        <f>VLOOKUP(VLOOKUP(G2036,Ma_KH!$A:$R,18,0)&amp;K2036,Gia_MB!$A:$F,6,0)</f>
        <v>73431</v>
      </c>
      <c r="U2036" s="254">
        <f t="shared" si="183"/>
        <v>1615482</v>
      </c>
      <c r="V2036" s="159"/>
      <c r="W2036" s="246">
        <f t="shared" si="184"/>
        <v>0</v>
      </c>
      <c r="X2036" s="247" t="str">
        <f t="shared" si="185"/>
        <v>8</v>
      </c>
      <c r="Y2036" s="159"/>
      <c r="Z2036" s="254">
        <f t="shared" si="186"/>
        <v>129238.56</v>
      </c>
      <c r="AA2036" s="5">
        <f>VLOOKUP(G2036,Ma_KH!$A:$R,14,0)</f>
        <v>60</v>
      </c>
    </row>
    <row r="2037" spans="1:27" x14ac:dyDescent="0.25">
      <c r="A2037" s="186">
        <v>46113</v>
      </c>
      <c r="B2037" s="205">
        <v>4186876082</v>
      </c>
      <c r="C2037" s="189" t="s">
        <v>15253</v>
      </c>
      <c r="D2037" s="186">
        <v>46120</v>
      </c>
      <c r="E2037" s="206"/>
      <c r="F2037" s="189"/>
      <c r="G2037" s="207" t="s">
        <v>15038</v>
      </c>
      <c r="H2037" s="206"/>
      <c r="I2037" s="288" t="s">
        <v>15660</v>
      </c>
      <c r="J2037" s="283" t="s">
        <v>1769</v>
      </c>
      <c r="K2037" s="205" t="s">
        <v>34</v>
      </c>
      <c r="L2037" s="190" t="str">
        <f>VLOOKUP($K2037,TONG_SL!$A:$D,2,0)</f>
        <v>Tai heo muối 200g</v>
      </c>
      <c r="M2037" s="243"/>
      <c r="N2037" s="190" t="str">
        <f t="shared" si="187"/>
        <v>K-C6</v>
      </c>
      <c r="O2037" s="243"/>
      <c r="P2037" s="243"/>
      <c r="Q2037" s="190" t="str">
        <f>VLOOKUP(K2037,TONG_SL!$A:$D,3,0)</f>
        <v>Túi</v>
      </c>
      <c r="R2037" s="248">
        <v>7</v>
      </c>
      <c r="S2037" s="159"/>
      <c r="T2037" s="159">
        <f>VLOOKUP(VLOOKUP(G2037,Ma_KH!$A:$R,18,0)&amp;K2037,Gia_MB!$A:$F,6,0)</f>
        <v>55595</v>
      </c>
      <c r="U2037" s="254">
        <f t="shared" si="183"/>
        <v>389165</v>
      </c>
      <c r="V2037" s="159"/>
      <c r="W2037" s="246">
        <f t="shared" si="184"/>
        <v>0</v>
      </c>
      <c r="X2037" s="247" t="str">
        <f t="shared" si="185"/>
        <v>8</v>
      </c>
      <c r="Y2037" s="159"/>
      <c r="Z2037" s="254">
        <f t="shared" si="186"/>
        <v>31133.200000000001</v>
      </c>
      <c r="AA2037" s="5">
        <f>VLOOKUP(G2037,Ma_KH!$A:$R,14,0)</f>
        <v>60</v>
      </c>
    </row>
    <row r="2038" spans="1:27" x14ac:dyDescent="0.25">
      <c r="A2038" s="186">
        <v>46113</v>
      </c>
      <c r="B2038" s="205">
        <v>4186876082</v>
      </c>
      <c r="C2038" s="189" t="s">
        <v>15253</v>
      </c>
      <c r="D2038" s="186">
        <v>46120</v>
      </c>
      <c r="E2038" s="206"/>
      <c r="F2038" s="189"/>
      <c r="G2038" s="207" t="s">
        <v>15038</v>
      </c>
      <c r="H2038" s="206"/>
      <c r="I2038" s="288" t="s">
        <v>15660</v>
      </c>
      <c r="J2038" s="283" t="s">
        <v>1769</v>
      </c>
      <c r="K2038" s="205" t="s">
        <v>32</v>
      </c>
      <c r="L2038" s="190" t="str">
        <f>VLOOKUP($K2038,TONG_SL!$A:$D,2,0)</f>
        <v>Giò Tai Lưỡi Xào 250g</v>
      </c>
      <c r="M2038" s="243"/>
      <c r="N2038" s="190" t="str">
        <f t="shared" si="187"/>
        <v>K-C6</v>
      </c>
      <c r="O2038" s="243"/>
      <c r="P2038" s="243"/>
      <c r="Q2038" s="190" t="str">
        <f>VLOOKUP(K2038,TONG_SL!$A:$D,3,0)</f>
        <v>Túi</v>
      </c>
      <c r="R2038" s="248">
        <v>8</v>
      </c>
      <c r="S2038" s="159"/>
      <c r="T2038" s="159">
        <f>VLOOKUP(VLOOKUP(G2038,Ma_KH!$A:$R,18,0)&amp;K2038,Gia_MB!$A:$F,6,0)</f>
        <v>50182</v>
      </c>
      <c r="U2038" s="254">
        <f t="shared" si="183"/>
        <v>401456</v>
      </c>
      <c r="V2038" s="159"/>
      <c r="W2038" s="246">
        <f t="shared" si="184"/>
        <v>0</v>
      </c>
      <c r="X2038" s="247" t="str">
        <f t="shared" si="185"/>
        <v>8</v>
      </c>
      <c r="Y2038" s="159"/>
      <c r="Z2038" s="254">
        <f t="shared" si="186"/>
        <v>32116.48</v>
      </c>
      <c r="AA2038" s="5">
        <f>VLOOKUP(G2038,Ma_KH!$A:$R,14,0)</f>
        <v>60</v>
      </c>
    </row>
    <row r="2039" spans="1:27" x14ac:dyDescent="0.25">
      <c r="A2039" s="186">
        <v>46113</v>
      </c>
      <c r="B2039" s="205">
        <v>4186876082</v>
      </c>
      <c r="C2039" s="189" t="s">
        <v>15253</v>
      </c>
      <c r="D2039" s="186">
        <v>46120</v>
      </c>
      <c r="E2039" s="206"/>
      <c r="F2039" s="189"/>
      <c r="G2039" s="207" t="s">
        <v>15038</v>
      </c>
      <c r="H2039" s="206"/>
      <c r="I2039" s="288" t="s">
        <v>15660</v>
      </c>
      <c r="J2039" s="283" t="s">
        <v>1769</v>
      </c>
      <c r="K2039" s="205" t="s">
        <v>30</v>
      </c>
      <c r="L2039" s="190" t="str">
        <f>VLOOKUP($K2039,TONG_SL!$A:$D,2,0)</f>
        <v>Gà muối 500g</v>
      </c>
      <c r="M2039" s="243"/>
      <c r="N2039" s="190" t="str">
        <f t="shared" si="187"/>
        <v>K-C6</v>
      </c>
      <c r="O2039" s="243"/>
      <c r="P2039" s="243"/>
      <c r="Q2039" s="190" t="str">
        <f>VLOOKUP(K2039,TONG_SL!$A:$D,3,0)</f>
        <v>Túi</v>
      </c>
      <c r="R2039" s="248">
        <v>28</v>
      </c>
      <c r="S2039" s="159"/>
      <c r="T2039" s="159">
        <f>VLOOKUP(VLOOKUP(G2039,Ma_KH!$A:$R,18,0)&amp;K2039,Gia_MB!$A:$F,6,0)</f>
        <v>116611</v>
      </c>
      <c r="U2039" s="254">
        <f t="shared" si="183"/>
        <v>3265108</v>
      </c>
      <c r="V2039" s="159"/>
      <c r="W2039" s="246">
        <f t="shared" si="184"/>
        <v>0</v>
      </c>
      <c r="X2039" s="247" t="str">
        <f t="shared" si="185"/>
        <v>8</v>
      </c>
      <c r="Y2039" s="159"/>
      <c r="Z2039" s="254">
        <f t="shared" si="186"/>
        <v>261208.64</v>
      </c>
      <c r="AA2039" s="5">
        <f>VLOOKUP(G2039,Ma_KH!$A:$R,14,0)</f>
        <v>60</v>
      </c>
    </row>
    <row r="2040" spans="1:27" x14ac:dyDescent="0.25">
      <c r="A2040" s="186">
        <v>46113</v>
      </c>
      <c r="B2040" s="205">
        <v>4186876082</v>
      </c>
      <c r="C2040" s="189" t="s">
        <v>15253</v>
      </c>
      <c r="D2040" s="186">
        <v>46120</v>
      </c>
      <c r="E2040" s="206"/>
      <c r="F2040" s="189"/>
      <c r="G2040" s="207" t="s">
        <v>15038</v>
      </c>
      <c r="H2040" s="206"/>
      <c r="I2040" s="288" t="s">
        <v>15660</v>
      </c>
      <c r="J2040" s="283" t="s">
        <v>1769</v>
      </c>
      <c r="K2040" s="205" t="s">
        <v>48</v>
      </c>
      <c r="L2040" s="190" t="str">
        <f>VLOOKUP($K2040,TONG_SL!$A:$D,2,0)</f>
        <v>Mọc Nấm Hương 250g</v>
      </c>
      <c r="M2040" s="243"/>
      <c r="N2040" s="190" t="str">
        <f t="shared" si="187"/>
        <v>K-C6</v>
      </c>
      <c r="O2040" s="243"/>
      <c r="P2040" s="243"/>
      <c r="Q2040" s="190" t="str">
        <f>VLOOKUP(K2040,TONG_SL!$A:$D,3,0)</f>
        <v>Túi</v>
      </c>
      <c r="R2040" s="248">
        <v>6</v>
      </c>
      <c r="S2040" s="159"/>
      <c r="T2040" s="159">
        <f>VLOOKUP(VLOOKUP(G2040,Ma_KH!$A:$R,18,0)&amp;K2040,Gia_MB!$A:$F,6,0)</f>
        <v>46000</v>
      </c>
      <c r="U2040" s="254">
        <f t="shared" si="183"/>
        <v>276000</v>
      </c>
      <c r="V2040" s="159"/>
      <c r="W2040" s="246">
        <f t="shared" si="184"/>
        <v>0</v>
      </c>
      <c r="X2040" s="247" t="str">
        <f t="shared" si="185"/>
        <v>8</v>
      </c>
      <c r="Y2040" s="159"/>
      <c r="Z2040" s="254">
        <f t="shared" si="186"/>
        <v>22080</v>
      </c>
      <c r="AA2040" s="5">
        <f>VLOOKUP(G2040,Ma_KH!$A:$R,14,0)</f>
        <v>60</v>
      </c>
    </row>
    <row r="2041" spans="1:27" x14ac:dyDescent="0.25">
      <c r="A2041" s="186">
        <v>46113</v>
      </c>
      <c r="B2041" s="205">
        <v>4186876093</v>
      </c>
      <c r="C2041" s="189" t="s">
        <v>15253</v>
      </c>
      <c r="D2041" s="186">
        <v>46120</v>
      </c>
      <c r="E2041" s="206"/>
      <c r="F2041" s="189"/>
      <c r="G2041" s="207" t="s">
        <v>15038</v>
      </c>
      <c r="H2041" s="206"/>
      <c r="I2041" s="288" t="s">
        <v>15661</v>
      </c>
      <c r="J2041" s="283" t="s">
        <v>1769</v>
      </c>
      <c r="K2041" s="205" t="s">
        <v>27</v>
      </c>
      <c r="L2041" s="190" t="str">
        <f>VLOOKUP($K2041,TONG_SL!$A:$D,2,0)</f>
        <v>Chân giò heo muối 300g</v>
      </c>
      <c r="M2041" s="243"/>
      <c r="N2041" s="190" t="str">
        <f t="shared" si="187"/>
        <v>K-C6</v>
      </c>
      <c r="O2041" s="243"/>
      <c r="P2041" s="243"/>
      <c r="Q2041" s="190" t="str">
        <f>VLOOKUP(K2041,TONG_SL!$A:$D,3,0)</f>
        <v>Túi</v>
      </c>
      <c r="R2041" s="248">
        <v>15</v>
      </c>
      <c r="S2041" s="159"/>
      <c r="T2041" s="159">
        <f>VLOOKUP(VLOOKUP(G2041,Ma_KH!$A:$R,18,0)&amp;K2041,Gia_MB!$A:$F,6,0)</f>
        <v>73431</v>
      </c>
      <c r="U2041" s="254">
        <f t="shared" ref="U2041:U2104" si="188">T2041*R2041</f>
        <v>1101465</v>
      </c>
      <c r="V2041" s="159"/>
      <c r="W2041" s="246">
        <f t="shared" ref="W2041:W2104" si="189">U2041*V2041</f>
        <v>0</v>
      </c>
      <c r="X2041" s="247" t="str">
        <f t="shared" ref="X2041:X2104" si="190">IF(B2041&lt;&gt;"","8","0")</f>
        <v>8</v>
      </c>
      <c r="Y2041" s="159"/>
      <c r="Z2041" s="254">
        <f t="shared" ref="Z2041:Z2104" si="191">U2041*X2041%</f>
        <v>88117.2</v>
      </c>
      <c r="AA2041" s="5">
        <f>VLOOKUP(G2041,Ma_KH!$A:$R,14,0)</f>
        <v>60</v>
      </c>
    </row>
    <row r="2042" spans="1:27" x14ac:dyDescent="0.25">
      <c r="A2042" s="186">
        <v>46113</v>
      </c>
      <c r="B2042" s="205">
        <v>4186876093</v>
      </c>
      <c r="C2042" s="189" t="s">
        <v>15253</v>
      </c>
      <c r="D2042" s="186">
        <v>46120</v>
      </c>
      <c r="E2042" s="206"/>
      <c r="F2042" s="189"/>
      <c r="G2042" s="207" t="s">
        <v>15038</v>
      </c>
      <c r="H2042" s="206"/>
      <c r="I2042" s="288" t="s">
        <v>15661</v>
      </c>
      <c r="J2042" s="283" t="s">
        <v>1769</v>
      </c>
      <c r="K2042" s="205" t="s">
        <v>37</v>
      </c>
      <c r="L2042" s="190" t="str">
        <f>VLOOKUP($K2042,TONG_SL!$A:$D,2,0)</f>
        <v>Chả cốm 300g</v>
      </c>
      <c r="M2042" s="243"/>
      <c r="N2042" s="190" t="str">
        <f t="shared" si="187"/>
        <v>K-C6</v>
      </c>
      <c r="O2042" s="243"/>
      <c r="P2042" s="243"/>
      <c r="Q2042" s="190" t="str">
        <f>VLOOKUP(K2042,TONG_SL!$A:$D,3,0)</f>
        <v>Túi</v>
      </c>
      <c r="R2042" s="248">
        <v>11</v>
      </c>
      <c r="S2042" s="159"/>
      <c r="T2042" s="159">
        <f>VLOOKUP(VLOOKUP(G2042,Ma_KH!$A:$R,18,0)&amp;K2042,Gia_MB!$A:$F,6,0)</f>
        <v>74250</v>
      </c>
      <c r="U2042" s="254">
        <f t="shared" si="188"/>
        <v>816750</v>
      </c>
      <c r="V2042" s="159"/>
      <c r="W2042" s="246">
        <f t="shared" si="189"/>
        <v>0</v>
      </c>
      <c r="X2042" s="247" t="str">
        <f t="shared" si="190"/>
        <v>8</v>
      </c>
      <c r="Y2042" s="159"/>
      <c r="Z2042" s="254">
        <f t="shared" si="191"/>
        <v>65340</v>
      </c>
      <c r="AA2042" s="5">
        <f>VLOOKUP(G2042,Ma_KH!$A:$R,14,0)</f>
        <v>60</v>
      </c>
    </row>
    <row r="2043" spans="1:27" x14ac:dyDescent="0.25">
      <c r="A2043" s="186">
        <v>46113</v>
      </c>
      <c r="B2043" s="205">
        <v>4186876093</v>
      </c>
      <c r="C2043" s="189" t="s">
        <v>15253</v>
      </c>
      <c r="D2043" s="186">
        <v>46120</v>
      </c>
      <c r="E2043" s="206"/>
      <c r="F2043" s="189"/>
      <c r="G2043" s="207" t="s">
        <v>15038</v>
      </c>
      <c r="H2043" s="206"/>
      <c r="I2043" s="288" t="s">
        <v>15661</v>
      </c>
      <c r="J2043" s="283" t="s">
        <v>1769</v>
      </c>
      <c r="K2043" s="205" t="s">
        <v>34</v>
      </c>
      <c r="L2043" s="190" t="str">
        <f>VLOOKUP($K2043,TONG_SL!$A:$D,2,0)</f>
        <v>Tai heo muối 200g</v>
      </c>
      <c r="M2043" s="243"/>
      <c r="N2043" s="190" t="str">
        <f t="shared" si="187"/>
        <v>K-C6</v>
      </c>
      <c r="O2043" s="243"/>
      <c r="P2043" s="243"/>
      <c r="Q2043" s="190" t="str">
        <f>VLOOKUP(K2043,TONG_SL!$A:$D,3,0)</f>
        <v>Túi</v>
      </c>
      <c r="R2043" s="248">
        <v>7</v>
      </c>
      <c r="S2043" s="159"/>
      <c r="T2043" s="159">
        <f>VLOOKUP(VLOOKUP(G2043,Ma_KH!$A:$R,18,0)&amp;K2043,Gia_MB!$A:$F,6,0)</f>
        <v>55595</v>
      </c>
      <c r="U2043" s="254">
        <f t="shared" si="188"/>
        <v>389165</v>
      </c>
      <c r="V2043" s="159"/>
      <c r="W2043" s="246">
        <f t="shared" si="189"/>
        <v>0</v>
      </c>
      <c r="X2043" s="247" t="str">
        <f t="shared" si="190"/>
        <v>8</v>
      </c>
      <c r="Y2043" s="159"/>
      <c r="Z2043" s="254">
        <f t="shared" si="191"/>
        <v>31133.200000000001</v>
      </c>
      <c r="AA2043" s="5">
        <f>VLOOKUP(G2043,Ma_KH!$A:$R,14,0)</f>
        <v>60</v>
      </c>
    </row>
    <row r="2044" spans="1:27" x14ac:dyDescent="0.25">
      <c r="A2044" s="186">
        <v>46113</v>
      </c>
      <c r="B2044" s="205">
        <v>4186876093</v>
      </c>
      <c r="C2044" s="189" t="s">
        <v>15253</v>
      </c>
      <c r="D2044" s="186">
        <v>46120</v>
      </c>
      <c r="E2044" s="206"/>
      <c r="F2044" s="189"/>
      <c r="G2044" s="207" t="s">
        <v>15038</v>
      </c>
      <c r="H2044" s="206"/>
      <c r="I2044" s="288" t="s">
        <v>15661</v>
      </c>
      <c r="J2044" s="283" t="s">
        <v>1769</v>
      </c>
      <c r="K2044" s="205" t="s">
        <v>32</v>
      </c>
      <c r="L2044" s="190" t="str">
        <f>VLOOKUP($K2044,TONG_SL!$A:$D,2,0)</f>
        <v>Giò Tai Lưỡi Xào 250g</v>
      </c>
      <c r="M2044" s="243"/>
      <c r="N2044" s="190" t="str">
        <f t="shared" si="187"/>
        <v>K-C6</v>
      </c>
      <c r="O2044" s="243"/>
      <c r="P2044" s="243"/>
      <c r="Q2044" s="190" t="str">
        <f>VLOOKUP(K2044,TONG_SL!$A:$D,3,0)</f>
        <v>Túi</v>
      </c>
      <c r="R2044" s="248">
        <v>7</v>
      </c>
      <c r="S2044" s="159"/>
      <c r="T2044" s="159">
        <f>VLOOKUP(VLOOKUP(G2044,Ma_KH!$A:$R,18,0)&amp;K2044,Gia_MB!$A:$F,6,0)</f>
        <v>50182</v>
      </c>
      <c r="U2044" s="254">
        <f t="shared" si="188"/>
        <v>351274</v>
      </c>
      <c r="V2044" s="159"/>
      <c r="W2044" s="246">
        <f t="shared" si="189"/>
        <v>0</v>
      </c>
      <c r="X2044" s="247" t="str">
        <f t="shared" si="190"/>
        <v>8</v>
      </c>
      <c r="Y2044" s="159"/>
      <c r="Z2044" s="254">
        <f t="shared" si="191"/>
        <v>28101.920000000002</v>
      </c>
      <c r="AA2044" s="5">
        <f>VLOOKUP(G2044,Ma_KH!$A:$R,14,0)</f>
        <v>60</v>
      </c>
    </row>
    <row r="2045" spans="1:27" x14ac:dyDescent="0.25">
      <c r="A2045" s="186">
        <v>46113</v>
      </c>
      <c r="B2045" s="205">
        <v>4186876093</v>
      </c>
      <c r="C2045" s="189" t="s">
        <v>15253</v>
      </c>
      <c r="D2045" s="186">
        <v>46120</v>
      </c>
      <c r="E2045" s="206"/>
      <c r="F2045" s="189"/>
      <c r="G2045" s="207" t="s">
        <v>15038</v>
      </c>
      <c r="H2045" s="206"/>
      <c r="I2045" s="288" t="s">
        <v>15661</v>
      </c>
      <c r="J2045" s="283" t="s">
        <v>1769</v>
      </c>
      <c r="K2045" s="205" t="s">
        <v>48</v>
      </c>
      <c r="L2045" s="190" t="str">
        <f>VLOOKUP($K2045,TONG_SL!$A:$D,2,0)</f>
        <v>Mọc Nấm Hương 250g</v>
      </c>
      <c r="M2045" s="243"/>
      <c r="N2045" s="190" t="str">
        <f t="shared" si="187"/>
        <v>K-C6</v>
      </c>
      <c r="O2045" s="243"/>
      <c r="P2045" s="243"/>
      <c r="Q2045" s="190" t="str">
        <f>VLOOKUP(K2045,TONG_SL!$A:$D,3,0)</f>
        <v>Túi</v>
      </c>
      <c r="R2045" s="248">
        <v>7</v>
      </c>
      <c r="S2045" s="159"/>
      <c r="T2045" s="159">
        <f>VLOOKUP(VLOOKUP(G2045,Ma_KH!$A:$R,18,0)&amp;K2045,Gia_MB!$A:$F,6,0)</f>
        <v>46000</v>
      </c>
      <c r="U2045" s="254">
        <f t="shared" si="188"/>
        <v>322000</v>
      </c>
      <c r="V2045" s="159"/>
      <c r="W2045" s="246">
        <f t="shared" si="189"/>
        <v>0</v>
      </c>
      <c r="X2045" s="247" t="str">
        <f t="shared" si="190"/>
        <v>8</v>
      </c>
      <c r="Y2045" s="159"/>
      <c r="Z2045" s="254">
        <f t="shared" si="191"/>
        <v>25760</v>
      </c>
      <c r="AA2045" s="5">
        <f>VLOOKUP(G2045,Ma_KH!$A:$R,14,0)</f>
        <v>60</v>
      </c>
    </row>
    <row r="2046" spans="1:27" x14ac:dyDescent="0.25">
      <c r="A2046" s="186">
        <v>46113</v>
      </c>
      <c r="B2046" s="205">
        <v>4186876093</v>
      </c>
      <c r="C2046" s="189" t="s">
        <v>15253</v>
      </c>
      <c r="D2046" s="186">
        <v>46120</v>
      </c>
      <c r="E2046" s="206"/>
      <c r="F2046" s="189"/>
      <c r="G2046" s="207" t="s">
        <v>15038</v>
      </c>
      <c r="H2046" s="206"/>
      <c r="I2046" s="288" t="s">
        <v>15661</v>
      </c>
      <c r="J2046" s="283" t="s">
        <v>1769</v>
      </c>
      <c r="K2046" s="205" t="s">
        <v>30</v>
      </c>
      <c r="L2046" s="190" t="str">
        <f>VLOOKUP($K2046,TONG_SL!$A:$D,2,0)</f>
        <v>Gà muối 500g</v>
      </c>
      <c r="M2046" s="243"/>
      <c r="N2046" s="190" t="str">
        <f t="shared" si="187"/>
        <v>K-C6</v>
      </c>
      <c r="O2046" s="243"/>
      <c r="P2046" s="243"/>
      <c r="Q2046" s="190" t="str">
        <f>VLOOKUP(K2046,TONG_SL!$A:$D,3,0)</f>
        <v>Túi</v>
      </c>
      <c r="R2046" s="248">
        <v>21</v>
      </c>
      <c r="S2046" s="159"/>
      <c r="T2046" s="159">
        <f>VLOOKUP(VLOOKUP(G2046,Ma_KH!$A:$R,18,0)&amp;K2046,Gia_MB!$A:$F,6,0)</f>
        <v>116611</v>
      </c>
      <c r="U2046" s="254">
        <f t="shared" si="188"/>
        <v>2448831</v>
      </c>
      <c r="V2046" s="159"/>
      <c r="W2046" s="246">
        <f t="shared" si="189"/>
        <v>0</v>
      </c>
      <c r="X2046" s="247" t="str">
        <f t="shared" si="190"/>
        <v>8</v>
      </c>
      <c r="Y2046" s="159"/>
      <c r="Z2046" s="254">
        <f t="shared" si="191"/>
        <v>195906.48</v>
      </c>
      <c r="AA2046" s="5">
        <f>VLOOKUP(G2046,Ma_KH!$A:$R,14,0)</f>
        <v>60</v>
      </c>
    </row>
    <row r="2047" spans="1:27" x14ac:dyDescent="0.25">
      <c r="A2047" s="186">
        <v>46115</v>
      </c>
      <c r="B2047" s="205">
        <v>4187063979</v>
      </c>
      <c r="C2047" s="189" t="s">
        <v>15253</v>
      </c>
      <c r="D2047" s="186">
        <v>46120</v>
      </c>
      <c r="E2047" s="206"/>
      <c r="F2047" s="189"/>
      <c r="G2047" s="207" t="s">
        <v>15038</v>
      </c>
      <c r="H2047" s="206"/>
      <c r="I2047" s="288" t="s">
        <v>15662</v>
      </c>
      <c r="J2047" s="283" t="s">
        <v>1769</v>
      </c>
      <c r="K2047" s="205" t="s">
        <v>27</v>
      </c>
      <c r="L2047" s="190" t="str">
        <f>VLOOKUP($K2047,TONG_SL!$A:$D,2,0)</f>
        <v>Chân giò heo muối 300g</v>
      </c>
      <c r="M2047" s="243"/>
      <c r="N2047" s="190" t="str">
        <f t="shared" si="187"/>
        <v>K-C6</v>
      </c>
      <c r="O2047" s="243"/>
      <c r="P2047" s="243"/>
      <c r="Q2047" s="190" t="str">
        <f>VLOOKUP(K2047,TONG_SL!$A:$D,3,0)</f>
        <v>Túi</v>
      </c>
      <c r="R2047" s="248">
        <v>15</v>
      </c>
      <c r="S2047" s="159"/>
      <c r="T2047" s="159">
        <f>VLOOKUP(VLOOKUP(G2047,Ma_KH!$A:$R,18,0)&amp;K2047,Gia_MB!$A:$F,6,0)</f>
        <v>73431</v>
      </c>
      <c r="U2047" s="254">
        <f t="shared" si="188"/>
        <v>1101465</v>
      </c>
      <c r="V2047" s="159"/>
      <c r="W2047" s="246">
        <f t="shared" si="189"/>
        <v>0</v>
      </c>
      <c r="X2047" s="247" t="str">
        <f t="shared" si="190"/>
        <v>8</v>
      </c>
      <c r="Y2047" s="159"/>
      <c r="Z2047" s="254">
        <f t="shared" si="191"/>
        <v>88117.2</v>
      </c>
      <c r="AA2047" s="5">
        <f>VLOOKUP(G2047,Ma_KH!$A:$R,14,0)</f>
        <v>60</v>
      </c>
    </row>
    <row r="2048" spans="1:27" x14ac:dyDescent="0.25">
      <c r="A2048" s="186">
        <v>46115</v>
      </c>
      <c r="B2048" s="205">
        <v>4187063979</v>
      </c>
      <c r="C2048" s="189" t="s">
        <v>15253</v>
      </c>
      <c r="D2048" s="186">
        <v>46120</v>
      </c>
      <c r="E2048" s="206"/>
      <c r="F2048" s="189"/>
      <c r="G2048" s="207" t="s">
        <v>15038</v>
      </c>
      <c r="H2048" s="206"/>
      <c r="I2048" s="288" t="s">
        <v>15662</v>
      </c>
      <c r="J2048" s="283" t="s">
        <v>1769</v>
      </c>
      <c r="K2048" s="205" t="s">
        <v>32</v>
      </c>
      <c r="L2048" s="190" t="str">
        <f>VLOOKUP($K2048,TONG_SL!$A:$D,2,0)</f>
        <v>Giò Tai Lưỡi Xào 250g</v>
      </c>
      <c r="M2048" s="243"/>
      <c r="N2048" s="190" t="str">
        <f t="shared" si="187"/>
        <v>K-C6</v>
      </c>
      <c r="O2048" s="243"/>
      <c r="P2048" s="243"/>
      <c r="Q2048" s="190" t="str">
        <f>VLOOKUP(K2048,TONG_SL!$A:$D,3,0)</f>
        <v>Túi</v>
      </c>
      <c r="R2048" s="248">
        <v>10</v>
      </c>
      <c r="S2048" s="159"/>
      <c r="T2048" s="159">
        <f>VLOOKUP(VLOOKUP(G2048,Ma_KH!$A:$R,18,0)&amp;K2048,Gia_MB!$A:$F,6,0)</f>
        <v>50182</v>
      </c>
      <c r="U2048" s="254">
        <f t="shared" si="188"/>
        <v>501820</v>
      </c>
      <c r="V2048" s="159"/>
      <c r="W2048" s="246">
        <f t="shared" si="189"/>
        <v>0</v>
      </c>
      <c r="X2048" s="247" t="str">
        <f t="shared" si="190"/>
        <v>8</v>
      </c>
      <c r="Y2048" s="159"/>
      <c r="Z2048" s="254">
        <f t="shared" si="191"/>
        <v>40145.599999999999</v>
      </c>
      <c r="AA2048" s="5">
        <f>VLOOKUP(G2048,Ma_KH!$A:$R,14,0)</f>
        <v>60</v>
      </c>
    </row>
    <row r="2049" spans="1:27" x14ac:dyDescent="0.25">
      <c r="A2049" s="186">
        <v>46115</v>
      </c>
      <c r="B2049" s="205">
        <v>4187063979</v>
      </c>
      <c r="C2049" s="189" t="s">
        <v>15253</v>
      </c>
      <c r="D2049" s="186">
        <v>46120</v>
      </c>
      <c r="E2049" s="206"/>
      <c r="F2049" s="189"/>
      <c r="G2049" s="207" t="s">
        <v>15038</v>
      </c>
      <c r="H2049" s="206"/>
      <c r="I2049" s="288" t="s">
        <v>15662</v>
      </c>
      <c r="J2049" s="283" t="s">
        <v>1769</v>
      </c>
      <c r="K2049" s="205" t="s">
        <v>44</v>
      </c>
      <c r="L2049" s="190" t="str">
        <f>VLOOKUP($K2049,TONG_SL!$A:$D,2,0)</f>
        <v>Giò lụa cây 250g</v>
      </c>
      <c r="M2049" s="243"/>
      <c r="N2049" s="190" t="str">
        <f t="shared" si="187"/>
        <v>K-C6</v>
      </c>
      <c r="O2049" s="243"/>
      <c r="P2049" s="243"/>
      <c r="Q2049" s="190" t="str">
        <f>VLOOKUP(K2049,TONG_SL!$A:$D,3,0)</f>
        <v>Túi</v>
      </c>
      <c r="R2049" s="248">
        <v>15</v>
      </c>
      <c r="S2049" s="159"/>
      <c r="T2049" s="159">
        <f>VLOOKUP(VLOOKUP(G2049,Ma_KH!$A:$R,18,0)&amp;K2049,Gia_MB!$A:$F,6,0)</f>
        <v>49500</v>
      </c>
      <c r="U2049" s="254">
        <f t="shared" si="188"/>
        <v>742500</v>
      </c>
      <c r="V2049" s="159"/>
      <c r="W2049" s="246">
        <f t="shared" si="189"/>
        <v>0</v>
      </c>
      <c r="X2049" s="247" t="str">
        <f t="shared" si="190"/>
        <v>8</v>
      </c>
      <c r="Y2049" s="159"/>
      <c r="Z2049" s="254">
        <f t="shared" si="191"/>
        <v>59400</v>
      </c>
      <c r="AA2049" s="5">
        <f>VLOOKUP(G2049,Ma_KH!$A:$R,14,0)</f>
        <v>60</v>
      </c>
    </row>
    <row r="2050" spans="1:27" x14ac:dyDescent="0.25">
      <c r="A2050" s="186">
        <v>46115</v>
      </c>
      <c r="B2050" s="205">
        <v>4187063979</v>
      </c>
      <c r="C2050" s="189" t="s">
        <v>15253</v>
      </c>
      <c r="D2050" s="186">
        <v>46120</v>
      </c>
      <c r="E2050" s="206"/>
      <c r="F2050" s="189"/>
      <c r="G2050" s="207" t="s">
        <v>15038</v>
      </c>
      <c r="H2050" s="206"/>
      <c r="I2050" s="288" t="s">
        <v>15662</v>
      </c>
      <c r="J2050" s="283" t="s">
        <v>1769</v>
      </c>
      <c r="K2050" s="205" t="s">
        <v>48</v>
      </c>
      <c r="L2050" s="190" t="str">
        <f>VLOOKUP($K2050,TONG_SL!$A:$D,2,0)</f>
        <v>Mọc Nấm Hương 250g</v>
      </c>
      <c r="M2050" s="243"/>
      <c r="N2050" s="190" t="str">
        <f t="shared" si="187"/>
        <v>K-C6</v>
      </c>
      <c r="O2050" s="243"/>
      <c r="P2050" s="243"/>
      <c r="Q2050" s="190" t="str">
        <f>VLOOKUP(K2050,TONG_SL!$A:$D,3,0)</f>
        <v>Túi</v>
      </c>
      <c r="R2050" s="248">
        <v>10</v>
      </c>
      <c r="S2050" s="159"/>
      <c r="T2050" s="159">
        <f>VLOOKUP(VLOOKUP(G2050,Ma_KH!$A:$R,18,0)&amp;K2050,Gia_MB!$A:$F,6,0)</f>
        <v>46000</v>
      </c>
      <c r="U2050" s="254">
        <f t="shared" si="188"/>
        <v>460000</v>
      </c>
      <c r="V2050" s="159"/>
      <c r="W2050" s="246">
        <f t="shared" si="189"/>
        <v>0</v>
      </c>
      <c r="X2050" s="247" t="str">
        <f t="shared" si="190"/>
        <v>8</v>
      </c>
      <c r="Y2050" s="159"/>
      <c r="Z2050" s="254">
        <f t="shared" si="191"/>
        <v>36800</v>
      </c>
      <c r="AA2050" s="5">
        <f>VLOOKUP(G2050,Ma_KH!$A:$R,14,0)</f>
        <v>60</v>
      </c>
    </row>
    <row r="2051" spans="1:27" x14ac:dyDescent="0.25">
      <c r="A2051" s="186">
        <v>46115</v>
      </c>
      <c r="B2051" s="205">
        <v>4187063979</v>
      </c>
      <c r="C2051" s="189" t="s">
        <v>15253</v>
      </c>
      <c r="D2051" s="186">
        <v>46120</v>
      </c>
      <c r="E2051" s="206"/>
      <c r="F2051" s="189"/>
      <c r="G2051" s="207" t="s">
        <v>15038</v>
      </c>
      <c r="H2051" s="206"/>
      <c r="I2051" s="288" t="s">
        <v>15662</v>
      </c>
      <c r="J2051" s="283" t="s">
        <v>1769</v>
      </c>
      <c r="K2051" s="205" t="s">
        <v>34</v>
      </c>
      <c r="L2051" s="190" t="str">
        <f>VLOOKUP($K2051,TONG_SL!$A:$D,2,0)</f>
        <v>Tai heo muối 200g</v>
      </c>
      <c r="M2051" s="243"/>
      <c r="N2051" s="190" t="str">
        <f t="shared" ref="N2051:N2114" si="192">IF($B2051&lt;&gt;"","K-C6","")</f>
        <v>K-C6</v>
      </c>
      <c r="O2051" s="243"/>
      <c r="P2051" s="243"/>
      <c r="Q2051" s="190" t="str">
        <f>VLOOKUP(K2051,TONG_SL!$A:$D,3,0)</f>
        <v>Túi</v>
      </c>
      <c r="R2051" s="248">
        <v>15</v>
      </c>
      <c r="S2051" s="159"/>
      <c r="T2051" s="159">
        <f>VLOOKUP(VLOOKUP(G2051,Ma_KH!$A:$R,18,0)&amp;K2051,Gia_MB!$A:$F,6,0)</f>
        <v>55595</v>
      </c>
      <c r="U2051" s="254">
        <f t="shared" si="188"/>
        <v>833925</v>
      </c>
      <c r="V2051" s="159"/>
      <c r="W2051" s="246">
        <f t="shared" si="189"/>
        <v>0</v>
      </c>
      <c r="X2051" s="247" t="str">
        <f t="shared" si="190"/>
        <v>8</v>
      </c>
      <c r="Y2051" s="159"/>
      <c r="Z2051" s="254">
        <f t="shared" si="191"/>
        <v>66714</v>
      </c>
      <c r="AA2051" s="5">
        <f>VLOOKUP(G2051,Ma_KH!$A:$R,14,0)</f>
        <v>60</v>
      </c>
    </row>
    <row r="2052" spans="1:27" x14ac:dyDescent="0.25">
      <c r="A2052" s="186">
        <v>46113</v>
      </c>
      <c r="B2052" s="205">
        <v>4186879325</v>
      </c>
      <c r="C2052" s="189" t="s">
        <v>15253</v>
      </c>
      <c r="D2052" s="186">
        <v>46120</v>
      </c>
      <c r="E2052" s="206"/>
      <c r="F2052" s="189"/>
      <c r="G2052" s="207" t="s">
        <v>15038</v>
      </c>
      <c r="H2052" s="206"/>
      <c r="I2052" s="288" t="s">
        <v>15663</v>
      </c>
      <c r="J2052" s="283" t="s">
        <v>1769</v>
      </c>
      <c r="K2052" s="205" t="s">
        <v>27</v>
      </c>
      <c r="L2052" s="190" t="str">
        <f>VLOOKUP($K2052,TONG_SL!$A:$D,2,0)</f>
        <v>Chân giò heo muối 300g</v>
      </c>
      <c r="M2052" s="243"/>
      <c r="N2052" s="190" t="str">
        <f t="shared" si="192"/>
        <v>K-C6</v>
      </c>
      <c r="O2052" s="243"/>
      <c r="P2052" s="243"/>
      <c r="Q2052" s="190" t="str">
        <f>VLOOKUP(K2052,TONG_SL!$A:$D,3,0)</f>
        <v>Túi</v>
      </c>
      <c r="R2052" s="248">
        <v>15</v>
      </c>
      <c r="S2052" s="159"/>
      <c r="T2052" s="159">
        <f>VLOOKUP(VLOOKUP(G2052,Ma_KH!$A:$R,18,0)&amp;K2052,Gia_MB!$A:$F,6,0)</f>
        <v>73431</v>
      </c>
      <c r="U2052" s="254">
        <f t="shared" si="188"/>
        <v>1101465</v>
      </c>
      <c r="V2052" s="159"/>
      <c r="W2052" s="246">
        <f t="shared" si="189"/>
        <v>0</v>
      </c>
      <c r="X2052" s="247" t="str">
        <f t="shared" si="190"/>
        <v>8</v>
      </c>
      <c r="Y2052" s="159"/>
      <c r="Z2052" s="254">
        <f t="shared" si="191"/>
        <v>88117.2</v>
      </c>
      <c r="AA2052" s="5">
        <f>VLOOKUP(G2052,Ma_KH!$A:$R,14,0)</f>
        <v>60</v>
      </c>
    </row>
    <row r="2053" spans="1:27" x14ac:dyDescent="0.25">
      <c r="A2053" s="186">
        <v>46113</v>
      </c>
      <c r="B2053" s="205">
        <v>4186879325</v>
      </c>
      <c r="C2053" s="189" t="s">
        <v>15253</v>
      </c>
      <c r="D2053" s="186">
        <v>46120</v>
      </c>
      <c r="E2053" s="206"/>
      <c r="F2053" s="189"/>
      <c r="G2053" s="207" t="s">
        <v>15038</v>
      </c>
      <c r="H2053" s="206"/>
      <c r="I2053" s="288" t="s">
        <v>15663</v>
      </c>
      <c r="J2053" s="283" t="s">
        <v>1769</v>
      </c>
      <c r="K2053" s="205" t="s">
        <v>37</v>
      </c>
      <c r="L2053" s="190" t="str">
        <f>VLOOKUP($K2053,TONG_SL!$A:$D,2,0)</f>
        <v>Chả cốm 300g</v>
      </c>
      <c r="M2053" s="243"/>
      <c r="N2053" s="190" t="str">
        <f t="shared" si="192"/>
        <v>K-C6</v>
      </c>
      <c r="O2053" s="243"/>
      <c r="P2053" s="243"/>
      <c r="Q2053" s="190" t="str">
        <f>VLOOKUP(K2053,TONG_SL!$A:$D,3,0)</f>
        <v>Túi</v>
      </c>
      <c r="R2053" s="248">
        <v>2</v>
      </c>
      <c r="S2053" s="159"/>
      <c r="T2053" s="159">
        <f>VLOOKUP(VLOOKUP(G2053,Ma_KH!$A:$R,18,0)&amp;K2053,Gia_MB!$A:$F,6,0)</f>
        <v>74250</v>
      </c>
      <c r="U2053" s="254">
        <f t="shared" si="188"/>
        <v>148500</v>
      </c>
      <c r="V2053" s="159"/>
      <c r="W2053" s="246">
        <f t="shared" si="189"/>
        <v>0</v>
      </c>
      <c r="X2053" s="247" t="str">
        <f t="shared" si="190"/>
        <v>8</v>
      </c>
      <c r="Y2053" s="159"/>
      <c r="Z2053" s="254">
        <f t="shared" si="191"/>
        <v>11880</v>
      </c>
      <c r="AA2053" s="5">
        <f>VLOOKUP(G2053,Ma_KH!$A:$R,14,0)</f>
        <v>60</v>
      </c>
    </row>
    <row r="2054" spans="1:27" x14ac:dyDescent="0.25">
      <c r="A2054" s="186">
        <v>46113</v>
      </c>
      <c r="B2054" s="205">
        <v>4186879325</v>
      </c>
      <c r="C2054" s="189" t="s">
        <v>15253</v>
      </c>
      <c r="D2054" s="186">
        <v>46120</v>
      </c>
      <c r="E2054" s="206"/>
      <c r="F2054" s="189"/>
      <c r="G2054" s="207" t="s">
        <v>15038</v>
      </c>
      <c r="H2054" s="206"/>
      <c r="I2054" s="288" t="s">
        <v>15663</v>
      </c>
      <c r="J2054" s="283" t="s">
        <v>1769</v>
      </c>
      <c r="K2054" s="205" t="s">
        <v>48</v>
      </c>
      <c r="L2054" s="190" t="str">
        <f>VLOOKUP($K2054,TONG_SL!$A:$D,2,0)</f>
        <v>Mọc Nấm Hương 250g</v>
      </c>
      <c r="M2054" s="243"/>
      <c r="N2054" s="190" t="str">
        <f t="shared" si="192"/>
        <v>K-C6</v>
      </c>
      <c r="O2054" s="243"/>
      <c r="P2054" s="243"/>
      <c r="Q2054" s="190" t="str">
        <f>VLOOKUP(K2054,TONG_SL!$A:$D,3,0)</f>
        <v>Túi</v>
      </c>
      <c r="R2054" s="248">
        <v>3</v>
      </c>
      <c r="S2054" s="159"/>
      <c r="T2054" s="159">
        <f>VLOOKUP(VLOOKUP(G2054,Ma_KH!$A:$R,18,0)&amp;K2054,Gia_MB!$A:$F,6,0)</f>
        <v>46000</v>
      </c>
      <c r="U2054" s="254">
        <f t="shared" si="188"/>
        <v>138000</v>
      </c>
      <c r="V2054" s="159"/>
      <c r="W2054" s="246">
        <f t="shared" si="189"/>
        <v>0</v>
      </c>
      <c r="X2054" s="247" t="str">
        <f t="shared" si="190"/>
        <v>8</v>
      </c>
      <c r="Y2054" s="159"/>
      <c r="Z2054" s="254">
        <f t="shared" si="191"/>
        <v>11040</v>
      </c>
      <c r="AA2054" s="5">
        <f>VLOOKUP(G2054,Ma_KH!$A:$R,14,0)</f>
        <v>60</v>
      </c>
    </row>
    <row r="2055" spans="1:27" x14ac:dyDescent="0.25">
      <c r="A2055" s="186">
        <v>46113</v>
      </c>
      <c r="B2055" s="205">
        <v>4186879325</v>
      </c>
      <c r="C2055" s="189" t="s">
        <v>15253</v>
      </c>
      <c r="D2055" s="186">
        <v>46120</v>
      </c>
      <c r="E2055" s="206"/>
      <c r="F2055" s="189"/>
      <c r="G2055" s="207" t="s">
        <v>15038</v>
      </c>
      <c r="H2055" s="206"/>
      <c r="I2055" s="288" t="s">
        <v>15663</v>
      </c>
      <c r="J2055" s="283" t="s">
        <v>1769</v>
      </c>
      <c r="K2055" s="205" t="s">
        <v>32</v>
      </c>
      <c r="L2055" s="190" t="str">
        <f>VLOOKUP($K2055,TONG_SL!$A:$D,2,0)</f>
        <v>Giò Tai Lưỡi Xào 250g</v>
      </c>
      <c r="M2055" s="243"/>
      <c r="N2055" s="190" t="str">
        <f t="shared" si="192"/>
        <v>K-C6</v>
      </c>
      <c r="O2055" s="243"/>
      <c r="P2055" s="243"/>
      <c r="Q2055" s="190" t="str">
        <f>VLOOKUP(K2055,TONG_SL!$A:$D,3,0)</f>
        <v>Túi</v>
      </c>
      <c r="R2055" s="248">
        <v>5</v>
      </c>
      <c r="S2055" s="159"/>
      <c r="T2055" s="159">
        <f>VLOOKUP(VLOOKUP(G2055,Ma_KH!$A:$R,18,0)&amp;K2055,Gia_MB!$A:$F,6,0)</f>
        <v>50182</v>
      </c>
      <c r="U2055" s="254">
        <f t="shared" si="188"/>
        <v>250910</v>
      </c>
      <c r="V2055" s="159"/>
      <c r="W2055" s="246">
        <f t="shared" si="189"/>
        <v>0</v>
      </c>
      <c r="X2055" s="247" t="str">
        <f t="shared" si="190"/>
        <v>8</v>
      </c>
      <c r="Y2055" s="159"/>
      <c r="Z2055" s="254">
        <f t="shared" si="191"/>
        <v>20072.8</v>
      </c>
      <c r="AA2055" s="5">
        <f>VLOOKUP(G2055,Ma_KH!$A:$R,14,0)</f>
        <v>60</v>
      </c>
    </row>
    <row r="2056" spans="1:27" x14ac:dyDescent="0.25">
      <c r="A2056" s="186">
        <v>46118</v>
      </c>
      <c r="B2056" s="205">
        <v>4187238206</v>
      </c>
      <c r="C2056" s="189" t="s">
        <v>15253</v>
      </c>
      <c r="D2056" s="186">
        <v>46119</v>
      </c>
      <c r="E2056" s="206"/>
      <c r="F2056" s="189"/>
      <c r="G2056" s="207" t="s">
        <v>12361</v>
      </c>
      <c r="H2056" s="206"/>
      <c r="I2056" s="288" t="s">
        <v>15664</v>
      </c>
      <c r="J2056" s="283" t="s">
        <v>1769</v>
      </c>
      <c r="K2056" s="205" t="s">
        <v>27</v>
      </c>
      <c r="L2056" s="190" t="str">
        <f>VLOOKUP($K2056,TONG_SL!$A:$D,2,0)</f>
        <v>Chân giò heo muối 300g</v>
      </c>
      <c r="M2056" s="243"/>
      <c r="N2056" s="190" t="str">
        <f t="shared" si="192"/>
        <v>K-C6</v>
      </c>
      <c r="O2056" s="243"/>
      <c r="P2056" s="243"/>
      <c r="Q2056" s="190" t="str">
        <f>VLOOKUP(K2056,TONG_SL!$A:$D,3,0)</f>
        <v>Túi</v>
      </c>
      <c r="R2056" s="248">
        <v>15</v>
      </c>
      <c r="S2056" s="159"/>
      <c r="T2056" s="159">
        <f>VLOOKUP(VLOOKUP(G2056,Ma_KH!$A:$R,18,0)&amp;K2056,Gia_MB!$A:$F,6,0)</f>
        <v>73431</v>
      </c>
      <c r="U2056" s="254">
        <f t="shared" si="188"/>
        <v>1101465</v>
      </c>
      <c r="V2056" s="159"/>
      <c r="W2056" s="246">
        <f t="shared" si="189"/>
        <v>0</v>
      </c>
      <c r="X2056" s="247" t="str">
        <f t="shared" si="190"/>
        <v>8</v>
      </c>
      <c r="Y2056" s="159"/>
      <c r="Z2056" s="254">
        <f t="shared" si="191"/>
        <v>88117.2</v>
      </c>
      <c r="AA2056" s="5">
        <f>VLOOKUP(G2056,Ma_KH!$A:$R,14,0)</f>
        <v>60</v>
      </c>
    </row>
    <row r="2057" spans="1:27" x14ac:dyDescent="0.25">
      <c r="A2057" s="186">
        <v>46118</v>
      </c>
      <c r="B2057" s="205">
        <v>4187238206</v>
      </c>
      <c r="C2057" s="189" t="s">
        <v>15253</v>
      </c>
      <c r="D2057" s="186">
        <v>46119</v>
      </c>
      <c r="E2057" s="206"/>
      <c r="F2057" s="189"/>
      <c r="G2057" s="207" t="s">
        <v>12361</v>
      </c>
      <c r="H2057" s="206"/>
      <c r="I2057" s="288" t="s">
        <v>15664</v>
      </c>
      <c r="J2057" s="283" t="s">
        <v>1769</v>
      </c>
      <c r="K2057" s="205" t="s">
        <v>30</v>
      </c>
      <c r="L2057" s="190" t="str">
        <f>VLOOKUP($K2057,TONG_SL!$A:$D,2,0)</f>
        <v>Gà muối 500g</v>
      </c>
      <c r="M2057" s="243"/>
      <c r="N2057" s="190" t="str">
        <f t="shared" si="192"/>
        <v>K-C6</v>
      </c>
      <c r="O2057" s="243"/>
      <c r="P2057" s="243"/>
      <c r="Q2057" s="190" t="str">
        <f>VLOOKUP(K2057,TONG_SL!$A:$D,3,0)</f>
        <v>Túi</v>
      </c>
      <c r="R2057" s="248">
        <v>10</v>
      </c>
      <c r="S2057" s="159"/>
      <c r="T2057" s="159">
        <f>VLOOKUP(VLOOKUP(G2057,Ma_KH!$A:$R,18,0)&amp;K2057,Gia_MB!$A:$F,6,0)</f>
        <v>116611</v>
      </c>
      <c r="U2057" s="254">
        <f t="shared" si="188"/>
        <v>1166110</v>
      </c>
      <c r="V2057" s="159"/>
      <c r="W2057" s="246">
        <f t="shared" si="189"/>
        <v>0</v>
      </c>
      <c r="X2057" s="247" t="str">
        <f t="shared" si="190"/>
        <v>8</v>
      </c>
      <c r="Y2057" s="159"/>
      <c r="Z2057" s="254">
        <f t="shared" si="191"/>
        <v>93288.8</v>
      </c>
      <c r="AA2057" s="5">
        <f>VLOOKUP(G2057,Ma_KH!$A:$R,14,0)</f>
        <v>60</v>
      </c>
    </row>
    <row r="2058" spans="1:27" x14ac:dyDescent="0.25">
      <c r="A2058" s="186">
        <v>46118</v>
      </c>
      <c r="B2058" s="205">
        <v>4187238206</v>
      </c>
      <c r="C2058" s="189" t="s">
        <v>15253</v>
      </c>
      <c r="D2058" s="186">
        <v>46119</v>
      </c>
      <c r="E2058" s="206"/>
      <c r="F2058" s="189"/>
      <c r="G2058" s="207" t="s">
        <v>12361</v>
      </c>
      <c r="H2058" s="206"/>
      <c r="I2058" s="288" t="s">
        <v>15664</v>
      </c>
      <c r="J2058" s="283" t="s">
        <v>1769</v>
      </c>
      <c r="K2058" s="205" t="s">
        <v>32</v>
      </c>
      <c r="L2058" s="190" t="str">
        <f>VLOOKUP($K2058,TONG_SL!$A:$D,2,0)</f>
        <v>Giò Tai Lưỡi Xào 250g</v>
      </c>
      <c r="M2058" s="243"/>
      <c r="N2058" s="190" t="str">
        <f t="shared" si="192"/>
        <v>K-C6</v>
      </c>
      <c r="O2058" s="243"/>
      <c r="P2058" s="243"/>
      <c r="Q2058" s="190" t="str">
        <f>VLOOKUP(K2058,TONG_SL!$A:$D,3,0)</f>
        <v>Túi</v>
      </c>
      <c r="R2058" s="248">
        <v>12</v>
      </c>
      <c r="S2058" s="159"/>
      <c r="T2058" s="159">
        <f>VLOOKUP(VLOOKUP(G2058,Ma_KH!$A:$R,18,0)&amp;K2058,Gia_MB!$A:$F,6,0)</f>
        <v>50182</v>
      </c>
      <c r="U2058" s="254">
        <f t="shared" si="188"/>
        <v>602184</v>
      </c>
      <c r="V2058" s="159"/>
      <c r="W2058" s="246">
        <f t="shared" si="189"/>
        <v>0</v>
      </c>
      <c r="X2058" s="247" t="str">
        <f t="shared" si="190"/>
        <v>8</v>
      </c>
      <c r="Y2058" s="159"/>
      <c r="Z2058" s="254">
        <f t="shared" si="191"/>
        <v>48174.720000000001</v>
      </c>
      <c r="AA2058" s="5">
        <f>VLOOKUP(G2058,Ma_KH!$A:$R,14,0)</f>
        <v>60</v>
      </c>
    </row>
    <row r="2059" spans="1:27" x14ac:dyDescent="0.25">
      <c r="A2059" s="186">
        <v>46118</v>
      </c>
      <c r="B2059" s="205">
        <v>4187238206</v>
      </c>
      <c r="C2059" s="189" t="s">
        <v>15253</v>
      </c>
      <c r="D2059" s="186">
        <v>46119</v>
      </c>
      <c r="E2059" s="206"/>
      <c r="F2059" s="189"/>
      <c r="G2059" s="207" t="s">
        <v>12361</v>
      </c>
      <c r="H2059" s="206"/>
      <c r="I2059" s="288" t="s">
        <v>15664</v>
      </c>
      <c r="J2059" s="283" t="s">
        <v>1769</v>
      </c>
      <c r="K2059" s="205" t="s">
        <v>48</v>
      </c>
      <c r="L2059" s="190" t="str">
        <f>VLOOKUP($K2059,TONG_SL!$A:$D,2,0)</f>
        <v>Mọc Nấm Hương 250g</v>
      </c>
      <c r="M2059" s="243"/>
      <c r="N2059" s="190" t="str">
        <f t="shared" si="192"/>
        <v>K-C6</v>
      </c>
      <c r="O2059" s="243"/>
      <c r="P2059" s="243"/>
      <c r="Q2059" s="190" t="str">
        <f>VLOOKUP(K2059,TONG_SL!$A:$D,3,0)</f>
        <v>Túi</v>
      </c>
      <c r="R2059" s="248">
        <v>8</v>
      </c>
      <c r="S2059" s="159"/>
      <c r="T2059" s="159">
        <f>VLOOKUP(VLOOKUP(G2059,Ma_KH!$A:$R,18,0)&amp;K2059,Gia_MB!$A:$F,6,0)</f>
        <v>46000</v>
      </c>
      <c r="U2059" s="254">
        <f t="shared" si="188"/>
        <v>368000</v>
      </c>
      <c r="V2059" s="159"/>
      <c r="W2059" s="246">
        <f t="shared" si="189"/>
        <v>0</v>
      </c>
      <c r="X2059" s="247" t="str">
        <f t="shared" si="190"/>
        <v>8</v>
      </c>
      <c r="Y2059" s="159"/>
      <c r="Z2059" s="254">
        <f t="shared" si="191"/>
        <v>29440</v>
      </c>
      <c r="AA2059" s="5">
        <f>VLOOKUP(G2059,Ma_KH!$A:$R,14,0)</f>
        <v>60</v>
      </c>
    </row>
    <row r="2060" spans="1:27" x14ac:dyDescent="0.25">
      <c r="A2060" s="186">
        <v>46117</v>
      </c>
      <c r="B2060" s="205">
        <v>4187095570</v>
      </c>
      <c r="C2060" s="189" t="s">
        <v>15253</v>
      </c>
      <c r="D2060" s="186">
        <v>46119</v>
      </c>
      <c r="E2060" s="206"/>
      <c r="F2060" s="189"/>
      <c r="G2060" s="207" t="s">
        <v>15056</v>
      </c>
      <c r="H2060" s="206"/>
      <c r="I2060" s="288" t="s">
        <v>15665</v>
      </c>
      <c r="J2060" s="283" t="s">
        <v>1769</v>
      </c>
      <c r="K2060" s="205" t="s">
        <v>30</v>
      </c>
      <c r="L2060" s="190" t="str">
        <f>VLOOKUP($K2060,TONG_SL!$A:$D,2,0)</f>
        <v>Gà muối 500g</v>
      </c>
      <c r="M2060" s="243"/>
      <c r="N2060" s="190" t="str">
        <f t="shared" si="192"/>
        <v>K-C6</v>
      </c>
      <c r="O2060" s="243"/>
      <c r="P2060" s="243"/>
      <c r="Q2060" s="190" t="str">
        <f>VLOOKUP(K2060,TONG_SL!$A:$D,3,0)</f>
        <v>Túi</v>
      </c>
      <c r="R2060" s="248">
        <v>20</v>
      </c>
      <c r="S2060" s="159"/>
      <c r="T2060" s="159">
        <f>VLOOKUP(VLOOKUP(G2060,Ma_KH!$A:$R,18,0)&amp;K2060,Gia_MB!$A:$F,6,0)</f>
        <v>116611</v>
      </c>
      <c r="U2060" s="254">
        <f t="shared" si="188"/>
        <v>2332220</v>
      </c>
      <c r="V2060" s="159"/>
      <c r="W2060" s="246">
        <f t="shared" si="189"/>
        <v>0</v>
      </c>
      <c r="X2060" s="247" t="str">
        <f t="shared" si="190"/>
        <v>8</v>
      </c>
      <c r="Y2060" s="159"/>
      <c r="Z2060" s="254">
        <f t="shared" si="191"/>
        <v>186577.6</v>
      </c>
      <c r="AA2060" s="5">
        <f>VLOOKUP(G2060,Ma_KH!$A:$R,14,0)</f>
        <v>60</v>
      </c>
    </row>
    <row r="2061" spans="1:27" x14ac:dyDescent="0.25">
      <c r="A2061" s="186">
        <v>46117</v>
      </c>
      <c r="B2061" s="205">
        <v>4187095570</v>
      </c>
      <c r="C2061" s="189" t="s">
        <v>15253</v>
      </c>
      <c r="D2061" s="186">
        <v>46119</v>
      </c>
      <c r="E2061" s="206"/>
      <c r="F2061" s="189"/>
      <c r="G2061" s="207" t="s">
        <v>15056</v>
      </c>
      <c r="H2061" s="206"/>
      <c r="I2061" s="288" t="s">
        <v>15665</v>
      </c>
      <c r="J2061" s="283" t="s">
        <v>1769</v>
      </c>
      <c r="K2061" s="205" t="s">
        <v>27</v>
      </c>
      <c r="L2061" s="190" t="str">
        <f>VLOOKUP($K2061,TONG_SL!$A:$D,2,0)</f>
        <v>Chân giò heo muối 300g</v>
      </c>
      <c r="M2061" s="243"/>
      <c r="N2061" s="190" t="str">
        <f t="shared" si="192"/>
        <v>K-C6</v>
      </c>
      <c r="O2061" s="243"/>
      <c r="P2061" s="243"/>
      <c r="Q2061" s="190" t="str">
        <f>VLOOKUP(K2061,TONG_SL!$A:$D,3,0)</f>
        <v>Túi</v>
      </c>
      <c r="R2061" s="248">
        <v>30</v>
      </c>
      <c r="S2061" s="159"/>
      <c r="T2061" s="159">
        <f>VLOOKUP(VLOOKUP(G2061,Ma_KH!$A:$R,18,0)&amp;K2061,Gia_MB!$A:$F,6,0)</f>
        <v>73431</v>
      </c>
      <c r="U2061" s="254">
        <f t="shared" si="188"/>
        <v>2202930</v>
      </c>
      <c r="V2061" s="159"/>
      <c r="W2061" s="246">
        <f t="shared" si="189"/>
        <v>0</v>
      </c>
      <c r="X2061" s="247" t="str">
        <f t="shared" si="190"/>
        <v>8</v>
      </c>
      <c r="Y2061" s="159"/>
      <c r="Z2061" s="254">
        <f t="shared" si="191"/>
        <v>176234.4</v>
      </c>
      <c r="AA2061" s="5">
        <f>VLOOKUP(G2061,Ma_KH!$A:$R,14,0)</f>
        <v>60</v>
      </c>
    </row>
    <row r="2062" spans="1:27" x14ac:dyDescent="0.25">
      <c r="A2062" s="186">
        <v>46116</v>
      </c>
      <c r="B2062" s="205">
        <v>4187084516</v>
      </c>
      <c r="C2062" s="189" t="s">
        <v>15253</v>
      </c>
      <c r="D2062" s="186">
        <v>46119</v>
      </c>
      <c r="E2062" s="206"/>
      <c r="F2062" s="189"/>
      <c r="G2062" s="207" t="s">
        <v>15064</v>
      </c>
      <c r="H2062" s="206"/>
      <c r="I2062" s="288" t="s">
        <v>15666</v>
      </c>
      <c r="J2062" s="283" t="s">
        <v>1769</v>
      </c>
      <c r="K2062" s="205" t="s">
        <v>27</v>
      </c>
      <c r="L2062" s="190" t="str">
        <f>VLOOKUP($K2062,TONG_SL!$A:$D,2,0)</f>
        <v>Chân giò heo muối 300g</v>
      </c>
      <c r="M2062" s="243"/>
      <c r="N2062" s="190" t="str">
        <f t="shared" si="192"/>
        <v>K-C6</v>
      </c>
      <c r="O2062" s="243"/>
      <c r="P2062" s="243"/>
      <c r="Q2062" s="190" t="str">
        <f>VLOOKUP(K2062,TONG_SL!$A:$D,3,0)</f>
        <v>Túi</v>
      </c>
      <c r="R2062" s="248">
        <v>10</v>
      </c>
      <c r="S2062" s="159"/>
      <c r="T2062" s="159">
        <f>VLOOKUP(VLOOKUP(G2062,Ma_KH!$A:$R,18,0)&amp;K2062,Gia_MB!$A:$F,6,0)</f>
        <v>73431</v>
      </c>
      <c r="U2062" s="254">
        <f t="shared" si="188"/>
        <v>734310</v>
      </c>
      <c r="V2062" s="159"/>
      <c r="W2062" s="246">
        <f t="shared" si="189"/>
        <v>0</v>
      </c>
      <c r="X2062" s="247" t="str">
        <f t="shared" si="190"/>
        <v>8</v>
      </c>
      <c r="Y2062" s="159"/>
      <c r="Z2062" s="254">
        <f t="shared" si="191"/>
        <v>58744.800000000003</v>
      </c>
      <c r="AA2062" s="5">
        <f>VLOOKUP(G2062,Ma_KH!$A:$R,14,0)</f>
        <v>60</v>
      </c>
    </row>
    <row r="2063" spans="1:27" x14ac:dyDescent="0.25">
      <c r="A2063" s="186">
        <v>46116</v>
      </c>
      <c r="B2063" s="205">
        <v>4187084516</v>
      </c>
      <c r="C2063" s="189" t="s">
        <v>15253</v>
      </c>
      <c r="D2063" s="186">
        <v>46119</v>
      </c>
      <c r="E2063" s="206"/>
      <c r="F2063" s="189"/>
      <c r="G2063" s="207" t="s">
        <v>15064</v>
      </c>
      <c r="H2063" s="206"/>
      <c r="I2063" s="288" t="s">
        <v>15666</v>
      </c>
      <c r="J2063" s="283" t="s">
        <v>1769</v>
      </c>
      <c r="K2063" s="205" t="s">
        <v>30</v>
      </c>
      <c r="L2063" s="190" t="str">
        <f>VLOOKUP($K2063,TONG_SL!$A:$D,2,0)</f>
        <v>Gà muối 500g</v>
      </c>
      <c r="M2063" s="243"/>
      <c r="N2063" s="190" t="str">
        <f t="shared" si="192"/>
        <v>K-C6</v>
      </c>
      <c r="O2063" s="243"/>
      <c r="P2063" s="243"/>
      <c r="Q2063" s="190" t="str">
        <f>VLOOKUP(K2063,TONG_SL!$A:$D,3,0)</f>
        <v>Túi</v>
      </c>
      <c r="R2063" s="248">
        <v>10</v>
      </c>
      <c r="S2063" s="159"/>
      <c r="T2063" s="159">
        <f>VLOOKUP(VLOOKUP(G2063,Ma_KH!$A:$R,18,0)&amp;K2063,Gia_MB!$A:$F,6,0)</f>
        <v>116611</v>
      </c>
      <c r="U2063" s="254">
        <f t="shared" si="188"/>
        <v>1166110</v>
      </c>
      <c r="V2063" s="159"/>
      <c r="W2063" s="246">
        <f t="shared" si="189"/>
        <v>0</v>
      </c>
      <c r="X2063" s="247" t="str">
        <f t="shared" si="190"/>
        <v>8</v>
      </c>
      <c r="Y2063" s="159"/>
      <c r="Z2063" s="254">
        <f t="shared" si="191"/>
        <v>93288.8</v>
      </c>
      <c r="AA2063" s="5">
        <f>VLOOKUP(G2063,Ma_KH!$A:$R,14,0)</f>
        <v>60</v>
      </c>
    </row>
    <row r="2064" spans="1:27" x14ac:dyDescent="0.25">
      <c r="A2064" s="186">
        <v>46116</v>
      </c>
      <c r="B2064" s="205">
        <v>4187084516</v>
      </c>
      <c r="C2064" s="189" t="s">
        <v>15253</v>
      </c>
      <c r="D2064" s="186">
        <v>46119</v>
      </c>
      <c r="E2064" s="206"/>
      <c r="F2064" s="189"/>
      <c r="G2064" s="207" t="s">
        <v>15064</v>
      </c>
      <c r="H2064" s="206"/>
      <c r="I2064" s="288" t="s">
        <v>15666</v>
      </c>
      <c r="J2064" s="283" t="s">
        <v>1769</v>
      </c>
      <c r="K2064" s="205" t="s">
        <v>32</v>
      </c>
      <c r="L2064" s="190" t="str">
        <f>VLOOKUP($K2064,TONG_SL!$A:$D,2,0)</f>
        <v>Giò Tai Lưỡi Xào 250g</v>
      </c>
      <c r="M2064" s="243"/>
      <c r="N2064" s="190" t="str">
        <f t="shared" si="192"/>
        <v>K-C6</v>
      </c>
      <c r="O2064" s="243"/>
      <c r="P2064" s="243"/>
      <c r="Q2064" s="190" t="str">
        <f>VLOOKUP(K2064,TONG_SL!$A:$D,3,0)</f>
        <v>Túi</v>
      </c>
      <c r="R2064" s="248">
        <v>10</v>
      </c>
      <c r="S2064" s="159"/>
      <c r="T2064" s="159">
        <f>VLOOKUP(VLOOKUP(G2064,Ma_KH!$A:$R,18,0)&amp;K2064,Gia_MB!$A:$F,6,0)</f>
        <v>50182</v>
      </c>
      <c r="U2064" s="254">
        <f t="shared" si="188"/>
        <v>501820</v>
      </c>
      <c r="V2064" s="159"/>
      <c r="W2064" s="246">
        <f t="shared" si="189"/>
        <v>0</v>
      </c>
      <c r="X2064" s="247" t="str">
        <f t="shared" si="190"/>
        <v>8</v>
      </c>
      <c r="Y2064" s="159"/>
      <c r="Z2064" s="254">
        <f t="shared" si="191"/>
        <v>40145.599999999999</v>
      </c>
      <c r="AA2064" s="5">
        <f>VLOOKUP(G2064,Ma_KH!$A:$R,14,0)</f>
        <v>60</v>
      </c>
    </row>
    <row r="2065" spans="1:27" x14ac:dyDescent="0.25">
      <c r="A2065" s="186">
        <v>46116</v>
      </c>
      <c r="B2065" s="205">
        <v>4187084516</v>
      </c>
      <c r="C2065" s="189" t="s">
        <v>15253</v>
      </c>
      <c r="D2065" s="186">
        <v>46119</v>
      </c>
      <c r="E2065" s="206"/>
      <c r="F2065" s="189"/>
      <c r="G2065" s="207" t="s">
        <v>15064</v>
      </c>
      <c r="H2065" s="206"/>
      <c r="I2065" s="288" t="s">
        <v>15666</v>
      </c>
      <c r="J2065" s="283" t="s">
        <v>1769</v>
      </c>
      <c r="K2065" s="205" t="s">
        <v>48</v>
      </c>
      <c r="L2065" s="190" t="str">
        <f>VLOOKUP($K2065,TONG_SL!$A:$D,2,0)</f>
        <v>Mọc Nấm Hương 250g</v>
      </c>
      <c r="M2065" s="243"/>
      <c r="N2065" s="190" t="str">
        <f t="shared" si="192"/>
        <v>K-C6</v>
      </c>
      <c r="O2065" s="243"/>
      <c r="P2065" s="243"/>
      <c r="Q2065" s="190" t="str">
        <f>VLOOKUP(K2065,TONG_SL!$A:$D,3,0)</f>
        <v>Túi</v>
      </c>
      <c r="R2065" s="248">
        <v>10</v>
      </c>
      <c r="S2065" s="159"/>
      <c r="T2065" s="159">
        <f>VLOOKUP(VLOOKUP(G2065,Ma_KH!$A:$R,18,0)&amp;K2065,Gia_MB!$A:$F,6,0)</f>
        <v>46000</v>
      </c>
      <c r="U2065" s="254">
        <f t="shared" si="188"/>
        <v>460000</v>
      </c>
      <c r="V2065" s="159"/>
      <c r="W2065" s="246">
        <f t="shared" si="189"/>
        <v>0</v>
      </c>
      <c r="X2065" s="247" t="str">
        <f t="shared" si="190"/>
        <v>8</v>
      </c>
      <c r="Y2065" s="159"/>
      <c r="Z2065" s="254">
        <f t="shared" si="191"/>
        <v>36800</v>
      </c>
      <c r="AA2065" s="5">
        <f>VLOOKUP(G2065,Ma_KH!$A:$R,14,0)</f>
        <v>60</v>
      </c>
    </row>
    <row r="2066" spans="1:27" x14ac:dyDescent="0.25">
      <c r="A2066" s="186">
        <v>46116</v>
      </c>
      <c r="B2066" s="205">
        <v>4187084516</v>
      </c>
      <c r="C2066" s="189" t="s">
        <v>15253</v>
      </c>
      <c r="D2066" s="186">
        <v>46119</v>
      </c>
      <c r="E2066" s="206"/>
      <c r="F2066" s="189"/>
      <c r="G2066" s="207" t="s">
        <v>15064</v>
      </c>
      <c r="H2066" s="206"/>
      <c r="I2066" s="288" t="s">
        <v>15666</v>
      </c>
      <c r="J2066" s="283" t="s">
        <v>1769</v>
      </c>
      <c r="K2066" s="205" t="s">
        <v>37</v>
      </c>
      <c r="L2066" s="190" t="str">
        <f>VLOOKUP($K2066,TONG_SL!$A:$D,2,0)</f>
        <v>Chả cốm 300g</v>
      </c>
      <c r="M2066" s="243"/>
      <c r="N2066" s="190" t="str">
        <f t="shared" si="192"/>
        <v>K-C6</v>
      </c>
      <c r="O2066" s="243"/>
      <c r="P2066" s="243"/>
      <c r="Q2066" s="190" t="str">
        <f>VLOOKUP(K2066,TONG_SL!$A:$D,3,0)</f>
        <v>Túi</v>
      </c>
      <c r="R2066" s="248">
        <v>5</v>
      </c>
      <c r="S2066" s="159"/>
      <c r="T2066" s="159">
        <f>VLOOKUP(VLOOKUP(G2066,Ma_KH!$A:$R,18,0)&amp;K2066,Gia_MB!$A:$F,6,0)</f>
        <v>74250</v>
      </c>
      <c r="U2066" s="254">
        <f t="shared" si="188"/>
        <v>371250</v>
      </c>
      <c r="V2066" s="159"/>
      <c r="W2066" s="246">
        <f t="shared" si="189"/>
        <v>0</v>
      </c>
      <c r="X2066" s="247" t="str">
        <f t="shared" si="190"/>
        <v>8</v>
      </c>
      <c r="Y2066" s="159"/>
      <c r="Z2066" s="254">
        <f t="shared" si="191"/>
        <v>29700</v>
      </c>
      <c r="AA2066" s="5">
        <f>VLOOKUP(G2066,Ma_KH!$A:$R,14,0)</f>
        <v>60</v>
      </c>
    </row>
    <row r="2067" spans="1:27" x14ac:dyDescent="0.25">
      <c r="A2067" s="261">
        <v>46118</v>
      </c>
      <c r="B2067" s="262">
        <v>4187108820</v>
      </c>
      <c r="C2067" s="263" t="s">
        <v>15253</v>
      </c>
      <c r="D2067" s="261">
        <v>46119</v>
      </c>
      <c r="E2067" s="206"/>
      <c r="F2067" s="189"/>
      <c r="G2067" s="265" t="s">
        <v>7224</v>
      </c>
      <c r="H2067" s="206"/>
      <c r="I2067" s="288" t="s">
        <v>15667</v>
      </c>
      <c r="J2067" s="283" t="s">
        <v>1769</v>
      </c>
      <c r="K2067" s="205" t="s">
        <v>27</v>
      </c>
      <c r="L2067" s="190" t="str">
        <f>VLOOKUP($K2067,TONG_SL!$A:$D,2,0)</f>
        <v>Chân giò heo muối 300g</v>
      </c>
      <c r="M2067" s="243"/>
      <c r="N2067" s="190" t="str">
        <f t="shared" si="192"/>
        <v>K-C6</v>
      </c>
      <c r="O2067" s="243"/>
      <c r="P2067" s="243"/>
      <c r="Q2067" s="190" t="str">
        <f>VLOOKUP(K2067,TONG_SL!$A:$D,3,0)</f>
        <v>Túi</v>
      </c>
      <c r="R2067" s="248">
        <v>20</v>
      </c>
      <c r="S2067" s="159"/>
      <c r="T2067" s="159">
        <f>VLOOKUP(VLOOKUP(G2067,Ma_KH!$A:$R,18,0)&amp;K2067,Gia_MB!$A:$F,6,0)</f>
        <v>73431</v>
      </c>
      <c r="U2067" s="254">
        <f t="shared" si="188"/>
        <v>1468620</v>
      </c>
      <c r="V2067" s="159"/>
      <c r="W2067" s="246">
        <f t="shared" si="189"/>
        <v>0</v>
      </c>
      <c r="X2067" s="247" t="str">
        <f t="shared" si="190"/>
        <v>8</v>
      </c>
      <c r="Y2067" s="159"/>
      <c r="Z2067" s="254">
        <f t="shared" si="191"/>
        <v>117489.60000000001</v>
      </c>
      <c r="AA2067" s="5">
        <f>VLOOKUP(G2067,Ma_KH!$A:$R,14,0)</f>
        <v>60</v>
      </c>
    </row>
    <row r="2068" spans="1:27" x14ac:dyDescent="0.25">
      <c r="A2068" s="261">
        <v>46118</v>
      </c>
      <c r="B2068" s="262">
        <v>4187108820</v>
      </c>
      <c r="C2068" s="263" t="s">
        <v>15253</v>
      </c>
      <c r="D2068" s="261">
        <v>46119</v>
      </c>
      <c r="E2068" s="206"/>
      <c r="F2068" s="189"/>
      <c r="G2068" s="265" t="s">
        <v>7224</v>
      </c>
      <c r="H2068" s="206"/>
      <c r="I2068" s="288" t="s">
        <v>15667</v>
      </c>
      <c r="J2068" s="283" t="s">
        <v>1769</v>
      </c>
      <c r="K2068" s="205" t="s">
        <v>30</v>
      </c>
      <c r="L2068" s="190" t="str">
        <f>VLOOKUP($K2068,TONG_SL!$A:$D,2,0)</f>
        <v>Gà muối 500g</v>
      </c>
      <c r="M2068" s="243"/>
      <c r="N2068" s="190" t="str">
        <f t="shared" si="192"/>
        <v>K-C6</v>
      </c>
      <c r="O2068" s="243"/>
      <c r="P2068" s="243"/>
      <c r="Q2068" s="190" t="str">
        <f>VLOOKUP(K2068,TONG_SL!$A:$D,3,0)</f>
        <v>Túi</v>
      </c>
      <c r="R2068" s="248">
        <v>6</v>
      </c>
      <c r="S2068" s="159"/>
      <c r="T2068" s="159">
        <f>VLOOKUP(VLOOKUP(G2068,Ma_KH!$A:$R,18,0)&amp;K2068,Gia_MB!$A:$F,6,0)</f>
        <v>116611</v>
      </c>
      <c r="U2068" s="254">
        <f t="shared" si="188"/>
        <v>699666</v>
      </c>
      <c r="V2068" s="159"/>
      <c r="W2068" s="246">
        <f t="shared" si="189"/>
        <v>0</v>
      </c>
      <c r="X2068" s="247" t="str">
        <f t="shared" si="190"/>
        <v>8</v>
      </c>
      <c r="Y2068" s="159"/>
      <c r="Z2068" s="254">
        <f t="shared" si="191"/>
        <v>55973.279999999999</v>
      </c>
      <c r="AA2068" s="5">
        <f>VLOOKUP(G2068,Ma_KH!$A:$R,14,0)</f>
        <v>60</v>
      </c>
    </row>
    <row r="2069" spans="1:27" x14ac:dyDescent="0.25">
      <c r="A2069" s="261">
        <v>46118</v>
      </c>
      <c r="B2069" s="262">
        <v>4187108820</v>
      </c>
      <c r="C2069" s="263" t="s">
        <v>15253</v>
      </c>
      <c r="D2069" s="261">
        <v>46119</v>
      </c>
      <c r="E2069" s="206"/>
      <c r="F2069" s="189"/>
      <c r="G2069" s="265" t="s">
        <v>7224</v>
      </c>
      <c r="H2069" s="206"/>
      <c r="I2069" s="288" t="s">
        <v>15667</v>
      </c>
      <c r="J2069" s="283" t="s">
        <v>1769</v>
      </c>
      <c r="K2069" s="205" t="s">
        <v>34</v>
      </c>
      <c r="L2069" s="190" t="str">
        <f>VLOOKUP($K2069,TONG_SL!$A:$D,2,0)</f>
        <v>Tai heo muối 200g</v>
      </c>
      <c r="M2069" s="243"/>
      <c r="N2069" s="190" t="str">
        <f t="shared" si="192"/>
        <v>K-C6</v>
      </c>
      <c r="O2069" s="243"/>
      <c r="P2069" s="243"/>
      <c r="Q2069" s="190" t="str">
        <f>VLOOKUP(K2069,TONG_SL!$A:$D,3,0)</f>
        <v>Túi</v>
      </c>
      <c r="R2069" s="248">
        <v>5</v>
      </c>
      <c r="S2069" s="159"/>
      <c r="T2069" s="159">
        <f>VLOOKUP(VLOOKUP(G2069,Ma_KH!$A:$R,18,0)&amp;K2069,Gia_MB!$A:$F,6,0)</f>
        <v>55595</v>
      </c>
      <c r="U2069" s="254">
        <f t="shared" si="188"/>
        <v>277975</v>
      </c>
      <c r="V2069" s="159"/>
      <c r="W2069" s="246">
        <f t="shared" si="189"/>
        <v>0</v>
      </c>
      <c r="X2069" s="247" t="str">
        <f t="shared" si="190"/>
        <v>8</v>
      </c>
      <c r="Y2069" s="159"/>
      <c r="Z2069" s="254">
        <f t="shared" si="191"/>
        <v>22238</v>
      </c>
      <c r="AA2069" s="5">
        <f>VLOOKUP(G2069,Ma_KH!$A:$R,14,0)</f>
        <v>60</v>
      </c>
    </row>
    <row r="2070" spans="1:27" x14ac:dyDescent="0.25">
      <c r="A2070" s="261">
        <v>46113</v>
      </c>
      <c r="B2070" s="262">
        <v>4186940516</v>
      </c>
      <c r="C2070" s="263" t="s">
        <v>15253</v>
      </c>
      <c r="D2070" s="261">
        <v>46119</v>
      </c>
      <c r="E2070" s="206"/>
      <c r="F2070" s="189"/>
      <c r="G2070" s="265" t="s">
        <v>7224</v>
      </c>
      <c r="H2070" s="206"/>
      <c r="I2070" s="288" t="s">
        <v>15668</v>
      </c>
      <c r="J2070" s="283" t="s">
        <v>1769</v>
      </c>
      <c r="K2070" s="205" t="s">
        <v>27</v>
      </c>
      <c r="L2070" s="190" t="str">
        <f>VLOOKUP($K2070,TONG_SL!$A:$D,2,0)</f>
        <v>Chân giò heo muối 300g</v>
      </c>
      <c r="M2070" s="243"/>
      <c r="N2070" s="190" t="str">
        <f t="shared" si="192"/>
        <v>K-C6</v>
      </c>
      <c r="O2070" s="243"/>
      <c r="P2070" s="243"/>
      <c r="Q2070" s="190" t="str">
        <f>VLOOKUP(K2070,TONG_SL!$A:$D,3,0)</f>
        <v>Túi</v>
      </c>
      <c r="R2070" s="248">
        <v>6</v>
      </c>
      <c r="S2070" s="159"/>
      <c r="T2070" s="159">
        <f>VLOOKUP(VLOOKUP(G2070,Ma_KH!$A:$R,18,0)&amp;K2070,Gia_MB!$A:$F,6,0)</f>
        <v>73431</v>
      </c>
      <c r="U2070" s="254">
        <f t="shared" si="188"/>
        <v>440586</v>
      </c>
      <c r="V2070" s="159"/>
      <c r="W2070" s="246">
        <f t="shared" si="189"/>
        <v>0</v>
      </c>
      <c r="X2070" s="247" t="str">
        <f t="shared" si="190"/>
        <v>8</v>
      </c>
      <c r="Y2070" s="159"/>
      <c r="Z2070" s="254">
        <f t="shared" si="191"/>
        <v>35246.879999999997</v>
      </c>
      <c r="AA2070" s="5">
        <f>VLOOKUP(G2070,Ma_KH!$A:$R,14,0)</f>
        <v>60</v>
      </c>
    </row>
    <row r="2071" spans="1:27" x14ac:dyDescent="0.25">
      <c r="A2071" s="261">
        <v>46113</v>
      </c>
      <c r="B2071" s="262">
        <v>4186940516</v>
      </c>
      <c r="C2071" s="263" t="s">
        <v>15253</v>
      </c>
      <c r="D2071" s="261">
        <v>46119</v>
      </c>
      <c r="E2071" s="206"/>
      <c r="F2071" s="189"/>
      <c r="G2071" s="265" t="s">
        <v>7224</v>
      </c>
      <c r="H2071" s="206"/>
      <c r="I2071" s="288" t="s">
        <v>15668</v>
      </c>
      <c r="J2071" s="283" t="s">
        <v>1769</v>
      </c>
      <c r="K2071" s="205" t="s">
        <v>48</v>
      </c>
      <c r="L2071" s="190" t="str">
        <f>VLOOKUP($K2071,TONG_SL!$A:$D,2,0)</f>
        <v>Mọc Nấm Hương 250g</v>
      </c>
      <c r="M2071" s="243"/>
      <c r="N2071" s="190" t="str">
        <f t="shared" si="192"/>
        <v>K-C6</v>
      </c>
      <c r="O2071" s="243"/>
      <c r="P2071" s="243"/>
      <c r="Q2071" s="190" t="str">
        <f>VLOOKUP(K2071,TONG_SL!$A:$D,3,0)</f>
        <v>Túi</v>
      </c>
      <c r="R2071" s="248">
        <v>9</v>
      </c>
      <c r="S2071" s="159"/>
      <c r="T2071" s="159">
        <f>VLOOKUP(VLOOKUP(G2071,Ma_KH!$A:$R,18,0)&amp;K2071,Gia_MB!$A:$F,6,0)</f>
        <v>46000</v>
      </c>
      <c r="U2071" s="254">
        <f t="shared" si="188"/>
        <v>414000</v>
      </c>
      <c r="V2071" s="159"/>
      <c r="W2071" s="246">
        <f t="shared" si="189"/>
        <v>0</v>
      </c>
      <c r="X2071" s="247" t="str">
        <f t="shared" si="190"/>
        <v>8</v>
      </c>
      <c r="Y2071" s="159"/>
      <c r="Z2071" s="254">
        <f t="shared" si="191"/>
        <v>33120</v>
      </c>
      <c r="AA2071" s="5">
        <f>VLOOKUP(G2071,Ma_KH!$A:$R,14,0)</f>
        <v>60</v>
      </c>
    </row>
    <row r="2072" spans="1:27" x14ac:dyDescent="0.25">
      <c r="A2072" s="261">
        <v>46113</v>
      </c>
      <c r="B2072" s="262">
        <v>4186940516</v>
      </c>
      <c r="C2072" s="263" t="s">
        <v>15253</v>
      </c>
      <c r="D2072" s="261">
        <v>46119</v>
      </c>
      <c r="E2072" s="206"/>
      <c r="F2072" s="189"/>
      <c r="G2072" s="265" t="s">
        <v>7224</v>
      </c>
      <c r="H2072" s="206"/>
      <c r="I2072" s="288" t="s">
        <v>15668</v>
      </c>
      <c r="J2072" s="283" t="s">
        <v>1769</v>
      </c>
      <c r="K2072" s="205" t="s">
        <v>30</v>
      </c>
      <c r="L2072" s="190" t="str">
        <f>VLOOKUP($K2072,TONG_SL!$A:$D,2,0)</f>
        <v>Gà muối 500g</v>
      </c>
      <c r="M2072" s="243"/>
      <c r="N2072" s="190" t="str">
        <f t="shared" si="192"/>
        <v>K-C6</v>
      </c>
      <c r="O2072" s="243"/>
      <c r="P2072" s="243"/>
      <c r="Q2072" s="190" t="str">
        <f>VLOOKUP(K2072,TONG_SL!$A:$D,3,0)</f>
        <v>Túi</v>
      </c>
      <c r="R2072" s="248">
        <v>9</v>
      </c>
      <c r="S2072" s="159"/>
      <c r="T2072" s="159">
        <f>VLOOKUP(VLOOKUP(G2072,Ma_KH!$A:$R,18,0)&amp;K2072,Gia_MB!$A:$F,6,0)</f>
        <v>116611</v>
      </c>
      <c r="U2072" s="254">
        <f t="shared" si="188"/>
        <v>1049499</v>
      </c>
      <c r="V2072" s="159"/>
      <c r="W2072" s="246">
        <f t="shared" si="189"/>
        <v>0</v>
      </c>
      <c r="X2072" s="247" t="str">
        <f t="shared" si="190"/>
        <v>8</v>
      </c>
      <c r="Y2072" s="159"/>
      <c r="Z2072" s="254">
        <f t="shared" si="191"/>
        <v>83959.92</v>
      </c>
      <c r="AA2072" s="5">
        <f>VLOOKUP(G2072,Ma_KH!$A:$R,14,0)</f>
        <v>60</v>
      </c>
    </row>
    <row r="2073" spans="1:27" x14ac:dyDescent="0.25">
      <c r="A2073" s="261">
        <v>46113</v>
      </c>
      <c r="B2073" s="262">
        <v>4186940516</v>
      </c>
      <c r="C2073" s="263" t="s">
        <v>15253</v>
      </c>
      <c r="D2073" s="261">
        <v>46119</v>
      </c>
      <c r="E2073" s="206"/>
      <c r="F2073" s="189"/>
      <c r="G2073" s="265" t="s">
        <v>7224</v>
      </c>
      <c r="H2073" s="206"/>
      <c r="I2073" s="288" t="s">
        <v>15668</v>
      </c>
      <c r="J2073" s="283" t="s">
        <v>1769</v>
      </c>
      <c r="K2073" s="205" t="s">
        <v>37</v>
      </c>
      <c r="L2073" s="190" t="str">
        <f>VLOOKUP($K2073,TONG_SL!$A:$D,2,0)</f>
        <v>Chả cốm 300g</v>
      </c>
      <c r="M2073" s="243"/>
      <c r="N2073" s="190" t="str">
        <f t="shared" si="192"/>
        <v>K-C6</v>
      </c>
      <c r="O2073" s="243"/>
      <c r="P2073" s="243"/>
      <c r="Q2073" s="190" t="str">
        <f>VLOOKUP(K2073,TONG_SL!$A:$D,3,0)</f>
        <v>Túi</v>
      </c>
      <c r="R2073" s="248">
        <v>2</v>
      </c>
      <c r="S2073" s="159"/>
      <c r="T2073" s="159">
        <f>VLOOKUP(VLOOKUP(G2073,Ma_KH!$A:$R,18,0)&amp;K2073,Gia_MB!$A:$F,6,0)</f>
        <v>74250</v>
      </c>
      <c r="U2073" s="254">
        <f t="shared" si="188"/>
        <v>148500</v>
      </c>
      <c r="V2073" s="159"/>
      <c r="W2073" s="246">
        <f t="shared" si="189"/>
        <v>0</v>
      </c>
      <c r="X2073" s="247" t="str">
        <f t="shared" si="190"/>
        <v>8</v>
      </c>
      <c r="Y2073" s="159"/>
      <c r="Z2073" s="254">
        <f t="shared" si="191"/>
        <v>11880</v>
      </c>
      <c r="AA2073" s="5">
        <f>VLOOKUP(G2073,Ma_KH!$A:$R,14,0)</f>
        <v>60</v>
      </c>
    </row>
    <row r="2074" spans="1:27" x14ac:dyDescent="0.25">
      <c r="A2074" s="186">
        <v>46113</v>
      </c>
      <c r="B2074" s="205">
        <v>4186940605</v>
      </c>
      <c r="C2074" s="189" t="s">
        <v>15253</v>
      </c>
      <c r="D2074" s="186">
        <v>46119</v>
      </c>
      <c r="E2074" s="206"/>
      <c r="F2074" s="189"/>
      <c r="G2074" s="207" t="s">
        <v>7224</v>
      </c>
      <c r="H2074" s="206"/>
      <c r="I2074" s="288" t="s">
        <v>15669</v>
      </c>
      <c r="J2074" s="283" t="s">
        <v>1769</v>
      </c>
      <c r="K2074" s="205" t="s">
        <v>32</v>
      </c>
      <c r="L2074" s="190" t="str">
        <f>VLOOKUP($K2074,TONG_SL!$A:$D,2,0)</f>
        <v>Giò Tai Lưỡi Xào 250g</v>
      </c>
      <c r="M2074" s="243"/>
      <c r="N2074" s="190" t="str">
        <f t="shared" si="192"/>
        <v>K-C6</v>
      </c>
      <c r="O2074" s="243"/>
      <c r="P2074" s="243"/>
      <c r="Q2074" s="190" t="str">
        <f>VLOOKUP(K2074,TONG_SL!$A:$D,3,0)</f>
        <v>Túi</v>
      </c>
      <c r="R2074" s="248">
        <v>3</v>
      </c>
      <c r="S2074" s="159"/>
      <c r="T2074" s="159">
        <f>VLOOKUP(VLOOKUP(G2074,Ma_KH!$A:$R,18,0)&amp;K2074,Gia_MB!$A:$F,6,0)</f>
        <v>50182</v>
      </c>
      <c r="U2074" s="254">
        <f t="shared" si="188"/>
        <v>150546</v>
      </c>
      <c r="V2074" s="159"/>
      <c r="W2074" s="246">
        <f t="shared" si="189"/>
        <v>0</v>
      </c>
      <c r="X2074" s="247" t="str">
        <f t="shared" si="190"/>
        <v>8</v>
      </c>
      <c r="Y2074" s="159"/>
      <c r="Z2074" s="254">
        <f t="shared" si="191"/>
        <v>12043.68</v>
      </c>
      <c r="AA2074" s="5">
        <f>VLOOKUP(G2074,Ma_KH!$A:$R,14,0)</f>
        <v>60</v>
      </c>
    </row>
    <row r="2075" spans="1:27" x14ac:dyDescent="0.25">
      <c r="A2075" s="186">
        <v>46113</v>
      </c>
      <c r="B2075" s="205">
        <v>4186940605</v>
      </c>
      <c r="C2075" s="189" t="s">
        <v>15253</v>
      </c>
      <c r="D2075" s="186">
        <v>46119</v>
      </c>
      <c r="E2075" s="206"/>
      <c r="F2075" s="189"/>
      <c r="G2075" s="207" t="s">
        <v>7224</v>
      </c>
      <c r="H2075" s="206"/>
      <c r="I2075" s="288" t="s">
        <v>15669</v>
      </c>
      <c r="J2075" s="283" t="s">
        <v>1769</v>
      </c>
      <c r="K2075" s="205" t="s">
        <v>48</v>
      </c>
      <c r="L2075" s="190" t="str">
        <f>VLOOKUP($K2075,TONG_SL!$A:$D,2,0)</f>
        <v>Mọc Nấm Hương 250g</v>
      </c>
      <c r="M2075" s="243"/>
      <c r="N2075" s="190" t="str">
        <f t="shared" si="192"/>
        <v>K-C6</v>
      </c>
      <c r="O2075" s="243"/>
      <c r="P2075" s="243"/>
      <c r="Q2075" s="190" t="str">
        <f>VLOOKUP(K2075,TONG_SL!$A:$D,3,0)</f>
        <v>Túi</v>
      </c>
      <c r="R2075" s="248">
        <v>3</v>
      </c>
      <c r="S2075" s="159"/>
      <c r="T2075" s="159">
        <f>VLOOKUP(VLOOKUP(G2075,Ma_KH!$A:$R,18,0)&amp;K2075,Gia_MB!$A:$F,6,0)</f>
        <v>46000</v>
      </c>
      <c r="U2075" s="254">
        <f t="shared" si="188"/>
        <v>138000</v>
      </c>
      <c r="V2075" s="159"/>
      <c r="W2075" s="246">
        <f t="shared" si="189"/>
        <v>0</v>
      </c>
      <c r="X2075" s="247" t="str">
        <f t="shared" si="190"/>
        <v>8</v>
      </c>
      <c r="Y2075" s="159"/>
      <c r="Z2075" s="254">
        <f t="shared" si="191"/>
        <v>11040</v>
      </c>
      <c r="AA2075" s="5">
        <f>VLOOKUP(G2075,Ma_KH!$A:$R,14,0)</f>
        <v>60</v>
      </c>
    </row>
    <row r="2076" spans="1:27" x14ac:dyDescent="0.25">
      <c r="A2076" s="186">
        <v>46113</v>
      </c>
      <c r="B2076" s="205">
        <v>4186940605</v>
      </c>
      <c r="C2076" s="189" t="s">
        <v>15253</v>
      </c>
      <c r="D2076" s="186">
        <v>46119</v>
      </c>
      <c r="E2076" s="206"/>
      <c r="F2076" s="189"/>
      <c r="G2076" s="207" t="s">
        <v>7224</v>
      </c>
      <c r="H2076" s="206"/>
      <c r="I2076" s="288" t="s">
        <v>15669</v>
      </c>
      <c r="J2076" s="283" t="s">
        <v>1769</v>
      </c>
      <c r="K2076" s="205" t="s">
        <v>27</v>
      </c>
      <c r="L2076" s="190" t="str">
        <f>VLOOKUP($K2076,TONG_SL!$A:$D,2,0)</f>
        <v>Chân giò heo muối 300g</v>
      </c>
      <c r="M2076" s="243"/>
      <c r="N2076" s="190" t="str">
        <f t="shared" si="192"/>
        <v>K-C6</v>
      </c>
      <c r="O2076" s="243"/>
      <c r="P2076" s="243"/>
      <c r="Q2076" s="190" t="str">
        <f>VLOOKUP(K2076,TONG_SL!$A:$D,3,0)</f>
        <v>Túi</v>
      </c>
      <c r="R2076" s="248">
        <v>3</v>
      </c>
      <c r="S2076" s="159"/>
      <c r="T2076" s="159">
        <f>VLOOKUP(VLOOKUP(G2076,Ma_KH!$A:$R,18,0)&amp;K2076,Gia_MB!$A:$F,6,0)</f>
        <v>73431</v>
      </c>
      <c r="U2076" s="254">
        <f t="shared" si="188"/>
        <v>220293</v>
      </c>
      <c r="V2076" s="159"/>
      <c r="W2076" s="246">
        <f t="shared" si="189"/>
        <v>0</v>
      </c>
      <c r="X2076" s="247" t="str">
        <f t="shared" si="190"/>
        <v>8</v>
      </c>
      <c r="Y2076" s="159"/>
      <c r="Z2076" s="254">
        <f t="shared" si="191"/>
        <v>17623.439999999999</v>
      </c>
      <c r="AA2076" s="5">
        <f>VLOOKUP(G2076,Ma_KH!$A:$R,14,0)</f>
        <v>60</v>
      </c>
    </row>
    <row r="2077" spans="1:27" x14ac:dyDescent="0.25">
      <c r="A2077" s="186">
        <v>46113</v>
      </c>
      <c r="B2077" s="205">
        <v>4186940605</v>
      </c>
      <c r="C2077" s="189" t="s">
        <v>15253</v>
      </c>
      <c r="D2077" s="186">
        <v>46119</v>
      </c>
      <c r="E2077" s="206"/>
      <c r="F2077" s="189"/>
      <c r="G2077" s="207" t="s">
        <v>7224</v>
      </c>
      <c r="H2077" s="206"/>
      <c r="I2077" s="288" t="s">
        <v>15669</v>
      </c>
      <c r="J2077" s="283" t="s">
        <v>1769</v>
      </c>
      <c r="K2077" s="205" t="s">
        <v>30</v>
      </c>
      <c r="L2077" s="190" t="str">
        <f>VLOOKUP($K2077,TONG_SL!$A:$D,2,0)</f>
        <v>Gà muối 500g</v>
      </c>
      <c r="M2077" s="243"/>
      <c r="N2077" s="190" t="str">
        <f t="shared" si="192"/>
        <v>K-C6</v>
      </c>
      <c r="O2077" s="243"/>
      <c r="P2077" s="243"/>
      <c r="Q2077" s="190" t="str">
        <f>VLOOKUP(K2077,TONG_SL!$A:$D,3,0)</f>
        <v>Túi</v>
      </c>
      <c r="R2077" s="248">
        <v>6</v>
      </c>
      <c r="S2077" s="159"/>
      <c r="T2077" s="159">
        <f>VLOOKUP(VLOOKUP(G2077,Ma_KH!$A:$R,18,0)&amp;K2077,Gia_MB!$A:$F,6,0)</f>
        <v>116611</v>
      </c>
      <c r="U2077" s="254">
        <f t="shared" si="188"/>
        <v>699666</v>
      </c>
      <c r="V2077" s="159"/>
      <c r="W2077" s="246">
        <f t="shared" si="189"/>
        <v>0</v>
      </c>
      <c r="X2077" s="247" t="str">
        <f t="shared" si="190"/>
        <v>8</v>
      </c>
      <c r="Y2077" s="159"/>
      <c r="Z2077" s="254">
        <f t="shared" si="191"/>
        <v>55973.279999999999</v>
      </c>
      <c r="AA2077" s="5">
        <f>VLOOKUP(G2077,Ma_KH!$A:$R,14,0)</f>
        <v>60</v>
      </c>
    </row>
    <row r="2078" spans="1:27" x14ac:dyDescent="0.25">
      <c r="A2078" s="186">
        <v>46113</v>
      </c>
      <c r="B2078" s="205">
        <v>4186940605</v>
      </c>
      <c r="C2078" s="189" t="s">
        <v>15253</v>
      </c>
      <c r="D2078" s="186">
        <v>46119</v>
      </c>
      <c r="E2078" s="206"/>
      <c r="F2078" s="189"/>
      <c r="G2078" s="207" t="s">
        <v>7224</v>
      </c>
      <c r="H2078" s="206"/>
      <c r="I2078" s="288" t="s">
        <v>15669</v>
      </c>
      <c r="J2078" s="283" t="s">
        <v>1769</v>
      </c>
      <c r="K2078" s="205" t="s">
        <v>34</v>
      </c>
      <c r="L2078" s="190" t="str">
        <f>VLOOKUP($K2078,TONG_SL!$A:$D,2,0)</f>
        <v>Tai heo muối 200g</v>
      </c>
      <c r="M2078" s="243"/>
      <c r="N2078" s="190" t="str">
        <f t="shared" si="192"/>
        <v>K-C6</v>
      </c>
      <c r="O2078" s="243"/>
      <c r="P2078" s="243"/>
      <c r="Q2078" s="190" t="str">
        <f>VLOOKUP(K2078,TONG_SL!$A:$D,3,0)</f>
        <v>Túi</v>
      </c>
      <c r="R2078" s="248">
        <v>15</v>
      </c>
      <c r="S2078" s="159"/>
      <c r="T2078" s="159">
        <f>VLOOKUP(VLOOKUP(G2078,Ma_KH!$A:$R,18,0)&amp;K2078,Gia_MB!$A:$F,6,0)</f>
        <v>55595</v>
      </c>
      <c r="U2078" s="254">
        <f t="shared" si="188"/>
        <v>833925</v>
      </c>
      <c r="V2078" s="159"/>
      <c r="W2078" s="246">
        <f t="shared" si="189"/>
        <v>0</v>
      </c>
      <c r="X2078" s="247" t="str">
        <f t="shared" si="190"/>
        <v>8</v>
      </c>
      <c r="Y2078" s="159"/>
      <c r="Z2078" s="254">
        <f t="shared" si="191"/>
        <v>66714</v>
      </c>
      <c r="AA2078" s="5">
        <f>VLOOKUP(G2078,Ma_KH!$A:$R,14,0)</f>
        <v>60</v>
      </c>
    </row>
    <row r="2079" spans="1:27" x14ac:dyDescent="0.25">
      <c r="A2079" s="186">
        <v>46113</v>
      </c>
      <c r="B2079" s="205">
        <v>4186940605</v>
      </c>
      <c r="C2079" s="189" t="s">
        <v>15253</v>
      </c>
      <c r="D2079" s="186">
        <v>46119</v>
      </c>
      <c r="E2079" s="206"/>
      <c r="F2079" s="189"/>
      <c r="G2079" s="207" t="s">
        <v>7224</v>
      </c>
      <c r="H2079" s="206"/>
      <c r="I2079" s="288" t="s">
        <v>15669</v>
      </c>
      <c r="J2079" s="283" t="s">
        <v>1769</v>
      </c>
      <c r="K2079" s="205" t="s">
        <v>37</v>
      </c>
      <c r="L2079" s="190" t="str">
        <f>VLOOKUP($K2079,TONG_SL!$A:$D,2,0)</f>
        <v>Chả cốm 300g</v>
      </c>
      <c r="M2079" s="243"/>
      <c r="N2079" s="190" t="str">
        <f t="shared" si="192"/>
        <v>K-C6</v>
      </c>
      <c r="O2079" s="243"/>
      <c r="P2079" s="243"/>
      <c r="Q2079" s="190" t="str">
        <f>VLOOKUP(K2079,TONG_SL!$A:$D,3,0)</f>
        <v>Túi</v>
      </c>
      <c r="R2079" s="248">
        <v>8</v>
      </c>
      <c r="S2079" s="159"/>
      <c r="T2079" s="159">
        <f>VLOOKUP(VLOOKUP(G2079,Ma_KH!$A:$R,18,0)&amp;K2079,Gia_MB!$A:$F,6,0)</f>
        <v>74250</v>
      </c>
      <c r="U2079" s="254">
        <f t="shared" si="188"/>
        <v>594000</v>
      </c>
      <c r="V2079" s="159"/>
      <c r="W2079" s="246">
        <f t="shared" si="189"/>
        <v>0</v>
      </c>
      <c r="X2079" s="247" t="str">
        <f t="shared" si="190"/>
        <v>8</v>
      </c>
      <c r="Y2079" s="159"/>
      <c r="Z2079" s="254">
        <f t="shared" si="191"/>
        <v>47520</v>
      </c>
      <c r="AA2079" s="5">
        <f>VLOOKUP(G2079,Ma_KH!$A:$R,14,0)</f>
        <v>60</v>
      </c>
    </row>
    <row r="2080" spans="1:27" x14ac:dyDescent="0.25">
      <c r="A2080" s="186">
        <v>46113</v>
      </c>
      <c r="B2080" s="205">
        <v>4186940605</v>
      </c>
      <c r="C2080" s="189" t="s">
        <v>15253</v>
      </c>
      <c r="D2080" s="186">
        <v>46119</v>
      </c>
      <c r="E2080" s="206"/>
      <c r="F2080" s="189"/>
      <c r="G2080" s="207" t="s">
        <v>7224</v>
      </c>
      <c r="H2080" s="206"/>
      <c r="I2080" s="288" t="s">
        <v>15669</v>
      </c>
      <c r="J2080" s="283" t="s">
        <v>1769</v>
      </c>
      <c r="K2080" s="205" t="s">
        <v>39</v>
      </c>
      <c r="L2080" s="190" t="str">
        <f>VLOOKUP($K2080,TONG_SL!$A:$D,2,0)</f>
        <v>Chả nướng 300g</v>
      </c>
      <c r="M2080" s="243"/>
      <c r="N2080" s="190" t="str">
        <f t="shared" si="192"/>
        <v>K-C6</v>
      </c>
      <c r="O2080" s="243"/>
      <c r="P2080" s="243"/>
      <c r="Q2080" s="190" t="str">
        <f>VLOOKUP(K2080,TONG_SL!$A:$D,3,0)</f>
        <v>Túi</v>
      </c>
      <c r="R2080" s="248">
        <v>12</v>
      </c>
      <c r="S2080" s="159"/>
      <c r="T2080" s="159">
        <f>VLOOKUP(VLOOKUP(G2080,Ma_KH!$A:$R,18,0)&amp;K2080,Gia_MB!$A:$F,6,0)</f>
        <v>70950</v>
      </c>
      <c r="U2080" s="254">
        <f t="shared" si="188"/>
        <v>851400</v>
      </c>
      <c r="V2080" s="159"/>
      <c r="W2080" s="246">
        <f t="shared" si="189"/>
        <v>0</v>
      </c>
      <c r="X2080" s="247" t="str">
        <f t="shared" si="190"/>
        <v>8</v>
      </c>
      <c r="Y2080" s="159"/>
      <c r="Z2080" s="254">
        <f t="shared" si="191"/>
        <v>68112</v>
      </c>
      <c r="AA2080" s="5">
        <f>VLOOKUP(G2080,Ma_KH!$A:$R,14,0)</f>
        <v>60</v>
      </c>
    </row>
    <row r="2081" spans="1:27" x14ac:dyDescent="0.25">
      <c r="A2081" s="186">
        <v>46114</v>
      </c>
      <c r="B2081" s="205">
        <v>4186992116</v>
      </c>
      <c r="C2081" s="189" t="s">
        <v>15253</v>
      </c>
      <c r="D2081" s="186">
        <v>46119</v>
      </c>
      <c r="E2081" s="206"/>
      <c r="F2081" s="189"/>
      <c r="G2081" s="207" t="s">
        <v>7224</v>
      </c>
      <c r="H2081" s="206"/>
      <c r="I2081" s="288" t="s">
        <v>15670</v>
      </c>
      <c r="J2081" s="283" t="s">
        <v>1769</v>
      </c>
      <c r="K2081" s="205" t="s">
        <v>30</v>
      </c>
      <c r="L2081" s="190" t="str">
        <f>VLOOKUP($K2081,TONG_SL!$A:$D,2,0)</f>
        <v>Gà muối 500g</v>
      </c>
      <c r="M2081" s="243"/>
      <c r="N2081" s="190" t="str">
        <f t="shared" si="192"/>
        <v>K-C6</v>
      </c>
      <c r="O2081" s="243"/>
      <c r="P2081" s="243"/>
      <c r="Q2081" s="190" t="str">
        <f>VLOOKUP(K2081,TONG_SL!$A:$D,3,0)</f>
        <v>Túi</v>
      </c>
      <c r="R2081" s="248">
        <v>16</v>
      </c>
      <c r="S2081" s="159"/>
      <c r="T2081" s="159">
        <f>VLOOKUP(VLOOKUP(G2081,Ma_KH!$A:$R,18,0)&amp;K2081,Gia_MB!$A:$F,6,0)</f>
        <v>116611</v>
      </c>
      <c r="U2081" s="254">
        <f t="shared" si="188"/>
        <v>1865776</v>
      </c>
      <c r="V2081" s="159"/>
      <c r="W2081" s="246">
        <f t="shared" si="189"/>
        <v>0</v>
      </c>
      <c r="X2081" s="247" t="str">
        <f t="shared" si="190"/>
        <v>8</v>
      </c>
      <c r="Y2081" s="159"/>
      <c r="Z2081" s="254">
        <f t="shared" si="191"/>
        <v>149262.08000000002</v>
      </c>
      <c r="AA2081" s="5">
        <f>VLOOKUP(G2081,Ma_KH!$A:$R,14,0)</f>
        <v>60</v>
      </c>
    </row>
    <row r="2082" spans="1:27" x14ac:dyDescent="0.25">
      <c r="A2082" s="186">
        <v>46114</v>
      </c>
      <c r="B2082" s="205">
        <v>4186992116</v>
      </c>
      <c r="C2082" s="189" t="s">
        <v>15253</v>
      </c>
      <c r="D2082" s="186">
        <v>46119</v>
      </c>
      <c r="E2082" s="206"/>
      <c r="F2082" s="189"/>
      <c r="G2082" s="207" t="s">
        <v>7224</v>
      </c>
      <c r="H2082" s="206"/>
      <c r="I2082" s="288" t="s">
        <v>15670</v>
      </c>
      <c r="J2082" s="283" t="s">
        <v>1769</v>
      </c>
      <c r="K2082" s="205" t="s">
        <v>32</v>
      </c>
      <c r="L2082" s="190" t="str">
        <f>VLOOKUP($K2082,TONG_SL!$A:$D,2,0)</f>
        <v>Giò Tai Lưỡi Xào 250g</v>
      </c>
      <c r="M2082" s="243"/>
      <c r="N2082" s="190" t="str">
        <f t="shared" si="192"/>
        <v>K-C6</v>
      </c>
      <c r="O2082" s="243"/>
      <c r="P2082" s="243"/>
      <c r="Q2082" s="190" t="str">
        <f>VLOOKUP(K2082,TONG_SL!$A:$D,3,0)</f>
        <v>Túi</v>
      </c>
      <c r="R2082" s="248">
        <v>11</v>
      </c>
      <c r="S2082" s="159"/>
      <c r="T2082" s="159">
        <f>VLOOKUP(VLOOKUP(G2082,Ma_KH!$A:$R,18,0)&amp;K2082,Gia_MB!$A:$F,6,0)</f>
        <v>50182</v>
      </c>
      <c r="U2082" s="254">
        <f t="shared" si="188"/>
        <v>552002</v>
      </c>
      <c r="V2082" s="159"/>
      <c r="W2082" s="246">
        <f t="shared" si="189"/>
        <v>0</v>
      </c>
      <c r="X2082" s="247" t="str">
        <f t="shared" si="190"/>
        <v>8</v>
      </c>
      <c r="Y2082" s="159"/>
      <c r="Z2082" s="254">
        <f t="shared" si="191"/>
        <v>44160.160000000003</v>
      </c>
      <c r="AA2082" s="5">
        <f>VLOOKUP(G2082,Ma_KH!$A:$R,14,0)</f>
        <v>60</v>
      </c>
    </row>
    <row r="2083" spans="1:27" x14ac:dyDescent="0.25">
      <c r="A2083" s="186">
        <v>46114</v>
      </c>
      <c r="B2083" s="205">
        <v>4186992116</v>
      </c>
      <c r="C2083" s="189" t="s">
        <v>15253</v>
      </c>
      <c r="D2083" s="186">
        <v>46119</v>
      </c>
      <c r="E2083" s="206"/>
      <c r="F2083" s="189"/>
      <c r="G2083" s="207" t="s">
        <v>7224</v>
      </c>
      <c r="H2083" s="206"/>
      <c r="I2083" s="288" t="s">
        <v>15670</v>
      </c>
      <c r="J2083" s="283" t="s">
        <v>1769</v>
      </c>
      <c r="K2083" s="205" t="s">
        <v>27</v>
      </c>
      <c r="L2083" s="190" t="str">
        <f>VLOOKUP($K2083,TONG_SL!$A:$D,2,0)</f>
        <v>Chân giò heo muối 300g</v>
      </c>
      <c r="M2083" s="243"/>
      <c r="N2083" s="190" t="str">
        <f t="shared" si="192"/>
        <v>K-C6</v>
      </c>
      <c r="O2083" s="243"/>
      <c r="P2083" s="243"/>
      <c r="Q2083" s="190" t="str">
        <f>VLOOKUP(K2083,TONG_SL!$A:$D,3,0)</f>
        <v>Túi</v>
      </c>
      <c r="R2083" s="248">
        <v>50</v>
      </c>
      <c r="S2083" s="159"/>
      <c r="T2083" s="159">
        <f>VLOOKUP(VLOOKUP(G2083,Ma_KH!$A:$R,18,0)&amp;K2083,Gia_MB!$A:$F,6,0)</f>
        <v>73431</v>
      </c>
      <c r="U2083" s="254">
        <f t="shared" si="188"/>
        <v>3671550</v>
      </c>
      <c r="V2083" s="159"/>
      <c r="W2083" s="246">
        <f t="shared" si="189"/>
        <v>0</v>
      </c>
      <c r="X2083" s="247" t="str">
        <f t="shared" si="190"/>
        <v>8</v>
      </c>
      <c r="Y2083" s="159"/>
      <c r="Z2083" s="254">
        <f t="shared" si="191"/>
        <v>293724</v>
      </c>
      <c r="AA2083" s="5">
        <f>VLOOKUP(G2083,Ma_KH!$A:$R,14,0)</f>
        <v>60</v>
      </c>
    </row>
    <row r="2084" spans="1:27" x14ac:dyDescent="0.25">
      <c r="A2084" s="186">
        <v>46114</v>
      </c>
      <c r="B2084" s="205">
        <v>4186992116</v>
      </c>
      <c r="C2084" s="189" t="s">
        <v>15253</v>
      </c>
      <c r="D2084" s="186">
        <v>46119</v>
      </c>
      <c r="E2084" s="206"/>
      <c r="F2084" s="189"/>
      <c r="G2084" s="207" t="s">
        <v>7224</v>
      </c>
      <c r="H2084" s="206"/>
      <c r="I2084" s="288" t="s">
        <v>15670</v>
      </c>
      <c r="J2084" s="283" t="s">
        <v>1769</v>
      </c>
      <c r="K2084" s="205" t="s">
        <v>48</v>
      </c>
      <c r="L2084" s="190" t="str">
        <f>VLOOKUP($K2084,TONG_SL!$A:$D,2,0)</f>
        <v>Mọc Nấm Hương 250g</v>
      </c>
      <c r="M2084" s="243"/>
      <c r="N2084" s="190" t="str">
        <f t="shared" si="192"/>
        <v>K-C6</v>
      </c>
      <c r="O2084" s="243"/>
      <c r="P2084" s="243"/>
      <c r="Q2084" s="190" t="str">
        <f>VLOOKUP(K2084,TONG_SL!$A:$D,3,0)</f>
        <v>Túi</v>
      </c>
      <c r="R2084" s="248">
        <v>3</v>
      </c>
      <c r="S2084" s="159"/>
      <c r="T2084" s="159">
        <f>VLOOKUP(VLOOKUP(G2084,Ma_KH!$A:$R,18,0)&amp;K2084,Gia_MB!$A:$F,6,0)</f>
        <v>46000</v>
      </c>
      <c r="U2084" s="254">
        <f t="shared" si="188"/>
        <v>138000</v>
      </c>
      <c r="V2084" s="159"/>
      <c r="W2084" s="246">
        <f t="shared" si="189"/>
        <v>0</v>
      </c>
      <c r="X2084" s="247" t="str">
        <f t="shared" si="190"/>
        <v>8</v>
      </c>
      <c r="Y2084" s="159"/>
      <c r="Z2084" s="254">
        <f t="shared" si="191"/>
        <v>11040</v>
      </c>
      <c r="AA2084" s="5">
        <f>VLOOKUP(G2084,Ma_KH!$A:$R,14,0)</f>
        <v>60</v>
      </c>
    </row>
    <row r="2085" spans="1:27" x14ac:dyDescent="0.25">
      <c r="A2085" s="186">
        <v>46114</v>
      </c>
      <c r="B2085" s="205">
        <v>4186992116</v>
      </c>
      <c r="C2085" s="189" t="s">
        <v>15253</v>
      </c>
      <c r="D2085" s="186">
        <v>46119</v>
      </c>
      <c r="E2085" s="206"/>
      <c r="F2085" s="189"/>
      <c r="G2085" s="207" t="s">
        <v>7224</v>
      </c>
      <c r="H2085" s="206"/>
      <c r="I2085" s="288" t="s">
        <v>15670</v>
      </c>
      <c r="J2085" s="283" t="s">
        <v>1769</v>
      </c>
      <c r="K2085" s="205" t="s">
        <v>34</v>
      </c>
      <c r="L2085" s="190" t="str">
        <f>VLOOKUP($K2085,TONG_SL!$A:$D,2,0)</f>
        <v>Tai heo muối 200g</v>
      </c>
      <c r="M2085" s="243"/>
      <c r="N2085" s="190" t="str">
        <f t="shared" si="192"/>
        <v>K-C6</v>
      </c>
      <c r="O2085" s="243"/>
      <c r="P2085" s="243"/>
      <c r="Q2085" s="190" t="str">
        <f>VLOOKUP(K2085,TONG_SL!$A:$D,3,0)</f>
        <v>Túi</v>
      </c>
      <c r="R2085" s="248">
        <v>11</v>
      </c>
      <c r="S2085" s="159"/>
      <c r="T2085" s="159">
        <f>VLOOKUP(VLOOKUP(G2085,Ma_KH!$A:$R,18,0)&amp;K2085,Gia_MB!$A:$F,6,0)</f>
        <v>55595</v>
      </c>
      <c r="U2085" s="254">
        <f t="shared" si="188"/>
        <v>611545</v>
      </c>
      <c r="V2085" s="159"/>
      <c r="W2085" s="246">
        <f t="shared" si="189"/>
        <v>0</v>
      </c>
      <c r="X2085" s="247" t="str">
        <f t="shared" si="190"/>
        <v>8</v>
      </c>
      <c r="Y2085" s="159"/>
      <c r="Z2085" s="254">
        <f t="shared" si="191"/>
        <v>48923.6</v>
      </c>
      <c r="AA2085" s="5">
        <f>VLOOKUP(G2085,Ma_KH!$A:$R,14,0)</f>
        <v>60</v>
      </c>
    </row>
    <row r="2086" spans="1:27" x14ac:dyDescent="0.25">
      <c r="A2086" s="186">
        <v>46114</v>
      </c>
      <c r="B2086" s="205">
        <v>4186992116</v>
      </c>
      <c r="C2086" s="189" t="s">
        <v>15253</v>
      </c>
      <c r="D2086" s="186">
        <v>46119</v>
      </c>
      <c r="E2086" s="206"/>
      <c r="F2086" s="189"/>
      <c r="G2086" s="207" t="s">
        <v>7224</v>
      </c>
      <c r="H2086" s="206"/>
      <c r="I2086" s="288" t="s">
        <v>15670</v>
      </c>
      <c r="J2086" s="283" t="s">
        <v>1769</v>
      </c>
      <c r="K2086" s="205" t="s">
        <v>37</v>
      </c>
      <c r="L2086" s="190" t="str">
        <f>VLOOKUP($K2086,TONG_SL!$A:$D,2,0)</f>
        <v>Chả cốm 300g</v>
      </c>
      <c r="M2086" s="243"/>
      <c r="N2086" s="190" t="str">
        <f t="shared" si="192"/>
        <v>K-C6</v>
      </c>
      <c r="O2086" s="243"/>
      <c r="P2086" s="243"/>
      <c r="Q2086" s="190" t="str">
        <f>VLOOKUP(K2086,TONG_SL!$A:$D,3,0)</f>
        <v>Túi</v>
      </c>
      <c r="R2086" s="248">
        <v>4</v>
      </c>
      <c r="S2086" s="159"/>
      <c r="T2086" s="159">
        <f>VLOOKUP(VLOOKUP(G2086,Ma_KH!$A:$R,18,0)&amp;K2086,Gia_MB!$A:$F,6,0)</f>
        <v>74250</v>
      </c>
      <c r="U2086" s="254">
        <f t="shared" si="188"/>
        <v>297000</v>
      </c>
      <c r="V2086" s="159"/>
      <c r="W2086" s="246">
        <f t="shared" si="189"/>
        <v>0</v>
      </c>
      <c r="X2086" s="247" t="str">
        <f t="shared" si="190"/>
        <v>8</v>
      </c>
      <c r="Y2086" s="159"/>
      <c r="Z2086" s="254">
        <f t="shared" si="191"/>
        <v>23760</v>
      </c>
      <c r="AA2086" s="5">
        <f>VLOOKUP(G2086,Ma_KH!$A:$R,14,0)</f>
        <v>60</v>
      </c>
    </row>
    <row r="2087" spans="1:27" x14ac:dyDescent="0.25">
      <c r="A2087" s="261">
        <v>46114</v>
      </c>
      <c r="B2087" s="262">
        <v>4186991975</v>
      </c>
      <c r="C2087" s="263" t="s">
        <v>15253</v>
      </c>
      <c r="D2087" s="261">
        <v>46119</v>
      </c>
      <c r="E2087" s="206"/>
      <c r="F2087" s="189"/>
      <c r="G2087" s="265" t="s">
        <v>15016</v>
      </c>
      <c r="H2087" s="206"/>
      <c r="I2087" s="288" t="s">
        <v>15671</v>
      </c>
      <c r="J2087" s="283" t="s">
        <v>1769</v>
      </c>
      <c r="K2087" s="205" t="s">
        <v>34</v>
      </c>
      <c r="L2087" s="190" t="str">
        <f>VLOOKUP($K2087,TONG_SL!$A:$D,2,0)</f>
        <v>Tai heo muối 200g</v>
      </c>
      <c r="M2087" s="243"/>
      <c r="N2087" s="190" t="str">
        <f t="shared" si="192"/>
        <v>K-C6</v>
      </c>
      <c r="O2087" s="243"/>
      <c r="P2087" s="243"/>
      <c r="Q2087" s="190" t="str">
        <f>VLOOKUP(K2087,TONG_SL!$A:$D,3,0)</f>
        <v>Túi</v>
      </c>
      <c r="R2087" s="248">
        <v>8</v>
      </c>
      <c r="S2087" s="159"/>
      <c r="T2087" s="159">
        <f>VLOOKUP(VLOOKUP(G2087,Ma_KH!$A:$R,18,0)&amp;K2087,Gia_MB!$A:$F,6,0)</f>
        <v>55595</v>
      </c>
      <c r="U2087" s="254">
        <f t="shared" si="188"/>
        <v>444760</v>
      </c>
      <c r="V2087" s="159"/>
      <c r="W2087" s="246">
        <f t="shared" si="189"/>
        <v>0</v>
      </c>
      <c r="X2087" s="247" t="str">
        <f t="shared" si="190"/>
        <v>8</v>
      </c>
      <c r="Y2087" s="159"/>
      <c r="Z2087" s="254">
        <f t="shared" si="191"/>
        <v>35580.800000000003</v>
      </c>
      <c r="AA2087" s="5">
        <f>VLOOKUP(G2087,Ma_KH!$A:$R,14,0)</f>
        <v>60</v>
      </c>
    </row>
    <row r="2088" spans="1:27" x14ac:dyDescent="0.25">
      <c r="A2088" s="261">
        <v>46114</v>
      </c>
      <c r="B2088" s="262">
        <v>4186991975</v>
      </c>
      <c r="C2088" s="263" t="s">
        <v>15253</v>
      </c>
      <c r="D2088" s="261">
        <v>46119</v>
      </c>
      <c r="E2088" s="206"/>
      <c r="F2088" s="189"/>
      <c r="G2088" s="265" t="s">
        <v>15016</v>
      </c>
      <c r="H2088" s="206"/>
      <c r="I2088" s="288" t="s">
        <v>15671</v>
      </c>
      <c r="J2088" s="283" t="s">
        <v>1769</v>
      </c>
      <c r="K2088" s="205" t="s">
        <v>48</v>
      </c>
      <c r="L2088" s="190" t="str">
        <f>VLOOKUP($K2088,TONG_SL!$A:$D,2,0)</f>
        <v>Mọc Nấm Hương 250g</v>
      </c>
      <c r="M2088" s="243"/>
      <c r="N2088" s="190" t="str">
        <f t="shared" si="192"/>
        <v>K-C6</v>
      </c>
      <c r="O2088" s="243"/>
      <c r="P2088" s="243"/>
      <c r="Q2088" s="190" t="str">
        <f>VLOOKUP(K2088,TONG_SL!$A:$D,3,0)</f>
        <v>Túi</v>
      </c>
      <c r="R2088" s="248">
        <v>5</v>
      </c>
      <c r="S2088" s="159"/>
      <c r="T2088" s="159">
        <f>VLOOKUP(VLOOKUP(G2088,Ma_KH!$A:$R,18,0)&amp;K2088,Gia_MB!$A:$F,6,0)</f>
        <v>46000</v>
      </c>
      <c r="U2088" s="254">
        <f t="shared" si="188"/>
        <v>230000</v>
      </c>
      <c r="V2088" s="159"/>
      <c r="W2088" s="246">
        <f t="shared" si="189"/>
        <v>0</v>
      </c>
      <c r="X2088" s="247" t="str">
        <f t="shared" si="190"/>
        <v>8</v>
      </c>
      <c r="Y2088" s="159"/>
      <c r="Z2088" s="254">
        <f t="shared" si="191"/>
        <v>18400</v>
      </c>
      <c r="AA2088" s="5">
        <f>VLOOKUP(G2088,Ma_KH!$A:$R,14,0)</f>
        <v>60</v>
      </c>
    </row>
    <row r="2089" spans="1:27" x14ac:dyDescent="0.25">
      <c r="A2089" s="261">
        <v>46114</v>
      </c>
      <c r="B2089" s="262">
        <v>4186991975</v>
      </c>
      <c r="C2089" s="263" t="s">
        <v>15253</v>
      </c>
      <c r="D2089" s="261">
        <v>46119</v>
      </c>
      <c r="E2089" s="206"/>
      <c r="F2089" s="189"/>
      <c r="G2089" s="265" t="s">
        <v>15016</v>
      </c>
      <c r="H2089" s="206"/>
      <c r="I2089" s="288" t="s">
        <v>15671</v>
      </c>
      <c r="J2089" s="283" t="s">
        <v>1769</v>
      </c>
      <c r="K2089" s="205" t="s">
        <v>27</v>
      </c>
      <c r="L2089" s="190" t="str">
        <f>VLOOKUP($K2089,TONG_SL!$A:$D,2,0)</f>
        <v>Chân giò heo muối 300g</v>
      </c>
      <c r="M2089" s="243"/>
      <c r="N2089" s="190" t="str">
        <f t="shared" si="192"/>
        <v>K-C6</v>
      </c>
      <c r="O2089" s="243"/>
      <c r="P2089" s="243"/>
      <c r="Q2089" s="190" t="str">
        <f>VLOOKUP(K2089,TONG_SL!$A:$D,3,0)</f>
        <v>Túi</v>
      </c>
      <c r="R2089" s="248">
        <v>21</v>
      </c>
      <c r="S2089" s="159"/>
      <c r="T2089" s="159">
        <f>VLOOKUP(VLOOKUP(G2089,Ma_KH!$A:$R,18,0)&amp;K2089,Gia_MB!$A:$F,6,0)</f>
        <v>73431</v>
      </c>
      <c r="U2089" s="254">
        <f t="shared" si="188"/>
        <v>1542051</v>
      </c>
      <c r="V2089" s="159"/>
      <c r="W2089" s="246">
        <f t="shared" si="189"/>
        <v>0</v>
      </c>
      <c r="X2089" s="247" t="str">
        <f t="shared" si="190"/>
        <v>8</v>
      </c>
      <c r="Y2089" s="159"/>
      <c r="Z2089" s="254">
        <f t="shared" si="191"/>
        <v>123364.08</v>
      </c>
      <c r="AA2089" s="5">
        <f>VLOOKUP(G2089,Ma_KH!$A:$R,14,0)</f>
        <v>60</v>
      </c>
    </row>
    <row r="2090" spans="1:27" x14ac:dyDescent="0.25">
      <c r="A2090" s="261">
        <v>46114</v>
      </c>
      <c r="B2090" s="262">
        <v>4186991975</v>
      </c>
      <c r="C2090" s="263" t="s">
        <v>15253</v>
      </c>
      <c r="D2090" s="261">
        <v>46119</v>
      </c>
      <c r="E2090" s="206"/>
      <c r="F2090" s="189"/>
      <c r="G2090" s="265" t="s">
        <v>15016</v>
      </c>
      <c r="H2090" s="206"/>
      <c r="I2090" s="288" t="s">
        <v>15671</v>
      </c>
      <c r="J2090" s="283" t="s">
        <v>1769</v>
      </c>
      <c r="K2090" s="205" t="s">
        <v>32</v>
      </c>
      <c r="L2090" s="190" t="str">
        <f>VLOOKUP($K2090,TONG_SL!$A:$D,2,0)</f>
        <v>Giò Tai Lưỡi Xào 250g</v>
      </c>
      <c r="M2090" s="243"/>
      <c r="N2090" s="190" t="str">
        <f t="shared" si="192"/>
        <v>K-C6</v>
      </c>
      <c r="O2090" s="243"/>
      <c r="P2090" s="243"/>
      <c r="Q2090" s="190" t="str">
        <f>VLOOKUP(K2090,TONG_SL!$A:$D,3,0)</f>
        <v>Túi</v>
      </c>
      <c r="R2090" s="248">
        <v>8</v>
      </c>
      <c r="S2090" s="159"/>
      <c r="T2090" s="159">
        <f>VLOOKUP(VLOOKUP(G2090,Ma_KH!$A:$R,18,0)&amp;K2090,Gia_MB!$A:$F,6,0)</f>
        <v>50182</v>
      </c>
      <c r="U2090" s="254">
        <f t="shared" si="188"/>
        <v>401456</v>
      </c>
      <c r="V2090" s="159"/>
      <c r="W2090" s="246">
        <f t="shared" si="189"/>
        <v>0</v>
      </c>
      <c r="X2090" s="247" t="str">
        <f t="shared" si="190"/>
        <v>8</v>
      </c>
      <c r="Y2090" s="159"/>
      <c r="Z2090" s="254">
        <f t="shared" si="191"/>
        <v>32116.48</v>
      </c>
      <c r="AA2090" s="5">
        <f>VLOOKUP(G2090,Ma_KH!$A:$R,14,0)</f>
        <v>60</v>
      </c>
    </row>
    <row r="2091" spans="1:27" x14ac:dyDescent="0.25">
      <c r="A2091" s="261">
        <v>46114</v>
      </c>
      <c r="B2091" s="262">
        <v>4186991975</v>
      </c>
      <c r="C2091" s="263" t="s">
        <v>15253</v>
      </c>
      <c r="D2091" s="261">
        <v>46119</v>
      </c>
      <c r="E2091" s="206"/>
      <c r="F2091" s="189"/>
      <c r="G2091" s="265" t="s">
        <v>15016</v>
      </c>
      <c r="H2091" s="206"/>
      <c r="I2091" s="288" t="s">
        <v>15671</v>
      </c>
      <c r="J2091" s="283" t="s">
        <v>1769</v>
      </c>
      <c r="K2091" s="205" t="s">
        <v>30</v>
      </c>
      <c r="L2091" s="190" t="str">
        <f>VLOOKUP($K2091,TONG_SL!$A:$D,2,0)</f>
        <v>Gà muối 500g</v>
      </c>
      <c r="M2091" s="243"/>
      <c r="N2091" s="190" t="str">
        <f t="shared" si="192"/>
        <v>K-C6</v>
      </c>
      <c r="O2091" s="243"/>
      <c r="P2091" s="243"/>
      <c r="Q2091" s="190" t="str">
        <f>VLOOKUP(K2091,TONG_SL!$A:$D,3,0)</f>
        <v>Túi</v>
      </c>
      <c r="R2091" s="248">
        <v>23</v>
      </c>
      <c r="S2091" s="159"/>
      <c r="T2091" s="159">
        <f>VLOOKUP(VLOOKUP(G2091,Ma_KH!$A:$R,18,0)&amp;K2091,Gia_MB!$A:$F,6,0)</f>
        <v>116611</v>
      </c>
      <c r="U2091" s="254">
        <f t="shared" si="188"/>
        <v>2682053</v>
      </c>
      <c r="V2091" s="159"/>
      <c r="W2091" s="246">
        <f t="shared" si="189"/>
        <v>0</v>
      </c>
      <c r="X2091" s="247" t="str">
        <f t="shared" si="190"/>
        <v>8</v>
      </c>
      <c r="Y2091" s="159"/>
      <c r="Z2091" s="254">
        <f t="shared" si="191"/>
        <v>214564.24</v>
      </c>
      <c r="AA2091" s="5">
        <f>VLOOKUP(G2091,Ma_KH!$A:$R,14,0)</f>
        <v>60</v>
      </c>
    </row>
    <row r="2092" spans="1:27" x14ac:dyDescent="0.25">
      <c r="A2092" s="186">
        <v>46118</v>
      </c>
      <c r="B2092" s="205">
        <v>4187149411</v>
      </c>
      <c r="C2092" s="189" t="s">
        <v>15253</v>
      </c>
      <c r="D2092" s="186">
        <v>46119</v>
      </c>
      <c r="E2092" s="206"/>
      <c r="F2092" s="189"/>
      <c r="G2092" s="207" t="s">
        <v>15016</v>
      </c>
      <c r="H2092" s="206"/>
      <c r="I2092" s="288" t="s">
        <v>15672</v>
      </c>
      <c r="J2092" s="283" t="s">
        <v>1769</v>
      </c>
      <c r="K2092" s="205" t="s">
        <v>30</v>
      </c>
      <c r="L2092" s="190" t="str">
        <f>VLOOKUP($K2092,TONG_SL!$A:$D,2,0)</f>
        <v>Gà muối 500g</v>
      </c>
      <c r="M2092" s="243"/>
      <c r="N2092" s="190" t="str">
        <f t="shared" si="192"/>
        <v>K-C6</v>
      </c>
      <c r="O2092" s="243"/>
      <c r="P2092" s="243"/>
      <c r="Q2092" s="190" t="str">
        <f>VLOOKUP(K2092,TONG_SL!$A:$D,3,0)</f>
        <v>Túi</v>
      </c>
      <c r="R2092" s="248">
        <v>15</v>
      </c>
      <c r="S2092" s="159"/>
      <c r="T2092" s="159">
        <f>VLOOKUP(VLOOKUP(G2092,Ma_KH!$A:$R,18,0)&amp;K2092,Gia_MB!$A:$F,6,0)</f>
        <v>116611</v>
      </c>
      <c r="U2092" s="254">
        <f t="shared" si="188"/>
        <v>1749165</v>
      </c>
      <c r="V2092" s="159"/>
      <c r="W2092" s="246">
        <f t="shared" si="189"/>
        <v>0</v>
      </c>
      <c r="X2092" s="247" t="str">
        <f t="shared" si="190"/>
        <v>8</v>
      </c>
      <c r="Y2092" s="159"/>
      <c r="Z2092" s="254">
        <f t="shared" si="191"/>
        <v>139933.20000000001</v>
      </c>
      <c r="AA2092" s="5">
        <f>VLOOKUP(G2092,Ma_KH!$A:$R,14,0)</f>
        <v>60</v>
      </c>
    </row>
    <row r="2093" spans="1:27" x14ac:dyDescent="0.25">
      <c r="A2093" s="186">
        <v>46118</v>
      </c>
      <c r="B2093" s="205">
        <v>4187149411</v>
      </c>
      <c r="C2093" s="189" t="s">
        <v>15253</v>
      </c>
      <c r="D2093" s="186">
        <v>46119</v>
      </c>
      <c r="E2093" s="206"/>
      <c r="F2093" s="189"/>
      <c r="G2093" s="207" t="s">
        <v>15016</v>
      </c>
      <c r="H2093" s="206"/>
      <c r="I2093" s="288" t="s">
        <v>15672</v>
      </c>
      <c r="J2093" s="283" t="s">
        <v>1769</v>
      </c>
      <c r="K2093" s="205" t="s">
        <v>27</v>
      </c>
      <c r="L2093" s="190" t="str">
        <f>VLOOKUP($K2093,TONG_SL!$A:$D,2,0)</f>
        <v>Chân giò heo muối 300g</v>
      </c>
      <c r="M2093" s="243"/>
      <c r="N2093" s="190" t="str">
        <f t="shared" si="192"/>
        <v>K-C6</v>
      </c>
      <c r="O2093" s="243"/>
      <c r="P2093" s="243"/>
      <c r="Q2093" s="190" t="str">
        <f>VLOOKUP(K2093,TONG_SL!$A:$D,3,0)</f>
        <v>Túi</v>
      </c>
      <c r="R2093" s="248">
        <v>50</v>
      </c>
      <c r="S2093" s="159"/>
      <c r="T2093" s="159">
        <f>VLOOKUP(VLOOKUP(G2093,Ma_KH!$A:$R,18,0)&amp;K2093,Gia_MB!$A:$F,6,0)</f>
        <v>73431</v>
      </c>
      <c r="U2093" s="254">
        <f t="shared" si="188"/>
        <v>3671550</v>
      </c>
      <c r="V2093" s="159"/>
      <c r="W2093" s="246">
        <f t="shared" si="189"/>
        <v>0</v>
      </c>
      <c r="X2093" s="247" t="str">
        <f t="shared" si="190"/>
        <v>8</v>
      </c>
      <c r="Y2093" s="159"/>
      <c r="Z2093" s="254">
        <f t="shared" si="191"/>
        <v>293724</v>
      </c>
      <c r="AA2093" s="5">
        <f>VLOOKUP(G2093,Ma_KH!$A:$R,14,0)</f>
        <v>60</v>
      </c>
    </row>
    <row r="2094" spans="1:27" x14ac:dyDescent="0.25">
      <c r="A2094" s="186">
        <v>46118</v>
      </c>
      <c r="B2094" s="205">
        <v>4187149411</v>
      </c>
      <c r="C2094" s="189" t="s">
        <v>15253</v>
      </c>
      <c r="D2094" s="186">
        <v>46119</v>
      </c>
      <c r="E2094" s="206"/>
      <c r="F2094" s="189"/>
      <c r="G2094" s="207" t="s">
        <v>15016</v>
      </c>
      <c r="H2094" s="206"/>
      <c r="I2094" s="288" t="s">
        <v>15672</v>
      </c>
      <c r="J2094" s="283" t="s">
        <v>1769</v>
      </c>
      <c r="K2094" s="205" t="s">
        <v>32</v>
      </c>
      <c r="L2094" s="190" t="str">
        <f>VLOOKUP($K2094,TONG_SL!$A:$D,2,0)</f>
        <v>Giò Tai Lưỡi Xào 250g</v>
      </c>
      <c r="M2094" s="243"/>
      <c r="N2094" s="190" t="str">
        <f t="shared" si="192"/>
        <v>K-C6</v>
      </c>
      <c r="O2094" s="243"/>
      <c r="P2094" s="243"/>
      <c r="Q2094" s="190" t="str">
        <f>VLOOKUP(K2094,TONG_SL!$A:$D,3,0)</f>
        <v>Túi</v>
      </c>
      <c r="R2094" s="248">
        <v>20</v>
      </c>
      <c r="S2094" s="159"/>
      <c r="T2094" s="159">
        <f>VLOOKUP(VLOOKUP(G2094,Ma_KH!$A:$R,18,0)&amp;K2094,Gia_MB!$A:$F,6,0)</f>
        <v>50182</v>
      </c>
      <c r="U2094" s="254">
        <f t="shared" si="188"/>
        <v>1003640</v>
      </c>
      <c r="V2094" s="159"/>
      <c r="W2094" s="246">
        <f t="shared" si="189"/>
        <v>0</v>
      </c>
      <c r="X2094" s="247" t="str">
        <f t="shared" si="190"/>
        <v>8</v>
      </c>
      <c r="Y2094" s="159"/>
      <c r="Z2094" s="254">
        <f t="shared" si="191"/>
        <v>80291.199999999997</v>
      </c>
      <c r="AA2094" s="5">
        <f>VLOOKUP(G2094,Ma_KH!$A:$R,14,0)</f>
        <v>60</v>
      </c>
    </row>
    <row r="2095" spans="1:27" x14ac:dyDescent="0.25">
      <c r="A2095" s="186">
        <v>46118</v>
      </c>
      <c r="B2095" s="205">
        <v>4187149411</v>
      </c>
      <c r="C2095" s="189" t="s">
        <v>15253</v>
      </c>
      <c r="D2095" s="186">
        <v>46119</v>
      </c>
      <c r="E2095" s="206"/>
      <c r="F2095" s="189"/>
      <c r="G2095" s="207" t="s">
        <v>15016</v>
      </c>
      <c r="H2095" s="206"/>
      <c r="I2095" s="288" t="s">
        <v>15672</v>
      </c>
      <c r="J2095" s="283" t="s">
        <v>1769</v>
      </c>
      <c r="K2095" s="205" t="s">
        <v>34</v>
      </c>
      <c r="L2095" s="190" t="str">
        <f>VLOOKUP($K2095,TONG_SL!$A:$D,2,0)</f>
        <v>Tai heo muối 200g</v>
      </c>
      <c r="M2095" s="243"/>
      <c r="N2095" s="190" t="str">
        <f t="shared" si="192"/>
        <v>K-C6</v>
      </c>
      <c r="O2095" s="243"/>
      <c r="P2095" s="243"/>
      <c r="Q2095" s="190" t="str">
        <f>VLOOKUP(K2095,TONG_SL!$A:$D,3,0)</f>
        <v>Túi</v>
      </c>
      <c r="R2095" s="248">
        <v>20</v>
      </c>
      <c r="S2095" s="159"/>
      <c r="T2095" s="159">
        <f>VLOOKUP(VLOOKUP(G2095,Ma_KH!$A:$R,18,0)&amp;K2095,Gia_MB!$A:$F,6,0)</f>
        <v>55595</v>
      </c>
      <c r="U2095" s="254">
        <f t="shared" si="188"/>
        <v>1111900</v>
      </c>
      <c r="V2095" s="159"/>
      <c r="W2095" s="246">
        <f t="shared" si="189"/>
        <v>0</v>
      </c>
      <c r="X2095" s="247" t="str">
        <f t="shared" si="190"/>
        <v>8</v>
      </c>
      <c r="Y2095" s="159"/>
      <c r="Z2095" s="254">
        <f t="shared" si="191"/>
        <v>88952</v>
      </c>
      <c r="AA2095" s="5">
        <f>VLOOKUP(G2095,Ma_KH!$A:$R,14,0)</f>
        <v>60</v>
      </c>
    </row>
    <row r="2096" spans="1:27" x14ac:dyDescent="0.25">
      <c r="A2096" s="186">
        <v>46114</v>
      </c>
      <c r="B2096" s="205">
        <v>4186991653</v>
      </c>
      <c r="C2096" s="189" t="s">
        <v>15253</v>
      </c>
      <c r="D2096" s="186">
        <v>46119</v>
      </c>
      <c r="E2096" s="206"/>
      <c r="F2096" s="189"/>
      <c r="G2096" s="207" t="s">
        <v>15016</v>
      </c>
      <c r="H2096" s="206"/>
      <c r="I2096" s="288" t="s">
        <v>15673</v>
      </c>
      <c r="J2096" s="283" t="s">
        <v>1769</v>
      </c>
      <c r="K2096" s="205" t="s">
        <v>34</v>
      </c>
      <c r="L2096" s="190" t="str">
        <f>VLOOKUP($K2096,TONG_SL!$A:$D,2,0)</f>
        <v>Tai heo muối 200g</v>
      </c>
      <c r="M2096" s="243"/>
      <c r="N2096" s="190" t="str">
        <f t="shared" si="192"/>
        <v>K-C6</v>
      </c>
      <c r="O2096" s="243"/>
      <c r="P2096" s="243"/>
      <c r="Q2096" s="190" t="str">
        <f>VLOOKUP(K2096,TONG_SL!$A:$D,3,0)</f>
        <v>Túi</v>
      </c>
      <c r="R2096" s="248">
        <v>6</v>
      </c>
      <c r="S2096" s="159"/>
      <c r="T2096" s="159">
        <f>VLOOKUP(VLOOKUP(G2096,Ma_KH!$A:$R,18,0)&amp;K2096,Gia_MB!$A:$F,6,0)</f>
        <v>55595</v>
      </c>
      <c r="U2096" s="254">
        <f t="shared" si="188"/>
        <v>333570</v>
      </c>
      <c r="V2096" s="159"/>
      <c r="W2096" s="246">
        <f t="shared" si="189"/>
        <v>0</v>
      </c>
      <c r="X2096" s="247" t="str">
        <f t="shared" si="190"/>
        <v>8</v>
      </c>
      <c r="Y2096" s="159"/>
      <c r="Z2096" s="254">
        <f t="shared" si="191"/>
        <v>26685.600000000002</v>
      </c>
      <c r="AA2096" s="5">
        <f>VLOOKUP(G2096,Ma_KH!$A:$R,14,0)</f>
        <v>60</v>
      </c>
    </row>
    <row r="2097" spans="1:27" x14ac:dyDescent="0.25">
      <c r="A2097" s="186">
        <v>46114</v>
      </c>
      <c r="B2097" s="205">
        <v>4186991653</v>
      </c>
      <c r="C2097" s="189" t="s">
        <v>15253</v>
      </c>
      <c r="D2097" s="186">
        <v>46119</v>
      </c>
      <c r="E2097" s="206"/>
      <c r="F2097" s="189"/>
      <c r="G2097" s="207" t="s">
        <v>15016</v>
      </c>
      <c r="H2097" s="206"/>
      <c r="I2097" s="288" t="s">
        <v>15673</v>
      </c>
      <c r="J2097" s="283" t="s">
        <v>1769</v>
      </c>
      <c r="K2097" s="205" t="s">
        <v>48</v>
      </c>
      <c r="L2097" s="190" t="str">
        <f>VLOOKUP($K2097,TONG_SL!$A:$D,2,0)</f>
        <v>Mọc Nấm Hương 250g</v>
      </c>
      <c r="M2097" s="243"/>
      <c r="N2097" s="190" t="str">
        <f t="shared" si="192"/>
        <v>K-C6</v>
      </c>
      <c r="O2097" s="243"/>
      <c r="P2097" s="243"/>
      <c r="Q2097" s="190" t="str">
        <f>VLOOKUP(K2097,TONG_SL!$A:$D,3,0)</f>
        <v>Túi</v>
      </c>
      <c r="R2097" s="248">
        <v>5</v>
      </c>
      <c r="S2097" s="159"/>
      <c r="T2097" s="159">
        <f>VLOOKUP(VLOOKUP(G2097,Ma_KH!$A:$R,18,0)&amp;K2097,Gia_MB!$A:$F,6,0)</f>
        <v>46000</v>
      </c>
      <c r="U2097" s="254">
        <f t="shared" si="188"/>
        <v>230000</v>
      </c>
      <c r="V2097" s="159"/>
      <c r="W2097" s="246">
        <f t="shared" si="189"/>
        <v>0</v>
      </c>
      <c r="X2097" s="247" t="str">
        <f t="shared" si="190"/>
        <v>8</v>
      </c>
      <c r="Y2097" s="159"/>
      <c r="Z2097" s="254">
        <f t="shared" si="191"/>
        <v>18400</v>
      </c>
      <c r="AA2097" s="5">
        <f>VLOOKUP(G2097,Ma_KH!$A:$R,14,0)</f>
        <v>60</v>
      </c>
    </row>
    <row r="2098" spans="1:27" x14ac:dyDescent="0.25">
      <c r="A2098" s="186">
        <v>46114</v>
      </c>
      <c r="B2098" s="205">
        <v>4186991653</v>
      </c>
      <c r="C2098" s="189" t="s">
        <v>15253</v>
      </c>
      <c r="D2098" s="186">
        <v>46119</v>
      </c>
      <c r="E2098" s="206"/>
      <c r="F2098" s="189"/>
      <c r="G2098" s="207" t="s">
        <v>15016</v>
      </c>
      <c r="H2098" s="206"/>
      <c r="I2098" s="288" t="s">
        <v>15673</v>
      </c>
      <c r="J2098" s="283" t="s">
        <v>1769</v>
      </c>
      <c r="K2098" s="205" t="s">
        <v>27</v>
      </c>
      <c r="L2098" s="190" t="str">
        <f>VLOOKUP($K2098,TONG_SL!$A:$D,2,0)</f>
        <v>Chân giò heo muối 300g</v>
      </c>
      <c r="M2098" s="243"/>
      <c r="N2098" s="190" t="str">
        <f t="shared" si="192"/>
        <v>K-C6</v>
      </c>
      <c r="O2098" s="243"/>
      <c r="P2098" s="243"/>
      <c r="Q2098" s="190" t="str">
        <f>VLOOKUP(K2098,TONG_SL!$A:$D,3,0)</f>
        <v>Túi</v>
      </c>
      <c r="R2098" s="248">
        <v>23</v>
      </c>
      <c r="S2098" s="159"/>
      <c r="T2098" s="159">
        <f>VLOOKUP(VLOOKUP(G2098,Ma_KH!$A:$R,18,0)&amp;K2098,Gia_MB!$A:$F,6,0)</f>
        <v>73431</v>
      </c>
      <c r="U2098" s="254">
        <f t="shared" si="188"/>
        <v>1688913</v>
      </c>
      <c r="V2098" s="159"/>
      <c r="W2098" s="246">
        <f t="shared" si="189"/>
        <v>0</v>
      </c>
      <c r="X2098" s="247" t="str">
        <f t="shared" si="190"/>
        <v>8</v>
      </c>
      <c r="Y2098" s="159"/>
      <c r="Z2098" s="254">
        <f t="shared" si="191"/>
        <v>135113.04</v>
      </c>
      <c r="AA2098" s="5">
        <f>VLOOKUP(G2098,Ma_KH!$A:$R,14,0)</f>
        <v>60</v>
      </c>
    </row>
    <row r="2099" spans="1:27" x14ac:dyDescent="0.25">
      <c r="A2099" s="186">
        <v>46114</v>
      </c>
      <c r="B2099" s="205">
        <v>4186991653</v>
      </c>
      <c r="C2099" s="189" t="s">
        <v>15253</v>
      </c>
      <c r="D2099" s="186">
        <v>46119</v>
      </c>
      <c r="E2099" s="206"/>
      <c r="F2099" s="189"/>
      <c r="G2099" s="207" t="s">
        <v>15016</v>
      </c>
      <c r="H2099" s="206"/>
      <c r="I2099" s="288" t="s">
        <v>15673</v>
      </c>
      <c r="J2099" s="283" t="s">
        <v>1769</v>
      </c>
      <c r="K2099" s="205" t="s">
        <v>32</v>
      </c>
      <c r="L2099" s="190" t="str">
        <f>VLOOKUP($K2099,TONG_SL!$A:$D,2,0)</f>
        <v>Giò Tai Lưỡi Xào 250g</v>
      </c>
      <c r="M2099" s="243"/>
      <c r="N2099" s="190" t="str">
        <f t="shared" si="192"/>
        <v>K-C6</v>
      </c>
      <c r="O2099" s="243"/>
      <c r="P2099" s="243"/>
      <c r="Q2099" s="190" t="str">
        <f>VLOOKUP(K2099,TONG_SL!$A:$D,3,0)</f>
        <v>Túi</v>
      </c>
      <c r="R2099" s="248">
        <v>7</v>
      </c>
      <c r="S2099" s="159"/>
      <c r="T2099" s="159">
        <f>VLOOKUP(VLOOKUP(G2099,Ma_KH!$A:$R,18,0)&amp;K2099,Gia_MB!$A:$F,6,0)</f>
        <v>50182</v>
      </c>
      <c r="U2099" s="254">
        <f t="shared" si="188"/>
        <v>351274</v>
      </c>
      <c r="V2099" s="159"/>
      <c r="W2099" s="246">
        <f t="shared" si="189"/>
        <v>0</v>
      </c>
      <c r="X2099" s="247" t="str">
        <f t="shared" si="190"/>
        <v>8</v>
      </c>
      <c r="Y2099" s="159"/>
      <c r="Z2099" s="254">
        <f t="shared" si="191"/>
        <v>28101.920000000002</v>
      </c>
      <c r="AA2099" s="5">
        <f>VLOOKUP(G2099,Ma_KH!$A:$R,14,0)</f>
        <v>60</v>
      </c>
    </row>
    <row r="2100" spans="1:27" x14ac:dyDescent="0.25">
      <c r="A2100" s="186">
        <v>46114</v>
      </c>
      <c r="B2100" s="205">
        <v>4186991653</v>
      </c>
      <c r="C2100" s="189" t="s">
        <v>15253</v>
      </c>
      <c r="D2100" s="186">
        <v>46119</v>
      </c>
      <c r="E2100" s="206"/>
      <c r="F2100" s="189"/>
      <c r="G2100" s="207" t="s">
        <v>15016</v>
      </c>
      <c r="H2100" s="206"/>
      <c r="I2100" s="288" t="s">
        <v>15673</v>
      </c>
      <c r="J2100" s="283" t="s">
        <v>1769</v>
      </c>
      <c r="K2100" s="205" t="s">
        <v>30</v>
      </c>
      <c r="L2100" s="190" t="str">
        <f>VLOOKUP($K2100,TONG_SL!$A:$D,2,0)</f>
        <v>Gà muối 500g</v>
      </c>
      <c r="M2100" s="243"/>
      <c r="N2100" s="190" t="str">
        <f t="shared" si="192"/>
        <v>K-C6</v>
      </c>
      <c r="O2100" s="243"/>
      <c r="P2100" s="243"/>
      <c r="Q2100" s="190" t="str">
        <f>VLOOKUP(K2100,TONG_SL!$A:$D,3,0)</f>
        <v>Túi</v>
      </c>
      <c r="R2100" s="248">
        <v>7</v>
      </c>
      <c r="S2100" s="159"/>
      <c r="T2100" s="159">
        <f>VLOOKUP(VLOOKUP(G2100,Ma_KH!$A:$R,18,0)&amp;K2100,Gia_MB!$A:$F,6,0)</f>
        <v>116611</v>
      </c>
      <c r="U2100" s="254">
        <f t="shared" si="188"/>
        <v>816277</v>
      </c>
      <c r="V2100" s="159"/>
      <c r="W2100" s="246">
        <f t="shared" si="189"/>
        <v>0</v>
      </c>
      <c r="X2100" s="247" t="str">
        <f t="shared" si="190"/>
        <v>8</v>
      </c>
      <c r="Y2100" s="159"/>
      <c r="Z2100" s="254">
        <f t="shared" si="191"/>
        <v>65302.16</v>
      </c>
      <c r="AA2100" s="5">
        <f>VLOOKUP(G2100,Ma_KH!$A:$R,14,0)</f>
        <v>60</v>
      </c>
    </row>
    <row r="2101" spans="1:27" x14ac:dyDescent="0.25">
      <c r="A2101" s="186">
        <v>46114</v>
      </c>
      <c r="B2101" s="205">
        <v>4186992198</v>
      </c>
      <c r="C2101" s="189" t="s">
        <v>15253</v>
      </c>
      <c r="D2101" s="186">
        <v>46119</v>
      </c>
      <c r="E2101" s="206"/>
      <c r="F2101" s="189"/>
      <c r="G2101" s="207" t="s">
        <v>15016</v>
      </c>
      <c r="H2101" s="206"/>
      <c r="I2101" s="288" t="s">
        <v>15674</v>
      </c>
      <c r="J2101" s="283" t="s">
        <v>1769</v>
      </c>
      <c r="K2101" s="205" t="s">
        <v>34</v>
      </c>
      <c r="L2101" s="190" t="str">
        <f>VLOOKUP($K2101,TONG_SL!$A:$D,2,0)</f>
        <v>Tai heo muối 200g</v>
      </c>
      <c r="M2101" s="243"/>
      <c r="N2101" s="190" t="str">
        <f t="shared" si="192"/>
        <v>K-C6</v>
      </c>
      <c r="O2101" s="243"/>
      <c r="P2101" s="243"/>
      <c r="Q2101" s="190" t="str">
        <f>VLOOKUP(K2101,TONG_SL!$A:$D,3,0)</f>
        <v>Túi</v>
      </c>
      <c r="R2101" s="248">
        <v>5</v>
      </c>
      <c r="S2101" s="159"/>
      <c r="T2101" s="159">
        <f>VLOOKUP(VLOOKUP(G2101,Ma_KH!$A:$R,18,0)&amp;K2101,Gia_MB!$A:$F,6,0)</f>
        <v>55595</v>
      </c>
      <c r="U2101" s="254">
        <f t="shared" si="188"/>
        <v>277975</v>
      </c>
      <c r="V2101" s="159"/>
      <c r="W2101" s="246">
        <f t="shared" si="189"/>
        <v>0</v>
      </c>
      <c r="X2101" s="247" t="str">
        <f t="shared" si="190"/>
        <v>8</v>
      </c>
      <c r="Y2101" s="159"/>
      <c r="Z2101" s="254">
        <f t="shared" si="191"/>
        <v>22238</v>
      </c>
      <c r="AA2101" s="5">
        <f>VLOOKUP(G2101,Ma_KH!$A:$R,14,0)</f>
        <v>60</v>
      </c>
    </row>
    <row r="2102" spans="1:27" x14ac:dyDescent="0.25">
      <c r="A2102" s="186">
        <v>46114</v>
      </c>
      <c r="B2102" s="205">
        <v>4186992198</v>
      </c>
      <c r="C2102" s="189" t="s">
        <v>15253</v>
      </c>
      <c r="D2102" s="186">
        <v>46119</v>
      </c>
      <c r="E2102" s="206"/>
      <c r="F2102" s="189"/>
      <c r="G2102" s="207" t="s">
        <v>15016</v>
      </c>
      <c r="H2102" s="206"/>
      <c r="I2102" s="288" t="s">
        <v>15674</v>
      </c>
      <c r="J2102" s="283" t="s">
        <v>1769</v>
      </c>
      <c r="K2102" s="205" t="s">
        <v>48</v>
      </c>
      <c r="L2102" s="190" t="str">
        <f>VLOOKUP($K2102,TONG_SL!$A:$D,2,0)</f>
        <v>Mọc Nấm Hương 250g</v>
      </c>
      <c r="M2102" s="243"/>
      <c r="N2102" s="190" t="str">
        <f t="shared" si="192"/>
        <v>K-C6</v>
      </c>
      <c r="O2102" s="243"/>
      <c r="P2102" s="243"/>
      <c r="Q2102" s="190" t="str">
        <f>VLOOKUP(K2102,TONG_SL!$A:$D,3,0)</f>
        <v>Túi</v>
      </c>
      <c r="R2102" s="248">
        <v>9</v>
      </c>
      <c r="S2102" s="159"/>
      <c r="T2102" s="159">
        <f>VLOOKUP(VLOOKUP(G2102,Ma_KH!$A:$R,18,0)&amp;K2102,Gia_MB!$A:$F,6,0)</f>
        <v>46000</v>
      </c>
      <c r="U2102" s="254">
        <f t="shared" si="188"/>
        <v>414000</v>
      </c>
      <c r="V2102" s="159"/>
      <c r="W2102" s="246">
        <f t="shared" si="189"/>
        <v>0</v>
      </c>
      <c r="X2102" s="247" t="str">
        <f t="shared" si="190"/>
        <v>8</v>
      </c>
      <c r="Y2102" s="159"/>
      <c r="Z2102" s="254">
        <f t="shared" si="191"/>
        <v>33120</v>
      </c>
      <c r="AA2102" s="5">
        <f>VLOOKUP(G2102,Ma_KH!$A:$R,14,0)</f>
        <v>60</v>
      </c>
    </row>
    <row r="2103" spans="1:27" x14ac:dyDescent="0.25">
      <c r="A2103" s="186">
        <v>46114</v>
      </c>
      <c r="B2103" s="205">
        <v>4186992198</v>
      </c>
      <c r="C2103" s="189" t="s">
        <v>15253</v>
      </c>
      <c r="D2103" s="186">
        <v>46119</v>
      </c>
      <c r="E2103" s="206"/>
      <c r="F2103" s="189"/>
      <c r="G2103" s="207" t="s">
        <v>15016</v>
      </c>
      <c r="H2103" s="206"/>
      <c r="I2103" s="288" t="s">
        <v>15674</v>
      </c>
      <c r="J2103" s="283" t="s">
        <v>1769</v>
      </c>
      <c r="K2103" s="205" t="s">
        <v>27</v>
      </c>
      <c r="L2103" s="190" t="str">
        <f>VLOOKUP($K2103,TONG_SL!$A:$D,2,0)</f>
        <v>Chân giò heo muối 300g</v>
      </c>
      <c r="M2103" s="243"/>
      <c r="N2103" s="190" t="str">
        <f t="shared" si="192"/>
        <v>K-C6</v>
      </c>
      <c r="O2103" s="243"/>
      <c r="P2103" s="243"/>
      <c r="Q2103" s="190" t="str">
        <f>VLOOKUP(K2103,TONG_SL!$A:$D,3,0)</f>
        <v>Túi</v>
      </c>
      <c r="R2103" s="248">
        <v>24</v>
      </c>
      <c r="S2103" s="159"/>
      <c r="T2103" s="159">
        <f>VLOOKUP(VLOOKUP(G2103,Ma_KH!$A:$R,18,0)&amp;K2103,Gia_MB!$A:$F,6,0)</f>
        <v>73431</v>
      </c>
      <c r="U2103" s="254">
        <f t="shared" si="188"/>
        <v>1762344</v>
      </c>
      <c r="V2103" s="159"/>
      <c r="W2103" s="246">
        <f t="shared" si="189"/>
        <v>0</v>
      </c>
      <c r="X2103" s="247" t="str">
        <f t="shared" si="190"/>
        <v>8</v>
      </c>
      <c r="Y2103" s="159"/>
      <c r="Z2103" s="254">
        <f t="shared" si="191"/>
        <v>140987.51999999999</v>
      </c>
      <c r="AA2103" s="5">
        <f>VLOOKUP(G2103,Ma_KH!$A:$R,14,0)</f>
        <v>60</v>
      </c>
    </row>
    <row r="2104" spans="1:27" x14ac:dyDescent="0.25">
      <c r="A2104" s="186">
        <v>46114</v>
      </c>
      <c r="B2104" s="205">
        <v>4186992198</v>
      </c>
      <c r="C2104" s="189" t="s">
        <v>15253</v>
      </c>
      <c r="D2104" s="186">
        <v>46119</v>
      </c>
      <c r="E2104" s="206"/>
      <c r="F2104" s="189"/>
      <c r="G2104" s="207" t="s">
        <v>15016</v>
      </c>
      <c r="H2104" s="206"/>
      <c r="I2104" s="288" t="s">
        <v>15674</v>
      </c>
      <c r="J2104" s="283" t="s">
        <v>1769</v>
      </c>
      <c r="K2104" s="205" t="s">
        <v>30</v>
      </c>
      <c r="L2104" s="190" t="str">
        <f>VLOOKUP($K2104,TONG_SL!$A:$D,2,0)</f>
        <v>Gà muối 500g</v>
      </c>
      <c r="M2104" s="243"/>
      <c r="N2104" s="190" t="str">
        <f t="shared" si="192"/>
        <v>K-C6</v>
      </c>
      <c r="O2104" s="243"/>
      <c r="P2104" s="243"/>
      <c r="Q2104" s="190" t="str">
        <f>VLOOKUP(K2104,TONG_SL!$A:$D,3,0)</f>
        <v>Túi</v>
      </c>
      <c r="R2104" s="248">
        <v>8</v>
      </c>
      <c r="S2104" s="159"/>
      <c r="T2104" s="159">
        <f>VLOOKUP(VLOOKUP(G2104,Ma_KH!$A:$R,18,0)&amp;K2104,Gia_MB!$A:$F,6,0)</f>
        <v>116611</v>
      </c>
      <c r="U2104" s="254">
        <f t="shared" si="188"/>
        <v>932888</v>
      </c>
      <c r="V2104" s="159"/>
      <c r="W2104" s="246">
        <f t="shared" si="189"/>
        <v>0</v>
      </c>
      <c r="X2104" s="247" t="str">
        <f t="shared" si="190"/>
        <v>8</v>
      </c>
      <c r="Y2104" s="159"/>
      <c r="Z2104" s="254">
        <f t="shared" si="191"/>
        <v>74631.040000000008</v>
      </c>
      <c r="AA2104" s="5">
        <f>VLOOKUP(G2104,Ma_KH!$A:$R,14,0)</f>
        <v>60</v>
      </c>
    </row>
    <row r="2105" spans="1:27" x14ac:dyDescent="0.25">
      <c r="A2105" s="186">
        <v>46114</v>
      </c>
      <c r="B2105" s="205">
        <v>4186991929</v>
      </c>
      <c r="C2105" s="189" t="s">
        <v>15253</v>
      </c>
      <c r="D2105" s="186">
        <v>46119</v>
      </c>
      <c r="E2105" s="206"/>
      <c r="F2105" s="189"/>
      <c r="G2105" s="207" t="s">
        <v>15016</v>
      </c>
      <c r="H2105" s="206"/>
      <c r="I2105" s="288" t="s">
        <v>15675</v>
      </c>
      <c r="J2105" s="283" t="s">
        <v>1769</v>
      </c>
      <c r="K2105" s="205" t="s">
        <v>34</v>
      </c>
      <c r="L2105" s="190" t="str">
        <f>VLOOKUP($K2105,TONG_SL!$A:$D,2,0)</f>
        <v>Tai heo muối 200g</v>
      </c>
      <c r="M2105" s="243"/>
      <c r="N2105" s="190" t="str">
        <f t="shared" si="192"/>
        <v>K-C6</v>
      </c>
      <c r="O2105" s="243"/>
      <c r="P2105" s="243"/>
      <c r="Q2105" s="190" t="str">
        <f>VLOOKUP(K2105,TONG_SL!$A:$D,3,0)</f>
        <v>Túi</v>
      </c>
      <c r="R2105" s="248">
        <v>4</v>
      </c>
      <c r="S2105" s="159"/>
      <c r="T2105" s="159">
        <f>VLOOKUP(VLOOKUP(G2105,Ma_KH!$A:$R,18,0)&amp;K2105,Gia_MB!$A:$F,6,0)</f>
        <v>55595</v>
      </c>
      <c r="U2105" s="254">
        <f t="shared" ref="U2105:U2132" si="193">T2105*R2105</f>
        <v>222380</v>
      </c>
      <c r="V2105" s="159"/>
      <c r="W2105" s="246">
        <f t="shared" ref="W2105:W2132" si="194">U2105*V2105</f>
        <v>0</v>
      </c>
      <c r="X2105" s="247" t="str">
        <f t="shared" ref="X2105:X2132" si="195">IF(B2105&lt;&gt;"","8","0")</f>
        <v>8</v>
      </c>
      <c r="Y2105" s="159"/>
      <c r="Z2105" s="254">
        <f t="shared" ref="Z2105:Z2132" si="196">U2105*X2105%</f>
        <v>17790.400000000001</v>
      </c>
      <c r="AA2105" s="5">
        <f>VLOOKUP(G2105,Ma_KH!$A:$R,14,0)</f>
        <v>60</v>
      </c>
    </row>
    <row r="2106" spans="1:27" x14ac:dyDescent="0.25">
      <c r="A2106" s="186">
        <v>46114</v>
      </c>
      <c r="B2106" s="205">
        <v>4186991929</v>
      </c>
      <c r="C2106" s="189" t="s">
        <v>15253</v>
      </c>
      <c r="D2106" s="186">
        <v>46119</v>
      </c>
      <c r="E2106" s="206"/>
      <c r="F2106" s="189"/>
      <c r="G2106" s="207" t="s">
        <v>15016</v>
      </c>
      <c r="H2106" s="206"/>
      <c r="I2106" s="288" t="s">
        <v>15675</v>
      </c>
      <c r="J2106" s="283" t="s">
        <v>1769</v>
      </c>
      <c r="K2106" s="205" t="s">
        <v>48</v>
      </c>
      <c r="L2106" s="190" t="str">
        <f>VLOOKUP($K2106,TONG_SL!$A:$D,2,0)</f>
        <v>Mọc Nấm Hương 250g</v>
      </c>
      <c r="M2106" s="243"/>
      <c r="N2106" s="190" t="str">
        <f t="shared" si="192"/>
        <v>K-C6</v>
      </c>
      <c r="O2106" s="243"/>
      <c r="P2106" s="243"/>
      <c r="Q2106" s="190" t="str">
        <f>VLOOKUP(K2106,TONG_SL!$A:$D,3,0)</f>
        <v>Túi</v>
      </c>
      <c r="R2106" s="248">
        <v>8</v>
      </c>
      <c r="S2106" s="159"/>
      <c r="T2106" s="159">
        <f>VLOOKUP(VLOOKUP(G2106,Ma_KH!$A:$R,18,0)&amp;K2106,Gia_MB!$A:$F,6,0)</f>
        <v>46000</v>
      </c>
      <c r="U2106" s="254">
        <f t="shared" si="193"/>
        <v>368000</v>
      </c>
      <c r="V2106" s="159"/>
      <c r="W2106" s="246">
        <f t="shared" si="194"/>
        <v>0</v>
      </c>
      <c r="X2106" s="247" t="str">
        <f t="shared" si="195"/>
        <v>8</v>
      </c>
      <c r="Y2106" s="159"/>
      <c r="Z2106" s="254">
        <f t="shared" si="196"/>
        <v>29440</v>
      </c>
      <c r="AA2106" s="5">
        <f>VLOOKUP(G2106,Ma_KH!$A:$R,14,0)</f>
        <v>60</v>
      </c>
    </row>
    <row r="2107" spans="1:27" x14ac:dyDescent="0.25">
      <c r="A2107" s="186">
        <v>46114</v>
      </c>
      <c r="B2107" s="205">
        <v>4186991929</v>
      </c>
      <c r="C2107" s="189" t="s">
        <v>15253</v>
      </c>
      <c r="D2107" s="186">
        <v>46119</v>
      </c>
      <c r="E2107" s="206"/>
      <c r="F2107" s="189"/>
      <c r="G2107" s="207" t="s">
        <v>15016</v>
      </c>
      <c r="H2107" s="206"/>
      <c r="I2107" s="288" t="s">
        <v>15675</v>
      </c>
      <c r="J2107" s="283" t="s">
        <v>1769</v>
      </c>
      <c r="K2107" s="205" t="s">
        <v>27</v>
      </c>
      <c r="L2107" s="190" t="str">
        <f>VLOOKUP($K2107,TONG_SL!$A:$D,2,0)</f>
        <v>Chân giò heo muối 300g</v>
      </c>
      <c r="M2107" s="243"/>
      <c r="N2107" s="190" t="str">
        <f t="shared" si="192"/>
        <v>K-C6</v>
      </c>
      <c r="O2107" s="243"/>
      <c r="P2107" s="243"/>
      <c r="Q2107" s="190" t="str">
        <f>VLOOKUP(K2107,TONG_SL!$A:$D,3,0)</f>
        <v>Túi</v>
      </c>
      <c r="R2107" s="248">
        <v>36</v>
      </c>
      <c r="S2107" s="159"/>
      <c r="T2107" s="159">
        <f>VLOOKUP(VLOOKUP(G2107,Ma_KH!$A:$R,18,0)&amp;K2107,Gia_MB!$A:$F,6,0)</f>
        <v>73431</v>
      </c>
      <c r="U2107" s="254">
        <f t="shared" si="193"/>
        <v>2643516</v>
      </c>
      <c r="V2107" s="159"/>
      <c r="W2107" s="246">
        <f t="shared" si="194"/>
        <v>0</v>
      </c>
      <c r="X2107" s="247" t="str">
        <f t="shared" si="195"/>
        <v>8</v>
      </c>
      <c r="Y2107" s="159"/>
      <c r="Z2107" s="254">
        <f t="shared" si="196"/>
        <v>211481.28</v>
      </c>
      <c r="AA2107" s="5">
        <f>VLOOKUP(G2107,Ma_KH!$A:$R,14,0)</f>
        <v>60</v>
      </c>
    </row>
    <row r="2108" spans="1:27" x14ac:dyDescent="0.25">
      <c r="A2108" s="186">
        <v>46114</v>
      </c>
      <c r="B2108" s="205">
        <v>4186991929</v>
      </c>
      <c r="C2108" s="189" t="s">
        <v>15253</v>
      </c>
      <c r="D2108" s="186">
        <v>46119</v>
      </c>
      <c r="E2108" s="206"/>
      <c r="F2108" s="189"/>
      <c r="G2108" s="207" t="s">
        <v>15016</v>
      </c>
      <c r="H2108" s="206"/>
      <c r="I2108" s="288" t="s">
        <v>15675</v>
      </c>
      <c r="J2108" s="283" t="s">
        <v>1769</v>
      </c>
      <c r="K2108" s="205" t="s">
        <v>32</v>
      </c>
      <c r="L2108" s="190" t="str">
        <f>VLOOKUP($K2108,TONG_SL!$A:$D,2,0)</f>
        <v>Giò Tai Lưỡi Xào 250g</v>
      </c>
      <c r="M2108" s="243"/>
      <c r="N2108" s="190" t="str">
        <f t="shared" si="192"/>
        <v>K-C6</v>
      </c>
      <c r="O2108" s="243"/>
      <c r="P2108" s="243"/>
      <c r="Q2108" s="190" t="str">
        <f>VLOOKUP(K2108,TONG_SL!$A:$D,3,0)</f>
        <v>Túi</v>
      </c>
      <c r="R2108" s="248">
        <v>10</v>
      </c>
      <c r="S2108" s="159"/>
      <c r="T2108" s="159">
        <f>VLOOKUP(VLOOKUP(G2108,Ma_KH!$A:$R,18,0)&amp;K2108,Gia_MB!$A:$F,6,0)</f>
        <v>50182</v>
      </c>
      <c r="U2108" s="254">
        <f t="shared" si="193"/>
        <v>501820</v>
      </c>
      <c r="V2108" s="159"/>
      <c r="W2108" s="246">
        <f t="shared" si="194"/>
        <v>0</v>
      </c>
      <c r="X2108" s="247" t="str">
        <f t="shared" si="195"/>
        <v>8</v>
      </c>
      <c r="Y2108" s="159"/>
      <c r="Z2108" s="254">
        <f t="shared" si="196"/>
        <v>40145.599999999999</v>
      </c>
      <c r="AA2108" s="5">
        <f>VLOOKUP(G2108,Ma_KH!$A:$R,14,0)</f>
        <v>60</v>
      </c>
    </row>
    <row r="2109" spans="1:27" x14ac:dyDescent="0.25">
      <c r="A2109" s="186">
        <v>46114</v>
      </c>
      <c r="B2109" s="205">
        <v>4186991929</v>
      </c>
      <c r="C2109" s="189" t="s">
        <v>15253</v>
      </c>
      <c r="D2109" s="186">
        <v>46119</v>
      </c>
      <c r="E2109" s="206"/>
      <c r="F2109" s="189"/>
      <c r="G2109" s="207" t="s">
        <v>15016</v>
      </c>
      <c r="H2109" s="206"/>
      <c r="I2109" s="288" t="s">
        <v>15675</v>
      </c>
      <c r="J2109" s="283" t="s">
        <v>1769</v>
      </c>
      <c r="K2109" s="205" t="s">
        <v>30</v>
      </c>
      <c r="L2109" s="190" t="str">
        <f>VLOOKUP($K2109,TONG_SL!$A:$D,2,0)</f>
        <v>Gà muối 500g</v>
      </c>
      <c r="M2109" s="243"/>
      <c r="N2109" s="190" t="str">
        <f t="shared" si="192"/>
        <v>K-C6</v>
      </c>
      <c r="O2109" s="243"/>
      <c r="P2109" s="243"/>
      <c r="Q2109" s="190" t="str">
        <f>VLOOKUP(K2109,TONG_SL!$A:$D,3,0)</f>
        <v>Túi</v>
      </c>
      <c r="R2109" s="248">
        <v>12</v>
      </c>
      <c r="S2109" s="159"/>
      <c r="T2109" s="159">
        <f>VLOOKUP(VLOOKUP(G2109,Ma_KH!$A:$R,18,0)&amp;K2109,Gia_MB!$A:$F,6,0)</f>
        <v>116611</v>
      </c>
      <c r="U2109" s="254">
        <f t="shared" si="193"/>
        <v>1399332</v>
      </c>
      <c r="V2109" s="159"/>
      <c r="W2109" s="246">
        <f t="shared" si="194"/>
        <v>0</v>
      </c>
      <c r="X2109" s="247" t="str">
        <f t="shared" si="195"/>
        <v>8</v>
      </c>
      <c r="Y2109" s="159"/>
      <c r="Z2109" s="254">
        <f t="shared" si="196"/>
        <v>111946.56</v>
      </c>
      <c r="AA2109" s="5">
        <f>VLOOKUP(G2109,Ma_KH!$A:$R,14,0)</f>
        <v>60</v>
      </c>
    </row>
    <row r="2110" spans="1:27" x14ac:dyDescent="0.25">
      <c r="A2110" s="186">
        <v>46114</v>
      </c>
      <c r="B2110" s="205">
        <v>4186991772</v>
      </c>
      <c r="C2110" s="189" t="s">
        <v>15253</v>
      </c>
      <c r="D2110" s="186">
        <v>46119</v>
      </c>
      <c r="E2110" s="206"/>
      <c r="F2110" s="189"/>
      <c r="G2110" s="207" t="s">
        <v>15016</v>
      </c>
      <c r="H2110" s="206"/>
      <c r="I2110" s="288" t="s">
        <v>15676</v>
      </c>
      <c r="J2110" s="283" t="s">
        <v>1769</v>
      </c>
      <c r="K2110" s="205" t="s">
        <v>34</v>
      </c>
      <c r="L2110" s="190" t="str">
        <f>VLOOKUP($K2110,TONG_SL!$A:$D,2,0)</f>
        <v>Tai heo muối 200g</v>
      </c>
      <c r="M2110" s="243"/>
      <c r="N2110" s="190" t="str">
        <f t="shared" si="192"/>
        <v>K-C6</v>
      </c>
      <c r="O2110" s="243"/>
      <c r="P2110" s="243"/>
      <c r="Q2110" s="190" t="str">
        <f>VLOOKUP(K2110,TONG_SL!$A:$D,3,0)</f>
        <v>Túi</v>
      </c>
      <c r="R2110" s="248">
        <v>5</v>
      </c>
      <c r="S2110" s="159"/>
      <c r="T2110" s="159">
        <f>VLOOKUP(VLOOKUP(G2110,Ma_KH!$A:$R,18,0)&amp;K2110,Gia_MB!$A:$F,6,0)</f>
        <v>55595</v>
      </c>
      <c r="U2110" s="254">
        <f t="shared" si="193"/>
        <v>277975</v>
      </c>
      <c r="V2110" s="159"/>
      <c r="W2110" s="246">
        <f t="shared" si="194"/>
        <v>0</v>
      </c>
      <c r="X2110" s="247" t="str">
        <f t="shared" si="195"/>
        <v>8</v>
      </c>
      <c r="Y2110" s="159"/>
      <c r="Z2110" s="254">
        <f t="shared" si="196"/>
        <v>22238</v>
      </c>
      <c r="AA2110" s="5">
        <f>VLOOKUP(G2110,Ma_KH!$A:$R,14,0)</f>
        <v>60</v>
      </c>
    </row>
    <row r="2111" spans="1:27" x14ac:dyDescent="0.25">
      <c r="A2111" s="186">
        <v>46114</v>
      </c>
      <c r="B2111" s="205">
        <v>4186991772</v>
      </c>
      <c r="C2111" s="189" t="s">
        <v>15253</v>
      </c>
      <c r="D2111" s="186">
        <v>46119</v>
      </c>
      <c r="E2111" s="206"/>
      <c r="F2111" s="189"/>
      <c r="G2111" s="207" t="s">
        <v>15016</v>
      </c>
      <c r="H2111" s="206"/>
      <c r="I2111" s="288" t="s">
        <v>15676</v>
      </c>
      <c r="J2111" s="283" t="s">
        <v>1769</v>
      </c>
      <c r="K2111" s="205" t="s">
        <v>48</v>
      </c>
      <c r="L2111" s="190" t="str">
        <f>VLOOKUP($K2111,TONG_SL!$A:$D,2,0)</f>
        <v>Mọc Nấm Hương 250g</v>
      </c>
      <c r="M2111" s="243"/>
      <c r="N2111" s="190" t="str">
        <f t="shared" si="192"/>
        <v>K-C6</v>
      </c>
      <c r="O2111" s="243"/>
      <c r="P2111" s="243"/>
      <c r="Q2111" s="190" t="str">
        <f>VLOOKUP(K2111,TONG_SL!$A:$D,3,0)</f>
        <v>Túi</v>
      </c>
      <c r="R2111" s="248">
        <v>3</v>
      </c>
      <c r="S2111" s="159"/>
      <c r="T2111" s="159">
        <f>VLOOKUP(VLOOKUP(G2111,Ma_KH!$A:$R,18,0)&amp;K2111,Gia_MB!$A:$F,6,0)</f>
        <v>46000</v>
      </c>
      <c r="U2111" s="254">
        <f t="shared" si="193"/>
        <v>138000</v>
      </c>
      <c r="V2111" s="159"/>
      <c r="W2111" s="246">
        <f t="shared" si="194"/>
        <v>0</v>
      </c>
      <c r="X2111" s="247" t="str">
        <f t="shared" si="195"/>
        <v>8</v>
      </c>
      <c r="Y2111" s="159"/>
      <c r="Z2111" s="254">
        <f t="shared" si="196"/>
        <v>11040</v>
      </c>
      <c r="AA2111" s="5">
        <f>VLOOKUP(G2111,Ma_KH!$A:$R,14,0)</f>
        <v>60</v>
      </c>
    </row>
    <row r="2112" spans="1:27" x14ac:dyDescent="0.25">
      <c r="A2112" s="186">
        <v>46114</v>
      </c>
      <c r="B2112" s="205">
        <v>4186991772</v>
      </c>
      <c r="C2112" s="189" t="s">
        <v>15253</v>
      </c>
      <c r="D2112" s="186">
        <v>46119</v>
      </c>
      <c r="E2112" s="206"/>
      <c r="F2112" s="189"/>
      <c r="G2112" s="207" t="s">
        <v>15016</v>
      </c>
      <c r="H2112" s="206"/>
      <c r="I2112" s="288" t="s">
        <v>15676</v>
      </c>
      <c r="J2112" s="283" t="s">
        <v>1769</v>
      </c>
      <c r="K2112" s="205" t="s">
        <v>27</v>
      </c>
      <c r="L2112" s="190" t="str">
        <f>VLOOKUP($K2112,TONG_SL!$A:$D,2,0)</f>
        <v>Chân giò heo muối 300g</v>
      </c>
      <c r="M2112" s="243"/>
      <c r="N2112" s="190" t="str">
        <f t="shared" si="192"/>
        <v>K-C6</v>
      </c>
      <c r="O2112" s="243"/>
      <c r="P2112" s="243"/>
      <c r="Q2112" s="190" t="str">
        <f>VLOOKUP(K2112,TONG_SL!$A:$D,3,0)</f>
        <v>Túi</v>
      </c>
      <c r="R2112" s="248">
        <v>12</v>
      </c>
      <c r="S2112" s="159"/>
      <c r="T2112" s="159">
        <f>VLOOKUP(VLOOKUP(G2112,Ma_KH!$A:$R,18,0)&amp;K2112,Gia_MB!$A:$F,6,0)</f>
        <v>73431</v>
      </c>
      <c r="U2112" s="254">
        <f t="shared" si="193"/>
        <v>881172</v>
      </c>
      <c r="V2112" s="159"/>
      <c r="W2112" s="246">
        <f t="shared" si="194"/>
        <v>0</v>
      </c>
      <c r="X2112" s="247" t="str">
        <f t="shared" si="195"/>
        <v>8</v>
      </c>
      <c r="Y2112" s="159"/>
      <c r="Z2112" s="254">
        <f t="shared" si="196"/>
        <v>70493.759999999995</v>
      </c>
      <c r="AA2112" s="5">
        <f>VLOOKUP(G2112,Ma_KH!$A:$R,14,0)</f>
        <v>60</v>
      </c>
    </row>
    <row r="2113" spans="1:27" x14ac:dyDescent="0.25">
      <c r="A2113" s="186">
        <v>46114</v>
      </c>
      <c r="B2113" s="205">
        <v>4186991772</v>
      </c>
      <c r="C2113" s="189" t="s">
        <v>15253</v>
      </c>
      <c r="D2113" s="186">
        <v>46119</v>
      </c>
      <c r="E2113" s="206"/>
      <c r="F2113" s="189"/>
      <c r="G2113" s="207" t="s">
        <v>15016</v>
      </c>
      <c r="H2113" s="206"/>
      <c r="I2113" s="288" t="s">
        <v>15676</v>
      </c>
      <c r="J2113" s="283" t="s">
        <v>1769</v>
      </c>
      <c r="K2113" s="205" t="s">
        <v>32</v>
      </c>
      <c r="L2113" s="190" t="str">
        <f>VLOOKUP($K2113,TONG_SL!$A:$D,2,0)</f>
        <v>Giò Tai Lưỡi Xào 250g</v>
      </c>
      <c r="M2113" s="243"/>
      <c r="N2113" s="190" t="str">
        <f t="shared" si="192"/>
        <v>K-C6</v>
      </c>
      <c r="O2113" s="243"/>
      <c r="P2113" s="243"/>
      <c r="Q2113" s="190" t="str">
        <f>VLOOKUP(K2113,TONG_SL!$A:$D,3,0)</f>
        <v>Túi</v>
      </c>
      <c r="R2113" s="248">
        <v>4</v>
      </c>
      <c r="S2113" s="159"/>
      <c r="T2113" s="159">
        <f>VLOOKUP(VLOOKUP(G2113,Ma_KH!$A:$R,18,0)&amp;K2113,Gia_MB!$A:$F,6,0)</f>
        <v>50182</v>
      </c>
      <c r="U2113" s="254">
        <f t="shared" si="193"/>
        <v>200728</v>
      </c>
      <c r="V2113" s="159"/>
      <c r="W2113" s="246">
        <f t="shared" si="194"/>
        <v>0</v>
      </c>
      <c r="X2113" s="247" t="str">
        <f t="shared" si="195"/>
        <v>8</v>
      </c>
      <c r="Y2113" s="159"/>
      <c r="Z2113" s="254">
        <f t="shared" si="196"/>
        <v>16058.24</v>
      </c>
      <c r="AA2113" s="5">
        <f>VLOOKUP(G2113,Ma_KH!$A:$R,14,0)</f>
        <v>60</v>
      </c>
    </row>
    <row r="2114" spans="1:27" x14ac:dyDescent="0.25">
      <c r="A2114" s="186">
        <v>46114</v>
      </c>
      <c r="B2114" s="205">
        <v>4186991790</v>
      </c>
      <c r="C2114" s="189" t="s">
        <v>15253</v>
      </c>
      <c r="D2114" s="186">
        <v>46119</v>
      </c>
      <c r="E2114" s="206"/>
      <c r="F2114" s="189"/>
      <c r="G2114" s="207" t="s">
        <v>15016</v>
      </c>
      <c r="H2114" s="206"/>
      <c r="I2114" s="288" t="s">
        <v>15677</v>
      </c>
      <c r="J2114" s="283" t="s">
        <v>1769</v>
      </c>
      <c r="K2114" s="205" t="s">
        <v>34</v>
      </c>
      <c r="L2114" s="190" t="str">
        <f>VLOOKUP($K2114,TONG_SL!$A:$D,2,0)</f>
        <v>Tai heo muối 200g</v>
      </c>
      <c r="M2114" s="243"/>
      <c r="N2114" s="190" t="str">
        <f t="shared" si="192"/>
        <v>K-C6</v>
      </c>
      <c r="O2114" s="243"/>
      <c r="P2114" s="243"/>
      <c r="Q2114" s="190" t="str">
        <f>VLOOKUP(K2114,TONG_SL!$A:$D,3,0)</f>
        <v>Túi</v>
      </c>
      <c r="R2114" s="248">
        <v>5</v>
      </c>
      <c r="S2114" s="159"/>
      <c r="T2114" s="159">
        <f>VLOOKUP(VLOOKUP(G2114,Ma_KH!$A:$R,18,0)&amp;K2114,Gia_MB!$A:$F,6,0)</f>
        <v>55595</v>
      </c>
      <c r="U2114" s="254">
        <f t="shared" si="193"/>
        <v>277975</v>
      </c>
      <c r="V2114" s="159"/>
      <c r="W2114" s="246">
        <f t="shared" si="194"/>
        <v>0</v>
      </c>
      <c r="X2114" s="247" t="str">
        <f t="shared" si="195"/>
        <v>8</v>
      </c>
      <c r="Y2114" s="159"/>
      <c r="Z2114" s="254">
        <f t="shared" si="196"/>
        <v>22238</v>
      </c>
      <c r="AA2114" s="5">
        <f>VLOOKUP(G2114,Ma_KH!$A:$R,14,0)</f>
        <v>60</v>
      </c>
    </row>
    <row r="2115" spans="1:27" x14ac:dyDescent="0.25">
      <c r="A2115" s="186">
        <v>46114</v>
      </c>
      <c r="B2115" s="205">
        <v>4186991790</v>
      </c>
      <c r="C2115" s="189" t="s">
        <v>15253</v>
      </c>
      <c r="D2115" s="186">
        <v>46119</v>
      </c>
      <c r="E2115" s="206"/>
      <c r="F2115" s="189"/>
      <c r="G2115" s="207" t="s">
        <v>15016</v>
      </c>
      <c r="H2115" s="206"/>
      <c r="I2115" s="288" t="s">
        <v>15677</v>
      </c>
      <c r="J2115" s="283" t="s">
        <v>1769</v>
      </c>
      <c r="K2115" s="205" t="s">
        <v>27</v>
      </c>
      <c r="L2115" s="190" t="str">
        <f>VLOOKUP($K2115,TONG_SL!$A:$D,2,0)</f>
        <v>Chân giò heo muối 300g</v>
      </c>
      <c r="M2115" s="243"/>
      <c r="N2115" s="190" t="str">
        <f t="shared" ref="N2115:N2178" si="197">IF($B2115&lt;&gt;"","K-C6","")</f>
        <v>K-C6</v>
      </c>
      <c r="O2115" s="243"/>
      <c r="P2115" s="243"/>
      <c r="Q2115" s="190" t="str">
        <f>VLOOKUP(K2115,TONG_SL!$A:$D,3,0)</f>
        <v>Túi</v>
      </c>
      <c r="R2115" s="248">
        <v>24</v>
      </c>
      <c r="S2115" s="159"/>
      <c r="T2115" s="159">
        <f>VLOOKUP(VLOOKUP(G2115,Ma_KH!$A:$R,18,0)&amp;K2115,Gia_MB!$A:$F,6,0)</f>
        <v>73431</v>
      </c>
      <c r="U2115" s="254">
        <f t="shared" si="193"/>
        <v>1762344</v>
      </c>
      <c r="V2115" s="159"/>
      <c r="W2115" s="246">
        <f t="shared" si="194"/>
        <v>0</v>
      </c>
      <c r="X2115" s="247" t="str">
        <f t="shared" si="195"/>
        <v>8</v>
      </c>
      <c r="Y2115" s="159"/>
      <c r="Z2115" s="254">
        <f t="shared" si="196"/>
        <v>140987.51999999999</v>
      </c>
      <c r="AA2115" s="5">
        <f>VLOOKUP(G2115,Ma_KH!$A:$R,14,0)</f>
        <v>60</v>
      </c>
    </row>
    <row r="2116" spans="1:27" x14ac:dyDescent="0.25">
      <c r="A2116" s="186">
        <v>46114</v>
      </c>
      <c r="B2116" s="205">
        <v>4186991790</v>
      </c>
      <c r="C2116" s="189" t="s">
        <v>15253</v>
      </c>
      <c r="D2116" s="186">
        <v>46119</v>
      </c>
      <c r="E2116" s="206"/>
      <c r="F2116" s="189"/>
      <c r="G2116" s="207" t="s">
        <v>15016</v>
      </c>
      <c r="H2116" s="206"/>
      <c r="I2116" s="288" t="s">
        <v>15677</v>
      </c>
      <c r="J2116" s="283" t="s">
        <v>1769</v>
      </c>
      <c r="K2116" s="205" t="s">
        <v>30</v>
      </c>
      <c r="L2116" s="190" t="str">
        <f>VLOOKUP($K2116,TONG_SL!$A:$D,2,0)</f>
        <v>Gà muối 500g</v>
      </c>
      <c r="M2116" s="243"/>
      <c r="N2116" s="190" t="str">
        <f t="shared" si="197"/>
        <v>K-C6</v>
      </c>
      <c r="O2116" s="243"/>
      <c r="P2116" s="243"/>
      <c r="Q2116" s="190" t="str">
        <f>VLOOKUP(K2116,TONG_SL!$A:$D,3,0)</f>
        <v>Túi</v>
      </c>
      <c r="R2116" s="248">
        <v>4</v>
      </c>
      <c r="S2116" s="159"/>
      <c r="T2116" s="159">
        <f>VLOOKUP(VLOOKUP(G2116,Ma_KH!$A:$R,18,0)&amp;K2116,Gia_MB!$A:$F,6,0)</f>
        <v>116611</v>
      </c>
      <c r="U2116" s="254">
        <f t="shared" si="193"/>
        <v>466444</v>
      </c>
      <c r="V2116" s="159"/>
      <c r="W2116" s="246">
        <f t="shared" si="194"/>
        <v>0</v>
      </c>
      <c r="X2116" s="247" t="str">
        <f t="shared" si="195"/>
        <v>8</v>
      </c>
      <c r="Y2116" s="159"/>
      <c r="Z2116" s="254">
        <f t="shared" si="196"/>
        <v>37315.520000000004</v>
      </c>
      <c r="AA2116" s="5">
        <f>VLOOKUP(G2116,Ma_KH!$A:$R,14,0)</f>
        <v>60</v>
      </c>
    </row>
    <row r="2117" spans="1:27" x14ac:dyDescent="0.25">
      <c r="A2117" s="261">
        <v>46116</v>
      </c>
      <c r="B2117" s="262">
        <v>4187086154</v>
      </c>
      <c r="C2117" s="263" t="s">
        <v>15253</v>
      </c>
      <c r="D2117" s="261">
        <v>46119</v>
      </c>
      <c r="E2117" s="206"/>
      <c r="F2117" s="189"/>
      <c r="G2117" s="265" t="s">
        <v>15049</v>
      </c>
      <c r="H2117" s="206"/>
      <c r="I2117" s="288" t="s">
        <v>15678</v>
      </c>
      <c r="J2117" s="283" t="s">
        <v>1769</v>
      </c>
      <c r="K2117" s="205" t="s">
        <v>27</v>
      </c>
      <c r="L2117" s="190" t="str">
        <f>VLOOKUP($K2117,TONG_SL!$A:$D,2,0)</f>
        <v>Chân giò heo muối 300g</v>
      </c>
      <c r="M2117" s="243"/>
      <c r="N2117" s="190" t="str">
        <f t="shared" si="197"/>
        <v>K-C6</v>
      </c>
      <c r="O2117" s="243"/>
      <c r="P2117" s="243"/>
      <c r="Q2117" s="190" t="str">
        <f>VLOOKUP(K2117,TONG_SL!$A:$D,3,0)</f>
        <v>Túi</v>
      </c>
      <c r="R2117" s="248">
        <v>20</v>
      </c>
      <c r="S2117" s="159"/>
      <c r="T2117" s="159">
        <f>VLOOKUP(VLOOKUP(G2117,Ma_KH!$A:$R,18,0)&amp;K2117,Gia_MB!$A:$F,6,0)</f>
        <v>73431</v>
      </c>
      <c r="U2117" s="254">
        <f t="shared" si="193"/>
        <v>1468620</v>
      </c>
      <c r="V2117" s="159"/>
      <c r="W2117" s="246">
        <f t="shared" si="194"/>
        <v>0</v>
      </c>
      <c r="X2117" s="247" t="str">
        <f t="shared" si="195"/>
        <v>8</v>
      </c>
      <c r="Y2117" s="159"/>
      <c r="Z2117" s="254">
        <f t="shared" si="196"/>
        <v>117489.60000000001</v>
      </c>
      <c r="AA2117" s="5">
        <f>VLOOKUP(G2117,Ma_KH!$A:$R,14,0)</f>
        <v>60</v>
      </c>
    </row>
    <row r="2118" spans="1:27" x14ac:dyDescent="0.25">
      <c r="A2118" s="261">
        <v>46116</v>
      </c>
      <c r="B2118" s="262">
        <v>4187086154</v>
      </c>
      <c r="C2118" s="263" t="s">
        <v>15253</v>
      </c>
      <c r="D2118" s="261">
        <v>46119</v>
      </c>
      <c r="E2118" s="206"/>
      <c r="F2118" s="189"/>
      <c r="G2118" s="265" t="s">
        <v>15049</v>
      </c>
      <c r="H2118" s="206"/>
      <c r="I2118" s="288" t="s">
        <v>15678</v>
      </c>
      <c r="J2118" s="283" t="s">
        <v>1769</v>
      </c>
      <c r="K2118" s="205" t="s">
        <v>30</v>
      </c>
      <c r="L2118" s="190" t="str">
        <f>VLOOKUP($K2118,TONG_SL!$A:$D,2,0)</f>
        <v>Gà muối 500g</v>
      </c>
      <c r="M2118" s="243"/>
      <c r="N2118" s="190" t="str">
        <f t="shared" si="197"/>
        <v>K-C6</v>
      </c>
      <c r="O2118" s="243"/>
      <c r="P2118" s="243"/>
      <c r="Q2118" s="190" t="str">
        <f>VLOOKUP(K2118,TONG_SL!$A:$D,3,0)</f>
        <v>Túi</v>
      </c>
      <c r="R2118" s="248">
        <v>10</v>
      </c>
      <c r="S2118" s="159"/>
      <c r="T2118" s="159">
        <f>VLOOKUP(VLOOKUP(G2118,Ma_KH!$A:$R,18,0)&amp;K2118,Gia_MB!$A:$F,6,0)</f>
        <v>116611</v>
      </c>
      <c r="U2118" s="254">
        <f t="shared" si="193"/>
        <v>1166110</v>
      </c>
      <c r="V2118" s="159"/>
      <c r="W2118" s="246">
        <f t="shared" si="194"/>
        <v>0</v>
      </c>
      <c r="X2118" s="247" t="str">
        <f t="shared" si="195"/>
        <v>8</v>
      </c>
      <c r="Y2118" s="159"/>
      <c r="Z2118" s="254">
        <f t="shared" si="196"/>
        <v>93288.8</v>
      </c>
      <c r="AA2118" s="5">
        <f>VLOOKUP(G2118,Ma_KH!$A:$R,14,0)</f>
        <v>60</v>
      </c>
    </row>
    <row r="2119" spans="1:27" x14ac:dyDescent="0.25">
      <c r="A2119" s="261">
        <v>46112</v>
      </c>
      <c r="B2119" s="262">
        <v>4186818013</v>
      </c>
      <c r="C2119" s="263" t="s">
        <v>15253</v>
      </c>
      <c r="D2119" s="261">
        <v>46119</v>
      </c>
      <c r="E2119" s="206"/>
      <c r="F2119" s="189"/>
      <c r="G2119" s="265" t="s">
        <v>15061</v>
      </c>
      <c r="H2119" s="206"/>
      <c r="I2119" s="288" t="s">
        <v>15679</v>
      </c>
      <c r="J2119" s="283" t="s">
        <v>1769</v>
      </c>
      <c r="K2119" s="205" t="s">
        <v>34</v>
      </c>
      <c r="L2119" s="190" t="str">
        <f>VLOOKUP($K2119,TONG_SL!$A:$D,2,0)</f>
        <v>Tai heo muối 200g</v>
      </c>
      <c r="M2119" s="243"/>
      <c r="N2119" s="190" t="str">
        <f t="shared" si="197"/>
        <v>K-C6</v>
      </c>
      <c r="O2119" s="243"/>
      <c r="P2119" s="243"/>
      <c r="Q2119" s="190" t="str">
        <f>VLOOKUP(K2119,TONG_SL!$A:$D,3,0)</f>
        <v>Túi</v>
      </c>
      <c r="R2119" s="248">
        <v>6</v>
      </c>
      <c r="S2119" s="159"/>
      <c r="T2119" s="159">
        <f>VLOOKUP(VLOOKUP(G2119,Ma_KH!$A:$R,18,0)&amp;K2119,Gia_MB!$A:$F,6,0)</f>
        <v>55595</v>
      </c>
      <c r="U2119" s="254">
        <f t="shared" si="193"/>
        <v>333570</v>
      </c>
      <c r="V2119" s="159"/>
      <c r="W2119" s="246">
        <f t="shared" si="194"/>
        <v>0</v>
      </c>
      <c r="X2119" s="247" t="str">
        <f t="shared" si="195"/>
        <v>8</v>
      </c>
      <c r="Y2119" s="159"/>
      <c r="Z2119" s="254">
        <f t="shared" si="196"/>
        <v>26685.600000000002</v>
      </c>
      <c r="AA2119" s="5">
        <f>VLOOKUP(G2119,Ma_KH!$A:$R,14,0)</f>
        <v>60</v>
      </c>
    </row>
    <row r="2120" spans="1:27" x14ac:dyDescent="0.25">
      <c r="A2120" s="261">
        <v>46112</v>
      </c>
      <c r="B2120" s="262">
        <v>4186818013</v>
      </c>
      <c r="C2120" s="263" t="s">
        <v>15253</v>
      </c>
      <c r="D2120" s="261">
        <v>46119</v>
      </c>
      <c r="E2120" s="206"/>
      <c r="F2120" s="189"/>
      <c r="G2120" s="265" t="s">
        <v>15061</v>
      </c>
      <c r="H2120" s="206"/>
      <c r="I2120" s="288" t="s">
        <v>15679</v>
      </c>
      <c r="J2120" s="283" t="s">
        <v>1769</v>
      </c>
      <c r="K2120" s="205" t="s">
        <v>30</v>
      </c>
      <c r="L2120" s="190" t="str">
        <f>VLOOKUP($K2120,TONG_SL!$A:$D,2,0)</f>
        <v>Gà muối 500g</v>
      </c>
      <c r="M2120" s="243"/>
      <c r="N2120" s="190" t="str">
        <f t="shared" si="197"/>
        <v>K-C6</v>
      </c>
      <c r="O2120" s="243"/>
      <c r="P2120" s="243"/>
      <c r="Q2120" s="190" t="str">
        <f>VLOOKUP(K2120,TONG_SL!$A:$D,3,0)</f>
        <v>Túi</v>
      </c>
      <c r="R2120" s="248">
        <v>10</v>
      </c>
      <c r="S2120" s="159"/>
      <c r="T2120" s="159">
        <f>VLOOKUP(VLOOKUP(G2120,Ma_KH!$A:$R,18,0)&amp;K2120,Gia_MB!$A:$F,6,0)</f>
        <v>116611</v>
      </c>
      <c r="U2120" s="254">
        <f t="shared" si="193"/>
        <v>1166110</v>
      </c>
      <c r="V2120" s="159"/>
      <c r="W2120" s="246">
        <f t="shared" si="194"/>
        <v>0</v>
      </c>
      <c r="X2120" s="247" t="str">
        <f t="shared" si="195"/>
        <v>8</v>
      </c>
      <c r="Y2120" s="159"/>
      <c r="Z2120" s="254">
        <f t="shared" si="196"/>
        <v>93288.8</v>
      </c>
      <c r="AA2120" s="5">
        <f>VLOOKUP(G2120,Ma_KH!$A:$R,14,0)</f>
        <v>60</v>
      </c>
    </row>
    <row r="2121" spans="1:27" x14ac:dyDescent="0.25">
      <c r="A2121" s="261">
        <v>46112</v>
      </c>
      <c r="B2121" s="262">
        <v>4186818013</v>
      </c>
      <c r="C2121" s="263" t="s">
        <v>15253</v>
      </c>
      <c r="D2121" s="261">
        <v>46119</v>
      </c>
      <c r="E2121" s="206"/>
      <c r="F2121" s="189"/>
      <c r="G2121" s="265" t="s">
        <v>15061</v>
      </c>
      <c r="H2121" s="206"/>
      <c r="I2121" s="288" t="s">
        <v>15679</v>
      </c>
      <c r="J2121" s="283" t="s">
        <v>1769</v>
      </c>
      <c r="K2121" s="205" t="s">
        <v>44</v>
      </c>
      <c r="L2121" s="190" t="str">
        <f>VLOOKUP($K2121,TONG_SL!$A:$D,2,0)</f>
        <v>Giò lụa cây 250g</v>
      </c>
      <c r="M2121" s="243"/>
      <c r="N2121" s="190" t="str">
        <f t="shared" si="197"/>
        <v>K-C6</v>
      </c>
      <c r="O2121" s="243"/>
      <c r="P2121" s="243"/>
      <c r="Q2121" s="190" t="str">
        <f>VLOOKUP(K2121,TONG_SL!$A:$D,3,0)</f>
        <v>Túi</v>
      </c>
      <c r="R2121" s="248">
        <v>4</v>
      </c>
      <c r="S2121" s="159"/>
      <c r="T2121" s="159">
        <f>VLOOKUP(VLOOKUP(G2121,Ma_KH!$A:$R,18,0)&amp;K2121,Gia_MB!$A:$F,6,0)</f>
        <v>49500</v>
      </c>
      <c r="U2121" s="254">
        <f t="shared" si="193"/>
        <v>198000</v>
      </c>
      <c r="V2121" s="159"/>
      <c r="W2121" s="246">
        <f t="shared" si="194"/>
        <v>0</v>
      </c>
      <c r="X2121" s="247" t="str">
        <f t="shared" si="195"/>
        <v>8</v>
      </c>
      <c r="Y2121" s="159"/>
      <c r="Z2121" s="254">
        <f t="shared" si="196"/>
        <v>15840</v>
      </c>
      <c r="AA2121" s="5">
        <f>VLOOKUP(G2121,Ma_KH!$A:$R,14,0)</f>
        <v>60</v>
      </c>
    </row>
    <row r="2122" spans="1:27" x14ac:dyDescent="0.25">
      <c r="A2122" s="261">
        <v>46112</v>
      </c>
      <c r="B2122" s="262">
        <v>4186818013</v>
      </c>
      <c r="C2122" s="263" t="s">
        <v>15253</v>
      </c>
      <c r="D2122" s="261">
        <v>46119</v>
      </c>
      <c r="E2122" s="206"/>
      <c r="F2122" s="189"/>
      <c r="G2122" s="265" t="s">
        <v>15061</v>
      </c>
      <c r="H2122" s="206"/>
      <c r="I2122" s="288" t="s">
        <v>15679</v>
      </c>
      <c r="J2122" s="283" t="s">
        <v>1769</v>
      </c>
      <c r="K2122" s="205" t="s">
        <v>27</v>
      </c>
      <c r="L2122" s="190" t="str">
        <f>VLOOKUP($K2122,TONG_SL!$A:$D,2,0)</f>
        <v>Chân giò heo muối 300g</v>
      </c>
      <c r="M2122" s="243"/>
      <c r="N2122" s="190" t="str">
        <f t="shared" si="197"/>
        <v>K-C6</v>
      </c>
      <c r="O2122" s="243"/>
      <c r="P2122" s="243"/>
      <c r="Q2122" s="190" t="str">
        <f>VLOOKUP(K2122,TONG_SL!$A:$D,3,0)</f>
        <v>Túi</v>
      </c>
      <c r="R2122" s="248">
        <v>15</v>
      </c>
      <c r="S2122" s="159"/>
      <c r="T2122" s="159">
        <f>VLOOKUP(VLOOKUP(G2122,Ma_KH!$A:$R,18,0)&amp;K2122,Gia_MB!$A:$F,6,0)</f>
        <v>73431</v>
      </c>
      <c r="U2122" s="254">
        <f t="shared" si="193"/>
        <v>1101465</v>
      </c>
      <c r="V2122" s="159"/>
      <c r="W2122" s="246">
        <f t="shared" si="194"/>
        <v>0</v>
      </c>
      <c r="X2122" s="247" t="str">
        <f t="shared" si="195"/>
        <v>8</v>
      </c>
      <c r="Y2122" s="159"/>
      <c r="Z2122" s="254">
        <f t="shared" si="196"/>
        <v>88117.2</v>
      </c>
      <c r="AA2122" s="5">
        <f>VLOOKUP(G2122,Ma_KH!$A:$R,14,0)</f>
        <v>60</v>
      </c>
    </row>
    <row r="2123" spans="1:27" x14ac:dyDescent="0.25">
      <c r="A2123" s="261">
        <v>46112</v>
      </c>
      <c r="B2123" s="262">
        <v>4186818013</v>
      </c>
      <c r="C2123" s="263" t="s">
        <v>15253</v>
      </c>
      <c r="D2123" s="261">
        <v>46119</v>
      </c>
      <c r="E2123" s="206"/>
      <c r="F2123" s="189"/>
      <c r="G2123" s="265" t="s">
        <v>15061</v>
      </c>
      <c r="H2123" s="206"/>
      <c r="I2123" s="288" t="s">
        <v>15679</v>
      </c>
      <c r="J2123" s="283" t="s">
        <v>1769</v>
      </c>
      <c r="K2123" s="205" t="s">
        <v>32</v>
      </c>
      <c r="L2123" s="190" t="str">
        <f>VLOOKUP($K2123,TONG_SL!$A:$D,2,0)</f>
        <v>Giò Tai Lưỡi Xào 250g</v>
      </c>
      <c r="M2123" s="243"/>
      <c r="N2123" s="190" t="str">
        <f t="shared" si="197"/>
        <v>K-C6</v>
      </c>
      <c r="O2123" s="243"/>
      <c r="P2123" s="243"/>
      <c r="Q2123" s="190" t="str">
        <f>VLOOKUP(K2123,TONG_SL!$A:$D,3,0)</f>
        <v>Túi</v>
      </c>
      <c r="R2123" s="248">
        <v>6</v>
      </c>
      <c r="S2123" s="159"/>
      <c r="T2123" s="159">
        <f>VLOOKUP(VLOOKUP(G2123,Ma_KH!$A:$R,18,0)&amp;K2123,Gia_MB!$A:$F,6,0)</f>
        <v>50182</v>
      </c>
      <c r="U2123" s="254">
        <f t="shared" si="193"/>
        <v>301092</v>
      </c>
      <c r="V2123" s="159"/>
      <c r="W2123" s="246">
        <f t="shared" si="194"/>
        <v>0</v>
      </c>
      <c r="X2123" s="247" t="str">
        <f t="shared" si="195"/>
        <v>8</v>
      </c>
      <c r="Y2123" s="159"/>
      <c r="Z2123" s="254">
        <f t="shared" si="196"/>
        <v>24087.360000000001</v>
      </c>
      <c r="AA2123" s="5">
        <f>VLOOKUP(G2123,Ma_KH!$A:$R,14,0)</f>
        <v>60</v>
      </c>
    </row>
    <row r="2124" spans="1:27" x14ac:dyDescent="0.25">
      <c r="A2124" s="261">
        <v>46118</v>
      </c>
      <c r="B2124" s="262">
        <v>4187108582</v>
      </c>
      <c r="C2124" s="263" t="s">
        <v>15253</v>
      </c>
      <c r="D2124" s="261">
        <v>46119</v>
      </c>
      <c r="E2124" s="206"/>
      <c r="F2124" s="189"/>
      <c r="G2124" s="265" t="s">
        <v>15010</v>
      </c>
      <c r="H2124" s="206"/>
      <c r="I2124" s="288" t="s">
        <v>15680</v>
      </c>
      <c r="J2124" s="283" t="s">
        <v>1769</v>
      </c>
      <c r="K2124" s="205" t="s">
        <v>27</v>
      </c>
      <c r="L2124" s="190" t="str">
        <f>VLOOKUP($K2124,TONG_SL!$A:$D,2,0)</f>
        <v>Chân giò heo muối 300g</v>
      </c>
      <c r="M2124" s="243"/>
      <c r="N2124" s="190" t="str">
        <f t="shared" si="197"/>
        <v>K-C6</v>
      </c>
      <c r="O2124" s="243"/>
      <c r="P2124" s="243"/>
      <c r="Q2124" s="190" t="str">
        <f>VLOOKUP(K2124,TONG_SL!$A:$D,3,0)</f>
        <v>Túi</v>
      </c>
      <c r="R2124" s="248">
        <v>15</v>
      </c>
      <c r="S2124" s="159"/>
      <c r="T2124" s="159">
        <f>VLOOKUP(VLOOKUP(G2124,Ma_KH!$A:$R,18,0)&amp;K2124,Gia_MB!$A:$F,6,0)</f>
        <v>73431</v>
      </c>
      <c r="U2124" s="254">
        <f t="shared" si="193"/>
        <v>1101465</v>
      </c>
      <c r="V2124" s="159"/>
      <c r="W2124" s="246">
        <f t="shared" si="194"/>
        <v>0</v>
      </c>
      <c r="X2124" s="247" t="str">
        <f t="shared" si="195"/>
        <v>8</v>
      </c>
      <c r="Y2124" s="159"/>
      <c r="Z2124" s="254">
        <f t="shared" si="196"/>
        <v>88117.2</v>
      </c>
      <c r="AA2124" s="5">
        <f>VLOOKUP(G2124,Ma_KH!$A:$R,14,0)</f>
        <v>60</v>
      </c>
    </row>
    <row r="2125" spans="1:27" x14ac:dyDescent="0.25">
      <c r="A2125" s="261">
        <v>46118</v>
      </c>
      <c r="B2125" s="262">
        <v>4187108582</v>
      </c>
      <c r="C2125" s="263" t="s">
        <v>15253</v>
      </c>
      <c r="D2125" s="261">
        <v>46119</v>
      </c>
      <c r="E2125" s="206"/>
      <c r="F2125" s="189"/>
      <c r="G2125" s="265" t="s">
        <v>15010</v>
      </c>
      <c r="H2125" s="206"/>
      <c r="I2125" s="288" t="s">
        <v>15680</v>
      </c>
      <c r="J2125" s="283" t="s">
        <v>1769</v>
      </c>
      <c r="K2125" s="205" t="s">
        <v>32</v>
      </c>
      <c r="L2125" s="190" t="str">
        <f>VLOOKUP($K2125,TONG_SL!$A:$D,2,0)</f>
        <v>Giò Tai Lưỡi Xào 250g</v>
      </c>
      <c r="M2125" s="243"/>
      <c r="N2125" s="190" t="str">
        <f t="shared" si="197"/>
        <v>K-C6</v>
      </c>
      <c r="O2125" s="243"/>
      <c r="P2125" s="243"/>
      <c r="Q2125" s="190" t="str">
        <f>VLOOKUP(K2125,TONG_SL!$A:$D,3,0)</f>
        <v>Túi</v>
      </c>
      <c r="R2125" s="248">
        <v>10</v>
      </c>
      <c r="S2125" s="159"/>
      <c r="T2125" s="159">
        <f>VLOOKUP(VLOOKUP(G2125,Ma_KH!$A:$R,18,0)&amp;K2125,Gia_MB!$A:$F,6,0)</f>
        <v>50182</v>
      </c>
      <c r="U2125" s="254">
        <f t="shared" si="193"/>
        <v>501820</v>
      </c>
      <c r="V2125" s="159"/>
      <c r="W2125" s="246">
        <f t="shared" si="194"/>
        <v>0</v>
      </c>
      <c r="X2125" s="247" t="str">
        <f t="shared" si="195"/>
        <v>8</v>
      </c>
      <c r="Y2125" s="159"/>
      <c r="Z2125" s="254">
        <f t="shared" si="196"/>
        <v>40145.599999999999</v>
      </c>
      <c r="AA2125" s="5">
        <f>VLOOKUP(G2125,Ma_KH!$A:$R,14,0)</f>
        <v>60</v>
      </c>
    </row>
    <row r="2126" spans="1:27" x14ac:dyDescent="0.25">
      <c r="A2126" s="261">
        <v>46118</v>
      </c>
      <c r="B2126" s="262">
        <v>4187108582</v>
      </c>
      <c r="C2126" s="263" t="s">
        <v>15253</v>
      </c>
      <c r="D2126" s="261">
        <v>46119</v>
      </c>
      <c r="E2126" s="206"/>
      <c r="F2126" s="189"/>
      <c r="G2126" s="265" t="s">
        <v>15010</v>
      </c>
      <c r="H2126" s="206"/>
      <c r="I2126" s="288" t="s">
        <v>15680</v>
      </c>
      <c r="J2126" s="283" t="s">
        <v>1769</v>
      </c>
      <c r="K2126" s="205" t="s">
        <v>30</v>
      </c>
      <c r="L2126" s="190" t="str">
        <f>VLOOKUP($K2126,TONG_SL!$A:$D,2,0)</f>
        <v>Gà muối 500g</v>
      </c>
      <c r="M2126" s="243"/>
      <c r="N2126" s="190" t="str">
        <f t="shared" si="197"/>
        <v>K-C6</v>
      </c>
      <c r="O2126" s="243"/>
      <c r="P2126" s="243"/>
      <c r="Q2126" s="190" t="str">
        <f>VLOOKUP(K2126,TONG_SL!$A:$D,3,0)</f>
        <v>Túi</v>
      </c>
      <c r="R2126" s="248">
        <v>10</v>
      </c>
      <c r="S2126" s="159"/>
      <c r="T2126" s="159">
        <f>VLOOKUP(VLOOKUP(G2126,Ma_KH!$A:$R,18,0)&amp;K2126,Gia_MB!$A:$F,6,0)</f>
        <v>116611</v>
      </c>
      <c r="U2126" s="254">
        <f t="shared" si="193"/>
        <v>1166110</v>
      </c>
      <c r="V2126" s="159"/>
      <c r="W2126" s="246">
        <f t="shared" si="194"/>
        <v>0</v>
      </c>
      <c r="X2126" s="247" t="str">
        <f t="shared" si="195"/>
        <v>8</v>
      </c>
      <c r="Y2126" s="159"/>
      <c r="Z2126" s="254">
        <f t="shared" si="196"/>
        <v>93288.8</v>
      </c>
      <c r="AA2126" s="5">
        <f>VLOOKUP(G2126,Ma_KH!$A:$R,14,0)</f>
        <v>60</v>
      </c>
    </row>
    <row r="2127" spans="1:27" x14ac:dyDescent="0.25">
      <c r="A2127" s="186">
        <v>46118</v>
      </c>
      <c r="B2127" s="205">
        <v>4187111922</v>
      </c>
      <c r="C2127" s="189" t="s">
        <v>15253</v>
      </c>
      <c r="D2127" s="186">
        <v>46119</v>
      </c>
      <c r="E2127" s="206"/>
      <c r="F2127" s="189"/>
      <c r="G2127" s="207" t="s">
        <v>15010</v>
      </c>
      <c r="H2127" s="206"/>
      <c r="I2127" s="288" t="s">
        <v>15681</v>
      </c>
      <c r="J2127" s="283" t="s">
        <v>1769</v>
      </c>
      <c r="K2127" s="205" t="s">
        <v>27</v>
      </c>
      <c r="L2127" s="190" t="str">
        <f>VLOOKUP($K2127,TONG_SL!$A:$D,2,0)</f>
        <v>Chân giò heo muối 300g</v>
      </c>
      <c r="M2127" s="243"/>
      <c r="N2127" s="190" t="str">
        <f t="shared" si="197"/>
        <v>K-C6</v>
      </c>
      <c r="O2127" s="243"/>
      <c r="P2127" s="243"/>
      <c r="Q2127" s="190" t="str">
        <f>VLOOKUP(K2127,TONG_SL!$A:$D,3,0)</f>
        <v>Túi</v>
      </c>
      <c r="R2127" s="248">
        <v>20</v>
      </c>
      <c r="S2127" s="159"/>
      <c r="T2127" s="159">
        <f>VLOOKUP(VLOOKUP(G2127,Ma_KH!$A:$R,18,0)&amp;K2127,Gia_MB!$A:$F,6,0)</f>
        <v>73431</v>
      </c>
      <c r="U2127" s="254">
        <f t="shared" si="193"/>
        <v>1468620</v>
      </c>
      <c r="V2127" s="159"/>
      <c r="W2127" s="246">
        <f t="shared" si="194"/>
        <v>0</v>
      </c>
      <c r="X2127" s="247" t="str">
        <f t="shared" si="195"/>
        <v>8</v>
      </c>
      <c r="Y2127" s="159"/>
      <c r="Z2127" s="254">
        <f t="shared" si="196"/>
        <v>117489.60000000001</v>
      </c>
      <c r="AA2127" s="5">
        <f>VLOOKUP(G2127,Ma_KH!$A:$R,14,0)</f>
        <v>60</v>
      </c>
    </row>
    <row r="2128" spans="1:27" x14ac:dyDescent="0.25">
      <c r="A2128" s="186">
        <v>46118</v>
      </c>
      <c r="B2128" s="205">
        <v>4187111922</v>
      </c>
      <c r="C2128" s="189" t="s">
        <v>15253</v>
      </c>
      <c r="D2128" s="186">
        <v>46119</v>
      </c>
      <c r="E2128" s="206"/>
      <c r="F2128" s="189"/>
      <c r="G2128" s="207" t="s">
        <v>15010</v>
      </c>
      <c r="H2128" s="206"/>
      <c r="I2128" s="288" t="s">
        <v>15681</v>
      </c>
      <c r="J2128" s="283" t="s">
        <v>1769</v>
      </c>
      <c r="K2128" s="205" t="s">
        <v>30</v>
      </c>
      <c r="L2128" s="190" t="str">
        <f>VLOOKUP($K2128,TONG_SL!$A:$D,2,0)</f>
        <v>Gà muối 500g</v>
      </c>
      <c r="M2128" s="243"/>
      <c r="N2128" s="190" t="str">
        <f t="shared" si="197"/>
        <v>K-C6</v>
      </c>
      <c r="O2128" s="243"/>
      <c r="P2128" s="243"/>
      <c r="Q2128" s="190" t="str">
        <f>VLOOKUP(K2128,TONG_SL!$A:$D,3,0)</f>
        <v>Túi</v>
      </c>
      <c r="R2128" s="248">
        <v>15</v>
      </c>
      <c r="S2128" s="159"/>
      <c r="T2128" s="159">
        <f>VLOOKUP(VLOOKUP(G2128,Ma_KH!$A:$R,18,0)&amp;K2128,Gia_MB!$A:$F,6,0)</f>
        <v>116611</v>
      </c>
      <c r="U2128" s="254">
        <f t="shared" si="193"/>
        <v>1749165</v>
      </c>
      <c r="V2128" s="159"/>
      <c r="W2128" s="246">
        <f t="shared" si="194"/>
        <v>0</v>
      </c>
      <c r="X2128" s="247" t="str">
        <f t="shared" si="195"/>
        <v>8</v>
      </c>
      <c r="Y2128" s="159"/>
      <c r="Z2128" s="254">
        <f t="shared" si="196"/>
        <v>139933.20000000001</v>
      </c>
      <c r="AA2128" s="5">
        <f>VLOOKUP(G2128,Ma_KH!$A:$R,14,0)</f>
        <v>60</v>
      </c>
    </row>
    <row r="2129" spans="1:27" x14ac:dyDescent="0.25">
      <c r="A2129" s="261">
        <v>46118</v>
      </c>
      <c r="B2129" s="262">
        <v>4187110023</v>
      </c>
      <c r="C2129" s="263" t="s">
        <v>15253</v>
      </c>
      <c r="D2129" s="261">
        <v>46119</v>
      </c>
      <c r="E2129" s="206"/>
      <c r="F2129" s="189"/>
      <c r="G2129" s="265" t="s">
        <v>12350</v>
      </c>
      <c r="H2129" s="206"/>
      <c r="I2129" s="288" t="s">
        <v>15682</v>
      </c>
      <c r="J2129" s="283" t="s">
        <v>1769</v>
      </c>
      <c r="K2129" s="205" t="s">
        <v>52</v>
      </c>
      <c r="L2129" s="190" t="str">
        <f>VLOOKUP($K2129,TONG_SL!$A:$D,2,0)</f>
        <v>Gà xì dầu 500g</v>
      </c>
      <c r="M2129" s="243"/>
      <c r="N2129" s="190" t="str">
        <f t="shared" si="197"/>
        <v>K-C6</v>
      </c>
      <c r="O2129" s="243"/>
      <c r="P2129" s="243"/>
      <c r="Q2129" s="190" t="str">
        <f>VLOOKUP(K2129,TONG_SL!$A:$D,3,0)</f>
        <v>Túi</v>
      </c>
      <c r="R2129" s="248">
        <v>5</v>
      </c>
      <c r="S2129" s="159"/>
      <c r="T2129" s="159">
        <f>VLOOKUP(VLOOKUP(G2129,Ma_KH!$A:$R,18,0)&amp;K2129,Gia_MB!$A:$F,6,0)</f>
        <v>111606</v>
      </c>
      <c r="U2129" s="254">
        <f t="shared" si="193"/>
        <v>558030</v>
      </c>
      <c r="V2129" s="159"/>
      <c r="W2129" s="246">
        <f t="shared" si="194"/>
        <v>0</v>
      </c>
      <c r="X2129" s="247" t="str">
        <f t="shared" si="195"/>
        <v>8</v>
      </c>
      <c r="Y2129" s="159"/>
      <c r="Z2129" s="254">
        <f t="shared" si="196"/>
        <v>44642.400000000001</v>
      </c>
      <c r="AA2129" s="5">
        <f>VLOOKUP(G2129,Ma_KH!$A:$R,14,0)</f>
        <v>60</v>
      </c>
    </row>
    <row r="2130" spans="1:27" x14ac:dyDescent="0.25">
      <c r="A2130" s="261">
        <v>46118</v>
      </c>
      <c r="B2130" s="262">
        <v>4187110023</v>
      </c>
      <c r="C2130" s="263" t="s">
        <v>15253</v>
      </c>
      <c r="D2130" s="261">
        <v>46119</v>
      </c>
      <c r="E2130" s="206"/>
      <c r="F2130" s="189"/>
      <c r="G2130" s="265" t="s">
        <v>12350</v>
      </c>
      <c r="H2130" s="206"/>
      <c r="I2130" s="288" t="s">
        <v>15682</v>
      </c>
      <c r="J2130" s="283" t="s">
        <v>1769</v>
      </c>
      <c r="K2130" s="205" t="s">
        <v>32</v>
      </c>
      <c r="L2130" s="190" t="str">
        <f>VLOOKUP($K2130,TONG_SL!$A:$D,2,0)</f>
        <v>Giò Tai Lưỡi Xào 250g</v>
      </c>
      <c r="M2130" s="243"/>
      <c r="N2130" s="190" t="str">
        <f t="shared" si="197"/>
        <v>K-C6</v>
      </c>
      <c r="O2130" s="243"/>
      <c r="P2130" s="243"/>
      <c r="Q2130" s="190" t="str">
        <f>VLOOKUP(K2130,TONG_SL!$A:$D,3,0)</f>
        <v>Túi</v>
      </c>
      <c r="R2130" s="248">
        <v>10</v>
      </c>
      <c r="S2130" s="159"/>
      <c r="T2130" s="159">
        <f>VLOOKUP(VLOOKUP(G2130,Ma_KH!$A:$R,18,0)&amp;K2130,Gia_MB!$A:$F,6,0)</f>
        <v>50182</v>
      </c>
      <c r="U2130" s="254">
        <f t="shared" si="193"/>
        <v>501820</v>
      </c>
      <c r="V2130" s="159"/>
      <c r="W2130" s="246">
        <f t="shared" si="194"/>
        <v>0</v>
      </c>
      <c r="X2130" s="247" t="str">
        <f t="shared" si="195"/>
        <v>8</v>
      </c>
      <c r="Y2130" s="159"/>
      <c r="Z2130" s="254">
        <f t="shared" si="196"/>
        <v>40145.599999999999</v>
      </c>
      <c r="AA2130" s="5">
        <f>VLOOKUP(G2130,Ma_KH!$A:$R,14,0)</f>
        <v>60</v>
      </c>
    </row>
    <row r="2131" spans="1:27" x14ac:dyDescent="0.25">
      <c r="A2131" s="261">
        <v>46118</v>
      </c>
      <c r="B2131" s="262">
        <v>4187110023</v>
      </c>
      <c r="C2131" s="263" t="s">
        <v>15253</v>
      </c>
      <c r="D2131" s="261">
        <v>46119</v>
      </c>
      <c r="E2131" s="206"/>
      <c r="F2131" s="189"/>
      <c r="G2131" s="265" t="s">
        <v>12350</v>
      </c>
      <c r="H2131" s="206"/>
      <c r="I2131" s="288" t="s">
        <v>15682</v>
      </c>
      <c r="J2131" s="283" t="s">
        <v>1769</v>
      </c>
      <c r="K2131" s="205" t="s">
        <v>27</v>
      </c>
      <c r="L2131" s="190" t="str">
        <f>VLOOKUP($K2131,TONG_SL!$A:$D,2,0)</f>
        <v>Chân giò heo muối 300g</v>
      </c>
      <c r="M2131" s="243"/>
      <c r="N2131" s="190" t="str">
        <f t="shared" si="197"/>
        <v>K-C6</v>
      </c>
      <c r="O2131" s="243"/>
      <c r="P2131" s="243"/>
      <c r="Q2131" s="190" t="str">
        <f>VLOOKUP(K2131,TONG_SL!$A:$D,3,0)</f>
        <v>Túi</v>
      </c>
      <c r="R2131" s="248">
        <v>70</v>
      </c>
      <c r="S2131" s="159"/>
      <c r="T2131" s="159">
        <f>VLOOKUP(VLOOKUP(G2131,Ma_KH!$A:$R,18,0)&amp;K2131,Gia_MB!$A:$F,6,0)</f>
        <v>73431</v>
      </c>
      <c r="U2131" s="254">
        <f t="shared" si="193"/>
        <v>5140170</v>
      </c>
      <c r="V2131" s="159"/>
      <c r="W2131" s="246">
        <f t="shared" si="194"/>
        <v>0</v>
      </c>
      <c r="X2131" s="247" t="str">
        <f t="shared" si="195"/>
        <v>8</v>
      </c>
      <c r="Y2131" s="159"/>
      <c r="Z2131" s="254">
        <f t="shared" si="196"/>
        <v>411213.60000000003</v>
      </c>
      <c r="AA2131" s="5">
        <f>VLOOKUP(G2131,Ma_KH!$A:$R,14,0)</f>
        <v>60</v>
      </c>
    </row>
    <row r="2132" spans="1:27" x14ac:dyDescent="0.25">
      <c r="A2132" s="298">
        <v>46118</v>
      </c>
      <c r="B2132" s="299">
        <v>4187110023</v>
      </c>
      <c r="C2132" s="300" t="s">
        <v>15253</v>
      </c>
      <c r="D2132" s="298">
        <v>46119</v>
      </c>
      <c r="E2132" s="252"/>
      <c r="F2132" s="251"/>
      <c r="G2132" s="301" t="s">
        <v>12350</v>
      </c>
      <c r="H2132" s="252"/>
      <c r="I2132" s="288" t="s">
        <v>15682</v>
      </c>
      <c r="J2132" s="283" t="s">
        <v>1769</v>
      </c>
      <c r="K2132" s="188" t="s">
        <v>30</v>
      </c>
      <c r="L2132" s="190" t="str">
        <f>VLOOKUP($K2132,TONG_SL!$A:$D,2,0)</f>
        <v>Gà muối 500g</v>
      </c>
      <c r="M2132" s="243"/>
      <c r="N2132" s="190" t="str">
        <f t="shared" si="197"/>
        <v>K-C6</v>
      </c>
      <c r="O2132" s="243"/>
      <c r="P2132" s="243"/>
      <c r="Q2132" s="190" t="str">
        <f>VLOOKUP(K2132,TONG_SL!$A:$D,3,0)</f>
        <v>Túi</v>
      </c>
      <c r="R2132" s="248">
        <v>30</v>
      </c>
      <c r="S2132" s="160"/>
      <c r="T2132" s="160">
        <f>VLOOKUP(VLOOKUP(G2132,Ma_KH!$A:$R,18,0)&amp;K2132,Gia_MB!$A:$F,6,0)</f>
        <v>116611</v>
      </c>
      <c r="U2132" s="255">
        <f t="shared" si="193"/>
        <v>3498330</v>
      </c>
      <c r="V2132" s="160"/>
      <c r="W2132" s="256">
        <f t="shared" si="194"/>
        <v>0</v>
      </c>
      <c r="X2132" s="257" t="str">
        <f t="shared" si="195"/>
        <v>8</v>
      </c>
      <c r="Y2132" s="160"/>
      <c r="Z2132" s="255">
        <f t="shared" si="196"/>
        <v>279866.40000000002</v>
      </c>
      <c r="AA2132" s="258">
        <f>VLOOKUP(G2132,Ma_KH!$A:$R,14,0)</f>
        <v>60</v>
      </c>
    </row>
    <row r="2133" spans="1:27" x14ac:dyDescent="0.25">
      <c r="A2133" s="261">
        <v>46118</v>
      </c>
      <c r="B2133" s="262">
        <v>4187299499</v>
      </c>
      <c r="C2133" s="263" t="s">
        <v>15253</v>
      </c>
      <c r="D2133" s="261">
        <v>46119</v>
      </c>
      <c r="E2133" s="206"/>
      <c r="F2133" s="189"/>
      <c r="G2133" s="265" t="s">
        <v>14806</v>
      </c>
      <c r="H2133" s="206"/>
      <c r="I2133" s="288">
        <v>4187299499</v>
      </c>
      <c r="J2133" s="283" t="s">
        <v>1786</v>
      </c>
      <c r="K2133" s="262" t="s">
        <v>30</v>
      </c>
      <c r="L2133" s="190" t="str">
        <f>VLOOKUP($K2133,TONG_SL!$A:$D,2,0)</f>
        <v>Gà muối 500g</v>
      </c>
      <c r="M2133" s="243"/>
      <c r="N2133" s="190" t="str">
        <f t="shared" si="197"/>
        <v>K-C6</v>
      </c>
      <c r="O2133" s="243"/>
      <c r="P2133" s="243"/>
      <c r="Q2133" s="190" t="str">
        <f>VLOOKUP(K2133,TONG_SL!$A:$D,3,0)</f>
        <v>Túi</v>
      </c>
      <c r="R2133" s="248">
        <v>5</v>
      </c>
      <c r="S2133" s="159"/>
      <c r="T2133" s="159">
        <f>VLOOKUP(VLOOKUP(G2133,Ma_KH!$A:$R,18,0)&amp;K2133,Gia_MB!$A:$F,6,0)</f>
        <v>116611</v>
      </c>
      <c r="U2133" s="254">
        <f t="shared" ref="U2133:U2196" si="198">T2133*R2133</f>
        <v>583055</v>
      </c>
      <c r="V2133" s="159"/>
      <c r="W2133" s="246">
        <f t="shared" ref="W2133:W2196" si="199">U2133*V2133</f>
        <v>0</v>
      </c>
      <c r="X2133" s="247" t="str">
        <f t="shared" ref="X2133:X2196" si="200">IF(B2133&lt;&gt;"","8","0")</f>
        <v>8</v>
      </c>
      <c r="Y2133" s="159"/>
      <c r="Z2133" s="254">
        <f t="shared" ref="Z2133:Z2196" si="201">U2133*X2133%</f>
        <v>46644.4</v>
      </c>
      <c r="AA2133" s="5">
        <f>VLOOKUP(G2133,Ma_KH!$A:$R,14,0)</f>
        <v>60</v>
      </c>
    </row>
    <row r="2134" spans="1:27" x14ac:dyDescent="0.25">
      <c r="A2134" s="261">
        <v>46118</v>
      </c>
      <c r="B2134" s="262">
        <v>4187299499</v>
      </c>
      <c r="C2134" s="263" t="s">
        <v>15253</v>
      </c>
      <c r="D2134" s="261">
        <v>46119</v>
      </c>
      <c r="E2134" s="206"/>
      <c r="F2134" s="189"/>
      <c r="G2134" s="265" t="s">
        <v>14806</v>
      </c>
      <c r="H2134" s="206"/>
      <c r="I2134" s="288">
        <v>4187299499</v>
      </c>
      <c r="J2134" s="283" t="s">
        <v>1786</v>
      </c>
      <c r="K2134" s="262" t="s">
        <v>27</v>
      </c>
      <c r="L2134" s="190" t="str">
        <f>VLOOKUP($K2134,TONG_SL!$A:$D,2,0)</f>
        <v>Chân giò heo muối 300g</v>
      </c>
      <c r="M2134" s="243"/>
      <c r="N2134" s="190" t="str">
        <f t="shared" si="197"/>
        <v>K-C6</v>
      </c>
      <c r="O2134" s="243"/>
      <c r="P2134" s="243"/>
      <c r="Q2134" s="190" t="str">
        <f>VLOOKUP(K2134,TONG_SL!$A:$D,3,0)</f>
        <v>Túi</v>
      </c>
      <c r="R2134" s="248">
        <v>10</v>
      </c>
      <c r="S2134" s="159"/>
      <c r="T2134" s="159">
        <f>VLOOKUP(VLOOKUP(G2134,Ma_KH!$A:$R,18,0)&amp;K2134,Gia_MB!$A:$F,6,0)</f>
        <v>73431</v>
      </c>
      <c r="U2134" s="254">
        <f t="shared" si="198"/>
        <v>734310</v>
      </c>
      <c r="V2134" s="159"/>
      <c r="W2134" s="246">
        <f t="shared" si="199"/>
        <v>0</v>
      </c>
      <c r="X2134" s="247" t="str">
        <f t="shared" si="200"/>
        <v>8</v>
      </c>
      <c r="Y2134" s="159"/>
      <c r="Z2134" s="254">
        <f t="shared" si="201"/>
        <v>58744.800000000003</v>
      </c>
      <c r="AA2134" s="5">
        <f>VLOOKUP(G2134,Ma_KH!$A:$R,14,0)</f>
        <v>60</v>
      </c>
    </row>
    <row r="2135" spans="1:27" x14ac:dyDescent="0.25">
      <c r="A2135" s="261">
        <v>46118</v>
      </c>
      <c r="B2135" s="262">
        <v>4187299499</v>
      </c>
      <c r="C2135" s="263" t="s">
        <v>15253</v>
      </c>
      <c r="D2135" s="261">
        <v>46119</v>
      </c>
      <c r="E2135" s="206"/>
      <c r="F2135" s="189"/>
      <c r="G2135" s="265" t="s">
        <v>14806</v>
      </c>
      <c r="H2135" s="206"/>
      <c r="I2135" s="288">
        <v>4187299499</v>
      </c>
      <c r="J2135" s="283" t="s">
        <v>1786</v>
      </c>
      <c r="K2135" s="262" t="s">
        <v>32</v>
      </c>
      <c r="L2135" s="190" t="str">
        <f>VLOOKUP($K2135,TONG_SL!$A:$D,2,0)</f>
        <v>Giò Tai Lưỡi Xào 250g</v>
      </c>
      <c r="M2135" s="243"/>
      <c r="N2135" s="190" t="str">
        <f t="shared" si="197"/>
        <v>K-C6</v>
      </c>
      <c r="O2135" s="243"/>
      <c r="P2135" s="243"/>
      <c r="Q2135" s="190" t="str">
        <f>VLOOKUP(K2135,TONG_SL!$A:$D,3,0)</f>
        <v>Túi</v>
      </c>
      <c r="R2135" s="248">
        <v>5</v>
      </c>
      <c r="S2135" s="159"/>
      <c r="T2135" s="159">
        <f>VLOOKUP(VLOOKUP(G2135,Ma_KH!$A:$R,18,0)&amp;K2135,Gia_MB!$A:$F,6,0)</f>
        <v>50182</v>
      </c>
      <c r="U2135" s="254">
        <f t="shared" si="198"/>
        <v>250910</v>
      </c>
      <c r="V2135" s="159"/>
      <c r="W2135" s="246">
        <f t="shared" si="199"/>
        <v>0</v>
      </c>
      <c r="X2135" s="247" t="str">
        <f t="shared" si="200"/>
        <v>8</v>
      </c>
      <c r="Y2135" s="159"/>
      <c r="Z2135" s="254">
        <f t="shared" si="201"/>
        <v>20072.8</v>
      </c>
      <c r="AA2135" s="5">
        <f>VLOOKUP(G2135,Ma_KH!$A:$R,14,0)</f>
        <v>60</v>
      </c>
    </row>
    <row r="2136" spans="1:27" x14ac:dyDescent="0.25">
      <c r="A2136" s="261">
        <v>46118</v>
      </c>
      <c r="B2136" s="262">
        <v>4187299499</v>
      </c>
      <c r="C2136" s="263" t="s">
        <v>15253</v>
      </c>
      <c r="D2136" s="261">
        <v>46119</v>
      </c>
      <c r="E2136" s="206"/>
      <c r="F2136" s="189"/>
      <c r="G2136" s="265" t="s">
        <v>14806</v>
      </c>
      <c r="H2136" s="206"/>
      <c r="I2136" s="288">
        <v>4187299499</v>
      </c>
      <c r="J2136" s="283" t="s">
        <v>1786</v>
      </c>
      <c r="K2136" s="262" t="s">
        <v>48</v>
      </c>
      <c r="L2136" s="190" t="str">
        <f>VLOOKUP($K2136,TONG_SL!$A:$D,2,0)</f>
        <v>Mọc Nấm Hương 250g</v>
      </c>
      <c r="M2136" s="243"/>
      <c r="N2136" s="190" t="str">
        <f t="shared" si="197"/>
        <v>K-C6</v>
      </c>
      <c r="O2136" s="243"/>
      <c r="P2136" s="243"/>
      <c r="Q2136" s="190" t="str">
        <f>VLOOKUP(K2136,TONG_SL!$A:$D,3,0)</f>
        <v>Túi</v>
      </c>
      <c r="R2136" s="248">
        <v>10</v>
      </c>
      <c r="S2136" s="159"/>
      <c r="T2136" s="159">
        <f>VLOOKUP(VLOOKUP(G2136,Ma_KH!$A:$R,18,0)&amp;K2136,Gia_MB!$A:$F,6,0)</f>
        <v>46000</v>
      </c>
      <c r="U2136" s="254">
        <f t="shared" si="198"/>
        <v>460000</v>
      </c>
      <c r="V2136" s="159"/>
      <c r="W2136" s="246">
        <f t="shared" si="199"/>
        <v>0</v>
      </c>
      <c r="X2136" s="247" t="str">
        <f t="shared" si="200"/>
        <v>8</v>
      </c>
      <c r="Y2136" s="159"/>
      <c r="Z2136" s="254">
        <f t="shared" si="201"/>
        <v>36800</v>
      </c>
      <c r="AA2136" s="5">
        <f>VLOOKUP(G2136,Ma_KH!$A:$R,14,0)</f>
        <v>60</v>
      </c>
    </row>
    <row r="2137" spans="1:27" x14ac:dyDescent="0.25">
      <c r="A2137" s="261">
        <v>46118</v>
      </c>
      <c r="B2137" s="262">
        <v>4187299499</v>
      </c>
      <c r="C2137" s="263" t="s">
        <v>15253</v>
      </c>
      <c r="D2137" s="261">
        <v>46119</v>
      </c>
      <c r="E2137" s="206"/>
      <c r="F2137" s="189"/>
      <c r="G2137" s="265" t="s">
        <v>14806</v>
      </c>
      <c r="H2137" s="206"/>
      <c r="I2137" s="288">
        <v>4187299499</v>
      </c>
      <c r="J2137" s="283" t="s">
        <v>1786</v>
      </c>
      <c r="K2137" s="262" t="s">
        <v>34</v>
      </c>
      <c r="L2137" s="190" t="str">
        <f>VLOOKUP($K2137,TONG_SL!$A:$D,2,0)</f>
        <v>Tai heo muối 200g</v>
      </c>
      <c r="M2137" s="243"/>
      <c r="N2137" s="190" t="str">
        <f t="shared" si="197"/>
        <v>K-C6</v>
      </c>
      <c r="O2137" s="243"/>
      <c r="P2137" s="243"/>
      <c r="Q2137" s="190" t="str">
        <f>VLOOKUP(K2137,TONG_SL!$A:$D,3,0)</f>
        <v>Túi</v>
      </c>
      <c r="R2137" s="248">
        <v>10</v>
      </c>
      <c r="S2137" s="159"/>
      <c r="T2137" s="159">
        <f>VLOOKUP(VLOOKUP(G2137,Ma_KH!$A:$R,18,0)&amp;K2137,Gia_MB!$A:$F,6,0)</f>
        <v>55595</v>
      </c>
      <c r="U2137" s="254">
        <f t="shared" si="198"/>
        <v>555950</v>
      </c>
      <c r="V2137" s="159"/>
      <c r="W2137" s="246">
        <f t="shared" si="199"/>
        <v>0</v>
      </c>
      <c r="X2137" s="247" t="str">
        <f t="shared" si="200"/>
        <v>8</v>
      </c>
      <c r="Y2137" s="159"/>
      <c r="Z2137" s="254">
        <f t="shared" si="201"/>
        <v>44476</v>
      </c>
      <c r="AA2137" s="5">
        <f>VLOOKUP(G2137,Ma_KH!$A:$R,14,0)</f>
        <v>60</v>
      </c>
    </row>
    <row r="2138" spans="1:27" x14ac:dyDescent="0.25">
      <c r="A2138" s="261">
        <v>46118</v>
      </c>
      <c r="B2138" s="262">
        <v>4187299499</v>
      </c>
      <c r="C2138" s="263" t="s">
        <v>15253</v>
      </c>
      <c r="D2138" s="261">
        <v>46119</v>
      </c>
      <c r="E2138" s="206"/>
      <c r="F2138" s="189"/>
      <c r="G2138" s="265" t="s">
        <v>14806</v>
      </c>
      <c r="H2138" s="206"/>
      <c r="I2138" s="288">
        <v>4187299499</v>
      </c>
      <c r="J2138" s="283" t="s">
        <v>1786</v>
      </c>
      <c r="K2138" s="262" t="s">
        <v>37</v>
      </c>
      <c r="L2138" s="190" t="str">
        <f>VLOOKUP($K2138,TONG_SL!$A:$D,2,0)</f>
        <v>Chả cốm 300g</v>
      </c>
      <c r="M2138" s="243"/>
      <c r="N2138" s="190" t="str">
        <f t="shared" si="197"/>
        <v>K-C6</v>
      </c>
      <c r="O2138" s="243"/>
      <c r="P2138" s="243"/>
      <c r="Q2138" s="190" t="str">
        <f>VLOOKUP(K2138,TONG_SL!$A:$D,3,0)</f>
        <v>Túi</v>
      </c>
      <c r="R2138" s="248">
        <v>10</v>
      </c>
      <c r="S2138" s="159"/>
      <c r="T2138" s="159">
        <f>VLOOKUP(VLOOKUP(G2138,Ma_KH!$A:$R,18,0)&amp;K2138,Gia_MB!$A:$F,6,0)</f>
        <v>74250</v>
      </c>
      <c r="U2138" s="254">
        <f t="shared" si="198"/>
        <v>742500</v>
      </c>
      <c r="V2138" s="159"/>
      <c r="W2138" s="246">
        <f t="shared" si="199"/>
        <v>0</v>
      </c>
      <c r="X2138" s="247" t="str">
        <f t="shared" si="200"/>
        <v>8</v>
      </c>
      <c r="Y2138" s="159"/>
      <c r="Z2138" s="254">
        <f t="shared" si="201"/>
        <v>59400</v>
      </c>
      <c r="AA2138" s="5">
        <f>VLOOKUP(G2138,Ma_KH!$A:$R,14,0)</f>
        <v>60</v>
      </c>
    </row>
    <row r="2139" spans="1:27" x14ac:dyDescent="0.25">
      <c r="A2139" s="261">
        <v>46118</v>
      </c>
      <c r="B2139" s="262">
        <v>4187299499</v>
      </c>
      <c r="C2139" s="263" t="s">
        <v>15253</v>
      </c>
      <c r="D2139" s="261">
        <v>46119</v>
      </c>
      <c r="E2139" s="206"/>
      <c r="F2139" s="189"/>
      <c r="G2139" s="265" t="s">
        <v>14806</v>
      </c>
      <c r="H2139" s="206"/>
      <c r="I2139" s="288">
        <v>4187299499</v>
      </c>
      <c r="J2139" s="283" t="s">
        <v>1786</v>
      </c>
      <c r="K2139" s="262" t="s">
        <v>39</v>
      </c>
      <c r="L2139" s="190" t="str">
        <f>VLOOKUP($K2139,TONG_SL!$A:$D,2,0)</f>
        <v>Chả nướng 300g</v>
      </c>
      <c r="M2139" s="243"/>
      <c r="N2139" s="190" t="str">
        <f t="shared" si="197"/>
        <v>K-C6</v>
      </c>
      <c r="O2139" s="243"/>
      <c r="P2139" s="243"/>
      <c r="Q2139" s="190" t="str">
        <f>VLOOKUP(K2139,TONG_SL!$A:$D,3,0)</f>
        <v>Túi</v>
      </c>
      <c r="R2139" s="248">
        <v>10</v>
      </c>
      <c r="S2139" s="159"/>
      <c r="T2139" s="159">
        <f>VLOOKUP(VLOOKUP(G2139,Ma_KH!$A:$R,18,0)&amp;K2139,Gia_MB!$A:$F,6,0)</f>
        <v>70950</v>
      </c>
      <c r="U2139" s="254">
        <f t="shared" si="198"/>
        <v>709500</v>
      </c>
      <c r="V2139" s="159"/>
      <c r="W2139" s="246">
        <f t="shared" si="199"/>
        <v>0</v>
      </c>
      <c r="X2139" s="247" t="str">
        <f t="shared" si="200"/>
        <v>8</v>
      </c>
      <c r="Y2139" s="159"/>
      <c r="Z2139" s="254">
        <f t="shared" si="201"/>
        <v>56760</v>
      </c>
      <c r="AA2139" s="5">
        <f>VLOOKUP(G2139,Ma_KH!$A:$R,14,0)</f>
        <v>60</v>
      </c>
    </row>
    <row r="2140" spans="1:27" x14ac:dyDescent="0.25">
      <c r="A2140" s="261">
        <v>46118</v>
      </c>
      <c r="B2140" s="262">
        <v>4187300373</v>
      </c>
      <c r="C2140" s="263" t="s">
        <v>15253</v>
      </c>
      <c r="D2140" s="261">
        <v>46119</v>
      </c>
      <c r="E2140" s="206"/>
      <c r="F2140" s="189"/>
      <c r="G2140" s="265" t="s">
        <v>14681</v>
      </c>
      <c r="H2140" s="206"/>
      <c r="I2140" s="288">
        <v>4187300373</v>
      </c>
      <c r="J2140" s="283" t="s">
        <v>70</v>
      </c>
      <c r="K2140" s="262" t="s">
        <v>27</v>
      </c>
      <c r="L2140" s="190" t="str">
        <f>VLOOKUP($K2140,TONG_SL!$A:$D,2,0)</f>
        <v>Chân giò heo muối 300g</v>
      </c>
      <c r="M2140" s="243"/>
      <c r="N2140" s="190" t="str">
        <f t="shared" si="197"/>
        <v>K-C6</v>
      </c>
      <c r="O2140" s="243"/>
      <c r="P2140" s="243"/>
      <c r="Q2140" s="190" t="str">
        <f>VLOOKUP(K2140,TONG_SL!$A:$D,3,0)</f>
        <v>Túi</v>
      </c>
      <c r="R2140" s="248">
        <v>5</v>
      </c>
      <c r="S2140" s="159"/>
      <c r="T2140" s="159">
        <f>VLOOKUP(VLOOKUP(G2140,Ma_KH!$A:$R,18,0)&amp;K2140,Gia_MB!$A:$F,6,0)</f>
        <v>73431</v>
      </c>
      <c r="U2140" s="254">
        <f t="shared" si="198"/>
        <v>367155</v>
      </c>
      <c r="V2140" s="159"/>
      <c r="W2140" s="246">
        <f t="shared" si="199"/>
        <v>0</v>
      </c>
      <c r="X2140" s="247" t="str">
        <f t="shared" si="200"/>
        <v>8</v>
      </c>
      <c r="Y2140" s="159"/>
      <c r="Z2140" s="254">
        <f t="shared" si="201"/>
        <v>29372.400000000001</v>
      </c>
      <c r="AA2140" s="5">
        <f>VLOOKUP(G2140,Ma_KH!$A:$R,14,0)</f>
        <v>60</v>
      </c>
    </row>
    <row r="2141" spans="1:27" x14ac:dyDescent="0.25">
      <c r="A2141" s="261">
        <v>46118</v>
      </c>
      <c r="B2141" s="262">
        <v>4187300373</v>
      </c>
      <c r="C2141" s="263" t="s">
        <v>15253</v>
      </c>
      <c r="D2141" s="261">
        <v>46119</v>
      </c>
      <c r="E2141" s="206"/>
      <c r="F2141" s="189"/>
      <c r="G2141" s="265" t="s">
        <v>14681</v>
      </c>
      <c r="H2141" s="206"/>
      <c r="I2141" s="288">
        <v>4187300373</v>
      </c>
      <c r="J2141" s="283" t="s">
        <v>70</v>
      </c>
      <c r="K2141" s="262" t="s">
        <v>32</v>
      </c>
      <c r="L2141" s="190" t="str">
        <f>VLOOKUP($K2141,TONG_SL!$A:$D,2,0)</f>
        <v>Giò Tai Lưỡi Xào 250g</v>
      </c>
      <c r="M2141" s="243"/>
      <c r="N2141" s="190" t="str">
        <f t="shared" si="197"/>
        <v>K-C6</v>
      </c>
      <c r="O2141" s="243"/>
      <c r="P2141" s="243"/>
      <c r="Q2141" s="190" t="str">
        <f>VLOOKUP(K2141,TONG_SL!$A:$D,3,0)</f>
        <v>Túi</v>
      </c>
      <c r="R2141" s="248">
        <v>3</v>
      </c>
      <c r="S2141" s="159"/>
      <c r="T2141" s="159">
        <f>VLOOKUP(VLOOKUP(G2141,Ma_KH!$A:$R,18,0)&amp;K2141,Gia_MB!$A:$F,6,0)</f>
        <v>50182</v>
      </c>
      <c r="U2141" s="254">
        <f t="shared" si="198"/>
        <v>150546</v>
      </c>
      <c r="V2141" s="159"/>
      <c r="W2141" s="246">
        <f t="shared" si="199"/>
        <v>0</v>
      </c>
      <c r="X2141" s="247" t="str">
        <f t="shared" si="200"/>
        <v>8</v>
      </c>
      <c r="Y2141" s="159"/>
      <c r="Z2141" s="254">
        <f t="shared" si="201"/>
        <v>12043.68</v>
      </c>
      <c r="AA2141" s="5">
        <f>VLOOKUP(G2141,Ma_KH!$A:$R,14,0)</f>
        <v>60</v>
      </c>
    </row>
    <row r="2142" spans="1:27" x14ac:dyDescent="0.25">
      <c r="A2142" s="261">
        <v>46118</v>
      </c>
      <c r="B2142" s="262">
        <v>4187300373</v>
      </c>
      <c r="C2142" s="263" t="s">
        <v>15253</v>
      </c>
      <c r="D2142" s="261">
        <v>46119</v>
      </c>
      <c r="E2142" s="206"/>
      <c r="F2142" s="189"/>
      <c r="G2142" s="265" t="s">
        <v>14681</v>
      </c>
      <c r="H2142" s="206"/>
      <c r="I2142" s="288">
        <v>4187300373</v>
      </c>
      <c r="J2142" s="283" t="s">
        <v>70</v>
      </c>
      <c r="K2142" s="262" t="s">
        <v>48</v>
      </c>
      <c r="L2142" s="190" t="str">
        <f>VLOOKUP($K2142,TONG_SL!$A:$D,2,0)</f>
        <v>Mọc Nấm Hương 250g</v>
      </c>
      <c r="M2142" s="243"/>
      <c r="N2142" s="190" t="str">
        <f t="shared" si="197"/>
        <v>K-C6</v>
      </c>
      <c r="O2142" s="243"/>
      <c r="P2142" s="243"/>
      <c r="Q2142" s="190" t="str">
        <f>VLOOKUP(K2142,TONG_SL!$A:$D,3,0)</f>
        <v>Túi</v>
      </c>
      <c r="R2142" s="248">
        <v>2</v>
      </c>
      <c r="S2142" s="159"/>
      <c r="T2142" s="159">
        <f>VLOOKUP(VLOOKUP(G2142,Ma_KH!$A:$R,18,0)&amp;K2142,Gia_MB!$A:$F,6,0)</f>
        <v>46000</v>
      </c>
      <c r="U2142" s="254">
        <f t="shared" si="198"/>
        <v>92000</v>
      </c>
      <c r="V2142" s="159"/>
      <c r="W2142" s="246">
        <f t="shared" si="199"/>
        <v>0</v>
      </c>
      <c r="X2142" s="247" t="str">
        <f t="shared" si="200"/>
        <v>8</v>
      </c>
      <c r="Y2142" s="159"/>
      <c r="Z2142" s="254">
        <f t="shared" si="201"/>
        <v>7360</v>
      </c>
      <c r="AA2142" s="5">
        <f>VLOOKUP(G2142,Ma_KH!$A:$R,14,0)</f>
        <v>60</v>
      </c>
    </row>
    <row r="2143" spans="1:27" x14ac:dyDescent="0.25">
      <c r="A2143" s="261">
        <v>46118</v>
      </c>
      <c r="B2143" s="262">
        <v>4187300373</v>
      </c>
      <c r="C2143" s="263" t="s">
        <v>15253</v>
      </c>
      <c r="D2143" s="261">
        <v>46119</v>
      </c>
      <c r="E2143" s="206"/>
      <c r="F2143" s="189"/>
      <c r="G2143" s="265" t="s">
        <v>14681</v>
      </c>
      <c r="H2143" s="206"/>
      <c r="I2143" s="288">
        <v>4187300373</v>
      </c>
      <c r="J2143" s="283" t="s">
        <v>70</v>
      </c>
      <c r="K2143" s="262" t="s">
        <v>37</v>
      </c>
      <c r="L2143" s="190" t="str">
        <f>VLOOKUP($K2143,TONG_SL!$A:$D,2,0)</f>
        <v>Chả cốm 300g</v>
      </c>
      <c r="M2143" s="243"/>
      <c r="N2143" s="190" t="str">
        <f t="shared" si="197"/>
        <v>K-C6</v>
      </c>
      <c r="O2143" s="243"/>
      <c r="P2143" s="243"/>
      <c r="Q2143" s="190" t="str">
        <f>VLOOKUP(K2143,TONG_SL!$A:$D,3,0)</f>
        <v>Túi</v>
      </c>
      <c r="R2143" s="248">
        <v>2</v>
      </c>
      <c r="S2143" s="159"/>
      <c r="T2143" s="159">
        <f>VLOOKUP(VLOOKUP(G2143,Ma_KH!$A:$R,18,0)&amp;K2143,Gia_MB!$A:$F,6,0)</f>
        <v>74250</v>
      </c>
      <c r="U2143" s="254">
        <f t="shared" si="198"/>
        <v>148500</v>
      </c>
      <c r="V2143" s="159"/>
      <c r="W2143" s="246">
        <f t="shared" si="199"/>
        <v>0</v>
      </c>
      <c r="X2143" s="247" t="str">
        <f t="shared" si="200"/>
        <v>8</v>
      </c>
      <c r="Y2143" s="159"/>
      <c r="Z2143" s="254">
        <f t="shared" si="201"/>
        <v>11880</v>
      </c>
      <c r="AA2143" s="5">
        <f>VLOOKUP(G2143,Ma_KH!$A:$R,14,0)</f>
        <v>60</v>
      </c>
    </row>
    <row r="2144" spans="1:27" x14ac:dyDescent="0.25">
      <c r="A2144" s="261">
        <v>46118</v>
      </c>
      <c r="B2144" s="262">
        <v>4187300373</v>
      </c>
      <c r="C2144" s="263" t="s">
        <v>15253</v>
      </c>
      <c r="D2144" s="261">
        <v>46119</v>
      </c>
      <c r="E2144" s="206"/>
      <c r="F2144" s="189"/>
      <c r="G2144" s="265" t="s">
        <v>14681</v>
      </c>
      <c r="H2144" s="206"/>
      <c r="I2144" s="288">
        <v>4187300373</v>
      </c>
      <c r="J2144" s="283" t="s">
        <v>70</v>
      </c>
      <c r="K2144" s="262" t="s">
        <v>34</v>
      </c>
      <c r="L2144" s="190" t="str">
        <f>VLOOKUP($K2144,TONG_SL!$A:$D,2,0)</f>
        <v>Tai heo muối 200g</v>
      </c>
      <c r="M2144" s="243"/>
      <c r="N2144" s="190" t="str">
        <f t="shared" si="197"/>
        <v>K-C6</v>
      </c>
      <c r="O2144" s="243"/>
      <c r="P2144" s="243"/>
      <c r="Q2144" s="190" t="str">
        <f>VLOOKUP(K2144,TONG_SL!$A:$D,3,0)</f>
        <v>Túi</v>
      </c>
      <c r="R2144" s="248">
        <v>3</v>
      </c>
      <c r="S2144" s="159"/>
      <c r="T2144" s="159">
        <f>VLOOKUP(VLOOKUP(G2144,Ma_KH!$A:$R,18,0)&amp;K2144,Gia_MB!$A:$F,6,0)</f>
        <v>55595</v>
      </c>
      <c r="U2144" s="254">
        <f t="shared" si="198"/>
        <v>166785</v>
      </c>
      <c r="V2144" s="159"/>
      <c r="W2144" s="246">
        <f t="shared" si="199"/>
        <v>0</v>
      </c>
      <c r="X2144" s="247" t="str">
        <f t="shared" si="200"/>
        <v>8</v>
      </c>
      <c r="Y2144" s="159"/>
      <c r="Z2144" s="254">
        <f t="shared" si="201"/>
        <v>13342.800000000001</v>
      </c>
      <c r="AA2144" s="5">
        <f>VLOOKUP(G2144,Ma_KH!$A:$R,14,0)</f>
        <v>60</v>
      </c>
    </row>
    <row r="2145" spans="1:27" x14ac:dyDescent="0.25">
      <c r="A2145" s="261">
        <v>46118</v>
      </c>
      <c r="B2145" s="262">
        <v>4187298179</v>
      </c>
      <c r="C2145" s="263" t="s">
        <v>15253</v>
      </c>
      <c r="D2145" s="261">
        <v>46119</v>
      </c>
      <c r="E2145" s="206"/>
      <c r="F2145" s="189"/>
      <c r="G2145" s="265" t="s">
        <v>14636</v>
      </c>
      <c r="H2145" s="206"/>
      <c r="I2145" s="288">
        <v>4187298179</v>
      </c>
      <c r="J2145" s="283" t="s">
        <v>70</v>
      </c>
      <c r="K2145" s="262" t="s">
        <v>27</v>
      </c>
      <c r="L2145" s="190" t="str">
        <f>VLOOKUP($K2145,TONG_SL!$A:$D,2,0)</f>
        <v>Chân giò heo muối 300g</v>
      </c>
      <c r="M2145" s="243"/>
      <c r="N2145" s="190" t="str">
        <f t="shared" si="197"/>
        <v>K-C6</v>
      </c>
      <c r="O2145" s="243"/>
      <c r="P2145" s="243"/>
      <c r="Q2145" s="190" t="str">
        <f>VLOOKUP(K2145,TONG_SL!$A:$D,3,0)</f>
        <v>Túi</v>
      </c>
      <c r="R2145" s="248">
        <v>10</v>
      </c>
      <c r="S2145" s="159"/>
      <c r="T2145" s="159">
        <f>VLOOKUP(VLOOKUP(G2145,Ma_KH!$A:$R,18,0)&amp;K2145,Gia_MB!$A:$F,6,0)</f>
        <v>73431</v>
      </c>
      <c r="U2145" s="254">
        <f t="shared" si="198"/>
        <v>734310</v>
      </c>
      <c r="V2145" s="159"/>
      <c r="W2145" s="246">
        <f t="shared" si="199"/>
        <v>0</v>
      </c>
      <c r="X2145" s="247" t="str">
        <f t="shared" si="200"/>
        <v>8</v>
      </c>
      <c r="Y2145" s="159"/>
      <c r="Z2145" s="254">
        <f t="shared" si="201"/>
        <v>58744.800000000003</v>
      </c>
      <c r="AA2145" s="5">
        <f>VLOOKUP(G2145,Ma_KH!$A:$R,14,0)</f>
        <v>60</v>
      </c>
    </row>
    <row r="2146" spans="1:27" x14ac:dyDescent="0.25">
      <c r="A2146" s="261">
        <v>46118</v>
      </c>
      <c r="B2146" s="262">
        <v>4187298179</v>
      </c>
      <c r="C2146" s="263" t="s">
        <v>15253</v>
      </c>
      <c r="D2146" s="261">
        <v>46119</v>
      </c>
      <c r="E2146" s="206"/>
      <c r="F2146" s="189"/>
      <c r="G2146" s="265" t="s">
        <v>14636</v>
      </c>
      <c r="H2146" s="206"/>
      <c r="I2146" s="288">
        <v>4187298179</v>
      </c>
      <c r="J2146" s="283" t="s">
        <v>70</v>
      </c>
      <c r="K2146" s="262" t="s">
        <v>32</v>
      </c>
      <c r="L2146" s="190" t="str">
        <f>VLOOKUP($K2146,TONG_SL!$A:$D,2,0)</f>
        <v>Giò Tai Lưỡi Xào 250g</v>
      </c>
      <c r="M2146" s="243"/>
      <c r="N2146" s="190" t="str">
        <f t="shared" si="197"/>
        <v>K-C6</v>
      </c>
      <c r="O2146" s="243"/>
      <c r="P2146" s="243"/>
      <c r="Q2146" s="190" t="str">
        <f>VLOOKUP(K2146,TONG_SL!$A:$D,3,0)</f>
        <v>Túi</v>
      </c>
      <c r="R2146" s="248">
        <v>5</v>
      </c>
      <c r="S2146" s="159"/>
      <c r="T2146" s="159">
        <f>VLOOKUP(VLOOKUP(G2146,Ma_KH!$A:$R,18,0)&amp;K2146,Gia_MB!$A:$F,6,0)</f>
        <v>50182</v>
      </c>
      <c r="U2146" s="254">
        <f t="shared" si="198"/>
        <v>250910</v>
      </c>
      <c r="V2146" s="159"/>
      <c r="W2146" s="246">
        <f t="shared" si="199"/>
        <v>0</v>
      </c>
      <c r="X2146" s="247" t="str">
        <f t="shared" si="200"/>
        <v>8</v>
      </c>
      <c r="Y2146" s="159"/>
      <c r="Z2146" s="254">
        <f t="shared" si="201"/>
        <v>20072.8</v>
      </c>
      <c r="AA2146" s="5">
        <f>VLOOKUP(G2146,Ma_KH!$A:$R,14,0)</f>
        <v>60</v>
      </c>
    </row>
    <row r="2147" spans="1:27" x14ac:dyDescent="0.25">
      <c r="A2147" s="261">
        <v>46118</v>
      </c>
      <c r="B2147" s="262">
        <v>4187298179</v>
      </c>
      <c r="C2147" s="263" t="s">
        <v>15253</v>
      </c>
      <c r="D2147" s="261">
        <v>46119</v>
      </c>
      <c r="E2147" s="206"/>
      <c r="F2147" s="189"/>
      <c r="G2147" s="265" t="s">
        <v>14636</v>
      </c>
      <c r="H2147" s="206"/>
      <c r="I2147" s="288">
        <v>4187298179</v>
      </c>
      <c r="J2147" s="283" t="s">
        <v>70</v>
      </c>
      <c r="K2147" s="262" t="s">
        <v>48</v>
      </c>
      <c r="L2147" s="190" t="str">
        <f>VLOOKUP($K2147,TONG_SL!$A:$D,2,0)</f>
        <v>Mọc Nấm Hương 250g</v>
      </c>
      <c r="M2147" s="243"/>
      <c r="N2147" s="190" t="str">
        <f t="shared" si="197"/>
        <v>K-C6</v>
      </c>
      <c r="O2147" s="243"/>
      <c r="P2147" s="243"/>
      <c r="Q2147" s="190" t="str">
        <f>VLOOKUP(K2147,TONG_SL!$A:$D,3,0)</f>
        <v>Túi</v>
      </c>
      <c r="R2147" s="248">
        <v>3</v>
      </c>
      <c r="S2147" s="159"/>
      <c r="T2147" s="159">
        <f>VLOOKUP(VLOOKUP(G2147,Ma_KH!$A:$R,18,0)&amp;K2147,Gia_MB!$A:$F,6,0)</f>
        <v>46000</v>
      </c>
      <c r="U2147" s="254">
        <f t="shared" si="198"/>
        <v>138000</v>
      </c>
      <c r="V2147" s="159"/>
      <c r="W2147" s="246">
        <f t="shared" si="199"/>
        <v>0</v>
      </c>
      <c r="X2147" s="247" t="str">
        <f t="shared" si="200"/>
        <v>8</v>
      </c>
      <c r="Y2147" s="159"/>
      <c r="Z2147" s="254">
        <f t="shared" si="201"/>
        <v>11040</v>
      </c>
      <c r="AA2147" s="5">
        <f>VLOOKUP(G2147,Ma_KH!$A:$R,14,0)</f>
        <v>60</v>
      </c>
    </row>
    <row r="2148" spans="1:27" x14ac:dyDescent="0.25">
      <c r="A2148" s="186">
        <v>46118</v>
      </c>
      <c r="B2148" s="205" t="s">
        <v>15722</v>
      </c>
      <c r="C2148" s="189" t="s">
        <v>15253</v>
      </c>
      <c r="D2148" s="186">
        <v>46119</v>
      </c>
      <c r="E2148" s="206"/>
      <c r="F2148" s="189"/>
      <c r="G2148" s="207" t="s">
        <v>15723</v>
      </c>
      <c r="H2148" s="206"/>
      <c r="I2148" s="288" t="s">
        <v>15722</v>
      </c>
      <c r="J2148" s="283" t="s">
        <v>70</v>
      </c>
      <c r="K2148" s="205" t="s">
        <v>27</v>
      </c>
      <c r="L2148" s="190" t="str">
        <f>VLOOKUP($K2148,TONG_SL!$A:$D,2,0)</f>
        <v>Chân giò heo muối 300g</v>
      </c>
      <c r="M2148" s="243"/>
      <c r="N2148" s="190" t="str">
        <f t="shared" si="197"/>
        <v>K-C6</v>
      </c>
      <c r="O2148" s="243"/>
      <c r="P2148" s="243"/>
      <c r="Q2148" s="190" t="str">
        <f>VLOOKUP(K2148,TONG_SL!$A:$D,3,0)</f>
        <v>Túi</v>
      </c>
      <c r="R2148" s="248">
        <v>10</v>
      </c>
      <c r="S2148" s="159"/>
      <c r="T2148" s="159" t="e">
        <f>VLOOKUP(VLOOKUP(G2148,Ma_KH!$A:$R,18,0)&amp;K2148,Gia_MB!$A:$F,6,0)</f>
        <v>#N/A</v>
      </c>
      <c r="U2148" s="254" t="e">
        <f t="shared" si="198"/>
        <v>#N/A</v>
      </c>
      <c r="V2148" s="159"/>
      <c r="W2148" s="246" t="e">
        <f t="shared" si="199"/>
        <v>#N/A</v>
      </c>
      <c r="X2148" s="247" t="str">
        <f t="shared" si="200"/>
        <v>8</v>
      </c>
      <c r="Y2148" s="159"/>
      <c r="Z2148" s="254" t="e">
        <f t="shared" si="201"/>
        <v>#N/A</v>
      </c>
      <c r="AA2148" s="5" t="e">
        <f>VLOOKUP(G2148,Ma_KH!$A:$R,14,0)</f>
        <v>#N/A</v>
      </c>
    </row>
    <row r="2149" spans="1:27" x14ac:dyDescent="0.25">
      <c r="A2149" s="186">
        <v>46118</v>
      </c>
      <c r="B2149" s="205" t="s">
        <v>15722</v>
      </c>
      <c r="C2149" s="189" t="s">
        <v>15253</v>
      </c>
      <c r="D2149" s="186">
        <v>46119</v>
      </c>
      <c r="E2149" s="206"/>
      <c r="F2149" s="189"/>
      <c r="G2149" s="207" t="s">
        <v>15723</v>
      </c>
      <c r="H2149" s="206"/>
      <c r="I2149" s="288" t="s">
        <v>15722</v>
      </c>
      <c r="J2149" s="283" t="s">
        <v>70</v>
      </c>
      <c r="K2149" s="205" t="s">
        <v>39</v>
      </c>
      <c r="L2149" s="190" t="str">
        <f>VLOOKUP($K2149,TONG_SL!$A:$D,2,0)</f>
        <v>Chả nướng 300g</v>
      </c>
      <c r="M2149" s="243"/>
      <c r="N2149" s="190" t="str">
        <f t="shared" si="197"/>
        <v>K-C6</v>
      </c>
      <c r="O2149" s="243"/>
      <c r="P2149" s="243"/>
      <c r="Q2149" s="190" t="str">
        <f>VLOOKUP(K2149,TONG_SL!$A:$D,3,0)</f>
        <v>Túi</v>
      </c>
      <c r="R2149" s="248">
        <v>3</v>
      </c>
      <c r="S2149" s="159"/>
      <c r="T2149" s="159" t="e">
        <f>VLOOKUP(VLOOKUP(G2149,Ma_KH!$A:$R,18,0)&amp;K2149,Gia_MB!$A:$F,6,0)</f>
        <v>#N/A</v>
      </c>
      <c r="U2149" s="254" t="e">
        <f t="shared" si="198"/>
        <v>#N/A</v>
      </c>
      <c r="V2149" s="159"/>
      <c r="W2149" s="246" t="e">
        <f t="shared" si="199"/>
        <v>#N/A</v>
      </c>
      <c r="X2149" s="247" t="str">
        <f t="shared" si="200"/>
        <v>8</v>
      </c>
      <c r="Y2149" s="159"/>
      <c r="Z2149" s="254" t="e">
        <f t="shared" si="201"/>
        <v>#N/A</v>
      </c>
      <c r="AA2149" s="5" t="e">
        <f>VLOOKUP(G2149,Ma_KH!$A:$R,14,0)</f>
        <v>#N/A</v>
      </c>
    </row>
    <row r="2150" spans="1:27" x14ac:dyDescent="0.25">
      <c r="A2150" s="186">
        <v>46118</v>
      </c>
      <c r="B2150" s="205" t="s">
        <v>15724</v>
      </c>
      <c r="C2150" s="189" t="s">
        <v>15253</v>
      </c>
      <c r="D2150" s="186">
        <v>46119</v>
      </c>
      <c r="E2150" s="206"/>
      <c r="F2150" s="189"/>
      <c r="G2150" s="207" t="s">
        <v>14632</v>
      </c>
      <c r="H2150" s="206"/>
      <c r="I2150" s="288" t="s">
        <v>15724</v>
      </c>
      <c r="J2150" s="283" t="s">
        <v>70</v>
      </c>
      <c r="K2150" s="205" t="s">
        <v>48</v>
      </c>
      <c r="L2150" s="190" t="str">
        <f>VLOOKUP($K2150,TONG_SL!$A:$D,2,0)</f>
        <v>Mọc Nấm Hương 250g</v>
      </c>
      <c r="M2150" s="243"/>
      <c r="N2150" s="190" t="str">
        <f t="shared" si="197"/>
        <v>K-C6</v>
      </c>
      <c r="O2150" s="243"/>
      <c r="P2150" s="243"/>
      <c r="Q2150" s="190" t="str">
        <f>VLOOKUP(K2150,TONG_SL!$A:$D,3,0)</f>
        <v>Túi</v>
      </c>
      <c r="R2150" s="248">
        <v>3</v>
      </c>
      <c r="S2150" s="159"/>
      <c r="T2150" s="159">
        <f>VLOOKUP(VLOOKUP(G2150,Ma_KH!$A:$R,18,0)&amp;K2150,Gia_MB!$A:$F,6,0)</f>
        <v>46000</v>
      </c>
      <c r="U2150" s="254">
        <f t="shared" si="198"/>
        <v>138000</v>
      </c>
      <c r="V2150" s="159"/>
      <c r="W2150" s="246">
        <f t="shared" si="199"/>
        <v>0</v>
      </c>
      <c r="X2150" s="247" t="str">
        <f t="shared" si="200"/>
        <v>8</v>
      </c>
      <c r="Y2150" s="159"/>
      <c r="Z2150" s="254">
        <f t="shared" si="201"/>
        <v>11040</v>
      </c>
      <c r="AA2150" s="5">
        <f>VLOOKUP(G2150,Ma_KH!$A:$R,14,0)</f>
        <v>60</v>
      </c>
    </row>
    <row r="2151" spans="1:27" x14ac:dyDescent="0.25">
      <c r="A2151" s="186">
        <v>46118</v>
      </c>
      <c r="B2151" s="205" t="s">
        <v>15724</v>
      </c>
      <c r="C2151" s="189" t="s">
        <v>15253</v>
      </c>
      <c r="D2151" s="186">
        <v>46119</v>
      </c>
      <c r="E2151" s="206"/>
      <c r="F2151" s="189"/>
      <c r="G2151" s="207" t="s">
        <v>14632</v>
      </c>
      <c r="H2151" s="206"/>
      <c r="I2151" s="288" t="s">
        <v>15724</v>
      </c>
      <c r="J2151" s="283" t="s">
        <v>70</v>
      </c>
      <c r="K2151" s="205" t="s">
        <v>37</v>
      </c>
      <c r="L2151" s="190" t="str">
        <f>VLOOKUP($K2151,TONG_SL!$A:$D,2,0)</f>
        <v>Chả cốm 300g</v>
      </c>
      <c r="M2151" s="243"/>
      <c r="N2151" s="190" t="str">
        <f t="shared" si="197"/>
        <v>K-C6</v>
      </c>
      <c r="O2151" s="243"/>
      <c r="P2151" s="243"/>
      <c r="Q2151" s="190" t="str">
        <f>VLOOKUP(K2151,TONG_SL!$A:$D,3,0)</f>
        <v>Túi</v>
      </c>
      <c r="R2151" s="248">
        <v>3</v>
      </c>
      <c r="S2151" s="159"/>
      <c r="T2151" s="159">
        <f>VLOOKUP(VLOOKUP(G2151,Ma_KH!$A:$R,18,0)&amp;K2151,Gia_MB!$A:$F,6,0)</f>
        <v>74250</v>
      </c>
      <c r="U2151" s="254">
        <f t="shared" si="198"/>
        <v>222750</v>
      </c>
      <c r="V2151" s="159"/>
      <c r="W2151" s="246">
        <f t="shared" si="199"/>
        <v>0</v>
      </c>
      <c r="X2151" s="247" t="str">
        <f t="shared" si="200"/>
        <v>8</v>
      </c>
      <c r="Y2151" s="159"/>
      <c r="Z2151" s="254">
        <f t="shared" si="201"/>
        <v>17820</v>
      </c>
      <c r="AA2151" s="5">
        <f>VLOOKUP(G2151,Ma_KH!$A:$R,14,0)</f>
        <v>60</v>
      </c>
    </row>
    <row r="2152" spans="1:27" x14ac:dyDescent="0.25">
      <c r="A2152" s="186">
        <v>46118</v>
      </c>
      <c r="B2152" s="205" t="s">
        <v>15725</v>
      </c>
      <c r="C2152" s="189" t="s">
        <v>15253</v>
      </c>
      <c r="D2152" s="186">
        <v>46119</v>
      </c>
      <c r="E2152" s="206"/>
      <c r="F2152" s="189"/>
      <c r="G2152" s="207" t="s">
        <v>13936</v>
      </c>
      <c r="H2152" s="206"/>
      <c r="I2152" s="288" t="s">
        <v>15725</v>
      </c>
      <c r="J2152" s="283" t="s">
        <v>70</v>
      </c>
      <c r="K2152" s="205" t="s">
        <v>30</v>
      </c>
      <c r="L2152" s="190" t="str">
        <f>VLOOKUP($K2152,TONG_SL!$A:$D,2,0)</f>
        <v>Gà muối 500g</v>
      </c>
      <c r="M2152" s="243"/>
      <c r="N2152" s="190" t="str">
        <f t="shared" si="197"/>
        <v>K-C6</v>
      </c>
      <c r="O2152" s="243"/>
      <c r="P2152" s="243"/>
      <c r="Q2152" s="190" t="str">
        <f>VLOOKUP(K2152,TONG_SL!$A:$D,3,0)</f>
        <v>Túi</v>
      </c>
      <c r="R2152" s="248">
        <v>3</v>
      </c>
      <c r="S2152" s="159"/>
      <c r="T2152" s="159">
        <f>VLOOKUP(VLOOKUP(G2152,Ma_KH!$A:$R,18,0)&amp;K2152,Gia_MB!$A:$F,6,0)</f>
        <v>116611</v>
      </c>
      <c r="U2152" s="254">
        <f t="shared" si="198"/>
        <v>349833</v>
      </c>
      <c r="V2152" s="159"/>
      <c r="W2152" s="246">
        <f t="shared" si="199"/>
        <v>0</v>
      </c>
      <c r="X2152" s="247" t="str">
        <f t="shared" si="200"/>
        <v>8</v>
      </c>
      <c r="Y2152" s="159"/>
      <c r="Z2152" s="254">
        <f t="shared" si="201"/>
        <v>27986.639999999999</v>
      </c>
      <c r="AA2152" s="5">
        <f>VLOOKUP(G2152,Ma_KH!$A:$R,14,0)</f>
        <v>60</v>
      </c>
    </row>
    <row r="2153" spans="1:27" x14ac:dyDescent="0.25">
      <c r="A2153" s="186">
        <v>46118</v>
      </c>
      <c r="B2153" s="205" t="s">
        <v>15725</v>
      </c>
      <c r="C2153" s="189" t="s">
        <v>15253</v>
      </c>
      <c r="D2153" s="186">
        <v>46119</v>
      </c>
      <c r="E2153" s="206"/>
      <c r="F2153" s="189"/>
      <c r="G2153" s="207" t="s">
        <v>13936</v>
      </c>
      <c r="H2153" s="206"/>
      <c r="I2153" s="288" t="s">
        <v>15725</v>
      </c>
      <c r="J2153" s="283" t="s">
        <v>70</v>
      </c>
      <c r="K2153" s="205" t="s">
        <v>27</v>
      </c>
      <c r="L2153" s="190" t="str">
        <f>VLOOKUP($K2153,TONG_SL!$A:$D,2,0)</f>
        <v>Chân giò heo muối 300g</v>
      </c>
      <c r="M2153" s="243"/>
      <c r="N2153" s="190" t="str">
        <f t="shared" si="197"/>
        <v>K-C6</v>
      </c>
      <c r="O2153" s="243"/>
      <c r="P2153" s="243"/>
      <c r="Q2153" s="190" t="str">
        <f>VLOOKUP(K2153,TONG_SL!$A:$D,3,0)</f>
        <v>Túi</v>
      </c>
      <c r="R2153" s="248">
        <v>5</v>
      </c>
      <c r="S2153" s="159"/>
      <c r="T2153" s="159">
        <f>VLOOKUP(VLOOKUP(G2153,Ma_KH!$A:$R,18,0)&amp;K2153,Gia_MB!$A:$F,6,0)</f>
        <v>73431</v>
      </c>
      <c r="U2153" s="254">
        <f t="shared" si="198"/>
        <v>367155</v>
      </c>
      <c r="V2153" s="159"/>
      <c r="W2153" s="246">
        <f t="shared" si="199"/>
        <v>0</v>
      </c>
      <c r="X2153" s="247" t="str">
        <f t="shared" si="200"/>
        <v>8</v>
      </c>
      <c r="Y2153" s="159"/>
      <c r="Z2153" s="254">
        <f t="shared" si="201"/>
        <v>29372.400000000001</v>
      </c>
      <c r="AA2153" s="5">
        <f>VLOOKUP(G2153,Ma_KH!$A:$R,14,0)</f>
        <v>60</v>
      </c>
    </row>
    <row r="2154" spans="1:27" x14ac:dyDescent="0.25">
      <c r="A2154" s="186">
        <v>46118</v>
      </c>
      <c r="B2154" s="205" t="s">
        <v>15725</v>
      </c>
      <c r="C2154" s="189" t="s">
        <v>15253</v>
      </c>
      <c r="D2154" s="186">
        <v>46119</v>
      </c>
      <c r="E2154" s="206"/>
      <c r="F2154" s="189"/>
      <c r="G2154" s="207" t="s">
        <v>13936</v>
      </c>
      <c r="H2154" s="206"/>
      <c r="I2154" s="288" t="s">
        <v>15725</v>
      </c>
      <c r="J2154" s="283" t="s">
        <v>70</v>
      </c>
      <c r="K2154" s="205" t="s">
        <v>34</v>
      </c>
      <c r="L2154" s="190" t="str">
        <f>VLOOKUP($K2154,TONG_SL!$A:$D,2,0)</f>
        <v>Tai heo muối 200g</v>
      </c>
      <c r="M2154" s="243"/>
      <c r="N2154" s="190" t="str">
        <f t="shared" si="197"/>
        <v>K-C6</v>
      </c>
      <c r="O2154" s="243"/>
      <c r="P2154" s="243"/>
      <c r="Q2154" s="190" t="str">
        <f>VLOOKUP(K2154,TONG_SL!$A:$D,3,0)</f>
        <v>Túi</v>
      </c>
      <c r="R2154" s="248">
        <v>3</v>
      </c>
      <c r="S2154" s="159"/>
      <c r="T2154" s="159">
        <f>VLOOKUP(VLOOKUP(G2154,Ma_KH!$A:$R,18,0)&amp;K2154,Gia_MB!$A:$F,6,0)</f>
        <v>55595</v>
      </c>
      <c r="U2154" s="254">
        <f t="shared" si="198"/>
        <v>166785</v>
      </c>
      <c r="V2154" s="159"/>
      <c r="W2154" s="246">
        <f t="shared" si="199"/>
        <v>0</v>
      </c>
      <c r="X2154" s="247" t="str">
        <f t="shared" si="200"/>
        <v>8</v>
      </c>
      <c r="Y2154" s="159"/>
      <c r="Z2154" s="254">
        <f t="shared" si="201"/>
        <v>13342.800000000001</v>
      </c>
      <c r="AA2154" s="5">
        <f>VLOOKUP(G2154,Ma_KH!$A:$R,14,0)</f>
        <v>60</v>
      </c>
    </row>
    <row r="2155" spans="1:27" x14ac:dyDescent="0.25">
      <c r="A2155" s="186">
        <v>46118</v>
      </c>
      <c r="B2155" s="205" t="s">
        <v>15726</v>
      </c>
      <c r="C2155" s="189" t="s">
        <v>15253</v>
      </c>
      <c r="D2155" s="186">
        <v>46119</v>
      </c>
      <c r="E2155" s="206"/>
      <c r="F2155" s="189"/>
      <c r="G2155" s="207" t="s">
        <v>13899</v>
      </c>
      <c r="H2155" s="206"/>
      <c r="I2155" s="288" t="s">
        <v>15726</v>
      </c>
      <c r="J2155" s="283" t="s">
        <v>70</v>
      </c>
      <c r="K2155" s="205" t="s">
        <v>30</v>
      </c>
      <c r="L2155" s="190" t="str">
        <f>VLOOKUP($K2155,TONG_SL!$A:$D,2,0)</f>
        <v>Gà muối 500g</v>
      </c>
      <c r="M2155" s="243"/>
      <c r="N2155" s="190" t="str">
        <f t="shared" si="197"/>
        <v>K-C6</v>
      </c>
      <c r="O2155" s="243"/>
      <c r="P2155" s="243"/>
      <c r="Q2155" s="190" t="str">
        <f>VLOOKUP(K2155,TONG_SL!$A:$D,3,0)</f>
        <v>Túi</v>
      </c>
      <c r="R2155" s="248">
        <v>5</v>
      </c>
      <c r="S2155" s="159"/>
      <c r="T2155" s="159">
        <f>VLOOKUP(VLOOKUP(G2155,Ma_KH!$A:$R,18,0)&amp;K2155,Gia_MB!$A:$F,6,0)</f>
        <v>116611</v>
      </c>
      <c r="U2155" s="254">
        <f t="shared" si="198"/>
        <v>583055</v>
      </c>
      <c r="V2155" s="159"/>
      <c r="W2155" s="246">
        <f t="shared" si="199"/>
        <v>0</v>
      </c>
      <c r="X2155" s="247" t="str">
        <f t="shared" si="200"/>
        <v>8</v>
      </c>
      <c r="Y2155" s="159"/>
      <c r="Z2155" s="254">
        <f t="shared" si="201"/>
        <v>46644.4</v>
      </c>
      <c r="AA2155" s="5">
        <f>VLOOKUP(G2155,Ma_KH!$A:$R,14,0)</f>
        <v>60</v>
      </c>
    </row>
    <row r="2156" spans="1:27" x14ac:dyDescent="0.25">
      <c r="A2156" s="186">
        <v>46118</v>
      </c>
      <c r="B2156" s="205" t="s">
        <v>15726</v>
      </c>
      <c r="C2156" s="189" t="s">
        <v>15253</v>
      </c>
      <c r="D2156" s="186">
        <v>46119</v>
      </c>
      <c r="E2156" s="206"/>
      <c r="F2156" s="189"/>
      <c r="G2156" s="207" t="s">
        <v>13899</v>
      </c>
      <c r="H2156" s="206"/>
      <c r="I2156" s="288" t="s">
        <v>15726</v>
      </c>
      <c r="J2156" s="283" t="s">
        <v>70</v>
      </c>
      <c r="K2156" s="205" t="s">
        <v>27</v>
      </c>
      <c r="L2156" s="190" t="str">
        <f>VLOOKUP($K2156,TONG_SL!$A:$D,2,0)</f>
        <v>Chân giò heo muối 300g</v>
      </c>
      <c r="M2156" s="243"/>
      <c r="N2156" s="190" t="str">
        <f t="shared" si="197"/>
        <v>K-C6</v>
      </c>
      <c r="O2156" s="243"/>
      <c r="P2156" s="243"/>
      <c r="Q2156" s="190" t="str">
        <f>VLOOKUP(K2156,TONG_SL!$A:$D,3,0)</f>
        <v>Túi</v>
      </c>
      <c r="R2156" s="248">
        <v>5</v>
      </c>
      <c r="S2156" s="159"/>
      <c r="T2156" s="159">
        <f>VLOOKUP(VLOOKUP(G2156,Ma_KH!$A:$R,18,0)&amp;K2156,Gia_MB!$A:$F,6,0)</f>
        <v>73431</v>
      </c>
      <c r="U2156" s="254">
        <f t="shared" si="198"/>
        <v>367155</v>
      </c>
      <c r="V2156" s="159"/>
      <c r="W2156" s="246">
        <f t="shared" si="199"/>
        <v>0</v>
      </c>
      <c r="X2156" s="247" t="str">
        <f t="shared" si="200"/>
        <v>8</v>
      </c>
      <c r="Y2156" s="159"/>
      <c r="Z2156" s="254">
        <f t="shared" si="201"/>
        <v>29372.400000000001</v>
      </c>
      <c r="AA2156" s="5">
        <f>VLOOKUP(G2156,Ma_KH!$A:$R,14,0)</f>
        <v>60</v>
      </c>
    </row>
    <row r="2157" spans="1:27" x14ac:dyDescent="0.25">
      <c r="A2157" s="186">
        <v>46118</v>
      </c>
      <c r="B2157" s="205" t="s">
        <v>15726</v>
      </c>
      <c r="C2157" s="189" t="s">
        <v>15253</v>
      </c>
      <c r="D2157" s="186">
        <v>46119</v>
      </c>
      <c r="E2157" s="206"/>
      <c r="F2157" s="189"/>
      <c r="G2157" s="207" t="s">
        <v>13899</v>
      </c>
      <c r="H2157" s="206"/>
      <c r="I2157" s="288" t="s">
        <v>15726</v>
      </c>
      <c r="J2157" s="283" t="s">
        <v>70</v>
      </c>
      <c r="K2157" s="205" t="s">
        <v>34</v>
      </c>
      <c r="L2157" s="190" t="str">
        <f>VLOOKUP($K2157,TONG_SL!$A:$D,2,0)</f>
        <v>Tai heo muối 200g</v>
      </c>
      <c r="M2157" s="243"/>
      <c r="N2157" s="190" t="str">
        <f t="shared" si="197"/>
        <v>K-C6</v>
      </c>
      <c r="O2157" s="243"/>
      <c r="P2157" s="243"/>
      <c r="Q2157" s="190" t="str">
        <f>VLOOKUP(K2157,TONG_SL!$A:$D,3,0)</f>
        <v>Túi</v>
      </c>
      <c r="R2157" s="248">
        <v>3</v>
      </c>
      <c r="S2157" s="159"/>
      <c r="T2157" s="159">
        <f>VLOOKUP(VLOOKUP(G2157,Ma_KH!$A:$R,18,0)&amp;K2157,Gia_MB!$A:$F,6,0)</f>
        <v>55595</v>
      </c>
      <c r="U2157" s="254">
        <f t="shared" si="198"/>
        <v>166785</v>
      </c>
      <c r="V2157" s="159"/>
      <c r="W2157" s="246">
        <f t="shared" si="199"/>
        <v>0</v>
      </c>
      <c r="X2157" s="247" t="str">
        <f t="shared" si="200"/>
        <v>8</v>
      </c>
      <c r="Y2157" s="159"/>
      <c r="Z2157" s="254">
        <f t="shared" si="201"/>
        <v>13342.800000000001</v>
      </c>
      <c r="AA2157" s="5">
        <f>VLOOKUP(G2157,Ma_KH!$A:$R,14,0)</f>
        <v>60</v>
      </c>
    </row>
    <row r="2158" spans="1:27" x14ac:dyDescent="0.25">
      <c r="A2158" s="186">
        <v>46118</v>
      </c>
      <c r="B2158" s="205" t="s">
        <v>15726</v>
      </c>
      <c r="C2158" s="189" t="s">
        <v>15253</v>
      </c>
      <c r="D2158" s="186">
        <v>46119</v>
      </c>
      <c r="E2158" s="206"/>
      <c r="F2158" s="189"/>
      <c r="G2158" s="207" t="s">
        <v>13899</v>
      </c>
      <c r="H2158" s="206"/>
      <c r="I2158" s="288" t="s">
        <v>15726</v>
      </c>
      <c r="J2158" s="283" t="s">
        <v>70</v>
      </c>
      <c r="K2158" s="205" t="s">
        <v>32</v>
      </c>
      <c r="L2158" s="190" t="str">
        <f>VLOOKUP($K2158,TONG_SL!$A:$D,2,0)</f>
        <v>Giò Tai Lưỡi Xào 250g</v>
      </c>
      <c r="M2158" s="243"/>
      <c r="N2158" s="190" t="str">
        <f t="shared" si="197"/>
        <v>K-C6</v>
      </c>
      <c r="O2158" s="243"/>
      <c r="P2158" s="243"/>
      <c r="Q2158" s="190" t="str">
        <f>VLOOKUP(K2158,TONG_SL!$A:$D,3,0)</f>
        <v>Túi</v>
      </c>
      <c r="R2158" s="248">
        <v>3</v>
      </c>
      <c r="S2158" s="159"/>
      <c r="T2158" s="159">
        <f>VLOOKUP(VLOOKUP(G2158,Ma_KH!$A:$R,18,0)&amp;K2158,Gia_MB!$A:$F,6,0)</f>
        <v>50182</v>
      </c>
      <c r="U2158" s="254">
        <f t="shared" si="198"/>
        <v>150546</v>
      </c>
      <c r="V2158" s="159"/>
      <c r="W2158" s="246">
        <f t="shared" si="199"/>
        <v>0</v>
      </c>
      <c r="X2158" s="247" t="str">
        <f t="shared" si="200"/>
        <v>8</v>
      </c>
      <c r="Y2158" s="159"/>
      <c r="Z2158" s="254">
        <f t="shared" si="201"/>
        <v>12043.68</v>
      </c>
      <c r="AA2158" s="5">
        <f>VLOOKUP(G2158,Ma_KH!$A:$R,14,0)</f>
        <v>60</v>
      </c>
    </row>
    <row r="2159" spans="1:27" x14ac:dyDescent="0.25">
      <c r="A2159" s="186">
        <v>46118</v>
      </c>
      <c r="B2159" s="205" t="s">
        <v>15726</v>
      </c>
      <c r="C2159" s="189" t="s">
        <v>15253</v>
      </c>
      <c r="D2159" s="186">
        <v>46119</v>
      </c>
      <c r="E2159" s="206"/>
      <c r="F2159" s="189"/>
      <c r="G2159" s="207" t="s">
        <v>13899</v>
      </c>
      <c r="H2159" s="206"/>
      <c r="I2159" s="288" t="s">
        <v>15726</v>
      </c>
      <c r="J2159" s="283" t="s">
        <v>70</v>
      </c>
      <c r="K2159" s="205" t="s">
        <v>48</v>
      </c>
      <c r="L2159" s="190" t="str">
        <f>VLOOKUP($K2159,TONG_SL!$A:$D,2,0)</f>
        <v>Mọc Nấm Hương 250g</v>
      </c>
      <c r="M2159" s="243"/>
      <c r="N2159" s="190" t="str">
        <f t="shared" si="197"/>
        <v>K-C6</v>
      </c>
      <c r="O2159" s="243"/>
      <c r="P2159" s="243"/>
      <c r="Q2159" s="190" t="str">
        <f>VLOOKUP(K2159,TONG_SL!$A:$D,3,0)</f>
        <v>Túi</v>
      </c>
      <c r="R2159" s="248">
        <v>3</v>
      </c>
      <c r="S2159" s="159"/>
      <c r="T2159" s="159">
        <f>VLOOKUP(VLOOKUP(G2159,Ma_KH!$A:$R,18,0)&amp;K2159,Gia_MB!$A:$F,6,0)</f>
        <v>46000</v>
      </c>
      <c r="U2159" s="254">
        <f t="shared" si="198"/>
        <v>138000</v>
      </c>
      <c r="V2159" s="159"/>
      <c r="W2159" s="246">
        <f t="shared" si="199"/>
        <v>0</v>
      </c>
      <c r="X2159" s="247" t="str">
        <f t="shared" si="200"/>
        <v>8</v>
      </c>
      <c r="Y2159" s="159"/>
      <c r="Z2159" s="254">
        <f t="shared" si="201"/>
        <v>11040</v>
      </c>
      <c r="AA2159" s="5">
        <f>VLOOKUP(G2159,Ma_KH!$A:$R,14,0)</f>
        <v>60</v>
      </c>
    </row>
    <row r="2160" spans="1:27" x14ac:dyDescent="0.25">
      <c r="A2160" s="186">
        <v>46118</v>
      </c>
      <c r="B2160" s="205" t="s">
        <v>15726</v>
      </c>
      <c r="C2160" s="189" t="s">
        <v>15253</v>
      </c>
      <c r="D2160" s="186">
        <v>46119</v>
      </c>
      <c r="E2160" s="206"/>
      <c r="F2160" s="189"/>
      <c r="G2160" s="207" t="s">
        <v>13899</v>
      </c>
      <c r="H2160" s="206"/>
      <c r="I2160" s="288" t="s">
        <v>15726</v>
      </c>
      <c r="J2160" s="283" t="s">
        <v>70</v>
      </c>
      <c r="K2160" s="205" t="s">
        <v>37</v>
      </c>
      <c r="L2160" s="190" t="str">
        <f>VLOOKUP($K2160,TONG_SL!$A:$D,2,0)</f>
        <v>Chả cốm 300g</v>
      </c>
      <c r="M2160" s="243"/>
      <c r="N2160" s="190" t="str">
        <f t="shared" si="197"/>
        <v>K-C6</v>
      </c>
      <c r="O2160" s="243"/>
      <c r="P2160" s="243"/>
      <c r="Q2160" s="190" t="str">
        <f>VLOOKUP(K2160,TONG_SL!$A:$D,3,0)</f>
        <v>Túi</v>
      </c>
      <c r="R2160" s="248">
        <v>3</v>
      </c>
      <c r="S2160" s="159"/>
      <c r="T2160" s="159">
        <f>VLOOKUP(VLOOKUP(G2160,Ma_KH!$A:$R,18,0)&amp;K2160,Gia_MB!$A:$F,6,0)</f>
        <v>74250</v>
      </c>
      <c r="U2160" s="254">
        <f t="shared" si="198"/>
        <v>222750</v>
      </c>
      <c r="V2160" s="159"/>
      <c r="W2160" s="246">
        <f t="shared" si="199"/>
        <v>0</v>
      </c>
      <c r="X2160" s="247" t="str">
        <f t="shared" si="200"/>
        <v>8</v>
      </c>
      <c r="Y2160" s="159"/>
      <c r="Z2160" s="254">
        <f t="shared" si="201"/>
        <v>17820</v>
      </c>
      <c r="AA2160" s="5">
        <f>VLOOKUP(G2160,Ma_KH!$A:$R,14,0)</f>
        <v>60</v>
      </c>
    </row>
    <row r="2161" spans="1:27" x14ac:dyDescent="0.25">
      <c r="A2161" s="186">
        <v>46118</v>
      </c>
      <c r="B2161" s="205" t="s">
        <v>15726</v>
      </c>
      <c r="C2161" s="189" t="s">
        <v>15253</v>
      </c>
      <c r="D2161" s="186">
        <v>46119</v>
      </c>
      <c r="E2161" s="206"/>
      <c r="F2161" s="189"/>
      <c r="G2161" s="207" t="s">
        <v>13899</v>
      </c>
      <c r="H2161" s="206"/>
      <c r="I2161" s="288" t="s">
        <v>15726</v>
      </c>
      <c r="J2161" s="283" t="s">
        <v>70</v>
      </c>
      <c r="K2161" s="205" t="s">
        <v>39</v>
      </c>
      <c r="L2161" s="190" t="str">
        <f>VLOOKUP($K2161,TONG_SL!$A:$D,2,0)</f>
        <v>Chả nướng 300g</v>
      </c>
      <c r="M2161" s="243"/>
      <c r="N2161" s="190" t="str">
        <f t="shared" si="197"/>
        <v>K-C6</v>
      </c>
      <c r="O2161" s="243"/>
      <c r="P2161" s="243"/>
      <c r="Q2161" s="190" t="str">
        <f>VLOOKUP(K2161,TONG_SL!$A:$D,3,0)</f>
        <v>Túi</v>
      </c>
      <c r="R2161" s="248">
        <v>2</v>
      </c>
      <c r="S2161" s="159"/>
      <c r="T2161" s="159">
        <f>VLOOKUP(VLOOKUP(G2161,Ma_KH!$A:$R,18,0)&amp;K2161,Gia_MB!$A:$F,6,0)</f>
        <v>70950</v>
      </c>
      <c r="U2161" s="254">
        <f t="shared" si="198"/>
        <v>141900</v>
      </c>
      <c r="V2161" s="159"/>
      <c r="W2161" s="246">
        <f t="shared" si="199"/>
        <v>0</v>
      </c>
      <c r="X2161" s="247" t="str">
        <f t="shared" si="200"/>
        <v>8</v>
      </c>
      <c r="Y2161" s="159"/>
      <c r="Z2161" s="254">
        <f t="shared" si="201"/>
        <v>11352</v>
      </c>
      <c r="AA2161" s="5">
        <f>VLOOKUP(G2161,Ma_KH!$A:$R,14,0)</f>
        <v>60</v>
      </c>
    </row>
    <row r="2162" spans="1:27" x14ac:dyDescent="0.25">
      <c r="A2162" s="186">
        <v>46118</v>
      </c>
      <c r="B2162" s="205" t="s">
        <v>15727</v>
      </c>
      <c r="C2162" s="189" t="s">
        <v>15253</v>
      </c>
      <c r="D2162" s="186">
        <v>46119</v>
      </c>
      <c r="E2162" s="206"/>
      <c r="F2162" s="189"/>
      <c r="G2162" s="207" t="s">
        <v>13913</v>
      </c>
      <c r="H2162" s="206"/>
      <c r="I2162" s="288" t="s">
        <v>15727</v>
      </c>
      <c r="J2162" s="283" t="s">
        <v>70</v>
      </c>
      <c r="K2162" s="205" t="s">
        <v>27</v>
      </c>
      <c r="L2162" s="190" t="str">
        <f>VLOOKUP($K2162,TONG_SL!$A:$D,2,0)</f>
        <v>Chân giò heo muối 300g</v>
      </c>
      <c r="M2162" s="243"/>
      <c r="N2162" s="190" t="str">
        <f t="shared" si="197"/>
        <v>K-C6</v>
      </c>
      <c r="O2162" s="243"/>
      <c r="P2162" s="243"/>
      <c r="Q2162" s="190" t="str">
        <f>VLOOKUP(K2162,TONG_SL!$A:$D,3,0)</f>
        <v>Túi</v>
      </c>
      <c r="R2162" s="248">
        <v>10</v>
      </c>
      <c r="S2162" s="159"/>
      <c r="T2162" s="159">
        <f>VLOOKUP(VLOOKUP(G2162,Ma_KH!$A:$R,18,0)&amp;K2162,Gia_MB!$A:$F,6,0)</f>
        <v>73431</v>
      </c>
      <c r="U2162" s="254">
        <f t="shared" si="198"/>
        <v>734310</v>
      </c>
      <c r="V2162" s="159"/>
      <c r="W2162" s="246">
        <f t="shared" si="199"/>
        <v>0</v>
      </c>
      <c r="X2162" s="247" t="str">
        <f t="shared" si="200"/>
        <v>8</v>
      </c>
      <c r="Y2162" s="159"/>
      <c r="Z2162" s="254">
        <f t="shared" si="201"/>
        <v>58744.800000000003</v>
      </c>
      <c r="AA2162" s="5">
        <f>VLOOKUP(G2162,Ma_KH!$A:$R,14,0)</f>
        <v>60</v>
      </c>
    </row>
    <row r="2163" spans="1:27" x14ac:dyDescent="0.25">
      <c r="A2163" s="186">
        <v>46118</v>
      </c>
      <c r="B2163" s="205" t="s">
        <v>15728</v>
      </c>
      <c r="C2163" s="189" t="s">
        <v>15253</v>
      </c>
      <c r="D2163" s="186">
        <v>46119</v>
      </c>
      <c r="E2163" s="206"/>
      <c r="F2163" s="189"/>
      <c r="G2163" s="207" t="s">
        <v>13921</v>
      </c>
      <c r="H2163" s="206"/>
      <c r="I2163" s="288" t="s">
        <v>15728</v>
      </c>
      <c r="J2163" s="283" t="s">
        <v>70</v>
      </c>
      <c r="K2163" s="205" t="s">
        <v>27</v>
      </c>
      <c r="L2163" s="190" t="str">
        <f>VLOOKUP($K2163,TONG_SL!$A:$D,2,0)</f>
        <v>Chân giò heo muối 300g</v>
      </c>
      <c r="M2163" s="243"/>
      <c r="N2163" s="190" t="str">
        <f t="shared" si="197"/>
        <v>K-C6</v>
      </c>
      <c r="O2163" s="243"/>
      <c r="P2163" s="243"/>
      <c r="Q2163" s="190" t="str">
        <f>VLOOKUP(K2163,TONG_SL!$A:$D,3,0)</f>
        <v>Túi</v>
      </c>
      <c r="R2163" s="248">
        <v>15</v>
      </c>
      <c r="S2163" s="159"/>
      <c r="T2163" s="159">
        <f>VLOOKUP(VLOOKUP(G2163,Ma_KH!$A:$R,18,0)&amp;K2163,Gia_MB!$A:$F,6,0)</f>
        <v>73431</v>
      </c>
      <c r="U2163" s="254">
        <f t="shared" si="198"/>
        <v>1101465</v>
      </c>
      <c r="V2163" s="159"/>
      <c r="W2163" s="246">
        <f t="shared" si="199"/>
        <v>0</v>
      </c>
      <c r="X2163" s="247" t="str">
        <f t="shared" si="200"/>
        <v>8</v>
      </c>
      <c r="Y2163" s="159"/>
      <c r="Z2163" s="254">
        <f t="shared" si="201"/>
        <v>88117.2</v>
      </c>
      <c r="AA2163" s="5">
        <f>VLOOKUP(G2163,Ma_KH!$A:$R,14,0)</f>
        <v>60</v>
      </c>
    </row>
    <row r="2164" spans="1:27" x14ac:dyDescent="0.25">
      <c r="A2164" s="186">
        <v>46118</v>
      </c>
      <c r="B2164" s="205" t="s">
        <v>15728</v>
      </c>
      <c r="C2164" s="189" t="s">
        <v>15253</v>
      </c>
      <c r="D2164" s="186">
        <v>46119</v>
      </c>
      <c r="E2164" s="206"/>
      <c r="F2164" s="189"/>
      <c r="G2164" s="207" t="s">
        <v>13921</v>
      </c>
      <c r="H2164" s="206"/>
      <c r="I2164" s="288" t="s">
        <v>15728</v>
      </c>
      <c r="J2164" s="283" t="s">
        <v>70</v>
      </c>
      <c r="K2164" s="205" t="s">
        <v>34</v>
      </c>
      <c r="L2164" s="190" t="str">
        <f>VLOOKUP($K2164,TONG_SL!$A:$D,2,0)</f>
        <v>Tai heo muối 200g</v>
      </c>
      <c r="M2164" s="243"/>
      <c r="N2164" s="190" t="str">
        <f t="shared" si="197"/>
        <v>K-C6</v>
      </c>
      <c r="O2164" s="243"/>
      <c r="P2164" s="243"/>
      <c r="Q2164" s="190" t="str">
        <f>VLOOKUP(K2164,TONG_SL!$A:$D,3,0)</f>
        <v>Túi</v>
      </c>
      <c r="R2164" s="248">
        <v>3</v>
      </c>
      <c r="S2164" s="159"/>
      <c r="T2164" s="159">
        <f>VLOOKUP(VLOOKUP(G2164,Ma_KH!$A:$R,18,0)&amp;K2164,Gia_MB!$A:$F,6,0)</f>
        <v>55595</v>
      </c>
      <c r="U2164" s="254">
        <f t="shared" si="198"/>
        <v>166785</v>
      </c>
      <c r="V2164" s="159"/>
      <c r="W2164" s="246">
        <f t="shared" si="199"/>
        <v>0</v>
      </c>
      <c r="X2164" s="247" t="str">
        <f t="shared" si="200"/>
        <v>8</v>
      </c>
      <c r="Y2164" s="159"/>
      <c r="Z2164" s="254">
        <f t="shared" si="201"/>
        <v>13342.800000000001</v>
      </c>
      <c r="AA2164" s="5">
        <f>VLOOKUP(G2164,Ma_KH!$A:$R,14,0)</f>
        <v>60</v>
      </c>
    </row>
    <row r="2165" spans="1:27" x14ac:dyDescent="0.25">
      <c r="A2165" s="261">
        <v>46118</v>
      </c>
      <c r="B2165" s="262">
        <v>4187141860</v>
      </c>
      <c r="C2165" s="263" t="s">
        <v>15253</v>
      </c>
      <c r="D2165" s="261">
        <v>46119</v>
      </c>
      <c r="E2165" s="206"/>
      <c r="F2165" s="189"/>
      <c r="G2165" s="265" t="s">
        <v>14340</v>
      </c>
      <c r="H2165" s="206"/>
      <c r="I2165" s="288">
        <v>4187141860</v>
      </c>
      <c r="J2165" s="283" t="s">
        <v>70</v>
      </c>
      <c r="K2165" s="262" t="s">
        <v>30</v>
      </c>
      <c r="L2165" s="190" t="str">
        <f>VLOOKUP($K2165,TONG_SL!$A:$D,2,0)</f>
        <v>Gà muối 500g</v>
      </c>
      <c r="M2165" s="243"/>
      <c r="N2165" s="190" t="str">
        <f t="shared" si="197"/>
        <v>K-C6</v>
      </c>
      <c r="O2165" s="243"/>
      <c r="P2165" s="243"/>
      <c r="Q2165" s="190" t="str">
        <f>VLOOKUP(K2165,TONG_SL!$A:$D,3,0)</f>
        <v>Túi</v>
      </c>
      <c r="R2165" s="248">
        <v>10</v>
      </c>
      <c r="S2165" s="159"/>
      <c r="T2165" s="159">
        <f>VLOOKUP(VLOOKUP(G2165,Ma_KH!$A:$R,18,0)&amp;K2165,Gia_MB!$A:$F,6,0)</f>
        <v>116611</v>
      </c>
      <c r="U2165" s="254">
        <f t="shared" si="198"/>
        <v>1166110</v>
      </c>
      <c r="V2165" s="159"/>
      <c r="W2165" s="246">
        <f t="shared" si="199"/>
        <v>0</v>
      </c>
      <c r="X2165" s="247" t="str">
        <f t="shared" si="200"/>
        <v>8</v>
      </c>
      <c r="Y2165" s="159"/>
      <c r="Z2165" s="254">
        <f t="shared" si="201"/>
        <v>93288.8</v>
      </c>
      <c r="AA2165" s="5">
        <f>VLOOKUP(G2165,Ma_KH!$A:$R,14,0)</f>
        <v>60</v>
      </c>
    </row>
    <row r="2166" spans="1:27" x14ac:dyDescent="0.25">
      <c r="A2166" s="261">
        <v>46118</v>
      </c>
      <c r="B2166" s="262">
        <v>4187141860</v>
      </c>
      <c r="C2166" s="263" t="s">
        <v>15253</v>
      </c>
      <c r="D2166" s="261">
        <v>46119</v>
      </c>
      <c r="E2166" s="206"/>
      <c r="F2166" s="189"/>
      <c r="G2166" s="265" t="s">
        <v>14340</v>
      </c>
      <c r="H2166" s="206"/>
      <c r="I2166" s="288">
        <v>4187141860</v>
      </c>
      <c r="J2166" s="283" t="s">
        <v>70</v>
      </c>
      <c r="K2166" s="262" t="s">
        <v>34</v>
      </c>
      <c r="L2166" s="190" t="str">
        <f>VLOOKUP($K2166,TONG_SL!$A:$D,2,0)</f>
        <v>Tai heo muối 200g</v>
      </c>
      <c r="M2166" s="243"/>
      <c r="N2166" s="190" t="str">
        <f t="shared" si="197"/>
        <v>K-C6</v>
      </c>
      <c r="O2166" s="243"/>
      <c r="P2166" s="243"/>
      <c r="Q2166" s="190" t="str">
        <f>VLOOKUP(K2166,TONG_SL!$A:$D,3,0)</f>
        <v>Túi</v>
      </c>
      <c r="R2166" s="248">
        <v>3</v>
      </c>
      <c r="S2166" s="159"/>
      <c r="T2166" s="159">
        <f>VLOOKUP(VLOOKUP(G2166,Ma_KH!$A:$R,18,0)&amp;K2166,Gia_MB!$A:$F,6,0)</f>
        <v>55595</v>
      </c>
      <c r="U2166" s="254">
        <f t="shared" si="198"/>
        <v>166785</v>
      </c>
      <c r="V2166" s="159"/>
      <c r="W2166" s="246">
        <f t="shared" si="199"/>
        <v>0</v>
      </c>
      <c r="X2166" s="247" t="str">
        <f t="shared" si="200"/>
        <v>8</v>
      </c>
      <c r="Y2166" s="159"/>
      <c r="Z2166" s="254">
        <f t="shared" si="201"/>
        <v>13342.800000000001</v>
      </c>
      <c r="AA2166" s="5">
        <f>VLOOKUP(G2166,Ma_KH!$A:$R,14,0)</f>
        <v>60</v>
      </c>
    </row>
    <row r="2167" spans="1:27" x14ac:dyDescent="0.25">
      <c r="A2167" s="261">
        <v>46118</v>
      </c>
      <c r="B2167" s="262">
        <v>4187141860</v>
      </c>
      <c r="C2167" s="263" t="s">
        <v>15253</v>
      </c>
      <c r="D2167" s="261">
        <v>46119</v>
      </c>
      <c r="E2167" s="206"/>
      <c r="F2167" s="189"/>
      <c r="G2167" s="265" t="s">
        <v>14340</v>
      </c>
      <c r="H2167" s="206"/>
      <c r="I2167" s="288">
        <v>4187141860</v>
      </c>
      <c r="J2167" s="283" t="s">
        <v>70</v>
      </c>
      <c r="K2167" s="262" t="s">
        <v>39</v>
      </c>
      <c r="L2167" s="190" t="str">
        <f>VLOOKUP($K2167,TONG_SL!$A:$D,2,0)</f>
        <v>Chả nướng 300g</v>
      </c>
      <c r="M2167" s="243"/>
      <c r="N2167" s="190" t="str">
        <f t="shared" si="197"/>
        <v>K-C6</v>
      </c>
      <c r="O2167" s="243"/>
      <c r="P2167" s="243"/>
      <c r="Q2167" s="190" t="str">
        <f>VLOOKUP(K2167,TONG_SL!$A:$D,3,0)</f>
        <v>Túi</v>
      </c>
      <c r="R2167" s="248">
        <v>3</v>
      </c>
      <c r="S2167" s="159"/>
      <c r="T2167" s="159">
        <f>VLOOKUP(VLOOKUP(G2167,Ma_KH!$A:$R,18,0)&amp;K2167,Gia_MB!$A:$F,6,0)</f>
        <v>70950</v>
      </c>
      <c r="U2167" s="254">
        <f t="shared" si="198"/>
        <v>212850</v>
      </c>
      <c r="V2167" s="159"/>
      <c r="W2167" s="246">
        <f t="shared" si="199"/>
        <v>0</v>
      </c>
      <c r="X2167" s="247" t="str">
        <f t="shared" si="200"/>
        <v>8</v>
      </c>
      <c r="Y2167" s="159"/>
      <c r="Z2167" s="254">
        <f t="shared" si="201"/>
        <v>17028</v>
      </c>
      <c r="AA2167" s="5">
        <f>VLOOKUP(G2167,Ma_KH!$A:$R,14,0)</f>
        <v>60</v>
      </c>
    </row>
    <row r="2168" spans="1:27" x14ac:dyDescent="0.25">
      <c r="A2168" s="261">
        <v>46118</v>
      </c>
      <c r="B2168" s="262">
        <v>4187108832</v>
      </c>
      <c r="C2168" s="263" t="s">
        <v>15253</v>
      </c>
      <c r="D2168" s="261">
        <v>46119</v>
      </c>
      <c r="E2168" s="206"/>
      <c r="F2168" s="189"/>
      <c r="G2168" s="265" t="s">
        <v>14329</v>
      </c>
      <c r="H2168" s="206"/>
      <c r="I2168" s="288">
        <v>4187108832</v>
      </c>
      <c r="J2168" s="283" t="s">
        <v>70</v>
      </c>
      <c r="K2168" s="262" t="s">
        <v>32</v>
      </c>
      <c r="L2168" s="190" t="str">
        <f>VLOOKUP($K2168,TONG_SL!$A:$D,2,0)</f>
        <v>Giò Tai Lưỡi Xào 250g</v>
      </c>
      <c r="M2168" s="243"/>
      <c r="N2168" s="190" t="str">
        <f t="shared" si="197"/>
        <v>K-C6</v>
      </c>
      <c r="O2168" s="243"/>
      <c r="P2168" s="243"/>
      <c r="Q2168" s="190" t="str">
        <f>VLOOKUP(K2168,TONG_SL!$A:$D,3,0)</f>
        <v>Túi</v>
      </c>
      <c r="R2168" s="248">
        <v>6</v>
      </c>
      <c r="S2168" s="159"/>
      <c r="T2168" s="159">
        <f>VLOOKUP(VLOOKUP(G2168,Ma_KH!$A:$R,18,0)&amp;K2168,Gia_MB!$A:$F,6,0)</f>
        <v>50182</v>
      </c>
      <c r="U2168" s="254">
        <f t="shared" si="198"/>
        <v>301092</v>
      </c>
      <c r="V2168" s="159"/>
      <c r="W2168" s="246">
        <f t="shared" si="199"/>
        <v>0</v>
      </c>
      <c r="X2168" s="247" t="str">
        <f t="shared" si="200"/>
        <v>8</v>
      </c>
      <c r="Y2168" s="159"/>
      <c r="Z2168" s="254">
        <f t="shared" si="201"/>
        <v>24087.360000000001</v>
      </c>
      <c r="AA2168" s="5">
        <f>VLOOKUP(G2168,Ma_KH!$A:$R,14,0)</f>
        <v>60</v>
      </c>
    </row>
    <row r="2169" spans="1:27" x14ac:dyDescent="0.25">
      <c r="A2169" s="261">
        <v>46118</v>
      </c>
      <c r="B2169" s="262">
        <v>4187108832</v>
      </c>
      <c r="C2169" s="263" t="s">
        <v>15253</v>
      </c>
      <c r="D2169" s="261">
        <v>46119</v>
      </c>
      <c r="E2169" s="206"/>
      <c r="F2169" s="189"/>
      <c r="G2169" s="265" t="s">
        <v>14329</v>
      </c>
      <c r="H2169" s="206"/>
      <c r="I2169" s="288">
        <v>4187108832</v>
      </c>
      <c r="J2169" s="283" t="s">
        <v>70</v>
      </c>
      <c r="K2169" s="262" t="s">
        <v>27</v>
      </c>
      <c r="L2169" s="190" t="str">
        <f>VLOOKUP($K2169,TONG_SL!$A:$D,2,0)</f>
        <v>Chân giò heo muối 300g</v>
      </c>
      <c r="M2169" s="243"/>
      <c r="N2169" s="190" t="str">
        <f t="shared" si="197"/>
        <v>K-C6</v>
      </c>
      <c r="O2169" s="243"/>
      <c r="P2169" s="243"/>
      <c r="Q2169" s="190" t="str">
        <f>VLOOKUP(K2169,TONG_SL!$A:$D,3,0)</f>
        <v>Túi</v>
      </c>
      <c r="R2169" s="248">
        <v>10</v>
      </c>
      <c r="S2169" s="159"/>
      <c r="T2169" s="159">
        <f>VLOOKUP(VLOOKUP(G2169,Ma_KH!$A:$R,18,0)&amp;K2169,Gia_MB!$A:$F,6,0)</f>
        <v>73431</v>
      </c>
      <c r="U2169" s="254">
        <f t="shared" si="198"/>
        <v>734310</v>
      </c>
      <c r="V2169" s="159"/>
      <c r="W2169" s="246">
        <f t="shared" si="199"/>
        <v>0</v>
      </c>
      <c r="X2169" s="247" t="str">
        <f t="shared" si="200"/>
        <v>8</v>
      </c>
      <c r="Y2169" s="159"/>
      <c r="Z2169" s="254">
        <f t="shared" si="201"/>
        <v>58744.800000000003</v>
      </c>
      <c r="AA2169" s="5">
        <f>VLOOKUP(G2169,Ma_KH!$A:$R,14,0)</f>
        <v>60</v>
      </c>
    </row>
    <row r="2170" spans="1:27" x14ac:dyDescent="0.25">
      <c r="A2170" s="261">
        <v>46118</v>
      </c>
      <c r="B2170" s="262">
        <v>4187108832</v>
      </c>
      <c r="C2170" s="263" t="s">
        <v>15253</v>
      </c>
      <c r="D2170" s="261">
        <v>46119</v>
      </c>
      <c r="E2170" s="206"/>
      <c r="F2170" s="189"/>
      <c r="G2170" s="265" t="s">
        <v>14329</v>
      </c>
      <c r="H2170" s="206"/>
      <c r="I2170" s="288">
        <v>4187108832</v>
      </c>
      <c r="J2170" s="283" t="s">
        <v>70</v>
      </c>
      <c r="K2170" s="262" t="s">
        <v>30</v>
      </c>
      <c r="L2170" s="190" t="str">
        <f>VLOOKUP($K2170,TONG_SL!$A:$D,2,0)</f>
        <v>Gà muối 500g</v>
      </c>
      <c r="M2170" s="243"/>
      <c r="N2170" s="190" t="str">
        <f t="shared" si="197"/>
        <v>K-C6</v>
      </c>
      <c r="O2170" s="243"/>
      <c r="P2170" s="243"/>
      <c r="Q2170" s="190" t="str">
        <f>VLOOKUP(K2170,TONG_SL!$A:$D,3,0)</f>
        <v>Túi</v>
      </c>
      <c r="R2170" s="248">
        <v>5</v>
      </c>
      <c r="S2170" s="159"/>
      <c r="T2170" s="159">
        <f>VLOOKUP(VLOOKUP(G2170,Ma_KH!$A:$R,18,0)&amp;K2170,Gia_MB!$A:$F,6,0)</f>
        <v>116611</v>
      </c>
      <c r="U2170" s="254">
        <f t="shared" si="198"/>
        <v>583055</v>
      </c>
      <c r="V2170" s="159"/>
      <c r="W2170" s="246">
        <f t="shared" si="199"/>
        <v>0</v>
      </c>
      <c r="X2170" s="247" t="str">
        <f t="shared" si="200"/>
        <v>8</v>
      </c>
      <c r="Y2170" s="159"/>
      <c r="Z2170" s="254">
        <f t="shared" si="201"/>
        <v>46644.4</v>
      </c>
      <c r="AA2170" s="5">
        <f>VLOOKUP(G2170,Ma_KH!$A:$R,14,0)</f>
        <v>60</v>
      </c>
    </row>
    <row r="2171" spans="1:27" x14ac:dyDescent="0.25">
      <c r="A2171" s="261">
        <v>46118</v>
      </c>
      <c r="B2171" s="262">
        <v>4187108832</v>
      </c>
      <c r="C2171" s="263" t="s">
        <v>15253</v>
      </c>
      <c r="D2171" s="261">
        <v>46119</v>
      </c>
      <c r="E2171" s="206"/>
      <c r="F2171" s="189"/>
      <c r="G2171" s="265" t="s">
        <v>14329</v>
      </c>
      <c r="H2171" s="206"/>
      <c r="I2171" s="288">
        <v>4187108832</v>
      </c>
      <c r="J2171" s="283" t="s">
        <v>70</v>
      </c>
      <c r="K2171" s="262" t="s">
        <v>48</v>
      </c>
      <c r="L2171" s="190" t="str">
        <f>VLOOKUP($K2171,TONG_SL!$A:$D,2,0)</f>
        <v>Mọc Nấm Hương 250g</v>
      </c>
      <c r="M2171" s="243"/>
      <c r="N2171" s="190" t="str">
        <f t="shared" si="197"/>
        <v>K-C6</v>
      </c>
      <c r="O2171" s="243"/>
      <c r="P2171" s="243"/>
      <c r="Q2171" s="190" t="str">
        <f>VLOOKUP(K2171,TONG_SL!$A:$D,3,0)</f>
        <v>Túi</v>
      </c>
      <c r="R2171" s="248">
        <v>3</v>
      </c>
      <c r="S2171" s="159"/>
      <c r="T2171" s="159">
        <f>VLOOKUP(VLOOKUP(G2171,Ma_KH!$A:$R,18,0)&amp;K2171,Gia_MB!$A:$F,6,0)</f>
        <v>46000</v>
      </c>
      <c r="U2171" s="254">
        <f t="shared" si="198"/>
        <v>138000</v>
      </c>
      <c r="V2171" s="159"/>
      <c r="W2171" s="246">
        <f t="shared" si="199"/>
        <v>0</v>
      </c>
      <c r="X2171" s="247" t="str">
        <f t="shared" si="200"/>
        <v>8</v>
      </c>
      <c r="Y2171" s="159"/>
      <c r="Z2171" s="254">
        <f t="shared" si="201"/>
        <v>11040</v>
      </c>
      <c r="AA2171" s="5">
        <f>VLOOKUP(G2171,Ma_KH!$A:$R,14,0)</f>
        <v>60</v>
      </c>
    </row>
    <row r="2172" spans="1:27" x14ac:dyDescent="0.25">
      <c r="A2172" s="261">
        <v>46118</v>
      </c>
      <c r="B2172" s="262">
        <v>4187109900</v>
      </c>
      <c r="C2172" s="263" t="s">
        <v>15253</v>
      </c>
      <c r="D2172" s="261">
        <v>46119</v>
      </c>
      <c r="E2172" s="206"/>
      <c r="F2172" s="189"/>
      <c r="G2172" s="265" t="s">
        <v>14327</v>
      </c>
      <c r="H2172" s="206"/>
      <c r="I2172" s="288">
        <v>4187109900</v>
      </c>
      <c r="J2172" s="283" t="s">
        <v>70</v>
      </c>
      <c r="K2172" s="262" t="s">
        <v>30</v>
      </c>
      <c r="L2172" s="190" t="str">
        <f>VLOOKUP($K2172,TONG_SL!$A:$D,2,0)</f>
        <v>Gà muối 500g</v>
      </c>
      <c r="M2172" s="243"/>
      <c r="N2172" s="190" t="str">
        <f t="shared" si="197"/>
        <v>K-C6</v>
      </c>
      <c r="O2172" s="243"/>
      <c r="P2172" s="243"/>
      <c r="Q2172" s="190" t="str">
        <f>VLOOKUP(K2172,TONG_SL!$A:$D,3,0)</f>
        <v>Túi</v>
      </c>
      <c r="R2172" s="248">
        <v>5</v>
      </c>
      <c r="S2172" s="159"/>
      <c r="T2172" s="159">
        <f>VLOOKUP(VLOOKUP(G2172,Ma_KH!$A:$R,18,0)&amp;K2172,Gia_MB!$A:$F,6,0)</f>
        <v>116611</v>
      </c>
      <c r="U2172" s="254">
        <f t="shared" si="198"/>
        <v>583055</v>
      </c>
      <c r="V2172" s="159"/>
      <c r="W2172" s="246">
        <f t="shared" si="199"/>
        <v>0</v>
      </c>
      <c r="X2172" s="247" t="str">
        <f t="shared" si="200"/>
        <v>8</v>
      </c>
      <c r="Y2172" s="159"/>
      <c r="Z2172" s="254">
        <f t="shared" si="201"/>
        <v>46644.4</v>
      </c>
      <c r="AA2172" s="5">
        <f>VLOOKUP(G2172,Ma_KH!$A:$R,14,0)</f>
        <v>60</v>
      </c>
    </row>
    <row r="2173" spans="1:27" x14ac:dyDescent="0.25">
      <c r="A2173" s="261">
        <v>46118</v>
      </c>
      <c r="B2173" s="262">
        <v>4187109900</v>
      </c>
      <c r="C2173" s="263" t="s">
        <v>15253</v>
      </c>
      <c r="D2173" s="261">
        <v>46119</v>
      </c>
      <c r="E2173" s="206"/>
      <c r="F2173" s="189"/>
      <c r="G2173" s="265" t="s">
        <v>14327</v>
      </c>
      <c r="H2173" s="206"/>
      <c r="I2173" s="288">
        <v>4187109900</v>
      </c>
      <c r="J2173" s="283" t="s">
        <v>70</v>
      </c>
      <c r="K2173" s="262" t="s">
        <v>39</v>
      </c>
      <c r="L2173" s="190" t="str">
        <f>VLOOKUP($K2173,TONG_SL!$A:$D,2,0)</f>
        <v>Chả nướng 300g</v>
      </c>
      <c r="M2173" s="243"/>
      <c r="N2173" s="190" t="str">
        <f t="shared" si="197"/>
        <v>K-C6</v>
      </c>
      <c r="O2173" s="243"/>
      <c r="P2173" s="243"/>
      <c r="Q2173" s="190" t="str">
        <f>VLOOKUP(K2173,TONG_SL!$A:$D,3,0)</f>
        <v>Túi</v>
      </c>
      <c r="R2173" s="248">
        <v>6</v>
      </c>
      <c r="S2173" s="159"/>
      <c r="T2173" s="159">
        <f>VLOOKUP(VLOOKUP(G2173,Ma_KH!$A:$R,18,0)&amp;K2173,Gia_MB!$A:$F,6,0)</f>
        <v>70950</v>
      </c>
      <c r="U2173" s="254">
        <f t="shared" si="198"/>
        <v>425700</v>
      </c>
      <c r="V2173" s="159"/>
      <c r="W2173" s="246">
        <f t="shared" si="199"/>
        <v>0</v>
      </c>
      <c r="X2173" s="247" t="str">
        <f t="shared" si="200"/>
        <v>8</v>
      </c>
      <c r="Y2173" s="159"/>
      <c r="Z2173" s="254">
        <f t="shared" si="201"/>
        <v>34056</v>
      </c>
      <c r="AA2173" s="5">
        <f>VLOOKUP(G2173,Ma_KH!$A:$R,14,0)</f>
        <v>60</v>
      </c>
    </row>
    <row r="2174" spans="1:27" x14ac:dyDescent="0.25">
      <c r="A2174" s="261">
        <v>46118</v>
      </c>
      <c r="B2174" s="262">
        <v>4187109900</v>
      </c>
      <c r="C2174" s="263" t="s">
        <v>15253</v>
      </c>
      <c r="D2174" s="261">
        <v>46119</v>
      </c>
      <c r="E2174" s="206"/>
      <c r="F2174" s="189"/>
      <c r="G2174" s="265" t="s">
        <v>14327</v>
      </c>
      <c r="H2174" s="206"/>
      <c r="I2174" s="288">
        <v>4187109900</v>
      </c>
      <c r="J2174" s="283" t="s">
        <v>70</v>
      </c>
      <c r="K2174" s="262" t="s">
        <v>32</v>
      </c>
      <c r="L2174" s="190" t="str">
        <f>VLOOKUP($K2174,TONG_SL!$A:$D,2,0)</f>
        <v>Giò Tai Lưỡi Xào 250g</v>
      </c>
      <c r="M2174" s="243"/>
      <c r="N2174" s="190" t="str">
        <f t="shared" si="197"/>
        <v>K-C6</v>
      </c>
      <c r="O2174" s="243"/>
      <c r="P2174" s="243"/>
      <c r="Q2174" s="190" t="str">
        <f>VLOOKUP(K2174,TONG_SL!$A:$D,3,0)</f>
        <v>Túi</v>
      </c>
      <c r="R2174" s="248">
        <v>3</v>
      </c>
      <c r="S2174" s="159"/>
      <c r="T2174" s="159">
        <f>VLOOKUP(VLOOKUP(G2174,Ma_KH!$A:$R,18,0)&amp;K2174,Gia_MB!$A:$F,6,0)</f>
        <v>50182</v>
      </c>
      <c r="U2174" s="254">
        <f t="shared" si="198"/>
        <v>150546</v>
      </c>
      <c r="V2174" s="159"/>
      <c r="W2174" s="246">
        <f t="shared" si="199"/>
        <v>0</v>
      </c>
      <c r="X2174" s="247" t="str">
        <f t="shared" si="200"/>
        <v>8</v>
      </c>
      <c r="Y2174" s="159"/>
      <c r="Z2174" s="254">
        <f t="shared" si="201"/>
        <v>12043.68</v>
      </c>
      <c r="AA2174" s="5">
        <f>VLOOKUP(G2174,Ma_KH!$A:$R,14,0)</f>
        <v>60</v>
      </c>
    </row>
    <row r="2175" spans="1:27" x14ac:dyDescent="0.25">
      <c r="A2175" s="261">
        <v>46116</v>
      </c>
      <c r="B2175" s="262">
        <v>4187078518</v>
      </c>
      <c r="C2175" s="263" t="s">
        <v>15253</v>
      </c>
      <c r="D2175" s="261">
        <v>46119</v>
      </c>
      <c r="E2175" s="206"/>
      <c r="F2175" s="189"/>
      <c r="G2175" s="265" t="s">
        <v>14585</v>
      </c>
      <c r="H2175" s="206"/>
      <c r="I2175" s="288">
        <v>4187078518</v>
      </c>
      <c r="J2175" s="283" t="s">
        <v>70</v>
      </c>
      <c r="K2175" s="262" t="s">
        <v>27</v>
      </c>
      <c r="L2175" s="190" t="str">
        <f>VLOOKUP($K2175,TONG_SL!$A:$D,2,0)</f>
        <v>Chân giò heo muối 300g</v>
      </c>
      <c r="M2175" s="243"/>
      <c r="N2175" s="190" t="str">
        <f t="shared" si="197"/>
        <v>K-C6</v>
      </c>
      <c r="O2175" s="243"/>
      <c r="P2175" s="243"/>
      <c r="Q2175" s="190" t="str">
        <f>VLOOKUP(K2175,TONG_SL!$A:$D,3,0)</f>
        <v>Túi</v>
      </c>
      <c r="R2175" s="248">
        <v>5</v>
      </c>
      <c r="S2175" s="159"/>
      <c r="T2175" s="159">
        <f>VLOOKUP(VLOOKUP(G2175,Ma_KH!$A:$R,18,0)&amp;K2175,Gia_MB!$A:$F,6,0)</f>
        <v>73431</v>
      </c>
      <c r="U2175" s="254">
        <f t="shared" si="198"/>
        <v>367155</v>
      </c>
      <c r="V2175" s="159"/>
      <c r="W2175" s="246">
        <f t="shared" si="199"/>
        <v>0</v>
      </c>
      <c r="X2175" s="247" t="str">
        <f t="shared" si="200"/>
        <v>8</v>
      </c>
      <c r="Y2175" s="159"/>
      <c r="Z2175" s="254">
        <f t="shared" si="201"/>
        <v>29372.400000000001</v>
      </c>
      <c r="AA2175" s="5">
        <f>VLOOKUP(G2175,Ma_KH!$A:$R,14,0)</f>
        <v>60</v>
      </c>
    </row>
    <row r="2176" spans="1:27" x14ac:dyDescent="0.25">
      <c r="A2176" s="261">
        <v>46116</v>
      </c>
      <c r="B2176" s="262">
        <v>4187078518</v>
      </c>
      <c r="C2176" s="263" t="s">
        <v>15253</v>
      </c>
      <c r="D2176" s="261">
        <v>46119</v>
      </c>
      <c r="E2176" s="206"/>
      <c r="F2176" s="189"/>
      <c r="G2176" s="265" t="s">
        <v>14585</v>
      </c>
      <c r="H2176" s="206"/>
      <c r="I2176" s="288">
        <v>4187078518</v>
      </c>
      <c r="J2176" s="283" t="s">
        <v>70</v>
      </c>
      <c r="K2176" s="262" t="s">
        <v>39</v>
      </c>
      <c r="L2176" s="190" t="str">
        <f>VLOOKUP($K2176,TONG_SL!$A:$D,2,0)</f>
        <v>Chả nướng 300g</v>
      </c>
      <c r="M2176" s="243"/>
      <c r="N2176" s="190" t="str">
        <f t="shared" si="197"/>
        <v>K-C6</v>
      </c>
      <c r="O2176" s="243"/>
      <c r="P2176" s="243"/>
      <c r="Q2176" s="190" t="str">
        <f>VLOOKUP(K2176,TONG_SL!$A:$D,3,0)</f>
        <v>Túi</v>
      </c>
      <c r="R2176" s="248">
        <v>5</v>
      </c>
      <c r="S2176" s="159"/>
      <c r="T2176" s="159">
        <f>VLOOKUP(VLOOKUP(G2176,Ma_KH!$A:$R,18,0)&amp;K2176,Gia_MB!$A:$F,6,0)</f>
        <v>70950</v>
      </c>
      <c r="U2176" s="254">
        <f t="shared" si="198"/>
        <v>354750</v>
      </c>
      <c r="V2176" s="159"/>
      <c r="W2176" s="246">
        <f t="shared" si="199"/>
        <v>0</v>
      </c>
      <c r="X2176" s="247" t="str">
        <f t="shared" si="200"/>
        <v>8</v>
      </c>
      <c r="Y2176" s="159"/>
      <c r="Z2176" s="254">
        <f t="shared" si="201"/>
        <v>28380</v>
      </c>
      <c r="AA2176" s="5">
        <f>VLOOKUP(G2176,Ma_KH!$A:$R,14,0)</f>
        <v>60</v>
      </c>
    </row>
    <row r="2177" spans="1:27" x14ac:dyDescent="0.25">
      <c r="A2177" s="261">
        <v>46116</v>
      </c>
      <c r="B2177" s="262">
        <v>4187078518</v>
      </c>
      <c r="C2177" s="263" t="s">
        <v>15253</v>
      </c>
      <c r="D2177" s="261">
        <v>46119</v>
      </c>
      <c r="E2177" s="206"/>
      <c r="F2177" s="189"/>
      <c r="G2177" s="265" t="s">
        <v>14585</v>
      </c>
      <c r="H2177" s="206"/>
      <c r="I2177" s="288">
        <v>4187078518</v>
      </c>
      <c r="J2177" s="283" t="s">
        <v>70</v>
      </c>
      <c r="K2177" s="262" t="s">
        <v>44</v>
      </c>
      <c r="L2177" s="190" t="str">
        <f>VLOOKUP($K2177,TONG_SL!$A:$D,2,0)</f>
        <v>Giò lụa cây 250g</v>
      </c>
      <c r="M2177" s="243"/>
      <c r="N2177" s="190" t="str">
        <f t="shared" si="197"/>
        <v>K-C6</v>
      </c>
      <c r="O2177" s="243"/>
      <c r="P2177" s="243"/>
      <c r="Q2177" s="190" t="str">
        <f>VLOOKUP(K2177,TONG_SL!$A:$D,3,0)</f>
        <v>Túi</v>
      </c>
      <c r="R2177" s="248">
        <v>3</v>
      </c>
      <c r="S2177" s="159"/>
      <c r="T2177" s="159">
        <f>VLOOKUP(VLOOKUP(G2177,Ma_KH!$A:$R,18,0)&amp;K2177,Gia_MB!$A:$F,6,0)</f>
        <v>49500</v>
      </c>
      <c r="U2177" s="254">
        <f t="shared" si="198"/>
        <v>148500</v>
      </c>
      <c r="V2177" s="159"/>
      <c r="W2177" s="246">
        <f t="shared" si="199"/>
        <v>0</v>
      </c>
      <c r="X2177" s="247" t="str">
        <f t="shared" si="200"/>
        <v>8</v>
      </c>
      <c r="Y2177" s="159"/>
      <c r="Z2177" s="254">
        <f t="shared" si="201"/>
        <v>11880</v>
      </c>
      <c r="AA2177" s="5">
        <f>VLOOKUP(G2177,Ma_KH!$A:$R,14,0)</f>
        <v>60</v>
      </c>
    </row>
    <row r="2178" spans="1:27" x14ac:dyDescent="0.25">
      <c r="A2178" s="261">
        <v>46116</v>
      </c>
      <c r="B2178" s="262">
        <v>4187078518</v>
      </c>
      <c r="C2178" s="263" t="s">
        <v>15253</v>
      </c>
      <c r="D2178" s="261">
        <v>46119</v>
      </c>
      <c r="E2178" s="206"/>
      <c r="F2178" s="189"/>
      <c r="G2178" s="265" t="s">
        <v>14585</v>
      </c>
      <c r="H2178" s="206"/>
      <c r="I2178" s="288">
        <v>4187078518</v>
      </c>
      <c r="J2178" s="283" t="s">
        <v>70</v>
      </c>
      <c r="K2178" s="262" t="s">
        <v>32</v>
      </c>
      <c r="L2178" s="190" t="str">
        <f>VLOOKUP($K2178,TONG_SL!$A:$D,2,0)</f>
        <v>Giò Tai Lưỡi Xào 250g</v>
      </c>
      <c r="M2178" s="243"/>
      <c r="N2178" s="190" t="str">
        <f t="shared" si="197"/>
        <v>K-C6</v>
      </c>
      <c r="O2178" s="243"/>
      <c r="P2178" s="243"/>
      <c r="Q2178" s="190" t="str">
        <f>VLOOKUP(K2178,TONG_SL!$A:$D,3,0)</f>
        <v>Túi</v>
      </c>
      <c r="R2178" s="248">
        <v>5</v>
      </c>
      <c r="S2178" s="159"/>
      <c r="T2178" s="159">
        <f>VLOOKUP(VLOOKUP(G2178,Ma_KH!$A:$R,18,0)&amp;K2178,Gia_MB!$A:$F,6,0)</f>
        <v>50182</v>
      </c>
      <c r="U2178" s="254">
        <f t="shared" si="198"/>
        <v>250910</v>
      </c>
      <c r="V2178" s="159"/>
      <c r="W2178" s="246">
        <f t="shared" si="199"/>
        <v>0</v>
      </c>
      <c r="X2178" s="247" t="str">
        <f t="shared" si="200"/>
        <v>8</v>
      </c>
      <c r="Y2178" s="159"/>
      <c r="Z2178" s="254">
        <f t="shared" si="201"/>
        <v>20072.8</v>
      </c>
      <c r="AA2178" s="5">
        <f>VLOOKUP(G2178,Ma_KH!$A:$R,14,0)</f>
        <v>60</v>
      </c>
    </row>
    <row r="2179" spans="1:27" x14ac:dyDescent="0.25">
      <c r="A2179" s="261">
        <v>46115</v>
      </c>
      <c r="B2179" s="262">
        <v>4187054040</v>
      </c>
      <c r="C2179" s="263" t="s">
        <v>15253</v>
      </c>
      <c r="D2179" s="261">
        <v>46119</v>
      </c>
      <c r="E2179" s="206"/>
      <c r="F2179" s="189"/>
      <c r="G2179" s="265" t="s">
        <v>14585</v>
      </c>
      <c r="H2179" s="206"/>
      <c r="I2179" s="288">
        <v>4187054040</v>
      </c>
      <c r="J2179" s="283" t="s">
        <v>70</v>
      </c>
      <c r="K2179" s="262" t="s">
        <v>52</v>
      </c>
      <c r="L2179" s="190" t="str">
        <f>VLOOKUP($K2179,TONG_SL!$A:$D,2,0)</f>
        <v>Gà xì dầu 500g</v>
      </c>
      <c r="M2179" s="243"/>
      <c r="N2179" s="190" t="str">
        <f t="shared" ref="N2179:N2242" si="202">IF($B2179&lt;&gt;"","K-C6","")</f>
        <v>K-C6</v>
      </c>
      <c r="O2179" s="243"/>
      <c r="P2179" s="243"/>
      <c r="Q2179" s="190" t="str">
        <f>VLOOKUP(K2179,TONG_SL!$A:$D,3,0)</f>
        <v>Túi</v>
      </c>
      <c r="R2179" s="248">
        <v>5</v>
      </c>
      <c r="S2179" s="159"/>
      <c r="T2179" s="159">
        <f>VLOOKUP(VLOOKUP(G2179,Ma_KH!$A:$R,18,0)&amp;K2179,Gia_MB!$A:$F,6,0)</f>
        <v>111606</v>
      </c>
      <c r="U2179" s="254">
        <f t="shared" si="198"/>
        <v>558030</v>
      </c>
      <c r="V2179" s="159"/>
      <c r="W2179" s="246">
        <f t="shared" si="199"/>
        <v>0</v>
      </c>
      <c r="X2179" s="247" t="str">
        <f t="shared" si="200"/>
        <v>8</v>
      </c>
      <c r="Y2179" s="159"/>
      <c r="Z2179" s="254">
        <f t="shared" si="201"/>
        <v>44642.400000000001</v>
      </c>
      <c r="AA2179" s="5">
        <f>VLOOKUP(G2179,Ma_KH!$A:$R,14,0)</f>
        <v>60</v>
      </c>
    </row>
    <row r="2180" spans="1:27" x14ac:dyDescent="0.25">
      <c r="A2180" s="261">
        <v>46115</v>
      </c>
      <c r="B2180" s="262">
        <v>4187051480</v>
      </c>
      <c r="C2180" s="263" t="s">
        <v>15253</v>
      </c>
      <c r="D2180" s="261">
        <v>46119</v>
      </c>
      <c r="E2180" s="206"/>
      <c r="F2180" s="189"/>
      <c r="G2180" s="265" t="s">
        <v>13882</v>
      </c>
      <c r="H2180" s="206"/>
      <c r="I2180" s="288">
        <v>4187051480</v>
      </c>
      <c r="J2180" s="283" t="s">
        <v>70</v>
      </c>
      <c r="K2180" s="262" t="s">
        <v>44</v>
      </c>
      <c r="L2180" s="190" t="str">
        <f>VLOOKUP($K2180,TONG_SL!$A:$D,2,0)</f>
        <v>Giò lụa cây 250g</v>
      </c>
      <c r="M2180" s="243"/>
      <c r="N2180" s="190" t="str">
        <f t="shared" si="202"/>
        <v>K-C6</v>
      </c>
      <c r="O2180" s="243"/>
      <c r="P2180" s="243"/>
      <c r="Q2180" s="190" t="str">
        <f>VLOOKUP(K2180,TONG_SL!$A:$D,3,0)</f>
        <v>Túi</v>
      </c>
      <c r="R2180" s="248">
        <v>5</v>
      </c>
      <c r="S2180" s="159"/>
      <c r="T2180" s="159">
        <f>VLOOKUP(VLOOKUP(G2180,Ma_KH!$A:$R,18,0)&amp;K2180,Gia_MB!$A:$F,6,0)</f>
        <v>49500</v>
      </c>
      <c r="U2180" s="254">
        <f t="shared" si="198"/>
        <v>247500</v>
      </c>
      <c r="V2180" s="159"/>
      <c r="W2180" s="246">
        <f t="shared" si="199"/>
        <v>0</v>
      </c>
      <c r="X2180" s="247" t="str">
        <f t="shared" si="200"/>
        <v>8</v>
      </c>
      <c r="Y2180" s="159"/>
      <c r="Z2180" s="254">
        <f t="shared" si="201"/>
        <v>19800</v>
      </c>
      <c r="AA2180" s="5">
        <f>VLOOKUP(G2180,Ma_KH!$A:$R,14,0)</f>
        <v>60</v>
      </c>
    </row>
    <row r="2181" spans="1:27" x14ac:dyDescent="0.25">
      <c r="A2181" s="261">
        <v>46115</v>
      </c>
      <c r="B2181" s="262">
        <v>4187051480</v>
      </c>
      <c r="C2181" s="263" t="s">
        <v>15253</v>
      </c>
      <c r="D2181" s="261">
        <v>46119</v>
      </c>
      <c r="E2181" s="206"/>
      <c r="F2181" s="189"/>
      <c r="G2181" s="265" t="s">
        <v>13882</v>
      </c>
      <c r="H2181" s="206"/>
      <c r="I2181" s="288">
        <v>4187051480</v>
      </c>
      <c r="J2181" s="283" t="s">
        <v>70</v>
      </c>
      <c r="K2181" s="262" t="s">
        <v>48</v>
      </c>
      <c r="L2181" s="190" t="str">
        <f>VLOOKUP($K2181,TONG_SL!$A:$D,2,0)</f>
        <v>Mọc Nấm Hương 250g</v>
      </c>
      <c r="M2181" s="243"/>
      <c r="N2181" s="190" t="str">
        <f t="shared" si="202"/>
        <v>K-C6</v>
      </c>
      <c r="O2181" s="243"/>
      <c r="P2181" s="243"/>
      <c r="Q2181" s="190" t="str">
        <f>VLOOKUP(K2181,TONG_SL!$A:$D,3,0)</f>
        <v>Túi</v>
      </c>
      <c r="R2181" s="248">
        <v>10</v>
      </c>
      <c r="S2181" s="159"/>
      <c r="T2181" s="159">
        <f>VLOOKUP(VLOOKUP(G2181,Ma_KH!$A:$R,18,0)&amp;K2181,Gia_MB!$A:$F,6,0)</f>
        <v>46000</v>
      </c>
      <c r="U2181" s="254">
        <f t="shared" si="198"/>
        <v>460000</v>
      </c>
      <c r="V2181" s="159"/>
      <c r="W2181" s="246">
        <f t="shared" si="199"/>
        <v>0</v>
      </c>
      <c r="X2181" s="247" t="str">
        <f t="shared" si="200"/>
        <v>8</v>
      </c>
      <c r="Y2181" s="159"/>
      <c r="Z2181" s="254">
        <f t="shared" si="201"/>
        <v>36800</v>
      </c>
      <c r="AA2181" s="5">
        <f>VLOOKUP(G2181,Ma_KH!$A:$R,14,0)</f>
        <v>60</v>
      </c>
    </row>
    <row r="2182" spans="1:27" x14ac:dyDescent="0.25">
      <c r="A2182" s="261">
        <v>46115</v>
      </c>
      <c r="B2182" s="262">
        <v>4187051480</v>
      </c>
      <c r="C2182" s="263" t="s">
        <v>15253</v>
      </c>
      <c r="D2182" s="261">
        <v>46119</v>
      </c>
      <c r="E2182" s="206"/>
      <c r="F2182" s="189"/>
      <c r="G2182" s="265" t="s">
        <v>13882</v>
      </c>
      <c r="H2182" s="206"/>
      <c r="I2182" s="288">
        <v>4187051480</v>
      </c>
      <c r="J2182" s="283" t="s">
        <v>70</v>
      </c>
      <c r="K2182" s="262" t="s">
        <v>52</v>
      </c>
      <c r="L2182" s="190" t="str">
        <f>VLOOKUP($K2182,TONG_SL!$A:$D,2,0)</f>
        <v>Gà xì dầu 500g</v>
      </c>
      <c r="M2182" s="243"/>
      <c r="N2182" s="190" t="str">
        <f t="shared" si="202"/>
        <v>K-C6</v>
      </c>
      <c r="O2182" s="243"/>
      <c r="P2182" s="243"/>
      <c r="Q2182" s="190" t="str">
        <f>VLOOKUP(K2182,TONG_SL!$A:$D,3,0)</f>
        <v>Túi</v>
      </c>
      <c r="R2182" s="248">
        <v>6</v>
      </c>
      <c r="S2182" s="159"/>
      <c r="T2182" s="159">
        <f>VLOOKUP(VLOOKUP(G2182,Ma_KH!$A:$R,18,0)&amp;K2182,Gia_MB!$A:$F,6,0)</f>
        <v>111606</v>
      </c>
      <c r="U2182" s="254">
        <f t="shared" si="198"/>
        <v>669636</v>
      </c>
      <c r="V2182" s="159"/>
      <c r="W2182" s="246">
        <f t="shared" si="199"/>
        <v>0</v>
      </c>
      <c r="X2182" s="247" t="str">
        <f t="shared" si="200"/>
        <v>8</v>
      </c>
      <c r="Y2182" s="159"/>
      <c r="Z2182" s="254">
        <f t="shared" si="201"/>
        <v>53570.880000000005</v>
      </c>
      <c r="AA2182" s="5">
        <f>VLOOKUP(G2182,Ma_KH!$A:$R,14,0)</f>
        <v>60</v>
      </c>
    </row>
    <row r="2183" spans="1:27" x14ac:dyDescent="0.25">
      <c r="A2183" s="261">
        <v>46117</v>
      </c>
      <c r="B2183" s="262">
        <v>4187095018</v>
      </c>
      <c r="C2183" s="263" t="s">
        <v>15253</v>
      </c>
      <c r="D2183" s="261">
        <v>46119</v>
      </c>
      <c r="E2183" s="206"/>
      <c r="F2183" s="189"/>
      <c r="G2183" s="265" t="s">
        <v>14667</v>
      </c>
      <c r="H2183" s="206"/>
      <c r="I2183" s="288">
        <v>4187095018</v>
      </c>
      <c r="J2183" s="283" t="s">
        <v>70</v>
      </c>
      <c r="K2183" s="262" t="s">
        <v>48</v>
      </c>
      <c r="L2183" s="190" t="str">
        <f>VLOOKUP($K2183,TONG_SL!$A:$D,2,0)</f>
        <v>Mọc Nấm Hương 250g</v>
      </c>
      <c r="M2183" s="243"/>
      <c r="N2183" s="190" t="str">
        <f t="shared" si="202"/>
        <v>K-C6</v>
      </c>
      <c r="O2183" s="243"/>
      <c r="P2183" s="243"/>
      <c r="Q2183" s="190" t="str">
        <f>VLOOKUP(K2183,TONG_SL!$A:$D,3,0)</f>
        <v>Túi</v>
      </c>
      <c r="R2183" s="248">
        <v>3</v>
      </c>
      <c r="S2183" s="159"/>
      <c r="T2183" s="159">
        <f>VLOOKUP(VLOOKUP(G2183,Ma_KH!$A:$R,18,0)&amp;K2183,Gia_MB!$A:$F,6,0)</f>
        <v>46000</v>
      </c>
      <c r="U2183" s="254">
        <f t="shared" si="198"/>
        <v>138000</v>
      </c>
      <c r="V2183" s="159"/>
      <c r="W2183" s="246">
        <f t="shared" si="199"/>
        <v>0</v>
      </c>
      <c r="X2183" s="247" t="str">
        <f t="shared" si="200"/>
        <v>8</v>
      </c>
      <c r="Y2183" s="159"/>
      <c r="Z2183" s="254">
        <f t="shared" si="201"/>
        <v>11040</v>
      </c>
      <c r="AA2183" s="5">
        <f>VLOOKUP(G2183,Ma_KH!$A:$R,14,0)</f>
        <v>60</v>
      </c>
    </row>
    <row r="2184" spans="1:27" x14ac:dyDescent="0.25">
      <c r="A2184" s="261">
        <v>46117</v>
      </c>
      <c r="B2184" s="262">
        <v>4187095018</v>
      </c>
      <c r="C2184" s="263" t="s">
        <v>15253</v>
      </c>
      <c r="D2184" s="261">
        <v>46119</v>
      </c>
      <c r="E2184" s="206"/>
      <c r="F2184" s="189"/>
      <c r="G2184" s="265" t="s">
        <v>14667</v>
      </c>
      <c r="H2184" s="206"/>
      <c r="I2184" s="288">
        <v>4187095018</v>
      </c>
      <c r="J2184" s="283" t="s">
        <v>70</v>
      </c>
      <c r="K2184" s="262" t="s">
        <v>32</v>
      </c>
      <c r="L2184" s="190" t="str">
        <f>VLOOKUP($K2184,TONG_SL!$A:$D,2,0)</f>
        <v>Giò Tai Lưỡi Xào 250g</v>
      </c>
      <c r="M2184" s="243"/>
      <c r="N2184" s="190" t="str">
        <f t="shared" si="202"/>
        <v>K-C6</v>
      </c>
      <c r="O2184" s="243"/>
      <c r="P2184" s="243"/>
      <c r="Q2184" s="190" t="str">
        <f>VLOOKUP(K2184,TONG_SL!$A:$D,3,0)</f>
        <v>Túi</v>
      </c>
      <c r="R2184" s="248">
        <v>3</v>
      </c>
      <c r="S2184" s="159"/>
      <c r="T2184" s="159">
        <f>VLOOKUP(VLOOKUP(G2184,Ma_KH!$A:$R,18,0)&amp;K2184,Gia_MB!$A:$F,6,0)</f>
        <v>50182</v>
      </c>
      <c r="U2184" s="254">
        <f t="shared" si="198"/>
        <v>150546</v>
      </c>
      <c r="V2184" s="159"/>
      <c r="W2184" s="246">
        <f t="shared" si="199"/>
        <v>0</v>
      </c>
      <c r="X2184" s="247" t="str">
        <f t="shared" si="200"/>
        <v>8</v>
      </c>
      <c r="Y2184" s="159"/>
      <c r="Z2184" s="254">
        <f t="shared" si="201"/>
        <v>12043.68</v>
      </c>
      <c r="AA2184" s="5">
        <f>VLOOKUP(G2184,Ma_KH!$A:$R,14,0)</f>
        <v>60</v>
      </c>
    </row>
    <row r="2185" spans="1:27" x14ac:dyDescent="0.25">
      <c r="A2185" s="261">
        <v>46117</v>
      </c>
      <c r="B2185" s="262">
        <v>4187095018</v>
      </c>
      <c r="C2185" s="263" t="s">
        <v>15253</v>
      </c>
      <c r="D2185" s="261">
        <v>46119</v>
      </c>
      <c r="E2185" s="206"/>
      <c r="F2185" s="189"/>
      <c r="G2185" s="265" t="s">
        <v>14667</v>
      </c>
      <c r="H2185" s="206"/>
      <c r="I2185" s="288">
        <v>4187095018</v>
      </c>
      <c r="J2185" s="283" t="s">
        <v>70</v>
      </c>
      <c r="K2185" s="262" t="s">
        <v>27</v>
      </c>
      <c r="L2185" s="190" t="str">
        <f>VLOOKUP($K2185,TONG_SL!$A:$D,2,0)</f>
        <v>Chân giò heo muối 300g</v>
      </c>
      <c r="M2185" s="243"/>
      <c r="N2185" s="190" t="str">
        <f t="shared" si="202"/>
        <v>K-C6</v>
      </c>
      <c r="O2185" s="243"/>
      <c r="P2185" s="243"/>
      <c r="Q2185" s="190" t="str">
        <f>VLOOKUP(K2185,TONG_SL!$A:$D,3,0)</f>
        <v>Túi</v>
      </c>
      <c r="R2185" s="248">
        <v>3</v>
      </c>
      <c r="S2185" s="159"/>
      <c r="T2185" s="159">
        <f>VLOOKUP(VLOOKUP(G2185,Ma_KH!$A:$R,18,0)&amp;K2185,Gia_MB!$A:$F,6,0)</f>
        <v>73431</v>
      </c>
      <c r="U2185" s="254">
        <f t="shared" si="198"/>
        <v>220293</v>
      </c>
      <c r="V2185" s="159"/>
      <c r="W2185" s="246">
        <f t="shared" si="199"/>
        <v>0</v>
      </c>
      <c r="X2185" s="247" t="str">
        <f t="shared" si="200"/>
        <v>8</v>
      </c>
      <c r="Y2185" s="159"/>
      <c r="Z2185" s="254">
        <f t="shared" si="201"/>
        <v>17623.439999999999</v>
      </c>
      <c r="AA2185" s="5">
        <f>VLOOKUP(G2185,Ma_KH!$A:$R,14,0)</f>
        <v>60</v>
      </c>
    </row>
    <row r="2186" spans="1:27" x14ac:dyDescent="0.25">
      <c r="A2186" s="261">
        <v>46117</v>
      </c>
      <c r="B2186" s="262">
        <v>4187095018</v>
      </c>
      <c r="C2186" s="263" t="s">
        <v>15253</v>
      </c>
      <c r="D2186" s="261">
        <v>46119</v>
      </c>
      <c r="E2186" s="206"/>
      <c r="F2186" s="189"/>
      <c r="G2186" s="265" t="s">
        <v>14667</v>
      </c>
      <c r="H2186" s="206"/>
      <c r="I2186" s="288">
        <v>4187095018</v>
      </c>
      <c r="J2186" s="283" t="s">
        <v>70</v>
      </c>
      <c r="K2186" s="262" t="s">
        <v>34</v>
      </c>
      <c r="L2186" s="190" t="str">
        <f>VLOOKUP($K2186,TONG_SL!$A:$D,2,0)</f>
        <v>Tai heo muối 200g</v>
      </c>
      <c r="M2186" s="243"/>
      <c r="N2186" s="190" t="str">
        <f t="shared" si="202"/>
        <v>K-C6</v>
      </c>
      <c r="O2186" s="243"/>
      <c r="P2186" s="243"/>
      <c r="Q2186" s="190" t="str">
        <f>VLOOKUP(K2186,TONG_SL!$A:$D,3,0)</f>
        <v>Túi</v>
      </c>
      <c r="R2186" s="248">
        <v>3</v>
      </c>
      <c r="S2186" s="159"/>
      <c r="T2186" s="159">
        <f>VLOOKUP(VLOOKUP(G2186,Ma_KH!$A:$R,18,0)&amp;K2186,Gia_MB!$A:$F,6,0)</f>
        <v>55595</v>
      </c>
      <c r="U2186" s="254">
        <f t="shared" si="198"/>
        <v>166785</v>
      </c>
      <c r="V2186" s="159"/>
      <c r="W2186" s="246">
        <f t="shared" si="199"/>
        <v>0</v>
      </c>
      <c r="X2186" s="247" t="str">
        <f t="shared" si="200"/>
        <v>8</v>
      </c>
      <c r="Y2186" s="159"/>
      <c r="Z2186" s="254">
        <f t="shared" si="201"/>
        <v>13342.800000000001</v>
      </c>
      <c r="AA2186" s="5">
        <f>VLOOKUP(G2186,Ma_KH!$A:$R,14,0)</f>
        <v>60</v>
      </c>
    </row>
    <row r="2187" spans="1:27" x14ac:dyDescent="0.25">
      <c r="A2187" s="261">
        <v>46117</v>
      </c>
      <c r="B2187" s="262">
        <v>4187094690</v>
      </c>
      <c r="C2187" s="263" t="s">
        <v>15253</v>
      </c>
      <c r="D2187" s="261">
        <v>46119</v>
      </c>
      <c r="E2187" s="206"/>
      <c r="F2187" s="189"/>
      <c r="G2187" s="265" t="s">
        <v>14606</v>
      </c>
      <c r="H2187" s="206"/>
      <c r="I2187" s="288">
        <v>4187094690</v>
      </c>
      <c r="J2187" s="283" t="s">
        <v>70</v>
      </c>
      <c r="K2187" s="262" t="s">
        <v>27</v>
      </c>
      <c r="L2187" s="190" t="str">
        <f>VLOOKUP($K2187,TONG_SL!$A:$D,2,0)</f>
        <v>Chân giò heo muối 300g</v>
      </c>
      <c r="M2187" s="243"/>
      <c r="N2187" s="190" t="str">
        <f t="shared" si="202"/>
        <v>K-C6</v>
      </c>
      <c r="O2187" s="243"/>
      <c r="P2187" s="243"/>
      <c r="Q2187" s="190" t="str">
        <f>VLOOKUP(K2187,TONG_SL!$A:$D,3,0)</f>
        <v>Túi</v>
      </c>
      <c r="R2187" s="248">
        <v>4</v>
      </c>
      <c r="S2187" s="159"/>
      <c r="T2187" s="159">
        <f>VLOOKUP(VLOOKUP(G2187,Ma_KH!$A:$R,18,0)&amp;K2187,Gia_MB!$A:$F,6,0)</f>
        <v>73431</v>
      </c>
      <c r="U2187" s="254">
        <f t="shared" si="198"/>
        <v>293724</v>
      </c>
      <c r="V2187" s="159"/>
      <c r="W2187" s="246">
        <f t="shared" si="199"/>
        <v>0</v>
      </c>
      <c r="X2187" s="247" t="str">
        <f t="shared" si="200"/>
        <v>8</v>
      </c>
      <c r="Y2187" s="159"/>
      <c r="Z2187" s="254">
        <f t="shared" si="201"/>
        <v>23497.920000000002</v>
      </c>
      <c r="AA2187" s="5">
        <f>VLOOKUP(G2187,Ma_KH!$A:$R,14,0)</f>
        <v>60</v>
      </c>
    </row>
    <row r="2188" spans="1:27" x14ac:dyDescent="0.25">
      <c r="A2188" s="261">
        <v>46117</v>
      </c>
      <c r="B2188" s="262">
        <v>4187094690</v>
      </c>
      <c r="C2188" s="263" t="s">
        <v>15253</v>
      </c>
      <c r="D2188" s="261">
        <v>46119</v>
      </c>
      <c r="E2188" s="206"/>
      <c r="F2188" s="189"/>
      <c r="G2188" s="265" t="s">
        <v>14606</v>
      </c>
      <c r="H2188" s="206"/>
      <c r="I2188" s="288">
        <v>4187094690</v>
      </c>
      <c r="J2188" s="283" t="s">
        <v>70</v>
      </c>
      <c r="K2188" s="262" t="s">
        <v>37</v>
      </c>
      <c r="L2188" s="190" t="str">
        <f>VLOOKUP($K2188,TONG_SL!$A:$D,2,0)</f>
        <v>Chả cốm 300g</v>
      </c>
      <c r="M2188" s="243"/>
      <c r="N2188" s="190" t="str">
        <f t="shared" si="202"/>
        <v>K-C6</v>
      </c>
      <c r="O2188" s="243"/>
      <c r="P2188" s="243"/>
      <c r="Q2188" s="190" t="str">
        <f>VLOOKUP(K2188,TONG_SL!$A:$D,3,0)</f>
        <v>Túi</v>
      </c>
      <c r="R2188" s="248">
        <v>2</v>
      </c>
      <c r="S2188" s="159"/>
      <c r="T2188" s="159">
        <f>VLOOKUP(VLOOKUP(G2188,Ma_KH!$A:$R,18,0)&amp;K2188,Gia_MB!$A:$F,6,0)</f>
        <v>74250</v>
      </c>
      <c r="U2188" s="254">
        <f t="shared" si="198"/>
        <v>148500</v>
      </c>
      <c r="V2188" s="159"/>
      <c r="W2188" s="246">
        <f t="shared" si="199"/>
        <v>0</v>
      </c>
      <c r="X2188" s="247" t="str">
        <f t="shared" si="200"/>
        <v>8</v>
      </c>
      <c r="Y2188" s="159"/>
      <c r="Z2188" s="254">
        <f t="shared" si="201"/>
        <v>11880</v>
      </c>
      <c r="AA2188" s="5">
        <f>VLOOKUP(G2188,Ma_KH!$A:$R,14,0)</f>
        <v>60</v>
      </c>
    </row>
    <row r="2189" spans="1:27" x14ac:dyDescent="0.25">
      <c r="A2189" s="261">
        <v>46117</v>
      </c>
      <c r="B2189" s="262">
        <v>4187094690</v>
      </c>
      <c r="C2189" s="263" t="s">
        <v>15253</v>
      </c>
      <c r="D2189" s="261">
        <v>46119</v>
      </c>
      <c r="E2189" s="206"/>
      <c r="F2189" s="189"/>
      <c r="G2189" s="265" t="s">
        <v>14606</v>
      </c>
      <c r="H2189" s="206"/>
      <c r="I2189" s="288">
        <v>4187094690</v>
      </c>
      <c r="J2189" s="283" t="s">
        <v>70</v>
      </c>
      <c r="K2189" s="262" t="s">
        <v>32</v>
      </c>
      <c r="L2189" s="190" t="str">
        <f>VLOOKUP($K2189,TONG_SL!$A:$D,2,0)</f>
        <v>Giò Tai Lưỡi Xào 250g</v>
      </c>
      <c r="M2189" s="243"/>
      <c r="N2189" s="190" t="str">
        <f t="shared" si="202"/>
        <v>K-C6</v>
      </c>
      <c r="O2189" s="243"/>
      <c r="P2189" s="243"/>
      <c r="Q2189" s="190" t="str">
        <f>VLOOKUP(K2189,TONG_SL!$A:$D,3,0)</f>
        <v>Túi</v>
      </c>
      <c r="R2189" s="248">
        <v>4</v>
      </c>
      <c r="S2189" s="159"/>
      <c r="T2189" s="159">
        <f>VLOOKUP(VLOOKUP(G2189,Ma_KH!$A:$R,18,0)&amp;K2189,Gia_MB!$A:$F,6,0)</f>
        <v>50182</v>
      </c>
      <c r="U2189" s="254">
        <f t="shared" si="198"/>
        <v>200728</v>
      </c>
      <c r="V2189" s="159"/>
      <c r="W2189" s="246">
        <f t="shared" si="199"/>
        <v>0</v>
      </c>
      <c r="X2189" s="247" t="str">
        <f t="shared" si="200"/>
        <v>8</v>
      </c>
      <c r="Y2189" s="159"/>
      <c r="Z2189" s="254">
        <f t="shared" si="201"/>
        <v>16058.24</v>
      </c>
      <c r="AA2189" s="5">
        <f>VLOOKUP(G2189,Ma_KH!$A:$R,14,0)</f>
        <v>60</v>
      </c>
    </row>
    <row r="2190" spans="1:27" x14ac:dyDescent="0.25">
      <c r="A2190" s="261">
        <v>46117</v>
      </c>
      <c r="B2190" s="262">
        <v>4187094690</v>
      </c>
      <c r="C2190" s="263" t="s">
        <v>15253</v>
      </c>
      <c r="D2190" s="261">
        <v>46119</v>
      </c>
      <c r="E2190" s="206"/>
      <c r="F2190" s="189"/>
      <c r="G2190" s="265" t="s">
        <v>14606</v>
      </c>
      <c r="H2190" s="206"/>
      <c r="I2190" s="288">
        <v>4187094690</v>
      </c>
      <c r="J2190" s="283" t="s">
        <v>70</v>
      </c>
      <c r="K2190" s="262" t="s">
        <v>30</v>
      </c>
      <c r="L2190" s="190" t="str">
        <f>VLOOKUP($K2190,TONG_SL!$A:$D,2,0)</f>
        <v>Gà muối 500g</v>
      </c>
      <c r="M2190" s="243"/>
      <c r="N2190" s="190" t="str">
        <f t="shared" si="202"/>
        <v>K-C6</v>
      </c>
      <c r="O2190" s="243"/>
      <c r="P2190" s="243"/>
      <c r="Q2190" s="190" t="str">
        <f>VLOOKUP(K2190,TONG_SL!$A:$D,3,0)</f>
        <v>Túi</v>
      </c>
      <c r="R2190" s="248">
        <v>2</v>
      </c>
      <c r="S2190" s="159"/>
      <c r="T2190" s="159">
        <f>VLOOKUP(VLOOKUP(G2190,Ma_KH!$A:$R,18,0)&amp;K2190,Gia_MB!$A:$F,6,0)</f>
        <v>116611</v>
      </c>
      <c r="U2190" s="254">
        <f t="shared" si="198"/>
        <v>233222</v>
      </c>
      <c r="V2190" s="159"/>
      <c r="W2190" s="246">
        <f t="shared" si="199"/>
        <v>0</v>
      </c>
      <c r="X2190" s="247" t="str">
        <f t="shared" si="200"/>
        <v>8</v>
      </c>
      <c r="Y2190" s="159"/>
      <c r="Z2190" s="254">
        <f t="shared" si="201"/>
        <v>18657.760000000002</v>
      </c>
      <c r="AA2190" s="5">
        <f>VLOOKUP(G2190,Ma_KH!$A:$R,14,0)</f>
        <v>60</v>
      </c>
    </row>
    <row r="2191" spans="1:27" x14ac:dyDescent="0.25">
      <c r="A2191" s="261">
        <v>46117</v>
      </c>
      <c r="B2191" s="262">
        <v>4187094707</v>
      </c>
      <c r="C2191" s="263" t="s">
        <v>15253</v>
      </c>
      <c r="D2191" s="261">
        <v>46119</v>
      </c>
      <c r="E2191" s="206"/>
      <c r="F2191" s="189"/>
      <c r="G2191" s="265" t="s">
        <v>14607</v>
      </c>
      <c r="H2191" s="206"/>
      <c r="I2191" s="288">
        <v>4187094707</v>
      </c>
      <c r="J2191" s="283" t="s">
        <v>70</v>
      </c>
      <c r="K2191" s="262" t="s">
        <v>32</v>
      </c>
      <c r="L2191" s="190" t="str">
        <f>VLOOKUP($K2191,TONG_SL!$A:$D,2,0)</f>
        <v>Giò Tai Lưỡi Xào 250g</v>
      </c>
      <c r="M2191" s="243"/>
      <c r="N2191" s="190" t="str">
        <f t="shared" si="202"/>
        <v>K-C6</v>
      </c>
      <c r="O2191" s="243"/>
      <c r="P2191" s="243"/>
      <c r="Q2191" s="190" t="str">
        <f>VLOOKUP(K2191,TONG_SL!$A:$D,3,0)</f>
        <v>Túi</v>
      </c>
      <c r="R2191" s="248">
        <v>2</v>
      </c>
      <c r="S2191" s="159"/>
      <c r="T2191" s="159">
        <f>VLOOKUP(VLOOKUP(G2191,Ma_KH!$A:$R,18,0)&amp;K2191,Gia_MB!$A:$F,6,0)</f>
        <v>50182</v>
      </c>
      <c r="U2191" s="254">
        <f t="shared" si="198"/>
        <v>100364</v>
      </c>
      <c r="V2191" s="159"/>
      <c r="W2191" s="246">
        <f t="shared" si="199"/>
        <v>0</v>
      </c>
      <c r="X2191" s="247" t="str">
        <f t="shared" si="200"/>
        <v>8</v>
      </c>
      <c r="Y2191" s="159"/>
      <c r="Z2191" s="254">
        <f t="shared" si="201"/>
        <v>8029.12</v>
      </c>
      <c r="AA2191" s="5">
        <f>VLOOKUP(G2191,Ma_KH!$A:$R,14,0)</f>
        <v>60</v>
      </c>
    </row>
    <row r="2192" spans="1:27" x14ac:dyDescent="0.25">
      <c r="A2192" s="261">
        <v>46117</v>
      </c>
      <c r="B2192" s="262">
        <v>4187094707</v>
      </c>
      <c r="C2192" s="263" t="s">
        <v>15253</v>
      </c>
      <c r="D2192" s="261">
        <v>46119</v>
      </c>
      <c r="E2192" s="206"/>
      <c r="F2192" s="189"/>
      <c r="G2192" s="265" t="s">
        <v>14607</v>
      </c>
      <c r="H2192" s="206"/>
      <c r="I2192" s="288">
        <v>4187094707</v>
      </c>
      <c r="J2192" s="283" t="s">
        <v>70</v>
      </c>
      <c r="K2192" s="262" t="s">
        <v>27</v>
      </c>
      <c r="L2192" s="190" t="str">
        <f>VLOOKUP($K2192,TONG_SL!$A:$D,2,0)</f>
        <v>Chân giò heo muối 300g</v>
      </c>
      <c r="M2192" s="243"/>
      <c r="N2192" s="190" t="str">
        <f t="shared" si="202"/>
        <v>K-C6</v>
      </c>
      <c r="O2192" s="243"/>
      <c r="P2192" s="243"/>
      <c r="Q2192" s="190" t="str">
        <f>VLOOKUP(K2192,TONG_SL!$A:$D,3,0)</f>
        <v>Túi</v>
      </c>
      <c r="R2192" s="248">
        <v>4</v>
      </c>
      <c r="S2192" s="159"/>
      <c r="T2192" s="159">
        <f>VLOOKUP(VLOOKUP(G2192,Ma_KH!$A:$R,18,0)&amp;K2192,Gia_MB!$A:$F,6,0)</f>
        <v>73431</v>
      </c>
      <c r="U2192" s="254">
        <f t="shared" si="198"/>
        <v>293724</v>
      </c>
      <c r="V2192" s="159"/>
      <c r="W2192" s="246">
        <f t="shared" si="199"/>
        <v>0</v>
      </c>
      <c r="X2192" s="247" t="str">
        <f t="shared" si="200"/>
        <v>8</v>
      </c>
      <c r="Y2192" s="159"/>
      <c r="Z2192" s="254">
        <f t="shared" si="201"/>
        <v>23497.920000000002</v>
      </c>
      <c r="AA2192" s="5">
        <f>VLOOKUP(G2192,Ma_KH!$A:$R,14,0)</f>
        <v>60</v>
      </c>
    </row>
    <row r="2193" spans="1:27" x14ac:dyDescent="0.25">
      <c r="A2193" s="261">
        <v>46117</v>
      </c>
      <c r="B2193" s="262">
        <v>4187094707</v>
      </c>
      <c r="C2193" s="263" t="s">
        <v>15253</v>
      </c>
      <c r="D2193" s="261">
        <v>46119</v>
      </c>
      <c r="E2193" s="206"/>
      <c r="F2193" s="189"/>
      <c r="G2193" s="265" t="s">
        <v>14607</v>
      </c>
      <c r="H2193" s="206"/>
      <c r="I2193" s="288">
        <v>4187094707</v>
      </c>
      <c r="J2193" s="283" t="s">
        <v>70</v>
      </c>
      <c r="K2193" s="262" t="s">
        <v>37</v>
      </c>
      <c r="L2193" s="190" t="str">
        <f>VLOOKUP($K2193,TONG_SL!$A:$D,2,0)</f>
        <v>Chả cốm 300g</v>
      </c>
      <c r="M2193" s="243"/>
      <c r="N2193" s="190" t="str">
        <f t="shared" si="202"/>
        <v>K-C6</v>
      </c>
      <c r="O2193" s="243"/>
      <c r="P2193" s="243"/>
      <c r="Q2193" s="190" t="str">
        <f>VLOOKUP(K2193,TONG_SL!$A:$D,3,0)</f>
        <v>Túi</v>
      </c>
      <c r="R2193" s="248">
        <v>4</v>
      </c>
      <c r="S2193" s="159"/>
      <c r="T2193" s="159">
        <f>VLOOKUP(VLOOKUP(G2193,Ma_KH!$A:$R,18,0)&amp;K2193,Gia_MB!$A:$F,6,0)</f>
        <v>74250</v>
      </c>
      <c r="U2193" s="254">
        <f t="shared" si="198"/>
        <v>297000</v>
      </c>
      <c r="V2193" s="159"/>
      <c r="W2193" s="246">
        <f t="shared" si="199"/>
        <v>0</v>
      </c>
      <c r="X2193" s="247" t="str">
        <f t="shared" si="200"/>
        <v>8</v>
      </c>
      <c r="Y2193" s="159"/>
      <c r="Z2193" s="254">
        <f t="shared" si="201"/>
        <v>23760</v>
      </c>
      <c r="AA2193" s="5">
        <f>VLOOKUP(G2193,Ma_KH!$A:$R,14,0)</f>
        <v>60</v>
      </c>
    </row>
    <row r="2194" spans="1:27" x14ac:dyDescent="0.25">
      <c r="A2194" s="261">
        <v>46117</v>
      </c>
      <c r="B2194" s="262">
        <v>4187094707</v>
      </c>
      <c r="C2194" s="263" t="s">
        <v>15253</v>
      </c>
      <c r="D2194" s="261">
        <v>46119</v>
      </c>
      <c r="E2194" s="206"/>
      <c r="F2194" s="189"/>
      <c r="G2194" s="265" t="s">
        <v>14607</v>
      </c>
      <c r="H2194" s="206"/>
      <c r="I2194" s="288">
        <v>4187094707</v>
      </c>
      <c r="J2194" s="283" t="s">
        <v>70</v>
      </c>
      <c r="K2194" s="262" t="s">
        <v>48</v>
      </c>
      <c r="L2194" s="190" t="str">
        <f>VLOOKUP($K2194,TONG_SL!$A:$D,2,0)</f>
        <v>Mọc Nấm Hương 250g</v>
      </c>
      <c r="M2194" s="243"/>
      <c r="N2194" s="190" t="str">
        <f t="shared" si="202"/>
        <v>K-C6</v>
      </c>
      <c r="O2194" s="243"/>
      <c r="P2194" s="243"/>
      <c r="Q2194" s="190" t="str">
        <f>VLOOKUP(K2194,TONG_SL!$A:$D,3,0)</f>
        <v>Túi</v>
      </c>
      <c r="R2194" s="248">
        <v>2</v>
      </c>
      <c r="S2194" s="159"/>
      <c r="T2194" s="159">
        <f>VLOOKUP(VLOOKUP(G2194,Ma_KH!$A:$R,18,0)&amp;K2194,Gia_MB!$A:$F,6,0)</f>
        <v>46000</v>
      </c>
      <c r="U2194" s="254">
        <f t="shared" si="198"/>
        <v>92000</v>
      </c>
      <c r="V2194" s="159"/>
      <c r="W2194" s="246">
        <f t="shared" si="199"/>
        <v>0</v>
      </c>
      <c r="X2194" s="247" t="str">
        <f t="shared" si="200"/>
        <v>8</v>
      </c>
      <c r="Y2194" s="159"/>
      <c r="Z2194" s="254">
        <f t="shared" si="201"/>
        <v>7360</v>
      </c>
      <c r="AA2194" s="5">
        <f>VLOOKUP(G2194,Ma_KH!$A:$R,14,0)</f>
        <v>60</v>
      </c>
    </row>
    <row r="2195" spans="1:27" x14ac:dyDescent="0.25">
      <c r="A2195" s="261">
        <v>46117</v>
      </c>
      <c r="B2195" s="262">
        <v>4187094725</v>
      </c>
      <c r="C2195" s="263" t="s">
        <v>15253</v>
      </c>
      <c r="D2195" s="261">
        <v>46119</v>
      </c>
      <c r="E2195" s="206"/>
      <c r="F2195" s="189"/>
      <c r="G2195" s="265" t="s">
        <v>15729</v>
      </c>
      <c r="H2195" s="206"/>
      <c r="I2195" s="288">
        <v>4187094725</v>
      </c>
      <c r="J2195" s="283" t="s">
        <v>70</v>
      </c>
      <c r="K2195" s="262" t="s">
        <v>37</v>
      </c>
      <c r="L2195" s="190" t="str">
        <f>VLOOKUP($K2195,TONG_SL!$A:$D,2,0)</f>
        <v>Chả cốm 300g</v>
      </c>
      <c r="M2195" s="243"/>
      <c r="N2195" s="190" t="str">
        <f t="shared" si="202"/>
        <v>K-C6</v>
      </c>
      <c r="O2195" s="243"/>
      <c r="P2195" s="243"/>
      <c r="Q2195" s="190" t="str">
        <f>VLOOKUP(K2195,TONG_SL!$A:$D,3,0)</f>
        <v>Túi</v>
      </c>
      <c r="R2195" s="248">
        <v>3</v>
      </c>
      <c r="S2195" s="159"/>
      <c r="T2195" s="159" t="e">
        <f>VLOOKUP(VLOOKUP(G2195,Ma_KH!$A:$R,18,0)&amp;K2195,Gia_MB!$A:$F,6,0)</f>
        <v>#N/A</v>
      </c>
      <c r="U2195" s="254" t="e">
        <f t="shared" si="198"/>
        <v>#N/A</v>
      </c>
      <c r="V2195" s="159"/>
      <c r="W2195" s="246" t="e">
        <f t="shared" si="199"/>
        <v>#N/A</v>
      </c>
      <c r="X2195" s="247" t="str">
        <f t="shared" si="200"/>
        <v>8</v>
      </c>
      <c r="Y2195" s="159"/>
      <c r="Z2195" s="254" t="e">
        <f t="shared" si="201"/>
        <v>#N/A</v>
      </c>
      <c r="AA2195" s="5" t="e">
        <f>VLOOKUP(G2195,Ma_KH!$A:$R,14,0)</f>
        <v>#N/A</v>
      </c>
    </row>
    <row r="2196" spans="1:27" x14ac:dyDescent="0.25">
      <c r="A2196" s="261">
        <v>46117</v>
      </c>
      <c r="B2196" s="262">
        <v>4187094725</v>
      </c>
      <c r="C2196" s="263" t="s">
        <v>15253</v>
      </c>
      <c r="D2196" s="261">
        <v>46119</v>
      </c>
      <c r="E2196" s="206"/>
      <c r="F2196" s="189"/>
      <c r="G2196" s="265" t="s">
        <v>15729</v>
      </c>
      <c r="H2196" s="206"/>
      <c r="I2196" s="288">
        <v>4187094725</v>
      </c>
      <c r="J2196" s="283" t="s">
        <v>70</v>
      </c>
      <c r="K2196" s="262" t="s">
        <v>27</v>
      </c>
      <c r="L2196" s="190" t="str">
        <f>VLOOKUP($K2196,TONG_SL!$A:$D,2,0)</f>
        <v>Chân giò heo muối 300g</v>
      </c>
      <c r="M2196" s="243"/>
      <c r="N2196" s="190" t="str">
        <f t="shared" si="202"/>
        <v>K-C6</v>
      </c>
      <c r="O2196" s="243"/>
      <c r="P2196" s="243"/>
      <c r="Q2196" s="190" t="str">
        <f>VLOOKUP(K2196,TONG_SL!$A:$D,3,0)</f>
        <v>Túi</v>
      </c>
      <c r="R2196" s="248">
        <v>5</v>
      </c>
      <c r="S2196" s="159"/>
      <c r="T2196" s="159" t="e">
        <f>VLOOKUP(VLOOKUP(G2196,Ma_KH!$A:$R,18,0)&amp;K2196,Gia_MB!$A:$F,6,0)</f>
        <v>#N/A</v>
      </c>
      <c r="U2196" s="254" t="e">
        <f t="shared" si="198"/>
        <v>#N/A</v>
      </c>
      <c r="V2196" s="159"/>
      <c r="W2196" s="246" t="e">
        <f t="shared" si="199"/>
        <v>#N/A</v>
      </c>
      <c r="X2196" s="247" t="str">
        <f t="shared" si="200"/>
        <v>8</v>
      </c>
      <c r="Y2196" s="159"/>
      <c r="Z2196" s="254" t="e">
        <f t="shared" si="201"/>
        <v>#N/A</v>
      </c>
      <c r="AA2196" s="5" t="e">
        <f>VLOOKUP(G2196,Ma_KH!$A:$R,14,0)</f>
        <v>#N/A</v>
      </c>
    </row>
    <row r="2197" spans="1:27" x14ac:dyDescent="0.25">
      <c r="A2197" s="261">
        <v>46117</v>
      </c>
      <c r="B2197" s="262">
        <v>4187094725</v>
      </c>
      <c r="C2197" s="263" t="s">
        <v>15253</v>
      </c>
      <c r="D2197" s="261">
        <v>46119</v>
      </c>
      <c r="E2197" s="206"/>
      <c r="F2197" s="189"/>
      <c r="G2197" s="265" t="s">
        <v>15729</v>
      </c>
      <c r="H2197" s="206"/>
      <c r="I2197" s="288">
        <v>4187094725</v>
      </c>
      <c r="J2197" s="283" t="s">
        <v>70</v>
      </c>
      <c r="K2197" s="262" t="s">
        <v>48</v>
      </c>
      <c r="L2197" s="190" t="str">
        <f>VLOOKUP($K2197,TONG_SL!$A:$D,2,0)</f>
        <v>Mọc Nấm Hương 250g</v>
      </c>
      <c r="M2197" s="243"/>
      <c r="N2197" s="190" t="str">
        <f t="shared" si="202"/>
        <v>K-C6</v>
      </c>
      <c r="O2197" s="243"/>
      <c r="P2197" s="243"/>
      <c r="Q2197" s="190" t="str">
        <f>VLOOKUP(K2197,TONG_SL!$A:$D,3,0)</f>
        <v>Túi</v>
      </c>
      <c r="R2197" s="248">
        <v>3</v>
      </c>
      <c r="S2197" s="159"/>
      <c r="T2197" s="159" t="e">
        <f>VLOOKUP(VLOOKUP(G2197,Ma_KH!$A:$R,18,0)&amp;K2197,Gia_MB!$A:$F,6,0)</f>
        <v>#N/A</v>
      </c>
      <c r="U2197" s="254" t="e">
        <f t="shared" ref="U2197:U2260" si="203">T2197*R2197</f>
        <v>#N/A</v>
      </c>
      <c r="V2197" s="159"/>
      <c r="W2197" s="246" t="e">
        <f t="shared" ref="W2197:W2260" si="204">U2197*V2197</f>
        <v>#N/A</v>
      </c>
      <c r="X2197" s="247" t="str">
        <f t="shared" ref="X2197:X2260" si="205">IF(B2197&lt;&gt;"","8","0")</f>
        <v>8</v>
      </c>
      <c r="Y2197" s="159"/>
      <c r="Z2197" s="254" t="e">
        <f t="shared" ref="Z2197:Z2260" si="206">U2197*X2197%</f>
        <v>#N/A</v>
      </c>
      <c r="AA2197" s="5" t="e">
        <f>VLOOKUP(G2197,Ma_KH!$A:$R,14,0)</f>
        <v>#N/A</v>
      </c>
    </row>
    <row r="2198" spans="1:27" x14ac:dyDescent="0.25">
      <c r="A2198" s="261">
        <v>46117</v>
      </c>
      <c r="B2198" s="262">
        <v>4187094758</v>
      </c>
      <c r="C2198" s="263" t="s">
        <v>15253</v>
      </c>
      <c r="D2198" s="261">
        <v>46119</v>
      </c>
      <c r="E2198" s="206"/>
      <c r="F2198" s="189"/>
      <c r="G2198" s="265" t="s">
        <v>14612</v>
      </c>
      <c r="H2198" s="206"/>
      <c r="I2198" s="288">
        <v>4187094758</v>
      </c>
      <c r="J2198" s="283" t="s">
        <v>70</v>
      </c>
      <c r="K2198" s="262" t="s">
        <v>32</v>
      </c>
      <c r="L2198" s="190" t="str">
        <f>VLOOKUP($K2198,TONG_SL!$A:$D,2,0)</f>
        <v>Giò Tai Lưỡi Xào 250g</v>
      </c>
      <c r="M2198" s="243"/>
      <c r="N2198" s="190" t="str">
        <f t="shared" si="202"/>
        <v>K-C6</v>
      </c>
      <c r="O2198" s="243"/>
      <c r="P2198" s="243"/>
      <c r="Q2198" s="190" t="str">
        <f>VLOOKUP(K2198,TONG_SL!$A:$D,3,0)</f>
        <v>Túi</v>
      </c>
      <c r="R2198" s="248">
        <v>2</v>
      </c>
      <c r="S2198" s="159"/>
      <c r="T2198" s="159">
        <f>VLOOKUP(VLOOKUP(G2198,Ma_KH!$A:$R,18,0)&amp;K2198,Gia_MB!$A:$F,6,0)</f>
        <v>50182</v>
      </c>
      <c r="U2198" s="254">
        <f t="shared" si="203"/>
        <v>100364</v>
      </c>
      <c r="V2198" s="159"/>
      <c r="W2198" s="246">
        <f t="shared" si="204"/>
        <v>0</v>
      </c>
      <c r="X2198" s="247" t="str">
        <f t="shared" si="205"/>
        <v>8</v>
      </c>
      <c r="Y2198" s="159"/>
      <c r="Z2198" s="254">
        <f t="shared" si="206"/>
        <v>8029.12</v>
      </c>
      <c r="AA2198" s="5">
        <f>VLOOKUP(G2198,Ma_KH!$A:$R,14,0)</f>
        <v>60</v>
      </c>
    </row>
    <row r="2199" spans="1:27" x14ac:dyDescent="0.25">
      <c r="A2199" s="261">
        <v>46117</v>
      </c>
      <c r="B2199" s="262">
        <v>4187094758</v>
      </c>
      <c r="C2199" s="263" t="s">
        <v>15253</v>
      </c>
      <c r="D2199" s="261">
        <v>46119</v>
      </c>
      <c r="E2199" s="206"/>
      <c r="F2199" s="189"/>
      <c r="G2199" s="265" t="s">
        <v>14612</v>
      </c>
      <c r="H2199" s="206"/>
      <c r="I2199" s="288">
        <v>4187094758</v>
      </c>
      <c r="J2199" s="283" t="s">
        <v>70</v>
      </c>
      <c r="K2199" s="262" t="s">
        <v>27</v>
      </c>
      <c r="L2199" s="190" t="str">
        <f>VLOOKUP($K2199,TONG_SL!$A:$D,2,0)</f>
        <v>Chân giò heo muối 300g</v>
      </c>
      <c r="M2199" s="243"/>
      <c r="N2199" s="190" t="str">
        <f t="shared" si="202"/>
        <v>K-C6</v>
      </c>
      <c r="O2199" s="243"/>
      <c r="P2199" s="243"/>
      <c r="Q2199" s="190" t="str">
        <f>VLOOKUP(K2199,TONG_SL!$A:$D,3,0)</f>
        <v>Túi</v>
      </c>
      <c r="R2199" s="248">
        <v>2</v>
      </c>
      <c r="S2199" s="159"/>
      <c r="T2199" s="159">
        <f>VLOOKUP(VLOOKUP(G2199,Ma_KH!$A:$R,18,0)&amp;K2199,Gia_MB!$A:$F,6,0)</f>
        <v>73431</v>
      </c>
      <c r="U2199" s="254">
        <f t="shared" si="203"/>
        <v>146862</v>
      </c>
      <c r="V2199" s="159"/>
      <c r="W2199" s="246">
        <f t="shared" si="204"/>
        <v>0</v>
      </c>
      <c r="X2199" s="247" t="str">
        <f t="shared" si="205"/>
        <v>8</v>
      </c>
      <c r="Y2199" s="159"/>
      <c r="Z2199" s="254">
        <f t="shared" si="206"/>
        <v>11748.960000000001</v>
      </c>
      <c r="AA2199" s="5">
        <f>VLOOKUP(G2199,Ma_KH!$A:$R,14,0)</f>
        <v>60</v>
      </c>
    </row>
    <row r="2200" spans="1:27" x14ac:dyDescent="0.25">
      <c r="A2200" s="261">
        <v>46117</v>
      </c>
      <c r="B2200" s="262">
        <v>4187094758</v>
      </c>
      <c r="C2200" s="263" t="s">
        <v>15253</v>
      </c>
      <c r="D2200" s="261">
        <v>46119</v>
      </c>
      <c r="E2200" s="206"/>
      <c r="F2200" s="189"/>
      <c r="G2200" s="265" t="s">
        <v>14612</v>
      </c>
      <c r="H2200" s="206"/>
      <c r="I2200" s="288">
        <v>4187094758</v>
      </c>
      <c r="J2200" s="283" t="s">
        <v>70</v>
      </c>
      <c r="K2200" s="262" t="s">
        <v>37</v>
      </c>
      <c r="L2200" s="190" t="str">
        <f>VLOOKUP($K2200,TONG_SL!$A:$D,2,0)</f>
        <v>Chả cốm 300g</v>
      </c>
      <c r="M2200" s="243"/>
      <c r="N2200" s="190" t="str">
        <f t="shared" si="202"/>
        <v>K-C6</v>
      </c>
      <c r="O2200" s="243"/>
      <c r="P2200" s="243"/>
      <c r="Q2200" s="190" t="str">
        <f>VLOOKUP(K2200,TONG_SL!$A:$D,3,0)</f>
        <v>Túi</v>
      </c>
      <c r="R2200" s="248">
        <v>4</v>
      </c>
      <c r="S2200" s="159"/>
      <c r="T2200" s="159">
        <f>VLOOKUP(VLOOKUP(G2200,Ma_KH!$A:$R,18,0)&amp;K2200,Gia_MB!$A:$F,6,0)</f>
        <v>74250</v>
      </c>
      <c r="U2200" s="254">
        <f t="shared" si="203"/>
        <v>297000</v>
      </c>
      <c r="V2200" s="159"/>
      <c r="W2200" s="246">
        <f t="shared" si="204"/>
        <v>0</v>
      </c>
      <c r="X2200" s="247" t="str">
        <f t="shared" si="205"/>
        <v>8</v>
      </c>
      <c r="Y2200" s="159"/>
      <c r="Z2200" s="254">
        <f t="shared" si="206"/>
        <v>23760</v>
      </c>
      <c r="AA2200" s="5">
        <f>VLOOKUP(G2200,Ma_KH!$A:$R,14,0)</f>
        <v>60</v>
      </c>
    </row>
    <row r="2201" spans="1:27" x14ac:dyDescent="0.25">
      <c r="A2201" s="261">
        <v>46117</v>
      </c>
      <c r="B2201" s="262">
        <v>4187094758</v>
      </c>
      <c r="C2201" s="263" t="s">
        <v>15253</v>
      </c>
      <c r="D2201" s="261">
        <v>46119</v>
      </c>
      <c r="E2201" s="206"/>
      <c r="F2201" s="189"/>
      <c r="G2201" s="265" t="s">
        <v>14612</v>
      </c>
      <c r="H2201" s="206"/>
      <c r="I2201" s="288">
        <v>4187094758</v>
      </c>
      <c r="J2201" s="283" t="s">
        <v>70</v>
      </c>
      <c r="K2201" s="262" t="s">
        <v>48</v>
      </c>
      <c r="L2201" s="190" t="str">
        <f>VLOOKUP($K2201,TONG_SL!$A:$D,2,0)</f>
        <v>Mọc Nấm Hương 250g</v>
      </c>
      <c r="M2201" s="243"/>
      <c r="N2201" s="190" t="str">
        <f t="shared" si="202"/>
        <v>K-C6</v>
      </c>
      <c r="O2201" s="243"/>
      <c r="P2201" s="243"/>
      <c r="Q2201" s="190" t="str">
        <f>VLOOKUP(K2201,TONG_SL!$A:$D,3,0)</f>
        <v>Túi</v>
      </c>
      <c r="R2201" s="248">
        <v>4</v>
      </c>
      <c r="S2201" s="159"/>
      <c r="T2201" s="159">
        <f>VLOOKUP(VLOOKUP(G2201,Ma_KH!$A:$R,18,0)&amp;K2201,Gia_MB!$A:$F,6,0)</f>
        <v>46000</v>
      </c>
      <c r="U2201" s="254">
        <f t="shared" si="203"/>
        <v>184000</v>
      </c>
      <c r="V2201" s="159"/>
      <c r="W2201" s="246">
        <f t="shared" si="204"/>
        <v>0</v>
      </c>
      <c r="X2201" s="247" t="str">
        <f t="shared" si="205"/>
        <v>8</v>
      </c>
      <c r="Y2201" s="159"/>
      <c r="Z2201" s="254">
        <f t="shared" si="206"/>
        <v>14720</v>
      </c>
      <c r="AA2201" s="5">
        <f>VLOOKUP(G2201,Ma_KH!$A:$R,14,0)</f>
        <v>60</v>
      </c>
    </row>
    <row r="2202" spans="1:27" x14ac:dyDescent="0.25">
      <c r="A2202" s="261">
        <v>46117</v>
      </c>
      <c r="B2202" s="262">
        <v>4187094820</v>
      </c>
      <c r="C2202" s="263" t="s">
        <v>15253</v>
      </c>
      <c r="D2202" s="261">
        <v>46119</v>
      </c>
      <c r="E2202" s="206"/>
      <c r="F2202" s="189"/>
      <c r="G2202" s="265" t="s">
        <v>14625</v>
      </c>
      <c r="H2202" s="206"/>
      <c r="I2202" s="288">
        <v>4187094820</v>
      </c>
      <c r="J2202" s="283" t="s">
        <v>70</v>
      </c>
      <c r="K2202" s="262" t="s">
        <v>27</v>
      </c>
      <c r="L2202" s="190" t="str">
        <f>VLOOKUP($K2202,TONG_SL!$A:$D,2,0)</f>
        <v>Chân giò heo muối 300g</v>
      </c>
      <c r="M2202" s="243"/>
      <c r="N2202" s="190" t="str">
        <f t="shared" si="202"/>
        <v>K-C6</v>
      </c>
      <c r="O2202" s="243"/>
      <c r="P2202" s="243"/>
      <c r="Q2202" s="190" t="str">
        <f>VLOOKUP(K2202,TONG_SL!$A:$D,3,0)</f>
        <v>Túi</v>
      </c>
      <c r="R2202" s="248">
        <v>6</v>
      </c>
      <c r="S2202" s="159"/>
      <c r="T2202" s="159">
        <f>VLOOKUP(VLOOKUP(G2202,Ma_KH!$A:$R,18,0)&amp;K2202,Gia_MB!$A:$F,6,0)</f>
        <v>73431</v>
      </c>
      <c r="U2202" s="254">
        <f t="shared" si="203"/>
        <v>440586</v>
      </c>
      <c r="V2202" s="159"/>
      <c r="W2202" s="246">
        <f t="shared" si="204"/>
        <v>0</v>
      </c>
      <c r="X2202" s="247" t="str">
        <f t="shared" si="205"/>
        <v>8</v>
      </c>
      <c r="Y2202" s="159"/>
      <c r="Z2202" s="254">
        <f t="shared" si="206"/>
        <v>35246.879999999997</v>
      </c>
      <c r="AA2202" s="5">
        <f>VLOOKUP(G2202,Ma_KH!$A:$R,14,0)</f>
        <v>60</v>
      </c>
    </row>
    <row r="2203" spans="1:27" x14ac:dyDescent="0.25">
      <c r="A2203" s="261">
        <v>46117</v>
      </c>
      <c r="B2203" s="262">
        <v>4187094820</v>
      </c>
      <c r="C2203" s="263" t="s">
        <v>15253</v>
      </c>
      <c r="D2203" s="261">
        <v>46119</v>
      </c>
      <c r="E2203" s="206"/>
      <c r="F2203" s="189"/>
      <c r="G2203" s="265" t="s">
        <v>14625</v>
      </c>
      <c r="H2203" s="206"/>
      <c r="I2203" s="288">
        <v>4187094820</v>
      </c>
      <c r="J2203" s="283" t="s">
        <v>70</v>
      </c>
      <c r="K2203" s="262" t="s">
        <v>34</v>
      </c>
      <c r="L2203" s="190" t="str">
        <f>VLOOKUP($K2203,TONG_SL!$A:$D,2,0)</f>
        <v>Tai heo muối 200g</v>
      </c>
      <c r="M2203" s="243"/>
      <c r="N2203" s="190" t="str">
        <f t="shared" si="202"/>
        <v>K-C6</v>
      </c>
      <c r="O2203" s="243"/>
      <c r="P2203" s="243"/>
      <c r="Q2203" s="190" t="str">
        <f>VLOOKUP(K2203,TONG_SL!$A:$D,3,0)</f>
        <v>Túi</v>
      </c>
      <c r="R2203" s="248">
        <v>2</v>
      </c>
      <c r="S2203" s="159"/>
      <c r="T2203" s="159">
        <f>VLOOKUP(VLOOKUP(G2203,Ma_KH!$A:$R,18,0)&amp;K2203,Gia_MB!$A:$F,6,0)</f>
        <v>55595</v>
      </c>
      <c r="U2203" s="254">
        <f t="shared" si="203"/>
        <v>111190</v>
      </c>
      <c r="V2203" s="159"/>
      <c r="W2203" s="246">
        <f t="shared" si="204"/>
        <v>0</v>
      </c>
      <c r="X2203" s="247" t="str">
        <f t="shared" si="205"/>
        <v>8</v>
      </c>
      <c r="Y2203" s="159"/>
      <c r="Z2203" s="254">
        <f t="shared" si="206"/>
        <v>8895.2000000000007</v>
      </c>
      <c r="AA2203" s="5">
        <f>VLOOKUP(G2203,Ma_KH!$A:$R,14,0)</f>
        <v>60</v>
      </c>
    </row>
    <row r="2204" spans="1:27" x14ac:dyDescent="0.25">
      <c r="A2204" s="261">
        <v>46117</v>
      </c>
      <c r="B2204" s="262">
        <v>4187094820</v>
      </c>
      <c r="C2204" s="263" t="s">
        <v>15253</v>
      </c>
      <c r="D2204" s="261">
        <v>46119</v>
      </c>
      <c r="E2204" s="206"/>
      <c r="F2204" s="189"/>
      <c r="G2204" s="265" t="s">
        <v>14625</v>
      </c>
      <c r="H2204" s="206"/>
      <c r="I2204" s="288">
        <v>4187094820</v>
      </c>
      <c r="J2204" s="283" t="s">
        <v>70</v>
      </c>
      <c r="K2204" s="262" t="s">
        <v>32</v>
      </c>
      <c r="L2204" s="190" t="str">
        <f>VLOOKUP($K2204,TONG_SL!$A:$D,2,0)</f>
        <v>Giò Tai Lưỡi Xào 250g</v>
      </c>
      <c r="M2204" s="243"/>
      <c r="N2204" s="190" t="str">
        <f t="shared" si="202"/>
        <v>K-C6</v>
      </c>
      <c r="O2204" s="243"/>
      <c r="P2204" s="243"/>
      <c r="Q2204" s="190" t="str">
        <f>VLOOKUP(K2204,TONG_SL!$A:$D,3,0)</f>
        <v>Túi</v>
      </c>
      <c r="R2204" s="248">
        <v>2</v>
      </c>
      <c r="S2204" s="159"/>
      <c r="T2204" s="159">
        <f>VLOOKUP(VLOOKUP(G2204,Ma_KH!$A:$R,18,0)&amp;K2204,Gia_MB!$A:$F,6,0)</f>
        <v>50182</v>
      </c>
      <c r="U2204" s="254">
        <f t="shared" si="203"/>
        <v>100364</v>
      </c>
      <c r="V2204" s="159"/>
      <c r="W2204" s="246">
        <f t="shared" si="204"/>
        <v>0</v>
      </c>
      <c r="X2204" s="247" t="str">
        <f t="shared" si="205"/>
        <v>8</v>
      </c>
      <c r="Y2204" s="159"/>
      <c r="Z2204" s="254">
        <f t="shared" si="206"/>
        <v>8029.12</v>
      </c>
      <c r="AA2204" s="5">
        <f>VLOOKUP(G2204,Ma_KH!$A:$R,14,0)</f>
        <v>60</v>
      </c>
    </row>
    <row r="2205" spans="1:27" x14ac:dyDescent="0.25">
      <c r="A2205" s="261">
        <v>46117</v>
      </c>
      <c r="B2205" s="262">
        <v>4187094820</v>
      </c>
      <c r="C2205" s="263" t="s">
        <v>15253</v>
      </c>
      <c r="D2205" s="261">
        <v>46119</v>
      </c>
      <c r="E2205" s="206"/>
      <c r="F2205" s="189"/>
      <c r="G2205" s="265" t="s">
        <v>14625</v>
      </c>
      <c r="H2205" s="206"/>
      <c r="I2205" s="288">
        <v>4187094820</v>
      </c>
      <c r="J2205" s="283" t="s">
        <v>70</v>
      </c>
      <c r="K2205" s="262" t="s">
        <v>48</v>
      </c>
      <c r="L2205" s="190" t="str">
        <f>VLOOKUP($K2205,TONG_SL!$A:$D,2,0)</f>
        <v>Mọc Nấm Hương 250g</v>
      </c>
      <c r="M2205" s="243"/>
      <c r="N2205" s="190" t="str">
        <f t="shared" si="202"/>
        <v>K-C6</v>
      </c>
      <c r="O2205" s="243"/>
      <c r="P2205" s="243"/>
      <c r="Q2205" s="190" t="str">
        <f>VLOOKUP(K2205,TONG_SL!$A:$D,3,0)</f>
        <v>Túi</v>
      </c>
      <c r="R2205" s="248">
        <v>2</v>
      </c>
      <c r="S2205" s="159"/>
      <c r="T2205" s="159">
        <f>VLOOKUP(VLOOKUP(G2205,Ma_KH!$A:$R,18,0)&amp;K2205,Gia_MB!$A:$F,6,0)</f>
        <v>46000</v>
      </c>
      <c r="U2205" s="254">
        <f t="shared" si="203"/>
        <v>92000</v>
      </c>
      <c r="V2205" s="159"/>
      <c r="W2205" s="246">
        <f t="shared" si="204"/>
        <v>0</v>
      </c>
      <c r="X2205" s="247" t="str">
        <f t="shared" si="205"/>
        <v>8</v>
      </c>
      <c r="Y2205" s="159"/>
      <c r="Z2205" s="254">
        <f t="shared" si="206"/>
        <v>7360</v>
      </c>
      <c r="AA2205" s="5">
        <f>VLOOKUP(G2205,Ma_KH!$A:$R,14,0)</f>
        <v>60</v>
      </c>
    </row>
    <row r="2206" spans="1:27" x14ac:dyDescent="0.25">
      <c r="A2206" s="261">
        <v>46117</v>
      </c>
      <c r="B2206" s="262">
        <v>4187094820</v>
      </c>
      <c r="C2206" s="263" t="s">
        <v>15253</v>
      </c>
      <c r="D2206" s="261">
        <v>46119</v>
      </c>
      <c r="E2206" s="206"/>
      <c r="F2206" s="189"/>
      <c r="G2206" s="265" t="s">
        <v>14625</v>
      </c>
      <c r="H2206" s="206"/>
      <c r="I2206" s="288">
        <v>4187094820</v>
      </c>
      <c r="J2206" s="283" t="s">
        <v>70</v>
      </c>
      <c r="K2206" s="262" t="s">
        <v>37</v>
      </c>
      <c r="L2206" s="190" t="str">
        <f>VLOOKUP($K2206,TONG_SL!$A:$D,2,0)</f>
        <v>Chả cốm 300g</v>
      </c>
      <c r="M2206" s="243"/>
      <c r="N2206" s="190" t="str">
        <f t="shared" si="202"/>
        <v>K-C6</v>
      </c>
      <c r="O2206" s="243"/>
      <c r="P2206" s="243"/>
      <c r="Q2206" s="190" t="str">
        <f>VLOOKUP(K2206,TONG_SL!$A:$D,3,0)</f>
        <v>Túi</v>
      </c>
      <c r="R2206" s="248">
        <v>2</v>
      </c>
      <c r="S2206" s="159"/>
      <c r="T2206" s="159">
        <f>VLOOKUP(VLOOKUP(G2206,Ma_KH!$A:$R,18,0)&amp;K2206,Gia_MB!$A:$F,6,0)</f>
        <v>74250</v>
      </c>
      <c r="U2206" s="254">
        <f t="shared" si="203"/>
        <v>148500</v>
      </c>
      <c r="V2206" s="159"/>
      <c r="W2206" s="246">
        <f t="shared" si="204"/>
        <v>0</v>
      </c>
      <c r="X2206" s="247" t="str">
        <f t="shared" si="205"/>
        <v>8</v>
      </c>
      <c r="Y2206" s="159"/>
      <c r="Z2206" s="254">
        <f t="shared" si="206"/>
        <v>11880</v>
      </c>
      <c r="AA2206" s="5">
        <f>VLOOKUP(G2206,Ma_KH!$A:$R,14,0)</f>
        <v>60</v>
      </c>
    </row>
    <row r="2207" spans="1:27" x14ac:dyDescent="0.25">
      <c r="A2207" s="261">
        <v>46117</v>
      </c>
      <c r="B2207" s="262">
        <v>4187094736</v>
      </c>
      <c r="C2207" s="263" t="s">
        <v>15253</v>
      </c>
      <c r="D2207" s="261">
        <v>46119</v>
      </c>
      <c r="E2207" s="206"/>
      <c r="F2207" s="189"/>
      <c r="G2207" s="265" t="s">
        <v>7816</v>
      </c>
      <c r="H2207" s="206"/>
      <c r="I2207" s="288">
        <v>4187094736</v>
      </c>
      <c r="J2207" s="283" t="s">
        <v>70</v>
      </c>
      <c r="K2207" s="262" t="s">
        <v>27</v>
      </c>
      <c r="L2207" s="190" t="str">
        <f>VLOOKUP($K2207,TONG_SL!$A:$D,2,0)</f>
        <v>Chân giò heo muối 300g</v>
      </c>
      <c r="M2207" s="243"/>
      <c r="N2207" s="190" t="str">
        <f t="shared" si="202"/>
        <v>K-C6</v>
      </c>
      <c r="O2207" s="243"/>
      <c r="P2207" s="243"/>
      <c r="Q2207" s="190" t="str">
        <f>VLOOKUP(K2207,TONG_SL!$A:$D,3,0)</f>
        <v>Túi</v>
      </c>
      <c r="R2207" s="248">
        <v>5</v>
      </c>
      <c r="S2207" s="159"/>
      <c r="T2207" s="159">
        <f>VLOOKUP(VLOOKUP(G2207,Ma_KH!$A:$R,18,0)&amp;K2207,Gia_MB!$A:$F,6,0)</f>
        <v>73431</v>
      </c>
      <c r="U2207" s="254">
        <f t="shared" si="203"/>
        <v>367155</v>
      </c>
      <c r="V2207" s="159"/>
      <c r="W2207" s="246">
        <f t="shared" si="204"/>
        <v>0</v>
      </c>
      <c r="X2207" s="247" t="str">
        <f t="shared" si="205"/>
        <v>8</v>
      </c>
      <c r="Y2207" s="159"/>
      <c r="Z2207" s="254">
        <f t="shared" si="206"/>
        <v>29372.400000000001</v>
      </c>
      <c r="AA2207" s="5">
        <f>VLOOKUP(G2207,Ma_KH!$A:$R,14,0)</f>
        <v>60</v>
      </c>
    </row>
    <row r="2208" spans="1:27" x14ac:dyDescent="0.25">
      <c r="A2208" s="261">
        <v>46117</v>
      </c>
      <c r="B2208" s="262">
        <v>4187094736</v>
      </c>
      <c r="C2208" s="263" t="s">
        <v>15253</v>
      </c>
      <c r="D2208" s="261">
        <v>46119</v>
      </c>
      <c r="E2208" s="206"/>
      <c r="F2208" s="189"/>
      <c r="G2208" s="265" t="s">
        <v>7816</v>
      </c>
      <c r="H2208" s="206"/>
      <c r="I2208" s="288">
        <v>4187094736</v>
      </c>
      <c r="J2208" s="283" t="s">
        <v>70</v>
      </c>
      <c r="K2208" s="262" t="s">
        <v>30</v>
      </c>
      <c r="L2208" s="190" t="str">
        <f>VLOOKUP($K2208,TONG_SL!$A:$D,2,0)</f>
        <v>Gà muối 500g</v>
      </c>
      <c r="M2208" s="243"/>
      <c r="N2208" s="190" t="str">
        <f t="shared" si="202"/>
        <v>K-C6</v>
      </c>
      <c r="O2208" s="243"/>
      <c r="P2208" s="243"/>
      <c r="Q2208" s="190" t="str">
        <f>VLOOKUP(K2208,TONG_SL!$A:$D,3,0)</f>
        <v>Túi</v>
      </c>
      <c r="R2208" s="248">
        <v>3</v>
      </c>
      <c r="S2208" s="159"/>
      <c r="T2208" s="159">
        <f>VLOOKUP(VLOOKUP(G2208,Ma_KH!$A:$R,18,0)&amp;K2208,Gia_MB!$A:$F,6,0)</f>
        <v>116611</v>
      </c>
      <c r="U2208" s="254">
        <f t="shared" si="203"/>
        <v>349833</v>
      </c>
      <c r="V2208" s="159"/>
      <c r="W2208" s="246">
        <f t="shared" si="204"/>
        <v>0</v>
      </c>
      <c r="X2208" s="247" t="str">
        <f t="shared" si="205"/>
        <v>8</v>
      </c>
      <c r="Y2208" s="159"/>
      <c r="Z2208" s="254">
        <f t="shared" si="206"/>
        <v>27986.639999999999</v>
      </c>
      <c r="AA2208" s="5">
        <f>VLOOKUP(G2208,Ma_KH!$A:$R,14,0)</f>
        <v>60</v>
      </c>
    </row>
    <row r="2209" spans="1:27" x14ac:dyDescent="0.25">
      <c r="A2209" s="261">
        <v>46117</v>
      </c>
      <c r="B2209" s="262">
        <v>4187094809</v>
      </c>
      <c r="C2209" s="263" t="s">
        <v>15253</v>
      </c>
      <c r="D2209" s="261">
        <v>46119</v>
      </c>
      <c r="E2209" s="206"/>
      <c r="F2209" s="189"/>
      <c r="G2209" s="265" t="s">
        <v>14622</v>
      </c>
      <c r="H2209" s="206"/>
      <c r="I2209" s="288">
        <v>4187094809</v>
      </c>
      <c r="J2209" s="283" t="s">
        <v>70</v>
      </c>
      <c r="K2209" s="262" t="s">
        <v>32</v>
      </c>
      <c r="L2209" s="190" t="str">
        <f>VLOOKUP($K2209,TONG_SL!$A:$D,2,0)</f>
        <v>Giò Tai Lưỡi Xào 250g</v>
      </c>
      <c r="M2209" s="243"/>
      <c r="N2209" s="190" t="str">
        <f t="shared" si="202"/>
        <v>K-C6</v>
      </c>
      <c r="O2209" s="243"/>
      <c r="P2209" s="243"/>
      <c r="Q2209" s="190" t="str">
        <f>VLOOKUP(K2209,TONG_SL!$A:$D,3,0)</f>
        <v>Túi</v>
      </c>
      <c r="R2209" s="248">
        <v>3</v>
      </c>
      <c r="S2209" s="159"/>
      <c r="T2209" s="159">
        <f>VLOOKUP(VLOOKUP(G2209,Ma_KH!$A:$R,18,0)&amp;K2209,Gia_MB!$A:$F,6,0)</f>
        <v>50182</v>
      </c>
      <c r="U2209" s="254">
        <f t="shared" si="203"/>
        <v>150546</v>
      </c>
      <c r="V2209" s="159"/>
      <c r="W2209" s="246">
        <f t="shared" si="204"/>
        <v>0</v>
      </c>
      <c r="X2209" s="247" t="str">
        <f t="shared" si="205"/>
        <v>8</v>
      </c>
      <c r="Y2209" s="159"/>
      <c r="Z2209" s="254">
        <f t="shared" si="206"/>
        <v>12043.68</v>
      </c>
      <c r="AA2209" s="5">
        <f>VLOOKUP(G2209,Ma_KH!$A:$R,14,0)</f>
        <v>60</v>
      </c>
    </row>
    <row r="2210" spans="1:27" x14ac:dyDescent="0.25">
      <c r="A2210" s="261">
        <v>46117</v>
      </c>
      <c r="B2210" s="262">
        <v>4187094809</v>
      </c>
      <c r="C2210" s="263" t="s">
        <v>15253</v>
      </c>
      <c r="D2210" s="261">
        <v>46119</v>
      </c>
      <c r="E2210" s="206"/>
      <c r="F2210" s="189"/>
      <c r="G2210" s="265" t="s">
        <v>14622</v>
      </c>
      <c r="H2210" s="206"/>
      <c r="I2210" s="288">
        <v>4187094809</v>
      </c>
      <c r="J2210" s="283" t="s">
        <v>70</v>
      </c>
      <c r="K2210" s="262" t="s">
        <v>37</v>
      </c>
      <c r="L2210" s="190" t="str">
        <f>VLOOKUP($K2210,TONG_SL!$A:$D,2,0)</f>
        <v>Chả cốm 300g</v>
      </c>
      <c r="M2210" s="243"/>
      <c r="N2210" s="190" t="str">
        <f t="shared" si="202"/>
        <v>K-C6</v>
      </c>
      <c r="O2210" s="243"/>
      <c r="P2210" s="243"/>
      <c r="Q2210" s="190" t="str">
        <f>VLOOKUP(K2210,TONG_SL!$A:$D,3,0)</f>
        <v>Túi</v>
      </c>
      <c r="R2210" s="248">
        <v>3</v>
      </c>
      <c r="S2210" s="159"/>
      <c r="T2210" s="159">
        <f>VLOOKUP(VLOOKUP(G2210,Ma_KH!$A:$R,18,0)&amp;K2210,Gia_MB!$A:$F,6,0)</f>
        <v>74250</v>
      </c>
      <c r="U2210" s="254">
        <f t="shared" si="203"/>
        <v>222750</v>
      </c>
      <c r="V2210" s="159"/>
      <c r="W2210" s="246">
        <f t="shared" si="204"/>
        <v>0</v>
      </c>
      <c r="X2210" s="247" t="str">
        <f t="shared" si="205"/>
        <v>8</v>
      </c>
      <c r="Y2210" s="159"/>
      <c r="Z2210" s="254">
        <f t="shared" si="206"/>
        <v>17820</v>
      </c>
      <c r="AA2210" s="5">
        <f>VLOOKUP(G2210,Ma_KH!$A:$R,14,0)</f>
        <v>60</v>
      </c>
    </row>
    <row r="2211" spans="1:27" x14ac:dyDescent="0.25">
      <c r="A2211" s="261">
        <v>46117</v>
      </c>
      <c r="B2211" s="262">
        <v>4187094809</v>
      </c>
      <c r="C2211" s="263" t="s">
        <v>15253</v>
      </c>
      <c r="D2211" s="261">
        <v>46119</v>
      </c>
      <c r="E2211" s="206"/>
      <c r="F2211" s="189"/>
      <c r="G2211" s="265" t="s">
        <v>14622</v>
      </c>
      <c r="H2211" s="206"/>
      <c r="I2211" s="288">
        <v>4187094809</v>
      </c>
      <c r="J2211" s="283" t="s">
        <v>70</v>
      </c>
      <c r="K2211" s="262" t="s">
        <v>34</v>
      </c>
      <c r="L2211" s="190" t="str">
        <f>VLOOKUP($K2211,TONG_SL!$A:$D,2,0)</f>
        <v>Tai heo muối 200g</v>
      </c>
      <c r="M2211" s="243"/>
      <c r="N2211" s="190" t="str">
        <f t="shared" si="202"/>
        <v>K-C6</v>
      </c>
      <c r="O2211" s="243"/>
      <c r="P2211" s="243"/>
      <c r="Q2211" s="190" t="str">
        <f>VLOOKUP(K2211,TONG_SL!$A:$D,3,0)</f>
        <v>Túi</v>
      </c>
      <c r="R2211" s="248">
        <v>2</v>
      </c>
      <c r="S2211" s="159"/>
      <c r="T2211" s="159">
        <f>VLOOKUP(VLOOKUP(G2211,Ma_KH!$A:$R,18,0)&amp;K2211,Gia_MB!$A:$F,6,0)</f>
        <v>55595</v>
      </c>
      <c r="U2211" s="254">
        <f t="shared" si="203"/>
        <v>111190</v>
      </c>
      <c r="V2211" s="159"/>
      <c r="W2211" s="246">
        <f t="shared" si="204"/>
        <v>0</v>
      </c>
      <c r="X2211" s="247" t="str">
        <f t="shared" si="205"/>
        <v>8</v>
      </c>
      <c r="Y2211" s="159"/>
      <c r="Z2211" s="254">
        <f t="shared" si="206"/>
        <v>8895.2000000000007</v>
      </c>
      <c r="AA2211" s="5">
        <f>VLOOKUP(G2211,Ma_KH!$A:$R,14,0)</f>
        <v>60</v>
      </c>
    </row>
    <row r="2212" spans="1:27" x14ac:dyDescent="0.25">
      <c r="A2212" s="261">
        <v>46117</v>
      </c>
      <c r="B2212" s="262">
        <v>4187094809</v>
      </c>
      <c r="C2212" s="263" t="s">
        <v>15253</v>
      </c>
      <c r="D2212" s="261">
        <v>46119</v>
      </c>
      <c r="E2212" s="206"/>
      <c r="F2212" s="189"/>
      <c r="G2212" s="265" t="s">
        <v>14622</v>
      </c>
      <c r="H2212" s="206"/>
      <c r="I2212" s="288">
        <v>4187094809</v>
      </c>
      <c r="J2212" s="283" t="s">
        <v>70</v>
      </c>
      <c r="K2212" s="262" t="s">
        <v>48</v>
      </c>
      <c r="L2212" s="190" t="str">
        <f>VLOOKUP($K2212,TONG_SL!$A:$D,2,0)</f>
        <v>Mọc Nấm Hương 250g</v>
      </c>
      <c r="M2212" s="243"/>
      <c r="N2212" s="190" t="str">
        <f t="shared" si="202"/>
        <v>K-C6</v>
      </c>
      <c r="O2212" s="243"/>
      <c r="P2212" s="243"/>
      <c r="Q2212" s="190" t="str">
        <f>VLOOKUP(K2212,TONG_SL!$A:$D,3,0)</f>
        <v>Túi</v>
      </c>
      <c r="R2212" s="248">
        <v>2</v>
      </c>
      <c r="S2212" s="159"/>
      <c r="T2212" s="159">
        <f>VLOOKUP(VLOOKUP(G2212,Ma_KH!$A:$R,18,0)&amp;K2212,Gia_MB!$A:$F,6,0)</f>
        <v>46000</v>
      </c>
      <c r="U2212" s="254">
        <f t="shared" si="203"/>
        <v>92000</v>
      </c>
      <c r="V2212" s="159"/>
      <c r="W2212" s="246">
        <f t="shared" si="204"/>
        <v>0</v>
      </c>
      <c r="X2212" s="247" t="str">
        <f t="shared" si="205"/>
        <v>8</v>
      </c>
      <c r="Y2212" s="159"/>
      <c r="Z2212" s="254">
        <f t="shared" si="206"/>
        <v>7360</v>
      </c>
      <c r="AA2212" s="5">
        <f>VLOOKUP(G2212,Ma_KH!$A:$R,14,0)</f>
        <v>60</v>
      </c>
    </row>
    <row r="2213" spans="1:27" x14ac:dyDescent="0.25">
      <c r="A2213" s="261">
        <v>46117</v>
      </c>
      <c r="B2213" s="262">
        <v>4187094776</v>
      </c>
      <c r="C2213" s="263" t="s">
        <v>15253</v>
      </c>
      <c r="D2213" s="261">
        <v>46119</v>
      </c>
      <c r="E2213" s="206"/>
      <c r="F2213" s="189"/>
      <c r="G2213" s="265" t="s">
        <v>14616</v>
      </c>
      <c r="H2213" s="206"/>
      <c r="I2213" s="288">
        <v>4187094776</v>
      </c>
      <c r="J2213" s="283" t="s">
        <v>70</v>
      </c>
      <c r="K2213" s="262" t="s">
        <v>37</v>
      </c>
      <c r="L2213" s="190" t="str">
        <f>VLOOKUP($K2213,TONG_SL!$A:$D,2,0)</f>
        <v>Chả cốm 300g</v>
      </c>
      <c r="M2213" s="243"/>
      <c r="N2213" s="190" t="str">
        <f t="shared" si="202"/>
        <v>K-C6</v>
      </c>
      <c r="O2213" s="243"/>
      <c r="P2213" s="243"/>
      <c r="Q2213" s="190" t="str">
        <f>VLOOKUP(K2213,TONG_SL!$A:$D,3,0)</f>
        <v>Túi</v>
      </c>
      <c r="R2213" s="248">
        <v>3</v>
      </c>
      <c r="S2213" s="159"/>
      <c r="T2213" s="159">
        <f>VLOOKUP(VLOOKUP(G2213,Ma_KH!$A:$R,18,0)&amp;K2213,Gia_MB!$A:$F,6,0)</f>
        <v>74250</v>
      </c>
      <c r="U2213" s="254">
        <f t="shared" si="203"/>
        <v>222750</v>
      </c>
      <c r="V2213" s="159"/>
      <c r="W2213" s="246">
        <f t="shared" si="204"/>
        <v>0</v>
      </c>
      <c r="X2213" s="247" t="str">
        <f t="shared" si="205"/>
        <v>8</v>
      </c>
      <c r="Y2213" s="159"/>
      <c r="Z2213" s="254">
        <f t="shared" si="206"/>
        <v>17820</v>
      </c>
      <c r="AA2213" s="5">
        <f>VLOOKUP(G2213,Ma_KH!$A:$R,14,0)</f>
        <v>60</v>
      </c>
    </row>
    <row r="2214" spans="1:27" x14ac:dyDescent="0.25">
      <c r="A2214" s="261">
        <v>46117</v>
      </c>
      <c r="B2214" s="262">
        <v>4187094776</v>
      </c>
      <c r="C2214" s="263" t="s">
        <v>15253</v>
      </c>
      <c r="D2214" s="261">
        <v>46119</v>
      </c>
      <c r="E2214" s="206"/>
      <c r="F2214" s="189"/>
      <c r="G2214" s="265" t="s">
        <v>14616</v>
      </c>
      <c r="H2214" s="206"/>
      <c r="I2214" s="288">
        <v>4187094776</v>
      </c>
      <c r="J2214" s="283" t="s">
        <v>70</v>
      </c>
      <c r="K2214" s="262" t="s">
        <v>34</v>
      </c>
      <c r="L2214" s="190" t="str">
        <f>VLOOKUP($K2214,TONG_SL!$A:$D,2,0)</f>
        <v>Tai heo muối 200g</v>
      </c>
      <c r="M2214" s="243"/>
      <c r="N2214" s="190" t="str">
        <f t="shared" si="202"/>
        <v>K-C6</v>
      </c>
      <c r="O2214" s="243"/>
      <c r="P2214" s="243"/>
      <c r="Q2214" s="190" t="str">
        <f>VLOOKUP(K2214,TONG_SL!$A:$D,3,0)</f>
        <v>Túi</v>
      </c>
      <c r="R2214" s="248">
        <v>3</v>
      </c>
      <c r="S2214" s="159"/>
      <c r="T2214" s="159">
        <f>VLOOKUP(VLOOKUP(G2214,Ma_KH!$A:$R,18,0)&amp;K2214,Gia_MB!$A:$F,6,0)</f>
        <v>55595</v>
      </c>
      <c r="U2214" s="254">
        <f t="shared" si="203"/>
        <v>166785</v>
      </c>
      <c r="V2214" s="159"/>
      <c r="W2214" s="246">
        <f t="shared" si="204"/>
        <v>0</v>
      </c>
      <c r="X2214" s="247" t="str">
        <f t="shared" si="205"/>
        <v>8</v>
      </c>
      <c r="Y2214" s="159"/>
      <c r="Z2214" s="254">
        <f t="shared" si="206"/>
        <v>13342.800000000001</v>
      </c>
      <c r="AA2214" s="5">
        <f>VLOOKUP(G2214,Ma_KH!$A:$R,14,0)</f>
        <v>60</v>
      </c>
    </row>
    <row r="2215" spans="1:27" x14ac:dyDescent="0.25">
      <c r="A2215" s="261">
        <v>46117</v>
      </c>
      <c r="B2215" s="262">
        <v>4187094776</v>
      </c>
      <c r="C2215" s="263" t="s">
        <v>15253</v>
      </c>
      <c r="D2215" s="261">
        <v>46119</v>
      </c>
      <c r="E2215" s="206"/>
      <c r="F2215" s="189"/>
      <c r="G2215" s="265" t="s">
        <v>14616</v>
      </c>
      <c r="H2215" s="206"/>
      <c r="I2215" s="288">
        <v>4187094776</v>
      </c>
      <c r="J2215" s="283" t="s">
        <v>70</v>
      </c>
      <c r="K2215" s="262" t="s">
        <v>27</v>
      </c>
      <c r="L2215" s="190" t="str">
        <f>VLOOKUP($K2215,TONG_SL!$A:$D,2,0)</f>
        <v>Chân giò heo muối 300g</v>
      </c>
      <c r="M2215" s="243"/>
      <c r="N2215" s="190" t="str">
        <f t="shared" si="202"/>
        <v>K-C6</v>
      </c>
      <c r="O2215" s="243"/>
      <c r="P2215" s="243"/>
      <c r="Q2215" s="190" t="str">
        <f>VLOOKUP(K2215,TONG_SL!$A:$D,3,0)</f>
        <v>Túi</v>
      </c>
      <c r="R2215" s="248">
        <v>6</v>
      </c>
      <c r="S2215" s="159"/>
      <c r="T2215" s="159">
        <f>VLOOKUP(VLOOKUP(G2215,Ma_KH!$A:$R,18,0)&amp;K2215,Gia_MB!$A:$F,6,0)</f>
        <v>73431</v>
      </c>
      <c r="U2215" s="254">
        <f t="shared" si="203"/>
        <v>440586</v>
      </c>
      <c r="V2215" s="159"/>
      <c r="W2215" s="246">
        <f t="shared" si="204"/>
        <v>0</v>
      </c>
      <c r="X2215" s="247" t="str">
        <f t="shared" si="205"/>
        <v>8</v>
      </c>
      <c r="Y2215" s="159"/>
      <c r="Z2215" s="254">
        <f t="shared" si="206"/>
        <v>35246.879999999997</v>
      </c>
      <c r="AA2215" s="5">
        <f>VLOOKUP(G2215,Ma_KH!$A:$R,14,0)</f>
        <v>60</v>
      </c>
    </row>
    <row r="2216" spans="1:27" x14ac:dyDescent="0.25">
      <c r="A2216" s="261">
        <v>46117</v>
      </c>
      <c r="B2216" s="262">
        <v>4187103965</v>
      </c>
      <c r="C2216" s="263" t="s">
        <v>15253</v>
      </c>
      <c r="D2216" s="261">
        <v>46119</v>
      </c>
      <c r="E2216" s="206"/>
      <c r="F2216" s="189"/>
      <c r="G2216" s="265" t="s">
        <v>14614</v>
      </c>
      <c r="H2216" s="206"/>
      <c r="I2216" s="288">
        <v>4187103965</v>
      </c>
      <c r="J2216" s="283" t="s">
        <v>70</v>
      </c>
      <c r="K2216" s="262" t="s">
        <v>27</v>
      </c>
      <c r="L2216" s="190" t="str">
        <f>VLOOKUP($K2216,TONG_SL!$A:$D,2,0)</f>
        <v>Chân giò heo muối 300g</v>
      </c>
      <c r="M2216" s="243"/>
      <c r="N2216" s="190" t="str">
        <f t="shared" si="202"/>
        <v>K-C6</v>
      </c>
      <c r="O2216" s="243"/>
      <c r="P2216" s="243"/>
      <c r="Q2216" s="190" t="str">
        <f>VLOOKUP(K2216,TONG_SL!$A:$D,3,0)</f>
        <v>Túi</v>
      </c>
      <c r="R2216" s="248">
        <v>10</v>
      </c>
      <c r="S2216" s="159"/>
      <c r="T2216" s="159">
        <f>VLOOKUP(VLOOKUP(G2216,Ma_KH!$A:$R,18,0)&amp;K2216,Gia_MB!$A:$F,6,0)</f>
        <v>73431</v>
      </c>
      <c r="U2216" s="254">
        <f t="shared" si="203"/>
        <v>734310</v>
      </c>
      <c r="V2216" s="159"/>
      <c r="W2216" s="246">
        <f t="shared" si="204"/>
        <v>0</v>
      </c>
      <c r="X2216" s="247" t="str">
        <f t="shared" si="205"/>
        <v>8</v>
      </c>
      <c r="Y2216" s="159"/>
      <c r="Z2216" s="254">
        <f t="shared" si="206"/>
        <v>58744.800000000003</v>
      </c>
      <c r="AA2216" s="5">
        <f>VLOOKUP(G2216,Ma_KH!$A:$R,14,0)</f>
        <v>60</v>
      </c>
    </row>
    <row r="2217" spans="1:27" x14ac:dyDescent="0.25">
      <c r="A2217" s="261">
        <v>46117</v>
      </c>
      <c r="B2217" s="262">
        <v>4187103965</v>
      </c>
      <c r="C2217" s="263" t="s">
        <v>15253</v>
      </c>
      <c r="D2217" s="261">
        <v>46119</v>
      </c>
      <c r="E2217" s="206"/>
      <c r="F2217" s="189"/>
      <c r="G2217" s="265" t="s">
        <v>14614</v>
      </c>
      <c r="H2217" s="206"/>
      <c r="I2217" s="288">
        <v>4187103965</v>
      </c>
      <c r="J2217" s="283" t="s">
        <v>70</v>
      </c>
      <c r="K2217" s="262" t="s">
        <v>30</v>
      </c>
      <c r="L2217" s="190" t="str">
        <f>VLOOKUP($K2217,TONG_SL!$A:$D,2,0)</f>
        <v>Gà muối 500g</v>
      </c>
      <c r="M2217" s="243"/>
      <c r="N2217" s="190" t="str">
        <f t="shared" si="202"/>
        <v>K-C6</v>
      </c>
      <c r="O2217" s="243"/>
      <c r="P2217" s="243"/>
      <c r="Q2217" s="190" t="str">
        <f>VLOOKUP(K2217,TONG_SL!$A:$D,3,0)</f>
        <v>Túi</v>
      </c>
      <c r="R2217" s="248">
        <v>5</v>
      </c>
      <c r="S2217" s="159"/>
      <c r="T2217" s="159">
        <f>VLOOKUP(VLOOKUP(G2217,Ma_KH!$A:$R,18,0)&amp;K2217,Gia_MB!$A:$F,6,0)</f>
        <v>116611</v>
      </c>
      <c r="U2217" s="254">
        <f t="shared" si="203"/>
        <v>583055</v>
      </c>
      <c r="V2217" s="159"/>
      <c r="W2217" s="246">
        <f t="shared" si="204"/>
        <v>0</v>
      </c>
      <c r="X2217" s="247" t="str">
        <f t="shared" si="205"/>
        <v>8</v>
      </c>
      <c r="Y2217" s="159"/>
      <c r="Z2217" s="254">
        <f t="shared" si="206"/>
        <v>46644.4</v>
      </c>
      <c r="AA2217" s="5">
        <f>VLOOKUP(G2217,Ma_KH!$A:$R,14,0)</f>
        <v>60</v>
      </c>
    </row>
    <row r="2218" spans="1:27" x14ac:dyDescent="0.25">
      <c r="A2218" s="261">
        <v>46117</v>
      </c>
      <c r="B2218" s="262">
        <v>4187103965</v>
      </c>
      <c r="C2218" s="263" t="s">
        <v>15253</v>
      </c>
      <c r="D2218" s="261">
        <v>46119</v>
      </c>
      <c r="E2218" s="206"/>
      <c r="F2218" s="189"/>
      <c r="G2218" s="265" t="s">
        <v>14614</v>
      </c>
      <c r="H2218" s="206"/>
      <c r="I2218" s="288">
        <v>4187103965</v>
      </c>
      <c r="J2218" s="283" t="s">
        <v>70</v>
      </c>
      <c r="K2218" s="262" t="s">
        <v>37</v>
      </c>
      <c r="L2218" s="190" t="str">
        <f>VLOOKUP($K2218,TONG_SL!$A:$D,2,0)</f>
        <v>Chả cốm 300g</v>
      </c>
      <c r="M2218" s="243"/>
      <c r="N2218" s="190" t="str">
        <f t="shared" si="202"/>
        <v>K-C6</v>
      </c>
      <c r="O2218" s="243"/>
      <c r="P2218" s="243"/>
      <c r="Q2218" s="190" t="str">
        <f>VLOOKUP(K2218,TONG_SL!$A:$D,3,0)</f>
        <v>Túi</v>
      </c>
      <c r="R2218" s="248">
        <v>3</v>
      </c>
      <c r="S2218" s="159"/>
      <c r="T2218" s="159">
        <f>VLOOKUP(VLOOKUP(G2218,Ma_KH!$A:$R,18,0)&amp;K2218,Gia_MB!$A:$F,6,0)</f>
        <v>74250</v>
      </c>
      <c r="U2218" s="254">
        <f t="shared" si="203"/>
        <v>222750</v>
      </c>
      <c r="V2218" s="159"/>
      <c r="W2218" s="246">
        <f t="shared" si="204"/>
        <v>0</v>
      </c>
      <c r="X2218" s="247" t="str">
        <f t="shared" si="205"/>
        <v>8</v>
      </c>
      <c r="Y2218" s="159"/>
      <c r="Z2218" s="254">
        <f t="shared" si="206"/>
        <v>17820</v>
      </c>
      <c r="AA2218" s="5">
        <f>VLOOKUP(G2218,Ma_KH!$A:$R,14,0)</f>
        <v>60</v>
      </c>
    </row>
    <row r="2219" spans="1:27" x14ac:dyDescent="0.25">
      <c r="A2219" s="261">
        <v>46117</v>
      </c>
      <c r="B2219" s="262">
        <v>4187103965</v>
      </c>
      <c r="C2219" s="263" t="s">
        <v>15253</v>
      </c>
      <c r="D2219" s="261">
        <v>46119</v>
      </c>
      <c r="E2219" s="206"/>
      <c r="F2219" s="189"/>
      <c r="G2219" s="265" t="s">
        <v>14614</v>
      </c>
      <c r="H2219" s="206"/>
      <c r="I2219" s="288">
        <v>4187103965</v>
      </c>
      <c r="J2219" s="283" t="s">
        <v>70</v>
      </c>
      <c r="K2219" s="262" t="s">
        <v>48</v>
      </c>
      <c r="L2219" s="190" t="str">
        <f>VLOOKUP($K2219,TONG_SL!$A:$D,2,0)</f>
        <v>Mọc Nấm Hương 250g</v>
      </c>
      <c r="M2219" s="243"/>
      <c r="N2219" s="190" t="str">
        <f t="shared" si="202"/>
        <v>K-C6</v>
      </c>
      <c r="O2219" s="243"/>
      <c r="P2219" s="243"/>
      <c r="Q2219" s="190" t="str">
        <f>VLOOKUP(K2219,TONG_SL!$A:$D,3,0)</f>
        <v>Túi</v>
      </c>
      <c r="R2219" s="248">
        <v>3</v>
      </c>
      <c r="S2219" s="159"/>
      <c r="T2219" s="159">
        <f>VLOOKUP(VLOOKUP(G2219,Ma_KH!$A:$R,18,0)&amp;K2219,Gia_MB!$A:$F,6,0)</f>
        <v>46000</v>
      </c>
      <c r="U2219" s="254">
        <f t="shared" si="203"/>
        <v>138000</v>
      </c>
      <c r="V2219" s="159"/>
      <c r="W2219" s="246">
        <f t="shared" si="204"/>
        <v>0</v>
      </c>
      <c r="X2219" s="247" t="str">
        <f t="shared" si="205"/>
        <v>8</v>
      </c>
      <c r="Y2219" s="159"/>
      <c r="Z2219" s="254">
        <f t="shared" si="206"/>
        <v>11040</v>
      </c>
      <c r="AA2219" s="5">
        <f>VLOOKUP(G2219,Ma_KH!$A:$R,14,0)</f>
        <v>60</v>
      </c>
    </row>
    <row r="2220" spans="1:27" x14ac:dyDescent="0.25">
      <c r="A2220" s="261">
        <v>46107</v>
      </c>
      <c r="B2220" s="262">
        <v>4186680105</v>
      </c>
      <c r="C2220" s="263" t="s">
        <v>15253</v>
      </c>
      <c r="D2220" s="261">
        <v>46119</v>
      </c>
      <c r="E2220" s="206"/>
      <c r="F2220" s="189"/>
      <c r="G2220" s="265" t="s">
        <v>15723</v>
      </c>
      <c r="H2220" s="206"/>
      <c r="I2220" s="288">
        <v>4186680105</v>
      </c>
      <c r="J2220" s="283" t="s">
        <v>70</v>
      </c>
      <c r="K2220" s="262" t="s">
        <v>48</v>
      </c>
      <c r="L2220" s="190" t="str">
        <f>VLOOKUP($K2220,TONG_SL!$A:$D,2,0)</f>
        <v>Mọc Nấm Hương 250g</v>
      </c>
      <c r="M2220" s="243"/>
      <c r="N2220" s="190" t="str">
        <f t="shared" si="202"/>
        <v>K-C6</v>
      </c>
      <c r="O2220" s="243"/>
      <c r="P2220" s="243"/>
      <c r="Q2220" s="190" t="str">
        <f>VLOOKUP(K2220,TONG_SL!$A:$D,3,0)</f>
        <v>Túi</v>
      </c>
      <c r="R2220" s="248">
        <v>5</v>
      </c>
      <c r="S2220" s="159"/>
      <c r="T2220" s="159" t="e">
        <f>VLOOKUP(VLOOKUP(G2220,Ma_KH!$A:$R,18,0)&amp;K2220,Gia_MB!$A:$F,6,0)</f>
        <v>#N/A</v>
      </c>
      <c r="U2220" s="254" t="e">
        <f t="shared" si="203"/>
        <v>#N/A</v>
      </c>
      <c r="V2220" s="159"/>
      <c r="W2220" s="246" t="e">
        <f t="shared" si="204"/>
        <v>#N/A</v>
      </c>
      <c r="X2220" s="247" t="str">
        <f t="shared" si="205"/>
        <v>8</v>
      </c>
      <c r="Y2220" s="159"/>
      <c r="Z2220" s="254" t="e">
        <f t="shared" si="206"/>
        <v>#N/A</v>
      </c>
      <c r="AA2220" s="5" t="e">
        <f>VLOOKUP(G2220,Ma_KH!$A:$R,14,0)</f>
        <v>#N/A</v>
      </c>
    </row>
    <row r="2221" spans="1:27" x14ac:dyDescent="0.25">
      <c r="A2221" s="261">
        <v>46107</v>
      </c>
      <c r="B2221" s="262">
        <v>4186680105</v>
      </c>
      <c r="C2221" s="263" t="s">
        <v>15253</v>
      </c>
      <c r="D2221" s="261">
        <v>46119</v>
      </c>
      <c r="E2221" s="206"/>
      <c r="F2221" s="189"/>
      <c r="G2221" s="265" t="s">
        <v>15723</v>
      </c>
      <c r="H2221" s="206"/>
      <c r="I2221" s="288">
        <v>4186680105</v>
      </c>
      <c r="J2221" s="283" t="s">
        <v>70</v>
      </c>
      <c r="K2221" s="262" t="s">
        <v>27</v>
      </c>
      <c r="L2221" s="190" t="str">
        <f>VLOOKUP($K2221,TONG_SL!$A:$D,2,0)</f>
        <v>Chân giò heo muối 300g</v>
      </c>
      <c r="M2221" s="243"/>
      <c r="N2221" s="190" t="str">
        <f t="shared" si="202"/>
        <v>K-C6</v>
      </c>
      <c r="O2221" s="243"/>
      <c r="P2221" s="243"/>
      <c r="Q2221" s="190" t="str">
        <f>VLOOKUP(K2221,TONG_SL!$A:$D,3,0)</f>
        <v>Túi</v>
      </c>
      <c r="R2221" s="248">
        <v>3</v>
      </c>
      <c r="S2221" s="159"/>
      <c r="T2221" s="159" t="e">
        <f>VLOOKUP(VLOOKUP(G2221,Ma_KH!$A:$R,18,0)&amp;K2221,Gia_MB!$A:$F,6,0)</f>
        <v>#N/A</v>
      </c>
      <c r="U2221" s="254" t="e">
        <f t="shared" si="203"/>
        <v>#N/A</v>
      </c>
      <c r="V2221" s="159"/>
      <c r="W2221" s="246" t="e">
        <f t="shared" si="204"/>
        <v>#N/A</v>
      </c>
      <c r="X2221" s="247" t="str">
        <f t="shared" si="205"/>
        <v>8</v>
      </c>
      <c r="Y2221" s="159"/>
      <c r="Z2221" s="254" t="e">
        <f t="shared" si="206"/>
        <v>#N/A</v>
      </c>
      <c r="AA2221" s="5" t="e">
        <f>VLOOKUP(G2221,Ma_KH!$A:$R,14,0)</f>
        <v>#N/A</v>
      </c>
    </row>
    <row r="2222" spans="1:27" x14ac:dyDescent="0.25">
      <c r="A2222" s="261">
        <v>46107</v>
      </c>
      <c r="B2222" s="262">
        <v>4186680105</v>
      </c>
      <c r="C2222" s="263" t="s">
        <v>15253</v>
      </c>
      <c r="D2222" s="261">
        <v>46119</v>
      </c>
      <c r="E2222" s="206"/>
      <c r="F2222" s="189"/>
      <c r="G2222" s="265" t="s">
        <v>15723</v>
      </c>
      <c r="H2222" s="206"/>
      <c r="I2222" s="288">
        <v>4186680105</v>
      </c>
      <c r="J2222" s="283" t="s">
        <v>70</v>
      </c>
      <c r="K2222" s="262" t="s">
        <v>32</v>
      </c>
      <c r="L2222" s="190" t="str">
        <f>VLOOKUP($K2222,TONG_SL!$A:$D,2,0)</f>
        <v>Giò Tai Lưỡi Xào 250g</v>
      </c>
      <c r="M2222" s="243"/>
      <c r="N2222" s="190" t="str">
        <f t="shared" si="202"/>
        <v>K-C6</v>
      </c>
      <c r="O2222" s="243"/>
      <c r="P2222" s="243"/>
      <c r="Q2222" s="190" t="str">
        <f>VLOOKUP(K2222,TONG_SL!$A:$D,3,0)</f>
        <v>Túi</v>
      </c>
      <c r="R2222" s="248">
        <v>3</v>
      </c>
      <c r="S2222" s="159"/>
      <c r="T2222" s="159" t="e">
        <f>VLOOKUP(VLOOKUP(G2222,Ma_KH!$A:$R,18,0)&amp;K2222,Gia_MB!$A:$F,6,0)</f>
        <v>#N/A</v>
      </c>
      <c r="U2222" s="254" t="e">
        <f t="shared" si="203"/>
        <v>#N/A</v>
      </c>
      <c r="V2222" s="159"/>
      <c r="W2222" s="246" t="e">
        <f t="shared" si="204"/>
        <v>#N/A</v>
      </c>
      <c r="X2222" s="247" t="str">
        <f t="shared" si="205"/>
        <v>8</v>
      </c>
      <c r="Y2222" s="159"/>
      <c r="Z2222" s="254" t="e">
        <f t="shared" si="206"/>
        <v>#N/A</v>
      </c>
      <c r="AA2222" s="5" t="e">
        <f>VLOOKUP(G2222,Ma_KH!$A:$R,14,0)</f>
        <v>#N/A</v>
      </c>
    </row>
    <row r="2223" spans="1:27" x14ac:dyDescent="0.25">
      <c r="A2223" s="261">
        <v>46107</v>
      </c>
      <c r="B2223" s="262">
        <v>4186680098</v>
      </c>
      <c r="C2223" s="263" t="s">
        <v>15253</v>
      </c>
      <c r="D2223" s="261">
        <v>46119</v>
      </c>
      <c r="E2223" s="206"/>
      <c r="F2223" s="189"/>
      <c r="G2223" s="265" t="s">
        <v>7816</v>
      </c>
      <c r="H2223" s="206"/>
      <c r="I2223" s="288">
        <v>4186680098</v>
      </c>
      <c r="J2223" s="283" t="s">
        <v>70</v>
      </c>
      <c r="K2223" s="262" t="s">
        <v>27</v>
      </c>
      <c r="L2223" s="190" t="str">
        <f>VLOOKUP($K2223,TONG_SL!$A:$D,2,0)</f>
        <v>Chân giò heo muối 300g</v>
      </c>
      <c r="M2223" s="243"/>
      <c r="N2223" s="190" t="str">
        <f t="shared" si="202"/>
        <v>K-C6</v>
      </c>
      <c r="O2223" s="243"/>
      <c r="P2223" s="243"/>
      <c r="Q2223" s="190" t="str">
        <f>VLOOKUP(K2223,TONG_SL!$A:$D,3,0)</f>
        <v>Túi</v>
      </c>
      <c r="R2223" s="248">
        <v>3</v>
      </c>
      <c r="S2223" s="159"/>
      <c r="T2223" s="159">
        <f>VLOOKUP(VLOOKUP(G2223,Ma_KH!$A:$R,18,0)&amp;K2223,Gia_MB!$A:$F,6,0)</f>
        <v>73431</v>
      </c>
      <c r="U2223" s="254">
        <f t="shared" si="203"/>
        <v>220293</v>
      </c>
      <c r="V2223" s="159"/>
      <c r="W2223" s="246">
        <f t="shared" si="204"/>
        <v>0</v>
      </c>
      <c r="X2223" s="247" t="str">
        <f t="shared" si="205"/>
        <v>8</v>
      </c>
      <c r="Y2223" s="159"/>
      <c r="Z2223" s="254">
        <f t="shared" si="206"/>
        <v>17623.439999999999</v>
      </c>
      <c r="AA2223" s="5">
        <f>VLOOKUP(G2223,Ma_KH!$A:$R,14,0)</f>
        <v>60</v>
      </c>
    </row>
    <row r="2224" spans="1:27" x14ac:dyDescent="0.25">
      <c r="A2224" s="261">
        <v>46107</v>
      </c>
      <c r="B2224" s="262">
        <v>4186680098</v>
      </c>
      <c r="C2224" s="263" t="s">
        <v>15253</v>
      </c>
      <c r="D2224" s="261">
        <v>46119</v>
      </c>
      <c r="E2224" s="206"/>
      <c r="F2224" s="189"/>
      <c r="G2224" s="265" t="s">
        <v>7816</v>
      </c>
      <c r="H2224" s="206"/>
      <c r="I2224" s="288">
        <v>4186680098</v>
      </c>
      <c r="J2224" s="283" t="s">
        <v>70</v>
      </c>
      <c r="K2224" s="262" t="s">
        <v>32</v>
      </c>
      <c r="L2224" s="190" t="str">
        <f>VLOOKUP($K2224,TONG_SL!$A:$D,2,0)</f>
        <v>Giò Tai Lưỡi Xào 250g</v>
      </c>
      <c r="M2224" s="243"/>
      <c r="N2224" s="190" t="str">
        <f t="shared" si="202"/>
        <v>K-C6</v>
      </c>
      <c r="O2224" s="243"/>
      <c r="P2224" s="243"/>
      <c r="Q2224" s="190" t="str">
        <f>VLOOKUP(K2224,TONG_SL!$A:$D,3,0)</f>
        <v>Túi</v>
      </c>
      <c r="R2224" s="248">
        <v>3</v>
      </c>
      <c r="S2224" s="159"/>
      <c r="T2224" s="159">
        <f>VLOOKUP(VLOOKUP(G2224,Ma_KH!$A:$R,18,0)&amp;K2224,Gia_MB!$A:$F,6,0)</f>
        <v>50182</v>
      </c>
      <c r="U2224" s="254">
        <f t="shared" si="203"/>
        <v>150546</v>
      </c>
      <c r="V2224" s="159"/>
      <c r="W2224" s="246">
        <f t="shared" si="204"/>
        <v>0</v>
      </c>
      <c r="X2224" s="247" t="str">
        <f t="shared" si="205"/>
        <v>8</v>
      </c>
      <c r="Y2224" s="159"/>
      <c r="Z2224" s="254">
        <f t="shared" si="206"/>
        <v>12043.68</v>
      </c>
      <c r="AA2224" s="5">
        <f>VLOOKUP(G2224,Ma_KH!$A:$R,14,0)</f>
        <v>60</v>
      </c>
    </row>
    <row r="2225" spans="1:27" x14ac:dyDescent="0.25">
      <c r="A2225" s="261">
        <v>46107</v>
      </c>
      <c r="B2225" s="262">
        <v>4186680162</v>
      </c>
      <c r="C2225" s="263" t="s">
        <v>15253</v>
      </c>
      <c r="D2225" s="261">
        <v>46119</v>
      </c>
      <c r="E2225" s="206"/>
      <c r="F2225" s="189"/>
      <c r="G2225" s="265" t="s">
        <v>14612</v>
      </c>
      <c r="H2225" s="206"/>
      <c r="I2225" s="288">
        <v>4186680162</v>
      </c>
      <c r="J2225" s="283" t="s">
        <v>70</v>
      </c>
      <c r="K2225" s="262" t="s">
        <v>32</v>
      </c>
      <c r="L2225" s="190" t="str">
        <f>VLOOKUP($K2225,TONG_SL!$A:$D,2,0)</f>
        <v>Giò Tai Lưỡi Xào 250g</v>
      </c>
      <c r="M2225" s="243"/>
      <c r="N2225" s="190" t="str">
        <f t="shared" si="202"/>
        <v>K-C6</v>
      </c>
      <c r="O2225" s="243"/>
      <c r="P2225" s="243"/>
      <c r="Q2225" s="190" t="str">
        <f>VLOOKUP(K2225,TONG_SL!$A:$D,3,0)</f>
        <v>Túi</v>
      </c>
      <c r="R2225" s="248">
        <v>4</v>
      </c>
      <c r="S2225" s="159"/>
      <c r="T2225" s="159">
        <f>VLOOKUP(VLOOKUP(G2225,Ma_KH!$A:$R,18,0)&amp;K2225,Gia_MB!$A:$F,6,0)</f>
        <v>50182</v>
      </c>
      <c r="U2225" s="254">
        <f t="shared" si="203"/>
        <v>200728</v>
      </c>
      <c r="V2225" s="159"/>
      <c r="W2225" s="246">
        <f t="shared" si="204"/>
        <v>0</v>
      </c>
      <c r="X2225" s="247" t="str">
        <f t="shared" si="205"/>
        <v>8</v>
      </c>
      <c r="Y2225" s="159"/>
      <c r="Z2225" s="254">
        <f t="shared" si="206"/>
        <v>16058.24</v>
      </c>
      <c r="AA2225" s="5">
        <f>VLOOKUP(G2225,Ma_KH!$A:$R,14,0)</f>
        <v>60</v>
      </c>
    </row>
    <row r="2226" spans="1:27" x14ac:dyDescent="0.25">
      <c r="A2226" s="261">
        <v>46107</v>
      </c>
      <c r="B2226" s="262">
        <v>4186680162</v>
      </c>
      <c r="C2226" s="263" t="s">
        <v>15253</v>
      </c>
      <c r="D2226" s="261">
        <v>46119</v>
      </c>
      <c r="E2226" s="206"/>
      <c r="F2226" s="189"/>
      <c r="G2226" s="265" t="s">
        <v>14612</v>
      </c>
      <c r="H2226" s="206"/>
      <c r="I2226" s="288">
        <v>4186680162</v>
      </c>
      <c r="J2226" s="283" t="s">
        <v>70</v>
      </c>
      <c r="K2226" s="262" t="s">
        <v>48</v>
      </c>
      <c r="L2226" s="190" t="str">
        <f>VLOOKUP($K2226,TONG_SL!$A:$D,2,0)</f>
        <v>Mọc Nấm Hương 250g</v>
      </c>
      <c r="M2226" s="243"/>
      <c r="N2226" s="190" t="str">
        <f t="shared" si="202"/>
        <v>K-C6</v>
      </c>
      <c r="O2226" s="243"/>
      <c r="P2226" s="243"/>
      <c r="Q2226" s="190" t="str">
        <f>VLOOKUP(K2226,TONG_SL!$A:$D,3,0)</f>
        <v>Túi</v>
      </c>
      <c r="R2226" s="248">
        <v>3</v>
      </c>
      <c r="S2226" s="159"/>
      <c r="T2226" s="159">
        <f>VLOOKUP(VLOOKUP(G2226,Ma_KH!$A:$R,18,0)&amp;K2226,Gia_MB!$A:$F,6,0)</f>
        <v>46000</v>
      </c>
      <c r="U2226" s="254">
        <f t="shared" si="203"/>
        <v>138000</v>
      </c>
      <c r="V2226" s="159"/>
      <c r="W2226" s="246">
        <f t="shared" si="204"/>
        <v>0</v>
      </c>
      <c r="X2226" s="247" t="str">
        <f t="shared" si="205"/>
        <v>8</v>
      </c>
      <c r="Y2226" s="159"/>
      <c r="Z2226" s="254">
        <f t="shared" si="206"/>
        <v>11040</v>
      </c>
      <c r="AA2226" s="5">
        <f>VLOOKUP(G2226,Ma_KH!$A:$R,14,0)</f>
        <v>60</v>
      </c>
    </row>
    <row r="2227" spans="1:27" x14ac:dyDescent="0.25">
      <c r="A2227" s="261">
        <v>46107</v>
      </c>
      <c r="B2227" s="262">
        <v>4186680162</v>
      </c>
      <c r="C2227" s="263" t="s">
        <v>15253</v>
      </c>
      <c r="D2227" s="261">
        <v>46119</v>
      </c>
      <c r="E2227" s="206"/>
      <c r="F2227" s="189"/>
      <c r="G2227" s="265" t="s">
        <v>14612</v>
      </c>
      <c r="H2227" s="206"/>
      <c r="I2227" s="288">
        <v>4186680162</v>
      </c>
      <c r="J2227" s="283" t="s">
        <v>70</v>
      </c>
      <c r="K2227" s="262" t="s">
        <v>37</v>
      </c>
      <c r="L2227" s="190" t="str">
        <f>VLOOKUP($K2227,TONG_SL!$A:$D,2,0)</f>
        <v>Chả cốm 300g</v>
      </c>
      <c r="M2227" s="243"/>
      <c r="N2227" s="190" t="str">
        <f t="shared" si="202"/>
        <v>K-C6</v>
      </c>
      <c r="O2227" s="243"/>
      <c r="P2227" s="243"/>
      <c r="Q2227" s="190" t="str">
        <f>VLOOKUP(K2227,TONG_SL!$A:$D,3,0)</f>
        <v>Túi</v>
      </c>
      <c r="R2227" s="249">
        <v>4</v>
      </c>
      <c r="S2227" s="159"/>
      <c r="T2227" s="159">
        <f>VLOOKUP(VLOOKUP(G2227,Ma_KH!$A:$R,18,0)&amp;K2227,Gia_MB!$A:$F,6,0)</f>
        <v>74250</v>
      </c>
      <c r="U2227" s="254">
        <f t="shared" si="203"/>
        <v>297000</v>
      </c>
      <c r="V2227" s="159"/>
      <c r="W2227" s="246">
        <f t="shared" si="204"/>
        <v>0</v>
      </c>
      <c r="X2227" s="247" t="str">
        <f t="shared" si="205"/>
        <v>8</v>
      </c>
      <c r="Y2227" s="159"/>
      <c r="Z2227" s="254">
        <f t="shared" si="206"/>
        <v>23760</v>
      </c>
      <c r="AA2227" s="5">
        <f>VLOOKUP(G2227,Ma_KH!$A:$R,14,0)</f>
        <v>60</v>
      </c>
    </row>
    <row r="2228" spans="1:27" x14ac:dyDescent="0.25">
      <c r="A2228" s="261">
        <v>46107</v>
      </c>
      <c r="B2228" s="262">
        <v>4186680548</v>
      </c>
      <c r="C2228" s="263" t="s">
        <v>15253</v>
      </c>
      <c r="D2228" s="261">
        <v>46119</v>
      </c>
      <c r="E2228" s="206"/>
      <c r="F2228" s="189"/>
      <c r="G2228" s="265" t="s">
        <v>14256</v>
      </c>
      <c r="H2228" s="206"/>
      <c r="I2228" s="288">
        <v>4186680548</v>
      </c>
      <c r="J2228" s="283" t="s">
        <v>70</v>
      </c>
      <c r="K2228" s="262" t="s">
        <v>39</v>
      </c>
      <c r="L2228" s="190" t="str">
        <f>VLOOKUP($K2228,TONG_SL!$A:$D,2,0)</f>
        <v>Chả nướng 300g</v>
      </c>
      <c r="M2228" s="243"/>
      <c r="N2228" s="190" t="str">
        <f t="shared" si="202"/>
        <v>K-C6</v>
      </c>
      <c r="O2228" s="243"/>
      <c r="P2228" s="243"/>
      <c r="Q2228" s="190" t="str">
        <f>VLOOKUP(K2228,TONG_SL!$A:$D,3,0)</f>
        <v>Túi</v>
      </c>
      <c r="R2228" s="248">
        <v>2</v>
      </c>
      <c r="S2228" s="159"/>
      <c r="T2228" s="159">
        <f>VLOOKUP(VLOOKUP(G2228,Ma_KH!$A:$R,18,0)&amp;K2228,Gia_MB!$A:$F,6,0)</f>
        <v>70950</v>
      </c>
      <c r="U2228" s="254">
        <f t="shared" si="203"/>
        <v>141900</v>
      </c>
      <c r="V2228" s="159"/>
      <c r="W2228" s="246">
        <f t="shared" si="204"/>
        <v>0</v>
      </c>
      <c r="X2228" s="247" t="str">
        <f t="shared" si="205"/>
        <v>8</v>
      </c>
      <c r="Y2228" s="159"/>
      <c r="Z2228" s="254">
        <f t="shared" si="206"/>
        <v>11352</v>
      </c>
      <c r="AA2228" s="5">
        <f>VLOOKUP(G2228,Ma_KH!$A:$R,14,0)</f>
        <v>60</v>
      </c>
    </row>
    <row r="2229" spans="1:27" x14ac:dyDescent="0.25">
      <c r="A2229" s="261">
        <v>46107</v>
      </c>
      <c r="B2229" s="262">
        <v>4186680548</v>
      </c>
      <c r="C2229" s="263" t="s">
        <v>15253</v>
      </c>
      <c r="D2229" s="261">
        <v>46119</v>
      </c>
      <c r="E2229" s="206"/>
      <c r="F2229" s="189"/>
      <c r="G2229" s="265" t="s">
        <v>14256</v>
      </c>
      <c r="H2229" s="206"/>
      <c r="I2229" s="288">
        <v>4186680548</v>
      </c>
      <c r="J2229" s="283" t="s">
        <v>70</v>
      </c>
      <c r="K2229" s="262" t="s">
        <v>27</v>
      </c>
      <c r="L2229" s="190" t="str">
        <f>VLOOKUP($K2229,TONG_SL!$A:$D,2,0)</f>
        <v>Chân giò heo muối 300g</v>
      </c>
      <c r="M2229" s="243"/>
      <c r="N2229" s="190" t="str">
        <f t="shared" si="202"/>
        <v>K-C6</v>
      </c>
      <c r="O2229" s="243"/>
      <c r="P2229" s="243"/>
      <c r="Q2229" s="190" t="str">
        <f>VLOOKUP(K2229,TONG_SL!$A:$D,3,0)</f>
        <v>Túi</v>
      </c>
      <c r="R2229" s="248">
        <v>6</v>
      </c>
      <c r="S2229" s="159"/>
      <c r="T2229" s="159">
        <f>VLOOKUP(VLOOKUP(G2229,Ma_KH!$A:$R,18,0)&amp;K2229,Gia_MB!$A:$F,6,0)</f>
        <v>73431</v>
      </c>
      <c r="U2229" s="254">
        <f t="shared" si="203"/>
        <v>440586</v>
      </c>
      <c r="V2229" s="159"/>
      <c r="W2229" s="246">
        <f t="shared" si="204"/>
        <v>0</v>
      </c>
      <c r="X2229" s="247" t="str">
        <f t="shared" si="205"/>
        <v>8</v>
      </c>
      <c r="Y2229" s="159"/>
      <c r="Z2229" s="254">
        <f t="shared" si="206"/>
        <v>35246.879999999997</v>
      </c>
      <c r="AA2229" s="5">
        <f>VLOOKUP(G2229,Ma_KH!$A:$R,14,0)</f>
        <v>60</v>
      </c>
    </row>
    <row r="2230" spans="1:27" x14ac:dyDescent="0.25">
      <c r="A2230" s="261">
        <v>46107</v>
      </c>
      <c r="B2230" s="262">
        <v>4186680300</v>
      </c>
      <c r="C2230" s="263" t="s">
        <v>15253</v>
      </c>
      <c r="D2230" s="261">
        <v>46119</v>
      </c>
      <c r="E2230" s="206"/>
      <c r="F2230" s="189"/>
      <c r="G2230" s="265" t="s">
        <v>14632</v>
      </c>
      <c r="H2230" s="206"/>
      <c r="I2230" s="288">
        <v>4186680300</v>
      </c>
      <c r="J2230" s="283" t="s">
        <v>70</v>
      </c>
      <c r="K2230" s="262" t="s">
        <v>39</v>
      </c>
      <c r="L2230" s="190" t="str">
        <f>VLOOKUP($K2230,TONG_SL!$A:$D,2,0)</f>
        <v>Chả nướng 300g</v>
      </c>
      <c r="M2230" s="243"/>
      <c r="N2230" s="190" t="str">
        <f t="shared" si="202"/>
        <v>K-C6</v>
      </c>
      <c r="O2230" s="243"/>
      <c r="P2230" s="243"/>
      <c r="Q2230" s="190" t="str">
        <f>VLOOKUP(K2230,TONG_SL!$A:$D,3,0)</f>
        <v>Túi</v>
      </c>
      <c r="R2230" s="248">
        <v>3</v>
      </c>
      <c r="S2230" s="159"/>
      <c r="T2230" s="159">
        <f>VLOOKUP(VLOOKUP(G2230,Ma_KH!$A:$R,18,0)&amp;K2230,Gia_MB!$A:$F,6,0)</f>
        <v>70950</v>
      </c>
      <c r="U2230" s="254">
        <f t="shared" si="203"/>
        <v>212850</v>
      </c>
      <c r="V2230" s="159"/>
      <c r="W2230" s="246">
        <f t="shared" si="204"/>
        <v>0</v>
      </c>
      <c r="X2230" s="247" t="str">
        <f t="shared" si="205"/>
        <v>8</v>
      </c>
      <c r="Y2230" s="159"/>
      <c r="Z2230" s="254">
        <f t="shared" si="206"/>
        <v>17028</v>
      </c>
      <c r="AA2230" s="5">
        <f>VLOOKUP(G2230,Ma_KH!$A:$R,14,0)</f>
        <v>60</v>
      </c>
    </row>
    <row r="2231" spans="1:27" x14ac:dyDescent="0.25">
      <c r="A2231" s="261">
        <v>46107</v>
      </c>
      <c r="B2231" s="262">
        <v>4186680300</v>
      </c>
      <c r="C2231" s="263" t="s">
        <v>15253</v>
      </c>
      <c r="D2231" s="261">
        <v>46119</v>
      </c>
      <c r="E2231" s="206"/>
      <c r="F2231" s="189"/>
      <c r="G2231" s="265" t="s">
        <v>14632</v>
      </c>
      <c r="H2231" s="206"/>
      <c r="I2231" s="288">
        <v>4186680300</v>
      </c>
      <c r="J2231" s="283" t="s">
        <v>70</v>
      </c>
      <c r="K2231" s="262" t="s">
        <v>30</v>
      </c>
      <c r="L2231" s="190" t="str">
        <f>VLOOKUP($K2231,TONG_SL!$A:$D,2,0)</f>
        <v>Gà muối 500g</v>
      </c>
      <c r="M2231" s="243"/>
      <c r="N2231" s="190" t="str">
        <f t="shared" si="202"/>
        <v>K-C6</v>
      </c>
      <c r="O2231" s="243"/>
      <c r="P2231" s="243"/>
      <c r="Q2231" s="190" t="str">
        <f>VLOOKUP(K2231,TONG_SL!$A:$D,3,0)</f>
        <v>Túi</v>
      </c>
      <c r="R2231" s="248">
        <v>2</v>
      </c>
      <c r="S2231" s="159"/>
      <c r="T2231" s="159">
        <f>VLOOKUP(VLOOKUP(G2231,Ma_KH!$A:$R,18,0)&amp;K2231,Gia_MB!$A:$F,6,0)</f>
        <v>116611</v>
      </c>
      <c r="U2231" s="254">
        <f t="shared" si="203"/>
        <v>233222</v>
      </c>
      <c r="V2231" s="159"/>
      <c r="W2231" s="246">
        <f t="shared" si="204"/>
        <v>0</v>
      </c>
      <c r="X2231" s="247" t="str">
        <f t="shared" si="205"/>
        <v>8</v>
      </c>
      <c r="Y2231" s="159"/>
      <c r="Z2231" s="254">
        <f t="shared" si="206"/>
        <v>18657.760000000002</v>
      </c>
      <c r="AA2231" s="5">
        <f>VLOOKUP(G2231,Ma_KH!$A:$R,14,0)</f>
        <v>60</v>
      </c>
    </row>
    <row r="2232" spans="1:27" x14ac:dyDescent="0.25">
      <c r="A2232" s="261">
        <v>46107</v>
      </c>
      <c r="B2232" s="262">
        <v>4186681707</v>
      </c>
      <c r="C2232" s="263" t="s">
        <v>15253</v>
      </c>
      <c r="D2232" s="261">
        <v>46119</v>
      </c>
      <c r="E2232" s="206"/>
      <c r="F2232" s="189"/>
      <c r="G2232" s="265" t="s">
        <v>14662</v>
      </c>
      <c r="H2232" s="206"/>
      <c r="I2232" s="288">
        <v>4186681707</v>
      </c>
      <c r="J2232" s="283" t="s">
        <v>70</v>
      </c>
      <c r="K2232" s="262" t="s">
        <v>39</v>
      </c>
      <c r="L2232" s="190" t="str">
        <f>VLOOKUP($K2232,TONG_SL!$A:$D,2,0)</f>
        <v>Chả nướng 300g</v>
      </c>
      <c r="M2232" s="243"/>
      <c r="N2232" s="190" t="str">
        <f t="shared" si="202"/>
        <v>K-C6</v>
      </c>
      <c r="O2232" s="243"/>
      <c r="P2232" s="243"/>
      <c r="Q2232" s="190" t="str">
        <f>VLOOKUP(K2232,TONG_SL!$A:$D,3,0)</f>
        <v>Túi</v>
      </c>
      <c r="R2232" s="248">
        <v>3</v>
      </c>
      <c r="S2232" s="159"/>
      <c r="T2232" s="159">
        <f>VLOOKUP(VLOOKUP(G2232,Ma_KH!$A:$R,18,0)&amp;K2232,Gia_MB!$A:$F,6,0)</f>
        <v>70950</v>
      </c>
      <c r="U2232" s="254">
        <f t="shared" si="203"/>
        <v>212850</v>
      </c>
      <c r="V2232" s="159"/>
      <c r="W2232" s="246">
        <f t="shared" si="204"/>
        <v>0</v>
      </c>
      <c r="X2232" s="247" t="str">
        <f t="shared" si="205"/>
        <v>8</v>
      </c>
      <c r="Y2232" s="159"/>
      <c r="Z2232" s="254">
        <f t="shared" si="206"/>
        <v>17028</v>
      </c>
      <c r="AA2232" s="5">
        <f>VLOOKUP(G2232,Ma_KH!$A:$R,14,0)</f>
        <v>60</v>
      </c>
    </row>
    <row r="2233" spans="1:27" x14ac:dyDescent="0.25">
      <c r="A2233" s="261">
        <v>46107</v>
      </c>
      <c r="B2233" s="262">
        <v>4186681707</v>
      </c>
      <c r="C2233" s="263" t="s">
        <v>15253</v>
      </c>
      <c r="D2233" s="261">
        <v>46119</v>
      </c>
      <c r="E2233" s="206"/>
      <c r="F2233" s="189"/>
      <c r="G2233" s="265" t="s">
        <v>14662</v>
      </c>
      <c r="H2233" s="206"/>
      <c r="I2233" s="288">
        <v>4186681707</v>
      </c>
      <c r="J2233" s="283" t="s">
        <v>70</v>
      </c>
      <c r="K2233" s="262" t="s">
        <v>37</v>
      </c>
      <c r="L2233" s="190" t="str">
        <f>VLOOKUP($K2233,TONG_SL!$A:$D,2,0)</f>
        <v>Chả cốm 300g</v>
      </c>
      <c r="M2233" s="243"/>
      <c r="N2233" s="190" t="str">
        <f t="shared" si="202"/>
        <v>K-C6</v>
      </c>
      <c r="O2233" s="243"/>
      <c r="P2233" s="243"/>
      <c r="Q2233" s="190" t="str">
        <f>VLOOKUP(K2233,TONG_SL!$A:$D,3,0)</f>
        <v>Túi</v>
      </c>
      <c r="R2233" s="248">
        <v>3</v>
      </c>
      <c r="S2233" s="159"/>
      <c r="T2233" s="159">
        <f>VLOOKUP(VLOOKUP(G2233,Ma_KH!$A:$R,18,0)&amp;K2233,Gia_MB!$A:$F,6,0)</f>
        <v>74250</v>
      </c>
      <c r="U2233" s="254">
        <f t="shared" si="203"/>
        <v>222750</v>
      </c>
      <c r="V2233" s="159"/>
      <c r="W2233" s="246">
        <f t="shared" si="204"/>
        <v>0</v>
      </c>
      <c r="X2233" s="247" t="str">
        <f t="shared" si="205"/>
        <v>8</v>
      </c>
      <c r="Y2233" s="159"/>
      <c r="Z2233" s="254">
        <f t="shared" si="206"/>
        <v>17820</v>
      </c>
      <c r="AA2233" s="5">
        <f>VLOOKUP(G2233,Ma_KH!$A:$R,14,0)</f>
        <v>60</v>
      </c>
    </row>
    <row r="2234" spans="1:27" x14ac:dyDescent="0.25">
      <c r="A2234" s="261">
        <v>46118</v>
      </c>
      <c r="B2234" s="262">
        <v>4187293625</v>
      </c>
      <c r="C2234" s="263" t="s">
        <v>15253</v>
      </c>
      <c r="D2234" s="261">
        <v>46119</v>
      </c>
      <c r="E2234" s="206"/>
      <c r="F2234" s="189"/>
      <c r="G2234" s="265" t="s">
        <v>14947</v>
      </c>
      <c r="H2234" s="206"/>
      <c r="I2234" s="288">
        <v>4187293625</v>
      </c>
      <c r="J2234" s="283" t="s">
        <v>1786</v>
      </c>
      <c r="K2234" s="262" t="s">
        <v>30</v>
      </c>
      <c r="L2234" s="190" t="str">
        <f>VLOOKUP($K2234,TONG_SL!$A:$D,2,0)</f>
        <v>Gà muối 500g</v>
      </c>
      <c r="M2234" s="243"/>
      <c r="N2234" s="190" t="str">
        <f t="shared" si="202"/>
        <v>K-C6</v>
      </c>
      <c r="O2234" s="243"/>
      <c r="P2234" s="243"/>
      <c r="Q2234" s="190" t="str">
        <f>VLOOKUP(K2234,TONG_SL!$A:$D,3,0)</f>
        <v>Túi</v>
      </c>
      <c r="R2234" s="248">
        <v>7</v>
      </c>
      <c r="S2234" s="159"/>
      <c r="T2234" s="159">
        <f>VLOOKUP(VLOOKUP(G2234,Ma_KH!$A:$R,18,0)&amp;K2234,Gia_MB!$A:$F,6,0)</f>
        <v>116611</v>
      </c>
      <c r="U2234" s="254">
        <f t="shared" si="203"/>
        <v>816277</v>
      </c>
      <c r="V2234" s="159"/>
      <c r="W2234" s="246">
        <f t="shared" si="204"/>
        <v>0</v>
      </c>
      <c r="X2234" s="247" t="str">
        <f t="shared" si="205"/>
        <v>8</v>
      </c>
      <c r="Y2234" s="159"/>
      <c r="Z2234" s="254">
        <f t="shared" si="206"/>
        <v>65302.16</v>
      </c>
      <c r="AA2234" s="5">
        <f>VLOOKUP(G2234,Ma_KH!$A:$R,14,0)</f>
        <v>60</v>
      </c>
    </row>
    <row r="2235" spans="1:27" x14ac:dyDescent="0.25">
      <c r="A2235" s="261">
        <v>46118</v>
      </c>
      <c r="B2235" s="262">
        <v>4187293625</v>
      </c>
      <c r="C2235" s="263" t="s">
        <v>15253</v>
      </c>
      <c r="D2235" s="261">
        <v>46119</v>
      </c>
      <c r="E2235" s="206"/>
      <c r="F2235" s="189"/>
      <c r="G2235" s="265" t="s">
        <v>14947</v>
      </c>
      <c r="H2235" s="206"/>
      <c r="I2235" s="288">
        <v>4187293625</v>
      </c>
      <c r="J2235" s="283" t="s">
        <v>1786</v>
      </c>
      <c r="K2235" s="262" t="s">
        <v>27</v>
      </c>
      <c r="L2235" s="190" t="str">
        <f>VLOOKUP($K2235,TONG_SL!$A:$D,2,0)</f>
        <v>Chân giò heo muối 300g</v>
      </c>
      <c r="M2235" s="243"/>
      <c r="N2235" s="190" t="str">
        <f t="shared" si="202"/>
        <v>K-C6</v>
      </c>
      <c r="O2235" s="243"/>
      <c r="P2235" s="243"/>
      <c r="Q2235" s="190" t="str">
        <f>VLOOKUP(K2235,TONG_SL!$A:$D,3,0)</f>
        <v>Túi</v>
      </c>
      <c r="R2235" s="248">
        <v>10</v>
      </c>
      <c r="S2235" s="159"/>
      <c r="T2235" s="159">
        <f>VLOOKUP(VLOOKUP(G2235,Ma_KH!$A:$R,18,0)&amp;K2235,Gia_MB!$A:$F,6,0)</f>
        <v>73431</v>
      </c>
      <c r="U2235" s="254">
        <f t="shared" si="203"/>
        <v>734310</v>
      </c>
      <c r="V2235" s="159"/>
      <c r="W2235" s="246">
        <f t="shared" si="204"/>
        <v>0</v>
      </c>
      <c r="X2235" s="247" t="str">
        <f t="shared" si="205"/>
        <v>8</v>
      </c>
      <c r="Y2235" s="159"/>
      <c r="Z2235" s="254">
        <f t="shared" si="206"/>
        <v>58744.800000000003</v>
      </c>
      <c r="AA2235" s="5">
        <f>VLOOKUP(G2235,Ma_KH!$A:$R,14,0)</f>
        <v>60</v>
      </c>
    </row>
    <row r="2236" spans="1:27" x14ac:dyDescent="0.25">
      <c r="A2236" s="261">
        <v>46118</v>
      </c>
      <c r="B2236" s="262">
        <v>4187232172</v>
      </c>
      <c r="C2236" s="263" t="s">
        <v>15253</v>
      </c>
      <c r="D2236" s="261">
        <v>46119</v>
      </c>
      <c r="E2236" s="206"/>
      <c r="F2236" s="189"/>
      <c r="G2236" s="265" t="s">
        <v>14998</v>
      </c>
      <c r="H2236" s="206"/>
      <c r="I2236" s="288">
        <v>4187232172</v>
      </c>
      <c r="J2236" s="283" t="s">
        <v>1786</v>
      </c>
      <c r="K2236" s="262" t="s">
        <v>32</v>
      </c>
      <c r="L2236" s="190" t="str">
        <f>VLOOKUP($K2236,TONG_SL!$A:$D,2,0)</f>
        <v>Giò Tai Lưỡi Xào 250g</v>
      </c>
      <c r="M2236" s="243"/>
      <c r="N2236" s="190" t="str">
        <f t="shared" si="202"/>
        <v>K-C6</v>
      </c>
      <c r="O2236" s="243"/>
      <c r="P2236" s="243"/>
      <c r="Q2236" s="190" t="str">
        <f>VLOOKUP(K2236,TONG_SL!$A:$D,3,0)</f>
        <v>Túi</v>
      </c>
      <c r="R2236" s="248">
        <v>3</v>
      </c>
      <c r="S2236" s="159"/>
      <c r="T2236" s="159">
        <f>VLOOKUP(VLOOKUP(G2236,Ma_KH!$A:$R,18,0)&amp;K2236,Gia_MB!$A:$F,6,0)</f>
        <v>50182</v>
      </c>
      <c r="U2236" s="254">
        <f t="shared" si="203"/>
        <v>150546</v>
      </c>
      <c r="V2236" s="159"/>
      <c r="W2236" s="246">
        <f t="shared" si="204"/>
        <v>0</v>
      </c>
      <c r="X2236" s="247" t="str">
        <f t="shared" si="205"/>
        <v>8</v>
      </c>
      <c r="Y2236" s="159"/>
      <c r="Z2236" s="254">
        <f t="shared" si="206"/>
        <v>12043.68</v>
      </c>
      <c r="AA2236" s="5">
        <f>VLOOKUP(G2236,Ma_KH!$A:$R,14,0)</f>
        <v>60</v>
      </c>
    </row>
    <row r="2237" spans="1:27" x14ac:dyDescent="0.25">
      <c r="A2237" s="261">
        <v>46118</v>
      </c>
      <c r="B2237" s="262">
        <v>4187232172</v>
      </c>
      <c r="C2237" s="263" t="s">
        <v>15253</v>
      </c>
      <c r="D2237" s="261">
        <v>46119</v>
      </c>
      <c r="E2237" s="206"/>
      <c r="F2237" s="189"/>
      <c r="G2237" s="265" t="s">
        <v>14998</v>
      </c>
      <c r="H2237" s="206"/>
      <c r="I2237" s="288">
        <v>4187232172</v>
      </c>
      <c r="J2237" s="283" t="s">
        <v>1786</v>
      </c>
      <c r="K2237" s="262" t="s">
        <v>48</v>
      </c>
      <c r="L2237" s="190" t="str">
        <f>VLOOKUP($K2237,TONG_SL!$A:$D,2,0)</f>
        <v>Mọc Nấm Hương 250g</v>
      </c>
      <c r="M2237" s="243"/>
      <c r="N2237" s="190" t="str">
        <f t="shared" si="202"/>
        <v>K-C6</v>
      </c>
      <c r="O2237" s="243"/>
      <c r="P2237" s="243"/>
      <c r="Q2237" s="190" t="str">
        <f>VLOOKUP(K2237,TONG_SL!$A:$D,3,0)</f>
        <v>Túi</v>
      </c>
      <c r="R2237" s="248">
        <v>3</v>
      </c>
      <c r="S2237" s="159"/>
      <c r="T2237" s="159">
        <f>VLOOKUP(VLOOKUP(G2237,Ma_KH!$A:$R,18,0)&amp;K2237,Gia_MB!$A:$F,6,0)</f>
        <v>46000</v>
      </c>
      <c r="U2237" s="254">
        <f t="shared" si="203"/>
        <v>138000</v>
      </c>
      <c r="V2237" s="159"/>
      <c r="W2237" s="246">
        <f t="shared" si="204"/>
        <v>0</v>
      </c>
      <c r="X2237" s="247" t="str">
        <f t="shared" si="205"/>
        <v>8</v>
      </c>
      <c r="Y2237" s="159"/>
      <c r="Z2237" s="254">
        <f t="shared" si="206"/>
        <v>11040</v>
      </c>
      <c r="AA2237" s="5">
        <f>VLOOKUP(G2237,Ma_KH!$A:$R,14,0)</f>
        <v>60</v>
      </c>
    </row>
    <row r="2238" spans="1:27" x14ac:dyDescent="0.25">
      <c r="A2238" s="261">
        <v>46118</v>
      </c>
      <c r="B2238" s="262">
        <v>4187232172</v>
      </c>
      <c r="C2238" s="263" t="s">
        <v>15253</v>
      </c>
      <c r="D2238" s="261">
        <v>46119</v>
      </c>
      <c r="E2238" s="206"/>
      <c r="F2238" s="189"/>
      <c r="G2238" s="265" t="s">
        <v>14998</v>
      </c>
      <c r="H2238" s="206"/>
      <c r="I2238" s="288">
        <v>4187232172</v>
      </c>
      <c r="J2238" s="283" t="s">
        <v>1786</v>
      </c>
      <c r="K2238" s="262" t="s">
        <v>37</v>
      </c>
      <c r="L2238" s="190" t="str">
        <f>VLOOKUP($K2238,TONG_SL!$A:$D,2,0)</f>
        <v>Chả cốm 300g</v>
      </c>
      <c r="M2238" s="243"/>
      <c r="N2238" s="190" t="str">
        <f t="shared" si="202"/>
        <v>K-C6</v>
      </c>
      <c r="O2238" s="243"/>
      <c r="P2238" s="243"/>
      <c r="Q2238" s="190" t="str">
        <f>VLOOKUP(K2238,TONG_SL!$A:$D,3,0)</f>
        <v>Túi</v>
      </c>
      <c r="R2238" s="248">
        <v>3</v>
      </c>
      <c r="S2238" s="159"/>
      <c r="T2238" s="159">
        <f>VLOOKUP(VLOOKUP(G2238,Ma_KH!$A:$R,18,0)&amp;K2238,Gia_MB!$A:$F,6,0)</f>
        <v>74250</v>
      </c>
      <c r="U2238" s="254">
        <f t="shared" si="203"/>
        <v>222750</v>
      </c>
      <c r="V2238" s="159"/>
      <c r="W2238" s="246">
        <f t="shared" si="204"/>
        <v>0</v>
      </c>
      <c r="X2238" s="247" t="str">
        <f t="shared" si="205"/>
        <v>8</v>
      </c>
      <c r="Y2238" s="159"/>
      <c r="Z2238" s="254">
        <f t="shared" si="206"/>
        <v>17820</v>
      </c>
      <c r="AA2238" s="5">
        <f>VLOOKUP(G2238,Ma_KH!$A:$R,14,0)</f>
        <v>60</v>
      </c>
    </row>
    <row r="2239" spans="1:27" x14ac:dyDescent="0.25">
      <c r="A2239" s="261">
        <v>46118</v>
      </c>
      <c r="B2239" s="262">
        <v>4187305826</v>
      </c>
      <c r="C2239" s="263" t="s">
        <v>15253</v>
      </c>
      <c r="D2239" s="261">
        <v>46119</v>
      </c>
      <c r="E2239" s="206"/>
      <c r="F2239" s="189"/>
      <c r="G2239" s="265" t="s">
        <v>14989</v>
      </c>
      <c r="H2239" s="206"/>
      <c r="I2239" s="288">
        <v>4187305826</v>
      </c>
      <c r="J2239" s="283" t="s">
        <v>1786</v>
      </c>
      <c r="K2239" s="262" t="s">
        <v>27</v>
      </c>
      <c r="L2239" s="190" t="str">
        <f>VLOOKUP($K2239,TONG_SL!$A:$D,2,0)</f>
        <v>Chân giò heo muối 300g</v>
      </c>
      <c r="M2239" s="243"/>
      <c r="N2239" s="190" t="str">
        <f t="shared" si="202"/>
        <v>K-C6</v>
      </c>
      <c r="O2239" s="243"/>
      <c r="P2239" s="243"/>
      <c r="Q2239" s="190" t="str">
        <f>VLOOKUP(K2239,TONG_SL!$A:$D,3,0)</f>
        <v>Túi</v>
      </c>
      <c r="R2239" s="248">
        <v>10</v>
      </c>
      <c r="S2239" s="159"/>
      <c r="T2239" s="159">
        <f>VLOOKUP(VLOOKUP(G2239,Ma_KH!$A:$R,18,0)&amp;K2239,Gia_MB!$A:$F,6,0)</f>
        <v>73431</v>
      </c>
      <c r="U2239" s="254">
        <f t="shared" si="203"/>
        <v>734310</v>
      </c>
      <c r="V2239" s="159"/>
      <c r="W2239" s="246">
        <f t="shared" si="204"/>
        <v>0</v>
      </c>
      <c r="X2239" s="247" t="str">
        <f t="shared" si="205"/>
        <v>8</v>
      </c>
      <c r="Y2239" s="159"/>
      <c r="Z2239" s="254">
        <f t="shared" si="206"/>
        <v>58744.800000000003</v>
      </c>
      <c r="AA2239" s="5">
        <f>VLOOKUP(G2239,Ma_KH!$A:$R,14,0)</f>
        <v>60</v>
      </c>
    </row>
    <row r="2240" spans="1:27" x14ac:dyDescent="0.25">
      <c r="A2240" s="261">
        <v>46118</v>
      </c>
      <c r="B2240" s="262">
        <v>4187305826</v>
      </c>
      <c r="C2240" s="263" t="s">
        <v>15253</v>
      </c>
      <c r="D2240" s="261">
        <v>46119</v>
      </c>
      <c r="E2240" s="206"/>
      <c r="F2240" s="189"/>
      <c r="G2240" s="265" t="s">
        <v>14989</v>
      </c>
      <c r="H2240" s="206"/>
      <c r="I2240" s="288">
        <v>4187305826</v>
      </c>
      <c r="J2240" s="283" t="s">
        <v>1786</v>
      </c>
      <c r="K2240" s="262" t="s">
        <v>34</v>
      </c>
      <c r="L2240" s="190" t="str">
        <f>VLOOKUP($K2240,TONG_SL!$A:$D,2,0)</f>
        <v>Tai heo muối 200g</v>
      </c>
      <c r="M2240" s="243"/>
      <c r="N2240" s="190" t="str">
        <f t="shared" si="202"/>
        <v>K-C6</v>
      </c>
      <c r="O2240" s="243"/>
      <c r="P2240" s="243"/>
      <c r="Q2240" s="190" t="str">
        <f>VLOOKUP(K2240,TONG_SL!$A:$D,3,0)</f>
        <v>Túi</v>
      </c>
      <c r="R2240" s="248">
        <v>3</v>
      </c>
      <c r="S2240" s="159"/>
      <c r="T2240" s="159">
        <f>VLOOKUP(VLOOKUP(G2240,Ma_KH!$A:$R,18,0)&amp;K2240,Gia_MB!$A:$F,6,0)</f>
        <v>55595</v>
      </c>
      <c r="U2240" s="254">
        <f t="shared" si="203"/>
        <v>166785</v>
      </c>
      <c r="V2240" s="159"/>
      <c r="W2240" s="246">
        <f t="shared" si="204"/>
        <v>0</v>
      </c>
      <c r="X2240" s="247" t="str">
        <f t="shared" si="205"/>
        <v>8</v>
      </c>
      <c r="Y2240" s="159"/>
      <c r="Z2240" s="254">
        <f t="shared" si="206"/>
        <v>13342.800000000001</v>
      </c>
      <c r="AA2240" s="5">
        <f>VLOOKUP(G2240,Ma_KH!$A:$R,14,0)</f>
        <v>60</v>
      </c>
    </row>
    <row r="2241" spans="1:27" x14ac:dyDescent="0.25">
      <c r="A2241" s="261">
        <v>46118</v>
      </c>
      <c r="B2241" s="262">
        <v>4187305826</v>
      </c>
      <c r="C2241" s="263" t="s">
        <v>15253</v>
      </c>
      <c r="D2241" s="261">
        <v>46119</v>
      </c>
      <c r="E2241" s="206"/>
      <c r="F2241" s="189"/>
      <c r="G2241" s="265" t="s">
        <v>14989</v>
      </c>
      <c r="H2241" s="206"/>
      <c r="I2241" s="288">
        <v>4187305826</v>
      </c>
      <c r="J2241" s="283" t="s">
        <v>1786</v>
      </c>
      <c r="K2241" s="262" t="s">
        <v>48</v>
      </c>
      <c r="L2241" s="190" t="str">
        <f>VLOOKUP($K2241,TONG_SL!$A:$D,2,0)</f>
        <v>Mọc Nấm Hương 250g</v>
      </c>
      <c r="M2241" s="243"/>
      <c r="N2241" s="190" t="str">
        <f t="shared" si="202"/>
        <v>K-C6</v>
      </c>
      <c r="O2241" s="243"/>
      <c r="P2241" s="243"/>
      <c r="Q2241" s="190" t="str">
        <f>VLOOKUP(K2241,TONG_SL!$A:$D,3,0)</f>
        <v>Túi</v>
      </c>
      <c r="R2241" s="248">
        <v>3</v>
      </c>
      <c r="S2241" s="159"/>
      <c r="T2241" s="159">
        <f>VLOOKUP(VLOOKUP(G2241,Ma_KH!$A:$R,18,0)&amp;K2241,Gia_MB!$A:$F,6,0)</f>
        <v>46000</v>
      </c>
      <c r="U2241" s="254">
        <f t="shared" si="203"/>
        <v>138000</v>
      </c>
      <c r="V2241" s="159"/>
      <c r="W2241" s="246">
        <f t="shared" si="204"/>
        <v>0</v>
      </c>
      <c r="X2241" s="247" t="str">
        <f t="shared" si="205"/>
        <v>8</v>
      </c>
      <c r="Y2241" s="159"/>
      <c r="Z2241" s="254">
        <f t="shared" si="206"/>
        <v>11040</v>
      </c>
      <c r="AA2241" s="5">
        <f>VLOOKUP(G2241,Ma_KH!$A:$R,14,0)</f>
        <v>60</v>
      </c>
    </row>
    <row r="2242" spans="1:27" x14ac:dyDescent="0.25">
      <c r="A2242" s="261">
        <v>46118</v>
      </c>
      <c r="B2242" s="262">
        <v>4187305826</v>
      </c>
      <c r="C2242" s="263" t="s">
        <v>15253</v>
      </c>
      <c r="D2242" s="261">
        <v>46119</v>
      </c>
      <c r="E2242" s="206"/>
      <c r="F2242" s="189"/>
      <c r="G2242" s="265" t="s">
        <v>14989</v>
      </c>
      <c r="H2242" s="206"/>
      <c r="I2242" s="288">
        <v>4187305826</v>
      </c>
      <c r="J2242" s="283" t="s">
        <v>1786</v>
      </c>
      <c r="K2242" s="262" t="s">
        <v>37</v>
      </c>
      <c r="L2242" s="190" t="str">
        <f>VLOOKUP($K2242,TONG_SL!$A:$D,2,0)</f>
        <v>Chả cốm 300g</v>
      </c>
      <c r="M2242" s="243"/>
      <c r="N2242" s="190" t="str">
        <f t="shared" si="202"/>
        <v>K-C6</v>
      </c>
      <c r="O2242" s="243"/>
      <c r="P2242" s="243"/>
      <c r="Q2242" s="190" t="str">
        <f>VLOOKUP(K2242,TONG_SL!$A:$D,3,0)</f>
        <v>Túi</v>
      </c>
      <c r="R2242" s="248">
        <v>3</v>
      </c>
      <c r="S2242" s="159"/>
      <c r="T2242" s="159">
        <f>VLOOKUP(VLOOKUP(G2242,Ma_KH!$A:$R,18,0)&amp;K2242,Gia_MB!$A:$F,6,0)</f>
        <v>74250</v>
      </c>
      <c r="U2242" s="254">
        <f t="shared" si="203"/>
        <v>222750</v>
      </c>
      <c r="V2242" s="159"/>
      <c r="W2242" s="246">
        <f t="shared" si="204"/>
        <v>0</v>
      </c>
      <c r="X2242" s="247" t="str">
        <f t="shared" si="205"/>
        <v>8</v>
      </c>
      <c r="Y2242" s="159"/>
      <c r="Z2242" s="254">
        <f t="shared" si="206"/>
        <v>17820</v>
      </c>
      <c r="AA2242" s="5">
        <f>VLOOKUP(G2242,Ma_KH!$A:$R,14,0)</f>
        <v>60</v>
      </c>
    </row>
    <row r="2243" spans="1:27" x14ac:dyDescent="0.25">
      <c r="A2243" s="261">
        <v>46118</v>
      </c>
      <c r="B2243" s="262">
        <v>4187305826</v>
      </c>
      <c r="C2243" s="263" t="s">
        <v>15253</v>
      </c>
      <c r="D2243" s="261">
        <v>46119</v>
      </c>
      <c r="E2243" s="206"/>
      <c r="F2243" s="189"/>
      <c r="G2243" s="265" t="s">
        <v>14989</v>
      </c>
      <c r="H2243" s="206"/>
      <c r="I2243" s="288">
        <v>4187305826</v>
      </c>
      <c r="J2243" s="283" t="s">
        <v>1786</v>
      </c>
      <c r="K2243" s="262" t="s">
        <v>39</v>
      </c>
      <c r="L2243" s="190" t="str">
        <f>VLOOKUP($K2243,TONG_SL!$A:$D,2,0)</f>
        <v>Chả nướng 300g</v>
      </c>
      <c r="M2243" s="243"/>
      <c r="N2243" s="190" t="str">
        <f t="shared" ref="N2243:N2306" si="207">IF($B2243&lt;&gt;"","K-C6","")</f>
        <v>K-C6</v>
      </c>
      <c r="O2243" s="243"/>
      <c r="P2243" s="243"/>
      <c r="Q2243" s="190" t="str">
        <f>VLOOKUP(K2243,TONG_SL!$A:$D,3,0)</f>
        <v>Túi</v>
      </c>
      <c r="R2243" s="248">
        <v>3</v>
      </c>
      <c r="S2243" s="159"/>
      <c r="T2243" s="159">
        <f>VLOOKUP(VLOOKUP(G2243,Ma_KH!$A:$R,18,0)&amp;K2243,Gia_MB!$A:$F,6,0)</f>
        <v>70950</v>
      </c>
      <c r="U2243" s="254">
        <f t="shared" si="203"/>
        <v>212850</v>
      </c>
      <c r="V2243" s="159"/>
      <c r="W2243" s="246">
        <f t="shared" si="204"/>
        <v>0</v>
      </c>
      <c r="X2243" s="247" t="str">
        <f t="shared" si="205"/>
        <v>8</v>
      </c>
      <c r="Y2243" s="159"/>
      <c r="Z2243" s="254">
        <f t="shared" si="206"/>
        <v>17028</v>
      </c>
      <c r="AA2243" s="5">
        <f>VLOOKUP(G2243,Ma_KH!$A:$R,14,0)</f>
        <v>60</v>
      </c>
    </row>
    <row r="2244" spans="1:27" x14ac:dyDescent="0.25">
      <c r="A2244" s="261">
        <v>46118</v>
      </c>
      <c r="B2244" s="262" t="s">
        <v>15730</v>
      </c>
      <c r="C2244" s="263" t="s">
        <v>15253</v>
      </c>
      <c r="D2244" s="261">
        <v>46119</v>
      </c>
      <c r="E2244" s="206"/>
      <c r="F2244" s="189"/>
      <c r="G2244" s="265" t="s">
        <v>14997</v>
      </c>
      <c r="H2244" s="206"/>
      <c r="I2244" s="288" t="s">
        <v>15730</v>
      </c>
      <c r="J2244" s="283" t="s">
        <v>1786</v>
      </c>
      <c r="K2244" s="262" t="s">
        <v>30</v>
      </c>
      <c r="L2244" s="190" t="str">
        <f>VLOOKUP($K2244,TONG_SL!$A:$D,2,0)</f>
        <v>Gà muối 500g</v>
      </c>
      <c r="M2244" s="243"/>
      <c r="N2244" s="190" t="str">
        <f t="shared" si="207"/>
        <v>K-C6</v>
      </c>
      <c r="O2244" s="243"/>
      <c r="P2244" s="243"/>
      <c r="Q2244" s="190" t="str">
        <f>VLOOKUP(K2244,TONG_SL!$A:$D,3,0)</f>
        <v>Túi</v>
      </c>
      <c r="R2244" s="248">
        <v>6</v>
      </c>
      <c r="S2244" s="159"/>
      <c r="T2244" s="159">
        <f>VLOOKUP(VLOOKUP(G2244,Ma_KH!$A:$R,18,0)&amp;K2244,Gia_MB!$A:$F,6,0)</f>
        <v>116611</v>
      </c>
      <c r="U2244" s="254">
        <f t="shared" si="203"/>
        <v>699666</v>
      </c>
      <c r="V2244" s="159"/>
      <c r="W2244" s="246">
        <f t="shared" si="204"/>
        <v>0</v>
      </c>
      <c r="X2244" s="247" t="str">
        <f t="shared" si="205"/>
        <v>8</v>
      </c>
      <c r="Y2244" s="159"/>
      <c r="Z2244" s="254">
        <f t="shared" si="206"/>
        <v>55973.279999999999</v>
      </c>
      <c r="AA2244" s="5">
        <f>VLOOKUP(G2244,Ma_KH!$A:$R,14,0)</f>
        <v>60</v>
      </c>
    </row>
    <row r="2245" spans="1:27" x14ac:dyDescent="0.25">
      <c r="A2245" s="261">
        <v>46118</v>
      </c>
      <c r="B2245" s="262" t="s">
        <v>15730</v>
      </c>
      <c r="C2245" s="263" t="s">
        <v>15253</v>
      </c>
      <c r="D2245" s="261">
        <v>46119</v>
      </c>
      <c r="E2245" s="206"/>
      <c r="F2245" s="189"/>
      <c r="G2245" s="265" t="s">
        <v>14997</v>
      </c>
      <c r="H2245" s="206"/>
      <c r="I2245" s="288" t="s">
        <v>15730</v>
      </c>
      <c r="J2245" s="283" t="s">
        <v>1786</v>
      </c>
      <c r="K2245" s="262" t="s">
        <v>34</v>
      </c>
      <c r="L2245" s="190" t="str">
        <f>VLOOKUP($K2245,TONG_SL!$A:$D,2,0)</f>
        <v>Tai heo muối 200g</v>
      </c>
      <c r="M2245" s="243"/>
      <c r="N2245" s="190" t="str">
        <f t="shared" si="207"/>
        <v>K-C6</v>
      </c>
      <c r="O2245" s="243"/>
      <c r="P2245" s="243"/>
      <c r="Q2245" s="190" t="str">
        <f>VLOOKUP(K2245,TONG_SL!$A:$D,3,0)</f>
        <v>Túi</v>
      </c>
      <c r="R2245" s="248">
        <v>3</v>
      </c>
      <c r="S2245" s="159"/>
      <c r="T2245" s="159">
        <f>VLOOKUP(VLOOKUP(G2245,Ma_KH!$A:$R,18,0)&amp;K2245,Gia_MB!$A:$F,6,0)</f>
        <v>55595</v>
      </c>
      <c r="U2245" s="254">
        <f t="shared" si="203"/>
        <v>166785</v>
      </c>
      <c r="V2245" s="159"/>
      <c r="W2245" s="246">
        <f t="shared" si="204"/>
        <v>0</v>
      </c>
      <c r="X2245" s="247" t="str">
        <f t="shared" si="205"/>
        <v>8</v>
      </c>
      <c r="Y2245" s="159"/>
      <c r="Z2245" s="254">
        <f t="shared" si="206"/>
        <v>13342.800000000001</v>
      </c>
      <c r="AA2245" s="5">
        <f>VLOOKUP(G2245,Ma_KH!$A:$R,14,0)</f>
        <v>60</v>
      </c>
    </row>
    <row r="2246" spans="1:27" x14ac:dyDescent="0.25">
      <c r="A2246" s="261">
        <v>46118</v>
      </c>
      <c r="B2246" s="262" t="s">
        <v>15730</v>
      </c>
      <c r="C2246" s="263" t="s">
        <v>15253</v>
      </c>
      <c r="D2246" s="261">
        <v>46119</v>
      </c>
      <c r="E2246" s="206"/>
      <c r="F2246" s="189"/>
      <c r="G2246" s="265" t="s">
        <v>14997</v>
      </c>
      <c r="H2246" s="206"/>
      <c r="I2246" s="288" t="s">
        <v>15730</v>
      </c>
      <c r="J2246" s="283" t="s">
        <v>1786</v>
      </c>
      <c r="K2246" s="262" t="s">
        <v>32</v>
      </c>
      <c r="L2246" s="190" t="str">
        <f>VLOOKUP($K2246,TONG_SL!$A:$D,2,0)</f>
        <v>Giò Tai Lưỡi Xào 250g</v>
      </c>
      <c r="M2246" s="243"/>
      <c r="N2246" s="190" t="str">
        <f t="shared" si="207"/>
        <v>K-C6</v>
      </c>
      <c r="O2246" s="243"/>
      <c r="P2246" s="243"/>
      <c r="Q2246" s="190" t="str">
        <f>VLOOKUP(K2246,TONG_SL!$A:$D,3,0)</f>
        <v>Túi</v>
      </c>
      <c r="R2246" s="248">
        <v>3</v>
      </c>
      <c r="S2246" s="159"/>
      <c r="T2246" s="159">
        <f>VLOOKUP(VLOOKUP(G2246,Ma_KH!$A:$R,18,0)&amp;K2246,Gia_MB!$A:$F,6,0)</f>
        <v>50182</v>
      </c>
      <c r="U2246" s="254">
        <f t="shared" si="203"/>
        <v>150546</v>
      </c>
      <c r="V2246" s="159"/>
      <c r="W2246" s="246">
        <f t="shared" si="204"/>
        <v>0</v>
      </c>
      <c r="X2246" s="247" t="str">
        <f t="shared" si="205"/>
        <v>8</v>
      </c>
      <c r="Y2246" s="159"/>
      <c r="Z2246" s="254">
        <f t="shared" si="206"/>
        <v>12043.68</v>
      </c>
      <c r="AA2246" s="5">
        <f>VLOOKUP(G2246,Ma_KH!$A:$R,14,0)</f>
        <v>60</v>
      </c>
    </row>
    <row r="2247" spans="1:27" x14ac:dyDescent="0.25">
      <c r="A2247" s="261">
        <v>46118</v>
      </c>
      <c r="B2247" s="262" t="s">
        <v>15730</v>
      </c>
      <c r="C2247" s="263" t="s">
        <v>15253</v>
      </c>
      <c r="D2247" s="261">
        <v>46119</v>
      </c>
      <c r="E2247" s="206"/>
      <c r="F2247" s="189"/>
      <c r="G2247" s="265" t="s">
        <v>14997</v>
      </c>
      <c r="H2247" s="206"/>
      <c r="I2247" s="288" t="s">
        <v>15730</v>
      </c>
      <c r="J2247" s="283" t="s">
        <v>1786</v>
      </c>
      <c r="K2247" s="262" t="s">
        <v>48</v>
      </c>
      <c r="L2247" s="190" t="str">
        <f>VLOOKUP($K2247,TONG_SL!$A:$D,2,0)</f>
        <v>Mọc Nấm Hương 250g</v>
      </c>
      <c r="M2247" s="243"/>
      <c r="N2247" s="190" t="str">
        <f t="shared" si="207"/>
        <v>K-C6</v>
      </c>
      <c r="O2247" s="243"/>
      <c r="P2247" s="243"/>
      <c r="Q2247" s="190" t="str">
        <f>VLOOKUP(K2247,TONG_SL!$A:$D,3,0)</f>
        <v>Túi</v>
      </c>
      <c r="R2247" s="248">
        <v>3</v>
      </c>
      <c r="S2247" s="159"/>
      <c r="T2247" s="159">
        <f>VLOOKUP(VLOOKUP(G2247,Ma_KH!$A:$R,18,0)&amp;K2247,Gia_MB!$A:$F,6,0)</f>
        <v>46000</v>
      </c>
      <c r="U2247" s="254">
        <f t="shared" si="203"/>
        <v>138000</v>
      </c>
      <c r="V2247" s="159"/>
      <c r="W2247" s="246">
        <f t="shared" si="204"/>
        <v>0</v>
      </c>
      <c r="X2247" s="247" t="str">
        <f t="shared" si="205"/>
        <v>8</v>
      </c>
      <c r="Y2247" s="159"/>
      <c r="Z2247" s="254">
        <f t="shared" si="206"/>
        <v>11040</v>
      </c>
      <c r="AA2247" s="5">
        <f>VLOOKUP(G2247,Ma_KH!$A:$R,14,0)</f>
        <v>60</v>
      </c>
    </row>
    <row r="2248" spans="1:27" x14ac:dyDescent="0.25">
      <c r="A2248" s="261">
        <v>46118</v>
      </c>
      <c r="B2248" s="262" t="s">
        <v>15730</v>
      </c>
      <c r="C2248" s="263" t="s">
        <v>15253</v>
      </c>
      <c r="D2248" s="261">
        <v>46119</v>
      </c>
      <c r="E2248" s="206"/>
      <c r="F2248" s="189"/>
      <c r="G2248" s="265" t="s">
        <v>14997</v>
      </c>
      <c r="H2248" s="206"/>
      <c r="I2248" s="288" t="s">
        <v>15730</v>
      </c>
      <c r="J2248" s="283" t="s">
        <v>1786</v>
      </c>
      <c r="K2248" s="262" t="s">
        <v>37</v>
      </c>
      <c r="L2248" s="190" t="str">
        <f>VLOOKUP($K2248,TONG_SL!$A:$D,2,0)</f>
        <v>Chả cốm 300g</v>
      </c>
      <c r="M2248" s="243"/>
      <c r="N2248" s="190" t="str">
        <f t="shared" si="207"/>
        <v>K-C6</v>
      </c>
      <c r="O2248" s="243"/>
      <c r="P2248" s="243"/>
      <c r="Q2248" s="190" t="str">
        <f>VLOOKUP(K2248,TONG_SL!$A:$D,3,0)</f>
        <v>Túi</v>
      </c>
      <c r="R2248" s="248">
        <v>3</v>
      </c>
      <c r="S2248" s="159"/>
      <c r="T2248" s="159">
        <f>VLOOKUP(VLOOKUP(G2248,Ma_KH!$A:$R,18,0)&amp;K2248,Gia_MB!$A:$F,6,0)</f>
        <v>74250</v>
      </c>
      <c r="U2248" s="254">
        <f t="shared" si="203"/>
        <v>222750</v>
      </c>
      <c r="V2248" s="159"/>
      <c r="W2248" s="246">
        <f t="shared" si="204"/>
        <v>0</v>
      </c>
      <c r="X2248" s="247" t="str">
        <f t="shared" si="205"/>
        <v>8</v>
      </c>
      <c r="Y2248" s="159"/>
      <c r="Z2248" s="254">
        <f t="shared" si="206"/>
        <v>17820</v>
      </c>
      <c r="AA2248" s="5">
        <f>VLOOKUP(G2248,Ma_KH!$A:$R,14,0)</f>
        <v>60</v>
      </c>
    </row>
    <row r="2249" spans="1:27" x14ac:dyDescent="0.25">
      <c r="A2249" s="261">
        <v>46118</v>
      </c>
      <c r="B2249" s="262" t="s">
        <v>15730</v>
      </c>
      <c r="C2249" s="263" t="s">
        <v>15253</v>
      </c>
      <c r="D2249" s="261">
        <v>46119</v>
      </c>
      <c r="E2249" s="206"/>
      <c r="F2249" s="189"/>
      <c r="G2249" s="265" t="s">
        <v>14997</v>
      </c>
      <c r="H2249" s="206"/>
      <c r="I2249" s="288" t="s">
        <v>15730</v>
      </c>
      <c r="J2249" s="283" t="s">
        <v>1786</v>
      </c>
      <c r="K2249" s="262" t="s">
        <v>39</v>
      </c>
      <c r="L2249" s="190" t="str">
        <f>VLOOKUP($K2249,TONG_SL!$A:$D,2,0)</f>
        <v>Chả nướng 300g</v>
      </c>
      <c r="M2249" s="243"/>
      <c r="N2249" s="190" t="str">
        <f t="shared" si="207"/>
        <v>K-C6</v>
      </c>
      <c r="O2249" s="243"/>
      <c r="P2249" s="243"/>
      <c r="Q2249" s="190" t="str">
        <f>VLOOKUP(K2249,TONG_SL!$A:$D,3,0)</f>
        <v>Túi</v>
      </c>
      <c r="R2249" s="248">
        <v>3</v>
      </c>
      <c r="S2249" s="159"/>
      <c r="T2249" s="159">
        <f>VLOOKUP(VLOOKUP(G2249,Ma_KH!$A:$R,18,0)&amp;K2249,Gia_MB!$A:$F,6,0)</f>
        <v>70950</v>
      </c>
      <c r="U2249" s="254">
        <f t="shared" si="203"/>
        <v>212850</v>
      </c>
      <c r="V2249" s="159"/>
      <c r="W2249" s="246">
        <f t="shared" si="204"/>
        <v>0</v>
      </c>
      <c r="X2249" s="247" t="str">
        <f t="shared" si="205"/>
        <v>8</v>
      </c>
      <c r="Y2249" s="159"/>
      <c r="Z2249" s="254">
        <f t="shared" si="206"/>
        <v>17028</v>
      </c>
      <c r="AA2249" s="5">
        <f>VLOOKUP(G2249,Ma_KH!$A:$R,14,0)</f>
        <v>60</v>
      </c>
    </row>
    <row r="2250" spans="1:27" x14ac:dyDescent="0.25">
      <c r="A2250" s="261">
        <v>46118</v>
      </c>
      <c r="B2250" s="262">
        <v>4187305457</v>
      </c>
      <c r="C2250" s="263" t="s">
        <v>15253</v>
      </c>
      <c r="D2250" s="261">
        <v>46119</v>
      </c>
      <c r="E2250" s="206"/>
      <c r="F2250" s="189"/>
      <c r="G2250" s="265" t="s">
        <v>14291</v>
      </c>
      <c r="H2250" s="206"/>
      <c r="I2250" s="288">
        <v>4187305457</v>
      </c>
      <c r="J2250" s="283" t="s">
        <v>70</v>
      </c>
      <c r="K2250" s="262" t="s">
        <v>30</v>
      </c>
      <c r="L2250" s="190" t="str">
        <f>VLOOKUP($K2250,TONG_SL!$A:$D,2,0)</f>
        <v>Gà muối 500g</v>
      </c>
      <c r="M2250" s="243"/>
      <c r="N2250" s="190" t="str">
        <f t="shared" si="207"/>
        <v>K-C6</v>
      </c>
      <c r="O2250" s="243"/>
      <c r="P2250" s="243"/>
      <c r="Q2250" s="190" t="str">
        <f>VLOOKUP(K2250,TONG_SL!$A:$D,3,0)</f>
        <v>Túi</v>
      </c>
      <c r="R2250" s="248">
        <v>5</v>
      </c>
      <c r="S2250" s="159"/>
      <c r="T2250" s="159">
        <f>VLOOKUP(VLOOKUP(G2250,Ma_KH!$A:$R,18,0)&amp;K2250,Gia_MB!$A:$F,6,0)</f>
        <v>116611</v>
      </c>
      <c r="U2250" s="254">
        <f t="shared" si="203"/>
        <v>583055</v>
      </c>
      <c r="V2250" s="159"/>
      <c r="W2250" s="246">
        <f t="shared" si="204"/>
        <v>0</v>
      </c>
      <c r="X2250" s="247" t="str">
        <f t="shared" si="205"/>
        <v>8</v>
      </c>
      <c r="Y2250" s="159"/>
      <c r="Z2250" s="254">
        <f t="shared" si="206"/>
        <v>46644.4</v>
      </c>
      <c r="AA2250" s="5">
        <f>VLOOKUP(G2250,Ma_KH!$A:$R,14,0)</f>
        <v>60</v>
      </c>
    </row>
    <row r="2251" spans="1:27" x14ac:dyDescent="0.25">
      <c r="A2251" s="261">
        <v>46118</v>
      </c>
      <c r="B2251" s="262">
        <v>4187305457</v>
      </c>
      <c r="C2251" s="263" t="s">
        <v>15253</v>
      </c>
      <c r="D2251" s="261">
        <v>46119</v>
      </c>
      <c r="E2251" s="206"/>
      <c r="F2251" s="189"/>
      <c r="G2251" s="265" t="s">
        <v>14291</v>
      </c>
      <c r="H2251" s="206"/>
      <c r="I2251" s="288">
        <v>4187305457</v>
      </c>
      <c r="J2251" s="283" t="s">
        <v>70</v>
      </c>
      <c r="K2251" s="262" t="s">
        <v>27</v>
      </c>
      <c r="L2251" s="190" t="str">
        <f>VLOOKUP($K2251,TONG_SL!$A:$D,2,0)</f>
        <v>Chân giò heo muối 300g</v>
      </c>
      <c r="M2251" s="243"/>
      <c r="N2251" s="190" t="str">
        <f t="shared" si="207"/>
        <v>K-C6</v>
      </c>
      <c r="O2251" s="243"/>
      <c r="P2251" s="243"/>
      <c r="Q2251" s="190" t="str">
        <f>VLOOKUP(K2251,TONG_SL!$A:$D,3,0)</f>
        <v>Túi</v>
      </c>
      <c r="R2251" s="248">
        <v>10</v>
      </c>
      <c r="S2251" s="159"/>
      <c r="T2251" s="159">
        <f>VLOOKUP(VLOOKUP(G2251,Ma_KH!$A:$R,18,0)&amp;K2251,Gia_MB!$A:$F,6,0)</f>
        <v>73431</v>
      </c>
      <c r="U2251" s="254">
        <f t="shared" si="203"/>
        <v>734310</v>
      </c>
      <c r="V2251" s="159"/>
      <c r="W2251" s="246">
        <f t="shared" si="204"/>
        <v>0</v>
      </c>
      <c r="X2251" s="247" t="str">
        <f t="shared" si="205"/>
        <v>8</v>
      </c>
      <c r="Y2251" s="159"/>
      <c r="Z2251" s="254">
        <f t="shared" si="206"/>
        <v>58744.800000000003</v>
      </c>
      <c r="AA2251" s="5">
        <f>VLOOKUP(G2251,Ma_KH!$A:$R,14,0)</f>
        <v>60</v>
      </c>
    </row>
    <row r="2252" spans="1:27" x14ac:dyDescent="0.25">
      <c r="A2252" s="261">
        <v>46118</v>
      </c>
      <c r="B2252" s="262">
        <v>4187305457</v>
      </c>
      <c r="C2252" s="263" t="s">
        <v>15253</v>
      </c>
      <c r="D2252" s="261">
        <v>46119</v>
      </c>
      <c r="E2252" s="206"/>
      <c r="F2252" s="189"/>
      <c r="G2252" s="265" t="s">
        <v>14291</v>
      </c>
      <c r="H2252" s="206"/>
      <c r="I2252" s="288">
        <v>4187305457</v>
      </c>
      <c r="J2252" s="283" t="s">
        <v>70</v>
      </c>
      <c r="K2252" s="262" t="s">
        <v>48</v>
      </c>
      <c r="L2252" s="190" t="str">
        <f>VLOOKUP($K2252,TONG_SL!$A:$D,2,0)</f>
        <v>Mọc Nấm Hương 250g</v>
      </c>
      <c r="M2252" s="243"/>
      <c r="N2252" s="190" t="str">
        <f t="shared" si="207"/>
        <v>K-C6</v>
      </c>
      <c r="O2252" s="243"/>
      <c r="P2252" s="243"/>
      <c r="Q2252" s="190" t="str">
        <f>VLOOKUP(K2252,TONG_SL!$A:$D,3,0)</f>
        <v>Túi</v>
      </c>
      <c r="R2252" s="248">
        <v>5</v>
      </c>
      <c r="S2252" s="159"/>
      <c r="T2252" s="159">
        <f>VLOOKUP(VLOOKUP(G2252,Ma_KH!$A:$R,18,0)&amp;K2252,Gia_MB!$A:$F,6,0)</f>
        <v>46000</v>
      </c>
      <c r="U2252" s="254">
        <f t="shared" si="203"/>
        <v>230000</v>
      </c>
      <c r="V2252" s="159"/>
      <c r="W2252" s="246">
        <f t="shared" si="204"/>
        <v>0</v>
      </c>
      <c r="X2252" s="247" t="str">
        <f t="shared" si="205"/>
        <v>8</v>
      </c>
      <c r="Y2252" s="159"/>
      <c r="Z2252" s="254">
        <f t="shared" si="206"/>
        <v>18400</v>
      </c>
      <c r="AA2252" s="5">
        <f>VLOOKUP(G2252,Ma_KH!$A:$R,14,0)</f>
        <v>60</v>
      </c>
    </row>
    <row r="2253" spans="1:27" x14ac:dyDescent="0.25">
      <c r="A2253" s="261">
        <v>46118</v>
      </c>
      <c r="B2253" s="262">
        <v>4187305457</v>
      </c>
      <c r="C2253" s="263" t="s">
        <v>15253</v>
      </c>
      <c r="D2253" s="261">
        <v>46119</v>
      </c>
      <c r="E2253" s="206"/>
      <c r="F2253" s="189"/>
      <c r="G2253" s="265" t="s">
        <v>14291</v>
      </c>
      <c r="H2253" s="206"/>
      <c r="I2253" s="288">
        <v>4187305457</v>
      </c>
      <c r="J2253" s="283" t="s">
        <v>70</v>
      </c>
      <c r="K2253" s="262" t="s">
        <v>39</v>
      </c>
      <c r="L2253" s="190" t="str">
        <f>VLOOKUP($K2253,TONG_SL!$A:$D,2,0)</f>
        <v>Chả nướng 300g</v>
      </c>
      <c r="M2253" s="243"/>
      <c r="N2253" s="190" t="str">
        <f t="shared" si="207"/>
        <v>K-C6</v>
      </c>
      <c r="O2253" s="243"/>
      <c r="P2253" s="243"/>
      <c r="Q2253" s="190" t="str">
        <f>VLOOKUP(K2253,TONG_SL!$A:$D,3,0)</f>
        <v>Túi</v>
      </c>
      <c r="R2253" s="248">
        <v>3</v>
      </c>
      <c r="S2253" s="159"/>
      <c r="T2253" s="159">
        <f>VLOOKUP(VLOOKUP(G2253,Ma_KH!$A:$R,18,0)&amp;K2253,Gia_MB!$A:$F,6,0)</f>
        <v>70950</v>
      </c>
      <c r="U2253" s="254">
        <f t="shared" si="203"/>
        <v>212850</v>
      </c>
      <c r="V2253" s="159"/>
      <c r="W2253" s="246">
        <f t="shared" si="204"/>
        <v>0</v>
      </c>
      <c r="X2253" s="247" t="str">
        <f t="shared" si="205"/>
        <v>8</v>
      </c>
      <c r="Y2253" s="159"/>
      <c r="Z2253" s="254">
        <f t="shared" si="206"/>
        <v>17028</v>
      </c>
      <c r="AA2253" s="5">
        <f>VLOOKUP(G2253,Ma_KH!$A:$R,14,0)</f>
        <v>60</v>
      </c>
    </row>
    <row r="2254" spans="1:27" x14ac:dyDescent="0.25">
      <c r="A2254" s="261">
        <v>46118</v>
      </c>
      <c r="B2254" s="262">
        <v>4187294878</v>
      </c>
      <c r="C2254" s="263" t="s">
        <v>15253</v>
      </c>
      <c r="D2254" s="261">
        <v>46119</v>
      </c>
      <c r="E2254" s="206"/>
      <c r="F2254" s="189"/>
      <c r="G2254" s="265" t="s">
        <v>14292</v>
      </c>
      <c r="H2254" s="206"/>
      <c r="I2254" s="288">
        <v>4187294878</v>
      </c>
      <c r="J2254" s="283" t="s">
        <v>70</v>
      </c>
      <c r="K2254" s="262" t="s">
        <v>27</v>
      </c>
      <c r="L2254" s="190" t="str">
        <f>VLOOKUP($K2254,TONG_SL!$A:$D,2,0)</f>
        <v>Chân giò heo muối 300g</v>
      </c>
      <c r="M2254" s="243"/>
      <c r="N2254" s="190" t="str">
        <f t="shared" si="207"/>
        <v>K-C6</v>
      </c>
      <c r="O2254" s="243"/>
      <c r="P2254" s="243"/>
      <c r="Q2254" s="190" t="str">
        <f>VLOOKUP(K2254,TONG_SL!$A:$D,3,0)</f>
        <v>Túi</v>
      </c>
      <c r="R2254" s="248">
        <v>10</v>
      </c>
      <c r="S2254" s="159"/>
      <c r="T2254" s="159">
        <f>VLOOKUP(VLOOKUP(G2254,Ma_KH!$A:$R,18,0)&amp;K2254,Gia_MB!$A:$F,6,0)</f>
        <v>73431</v>
      </c>
      <c r="U2254" s="254">
        <f t="shared" si="203"/>
        <v>734310</v>
      </c>
      <c r="V2254" s="159"/>
      <c r="W2254" s="246">
        <f t="shared" si="204"/>
        <v>0</v>
      </c>
      <c r="X2254" s="247" t="str">
        <f t="shared" si="205"/>
        <v>8</v>
      </c>
      <c r="Y2254" s="159"/>
      <c r="Z2254" s="254">
        <f t="shared" si="206"/>
        <v>58744.800000000003</v>
      </c>
      <c r="AA2254" s="5">
        <f>VLOOKUP(G2254,Ma_KH!$A:$R,14,0)</f>
        <v>60</v>
      </c>
    </row>
    <row r="2255" spans="1:27" x14ac:dyDescent="0.25">
      <c r="A2255" s="261">
        <v>46118</v>
      </c>
      <c r="B2255" s="262">
        <v>4187294878</v>
      </c>
      <c r="C2255" s="263" t="s">
        <v>15253</v>
      </c>
      <c r="D2255" s="261">
        <v>46119</v>
      </c>
      <c r="E2255" s="206"/>
      <c r="F2255" s="189"/>
      <c r="G2255" s="265" t="s">
        <v>14292</v>
      </c>
      <c r="H2255" s="206"/>
      <c r="I2255" s="288">
        <v>4187294878</v>
      </c>
      <c r="J2255" s="283" t="s">
        <v>70</v>
      </c>
      <c r="K2255" s="262" t="s">
        <v>48</v>
      </c>
      <c r="L2255" s="190" t="str">
        <f>VLOOKUP($K2255,TONG_SL!$A:$D,2,0)</f>
        <v>Mọc Nấm Hương 250g</v>
      </c>
      <c r="M2255" s="243"/>
      <c r="N2255" s="190" t="str">
        <f t="shared" si="207"/>
        <v>K-C6</v>
      </c>
      <c r="O2255" s="243"/>
      <c r="P2255" s="243"/>
      <c r="Q2255" s="190" t="str">
        <f>VLOOKUP(K2255,TONG_SL!$A:$D,3,0)</f>
        <v>Túi</v>
      </c>
      <c r="R2255" s="248">
        <v>5</v>
      </c>
      <c r="S2255" s="159"/>
      <c r="T2255" s="159">
        <f>VLOOKUP(VLOOKUP(G2255,Ma_KH!$A:$R,18,0)&amp;K2255,Gia_MB!$A:$F,6,0)</f>
        <v>46000</v>
      </c>
      <c r="U2255" s="254">
        <f t="shared" si="203"/>
        <v>230000</v>
      </c>
      <c r="V2255" s="159"/>
      <c r="W2255" s="246">
        <f t="shared" si="204"/>
        <v>0</v>
      </c>
      <c r="X2255" s="247" t="str">
        <f t="shared" si="205"/>
        <v>8</v>
      </c>
      <c r="Y2255" s="159"/>
      <c r="Z2255" s="254">
        <f t="shared" si="206"/>
        <v>18400</v>
      </c>
      <c r="AA2255" s="5">
        <f>VLOOKUP(G2255,Ma_KH!$A:$R,14,0)</f>
        <v>60</v>
      </c>
    </row>
    <row r="2256" spans="1:27" x14ac:dyDescent="0.25">
      <c r="A2256" s="186">
        <v>46118</v>
      </c>
      <c r="B2256" s="205" t="s">
        <v>15731</v>
      </c>
      <c r="C2256" s="189" t="s">
        <v>15253</v>
      </c>
      <c r="D2256" s="186">
        <v>46119</v>
      </c>
      <c r="E2256" s="206"/>
      <c r="F2256" s="189"/>
      <c r="G2256" s="207" t="s">
        <v>14320</v>
      </c>
      <c r="H2256" s="206"/>
      <c r="I2256" s="288" t="s">
        <v>15731</v>
      </c>
      <c r="J2256" s="283" t="s">
        <v>70</v>
      </c>
      <c r="K2256" s="205" t="s">
        <v>30</v>
      </c>
      <c r="L2256" s="190" t="str">
        <f>VLOOKUP($K2256,TONG_SL!$A:$D,2,0)</f>
        <v>Gà muối 500g</v>
      </c>
      <c r="M2256" s="243"/>
      <c r="N2256" s="190" t="str">
        <f t="shared" si="207"/>
        <v>K-C6</v>
      </c>
      <c r="O2256" s="243"/>
      <c r="P2256" s="243"/>
      <c r="Q2256" s="190" t="str">
        <f>VLOOKUP(K2256,TONG_SL!$A:$D,3,0)</f>
        <v>Túi</v>
      </c>
      <c r="R2256" s="248">
        <v>5</v>
      </c>
      <c r="S2256" s="159"/>
      <c r="T2256" s="159">
        <f>VLOOKUP(VLOOKUP(G2256,Ma_KH!$A:$R,18,0)&amp;K2256,Gia_MB!$A:$F,6,0)</f>
        <v>116611</v>
      </c>
      <c r="U2256" s="254">
        <f t="shared" si="203"/>
        <v>583055</v>
      </c>
      <c r="V2256" s="159"/>
      <c r="W2256" s="246">
        <f t="shared" si="204"/>
        <v>0</v>
      </c>
      <c r="X2256" s="247" t="str">
        <f t="shared" si="205"/>
        <v>8</v>
      </c>
      <c r="Y2256" s="159"/>
      <c r="Z2256" s="254">
        <f t="shared" si="206"/>
        <v>46644.4</v>
      </c>
      <c r="AA2256" s="5">
        <f>VLOOKUP(G2256,Ma_KH!$A:$R,14,0)</f>
        <v>60</v>
      </c>
    </row>
    <row r="2257" spans="1:27" x14ac:dyDescent="0.25">
      <c r="A2257" s="186">
        <v>46118</v>
      </c>
      <c r="B2257" s="205" t="s">
        <v>15732</v>
      </c>
      <c r="C2257" s="189" t="s">
        <v>15253</v>
      </c>
      <c r="D2257" s="186">
        <v>46119</v>
      </c>
      <c r="E2257" s="206"/>
      <c r="F2257" s="189"/>
      <c r="G2257" s="207" t="s">
        <v>14319</v>
      </c>
      <c r="H2257" s="206"/>
      <c r="I2257" s="288" t="s">
        <v>15732</v>
      </c>
      <c r="J2257" s="283" t="s">
        <v>70</v>
      </c>
      <c r="K2257" s="205" t="s">
        <v>27</v>
      </c>
      <c r="L2257" s="190" t="str">
        <f>VLOOKUP($K2257,TONG_SL!$A:$D,2,0)</f>
        <v>Chân giò heo muối 300g</v>
      </c>
      <c r="M2257" s="243"/>
      <c r="N2257" s="190" t="str">
        <f t="shared" si="207"/>
        <v>K-C6</v>
      </c>
      <c r="O2257" s="243"/>
      <c r="P2257" s="243"/>
      <c r="Q2257" s="190" t="str">
        <f>VLOOKUP(K2257,TONG_SL!$A:$D,3,0)</f>
        <v>Túi</v>
      </c>
      <c r="R2257" s="248">
        <v>3</v>
      </c>
      <c r="S2257" s="159"/>
      <c r="T2257" s="159">
        <f>VLOOKUP(VLOOKUP(G2257,Ma_KH!$A:$R,18,0)&amp;K2257,Gia_MB!$A:$F,6,0)</f>
        <v>73431</v>
      </c>
      <c r="U2257" s="254">
        <f t="shared" si="203"/>
        <v>220293</v>
      </c>
      <c r="V2257" s="159"/>
      <c r="W2257" s="246">
        <f t="shared" si="204"/>
        <v>0</v>
      </c>
      <c r="X2257" s="247" t="str">
        <f t="shared" si="205"/>
        <v>8</v>
      </c>
      <c r="Y2257" s="159"/>
      <c r="Z2257" s="254">
        <f t="shared" si="206"/>
        <v>17623.439999999999</v>
      </c>
      <c r="AA2257" s="5">
        <f>VLOOKUP(G2257,Ma_KH!$A:$R,14,0)</f>
        <v>60</v>
      </c>
    </row>
    <row r="2258" spans="1:27" x14ac:dyDescent="0.25">
      <c r="A2258" s="186">
        <v>46118</v>
      </c>
      <c r="B2258" s="205" t="s">
        <v>15732</v>
      </c>
      <c r="C2258" s="189" t="s">
        <v>15253</v>
      </c>
      <c r="D2258" s="186">
        <v>46119</v>
      </c>
      <c r="E2258" s="206"/>
      <c r="F2258" s="189"/>
      <c r="G2258" s="207" t="s">
        <v>14319</v>
      </c>
      <c r="H2258" s="206"/>
      <c r="I2258" s="288" t="s">
        <v>15732</v>
      </c>
      <c r="J2258" s="283" t="s">
        <v>70</v>
      </c>
      <c r="K2258" s="205" t="s">
        <v>34</v>
      </c>
      <c r="L2258" s="190" t="str">
        <f>VLOOKUP($K2258,TONG_SL!$A:$D,2,0)</f>
        <v>Tai heo muối 200g</v>
      </c>
      <c r="M2258" s="243"/>
      <c r="N2258" s="190" t="str">
        <f t="shared" si="207"/>
        <v>K-C6</v>
      </c>
      <c r="O2258" s="243"/>
      <c r="P2258" s="243"/>
      <c r="Q2258" s="190" t="str">
        <f>VLOOKUP(K2258,TONG_SL!$A:$D,3,0)</f>
        <v>Túi</v>
      </c>
      <c r="R2258" s="248">
        <v>3</v>
      </c>
      <c r="S2258" s="159"/>
      <c r="T2258" s="159">
        <f>VLOOKUP(VLOOKUP(G2258,Ma_KH!$A:$R,18,0)&amp;K2258,Gia_MB!$A:$F,6,0)</f>
        <v>55595</v>
      </c>
      <c r="U2258" s="254">
        <f t="shared" si="203"/>
        <v>166785</v>
      </c>
      <c r="V2258" s="159"/>
      <c r="W2258" s="246">
        <f t="shared" si="204"/>
        <v>0</v>
      </c>
      <c r="X2258" s="247" t="str">
        <f t="shared" si="205"/>
        <v>8</v>
      </c>
      <c r="Y2258" s="159"/>
      <c r="Z2258" s="254">
        <f t="shared" si="206"/>
        <v>13342.800000000001</v>
      </c>
      <c r="AA2258" s="5">
        <f>VLOOKUP(G2258,Ma_KH!$A:$R,14,0)</f>
        <v>60</v>
      </c>
    </row>
    <row r="2259" spans="1:27" x14ac:dyDescent="0.25">
      <c r="A2259" s="186">
        <v>46118</v>
      </c>
      <c r="B2259" s="205" t="s">
        <v>15732</v>
      </c>
      <c r="C2259" s="189" t="s">
        <v>15253</v>
      </c>
      <c r="D2259" s="186">
        <v>46119</v>
      </c>
      <c r="E2259" s="206"/>
      <c r="F2259" s="189"/>
      <c r="G2259" s="207" t="s">
        <v>14319</v>
      </c>
      <c r="H2259" s="206"/>
      <c r="I2259" s="288" t="s">
        <v>15732</v>
      </c>
      <c r="J2259" s="283" t="s">
        <v>70</v>
      </c>
      <c r="K2259" s="205" t="s">
        <v>32</v>
      </c>
      <c r="L2259" s="190" t="str">
        <f>VLOOKUP($K2259,TONG_SL!$A:$D,2,0)</f>
        <v>Giò Tai Lưỡi Xào 250g</v>
      </c>
      <c r="M2259" s="243"/>
      <c r="N2259" s="190" t="str">
        <f t="shared" si="207"/>
        <v>K-C6</v>
      </c>
      <c r="O2259" s="243"/>
      <c r="P2259" s="243"/>
      <c r="Q2259" s="190" t="str">
        <f>VLOOKUP(K2259,TONG_SL!$A:$D,3,0)</f>
        <v>Túi</v>
      </c>
      <c r="R2259" s="248">
        <v>3</v>
      </c>
      <c r="S2259" s="159"/>
      <c r="T2259" s="159">
        <f>VLOOKUP(VLOOKUP(G2259,Ma_KH!$A:$R,18,0)&amp;K2259,Gia_MB!$A:$F,6,0)</f>
        <v>50182</v>
      </c>
      <c r="U2259" s="254">
        <f t="shared" si="203"/>
        <v>150546</v>
      </c>
      <c r="V2259" s="159"/>
      <c r="W2259" s="246">
        <f t="shared" si="204"/>
        <v>0</v>
      </c>
      <c r="X2259" s="247" t="str">
        <f t="shared" si="205"/>
        <v>8</v>
      </c>
      <c r="Y2259" s="159"/>
      <c r="Z2259" s="254">
        <f t="shared" si="206"/>
        <v>12043.68</v>
      </c>
      <c r="AA2259" s="5">
        <f>VLOOKUP(G2259,Ma_KH!$A:$R,14,0)</f>
        <v>60</v>
      </c>
    </row>
    <row r="2260" spans="1:27" x14ac:dyDescent="0.25">
      <c r="A2260" s="186">
        <v>46118</v>
      </c>
      <c r="B2260" s="205" t="s">
        <v>15733</v>
      </c>
      <c r="C2260" s="189" t="s">
        <v>15253</v>
      </c>
      <c r="D2260" s="186">
        <v>46119</v>
      </c>
      <c r="E2260" s="206"/>
      <c r="F2260" s="189"/>
      <c r="G2260" s="207" t="s">
        <v>14281</v>
      </c>
      <c r="H2260" s="206"/>
      <c r="I2260" s="288" t="s">
        <v>15733</v>
      </c>
      <c r="J2260" s="283" t="s">
        <v>70</v>
      </c>
      <c r="K2260" s="205" t="s">
        <v>30</v>
      </c>
      <c r="L2260" s="190" t="str">
        <f>VLOOKUP($K2260,TONG_SL!$A:$D,2,0)</f>
        <v>Gà muối 500g</v>
      </c>
      <c r="M2260" s="243"/>
      <c r="N2260" s="190" t="str">
        <f t="shared" si="207"/>
        <v>K-C6</v>
      </c>
      <c r="O2260" s="243"/>
      <c r="P2260" s="243"/>
      <c r="Q2260" s="190" t="str">
        <f>VLOOKUP(K2260,TONG_SL!$A:$D,3,0)</f>
        <v>Túi</v>
      </c>
      <c r="R2260" s="248">
        <v>3</v>
      </c>
      <c r="S2260" s="159"/>
      <c r="T2260" s="159">
        <f>VLOOKUP(VLOOKUP(G2260,Ma_KH!$A:$R,18,0)&amp;K2260,Gia_MB!$A:$F,6,0)</f>
        <v>116611</v>
      </c>
      <c r="U2260" s="254">
        <f t="shared" si="203"/>
        <v>349833</v>
      </c>
      <c r="V2260" s="159"/>
      <c r="W2260" s="246">
        <f t="shared" si="204"/>
        <v>0</v>
      </c>
      <c r="X2260" s="247" t="str">
        <f t="shared" si="205"/>
        <v>8</v>
      </c>
      <c r="Y2260" s="159"/>
      <c r="Z2260" s="254">
        <f t="shared" si="206"/>
        <v>27986.639999999999</v>
      </c>
      <c r="AA2260" s="5">
        <f>VLOOKUP(G2260,Ma_KH!$A:$R,14,0)</f>
        <v>60</v>
      </c>
    </row>
    <row r="2261" spans="1:27" x14ac:dyDescent="0.25">
      <c r="A2261" s="186">
        <v>46118</v>
      </c>
      <c r="B2261" s="205" t="s">
        <v>15733</v>
      </c>
      <c r="C2261" s="189" t="s">
        <v>15253</v>
      </c>
      <c r="D2261" s="186">
        <v>46119</v>
      </c>
      <c r="E2261" s="206"/>
      <c r="F2261" s="189"/>
      <c r="G2261" s="207" t="s">
        <v>14281</v>
      </c>
      <c r="H2261" s="206"/>
      <c r="I2261" s="288" t="s">
        <v>15733</v>
      </c>
      <c r="J2261" s="283" t="s">
        <v>70</v>
      </c>
      <c r="K2261" s="205" t="s">
        <v>27</v>
      </c>
      <c r="L2261" s="190" t="str">
        <f>VLOOKUP($K2261,TONG_SL!$A:$D,2,0)</f>
        <v>Chân giò heo muối 300g</v>
      </c>
      <c r="M2261" s="243"/>
      <c r="N2261" s="190" t="str">
        <f t="shared" si="207"/>
        <v>K-C6</v>
      </c>
      <c r="O2261" s="243"/>
      <c r="P2261" s="243"/>
      <c r="Q2261" s="190" t="str">
        <f>VLOOKUP(K2261,TONG_SL!$A:$D,3,0)</f>
        <v>Túi</v>
      </c>
      <c r="R2261" s="248">
        <v>5</v>
      </c>
      <c r="S2261" s="159"/>
      <c r="T2261" s="159">
        <f>VLOOKUP(VLOOKUP(G2261,Ma_KH!$A:$R,18,0)&amp;K2261,Gia_MB!$A:$F,6,0)</f>
        <v>73431</v>
      </c>
      <c r="U2261" s="254">
        <f t="shared" ref="U2261:U2324" si="208">T2261*R2261</f>
        <v>367155</v>
      </c>
      <c r="V2261" s="159"/>
      <c r="W2261" s="246">
        <f t="shared" ref="W2261:W2324" si="209">U2261*V2261</f>
        <v>0</v>
      </c>
      <c r="X2261" s="247" t="str">
        <f t="shared" ref="X2261:X2324" si="210">IF(B2261&lt;&gt;"","8","0")</f>
        <v>8</v>
      </c>
      <c r="Y2261" s="159"/>
      <c r="Z2261" s="254">
        <f t="shared" ref="Z2261:Z2324" si="211">U2261*X2261%</f>
        <v>29372.400000000001</v>
      </c>
      <c r="AA2261" s="5">
        <f>VLOOKUP(G2261,Ma_KH!$A:$R,14,0)</f>
        <v>60</v>
      </c>
    </row>
    <row r="2262" spans="1:27" x14ac:dyDescent="0.25">
      <c r="A2262" s="186">
        <v>46118</v>
      </c>
      <c r="B2262" s="205" t="s">
        <v>15733</v>
      </c>
      <c r="C2262" s="189" t="s">
        <v>15253</v>
      </c>
      <c r="D2262" s="186">
        <v>46119</v>
      </c>
      <c r="E2262" s="206"/>
      <c r="F2262" s="189"/>
      <c r="G2262" s="207" t="s">
        <v>14281</v>
      </c>
      <c r="H2262" s="206"/>
      <c r="I2262" s="288" t="s">
        <v>15733</v>
      </c>
      <c r="J2262" s="283" t="s">
        <v>70</v>
      </c>
      <c r="K2262" s="205" t="s">
        <v>32</v>
      </c>
      <c r="L2262" s="190" t="str">
        <f>VLOOKUP($K2262,TONG_SL!$A:$D,2,0)</f>
        <v>Giò Tai Lưỡi Xào 250g</v>
      </c>
      <c r="M2262" s="243"/>
      <c r="N2262" s="190" t="str">
        <f t="shared" si="207"/>
        <v>K-C6</v>
      </c>
      <c r="O2262" s="243"/>
      <c r="P2262" s="243"/>
      <c r="Q2262" s="190" t="str">
        <f>VLOOKUP(K2262,TONG_SL!$A:$D,3,0)</f>
        <v>Túi</v>
      </c>
      <c r="R2262" s="248">
        <v>5</v>
      </c>
      <c r="S2262" s="159"/>
      <c r="T2262" s="159">
        <f>VLOOKUP(VLOOKUP(G2262,Ma_KH!$A:$R,18,0)&amp;K2262,Gia_MB!$A:$F,6,0)</f>
        <v>50182</v>
      </c>
      <c r="U2262" s="254">
        <f t="shared" si="208"/>
        <v>250910</v>
      </c>
      <c r="V2262" s="159"/>
      <c r="W2262" s="246">
        <f t="shared" si="209"/>
        <v>0</v>
      </c>
      <c r="X2262" s="247" t="str">
        <f t="shared" si="210"/>
        <v>8</v>
      </c>
      <c r="Y2262" s="159"/>
      <c r="Z2262" s="254">
        <f t="shared" si="211"/>
        <v>20072.8</v>
      </c>
      <c r="AA2262" s="5">
        <f>VLOOKUP(G2262,Ma_KH!$A:$R,14,0)</f>
        <v>60</v>
      </c>
    </row>
    <row r="2263" spans="1:27" x14ac:dyDescent="0.25">
      <c r="A2263" s="186">
        <v>46118</v>
      </c>
      <c r="B2263" s="205" t="s">
        <v>15734</v>
      </c>
      <c r="C2263" s="189" t="s">
        <v>15253</v>
      </c>
      <c r="D2263" s="186">
        <v>46119</v>
      </c>
      <c r="E2263" s="206"/>
      <c r="F2263" s="189"/>
      <c r="G2263" s="207" t="s">
        <v>14608</v>
      </c>
      <c r="H2263" s="206"/>
      <c r="I2263" s="288" t="s">
        <v>15734</v>
      </c>
      <c r="J2263" s="283" t="s">
        <v>70</v>
      </c>
      <c r="K2263" s="205" t="s">
        <v>27</v>
      </c>
      <c r="L2263" s="190" t="str">
        <f>VLOOKUP($K2263,TONG_SL!$A:$D,2,0)</f>
        <v>Chân giò heo muối 300g</v>
      </c>
      <c r="M2263" s="243"/>
      <c r="N2263" s="190" t="str">
        <f t="shared" si="207"/>
        <v>K-C6</v>
      </c>
      <c r="O2263" s="243"/>
      <c r="P2263" s="243"/>
      <c r="Q2263" s="190" t="str">
        <f>VLOOKUP(K2263,TONG_SL!$A:$D,3,0)</f>
        <v>Túi</v>
      </c>
      <c r="R2263" s="248">
        <v>8</v>
      </c>
      <c r="S2263" s="159"/>
      <c r="T2263" s="159">
        <f>VLOOKUP(VLOOKUP(G2263,Ma_KH!$A:$R,18,0)&amp;K2263,Gia_MB!$A:$F,6,0)</f>
        <v>73431</v>
      </c>
      <c r="U2263" s="254">
        <f t="shared" si="208"/>
        <v>587448</v>
      </c>
      <c r="V2263" s="159"/>
      <c r="W2263" s="246">
        <f t="shared" si="209"/>
        <v>0</v>
      </c>
      <c r="X2263" s="247" t="str">
        <f t="shared" si="210"/>
        <v>8</v>
      </c>
      <c r="Y2263" s="159"/>
      <c r="Z2263" s="254">
        <f t="shared" si="211"/>
        <v>46995.840000000004</v>
      </c>
      <c r="AA2263" s="5">
        <f>VLOOKUP(G2263,Ma_KH!$A:$R,14,0)</f>
        <v>60</v>
      </c>
    </row>
    <row r="2264" spans="1:27" x14ac:dyDescent="0.25">
      <c r="A2264" s="186">
        <v>46118</v>
      </c>
      <c r="B2264" s="205" t="s">
        <v>15734</v>
      </c>
      <c r="C2264" s="189" t="s">
        <v>15253</v>
      </c>
      <c r="D2264" s="186">
        <v>46119</v>
      </c>
      <c r="E2264" s="206"/>
      <c r="F2264" s="189"/>
      <c r="G2264" s="207" t="s">
        <v>14608</v>
      </c>
      <c r="H2264" s="206"/>
      <c r="I2264" s="288" t="s">
        <v>15734</v>
      </c>
      <c r="J2264" s="283" t="s">
        <v>70</v>
      </c>
      <c r="K2264" s="205" t="s">
        <v>34</v>
      </c>
      <c r="L2264" s="190" t="str">
        <f>VLOOKUP($K2264,TONG_SL!$A:$D,2,0)</f>
        <v>Tai heo muối 200g</v>
      </c>
      <c r="M2264" s="243"/>
      <c r="N2264" s="190" t="str">
        <f t="shared" si="207"/>
        <v>K-C6</v>
      </c>
      <c r="O2264" s="243"/>
      <c r="P2264" s="243"/>
      <c r="Q2264" s="190" t="str">
        <f>VLOOKUP(K2264,TONG_SL!$A:$D,3,0)</f>
        <v>Túi</v>
      </c>
      <c r="R2264" s="248">
        <v>2</v>
      </c>
      <c r="S2264" s="159"/>
      <c r="T2264" s="159">
        <f>VLOOKUP(VLOOKUP(G2264,Ma_KH!$A:$R,18,0)&amp;K2264,Gia_MB!$A:$F,6,0)</f>
        <v>55595</v>
      </c>
      <c r="U2264" s="254">
        <f t="shared" si="208"/>
        <v>111190</v>
      </c>
      <c r="V2264" s="159"/>
      <c r="W2264" s="246">
        <f t="shared" si="209"/>
        <v>0</v>
      </c>
      <c r="X2264" s="247" t="str">
        <f t="shared" si="210"/>
        <v>8</v>
      </c>
      <c r="Y2264" s="159"/>
      <c r="Z2264" s="254">
        <f t="shared" si="211"/>
        <v>8895.2000000000007</v>
      </c>
      <c r="AA2264" s="5">
        <f>VLOOKUP(G2264,Ma_KH!$A:$R,14,0)</f>
        <v>60</v>
      </c>
    </row>
    <row r="2265" spans="1:27" x14ac:dyDescent="0.25">
      <c r="A2265" s="186">
        <v>46118</v>
      </c>
      <c r="B2265" s="205" t="s">
        <v>15734</v>
      </c>
      <c r="C2265" s="189" t="s">
        <v>15253</v>
      </c>
      <c r="D2265" s="186">
        <v>46119</v>
      </c>
      <c r="E2265" s="206"/>
      <c r="F2265" s="189"/>
      <c r="G2265" s="207" t="s">
        <v>14608</v>
      </c>
      <c r="H2265" s="206"/>
      <c r="I2265" s="288" t="s">
        <v>15734</v>
      </c>
      <c r="J2265" s="283" t="s">
        <v>70</v>
      </c>
      <c r="K2265" s="205" t="s">
        <v>32</v>
      </c>
      <c r="L2265" s="190" t="str">
        <f>VLOOKUP($K2265,TONG_SL!$A:$D,2,0)</f>
        <v>Giò Tai Lưỡi Xào 250g</v>
      </c>
      <c r="M2265" s="243"/>
      <c r="N2265" s="190" t="str">
        <f t="shared" si="207"/>
        <v>K-C6</v>
      </c>
      <c r="O2265" s="243"/>
      <c r="P2265" s="243"/>
      <c r="Q2265" s="190" t="str">
        <f>VLOOKUP(K2265,TONG_SL!$A:$D,3,0)</f>
        <v>Túi</v>
      </c>
      <c r="R2265" s="248">
        <v>2</v>
      </c>
      <c r="S2265" s="159"/>
      <c r="T2265" s="159">
        <f>VLOOKUP(VLOOKUP(G2265,Ma_KH!$A:$R,18,0)&amp;K2265,Gia_MB!$A:$F,6,0)</f>
        <v>50182</v>
      </c>
      <c r="U2265" s="254">
        <f t="shared" si="208"/>
        <v>100364</v>
      </c>
      <c r="V2265" s="159"/>
      <c r="W2265" s="246">
        <f t="shared" si="209"/>
        <v>0</v>
      </c>
      <c r="X2265" s="247" t="str">
        <f t="shared" si="210"/>
        <v>8</v>
      </c>
      <c r="Y2265" s="159"/>
      <c r="Z2265" s="254">
        <f t="shared" si="211"/>
        <v>8029.12</v>
      </c>
      <c r="AA2265" s="5">
        <f>VLOOKUP(G2265,Ma_KH!$A:$R,14,0)</f>
        <v>60</v>
      </c>
    </row>
    <row r="2266" spans="1:27" x14ac:dyDescent="0.25">
      <c r="A2266" s="261">
        <v>46118</v>
      </c>
      <c r="B2266" s="262">
        <v>4187294877</v>
      </c>
      <c r="C2266" s="263" t="s">
        <v>15253</v>
      </c>
      <c r="D2266" s="261">
        <v>46119</v>
      </c>
      <c r="E2266" s="206"/>
      <c r="F2266" s="189"/>
      <c r="G2266" s="265" t="s">
        <v>14310</v>
      </c>
      <c r="H2266" s="206"/>
      <c r="I2266" s="288">
        <v>4187294877</v>
      </c>
      <c r="J2266" s="283" t="s">
        <v>70</v>
      </c>
      <c r="K2266" s="205" t="s">
        <v>30</v>
      </c>
      <c r="L2266" s="190" t="str">
        <f>VLOOKUP($K2266,TONG_SL!$A:$D,2,0)</f>
        <v>Gà muối 500g</v>
      </c>
      <c r="M2266" s="243"/>
      <c r="N2266" s="190" t="str">
        <f t="shared" si="207"/>
        <v>K-C6</v>
      </c>
      <c r="O2266" s="243"/>
      <c r="P2266" s="243"/>
      <c r="Q2266" s="190" t="str">
        <f>VLOOKUP(K2266,TONG_SL!$A:$D,3,0)</f>
        <v>Túi</v>
      </c>
      <c r="R2266" s="248">
        <v>5</v>
      </c>
      <c r="S2266" s="159"/>
      <c r="T2266" s="159">
        <f>VLOOKUP(VLOOKUP(G2266,Ma_KH!$A:$R,18,0)&amp;K2266,Gia_MB!$A:$F,6,0)</f>
        <v>116611</v>
      </c>
      <c r="U2266" s="254">
        <f t="shared" si="208"/>
        <v>583055</v>
      </c>
      <c r="V2266" s="159"/>
      <c r="W2266" s="246">
        <f t="shared" si="209"/>
        <v>0</v>
      </c>
      <c r="X2266" s="247" t="str">
        <f t="shared" si="210"/>
        <v>8</v>
      </c>
      <c r="Y2266" s="159"/>
      <c r="Z2266" s="254">
        <f t="shared" si="211"/>
        <v>46644.4</v>
      </c>
      <c r="AA2266" s="5">
        <f>VLOOKUP(G2266,Ma_KH!$A:$R,14,0)</f>
        <v>60</v>
      </c>
    </row>
    <row r="2267" spans="1:27" x14ac:dyDescent="0.25">
      <c r="A2267" s="261">
        <v>46118</v>
      </c>
      <c r="B2267" s="262">
        <v>4187294877</v>
      </c>
      <c r="C2267" s="263" t="s">
        <v>15253</v>
      </c>
      <c r="D2267" s="261">
        <v>46119</v>
      </c>
      <c r="E2267" s="206"/>
      <c r="F2267" s="189"/>
      <c r="G2267" s="265" t="s">
        <v>14310</v>
      </c>
      <c r="H2267" s="206"/>
      <c r="I2267" s="288">
        <v>4187294877</v>
      </c>
      <c r="J2267" s="283" t="s">
        <v>70</v>
      </c>
      <c r="K2267" s="205" t="s">
        <v>27</v>
      </c>
      <c r="L2267" s="190" t="str">
        <f>VLOOKUP($K2267,TONG_SL!$A:$D,2,0)</f>
        <v>Chân giò heo muối 300g</v>
      </c>
      <c r="M2267" s="243"/>
      <c r="N2267" s="190" t="str">
        <f t="shared" si="207"/>
        <v>K-C6</v>
      </c>
      <c r="O2267" s="243"/>
      <c r="P2267" s="243"/>
      <c r="Q2267" s="190" t="str">
        <f>VLOOKUP(K2267,TONG_SL!$A:$D,3,0)</f>
        <v>Túi</v>
      </c>
      <c r="R2267" s="248">
        <v>8</v>
      </c>
      <c r="S2267" s="159"/>
      <c r="T2267" s="159">
        <f>VLOOKUP(VLOOKUP(G2267,Ma_KH!$A:$R,18,0)&amp;K2267,Gia_MB!$A:$F,6,0)</f>
        <v>73431</v>
      </c>
      <c r="U2267" s="254">
        <f t="shared" si="208"/>
        <v>587448</v>
      </c>
      <c r="V2267" s="159"/>
      <c r="W2267" s="246">
        <f t="shared" si="209"/>
        <v>0</v>
      </c>
      <c r="X2267" s="247" t="str">
        <f t="shared" si="210"/>
        <v>8</v>
      </c>
      <c r="Y2267" s="159"/>
      <c r="Z2267" s="254">
        <f t="shared" si="211"/>
        <v>46995.840000000004</v>
      </c>
      <c r="AA2267" s="5">
        <f>VLOOKUP(G2267,Ma_KH!$A:$R,14,0)</f>
        <v>60</v>
      </c>
    </row>
    <row r="2268" spans="1:27" x14ac:dyDescent="0.25">
      <c r="A2268" s="261">
        <v>46118</v>
      </c>
      <c r="B2268" s="262">
        <v>4187294877</v>
      </c>
      <c r="C2268" s="263" t="s">
        <v>15253</v>
      </c>
      <c r="D2268" s="261">
        <v>46119</v>
      </c>
      <c r="E2268" s="206"/>
      <c r="F2268" s="189"/>
      <c r="G2268" s="265" t="s">
        <v>14310</v>
      </c>
      <c r="H2268" s="206"/>
      <c r="I2268" s="288">
        <v>4187294877</v>
      </c>
      <c r="J2268" s="283" t="s">
        <v>70</v>
      </c>
      <c r="K2268" s="205" t="s">
        <v>32</v>
      </c>
      <c r="L2268" s="190" t="str">
        <f>VLOOKUP($K2268,TONG_SL!$A:$D,2,0)</f>
        <v>Giò Tai Lưỡi Xào 250g</v>
      </c>
      <c r="M2268" s="243"/>
      <c r="N2268" s="190" t="str">
        <f t="shared" si="207"/>
        <v>K-C6</v>
      </c>
      <c r="O2268" s="243"/>
      <c r="P2268" s="243"/>
      <c r="Q2268" s="190" t="str">
        <f>VLOOKUP(K2268,TONG_SL!$A:$D,3,0)</f>
        <v>Túi</v>
      </c>
      <c r="R2268" s="248">
        <v>3</v>
      </c>
      <c r="S2268" s="159"/>
      <c r="T2268" s="159">
        <f>VLOOKUP(VLOOKUP(G2268,Ma_KH!$A:$R,18,0)&amp;K2268,Gia_MB!$A:$F,6,0)</f>
        <v>50182</v>
      </c>
      <c r="U2268" s="254">
        <f t="shared" si="208"/>
        <v>150546</v>
      </c>
      <c r="V2268" s="159"/>
      <c r="W2268" s="246">
        <f t="shared" si="209"/>
        <v>0</v>
      </c>
      <c r="X2268" s="247" t="str">
        <f t="shared" si="210"/>
        <v>8</v>
      </c>
      <c r="Y2268" s="159"/>
      <c r="Z2268" s="254">
        <f t="shared" si="211"/>
        <v>12043.68</v>
      </c>
      <c r="AA2268" s="5">
        <f>VLOOKUP(G2268,Ma_KH!$A:$R,14,0)</f>
        <v>60</v>
      </c>
    </row>
    <row r="2269" spans="1:27" x14ac:dyDescent="0.25">
      <c r="A2269" s="261">
        <v>46118</v>
      </c>
      <c r="B2269" s="262">
        <v>4187294877</v>
      </c>
      <c r="C2269" s="263" t="s">
        <v>15253</v>
      </c>
      <c r="D2269" s="261">
        <v>46119</v>
      </c>
      <c r="E2269" s="206"/>
      <c r="F2269" s="189"/>
      <c r="G2269" s="265" t="s">
        <v>14310</v>
      </c>
      <c r="H2269" s="206"/>
      <c r="I2269" s="288">
        <v>4187294877</v>
      </c>
      <c r="J2269" s="283" t="s">
        <v>70</v>
      </c>
      <c r="K2269" s="205" t="s">
        <v>48</v>
      </c>
      <c r="L2269" s="190" t="str">
        <f>VLOOKUP($K2269,TONG_SL!$A:$D,2,0)</f>
        <v>Mọc Nấm Hương 250g</v>
      </c>
      <c r="M2269" s="243"/>
      <c r="N2269" s="190" t="str">
        <f t="shared" si="207"/>
        <v>K-C6</v>
      </c>
      <c r="O2269" s="243"/>
      <c r="P2269" s="243"/>
      <c r="Q2269" s="190" t="str">
        <f>VLOOKUP(K2269,TONG_SL!$A:$D,3,0)</f>
        <v>Túi</v>
      </c>
      <c r="R2269" s="248">
        <v>3</v>
      </c>
      <c r="S2269" s="159"/>
      <c r="T2269" s="159">
        <f>VLOOKUP(VLOOKUP(G2269,Ma_KH!$A:$R,18,0)&amp;K2269,Gia_MB!$A:$F,6,0)</f>
        <v>46000</v>
      </c>
      <c r="U2269" s="254">
        <f t="shared" si="208"/>
        <v>138000</v>
      </c>
      <c r="V2269" s="159"/>
      <c r="W2269" s="246">
        <f t="shared" si="209"/>
        <v>0</v>
      </c>
      <c r="X2269" s="247" t="str">
        <f t="shared" si="210"/>
        <v>8</v>
      </c>
      <c r="Y2269" s="159"/>
      <c r="Z2269" s="254">
        <f t="shared" si="211"/>
        <v>11040</v>
      </c>
      <c r="AA2269" s="5">
        <f>VLOOKUP(G2269,Ma_KH!$A:$R,14,0)</f>
        <v>60</v>
      </c>
    </row>
    <row r="2270" spans="1:27" x14ac:dyDescent="0.25">
      <c r="A2270" s="261">
        <v>46118</v>
      </c>
      <c r="B2270" s="262">
        <v>4187293991</v>
      </c>
      <c r="C2270" s="263" t="s">
        <v>15253</v>
      </c>
      <c r="D2270" s="261">
        <v>46119</v>
      </c>
      <c r="E2270" s="206"/>
      <c r="F2270" s="189"/>
      <c r="G2270" s="265" t="s">
        <v>14422</v>
      </c>
      <c r="H2270" s="206"/>
      <c r="I2270" s="288">
        <v>4187293991</v>
      </c>
      <c r="J2270" s="283" t="s">
        <v>1782</v>
      </c>
      <c r="K2270" s="205" t="s">
        <v>30</v>
      </c>
      <c r="L2270" s="190" t="str">
        <f>VLOOKUP($K2270,TONG_SL!$A:$D,2,0)</f>
        <v>Gà muối 500g</v>
      </c>
      <c r="M2270" s="243"/>
      <c r="N2270" s="190" t="str">
        <f t="shared" si="207"/>
        <v>K-C6</v>
      </c>
      <c r="O2270" s="243"/>
      <c r="P2270" s="243"/>
      <c r="Q2270" s="190" t="str">
        <f>VLOOKUP(K2270,TONG_SL!$A:$D,3,0)</f>
        <v>Túi</v>
      </c>
      <c r="R2270" s="248">
        <v>5</v>
      </c>
      <c r="S2270" s="159"/>
      <c r="T2270" s="159">
        <f>VLOOKUP(VLOOKUP(G2270,Ma_KH!$A:$R,18,0)&amp;K2270,Gia_MB!$A:$F,6,0)</f>
        <v>116611</v>
      </c>
      <c r="U2270" s="254">
        <f t="shared" si="208"/>
        <v>583055</v>
      </c>
      <c r="V2270" s="159"/>
      <c r="W2270" s="246">
        <f t="shared" si="209"/>
        <v>0</v>
      </c>
      <c r="X2270" s="247" t="str">
        <f t="shared" si="210"/>
        <v>8</v>
      </c>
      <c r="Y2270" s="159"/>
      <c r="Z2270" s="254">
        <f t="shared" si="211"/>
        <v>46644.4</v>
      </c>
      <c r="AA2270" s="5">
        <f>VLOOKUP(G2270,Ma_KH!$A:$R,14,0)</f>
        <v>60</v>
      </c>
    </row>
    <row r="2271" spans="1:27" x14ac:dyDescent="0.25">
      <c r="A2271" s="261">
        <v>46118</v>
      </c>
      <c r="B2271" s="262">
        <v>4187293991</v>
      </c>
      <c r="C2271" s="263" t="s">
        <v>15253</v>
      </c>
      <c r="D2271" s="261">
        <v>46119</v>
      </c>
      <c r="E2271" s="206"/>
      <c r="F2271" s="189"/>
      <c r="G2271" s="265" t="s">
        <v>14422</v>
      </c>
      <c r="H2271" s="206"/>
      <c r="I2271" s="288">
        <v>4187293991</v>
      </c>
      <c r="J2271" s="283" t="s">
        <v>1782</v>
      </c>
      <c r="K2271" s="205" t="s">
        <v>32</v>
      </c>
      <c r="L2271" s="190" t="str">
        <f>VLOOKUP($K2271,TONG_SL!$A:$D,2,0)</f>
        <v>Giò Tai Lưỡi Xào 250g</v>
      </c>
      <c r="M2271" s="243"/>
      <c r="N2271" s="190" t="str">
        <f t="shared" si="207"/>
        <v>K-C6</v>
      </c>
      <c r="O2271" s="243"/>
      <c r="P2271" s="243"/>
      <c r="Q2271" s="190" t="str">
        <f>VLOOKUP(K2271,TONG_SL!$A:$D,3,0)</f>
        <v>Túi</v>
      </c>
      <c r="R2271" s="248">
        <v>10</v>
      </c>
      <c r="S2271" s="159"/>
      <c r="T2271" s="159">
        <f>VLOOKUP(VLOOKUP(G2271,Ma_KH!$A:$R,18,0)&amp;K2271,Gia_MB!$A:$F,6,0)</f>
        <v>50182</v>
      </c>
      <c r="U2271" s="254">
        <f t="shared" si="208"/>
        <v>501820</v>
      </c>
      <c r="V2271" s="159"/>
      <c r="W2271" s="246">
        <f t="shared" si="209"/>
        <v>0</v>
      </c>
      <c r="X2271" s="247" t="str">
        <f t="shared" si="210"/>
        <v>8</v>
      </c>
      <c r="Y2271" s="159"/>
      <c r="Z2271" s="254">
        <f t="shared" si="211"/>
        <v>40145.599999999999</v>
      </c>
      <c r="AA2271" s="5">
        <f>VLOOKUP(G2271,Ma_KH!$A:$R,14,0)</f>
        <v>60</v>
      </c>
    </row>
    <row r="2272" spans="1:27" x14ac:dyDescent="0.25">
      <c r="A2272" s="261">
        <v>46118</v>
      </c>
      <c r="B2272" s="262">
        <v>4187293991</v>
      </c>
      <c r="C2272" s="263" t="s">
        <v>15253</v>
      </c>
      <c r="D2272" s="261">
        <v>46119</v>
      </c>
      <c r="E2272" s="206"/>
      <c r="F2272" s="189"/>
      <c r="G2272" s="265" t="s">
        <v>14422</v>
      </c>
      <c r="H2272" s="206"/>
      <c r="I2272" s="288">
        <v>4187293991</v>
      </c>
      <c r="J2272" s="283" t="s">
        <v>1782</v>
      </c>
      <c r="K2272" s="205" t="s">
        <v>37</v>
      </c>
      <c r="L2272" s="190" t="str">
        <f>VLOOKUP($K2272,TONG_SL!$A:$D,2,0)</f>
        <v>Chả cốm 300g</v>
      </c>
      <c r="M2272" s="243"/>
      <c r="N2272" s="190" t="str">
        <f t="shared" si="207"/>
        <v>K-C6</v>
      </c>
      <c r="O2272" s="243"/>
      <c r="P2272" s="243"/>
      <c r="Q2272" s="190" t="str">
        <f>VLOOKUP(K2272,TONG_SL!$A:$D,3,0)</f>
        <v>Túi</v>
      </c>
      <c r="R2272" s="248">
        <v>10</v>
      </c>
      <c r="S2272" s="159"/>
      <c r="T2272" s="159">
        <f>VLOOKUP(VLOOKUP(G2272,Ma_KH!$A:$R,18,0)&amp;K2272,Gia_MB!$A:$F,6,0)</f>
        <v>74250</v>
      </c>
      <c r="U2272" s="254">
        <f t="shared" si="208"/>
        <v>742500</v>
      </c>
      <c r="V2272" s="159"/>
      <c r="W2272" s="246">
        <f t="shared" si="209"/>
        <v>0</v>
      </c>
      <c r="X2272" s="247" t="str">
        <f t="shared" si="210"/>
        <v>8</v>
      </c>
      <c r="Y2272" s="159"/>
      <c r="Z2272" s="254">
        <f t="shared" si="211"/>
        <v>59400</v>
      </c>
      <c r="AA2272" s="5">
        <f>VLOOKUP(G2272,Ma_KH!$A:$R,14,0)</f>
        <v>60</v>
      </c>
    </row>
    <row r="2273" spans="1:27" x14ac:dyDescent="0.25">
      <c r="A2273" s="261">
        <v>46118</v>
      </c>
      <c r="B2273" s="262">
        <v>4187293991</v>
      </c>
      <c r="C2273" s="263" t="s">
        <v>15253</v>
      </c>
      <c r="D2273" s="261">
        <v>46119</v>
      </c>
      <c r="E2273" s="206"/>
      <c r="F2273" s="189"/>
      <c r="G2273" s="265" t="s">
        <v>14422</v>
      </c>
      <c r="H2273" s="206"/>
      <c r="I2273" s="288">
        <v>4187293991</v>
      </c>
      <c r="J2273" s="283" t="s">
        <v>1782</v>
      </c>
      <c r="K2273" s="205" t="s">
        <v>39</v>
      </c>
      <c r="L2273" s="190" t="str">
        <f>VLOOKUP($K2273,TONG_SL!$A:$D,2,0)</f>
        <v>Chả nướng 300g</v>
      </c>
      <c r="M2273" s="243"/>
      <c r="N2273" s="190" t="str">
        <f t="shared" si="207"/>
        <v>K-C6</v>
      </c>
      <c r="O2273" s="243"/>
      <c r="P2273" s="243"/>
      <c r="Q2273" s="190" t="str">
        <f>VLOOKUP(K2273,TONG_SL!$A:$D,3,0)</f>
        <v>Túi</v>
      </c>
      <c r="R2273" s="248">
        <v>5</v>
      </c>
      <c r="S2273" s="159"/>
      <c r="T2273" s="159">
        <f>VLOOKUP(VLOOKUP(G2273,Ma_KH!$A:$R,18,0)&amp;K2273,Gia_MB!$A:$F,6,0)</f>
        <v>70950</v>
      </c>
      <c r="U2273" s="254">
        <f t="shared" si="208"/>
        <v>354750</v>
      </c>
      <c r="V2273" s="159"/>
      <c r="W2273" s="246">
        <f t="shared" si="209"/>
        <v>0</v>
      </c>
      <c r="X2273" s="247" t="str">
        <f t="shared" si="210"/>
        <v>8</v>
      </c>
      <c r="Y2273" s="159"/>
      <c r="Z2273" s="254">
        <f t="shared" si="211"/>
        <v>28380</v>
      </c>
      <c r="AA2273" s="5">
        <f>VLOOKUP(G2273,Ma_KH!$A:$R,14,0)</f>
        <v>60</v>
      </c>
    </row>
    <row r="2274" spans="1:27" x14ac:dyDescent="0.25">
      <c r="A2274" s="261">
        <v>46114</v>
      </c>
      <c r="B2274" s="262">
        <v>4186990420</v>
      </c>
      <c r="C2274" s="263" t="s">
        <v>15253</v>
      </c>
      <c r="D2274" s="261">
        <v>46119</v>
      </c>
      <c r="E2274" s="206"/>
      <c r="F2274" s="189"/>
      <c r="G2274" s="265" t="s">
        <v>14213</v>
      </c>
      <c r="H2274" s="206"/>
      <c r="I2274" s="288">
        <v>4186990420</v>
      </c>
      <c r="J2274" s="283" t="s">
        <v>1782</v>
      </c>
      <c r="K2274" s="205" t="s">
        <v>27</v>
      </c>
      <c r="L2274" s="190" t="str">
        <f>VLOOKUP($K2274,TONG_SL!$A:$D,2,0)</f>
        <v>Chân giò heo muối 300g</v>
      </c>
      <c r="M2274" s="243"/>
      <c r="N2274" s="190" t="str">
        <f t="shared" si="207"/>
        <v>K-C6</v>
      </c>
      <c r="O2274" s="243"/>
      <c r="P2274" s="243"/>
      <c r="Q2274" s="190" t="str">
        <f>VLOOKUP(K2274,TONG_SL!$A:$D,3,0)</f>
        <v>Túi</v>
      </c>
      <c r="R2274" s="248">
        <v>10</v>
      </c>
      <c r="S2274" s="159"/>
      <c r="T2274" s="159">
        <f>VLOOKUP(VLOOKUP(G2274,Ma_KH!$A:$R,18,0)&amp;K2274,Gia_MB!$A:$F,6,0)</f>
        <v>73431</v>
      </c>
      <c r="U2274" s="254">
        <f t="shared" si="208"/>
        <v>734310</v>
      </c>
      <c r="V2274" s="159"/>
      <c r="W2274" s="246">
        <f t="shared" si="209"/>
        <v>0</v>
      </c>
      <c r="X2274" s="247" t="str">
        <f t="shared" si="210"/>
        <v>8</v>
      </c>
      <c r="Y2274" s="159"/>
      <c r="Z2274" s="254">
        <f t="shared" si="211"/>
        <v>58744.800000000003</v>
      </c>
      <c r="AA2274" s="5">
        <f>VLOOKUP(G2274,Ma_KH!$A:$R,14,0)</f>
        <v>60</v>
      </c>
    </row>
    <row r="2275" spans="1:27" x14ac:dyDescent="0.25">
      <c r="A2275" s="282">
        <v>46114</v>
      </c>
      <c r="B2275" s="283">
        <v>14130362</v>
      </c>
      <c r="C2275" s="284" t="s">
        <v>15253</v>
      </c>
      <c r="D2275" s="282">
        <v>46119</v>
      </c>
      <c r="E2275" s="206"/>
      <c r="F2275" s="189"/>
      <c r="G2275" s="285" t="s">
        <v>11314</v>
      </c>
      <c r="H2275" s="206"/>
      <c r="I2275" s="288" t="s">
        <v>11314</v>
      </c>
      <c r="J2275" s="283" t="s">
        <v>1782</v>
      </c>
      <c r="K2275" s="205" t="s">
        <v>30</v>
      </c>
      <c r="L2275" s="190" t="str">
        <f>VLOOKUP($K2275,TONG_SL!$A:$D,2,0)</f>
        <v>Gà muối 500g</v>
      </c>
      <c r="M2275" s="243"/>
      <c r="N2275" s="190" t="str">
        <f t="shared" si="207"/>
        <v>K-C6</v>
      </c>
      <c r="O2275" s="243"/>
      <c r="P2275" s="243"/>
      <c r="Q2275" s="190" t="str">
        <f>VLOOKUP(K2275,TONG_SL!$A:$D,3,0)</f>
        <v>Túi</v>
      </c>
      <c r="R2275" s="248">
        <v>50</v>
      </c>
      <c r="S2275" s="159"/>
      <c r="T2275" s="159">
        <f>VLOOKUP(VLOOKUP(G2275,Ma_KH!$A:$R,18,0)&amp;K2275,Gia_MB!$A:$F,6,0)</f>
        <v>111058</v>
      </c>
      <c r="U2275" s="254">
        <f t="shared" si="208"/>
        <v>5552900</v>
      </c>
      <c r="V2275" s="159"/>
      <c r="W2275" s="246">
        <f t="shared" si="209"/>
        <v>0</v>
      </c>
      <c r="X2275" s="247" t="str">
        <f t="shared" si="210"/>
        <v>8</v>
      </c>
      <c r="Y2275" s="159"/>
      <c r="Z2275" s="254">
        <f t="shared" si="211"/>
        <v>444232</v>
      </c>
      <c r="AA2275" s="5">
        <f>VLOOKUP(G2275,Ma_KH!$A:$R,14,0)</f>
        <v>49</v>
      </c>
    </row>
    <row r="2276" spans="1:27" x14ac:dyDescent="0.25">
      <c r="A2276" s="282">
        <v>46113</v>
      </c>
      <c r="B2276" s="283">
        <v>14129175</v>
      </c>
      <c r="C2276" s="284" t="s">
        <v>15253</v>
      </c>
      <c r="D2276" s="282">
        <v>46119</v>
      </c>
      <c r="E2276" s="206"/>
      <c r="F2276" s="189"/>
      <c r="G2276" s="285" t="s">
        <v>11314</v>
      </c>
      <c r="H2276" s="206"/>
      <c r="I2276" s="288" t="s">
        <v>11314</v>
      </c>
      <c r="J2276" s="283" t="s">
        <v>1782</v>
      </c>
      <c r="K2276" s="205" t="s">
        <v>32</v>
      </c>
      <c r="L2276" s="190" t="str">
        <f>VLOOKUP($K2276,TONG_SL!$A:$D,2,0)</f>
        <v>Giò Tai Lưỡi Xào 250g</v>
      </c>
      <c r="M2276" s="243"/>
      <c r="N2276" s="190" t="str">
        <f t="shared" si="207"/>
        <v>K-C6</v>
      </c>
      <c r="O2276" s="243"/>
      <c r="P2276" s="243"/>
      <c r="Q2276" s="190" t="str">
        <f>VLOOKUP(K2276,TONG_SL!$A:$D,3,0)</f>
        <v>Túi</v>
      </c>
      <c r="R2276" s="248">
        <v>2</v>
      </c>
      <c r="S2276" s="159"/>
      <c r="T2276" s="159">
        <f>VLOOKUP(VLOOKUP(G2276,Ma_KH!$A:$R,18,0)&amp;K2276,Gia_MB!$A:$F,6,0)</f>
        <v>50182</v>
      </c>
      <c r="U2276" s="254">
        <f t="shared" si="208"/>
        <v>100364</v>
      </c>
      <c r="V2276" s="159"/>
      <c r="W2276" s="246">
        <f t="shared" si="209"/>
        <v>0</v>
      </c>
      <c r="X2276" s="247" t="str">
        <f t="shared" si="210"/>
        <v>8</v>
      </c>
      <c r="Y2276" s="159"/>
      <c r="Z2276" s="254">
        <f t="shared" si="211"/>
        <v>8029.12</v>
      </c>
      <c r="AA2276" s="5">
        <f>VLOOKUP(G2276,Ma_KH!$A:$R,14,0)</f>
        <v>49</v>
      </c>
    </row>
    <row r="2277" spans="1:27" x14ac:dyDescent="0.25">
      <c r="A2277" s="186">
        <v>46118</v>
      </c>
      <c r="B2277" s="205" t="s">
        <v>15735</v>
      </c>
      <c r="C2277" s="189" t="s">
        <v>15253</v>
      </c>
      <c r="D2277" s="186">
        <v>46119</v>
      </c>
      <c r="E2277" s="206"/>
      <c r="F2277" s="189"/>
      <c r="G2277" s="207" t="s">
        <v>14336</v>
      </c>
      <c r="H2277" s="206"/>
      <c r="I2277" s="205" t="s">
        <v>15735</v>
      </c>
      <c r="J2277" s="205" t="s">
        <v>70</v>
      </c>
      <c r="K2277" s="205" t="s">
        <v>34</v>
      </c>
      <c r="L2277" s="190" t="str">
        <f>VLOOKUP($K2277,TONG_SL!$A:$D,2,0)</f>
        <v>Tai heo muối 200g</v>
      </c>
      <c r="M2277" s="243"/>
      <c r="N2277" s="190" t="str">
        <f t="shared" si="207"/>
        <v>K-C6</v>
      </c>
      <c r="O2277" s="243"/>
      <c r="P2277" s="243"/>
      <c r="Q2277" s="190" t="str">
        <f>VLOOKUP(K2277,TONG_SL!$A:$D,3,0)</f>
        <v>Túi</v>
      </c>
      <c r="R2277" s="248">
        <v>3</v>
      </c>
      <c r="S2277" s="159"/>
      <c r="T2277" s="159">
        <f>VLOOKUP(VLOOKUP(G2277,Ma_KH!$A:$R,18,0)&amp;K2277,Gia_MB!$A:$F,6,0)</f>
        <v>55595</v>
      </c>
      <c r="U2277" s="254">
        <f t="shared" si="208"/>
        <v>166785</v>
      </c>
      <c r="V2277" s="159"/>
      <c r="W2277" s="246">
        <f t="shared" si="209"/>
        <v>0</v>
      </c>
      <c r="X2277" s="247" t="str">
        <f t="shared" si="210"/>
        <v>8</v>
      </c>
      <c r="Y2277" s="159"/>
      <c r="Z2277" s="254">
        <f t="shared" si="211"/>
        <v>13342.800000000001</v>
      </c>
      <c r="AA2277" s="5">
        <f>VLOOKUP(G2277,Ma_KH!$A:$R,14,0)</f>
        <v>60</v>
      </c>
    </row>
    <row r="2278" spans="1:27" x14ac:dyDescent="0.25">
      <c r="A2278" s="186">
        <v>46118</v>
      </c>
      <c r="B2278" s="205" t="s">
        <v>15735</v>
      </c>
      <c r="C2278" s="189" t="s">
        <v>15253</v>
      </c>
      <c r="D2278" s="186">
        <v>46119</v>
      </c>
      <c r="E2278" s="206"/>
      <c r="F2278" s="189"/>
      <c r="G2278" s="207" t="s">
        <v>14336</v>
      </c>
      <c r="H2278" s="206"/>
      <c r="I2278" s="205" t="s">
        <v>15735</v>
      </c>
      <c r="J2278" s="205" t="s">
        <v>70</v>
      </c>
      <c r="K2278" s="205" t="s">
        <v>37</v>
      </c>
      <c r="L2278" s="190" t="str">
        <f>VLOOKUP($K2278,TONG_SL!$A:$D,2,0)</f>
        <v>Chả cốm 300g</v>
      </c>
      <c r="M2278" s="243"/>
      <c r="N2278" s="190" t="str">
        <f t="shared" si="207"/>
        <v>K-C6</v>
      </c>
      <c r="O2278" s="243"/>
      <c r="P2278" s="243"/>
      <c r="Q2278" s="190" t="str">
        <f>VLOOKUP(K2278,TONG_SL!$A:$D,3,0)</f>
        <v>Túi</v>
      </c>
      <c r="R2278" s="248">
        <v>3</v>
      </c>
      <c r="S2278" s="159"/>
      <c r="T2278" s="159">
        <f>VLOOKUP(VLOOKUP(G2278,Ma_KH!$A:$R,18,0)&amp;K2278,Gia_MB!$A:$F,6,0)</f>
        <v>74250</v>
      </c>
      <c r="U2278" s="254">
        <f t="shared" si="208"/>
        <v>222750</v>
      </c>
      <c r="V2278" s="159"/>
      <c r="W2278" s="246">
        <f t="shared" si="209"/>
        <v>0</v>
      </c>
      <c r="X2278" s="247" t="str">
        <f t="shared" si="210"/>
        <v>8</v>
      </c>
      <c r="Y2278" s="159"/>
      <c r="Z2278" s="254">
        <f t="shared" si="211"/>
        <v>17820</v>
      </c>
      <c r="AA2278" s="5">
        <f>VLOOKUP(G2278,Ma_KH!$A:$R,14,0)</f>
        <v>60</v>
      </c>
    </row>
    <row r="2279" spans="1:27" x14ac:dyDescent="0.25">
      <c r="A2279" s="261">
        <v>46115</v>
      </c>
      <c r="B2279" s="262">
        <v>4187038091</v>
      </c>
      <c r="C2279" s="263" t="s">
        <v>15253</v>
      </c>
      <c r="D2279" s="261">
        <v>46119</v>
      </c>
      <c r="E2279" s="206"/>
      <c r="F2279" s="189"/>
      <c r="G2279" s="265" t="s">
        <v>14299</v>
      </c>
      <c r="H2279" s="206"/>
      <c r="I2279" s="262">
        <v>4187038091</v>
      </c>
      <c r="J2279" s="262" t="s">
        <v>70</v>
      </c>
      <c r="K2279" s="205" t="s">
        <v>27</v>
      </c>
      <c r="L2279" s="190" t="str">
        <f>VLOOKUP($K2279,TONG_SL!$A:$D,2,0)</f>
        <v>Chân giò heo muối 300g</v>
      </c>
      <c r="M2279" s="243"/>
      <c r="N2279" s="190" t="str">
        <f t="shared" si="207"/>
        <v>K-C6</v>
      </c>
      <c r="O2279" s="243"/>
      <c r="P2279" s="243"/>
      <c r="Q2279" s="190" t="str">
        <f>VLOOKUP(K2279,TONG_SL!$A:$D,3,0)</f>
        <v>Túi</v>
      </c>
      <c r="R2279" s="248">
        <v>5</v>
      </c>
      <c r="S2279" s="159"/>
      <c r="T2279" s="159">
        <f>VLOOKUP(VLOOKUP(G2279,Ma_KH!$A:$R,18,0)&amp;K2279,Gia_MB!$A:$F,6,0)</f>
        <v>73431</v>
      </c>
      <c r="U2279" s="254">
        <f t="shared" si="208"/>
        <v>367155</v>
      </c>
      <c r="V2279" s="159"/>
      <c r="W2279" s="246">
        <f t="shared" si="209"/>
        <v>0</v>
      </c>
      <c r="X2279" s="247" t="str">
        <f t="shared" si="210"/>
        <v>8</v>
      </c>
      <c r="Y2279" s="159"/>
      <c r="Z2279" s="254">
        <f t="shared" si="211"/>
        <v>29372.400000000001</v>
      </c>
      <c r="AA2279" s="5">
        <f>VLOOKUP(G2279,Ma_KH!$A:$R,14,0)</f>
        <v>60</v>
      </c>
    </row>
    <row r="2280" spans="1:27" x14ac:dyDescent="0.25">
      <c r="A2280" s="261">
        <v>46115</v>
      </c>
      <c r="B2280" s="262">
        <v>4187038091</v>
      </c>
      <c r="C2280" s="263" t="s">
        <v>15253</v>
      </c>
      <c r="D2280" s="261">
        <v>46119</v>
      </c>
      <c r="E2280" s="206"/>
      <c r="F2280" s="189"/>
      <c r="G2280" s="265" t="s">
        <v>14299</v>
      </c>
      <c r="H2280" s="206"/>
      <c r="I2280" s="262">
        <v>4187038091</v>
      </c>
      <c r="J2280" s="262" t="s">
        <v>70</v>
      </c>
      <c r="K2280" s="205" t="s">
        <v>37</v>
      </c>
      <c r="L2280" s="190" t="str">
        <f>VLOOKUP($K2280,TONG_SL!$A:$D,2,0)</f>
        <v>Chả cốm 300g</v>
      </c>
      <c r="M2280" s="243"/>
      <c r="N2280" s="190" t="str">
        <f t="shared" si="207"/>
        <v>K-C6</v>
      </c>
      <c r="O2280" s="243"/>
      <c r="P2280" s="243"/>
      <c r="Q2280" s="190" t="str">
        <f>VLOOKUP(K2280,TONG_SL!$A:$D,3,0)</f>
        <v>Túi</v>
      </c>
      <c r="R2280" s="248">
        <v>5</v>
      </c>
      <c r="S2280" s="159"/>
      <c r="T2280" s="159">
        <f>VLOOKUP(VLOOKUP(G2280,Ma_KH!$A:$R,18,0)&amp;K2280,Gia_MB!$A:$F,6,0)</f>
        <v>74250</v>
      </c>
      <c r="U2280" s="254">
        <f t="shared" si="208"/>
        <v>371250</v>
      </c>
      <c r="V2280" s="159"/>
      <c r="W2280" s="246">
        <f t="shared" si="209"/>
        <v>0</v>
      </c>
      <c r="X2280" s="247" t="str">
        <f t="shared" si="210"/>
        <v>8</v>
      </c>
      <c r="Y2280" s="159"/>
      <c r="Z2280" s="254">
        <f t="shared" si="211"/>
        <v>29700</v>
      </c>
      <c r="AA2280" s="5">
        <f>VLOOKUP(G2280,Ma_KH!$A:$R,14,0)</f>
        <v>60</v>
      </c>
    </row>
    <row r="2281" spans="1:27" x14ac:dyDescent="0.25">
      <c r="A2281" s="261">
        <v>46115</v>
      </c>
      <c r="B2281" s="262">
        <v>4187038091</v>
      </c>
      <c r="C2281" s="263" t="s">
        <v>15253</v>
      </c>
      <c r="D2281" s="261">
        <v>46119</v>
      </c>
      <c r="E2281" s="206"/>
      <c r="F2281" s="189"/>
      <c r="G2281" s="265" t="s">
        <v>14299</v>
      </c>
      <c r="H2281" s="206"/>
      <c r="I2281" s="262">
        <v>4187038091</v>
      </c>
      <c r="J2281" s="262" t="s">
        <v>70</v>
      </c>
      <c r="K2281" s="205" t="s">
        <v>48</v>
      </c>
      <c r="L2281" s="190" t="str">
        <f>VLOOKUP($K2281,TONG_SL!$A:$D,2,0)</f>
        <v>Mọc Nấm Hương 250g</v>
      </c>
      <c r="M2281" s="243"/>
      <c r="N2281" s="190" t="str">
        <f t="shared" si="207"/>
        <v>K-C6</v>
      </c>
      <c r="O2281" s="243"/>
      <c r="P2281" s="243"/>
      <c r="Q2281" s="190" t="str">
        <f>VLOOKUP(K2281,TONG_SL!$A:$D,3,0)</f>
        <v>Túi</v>
      </c>
      <c r="R2281" s="248">
        <v>5</v>
      </c>
      <c r="S2281" s="159"/>
      <c r="T2281" s="159">
        <f>VLOOKUP(VLOOKUP(G2281,Ma_KH!$A:$R,18,0)&amp;K2281,Gia_MB!$A:$F,6,0)</f>
        <v>46000</v>
      </c>
      <c r="U2281" s="254">
        <f t="shared" si="208"/>
        <v>230000</v>
      </c>
      <c r="V2281" s="159"/>
      <c r="W2281" s="246">
        <f t="shared" si="209"/>
        <v>0</v>
      </c>
      <c r="X2281" s="247" t="str">
        <f t="shared" si="210"/>
        <v>8</v>
      </c>
      <c r="Y2281" s="159"/>
      <c r="Z2281" s="254">
        <f t="shared" si="211"/>
        <v>18400</v>
      </c>
      <c r="AA2281" s="5">
        <f>VLOOKUP(G2281,Ma_KH!$A:$R,14,0)</f>
        <v>60</v>
      </c>
    </row>
    <row r="2282" spans="1:27" x14ac:dyDescent="0.25">
      <c r="A2282" s="261">
        <v>46115</v>
      </c>
      <c r="B2282" s="262">
        <v>4187038091</v>
      </c>
      <c r="C2282" s="263" t="s">
        <v>15253</v>
      </c>
      <c r="D2282" s="261">
        <v>46119</v>
      </c>
      <c r="E2282" s="206"/>
      <c r="F2282" s="189"/>
      <c r="G2282" s="265" t="s">
        <v>14299</v>
      </c>
      <c r="H2282" s="206"/>
      <c r="I2282" s="262">
        <v>4187038091</v>
      </c>
      <c r="J2282" s="262" t="s">
        <v>70</v>
      </c>
      <c r="K2282" s="205" t="s">
        <v>30</v>
      </c>
      <c r="L2282" s="190" t="str">
        <f>VLOOKUP($K2282,TONG_SL!$A:$D,2,0)</f>
        <v>Gà muối 500g</v>
      </c>
      <c r="M2282" s="243"/>
      <c r="N2282" s="190" t="str">
        <f t="shared" si="207"/>
        <v>K-C6</v>
      </c>
      <c r="O2282" s="243"/>
      <c r="P2282" s="243"/>
      <c r="Q2282" s="190" t="str">
        <f>VLOOKUP(K2282,TONG_SL!$A:$D,3,0)</f>
        <v>Túi</v>
      </c>
      <c r="R2282" s="248">
        <v>5</v>
      </c>
      <c r="S2282" s="159"/>
      <c r="T2282" s="159">
        <f>VLOOKUP(VLOOKUP(G2282,Ma_KH!$A:$R,18,0)&amp;K2282,Gia_MB!$A:$F,6,0)</f>
        <v>116611</v>
      </c>
      <c r="U2282" s="254">
        <f t="shared" si="208"/>
        <v>583055</v>
      </c>
      <c r="V2282" s="159"/>
      <c r="W2282" s="246">
        <f t="shared" si="209"/>
        <v>0</v>
      </c>
      <c r="X2282" s="247" t="str">
        <f t="shared" si="210"/>
        <v>8</v>
      </c>
      <c r="Y2282" s="159"/>
      <c r="Z2282" s="254">
        <f t="shared" si="211"/>
        <v>46644.4</v>
      </c>
      <c r="AA2282" s="5">
        <f>VLOOKUP(G2282,Ma_KH!$A:$R,14,0)</f>
        <v>60</v>
      </c>
    </row>
    <row r="2283" spans="1:27" x14ac:dyDescent="0.25">
      <c r="A2283" s="186">
        <v>46118</v>
      </c>
      <c r="B2283" s="205" t="s">
        <v>15736</v>
      </c>
      <c r="C2283" s="189" t="s">
        <v>15253</v>
      </c>
      <c r="D2283" s="186">
        <v>46119</v>
      </c>
      <c r="E2283" s="206"/>
      <c r="F2283" s="189"/>
      <c r="G2283" s="207" t="s">
        <v>14836</v>
      </c>
      <c r="H2283" s="206"/>
      <c r="I2283" s="205" t="s">
        <v>15736</v>
      </c>
      <c r="J2283" s="205" t="s">
        <v>1786</v>
      </c>
      <c r="K2283" s="205" t="s">
        <v>27</v>
      </c>
      <c r="L2283" s="190" t="str">
        <f>VLOOKUP($K2283,TONG_SL!$A:$D,2,0)</f>
        <v>Chân giò heo muối 300g</v>
      </c>
      <c r="M2283" s="243"/>
      <c r="N2283" s="190" t="str">
        <f t="shared" si="207"/>
        <v>K-C6</v>
      </c>
      <c r="O2283" s="243"/>
      <c r="P2283" s="243"/>
      <c r="Q2283" s="190" t="str">
        <f>VLOOKUP(K2283,TONG_SL!$A:$D,3,0)</f>
        <v>Túi</v>
      </c>
      <c r="R2283" s="248">
        <v>5</v>
      </c>
      <c r="S2283" s="159"/>
      <c r="T2283" s="159">
        <f>VLOOKUP(VLOOKUP(G2283,Ma_KH!$A:$R,18,0)&amp;K2283,Gia_MB!$A:$F,6,0)</f>
        <v>73431</v>
      </c>
      <c r="U2283" s="254">
        <f t="shared" si="208"/>
        <v>367155</v>
      </c>
      <c r="V2283" s="159"/>
      <c r="W2283" s="246">
        <f t="shared" si="209"/>
        <v>0</v>
      </c>
      <c r="X2283" s="247" t="str">
        <f t="shared" si="210"/>
        <v>8</v>
      </c>
      <c r="Y2283" s="159"/>
      <c r="Z2283" s="254">
        <f t="shared" si="211"/>
        <v>29372.400000000001</v>
      </c>
      <c r="AA2283" s="5">
        <f>VLOOKUP(G2283,Ma_KH!$A:$R,14,0)</f>
        <v>60</v>
      </c>
    </row>
    <row r="2284" spans="1:27" x14ac:dyDescent="0.25">
      <c r="A2284" s="186">
        <v>46118</v>
      </c>
      <c r="B2284" s="205" t="s">
        <v>15736</v>
      </c>
      <c r="C2284" s="189" t="s">
        <v>15253</v>
      </c>
      <c r="D2284" s="186">
        <v>46119</v>
      </c>
      <c r="E2284" s="206"/>
      <c r="F2284" s="189"/>
      <c r="G2284" s="207" t="s">
        <v>14836</v>
      </c>
      <c r="H2284" s="206"/>
      <c r="I2284" s="205" t="s">
        <v>15736</v>
      </c>
      <c r="J2284" s="205" t="s">
        <v>1786</v>
      </c>
      <c r="K2284" s="205" t="s">
        <v>34</v>
      </c>
      <c r="L2284" s="190" t="str">
        <f>VLOOKUP($K2284,TONG_SL!$A:$D,2,0)</f>
        <v>Tai heo muối 200g</v>
      </c>
      <c r="M2284" s="243"/>
      <c r="N2284" s="190" t="str">
        <f t="shared" si="207"/>
        <v>K-C6</v>
      </c>
      <c r="O2284" s="243"/>
      <c r="P2284" s="243"/>
      <c r="Q2284" s="190" t="str">
        <f>VLOOKUP(K2284,TONG_SL!$A:$D,3,0)</f>
        <v>Túi</v>
      </c>
      <c r="R2284" s="248">
        <v>5</v>
      </c>
      <c r="S2284" s="159"/>
      <c r="T2284" s="159">
        <f>VLOOKUP(VLOOKUP(G2284,Ma_KH!$A:$R,18,0)&amp;K2284,Gia_MB!$A:$F,6,0)</f>
        <v>55595</v>
      </c>
      <c r="U2284" s="254">
        <f t="shared" si="208"/>
        <v>277975</v>
      </c>
      <c r="V2284" s="159"/>
      <c r="W2284" s="246">
        <f t="shared" si="209"/>
        <v>0</v>
      </c>
      <c r="X2284" s="247" t="str">
        <f t="shared" si="210"/>
        <v>8</v>
      </c>
      <c r="Y2284" s="159"/>
      <c r="Z2284" s="254">
        <f t="shared" si="211"/>
        <v>22238</v>
      </c>
      <c r="AA2284" s="5">
        <f>VLOOKUP(G2284,Ma_KH!$A:$R,14,0)</f>
        <v>60</v>
      </c>
    </row>
    <row r="2285" spans="1:27" x14ac:dyDescent="0.25">
      <c r="A2285" s="186">
        <v>46118</v>
      </c>
      <c r="B2285" s="205" t="s">
        <v>15736</v>
      </c>
      <c r="C2285" s="189" t="s">
        <v>15253</v>
      </c>
      <c r="D2285" s="186">
        <v>46119</v>
      </c>
      <c r="E2285" s="206"/>
      <c r="F2285" s="189"/>
      <c r="G2285" s="207" t="s">
        <v>14836</v>
      </c>
      <c r="H2285" s="206"/>
      <c r="I2285" s="205" t="s">
        <v>15736</v>
      </c>
      <c r="J2285" s="205" t="s">
        <v>1786</v>
      </c>
      <c r="K2285" s="205" t="s">
        <v>32</v>
      </c>
      <c r="L2285" s="190" t="str">
        <f>VLOOKUP($K2285,TONG_SL!$A:$D,2,0)</f>
        <v>Giò Tai Lưỡi Xào 250g</v>
      </c>
      <c r="M2285" s="243"/>
      <c r="N2285" s="190" t="str">
        <f t="shared" si="207"/>
        <v>K-C6</v>
      </c>
      <c r="O2285" s="243"/>
      <c r="P2285" s="243"/>
      <c r="Q2285" s="190" t="str">
        <f>VLOOKUP(K2285,TONG_SL!$A:$D,3,0)</f>
        <v>Túi</v>
      </c>
      <c r="R2285" s="248">
        <v>5</v>
      </c>
      <c r="S2285" s="159"/>
      <c r="T2285" s="159">
        <f>VLOOKUP(VLOOKUP(G2285,Ma_KH!$A:$R,18,0)&amp;K2285,Gia_MB!$A:$F,6,0)</f>
        <v>50182</v>
      </c>
      <c r="U2285" s="254">
        <f t="shared" si="208"/>
        <v>250910</v>
      </c>
      <c r="V2285" s="159"/>
      <c r="W2285" s="246">
        <f t="shared" si="209"/>
        <v>0</v>
      </c>
      <c r="X2285" s="247" t="str">
        <f t="shared" si="210"/>
        <v>8</v>
      </c>
      <c r="Y2285" s="159"/>
      <c r="Z2285" s="254">
        <f t="shared" si="211"/>
        <v>20072.8</v>
      </c>
      <c r="AA2285" s="5">
        <f>VLOOKUP(G2285,Ma_KH!$A:$R,14,0)</f>
        <v>60</v>
      </c>
    </row>
    <row r="2286" spans="1:27" x14ac:dyDescent="0.25">
      <c r="A2286" s="186">
        <v>46118</v>
      </c>
      <c r="B2286" s="205" t="s">
        <v>15737</v>
      </c>
      <c r="C2286" s="189" t="s">
        <v>15253</v>
      </c>
      <c r="D2286" s="186">
        <v>46119</v>
      </c>
      <c r="E2286" s="206"/>
      <c r="F2286" s="189"/>
      <c r="G2286" s="207" t="s">
        <v>15738</v>
      </c>
      <c r="H2286" s="206"/>
      <c r="I2286" s="205" t="s">
        <v>15737</v>
      </c>
      <c r="J2286" s="205" t="s">
        <v>1786</v>
      </c>
      <c r="K2286" s="205" t="s">
        <v>48</v>
      </c>
      <c r="L2286" s="190" t="str">
        <f>VLOOKUP($K2286,TONG_SL!$A:$D,2,0)</f>
        <v>Mọc Nấm Hương 250g</v>
      </c>
      <c r="M2286" s="243"/>
      <c r="N2286" s="190" t="str">
        <f t="shared" si="207"/>
        <v>K-C6</v>
      </c>
      <c r="O2286" s="243"/>
      <c r="P2286" s="243"/>
      <c r="Q2286" s="190" t="str">
        <f>VLOOKUP(K2286,TONG_SL!$A:$D,3,0)</f>
        <v>Túi</v>
      </c>
      <c r="R2286" s="248">
        <v>3</v>
      </c>
      <c r="S2286" s="159"/>
      <c r="T2286" s="159" t="e">
        <f>VLOOKUP(VLOOKUP(G2286,Ma_KH!$A:$R,18,0)&amp;K2286,Gia_MB!$A:$F,6,0)</f>
        <v>#N/A</v>
      </c>
      <c r="U2286" s="254" t="e">
        <f t="shared" si="208"/>
        <v>#N/A</v>
      </c>
      <c r="V2286" s="159"/>
      <c r="W2286" s="246" t="e">
        <f t="shared" si="209"/>
        <v>#N/A</v>
      </c>
      <c r="X2286" s="247" t="str">
        <f t="shared" si="210"/>
        <v>8</v>
      </c>
      <c r="Y2286" s="159"/>
      <c r="Z2286" s="254" t="e">
        <f t="shared" si="211"/>
        <v>#N/A</v>
      </c>
      <c r="AA2286" s="5" t="e">
        <f>VLOOKUP(G2286,Ma_KH!$A:$R,14,0)</f>
        <v>#N/A</v>
      </c>
    </row>
    <row r="2287" spans="1:27" x14ac:dyDescent="0.25">
      <c r="A2287" s="186">
        <v>46118</v>
      </c>
      <c r="B2287" s="205" t="s">
        <v>15737</v>
      </c>
      <c r="C2287" s="189" t="s">
        <v>15253</v>
      </c>
      <c r="D2287" s="186">
        <v>46119</v>
      </c>
      <c r="E2287" s="206"/>
      <c r="F2287" s="189"/>
      <c r="G2287" s="207" t="s">
        <v>15738</v>
      </c>
      <c r="H2287" s="206"/>
      <c r="I2287" s="205" t="s">
        <v>15737</v>
      </c>
      <c r="J2287" s="205" t="s">
        <v>1786</v>
      </c>
      <c r="K2287" s="205" t="s">
        <v>37</v>
      </c>
      <c r="L2287" s="190" t="str">
        <f>VLOOKUP($K2287,TONG_SL!$A:$D,2,0)</f>
        <v>Chả cốm 300g</v>
      </c>
      <c r="M2287" s="243"/>
      <c r="N2287" s="190" t="str">
        <f t="shared" si="207"/>
        <v>K-C6</v>
      </c>
      <c r="O2287" s="243"/>
      <c r="P2287" s="243"/>
      <c r="Q2287" s="190" t="str">
        <f>VLOOKUP(K2287,TONG_SL!$A:$D,3,0)</f>
        <v>Túi</v>
      </c>
      <c r="R2287" s="248">
        <v>5</v>
      </c>
      <c r="S2287" s="159"/>
      <c r="T2287" s="159" t="e">
        <f>VLOOKUP(VLOOKUP(G2287,Ma_KH!$A:$R,18,0)&amp;K2287,Gia_MB!$A:$F,6,0)</f>
        <v>#N/A</v>
      </c>
      <c r="U2287" s="254" t="e">
        <f t="shared" si="208"/>
        <v>#N/A</v>
      </c>
      <c r="V2287" s="159"/>
      <c r="W2287" s="246" t="e">
        <f t="shared" si="209"/>
        <v>#N/A</v>
      </c>
      <c r="X2287" s="247" t="str">
        <f t="shared" si="210"/>
        <v>8</v>
      </c>
      <c r="Y2287" s="159"/>
      <c r="Z2287" s="254" t="e">
        <f t="shared" si="211"/>
        <v>#N/A</v>
      </c>
      <c r="AA2287" s="5" t="e">
        <f>VLOOKUP(G2287,Ma_KH!$A:$R,14,0)</f>
        <v>#N/A</v>
      </c>
    </row>
    <row r="2288" spans="1:27" x14ac:dyDescent="0.25">
      <c r="A2288" s="186">
        <v>46118</v>
      </c>
      <c r="B2288" s="205" t="s">
        <v>15739</v>
      </c>
      <c r="C2288" s="189" t="s">
        <v>15253</v>
      </c>
      <c r="D2288" s="186">
        <v>46119</v>
      </c>
      <c r="E2288" s="206"/>
      <c r="F2288" s="189"/>
      <c r="G2288" s="207" t="s">
        <v>14694</v>
      </c>
      <c r="H2288" s="206"/>
      <c r="I2288" s="205" t="s">
        <v>15739</v>
      </c>
      <c r="J2288" s="205" t="s">
        <v>1786</v>
      </c>
      <c r="K2288" s="205" t="s">
        <v>37</v>
      </c>
      <c r="L2288" s="190" t="str">
        <f>VLOOKUP($K2288,TONG_SL!$A:$D,2,0)</f>
        <v>Chả cốm 300g</v>
      </c>
      <c r="M2288" s="243"/>
      <c r="N2288" s="190" t="str">
        <f t="shared" si="207"/>
        <v>K-C6</v>
      </c>
      <c r="O2288" s="243"/>
      <c r="P2288" s="243"/>
      <c r="Q2288" s="190" t="str">
        <f>VLOOKUP(K2288,TONG_SL!$A:$D,3,0)</f>
        <v>Túi</v>
      </c>
      <c r="R2288" s="248">
        <v>10</v>
      </c>
      <c r="S2288" s="159"/>
      <c r="T2288" s="159">
        <f>VLOOKUP(VLOOKUP(G2288,Ma_KH!$A:$R,18,0)&amp;K2288,Gia_MB!$A:$F,6,0)</f>
        <v>74250</v>
      </c>
      <c r="U2288" s="254">
        <f t="shared" si="208"/>
        <v>742500</v>
      </c>
      <c r="V2288" s="159"/>
      <c r="W2288" s="246">
        <f t="shared" si="209"/>
        <v>0</v>
      </c>
      <c r="X2288" s="247" t="str">
        <f t="shared" si="210"/>
        <v>8</v>
      </c>
      <c r="Y2288" s="159"/>
      <c r="Z2288" s="254">
        <f t="shared" si="211"/>
        <v>59400</v>
      </c>
      <c r="AA2288" s="5">
        <f>VLOOKUP(G2288,Ma_KH!$A:$R,14,0)</f>
        <v>60</v>
      </c>
    </row>
    <row r="2289" spans="1:27" x14ac:dyDescent="0.25">
      <c r="A2289" s="186">
        <v>46118</v>
      </c>
      <c r="B2289" s="205" t="s">
        <v>15740</v>
      </c>
      <c r="C2289" s="189" t="s">
        <v>15253</v>
      </c>
      <c r="D2289" s="186">
        <v>46119</v>
      </c>
      <c r="E2289" s="206"/>
      <c r="F2289" s="189"/>
      <c r="G2289" s="207" t="s">
        <v>14691</v>
      </c>
      <c r="H2289" s="206"/>
      <c r="I2289" s="205" t="s">
        <v>15740</v>
      </c>
      <c r="J2289" s="205" t="s">
        <v>1786</v>
      </c>
      <c r="K2289" s="205" t="s">
        <v>34</v>
      </c>
      <c r="L2289" s="190" t="str">
        <f>VLOOKUP($K2289,TONG_SL!$A:$D,2,0)</f>
        <v>Tai heo muối 200g</v>
      </c>
      <c r="M2289" s="243"/>
      <c r="N2289" s="190" t="str">
        <f t="shared" si="207"/>
        <v>K-C6</v>
      </c>
      <c r="O2289" s="243"/>
      <c r="P2289" s="243"/>
      <c r="Q2289" s="190" t="str">
        <f>VLOOKUP(K2289,TONG_SL!$A:$D,3,0)</f>
        <v>Túi</v>
      </c>
      <c r="R2289" s="248">
        <v>3</v>
      </c>
      <c r="S2289" s="159"/>
      <c r="T2289" s="159">
        <f>VLOOKUP(VLOOKUP(G2289,Ma_KH!$A:$R,18,0)&amp;K2289,Gia_MB!$A:$F,6,0)</f>
        <v>55595</v>
      </c>
      <c r="U2289" s="254">
        <f t="shared" si="208"/>
        <v>166785</v>
      </c>
      <c r="V2289" s="159"/>
      <c r="W2289" s="246">
        <f t="shared" si="209"/>
        <v>0</v>
      </c>
      <c r="X2289" s="247" t="str">
        <f t="shared" si="210"/>
        <v>8</v>
      </c>
      <c r="Y2289" s="159"/>
      <c r="Z2289" s="254">
        <f t="shared" si="211"/>
        <v>13342.800000000001</v>
      </c>
      <c r="AA2289" s="5">
        <f>VLOOKUP(G2289,Ma_KH!$A:$R,14,0)</f>
        <v>60</v>
      </c>
    </row>
    <row r="2290" spans="1:27" x14ac:dyDescent="0.25">
      <c r="A2290" s="186">
        <v>46118</v>
      </c>
      <c r="B2290" s="205" t="s">
        <v>15740</v>
      </c>
      <c r="C2290" s="189" t="s">
        <v>15253</v>
      </c>
      <c r="D2290" s="186">
        <v>46119</v>
      </c>
      <c r="E2290" s="206"/>
      <c r="F2290" s="189"/>
      <c r="G2290" s="207" t="s">
        <v>14691</v>
      </c>
      <c r="H2290" s="206"/>
      <c r="I2290" s="205" t="s">
        <v>15740</v>
      </c>
      <c r="J2290" s="205" t="s">
        <v>1786</v>
      </c>
      <c r="K2290" s="205" t="s">
        <v>48</v>
      </c>
      <c r="L2290" s="190" t="str">
        <f>VLOOKUP($K2290,TONG_SL!$A:$D,2,0)</f>
        <v>Mọc Nấm Hương 250g</v>
      </c>
      <c r="M2290" s="243"/>
      <c r="N2290" s="190" t="str">
        <f t="shared" si="207"/>
        <v>K-C6</v>
      </c>
      <c r="O2290" s="243"/>
      <c r="P2290" s="243"/>
      <c r="Q2290" s="190" t="str">
        <f>VLOOKUP(K2290,TONG_SL!$A:$D,3,0)</f>
        <v>Túi</v>
      </c>
      <c r="R2290" s="248">
        <v>3</v>
      </c>
      <c r="S2290" s="159"/>
      <c r="T2290" s="159">
        <f>VLOOKUP(VLOOKUP(G2290,Ma_KH!$A:$R,18,0)&amp;K2290,Gia_MB!$A:$F,6,0)</f>
        <v>46000</v>
      </c>
      <c r="U2290" s="254">
        <f t="shared" si="208"/>
        <v>138000</v>
      </c>
      <c r="V2290" s="159"/>
      <c r="W2290" s="246">
        <f t="shared" si="209"/>
        <v>0</v>
      </c>
      <c r="X2290" s="247" t="str">
        <f t="shared" si="210"/>
        <v>8</v>
      </c>
      <c r="Y2290" s="159"/>
      <c r="Z2290" s="254">
        <f t="shared" si="211"/>
        <v>11040</v>
      </c>
      <c r="AA2290" s="5">
        <f>VLOOKUP(G2290,Ma_KH!$A:$R,14,0)</f>
        <v>60</v>
      </c>
    </row>
    <row r="2291" spans="1:27" x14ac:dyDescent="0.25">
      <c r="A2291" s="186">
        <v>46118</v>
      </c>
      <c r="B2291" s="205" t="s">
        <v>15740</v>
      </c>
      <c r="C2291" s="189" t="s">
        <v>15253</v>
      </c>
      <c r="D2291" s="186">
        <v>46119</v>
      </c>
      <c r="E2291" s="206"/>
      <c r="F2291" s="189"/>
      <c r="G2291" s="207" t="s">
        <v>14691</v>
      </c>
      <c r="H2291" s="206"/>
      <c r="I2291" s="205" t="s">
        <v>15740</v>
      </c>
      <c r="J2291" s="205" t="s">
        <v>1786</v>
      </c>
      <c r="K2291" s="205" t="s">
        <v>39</v>
      </c>
      <c r="L2291" s="190" t="str">
        <f>VLOOKUP($K2291,TONG_SL!$A:$D,2,0)</f>
        <v>Chả nướng 300g</v>
      </c>
      <c r="M2291" s="243"/>
      <c r="N2291" s="190" t="str">
        <f t="shared" si="207"/>
        <v>K-C6</v>
      </c>
      <c r="O2291" s="243"/>
      <c r="P2291" s="243"/>
      <c r="Q2291" s="190" t="str">
        <f>VLOOKUP(K2291,TONG_SL!$A:$D,3,0)</f>
        <v>Túi</v>
      </c>
      <c r="R2291" s="248">
        <v>3</v>
      </c>
      <c r="S2291" s="159"/>
      <c r="T2291" s="159">
        <f>VLOOKUP(VLOOKUP(G2291,Ma_KH!$A:$R,18,0)&amp;K2291,Gia_MB!$A:$F,6,0)</f>
        <v>70950</v>
      </c>
      <c r="U2291" s="254">
        <f t="shared" si="208"/>
        <v>212850</v>
      </c>
      <c r="V2291" s="159"/>
      <c r="W2291" s="246">
        <f t="shared" si="209"/>
        <v>0</v>
      </c>
      <c r="X2291" s="247" t="str">
        <f t="shared" si="210"/>
        <v>8</v>
      </c>
      <c r="Y2291" s="159"/>
      <c r="Z2291" s="254">
        <f t="shared" si="211"/>
        <v>17028</v>
      </c>
      <c r="AA2291" s="5">
        <f>VLOOKUP(G2291,Ma_KH!$A:$R,14,0)</f>
        <v>60</v>
      </c>
    </row>
    <row r="2292" spans="1:27" x14ac:dyDescent="0.25">
      <c r="A2292" s="186">
        <v>46118</v>
      </c>
      <c r="B2292" s="205" t="s">
        <v>15741</v>
      </c>
      <c r="C2292" s="189" t="s">
        <v>15253</v>
      </c>
      <c r="D2292" s="186">
        <v>46119</v>
      </c>
      <c r="E2292" s="206"/>
      <c r="F2292" s="189"/>
      <c r="G2292" s="207" t="s">
        <v>14927</v>
      </c>
      <c r="H2292" s="206"/>
      <c r="I2292" s="205" t="s">
        <v>15741</v>
      </c>
      <c r="J2292" s="205" t="s">
        <v>1786</v>
      </c>
      <c r="K2292" s="205" t="s">
        <v>37</v>
      </c>
      <c r="L2292" s="190" t="str">
        <f>VLOOKUP($K2292,TONG_SL!$A:$D,2,0)</f>
        <v>Chả cốm 300g</v>
      </c>
      <c r="M2292" s="243"/>
      <c r="N2292" s="190" t="str">
        <f t="shared" si="207"/>
        <v>K-C6</v>
      </c>
      <c r="O2292" s="243"/>
      <c r="P2292" s="243"/>
      <c r="Q2292" s="190" t="str">
        <f>VLOOKUP(K2292,TONG_SL!$A:$D,3,0)</f>
        <v>Túi</v>
      </c>
      <c r="R2292" s="248">
        <v>5</v>
      </c>
      <c r="S2292" s="159"/>
      <c r="T2292" s="159">
        <f>VLOOKUP(VLOOKUP(G2292,Ma_KH!$A:$R,18,0)&amp;K2292,Gia_MB!$A:$F,6,0)</f>
        <v>74250</v>
      </c>
      <c r="U2292" s="254">
        <f t="shared" si="208"/>
        <v>371250</v>
      </c>
      <c r="V2292" s="159"/>
      <c r="W2292" s="246">
        <f t="shared" si="209"/>
        <v>0</v>
      </c>
      <c r="X2292" s="247" t="str">
        <f t="shared" si="210"/>
        <v>8</v>
      </c>
      <c r="Y2292" s="159"/>
      <c r="Z2292" s="254">
        <f t="shared" si="211"/>
        <v>29700</v>
      </c>
      <c r="AA2292" s="5">
        <f>VLOOKUP(G2292,Ma_KH!$A:$R,14,0)</f>
        <v>60</v>
      </c>
    </row>
    <row r="2293" spans="1:27" x14ac:dyDescent="0.25">
      <c r="A2293" s="186">
        <v>46118</v>
      </c>
      <c r="B2293" s="205" t="s">
        <v>15741</v>
      </c>
      <c r="C2293" s="189" t="s">
        <v>15253</v>
      </c>
      <c r="D2293" s="186">
        <v>46119</v>
      </c>
      <c r="E2293" s="206"/>
      <c r="F2293" s="189"/>
      <c r="G2293" s="207" t="s">
        <v>14927</v>
      </c>
      <c r="H2293" s="206"/>
      <c r="I2293" s="205" t="s">
        <v>15741</v>
      </c>
      <c r="J2293" s="205" t="s">
        <v>1786</v>
      </c>
      <c r="K2293" s="205" t="s">
        <v>44</v>
      </c>
      <c r="L2293" s="190" t="str">
        <f>VLOOKUP($K2293,TONG_SL!$A:$D,2,0)</f>
        <v>Giò lụa cây 250g</v>
      </c>
      <c r="M2293" s="243"/>
      <c r="N2293" s="190" t="str">
        <f t="shared" si="207"/>
        <v>K-C6</v>
      </c>
      <c r="O2293" s="243"/>
      <c r="P2293" s="243"/>
      <c r="Q2293" s="190" t="str">
        <f>VLOOKUP(K2293,TONG_SL!$A:$D,3,0)</f>
        <v>Túi</v>
      </c>
      <c r="R2293" s="248">
        <v>3</v>
      </c>
      <c r="S2293" s="159"/>
      <c r="T2293" s="159">
        <f>VLOOKUP(VLOOKUP(G2293,Ma_KH!$A:$R,18,0)&amp;K2293,Gia_MB!$A:$F,6,0)</f>
        <v>49500</v>
      </c>
      <c r="U2293" s="254">
        <f t="shared" si="208"/>
        <v>148500</v>
      </c>
      <c r="V2293" s="159"/>
      <c r="W2293" s="246">
        <f t="shared" si="209"/>
        <v>0</v>
      </c>
      <c r="X2293" s="247" t="str">
        <f t="shared" si="210"/>
        <v>8</v>
      </c>
      <c r="Y2293" s="159"/>
      <c r="Z2293" s="254">
        <f t="shared" si="211"/>
        <v>11880</v>
      </c>
      <c r="AA2293" s="5">
        <f>VLOOKUP(G2293,Ma_KH!$A:$R,14,0)</f>
        <v>60</v>
      </c>
    </row>
    <row r="2294" spans="1:27" x14ac:dyDescent="0.25">
      <c r="A2294" s="261">
        <v>46118</v>
      </c>
      <c r="B2294" s="262">
        <v>4187305661</v>
      </c>
      <c r="C2294" s="263" t="s">
        <v>15253</v>
      </c>
      <c r="D2294" s="261">
        <v>46119</v>
      </c>
      <c r="E2294" s="206"/>
      <c r="F2294" s="189"/>
      <c r="G2294" s="265" t="s">
        <v>7318</v>
      </c>
      <c r="H2294" s="206"/>
      <c r="I2294" s="262">
        <v>4187305661</v>
      </c>
      <c r="J2294" s="262" t="s">
        <v>1786</v>
      </c>
      <c r="K2294" s="205" t="s">
        <v>34</v>
      </c>
      <c r="L2294" s="190" t="str">
        <f>VLOOKUP($K2294,TONG_SL!$A:$D,2,0)</f>
        <v>Tai heo muối 200g</v>
      </c>
      <c r="M2294" s="243"/>
      <c r="N2294" s="190" t="str">
        <f t="shared" si="207"/>
        <v>K-C6</v>
      </c>
      <c r="O2294" s="243"/>
      <c r="P2294" s="243"/>
      <c r="Q2294" s="190" t="str">
        <f>VLOOKUP(K2294,TONG_SL!$A:$D,3,0)</f>
        <v>Túi</v>
      </c>
      <c r="R2294" s="248">
        <v>4</v>
      </c>
      <c r="S2294" s="159"/>
      <c r="T2294" s="159">
        <f>VLOOKUP(VLOOKUP(G2294,Ma_KH!$A:$R,18,0)&amp;K2294,Gia_MB!$A:$F,6,0)</f>
        <v>55595</v>
      </c>
      <c r="U2294" s="254">
        <f t="shared" si="208"/>
        <v>222380</v>
      </c>
      <c r="V2294" s="159"/>
      <c r="W2294" s="246">
        <f t="shared" si="209"/>
        <v>0</v>
      </c>
      <c r="X2294" s="247" t="str">
        <f t="shared" si="210"/>
        <v>8</v>
      </c>
      <c r="Y2294" s="159"/>
      <c r="Z2294" s="254">
        <f t="shared" si="211"/>
        <v>17790.400000000001</v>
      </c>
      <c r="AA2294" s="5">
        <f>VLOOKUP(G2294,Ma_KH!$A:$R,14,0)</f>
        <v>60</v>
      </c>
    </row>
    <row r="2295" spans="1:27" x14ac:dyDescent="0.25">
      <c r="A2295" s="261">
        <v>46118</v>
      </c>
      <c r="B2295" s="262">
        <v>4187305661</v>
      </c>
      <c r="C2295" s="263" t="s">
        <v>15253</v>
      </c>
      <c r="D2295" s="261">
        <v>46119</v>
      </c>
      <c r="E2295" s="206"/>
      <c r="F2295" s="189"/>
      <c r="G2295" s="265" t="s">
        <v>7318</v>
      </c>
      <c r="H2295" s="206"/>
      <c r="I2295" s="262">
        <v>4187305661</v>
      </c>
      <c r="J2295" s="262" t="s">
        <v>1786</v>
      </c>
      <c r="K2295" s="205" t="s">
        <v>44</v>
      </c>
      <c r="L2295" s="190" t="str">
        <f>VLOOKUP($K2295,TONG_SL!$A:$D,2,0)</f>
        <v>Giò lụa cây 250g</v>
      </c>
      <c r="M2295" s="243"/>
      <c r="N2295" s="190" t="str">
        <f t="shared" si="207"/>
        <v>K-C6</v>
      </c>
      <c r="O2295" s="243"/>
      <c r="P2295" s="243"/>
      <c r="Q2295" s="190" t="str">
        <f>VLOOKUP(K2295,TONG_SL!$A:$D,3,0)</f>
        <v>Túi</v>
      </c>
      <c r="R2295" s="248">
        <v>3</v>
      </c>
      <c r="S2295" s="159"/>
      <c r="T2295" s="159">
        <f>VLOOKUP(VLOOKUP(G2295,Ma_KH!$A:$R,18,0)&amp;K2295,Gia_MB!$A:$F,6,0)</f>
        <v>49500</v>
      </c>
      <c r="U2295" s="254">
        <f t="shared" si="208"/>
        <v>148500</v>
      </c>
      <c r="V2295" s="159"/>
      <c r="W2295" s="246">
        <f t="shared" si="209"/>
        <v>0</v>
      </c>
      <c r="X2295" s="247" t="str">
        <f t="shared" si="210"/>
        <v>8</v>
      </c>
      <c r="Y2295" s="159"/>
      <c r="Z2295" s="254">
        <f t="shared" si="211"/>
        <v>11880</v>
      </c>
      <c r="AA2295" s="5">
        <f>VLOOKUP(G2295,Ma_KH!$A:$R,14,0)</f>
        <v>60</v>
      </c>
    </row>
    <row r="2296" spans="1:27" x14ac:dyDescent="0.25">
      <c r="A2296" s="261">
        <v>46118</v>
      </c>
      <c r="B2296" s="262">
        <v>4187302284</v>
      </c>
      <c r="C2296" s="263" t="s">
        <v>15253</v>
      </c>
      <c r="D2296" s="261">
        <v>46119</v>
      </c>
      <c r="E2296" s="206"/>
      <c r="F2296" s="189"/>
      <c r="G2296" s="265" t="s">
        <v>14244</v>
      </c>
      <c r="H2296" s="206"/>
      <c r="I2296" s="262">
        <v>4187302284</v>
      </c>
      <c r="J2296" s="262" t="s">
        <v>1786</v>
      </c>
      <c r="K2296" s="205" t="s">
        <v>27</v>
      </c>
      <c r="L2296" s="190" t="str">
        <f>VLOOKUP($K2296,TONG_SL!$A:$D,2,0)</f>
        <v>Chân giò heo muối 300g</v>
      </c>
      <c r="M2296" s="243"/>
      <c r="N2296" s="190" t="str">
        <f t="shared" si="207"/>
        <v>K-C6</v>
      </c>
      <c r="O2296" s="243"/>
      <c r="P2296" s="243"/>
      <c r="Q2296" s="190" t="str">
        <f>VLOOKUP(K2296,TONG_SL!$A:$D,3,0)</f>
        <v>Túi</v>
      </c>
      <c r="R2296" s="248">
        <v>10</v>
      </c>
      <c r="S2296" s="159"/>
      <c r="T2296" s="159">
        <f>VLOOKUP(VLOOKUP(G2296,Ma_KH!$A:$R,18,0)&amp;K2296,Gia_MB!$A:$F,6,0)</f>
        <v>73431</v>
      </c>
      <c r="U2296" s="254">
        <f t="shared" si="208"/>
        <v>734310</v>
      </c>
      <c r="V2296" s="159"/>
      <c r="W2296" s="246">
        <f t="shared" si="209"/>
        <v>0</v>
      </c>
      <c r="X2296" s="247" t="str">
        <f t="shared" si="210"/>
        <v>8</v>
      </c>
      <c r="Y2296" s="159"/>
      <c r="Z2296" s="254">
        <f t="shared" si="211"/>
        <v>58744.800000000003</v>
      </c>
      <c r="AA2296" s="5">
        <f>VLOOKUP(G2296,Ma_KH!$A:$R,14,0)</f>
        <v>60</v>
      </c>
    </row>
    <row r="2297" spans="1:27" x14ac:dyDescent="0.25">
      <c r="A2297" s="261">
        <v>46118</v>
      </c>
      <c r="B2297" s="262">
        <v>4187302284</v>
      </c>
      <c r="C2297" s="263" t="s">
        <v>15253</v>
      </c>
      <c r="D2297" s="261">
        <v>46119</v>
      </c>
      <c r="E2297" s="206"/>
      <c r="F2297" s="189"/>
      <c r="G2297" s="265" t="s">
        <v>14244</v>
      </c>
      <c r="H2297" s="206"/>
      <c r="I2297" s="262">
        <v>4187302284</v>
      </c>
      <c r="J2297" s="262" t="s">
        <v>1786</v>
      </c>
      <c r="K2297" s="205" t="s">
        <v>32</v>
      </c>
      <c r="L2297" s="190" t="str">
        <f>VLOOKUP($K2297,TONG_SL!$A:$D,2,0)</f>
        <v>Giò Tai Lưỡi Xào 250g</v>
      </c>
      <c r="M2297" s="243"/>
      <c r="N2297" s="190" t="str">
        <f t="shared" si="207"/>
        <v>K-C6</v>
      </c>
      <c r="O2297" s="243"/>
      <c r="P2297" s="243"/>
      <c r="Q2297" s="190" t="str">
        <f>VLOOKUP(K2297,TONG_SL!$A:$D,3,0)</f>
        <v>Túi</v>
      </c>
      <c r="R2297" s="248">
        <v>5</v>
      </c>
      <c r="S2297" s="159"/>
      <c r="T2297" s="159">
        <f>VLOOKUP(VLOOKUP(G2297,Ma_KH!$A:$R,18,0)&amp;K2297,Gia_MB!$A:$F,6,0)</f>
        <v>50182</v>
      </c>
      <c r="U2297" s="254">
        <f t="shared" si="208"/>
        <v>250910</v>
      </c>
      <c r="V2297" s="159"/>
      <c r="W2297" s="246">
        <f t="shared" si="209"/>
        <v>0</v>
      </c>
      <c r="X2297" s="247" t="str">
        <f t="shared" si="210"/>
        <v>8</v>
      </c>
      <c r="Y2297" s="159"/>
      <c r="Z2297" s="254">
        <f t="shared" si="211"/>
        <v>20072.8</v>
      </c>
      <c r="AA2297" s="5">
        <f>VLOOKUP(G2297,Ma_KH!$A:$R,14,0)</f>
        <v>60</v>
      </c>
    </row>
    <row r="2298" spans="1:27" x14ac:dyDescent="0.25">
      <c r="A2298" s="261">
        <v>46118</v>
      </c>
      <c r="B2298" s="262">
        <v>4187302284</v>
      </c>
      <c r="C2298" s="263" t="s">
        <v>15253</v>
      </c>
      <c r="D2298" s="261">
        <v>46119</v>
      </c>
      <c r="E2298" s="206"/>
      <c r="F2298" s="189"/>
      <c r="G2298" s="265" t="s">
        <v>14244</v>
      </c>
      <c r="H2298" s="206"/>
      <c r="I2298" s="262">
        <v>4187302284</v>
      </c>
      <c r="J2298" s="262" t="s">
        <v>1786</v>
      </c>
      <c r="K2298" s="205" t="s">
        <v>48</v>
      </c>
      <c r="L2298" s="190" t="str">
        <f>VLOOKUP($K2298,TONG_SL!$A:$D,2,0)</f>
        <v>Mọc Nấm Hương 250g</v>
      </c>
      <c r="M2298" s="243"/>
      <c r="N2298" s="190" t="str">
        <f t="shared" si="207"/>
        <v>K-C6</v>
      </c>
      <c r="O2298" s="243"/>
      <c r="P2298" s="243"/>
      <c r="Q2298" s="190" t="str">
        <f>VLOOKUP(K2298,TONG_SL!$A:$D,3,0)</f>
        <v>Túi</v>
      </c>
      <c r="R2298" s="248">
        <v>5</v>
      </c>
      <c r="S2298" s="159"/>
      <c r="T2298" s="159">
        <f>VLOOKUP(VLOOKUP(G2298,Ma_KH!$A:$R,18,0)&amp;K2298,Gia_MB!$A:$F,6,0)</f>
        <v>46000</v>
      </c>
      <c r="U2298" s="254">
        <f t="shared" si="208"/>
        <v>230000</v>
      </c>
      <c r="V2298" s="159"/>
      <c r="W2298" s="246">
        <f t="shared" si="209"/>
        <v>0</v>
      </c>
      <c r="X2298" s="247" t="str">
        <f t="shared" si="210"/>
        <v>8</v>
      </c>
      <c r="Y2298" s="159"/>
      <c r="Z2298" s="254">
        <f t="shared" si="211"/>
        <v>18400</v>
      </c>
      <c r="AA2298" s="5">
        <f>VLOOKUP(G2298,Ma_KH!$A:$R,14,0)</f>
        <v>60</v>
      </c>
    </row>
    <row r="2299" spans="1:27" x14ac:dyDescent="0.25">
      <c r="A2299" s="261">
        <v>46118</v>
      </c>
      <c r="B2299" s="262">
        <v>4187302284</v>
      </c>
      <c r="C2299" s="263" t="s">
        <v>15253</v>
      </c>
      <c r="D2299" s="261">
        <v>46119</v>
      </c>
      <c r="E2299" s="206"/>
      <c r="F2299" s="189"/>
      <c r="G2299" s="265" t="s">
        <v>14244</v>
      </c>
      <c r="H2299" s="206"/>
      <c r="I2299" s="262">
        <v>4187302284</v>
      </c>
      <c r="J2299" s="262" t="s">
        <v>1786</v>
      </c>
      <c r="K2299" s="205" t="s">
        <v>34</v>
      </c>
      <c r="L2299" s="190" t="str">
        <f>VLOOKUP($K2299,TONG_SL!$A:$D,2,0)</f>
        <v>Tai heo muối 200g</v>
      </c>
      <c r="M2299" s="243"/>
      <c r="N2299" s="190" t="str">
        <f t="shared" si="207"/>
        <v>K-C6</v>
      </c>
      <c r="O2299" s="243"/>
      <c r="P2299" s="243"/>
      <c r="Q2299" s="190" t="str">
        <f>VLOOKUP(K2299,TONG_SL!$A:$D,3,0)</f>
        <v>Túi</v>
      </c>
      <c r="R2299" s="248">
        <v>3</v>
      </c>
      <c r="S2299" s="159"/>
      <c r="T2299" s="159">
        <f>VLOOKUP(VLOOKUP(G2299,Ma_KH!$A:$R,18,0)&amp;K2299,Gia_MB!$A:$F,6,0)</f>
        <v>55595</v>
      </c>
      <c r="U2299" s="254">
        <f t="shared" si="208"/>
        <v>166785</v>
      </c>
      <c r="V2299" s="159"/>
      <c r="W2299" s="246">
        <f t="shared" si="209"/>
        <v>0</v>
      </c>
      <c r="X2299" s="247" t="str">
        <f t="shared" si="210"/>
        <v>8</v>
      </c>
      <c r="Y2299" s="159"/>
      <c r="Z2299" s="254">
        <f t="shared" si="211"/>
        <v>13342.800000000001</v>
      </c>
      <c r="AA2299" s="5">
        <f>VLOOKUP(G2299,Ma_KH!$A:$R,14,0)</f>
        <v>60</v>
      </c>
    </row>
    <row r="2300" spans="1:27" x14ac:dyDescent="0.25">
      <c r="A2300" s="261">
        <v>46118</v>
      </c>
      <c r="B2300" s="262">
        <v>4187302284</v>
      </c>
      <c r="C2300" s="263" t="s">
        <v>15253</v>
      </c>
      <c r="D2300" s="261">
        <v>46119</v>
      </c>
      <c r="E2300" s="206"/>
      <c r="F2300" s="189"/>
      <c r="G2300" s="265" t="s">
        <v>14244</v>
      </c>
      <c r="H2300" s="206"/>
      <c r="I2300" s="262">
        <v>4187302284</v>
      </c>
      <c r="J2300" s="262" t="s">
        <v>1786</v>
      </c>
      <c r="K2300" s="205" t="s">
        <v>39</v>
      </c>
      <c r="L2300" s="190" t="str">
        <f>VLOOKUP($K2300,TONG_SL!$A:$D,2,0)</f>
        <v>Chả nướng 300g</v>
      </c>
      <c r="M2300" s="243"/>
      <c r="N2300" s="190" t="str">
        <f t="shared" si="207"/>
        <v>K-C6</v>
      </c>
      <c r="O2300" s="243"/>
      <c r="P2300" s="243"/>
      <c r="Q2300" s="190" t="str">
        <f>VLOOKUP(K2300,TONG_SL!$A:$D,3,0)</f>
        <v>Túi</v>
      </c>
      <c r="R2300" s="248">
        <v>3</v>
      </c>
      <c r="S2300" s="159"/>
      <c r="T2300" s="159">
        <f>VLOOKUP(VLOOKUP(G2300,Ma_KH!$A:$R,18,0)&amp;K2300,Gia_MB!$A:$F,6,0)</f>
        <v>70950</v>
      </c>
      <c r="U2300" s="254">
        <f t="shared" si="208"/>
        <v>212850</v>
      </c>
      <c r="V2300" s="159"/>
      <c r="W2300" s="246">
        <f t="shared" si="209"/>
        <v>0</v>
      </c>
      <c r="X2300" s="247" t="str">
        <f t="shared" si="210"/>
        <v>8</v>
      </c>
      <c r="Y2300" s="159"/>
      <c r="Z2300" s="254">
        <f t="shared" si="211"/>
        <v>17028</v>
      </c>
      <c r="AA2300" s="5">
        <f>VLOOKUP(G2300,Ma_KH!$A:$R,14,0)</f>
        <v>60</v>
      </c>
    </row>
    <row r="2301" spans="1:27" x14ac:dyDescent="0.25">
      <c r="A2301" s="261">
        <v>46114</v>
      </c>
      <c r="B2301" s="262">
        <v>4186992005</v>
      </c>
      <c r="C2301" s="263" t="s">
        <v>15253</v>
      </c>
      <c r="D2301" s="261">
        <v>46119</v>
      </c>
      <c r="E2301" s="206"/>
      <c r="F2301" s="189"/>
      <c r="G2301" s="265" t="s">
        <v>14926</v>
      </c>
      <c r="H2301" s="206"/>
      <c r="I2301" s="262">
        <v>4186992005</v>
      </c>
      <c r="J2301" s="262" t="s">
        <v>1786</v>
      </c>
      <c r="K2301" s="205" t="s">
        <v>27</v>
      </c>
      <c r="L2301" s="190" t="str">
        <f>VLOOKUP($K2301,TONG_SL!$A:$D,2,0)</f>
        <v>Chân giò heo muối 300g</v>
      </c>
      <c r="M2301" s="243"/>
      <c r="N2301" s="190" t="str">
        <f t="shared" si="207"/>
        <v>K-C6</v>
      </c>
      <c r="O2301" s="243"/>
      <c r="P2301" s="243"/>
      <c r="Q2301" s="190" t="str">
        <f>VLOOKUP(K2301,TONG_SL!$A:$D,3,0)</f>
        <v>Túi</v>
      </c>
      <c r="R2301" s="248">
        <v>15</v>
      </c>
      <c r="S2301" s="159"/>
      <c r="T2301" s="159">
        <f>VLOOKUP(VLOOKUP(G2301,Ma_KH!$A:$R,18,0)&amp;K2301,Gia_MB!$A:$F,6,0)</f>
        <v>73431</v>
      </c>
      <c r="U2301" s="254">
        <f t="shared" si="208"/>
        <v>1101465</v>
      </c>
      <c r="V2301" s="159"/>
      <c r="W2301" s="246">
        <f t="shared" si="209"/>
        <v>0</v>
      </c>
      <c r="X2301" s="247" t="str">
        <f t="shared" si="210"/>
        <v>8</v>
      </c>
      <c r="Y2301" s="159"/>
      <c r="Z2301" s="254">
        <f t="shared" si="211"/>
        <v>88117.2</v>
      </c>
      <c r="AA2301" s="5">
        <f>VLOOKUP(G2301,Ma_KH!$A:$R,14,0)</f>
        <v>60</v>
      </c>
    </row>
    <row r="2302" spans="1:27" x14ac:dyDescent="0.25">
      <c r="A2302" s="261">
        <v>46114</v>
      </c>
      <c r="B2302" s="262">
        <v>4186992005</v>
      </c>
      <c r="C2302" s="263" t="s">
        <v>15253</v>
      </c>
      <c r="D2302" s="261">
        <v>46119</v>
      </c>
      <c r="E2302" s="206"/>
      <c r="F2302" s="189"/>
      <c r="G2302" s="265" t="s">
        <v>14926</v>
      </c>
      <c r="H2302" s="206"/>
      <c r="I2302" s="262">
        <v>4186992005</v>
      </c>
      <c r="J2302" s="262" t="s">
        <v>1786</v>
      </c>
      <c r="K2302" s="205" t="s">
        <v>32</v>
      </c>
      <c r="L2302" s="190" t="str">
        <f>VLOOKUP($K2302,TONG_SL!$A:$D,2,0)</f>
        <v>Giò Tai Lưỡi Xào 250g</v>
      </c>
      <c r="M2302" s="243"/>
      <c r="N2302" s="190" t="str">
        <f t="shared" si="207"/>
        <v>K-C6</v>
      </c>
      <c r="O2302" s="243"/>
      <c r="P2302" s="243"/>
      <c r="Q2302" s="190" t="str">
        <f>VLOOKUP(K2302,TONG_SL!$A:$D,3,0)</f>
        <v>Túi</v>
      </c>
      <c r="R2302" s="248">
        <v>10</v>
      </c>
      <c r="S2302" s="159"/>
      <c r="T2302" s="159">
        <f>VLOOKUP(VLOOKUP(G2302,Ma_KH!$A:$R,18,0)&amp;K2302,Gia_MB!$A:$F,6,0)</f>
        <v>50182</v>
      </c>
      <c r="U2302" s="254">
        <f t="shared" si="208"/>
        <v>501820</v>
      </c>
      <c r="V2302" s="159"/>
      <c r="W2302" s="246">
        <f t="shared" si="209"/>
        <v>0</v>
      </c>
      <c r="X2302" s="247" t="str">
        <f t="shared" si="210"/>
        <v>8</v>
      </c>
      <c r="Y2302" s="159"/>
      <c r="Z2302" s="254">
        <f t="shared" si="211"/>
        <v>40145.599999999999</v>
      </c>
      <c r="AA2302" s="5">
        <f>VLOOKUP(G2302,Ma_KH!$A:$R,14,0)</f>
        <v>60</v>
      </c>
    </row>
    <row r="2303" spans="1:27" x14ac:dyDescent="0.25">
      <c r="A2303" s="261">
        <v>46114</v>
      </c>
      <c r="B2303" s="262">
        <v>4186992005</v>
      </c>
      <c r="C2303" s="263" t="s">
        <v>15253</v>
      </c>
      <c r="D2303" s="261">
        <v>46119</v>
      </c>
      <c r="E2303" s="206"/>
      <c r="F2303" s="189"/>
      <c r="G2303" s="265" t="s">
        <v>14926</v>
      </c>
      <c r="H2303" s="206"/>
      <c r="I2303" s="262">
        <v>4186992005</v>
      </c>
      <c r="J2303" s="262" t="s">
        <v>1786</v>
      </c>
      <c r="K2303" s="205" t="s">
        <v>30</v>
      </c>
      <c r="L2303" s="190" t="str">
        <f>VLOOKUP($K2303,TONG_SL!$A:$D,2,0)</f>
        <v>Gà muối 500g</v>
      </c>
      <c r="M2303" s="243"/>
      <c r="N2303" s="190" t="str">
        <f t="shared" si="207"/>
        <v>K-C6</v>
      </c>
      <c r="O2303" s="243"/>
      <c r="P2303" s="243"/>
      <c r="Q2303" s="190" t="str">
        <f>VLOOKUP(K2303,TONG_SL!$A:$D,3,0)</f>
        <v>Túi</v>
      </c>
      <c r="R2303" s="248">
        <v>10</v>
      </c>
      <c r="S2303" s="159"/>
      <c r="T2303" s="159">
        <f>VLOOKUP(VLOOKUP(G2303,Ma_KH!$A:$R,18,0)&amp;K2303,Gia_MB!$A:$F,6,0)</f>
        <v>116611</v>
      </c>
      <c r="U2303" s="254">
        <f t="shared" si="208"/>
        <v>1166110</v>
      </c>
      <c r="V2303" s="159"/>
      <c r="W2303" s="246">
        <f t="shared" si="209"/>
        <v>0</v>
      </c>
      <c r="X2303" s="247" t="str">
        <f t="shared" si="210"/>
        <v>8</v>
      </c>
      <c r="Y2303" s="159"/>
      <c r="Z2303" s="254">
        <f t="shared" si="211"/>
        <v>93288.8</v>
      </c>
      <c r="AA2303" s="5">
        <f>VLOOKUP(G2303,Ma_KH!$A:$R,14,0)</f>
        <v>60</v>
      </c>
    </row>
    <row r="2304" spans="1:27" x14ac:dyDescent="0.25">
      <c r="A2304" s="261">
        <v>46114</v>
      </c>
      <c r="B2304" s="262">
        <v>4186992009</v>
      </c>
      <c r="C2304" s="263" t="s">
        <v>15253</v>
      </c>
      <c r="D2304" s="261">
        <v>46119</v>
      </c>
      <c r="E2304" s="206"/>
      <c r="F2304" s="189"/>
      <c r="G2304" s="265" t="s">
        <v>14927</v>
      </c>
      <c r="H2304" s="206"/>
      <c r="I2304" s="262">
        <v>4186992009</v>
      </c>
      <c r="J2304" s="262" t="s">
        <v>1786</v>
      </c>
      <c r="K2304" s="205" t="s">
        <v>34</v>
      </c>
      <c r="L2304" s="190" t="str">
        <f>VLOOKUP($K2304,TONG_SL!$A:$D,2,0)</f>
        <v>Tai heo muối 200g</v>
      </c>
      <c r="M2304" s="243"/>
      <c r="N2304" s="190" t="str">
        <f t="shared" si="207"/>
        <v>K-C6</v>
      </c>
      <c r="O2304" s="243"/>
      <c r="P2304" s="243"/>
      <c r="Q2304" s="190" t="str">
        <f>VLOOKUP(K2304,TONG_SL!$A:$D,3,0)</f>
        <v>Túi</v>
      </c>
      <c r="R2304" s="248">
        <v>2</v>
      </c>
      <c r="S2304" s="159"/>
      <c r="T2304" s="159">
        <f>VLOOKUP(VLOOKUP(G2304,Ma_KH!$A:$R,18,0)&amp;K2304,Gia_MB!$A:$F,6,0)</f>
        <v>55595</v>
      </c>
      <c r="U2304" s="254">
        <f t="shared" si="208"/>
        <v>111190</v>
      </c>
      <c r="V2304" s="159"/>
      <c r="W2304" s="246">
        <f t="shared" si="209"/>
        <v>0</v>
      </c>
      <c r="X2304" s="247" t="str">
        <f t="shared" si="210"/>
        <v>8</v>
      </c>
      <c r="Y2304" s="159"/>
      <c r="Z2304" s="254">
        <f t="shared" si="211"/>
        <v>8895.2000000000007</v>
      </c>
      <c r="AA2304" s="5">
        <f>VLOOKUP(G2304,Ma_KH!$A:$R,14,0)</f>
        <v>60</v>
      </c>
    </row>
    <row r="2305" spans="1:27" x14ac:dyDescent="0.25">
      <c r="A2305" s="261">
        <v>46114</v>
      </c>
      <c r="B2305" s="262">
        <v>4186992009</v>
      </c>
      <c r="C2305" s="263" t="s">
        <v>15253</v>
      </c>
      <c r="D2305" s="261">
        <v>46119</v>
      </c>
      <c r="E2305" s="206"/>
      <c r="F2305" s="189"/>
      <c r="G2305" s="265" t="s">
        <v>14927</v>
      </c>
      <c r="H2305" s="206"/>
      <c r="I2305" s="262">
        <v>4186992009</v>
      </c>
      <c r="J2305" s="262" t="s">
        <v>1786</v>
      </c>
      <c r="K2305" s="205" t="s">
        <v>48</v>
      </c>
      <c r="L2305" s="190" t="str">
        <f>VLOOKUP($K2305,TONG_SL!$A:$D,2,0)</f>
        <v>Mọc Nấm Hương 250g</v>
      </c>
      <c r="M2305" s="243"/>
      <c r="N2305" s="190" t="str">
        <f t="shared" si="207"/>
        <v>K-C6</v>
      </c>
      <c r="O2305" s="243"/>
      <c r="P2305" s="243"/>
      <c r="Q2305" s="190" t="str">
        <f>VLOOKUP(K2305,TONG_SL!$A:$D,3,0)</f>
        <v>Túi</v>
      </c>
      <c r="R2305" s="248">
        <v>2</v>
      </c>
      <c r="S2305" s="159"/>
      <c r="T2305" s="159">
        <f>VLOOKUP(VLOOKUP(G2305,Ma_KH!$A:$R,18,0)&amp;K2305,Gia_MB!$A:$F,6,0)</f>
        <v>46000</v>
      </c>
      <c r="U2305" s="254">
        <f t="shared" si="208"/>
        <v>92000</v>
      </c>
      <c r="V2305" s="159"/>
      <c r="W2305" s="246">
        <f t="shared" si="209"/>
        <v>0</v>
      </c>
      <c r="X2305" s="247" t="str">
        <f t="shared" si="210"/>
        <v>8</v>
      </c>
      <c r="Y2305" s="159"/>
      <c r="Z2305" s="254">
        <f t="shared" si="211"/>
        <v>7360</v>
      </c>
      <c r="AA2305" s="5">
        <f>VLOOKUP(G2305,Ma_KH!$A:$R,14,0)</f>
        <v>60</v>
      </c>
    </row>
    <row r="2306" spans="1:27" x14ac:dyDescent="0.25">
      <c r="A2306" s="261">
        <v>46114</v>
      </c>
      <c r="B2306" s="262">
        <v>4186992009</v>
      </c>
      <c r="C2306" s="263" t="s">
        <v>15253</v>
      </c>
      <c r="D2306" s="261">
        <v>46119</v>
      </c>
      <c r="E2306" s="206"/>
      <c r="F2306" s="189"/>
      <c r="G2306" s="265" t="s">
        <v>14927</v>
      </c>
      <c r="H2306" s="206"/>
      <c r="I2306" s="262">
        <v>4186992009</v>
      </c>
      <c r="J2306" s="262" t="s">
        <v>1786</v>
      </c>
      <c r="K2306" s="205" t="s">
        <v>27</v>
      </c>
      <c r="L2306" s="190" t="str">
        <f>VLOOKUP($K2306,TONG_SL!$A:$D,2,0)</f>
        <v>Chân giò heo muối 300g</v>
      </c>
      <c r="M2306" s="243"/>
      <c r="N2306" s="190" t="str">
        <f t="shared" si="207"/>
        <v>K-C6</v>
      </c>
      <c r="O2306" s="243"/>
      <c r="P2306" s="243"/>
      <c r="Q2306" s="190" t="str">
        <f>VLOOKUP(K2306,TONG_SL!$A:$D,3,0)</f>
        <v>Túi</v>
      </c>
      <c r="R2306" s="248">
        <v>17</v>
      </c>
      <c r="S2306" s="159"/>
      <c r="T2306" s="159">
        <f>VLOOKUP(VLOOKUP(G2306,Ma_KH!$A:$R,18,0)&amp;K2306,Gia_MB!$A:$F,6,0)</f>
        <v>73431</v>
      </c>
      <c r="U2306" s="254">
        <f t="shared" si="208"/>
        <v>1248327</v>
      </c>
      <c r="V2306" s="159"/>
      <c r="W2306" s="246">
        <f t="shared" si="209"/>
        <v>0</v>
      </c>
      <c r="X2306" s="247" t="str">
        <f t="shared" si="210"/>
        <v>8</v>
      </c>
      <c r="Y2306" s="159"/>
      <c r="Z2306" s="254">
        <f t="shared" si="211"/>
        <v>99866.16</v>
      </c>
      <c r="AA2306" s="5">
        <f>VLOOKUP(G2306,Ma_KH!$A:$R,14,0)</f>
        <v>60</v>
      </c>
    </row>
    <row r="2307" spans="1:27" x14ac:dyDescent="0.25">
      <c r="A2307" s="261">
        <v>46114</v>
      </c>
      <c r="B2307" s="262">
        <v>4186991903</v>
      </c>
      <c r="C2307" s="263" t="s">
        <v>15253</v>
      </c>
      <c r="D2307" s="261">
        <v>46119</v>
      </c>
      <c r="E2307" s="206"/>
      <c r="F2307" s="189"/>
      <c r="G2307" s="265" t="s">
        <v>14925</v>
      </c>
      <c r="H2307" s="206"/>
      <c r="I2307" s="262">
        <v>4186991903</v>
      </c>
      <c r="J2307" s="262" t="s">
        <v>7232</v>
      </c>
      <c r="K2307" s="205" t="s">
        <v>27</v>
      </c>
      <c r="L2307" s="190" t="str">
        <f>VLOOKUP($K2307,TONG_SL!$A:$D,2,0)</f>
        <v>Chân giò heo muối 300g</v>
      </c>
      <c r="M2307" s="243"/>
      <c r="N2307" s="190" t="str">
        <f t="shared" ref="N2307:N2370" si="212">IF($B2307&lt;&gt;"","K-C6","")</f>
        <v>K-C6</v>
      </c>
      <c r="O2307" s="243"/>
      <c r="P2307" s="243"/>
      <c r="Q2307" s="190" t="str">
        <f>VLOOKUP(K2307,TONG_SL!$A:$D,3,0)</f>
        <v>Túi</v>
      </c>
      <c r="R2307" s="248">
        <v>24</v>
      </c>
      <c r="S2307" s="159"/>
      <c r="T2307" s="159">
        <f>VLOOKUP(VLOOKUP(G2307,Ma_KH!$A:$R,18,0)&amp;K2307,Gia_MB!$A:$F,6,0)</f>
        <v>73431</v>
      </c>
      <c r="U2307" s="254">
        <f t="shared" si="208"/>
        <v>1762344</v>
      </c>
      <c r="V2307" s="159"/>
      <c r="W2307" s="246">
        <f t="shared" si="209"/>
        <v>0</v>
      </c>
      <c r="X2307" s="247" t="str">
        <f t="shared" si="210"/>
        <v>8</v>
      </c>
      <c r="Y2307" s="159"/>
      <c r="Z2307" s="254">
        <f t="shared" si="211"/>
        <v>140987.51999999999</v>
      </c>
      <c r="AA2307" s="5">
        <f>VLOOKUP(G2307,Ma_KH!$A:$R,14,0)</f>
        <v>60</v>
      </c>
    </row>
    <row r="2308" spans="1:27" x14ac:dyDescent="0.25">
      <c r="A2308" s="261">
        <v>46114</v>
      </c>
      <c r="B2308" s="262">
        <v>4186992297</v>
      </c>
      <c r="C2308" s="263" t="s">
        <v>15253</v>
      </c>
      <c r="D2308" s="261">
        <v>46119</v>
      </c>
      <c r="E2308" s="206"/>
      <c r="F2308" s="189"/>
      <c r="G2308" s="265" t="s">
        <v>14933</v>
      </c>
      <c r="H2308" s="206"/>
      <c r="I2308" s="262">
        <v>4186992297</v>
      </c>
      <c r="J2308" s="262" t="s">
        <v>7232</v>
      </c>
      <c r="K2308" s="205" t="s">
        <v>48</v>
      </c>
      <c r="L2308" s="190" t="str">
        <f>VLOOKUP($K2308,TONG_SL!$A:$D,2,0)</f>
        <v>Mọc Nấm Hương 250g</v>
      </c>
      <c r="M2308" s="243"/>
      <c r="N2308" s="190" t="str">
        <f t="shared" si="212"/>
        <v>K-C6</v>
      </c>
      <c r="O2308" s="243"/>
      <c r="P2308" s="243"/>
      <c r="Q2308" s="190" t="str">
        <f>VLOOKUP(K2308,TONG_SL!$A:$D,3,0)</f>
        <v>Túi</v>
      </c>
      <c r="R2308" s="248">
        <v>1</v>
      </c>
      <c r="S2308" s="159"/>
      <c r="T2308" s="159">
        <f>VLOOKUP(VLOOKUP(G2308,Ma_KH!$A:$R,18,0)&amp;K2308,Gia_MB!$A:$F,6,0)</f>
        <v>46000</v>
      </c>
      <c r="U2308" s="254">
        <f t="shared" si="208"/>
        <v>46000</v>
      </c>
      <c r="V2308" s="159"/>
      <c r="W2308" s="246">
        <f t="shared" si="209"/>
        <v>0</v>
      </c>
      <c r="X2308" s="247" t="str">
        <f t="shared" si="210"/>
        <v>8</v>
      </c>
      <c r="Y2308" s="159"/>
      <c r="Z2308" s="254">
        <f t="shared" si="211"/>
        <v>3680</v>
      </c>
      <c r="AA2308" s="5">
        <f>VLOOKUP(G2308,Ma_KH!$A:$R,14,0)</f>
        <v>60</v>
      </c>
    </row>
    <row r="2309" spans="1:27" x14ac:dyDescent="0.25">
      <c r="A2309" s="261">
        <v>46114</v>
      </c>
      <c r="B2309" s="262">
        <v>4186992297</v>
      </c>
      <c r="C2309" s="263" t="s">
        <v>15253</v>
      </c>
      <c r="D2309" s="261">
        <v>46119</v>
      </c>
      <c r="E2309" s="206"/>
      <c r="F2309" s="189"/>
      <c r="G2309" s="265" t="s">
        <v>14933</v>
      </c>
      <c r="H2309" s="206"/>
      <c r="I2309" s="262">
        <v>4186992297</v>
      </c>
      <c r="J2309" s="262" t="s">
        <v>7232</v>
      </c>
      <c r="K2309" s="205" t="s">
        <v>27</v>
      </c>
      <c r="L2309" s="190" t="str">
        <f>VLOOKUP($K2309,TONG_SL!$A:$D,2,0)</f>
        <v>Chân giò heo muối 300g</v>
      </c>
      <c r="M2309" s="243"/>
      <c r="N2309" s="190" t="str">
        <f t="shared" si="212"/>
        <v>K-C6</v>
      </c>
      <c r="O2309" s="243"/>
      <c r="P2309" s="243"/>
      <c r="Q2309" s="190" t="str">
        <f>VLOOKUP(K2309,TONG_SL!$A:$D,3,0)</f>
        <v>Túi</v>
      </c>
      <c r="R2309" s="248">
        <v>5</v>
      </c>
      <c r="S2309" s="159"/>
      <c r="T2309" s="159">
        <f>VLOOKUP(VLOOKUP(G2309,Ma_KH!$A:$R,18,0)&amp;K2309,Gia_MB!$A:$F,6,0)</f>
        <v>73431</v>
      </c>
      <c r="U2309" s="254">
        <f t="shared" si="208"/>
        <v>367155</v>
      </c>
      <c r="V2309" s="159"/>
      <c r="W2309" s="246">
        <f t="shared" si="209"/>
        <v>0</v>
      </c>
      <c r="X2309" s="247" t="str">
        <f t="shared" si="210"/>
        <v>8</v>
      </c>
      <c r="Y2309" s="159"/>
      <c r="Z2309" s="254">
        <f t="shared" si="211"/>
        <v>29372.400000000001</v>
      </c>
      <c r="AA2309" s="5">
        <f>VLOOKUP(G2309,Ma_KH!$A:$R,14,0)</f>
        <v>60</v>
      </c>
    </row>
    <row r="2310" spans="1:27" x14ac:dyDescent="0.25">
      <c r="A2310" s="261">
        <v>46114</v>
      </c>
      <c r="B2310" s="262">
        <v>4186992297</v>
      </c>
      <c r="C2310" s="263" t="s">
        <v>15253</v>
      </c>
      <c r="D2310" s="261">
        <v>46119</v>
      </c>
      <c r="E2310" s="206"/>
      <c r="F2310" s="189"/>
      <c r="G2310" s="265" t="s">
        <v>14933</v>
      </c>
      <c r="H2310" s="206"/>
      <c r="I2310" s="262">
        <v>4186992297</v>
      </c>
      <c r="J2310" s="262" t="s">
        <v>7232</v>
      </c>
      <c r="K2310" s="205" t="s">
        <v>30</v>
      </c>
      <c r="L2310" s="190" t="str">
        <f>VLOOKUP($K2310,TONG_SL!$A:$D,2,0)</f>
        <v>Gà muối 500g</v>
      </c>
      <c r="M2310" s="243"/>
      <c r="N2310" s="190" t="str">
        <f t="shared" si="212"/>
        <v>K-C6</v>
      </c>
      <c r="O2310" s="243"/>
      <c r="P2310" s="243"/>
      <c r="Q2310" s="190" t="str">
        <f>VLOOKUP(K2310,TONG_SL!$A:$D,3,0)</f>
        <v>Túi</v>
      </c>
      <c r="R2310" s="248">
        <v>1</v>
      </c>
      <c r="S2310" s="159"/>
      <c r="T2310" s="159">
        <f>VLOOKUP(VLOOKUP(G2310,Ma_KH!$A:$R,18,0)&amp;K2310,Gia_MB!$A:$F,6,0)</f>
        <v>116611</v>
      </c>
      <c r="U2310" s="254">
        <f t="shared" si="208"/>
        <v>116611</v>
      </c>
      <c r="V2310" s="159"/>
      <c r="W2310" s="246">
        <f t="shared" si="209"/>
        <v>0</v>
      </c>
      <c r="X2310" s="247" t="str">
        <f t="shared" si="210"/>
        <v>8</v>
      </c>
      <c r="Y2310" s="159"/>
      <c r="Z2310" s="254">
        <f t="shared" si="211"/>
        <v>9328.880000000001</v>
      </c>
      <c r="AA2310" s="5">
        <f>VLOOKUP(G2310,Ma_KH!$A:$R,14,0)</f>
        <v>60</v>
      </c>
    </row>
    <row r="2311" spans="1:27" x14ac:dyDescent="0.25">
      <c r="A2311" s="261">
        <v>46114</v>
      </c>
      <c r="B2311" s="262">
        <v>4186991608</v>
      </c>
      <c r="C2311" s="263" t="s">
        <v>15253</v>
      </c>
      <c r="D2311" s="261">
        <v>46119</v>
      </c>
      <c r="E2311" s="206"/>
      <c r="F2311" s="189"/>
      <c r="G2311" s="265" t="s">
        <v>14921</v>
      </c>
      <c r="H2311" s="206"/>
      <c r="I2311" s="262">
        <v>4186991608</v>
      </c>
      <c r="J2311" s="262" t="s">
        <v>7232</v>
      </c>
      <c r="K2311" s="205" t="s">
        <v>48</v>
      </c>
      <c r="L2311" s="190" t="str">
        <f>VLOOKUP($K2311,TONG_SL!$A:$D,2,0)</f>
        <v>Mọc Nấm Hương 250g</v>
      </c>
      <c r="M2311" s="243"/>
      <c r="N2311" s="190" t="str">
        <f t="shared" si="212"/>
        <v>K-C6</v>
      </c>
      <c r="O2311" s="243"/>
      <c r="P2311" s="243"/>
      <c r="Q2311" s="190" t="str">
        <f>VLOOKUP(K2311,TONG_SL!$A:$D,3,0)</f>
        <v>Túi</v>
      </c>
      <c r="R2311" s="248">
        <v>1</v>
      </c>
      <c r="S2311" s="159"/>
      <c r="T2311" s="159">
        <f>VLOOKUP(VLOOKUP(G2311,Ma_KH!$A:$R,18,0)&amp;K2311,Gia_MB!$A:$F,6,0)</f>
        <v>46000</v>
      </c>
      <c r="U2311" s="254">
        <f t="shared" si="208"/>
        <v>46000</v>
      </c>
      <c r="V2311" s="159"/>
      <c r="W2311" s="246">
        <f t="shared" si="209"/>
        <v>0</v>
      </c>
      <c r="X2311" s="247" t="str">
        <f t="shared" si="210"/>
        <v>8</v>
      </c>
      <c r="Y2311" s="159"/>
      <c r="Z2311" s="254">
        <f t="shared" si="211"/>
        <v>3680</v>
      </c>
      <c r="AA2311" s="5">
        <f>VLOOKUP(G2311,Ma_KH!$A:$R,14,0)</f>
        <v>60</v>
      </c>
    </row>
    <row r="2312" spans="1:27" x14ac:dyDescent="0.25">
      <c r="A2312" s="261">
        <v>46114</v>
      </c>
      <c r="B2312" s="262">
        <v>4186991608</v>
      </c>
      <c r="C2312" s="263" t="s">
        <v>15253</v>
      </c>
      <c r="D2312" s="261">
        <v>46119</v>
      </c>
      <c r="E2312" s="206"/>
      <c r="F2312" s="189"/>
      <c r="G2312" s="265" t="s">
        <v>14921</v>
      </c>
      <c r="H2312" s="206"/>
      <c r="I2312" s="262">
        <v>4186991608</v>
      </c>
      <c r="J2312" s="262" t="s">
        <v>7232</v>
      </c>
      <c r="K2312" s="205" t="s">
        <v>27</v>
      </c>
      <c r="L2312" s="190" t="str">
        <f>VLOOKUP($K2312,TONG_SL!$A:$D,2,0)</f>
        <v>Chân giò heo muối 300g</v>
      </c>
      <c r="M2312" s="243"/>
      <c r="N2312" s="190" t="str">
        <f t="shared" si="212"/>
        <v>K-C6</v>
      </c>
      <c r="O2312" s="243"/>
      <c r="P2312" s="243"/>
      <c r="Q2312" s="190" t="str">
        <f>VLOOKUP(K2312,TONG_SL!$A:$D,3,0)</f>
        <v>Túi</v>
      </c>
      <c r="R2312" s="248">
        <v>11</v>
      </c>
      <c r="S2312" s="159"/>
      <c r="T2312" s="159">
        <f>VLOOKUP(VLOOKUP(G2312,Ma_KH!$A:$R,18,0)&amp;K2312,Gia_MB!$A:$F,6,0)</f>
        <v>73431</v>
      </c>
      <c r="U2312" s="254">
        <f t="shared" si="208"/>
        <v>807741</v>
      </c>
      <c r="V2312" s="159"/>
      <c r="W2312" s="246">
        <f t="shared" si="209"/>
        <v>0</v>
      </c>
      <c r="X2312" s="247" t="str">
        <f t="shared" si="210"/>
        <v>8</v>
      </c>
      <c r="Y2312" s="159"/>
      <c r="Z2312" s="254">
        <f t="shared" si="211"/>
        <v>64619.28</v>
      </c>
      <c r="AA2312" s="5">
        <f>VLOOKUP(G2312,Ma_KH!$A:$R,14,0)</f>
        <v>60</v>
      </c>
    </row>
    <row r="2313" spans="1:27" x14ac:dyDescent="0.25">
      <c r="A2313" s="261">
        <v>46114</v>
      </c>
      <c r="B2313" s="262">
        <v>4186991608</v>
      </c>
      <c r="C2313" s="263" t="s">
        <v>15253</v>
      </c>
      <c r="D2313" s="261">
        <v>46119</v>
      </c>
      <c r="E2313" s="206"/>
      <c r="F2313" s="189"/>
      <c r="G2313" s="265" t="s">
        <v>14921</v>
      </c>
      <c r="H2313" s="206"/>
      <c r="I2313" s="262">
        <v>4186991608</v>
      </c>
      <c r="J2313" s="262" t="s">
        <v>7232</v>
      </c>
      <c r="K2313" s="205" t="s">
        <v>30</v>
      </c>
      <c r="L2313" s="190" t="str">
        <f>VLOOKUP($K2313,TONG_SL!$A:$D,2,0)</f>
        <v>Gà muối 500g</v>
      </c>
      <c r="M2313" s="243"/>
      <c r="N2313" s="190" t="str">
        <f t="shared" si="212"/>
        <v>K-C6</v>
      </c>
      <c r="O2313" s="243"/>
      <c r="P2313" s="243"/>
      <c r="Q2313" s="190" t="str">
        <f>VLOOKUP(K2313,TONG_SL!$A:$D,3,0)</f>
        <v>Túi</v>
      </c>
      <c r="R2313" s="248">
        <v>1</v>
      </c>
      <c r="S2313" s="159"/>
      <c r="T2313" s="159">
        <f>VLOOKUP(VLOOKUP(G2313,Ma_KH!$A:$R,18,0)&amp;K2313,Gia_MB!$A:$F,6,0)</f>
        <v>116611</v>
      </c>
      <c r="U2313" s="254">
        <f t="shared" si="208"/>
        <v>116611</v>
      </c>
      <c r="V2313" s="159"/>
      <c r="W2313" s="246">
        <f t="shared" si="209"/>
        <v>0</v>
      </c>
      <c r="X2313" s="247" t="str">
        <f t="shared" si="210"/>
        <v>8</v>
      </c>
      <c r="Y2313" s="159"/>
      <c r="Z2313" s="254">
        <f t="shared" si="211"/>
        <v>9328.880000000001</v>
      </c>
      <c r="AA2313" s="5">
        <f>VLOOKUP(G2313,Ma_KH!$A:$R,14,0)</f>
        <v>60</v>
      </c>
    </row>
    <row r="2314" spans="1:27" x14ac:dyDescent="0.25">
      <c r="A2314" s="261">
        <v>46114</v>
      </c>
      <c r="B2314" s="262">
        <v>4186992264</v>
      </c>
      <c r="C2314" s="263" t="s">
        <v>15253</v>
      </c>
      <c r="D2314" s="261">
        <v>46119</v>
      </c>
      <c r="E2314" s="206"/>
      <c r="F2314" s="189"/>
      <c r="G2314" s="265" t="s">
        <v>14932</v>
      </c>
      <c r="H2314" s="206"/>
      <c r="I2314" s="262">
        <v>4186992264</v>
      </c>
      <c r="J2314" s="262" t="s">
        <v>7232</v>
      </c>
      <c r="K2314" s="205" t="s">
        <v>30</v>
      </c>
      <c r="L2314" s="190" t="str">
        <f>VLOOKUP($K2314,TONG_SL!$A:$D,2,0)</f>
        <v>Gà muối 500g</v>
      </c>
      <c r="M2314" s="243"/>
      <c r="N2314" s="190" t="str">
        <f t="shared" si="212"/>
        <v>K-C6</v>
      </c>
      <c r="O2314" s="243"/>
      <c r="P2314" s="243"/>
      <c r="Q2314" s="190" t="str">
        <f>VLOOKUP(K2314,TONG_SL!$A:$D,3,0)</f>
        <v>Túi</v>
      </c>
      <c r="R2314" s="248">
        <v>10</v>
      </c>
      <c r="S2314" s="159"/>
      <c r="T2314" s="159">
        <f>VLOOKUP(VLOOKUP(G2314,Ma_KH!$A:$R,18,0)&amp;K2314,Gia_MB!$A:$F,6,0)</f>
        <v>116611</v>
      </c>
      <c r="U2314" s="254">
        <f t="shared" si="208"/>
        <v>1166110</v>
      </c>
      <c r="V2314" s="159"/>
      <c r="W2314" s="246">
        <f t="shared" si="209"/>
        <v>0</v>
      </c>
      <c r="X2314" s="247" t="str">
        <f t="shared" si="210"/>
        <v>8</v>
      </c>
      <c r="Y2314" s="159"/>
      <c r="Z2314" s="254">
        <f t="shared" si="211"/>
        <v>93288.8</v>
      </c>
      <c r="AA2314" s="5">
        <f>VLOOKUP(G2314,Ma_KH!$A:$R,14,0)</f>
        <v>60</v>
      </c>
    </row>
    <row r="2315" spans="1:27" x14ac:dyDescent="0.25">
      <c r="A2315" s="261">
        <v>46114</v>
      </c>
      <c r="B2315" s="262">
        <v>4186992264</v>
      </c>
      <c r="C2315" s="263" t="s">
        <v>15253</v>
      </c>
      <c r="D2315" s="261">
        <v>46119</v>
      </c>
      <c r="E2315" s="206"/>
      <c r="F2315" s="189"/>
      <c r="G2315" s="265" t="s">
        <v>14932</v>
      </c>
      <c r="H2315" s="206"/>
      <c r="I2315" s="262">
        <v>4186992264</v>
      </c>
      <c r="J2315" s="262" t="s">
        <v>7232</v>
      </c>
      <c r="K2315" s="205" t="s">
        <v>48</v>
      </c>
      <c r="L2315" s="190" t="str">
        <f>VLOOKUP($K2315,TONG_SL!$A:$D,2,0)</f>
        <v>Mọc Nấm Hương 250g</v>
      </c>
      <c r="M2315" s="243"/>
      <c r="N2315" s="190" t="str">
        <f t="shared" si="212"/>
        <v>K-C6</v>
      </c>
      <c r="O2315" s="243"/>
      <c r="P2315" s="243"/>
      <c r="Q2315" s="190" t="str">
        <f>VLOOKUP(K2315,TONG_SL!$A:$D,3,0)</f>
        <v>Túi</v>
      </c>
      <c r="R2315" s="248">
        <v>4</v>
      </c>
      <c r="S2315" s="159"/>
      <c r="T2315" s="159">
        <f>VLOOKUP(VLOOKUP(G2315,Ma_KH!$A:$R,18,0)&amp;K2315,Gia_MB!$A:$F,6,0)</f>
        <v>46000</v>
      </c>
      <c r="U2315" s="254">
        <f t="shared" si="208"/>
        <v>184000</v>
      </c>
      <c r="V2315" s="159"/>
      <c r="W2315" s="246">
        <f t="shared" si="209"/>
        <v>0</v>
      </c>
      <c r="X2315" s="247" t="str">
        <f t="shared" si="210"/>
        <v>8</v>
      </c>
      <c r="Y2315" s="159"/>
      <c r="Z2315" s="254">
        <f t="shared" si="211"/>
        <v>14720</v>
      </c>
      <c r="AA2315" s="5">
        <f>VLOOKUP(G2315,Ma_KH!$A:$R,14,0)</f>
        <v>60</v>
      </c>
    </row>
    <row r="2316" spans="1:27" x14ac:dyDescent="0.25">
      <c r="A2316" s="261">
        <v>46114</v>
      </c>
      <c r="B2316" s="262">
        <v>4186991605</v>
      </c>
      <c r="C2316" s="263" t="s">
        <v>15253</v>
      </c>
      <c r="D2316" s="261">
        <v>46119</v>
      </c>
      <c r="E2316" s="206"/>
      <c r="F2316" s="189"/>
      <c r="G2316" s="265" t="s">
        <v>7318</v>
      </c>
      <c r="H2316" s="206"/>
      <c r="I2316" s="262">
        <v>4186991605</v>
      </c>
      <c r="J2316" s="262" t="s">
        <v>7232</v>
      </c>
      <c r="K2316" s="205" t="s">
        <v>34</v>
      </c>
      <c r="L2316" s="190" t="str">
        <f>VLOOKUP($K2316,TONG_SL!$A:$D,2,0)</f>
        <v>Tai heo muối 200g</v>
      </c>
      <c r="M2316" s="243"/>
      <c r="N2316" s="190" t="str">
        <f t="shared" si="212"/>
        <v>K-C6</v>
      </c>
      <c r="O2316" s="243"/>
      <c r="P2316" s="243"/>
      <c r="Q2316" s="190" t="str">
        <f>VLOOKUP(K2316,TONG_SL!$A:$D,3,0)</f>
        <v>Túi</v>
      </c>
      <c r="R2316" s="248">
        <v>1</v>
      </c>
      <c r="S2316" s="159"/>
      <c r="T2316" s="159">
        <f>VLOOKUP(VLOOKUP(G2316,Ma_KH!$A:$R,18,0)&amp;K2316,Gia_MB!$A:$F,6,0)</f>
        <v>55595</v>
      </c>
      <c r="U2316" s="254">
        <f t="shared" si="208"/>
        <v>55595</v>
      </c>
      <c r="V2316" s="159"/>
      <c r="W2316" s="246">
        <f t="shared" si="209"/>
        <v>0</v>
      </c>
      <c r="X2316" s="247" t="str">
        <f t="shared" si="210"/>
        <v>8</v>
      </c>
      <c r="Y2316" s="159"/>
      <c r="Z2316" s="254">
        <f t="shared" si="211"/>
        <v>4447.6000000000004</v>
      </c>
      <c r="AA2316" s="5">
        <f>VLOOKUP(G2316,Ma_KH!$A:$R,14,0)</f>
        <v>60</v>
      </c>
    </row>
    <row r="2317" spans="1:27" x14ac:dyDescent="0.25">
      <c r="A2317" s="261">
        <v>46114</v>
      </c>
      <c r="B2317" s="262">
        <v>4186991605</v>
      </c>
      <c r="C2317" s="263" t="s">
        <v>15253</v>
      </c>
      <c r="D2317" s="261">
        <v>46119</v>
      </c>
      <c r="E2317" s="206"/>
      <c r="F2317" s="189"/>
      <c r="G2317" s="265" t="s">
        <v>7318</v>
      </c>
      <c r="H2317" s="206"/>
      <c r="I2317" s="262">
        <v>4186991605</v>
      </c>
      <c r="J2317" s="262" t="s">
        <v>7232</v>
      </c>
      <c r="K2317" s="205" t="s">
        <v>48</v>
      </c>
      <c r="L2317" s="190" t="str">
        <f>VLOOKUP($K2317,TONG_SL!$A:$D,2,0)</f>
        <v>Mọc Nấm Hương 250g</v>
      </c>
      <c r="M2317" s="243"/>
      <c r="N2317" s="190" t="str">
        <f t="shared" si="212"/>
        <v>K-C6</v>
      </c>
      <c r="O2317" s="243"/>
      <c r="P2317" s="243"/>
      <c r="Q2317" s="190" t="str">
        <f>VLOOKUP(K2317,TONG_SL!$A:$D,3,0)</f>
        <v>Túi</v>
      </c>
      <c r="R2317" s="248">
        <v>1</v>
      </c>
      <c r="S2317" s="159"/>
      <c r="T2317" s="159">
        <f>VLOOKUP(VLOOKUP(G2317,Ma_KH!$A:$R,18,0)&amp;K2317,Gia_MB!$A:$F,6,0)</f>
        <v>46000</v>
      </c>
      <c r="U2317" s="254">
        <f t="shared" si="208"/>
        <v>46000</v>
      </c>
      <c r="V2317" s="159"/>
      <c r="W2317" s="246">
        <f t="shared" si="209"/>
        <v>0</v>
      </c>
      <c r="X2317" s="247" t="str">
        <f t="shared" si="210"/>
        <v>8</v>
      </c>
      <c r="Y2317" s="159"/>
      <c r="Z2317" s="254">
        <f t="shared" si="211"/>
        <v>3680</v>
      </c>
      <c r="AA2317" s="5">
        <f>VLOOKUP(G2317,Ma_KH!$A:$R,14,0)</f>
        <v>60</v>
      </c>
    </row>
    <row r="2318" spans="1:27" x14ac:dyDescent="0.25">
      <c r="A2318" s="261">
        <v>46114</v>
      </c>
      <c r="B2318" s="262">
        <v>4186991605</v>
      </c>
      <c r="C2318" s="263" t="s">
        <v>15253</v>
      </c>
      <c r="D2318" s="261">
        <v>46119</v>
      </c>
      <c r="E2318" s="206"/>
      <c r="F2318" s="189"/>
      <c r="G2318" s="265" t="s">
        <v>7318</v>
      </c>
      <c r="H2318" s="206"/>
      <c r="I2318" s="262">
        <v>4186991605</v>
      </c>
      <c r="J2318" s="262" t="s">
        <v>7232</v>
      </c>
      <c r="K2318" s="205" t="s">
        <v>27</v>
      </c>
      <c r="L2318" s="190" t="str">
        <f>VLOOKUP($K2318,TONG_SL!$A:$D,2,0)</f>
        <v>Chân giò heo muối 300g</v>
      </c>
      <c r="M2318" s="243"/>
      <c r="N2318" s="190" t="str">
        <f t="shared" si="212"/>
        <v>K-C6</v>
      </c>
      <c r="O2318" s="243"/>
      <c r="P2318" s="243"/>
      <c r="Q2318" s="190" t="str">
        <f>VLOOKUP(K2318,TONG_SL!$A:$D,3,0)</f>
        <v>Túi</v>
      </c>
      <c r="R2318" s="248">
        <v>10</v>
      </c>
      <c r="S2318" s="159"/>
      <c r="T2318" s="159">
        <f>VLOOKUP(VLOOKUP(G2318,Ma_KH!$A:$R,18,0)&amp;K2318,Gia_MB!$A:$F,6,0)</f>
        <v>73431</v>
      </c>
      <c r="U2318" s="254">
        <f t="shared" si="208"/>
        <v>734310</v>
      </c>
      <c r="V2318" s="159"/>
      <c r="W2318" s="246">
        <f t="shared" si="209"/>
        <v>0</v>
      </c>
      <c r="X2318" s="247" t="str">
        <f t="shared" si="210"/>
        <v>8</v>
      </c>
      <c r="Y2318" s="159"/>
      <c r="Z2318" s="254">
        <f t="shared" si="211"/>
        <v>58744.800000000003</v>
      </c>
      <c r="AA2318" s="5">
        <f>VLOOKUP(G2318,Ma_KH!$A:$R,14,0)</f>
        <v>60</v>
      </c>
    </row>
    <row r="2319" spans="1:27" x14ac:dyDescent="0.25">
      <c r="A2319" s="261">
        <v>46114</v>
      </c>
      <c r="B2319" s="262">
        <v>4186991580</v>
      </c>
      <c r="C2319" s="263" t="s">
        <v>15253</v>
      </c>
      <c r="D2319" s="261">
        <v>46119</v>
      </c>
      <c r="E2319" s="206"/>
      <c r="F2319" s="189"/>
      <c r="G2319" s="265" t="s">
        <v>7710</v>
      </c>
      <c r="H2319" s="206"/>
      <c r="I2319" s="262">
        <v>4186991580</v>
      </c>
      <c r="J2319" s="262" t="s">
        <v>7232</v>
      </c>
      <c r="K2319" s="205" t="s">
        <v>27</v>
      </c>
      <c r="L2319" s="190" t="str">
        <f>VLOOKUP($K2319,TONG_SL!$A:$D,2,0)</f>
        <v>Chân giò heo muối 300g</v>
      </c>
      <c r="M2319" s="243"/>
      <c r="N2319" s="190" t="str">
        <f t="shared" si="212"/>
        <v>K-C6</v>
      </c>
      <c r="O2319" s="243"/>
      <c r="P2319" s="243"/>
      <c r="Q2319" s="190" t="str">
        <f>VLOOKUP(K2319,TONG_SL!$A:$D,3,0)</f>
        <v>Túi</v>
      </c>
      <c r="R2319" s="248">
        <v>10</v>
      </c>
      <c r="S2319" s="159"/>
      <c r="T2319" s="159">
        <f>VLOOKUP(VLOOKUP(G2319,Ma_KH!$A:$R,18,0)&amp;K2319,Gia_MB!$A:$F,6,0)</f>
        <v>73431</v>
      </c>
      <c r="U2319" s="254">
        <f t="shared" si="208"/>
        <v>734310</v>
      </c>
      <c r="V2319" s="159"/>
      <c r="W2319" s="246">
        <f t="shared" si="209"/>
        <v>0</v>
      </c>
      <c r="X2319" s="247" t="str">
        <f t="shared" si="210"/>
        <v>8</v>
      </c>
      <c r="Y2319" s="159"/>
      <c r="Z2319" s="254">
        <f t="shared" si="211"/>
        <v>58744.800000000003</v>
      </c>
      <c r="AA2319" s="5">
        <f>VLOOKUP(G2319,Ma_KH!$A:$R,14,0)</f>
        <v>60</v>
      </c>
    </row>
    <row r="2320" spans="1:27" x14ac:dyDescent="0.25">
      <c r="A2320" s="261">
        <v>46114</v>
      </c>
      <c r="B2320" s="262">
        <v>4186991580</v>
      </c>
      <c r="C2320" s="263" t="s">
        <v>15253</v>
      </c>
      <c r="D2320" s="261">
        <v>46119</v>
      </c>
      <c r="E2320" s="206"/>
      <c r="F2320" s="189"/>
      <c r="G2320" s="265" t="s">
        <v>7710</v>
      </c>
      <c r="H2320" s="206"/>
      <c r="I2320" s="262">
        <v>4186991580</v>
      </c>
      <c r="J2320" s="262" t="s">
        <v>7232</v>
      </c>
      <c r="K2320" s="205" t="s">
        <v>30</v>
      </c>
      <c r="L2320" s="190" t="str">
        <f>VLOOKUP($K2320,TONG_SL!$A:$D,2,0)</f>
        <v>Gà muối 500g</v>
      </c>
      <c r="M2320" s="243"/>
      <c r="N2320" s="190" t="str">
        <f t="shared" si="212"/>
        <v>K-C6</v>
      </c>
      <c r="O2320" s="243"/>
      <c r="P2320" s="243"/>
      <c r="Q2320" s="190" t="str">
        <f>VLOOKUP(K2320,TONG_SL!$A:$D,3,0)</f>
        <v>Túi</v>
      </c>
      <c r="R2320" s="248">
        <v>3</v>
      </c>
      <c r="S2320" s="159"/>
      <c r="T2320" s="159">
        <f>VLOOKUP(VLOOKUP(G2320,Ma_KH!$A:$R,18,0)&amp;K2320,Gia_MB!$A:$F,6,0)</f>
        <v>116611</v>
      </c>
      <c r="U2320" s="254">
        <f t="shared" si="208"/>
        <v>349833</v>
      </c>
      <c r="V2320" s="159"/>
      <c r="W2320" s="246">
        <f t="shared" si="209"/>
        <v>0</v>
      </c>
      <c r="X2320" s="247" t="str">
        <f t="shared" si="210"/>
        <v>8</v>
      </c>
      <c r="Y2320" s="159"/>
      <c r="Z2320" s="254">
        <f t="shared" si="211"/>
        <v>27986.639999999999</v>
      </c>
      <c r="AA2320" s="5">
        <f>VLOOKUP(G2320,Ma_KH!$A:$R,14,0)</f>
        <v>60</v>
      </c>
    </row>
    <row r="2321" spans="1:27" x14ac:dyDescent="0.25">
      <c r="A2321" s="261">
        <v>46114</v>
      </c>
      <c r="B2321" s="262">
        <v>4186992043</v>
      </c>
      <c r="C2321" s="263" t="s">
        <v>15253</v>
      </c>
      <c r="D2321" s="261">
        <v>46119</v>
      </c>
      <c r="E2321" s="206"/>
      <c r="F2321" s="189"/>
      <c r="G2321" s="265" t="s">
        <v>14928</v>
      </c>
      <c r="H2321" s="206"/>
      <c r="I2321" s="262">
        <v>4186992043</v>
      </c>
      <c r="J2321" s="262" t="s">
        <v>7232</v>
      </c>
      <c r="K2321" s="205" t="s">
        <v>34</v>
      </c>
      <c r="L2321" s="190" t="str">
        <f>VLOOKUP($K2321,TONG_SL!$A:$D,2,0)</f>
        <v>Tai heo muối 200g</v>
      </c>
      <c r="M2321" s="243"/>
      <c r="N2321" s="190" t="str">
        <f t="shared" si="212"/>
        <v>K-C6</v>
      </c>
      <c r="O2321" s="243"/>
      <c r="P2321" s="243"/>
      <c r="Q2321" s="190" t="str">
        <f>VLOOKUP(K2321,TONG_SL!$A:$D,3,0)</f>
        <v>Túi</v>
      </c>
      <c r="R2321" s="248">
        <v>1</v>
      </c>
      <c r="S2321" s="159"/>
      <c r="T2321" s="159">
        <f>VLOOKUP(VLOOKUP(G2321,Ma_KH!$A:$R,18,0)&amp;K2321,Gia_MB!$A:$F,6,0)</f>
        <v>55595</v>
      </c>
      <c r="U2321" s="254">
        <f t="shared" si="208"/>
        <v>55595</v>
      </c>
      <c r="V2321" s="159"/>
      <c r="W2321" s="246">
        <f t="shared" si="209"/>
        <v>0</v>
      </c>
      <c r="X2321" s="247" t="str">
        <f t="shared" si="210"/>
        <v>8</v>
      </c>
      <c r="Y2321" s="159"/>
      <c r="Z2321" s="254">
        <f t="shared" si="211"/>
        <v>4447.6000000000004</v>
      </c>
      <c r="AA2321" s="5">
        <f>VLOOKUP(G2321,Ma_KH!$A:$R,14,0)</f>
        <v>60</v>
      </c>
    </row>
    <row r="2322" spans="1:27" x14ac:dyDescent="0.25">
      <c r="A2322" s="261">
        <v>46114</v>
      </c>
      <c r="B2322" s="262">
        <v>4186992043</v>
      </c>
      <c r="C2322" s="263" t="s">
        <v>15253</v>
      </c>
      <c r="D2322" s="261">
        <v>46119</v>
      </c>
      <c r="E2322" s="206"/>
      <c r="F2322" s="189"/>
      <c r="G2322" s="265" t="s">
        <v>14928</v>
      </c>
      <c r="H2322" s="206"/>
      <c r="I2322" s="262">
        <v>4186992043</v>
      </c>
      <c r="J2322" s="262" t="s">
        <v>7232</v>
      </c>
      <c r="K2322" s="205" t="s">
        <v>27</v>
      </c>
      <c r="L2322" s="190" t="str">
        <f>VLOOKUP($K2322,TONG_SL!$A:$D,2,0)</f>
        <v>Chân giò heo muối 300g</v>
      </c>
      <c r="M2322" s="243"/>
      <c r="N2322" s="190" t="str">
        <f t="shared" si="212"/>
        <v>K-C6</v>
      </c>
      <c r="O2322" s="243"/>
      <c r="P2322" s="243"/>
      <c r="Q2322" s="190" t="str">
        <f>VLOOKUP(K2322,TONG_SL!$A:$D,3,0)</f>
        <v>Túi</v>
      </c>
      <c r="R2322" s="248">
        <v>5</v>
      </c>
      <c r="S2322" s="159"/>
      <c r="T2322" s="159">
        <f>VLOOKUP(VLOOKUP(G2322,Ma_KH!$A:$R,18,0)&amp;K2322,Gia_MB!$A:$F,6,0)</f>
        <v>73431</v>
      </c>
      <c r="U2322" s="254">
        <f t="shared" si="208"/>
        <v>367155</v>
      </c>
      <c r="V2322" s="159"/>
      <c r="W2322" s="246">
        <f t="shared" si="209"/>
        <v>0</v>
      </c>
      <c r="X2322" s="247" t="str">
        <f t="shared" si="210"/>
        <v>8</v>
      </c>
      <c r="Y2322" s="159"/>
      <c r="Z2322" s="254">
        <f t="shared" si="211"/>
        <v>29372.400000000001</v>
      </c>
      <c r="AA2322" s="5">
        <f>VLOOKUP(G2322,Ma_KH!$A:$R,14,0)</f>
        <v>60</v>
      </c>
    </row>
    <row r="2323" spans="1:27" x14ac:dyDescent="0.25">
      <c r="A2323" s="261">
        <v>46114</v>
      </c>
      <c r="B2323" s="262">
        <v>4186992043</v>
      </c>
      <c r="C2323" s="263" t="s">
        <v>15253</v>
      </c>
      <c r="D2323" s="261">
        <v>46119</v>
      </c>
      <c r="E2323" s="206"/>
      <c r="F2323" s="189"/>
      <c r="G2323" s="265" t="s">
        <v>14928</v>
      </c>
      <c r="H2323" s="206"/>
      <c r="I2323" s="262">
        <v>4186992043</v>
      </c>
      <c r="J2323" s="262" t="s">
        <v>7232</v>
      </c>
      <c r="K2323" s="205" t="s">
        <v>32</v>
      </c>
      <c r="L2323" s="190" t="str">
        <f>VLOOKUP($K2323,TONG_SL!$A:$D,2,0)</f>
        <v>Giò Tai Lưỡi Xào 250g</v>
      </c>
      <c r="M2323" s="243"/>
      <c r="N2323" s="190" t="str">
        <f t="shared" si="212"/>
        <v>K-C6</v>
      </c>
      <c r="O2323" s="243"/>
      <c r="P2323" s="243"/>
      <c r="Q2323" s="190" t="str">
        <f>VLOOKUP(K2323,TONG_SL!$A:$D,3,0)</f>
        <v>Túi</v>
      </c>
      <c r="R2323" s="248">
        <v>4</v>
      </c>
      <c r="S2323" s="159"/>
      <c r="T2323" s="159">
        <f>VLOOKUP(VLOOKUP(G2323,Ma_KH!$A:$R,18,0)&amp;K2323,Gia_MB!$A:$F,6,0)</f>
        <v>50182</v>
      </c>
      <c r="U2323" s="254">
        <f t="shared" si="208"/>
        <v>200728</v>
      </c>
      <c r="V2323" s="159"/>
      <c r="W2323" s="246">
        <f t="shared" si="209"/>
        <v>0</v>
      </c>
      <c r="X2323" s="247" t="str">
        <f t="shared" si="210"/>
        <v>8</v>
      </c>
      <c r="Y2323" s="159"/>
      <c r="Z2323" s="254">
        <f t="shared" si="211"/>
        <v>16058.24</v>
      </c>
      <c r="AA2323" s="5">
        <f>VLOOKUP(G2323,Ma_KH!$A:$R,14,0)</f>
        <v>60</v>
      </c>
    </row>
    <row r="2324" spans="1:27" x14ac:dyDescent="0.25">
      <c r="A2324" s="261">
        <v>46114</v>
      </c>
      <c r="B2324" s="262">
        <v>4186992043</v>
      </c>
      <c r="C2324" s="263" t="s">
        <v>15253</v>
      </c>
      <c r="D2324" s="261">
        <v>46119</v>
      </c>
      <c r="E2324" s="206"/>
      <c r="F2324" s="189"/>
      <c r="G2324" s="265" t="s">
        <v>14928</v>
      </c>
      <c r="H2324" s="206"/>
      <c r="I2324" s="262">
        <v>4186992043</v>
      </c>
      <c r="J2324" s="262" t="s">
        <v>7232</v>
      </c>
      <c r="K2324" s="205" t="s">
        <v>30</v>
      </c>
      <c r="L2324" s="190" t="str">
        <f>VLOOKUP($K2324,TONG_SL!$A:$D,2,0)</f>
        <v>Gà muối 500g</v>
      </c>
      <c r="M2324" s="243"/>
      <c r="N2324" s="190" t="str">
        <f t="shared" si="212"/>
        <v>K-C6</v>
      </c>
      <c r="O2324" s="243"/>
      <c r="P2324" s="243"/>
      <c r="Q2324" s="190" t="str">
        <f>VLOOKUP(K2324,TONG_SL!$A:$D,3,0)</f>
        <v>Túi</v>
      </c>
      <c r="R2324" s="248">
        <v>1</v>
      </c>
      <c r="S2324" s="159"/>
      <c r="T2324" s="159">
        <f>VLOOKUP(VLOOKUP(G2324,Ma_KH!$A:$R,18,0)&amp;K2324,Gia_MB!$A:$F,6,0)</f>
        <v>116611</v>
      </c>
      <c r="U2324" s="254">
        <f t="shared" si="208"/>
        <v>116611</v>
      </c>
      <c r="V2324" s="159"/>
      <c r="W2324" s="246">
        <f t="shared" si="209"/>
        <v>0</v>
      </c>
      <c r="X2324" s="247" t="str">
        <f t="shared" si="210"/>
        <v>8</v>
      </c>
      <c r="Y2324" s="159"/>
      <c r="Z2324" s="254">
        <f t="shared" si="211"/>
        <v>9328.880000000001</v>
      </c>
      <c r="AA2324" s="5">
        <f>VLOOKUP(G2324,Ma_KH!$A:$R,14,0)</f>
        <v>60</v>
      </c>
    </row>
    <row r="2325" spans="1:27" x14ac:dyDescent="0.25">
      <c r="A2325" s="261">
        <v>46114</v>
      </c>
      <c r="B2325" s="262">
        <v>4186992043</v>
      </c>
      <c r="C2325" s="263" t="s">
        <v>15253</v>
      </c>
      <c r="D2325" s="261">
        <v>46119</v>
      </c>
      <c r="E2325" s="206"/>
      <c r="F2325" s="189"/>
      <c r="G2325" s="265" t="s">
        <v>14928</v>
      </c>
      <c r="H2325" s="206"/>
      <c r="I2325" s="262">
        <v>4186992043</v>
      </c>
      <c r="J2325" s="262" t="s">
        <v>7232</v>
      </c>
      <c r="K2325" s="205" t="s">
        <v>37</v>
      </c>
      <c r="L2325" s="190" t="str">
        <f>VLOOKUP($K2325,TONG_SL!$A:$D,2,0)</f>
        <v>Chả cốm 300g</v>
      </c>
      <c r="M2325" s="243"/>
      <c r="N2325" s="190" t="str">
        <f t="shared" si="212"/>
        <v>K-C6</v>
      </c>
      <c r="O2325" s="243"/>
      <c r="P2325" s="243"/>
      <c r="Q2325" s="190" t="str">
        <f>VLOOKUP(K2325,TONG_SL!$A:$D,3,0)</f>
        <v>Túi</v>
      </c>
      <c r="R2325" s="248">
        <v>15</v>
      </c>
      <c r="S2325" s="159"/>
      <c r="T2325" s="159">
        <f>VLOOKUP(VLOOKUP(G2325,Ma_KH!$A:$R,18,0)&amp;K2325,Gia_MB!$A:$F,6,0)</f>
        <v>74250</v>
      </c>
      <c r="U2325" s="254">
        <f t="shared" ref="U2325:U2388" si="213">T2325*R2325</f>
        <v>1113750</v>
      </c>
      <c r="V2325" s="159"/>
      <c r="W2325" s="246">
        <f t="shared" ref="W2325:W2388" si="214">U2325*V2325</f>
        <v>0</v>
      </c>
      <c r="X2325" s="247" t="str">
        <f t="shared" ref="X2325:X2388" si="215">IF(B2325&lt;&gt;"","8","0")</f>
        <v>8</v>
      </c>
      <c r="Y2325" s="159"/>
      <c r="Z2325" s="254">
        <f t="shared" ref="Z2325:Z2388" si="216">U2325*X2325%</f>
        <v>89100</v>
      </c>
      <c r="AA2325" s="5">
        <f>VLOOKUP(G2325,Ma_KH!$A:$R,14,0)</f>
        <v>60</v>
      </c>
    </row>
    <row r="2326" spans="1:27" x14ac:dyDescent="0.25">
      <c r="A2326" s="261">
        <v>46114</v>
      </c>
      <c r="B2326" s="262">
        <v>4186992203</v>
      </c>
      <c r="C2326" s="263" t="s">
        <v>15253</v>
      </c>
      <c r="D2326" s="261">
        <v>46119</v>
      </c>
      <c r="E2326" s="206"/>
      <c r="F2326" s="189"/>
      <c r="G2326" s="265" t="s">
        <v>14930</v>
      </c>
      <c r="H2326" s="206"/>
      <c r="I2326" s="262">
        <v>4186992203</v>
      </c>
      <c r="J2326" s="262" t="s">
        <v>7232</v>
      </c>
      <c r="K2326" s="205" t="s">
        <v>30</v>
      </c>
      <c r="L2326" s="190" t="str">
        <f>VLOOKUP($K2326,TONG_SL!$A:$D,2,0)</f>
        <v>Gà muối 500g</v>
      </c>
      <c r="M2326" s="243"/>
      <c r="N2326" s="190" t="str">
        <f t="shared" si="212"/>
        <v>K-C6</v>
      </c>
      <c r="O2326" s="243"/>
      <c r="P2326" s="243"/>
      <c r="Q2326" s="190" t="str">
        <f>VLOOKUP(K2326,TONG_SL!$A:$D,3,0)</f>
        <v>Túi</v>
      </c>
      <c r="R2326" s="248">
        <v>3</v>
      </c>
      <c r="S2326" s="159"/>
      <c r="T2326" s="159">
        <f>VLOOKUP(VLOOKUP(G2326,Ma_KH!$A:$R,18,0)&amp;K2326,Gia_MB!$A:$F,6,0)</f>
        <v>116611</v>
      </c>
      <c r="U2326" s="254">
        <f t="shared" si="213"/>
        <v>349833</v>
      </c>
      <c r="V2326" s="159"/>
      <c r="W2326" s="246">
        <f t="shared" si="214"/>
        <v>0</v>
      </c>
      <c r="X2326" s="247" t="str">
        <f t="shared" si="215"/>
        <v>8</v>
      </c>
      <c r="Y2326" s="159"/>
      <c r="Z2326" s="254">
        <f t="shared" si="216"/>
        <v>27986.639999999999</v>
      </c>
      <c r="AA2326" s="5">
        <f>VLOOKUP(G2326,Ma_KH!$A:$R,14,0)</f>
        <v>60</v>
      </c>
    </row>
    <row r="2327" spans="1:27" x14ac:dyDescent="0.25">
      <c r="A2327" s="261">
        <v>46114</v>
      </c>
      <c r="B2327" s="262">
        <v>4186992203</v>
      </c>
      <c r="C2327" s="263" t="s">
        <v>15253</v>
      </c>
      <c r="D2327" s="261">
        <v>46119</v>
      </c>
      <c r="E2327" s="206"/>
      <c r="F2327" s="189"/>
      <c r="G2327" s="265" t="s">
        <v>14930</v>
      </c>
      <c r="H2327" s="206"/>
      <c r="I2327" s="262">
        <v>4186992203</v>
      </c>
      <c r="J2327" s="262" t="s">
        <v>7232</v>
      </c>
      <c r="K2327" s="205" t="s">
        <v>32</v>
      </c>
      <c r="L2327" s="190" t="str">
        <f>VLOOKUP($K2327,TONG_SL!$A:$D,2,0)</f>
        <v>Giò Tai Lưỡi Xào 250g</v>
      </c>
      <c r="M2327" s="243"/>
      <c r="N2327" s="190" t="str">
        <f t="shared" si="212"/>
        <v>K-C6</v>
      </c>
      <c r="O2327" s="243"/>
      <c r="P2327" s="243"/>
      <c r="Q2327" s="190" t="str">
        <f>VLOOKUP(K2327,TONG_SL!$A:$D,3,0)</f>
        <v>Túi</v>
      </c>
      <c r="R2327" s="248">
        <v>2</v>
      </c>
      <c r="S2327" s="159"/>
      <c r="T2327" s="159">
        <f>VLOOKUP(VLOOKUP(G2327,Ma_KH!$A:$R,18,0)&amp;K2327,Gia_MB!$A:$F,6,0)</f>
        <v>50182</v>
      </c>
      <c r="U2327" s="254">
        <f t="shared" si="213"/>
        <v>100364</v>
      </c>
      <c r="V2327" s="159"/>
      <c r="W2327" s="246">
        <f t="shared" si="214"/>
        <v>0</v>
      </c>
      <c r="X2327" s="247" t="str">
        <f t="shared" si="215"/>
        <v>8</v>
      </c>
      <c r="Y2327" s="159"/>
      <c r="Z2327" s="254">
        <f t="shared" si="216"/>
        <v>8029.12</v>
      </c>
      <c r="AA2327" s="5">
        <f>VLOOKUP(G2327,Ma_KH!$A:$R,14,0)</f>
        <v>60</v>
      </c>
    </row>
    <row r="2328" spans="1:27" x14ac:dyDescent="0.25">
      <c r="A2328" s="261">
        <v>46114</v>
      </c>
      <c r="B2328" s="262">
        <v>4186992203</v>
      </c>
      <c r="C2328" s="263" t="s">
        <v>15253</v>
      </c>
      <c r="D2328" s="261">
        <v>46119</v>
      </c>
      <c r="E2328" s="206"/>
      <c r="F2328" s="189"/>
      <c r="G2328" s="265" t="s">
        <v>14930</v>
      </c>
      <c r="H2328" s="206"/>
      <c r="I2328" s="262">
        <v>4186992203</v>
      </c>
      <c r="J2328" s="262" t="s">
        <v>7232</v>
      </c>
      <c r="K2328" s="205" t="s">
        <v>48</v>
      </c>
      <c r="L2328" s="190" t="str">
        <f>VLOOKUP($K2328,TONG_SL!$A:$D,2,0)</f>
        <v>Mọc Nấm Hương 250g</v>
      </c>
      <c r="M2328" s="243"/>
      <c r="N2328" s="190" t="str">
        <f t="shared" si="212"/>
        <v>K-C6</v>
      </c>
      <c r="O2328" s="243"/>
      <c r="P2328" s="243"/>
      <c r="Q2328" s="190" t="str">
        <f>VLOOKUP(K2328,TONG_SL!$A:$D,3,0)</f>
        <v>Túi</v>
      </c>
      <c r="R2328" s="248">
        <v>1</v>
      </c>
      <c r="S2328" s="159"/>
      <c r="T2328" s="159">
        <f>VLOOKUP(VLOOKUP(G2328,Ma_KH!$A:$R,18,0)&amp;K2328,Gia_MB!$A:$F,6,0)</f>
        <v>46000</v>
      </c>
      <c r="U2328" s="254">
        <f t="shared" si="213"/>
        <v>46000</v>
      </c>
      <c r="V2328" s="159"/>
      <c r="W2328" s="246">
        <f t="shared" si="214"/>
        <v>0</v>
      </c>
      <c r="X2328" s="247" t="str">
        <f t="shared" si="215"/>
        <v>8</v>
      </c>
      <c r="Y2328" s="159"/>
      <c r="Z2328" s="254">
        <f t="shared" si="216"/>
        <v>3680</v>
      </c>
      <c r="AA2328" s="5">
        <f>VLOOKUP(G2328,Ma_KH!$A:$R,14,0)</f>
        <v>60</v>
      </c>
    </row>
    <row r="2329" spans="1:27" x14ac:dyDescent="0.25">
      <c r="A2329" s="261">
        <v>46114</v>
      </c>
      <c r="B2329" s="262">
        <v>4186992203</v>
      </c>
      <c r="C2329" s="263" t="s">
        <v>15253</v>
      </c>
      <c r="D2329" s="261">
        <v>46119</v>
      </c>
      <c r="E2329" s="206"/>
      <c r="F2329" s="189"/>
      <c r="G2329" s="265" t="s">
        <v>14930</v>
      </c>
      <c r="H2329" s="206"/>
      <c r="I2329" s="262">
        <v>4186992203</v>
      </c>
      <c r="J2329" s="262" t="s">
        <v>7232</v>
      </c>
      <c r="K2329" s="205" t="s">
        <v>27</v>
      </c>
      <c r="L2329" s="190" t="str">
        <f>VLOOKUP($K2329,TONG_SL!$A:$D,2,0)</f>
        <v>Chân giò heo muối 300g</v>
      </c>
      <c r="M2329" s="243"/>
      <c r="N2329" s="190" t="str">
        <f t="shared" si="212"/>
        <v>K-C6</v>
      </c>
      <c r="O2329" s="243"/>
      <c r="P2329" s="243"/>
      <c r="Q2329" s="190" t="str">
        <f>VLOOKUP(K2329,TONG_SL!$A:$D,3,0)</f>
        <v>Túi</v>
      </c>
      <c r="R2329" s="248">
        <v>5</v>
      </c>
      <c r="S2329" s="159"/>
      <c r="T2329" s="159">
        <f>VLOOKUP(VLOOKUP(G2329,Ma_KH!$A:$R,18,0)&amp;K2329,Gia_MB!$A:$F,6,0)</f>
        <v>73431</v>
      </c>
      <c r="U2329" s="254">
        <f t="shared" si="213"/>
        <v>367155</v>
      </c>
      <c r="V2329" s="159"/>
      <c r="W2329" s="246">
        <f t="shared" si="214"/>
        <v>0</v>
      </c>
      <c r="X2329" s="247" t="str">
        <f t="shared" si="215"/>
        <v>8</v>
      </c>
      <c r="Y2329" s="159"/>
      <c r="Z2329" s="254">
        <f t="shared" si="216"/>
        <v>29372.400000000001</v>
      </c>
      <c r="AA2329" s="5">
        <f>VLOOKUP(G2329,Ma_KH!$A:$R,14,0)</f>
        <v>60</v>
      </c>
    </row>
    <row r="2330" spans="1:27" x14ac:dyDescent="0.25">
      <c r="A2330" s="261">
        <v>46114</v>
      </c>
      <c r="B2330" s="262">
        <v>4186991515</v>
      </c>
      <c r="C2330" s="263" t="s">
        <v>15253</v>
      </c>
      <c r="D2330" s="261">
        <v>46119</v>
      </c>
      <c r="E2330" s="206"/>
      <c r="F2330" s="189"/>
      <c r="G2330" s="265" t="s">
        <v>14918</v>
      </c>
      <c r="H2330" s="206"/>
      <c r="I2330" s="262">
        <v>4186991515</v>
      </c>
      <c r="J2330" s="262" t="s">
        <v>7232</v>
      </c>
      <c r="K2330" s="205" t="s">
        <v>34</v>
      </c>
      <c r="L2330" s="190" t="str">
        <f>VLOOKUP($K2330,TONG_SL!$A:$D,2,0)</f>
        <v>Tai heo muối 200g</v>
      </c>
      <c r="M2330" s="243"/>
      <c r="N2330" s="190" t="str">
        <f t="shared" si="212"/>
        <v>K-C6</v>
      </c>
      <c r="O2330" s="243"/>
      <c r="P2330" s="243"/>
      <c r="Q2330" s="190" t="str">
        <f>VLOOKUP(K2330,TONG_SL!$A:$D,3,0)</f>
        <v>Túi</v>
      </c>
      <c r="R2330" s="248">
        <v>1</v>
      </c>
      <c r="S2330" s="159"/>
      <c r="T2330" s="159">
        <f>VLOOKUP(VLOOKUP(G2330,Ma_KH!$A:$R,18,0)&amp;K2330,Gia_MB!$A:$F,6,0)</f>
        <v>55595</v>
      </c>
      <c r="U2330" s="254">
        <f t="shared" si="213"/>
        <v>55595</v>
      </c>
      <c r="V2330" s="159"/>
      <c r="W2330" s="246">
        <f t="shared" si="214"/>
        <v>0</v>
      </c>
      <c r="X2330" s="247" t="str">
        <f t="shared" si="215"/>
        <v>8</v>
      </c>
      <c r="Y2330" s="159"/>
      <c r="Z2330" s="254">
        <f t="shared" si="216"/>
        <v>4447.6000000000004</v>
      </c>
      <c r="AA2330" s="5">
        <f>VLOOKUP(G2330,Ma_KH!$A:$R,14,0)</f>
        <v>60</v>
      </c>
    </row>
    <row r="2331" spans="1:27" x14ac:dyDescent="0.25">
      <c r="A2331" s="261">
        <v>46114</v>
      </c>
      <c r="B2331" s="262">
        <v>4186991515</v>
      </c>
      <c r="C2331" s="263" t="s">
        <v>15253</v>
      </c>
      <c r="D2331" s="261">
        <v>46119</v>
      </c>
      <c r="E2331" s="206"/>
      <c r="F2331" s="189"/>
      <c r="G2331" s="265" t="s">
        <v>14918</v>
      </c>
      <c r="H2331" s="206"/>
      <c r="I2331" s="262">
        <v>4186991515</v>
      </c>
      <c r="J2331" s="262" t="s">
        <v>7232</v>
      </c>
      <c r="K2331" s="205" t="s">
        <v>27</v>
      </c>
      <c r="L2331" s="190" t="str">
        <f>VLOOKUP($K2331,TONG_SL!$A:$D,2,0)</f>
        <v>Chân giò heo muối 300g</v>
      </c>
      <c r="M2331" s="243"/>
      <c r="N2331" s="190" t="str">
        <f t="shared" si="212"/>
        <v>K-C6</v>
      </c>
      <c r="O2331" s="243"/>
      <c r="P2331" s="243"/>
      <c r="Q2331" s="190" t="str">
        <f>VLOOKUP(K2331,TONG_SL!$A:$D,3,0)</f>
        <v>Túi</v>
      </c>
      <c r="R2331" s="248">
        <v>12</v>
      </c>
      <c r="S2331" s="159"/>
      <c r="T2331" s="159">
        <f>VLOOKUP(VLOOKUP(G2331,Ma_KH!$A:$R,18,0)&amp;K2331,Gia_MB!$A:$F,6,0)</f>
        <v>73431</v>
      </c>
      <c r="U2331" s="254">
        <f t="shared" si="213"/>
        <v>881172</v>
      </c>
      <c r="V2331" s="159"/>
      <c r="W2331" s="246">
        <f t="shared" si="214"/>
        <v>0</v>
      </c>
      <c r="X2331" s="247" t="str">
        <f t="shared" si="215"/>
        <v>8</v>
      </c>
      <c r="Y2331" s="159"/>
      <c r="Z2331" s="254">
        <f t="shared" si="216"/>
        <v>70493.759999999995</v>
      </c>
      <c r="AA2331" s="5">
        <f>VLOOKUP(G2331,Ma_KH!$A:$R,14,0)</f>
        <v>60</v>
      </c>
    </row>
    <row r="2332" spans="1:27" x14ac:dyDescent="0.25">
      <c r="A2332" s="261">
        <v>46114</v>
      </c>
      <c r="B2332" s="262">
        <v>4186991515</v>
      </c>
      <c r="C2332" s="263" t="s">
        <v>15253</v>
      </c>
      <c r="D2332" s="261">
        <v>46119</v>
      </c>
      <c r="E2332" s="206"/>
      <c r="F2332" s="189"/>
      <c r="G2332" s="265" t="s">
        <v>14918</v>
      </c>
      <c r="H2332" s="206"/>
      <c r="I2332" s="262">
        <v>4186991515</v>
      </c>
      <c r="J2332" s="262" t="s">
        <v>7232</v>
      </c>
      <c r="K2332" s="205" t="s">
        <v>32</v>
      </c>
      <c r="L2332" s="190" t="str">
        <f>VLOOKUP($K2332,TONG_SL!$A:$D,2,0)</f>
        <v>Giò Tai Lưỡi Xào 250g</v>
      </c>
      <c r="M2332" s="243"/>
      <c r="N2332" s="190" t="str">
        <f t="shared" si="212"/>
        <v>K-C6</v>
      </c>
      <c r="O2332" s="243"/>
      <c r="P2332" s="243"/>
      <c r="Q2332" s="190" t="str">
        <f>VLOOKUP(K2332,TONG_SL!$A:$D,3,0)</f>
        <v>Túi</v>
      </c>
      <c r="R2332" s="248">
        <v>1</v>
      </c>
      <c r="S2332" s="159"/>
      <c r="T2332" s="159">
        <f>VLOOKUP(VLOOKUP(G2332,Ma_KH!$A:$R,18,0)&amp;K2332,Gia_MB!$A:$F,6,0)</f>
        <v>50182</v>
      </c>
      <c r="U2332" s="254">
        <f t="shared" si="213"/>
        <v>50182</v>
      </c>
      <c r="V2332" s="159"/>
      <c r="W2332" s="246">
        <f t="shared" si="214"/>
        <v>0</v>
      </c>
      <c r="X2332" s="247" t="str">
        <f t="shared" si="215"/>
        <v>8</v>
      </c>
      <c r="Y2332" s="159"/>
      <c r="Z2332" s="254">
        <f t="shared" si="216"/>
        <v>4014.56</v>
      </c>
      <c r="AA2332" s="5">
        <f>VLOOKUP(G2332,Ma_KH!$A:$R,14,0)</f>
        <v>60</v>
      </c>
    </row>
    <row r="2333" spans="1:27" x14ac:dyDescent="0.25">
      <c r="A2333" s="261">
        <v>46114</v>
      </c>
      <c r="B2333" s="262">
        <v>4186992115</v>
      </c>
      <c r="C2333" s="263" t="s">
        <v>15253</v>
      </c>
      <c r="D2333" s="261">
        <v>46119</v>
      </c>
      <c r="E2333" s="206"/>
      <c r="F2333" s="189"/>
      <c r="G2333" s="265" t="s">
        <v>14929</v>
      </c>
      <c r="H2333" s="206"/>
      <c r="I2333" s="262">
        <v>4186992115</v>
      </c>
      <c r="J2333" s="262" t="s">
        <v>7232</v>
      </c>
      <c r="K2333" s="205" t="s">
        <v>27</v>
      </c>
      <c r="L2333" s="190" t="str">
        <f>VLOOKUP($K2333,TONG_SL!$A:$D,2,0)</f>
        <v>Chân giò heo muối 300g</v>
      </c>
      <c r="M2333" s="243"/>
      <c r="N2333" s="190" t="str">
        <f t="shared" si="212"/>
        <v>K-C6</v>
      </c>
      <c r="O2333" s="243"/>
      <c r="P2333" s="243"/>
      <c r="Q2333" s="190" t="str">
        <f>VLOOKUP(K2333,TONG_SL!$A:$D,3,0)</f>
        <v>Túi</v>
      </c>
      <c r="R2333" s="248">
        <v>6</v>
      </c>
      <c r="S2333" s="159"/>
      <c r="T2333" s="159">
        <f>VLOOKUP(VLOOKUP(G2333,Ma_KH!$A:$R,18,0)&amp;K2333,Gia_MB!$A:$F,6,0)</f>
        <v>73431</v>
      </c>
      <c r="U2333" s="254">
        <f t="shared" si="213"/>
        <v>440586</v>
      </c>
      <c r="V2333" s="159"/>
      <c r="W2333" s="246">
        <f t="shared" si="214"/>
        <v>0</v>
      </c>
      <c r="X2333" s="247" t="str">
        <f t="shared" si="215"/>
        <v>8</v>
      </c>
      <c r="Y2333" s="159"/>
      <c r="Z2333" s="254">
        <f t="shared" si="216"/>
        <v>35246.879999999997</v>
      </c>
      <c r="AA2333" s="5">
        <f>VLOOKUP(G2333,Ma_KH!$A:$R,14,0)</f>
        <v>60</v>
      </c>
    </row>
    <row r="2334" spans="1:27" x14ac:dyDescent="0.25">
      <c r="A2334" s="261">
        <v>46114</v>
      </c>
      <c r="B2334" s="262">
        <v>4186992115</v>
      </c>
      <c r="C2334" s="263" t="s">
        <v>15253</v>
      </c>
      <c r="D2334" s="261">
        <v>46119</v>
      </c>
      <c r="E2334" s="206"/>
      <c r="F2334" s="189"/>
      <c r="G2334" s="265" t="s">
        <v>14929</v>
      </c>
      <c r="H2334" s="206"/>
      <c r="I2334" s="262">
        <v>4186992115</v>
      </c>
      <c r="J2334" s="262" t="s">
        <v>7232</v>
      </c>
      <c r="K2334" s="205" t="s">
        <v>30</v>
      </c>
      <c r="L2334" s="190" t="str">
        <f>VLOOKUP($K2334,TONG_SL!$A:$D,2,0)</f>
        <v>Gà muối 500g</v>
      </c>
      <c r="M2334" s="243"/>
      <c r="N2334" s="190" t="str">
        <f t="shared" si="212"/>
        <v>K-C6</v>
      </c>
      <c r="O2334" s="243"/>
      <c r="P2334" s="243"/>
      <c r="Q2334" s="190" t="str">
        <f>VLOOKUP(K2334,TONG_SL!$A:$D,3,0)</f>
        <v>Túi</v>
      </c>
      <c r="R2334" s="248">
        <v>6</v>
      </c>
      <c r="S2334" s="159"/>
      <c r="T2334" s="159">
        <f>VLOOKUP(VLOOKUP(G2334,Ma_KH!$A:$R,18,0)&amp;K2334,Gia_MB!$A:$F,6,0)</f>
        <v>116611</v>
      </c>
      <c r="U2334" s="254">
        <f t="shared" si="213"/>
        <v>699666</v>
      </c>
      <c r="V2334" s="159"/>
      <c r="W2334" s="246">
        <f t="shared" si="214"/>
        <v>0</v>
      </c>
      <c r="X2334" s="247" t="str">
        <f t="shared" si="215"/>
        <v>8</v>
      </c>
      <c r="Y2334" s="159"/>
      <c r="Z2334" s="254">
        <f t="shared" si="216"/>
        <v>55973.279999999999</v>
      </c>
      <c r="AA2334" s="5">
        <f>VLOOKUP(G2334,Ma_KH!$A:$R,14,0)</f>
        <v>60</v>
      </c>
    </row>
    <row r="2335" spans="1:27" x14ac:dyDescent="0.25">
      <c r="A2335" s="261">
        <v>46114</v>
      </c>
      <c r="B2335" s="262">
        <v>4186991603</v>
      </c>
      <c r="C2335" s="263" t="s">
        <v>15253</v>
      </c>
      <c r="D2335" s="261">
        <v>46119</v>
      </c>
      <c r="E2335" s="206"/>
      <c r="F2335" s="189"/>
      <c r="G2335" s="265" t="s">
        <v>14693</v>
      </c>
      <c r="H2335" s="206"/>
      <c r="I2335" s="262">
        <v>4186991603</v>
      </c>
      <c r="J2335" s="262" t="s">
        <v>7232</v>
      </c>
      <c r="K2335" s="205" t="s">
        <v>30</v>
      </c>
      <c r="L2335" s="190" t="str">
        <f>VLOOKUP($K2335,TONG_SL!$A:$D,2,0)</f>
        <v>Gà muối 500g</v>
      </c>
      <c r="M2335" s="243"/>
      <c r="N2335" s="190" t="str">
        <f t="shared" si="212"/>
        <v>K-C6</v>
      </c>
      <c r="O2335" s="243"/>
      <c r="P2335" s="243"/>
      <c r="Q2335" s="190" t="str">
        <f>VLOOKUP(K2335,TONG_SL!$A:$D,3,0)</f>
        <v>Túi</v>
      </c>
      <c r="R2335" s="248">
        <v>6</v>
      </c>
      <c r="S2335" s="159"/>
      <c r="T2335" s="159">
        <f>VLOOKUP(VLOOKUP(G2335,Ma_KH!$A:$R,18,0)&amp;K2335,Gia_MB!$A:$F,6,0)</f>
        <v>116611</v>
      </c>
      <c r="U2335" s="254">
        <f t="shared" si="213"/>
        <v>699666</v>
      </c>
      <c r="V2335" s="159"/>
      <c r="W2335" s="246">
        <f t="shared" si="214"/>
        <v>0</v>
      </c>
      <c r="X2335" s="247" t="str">
        <f t="shared" si="215"/>
        <v>8</v>
      </c>
      <c r="Y2335" s="159"/>
      <c r="Z2335" s="254">
        <f t="shared" si="216"/>
        <v>55973.279999999999</v>
      </c>
      <c r="AA2335" s="5">
        <f>VLOOKUP(G2335,Ma_KH!$A:$R,14,0)</f>
        <v>60</v>
      </c>
    </row>
    <row r="2336" spans="1:27" x14ac:dyDescent="0.25">
      <c r="A2336" s="261">
        <v>46114</v>
      </c>
      <c r="B2336" s="262">
        <v>4186991603</v>
      </c>
      <c r="C2336" s="263" t="s">
        <v>15253</v>
      </c>
      <c r="D2336" s="261">
        <v>46119</v>
      </c>
      <c r="E2336" s="206"/>
      <c r="F2336" s="189"/>
      <c r="G2336" s="265" t="s">
        <v>14693</v>
      </c>
      <c r="H2336" s="206"/>
      <c r="I2336" s="262">
        <v>4186991603</v>
      </c>
      <c r="J2336" s="262" t="s">
        <v>7232</v>
      </c>
      <c r="K2336" s="205" t="s">
        <v>32</v>
      </c>
      <c r="L2336" s="190" t="str">
        <f>VLOOKUP($K2336,TONG_SL!$A:$D,2,0)</f>
        <v>Giò Tai Lưỡi Xào 250g</v>
      </c>
      <c r="M2336" s="243"/>
      <c r="N2336" s="190" t="str">
        <f t="shared" si="212"/>
        <v>K-C6</v>
      </c>
      <c r="O2336" s="243"/>
      <c r="P2336" s="243"/>
      <c r="Q2336" s="190" t="str">
        <f>VLOOKUP(K2336,TONG_SL!$A:$D,3,0)</f>
        <v>Túi</v>
      </c>
      <c r="R2336" s="248">
        <v>3</v>
      </c>
      <c r="S2336" s="159"/>
      <c r="T2336" s="159">
        <f>VLOOKUP(VLOOKUP(G2336,Ma_KH!$A:$R,18,0)&amp;K2336,Gia_MB!$A:$F,6,0)</f>
        <v>50182</v>
      </c>
      <c r="U2336" s="254">
        <f t="shared" si="213"/>
        <v>150546</v>
      </c>
      <c r="V2336" s="159"/>
      <c r="W2336" s="246">
        <f t="shared" si="214"/>
        <v>0</v>
      </c>
      <c r="X2336" s="247" t="str">
        <f t="shared" si="215"/>
        <v>8</v>
      </c>
      <c r="Y2336" s="159"/>
      <c r="Z2336" s="254">
        <f t="shared" si="216"/>
        <v>12043.68</v>
      </c>
      <c r="AA2336" s="5">
        <f>VLOOKUP(G2336,Ma_KH!$A:$R,14,0)</f>
        <v>60</v>
      </c>
    </row>
    <row r="2337" spans="1:27" x14ac:dyDescent="0.25">
      <c r="A2337" s="261">
        <v>46114</v>
      </c>
      <c r="B2337" s="262">
        <v>4186991603</v>
      </c>
      <c r="C2337" s="263" t="s">
        <v>15253</v>
      </c>
      <c r="D2337" s="261">
        <v>46119</v>
      </c>
      <c r="E2337" s="206"/>
      <c r="F2337" s="189"/>
      <c r="G2337" s="265" t="s">
        <v>14693</v>
      </c>
      <c r="H2337" s="206"/>
      <c r="I2337" s="262">
        <v>4186991603</v>
      </c>
      <c r="J2337" s="262" t="s">
        <v>7232</v>
      </c>
      <c r="K2337" s="205" t="s">
        <v>27</v>
      </c>
      <c r="L2337" s="190" t="str">
        <f>VLOOKUP($K2337,TONG_SL!$A:$D,2,0)</f>
        <v>Chân giò heo muối 300g</v>
      </c>
      <c r="M2337" s="243"/>
      <c r="N2337" s="190" t="str">
        <f t="shared" si="212"/>
        <v>K-C6</v>
      </c>
      <c r="O2337" s="243"/>
      <c r="P2337" s="243"/>
      <c r="Q2337" s="190" t="str">
        <f>VLOOKUP(K2337,TONG_SL!$A:$D,3,0)</f>
        <v>Túi</v>
      </c>
      <c r="R2337" s="248">
        <v>11</v>
      </c>
      <c r="S2337" s="159"/>
      <c r="T2337" s="159">
        <f>VLOOKUP(VLOOKUP(G2337,Ma_KH!$A:$R,18,0)&amp;K2337,Gia_MB!$A:$F,6,0)</f>
        <v>73431</v>
      </c>
      <c r="U2337" s="254">
        <f t="shared" si="213"/>
        <v>807741</v>
      </c>
      <c r="V2337" s="159"/>
      <c r="W2337" s="246">
        <f t="shared" si="214"/>
        <v>0</v>
      </c>
      <c r="X2337" s="247" t="str">
        <f t="shared" si="215"/>
        <v>8</v>
      </c>
      <c r="Y2337" s="159"/>
      <c r="Z2337" s="254">
        <f t="shared" si="216"/>
        <v>64619.28</v>
      </c>
      <c r="AA2337" s="5">
        <f>VLOOKUP(G2337,Ma_KH!$A:$R,14,0)</f>
        <v>60</v>
      </c>
    </row>
    <row r="2338" spans="1:27" x14ac:dyDescent="0.25">
      <c r="A2338" s="261">
        <v>46114</v>
      </c>
      <c r="B2338" s="262">
        <v>4186991603</v>
      </c>
      <c r="C2338" s="263" t="s">
        <v>15253</v>
      </c>
      <c r="D2338" s="261">
        <v>46119</v>
      </c>
      <c r="E2338" s="206"/>
      <c r="F2338" s="189"/>
      <c r="G2338" s="265" t="s">
        <v>14693</v>
      </c>
      <c r="H2338" s="206"/>
      <c r="I2338" s="262">
        <v>4186991603</v>
      </c>
      <c r="J2338" s="262" t="s">
        <v>7232</v>
      </c>
      <c r="K2338" s="205" t="s">
        <v>48</v>
      </c>
      <c r="L2338" s="190" t="str">
        <f>VLOOKUP($K2338,TONG_SL!$A:$D,2,0)</f>
        <v>Mọc Nấm Hương 250g</v>
      </c>
      <c r="M2338" s="243"/>
      <c r="N2338" s="190" t="str">
        <f t="shared" si="212"/>
        <v>K-C6</v>
      </c>
      <c r="O2338" s="243"/>
      <c r="P2338" s="243"/>
      <c r="Q2338" s="190" t="str">
        <f>VLOOKUP(K2338,TONG_SL!$A:$D,3,0)</f>
        <v>Túi</v>
      </c>
      <c r="R2338" s="248">
        <v>2</v>
      </c>
      <c r="S2338" s="159"/>
      <c r="T2338" s="159">
        <f>VLOOKUP(VLOOKUP(G2338,Ma_KH!$A:$R,18,0)&amp;K2338,Gia_MB!$A:$F,6,0)</f>
        <v>46000</v>
      </c>
      <c r="U2338" s="254">
        <f t="shared" si="213"/>
        <v>92000</v>
      </c>
      <c r="V2338" s="159"/>
      <c r="W2338" s="246">
        <f t="shared" si="214"/>
        <v>0</v>
      </c>
      <c r="X2338" s="247" t="str">
        <f t="shared" si="215"/>
        <v>8</v>
      </c>
      <c r="Y2338" s="159"/>
      <c r="Z2338" s="254">
        <f t="shared" si="216"/>
        <v>7360</v>
      </c>
      <c r="AA2338" s="5">
        <f>VLOOKUP(G2338,Ma_KH!$A:$R,14,0)</f>
        <v>60</v>
      </c>
    </row>
    <row r="2339" spans="1:27" x14ac:dyDescent="0.25">
      <c r="A2339" s="261">
        <v>46114</v>
      </c>
      <c r="B2339" s="262">
        <v>4186991475</v>
      </c>
      <c r="C2339" s="263" t="s">
        <v>15253</v>
      </c>
      <c r="D2339" s="261">
        <v>46119</v>
      </c>
      <c r="E2339" s="206"/>
      <c r="F2339" s="189"/>
      <c r="G2339" s="265" t="s">
        <v>14688</v>
      </c>
      <c r="H2339" s="206"/>
      <c r="I2339" s="262">
        <v>4186991475</v>
      </c>
      <c r="J2339" s="262" t="s">
        <v>7232</v>
      </c>
      <c r="K2339" s="205" t="s">
        <v>32</v>
      </c>
      <c r="L2339" s="190" t="str">
        <f>VLOOKUP($K2339,TONG_SL!$A:$D,2,0)</f>
        <v>Giò Tai Lưỡi Xào 250g</v>
      </c>
      <c r="M2339" s="243"/>
      <c r="N2339" s="190" t="str">
        <f t="shared" si="212"/>
        <v>K-C6</v>
      </c>
      <c r="O2339" s="243"/>
      <c r="P2339" s="243"/>
      <c r="Q2339" s="190" t="str">
        <f>VLOOKUP(K2339,TONG_SL!$A:$D,3,0)</f>
        <v>Túi</v>
      </c>
      <c r="R2339" s="248">
        <v>7</v>
      </c>
      <c r="S2339" s="159"/>
      <c r="T2339" s="159">
        <f>VLOOKUP(VLOOKUP(G2339,Ma_KH!$A:$R,18,0)&amp;K2339,Gia_MB!$A:$F,6,0)</f>
        <v>50182</v>
      </c>
      <c r="U2339" s="254">
        <f t="shared" si="213"/>
        <v>351274</v>
      </c>
      <c r="V2339" s="159"/>
      <c r="W2339" s="246">
        <f t="shared" si="214"/>
        <v>0</v>
      </c>
      <c r="X2339" s="247" t="str">
        <f t="shared" si="215"/>
        <v>8</v>
      </c>
      <c r="Y2339" s="159"/>
      <c r="Z2339" s="254">
        <f t="shared" si="216"/>
        <v>28101.920000000002</v>
      </c>
      <c r="AA2339" s="5">
        <f>VLOOKUP(G2339,Ma_KH!$A:$R,14,0)</f>
        <v>60</v>
      </c>
    </row>
    <row r="2340" spans="1:27" x14ac:dyDescent="0.25">
      <c r="A2340" s="261">
        <v>46114</v>
      </c>
      <c r="B2340" s="262">
        <v>4186991475</v>
      </c>
      <c r="C2340" s="263" t="s">
        <v>15253</v>
      </c>
      <c r="D2340" s="261">
        <v>46119</v>
      </c>
      <c r="E2340" s="206"/>
      <c r="F2340" s="189"/>
      <c r="G2340" s="265" t="s">
        <v>14688</v>
      </c>
      <c r="H2340" s="206"/>
      <c r="I2340" s="262">
        <v>4186991475</v>
      </c>
      <c r="J2340" s="262" t="s">
        <v>7232</v>
      </c>
      <c r="K2340" s="205" t="s">
        <v>27</v>
      </c>
      <c r="L2340" s="190" t="str">
        <f>VLOOKUP($K2340,TONG_SL!$A:$D,2,0)</f>
        <v>Chân giò heo muối 300g</v>
      </c>
      <c r="M2340" s="243"/>
      <c r="N2340" s="190" t="str">
        <f t="shared" si="212"/>
        <v>K-C6</v>
      </c>
      <c r="O2340" s="243"/>
      <c r="P2340" s="243"/>
      <c r="Q2340" s="190" t="str">
        <f>VLOOKUP(K2340,TONG_SL!$A:$D,3,0)</f>
        <v>Túi</v>
      </c>
      <c r="R2340" s="248">
        <v>9</v>
      </c>
      <c r="S2340" s="159"/>
      <c r="T2340" s="159">
        <f>VLOOKUP(VLOOKUP(G2340,Ma_KH!$A:$R,18,0)&amp;K2340,Gia_MB!$A:$F,6,0)</f>
        <v>73431</v>
      </c>
      <c r="U2340" s="254">
        <f t="shared" si="213"/>
        <v>660879</v>
      </c>
      <c r="V2340" s="159"/>
      <c r="W2340" s="246">
        <f t="shared" si="214"/>
        <v>0</v>
      </c>
      <c r="X2340" s="247" t="str">
        <f t="shared" si="215"/>
        <v>8</v>
      </c>
      <c r="Y2340" s="159"/>
      <c r="Z2340" s="254">
        <f t="shared" si="216"/>
        <v>52870.32</v>
      </c>
      <c r="AA2340" s="5">
        <f>VLOOKUP(G2340,Ma_KH!$A:$R,14,0)</f>
        <v>60</v>
      </c>
    </row>
    <row r="2341" spans="1:27" x14ac:dyDescent="0.25">
      <c r="A2341" s="261">
        <v>46114</v>
      </c>
      <c r="B2341" s="262">
        <v>4186992233</v>
      </c>
      <c r="C2341" s="263" t="s">
        <v>15253</v>
      </c>
      <c r="D2341" s="261">
        <v>46119</v>
      </c>
      <c r="E2341" s="206"/>
      <c r="F2341" s="189"/>
      <c r="G2341" s="265" t="s">
        <v>14931</v>
      </c>
      <c r="H2341" s="206"/>
      <c r="I2341" s="262">
        <v>4186992233</v>
      </c>
      <c r="J2341" s="262" t="s">
        <v>7232</v>
      </c>
      <c r="K2341" s="205" t="s">
        <v>34</v>
      </c>
      <c r="L2341" s="190" t="str">
        <f>VLOOKUP($K2341,TONG_SL!$A:$D,2,0)</f>
        <v>Tai heo muối 200g</v>
      </c>
      <c r="M2341" s="243"/>
      <c r="N2341" s="190" t="str">
        <f t="shared" si="212"/>
        <v>K-C6</v>
      </c>
      <c r="O2341" s="243"/>
      <c r="P2341" s="243"/>
      <c r="Q2341" s="190" t="str">
        <f>VLOOKUP(K2341,TONG_SL!$A:$D,3,0)</f>
        <v>Túi</v>
      </c>
      <c r="R2341" s="248">
        <v>1</v>
      </c>
      <c r="S2341" s="159"/>
      <c r="T2341" s="159">
        <f>VLOOKUP(VLOOKUP(G2341,Ma_KH!$A:$R,18,0)&amp;K2341,Gia_MB!$A:$F,6,0)</f>
        <v>55595</v>
      </c>
      <c r="U2341" s="254">
        <f t="shared" si="213"/>
        <v>55595</v>
      </c>
      <c r="V2341" s="159"/>
      <c r="W2341" s="246">
        <f t="shared" si="214"/>
        <v>0</v>
      </c>
      <c r="X2341" s="247" t="str">
        <f t="shared" si="215"/>
        <v>8</v>
      </c>
      <c r="Y2341" s="159"/>
      <c r="Z2341" s="254">
        <f t="shared" si="216"/>
        <v>4447.6000000000004</v>
      </c>
      <c r="AA2341" s="5">
        <f>VLOOKUP(G2341,Ma_KH!$A:$R,14,0)</f>
        <v>60</v>
      </c>
    </row>
    <row r="2342" spans="1:27" x14ac:dyDescent="0.25">
      <c r="A2342" s="261">
        <v>46114</v>
      </c>
      <c r="B2342" s="262">
        <v>4186992233</v>
      </c>
      <c r="C2342" s="263" t="s">
        <v>15253</v>
      </c>
      <c r="D2342" s="261">
        <v>46119</v>
      </c>
      <c r="E2342" s="206"/>
      <c r="F2342" s="189"/>
      <c r="G2342" s="265" t="s">
        <v>14931</v>
      </c>
      <c r="H2342" s="206"/>
      <c r="I2342" s="262">
        <v>4186992233</v>
      </c>
      <c r="J2342" s="262" t="s">
        <v>7232</v>
      </c>
      <c r="K2342" s="205" t="s">
        <v>27</v>
      </c>
      <c r="L2342" s="190" t="str">
        <f>VLOOKUP($K2342,TONG_SL!$A:$D,2,0)</f>
        <v>Chân giò heo muối 300g</v>
      </c>
      <c r="M2342" s="243"/>
      <c r="N2342" s="190" t="str">
        <f t="shared" si="212"/>
        <v>K-C6</v>
      </c>
      <c r="O2342" s="243"/>
      <c r="P2342" s="243"/>
      <c r="Q2342" s="190" t="str">
        <f>VLOOKUP(K2342,TONG_SL!$A:$D,3,0)</f>
        <v>Túi</v>
      </c>
      <c r="R2342" s="248">
        <v>12</v>
      </c>
      <c r="S2342" s="159"/>
      <c r="T2342" s="159">
        <f>VLOOKUP(VLOOKUP(G2342,Ma_KH!$A:$R,18,0)&amp;K2342,Gia_MB!$A:$F,6,0)</f>
        <v>73431</v>
      </c>
      <c r="U2342" s="254">
        <f t="shared" si="213"/>
        <v>881172</v>
      </c>
      <c r="V2342" s="159"/>
      <c r="W2342" s="246">
        <f t="shared" si="214"/>
        <v>0</v>
      </c>
      <c r="X2342" s="247" t="str">
        <f t="shared" si="215"/>
        <v>8</v>
      </c>
      <c r="Y2342" s="159"/>
      <c r="Z2342" s="254">
        <f t="shared" si="216"/>
        <v>70493.759999999995</v>
      </c>
      <c r="AA2342" s="5">
        <f>VLOOKUP(G2342,Ma_KH!$A:$R,14,0)</f>
        <v>60</v>
      </c>
    </row>
    <row r="2343" spans="1:27" x14ac:dyDescent="0.25">
      <c r="A2343" s="261">
        <v>46114</v>
      </c>
      <c r="B2343" s="262">
        <v>4186991697</v>
      </c>
      <c r="C2343" s="263" t="s">
        <v>15253</v>
      </c>
      <c r="D2343" s="261">
        <v>46119</v>
      </c>
      <c r="E2343" s="206"/>
      <c r="F2343" s="189"/>
      <c r="G2343" s="265" t="s">
        <v>15742</v>
      </c>
      <c r="H2343" s="206"/>
      <c r="I2343" s="262">
        <v>4186991697</v>
      </c>
      <c r="J2343" s="262" t="s">
        <v>1786</v>
      </c>
      <c r="K2343" s="205" t="s">
        <v>34</v>
      </c>
      <c r="L2343" s="190" t="str">
        <f>VLOOKUP($K2343,TONG_SL!$A:$D,2,0)</f>
        <v>Tai heo muối 200g</v>
      </c>
      <c r="M2343" s="243"/>
      <c r="N2343" s="190" t="str">
        <f t="shared" si="212"/>
        <v>K-C6</v>
      </c>
      <c r="O2343" s="243"/>
      <c r="P2343" s="243"/>
      <c r="Q2343" s="190" t="str">
        <f>VLOOKUP(K2343,TONG_SL!$A:$D,3,0)</f>
        <v>Túi</v>
      </c>
      <c r="R2343" s="248">
        <v>2</v>
      </c>
      <c r="S2343" s="159"/>
      <c r="T2343" s="159" t="e">
        <f>VLOOKUP(VLOOKUP(G2343,Ma_KH!$A:$R,18,0)&amp;K2343,Gia_MB!$A:$F,6,0)</f>
        <v>#N/A</v>
      </c>
      <c r="U2343" s="254" t="e">
        <f t="shared" si="213"/>
        <v>#N/A</v>
      </c>
      <c r="V2343" s="159"/>
      <c r="W2343" s="246" t="e">
        <f t="shared" si="214"/>
        <v>#N/A</v>
      </c>
      <c r="X2343" s="247" t="str">
        <f t="shared" si="215"/>
        <v>8</v>
      </c>
      <c r="Y2343" s="159"/>
      <c r="Z2343" s="254" t="e">
        <f t="shared" si="216"/>
        <v>#N/A</v>
      </c>
      <c r="AA2343" s="5" t="e">
        <f>VLOOKUP(G2343,Ma_KH!$A:$R,14,0)</f>
        <v>#N/A</v>
      </c>
    </row>
    <row r="2344" spans="1:27" x14ac:dyDescent="0.25">
      <c r="A2344" s="261">
        <v>46114</v>
      </c>
      <c r="B2344" s="262">
        <v>4186991697</v>
      </c>
      <c r="C2344" s="263" t="s">
        <v>15253</v>
      </c>
      <c r="D2344" s="261">
        <v>46119</v>
      </c>
      <c r="E2344" s="206"/>
      <c r="F2344" s="189"/>
      <c r="G2344" s="265" t="s">
        <v>15742</v>
      </c>
      <c r="H2344" s="206"/>
      <c r="I2344" s="262">
        <v>4186991697</v>
      </c>
      <c r="J2344" s="262" t="s">
        <v>1786</v>
      </c>
      <c r="K2344" s="205" t="s">
        <v>48</v>
      </c>
      <c r="L2344" s="190" t="str">
        <f>VLOOKUP($K2344,TONG_SL!$A:$D,2,0)</f>
        <v>Mọc Nấm Hương 250g</v>
      </c>
      <c r="M2344" s="243"/>
      <c r="N2344" s="190" t="str">
        <f t="shared" si="212"/>
        <v>K-C6</v>
      </c>
      <c r="O2344" s="243"/>
      <c r="P2344" s="243"/>
      <c r="Q2344" s="190" t="str">
        <f>VLOOKUP(K2344,TONG_SL!$A:$D,3,0)</f>
        <v>Túi</v>
      </c>
      <c r="R2344" s="248">
        <v>1</v>
      </c>
      <c r="S2344" s="159"/>
      <c r="T2344" s="159" t="e">
        <f>VLOOKUP(VLOOKUP(G2344,Ma_KH!$A:$R,18,0)&amp;K2344,Gia_MB!$A:$F,6,0)</f>
        <v>#N/A</v>
      </c>
      <c r="U2344" s="254" t="e">
        <f t="shared" si="213"/>
        <v>#N/A</v>
      </c>
      <c r="V2344" s="159"/>
      <c r="W2344" s="246" t="e">
        <f t="shared" si="214"/>
        <v>#N/A</v>
      </c>
      <c r="X2344" s="247" t="str">
        <f t="shared" si="215"/>
        <v>8</v>
      </c>
      <c r="Y2344" s="159"/>
      <c r="Z2344" s="254" t="e">
        <f t="shared" si="216"/>
        <v>#N/A</v>
      </c>
      <c r="AA2344" s="5" t="e">
        <f>VLOOKUP(G2344,Ma_KH!$A:$R,14,0)</f>
        <v>#N/A</v>
      </c>
    </row>
    <row r="2345" spans="1:27" x14ac:dyDescent="0.25">
      <c r="A2345" s="261">
        <v>46114</v>
      </c>
      <c r="B2345" s="262">
        <v>4186991697</v>
      </c>
      <c r="C2345" s="263" t="s">
        <v>15253</v>
      </c>
      <c r="D2345" s="261">
        <v>46119</v>
      </c>
      <c r="E2345" s="206"/>
      <c r="F2345" s="189"/>
      <c r="G2345" s="265" t="s">
        <v>15742</v>
      </c>
      <c r="H2345" s="206"/>
      <c r="I2345" s="262">
        <v>4186991697</v>
      </c>
      <c r="J2345" s="262" t="s">
        <v>1786</v>
      </c>
      <c r="K2345" s="205" t="s">
        <v>27</v>
      </c>
      <c r="L2345" s="190" t="str">
        <f>VLOOKUP($K2345,TONG_SL!$A:$D,2,0)</f>
        <v>Chân giò heo muối 300g</v>
      </c>
      <c r="M2345" s="243"/>
      <c r="N2345" s="190" t="str">
        <f t="shared" si="212"/>
        <v>K-C6</v>
      </c>
      <c r="O2345" s="243"/>
      <c r="P2345" s="243"/>
      <c r="Q2345" s="190" t="str">
        <f>VLOOKUP(K2345,TONG_SL!$A:$D,3,0)</f>
        <v>Túi</v>
      </c>
      <c r="R2345" s="248">
        <v>6</v>
      </c>
      <c r="S2345" s="159"/>
      <c r="T2345" s="159" t="e">
        <f>VLOOKUP(VLOOKUP(G2345,Ma_KH!$A:$R,18,0)&amp;K2345,Gia_MB!$A:$F,6,0)</f>
        <v>#N/A</v>
      </c>
      <c r="U2345" s="254" t="e">
        <f t="shared" si="213"/>
        <v>#N/A</v>
      </c>
      <c r="V2345" s="159"/>
      <c r="W2345" s="246" t="e">
        <f t="shared" si="214"/>
        <v>#N/A</v>
      </c>
      <c r="X2345" s="247" t="str">
        <f t="shared" si="215"/>
        <v>8</v>
      </c>
      <c r="Y2345" s="159"/>
      <c r="Z2345" s="254" t="e">
        <f t="shared" si="216"/>
        <v>#N/A</v>
      </c>
      <c r="AA2345" s="5" t="e">
        <f>VLOOKUP(G2345,Ma_KH!$A:$R,14,0)</f>
        <v>#N/A</v>
      </c>
    </row>
    <row r="2346" spans="1:27" x14ac:dyDescent="0.25">
      <c r="A2346" s="261">
        <v>46114</v>
      </c>
      <c r="B2346" s="262">
        <v>4186991697</v>
      </c>
      <c r="C2346" s="263" t="s">
        <v>15253</v>
      </c>
      <c r="D2346" s="261">
        <v>46119</v>
      </c>
      <c r="E2346" s="206"/>
      <c r="F2346" s="189"/>
      <c r="G2346" s="265" t="s">
        <v>15742</v>
      </c>
      <c r="H2346" s="206"/>
      <c r="I2346" s="262">
        <v>4186991697</v>
      </c>
      <c r="J2346" s="262" t="s">
        <v>1786</v>
      </c>
      <c r="K2346" s="205" t="s">
        <v>32</v>
      </c>
      <c r="L2346" s="190" t="str">
        <f>VLOOKUP($K2346,TONG_SL!$A:$D,2,0)</f>
        <v>Giò Tai Lưỡi Xào 250g</v>
      </c>
      <c r="M2346" s="243"/>
      <c r="N2346" s="190" t="str">
        <f t="shared" si="212"/>
        <v>K-C6</v>
      </c>
      <c r="O2346" s="243"/>
      <c r="P2346" s="243"/>
      <c r="Q2346" s="190" t="str">
        <f>VLOOKUP(K2346,TONG_SL!$A:$D,3,0)</f>
        <v>Túi</v>
      </c>
      <c r="R2346" s="248">
        <v>2</v>
      </c>
      <c r="S2346" s="159"/>
      <c r="T2346" s="159" t="e">
        <f>VLOOKUP(VLOOKUP(G2346,Ma_KH!$A:$R,18,0)&amp;K2346,Gia_MB!$A:$F,6,0)</f>
        <v>#N/A</v>
      </c>
      <c r="U2346" s="254" t="e">
        <f t="shared" si="213"/>
        <v>#N/A</v>
      </c>
      <c r="V2346" s="159"/>
      <c r="W2346" s="246" t="e">
        <f t="shared" si="214"/>
        <v>#N/A</v>
      </c>
      <c r="X2346" s="247" t="str">
        <f t="shared" si="215"/>
        <v>8</v>
      </c>
      <c r="Y2346" s="159"/>
      <c r="Z2346" s="254" t="e">
        <f t="shared" si="216"/>
        <v>#N/A</v>
      </c>
      <c r="AA2346" s="5" t="e">
        <f>VLOOKUP(G2346,Ma_KH!$A:$R,14,0)</f>
        <v>#N/A</v>
      </c>
    </row>
    <row r="2347" spans="1:27" x14ac:dyDescent="0.25">
      <c r="A2347" s="261">
        <v>46114</v>
      </c>
      <c r="B2347" s="262">
        <v>4186991697</v>
      </c>
      <c r="C2347" s="263" t="s">
        <v>15253</v>
      </c>
      <c r="D2347" s="261">
        <v>46119</v>
      </c>
      <c r="E2347" s="206"/>
      <c r="F2347" s="189"/>
      <c r="G2347" s="265" t="s">
        <v>15742</v>
      </c>
      <c r="H2347" s="206"/>
      <c r="I2347" s="262">
        <v>4186991697</v>
      </c>
      <c r="J2347" s="262" t="s">
        <v>1786</v>
      </c>
      <c r="K2347" s="205" t="s">
        <v>30</v>
      </c>
      <c r="L2347" s="190" t="str">
        <f>VLOOKUP($K2347,TONG_SL!$A:$D,2,0)</f>
        <v>Gà muối 500g</v>
      </c>
      <c r="M2347" s="243"/>
      <c r="N2347" s="190" t="str">
        <f t="shared" si="212"/>
        <v>K-C6</v>
      </c>
      <c r="O2347" s="243"/>
      <c r="P2347" s="243"/>
      <c r="Q2347" s="190" t="str">
        <f>VLOOKUP(K2347,TONG_SL!$A:$D,3,0)</f>
        <v>Túi</v>
      </c>
      <c r="R2347" s="248">
        <v>3</v>
      </c>
      <c r="S2347" s="159"/>
      <c r="T2347" s="159" t="e">
        <f>VLOOKUP(VLOOKUP(G2347,Ma_KH!$A:$R,18,0)&amp;K2347,Gia_MB!$A:$F,6,0)</f>
        <v>#N/A</v>
      </c>
      <c r="U2347" s="254" t="e">
        <f t="shared" si="213"/>
        <v>#N/A</v>
      </c>
      <c r="V2347" s="159"/>
      <c r="W2347" s="246" t="e">
        <f t="shared" si="214"/>
        <v>#N/A</v>
      </c>
      <c r="X2347" s="247" t="str">
        <f t="shared" si="215"/>
        <v>8</v>
      </c>
      <c r="Y2347" s="159"/>
      <c r="Z2347" s="254" t="e">
        <f t="shared" si="216"/>
        <v>#N/A</v>
      </c>
      <c r="AA2347" s="5" t="e">
        <f>VLOOKUP(G2347,Ma_KH!$A:$R,14,0)</f>
        <v>#N/A</v>
      </c>
    </row>
    <row r="2348" spans="1:27" x14ac:dyDescent="0.25">
      <c r="A2348" s="261">
        <v>46114</v>
      </c>
      <c r="B2348" s="262">
        <v>4186992271</v>
      </c>
      <c r="C2348" s="263" t="s">
        <v>15253</v>
      </c>
      <c r="D2348" s="261">
        <v>46119</v>
      </c>
      <c r="E2348" s="206"/>
      <c r="F2348" s="189"/>
      <c r="G2348" s="265" t="s">
        <v>14698</v>
      </c>
      <c r="H2348" s="206"/>
      <c r="I2348" s="262">
        <v>4186992271</v>
      </c>
      <c r="J2348" s="262" t="s">
        <v>1786</v>
      </c>
      <c r="K2348" s="205" t="s">
        <v>34</v>
      </c>
      <c r="L2348" s="190" t="str">
        <f>VLOOKUP($K2348,TONG_SL!$A:$D,2,0)</f>
        <v>Tai heo muối 200g</v>
      </c>
      <c r="M2348" s="243"/>
      <c r="N2348" s="190" t="str">
        <f t="shared" si="212"/>
        <v>K-C6</v>
      </c>
      <c r="O2348" s="243"/>
      <c r="P2348" s="243"/>
      <c r="Q2348" s="190" t="str">
        <f>VLOOKUP(K2348,TONG_SL!$A:$D,3,0)</f>
        <v>Túi</v>
      </c>
      <c r="R2348" s="248">
        <v>2</v>
      </c>
      <c r="S2348" s="159"/>
      <c r="T2348" s="159">
        <f>VLOOKUP(VLOOKUP(G2348,Ma_KH!$A:$R,18,0)&amp;K2348,Gia_MB!$A:$F,6,0)</f>
        <v>55595</v>
      </c>
      <c r="U2348" s="254">
        <f t="shared" si="213"/>
        <v>111190</v>
      </c>
      <c r="V2348" s="159"/>
      <c r="W2348" s="246">
        <f t="shared" si="214"/>
        <v>0</v>
      </c>
      <c r="X2348" s="247" t="str">
        <f t="shared" si="215"/>
        <v>8</v>
      </c>
      <c r="Y2348" s="159"/>
      <c r="Z2348" s="254">
        <f t="shared" si="216"/>
        <v>8895.2000000000007</v>
      </c>
      <c r="AA2348" s="5">
        <f>VLOOKUP(G2348,Ma_KH!$A:$R,14,0)</f>
        <v>60</v>
      </c>
    </row>
    <row r="2349" spans="1:27" x14ac:dyDescent="0.25">
      <c r="A2349" s="261">
        <v>46114</v>
      </c>
      <c r="B2349" s="262">
        <v>4186992271</v>
      </c>
      <c r="C2349" s="263" t="s">
        <v>15253</v>
      </c>
      <c r="D2349" s="261">
        <v>46119</v>
      </c>
      <c r="E2349" s="206"/>
      <c r="F2349" s="189"/>
      <c r="G2349" s="265" t="s">
        <v>14698</v>
      </c>
      <c r="H2349" s="206"/>
      <c r="I2349" s="262">
        <v>4186992271</v>
      </c>
      <c r="J2349" s="262" t="s">
        <v>1786</v>
      </c>
      <c r="K2349" s="205" t="s">
        <v>27</v>
      </c>
      <c r="L2349" s="190" t="str">
        <f>VLOOKUP($K2349,TONG_SL!$A:$D,2,0)</f>
        <v>Chân giò heo muối 300g</v>
      </c>
      <c r="M2349" s="243"/>
      <c r="N2349" s="190" t="str">
        <f t="shared" si="212"/>
        <v>K-C6</v>
      </c>
      <c r="O2349" s="243"/>
      <c r="P2349" s="243"/>
      <c r="Q2349" s="190" t="str">
        <f>VLOOKUP(K2349,TONG_SL!$A:$D,3,0)</f>
        <v>Túi</v>
      </c>
      <c r="R2349" s="248">
        <v>18</v>
      </c>
      <c r="S2349" s="159"/>
      <c r="T2349" s="159">
        <f>VLOOKUP(VLOOKUP(G2349,Ma_KH!$A:$R,18,0)&amp;K2349,Gia_MB!$A:$F,6,0)</f>
        <v>73431</v>
      </c>
      <c r="U2349" s="254">
        <f t="shared" si="213"/>
        <v>1321758</v>
      </c>
      <c r="V2349" s="159"/>
      <c r="W2349" s="246">
        <f t="shared" si="214"/>
        <v>0</v>
      </c>
      <c r="X2349" s="247" t="str">
        <f t="shared" si="215"/>
        <v>8</v>
      </c>
      <c r="Y2349" s="159"/>
      <c r="Z2349" s="254">
        <f t="shared" si="216"/>
        <v>105740.64</v>
      </c>
      <c r="AA2349" s="5">
        <f>VLOOKUP(G2349,Ma_KH!$A:$R,14,0)</f>
        <v>60</v>
      </c>
    </row>
    <row r="2350" spans="1:27" x14ac:dyDescent="0.25">
      <c r="A2350" s="261">
        <v>46114</v>
      </c>
      <c r="B2350" s="262">
        <v>4186992271</v>
      </c>
      <c r="C2350" s="263" t="s">
        <v>15253</v>
      </c>
      <c r="D2350" s="261">
        <v>46119</v>
      </c>
      <c r="E2350" s="206"/>
      <c r="F2350" s="189"/>
      <c r="G2350" s="265" t="s">
        <v>14698</v>
      </c>
      <c r="H2350" s="206"/>
      <c r="I2350" s="262">
        <v>4186992271</v>
      </c>
      <c r="J2350" s="262" t="s">
        <v>1786</v>
      </c>
      <c r="K2350" s="205" t="s">
        <v>30</v>
      </c>
      <c r="L2350" s="190" t="str">
        <f>VLOOKUP($K2350,TONG_SL!$A:$D,2,0)</f>
        <v>Gà muối 500g</v>
      </c>
      <c r="M2350" s="243"/>
      <c r="N2350" s="190" t="str">
        <f t="shared" si="212"/>
        <v>K-C6</v>
      </c>
      <c r="O2350" s="243"/>
      <c r="P2350" s="243"/>
      <c r="Q2350" s="190" t="str">
        <f>VLOOKUP(K2350,TONG_SL!$A:$D,3,0)</f>
        <v>Túi</v>
      </c>
      <c r="R2350" s="248">
        <v>5</v>
      </c>
      <c r="S2350" s="159"/>
      <c r="T2350" s="159">
        <f>VLOOKUP(VLOOKUP(G2350,Ma_KH!$A:$R,18,0)&amp;K2350,Gia_MB!$A:$F,6,0)</f>
        <v>116611</v>
      </c>
      <c r="U2350" s="254">
        <f t="shared" si="213"/>
        <v>583055</v>
      </c>
      <c r="V2350" s="159"/>
      <c r="W2350" s="246">
        <f t="shared" si="214"/>
        <v>0</v>
      </c>
      <c r="X2350" s="247" t="str">
        <f t="shared" si="215"/>
        <v>8</v>
      </c>
      <c r="Y2350" s="159"/>
      <c r="Z2350" s="254">
        <f t="shared" si="216"/>
        <v>46644.4</v>
      </c>
      <c r="AA2350" s="5">
        <f>VLOOKUP(G2350,Ma_KH!$A:$R,14,0)</f>
        <v>60</v>
      </c>
    </row>
    <row r="2351" spans="1:27" x14ac:dyDescent="0.25">
      <c r="A2351" s="261">
        <v>46114</v>
      </c>
      <c r="B2351" s="262">
        <v>4186991976</v>
      </c>
      <c r="C2351" s="263" t="s">
        <v>15253</v>
      </c>
      <c r="D2351" s="261">
        <v>46119</v>
      </c>
      <c r="E2351" s="206"/>
      <c r="F2351" s="189"/>
      <c r="G2351" s="265" t="s">
        <v>14694</v>
      </c>
      <c r="H2351" s="206"/>
      <c r="I2351" s="262">
        <v>4186991976</v>
      </c>
      <c r="J2351" s="262" t="s">
        <v>1786</v>
      </c>
      <c r="K2351" s="205" t="s">
        <v>48</v>
      </c>
      <c r="L2351" s="190" t="str">
        <f>VLOOKUP($K2351,TONG_SL!$A:$D,2,0)</f>
        <v>Mọc Nấm Hương 250g</v>
      </c>
      <c r="M2351" s="243"/>
      <c r="N2351" s="190" t="str">
        <f t="shared" si="212"/>
        <v>K-C6</v>
      </c>
      <c r="O2351" s="243"/>
      <c r="P2351" s="243"/>
      <c r="Q2351" s="190" t="str">
        <f>VLOOKUP(K2351,TONG_SL!$A:$D,3,0)</f>
        <v>Túi</v>
      </c>
      <c r="R2351" s="248">
        <v>6</v>
      </c>
      <c r="S2351" s="159"/>
      <c r="T2351" s="159">
        <f>VLOOKUP(VLOOKUP(G2351,Ma_KH!$A:$R,18,0)&amp;K2351,Gia_MB!$A:$F,6,0)</f>
        <v>46000</v>
      </c>
      <c r="U2351" s="254">
        <f t="shared" si="213"/>
        <v>276000</v>
      </c>
      <c r="V2351" s="159"/>
      <c r="W2351" s="246">
        <f t="shared" si="214"/>
        <v>0</v>
      </c>
      <c r="X2351" s="247" t="str">
        <f t="shared" si="215"/>
        <v>8</v>
      </c>
      <c r="Y2351" s="159"/>
      <c r="Z2351" s="254">
        <f t="shared" si="216"/>
        <v>22080</v>
      </c>
      <c r="AA2351" s="5">
        <f>VLOOKUP(G2351,Ma_KH!$A:$R,14,0)</f>
        <v>60</v>
      </c>
    </row>
    <row r="2352" spans="1:27" x14ac:dyDescent="0.25">
      <c r="A2352" s="261">
        <v>46114</v>
      </c>
      <c r="B2352" s="262">
        <v>4186991976</v>
      </c>
      <c r="C2352" s="263" t="s">
        <v>15253</v>
      </c>
      <c r="D2352" s="261">
        <v>46119</v>
      </c>
      <c r="E2352" s="206"/>
      <c r="F2352" s="189"/>
      <c r="G2352" s="265" t="s">
        <v>14694</v>
      </c>
      <c r="H2352" s="206"/>
      <c r="I2352" s="262">
        <v>4186991976</v>
      </c>
      <c r="J2352" s="262" t="s">
        <v>1786</v>
      </c>
      <c r="K2352" s="205" t="s">
        <v>27</v>
      </c>
      <c r="L2352" s="190" t="str">
        <f>VLOOKUP($K2352,TONG_SL!$A:$D,2,0)</f>
        <v>Chân giò heo muối 300g</v>
      </c>
      <c r="M2352" s="243"/>
      <c r="N2352" s="190" t="str">
        <f t="shared" si="212"/>
        <v>K-C6</v>
      </c>
      <c r="O2352" s="243"/>
      <c r="P2352" s="243"/>
      <c r="Q2352" s="190" t="str">
        <f>VLOOKUP(K2352,TONG_SL!$A:$D,3,0)</f>
        <v>Túi</v>
      </c>
      <c r="R2352" s="248">
        <v>2</v>
      </c>
      <c r="S2352" s="159"/>
      <c r="T2352" s="159">
        <f>VLOOKUP(VLOOKUP(G2352,Ma_KH!$A:$R,18,0)&amp;K2352,Gia_MB!$A:$F,6,0)</f>
        <v>73431</v>
      </c>
      <c r="U2352" s="254">
        <f t="shared" si="213"/>
        <v>146862</v>
      </c>
      <c r="V2352" s="159"/>
      <c r="W2352" s="246">
        <f t="shared" si="214"/>
        <v>0</v>
      </c>
      <c r="X2352" s="247" t="str">
        <f t="shared" si="215"/>
        <v>8</v>
      </c>
      <c r="Y2352" s="159"/>
      <c r="Z2352" s="254">
        <f t="shared" si="216"/>
        <v>11748.960000000001</v>
      </c>
      <c r="AA2352" s="5">
        <f>VLOOKUP(G2352,Ma_KH!$A:$R,14,0)</f>
        <v>60</v>
      </c>
    </row>
    <row r="2353" spans="1:27" x14ac:dyDescent="0.25">
      <c r="A2353" s="261">
        <v>46114</v>
      </c>
      <c r="B2353" s="262">
        <v>4186991976</v>
      </c>
      <c r="C2353" s="263" t="s">
        <v>15253</v>
      </c>
      <c r="D2353" s="261">
        <v>46119</v>
      </c>
      <c r="E2353" s="206"/>
      <c r="F2353" s="189"/>
      <c r="G2353" s="265" t="s">
        <v>14694</v>
      </c>
      <c r="H2353" s="206"/>
      <c r="I2353" s="262">
        <v>4186991976</v>
      </c>
      <c r="J2353" s="262" t="s">
        <v>1786</v>
      </c>
      <c r="K2353" s="205" t="s">
        <v>30</v>
      </c>
      <c r="L2353" s="190" t="str">
        <f>VLOOKUP($K2353,TONG_SL!$A:$D,2,0)</f>
        <v>Gà muối 500g</v>
      </c>
      <c r="M2353" s="243"/>
      <c r="N2353" s="190" t="str">
        <f t="shared" si="212"/>
        <v>K-C6</v>
      </c>
      <c r="O2353" s="243"/>
      <c r="P2353" s="243"/>
      <c r="Q2353" s="190" t="str">
        <f>VLOOKUP(K2353,TONG_SL!$A:$D,3,0)</f>
        <v>Túi</v>
      </c>
      <c r="R2353" s="248">
        <v>9</v>
      </c>
      <c r="S2353" s="159"/>
      <c r="T2353" s="159">
        <f>VLOOKUP(VLOOKUP(G2353,Ma_KH!$A:$R,18,0)&amp;K2353,Gia_MB!$A:$F,6,0)</f>
        <v>116611</v>
      </c>
      <c r="U2353" s="254">
        <f t="shared" si="213"/>
        <v>1049499</v>
      </c>
      <c r="V2353" s="159"/>
      <c r="W2353" s="246">
        <f t="shared" si="214"/>
        <v>0</v>
      </c>
      <c r="X2353" s="247" t="str">
        <f t="shared" si="215"/>
        <v>8</v>
      </c>
      <c r="Y2353" s="159"/>
      <c r="Z2353" s="254">
        <f t="shared" si="216"/>
        <v>83959.92</v>
      </c>
      <c r="AA2353" s="5">
        <f>VLOOKUP(G2353,Ma_KH!$A:$R,14,0)</f>
        <v>60</v>
      </c>
    </row>
    <row r="2354" spans="1:27" x14ac:dyDescent="0.25">
      <c r="A2354" s="261">
        <v>46114</v>
      </c>
      <c r="B2354" s="262">
        <v>4186991649</v>
      </c>
      <c r="C2354" s="263" t="s">
        <v>15253</v>
      </c>
      <c r="D2354" s="261">
        <v>46119</v>
      </c>
      <c r="E2354" s="206"/>
      <c r="F2354" s="189"/>
      <c r="G2354" s="265" t="s">
        <v>15738</v>
      </c>
      <c r="H2354" s="206"/>
      <c r="I2354" s="262">
        <v>4186991649</v>
      </c>
      <c r="J2354" s="262" t="s">
        <v>1786</v>
      </c>
      <c r="K2354" s="205" t="s">
        <v>30</v>
      </c>
      <c r="L2354" s="190" t="str">
        <f>VLOOKUP($K2354,TONG_SL!$A:$D,2,0)</f>
        <v>Gà muối 500g</v>
      </c>
      <c r="M2354" s="243"/>
      <c r="N2354" s="190" t="str">
        <f t="shared" si="212"/>
        <v>K-C6</v>
      </c>
      <c r="O2354" s="243"/>
      <c r="P2354" s="243"/>
      <c r="Q2354" s="190" t="str">
        <f>VLOOKUP(K2354,TONG_SL!$A:$D,3,0)</f>
        <v>Túi</v>
      </c>
      <c r="R2354" s="248">
        <v>3</v>
      </c>
      <c r="S2354" s="159"/>
      <c r="T2354" s="159" t="e">
        <f>VLOOKUP(VLOOKUP(G2354,Ma_KH!$A:$R,18,0)&amp;K2354,Gia_MB!$A:$F,6,0)</f>
        <v>#N/A</v>
      </c>
      <c r="U2354" s="254" t="e">
        <f t="shared" si="213"/>
        <v>#N/A</v>
      </c>
      <c r="V2354" s="159"/>
      <c r="W2354" s="246" t="e">
        <f t="shared" si="214"/>
        <v>#N/A</v>
      </c>
      <c r="X2354" s="247" t="str">
        <f t="shared" si="215"/>
        <v>8</v>
      </c>
      <c r="Y2354" s="159"/>
      <c r="Z2354" s="254" t="e">
        <f t="shared" si="216"/>
        <v>#N/A</v>
      </c>
      <c r="AA2354" s="5" t="e">
        <f>VLOOKUP(G2354,Ma_KH!$A:$R,14,0)</f>
        <v>#N/A</v>
      </c>
    </row>
    <row r="2355" spans="1:27" x14ac:dyDescent="0.25">
      <c r="A2355" s="261">
        <v>46114</v>
      </c>
      <c r="B2355" s="262">
        <v>4186991649</v>
      </c>
      <c r="C2355" s="263" t="s">
        <v>15253</v>
      </c>
      <c r="D2355" s="261">
        <v>46119</v>
      </c>
      <c r="E2355" s="206"/>
      <c r="F2355" s="189"/>
      <c r="G2355" s="265" t="s">
        <v>15738</v>
      </c>
      <c r="H2355" s="206"/>
      <c r="I2355" s="262">
        <v>4186991649</v>
      </c>
      <c r="J2355" s="262" t="s">
        <v>1786</v>
      </c>
      <c r="K2355" s="205" t="s">
        <v>34</v>
      </c>
      <c r="L2355" s="190" t="str">
        <f>VLOOKUP($K2355,TONG_SL!$A:$D,2,0)</f>
        <v>Tai heo muối 200g</v>
      </c>
      <c r="M2355" s="243"/>
      <c r="N2355" s="190" t="str">
        <f t="shared" si="212"/>
        <v>K-C6</v>
      </c>
      <c r="O2355" s="243"/>
      <c r="P2355" s="243"/>
      <c r="Q2355" s="190" t="str">
        <f>VLOOKUP(K2355,TONG_SL!$A:$D,3,0)</f>
        <v>Túi</v>
      </c>
      <c r="R2355" s="248">
        <v>8</v>
      </c>
      <c r="S2355" s="159"/>
      <c r="T2355" s="159" t="e">
        <f>VLOOKUP(VLOOKUP(G2355,Ma_KH!$A:$R,18,0)&amp;K2355,Gia_MB!$A:$F,6,0)</f>
        <v>#N/A</v>
      </c>
      <c r="U2355" s="254" t="e">
        <f t="shared" si="213"/>
        <v>#N/A</v>
      </c>
      <c r="V2355" s="159"/>
      <c r="W2355" s="246" t="e">
        <f t="shared" si="214"/>
        <v>#N/A</v>
      </c>
      <c r="X2355" s="247" t="str">
        <f t="shared" si="215"/>
        <v>8</v>
      </c>
      <c r="Y2355" s="159"/>
      <c r="Z2355" s="254" t="e">
        <f t="shared" si="216"/>
        <v>#N/A</v>
      </c>
      <c r="AA2355" s="5" t="e">
        <f>VLOOKUP(G2355,Ma_KH!$A:$R,14,0)</f>
        <v>#N/A</v>
      </c>
    </row>
    <row r="2356" spans="1:27" x14ac:dyDescent="0.25">
      <c r="A2356" s="261">
        <v>46114</v>
      </c>
      <c r="B2356" s="262">
        <v>4186991600</v>
      </c>
      <c r="C2356" s="263" t="s">
        <v>15253</v>
      </c>
      <c r="D2356" s="261">
        <v>46119</v>
      </c>
      <c r="E2356" s="206"/>
      <c r="F2356" s="189"/>
      <c r="G2356" s="265" t="s">
        <v>14692</v>
      </c>
      <c r="H2356" s="206"/>
      <c r="I2356" s="262">
        <v>4186991600</v>
      </c>
      <c r="J2356" s="262" t="s">
        <v>1786</v>
      </c>
      <c r="K2356" s="205" t="s">
        <v>34</v>
      </c>
      <c r="L2356" s="190" t="str">
        <f>VLOOKUP($K2356,TONG_SL!$A:$D,2,0)</f>
        <v>Tai heo muối 200g</v>
      </c>
      <c r="M2356" s="243"/>
      <c r="N2356" s="190" t="str">
        <f t="shared" si="212"/>
        <v>K-C6</v>
      </c>
      <c r="O2356" s="243"/>
      <c r="P2356" s="243"/>
      <c r="Q2356" s="190" t="str">
        <f>VLOOKUP(K2356,TONG_SL!$A:$D,3,0)</f>
        <v>Túi</v>
      </c>
      <c r="R2356" s="248">
        <v>2</v>
      </c>
      <c r="S2356" s="159"/>
      <c r="T2356" s="159">
        <f>VLOOKUP(VLOOKUP(G2356,Ma_KH!$A:$R,18,0)&amp;K2356,Gia_MB!$A:$F,6,0)</f>
        <v>55595</v>
      </c>
      <c r="U2356" s="254">
        <f t="shared" si="213"/>
        <v>111190</v>
      </c>
      <c r="V2356" s="159"/>
      <c r="W2356" s="246">
        <f t="shared" si="214"/>
        <v>0</v>
      </c>
      <c r="X2356" s="247" t="str">
        <f t="shared" si="215"/>
        <v>8</v>
      </c>
      <c r="Y2356" s="159"/>
      <c r="Z2356" s="254">
        <f t="shared" si="216"/>
        <v>8895.2000000000007</v>
      </c>
      <c r="AA2356" s="5">
        <f>VLOOKUP(G2356,Ma_KH!$A:$R,14,0)</f>
        <v>60</v>
      </c>
    </row>
    <row r="2357" spans="1:27" x14ac:dyDescent="0.25">
      <c r="A2357" s="261">
        <v>46114</v>
      </c>
      <c r="B2357" s="262">
        <v>4186991600</v>
      </c>
      <c r="C2357" s="263" t="s">
        <v>15253</v>
      </c>
      <c r="D2357" s="261">
        <v>46119</v>
      </c>
      <c r="E2357" s="206"/>
      <c r="F2357" s="189"/>
      <c r="G2357" s="265" t="s">
        <v>14692</v>
      </c>
      <c r="H2357" s="206"/>
      <c r="I2357" s="262">
        <v>4186991600</v>
      </c>
      <c r="J2357" s="262" t="s">
        <v>1786</v>
      </c>
      <c r="K2357" s="205" t="s">
        <v>27</v>
      </c>
      <c r="L2357" s="190" t="str">
        <f>VLOOKUP($K2357,TONG_SL!$A:$D,2,0)</f>
        <v>Chân giò heo muối 300g</v>
      </c>
      <c r="M2357" s="243"/>
      <c r="N2357" s="190" t="str">
        <f t="shared" si="212"/>
        <v>K-C6</v>
      </c>
      <c r="O2357" s="243"/>
      <c r="P2357" s="243"/>
      <c r="Q2357" s="190" t="str">
        <f>VLOOKUP(K2357,TONG_SL!$A:$D,3,0)</f>
        <v>Túi</v>
      </c>
      <c r="R2357" s="248">
        <v>15</v>
      </c>
      <c r="S2357" s="159"/>
      <c r="T2357" s="159">
        <f>VLOOKUP(VLOOKUP(G2357,Ma_KH!$A:$R,18,0)&amp;K2357,Gia_MB!$A:$F,6,0)</f>
        <v>73431</v>
      </c>
      <c r="U2357" s="254">
        <f t="shared" si="213"/>
        <v>1101465</v>
      </c>
      <c r="V2357" s="159"/>
      <c r="W2357" s="246">
        <f t="shared" si="214"/>
        <v>0</v>
      </c>
      <c r="X2357" s="247" t="str">
        <f t="shared" si="215"/>
        <v>8</v>
      </c>
      <c r="Y2357" s="159"/>
      <c r="Z2357" s="254">
        <f t="shared" si="216"/>
        <v>88117.2</v>
      </c>
      <c r="AA2357" s="5">
        <f>VLOOKUP(G2357,Ma_KH!$A:$R,14,0)</f>
        <v>60</v>
      </c>
    </row>
    <row r="2358" spans="1:27" x14ac:dyDescent="0.25">
      <c r="A2358" s="261">
        <v>46114</v>
      </c>
      <c r="B2358" s="262">
        <v>4186991600</v>
      </c>
      <c r="C2358" s="263" t="s">
        <v>15253</v>
      </c>
      <c r="D2358" s="261">
        <v>46119</v>
      </c>
      <c r="E2358" s="206"/>
      <c r="F2358" s="189"/>
      <c r="G2358" s="265" t="s">
        <v>14692</v>
      </c>
      <c r="H2358" s="206"/>
      <c r="I2358" s="262">
        <v>4186991600</v>
      </c>
      <c r="J2358" s="262" t="s">
        <v>1786</v>
      </c>
      <c r="K2358" s="205" t="s">
        <v>32</v>
      </c>
      <c r="L2358" s="190" t="str">
        <f>VLOOKUP($K2358,TONG_SL!$A:$D,2,0)</f>
        <v>Giò Tai Lưỡi Xào 250g</v>
      </c>
      <c r="M2358" s="243"/>
      <c r="N2358" s="190" t="str">
        <f t="shared" si="212"/>
        <v>K-C6</v>
      </c>
      <c r="O2358" s="243"/>
      <c r="P2358" s="243"/>
      <c r="Q2358" s="190" t="str">
        <f>VLOOKUP(K2358,TONG_SL!$A:$D,3,0)</f>
        <v>Túi</v>
      </c>
      <c r="R2358" s="248">
        <v>8</v>
      </c>
      <c r="S2358" s="159"/>
      <c r="T2358" s="159">
        <f>VLOOKUP(VLOOKUP(G2358,Ma_KH!$A:$R,18,0)&amp;K2358,Gia_MB!$A:$F,6,0)</f>
        <v>50182</v>
      </c>
      <c r="U2358" s="254">
        <f t="shared" si="213"/>
        <v>401456</v>
      </c>
      <c r="V2358" s="159"/>
      <c r="W2358" s="246">
        <f t="shared" si="214"/>
        <v>0</v>
      </c>
      <c r="X2358" s="247" t="str">
        <f t="shared" si="215"/>
        <v>8</v>
      </c>
      <c r="Y2358" s="159"/>
      <c r="Z2358" s="254">
        <f t="shared" si="216"/>
        <v>32116.48</v>
      </c>
      <c r="AA2358" s="5">
        <f>VLOOKUP(G2358,Ma_KH!$A:$R,14,0)</f>
        <v>60</v>
      </c>
    </row>
    <row r="2359" spans="1:27" x14ac:dyDescent="0.25">
      <c r="A2359" s="261">
        <v>46114</v>
      </c>
      <c r="B2359" s="262">
        <v>4186992287</v>
      </c>
      <c r="C2359" s="263" t="s">
        <v>15253</v>
      </c>
      <c r="D2359" s="261">
        <v>46119</v>
      </c>
      <c r="E2359" s="206"/>
      <c r="F2359" s="189"/>
      <c r="G2359" s="265" t="s">
        <v>14699</v>
      </c>
      <c r="H2359" s="206"/>
      <c r="I2359" s="262">
        <v>4186992287</v>
      </c>
      <c r="J2359" s="262" t="s">
        <v>1786</v>
      </c>
      <c r="K2359" s="205" t="s">
        <v>27</v>
      </c>
      <c r="L2359" s="190" t="str">
        <f>VLOOKUP($K2359,TONG_SL!$A:$D,2,0)</f>
        <v>Chân giò heo muối 300g</v>
      </c>
      <c r="M2359" s="243"/>
      <c r="N2359" s="190" t="str">
        <f t="shared" si="212"/>
        <v>K-C6</v>
      </c>
      <c r="O2359" s="243"/>
      <c r="P2359" s="243"/>
      <c r="Q2359" s="190" t="str">
        <f>VLOOKUP(K2359,TONG_SL!$A:$D,3,0)</f>
        <v>Túi</v>
      </c>
      <c r="R2359" s="248">
        <v>4</v>
      </c>
      <c r="S2359" s="159"/>
      <c r="T2359" s="159">
        <f>VLOOKUP(VLOOKUP(G2359,Ma_KH!$A:$R,18,0)&amp;K2359,Gia_MB!$A:$F,6,0)</f>
        <v>73431</v>
      </c>
      <c r="U2359" s="254">
        <f t="shared" si="213"/>
        <v>293724</v>
      </c>
      <c r="V2359" s="159"/>
      <c r="W2359" s="246">
        <f t="shared" si="214"/>
        <v>0</v>
      </c>
      <c r="X2359" s="247" t="str">
        <f t="shared" si="215"/>
        <v>8</v>
      </c>
      <c r="Y2359" s="159"/>
      <c r="Z2359" s="254">
        <f t="shared" si="216"/>
        <v>23497.920000000002</v>
      </c>
      <c r="AA2359" s="5">
        <f>VLOOKUP(G2359,Ma_KH!$A:$R,14,0)</f>
        <v>60</v>
      </c>
    </row>
    <row r="2360" spans="1:27" x14ac:dyDescent="0.25">
      <c r="A2360" s="261">
        <v>46114</v>
      </c>
      <c r="B2360" s="262">
        <v>4186992287</v>
      </c>
      <c r="C2360" s="263" t="s">
        <v>15253</v>
      </c>
      <c r="D2360" s="261">
        <v>46119</v>
      </c>
      <c r="E2360" s="206"/>
      <c r="F2360" s="189"/>
      <c r="G2360" s="265" t="s">
        <v>14699</v>
      </c>
      <c r="H2360" s="206"/>
      <c r="I2360" s="262">
        <v>4186992287</v>
      </c>
      <c r="J2360" s="262" t="s">
        <v>1786</v>
      </c>
      <c r="K2360" s="205" t="s">
        <v>30</v>
      </c>
      <c r="L2360" s="190" t="str">
        <f>VLOOKUP($K2360,TONG_SL!$A:$D,2,0)</f>
        <v>Gà muối 500g</v>
      </c>
      <c r="M2360" s="243"/>
      <c r="N2360" s="190" t="str">
        <f t="shared" si="212"/>
        <v>K-C6</v>
      </c>
      <c r="O2360" s="243"/>
      <c r="P2360" s="243"/>
      <c r="Q2360" s="190" t="str">
        <f>VLOOKUP(K2360,TONG_SL!$A:$D,3,0)</f>
        <v>Túi</v>
      </c>
      <c r="R2360" s="248">
        <v>2</v>
      </c>
      <c r="S2360" s="159"/>
      <c r="T2360" s="159">
        <f>VLOOKUP(VLOOKUP(G2360,Ma_KH!$A:$R,18,0)&amp;K2360,Gia_MB!$A:$F,6,0)</f>
        <v>116611</v>
      </c>
      <c r="U2360" s="254">
        <f t="shared" si="213"/>
        <v>233222</v>
      </c>
      <c r="V2360" s="159"/>
      <c r="W2360" s="246">
        <f t="shared" si="214"/>
        <v>0</v>
      </c>
      <c r="X2360" s="247" t="str">
        <f t="shared" si="215"/>
        <v>8</v>
      </c>
      <c r="Y2360" s="159"/>
      <c r="Z2360" s="254">
        <f t="shared" si="216"/>
        <v>18657.760000000002</v>
      </c>
      <c r="AA2360" s="5">
        <f>VLOOKUP(G2360,Ma_KH!$A:$R,14,0)</f>
        <v>60</v>
      </c>
    </row>
    <row r="2361" spans="1:27" x14ac:dyDescent="0.25">
      <c r="A2361" s="261">
        <v>46114</v>
      </c>
      <c r="B2361" s="262">
        <v>4186991683</v>
      </c>
      <c r="C2361" s="263" t="s">
        <v>15253</v>
      </c>
      <c r="D2361" s="261">
        <v>46119</v>
      </c>
      <c r="E2361" s="206"/>
      <c r="F2361" s="189"/>
      <c r="G2361" s="265" t="s">
        <v>7862</v>
      </c>
      <c r="H2361" s="206"/>
      <c r="I2361" s="262">
        <v>4186991683</v>
      </c>
      <c r="J2361" s="262" t="s">
        <v>70</v>
      </c>
      <c r="K2361" s="205" t="s">
        <v>48</v>
      </c>
      <c r="L2361" s="190" t="str">
        <f>VLOOKUP($K2361,TONG_SL!$A:$D,2,0)</f>
        <v>Mọc Nấm Hương 250g</v>
      </c>
      <c r="M2361" s="243"/>
      <c r="N2361" s="190" t="str">
        <f t="shared" si="212"/>
        <v>K-C6</v>
      </c>
      <c r="O2361" s="243"/>
      <c r="P2361" s="243"/>
      <c r="Q2361" s="190" t="str">
        <f>VLOOKUP(K2361,TONG_SL!$A:$D,3,0)</f>
        <v>Túi</v>
      </c>
      <c r="R2361" s="248">
        <v>3</v>
      </c>
      <c r="S2361" s="159"/>
      <c r="T2361" s="159">
        <f>VLOOKUP(VLOOKUP(G2361,Ma_KH!$A:$R,18,0)&amp;K2361,Gia_MB!$A:$F,6,0)</f>
        <v>46000</v>
      </c>
      <c r="U2361" s="254">
        <f t="shared" si="213"/>
        <v>138000</v>
      </c>
      <c r="V2361" s="159"/>
      <c r="W2361" s="246">
        <f t="shared" si="214"/>
        <v>0</v>
      </c>
      <c r="X2361" s="247" t="str">
        <f t="shared" si="215"/>
        <v>8</v>
      </c>
      <c r="Y2361" s="159"/>
      <c r="Z2361" s="254">
        <f t="shared" si="216"/>
        <v>11040</v>
      </c>
      <c r="AA2361" s="5">
        <f>VLOOKUP(G2361,Ma_KH!$A:$R,14,0)</f>
        <v>60</v>
      </c>
    </row>
    <row r="2362" spans="1:27" x14ac:dyDescent="0.25">
      <c r="A2362" s="261">
        <v>46114</v>
      </c>
      <c r="B2362" s="262">
        <v>4186991683</v>
      </c>
      <c r="C2362" s="263" t="s">
        <v>15253</v>
      </c>
      <c r="D2362" s="261">
        <v>46119</v>
      </c>
      <c r="E2362" s="206"/>
      <c r="F2362" s="189"/>
      <c r="G2362" s="265" t="s">
        <v>7862</v>
      </c>
      <c r="H2362" s="206"/>
      <c r="I2362" s="262">
        <v>4186991683</v>
      </c>
      <c r="J2362" s="262" t="s">
        <v>70</v>
      </c>
      <c r="K2362" s="205" t="s">
        <v>27</v>
      </c>
      <c r="L2362" s="190" t="str">
        <f>VLOOKUP($K2362,TONG_SL!$A:$D,2,0)</f>
        <v>Chân giò heo muối 300g</v>
      </c>
      <c r="M2362" s="243"/>
      <c r="N2362" s="190" t="str">
        <f t="shared" si="212"/>
        <v>K-C6</v>
      </c>
      <c r="O2362" s="243"/>
      <c r="P2362" s="243"/>
      <c r="Q2362" s="190" t="str">
        <f>VLOOKUP(K2362,TONG_SL!$A:$D,3,0)</f>
        <v>Túi</v>
      </c>
      <c r="R2362" s="248">
        <v>7</v>
      </c>
      <c r="S2362" s="159"/>
      <c r="T2362" s="159">
        <f>VLOOKUP(VLOOKUP(G2362,Ma_KH!$A:$R,18,0)&amp;K2362,Gia_MB!$A:$F,6,0)</f>
        <v>73431</v>
      </c>
      <c r="U2362" s="254">
        <f t="shared" si="213"/>
        <v>514017</v>
      </c>
      <c r="V2362" s="159"/>
      <c r="W2362" s="246">
        <f t="shared" si="214"/>
        <v>0</v>
      </c>
      <c r="X2362" s="247" t="str">
        <f t="shared" si="215"/>
        <v>8</v>
      </c>
      <c r="Y2362" s="159"/>
      <c r="Z2362" s="254">
        <f t="shared" si="216"/>
        <v>41121.360000000001</v>
      </c>
      <c r="AA2362" s="5">
        <f>VLOOKUP(G2362,Ma_KH!$A:$R,14,0)</f>
        <v>60</v>
      </c>
    </row>
    <row r="2363" spans="1:27" x14ac:dyDescent="0.25">
      <c r="A2363" s="261">
        <v>46114</v>
      </c>
      <c r="B2363" s="262">
        <v>4186991683</v>
      </c>
      <c r="C2363" s="263" t="s">
        <v>15253</v>
      </c>
      <c r="D2363" s="261">
        <v>46119</v>
      </c>
      <c r="E2363" s="206"/>
      <c r="F2363" s="189"/>
      <c r="G2363" s="265" t="s">
        <v>7862</v>
      </c>
      <c r="H2363" s="206"/>
      <c r="I2363" s="262">
        <v>4186991683</v>
      </c>
      <c r="J2363" s="262" t="s">
        <v>70</v>
      </c>
      <c r="K2363" s="205" t="s">
        <v>30</v>
      </c>
      <c r="L2363" s="190" t="str">
        <f>VLOOKUP($K2363,TONG_SL!$A:$D,2,0)</f>
        <v>Gà muối 500g</v>
      </c>
      <c r="M2363" s="243"/>
      <c r="N2363" s="190" t="str">
        <f t="shared" si="212"/>
        <v>K-C6</v>
      </c>
      <c r="O2363" s="243"/>
      <c r="P2363" s="243"/>
      <c r="Q2363" s="190" t="str">
        <f>VLOOKUP(K2363,TONG_SL!$A:$D,3,0)</f>
        <v>Túi</v>
      </c>
      <c r="R2363" s="248">
        <v>1</v>
      </c>
      <c r="S2363" s="159"/>
      <c r="T2363" s="159">
        <f>VLOOKUP(VLOOKUP(G2363,Ma_KH!$A:$R,18,0)&amp;K2363,Gia_MB!$A:$F,6,0)</f>
        <v>116611</v>
      </c>
      <c r="U2363" s="254">
        <f t="shared" si="213"/>
        <v>116611</v>
      </c>
      <c r="V2363" s="159"/>
      <c r="W2363" s="246">
        <f t="shared" si="214"/>
        <v>0</v>
      </c>
      <c r="X2363" s="247" t="str">
        <f t="shared" si="215"/>
        <v>8</v>
      </c>
      <c r="Y2363" s="159"/>
      <c r="Z2363" s="254">
        <f t="shared" si="216"/>
        <v>9328.880000000001</v>
      </c>
      <c r="AA2363" s="5">
        <f>VLOOKUP(G2363,Ma_KH!$A:$R,14,0)</f>
        <v>60</v>
      </c>
    </row>
    <row r="2364" spans="1:27" x14ac:dyDescent="0.25">
      <c r="A2364" s="261">
        <v>46114</v>
      </c>
      <c r="B2364" s="262">
        <v>4186992269</v>
      </c>
      <c r="C2364" s="263" t="s">
        <v>15253</v>
      </c>
      <c r="D2364" s="261">
        <v>46119</v>
      </c>
      <c r="E2364" s="206"/>
      <c r="F2364" s="189"/>
      <c r="G2364" s="265" t="s">
        <v>14697</v>
      </c>
      <c r="H2364" s="206"/>
      <c r="I2364" s="262">
        <v>4186992269</v>
      </c>
      <c r="J2364" s="262" t="s">
        <v>1786</v>
      </c>
      <c r="K2364" s="205" t="s">
        <v>27</v>
      </c>
      <c r="L2364" s="190" t="str">
        <f>VLOOKUP($K2364,TONG_SL!$A:$D,2,0)</f>
        <v>Chân giò heo muối 300g</v>
      </c>
      <c r="M2364" s="243"/>
      <c r="N2364" s="190" t="str">
        <f t="shared" si="212"/>
        <v>K-C6</v>
      </c>
      <c r="O2364" s="243"/>
      <c r="P2364" s="243"/>
      <c r="Q2364" s="190" t="str">
        <f>VLOOKUP(K2364,TONG_SL!$A:$D,3,0)</f>
        <v>Túi</v>
      </c>
      <c r="R2364" s="248">
        <v>14</v>
      </c>
      <c r="S2364" s="159"/>
      <c r="T2364" s="159">
        <f>VLOOKUP(VLOOKUP(G2364,Ma_KH!$A:$R,18,0)&amp;K2364,Gia_MB!$A:$F,6,0)</f>
        <v>73431</v>
      </c>
      <c r="U2364" s="254">
        <f t="shared" si="213"/>
        <v>1028034</v>
      </c>
      <c r="V2364" s="159"/>
      <c r="W2364" s="246">
        <f t="shared" si="214"/>
        <v>0</v>
      </c>
      <c r="X2364" s="247" t="str">
        <f t="shared" si="215"/>
        <v>8</v>
      </c>
      <c r="Y2364" s="159"/>
      <c r="Z2364" s="254">
        <f t="shared" si="216"/>
        <v>82242.720000000001</v>
      </c>
      <c r="AA2364" s="5">
        <f>VLOOKUP(G2364,Ma_KH!$A:$R,14,0)</f>
        <v>60</v>
      </c>
    </row>
    <row r="2365" spans="1:27" x14ac:dyDescent="0.25">
      <c r="A2365" s="261">
        <v>46114</v>
      </c>
      <c r="B2365" s="262">
        <v>4186992269</v>
      </c>
      <c r="C2365" s="263" t="s">
        <v>15253</v>
      </c>
      <c r="D2365" s="261">
        <v>46119</v>
      </c>
      <c r="E2365" s="206"/>
      <c r="F2365" s="189"/>
      <c r="G2365" s="265" t="s">
        <v>14697</v>
      </c>
      <c r="H2365" s="206"/>
      <c r="I2365" s="262">
        <v>4186992269</v>
      </c>
      <c r="J2365" s="262" t="s">
        <v>1786</v>
      </c>
      <c r="K2365" s="205" t="s">
        <v>32</v>
      </c>
      <c r="L2365" s="190" t="str">
        <f>VLOOKUP($K2365,TONG_SL!$A:$D,2,0)</f>
        <v>Giò Tai Lưỡi Xào 250g</v>
      </c>
      <c r="M2365" s="243"/>
      <c r="N2365" s="190" t="str">
        <f t="shared" si="212"/>
        <v>K-C6</v>
      </c>
      <c r="O2365" s="243"/>
      <c r="P2365" s="243"/>
      <c r="Q2365" s="190" t="str">
        <f>VLOOKUP(K2365,TONG_SL!$A:$D,3,0)</f>
        <v>Túi</v>
      </c>
      <c r="R2365" s="248">
        <v>1</v>
      </c>
      <c r="S2365" s="159"/>
      <c r="T2365" s="159">
        <f>VLOOKUP(VLOOKUP(G2365,Ma_KH!$A:$R,18,0)&amp;K2365,Gia_MB!$A:$F,6,0)</f>
        <v>50182</v>
      </c>
      <c r="U2365" s="254">
        <f t="shared" si="213"/>
        <v>50182</v>
      </c>
      <c r="V2365" s="159"/>
      <c r="W2365" s="246">
        <f t="shared" si="214"/>
        <v>0</v>
      </c>
      <c r="X2365" s="247" t="str">
        <f t="shared" si="215"/>
        <v>8</v>
      </c>
      <c r="Y2365" s="159"/>
      <c r="Z2365" s="254">
        <f t="shared" si="216"/>
        <v>4014.56</v>
      </c>
      <c r="AA2365" s="5">
        <f>VLOOKUP(G2365,Ma_KH!$A:$R,14,0)</f>
        <v>60</v>
      </c>
    </row>
    <row r="2366" spans="1:27" x14ac:dyDescent="0.25">
      <c r="A2366" s="261">
        <v>46114</v>
      </c>
      <c r="B2366" s="262">
        <v>4186992284</v>
      </c>
      <c r="C2366" s="263" t="s">
        <v>15253</v>
      </c>
      <c r="D2366" s="261">
        <v>46119</v>
      </c>
      <c r="E2366" s="206"/>
      <c r="F2366" s="189"/>
      <c r="G2366" s="265" t="s">
        <v>14097</v>
      </c>
      <c r="H2366" s="206"/>
      <c r="I2366" s="262">
        <v>4186992284</v>
      </c>
      <c r="J2366" s="262" t="s">
        <v>70</v>
      </c>
      <c r="K2366" s="205" t="s">
        <v>27</v>
      </c>
      <c r="L2366" s="190" t="str">
        <f>VLOOKUP($K2366,TONG_SL!$A:$D,2,0)</f>
        <v>Chân giò heo muối 300g</v>
      </c>
      <c r="M2366" s="243"/>
      <c r="N2366" s="190" t="str">
        <f t="shared" si="212"/>
        <v>K-C6</v>
      </c>
      <c r="O2366" s="243"/>
      <c r="P2366" s="243"/>
      <c r="Q2366" s="190" t="str">
        <f>VLOOKUP(K2366,TONG_SL!$A:$D,3,0)</f>
        <v>Túi</v>
      </c>
      <c r="R2366" s="248">
        <v>13</v>
      </c>
      <c r="S2366" s="159"/>
      <c r="T2366" s="159">
        <f>VLOOKUP(VLOOKUP(G2366,Ma_KH!$A:$R,18,0)&amp;K2366,Gia_MB!$A:$F,6,0)</f>
        <v>73431</v>
      </c>
      <c r="U2366" s="254">
        <f t="shared" si="213"/>
        <v>954603</v>
      </c>
      <c r="V2366" s="159"/>
      <c r="W2366" s="246">
        <f t="shared" si="214"/>
        <v>0</v>
      </c>
      <c r="X2366" s="247" t="str">
        <f t="shared" si="215"/>
        <v>8</v>
      </c>
      <c r="Y2366" s="159"/>
      <c r="Z2366" s="254">
        <f t="shared" si="216"/>
        <v>76368.240000000005</v>
      </c>
      <c r="AA2366" s="5">
        <f>VLOOKUP(G2366,Ma_KH!$A:$R,14,0)</f>
        <v>60</v>
      </c>
    </row>
    <row r="2367" spans="1:27" x14ac:dyDescent="0.25">
      <c r="A2367" s="261">
        <v>46114</v>
      </c>
      <c r="B2367" s="262">
        <v>4186991460</v>
      </c>
      <c r="C2367" s="263" t="s">
        <v>15253</v>
      </c>
      <c r="D2367" s="261">
        <v>46119</v>
      </c>
      <c r="E2367" s="206"/>
      <c r="F2367" s="189"/>
      <c r="G2367" s="265" t="s">
        <v>14088</v>
      </c>
      <c r="H2367" s="206"/>
      <c r="I2367" s="262">
        <v>4186991460</v>
      </c>
      <c r="J2367" s="262" t="s">
        <v>70</v>
      </c>
      <c r="K2367" s="205" t="s">
        <v>27</v>
      </c>
      <c r="L2367" s="190" t="str">
        <f>VLOOKUP($K2367,TONG_SL!$A:$D,2,0)</f>
        <v>Chân giò heo muối 300g</v>
      </c>
      <c r="M2367" s="243"/>
      <c r="N2367" s="190" t="str">
        <f t="shared" si="212"/>
        <v>K-C6</v>
      </c>
      <c r="O2367" s="243"/>
      <c r="P2367" s="243"/>
      <c r="Q2367" s="190" t="str">
        <f>VLOOKUP(K2367,TONG_SL!$A:$D,3,0)</f>
        <v>Túi</v>
      </c>
      <c r="R2367" s="248">
        <v>8</v>
      </c>
      <c r="S2367" s="159"/>
      <c r="T2367" s="159">
        <f>VLOOKUP(VLOOKUP(G2367,Ma_KH!$A:$R,18,0)&amp;K2367,Gia_MB!$A:$F,6,0)</f>
        <v>73431</v>
      </c>
      <c r="U2367" s="254">
        <f t="shared" si="213"/>
        <v>587448</v>
      </c>
      <c r="V2367" s="159"/>
      <c r="W2367" s="246">
        <f t="shared" si="214"/>
        <v>0</v>
      </c>
      <c r="X2367" s="247" t="str">
        <f t="shared" si="215"/>
        <v>8</v>
      </c>
      <c r="Y2367" s="159"/>
      <c r="Z2367" s="254">
        <f t="shared" si="216"/>
        <v>46995.840000000004</v>
      </c>
      <c r="AA2367" s="5">
        <f>VLOOKUP(G2367,Ma_KH!$A:$R,14,0)</f>
        <v>60</v>
      </c>
    </row>
    <row r="2368" spans="1:27" x14ac:dyDescent="0.25">
      <c r="A2368" s="261">
        <v>46114</v>
      </c>
      <c r="B2368" s="262">
        <v>4186991460</v>
      </c>
      <c r="C2368" s="263" t="s">
        <v>15253</v>
      </c>
      <c r="D2368" s="261">
        <v>46119</v>
      </c>
      <c r="E2368" s="206"/>
      <c r="F2368" s="189"/>
      <c r="G2368" s="265" t="s">
        <v>14088</v>
      </c>
      <c r="H2368" s="206"/>
      <c r="I2368" s="262">
        <v>4186991460</v>
      </c>
      <c r="J2368" s="262" t="s">
        <v>70</v>
      </c>
      <c r="K2368" s="205" t="s">
        <v>30</v>
      </c>
      <c r="L2368" s="190" t="str">
        <f>VLOOKUP($K2368,TONG_SL!$A:$D,2,0)</f>
        <v>Gà muối 500g</v>
      </c>
      <c r="M2368" s="243"/>
      <c r="N2368" s="190" t="str">
        <f t="shared" si="212"/>
        <v>K-C6</v>
      </c>
      <c r="O2368" s="243"/>
      <c r="P2368" s="243"/>
      <c r="Q2368" s="190" t="str">
        <f>VLOOKUP(K2368,TONG_SL!$A:$D,3,0)</f>
        <v>Túi</v>
      </c>
      <c r="R2368" s="248">
        <v>4</v>
      </c>
      <c r="S2368" s="159"/>
      <c r="T2368" s="159">
        <f>VLOOKUP(VLOOKUP(G2368,Ma_KH!$A:$R,18,0)&amp;K2368,Gia_MB!$A:$F,6,0)</f>
        <v>116611</v>
      </c>
      <c r="U2368" s="254">
        <f t="shared" si="213"/>
        <v>466444</v>
      </c>
      <c r="V2368" s="159"/>
      <c r="W2368" s="246">
        <f t="shared" si="214"/>
        <v>0</v>
      </c>
      <c r="X2368" s="247" t="str">
        <f t="shared" si="215"/>
        <v>8</v>
      </c>
      <c r="Y2368" s="159"/>
      <c r="Z2368" s="254">
        <f t="shared" si="216"/>
        <v>37315.520000000004</v>
      </c>
      <c r="AA2368" s="5">
        <f>VLOOKUP(G2368,Ma_KH!$A:$R,14,0)</f>
        <v>60</v>
      </c>
    </row>
    <row r="2369" spans="1:27" x14ac:dyDescent="0.25">
      <c r="A2369" s="261">
        <v>46114</v>
      </c>
      <c r="B2369" s="262">
        <v>4186992083</v>
      </c>
      <c r="C2369" s="263" t="s">
        <v>15253</v>
      </c>
      <c r="D2369" s="261">
        <v>46119</v>
      </c>
      <c r="E2369" s="206"/>
      <c r="F2369" s="189"/>
      <c r="G2369" s="265" t="s">
        <v>14094</v>
      </c>
      <c r="H2369" s="206"/>
      <c r="I2369" s="262">
        <v>4186992083</v>
      </c>
      <c r="J2369" s="262" t="s">
        <v>70</v>
      </c>
      <c r="K2369" s="205" t="s">
        <v>30</v>
      </c>
      <c r="L2369" s="190" t="str">
        <f>VLOOKUP($K2369,TONG_SL!$A:$D,2,0)</f>
        <v>Gà muối 500g</v>
      </c>
      <c r="M2369" s="243"/>
      <c r="N2369" s="190" t="str">
        <f t="shared" si="212"/>
        <v>K-C6</v>
      </c>
      <c r="O2369" s="243"/>
      <c r="P2369" s="243"/>
      <c r="Q2369" s="190" t="str">
        <f>VLOOKUP(K2369,TONG_SL!$A:$D,3,0)</f>
        <v>Túi</v>
      </c>
      <c r="R2369" s="248">
        <v>5</v>
      </c>
      <c r="S2369" s="159"/>
      <c r="T2369" s="159">
        <f>VLOOKUP(VLOOKUP(G2369,Ma_KH!$A:$R,18,0)&amp;K2369,Gia_MB!$A:$F,6,0)</f>
        <v>116611</v>
      </c>
      <c r="U2369" s="254">
        <f t="shared" si="213"/>
        <v>583055</v>
      </c>
      <c r="V2369" s="159"/>
      <c r="W2369" s="246">
        <f t="shared" si="214"/>
        <v>0</v>
      </c>
      <c r="X2369" s="247" t="str">
        <f t="shared" si="215"/>
        <v>8</v>
      </c>
      <c r="Y2369" s="159"/>
      <c r="Z2369" s="254">
        <f t="shared" si="216"/>
        <v>46644.4</v>
      </c>
      <c r="AA2369" s="5">
        <f>VLOOKUP(G2369,Ma_KH!$A:$R,14,0)</f>
        <v>60</v>
      </c>
    </row>
    <row r="2370" spans="1:27" x14ac:dyDescent="0.25">
      <c r="A2370" s="261">
        <v>46114</v>
      </c>
      <c r="B2370" s="262">
        <v>4186992083</v>
      </c>
      <c r="C2370" s="263" t="s">
        <v>15253</v>
      </c>
      <c r="D2370" s="261">
        <v>46119</v>
      </c>
      <c r="E2370" s="206"/>
      <c r="F2370" s="189"/>
      <c r="G2370" s="265" t="s">
        <v>14094</v>
      </c>
      <c r="H2370" s="206"/>
      <c r="I2370" s="262">
        <v>4186992083</v>
      </c>
      <c r="J2370" s="262" t="s">
        <v>70</v>
      </c>
      <c r="K2370" s="205" t="s">
        <v>27</v>
      </c>
      <c r="L2370" s="190" t="str">
        <f>VLOOKUP($K2370,TONG_SL!$A:$D,2,0)</f>
        <v>Chân giò heo muối 300g</v>
      </c>
      <c r="M2370" s="243"/>
      <c r="N2370" s="190" t="str">
        <f t="shared" si="212"/>
        <v>K-C6</v>
      </c>
      <c r="O2370" s="243"/>
      <c r="P2370" s="243"/>
      <c r="Q2370" s="190" t="str">
        <f>VLOOKUP(K2370,TONG_SL!$A:$D,3,0)</f>
        <v>Túi</v>
      </c>
      <c r="R2370" s="248">
        <v>3</v>
      </c>
      <c r="S2370" s="159"/>
      <c r="T2370" s="159">
        <f>VLOOKUP(VLOOKUP(G2370,Ma_KH!$A:$R,18,0)&amp;K2370,Gia_MB!$A:$F,6,0)</f>
        <v>73431</v>
      </c>
      <c r="U2370" s="254">
        <f t="shared" si="213"/>
        <v>220293</v>
      </c>
      <c r="V2370" s="159"/>
      <c r="W2370" s="246">
        <f t="shared" si="214"/>
        <v>0</v>
      </c>
      <c r="X2370" s="247" t="str">
        <f t="shared" si="215"/>
        <v>8</v>
      </c>
      <c r="Y2370" s="159"/>
      <c r="Z2370" s="254">
        <f t="shared" si="216"/>
        <v>17623.439999999999</v>
      </c>
      <c r="AA2370" s="5">
        <f>VLOOKUP(G2370,Ma_KH!$A:$R,14,0)</f>
        <v>60</v>
      </c>
    </row>
    <row r="2371" spans="1:27" x14ac:dyDescent="0.25">
      <c r="A2371" s="261">
        <v>46114</v>
      </c>
      <c r="B2371" s="262">
        <v>4186992083</v>
      </c>
      <c r="C2371" s="263" t="s">
        <v>15253</v>
      </c>
      <c r="D2371" s="261">
        <v>46119</v>
      </c>
      <c r="E2371" s="206"/>
      <c r="F2371" s="189"/>
      <c r="G2371" s="265" t="s">
        <v>14094</v>
      </c>
      <c r="H2371" s="206"/>
      <c r="I2371" s="262">
        <v>4186992083</v>
      </c>
      <c r="J2371" s="262" t="s">
        <v>70</v>
      </c>
      <c r="K2371" s="205" t="s">
        <v>48</v>
      </c>
      <c r="L2371" s="190" t="str">
        <f>VLOOKUP($K2371,TONG_SL!$A:$D,2,0)</f>
        <v>Mọc Nấm Hương 250g</v>
      </c>
      <c r="M2371" s="243"/>
      <c r="N2371" s="190" t="str">
        <f t="shared" ref="N2371:N2395" si="217">IF($B2371&lt;&gt;"","K-C6","")</f>
        <v>K-C6</v>
      </c>
      <c r="O2371" s="243"/>
      <c r="P2371" s="243"/>
      <c r="Q2371" s="190" t="str">
        <f>VLOOKUP(K2371,TONG_SL!$A:$D,3,0)</f>
        <v>Túi</v>
      </c>
      <c r="R2371" s="248">
        <v>4</v>
      </c>
      <c r="S2371" s="159"/>
      <c r="T2371" s="159">
        <f>VLOOKUP(VLOOKUP(G2371,Ma_KH!$A:$R,18,0)&amp;K2371,Gia_MB!$A:$F,6,0)</f>
        <v>46000</v>
      </c>
      <c r="U2371" s="254">
        <f t="shared" si="213"/>
        <v>184000</v>
      </c>
      <c r="V2371" s="159"/>
      <c r="W2371" s="246">
        <f t="shared" si="214"/>
        <v>0</v>
      </c>
      <c r="X2371" s="247" t="str">
        <f t="shared" si="215"/>
        <v>8</v>
      </c>
      <c r="Y2371" s="159"/>
      <c r="Z2371" s="254">
        <f t="shared" si="216"/>
        <v>14720</v>
      </c>
      <c r="AA2371" s="5">
        <f>VLOOKUP(G2371,Ma_KH!$A:$R,14,0)</f>
        <v>60</v>
      </c>
    </row>
    <row r="2372" spans="1:27" x14ac:dyDescent="0.25">
      <c r="A2372" s="186">
        <v>46112</v>
      </c>
      <c r="B2372" s="205">
        <v>4186833342</v>
      </c>
      <c r="C2372" s="189" t="s">
        <v>15253</v>
      </c>
      <c r="D2372" s="186">
        <v>46120</v>
      </c>
      <c r="E2372" s="206"/>
      <c r="F2372" s="189"/>
      <c r="G2372" s="207" t="s">
        <v>15743</v>
      </c>
      <c r="H2372" s="206"/>
      <c r="I2372" s="205">
        <v>4186833342</v>
      </c>
      <c r="J2372" s="205" t="s">
        <v>1769</v>
      </c>
      <c r="K2372" s="205" t="s">
        <v>48</v>
      </c>
      <c r="L2372" s="190" t="str">
        <f>VLOOKUP($K2372,TONG_SL!$A:$D,2,0)</f>
        <v>Mọc Nấm Hương 250g</v>
      </c>
      <c r="M2372" s="243"/>
      <c r="N2372" s="190" t="str">
        <f t="shared" si="217"/>
        <v>K-C6</v>
      </c>
      <c r="O2372" s="243"/>
      <c r="P2372" s="243"/>
      <c r="Q2372" s="190" t="str">
        <f>VLOOKUP(K2372,TONG_SL!$A:$D,3,0)</f>
        <v>Túi</v>
      </c>
      <c r="R2372" s="248">
        <v>15</v>
      </c>
      <c r="S2372" s="159"/>
      <c r="T2372" s="159" t="e">
        <f>VLOOKUP(VLOOKUP(G2372,Ma_KH!$A:$R,18,0)&amp;K2372,Gia_MB!$A:$F,6,0)</f>
        <v>#N/A</v>
      </c>
      <c r="U2372" s="254" t="e">
        <f t="shared" si="213"/>
        <v>#N/A</v>
      </c>
      <c r="V2372" s="159"/>
      <c r="W2372" s="246" t="e">
        <f t="shared" si="214"/>
        <v>#N/A</v>
      </c>
      <c r="X2372" s="247" t="str">
        <f t="shared" si="215"/>
        <v>8</v>
      </c>
      <c r="Y2372" s="159"/>
      <c r="Z2372" s="254" t="e">
        <f t="shared" si="216"/>
        <v>#N/A</v>
      </c>
      <c r="AA2372" s="5" t="e">
        <f>VLOOKUP(G2372,Ma_KH!$A:$R,14,0)</f>
        <v>#N/A</v>
      </c>
    </row>
    <row r="2373" spans="1:27" x14ac:dyDescent="0.25">
      <c r="A2373" s="186">
        <v>46112</v>
      </c>
      <c r="B2373" s="205">
        <v>4186833342</v>
      </c>
      <c r="C2373" s="189" t="s">
        <v>15253</v>
      </c>
      <c r="D2373" s="186">
        <v>46120</v>
      </c>
      <c r="E2373" s="206"/>
      <c r="F2373" s="189"/>
      <c r="G2373" s="207" t="s">
        <v>15743</v>
      </c>
      <c r="H2373" s="206"/>
      <c r="I2373" s="205">
        <v>4186833342</v>
      </c>
      <c r="J2373" s="205" t="s">
        <v>1769</v>
      </c>
      <c r="K2373" s="205" t="s">
        <v>34</v>
      </c>
      <c r="L2373" s="190" t="str">
        <f>VLOOKUP($K2373,TONG_SL!$A:$D,2,0)</f>
        <v>Tai heo muối 200g</v>
      </c>
      <c r="M2373" s="243"/>
      <c r="N2373" s="190" t="str">
        <f t="shared" si="217"/>
        <v>K-C6</v>
      </c>
      <c r="O2373" s="243"/>
      <c r="P2373" s="243"/>
      <c r="Q2373" s="190" t="str">
        <f>VLOOKUP(K2373,TONG_SL!$A:$D,3,0)</f>
        <v>Túi</v>
      </c>
      <c r="R2373" s="248">
        <v>12</v>
      </c>
      <c r="S2373" s="159"/>
      <c r="T2373" s="159" t="e">
        <f>VLOOKUP(VLOOKUP(G2373,Ma_KH!$A:$R,18,0)&amp;K2373,Gia_MB!$A:$F,6,0)</f>
        <v>#N/A</v>
      </c>
      <c r="U2373" s="254" t="e">
        <f t="shared" si="213"/>
        <v>#N/A</v>
      </c>
      <c r="V2373" s="159"/>
      <c r="W2373" s="246" t="e">
        <f t="shared" si="214"/>
        <v>#N/A</v>
      </c>
      <c r="X2373" s="247" t="str">
        <f t="shared" si="215"/>
        <v>8</v>
      </c>
      <c r="Y2373" s="159"/>
      <c r="Z2373" s="254" t="e">
        <f t="shared" si="216"/>
        <v>#N/A</v>
      </c>
      <c r="AA2373" s="5" t="e">
        <f>VLOOKUP(G2373,Ma_KH!$A:$R,14,0)</f>
        <v>#N/A</v>
      </c>
    </row>
    <row r="2374" spans="1:27" x14ac:dyDescent="0.25">
      <c r="A2374" s="186">
        <v>46112</v>
      </c>
      <c r="B2374" s="205">
        <v>4186833342</v>
      </c>
      <c r="C2374" s="189" t="s">
        <v>15253</v>
      </c>
      <c r="D2374" s="186">
        <v>46120</v>
      </c>
      <c r="E2374" s="206"/>
      <c r="F2374" s="189"/>
      <c r="G2374" s="207" t="s">
        <v>15743</v>
      </c>
      <c r="H2374" s="206"/>
      <c r="I2374" s="205">
        <v>4186833342</v>
      </c>
      <c r="J2374" s="205" t="s">
        <v>1769</v>
      </c>
      <c r="K2374" s="205" t="s">
        <v>32</v>
      </c>
      <c r="L2374" s="190" t="str">
        <f>VLOOKUP($K2374,TONG_SL!$A:$D,2,0)</f>
        <v>Giò Tai Lưỡi Xào 250g</v>
      </c>
      <c r="M2374" s="243"/>
      <c r="N2374" s="190" t="str">
        <f t="shared" si="217"/>
        <v>K-C6</v>
      </c>
      <c r="O2374" s="243"/>
      <c r="P2374" s="243"/>
      <c r="Q2374" s="190" t="str">
        <f>VLOOKUP(K2374,TONG_SL!$A:$D,3,0)</f>
        <v>Túi</v>
      </c>
      <c r="R2374" s="248">
        <v>12</v>
      </c>
      <c r="S2374" s="159"/>
      <c r="T2374" s="159" t="e">
        <f>VLOOKUP(VLOOKUP(G2374,Ma_KH!$A:$R,18,0)&amp;K2374,Gia_MB!$A:$F,6,0)</f>
        <v>#N/A</v>
      </c>
      <c r="U2374" s="254" t="e">
        <f t="shared" si="213"/>
        <v>#N/A</v>
      </c>
      <c r="V2374" s="159"/>
      <c r="W2374" s="246" t="e">
        <f t="shared" si="214"/>
        <v>#N/A</v>
      </c>
      <c r="X2374" s="247" t="str">
        <f t="shared" si="215"/>
        <v>8</v>
      </c>
      <c r="Y2374" s="159"/>
      <c r="Z2374" s="254" t="e">
        <f t="shared" si="216"/>
        <v>#N/A</v>
      </c>
      <c r="AA2374" s="5" t="e">
        <f>VLOOKUP(G2374,Ma_KH!$A:$R,14,0)</f>
        <v>#N/A</v>
      </c>
    </row>
    <row r="2375" spans="1:27" x14ac:dyDescent="0.25">
      <c r="A2375" s="186">
        <v>46112</v>
      </c>
      <c r="B2375" s="205">
        <v>4186833342</v>
      </c>
      <c r="C2375" s="189" t="s">
        <v>15253</v>
      </c>
      <c r="D2375" s="186">
        <v>46120</v>
      </c>
      <c r="E2375" s="206"/>
      <c r="F2375" s="189"/>
      <c r="G2375" s="207" t="s">
        <v>15743</v>
      </c>
      <c r="H2375" s="206"/>
      <c r="I2375" s="205">
        <v>4186833342</v>
      </c>
      <c r="J2375" s="205" t="s">
        <v>1769</v>
      </c>
      <c r="K2375" s="205" t="s">
        <v>44</v>
      </c>
      <c r="L2375" s="190" t="str">
        <f>VLOOKUP($K2375,TONG_SL!$A:$D,2,0)</f>
        <v>Giò lụa cây 250g</v>
      </c>
      <c r="M2375" s="243"/>
      <c r="N2375" s="190" t="str">
        <f t="shared" si="217"/>
        <v>K-C6</v>
      </c>
      <c r="O2375" s="243"/>
      <c r="P2375" s="243"/>
      <c r="Q2375" s="190" t="str">
        <f>VLOOKUP(K2375,TONG_SL!$A:$D,3,0)</f>
        <v>Túi</v>
      </c>
      <c r="R2375" s="248">
        <v>12</v>
      </c>
      <c r="S2375" s="159"/>
      <c r="T2375" s="159" t="e">
        <f>VLOOKUP(VLOOKUP(G2375,Ma_KH!$A:$R,18,0)&amp;K2375,Gia_MB!$A:$F,6,0)</f>
        <v>#N/A</v>
      </c>
      <c r="U2375" s="254" t="e">
        <f t="shared" si="213"/>
        <v>#N/A</v>
      </c>
      <c r="V2375" s="159"/>
      <c r="W2375" s="246" t="e">
        <f t="shared" si="214"/>
        <v>#N/A</v>
      </c>
      <c r="X2375" s="247" t="str">
        <f t="shared" si="215"/>
        <v>8</v>
      </c>
      <c r="Y2375" s="159"/>
      <c r="Z2375" s="254" t="e">
        <f t="shared" si="216"/>
        <v>#N/A</v>
      </c>
      <c r="AA2375" s="5" t="e">
        <f>VLOOKUP(G2375,Ma_KH!$A:$R,14,0)</f>
        <v>#N/A</v>
      </c>
    </row>
    <row r="2376" spans="1:27" x14ac:dyDescent="0.25">
      <c r="A2376" s="186">
        <v>46112</v>
      </c>
      <c r="B2376" s="205">
        <v>4186833342</v>
      </c>
      <c r="C2376" s="189" t="s">
        <v>15253</v>
      </c>
      <c r="D2376" s="186">
        <v>46120</v>
      </c>
      <c r="E2376" s="206"/>
      <c r="F2376" s="189"/>
      <c r="G2376" s="207" t="s">
        <v>15743</v>
      </c>
      <c r="H2376" s="206"/>
      <c r="I2376" s="205">
        <v>4186833342</v>
      </c>
      <c r="J2376" s="205" t="s">
        <v>1769</v>
      </c>
      <c r="K2376" s="205" t="s">
        <v>27</v>
      </c>
      <c r="L2376" s="190" t="str">
        <f>VLOOKUP($K2376,TONG_SL!$A:$D,2,0)</f>
        <v>Chân giò heo muối 300g</v>
      </c>
      <c r="M2376" s="243"/>
      <c r="N2376" s="190" t="str">
        <f t="shared" si="217"/>
        <v>K-C6</v>
      </c>
      <c r="O2376" s="243"/>
      <c r="P2376" s="243"/>
      <c r="Q2376" s="190" t="str">
        <f>VLOOKUP(K2376,TONG_SL!$A:$D,3,0)</f>
        <v>Túi</v>
      </c>
      <c r="R2376" s="248">
        <v>20</v>
      </c>
      <c r="S2376" s="159"/>
      <c r="T2376" s="159" t="e">
        <f>VLOOKUP(VLOOKUP(G2376,Ma_KH!$A:$R,18,0)&amp;K2376,Gia_MB!$A:$F,6,0)</f>
        <v>#N/A</v>
      </c>
      <c r="U2376" s="254" t="e">
        <f t="shared" si="213"/>
        <v>#N/A</v>
      </c>
      <c r="V2376" s="159"/>
      <c r="W2376" s="246" t="e">
        <f t="shared" si="214"/>
        <v>#N/A</v>
      </c>
      <c r="X2376" s="247" t="str">
        <f t="shared" si="215"/>
        <v>8</v>
      </c>
      <c r="Y2376" s="159"/>
      <c r="Z2376" s="254" t="e">
        <f t="shared" si="216"/>
        <v>#N/A</v>
      </c>
      <c r="AA2376" s="5" t="e">
        <f>VLOOKUP(G2376,Ma_KH!$A:$R,14,0)</f>
        <v>#N/A</v>
      </c>
    </row>
    <row r="2377" spans="1:27" x14ac:dyDescent="0.25">
      <c r="A2377" s="186">
        <v>46112</v>
      </c>
      <c r="B2377" s="205">
        <v>4186833342</v>
      </c>
      <c r="C2377" s="189" t="s">
        <v>15253</v>
      </c>
      <c r="D2377" s="186">
        <v>46120</v>
      </c>
      <c r="E2377" s="206"/>
      <c r="F2377" s="189"/>
      <c r="G2377" s="207" t="s">
        <v>15743</v>
      </c>
      <c r="H2377" s="206"/>
      <c r="I2377" s="205">
        <v>4186833342</v>
      </c>
      <c r="J2377" s="205" t="s">
        <v>1769</v>
      </c>
      <c r="K2377" s="205" t="s">
        <v>30</v>
      </c>
      <c r="L2377" s="190" t="str">
        <f>VLOOKUP($K2377,TONG_SL!$A:$D,2,0)</f>
        <v>Gà muối 500g</v>
      </c>
      <c r="M2377" s="243"/>
      <c r="N2377" s="190" t="str">
        <f t="shared" si="217"/>
        <v>K-C6</v>
      </c>
      <c r="O2377" s="243"/>
      <c r="P2377" s="243"/>
      <c r="Q2377" s="190" t="str">
        <f>VLOOKUP(K2377,TONG_SL!$A:$D,3,0)</f>
        <v>Túi</v>
      </c>
      <c r="R2377" s="248">
        <v>5</v>
      </c>
      <c r="S2377" s="159"/>
      <c r="T2377" s="159" t="e">
        <f>VLOOKUP(VLOOKUP(G2377,Ma_KH!$A:$R,18,0)&amp;K2377,Gia_MB!$A:$F,6,0)</f>
        <v>#N/A</v>
      </c>
      <c r="U2377" s="254" t="e">
        <f t="shared" si="213"/>
        <v>#N/A</v>
      </c>
      <c r="V2377" s="159"/>
      <c r="W2377" s="246" t="e">
        <f t="shared" si="214"/>
        <v>#N/A</v>
      </c>
      <c r="X2377" s="247" t="str">
        <f t="shared" si="215"/>
        <v>8</v>
      </c>
      <c r="Y2377" s="159"/>
      <c r="Z2377" s="254" t="e">
        <f t="shared" si="216"/>
        <v>#N/A</v>
      </c>
      <c r="AA2377" s="5" t="e">
        <f>VLOOKUP(G2377,Ma_KH!$A:$R,14,0)</f>
        <v>#N/A</v>
      </c>
    </row>
    <row r="2378" spans="1:27" x14ac:dyDescent="0.25">
      <c r="A2378" s="186">
        <v>46112</v>
      </c>
      <c r="B2378" s="205">
        <v>4186833342</v>
      </c>
      <c r="C2378" s="189" t="s">
        <v>15253</v>
      </c>
      <c r="D2378" s="186">
        <v>46120</v>
      </c>
      <c r="E2378" s="206"/>
      <c r="F2378" s="189"/>
      <c r="G2378" s="207" t="s">
        <v>15743</v>
      </c>
      <c r="H2378" s="206"/>
      <c r="I2378" s="205">
        <v>4186833342</v>
      </c>
      <c r="J2378" s="205" t="s">
        <v>1769</v>
      </c>
      <c r="K2378" s="205" t="s">
        <v>37</v>
      </c>
      <c r="L2378" s="190" t="str">
        <f>VLOOKUP($K2378,TONG_SL!$A:$D,2,0)</f>
        <v>Chả cốm 300g</v>
      </c>
      <c r="M2378" s="243"/>
      <c r="N2378" s="190" t="str">
        <f t="shared" si="217"/>
        <v>K-C6</v>
      </c>
      <c r="O2378" s="243"/>
      <c r="P2378" s="243"/>
      <c r="Q2378" s="190" t="str">
        <f>VLOOKUP(K2378,TONG_SL!$A:$D,3,0)</f>
        <v>Túi</v>
      </c>
      <c r="R2378" s="248">
        <v>12</v>
      </c>
      <c r="S2378" s="159"/>
      <c r="T2378" s="159" t="e">
        <f>VLOOKUP(VLOOKUP(G2378,Ma_KH!$A:$R,18,0)&amp;K2378,Gia_MB!$A:$F,6,0)</f>
        <v>#N/A</v>
      </c>
      <c r="U2378" s="254" t="e">
        <f t="shared" si="213"/>
        <v>#N/A</v>
      </c>
      <c r="V2378" s="159"/>
      <c r="W2378" s="246" t="e">
        <f t="shared" si="214"/>
        <v>#N/A</v>
      </c>
      <c r="X2378" s="247" t="str">
        <f t="shared" si="215"/>
        <v>8</v>
      </c>
      <c r="Y2378" s="159"/>
      <c r="Z2378" s="254" t="e">
        <f t="shared" si="216"/>
        <v>#N/A</v>
      </c>
      <c r="AA2378" s="5" t="e">
        <f>VLOOKUP(G2378,Ma_KH!$A:$R,14,0)</f>
        <v>#N/A</v>
      </c>
    </row>
    <row r="2379" spans="1:27" x14ac:dyDescent="0.25">
      <c r="A2379" s="186">
        <v>46112</v>
      </c>
      <c r="B2379" s="205">
        <v>4186833186</v>
      </c>
      <c r="C2379" s="189" t="s">
        <v>15253</v>
      </c>
      <c r="D2379" s="186">
        <v>46120</v>
      </c>
      <c r="E2379" s="206"/>
      <c r="F2379" s="189"/>
      <c r="G2379" s="207" t="s">
        <v>15055</v>
      </c>
      <c r="H2379" s="206"/>
      <c r="I2379" s="205" t="s">
        <v>15744</v>
      </c>
      <c r="J2379" s="205" t="s">
        <v>1769</v>
      </c>
      <c r="K2379" s="205" t="s">
        <v>48</v>
      </c>
      <c r="L2379" s="190" t="str">
        <f>VLOOKUP($K2379,TONG_SL!$A:$D,2,0)</f>
        <v>Mọc Nấm Hương 250g</v>
      </c>
      <c r="M2379" s="243"/>
      <c r="N2379" s="190" t="str">
        <f t="shared" si="217"/>
        <v>K-C6</v>
      </c>
      <c r="O2379" s="243"/>
      <c r="P2379" s="243"/>
      <c r="Q2379" s="190" t="str">
        <f>VLOOKUP(K2379,TONG_SL!$A:$D,3,0)</f>
        <v>Túi</v>
      </c>
      <c r="R2379" s="248">
        <v>15</v>
      </c>
      <c r="S2379" s="159"/>
      <c r="T2379" s="159">
        <f>VLOOKUP(VLOOKUP(G2379,Ma_KH!$A:$R,18,0)&amp;K2379,Gia_MB!$A:$F,6,0)</f>
        <v>46000</v>
      </c>
      <c r="U2379" s="254">
        <f t="shared" si="213"/>
        <v>690000</v>
      </c>
      <c r="V2379" s="159"/>
      <c r="W2379" s="246">
        <f t="shared" si="214"/>
        <v>0</v>
      </c>
      <c r="X2379" s="247" t="str">
        <f t="shared" si="215"/>
        <v>8</v>
      </c>
      <c r="Y2379" s="159"/>
      <c r="Z2379" s="254">
        <f t="shared" si="216"/>
        <v>55200</v>
      </c>
      <c r="AA2379" s="5">
        <f>VLOOKUP(G2379,Ma_KH!$A:$R,14,0)</f>
        <v>60</v>
      </c>
    </row>
    <row r="2380" spans="1:27" x14ac:dyDescent="0.25">
      <c r="A2380" s="186">
        <v>46112</v>
      </c>
      <c r="B2380" s="205">
        <v>4186833186</v>
      </c>
      <c r="C2380" s="189" t="s">
        <v>15253</v>
      </c>
      <c r="D2380" s="186">
        <v>46120</v>
      </c>
      <c r="E2380" s="206"/>
      <c r="F2380" s="189"/>
      <c r="G2380" s="207" t="s">
        <v>15055</v>
      </c>
      <c r="H2380" s="206"/>
      <c r="I2380" s="205" t="s">
        <v>15744</v>
      </c>
      <c r="J2380" s="205" t="s">
        <v>1769</v>
      </c>
      <c r="K2380" s="205" t="s">
        <v>30</v>
      </c>
      <c r="L2380" s="190" t="str">
        <f>VLOOKUP($K2380,TONG_SL!$A:$D,2,0)</f>
        <v>Gà muối 500g</v>
      </c>
      <c r="M2380" s="243"/>
      <c r="N2380" s="190" t="str">
        <f t="shared" si="217"/>
        <v>K-C6</v>
      </c>
      <c r="O2380" s="243"/>
      <c r="P2380" s="243"/>
      <c r="Q2380" s="190" t="str">
        <f>VLOOKUP(K2380,TONG_SL!$A:$D,3,0)</f>
        <v>Túi</v>
      </c>
      <c r="R2380" s="248">
        <v>5</v>
      </c>
      <c r="S2380" s="159"/>
      <c r="T2380" s="159">
        <f>VLOOKUP(VLOOKUP(G2380,Ma_KH!$A:$R,18,0)&amp;K2380,Gia_MB!$A:$F,6,0)</f>
        <v>116611</v>
      </c>
      <c r="U2380" s="254">
        <f t="shared" si="213"/>
        <v>583055</v>
      </c>
      <c r="V2380" s="159"/>
      <c r="W2380" s="246">
        <f t="shared" si="214"/>
        <v>0</v>
      </c>
      <c r="X2380" s="247" t="str">
        <f t="shared" si="215"/>
        <v>8</v>
      </c>
      <c r="Y2380" s="159"/>
      <c r="Z2380" s="254">
        <f t="shared" si="216"/>
        <v>46644.4</v>
      </c>
      <c r="AA2380" s="5">
        <f>VLOOKUP(G2380,Ma_KH!$A:$R,14,0)</f>
        <v>60</v>
      </c>
    </row>
    <row r="2381" spans="1:27" x14ac:dyDescent="0.25">
      <c r="A2381" s="186">
        <v>46112</v>
      </c>
      <c r="B2381" s="205">
        <v>4186833186</v>
      </c>
      <c r="C2381" s="189" t="s">
        <v>15253</v>
      </c>
      <c r="D2381" s="186">
        <v>46120</v>
      </c>
      <c r="E2381" s="206"/>
      <c r="F2381" s="189"/>
      <c r="G2381" s="207" t="s">
        <v>15055</v>
      </c>
      <c r="H2381" s="206"/>
      <c r="I2381" s="205" t="s">
        <v>15744</v>
      </c>
      <c r="J2381" s="205" t="s">
        <v>1769</v>
      </c>
      <c r="K2381" s="205" t="s">
        <v>32</v>
      </c>
      <c r="L2381" s="190" t="str">
        <f>VLOOKUP($K2381,TONG_SL!$A:$D,2,0)</f>
        <v>Giò Tai Lưỡi Xào 250g</v>
      </c>
      <c r="M2381" s="243"/>
      <c r="N2381" s="190" t="str">
        <f t="shared" si="217"/>
        <v>K-C6</v>
      </c>
      <c r="O2381" s="243"/>
      <c r="P2381" s="243"/>
      <c r="Q2381" s="190" t="str">
        <f>VLOOKUP(K2381,TONG_SL!$A:$D,3,0)</f>
        <v>Túi</v>
      </c>
      <c r="R2381" s="248">
        <v>12</v>
      </c>
      <c r="S2381" s="159"/>
      <c r="T2381" s="159">
        <f>VLOOKUP(VLOOKUP(G2381,Ma_KH!$A:$R,18,0)&amp;K2381,Gia_MB!$A:$F,6,0)</f>
        <v>50182</v>
      </c>
      <c r="U2381" s="254">
        <f t="shared" si="213"/>
        <v>602184</v>
      </c>
      <c r="V2381" s="159"/>
      <c r="W2381" s="246">
        <f t="shared" si="214"/>
        <v>0</v>
      </c>
      <c r="X2381" s="247" t="str">
        <f t="shared" si="215"/>
        <v>8</v>
      </c>
      <c r="Y2381" s="159"/>
      <c r="Z2381" s="254">
        <f t="shared" si="216"/>
        <v>48174.720000000001</v>
      </c>
      <c r="AA2381" s="5">
        <f>VLOOKUP(G2381,Ma_KH!$A:$R,14,0)</f>
        <v>60</v>
      </c>
    </row>
    <row r="2382" spans="1:27" x14ac:dyDescent="0.25">
      <c r="A2382" s="186">
        <v>46112</v>
      </c>
      <c r="B2382" s="205">
        <v>4186833186</v>
      </c>
      <c r="C2382" s="189" t="s">
        <v>15253</v>
      </c>
      <c r="D2382" s="186">
        <v>46120</v>
      </c>
      <c r="E2382" s="206"/>
      <c r="F2382" s="189"/>
      <c r="G2382" s="207" t="s">
        <v>15055</v>
      </c>
      <c r="H2382" s="206"/>
      <c r="I2382" s="205" t="s">
        <v>15744</v>
      </c>
      <c r="J2382" s="205" t="s">
        <v>1769</v>
      </c>
      <c r="K2382" s="205" t="s">
        <v>27</v>
      </c>
      <c r="L2382" s="190" t="str">
        <f>VLOOKUP($K2382,TONG_SL!$A:$D,2,0)</f>
        <v>Chân giò heo muối 300g</v>
      </c>
      <c r="M2382" s="243"/>
      <c r="N2382" s="190" t="str">
        <f t="shared" si="217"/>
        <v>K-C6</v>
      </c>
      <c r="O2382" s="243"/>
      <c r="P2382" s="243"/>
      <c r="Q2382" s="190" t="str">
        <f>VLOOKUP(K2382,TONG_SL!$A:$D,3,0)</f>
        <v>Túi</v>
      </c>
      <c r="R2382" s="248">
        <v>20</v>
      </c>
      <c r="S2382" s="159"/>
      <c r="T2382" s="159">
        <f>VLOOKUP(VLOOKUP(G2382,Ma_KH!$A:$R,18,0)&amp;K2382,Gia_MB!$A:$F,6,0)</f>
        <v>73431</v>
      </c>
      <c r="U2382" s="254">
        <f t="shared" si="213"/>
        <v>1468620</v>
      </c>
      <c r="V2382" s="159"/>
      <c r="W2382" s="246">
        <f t="shared" si="214"/>
        <v>0</v>
      </c>
      <c r="X2382" s="247" t="str">
        <f t="shared" si="215"/>
        <v>8</v>
      </c>
      <c r="Y2382" s="159"/>
      <c r="Z2382" s="254">
        <f t="shared" si="216"/>
        <v>117489.60000000001</v>
      </c>
      <c r="AA2382" s="5">
        <f>VLOOKUP(G2382,Ma_KH!$A:$R,14,0)</f>
        <v>60</v>
      </c>
    </row>
    <row r="2383" spans="1:27" x14ac:dyDescent="0.25">
      <c r="A2383" s="186">
        <v>46118</v>
      </c>
      <c r="B2383" s="205">
        <v>4187237925</v>
      </c>
      <c r="C2383" s="189" t="s">
        <v>15253</v>
      </c>
      <c r="D2383" s="186">
        <v>46120</v>
      </c>
      <c r="E2383" s="206"/>
      <c r="F2383" s="189"/>
      <c r="G2383" s="207" t="s">
        <v>15045</v>
      </c>
      <c r="H2383" s="206"/>
      <c r="I2383" s="205" t="s">
        <v>15745</v>
      </c>
      <c r="J2383" s="205" t="s">
        <v>1769</v>
      </c>
      <c r="K2383" s="205" t="s">
        <v>27</v>
      </c>
      <c r="L2383" s="190" t="str">
        <f>VLOOKUP($K2383,TONG_SL!$A:$D,2,0)</f>
        <v>Chân giò heo muối 300g</v>
      </c>
      <c r="M2383" s="243"/>
      <c r="N2383" s="190" t="str">
        <f t="shared" si="217"/>
        <v>K-C6</v>
      </c>
      <c r="O2383" s="243"/>
      <c r="P2383" s="243"/>
      <c r="Q2383" s="190" t="str">
        <f>VLOOKUP(K2383,TONG_SL!$A:$D,3,0)</f>
        <v>Túi</v>
      </c>
      <c r="R2383" s="248">
        <v>8</v>
      </c>
      <c r="S2383" s="159"/>
      <c r="T2383" s="159">
        <f>VLOOKUP(VLOOKUP(G2383,Ma_KH!$A:$R,18,0)&amp;K2383,Gia_MB!$A:$F,6,0)</f>
        <v>73431</v>
      </c>
      <c r="U2383" s="254">
        <f t="shared" si="213"/>
        <v>587448</v>
      </c>
      <c r="V2383" s="159"/>
      <c r="W2383" s="246">
        <f t="shared" si="214"/>
        <v>0</v>
      </c>
      <c r="X2383" s="247" t="str">
        <f t="shared" si="215"/>
        <v>8</v>
      </c>
      <c r="Y2383" s="159"/>
      <c r="Z2383" s="254">
        <f t="shared" si="216"/>
        <v>46995.840000000004</v>
      </c>
      <c r="AA2383" s="5">
        <f>VLOOKUP(G2383,Ma_KH!$A:$R,14,0)</f>
        <v>60</v>
      </c>
    </row>
    <row r="2384" spans="1:27" x14ac:dyDescent="0.25">
      <c r="A2384" s="186">
        <v>46118</v>
      </c>
      <c r="B2384" s="205">
        <v>4187237925</v>
      </c>
      <c r="C2384" s="189" t="s">
        <v>15253</v>
      </c>
      <c r="D2384" s="186">
        <v>46120</v>
      </c>
      <c r="E2384" s="206"/>
      <c r="F2384" s="189"/>
      <c r="G2384" s="207" t="s">
        <v>15045</v>
      </c>
      <c r="H2384" s="206"/>
      <c r="I2384" s="205" t="s">
        <v>15745</v>
      </c>
      <c r="J2384" s="205" t="s">
        <v>1769</v>
      </c>
      <c r="K2384" s="205" t="s">
        <v>30</v>
      </c>
      <c r="L2384" s="190" t="str">
        <f>VLOOKUP($K2384,TONG_SL!$A:$D,2,0)</f>
        <v>Gà muối 500g</v>
      </c>
      <c r="M2384" s="243"/>
      <c r="N2384" s="190" t="str">
        <f t="shared" si="217"/>
        <v>K-C6</v>
      </c>
      <c r="O2384" s="243"/>
      <c r="P2384" s="243"/>
      <c r="Q2384" s="190" t="str">
        <f>VLOOKUP(K2384,TONG_SL!$A:$D,3,0)</f>
        <v>Túi</v>
      </c>
      <c r="R2384" s="248">
        <v>6</v>
      </c>
      <c r="S2384" s="159"/>
      <c r="T2384" s="159">
        <f>VLOOKUP(VLOOKUP(G2384,Ma_KH!$A:$R,18,0)&amp;K2384,Gia_MB!$A:$F,6,0)</f>
        <v>116611</v>
      </c>
      <c r="U2384" s="254">
        <f t="shared" si="213"/>
        <v>699666</v>
      </c>
      <c r="V2384" s="159"/>
      <c r="W2384" s="246">
        <f t="shared" si="214"/>
        <v>0</v>
      </c>
      <c r="X2384" s="247" t="str">
        <f t="shared" si="215"/>
        <v>8</v>
      </c>
      <c r="Y2384" s="159"/>
      <c r="Z2384" s="254">
        <f t="shared" si="216"/>
        <v>55973.279999999999</v>
      </c>
      <c r="AA2384" s="5">
        <f>VLOOKUP(G2384,Ma_KH!$A:$R,14,0)</f>
        <v>60</v>
      </c>
    </row>
    <row r="2385" spans="1:27" x14ac:dyDescent="0.25">
      <c r="A2385" s="186">
        <v>46118</v>
      </c>
      <c r="B2385" s="205">
        <v>4187237925</v>
      </c>
      <c r="C2385" s="189" t="s">
        <v>15253</v>
      </c>
      <c r="D2385" s="186">
        <v>46120</v>
      </c>
      <c r="E2385" s="206"/>
      <c r="F2385" s="189"/>
      <c r="G2385" s="207" t="s">
        <v>15045</v>
      </c>
      <c r="H2385" s="206"/>
      <c r="I2385" s="205" t="s">
        <v>15745</v>
      </c>
      <c r="J2385" s="205" t="s">
        <v>1769</v>
      </c>
      <c r="K2385" s="205" t="s">
        <v>32</v>
      </c>
      <c r="L2385" s="190" t="str">
        <f>VLOOKUP($K2385,TONG_SL!$A:$D,2,0)</f>
        <v>Giò Tai Lưỡi Xào 250g</v>
      </c>
      <c r="M2385" s="243"/>
      <c r="N2385" s="190" t="str">
        <f t="shared" si="217"/>
        <v>K-C6</v>
      </c>
      <c r="O2385" s="243"/>
      <c r="P2385" s="243"/>
      <c r="Q2385" s="190" t="str">
        <f>VLOOKUP(K2385,TONG_SL!$A:$D,3,0)</f>
        <v>Túi</v>
      </c>
      <c r="R2385" s="248">
        <v>6</v>
      </c>
      <c r="S2385" s="159"/>
      <c r="T2385" s="159">
        <f>VLOOKUP(VLOOKUP(G2385,Ma_KH!$A:$R,18,0)&amp;K2385,Gia_MB!$A:$F,6,0)</f>
        <v>50182</v>
      </c>
      <c r="U2385" s="254">
        <f t="shared" si="213"/>
        <v>301092</v>
      </c>
      <c r="V2385" s="159"/>
      <c r="W2385" s="246">
        <f t="shared" si="214"/>
        <v>0</v>
      </c>
      <c r="X2385" s="247" t="str">
        <f t="shared" si="215"/>
        <v>8</v>
      </c>
      <c r="Y2385" s="159"/>
      <c r="Z2385" s="254">
        <f t="shared" si="216"/>
        <v>24087.360000000001</v>
      </c>
      <c r="AA2385" s="5">
        <f>VLOOKUP(G2385,Ma_KH!$A:$R,14,0)</f>
        <v>60</v>
      </c>
    </row>
    <row r="2386" spans="1:27" x14ac:dyDescent="0.25">
      <c r="A2386" s="186">
        <v>46118</v>
      </c>
      <c r="B2386" s="205">
        <v>4187237925</v>
      </c>
      <c r="C2386" s="189" t="s">
        <v>15253</v>
      </c>
      <c r="D2386" s="186">
        <v>46120</v>
      </c>
      <c r="E2386" s="206"/>
      <c r="F2386" s="189"/>
      <c r="G2386" s="207" t="s">
        <v>15045</v>
      </c>
      <c r="H2386" s="206"/>
      <c r="I2386" s="205" t="s">
        <v>15745</v>
      </c>
      <c r="J2386" s="205" t="s">
        <v>1769</v>
      </c>
      <c r="K2386" s="205" t="s">
        <v>48</v>
      </c>
      <c r="L2386" s="190" t="str">
        <f>VLOOKUP($K2386,TONG_SL!$A:$D,2,0)</f>
        <v>Mọc Nấm Hương 250g</v>
      </c>
      <c r="M2386" s="243"/>
      <c r="N2386" s="190" t="str">
        <f t="shared" si="217"/>
        <v>K-C6</v>
      </c>
      <c r="O2386" s="243"/>
      <c r="P2386" s="243"/>
      <c r="Q2386" s="190" t="str">
        <f>VLOOKUP(K2386,TONG_SL!$A:$D,3,0)</f>
        <v>Túi</v>
      </c>
      <c r="R2386" s="248">
        <v>6</v>
      </c>
      <c r="S2386" s="159"/>
      <c r="T2386" s="159">
        <f>VLOOKUP(VLOOKUP(G2386,Ma_KH!$A:$R,18,0)&amp;K2386,Gia_MB!$A:$F,6,0)</f>
        <v>46000</v>
      </c>
      <c r="U2386" s="254">
        <f t="shared" si="213"/>
        <v>276000</v>
      </c>
      <c r="V2386" s="159"/>
      <c r="W2386" s="246">
        <f t="shared" si="214"/>
        <v>0</v>
      </c>
      <c r="X2386" s="247" t="str">
        <f t="shared" si="215"/>
        <v>8</v>
      </c>
      <c r="Y2386" s="159"/>
      <c r="Z2386" s="254">
        <f t="shared" si="216"/>
        <v>22080</v>
      </c>
      <c r="AA2386" s="5">
        <f>VLOOKUP(G2386,Ma_KH!$A:$R,14,0)</f>
        <v>60</v>
      </c>
    </row>
    <row r="2387" spans="1:27" x14ac:dyDescent="0.25">
      <c r="A2387" s="186">
        <v>46118</v>
      </c>
      <c r="B2387" s="205">
        <v>4187237925</v>
      </c>
      <c r="C2387" s="189" t="s">
        <v>15253</v>
      </c>
      <c r="D2387" s="186">
        <v>46120</v>
      </c>
      <c r="E2387" s="206"/>
      <c r="F2387" s="189"/>
      <c r="G2387" s="207" t="s">
        <v>15045</v>
      </c>
      <c r="H2387" s="206"/>
      <c r="I2387" s="205" t="s">
        <v>15745</v>
      </c>
      <c r="J2387" s="205" t="s">
        <v>1769</v>
      </c>
      <c r="K2387" s="205" t="s">
        <v>34</v>
      </c>
      <c r="L2387" s="190" t="str">
        <f>VLOOKUP($K2387,TONG_SL!$A:$D,2,0)</f>
        <v>Tai heo muối 200g</v>
      </c>
      <c r="M2387" s="243"/>
      <c r="N2387" s="190" t="str">
        <f t="shared" si="217"/>
        <v>K-C6</v>
      </c>
      <c r="O2387" s="243"/>
      <c r="P2387" s="243"/>
      <c r="Q2387" s="190" t="str">
        <f>VLOOKUP(K2387,TONG_SL!$A:$D,3,0)</f>
        <v>Túi</v>
      </c>
      <c r="R2387" s="248">
        <v>6</v>
      </c>
      <c r="S2387" s="159"/>
      <c r="T2387" s="159">
        <f>VLOOKUP(VLOOKUP(G2387,Ma_KH!$A:$R,18,0)&amp;K2387,Gia_MB!$A:$F,6,0)</f>
        <v>55595</v>
      </c>
      <c r="U2387" s="254">
        <f t="shared" si="213"/>
        <v>333570</v>
      </c>
      <c r="V2387" s="159"/>
      <c r="W2387" s="246">
        <f t="shared" si="214"/>
        <v>0</v>
      </c>
      <c r="X2387" s="247" t="str">
        <f t="shared" si="215"/>
        <v>8</v>
      </c>
      <c r="Y2387" s="159"/>
      <c r="Z2387" s="254">
        <f t="shared" si="216"/>
        <v>26685.600000000002</v>
      </c>
      <c r="AA2387" s="5">
        <f>VLOOKUP(G2387,Ma_KH!$A:$R,14,0)</f>
        <v>60</v>
      </c>
    </row>
    <row r="2388" spans="1:27" x14ac:dyDescent="0.25">
      <c r="A2388" s="186">
        <v>46118</v>
      </c>
      <c r="B2388" s="205">
        <v>4187237925</v>
      </c>
      <c r="C2388" s="189" t="s">
        <v>15253</v>
      </c>
      <c r="D2388" s="186">
        <v>46120</v>
      </c>
      <c r="E2388" s="206"/>
      <c r="F2388" s="189"/>
      <c r="G2388" s="207" t="s">
        <v>15045</v>
      </c>
      <c r="H2388" s="206"/>
      <c r="I2388" s="205" t="s">
        <v>15745</v>
      </c>
      <c r="J2388" s="205" t="s">
        <v>1769</v>
      </c>
      <c r="K2388" s="205" t="s">
        <v>44</v>
      </c>
      <c r="L2388" s="190" t="str">
        <f>VLOOKUP($K2388,TONG_SL!$A:$D,2,0)</f>
        <v>Giò lụa cây 250g</v>
      </c>
      <c r="M2388" s="243"/>
      <c r="N2388" s="190" t="str">
        <f t="shared" si="217"/>
        <v>K-C6</v>
      </c>
      <c r="O2388" s="243"/>
      <c r="P2388" s="243"/>
      <c r="Q2388" s="190" t="str">
        <f>VLOOKUP(K2388,TONG_SL!$A:$D,3,0)</f>
        <v>Túi</v>
      </c>
      <c r="R2388" s="248">
        <v>6</v>
      </c>
      <c r="S2388" s="159"/>
      <c r="T2388" s="159">
        <f>VLOOKUP(VLOOKUP(G2388,Ma_KH!$A:$R,18,0)&amp;K2388,Gia_MB!$A:$F,6,0)</f>
        <v>49500</v>
      </c>
      <c r="U2388" s="254">
        <f t="shared" si="213"/>
        <v>297000</v>
      </c>
      <c r="V2388" s="159"/>
      <c r="W2388" s="246">
        <f t="shared" si="214"/>
        <v>0</v>
      </c>
      <c r="X2388" s="247" t="str">
        <f t="shared" si="215"/>
        <v>8</v>
      </c>
      <c r="Y2388" s="159"/>
      <c r="Z2388" s="254">
        <f t="shared" si="216"/>
        <v>23760</v>
      </c>
      <c r="AA2388" s="5">
        <f>VLOOKUP(G2388,Ma_KH!$A:$R,14,0)</f>
        <v>60</v>
      </c>
    </row>
    <row r="2389" spans="1:27" x14ac:dyDescent="0.25">
      <c r="A2389" s="186">
        <v>46112</v>
      </c>
      <c r="B2389" s="205">
        <v>4186817919</v>
      </c>
      <c r="C2389" s="189" t="s">
        <v>15253</v>
      </c>
      <c r="D2389" s="186">
        <v>46120</v>
      </c>
      <c r="E2389" s="206"/>
      <c r="F2389" s="189"/>
      <c r="G2389" s="207" t="s">
        <v>15045</v>
      </c>
      <c r="H2389" s="206"/>
      <c r="I2389" s="206" t="s">
        <v>15746</v>
      </c>
      <c r="J2389" s="205" t="s">
        <v>1769</v>
      </c>
      <c r="K2389" s="205" t="s">
        <v>30</v>
      </c>
      <c r="L2389" s="190" t="str">
        <f>VLOOKUP($K2389,TONG_SL!$A:$D,2,0)</f>
        <v>Gà muối 500g</v>
      </c>
      <c r="M2389" s="243"/>
      <c r="N2389" s="190" t="str">
        <f t="shared" si="217"/>
        <v>K-C6</v>
      </c>
      <c r="O2389" s="243"/>
      <c r="P2389" s="243"/>
      <c r="Q2389" s="190" t="str">
        <f>VLOOKUP(K2389,TONG_SL!$A:$D,3,0)</f>
        <v>Túi</v>
      </c>
      <c r="R2389" s="248">
        <v>6</v>
      </c>
      <c r="S2389" s="159"/>
      <c r="T2389" s="159">
        <f>VLOOKUP(VLOOKUP(G2389,Ma_KH!$A:$R,18,0)&amp;K2389,Gia_MB!$A:$F,6,0)</f>
        <v>116611</v>
      </c>
      <c r="U2389" s="254">
        <f t="shared" ref="U2389:U2395" si="218">T2389*R2389</f>
        <v>699666</v>
      </c>
      <c r="V2389" s="159"/>
      <c r="W2389" s="246">
        <f t="shared" ref="W2389:W2395" si="219">U2389*V2389</f>
        <v>0</v>
      </c>
      <c r="X2389" s="247" t="str">
        <f t="shared" ref="X2389:X2395" si="220">IF(B2389&lt;&gt;"","8","0")</f>
        <v>8</v>
      </c>
      <c r="Y2389" s="159"/>
      <c r="Z2389" s="254">
        <f t="shared" ref="Z2389:Z2395" si="221">U2389*X2389%</f>
        <v>55973.279999999999</v>
      </c>
      <c r="AA2389" s="5">
        <f>VLOOKUP(G2389,Ma_KH!$A:$R,14,0)</f>
        <v>60</v>
      </c>
    </row>
    <row r="2390" spans="1:27" x14ac:dyDescent="0.25">
      <c r="A2390" s="186">
        <v>46112</v>
      </c>
      <c r="B2390" s="205">
        <v>4186817919</v>
      </c>
      <c r="C2390" s="189" t="s">
        <v>15253</v>
      </c>
      <c r="D2390" s="186">
        <v>46120</v>
      </c>
      <c r="E2390" s="206"/>
      <c r="F2390" s="189"/>
      <c r="G2390" s="207" t="s">
        <v>15045</v>
      </c>
      <c r="H2390" s="206"/>
      <c r="I2390" s="206" t="s">
        <v>15746</v>
      </c>
      <c r="J2390" s="205" t="s">
        <v>1769</v>
      </c>
      <c r="K2390" s="205" t="s">
        <v>34</v>
      </c>
      <c r="L2390" s="190" t="str">
        <f>VLOOKUP($K2390,TONG_SL!$A:$D,2,0)</f>
        <v>Tai heo muối 200g</v>
      </c>
      <c r="M2390" s="243"/>
      <c r="N2390" s="190" t="str">
        <f t="shared" si="217"/>
        <v>K-C6</v>
      </c>
      <c r="O2390" s="243"/>
      <c r="P2390" s="243"/>
      <c r="Q2390" s="190" t="str">
        <f>VLOOKUP(K2390,TONG_SL!$A:$D,3,0)</f>
        <v>Túi</v>
      </c>
      <c r="R2390" s="248">
        <v>4</v>
      </c>
      <c r="S2390" s="159"/>
      <c r="T2390" s="159">
        <f>VLOOKUP(VLOOKUP(G2390,Ma_KH!$A:$R,18,0)&amp;K2390,Gia_MB!$A:$F,6,0)</f>
        <v>55595</v>
      </c>
      <c r="U2390" s="254">
        <f t="shared" si="218"/>
        <v>222380</v>
      </c>
      <c r="V2390" s="159"/>
      <c r="W2390" s="246">
        <f t="shared" si="219"/>
        <v>0</v>
      </c>
      <c r="X2390" s="247" t="str">
        <f t="shared" si="220"/>
        <v>8</v>
      </c>
      <c r="Y2390" s="159"/>
      <c r="Z2390" s="254">
        <f t="shared" si="221"/>
        <v>17790.400000000001</v>
      </c>
      <c r="AA2390" s="5">
        <f>VLOOKUP(G2390,Ma_KH!$A:$R,14,0)</f>
        <v>60</v>
      </c>
    </row>
    <row r="2391" spans="1:27" x14ac:dyDescent="0.25">
      <c r="A2391" s="186">
        <v>46112</v>
      </c>
      <c r="B2391" s="205">
        <v>4186817919</v>
      </c>
      <c r="C2391" s="189" t="s">
        <v>15253</v>
      </c>
      <c r="D2391" s="186">
        <v>46120</v>
      </c>
      <c r="E2391" s="206"/>
      <c r="F2391" s="189"/>
      <c r="G2391" s="207" t="s">
        <v>15045</v>
      </c>
      <c r="H2391" s="206"/>
      <c r="I2391" s="206" t="s">
        <v>15746</v>
      </c>
      <c r="J2391" s="205" t="s">
        <v>1769</v>
      </c>
      <c r="K2391" s="205" t="s">
        <v>37</v>
      </c>
      <c r="L2391" s="190" t="str">
        <f>VLOOKUP($K2391,TONG_SL!$A:$D,2,0)</f>
        <v>Chả cốm 300g</v>
      </c>
      <c r="M2391" s="243"/>
      <c r="N2391" s="190" t="str">
        <f t="shared" si="217"/>
        <v>K-C6</v>
      </c>
      <c r="O2391" s="243"/>
      <c r="P2391" s="243"/>
      <c r="Q2391" s="190" t="str">
        <f>VLOOKUP(K2391,TONG_SL!$A:$D,3,0)</f>
        <v>Túi</v>
      </c>
      <c r="R2391" s="248">
        <v>4</v>
      </c>
      <c r="S2391" s="159"/>
      <c r="T2391" s="159">
        <f>VLOOKUP(VLOOKUP(G2391,Ma_KH!$A:$R,18,0)&amp;K2391,Gia_MB!$A:$F,6,0)</f>
        <v>74250</v>
      </c>
      <c r="U2391" s="254">
        <f t="shared" si="218"/>
        <v>297000</v>
      </c>
      <c r="V2391" s="159"/>
      <c r="W2391" s="246">
        <f t="shared" si="219"/>
        <v>0</v>
      </c>
      <c r="X2391" s="247" t="str">
        <f t="shared" si="220"/>
        <v>8</v>
      </c>
      <c r="Y2391" s="159"/>
      <c r="Z2391" s="254">
        <f t="shared" si="221"/>
        <v>23760</v>
      </c>
      <c r="AA2391" s="5">
        <f>VLOOKUP(G2391,Ma_KH!$A:$R,14,0)</f>
        <v>60</v>
      </c>
    </row>
    <row r="2392" spans="1:27" x14ac:dyDescent="0.25">
      <c r="A2392" s="186">
        <v>46112</v>
      </c>
      <c r="B2392" s="205">
        <v>4186817919</v>
      </c>
      <c r="C2392" s="189" t="s">
        <v>15253</v>
      </c>
      <c r="D2392" s="186">
        <v>46120</v>
      </c>
      <c r="E2392" s="206"/>
      <c r="F2392" s="189"/>
      <c r="G2392" s="207" t="s">
        <v>15045</v>
      </c>
      <c r="H2392" s="206"/>
      <c r="I2392" s="206" t="s">
        <v>15746</v>
      </c>
      <c r="J2392" s="205" t="s">
        <v>1769</v>
      </c>
      <c r="K2392" s="205" t="s">
        <v>48</v>
      </c>
      <c r="L2392" s="190" t="str">
        <f>VLOOKUP($K2392,TONG_SL!$A:$D,2,0)</f>
        <v>Mọc Nấm Hương 250g</v>
      </c>
      <c r="M2392" s="243"/>
      <c r="N2392" s="190" t="str">
        <f t="shared" si="217"/>
        <v>K-C6</v>
      </c>
      <c r="O2392" s="243"/>
      <c r="P2392" s="243"/>
      <c r="Q2392" s="190" t="str">
        <f>VLOOKUP(K2392,TONG_SL!$A:$D,3,0)</f>
        <v>Túi</v>
      </c>
      <c r="R2392" s="248">
        <v>4</v>
      </c>
      <c r="S2392" s="159"/>
      <c r="T2392" s="159">
        <f>VLOOKUP(VLOOKUP(G2392,Ma_KH!$A:$R,18,0)&amp;K2392,Gia_MB!$A:$F,6,0)</f>
        <v>46000</v>
      </c>
      <c r="U2392" s="254">
        <f t="shared" si="218"/>
        <v>184000</v>
      </c>
      <c r="V2392" s="159"/>
      <c r="W2392" s="246">
        <f t="shared" si="219"/>
        <v>0</v>
      </c>
      <c r="X2392" s="247" t="str">
        <f t="shared" si="220"/>
        <v>8</v>
      </c>
      <c r="Y2392" s="159"/>
      <c r="Z2392" s="254">
        <f t="shared" si="221"/>
        <v>14720</v>
      </c>
      <c r="AA2392" s="5">
        <f>VLOOKUP(G2392,Ma_KH!$A:$R,14,0)</f>
        <v>60</v>
      </c>
    </row>
    <row r="2393" spans="1:27" x14ac:dyDescent="0.25">
      <c r="A2393" s="186">
        <v>46112</v>
      </c>
      <c r="B2393" s="205">
        <v>4186817919</v>
      </c>
      <c r="C2393" s="189" t="s">
        <v>15253</v>
      </c>
      <c r="D2393" s="186">
        <v>46120</v>
      </c>
      <c r="E2393" s="206"/>
      <c r="F2393" s="189"/>
      <c r="G2393" s="207" t="s">
        <v>15045</v>
      </c>
      <c r="H2393" s="206"/>
      <c r="I2393" s="206" t="s">
        <v>15746</v>
      </c>
      <c r="J2393" s="205" t="s">
        <v>1769</v>
      </c>
      <c r="K2393" s="205" t="s">
        <v>44</v>
      </c>
      <c r="L2393" s="190" t="str">
        <f>VLOOKUP($K2393,TONG_SL!$A:$D,2,0)</f>
        <v>Giò lụa cây 250g</v>
      </c>
      <c r="M2393" s="243"/>
      <c r="N2393" s="190" t="str">
        <f t="shared" si="217"/>
        <v>K-C6</v>
      </c>
      <c r="O2393" s="243"/>
      <c r="P2393" s="243"/>
      <c r="Q2393" s="190" t="str">
        <f>VLOOKUP(K2393,TONG_SL!$A:$D,3,0)</f>
        <v>Túi</v>
      </c>
      <c r="R2393" s="248">
        <v>2</v>
      </c>
      <c r="S2393" s="159"/>
      <c r="T2393" s="159">
        <f>VLOOKUP(VLOOKUP(G2393,Ma_KH!$A:$R,18,0)&amp;K2393,Gia_MB!$A:$F,6,0)</f>
        <v>49500</v>
      </c>
      <c r="U2393" s="254">
        <f t="shared" si="218"/>
        <v>99000</v>
      </c>
      <c r="V2393" s="159"/>
      <c r="W2393" s="246">
        <f t="shared" si="219"/>
        <v>0</v>
      </c>
      <c r="X2393" s="247" t="str">
        <f t="shared" si="220"/>
        <v>8</v>
      </c>
      <c r="Y2393" s="159"/>
      <c r="Z2393" s="254">
        <f t="shared" si="221"/>
        <v>7920</v>
      </c>
      <c r="AA2393" s="5">
        <f>VLOOKUP(G2393,Ma_KH!$A:$R,14,0)</f>
        <v>60</v>
      </c>
    </row>
    <row r="2394" spans="1:27" x14ac:dyDescent="0.25">
      <c r="A2394" s="186">
        <v>46112</v>
      </c>
      <c r="B2394" s="205">
        <v>4186817919</v>
      </c>
      <c r="C2394" s="189" t="s">
        <v>15253</v>
      </c>
      <c r="D2394" s="186">
        <v>46120</v>
      </c>
      <c r="E2394" s="206"/>
      <c r="F2394" s="189"/>
      <c r="G2394" s="207" t="s">
        <v>15045</v>
      </c>
      <c r="H2394" s="206"/>
      <c r="I2394" s="206" t="s">
        <v>15746</v>
      </c>
      <c r="J2394" s="205" t="s">
        <v>1769</v>
      </c>
      <c r="K2394" s="205" t="s">
        <v>32</v>
      </c>
      <c r="L2394" s="190" t="str">
        <f>VLOOKUP($K2394,TONG_SL!$A:$D,2,0)</f>
        <v>Giò Tai Lưỡi Xào 250g</v>
      </c>
      <c r="M2394" s="243"/>
      <c r="N2394" s="190" t="str">
        <f t="shared" si="217"/>
        <v>K-C6</v>
      </c>
      <c r="O2394" s="243"/>
      <c r="P2394" s="243"/>
      <c r="Q2394" s="190" t="str">
        <f>VLOOKUP(K2394,TONG_SL!$A:$D,3,0)</f>
        <v>Túi</v>
      </c>
      <c r="R2394" s="248">
        <v>4</v>
      </c>
      <c r="S2394" s="159"/>
      <c r="T2394" s="159">
        <f>VLOOKUP(VLOOKUP(G2394,Ma_KH!$A:$R,18,0)&amp;K2394,Gia_MB!$A:$F,6,0)</f>
        <v>50182</v>
      </c>
      <c r="U2394" s="254">
        <f t="shared" si="218"/>
        <v>200728</v>
      </c>
      <c r="V2394" s="159"/>
      <c r="W2394" s="246">
        <f t="shared" si="219"/>
        <v>0</v>
      </c>
      <c r="X2394" s="247" t="str">
        <f t="shared" si="220"/>
        <v>8</v>
      </c>
      <c r="Y2394" s="159"/>
      <c r="Z2394" s="254">
        <f t="shared" si="221"/>
        <v>16058.24</v>
      </c>
      <c r="AA2394" s="5">
        <f>VLOOKUP(G2394,Ma_KH!$A:$R,14,0)</f>
        <v>60</v>
      </c>
    </row>
    <row r="2395" spans="1:27" x14ac:dyDescent="0.25">
      <c r="A2395" s="250">
        <v>46112</v>
      </c>
      <c r="B2395" s="188">
        <v>4186817919</v>
      </c>
      <c r="C2395" s="251" t="s">
        <v>15253</v>
      </c>
      <c r="D2395" s="250">
        <v>46120</v>
      </c>
      <c r="E2395" s="252"/>
      <c r="F2395" s="251"/>
      <c r="G2395" s="253" t="s">
        <v>15045</v>
      </c>
      <c r="H2395" s="252"/>
      <c r="I2395" s="252" t="s">
        <v>15746</v>
      </c>
      <c r="J2395" s="188" t="s">
        <v>1769</v>
      </c>
      <c r="K2395" s="188" t="s">
        <v>27</v>
      </c>
      <c r="L2395" s="190" t="str">
        <f>VLOOKUP($K2395,TONG_SL!$A:$D,2,0)</f>
        <v>Chân giò heo muối 300g</v>
      </c>
      <c r="M2395" s="243"/>
      <c r="N2395" s="190" t="str">
        <f t="shared" si="217"/>
        <v>K-C6</v>
      </c>
      <c r="O2395" s="243"/>
      <c r="P2395" s="243"/>
      <c r="Q2395" s="190" t="str">
        <f>VLOOKUP(K2395,TONG_SL!$A:$D,3,0)</f>
        <v>Túi</v>
      </c>
      <c r="R2395" s="248">
        <v>6</v>
      </c>
      <c r="S2395" s="160"/>
      <c r="T2395" s="160">
        <f>VLOOKUP(VLOOKUP(G2395,Ma_KH!$A:$R,18,0)&amp;K2395,Gia_MB!$A:$F,6,0)</f>
        <v>73431</v>
      </c>
      <c r="U2395" s="255">
        <f t="shared" si="218"/>
        <v>440586</v>
      </c>
      <c r="V2395" s="160"/>
      <c r="W2395" s="256">
        <f t="shared" si="219"/>
        <v>0</v>
      </c>
      <c r="X2395" s="257" t="str">
        <f t="shared" si="220"/>
        <v>8</v>
      </c>
      <c r="Y2395" s="160"/>
      <c r="Z2395" s="255">
        <f t="shared" si="221"/>
        <v>35246.879999999997</v>
      </c>
      <c r="AA2395" s="258">
        <f>VLOOKUP(G2395,Ma_KH!$A:$R,14,0)</f>
        <v>60</v>
      </c>
    </row>
  </sheetData>
  <sheetCalcPr fullCalcOnLoad="1"/>
  <sheetProtection selectLockedCells="1" selectUnlockedCells="1"/>
  <phoneticPr fontId="17" type="noConversion"/>
  <dataValidations xWindow="782" yWindow="704" count="24">
    <dataValidation operator="equal" showInputMessage="1" showErrorMessage="1" errorTitle="MISA SME.NET" error="Ngày chứng từ không được để trống!" promptTitle="MISA SME.NET" prompt="Nhập Số đơn hàng_x000a_Tối đa 20 ký tự." sqref="B1306:B1409 I3:I148 I150:I194 I196:I199 B315:B385 B1886:B2395 B493:B499 B151:B159 B390:B474 B221:B310 B520:B752 B143:B149 B2:B136 B505:B513 B760:B1091 I201:I1091 I1098:I1149 B177:B204 B1098:B1160 B1296:B1299 B1171:B1291 B167:B172 B1411:B1736 B1740:B1878 I1154:I1878 I1886:I2274 I2277:I2388" xr:uid="{D8DF3A32-C081-45A2-9F2B-2A05DE2FA3EE}"/>
    <dataValidation operator="equal" allowBlank="1" showInputMessage="1" promptTitle="MISA SME.NET" prompt="Nhập Số lượng_x000a_Tối đa 14 ký tự." sqref="R2:R2395" xr:uid="{0912D626-09BE-49DC-8716-2F72D3D4D762}"/>
    <dataValidation allowBlank="1" showInputMessage="1" showErrorMessage="1" promptTitle="MISA SME.NET" prompt="Nhập Ngày giao hàng" sqref="D2:D2395" xr:uid="{85A5486F-DEDA-47C1-92E8-ED0B6E265C6F}"/>
    <dataValidation operator="equal" allowBlank="1" showInputMessage="1" promptTitle="MISA SME.NET" prompt="Nhập Hàng khuyến mại_x000a_Nhập 1: là hàng khuyến mại_x000a_Nhập 0 hoặc để trống: không phải hàng khuyến mại" sqref="M2:M2395" xr:uid="{D3805016-D6D8-4B7A-926E-D49F83DCBEF7}"/>
    <dataValidation operator="equal" allowBlank="1" showInputMessage="1" promptTitle="MISA SME.NET" prompt="Nhập Mã kho_x000a_Tối đa 20 ký tự." sqref="N2:N2395" xr:uid="{88C83B86-81A0-4F59-B403-AA1E2FD48944}"/>
    <dataValidation allowBlank="1" showInputMessage="1" showErrorMessage="1" promptTitle="MISA SME.NET" prompt="Nhập địa điểm giao hàng._x000a_Tối đa 255 ký tự." sqref="E1:E1048576" xr:uid="{20945C2A-EAE2-47C1-8D75-FFEF5A304404}"/>
    <dataValidation allowBlank="1" showInputMessage="1" showErrorMessage="1" promptTitle="MISA SME.NET" prompt="Nhập Tính giá thành_x000a_Nhập 0 hoặc bỏ trống: Không tính giá thành_x000a_Nhập 1: Tính giá thành" sqref="F1:F1048576" xr:uid="{F2397096-B9DE-4D1B-BA1C-B472412B04C1}"/>
    <dataValidation type="list" allowBlank="1" showInputMessage="1" showErrorMessage="1" sqref="K1:K1048576" xr:uid="{728FBD93-66B4-4E9A-99C5-48F77D5F8BD7}">
      <formula1>Ma_HH</formula1>
    </dataValidation>
    <dataValidation type="list" allowBlank="1" showInputMessage="1" showErrorMessage="1" errorTitle="Nhập đúng mã Khách Hàng" error="NHap Ma Khach Hang" promptTitle="Nhap Ma Khach Hang" sqref="I200 I149 I195 I1150:I1153 G1:G1048576 I2275:I2276" xr:uid="{78E48203-D096-41DA-B020-B8FFF4CCD95F}">
      <formula1>Ma_KH</formula1>
    </dataValidation>
    <dataValidation type="list" allowBlank="1" showInputMessage="1" showErrorMessage="1" sqref="J1:J1048576" xr:uid="{A99EA6B2-4667-4676-8BAA-008D129F0A45}">
      <formula1>Ma_NV</formula1>
    </dataValidation>
    <dataValidation operator="equal" allowBlank="1" showInputMessage="1" promptTitle="MISA SME.NET" prompt="Nhập Tên mặt hàng_x000a_Tối đa 255 ký tự." sqref="L1:L1048576" xr:uid="{27B1829E-CA00-4D0D-93DD-408FFDF4E877}"/>
    <dataValidation operator="equal" showInputMessage="1" showErrorMessage="1" errorTitle="MISA SME.NET" error="Ngày hạch toán không được để trống!" promptTitle="MISA SME.NET" prompt="Nhập Ngày đơn hàng" sqref="A1:A1048576" xr:uid="{05A9D9EF-90F6-4841-8D61-E1B8ECC68191}"/>
    <dataValidation allowBlank="1" showInputMessage="1" promptTitle="MISA SME.NET" prompt="Nhập Tỷ lệ chiết khẩu_x000a_Nhập giá trị trong khoảng 0 - 100." sqref="V2:V65536" xr:uid="{A7F7F8B3-C5A4-4EC8-A4FD-6F39CF665A1E}"/>
    <dataValidation operator="equal" allowBlank="1" showInputMessage="1" promptTitle="MISA SME.NET" prompt="Nhập Tiền chiết khấu_x000a_Tối đa 14 ký tự." sqref="W2:W65536" xr:uid="{C479550E-2612-4C9C-9622-C393486DFD8B}"/>
    <dataValidation operator="equal" allowBlank="1" showInputMessage="1" promptTitle="MISA SME.NET" prompt="Nhập Thuế suất thuế GTGT_x000a_Nhập 0: 0%_x000a_Nhập 5: 5%_x000a_Nhập 8: 8%_x000a_Nhập 10: 10%._x000a_Nhập KCT: KCT_x000a_Nhập KKKNT: Không kê khai, nộp thuế_x000a_Nhập KHAC: Thuế suất khác" sqref="X1:X1048576" xr:uid="{334530BE-BBCE-4B7B-830A-D548BCB82C55}"/>
    <dataValidation operator="equal" allowBlank="1" showInputMessage="1" promptTitle="MISA SME.NET" prompt="Nhập Đơn giá_x000a_Tối đa 14 ký tự." sqref="T2:T65536" xr:uid="{712BAB45-B92E-4AE0-9F94-0A2809B6B38A}"/>
    <dataValidation operator="equal" allowBlank="1" showInputMessage="1" promptTitle="MISA SME.NET" prompt="Nhập Mã đơn vị tính." sqref="Q1:Q1048576" xr:uid="{C91B86DF-6B86-48CF-8C7D-62193332430A}"/>
    <dataValidation operator="equal" allowBlank="1" showInputMessage="1" promptTitle="MISA SME.NET" prompt="Nhập Tỷ lệ tính thuế (Thuế suất KHAC)_x000a_Nếu thuế suất là KHAC thì nhập giá trị lớn hơn 0 đến 100" sqref="Y1:Y1048576" xr:uid="{B6BD6B86-9CD5-48D6-B006-C439F39040DD}"/>
    <dataValidation operator="equal" allowBlank="1" showInputMessage="1" promptTitle="MISA SME.NET" prompt="Nhập Tiền thuế giá trị gia tăng_x000a_Tối đa 14 ký tự." sqref="Z1:Z1048576" xr:uid="{7FF097ED-57FD-4B0C-A3F7-A927E5C99F43}"/>
    <dataValidation operator="equal" allowBlank="1" showInputMessage="1" promptTitle="MISA SME.NET" prompt="Nhập Đơn giá sau thuế_x000a_Tối đa 14 ký tự." sqref="S2:S65536" xr:uid="{A295F0B0-3740-4427-8B49-3687EF4DCDA7}"/>
    <dataValidation operator="equal" allowBlank="1" showInputMessage="1" promptTitle="MISA SME.NET" prompt="Nhập Hạn sử dụng" sqref="P1:P1048576" xr:uid="{8BA48A32-90C6-427A-8E08-BE359361B897}"/>
    <dataValidation operator="equal" allowBlank="1" showInputMessage="1" promptTitle="MISA SME.NET" prompt="Nhập Số lô_x000a_Tối đa 50 ký tự." sqref="O1:O1048576" xr:uid="{EC836E46-D8D7-4301-930C-15796243DB38}"/>
    <dataValidation operator="equal" allowBlank="1" showInputMessage="1" promptTitle="MISA SME.NET" prompt="Nhập Thành tiền_x000a_Tối đa 14 ký tự." sqref="U2:U65536" xr:uid="{7A4A42B3-3860-4682-8DE7-8AD4710F1721}"/>
    <dataValidation allowBlank="1" showInputMessage="1" showErrorMessage="1" promptTitle="MISA SME.NET" prompt="Nhập Tình trạng_x000a_Nhập 0 hoặc bỏ trống: Chưa thực hiện_x000a_Nhập 1: Đang thực hiện_x000a_Nhập 2: Hoàn thành_x000a_Nhập 3: Đã hủy bỏ" sqref="C1:C1048576" xr:uid="{51DE5EAE-77E9-4721-9E03-C7C518490267}"/>
  </dataValidations>
  <pageMargins left="0.7" right="0.7" top="0.75" bottom="0.75" header="0.51180555555555551" footer="0.51180555555555551"/>
  <pageSetup firstPageNumber="0" orientation="portrait" useFirstPageNumber="1" horizontalDpi="300" verticalDpi="300" r:id="rId1"/>
  <headerFooter alignWithMargins="0"/>
  <legacyDrawing r:id="rId2"/>
  <tableParts count="1">
    <tablePart r:id="rId3"/>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250F3-3355-4AC8-974D-47D6ADF5C17F}">
  <sheetPr codeName="Sheet12">
    <tabColor rgb="FFFFFF00"/>
  </sheetPr>
  <dimension ref="A1:HF516"/>
  <sheetViews>
    <sheetView tabSelected="1" zoomScaleNormal="100" workbookViewId="0">
      <pane ySplit="2" topLeftCell="A499" activePane="bottomLeft" state="frozen"/>
      <selection pane="bottomLeft" activeCell="B513" sqref="B513"/>
    </sheetView>
  </sheetViews>
  <sheetFormatPr defaultRowHeight="15.75" x14ac:dyDescent="0.25"/>
  <cols>
    <col min="1" max="1" width="20.7109375" style="9" customWidth="1"/>
    <col min="2" max="2" width="20" style="21" customWidth="1"/>
    <col min="3" max="3" width="12.42578125" style="10" customWidth="1"/>
    <col min="4" max="4" width="25.140625" style="9" customWidth="1"/>
    <col min="5" max="5" width="23.28515625" style="11" hidden="1" customWidth="1"/>
    <col min="6" max="6" width="14.28515625" style="10" hidden="1" customWidth="1"/>
    <col min="7" max="7" width="18" style="21" customWidth="1"/>
    <col min="8" max="8" width="17.28515625" style="11" hidden="1" customWidth="1"/>
    <col min="9" max="9" width="19.7109375" style="11" customWidth="1"/>
    <col min="10" max="10" width="13.85546875" style="21" customWidth="1"/>
    <col min="11" max="11" width="15.42578125" style="21" customWidth="1"/>
    <col min="12" max="12" width="28" style="11" customWidth="1"/>
    <col min="13" max="13" width="22.5703125" style="11" hidden="1" customWidth="1"/>
    <col min="14" max="14" width="13" style="11" customWidth="1"/>
    <col min="15" max="15" width="24.140625" style="11" hidden="1" customWidth="1"/>
    <col min="16" max="16" width="18.5703125" style="11" hidden="1" customWidth="1"/>
    <col min="17" max="17" width="10.5703125" style="11" customWidth="1"/>
    <col min="18" max="18" width="8.85546875" style="1" customWidth="1"/>
    <col min="19" max="19" width="18.28515625" style="1" hidden="1" customWidth="1"/>
    <col min="20" max="20" width="13.42578125" style="1" customWidth="1"/>
    <col min="21" max="21" width="19" style="12" customWidth="1"/>
    <col min="22" max="22" width="14.5703125" style="1" customWidth="1"/>
    <col min="23" max="23" width="23.7109375" style="2" customWidth="1"/>
    <col min="24" max="24" width="17" style="3" customWidth="1"/>
    <col min="25" max="25" width="35.7109375" style="1" hidden="1" customWidth="1"/>
    <col min="26" max="26" width="19" style="12" customWidth="1"/>
    <col min="27" max="27" width="19.140625" style="5" customWidth="1"/>
    <col min="28" max="214" width="9" style="5" customWidth="1"/>
    <col min="215" max="16384" width="9.140625" style="4"/>
  </cols>
  <sheetData>
    <row r="1" spans="1:214" x14ac:dyDescent="0.25">
      <c r="A1" s="90"/>
      <c r="B1" s="91"/>
      <c r="C1" s="92"/>
      <c r="D1" s="90"/>
      <c r="E1" s="93"/>
      <c r="F1" s="92"/>
      <c r="G1" s="91"/>
      <c r="H1" s="93"/>
      <c r="I1" s="93"/>
      <c r="J1" s="91"/>
      <c r="K1" s="91"/>
      <c r="L1" s="93"/>
      <c r="M1" s="93"/>
      <c r="N1" s="93"/>
      <c r="O1" s="93"/>
      <c r="P1" s="93"/>
      <c r="Q1" s="93"/>
      <c r="R1" s="106">
        <f>+SUBTOTAL(9,R3:R25574)</f>
        <v>2860</v>
      </c>
      <c r="S1" s="106" t="e">
        <f>+SUBTOTAL(9,#REF!)</f>
        <v>#REF!</v>
      </c>
      <c r="T1" s="106" t="e">
        <f>+SUBTOTAL(9,#REF!)</f>
        <v>#REF!</v>
      </c>
      <c r="U1" s="106" t="e">
        <f>+SUBTOTAL(9,#REF!)</f>
        <v>#REF!</v>
      </c>
      <c r="V1" s="94"/>
      <c r="W1" s="96"/>
      <c r="X1" s="97"/>
      <c r="Y1" s="94"/>
      <c r="Z1" s="95"/>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c r="BY1" s="77"/>
      <c r="BZ1" s="77"/>
      <c r="CA1" s="77"/>
      <c r="CB1" s="77"/>
      <c r="CC1" s="77"/>
      <c r="CD1" s="77"/>
      <c r="CE1" s="77"/>
      <c r="CF1" s="77"/>
      <c r="CG1" s="77"/>
      <c r="CH1" s="77"/>
      <c r="CI1" s="77"/>
      <c r="CJ1" s="77"/>
      <c r="CK1" s="77"/>
      <c r="CL1" s="77"/>
      <c r="CM1" s="77"/>
      <c r="CN1" s="77"/>
      <c r="CO1" s="77"/>
      <c r="CP1" s="77"/>
      <c r="CQ1" s="77"/>
      <c r="CR1" s="77"/>
      <c r="CS1" s="77"/>
      <c r="CT1" s="77"/>
      <c r="CU1" s="77"/>
      <c r="CV1" s="77"/>
      <c r="CW1" s="77"/>
      <c r="CX1" s="77"/>
      <c r="CY1" s="77"/>
      <c r="CZ1" s="77"/>
      <c r="DA1" s="77"/>
      <c r="DB1" s="77"/>
      <c r="DC1" s="77"/>
      <c r="DD1" s="77"/>
      <c r="DE1" s="77"/>
      <c r="DF1" s="77"/>
      <c r="DG1" s="77"/>
      <c r="DH1" s="77"/>
      <c r="DI1" s="77"/>
      <c r="DJ1" s="77"/>
      <c r="DK1" s="77"/>
      <c r="DL1" s="77"/>
      <c r="DM1" s="77"/>
      <c r="DN1" s="77"/>
      <c r="DO1" s="77"/>
      <c r="DP1" s="77"/>
      <c r="DQ1" s="77"/>
      <c r="DR1" s="77"/>
      <c r="DS1" s="77"/>
      <c r="DT1" s="77"/>
      <c r="DU1" s="77"/>
      <c r="DV1" s="77"/>
      <c r="DW1" s="77"/>
      <c r="DX1" s="77"/>
      <c r="DY1" s="77"/>
      <c r="DZ1" s="77"/>
      <c r="EA1" s="77"/>
      <c r="EB1" s="77"/>
      <c r="EC1" s="77"/>
      <c r="ED1" s="77"/>
      <c r="EE1" s="77"/>
      <c r="EF1" s="77"/>
      <c r="EG1" s="77"/>
      <c r="EH1" s="77"/>
      <c r="EI1" s="77"/>
      <c r="EJ1" s="77"/>
      <c r="EK1" s="77"/>
      <c r="EL1" s="77"/>
      <c r="EM1" s="77"/>
      <c r="EN1" s="77"/>
      <c r="EO1" s="77"/>
      <c r="EP1" s="77"/>
      <c r="EQ1" s="77"/>
      <c r="ER1" s="77"/>
      <c r="ES1" s="77"/>
      <c r="ET1" s="77"/>
      <c r="EU1" s="77"/>
      <c r="EV1" s="77"/>
      <c r="EW1" s="77"/>
      <c r="EX1" s="77"/>
      <c r="EY1" s="77"/>
      <c r="EZ1" s="77"/>
      <c r="FA1" s="77"/>
      <c r="FB1" s="77"/>
      <c r="FC1" s="77"/>
      <c r="FD1" s="77"/>
      <c r="FE1" s="77"/>
      <c r="FF1" s="77"/>
      <c r="FG1" s="77"/>
      <c r="FH1" s="77"/>
      <c r="FI1" s="77"/>
      <c r="FJ1" s="77"/>
      <c r="FK1" s="77"/>
      <c r="FL1" s="77"/>
      <c r="FM1" s="77"/>
      <c r="FN1" s="77"/>
      <c r="FO1" s="77"/>
      <c r="FP1" s="77"/>
      <c r="FQ1" s="77"/>
      <c r="FR1" s="77"/>
      <c r="FS1" s="77"/>
      <c r="FT1" s="77"/>
      <c r="FU1" s="77"/>
      <c r="FV1" s="77"/>
      <c r="FW1" s="77"/>
      <c r="FX1" s="77"/>
      <c r="FY1" s="77"/>
      <c r="FZ1" s="77"/>
      <c r="GA1" s="77"/>
      <c r="GB1" s="77"/>
      <c r="GC1" s="77"/>
      <c r="GD1" s="77"/>
      <c r="GE1" s="77"/>
      <c r="GF1" s="77"/>
      <c r="GG1" s="77"/>
      <c r="GH1" s="77"/>
      <c r="GI1" s="77"/>
      <c r="GJ1" s="77"/>
      <c r="GK1" s="77"/>
      <c r="GL1" s="77"/>
      <c r="GM1" s="77"/>
      <c r="GN1" s="77"/>
      <c r="GO1" s="77"/>
      <c r="GP1" s="77"/>
      <c r="GQ1" s="77"/>
      <c r="GR1" s="77"/>
      <c r="GS1" s="77"/>
      <c r="GT1" s="77"/>
      <c r="GU1" s="77"/>
      <c r="GV1" s="77"/>
      <c r="GW1" s="77"/>
      <c r="GX1" s="77"/>
      <c r="GY1" s="77"/>
      <c r="GZ1" s="77"/>
      <c r="HA1" s="77"/>
      <c r="HB1" s="77"/>
      <c r="HC1" s="77"/>
      <c r="HD1" s="77"/>
      <c r="HE1" s="77"/>
      <c r="HF1" s="77"/>
    </row>
    <row r="2" spans="1:214" s="8" customFormat="1" x14ac:dyDescent="0.25">
      <c r="A2" s="98" t="s">
        <v>11</v>
      </c>
      <c r="B2" s="99" t="s">
        <v>12</v>
      </c>
      <c r="C2" s="100" t="s">
        <v>13</v>
      </c>
      <c r="D2" s="102" t="s">
        <v>14</v>
      </c>
      <c r="E2" s="101" t="s">
        <v>22</v>
      </c>
      <c r="F2" s="101" t="s">
        <v>15</v>
      </c>
      <c r="G2" s="99" t="s">
        <v>23</v>
      </c>
      <c r="H2" s="101" t="s">
        <v>16</v>
      </c>
      <c r="I2" s="98" t="s">
        <v>0</v>
      </c>
      <c r="J2" s="99" t="s">
        <v>17</v>
      </c>
      <c r="K2" s="99" t="s">
        <v>1</v>
      </c>
      <c r="L2" s="102" t="s">
        <v>2</v>
      </c>
      <c r="M2" s="102" t="s">
        <v>24</v>
      </c>
      <c r="N2" s="102" t="s">
        <v>21</v>
      </c>
      <c r="O2" s="102" t="s">
        <v>19</v>
      </c>
      <c r="P2" s="102" t="s">
        <v>20</v>
      </c>
      <c r="Q2" s="102" t="s">
        <v>10</v>
      </c>
      <c r="R2" s="98" t="s">
        <v>3</v>
      </c>
      <c r="S2" s="102" t="s">
        <v>18</v>
      </c>
      <c r="T2" s="102" t="s">
        <v>4</v>
      </c>
      <c r="U2" s="102" t="s">
        <v>5</v>
      </c>
      <c r="V2" s="102" t="s">
        <v>8</v>
      </c>
      <c r="W2" s="102" t="s">
        <v>9</v>
      </c>
      <c r="X2" s="102" t="s">
        <v>6</v>
      </c>
      <c r="Y2" s="102" t="s">
        <v>25</v>
      </c>
      <c r="Z2" s="102" t="s">
        <v>7</v>
      </c>
      <c r="AA2" s="102" t="s">
        <v>1810</v>
      </c>
      <c r="AB2" s="6"/>
      <c r="AC2" s="6"/>
      <c r="AD2" s="6"/>
      <c r="AE2" s="6"/>
      <c r="AF2" s="6"/>
      <c r="AG2" s="6"/>
      <c r="AH2" s="6"/>
      <c r="AI2" s="6"/>
      <c r="AJ2" s="6"/>
      <c r="AK2" s="6"/>
      <c r="AL2" s="6"/>
      <c r="AM2" s="6"/>
      <c r="AN2" s="6"/>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214" x14ac:dyDescent="0.25">
      <c r="A3" s="289">
        <v>46113</v>
      </c>
      <c r="B3" s="290">
        <v>24185</v>
      </c>
      <c r="C3" s="284" t="s">
        <v>15253</v>
      </c>
      <c r="D3" s="282">
        <v>46113</v>
      </c>
      <c r="E3" s="316"/>
      <c r="F3" s="291"/>
      <c r="G3" s="195" t="s">
        <v>10308</v>
      </c>
      <c r="H3" s="309"/>
      <c r="I3" s="195" t="s">
        <v>10308</v>
      </c>
      <c r="J3" s="290" t="s">
        <v>1769</v>
      </c>
      <c r="K3" s="241" t="s">
        <v>542</v>
      </c>
      <c r="L3" s="211" t="str">
        <f>VLOOKUP($K3,[1]TONG_SL!$A$1:$D$65536,2,0)</f>
        <v>Chân giò heo muối 500g</v>
      </c>
      <c r="M3" s="211"/>
      <c r="N3" s="211" t="str">
        <f t="shared" ref="N3:N9" si="0">IF($B3&lt;&gt;"","K-C6","")</f>
        <v>K-C6</v>
      </c>
      <c r="O3" s="211"/>
      <c r="P3" s="211"/>
      <c r="Q3" s="211" t="str">
        <f>VLOOKUP(K3,TONG_SL!$A:$D,3,0)</f>
        <v>Túi</v>
      </c>
      <c r="R3" s="160">
        <v>10</v>
      </c>
      <c r="S3" s="212"/>
      <c r="T3" s="212">
        <f>VLOOKUP(VLOOKUP(G3,Ma_KH!$A:$R,18,0)&amp;K3,Gia_MB!$A:$F,6,0)</f>
        <v>113113</v>
      </c>
      <c r="U3" s="213">
        <f t="shared" ref="U3:U9" si="1">T3*R3</f>
        <v>1131130</v>
      </c>
      <c r="V3" s="212"/>
      <c r="W3" s="214">
        <f t="shared" ref="W3:W9" si="2">U3*V3</f>
        <v>0</v>
      </c>
      <c r="X3" s="215" t="str">
        <f t="shared" ref="X3:X9" si="3">IF(B3&lt;&gt;"","8","0")</f>
        <v>8</v>
      </c>
      <c r="Y3" s="212"/>
      <c r="Z3" s="213">
        <f t="shared" ref="Z3:Z9" si="4">U3*X3%</f>
        <v>90490.400000000009</v>
      </c>
      <c r="AA3" s="216">
        <f>VLOOKUP(G3,Ma_KH!$A:$R,14,0)</f>
        <v>60</v>
      </c>
    </row>
    <row r="4" spans="1:214" x14ac:dyDescent="0.25">
      <c r="A4" s="289">
        <v>46113</v>
      </c>
      <c r="B4" s="290">
        <v>24185</v>
      </c>
      <c r="C4" s="284" t="s">
        <v>15253</v>
      </c>
      <c r="D4" s="282">
        <v>46113</v>
      </c>
      <c r="E4" s="316"/>
      <c r="F4" s="291"/>
      <c r="G4" s="195" t="s">
        <v>10308</v>
      </c>
      <c r="H4" s="309"/>
      <c r="I4" s="195" t="s">
        <v>10308</v>
      </c>
      <c r="J4" s="290" t="s">
        <v>1769</v>
      </c>
      <c r="K4" s="290" t="s">
        <v>30</v>
      </c>
      <c r="L4" s="211" t="str">
        <f>VLOOKUP($K4,[1]TONG_SL!$A$1:$D$65536,2,0)</f>
        <v>Gà muối 500g</v>
      </c>
      <c r="M4" s="211"/>
      <c r="N4" s="211" t="str">
        <f t="shared" si="0"/>
        <v>K-C6</v>
      </c>
      <c r="O4" s="211"/>
      <c r="P4" s="211"/>
      <c r="Q4" s="211" t="str">
        <f>VLOOKUP(K4,TONG_SL!$A:$D,3,0)</f>
        <v>Túi</v>
      </c>
      <c r="R4" s="160">
        <v>15</v>
      </c>
      <c r="S4" s="212"/>
      <c r="T4" s="212">
        <f>VLOOKUP(VLOOKUP(G4,Ma_KH!$A:$R,18,0)&amp;K4,Gia_MB!$A:$F,6,0)</f>
        <v>105505</v>
      </c>
      <c r="U4" s="213">
        <f t="shared" si="1"/>
        <v>1582575</v>
      </c>
      <c r="V4" s="212"/>
      <c r="W4" s="214">
        <f t="shared" si="2"/>
        <v>0</v>
      </c>
      <c r="X4" s="215" t="str">
        <f t="shared" si="3"/>
        <v>8</v>
      </c>
      <c r="Y4" s="212"/>
      <c r="Z4" s="213">
        <f t="shared" si="4"/>
        <v>126606</v>
      </c>
      <c r="AA4" s="216">
        <f>VLOOKUP(G4,Ma_KH!$A:$R,14,0)</f>
        <v>60</v>
      </c>
    </row>
    <row r="5" spans="1:214" x14ac:dyDescent="0.25">
      <c r="A5" s="289">
        <v>46113</v>
      </c>
      <c r="B5" s="290">
        <v>24185</v>
      </c>
      <c r="C5" s="284" t="s">
        <v>15253</v>
      </c>
      <c r="D5" s="282">
        <v>46113</v>
      </c>
      <c r="E5" s="316"/>
      <c r="F5" s="291"/>
      <c r="G5" s="195" t="s">
        <v>10308</v>
      </c>
      <c r="H5" s="309"/>
      <c r="I5" s="195" t="s">
        <v>10308</v>
      </c>
      <c r="J5" s="290" t="s">
        <v>1769</v>
      </c>
      <c r="K5" s="290" t="s">
        <v>15250</v>
      </c>
      <c r="L5" s="211" t="str">
        <f>VLOOKUP($K5,[1]TONG_SL!$A$1:$D$65536,2,0)</f>
        <v>Chân giò heo muối vị Tayaki 450g</v>
      </c>
      <c r="M5" s="211"/>
      <c r="N5" s="211" t="str">
        <f t="shared" si="0"/>
        <v>K-C6</v>
      </c>
      <c r="O5" s="211"/>
      <c r="P5" s="211"/>
      <c r="Q5" s="211" t="str">
        <f>VLOOKUP(K5,TONG_SL!$A:$D,3,0)</f>
        <v>Túi</v>
      </c>
      <c r="R5" s="160">
        <v>15</v>
      </c>
      <c r="S5" s="212"/>
      <c r="T5" s="212" t="e">
        <f>VLOOKUP(VLOOKUP(G5,Ma_KH!$A:$R,18,0)&amp;K5,Gia_MB!$A:$F,6,0)</f>
        <v>#N/A</v>
      </c>
      <c r="U5" s="213" t="e">
        <f t="shared" si="1"/>
        <v>#N/A</v>
      </c>
      <c r="V5" s="212"/>
      <c r="W5" s="214" t="e">
        <f t="shared" si="2"/>
        <v>#N/A</v>
      </c>
      <c r="X5" s="215" t="str">
        <f t="shared" si="3"/>
        <v>8</v>
      </c>
      <c r="Y5" s="212"/>
      <c r="Z5" s="213" t="e">
        <f t="shared" si="4"/>
        <v>#N/A</v>
      </c>
      <c r="AA5" s="216">
        <f>VLOOKUP(G5,Ma_KH!$A:$R,14,0)</f>
        <v>60</v>
      </c>
    </row>
    <row r="6" spans="1:214" x14ac:dyDescent="0.25">
      <c r="A6" s="289">
        <v>46113</v>
      </c>
      <c r="B6" s="290">
        <v>24184</v>
      </c>
      <c r="C6" s="284" t="s">
        <v>15253</v>
      </c>
      <c r="D6" s="282">
        <v>46113</v>
      </c>
      <c r="E6" s="316"/>
      <c r="F6" s="291"/>
      <c r="G6" s="195" t="s">
        <v>9952</v>
      </c>
      <c r="H6" s="309"/>
      <c r="I6" s="195" t="s">
        <v>9952</v>
      </c>
      <c r="J6" s="290" t="s">
        <v>1769</v>
      </c>
      <c r="K6" s="290" t="s">
        <v>27</v>
      </c>
      <c r="L6" s="211" t="str">
        <f>VLOOKUP($K6,[1]TONG_SL!$A$1:$D$65536,2,0)</f>
        <v>Chân giò heo muối 300g</v>
      </c>
      <c r="M6" s="211"/>
      <c r="N6" s="211" t="str">
        <f t="shared" si="0"/>
        <v>K-C6</v>
      </c>
      <c r="O6" s="211"/>
      <c r="P6" s="211"/>
      <c r="Q6" s="211" t="str">
        <f>VLOOKUP(K6,TONG_SL!$A:$D,3,0)</f>
        <v>Túi</v>
      </c>
      <c r="R6" s="160">
        <v>20</v>
      </c>
      <c r="S6" s="212"/>
      <c r="T6" s="212">
        <f>VLOOKUP(VLOOKUP(G6,Ma_KH!$A:$R,18,0)&amp;K6,Gia_MB!$A:$F,6,0)</f>
        <v>73431</v>
      </c>
      <c r="U6" s="213">
        <f t="shared" si="1"/>
        <v>1468620</v>
      </c>
      <c r="V6" s="212"/>
      <c r="W6" s="214">
        <f t="shared" si="2"/>
        <v>0</v>
      </c>
      <c r="X6" s="215" t="str">
        <f t="shared" si="3"/>
        <v>8</v>
      </c>
      <c r="Y6" s="212"/>
      <c r="Z6" s="213">
        <f t="shared" si="4"/>
        <v>117489.60000000001</v>
      </c>
      <c r="AA6" s="216">
        <f>VLOOKUP(G6,Ma_KH!$A:$R,14,0)</f>
        <v>57</v>
      </c>
    </row>
    <row r="7" spans="1:214" x14ac:dyDescent="0.25">
      <c r="A7" s="289">
        <v>46113</v>
      </c>
      <c r="B7" s="290">
        <v>24184</v>
      </c>
      <c r="C7" s="284" t="s">
        <v>15253</v>
      </c>
      <c r="D7" s="282">
        <v>46113</v>
      </c>
      <c r="E7" s="316"/>
      <c r="F7" s="291"/>
      <c r="G7" s="195" t="s">
        <v>9952</v>
      </c>
      <c r="H7" s="309"/>
      <c r="I7" s="195" t="s">
        <v>9952</v>
      </c>
      <c r="J7" s="290" t="s">
        <v>1769</v>
      </c>
      <c r="K7" s="290" t="s">
        <v>542</v>
      </c>
      <c r="L7" s="211" t="str">
        <f>VLOOKUP($K7,[1]TONG_SL!$A$1:$D$65536,2,0)</f>
        <v>Chân giò heo muối 500g</v>
      </c>
      <c r="M7" s="211"/>
      <c r="N7" s="211" t="str">
        <f t="shared" si="0"/>
        <v>K-C6</v>
      </c>
      <c r="O7" s="211"/>
      <c r="P7" s="211"/>
      <c r="Q7" s="211" t="str">
        <f>VLOOKUP(K7,TONG_SL!$A:$D,3,0)</f>
        <v>Túi</v>
      </c>
      <c r="R7" s="160">
        <v>10</v>
      </c>
      <c r="S7" s="212"/>
      <c r="T7" s="212">
        <f>VLOOKUP(VLOOKUP(G7,Ma_KH!$A:$R,18,0)&amp;K7,Gia_MB!$A:$F,6,0)</f>
        <v>119066</v>
      </c>
      <c r="U7" s="213">
        <f t="shared" si="1"/>
        <v>1190660</v>
      </c>
      <c r="V7" s="212"/>
      <c r="W7" s="214">
        <f t="shared" si="2"/>
        <v>0</v>
      </c>
      <c r="X7" s="215" t="str">
        <f t="shared" si="3"/>
        <v>8</v>
      </c>
      <c r="Y7" s="212"/>
      <c r="Z7" s="213">
        <f t="shared" si="4"/>
        <v>95252.800000000003</v>
      </c>
      <c r="AA7" s="216">
        <f>VLOOKUP(G7,Ma_KH!$A:$R,14,0)</f>
        <v>57</v>
      </c>
    </row>
    <row r="8" spans="1:214" x14ac:dyDescent="0.25">
      <c r="A8" s="289">
        <v>46113</v>
      </c>
      <c r="B8" s="290">
        <v>24182</v>
      </c>
      <c r="C8" s="284" t="s">
        <v>15253</v>
      </c>
      <c r="D8" s="282">
        <v>46113</v>
      </c>
      <c r="E8" s="316"/>
      <c r="F8" s="291"/>
      <c r="G8" s="195" t="s">
        <v>9907</v>
      </c>
      <c r="H8" s="309"/>
      <c r="I8" s="195" t="s">
        <v>9907</v>
      </c>
      <c r="J8" s="290" t="s">
        <v>1769</v>
      </c>
      <c r="K8" s="290" t="s">
        <v>27</v>
      </c>
      <c r="L8" s="211" t="str">
        <f>VLOOKUP($K8,[1]TONG_SL!$A$1:$D$65536,2,0)</f>
        <v>Chân giò heo muối 300g</v>
      </c>
      <c r="M8" s="211"/>
      <c r="N8" s="211" t="str">
        <f t="shared" si="0"/>
        <v>K-C6</v>
      </c>
      <c r="O8" s="211"/>
      <c r="P8" s="211"/>
      <c r="Q8" s="211" t="str">
        <f>VLOOKUP(K8,TONG_SL!$A:$D,3,0)</f>
        <v>Túi</v>
      </c>
      <c r="R8" s="160">
        <v>50</v>
      </c>
      <c r="S8" s="212"/>
      <c r="T8" s="212">
        <f>VLOOKUP(VLOOKUP(G8,Ma_KH!$A:$R,18,0)&amp;K8,Gia_MB!$A:$F,6,0)</f>
        <v>73431</v>
      </c>
      <c r="U8" s="213">
        <f t="shared" si="1"/>
        <v>3671550</v>
      </c>
      <c r="V8" s="212"/>
      <c r="W8" s="214">
        <f t="shared" si="2"/>
        <v>0</v>
      </c>
      <c r="X8" s="215" t="str">
        <f t="shared" si="3"/>
        <v>8</v>
      </c>
      <c r="Y8" s="212"/>
      <c r="Z8" s="213">
        <f t="shared" si="4"/>
        <v>293724</v>
      </c>
      <c r="AA8" s="216">
        <f>VLOOKUP(G8,Ma_KH!$A:$R,14,0)</f>
        <v>57</v>
      </c>
    </row>
    <row r="9" spans="1:214" x14ac:dyDescent="0.25">
      <c r="A9" s="289">
        <v>46113</v>
      </c>
      <c r="B9" s="290">
        <v>24186</v>
      </c>
      <c r="C9" s="284" t="s">
        <v>15253</v>
      </c>
      <c r="D9" s="282">
        <v>46113</v>
      </c>
      <c r="E9" s="316"/>
      <c r="F9" s="291"/>
      <c r="G9" s="195" t="s">
        <v>11325</v>
      </c>
      <c r="H9" s="309"/>
      <c r="I9" s="195" t="s">
        <v>11325</v>
      </c>
      <c r="J9" s="290" t="s">
        <v>1769</v>
      </c>
      <c r="K9" s="290" t="s">
        <v>27</v>
      </c>
      <c r="L9" s="217" t="str">
        <f>VLOOKUP($K9,[1]TONG_SL!$A$1:$D$65536,2,0)</f>
        <v>Chân giò heo muối 300g</v>
      </c>
      <c r="M9" s="217"/>
      <c r="N9" s="217" t="str">
        <f t="shared" si="0"/>
        <v>K-C6</v>
      </c>
      <c r="O9" s="217"/>
      <c r="P9" s="217"/>
      <c r="Q9" s="217" t="str">
        <f>VLOOKUP(K9,TONG_SL!$A:$D,3,0)</f>
        <v>Túi</v>
      </c>
      <c r="R9" s="160">
        <v>50</v>
      </c>
      <c r="S9" s="218"/>
      <c r="T9" s="218">
        <f>VLOOKUP(VLOOKUP(G9,Ma_KH!$A:$R,18,0)&amp;K9,Gia_MB!$A:$F,6,0)</f>
        <v>66088</v>
      </c>
      <c r="U9" s="219">
        <f t="shared" si="1"/>
        <v>3304400</v>
      </c>
      <c r="V9" s="218"/>
      <c r="W9" s="220">
        <f t="shared" si="2"/>
        <v>0</v>
      </c>
      <c r="X9" s="221" t="str">
        <f t="shared" si="3"/>
        <v>8</v>
      </c>
      <c r="Y9" s="218"/>
      <c r="Z9" s="219">
        <f t="shared" si="4"/>
        <v>264352</v>
      </c>
      <c r="AA9" s="222">
        <f>VLOOKUP(G9,Ma_KH!$A:$R,14,0)</f>
        <v>31</v>
      </c>
    </row>
    <row r="10" spans="1:214" x14ac:dyDescent="0.25">
      <c r="A10" s="289">
        <v>46113</v>
      </c>
      <c r="B10" s="290">
        <v>24220</v>
      </c>
      <c r="C10" s="284" t="s">
        <v>15253</v>
      </c>
      <c r="D10" s="282">
        <v>46113</v>
      </c>
      <c r="E10" s="316"/>
      <c r="F10" s="291"/>
      <c r="G10" s="195" t="s">
        <v>11326</v>
      </c>
      <c r="H10" s="309"/>
      <c r="I10" s="195" t="s">
        <v>11326</v>
      </c>
      <c r="J10" s="290" t="s">
        <v>1769</v>
      </c>
      <c r="K10" s="290" t="s">
        <v>27</v>
      </c>
      <c r="L10" s="244" t="str">
        <f>VLOOKUP($K10,[1]TONG_SL!$A$1:$D$65536,2,0)</f>
        <v>Chân giò heo muối 300g</v>
      </c>
      <c r="M10" s="244"/>
      <c r="N10" s="244" t="str">
        <f>IF($B10&lt;&gt;"","K-C6","")</f>
        <v>K-C6</v>
      </c>
      <c r="O10" s="244"/>
      <c r="P10" s="244"/>
      <c r="Q10" s="244" t="str">
        <f>VLOOKUP(K10,TONG_SL!$A:$D,3,0)</f>
        <v>Túi</v>
      </c>
      <c r="R10" s="160">
        <v>30</v>
      </c>
      <c r="S10" s="159"/>
      <c r="T10" s="159">
        <f>VLOOKUP(VLOOKUP(G10,Ma_KH!$A:$R,18,0)&amp;K10,Gia_MB!$A:$F,6,0)</f>
        <v>66088</v>
      </c>
      <c r="U10" s="245">
        <f>T10*R10</f>
        <v>1982640</v>
      </c>
      <c r="V10" s="159"/>
      <c r="W10" s="246">
        <f>U10*V10</f>
        <v>0</v>
      </c>
      <c r="X10" s="247" t="str">
        <f>IF(B10&lt;&gt;"","8","0")</f>
        <v>8</v>
      </c>
      <c r="Y10" s="159"/>
      <c r="Z10" s="245">
        <f>U10*X10%</f>
        <v>158611.20000000001</v>
      </c>
      <c r="AA10" s="5">
        <f>VLOOKUP(G10,Ma_KH!$A:$R,14,0)</f>
        <v>31</v>
      </c>
    </row>
    <row r="11" spans="1:214" x14ac:dyDescent="0.25">
      <c r="A11" s="289">
        <v>46113</v>
      </c>
      <c r="B11" s="290">
        <v>24220</v>
      </c>
      <c r="C11" s="284" t="s">
        <v>15253</v>
      </c>
      <c r="D11" s="282">
        <v>46113</v>
      </c>
      <c r="E11" s="316"/>
      <c r="F11" s="291"/>
      <c r="G11" s="195" t="s">
        <v>11326</v>
      </c>
      <c r="H11" s="309"/>
      <c r="I11" s="195" t="s">
        <v>11326</v>
      </c>
      <c r="J11" s="290" t="s">
        <v>1769</v>
      </c>
      <c r="K11" s="290" t="s">
        <v>542</v>
      </c>
      <c r="L11" s="244" t="str">
        <f>VLOOKUP($K11,[1]TONG_SL!$A$1:$D$65536,2,0)</f>
        <v>Chân giò heo muối 500g</v>
      </c>
      <c r="M11" s="244"/>
      <c r="N11" s="244" t="str">
        <f>IF($B11&lt;&gt;"","K-C6","")</f>
        <v>K-C6</v>
      </c>
      <c r="O11" s="244"/>
      <c r="P11" s="244"/>
      <c r="Q11" s="244" t="str">
        <f>VLOOKUP(K11,TONG_SL!$A:$D,3,0)</f>
        <v>Túi</v>
      </c>
      <c r="R11" s="160">
        <v>20</v>
      </c>
      <c r="S11" s="159"/>
      <c r="T11" s="159">
        <f>VLOOKUP(VLOOKUP(G11,Ma_KH!$A:$R,18,0)&amp;K11,Gia_MB!$A:$F,6,0)</f>
        <v>107159</v>
      </c>
      <c r="U11" s="245">
        <f>T11*R11</f>
        <v>2143180</v>
      </c>
      <c r="V11" s="159"/>
      <c r="W11" s="246">
        <f>U11*V11</f>
        <v>0</v>
      </c>
      <c r="X11" s="247" t="str">
        <f>IF(B11&lt;&gt;"","8","0")</f>
        <v>8</v>
      </c>
      <c r="Y11" s="159"/>
      <c r="Z11" s="245">
        <f>U11*X11%</f>
        <v>171454.4</v>
      </c>
      <c r="AA11" s="5">
        <f>VLOOKUP(G11,Ma_KH!$A:$R,14,0)</f>
        <v>31</v>
      </c>
    </row>
    <row r="12" spans="1:214" x14ac:dyDescent="0.25">
      <c r="A12" s="289">
        <v>46113</v>
      </c>
      <c r="B12" s="290">
        <v>24220</v>
      </c>
      <c r="C12" s="284" t="s">
        <v>15253</v>
      </c>
      <c r="D12" s="282">
        <v>46113</v>
      </c>
      <c r="E12" s="316"/>
      <c r="F12" s="291"/>
      <c r="G12" s="195" t="s">
        <v>11326</v>
      </c>
      <c r="H12" s="309"/>
      <c r="I12" s="195" t="s">
        <v>11326</v>
      </c>
      <c r="J12" s="290" t="s">
        <v>1769</v>
      </c>
      <c r="K12" s="290" t="s">
        <v>30</v>
      </c>
      <c r="L12" s="244" t="str">
        <f>VLOOKUP($K12,[1]TONG_SL!$A$1:$D$65536,2,0)</f>
        <v>Gà muối 500g</v>
      </c>
      <c r="M12" s="244"/>
      <c r="N12" s="244" t="str">
        <f>IF($B12&lt;&gt;"","K-C6","")</f>
        <v>K-C6</v>
      </c>
      <c r="O12" s="244"/>
      <c r="P12" s="244"/>
      <c r="Q12" s="244" t="str">
        <f>VLOOKUP(K12,TONG_SL!$A:$D,3,0)</f>
        <v>Túi</v>
      </c>
      <c r="R12" s="160">
        <v>10</v>
      </c>
      <c r="S12" s="159"/>
      <c r="T12" s="159">
        <f>VLOOKUP(VLOOKUP(G12,Ma_KH!$A:$R,18,0)&amp;K12,Gia_MB!$A:$F,6,0)</f>
        <v>99952</v>
      </c>
      <c r="U12" s="245">
        <f>T12*R12</f>
        <v>999520</v>
      </c>
      <c r="V12" s="159"/>
      <c r="W12" s="246">
        <f>U12*V12</f>
        <v>0</v>
      </c>
      <c r="X12" s="247" t="str">
        <f>IF(B12&lt;&gt;"","8","0")</f>
        <v>8</v>
      </c>
      <c r="Y12" s="159"/>
      <c r="Z12" s="245">
        <f>U12*X12%</f>
        <v>79961.600000000006</v>
      </c>
      <c r="AA12" s="5">
        <f>VLOOKUP(G12,Ma_KH!$A:$R,14,0)</f>
        <v>31</v>
      </c>
    </row>
    <row r="13" spans="1:214" x14ac:dyDescent="0.25">
      <c r="A13" s="289">
        <v>46113</v>
      </c>
      <c r="B13" s="290">
        <v>24204</v>
      </c>
      <c r="C13" s="284" t="s">
        <v>15253</v>
      </c>
      <c r="D13" s="282">
        <v>46113</v>
      </c>
      <c r="E13" s="316"/>
      <c r="F13" s="291"/>
      <c r="G13" s="195" t="s">
        <v>12301</v>
      </c>
      <c r="H13" s="309"/>
      <c r="I13" s="195" t="s">
        <v>12301</v>
      </c>
      <c r="J13" s="290" t="s">
        <v>1784</v>
      </c>
      <c r="K13" s="290" t="s">
        <v>27</v>
      </c>
      <c r="L13" s="244" t="str">
        <f>VLOOKUP($K13,[1]TONG_SL!$A$1:$D$65536,2,0)</f>
        <v>Chân giò heo muối 300g</v>
      </c>
      <c r="M13" s="244"/>
      <c r="N13" s="244" t="str">
        <f t="shared" ref="N13:N54" si="5">IF($B13&lt;&gt;"","K-C6","")</f>
        <v>K-C6</v>
      </c>
      <c r="O13" s="244"/>
      <c r="P13" s="244"/>
      <c r="Q13" s="244" t="str">
        <f>VLOOKUP(K13,TONG_SL!$A:$D,3,0)</f>
        <v>Túi</v>
      </c>
      <c r="R13" s="160">
        <v>2</v>
      </c>
      <c r="S13" s="159"/>
      <c r="T13" s="159">
        <f>VLOOKUP(VLOOKUP(G13,Ma_KH!$A:$R,18,0)&amp;K13,Gia_MB!$A:$F,6,0)</f>
        <v>73431</v>
      </c>
      <c r="U13" s="254">
        <f t="shared" ref="U13:U54" si="6">T13*R13</f>
        <v>146862</v>
      </c>
      <c r="V13" s="159"/>
      <c r="W13" s="246">
        <f t="shared" ref="W13:W54" si="7">U13*V13</f>
        <v>0</v>
      </c>
      <c r="X13" s="247" t="str">
        <f t="shared" ref="X13:X54" si="8">IF(B13&lt;&gt;"","8","0")</f>
        <v>8</v>
      </c>
      <c r="Y13" s="159"/>
      <c r="Z13" s="254">
        <f t="shared" ref="Z13:Z54" si="9">U13*X13%</f>
        <v>11748.960000000001</v>
      </c>
      <c r="AA13" s="5">
        <f>VLOOKUP(G13,Ma_KH!$A:$R,14,0)</f>
        <v>46</v>
      </c>
    </row>
    <row r="14" spans="1:214" x14ac:dyDescent="0.25">
      <c r="A14" s="289">
        <v>46113</v>
      </c>
      <c r="B14" s="290">
        <v>24204</v>
      </c>
      <c r="C14" s="284" t="s">
        <v>15253</v>
      </c>
      <c r="D14" s="282">
        <v>46113</v>
      </c>
      <c r="E14" s="316"/>
      <c r="F14" s="291"/>
      <c r="G14" s="317" t="s">
        <v>12301</v>
      </c>
      <c r="H14" s="309"/>
      <c r="I14" s="317" t="s">
        <v>12301</v>
      </c>
      <c r="J14" s="290" t="s">
        <v>1784</v>
      </c>
      <c r="K14" s="290" t="s">
        <v>542</v>
      </c>
      <c r="L14" s="244" t="str">
        <f>VLOOKUP($K14,[1]TONG_SL!$A$1:$D$65536,2,0)</f>
        <v>Chân giò heo muối 500g</v>
      </c>
      <c r="M14" s="244"/>
      <c r="N14" s="244" t="str">
        <f t="shared" si="5"/>
        <v>K-C6</v>
      </c>
      <c r="O14" s="244"/>
      <c r="P14" s="244"/>
      <c r="Q14" s="244" t="str">
        <f>VLOOKUP(K14,TONG_SL!$A:$D,3,0)</f>
        <v>Túi</v>
      </c>
      <c r="R14" s="160">
        <v>2</v>
      </c>
      <c r="S14" s="159"/>
      <c r="T14" s="159">
        <f>VLOOKUP(VLOOKUP(G14,Ma_KH!$A:$R,18,0)&amp;K14,Gia_MB!$A:$F,6,0)</f>
        <v>110732</v>
      </c>
      <c r="U14" s="254">
        <f t="shared" si="6"/>
        <v>221464</v>
      </c>
      <c r="V14" s="159"/>
      <c r="W14" s="246">
        <f t="shared" si="7"/>
        <v>0</v>
      </c>
      <c r="X14" s="247" t="str">
        <f t="shared" si="8"/>
        <v>8</v>
      </c>
      <c r="Y14" s="159"/>
      <c r="Z14" s="254">
        <f t="shared" si="9"/>
        <v>17717.12</v>
      </c>
      <c r="AA14" s="5">
        <f>VLOOKUP(G14,Ma_KH!$A:$R,14,0)</f>
        <v>46</v>
      </c>
    </row>
    <row r="15" spans="1:214" x14ac:dyDescent="0.25">
      <c r="A15" s="289">
        <v>46113</v>
      </c>
      <c r="B15" s="290">
        <v>24204</v>
      </c>
      <c r="C15" s="284" t="s">
        <v>15253</v>
      </c>
      <c r="D15" s="282">
        <v>46113</v>
      </c>
      <c r="E15" s="316"/>
      <c r="F15" s="291"/>
      <c r="G15" s="317" t="s">
        <v>12301</v>
      </c>
      <c r="H15" s="309"/>
      <c r="I15" s="317" t="s">
        <v>12301</v>
      </c>
      <c r="J15" s="290" t="s">
        <v>1784</v>
      </c>
      <c r="K15" s="290" t="s">
        <v>551</v>
      </c>
      <c r="L15" s="244" t="str">
        <f>VLOOKUP($K15,[1]TONG_SL!$A$1:$D$65536,2,0)</f>
        <v>Chân giò heo muối 100g</v>
      </c>
      <c r="M15" s="244"/>
      <c r="N15" s="244" t="str">
        <f t="shared" si="5"/>
        <v>K-C6</v>
      </c>
      <c r="O15" s="244"/>
      <c r="P15" s="244"/>
      <c r="Q15" s="244" t="str">
        <f>VLOOKUP(K15,TONG_SL!$A:$D,3,0)</f>
        <v>Gói</v>
      </c>
      <c r="R15" s="160">
        <v>5</v>
      </c>
      <c r="S15" s="159"/>
      <c r="T15" s="159">
        <f>VLOOKUP(VLOOKUP(G15,Ma_KH!$A:$R,18,0)&amp;K15,Gia_MB!$A:$F,6,0)</f>
        <v>22830</v>
      </c>
      <c r="U15" s="254">
        <f t="shared" si="6"/>
        <v>114150</v>
      </c>
      <c r="V15" s="159"/>
      <c r="W15" s="246">
        <f t="shared" si="7"/>
        <v>0</v>
      </c>
      <c r="X15" s="247" t="str">
        <f t="shared" si="8"/>
        <v>8</v>
      </c>
      <c r="Y15" s="159"/>
      <c r="Z15" s="254">
        <f t="shared" si="9"/>
        <v>9132</v>
      </c>
      <c r="AA15" s="5">
        <f>VLOOKUP(G15,Ma_KH!$A:$R,14,0)</f>
        <v>46</v>
      </c>
    </row>
    <row r="16" spans="1:214" x14ac:dyDescent="0.25">
      <c r="A16" s="289">
        <v>46113</v>
      </c>
      <c r="B16" s="290">
        <v>24193</v>
      </c>
      <c r="C16" s="284" t="s">
        <v>15253</v>
      </c>
      <c r="D16" s="282">
        <v>46113</v>
      </c>
      <c r="E16" s="316"/>
      <c r="F16" s="291"/>
      <c r="G16" s="317" t="s">
        <v>9903</v>
      </c>
      <c r="H16" s="309"/>
      <c r="I16" s="317" t="s">
        <v>9903</v>
      </c>
      <c r="J16" s="290" t="s">
        <v>1784</v>
      </c>
      <c r="K16" s="290" t="s">
        <v>27</v>
      </c>
      <c r="L16" s="244" t="str">
        <f>VLOOKUP($K16,[1]TONG_SL!$A$1:$D$65536,2,0)</f>
        <v>Chân giò heo muối 300g</v>
      </c>
      <c r="M16" s="244"/>
      <c r="N16" s="244" t="str">
        <f t="shared" si="5"/>
        <v>K-C6</v>
      </c>
      <c r="O16" s="244"/>
      <c r="P16" s="244"/>
      <c r="Q16" s="244" t="str">
        <f>VLOOKUP(K16,TONG_SL!$A:$D,3,0)</f>
        <v>Túi</v>
      </c>
      <c r="R16" s="160">
        <v>10</v>
      </c>
      <c r="S16" s="159"/>
      <c r="T16" s="159">
        <f>VLOOKUP(VLOOKUP(G16,Ma_KH!$A:$R,18,0)&amp;K16,Gia_MB!$A:$F,6,0)</f>
        <v>73431</v>
      </c>
      <c r="U16" s="254">
        <f t="shared" si="6"/>
        <v>734310</v>
      </c>
      <c r="V16" s="159"/>
      <c r="W16" s="246">
        <f t="shared" si="7"/>
        <v>0</v>
      </c>
      <c r="X16" s="247" t="str">
        <f t="shared" si="8"/>
        <v>8</v>
      </c>
      <c r="Y16" s="159"/>
      <c r="Z16" s="254">
        <f t="shared" si="9"/>
        <v>58744.800000000003</v>
      </c>
      <c r="AA16" s="5">
        <f>VLOOKUP(G16,Ma_KH!$A:$R,14,0)</f>
        <v>57</v>
      </c>
    </row>
    <row r="17" spans="1:27" x14ac:dyDescent="0.25">
      <c r="A17" s="289">
        <v>46113</v>
      </c>
      <c r="B17" s="290">
        <v>24193</v>
      </c>
      <c r="C17" s="284" t="s">
        <v>15253</v>
      </c>
      <c r="D17" s="282">
        <v>46113</v>
      </c>
      <c r="E17" s="316"/>
      <c r="F17" s="291"/>
      <c r="G17" s="317" t="s">
        <v>9903</v>
      </c>
      <c r="H17" s="309"/>
      <c r="I17" s="317" t="s">
        <v>9903</v>
      </c>
      <c r="J17" s="290" t="s">
        <v>1784</v>
      </c>
      <c r="K17" s="290" t="s">
        <v>542</v>
      </c>
      <c r="L17" s="244" t="str">
        <f>VLOOKUP($K17,[1]TONG_SL!$A$1:$D$65536,2,0)</f>
        <v>Chân giò heo muối 500g</v>
      </c>
      <c r="M17" s="244"/>
      <c r="N17" s="244" t="str">
        <f t="shared" si="5"/>
        <v>K-C6</v>
      </c>
      <c r="O17" s="244"/>
      <c r="P17" s="244"/>
      <c r="Q17" s="244" t="str">
        <f>VLOOKUP(K17,TONG_SL!$A:$D,3,0)</f>
        <v>Túi</v>
      </c>
      <c r="R17" s="160">
        <v>2</v>
      </c>
      <c r="S17" s="159"/>
      <c r="T17" s="159">
        <f>VLOOKUP(VLOOKUP(G17,Ma_KH!$A:$R,18,0)&amp;K17,Gia_MB!$A:$F,6,0)</f>
        <v>119066</v>
      </c>
      <c r="U17" s="254">
        <f t="shared" si="6"/>
        <v>238132</v>
      </c>
      <c r="V17" s="159"/>
      <c r="W17" s="246">
        <f t="shared" si="7"/>
        <v>0</v>
      </c>
      <c r="X17" s="247" t="str">
        <f t="shared" si="8"/>
        <v>8</v>
      </c>
      <c r="Y17" s="159"/>
      <c r="Z17" s="254">
        <f t="shared" si="9"/>
        <v>19050.560000000001</v>
      </c>
      <c r="AA17" s="5">
        <f>VLOOKUP(G17,Ma_KH!$A:$R,14,0)</f>
        <v>57</v>
      </c>
    </row>
    <row r="18" spans="1:27" x14ac:dyDescent="0.25">
      <c r="A18" s="289">
        <v>46113</v>
      </c>
      <c r="B18" s="290">
        <v>24193</v>
      </c>
      <c r="C18" s="284" t="s">
        <v>15253</v>
      </c>
      <c r="D18" s="282">
        <v>46113</v>
      </c>
      <c r="E18" s="316"/>
      <c r="F18" s="291"/>
      <c r="G18" s="317" t="s">
        <v>9903</v>
      </c>
      <c r="H18" s="309"/>
      <c r="I18" s="317" t="s">
        <v>9903</v>
      </c>
      <c r="J18" s="290" t="s">
        <v>1784</v>
      </c>
      <c r="K18" s="290" t="s">
        <v>39</v>
      </c>
      <c r="L18" s="244" t="str">
        <f>VLOOKUP($K18,[1]TONG_SL!$A$1:$D$65536,2,0)</f>
        <v>Chả nướng 300g</v>
      </c>
      <c r="M18" s="244"/>
      <c r="N18" s="244" t="str">
        <f t="shared" si="5"/>
        <v>K-C6</v>
      </c>
      <c r="O18" s="244"/>
      <c r="P18" s="244"/>
      <c r="Q18" s="244" t="str">
        <f>VLOOKUP(K18,TONG_SL!$A:$D,3,0)</f>
        <v>Túi</v>
      </c>
      <c r="R18" s="160">
        <v>2</v>
      </c>
      <c r="S18" s="159"/>
      <c r="T18" s="159">
        <f>VLOOKUP(VLOOKUP(G18,Ma_KH!$A:$R,18,0)&amp;K18,Gia_MB!$A:$F,6,0)</f>
        <v>70950</v>
      </c>
      <c r="U18" s="254">
        <f t="shared" si="6"/>
        <v>141900</v>
      </c>
      <c r="V18" s="159"/>
      <c r="W18" s="246">
        <f t="shared" si="7"/>
        <v>0</v>
      </c>
      <c r="X18" s="247" t="str">
        <f t="shared" si="8"/>
        <v>8</v>
      </c>
      <c r="Y18" s="159"/>
      <c r="Z18" s="254">
        <f t="shared" si="9"/>
        <v>11352</v>
      </c>
      <c r="AA18" s="5">
        <f>VLOOKUP(G18,Ma_KH!$A:$R,14,0)</f>
        <v>57</v>
      </c>
    </row>
    <row r="19" spans="1:27" x14ac:dyDescent="0.25">
      <c r="A19" s="289">
        <v>46113</v>
      </c>
      <c r="B19" s="290">
        <v>24193</v>
      </c>
      <c r="C19" s="284" t="s">
        <v>15253</v>
      </c>
      <c r="D19" s="282">
        <v>46113</v>
      </c>
      <c r="E19" s="316"/>
      <c r="F19" s="291"/>
      <c r="G19" s="317" t="s">
        <v>9903</v>
      </c>
      <c r="H19" s="309"/>
      <c r="I19" s="317" t="s">
        <v>9903</v>
      </c>
      <c r="J19" s="290" t="s">
        <v>1784</v>
      </c>
      <c r="K19" s="290" t="s">
        <v>37</v>
      </c>
      <c r="L19" s="244" t="str">
        <f>VLOOKUP($K19,[1]TONG_SL!$A$1:$D$65536,2,0)</f>
        <v>Chả cốm 300g</v>
      </c>
      <c r="M19" s="244"/>
      <c r="N19" s="244" t="str">
        <f t="shared" si="5"/>
        <v>K-C6</v>
      </c>
      <c r="O19" s="244"/>
      <c r="P19" s="244"/>
      <c r="Q19" s="244" t="str">
        <f>VLOOKUP(K19,TONG_SL!$A:$D,3,0)</f>
        <v>Túi</v>
      </c>
      <c r="R19" s="160">
        <v>2</v>
      </c>
      <c r="S19" s="159"/>
      <c r="T19" s="159">
        <f>VLOOKUP(VLOOKUP(G19,Ma_KH!$A:$R,18,0)&amp;K19,Gia_MB!$A:$F,6,0)</f>
        <v>74250</v>
      </c>
      <c r="U19" s="254">
        <f t="shared" si="6"/>
        <v>148500</v>
      </c>
      <c r="V19" s="159"/>
      <c r="W19" s="246">
        <f t="shared" si="7"/>
        <v>0</v>
      </c>
      <c r="X19" s="247" t="str">
        <f t="shared" si="8"/>
        <v>8</v>
      </c>
      <c r="Y19" s="159"/>
      <c r="Z19" s="254">
        <f t="shared" si="9"/>
        <v>11880</v>
      </c>
      <c r="AA19" s="5">
        <f>VLOOKUP(G19,Ma_KH!$A:$R,14,0)</f>
        <v>57</v>
      </c>
    </row>
    <row r="20" spans="1:27" x14ac:dyDescent="0.25">
      <c r="A20" s="289">
        <v>46113</v>
      </c>
      <c r="B20" s="290">
        <v>24197</v>
      </c>
      <c r="C20" s="284" t="s">
        <v>15253</v>
      </c>
      <c r="D20" s="282">
        <v>46113</v>
      </c>
      <c r="E20" s="316"/>
      <c r="F20" s="291"/>
      <c r="G20" s="317" t="s">
        <v>11497</v>
      </c>
      <c r="H20" s="309"/>
      <c r="I20" s="317" t="s">
        <v>11497</v>
      </c>
      <c r="J20" s="290" t="s">
        <v>1784</v>
      </c>
      <c r="K20" s="290" t="s">
        <v>27</v>
      </c>
      <c r="L20" s="244" t="str">
        <f>VLOOKUP($K20,[1]TONG_SL!$A$1:$D$65536,2,0)</f>
        <v>Chân giò heo muối 300g</v>
      </c>
      <c r="M20" s="244"/>
      <c r="N20" s="244" t="str">
        <f t="shared" si="5"/>
        <v>K-C6</v>
      </c>
      <c r="O20" s="244"/>
      <c r="P20" s="244"/>
      <c r="Q20" s="244" t="str">
        <f>VLOOKUP(K20,TONG_SL!$A:$D,3,0)</f>
        <v>Túi</v>
      </c>
      <c r="R20" s="160">
        <v>7</v>
      </c>
      <c r="S20" s="159"/>
      <c r="T20" s="159">
        <f>VLOOKUP(VLOOKUP(G20,Ma_KH!$A:$R,18,0)&amp;K20,Gia_MB!$A:$F,6,0)</f>
        <v>73431</v>
      </c>
      <c r="U20" s="254">
        <f t="shared" si="6"/>
        <v>514017</v>
      </c>
      <c r="V20" s="159"/>
      <c r="W20" s="246">
        <f t="shared" si="7"/>
        <v>0</v>
      </c>
      <c r="X20" s="247" t="str">
        <f t="shared" si="8"/>
        <v>8</v>
      </c>
      <c r="Y20" s="159"/>
      <c r="Z20" s="254">
        <f t="shared" si="9"/>
        <v>41121.360000000001</v>
      </c>
      <c r="AA20" s="5">
        <f>VLOOKUP(G20,Ma_KH!$A:$R,14,0)</f>
        <v>0</v>
      </c>
    </row>
    <row r="21" spans="1:27" x14ac:dyDescent="0.25">
      <c r="A21" s="289">
        <v>46113</v>
      </c>
      <c r="B21" s="290">
        <v>24197</v>
      </c>
      <c r="C21" s="284" t="s">
        <v>15253</v>
      </c>
      <c r="D21" s="282">
        <v>46113</v>
      </c>
      <c r="E21" s="316"/>
      <c r="F21" s="291"/>
      <c r="G21" s="317" t="s">
        <v>11497</v>
      </c>
      <c r="H21" s="309"/>
      <c r="I21" s="317" t="s">
        <v>11497</v>
      </c>
      <c r="J21" s="290" t="s">
        <v>1784</v>
      </c>
      <c r="K21" s="290" t="s">
        <v>30</v>
      </c>
      <c r="L21" s="244" t="str">
        <f>VLOOKUP($K21,[1]TONG_SL!$A$1:$D$65536,2,0)</f>
        <v>Gà muối 500g</v>
      </c>
      <c r="M21" s="244"/>
      <c r="N21" s="244" t="str">
        <f t="shared" si="5"/>
        <v>K-C6</v>
      </c>
      <c r="O21" s="244"/>
      <c r="P21" s="244"/>
      <c r="Q21" s="244" t="str">
        <f>VLOOKUP(K21,TONG_SL!$A:$D,3,0)</f>
        <v>Túi</v>
      </c>
      <c r="R21" s="160">
        <v>2</v>
      </c>
      <c r="S21" s="159"/>
      <c r="T21" s="159">
        <f>VLOOKUP(VLOOKUP(G21,Ma_KH!$A:$R,18,0)&amp;K21,Gia_MB!$A:$F,6,0)</f>
        <v>111058</v>
      </c>
      <c r="U21" s="254">
        <f t="shared" si="6"/>
        <v>222116</v>
      </c>
      <c r="V21" s="159"/>
      <c r="W21" s="246">
        <f t="shared" si="7"/>
        <v>0</v>
      </c>
      <c r="X21" s="247" t="str">
        <f t="shared" si="8"/>
        <v>8</v>
      </c>
      <c r="Y21" s="159"/>
      <c r="Z21" s="254">
        <f t="shared" si="9"/>
        <v>17769.28</v>
      </c>
      <c r="AA21" s="5">
        <f>VLOOKUP(G21,Ma_KH!$A:$R,14,0)</f>
        <v>0</v>
      </c>
    </row>
    <row r="22" spans="1:27" x14ac:dyDescent="0.25">
      <c r="A22" s="289">
        <v>46113</v>
      </c>
      <c r="B22" s="290">
        <v>24191</v>
      </c>
      <c r="C22" s="284" t="s">
        <v>15253</v>
      </c>
      <c r="D22" s="282">
        <v>46113</v>
      </c>
      <c r="E22" s="316"/>
      <c r="F22" s="291"/>
      <c r="G22" s="317" t="s">
        <v>9880</v>
      </c>
      <c r="H22" s="309"/>
      <c r="I22" s="317" t="s">
        <v>9880</v>
      </c>
      <c r="J22" s="290" t="s">
        <v>1784</v>
      </c>
      <c r="K22" s="290" t="s">
        <v>30</v>
      </c>
      <c r="L22" s="244" t="str">
        <f>VLOOKUP($K22,[1]TONG_SL!$A$1:$D$65536,2,0)</f>
        <v>Gà muối 500g</v>
      </c>
      <c r="M22" s="244"/>
      <c r="N22" s="244" t="str">
        <f t="shared" si="5"/>
        <v>K-C6</v>
      </c>
      <c r="O22" s="244"/>
      <c r="P22" s="244"/>
      <c r="Q22" s="244" t="str">
        <f>VLOOKUP(K22,TONG_SL!$A:$D,3,0)</f>
        <v>Túi</v>
      </c>
      <c r="R22" s="160">
        <v>5</v>
      </c>
      <c r="S22" s="159"/>
      <c r="T22" s="159">
        <f>VLOOKUP(VLOOKUP(G22,Ma_KH!$A:$R,18,0)&amp;K22,Gia_MB!$A:$F,6,0)</f>
        <v>111058</v>
      </c>
      <c r="U22" s="254">
        <f t="shared" si="6"/>
        <v>555290</v>
      </c>
      <c r="V22" s="159"/>
      <c r="W22" s="246">
        <f t="shared" si="7"/>
        <v>0</v>
      </c>
      <c r="X22" s="247" t="str">
        <f t="shared" si="8"/>
        <v>8</v>
      </c>
      <c r="Y22" s="159"/>
      <c r="Z22" s="254">
        <f t="shared" si="9"/>
        <v>44423.200000000004</v>
      </c>
      <c r="AA22" s="5">
        <f>VLOOKUP(G22,Ma_KH!$A:$R,14,0)</f>
        <v>57</v>
      </c>
    </row>
    <row r="23" spans="1:27" x14ac:dyDescent="0.25">
      <c r="A23" s="289">
        <v>46113</v>
      </c>
      <c r="B23" s="290">
        <v>24191</v>
      </c>
      <c r="C23" s="284" t="s">
        <v>15253</v>
      </c>
      <c r="D23" s="282">
        <v>46113</v>
      </c>
      <c r="E23" s="316"/>
      <c r="F23" s="291"/>
      <c r="G23" s="317" t="s">
        <v>9880</v>
      </c>
      <c r="H23" s="309"/>
      <c r="I23" s="317" t="s">
        <v>9880</v>
      </c>
      <c r="J23" s="290" t="s">
        <v>1784</v>
      </c>
      <c r="K23" s="290" t="s">
        <v>32</v>
      </c>
      <c r="L23" s="244" t="str">
        <f>VLOOKUP($K23,[1]TONG_SL!$A$1:$D$65536,2,0)</f>
        <v>Giò Tai Lưỡi Xào 250g</v>
      </c>
      <c r="M23" s="244"/>
      <c r="N23" s="244" t="str">
        <f t="shared" si="5"/>
        <v>K-C6</v>
      </c>
      <c r="O23" s="244"/>
      <c r="P23" s="244"/>
      <c r="Q23" s="244" t="str">
        <f>VLOOKUP(K23,TONG_SL!$A:$D,3,0)</f>
        <v>Túi</v>
      </c>
      <c r="R23" s="160">
        <v>5</v>
      </c>
      <c r="S23" s="159"/>
      <c r="T23" s="159">
        <f>VLOOKUP(VLOOKUP(G23,Ma_KH!$A:$R,18,0)&amp;K23,Gia_MB!$A:$F,6,0)</f>
        <v>50182</v>
      </c>
      <c r="U23" s="254">
        <f t="shared" si="6"/>
        <v>250910</v>
      </c>
      <c r="V23" s="159"/>
      <c r="W23" s="246">
        <f t="shared" si="7"/>
        <v>0</v>
      </c>
      <c r="X23" s="247" t="str">
        <f t="shared" si="8"/>
        <v>8</v>
      </c>
      <c r="Y23" s="159"/>
      <c r="Z23" s="254">
        <f t="shared" si="9"/>
        <v>20072.8</v>
      </c>
      <c r="AA23" s="5">
        <f>VLOOKUP(G23,Ma_KH!$A:$R,14,0)</f>
        <v>57</v>
      </c>
    </row>
    <row r="24" spans="1:27" x14ac:dyDescent="0.25">
      <c r="A24" s="289">
        <v>46113</v>
      </c>
      <c r="B24" s="290">
        <v>24219</v>
      </c>
      <c r="C24" s="284" t="s">
        <v>15253</v>
      </c>
      <c r="D24" s="282">
        <v>46113</v>
      </c>
      <c r="E24" s="316"/>
      <c r="F24" s="291"/>
      <c r="G24" s="317" t="s">
        <v>15347</v>
      </c>
      <c r="H24" s="309"/>
      <c r="I24" s="317" t="s">
        <v>15347</v>
      </c>
      <c r="J24" s="290" t="s">
        <v>1784</v>
      </c>
      <c r="K24" s="290" t="s">
        <v>48</v>
      </c>
      <c r="L24" s="244" t="str">
        <f>VLOOKUP($K24,[1]TONG_SL!$A$1:$D$65536,2,0)</f>
        <v>Mọc Nấm Hương 250g</v>
      </c>
      <c r="M24" s="244"/>
      <c r="N24" s="244" t="str">
        <f t="shared" si="5"/>
        <v>K-C6</v>
      </c>
      <c r="O24" s="244"/>
      <c r="P24" s="244"/>
      <c r="Q24" s="244" t="str">
        <f>VLOOKUP(K24,TONG_SL!$A:$D,3,0)</f>
        <v>Túi</v>
      </c>
      <c r="R24" s="160">
        <v>3</v>
      </c>
      <c r="S24" s="159"/>
      <c r="T24" s="159" t="e">
        <f>VLOOKUP(VLOOKUP(G24,Ma_KH!$A:$R,18,0)&amp;K24,Gia_MB!$A:$F,6,0)</f>
        <v>#N/A</v>
      </c>
      <c r="U24" s="254" t="e">
        <f t="shared" si="6"/>
        <v>#N/A</v>
      </c>
      <c r="V24" s="159"/>
      <c r="W24" s="246" t="e">
        <f t="shared" si="7"/>
        <v>#N/A</v>
      </c>
      <c r="X24" s="247" t="str">
        <f t="shared" si="8"/>
        <v>8</v>
      </c>
      <c r="Y24" s="159"/>
      <c r="Z24" s="254" t="e">
        <f t="shared" si="9"/>
        <v>#N/A</v>
      </c>
      <c r="AA24" s="5" t="e">
        <f>VLOOKUP(G24,Ma_KH!$A:$R,14,0)</f>
        <v>#N/A</v>
      </c>
    </row>
    <row r="25" spans="1:27" x14ac:dyDescent="0.25">
      <c r="A25" s="289">
        <v>46113</v>
      </c>
      <c r="B25" s="290">
        <v>24219</v>
      </c>
      <c r="C25" s="284" t="s">
        <v>15253</v>
      </c>
      <c r="D25" s="282">
        <v>46113</v>
      </c>
      <c r="E25" s="316"/>
      <c r="F25" s="291"/>
      <c r="G25" s="317" t="s">
        <v>15347</v>
      </c>
      <c r="H25" s="309"/>
      <c r="I25" s="317" t="s">
        <v>15347</v>
      </c>
      <c r="J25" s="290" t="s">
        <v>1784</v>
      </c>
      <c r="K25" s="290" t="s">
        <v>27</v>
      </c>
      <c r="L25" s="244" t="str">
        <f>VLOOKUP($K25,[1]TONG_SL!$A$1:$D$65536,2,0)</f>
        <v>Chân giò heo muối 300g</v>
      </c>
      <c r="M25" s="244"/>
      <c r="N25" s="244" t="str">
        <f t="shared" si="5"/>
        <v>K-C6</v>
      </c>
      <c r="O25" s="244"/>
      <c r="P25" s="244"/>
      <c r="Q25" s="244" t="str">
        <f>VLOOKUP(K25,TONG_SL!$A:$D,3,0)</f>
        <v>Túi</v>
      </c>
      <c r="R25" s="160">
        <v>5</v>
      </c>
      <c r="S25" s="159"/>
      <c r="T25" s="159" t="e">
        <f>VLOOKUP(VLOOKUP(G25,Ma_KH!$A:$R,18,0)&amp;K25,Gia_MB!$A:$F,6,0)</f>
        <v>#N/A</v>
      </c>
      <c r="U25" s="254" t="e">
        <f t="shared" si="6"/>
        <v>#N/A</v>
      </c>
      <c r="V25" s="159"/>
      <c r="W25" s="246" t="e">
        <f t="shared" si="7"/>
        <v>#N/A</v>
      </c>
      <c r="X25" s="247" t="str">
        <f t="shared" si="8"/>
        <v>8</v>
      </c>
      <c r="Y25" s="159"/>
      <c r="Z25" s="254" t="e">
        <f t="shared" si="9"/>
        <v>#N/A</v>
      </c>
      <c r="AA25" s="5" t="e">
        <f>VLOOKUP(G25,Ma_KH!$A:$R,14,0)</f>
        <v>#N/A</v>
      </c>
    </row>
    <row r="26" spans="1:27" x14ac:dyDescent="0.25">
      <c r="A26" s="289">
        <v>46113</v>
      </c>
      <c r="B26" s="290">
        <v>24219</v>
      </c>
      <c r="C26" s="284" t="s">
        <v>15253</v>
      </c>
      <c r="D26" s="282">
        <v>46113</v>
      </c>
      <c r="E26" s="316"/>
      <c r="F26" s="291"/>
      <c r="G26" s="317" t="s">
        <v>15347</v>
      </c>
      <c r="H26" s="309"/>
      <c r="I26" s="317" t="s">
        <v>15347</v>
      </c>
      <c r="J26" s="290" t="s">
        <v>1784</v>
      </c>
      <c r="K26" s="290" t="s">
        <v>34</v>
      </c>
      <c r="L26" s="244" t="str">
        <f>VLOOKUP($K26,[1]TONG_SL!$A$1:$D$65536,2,0)</f>
        <v>Tai heo muối 200g</v>
      </c>
      <c r="M26" s="244"/>
      <c r="N26" s="244" t="str">
        <f t="shared" si="5"/>
        <v>K-C6</v>
      </c>
      <c r="O26" s="244"/>
      <c r="P26" s="244"/>
      <c r="Q26" s="244" t="str">
        <f>VLOOKUP(K26,TONG_SL!$A:$D,3,0)</f>
        <v>Túi</v>
      </c>
      <c r="R26" s="160">
        <v>3</v>
      </c>
      <c r="S26" s="159"/>
      <c r="T26" s="159" t="e">
        <f>VLOOKUP(VLOOKUP(G26,Ma_KH!$A:$R,18,0)&amp;K26,Gia_MB!$A:$F,6,0)</f>
        <v>#N/A</v>
      </c>
      <c r="U26" s="254" t="e">
        <f t="shared" si="6"/>
        <v>#N/A</v>
      </c>
      <c r="V26" s="159"/>
      <c r="W26" s="246" t="e">
        <f t="shared" si="7"/>
        <v>#N/A</v>
      </c>
      <c r="X26" s="247" t="str">
        <f t="shared" si="8"/>
        <v>8</v>
      </c>
      <c r="Y26" s="159"/>
      <c r="Z26" s="254" t="e">
        <f t="shared" si="9"/>
        <v>#N/A</v>
      </c>
      <c r="AA26" s="5" t="e">
        <f>VLOOKUP(G26,Ma_KH!$A:$R,14,0)</f>
        <v>#N/A</v>
      </c>
    </row>
    <row r="27" spans="1:27" x14ac:dyDescent="0.25">
      <c r="A27" s="289">
        <v>46113</v>
      </c>
      <c r="B27" s="290">
        <v>24219</v>
      </c>
      <c r="C27" s="284" t="s">
        <v>15253</v>
      </c>
      <c r="D27" s="282">
        <v>46113</v>
      </c>
      <c r="E27" s="316"/>
      <c r="F27" s="291"/>
      <c r="G27" s="317" t="s">
        <v>15347</v>
      </c>
      <c r="H27" s="309"/>
      <c r="I27" s="317" t="s">
        <v>15347</v>
      </c>
      <c r="J27" s="290" t="s">
        <v>1784</v>
      </c>
      <c r="K27" s="290" t="s">
        <v>37</v>
      </c>
      <c r="L27" s="244" t="str">
        <f>VLOOKUP($K27,[1]TONG_SL!$A$1:$D$65536,2,0)</f>
        <v>Chả cốm 300g</v>
      </c>
      <c r="M27" s="244"/>
      <c r="N27" s="244" t="str">
        <f t="shared" si="5"/>
        <v>K-C6</v>
      </c>
      <c r="O27" s="244"/>
      <c r="P27" s="244"/>
      <c r="Q27" s="244" t="str">
        <f>VLOOKUP(K27,TONG_SL!$A:$D,3,0)</f>
        <v>Túi</v>
      </c>
      <c r="R27" s="160">
        <v>3</v>
      </c>
      <c r="S27" s="159"/>
      <c r="T27" s="159" t="e">
        <f>VLOOKUP(VLOOKUP(G27,Ma_KH!$A:$R,18,0)&amp;K27,Gia_MB!$A:$F,6,0)</f>
        <v>#N/A</v>
      </c>
      <c r="U27" s="254" t="e">
        <f t="shared" si="6"/>
        <v>#N/A</v>
      </c>
      <c r="V27" s="159"/>
      <c r="W27" s="246" t="e">
        <f t="shared" si="7"/>
        <v>#N/A</v>
      </c>
      <c r="X27" s="247" t="str">
        <f t="shared" si="8"/>
        <v>8</v>
      </c>
      <c r="Y27" s="159"/>
      <c r="Z27" s="254" t="e">
        <f t="shared" si="9"/>
        <v>#N/A</v>
      </c>
      <c r="AA27" s="5" t="e">
        <f>VLOOKUP(G27,Ma_KH!$A:$R,14,0)</f>
        <v>#N/A</v>
      </c>
    </row>
    <row r="28" spans="1:27" x14ac:dyDescent="0.25">
      <c r="A28" s="289">
        <v>46113</v>
      </c>
      <c r="B28" s="290">
        <v>24219</v>
      </c>
      <c r="C28" s="284" t="s">
        <v>15253</v>
      </c>
      <c r="D28" s="282">
        <v>46113</v>
      </c>
      <c r="E28" s="316"/>
      <c r="F28" s="291"/>
      <c r="G28" s="317" t="s">
        <v>15347</v>
      </c>
      <c r="H28" s="309"/>
      <c r="I28" s="317" t="s">
        <v>15347</v>
      </c>
      <c r="J28" s="290" t="s">
        <v>1784</v>
      </c>
      <c r="K28" s="290" t="s">
        <v>32</v>
      </c>
      <c r="L28" s="244" t="str">
        <f>VLOOKUP($K28,[1]TONG_SL!$A$1:$D$65536,2,0)</f>
        <v>Giò Tai Lưỡi Xào 250g</v>
      </c>
      <c r="M28" s="244"/>
      <c r="N28" s="244" t="str">
        <f t="shared" si="5"/>
        <v>K-C6</v>
      </c>
      <c r="O28" s="244"/>
      <c r="P28" s="244"/>
      <c r="Q28" s="244" t="str">
        <f>VLOOKUP(K28,TONG_SL!$A:$D,3,0)</f>
        <v>Túi</v>
      </c>
      <c r="R28" s="160">
        <v>3</v>
      </c>
      <c r="S28" s="159"/>
      <c r="T28" s="159" t="e">
        <f>VLOOKUP(VLOOKUP(G28,Ma_KH!$A:$R,18,0)&amp;K28,Gia_MB!$A:$F,6,0)</f>
        <v>#N/A</v>
      </c>
      <c r="U28" s="254" t="e">
        <f t="shared" si="6"/>
        <v>#N/A</v>
      </c>
      <c r="V28" s="159"/>
      <c r="W28" s="246" t="e">
        <f t="shared" si="7"/>
        <v>#N/A</v>
      </c>
      <c r="X28" s="247" t="str">
        <f t="shared" si="8"/>
        <v>8</v>
      </c>
      <c r="Y28" s="159"/>
      <c r="Z28" s="254" t="e">
        <f t="shared" si="9"/>
        <v>#N/A</v>
      </c>
      <c r="AA28" s="5" t="e">
        <f>VLOOKUP(G28,Ma_KH!$A:$R,14,0)</f>
        <v>#N/A</v>
      </c>
    </row>
    <row r="29" spans="1:27" x14ac:dyDescent="0.25">
      <c r="A29" s="289">
        <v>46113</v>
      </c>
      <c r="B29" s="290">
        <v>24219</v>
      </c>
      <c r="C29" s="284" t="s">
        <v>15253</v>
      </c>
      <c r="D29" s="282">
        <v>46113</v>
      </c>
      <c r="E29" s="316"/>
      <c r="F29" s="291"/>
      <c r="G29" s="317" t="s">
        <v>15347</v>
      </c>
      <c r="H29" s="309"/>
      <c r="I29" s="317" t="s">
        <v>15347</v>
      </c>
      <c r="J29" s="290" t="s">
        <v>1784</v>
      </c>
      <c r="K29" s="290" t="s">
        <v>30</v>
      </c>
      <c r="L29" s="244" t="str">
        <f>VLOOKUP($K29,[1]TONG_SL!$A$1:$D$65536,2,0)</f>
        <v>Gà muối 500g</v>
      </c>
      <c r="M29" s="244"/>
      <c r="N29" s="244" t="str">
        <f t="shared" si="5"/>
        <v>K-C6</v>
      </c>
      <c r="O29" s="244"/>
      <c r="P29" s="244"/>
      <c r="Q29" s="244" t="str">
        <f>VLOOKUP(K29,TONG_SL!$A:$D,3,0)</f>
        <v>Túi</v>
      </c>
      <c r="R29" s="160">
        <v>2</v>
      </c>
      <c r="S29" s="159"/>
      <c r="T29" s="159" t="e">
        <f>VLOOKUP(VLOOKUP(G29,Ma_KH!$A:$R,18,0)&amp;K29,Gia_MB!$A:$F,6,0)</f>
        <v>#N/A</v>
      </c>
      <c r="U29" s="254" t="e">
        <f t="shared" si="6"/>
        <v>#N/A</v>
      </c>
      <c r="V29" s="159"/>
      <c r="W29" s="246" t="e">
        <f t="shared" si="7"/>
        <v>#N/A</v>
      </c>
      <c r="X29" s="247" t="str">
        <f t="shared" si="8"/>
        <v>8</v>
      </c>
      <c r="Y29" s="159"/>
      <c r="Z29" s="254" t="e">
        <f t="shared" si="9"/>
        <v>#N/A</v>
      </c>
      <c r="AA29" s="5" t="e">
        <f>VLOOKUP(G29,Ma_KH!$A:$R,14,0)</f>
        <v>#N/A</v>
      </c>
    </row>
    <row r="30" spans="1:27" x14ac:dyDescent="0.25">
      <c r="A30" s="289">
        <v>46113</v>
      </c>
      <c r="B30" s="290">
        <v>24195</v>
      </c>
      <c r="C30" s="284" t="s">
        <v>15253</v>
      </c>
      <c r="D30" s="282">
        <v>46113</v>
      </c>
      <c r="E30" s="316"/>
      <c r="F30" s="291"/>
      <c r="G30" s="317" t="s">
        <v>9877</v>
      </c>
      <c r="H30" s="309"/>
      <c r="I30" s="317" t="s">
        <v>9877</v>
      </c>
      <c r="J30" s="290" t="s">
        <v>1784</v>
      </c>
      <c r="K30" s="290" t="s">
        <v>30</v>
      </c>
      <c r="L30" s="244" t="str">
        <f>VLOOKUP($K30,[1]TONG_SL!$A$1:$D$65536,2,0)</f>
        <v>Gà muối 500g</v>
      </c>
      <c r="M30" s="244"/>
      <c r="N30" s="244" t="str">
        <f t="shared" si="5"/>
        <v>K-C6</v>
      </c>
      <c r="O30" s="244"/>
      <c r="P30" s="244"/>
      <c r="Q30" s="244" t="str">
        <f>VLOOKUP(K30,TONG_SL!$A:$D,3,0)</f>
        <v>Túi</v>
      </c>
      <c r="R30" s="160">
        <v>3</v>
      </c>
      <c r="S30" s="159"/>
      <c r="T30" s="159">
        <f>VLOOKUP(VLOOKUP(G30,Ma_KH!$A:$R,18,0)&amp;K30,Gia_MB!$A:$F,6,0)</f>
        <v>111058</v>
      </c>
      <c r="U30" s="254">
        <f t="shared" si="6"/>
        <v>333174</v>
      </c>
      <c r="V30" s="159"/>
      <c r="W30" s="246">
        <f t="shared" si="7"/>
        <v>0</v>
      </c>
      <c r="X30" s="247" t="str">
        <f t="shared" si="8"/>
        <v>8</v>
      </c>
      <c r="Y30" s="159"/>
      <c r="Z30" s="254">
        <f t="shared" si="9"/>
        <v>26653.920000000002</v>
      </c>
      <c r="AA30" s="5">
        <f>VLOOKUP(G30,Ma_KH!$A:$R,14,0)</f>
        <v>57</v>
      </c>
    </row>
    <row r="31" spans="1:27" x14ac:dyDescent="0.25">
      <c r="A31" s="289">
        <v>46113</v>
      </c>
      <c r="B31" s="290">
        <v>24195</v>
      </c>
      <c r="C31" s="284" t="s">
        <v>15253</v>
      </c>
      <c r="D31" s="282">
        <v>46113</v>
      </c>
      <c r="E31" s="316"/>
      <c r="F31" s="291"/>
      <c r="G31" s="317" t="s">
        <v>9877</v>
      </c>
      <c r="H31" s="309"/>
      <c r="I31" s="317" t="s">
        <v>9877</v>
      </c>
      <c r="J31" s="290" t="s">
        <v>1784</v>
      </c>
      <c r="K31" s="290" t="s">
        <v>27</v>
      </c>
      <c r="L31" s="244" t="str">
        <f>VLOOKUP($K31,[1]TONG_SL!$A$1:$D$65536,2,0)</f>
        <v>Chân giò heo muối 300g</v>
      </c>
      <c r="M31" s="244"/>
      <c r="N31" s="244" t="str">
        <f t="shared" si="5"/>
        <v>K-C6</v>
      </c>
      <c r="O31" s="244"/>
      <c r="P31" s="244"/>
      <c r="Q31" s="244" t="str">
        <f>VLOOKUP(K31,TONG_SL!$A:$D,3,0)</f>
        <v>Túi</v>
      </c>
      <c r="R31" s="160">
        <v>10</v>
      </c>
      <c r="S31" s="159"/>
      <c r="T31" s="159">
        <f>VLOOKUP(VLOOKUP(G31,Ma_KH!$A:$R,18,0)&amp;K31,Gia_MB!$A:$F,6,0)</f>
        <v>73431</v>
      </c>
      <c r="U31" s="254">
        <f t="shared" si="6"/>
        <v>734310</v>
      </c>
      <c r="V31" s="159"/>
      <c r="W31" s="246">
        <f t="shared" si="7"/>
        <v>0</v>
      </c>
      <c r="X31" s="247" t="str">
        <f t="shared" si="8"/>
        <v>8</v>
      </c>
      <c r="Y31" s="159"/>
      <c r="Z31" s="254">
        <f t="shared" si="9"/>
        <v>58744.800000000003</v>
      </c>
      <c r="AA31" s="5">
        <f>VLOOKUP(G31,Ma_KH!$A:$R,14,0)</f>
        <v>57</v>
      </c>
    </row>
    <row r="32" spans="1:27" x14ac:dyDescent="0.25">
      <c r="A32" s="289">
        <v>46113</v>
      </c>
      <c r="B32" s="290">
        <v>24195</v>
      </c>
      <c r="C32" s="284" t="s">
        <v>15253</v>
      </c>
      <c r="D32" s="282">
        <v>46113</v>
      </c>
      <c r="E32" s="316"/>
      <c r="F32" s="291"/>
      <c r="G32" s="317" t="s">
        <v>9877</v>
      </c>
      <c r="H32" s="309"/>
      <c r="I32" s="317" t="s">
        <v>9877</v>
      </c>
      <c r="J32" s="290" t="s">
        <v>1784</v>
      </c>
      <c r="K32" s="290" t="s">
        <v>542</v>
      </c>
      <c r="L32" s="244" t="str">
        <f>VLOOKUP($K32,[1]TONG_SL!$A$1:$D$65536,2,0)</f>
        <v>Chân giò heo muối 500g</v>
      </c>
      <c r="M32" s="244"/>
      <c r="N32" s="244" t="str">
        <f t="shared" si="5"/>
        <v>K-C6</v>
      </c>
      <c r="O32" s="244"/>
      <c r="P32" s="244"/>
      <c r="Q32" s="244" t="str">
        <f>VLOOKUP(K32,TONG_SL!$A:$D,3,0)</f>
        <v>Túi</v>
      </c>
      <c r="R32" s="160">
        <v>3</v>
      </c>
      <c r="S32" s="159"/>
      <c r="T32" s="159">
        <f>VLOOKUP(VLOOKUP(G32,Ma_KH!$A:$R,18,0)&amp;K32,Gia_MB!$A:$F,6,0)</f>
        <v>119066</v>
      </c>
      <c r="U32" s="254">
        <f t="shared" si="6"/>
        <v>357198</v>
      </c>
      <c r="V32" s="159"/>
      <c r="W32" s="246">
        <f t="shared" si="7"/>
        <v>0</v>
      </c>
      <c r="X32" s="247" t="str">
        <f t="shared" si="8"/>
        <v>8</v>
      </c>
      <c r="Y32" s="159"/>
      <c r="Z32" s="254">
        <f t="shared" si="9"/>
        <v>28575.84</v>
      </c>
      <c r="AA32" s="5">
        <f>VLOOKUP(G32,Ma_KH!$A:$R,14,0)</f>
        <v>57</v>
      </c>
    </row>
    <row r="33" spans="1:27" x14ac:dyDescent="0.25">
      <c r="A33" s="289">
        <v>46113</v>
      </c>
      <c r="B33" s="290">
        <v>24195</v>
      </c>
      <c r="C33" s="284" t="s">
        <v>15253</v>
      </c>
      <c r="D33" s="282">
        <v>46113</v>
      </c>
      <c r="E33" s="316"/>
      <c r="F33" s="291"/>
      <c r="G33" s="317" t="s">
        <v>9877</v>
      </c>
      <c r="H33" s="309"/>
      <c r="I33" s="317" t="s">
        <v>9877</v>
      </c>
      <c r="J33" s="290" t="s">
        <v>1784</v>
      </c>
      <c r="K33" s="290" t="s">
        <v>32</v>
      </c>
      <c r="L33" s="244" t="str">
        <f>VLOOKUP($K33,[1]TONG_SL!$A$1:$D$65536,2,0)</f>
        <v>Giò Tai Lưỡi Xào 250g</v>
      </c>
      <c r="M33" s="244"/>
      <c r="N33" s="244" t="str">
        <f t="shared" si="5"/>
        <v>K-C6</v>
      </c>
      <c r="O33" s="244"/>
      <c r="P33" s="244"/>
      <c r="Q33" s="244" t="str">
        <f>VLOOKUP(K33,TONG_SL!$A:$D,3,0)</f>
        <v>Túi</v>
      </c>
      <c r="R33" s="160">
        <v>3</v>
      </c>
      <c r="S33" s="159"/>
      <c r="T33" s="159">
        <f>VLOOKUP(VLOOKUP(G33,Ma_KH!$A:$R,18,0)&amp;K33,Gia_MB!$A:$F,6,0)</f>
        <v>50182</v>
      </c>
      <c r="U33" s="254">
        <f t="shared" si="6"/>
        <v>150546</v>
      </c>
      <c r="V33" s="159"/>
      <c r="W33" s="246">
        <f t="shared" si="7"/>
        <v>0</v>
      </c>
      <c r="X33" s="247" t="str">
        <f t="shared" si="8"/>
        <v>8</v>
      </c>
      <c r="Y33" s="159"/>
      <c r="Z33" s="254">
        <f t="shared" si="9"/>
        <v>12043.68</v>
      </c>
      <c r="AA33" s="5">
        <f>VLOOKUP(G33,Ma_KH!$A:$R,14,0)</f>
        <v>57</v>
      </c>
    </row>
    <row r="34" spans="1:27" x14ac:dyDescent="0.25">
      <c r="A34" s="289">
        <v>46113</v>
      </c>
      <c r="B34" s="290">
        <v>24195</v>
      </c>
      <c r="C34" s="284" t="s">
        <v>15253</v>
      </c>
      <c r="D34" s="282">
        <v>46113</v>
      </c>
      <c r="E34" s="316"/>
      <c r="F34" s="291"/>
      <c r="G34" s="317" t="s">
        <v>9877</v>
      </c>
      <c r="H34" s="309"/>
      <c r="I34" s="317" t="s">
        <v>9877</v>
      </c>
      <c r="J34" s="290" t="s">
        <v>1784</v>
      </c>
      <c r="K34" s="290" t="s">
        <v>37</v>
      </c>
      <c r="L34" s="244" t="str">
        <f>VLOOKUP($K34,[1]TONG_SL!$A$1:$D$65536,2,0)</f>
        <v>Chả cốm 300g</v>
      </c>
      <c r="M34" s="244"/>
      <c r="N34" s="244" t="str">
        <f t="shared" si="5"/>
        <v>K-C6</v>
      </c>
      <c r="O34" s="244"/>
      <c r="P34" s="244"/>
      <c r="Q34" s="244" t="str">
        <f>VLOOKUP(K34,TONG_SL!$A:$D,3,0)</f>
        <v>Túi</v>
      </c>
      <c r="R34" s="160">
        <v>3</v>
      </c>
      <c r="S34" s="159"/>
      <c r="T34" s="159">
        <f>VLOOKUP(VLOOKUP(G34,Ma_KH!$A:$R,18,0)&amp;K34,Gia_MB!$A:$F,6,0)</f>
        <v>74250</v>
      </c>
      <c r="U34" s="254">
        <f t="shared" si="6"/>
        <v>222750</v>
      </c>
      <c r="V34" s="159"/>
      <c r="W34" s="246">
        <f t="shared" si="7"/>
        <v>0</v>
      </c>
      <c r="X34" s="247" t="str">
        <f t="shared" si="8"/>
        <v>8</v>
      </c>
      <c r="Y34" s="159"/>
      <c r="Z34" s="254">
        <f t="shared" si="9"/>
        <v>17820</v>
      </c>
      <c r="AA34" s="5">
        <f>VLOOKUP(G34,Ma_KH!$A:$R,14,0)</f>
        <v>57</v>
      </c>
    </row>
    <row r="35" spans="1:27" x14ac:dyDescent="0.25">
      <c r="A35" s="289">
        <v>46113</v>
      </c>
      <c r="B35" s="290">
        <v>24234</v>
      </c>
      <c r="C35" s="284" t="s">
        <v>15253</v>
      </c>
      <c r="D35" s="282">
        <v>46113</v>
      </c>
      <c r="E35" s="316"/>
      <c r="F35" s="291"/>
      <c r="G35" s="317" t="s">
        <v>9885</v>
      </c>
      <c r="H35" s="309"/>
      <c r="I35" s="317" t="s">
        <v>9885</v>
      </c>
      <c r="J35" s="290" t="s">
        <v>1784</v>
      </c>
      <c r="K35" s="318" t="s">
        <v>15348</v>
      </c>
      <c r="L35" s="244" t="str">
        <f>VLOOKUP($K35,[1]TONG_SL!$A$1:$D$65536,2,0)</f>
        <v>Bắp giò heo muối vị Tayaki Coop Select 450g</v>
      </c>
      <c r="M35" s="244"/>
      <c r="N35" s="244" t="str">
        <f t="shared" si="5"/>
        <v>K-C6</v>
      </c>
      <c r="O35" s="244"/>
      <c r="P35" s="244"/>
      <c r="Q35" s="244" t="str">
        <f>VLOOKUP(K35,TONG_SL!$A:$D,3,0)</f>
        <v>Túi</v>
      </c>
      <c r="R35" s="160">
        <v>20</v>
      </c>
      <c r="S35" s="159"/>
      <c r="T35" s="159">
        <f>VLOOKUP(VLOOKUP(G35,Ma_KH!$A:$R,18,0)&amp;K35,Gia_MB!$A:$F,6,0)</f>
        <v>86961</v>
      </c>
      <c r="U35" s="254">
        <f t="shared" si="6"/>
        <v>1739220</v>
      </c>
      <c r="V35" s="159"/>
      <c r="W35" s="246">
        <f t="shared" si="7"/>
        <v>0</v>
      </c>
      <c r="X35" s="247" t="str">
        <f t="shared" si="8"/>
        <v>8</v>
      </c>
      <c r="Y35" s="159"/>
      <c r="Z35" s="254">
        <f t="shared" si="9"/>
        <v>139137.60000000001</v>
      </c>
      <c r="AA35" s="5">
        <f>VLOOKUP(G35,Ma_KH!$A:$R,14,0)</f>
        <v>57</v>
      </c>
    </row>
    <row r="36" spans="1:27" x14ac:dyDescent="0.25">
      <c r="A36" s="289">
        <v>46113</v>
      </c>
      <c r="B36" s="290">
        <v>24234</v>
      </c>
      <c r="C36" s="284" t="s">
        <v>15253</v>
      </c>
      <c r="D36" s="282">
        <v>46113</v>
      </c>
      <c r="E36" s="316"/>
      <c r="F36" s="291"/>
      <c r="G36" s="317" t="s">
        <v>9885</v>
      </c>
      <c r="H36" s="309"/>
      <c r="I36" s="317" t="s">
        <v>9885</v>
      </c>
      <c r="J36" s="290" t="s">
        <v>1784</v>
      </c>
      <c r="K36" s="318" t="s">
        <v>15349</v>
      </c>
      <c r="L36" s="244" t="str">
        <f>VLOOKUP($K36,[1]TONG_SL!$A$1:$D$65536,2,0)</f>
        <v>Gà hun cỏ xạ hương Coop Select 500g</v>
      </c>
      <c r="M36" s="244"/>
      <c r="N36" s="244" t="str">
        <f t="shared" si="5"/>
        <v>K-C6</v>
      </c>
      <c r="O36" s="244"/>
      <c r="P36" s="244"/>
      <c r="Q36" s="244" t="str">
        <f>VLOOKUP(K36,TONG_SL!$A:$D,3,0)</f>
        <v>Túi</v>
      </c>
      <c r="R36" s="160">
        <v>15</v>
      </c>
      <c r="S36" s="159"/>
      <c r="T36" s="159">
        <f>VLOOKUP(VLOOKUP(G36,Ma_KH!$A:$R,18,0)&amp;K36,Gia_MB!$A:$F,6,0)</f>
        <v>110250</v>
      </c>
      <c r="U36" s="254">
        <f t="shared" si="6"/>
        <v>1653750</v>
      </c>
      <c r="V36" s="159"/>
      <c r="W36" s="246">
        <f t="shared" si="7"/>
        <v>0</v>
      </c>
      <c r="X36" s="247" t="str">
        <f t="shared" si="8"/>
        <v>8</v>
      </c>
      <c r="Y36" s="159"/>
      <c r="Z36" s="254">
        <f t="shared" si="9"/>
        <v>132300</v>
      </c>
      <c r="AA36" s="5">
        <f>VLOOKUP(G36,Ma_KH!$A:$R,14,0)</f>
        <v>57</v>
      </c>
    </row>
    <row r="37" spans="1:27" x14ac:dyDescent="0.25">
      <c r="A37" s="289">
        <v>46107</v>
      </c>
      <c r="B37" s="290">
        <v>23052</v>
      </c>
      <c r="C37" s="284" t="s">
        <v>15253</v>
      </c>
      <c r="D37" s="282">
        <v>46113</v>
      </c>
      <c r="E37" s="316"/>
      <c r="F37" s="291"/>
      <c r="G37" s="317" t="s">
        <v>10286</v>
      </c>
      <c r="H37" s="309"/>
      <c r="I37" s="317" t="s">
        <v>10286</v>
      </c>
      <c r="J37" s="290" t="s">
        <v>1788</v>
      </c>
      <c r="K37" s="290" t="s">
        <v>30</v>
      </c>
      <c r="L37" s="244" t="str">
        <f>VLOOKUP($K37,[1]TONG_SL!$A$1:$D$65536,2,0)</f>
        <v>Gà muối 500g</v>
      </c>
      <c r="M37" s="244"/>
      <c r="N37" s="244" t="str">
        <f t="shared" si="5"/>
        <v>K-C6</v>
      </c>
      <c r="O37" s="244"/>
      <c r="P37" s="244"/>
      <c r="Q37" s="244" t="str">
        <f>VLOOKUP(K37,TONG_SL!$A:$D,3,0)</f>
        <v>Túi</v>
      </c>
      <c r="R37" s="160">
        <v>6</v>
      </c>
      <c r="S37" s="159"/>
      <c r="T37" s="159">
        <f>VLOOKUP(VLOOKUP(G37,Ma_KH!$A:$R,18,0)&amp;K37,Gia_MB!$A:$F,6,0)</f>
        <v>105505</v>
      </c>
      <c r="U37" s="254">
        <f t="shared" si="6"/>
        <v>633030</v>
      </c>
      <c r="V37" s="159"/>
      <c r="W37" s="246">
        <f t="shared" si="7"/>
        <v>0</v>
      </c>
      <c r="X37" s="247" t="str">
        <f t="shared" si="8"/>
        <v>8</v>
      </c>
      <c r="Y37" s="159"/>
      <c r="Z37" s="254">
        <f t="shared" si="9"/>
        <v>50642.400000000001</v>
      </c>
      <c r="AA37" s="5">
        <f>VLOOKUP(G37,Ma_KH!$A:$R,14,0)</f>
        <v>60</v>
      </c>
    </row>
    <row r="38" spans="1:27" x14ac:dyDescent="0.25">
      <c r="A38" s="289">
        <v>46107</v>
      </c>
      <c r="B38" s="290">
        <v>23052</v>
      </c>
      <c r="C38" s="284" t="s">
        <v>15253</v>
      </c>
      <c r="D38" s="282">
        <v>46113</v>
      </c>
      <c r="E38" s="316"/>
      <c r="F38" s="291"/>
      <c r="G38" s="317" t="s">
        <v>10286</v>
      </c>
      <c r="H38" s="309"/>
      <c r="I38" s="317" t="s">
        <v>10286</v>
      </c>
      <c r="J38" s="290" t="s">
        <v>1788</v>
      </c>
      <c r="K38" s="290" t="s">
        <v>27</v>
      </c>
      <c r="L38" s="244" t="str">
        <f>VLOOKUP($K38,[1]TONG_SL!$A$1:$D$65536,2,0)</f>
        <v>Chân giò heo muối 300g</v>
      </c>
      <c r="M38" s="244"/>
      <c r="N38" s="244" t="str">
        <f t="shared" si="5"/>
        <v>K-C6</v>
      </c>
      <c r="O38" s="244"/>
      <c r="P38" s="244"/>
      <c r="Q38" s="244" t="str">
        <f>VLOOKUP(K38,TONG_SL!$A:$D,3,0)</f>
        <v>Túi</v>
      </c>
      <c r="R38" s="160">
        <v>12</v>
      </c>
      <c r="S38" s="159"/>
      <c r="T38" s="159">
        <f>VLOOKUP(VLOOKUP(G38,Ma_KH!$A:$R,18,0)&amp;K38,Gia_MB!$A:$F,6,0)</f>
        <v>69759</v>
      </c>
      <c r="U38" s="254">
        <f t="shared" si="6"/>
        <v>837108</v>
      </c>
      <c r="V38" s="159"/>
      <c r="W38" s="246">
        <f t="shared" si="7"/>
        <v>0</v>
      </c>
      <c r="X38" s="247" t="str">
        <f t="shared" si="8"/>
        <v>8</v>
      </c>
      <c r="Y38" s="159"/>
      <c r="Z38" s="254">
        <f t="shared" si="9"/>
        <v>66968.639999999999</v>
      </c>
      <c r="AA38" s="5">
        <f>VLOOKUP(G38,Ma_KH!$A:$R,14,0)</f>
        <v>60</v>
      </c>
    </row>
    <row r="39" spans="1:27" x14ac:dyDescent="0.25">
      <c r="A39" s="289">
        <v>46107</v>
      </c>
      <c r="B39" s="290">
        <v>23052</v>
      </c>
      <c r="C39" s="284" t="s">
        <v>15253</v>
      </c>
      <c r="D39" s="282">
        <v>46113</v>
      </c>
      <c r="E39" s="316"/>
      <c r="F39" s="291"/>
      <c r="G39" s="317" t="s">
        <v>10286</v>
      </c>
      <c r="H39" s="309"/>
      <c r="I39" s="317" t="s">
        <v>10286</v>
      </c>
      <c r="J39" s="290" t="s">
        <v>1788</v>
      </c>
      <c r="K39" s="290" t="s">
        <v>542</v>
      </c>
      <c r="L39" s="244" t="str">
        <f>VLOOKUP($K39,[1]TONG_SL!$A$1:$D$65536,2,0)</f>
        <v>Chân giò heo muối 500g</v>
      </c>
      <c r="M39" s="244"/>
      <c r="N39" s="244" t="str">
        <f t="shared" si="5"/>
        <v>K-C6</v>
      </c>
      <c r="O39" s="244"/>
      <c r="P39" s="244"/>
      <c r="Q39" s="244" t="str">
        <f>VLOOKUP(K39,TONG_SL!$A:$D,3,0)</f>
        <v>Túi</v>
      </c>
      <c r="R39" s="160">
        <v>6</v>
      </c>
      <c r="S39" s="159"/>
      <c r="T39" s="159">
        <f>VLOOKUP(VLOOKUP(G39,Ma_KH!$A:$R,18,0)&amp;K39,Gia_MB!$A:$F,6,0)</f>
        <v>113113</v>
      </c>
      <c r="U39" s="254">
        <f t="shared" si="6"/>
        <v>678678</v>
      </c>
      <c r="V39" s="159"/>
      <c r="W39" s="246">
        <f t="shared" si="7"/>
        <v>0</v>
      </c>
      <c r="X39" s="247" t="str">
        <f t="shared" si="8"/>
        <v>8</v>
      </c>
      <c r="Y39" s="159"/>
      <c r="Z39" s="254">
        <f t="shared" si="9"/>
        <v>54294.239999999998</v>
      </c>
      <c r="AA39" s="5">
        <f>VLOOKUP(G39,Ma_KH!$A:$R,14,0)</f>
        <v>60</v>
      </c>
    </row>
    <row r="40" spans="1:27" x14ac:dyDescent="0.25">
      <c r="A40" s="289">
        <v>46107</v>
      </c>
      <c r="B40" s="290">
        <v>23052</v>
      </c>
      <c r="C40" s="284" t="s">
        <v>15253</v>
      </c>
      <c r="D40" s="282">
        <v>46113</v>
      </c>
      <c r="E40" s="316"/>
      <c r="F40" s="291"/>
      <c r="G40" s="317" t="s">
        <v>10286</v>
      </c>
      <c r="H40" s="309"/>
      <c r="I40" s="317" t="s">
        <v>10286</v>
      </c>
      <c r="J40" s="290" t="s">
        <v>1788</v>
      </c>
      <c r="K40" s="290" t="s">
        <v>15250</v>
      </c>
      <c r="L40" s="244" t="str">
        <f>VLOOKUP($K40,[1]TONG_SL!$A$1:$D$65536,2,0)</f>
        <v>Chân giò heo muối vị Tayaki 450g</v>
      </c>
      <c r="M40" s="244"/>
      <c r="N40" s="244" t="str">
        <f t="shared" si="5"/>
        <v>K-C6</v>
      </c>
      <c r="O40" s="244"/>
      <c r="P40" s="244"/>
      <c r="Q40" s="244" t="str">
        <f>VLOOKUP(K40,TONG_SL!$A:$D,3,0)</f>
        <v>Túi</v>
      </c>
      <c r="R40" s="160">
        <v>6</v>
      </c>
      <c r="S40" s="159"/>
      <c r="T40" s="159" t="e">
        <f>VLOOKUP(VLOOKUP(G40,Ma_KH!$A:$R,18,0)&amp;K40,Gia_MB!$A:$F,6,0)</f>
        <v>#N/A</v>
      </c>
      <c r="U40" s="254" t="e">
        <f t="shared" si="6"/>
        <v>#N/A</v>
      </c>
      <c r="V40" s="159"/>
      <c r="W40" s="246" t="e">
        <f t="shared" si="7"/>
        <v>#N/A</v>
      </c>
      <c r="X40" s="247" t="str">
        <f t="shared" si="8"/>
        <v>8</v>
      </c>
      <c r="Y40" s="159"/>
      <c r="Z40" s="254" t="e">
        <f t="shared" si="9"/>
        <v>#N/A</v>
      </c>
      <c r="AA40" s="5">
        <f>VLOOKUP(G40,Ma_KH!$A:$R,14,0)</f>
        <v>60</v>
      </c>
    </row>
    <row r="41" spans="1:27" x14ac:dyDescent="0.25">
      <c r="A41" s="289">
        <v>46113</v>
      </c>
      <c r="B41" s="290">
        <v>24196</v>
      </c>
      <c r="C41" s="284" t="s">
        <v>15253</v>
      </c>
      <c r="D41" s="282">
        <v>46113</v>
      </c>
      <c r="E41" s="316"/>
      <c r="F41" s="291"/>
      <c r="G41" s="317" t="s">
        <v>15350</v>
      </c>
      <c r="H41" s="309"/>
      <c r="I41" s="317" t="s">
        <v>15350</v>
      </c>
      <c r="J41" s="290" t="s">
        <v>1788</v>
      </c>
      <c r="K41" s="290" t="s">
        <v>32</v>
      </c>
      <c r="L41" s="244" t="str">
        <f>VLOOKUP($K41,[1]TONG_SL!$A$1:$D$65536,2,0)</f>
        <v>Giò Tai Lưỡi Xào 250g</v>
      </c>
      <c r="M41" s="244"/>
      <c r="N41" s="244" t="str">
        <f t="shared" si="5"/>
        <v>K-C6</v>
      </c>
      <c r="O41" s="244"/>
      <c r="P41" s="244"/>
      <c r="Q41" s="244" t="str">
        <f>VLOOKUP(K41,TONG_SL!$A:$D,3,0)</f>
        <v>Túi</v>
      </c>
      <c r="R41" s="160">
        <v>5</v>
      </c>
      <c r="S41" s="159"/>
      <c r="T41" s="159" t="e">
        <f>VLOOKUP(VLOOKUP(G41,Ma_KH!$A:$R,18,0)&amp;K41,Gia_MB!$A:$F,6,0)</f>
        <v>#N/A</v>
      </c>
      <c r="U41" s="254" t="e">
        <f t="shared" si="6"/>
        <v>#N/A</v>
      </c>
      <c r="V41" s="159"/>
      <c r="W41" s="246" t="e">
        <f t="shared" si="7"/>
        <v>#N/A</v>
      </c>
      <c r="X41" s="247" t="str">
        <f t="shared" si="8"/>
        <v>8</v>
      </c>
      <c r="Y41" s="159"/>
      <c r="Z41" s="254" t="e">
        <f t="shared" si="9"/>
        <v>#N/A</v>
      </c>
      <c r="AA41" s="5" t="e">
        <f>VLOOKUP(G41,Ma_KH!$A:$R,14,0)</f>
        <v>#N/A</v>
      </c>
    </row>
    <row r="42" spans="1:27" x14ac:dyDescent="0.25">
      <c r="A42" s="289">
        <v>46113</v>
      </c>
      <c r="B42" s="290">
        <v>24196</v>
      </c>
      <c r="C42" s="284" t="s">
        <v>15253</v>
      </c>
      <c r="D42" s="282">
        <v>46113</v>
      </c>
      <c r="E42" s="316"/>
      <c r="F42" s="291"/>
      <c r="G42" s="317" t="s">
        <v>15350</v>
      </c>
      <c r="H42" s="309"/>
      <c r="I42" s="317" t="s">
        <v>15350</v>
      </c>
      <c r="J42" s="290" t="s">
        <v>1788</v>
      </c>
      <c r="K42" s="290" t="s">
        <v>553</v>
      </c>
      <c r="L42" s="244" t="str">
        <f>VLOOKUP($K42,[1]TONG_SL!$A$1:$D$65536,2,0)</f>
        <v>Gà muối hun khói 300g</v>
      </c>
      <c r="M42" s="244"/>
      <c r="N42" s="244" t="str">
        <f t="shared" si="5"/>
        <v>K-C6</v>
      </c>
      <c r="O42" s="244"/>
      <c r="P42" s="244"/>
      <c r="Q42" s="244" t="str">
        <f>VLOOKUP(K42,TONG_SL!$A:$D,3,0)</f>
        <v>Túi</v>
      </c>
      <c r="R42" s="160">
        <v>5</v>
      </c>
      <c r="S42" s="159"/>
      <c r="T42" s="159" t="e">
        <f>VLOOKUP(VLOOKUP(G42,Ma_KH!$A:$R,18,0)&amp;K42,Gia_MB!$A:$F,6,0)</f>
        <v>#N/A</v>
      </c>
      <c r="U42" s="254" t="e">
        <f t="shared" si="6"/>
        <v>#N/A</v>
      </c>
      <c r="V42" s="159"/>
      <c r="W42" s="246" t="e">
        <f t="shared" si="7"/>
        <v>#N/A</v>
      </c>
      <c r="X42" s="247" t="str">
        <f t="shared" si="8"/>
        <v>8</v>
      </c>
      <c r="Y42" s="159"/>
      <c r="Z42" s="254" t="e">
        <f t="shared" si="9"/>
        <v>#N/A</v>
      </c>
      <c r="AA42" s="5" t="e">
        <f>VLOOKUP(G42,Ma_KH!$A:$R,14,0)</f>
        <v>#N/A</v>
      </c>
    </row>
    <row r="43" spans="1:27" x14ac:dyDescent="0.25">
      <c r="A43" s="289">
        <v>46113</v>
      </c>
      <c r="B43" s="290">
        <v>24202</v>
      </c>
      <c r="C43" s="284" t="s">
        <v>15253</v>
      </c>
      <c r="D43" s="282">
        <v>46113</v>
      </c>
      <c r="E43" s="316"/>
      <c r="F43" s="291"/>
      <c r="G43" s="317" t="s">
        <v>12257</v>
      </c>
      <c r="H43" s="309"/>
      <c r="I43" s="317" t="s">
        <v>12257</v>
      </c>
      <c r="J43" s="290" t="s">
        <v>1788</v>
      </c>
      <c r="K43" s="290" t="s">
        <v>27</v>
      </c>
      <c r="L43" s="244" t="str">
        <f>VLOOKUP($K43,[1]TONG_SL!$A$1:$D$65536,2,0)</f>
        <v>Chân giò heo muối 300g</v>
      </c>
      <c r="M43" s="244"/>
      <c r="N43" s="244" t="str">
        <f t="shared" si="5"/>
        <v>K-C6</v>
      </c>
      <c r="O43" s="244"/>
      <c r="P43" s="244"/>
      <c r="Q43" s="244" t="str">
        <f>VLOOKUP(K43,TONG_SL!$A:$D,3,0)</f>
        <v>Túi</v>
      </c>
      <c r="R43" s="160">
        <v>5</v>
      </c>
      <c r="S43" s="159"/>
      <c r="T43" s="159">
        <f>VLOOKUP(VLOOKUP(G43,Ma_KH!$A:$R,18,0)&amp;K43,Gia_MB!$A:$F,6,0)</f>
        <v>73431</v>
      </c>
      <c r="U43" s="254">
        <f t="shared" si="6"/>
        <v>367155</v>
      </c>
      <c r="V43" s="159"/>
      <c r="W43" s="246">
        <f t="shared" si="7"/>
        <v>0</v>
      </c>
      <c r="X43" s="247" t="str">
        <f t="shared" si="8"/>
        <v>8</v>
      </c>
      <c r="Y43" s="159"/>
      <c r="Z43" s="254">
        <f t="shared" si="9"/>
        <v>29372.400000000001</v>
      </c>
      <c r="AA43" s="5">
        <f>VLOOKUP(G43,Ma_KH!$A:$R,14,0)</f>
        <v>50</v>
      </c>
    </row>
    <row r="44" spans="1:27" x14ac:dyDescent="0.25">
      <c r="A44" s="289">
        <v>46113</v>
      </c>
      <c r="B44" s="290">
        <v>24202</v>
      </c>
      <c r="C44" s="284" t="s">
        <v>15253</v>
      </c>
      <c r="D44" s="282">
        <v>46113</v>
      </c>
      <c r="E44" s="316"/>
      <c r="F44" s="291"/>
      <c r="G44" s="317" t="s">
        <v>12257</v>
      </c>
      <c r="H44" s="309"/>
      <c r="I44" s="317" t="s">
        <v>12257</v>
      </c>
      <c r="J44" s="290" t="s">
        <v>1788</v>
      </c>
      <c r="K44" s="290" t="s">
        <v>32</v>
      </c>
      <c r="L44" s="244" t="str">
        <f>VLOOKUP($K44,[1]TONG_SL!$A$1:$D$65536,2,0)</f>
        <v>Giò Tai Lưỡi Xào 250g</v>
      </c>
      <c r="M44" s="244"/>
      <c r="N44" s="244" t="str">
        <f t="shared" si="5"/>
        <v>K-C6</v>
      </c>
      <c r="O44" s="244"/>
      <c r="P44" s="244"/>
      <c r="Q44" s="244" t="str">
        <f>VLOOKUP(K44,TONG_SL!$A:$D,3,0)</f>
        <v>Túi</v>
      </c>
      <c r="R44" s="160">
        <v>2</v>
      </c>
      <c r="S44" s="159"/>
      <c r="T44" s="159">
        <f>VLOOKUP(VLOOKUP(G44,Ma_KH!$A:$R,18,0)&amp;K44,Gia_MB!$A:$F,6,0)</f>
        <v>50182</v>
      </c>
      <c r="U44" s="254">
        <f t="shared" si="6"/>
        <v>100364</v>
      </c>
      <c r="V44" s="159"/>
      <c r="W44" s="246">
        <f t="shared" si="7"/>
        <v>0</v>
      </c>
      <c r="X44" s="247" t="str">
        <f t="shared" si="8"/>
        <v>8</v>
      </c>
      <c r="Y44" s="159"/>
      <c r="Z44" s="254">
        <f t="shared" si="9"/>
        <v>8029.12</v>
      </c>
      <c r="AA44" s="5">
        <f>VLOOKUP(G44,Ma_KH!$A:$R,14,0)</f>
        <v>50</v>
      </c>
    </row>
    <row r="45" spans="1:27" x14ac:dyDescent="0.25">
      <c r="A45" s="289">
        <v>46113</v>
      </c>
      <c r="B45" s="290">
        <v>24202</v>
      </c>
      <c r="C45" s="284" t="s">
        <v>15253</v>
      </c>
      <c r="D45" s="282">
        <v>46113</v>
      </c>
      <c r="E45" s="316"/>
      <c r="F45" s="291"/>
      <c r="G45" s="317" t="s">
        <v>12257</v>
      </c>
      <c r="H45" s="309"/>
      <c r="I45" s="317" t="s">
        <v>12257</v>
      </c>
      <c r="J45" s="290" t="s">
        <v>1788</v>
      </c>
      <c r="K45" s="290" t="s">
        <v>34</v>
      </c>
      <c r="L45" s="244" t="str">
        <f>VLOOKUP($K45,[1]TONG_SL!$A$1:$D$65536,2,0)</f>
        <v>Tai heo muối 200g</v>
      </c>
      <c r="M45" s="244"/>
      <c r="N45" s="244" t="str">
        <f t="shared" si="5"/>
        <v>K-C6</v>
      </c>
      <c r="O45" s="244"/>
      <c r="P45" s="244"/>
      <c r="Q45" s="244" t="str">
        <f>VLOOKUP(K45,TONG_SL!$A:$D,3,0)</f>
        <v>Túi</v>
      </c>
      <c r="R45" s="160">
        <v>2</v>
      </c>
      <c r="S45" s="159"/>
      <c r="T45" s="159">
        <f>VLOOKUP(VLOOKUP(G45,Ma_KH!$A:$R,18,0)&amp;K45,Gia_MB!$A:$F,6,0)</f>
        <v>55595</v>
      </c>
      <c r="U45" s="254">
        <f t="shared" si="6"/>
        <v>111190</v>
      </c>
      <c r="V45" s="159"/>
      <c r="W45" s="246">
        <f t="shared" si="7"/>
        <v>0</v>
      </c>
      <c r="X45" s="247" t="str">
        <f t="shared" si="8"/>
        <v>8</v>
      </c>
      <c r="Y45" s="159"/>
      <c r="Z45" s="254">
        <f t="shared" si="9"/>
        <v>8895.2000000000007</v>
      </c>
      <c r="AA45" s="5">
        <f>VLOOKUP(G45,Ma_KH!$A:$R,14,0)</f>
        <v>50</v>
      </c>
    </row>
    <row r="46" spans="1:27" x14ac:dyDescent="0.25">
      <c r="A46" s="289">
        <v>46113</v>
      </c>
      <c r="B46" s="290">
        <v>24203</v>
      </c>
      <c r="C46" s="284" t="s">
        <v>15253</v>
      </c>
      <c r="D46" s="282">
        <v>46113</v>
      </c>
      <c r="E46" s="316"/>
      <c r="F46" s="291"/>
      <c r="G46" s="317" t="s">
        <v>12262</v>
      </c>
      <c r="H46" s="309"/>
      <c r="I46" s="317" t="s">
        <v>12262</v>
      </c>
      <c r="J46" s="290" t="s">
        <v>1788</v>
      </c>
      <c r="K46" s="290" t="s">
        <v>27</v>
      </c>
      <c r="L46" s="244" t="str">
        <f>VLOOKUP($K46,[1]TONG_SL!$A$1:$D$65536,2,0)</f>
        <v>Chân giò heo muối 300g</v>
      </c>
      <c r="M46" s="244"/>
      <c r="N46" s="244" t="str">
        <f t="shared" si="5"/>
        <v>K-C6</v>
      </c>
      <c r="O46" s="244"/>
      <c r="P46" s="244"/>
      <c r="Q46" s="244" t="str">
        <f>VLOOKUP(K46,TONG_SL!$A:$D,3,0)</f>
        <v>Túi</v>
      </c>
      <c r="R46" s="160">
        <v>5</v>
      </c>
      <c r="S46" s="159"/>
      <c r="T46" s="159">
        <f>VLOOKUP(VLOOKUP(G46,Ma_KH!$A:$R,18,0)&amp;K46,Gia_MB!$A:$F,6,0)</f>
        <v>73431</v>
      </c>
      <c r="U46" s="254">
        <f t="shared" si="6"/>
        <v>367155</v>
      </c>
      <c r="V46" s="159"/>
      <c r="W46" s="246">
        <f t="shared" si="7"/>
        <v>0</v>
      </c>
      <c r="X46" s="247" t="str">
        <f t="shared" si="8"/>
        <v>8</v>
      </c>
      <c r="Y46" s="159"/>
      <c r="Z46" s="254">
        <f t="shared" si="9"/>
        <v>29372.400000000001</v>
      </c>
      <c r="AA46" s="5">
        <f>VLOOKUP(G46,Ma_KH!$A:$R,14,0)</f>
        <v>50</v>
      </c>
    </row>
    <row r="47" spans="1:27" x14ac:dyDescent="0.25">
      <c r="A47" s="289">
        <v>46113</v>
      </c>
      <c r="B47" s="290">
        <v>24203</v>
      </c>
      <c r="C47" s="284" t="s">
        <v>15253</v>
      </c>
      <c r="D47" s="282">
        <v>46113</v>
      </c>
      <c r="E47" s="316"/>
      <c r="F47" s="291"/>
      <c r="G47" s="317" t="s">
        <v>12262</v>
      </c>
      <c r="H47" s="309"/>
      <c r="I47" s="317" t="s">
        <v>12262</v>
      </c>
      <c r="J47" s="290" t="s">
        <v>1788</v>
      </c>
      <c r="K47" s="290" t="s">
        <v>542</v>
      </c>
      <c r="L47" s="244" t="str">
        <f>VLOOKUP($K47,[1]TONG_SL!$A$1:$D$65536,2,0)</f>
        <v>Chân giò heo muối 500g</v>
      </c>
      <c r="M47" s="244"/>
      <c r="N47" s="244" t="str">
        <f t="shared" si="5"/>
        <v>K-C6</v>
      </c>
      <c r="O47" s="244"/>
      <c r="P47" s="244"/>
      <c r="Q47" s="244" t="str">
        <f>VLOOKUP(K47,TONG_SL!$A:$D,3,0)</f>
        <v>Túi</v>
      </c>
      <c r="R47" s="160">
        <v>2</v>
      </c>
      <c r="S47" s="159"/>
      <c r="T47" s="159">
        <f>VLOOKUP(VLOOKUP(G47,Ma_KH!$A:$R,18,0)&amp;K47,Gia_MB!$A:$F,6,0)</f>
        <v>119066</v>
      </c>
      <c r="U47" s="254">
        <f t="shared" si="6"/>
        <v>238132</v>
      </c>
      <c r="V47" s="159"/>
      <c r="W47" s="246">
        <f t="shared" si="7"/>
        <v>0</v>
      </c>
      <c r="X47" s="247" t="str">
        <f t="shared" si="8"/>
        <v>8</v>
      </c>
      <c r="Y47" s="159"/>
      <c r="Z47" s="254">
        <f t="shared" si="9"/>
        <v>19050.560000000001</v>
      </c>
      <c r="AA47" s="5">
        <f>VLOOKUP(G47,Ma_KH!$A:$R,14,0)</f>
        <v>50</v>
      </c>
    </row>
    <row r="48" spans="1:27" x14ac:dyDescent="0.25">
      <c r="A48" s="289">
        <v>46113</v>
      </c>
      <c r="B48" s="290">
        <v>24203</v>
      </c>
      <c r="C48" s="284" t="s">
        <v>15253</v>
      </c>
      <c r="D48" s="282">
        <v>46113</v>
      </c>
      <c r="E48" s="316"/>
      <c r="F48" s="291"/>
      <c r="G48" s="317" t="s">
        <v>12262</v>
      </c>
      <c r="H48" s="309"/>
      <c r="I48" s="317" t="s">
        <v>12262</v>
      </c>
      <c r="J48" s="290" t="s">
        <v>1788</v>
      </c>
      <c r="K48" s="290" t="s">
        <v>48</v>
      </c>
      <c r="L48" s="244" t="str">
        <f>VLOOKUP($K48,[1]TONG_SL!$A$1:$D$65536,2,0)</f>
        <v>Mọc Nấm Hương 250g</v>
      </c>
      <c r="M48" s="244"/>
      <c r="N48" s="244" t="str">
        <f t="shared" si="5"/>
        <v>K-C6</v>
      </c>
      <c r="O48" s="244"/>
      <c r="P48" s="244"/>
      <c r="Q48" s="244" t="str">
        <f>VLOOKUP(K48,TONG_SL!$A:$D,3,0)</f>
        <v>Túi</v>
      </c>
      <c r="R48" s="160">
        <v>3</v>
      </c>
      <c r="S48" s="159"/>
      <c r="T48" s="159">
        <f>VLOOKUP(VLOOKUP(G48,Ma_KH!$A:$R,18,0)&amp;K48,Gia_MB!$A:$F,6,0)</f>
        <v>46000</v>
      </c>
      <c r="U48" s="254">
        <f t="shared" si="6"/>
        <v>138000</v>
      </c>
      <c r="V48" s="159"/>
      <c r="W48" s="246">
        <f t="shared" si="7"/>
        <v>0</v>
      </c>
      <c r="X48" s="247" t="str">
        <f t="shared" si="8"/>
        <v>8</v>
      </c>
      <c r="Y48" s="159"/>
      <c r="Z48" s="254">
        <f t="shared" si="9"/>
        <v>11040</v>
      </c>
      <c r="AA48" s="5">
        <f>VLOOKUP(G48,Ma_KH!$A:$R,14,0)</f>
        <v>50</v>
      </c>
    </row>
    <row r="49" spans="1:27" x14ac:dyDescent="0.25">
      <c r="A49" s="289">
        <v>46113</v>
      </c>
      <c r="B49" s="290">
        <v>24203</v>
      </c>
      <c r="C49" s="284" t="s">
        <v>15253</v>
      </c>
      <c r="D49" s="282">
        <v>46113</v>
      </c>
      <c r="E49" s="316"/>
      <c r="F49" s="291"/>
      <c r="G49" s="317" t="s">
        <v>12262</v>
      </c>
      <c r="H49" s="309"/>
      <c r="I49" s="317" t="s">
        <v>12262</v>
      </c>
      <c r="J49" s="290" t="s">
        <v>1788</v>
      </c>
      <c r="K49" s="290" t="s">
        <v>37</v>
      </c>
      <c r="L49" s="244" t="str">
        <f>VLOOKUP($K49,[1]TONG_SL!$A$1:$D$65536,2,0)</f>
        <v>Chả cốm 300g</v>
      </c>
      <c r="M49" s="244"/>
      <c r="N49" s="244" t="str">
        <f t="shared" si="5"/>
        <v>K-C6</v>
      </c>
      <c r="O49" s="244"/>
      <c r="P49" s="244"/>
      <c r="Q49" s="244" t="str">
        <f>VLOOKUP(K49,TONG_SL!$A:$D,3,0)</f>
        <v>Túi</v>
      </c>
      <c r="R49" s="160">
        <v>3</v>
      </c>
      <c r="S49" s="159"/>
      <c r="T49" s="159">
        <f>VLOOKUP(VLOOKUP(G49,Ma_KH!$A:$R,18,0)&amp;K49,Gia_MB!$A:$F,6,0)</f>
        <v>74250</v>
      </c>
      <c r="U49" s="254">
        <f t="shared" si="6"/>
        <v>222750</v>
      </c>
      <c r="V49" s="159"/>
      <c r="W49" s="246">
        <f t="shared" si="7"/>
        <v>0</v>
      </c>
      <c r="X49" s="247" t="str">
        <f t="shared" si="8"/>
        <v>8</v>
      </c>
      <c r="Y49" s="159"/>
      <c r="Z49" s="254">
        <f t="shared" si="9"/>
        <v>17820</v>
      </c>
      <c r="AA49" s="5">
        <f>VLOOKUP(G49,Ma_KH!$A:$R,14,0)</f>
        <v>50</v>
      </c>
    </row>
    <row r="50" spans="1:27" x14ac:dyDescent="0.25">
      <c r="A50" s="289">
        <v>46113</v>
      </c>
      <c r="B50" s="290">
        <v>24201</v>
      </c>
      <c r="C50" s="284" t="s">
        <v>15253</v>
      </c>
      <c r="D50" s="282">
        <v>46113</v>
      </c>
      <c r="E50" s="316"/>
      <c r="F50" s="291"/>
      <c r="G50" s="317" t="s">
        <v>12260</v>
      </c>
      <c r="H50" s="309"/>
      <c r="I50" s="317" t="s">
        <v>12260</v>
      </c>
      <c r="J50" s="290" t="s">
        <v>1788</v>
      </c>
      <c r="K50" s="290" t="s">
        <v>27</v>
      </c>
      <c r="L50" s="244" t="str">
        <f>VLOOKUP($K50,[1]TONG_SL!$A$1:$D$65536,2,0)</f>
        <v>Chân giò heo muối 300g</v>
      </c>
      <c r="M50" s="244"/>
      <c r="N50" s="244" t="str">
        <f t="shared" si="5"/>
        <v>K-C6</v>
      </c>
      <c r="O50" s="244"/>
      <c r="P50" s="244"/>
      <c r="Q50" s="244" t="str">
        <f>VLOOKUP(K50,TONG_SL!$A:$D,3,0)</f>
        <v>Túi</v>
      </c>
      <c r="R50" s="160">
        <v>3</v>
      </c>
      <c r="S50" s="159"/>
      <c r="T50" s="159">
        <f>VLOOKUP(VLOOKUP(G50,Ma_KH!$A:$R,18,0)&amp;K50,Gia_MB!$A:$F,6,0)</f>
        <v>73431</v>
      </c>
      <c r="U50" s="254">
        <f t="shared" si="6"/>
        <v>220293</v>
      </c>
      <c r="V50" s="159"/>
      <c r="W50" s="246">
        <f t="shared" si="7"/>
        <v>0</v>
      </c>
      <c r="X50" s="247" t="str">
        <f t="shared" si="8"/>
        <v>8</v>
      </c>
      <c r="Y50" s="159"/>
      <c r="Z50" s="254">
        <f t="shared" si="9"/>
        <v>17623.439999999999</v>
      </c>
      <c r="AA50" s="5">
        <f>VLOOKUP(G50,Ma_KH!$A:$R,14,0)</f>
        <v>50</v>
      </c>
    </row>
    <row r="51" spans="1:27" x14ac:dyDescent="0.25">
      <c r="A51" s="289">
        <v>46113</v>
      </c>
      <c r="B51" s="290">
        <v>24201</v>
      </c>
      <c r="C51" s="284" t="s">
        <v>15253</v>
      </c>
      <c r="D51" s="282">
        <v>46113</v>
      </c>
      <c r="E51" s="316"/>
      <c r="F51" s="291"/>
      <c r="G51" s="317" t="s">
        <v>12260</v>
      </c>
      <c r="H51" s="309"/>
      <c r="I51" s="317" t="s">
        <v>12260</v>
      </c>
      <c r="J51" s="290" t="s">
        <v>1788</v>
      </c>
      <c r="K51" s="290" t="s">
        <v>542</v>
      </c>
      <c r="L51" s="244" t="str">
        <f>VLOOKUP($K51,[1]TONG_SL!$A$1:$D$65536,2,0)</f>
        <v>Chân giò heo muối 500g</v>
      </c>
      <c r="M51" s="244"/>
      <c r="N51" s="244" t="str">
        <f t="shared" si="5"/>
        <v>K-C6</v>
      </c>
      <c r="O51" s="244"/>
      <c r="P51" s="244"/>
      <c r="Q51" s="244" t="str">
        <f>VLOOKUP(K51,TONG_SL!$A:$D,3,0)</f>
        <v>Túi</v>
      </c>
      <c r="R51" s="160">
        <v>2</v>
      </c>
      <c r="S51" s="159"/>
      <c r="T51" s="159">
        <f>VLOOKUP(VLOOKUP(G51,Ma_KH!$A:$R,18,0)&amp;K51,Gia_MB!$A:$F,6,0)</f>
        <v>119066</v>
      </c>
      <c r="U51" s="254">
        <f t="shared" si="6"/>
        <v>238132</v>
      </c>
      <c r="V51" s="159"/>
      <c r="W51" s="246">
        <f t="shared" si="7"/>
        <v>0</v>
      </c>
      <c r="X51" s="247" t="str">
        <f t="shared" si="8"/>
        <v>8</v>
      </c>
      <c r="Y51" s="159"/>
      <c r="Z51" s="254">
        <f t="shared" si="9"/>
        <v>19050.560000000001</v>
      </c>
      <c r="AA51" s="5">
        <f>VLOOKUP(G51,Ma_KH!$A:$R,14,0)</f>
        <v>50</v>
      </c>
    </row>
    <row r="52" spans="1:27" x14ac:dyDescent="0.25">
      <c r="A52" s="289">
        <v>46113</v>
      </c>
      <c r="B52" s="290">
        <v>24198</v>
      </c>
      <c r="C52" s="284" t="s">
        <v>15253</v>
      </c>
      <c r="D52" s="282">
        <v>46113</v>
      </c>
      <c r="E52" s="316"/>
      <c r="F52" s="291"/>
      <c r="G52" s="317" t="s">
        <v>10324</v>
      </c>
      <c r="H52" s="309"/>
      <c r="I52" s="317" t="s">
        <v>10324</v>
      </c>
      <c r="J52" s="290" t="s">
        <v>1788</v>
      </c>
      <c r="K52" s="290" t="s">
        <v>551</v>
      </c>
      <c r="L52" s="244" t="str">
        <f>VLOOKUP($K52,[1]TONG_SL!$A$1:$D$65536,2,0)</f>
        <v>Chân giò heo muối 100g</v>
      </c>
      <c r="M52" s="244"/>
      <c r="N52" s="244" t="str">
        <f t="shared" si="5"/>
        <v>K-C6</v>
      </c>
      <c r="O52" s="244"/>
      <c r="P52" s="244"/>
      <c r="Q52" s="244" t="str">
        <f>VLOOKUP(K52,TONG_SL!$A:$D,3,0)</f>
        <v>Gói</v>
      </c>
      <c r="R52" s="160">
        <v>10</v>
      </c>
      <c r="S52" s="159"/>
      <c r="T52" s="159">
        <f>VLOOKUP(VLOOKUP(G52,Ma_KH!$A:$R,18,0)&amp;K52,Gia_MB!$A:$F,6,0)</f>
        <v>24549</v>
      </c>
      <c r="U52" s="254">
        <f t="shared" si="6"/>
        <v>245490</v>
      </c>
      <c r="V52" s="159"/>
      <c r="W52" s="246">
        <f t="shared" si="7"/>
        <v>0</v>
      </c>
      <c r="X52" s="247" t="str">
        <f t="shared" si="8"/>
        <v>8</v>
      </c>
      <c r="Y52" s="159"/>
      <c r="Z52" s="254">
        <f t="shared" si="9"/>
        <v>19639.2</v>
      </c>
      <c r="AA52" s="5">
        <f>VLOOKUP(G52,Ma_KH!$A:$R,14,0)</f>
        <v>0</v>
      </c>
    </row>
    <row r="53" spans="1:27" x14ac:dyDescent="0.25">
      <c r="A53" s="289">
        <v>46113</v>
      </c>
      <c r="B53" s="290">
        <v>24198</v>
      </c>
      <c r="C53" s="284" t="s">
        <v>15253</v>
      </c>
      <c r="D53" s="282">
        <v>46113</v>
      </c>
      <c r="E53" s="316"/>
      <c r="F53" s="291"/>
      <c r="G53" s="317" t="s">
        <v>10324</v>
      </c>
      <c r="H53" s="309"/>
      <c r="I53" s="317" t="s">
        <v>10324</v>
      </c>
      <c r="J53" s="290" t="s">
        <v>1788</v>
      </c>
      <c r="K53" s="290" t="s">
        <v>27</v>
      </c>
      <c r="L53" s="244" t="str">
        <f>VLOOKUP($K53,[1]TONG_SL!$A$1:$D$65536,2,0)</f>
        <v>Chân giò heo muối 300g</v>
      </c>
      <c r="M53" s="244"/>
      <c r="N53" s="244" t="str">
        <f t="shared" si="5"/>
        <v>K-C6</v>
      </c>
      <c r="O53" s="244"/>
      <c r="P53" s="244"/>
      <c r="Q53" s="244" t="str">
        <f>VLOOKUP(K53,TONG_SL!$A:$D,3,0)</f>
        <v>Túi</v>
      </c>
      <c r="R53" s="160">
        <v>3</v>
      </c>
      <c r="S53" s="159"/>
      <c r="T53" s="159">
        <f>VLOOKUP(VLOOKUP(G53,Ma_KH!$A:$R,18,0)&amp;K53,Gia_MB!$A:$F,6,0)</f>
        <v>73431</v>
      </c>
      <c r="U53" s="254">
        <f t="shared" si="6"/>
        <v>220293</v>
      </c>
      <c r="V53" s="159"/>
      <c r="W53" s="246">
        <f t="shared" si="7"/>
        <v>0</v>
      </c>
      <c r="X53" s="247" t="str">
        <f t="shared" si="8"/>
        <v>8</v>
      </c>
      <c r="Y53" s="159"/>
      <c r="Z53" s="254">
        <f t="shared" si="9"/>
        <v>17623.439999999999</v>
      </c>
      <c r="AA53" s="5">
        <f>VLOOKUP(G53,Ma_KH!$A:$R,14,0)</f>
        <v>0</v>
      </c>
    </row>
    <row r="54" spans="1:27" x14ac:dyDescent="0.25">
      <c r="A54" s="289">
        <v>46113</v>
      </c>
      <c r="B54" s="290">
        <v>24198</v>
      </c>
      <c r="C54" s="291" t="s">
        <v>15253</v>
      </c>
      <c r="D54" s="289">
        <v>46113</v>
      </c>
      <c r="E54" s="316"/>
      <c r="F54" s="291"/>
      <c r="G54" s="317" t="s">
        <v>10324</v>
      </c>
      <c r="H54" s="309"/>
      <c r="I54" s="317" t="s">
        <v>10324</v>
      </c>
      <c r="J54" s="290" t="s">
        <v>1788</v>
      </c>
      <c r="K54" s="290" t="s">
        <v>32</v>
      </c>
      <c r="L54" s="243" t="str">
        <f>VLOOKUP($K54,[1]TONG_SL!$A$1:$D$65536,2,0)</f>
        <v>Giò Tai Lưỡi Xào 250g</v>
      </c>
      <c r="M54" s="243"/>
      <c r="N54" s="243" t="str">
        <f t="shared" si="5"/>
        <v>K-C6</v>
      </c>
      <c r="O54" s="243"/>
      <c r="P54" s="243"/>
      <c r="Q54" s="243" t="str">
        <f>VLOOKUP(K54,TONG_SL!$A:$D,3,0)</f>
        <v>Túi</v>
      </c>
      <c r="R54" s="160">
        <v>2</v>
      </c>
      <c r="S54" s="160"/>
      <c r="T54" s="160">
        <f>VLOOKUP(VLOOKUP(G54,Ma_KH!$A:$R,18,0)&amp;K54,Gia_MB!$A:$F,6,0)</f>
        <v>50182</v>
      </c>
      <c r="U54" s="255">
        <f t="shared" si="6"/>
        <v>100364</v>
      </c>
      <c r="V54" s="160"/>
      <c r="W54" s="256">
        <f t="shared" si="7"/>
        <v>0</v>
      </c>
      <c r="X54" s="257" t="str">
        <f t="shared" si="8"/>
        <v>8</v>
      </c>
      <c r="Y54" s="160"/>
      <c r="Z54" s="255">
        <f t="shared" si="9"/>
        <v>8029.12</v>
      </c>
      <c r="AA54" s="258">
        <f>VLOOKUP(G54,Ma_KH!$A:$R,14,0)</f>
        <v>0</v>
      </c>
    </row>
    <row r="55" spans="1:27" x14ac:dyDescent="0.25">
      <c r="A55" s="289">
        <v>46113</v>
      </c>
      <c r="B55" s="290">
        <v>24235</v>
      </c>
      <c r="C55" s="284" t="s">
        <v>15253</v>
      </c>
      <c r="D55" s="282">
        <v>46114</v>
      </c>
      <c r="E55" s="316"/>
      <c r="F55" s="291"/>
      <c r="G55" s="195" t="s">
        <v>15404</v>
      </c>
      <c r="H55" s="309"/>
      <c r="I55" s="195" t="s">
        <v>15404</v>
      </c>
      <c r="J55" s="290" t="s">
        <v>1788</v>
      </c>
      <c r="K55" s="290" t="s">
        <v>34</v>
      </c>
      <c r="L55" s="244" t="str">
        <f>VLOOKUP($K55,[1]TONG_SL!$A$1:$D$65536,2,0)</f>
        <v>Tai heo muối 200g</v>
      </c>
      <c r="M55" s="244"/>
      <c r="N55" s="244" t="str">
        <f t="shared" ref="N55:N86" si="10">IF($B55&lt;&gt;"","K-C6","")</f>
        <v>K-C6</v>
      </c>
      <c r="O55" s="244"/>
      <c r="P55" s="244"/>
      <c r="Q55" s="244" t="str">
        <f>VLOOKUP(K55,TONG_SL!$A:$D,3,0)</f>
        <v>Túi</v>
      </c>
      <c r="R55" s="160">
        <v>20</v>
      </c>
      <c r="S55" s="159"/>
      <c r="T55" s="159" t="e">
        <f>VLOOKUP(VLOOKUP(G55,Ma_KH!$A:$R,18,0)&amp;K55,Gia_MB!$A:$F,6,0)</f>
        <v>#N/A</v>
      </c>
      <c r="U55" s="254" t="e">
        <f t="shared" ref="U55:U86" si="11">T55*R55</f>
        <v>#N/A</v>
      </c>
      <c r="V55" s="159"/>
      <c r="W55" s="246" t="e">
        <f t="shared" ref="W55:W86" si="12">U55*V55</f>
        <v>#N/A</v>
      </c>
      <c r="X55" s="247" t="str">
        <f t="shared" ref="X55:X86" si="13">IF(B55&lt;&gt;"","8","0")</f>
        <v>8</v>
      </c>
      <c r="Y55" s="159"/>
      <c r="Z55" s="254" t="e">
        <f t="shared" ref="Z55:Z86" si="14">U55*X55%</f>
        <v>#N/A</v>
      </c>
      <c r="AA55" s="5" t="e">
        <f>VLOOKUP(G55,Ma_KH!$A:$R,14,0)</f>
        <v>#N/A</v>
      </c>
    </row>
    <row r="56" spans="1:27" x14ac:dyDescent="0.25">
      <c r="A56" s="289">
        <v>46113</v>
      </c>
      <c r="B56" s="290">
        <v>24235</v>
      </c>
      <c r="C56" s="284" t="s">
        <v>15253</v>
      </c>
      <c r="D56" s="282">
        <v>46114</v>
      </c>
      <c r="E56" s="316"/>
      <c r="F56" s="291"/>
      <c r="G56" s="317" t="s">
        <v>15404</v>
      </c>
      <c r="H56" s="309"/>
      <c r="I56" s="317" t="s">
        <v>15404</v>
      </c>
      <c r="J56" s="290" t="s">
        <v>1788</v>
      </c>
      <c r="K56" s="290" t="s">
        <v>27</v>
      </c>
      <c r="L56" s="244" t="str">
        <f>VLOOKUP($K56,[1]TONG_SL!$A$1:$D$65536,2,0)</f>
        <v>Chân giò heo muối 300g</v>
      </c>
      <c r="M56" s="244"/>
      <c r="N56" s="244" t="str">
        <f t="shared" si="10"/>
        <v>K-C6</v>
      </c>
      <c r="O56" s="244"/>
      <c r="P56" s="244"/>
      <c r="Q56" s="244" t="str">
        <f>VLOOKUP(K56,TONG_SL!$A:$D,3,0)</f>
        <v>Túi</v>
      </c>
      <c r="R56" s="160">
        <v>80</v>
      </c>
      <c r="S56" s="159"/>
      <c r="T56" s="159" t="e">
        <f>VLOOKUP(VLOOKUP(G56,Ma_KH!$A:$R,18,0)&amp;K56,Gia_MB!$A:$F,6,0)</f>
        <v>#N/A</v>
      </c>
      <c r="U56" s="254" t="e">
        <f t="shared" si="11"/>
        <v>#N/A</v>
      </c>
      <c r="V56" s="159"/>
      <c r="W56" s="246" t="e">
        <f t="shared" si="12"/>
        <v>#N/A</v>
      </c>
      <c r="X56" s="247" t="str">
        <f t="shared" si="13"/>
        <v>8</v>
      </c>
      <c r="Y56" s="159"/>
      <c r="Z56" s="254" t="e">
        <f t="shared" si="14"/>
        <v>#N/A</v>
      </c>
      <c r="AA56" s="5" t="e">
        <f>VLOOKUP(G56,Ma_KH!$A:$R,14,0)</f>
        <v>#N/A</v>
      </c>
    </row>
    <row r="57" spans="1:27" x14ac:dyDescent="0.25">
      <c r="A57" s="289">
        <v>46113</v>
      </c>
      <c r="B57" s="290">
        <v>24235</v>
      </c>
      <c r="C57" s="284" t="s">
        <v>15253</v>
      </c>
      <c r="D57" s="282">
        <v>46114</v>
      </c>
      <c r="E57" s="316"/>
      <c r="F57" s="291"/>
      <c r="G57" s="317" t="s">
        <v>15404</v>
      </c>
      <c r="H57" s="309"/>
      <c r="I57" s="317" t="s">
        <v>15404</v>
      </c>
      <c r="J57" s="290" t="s">
        <v>1788</v>
      </c>
      <c r="K57" s="290" t="s">
        <v>30</v>
      </c>
      <c r="L57" s="244" t="str">
        <f>VLOOKUP($K57,[1]TONG_SL!$A$1:$D$65536,2,0)</f>
        <v>Gà muối 500g</v>
      </c>
      <c r="M57" s="244"/>
      <c r="N57" s="244" t="str">
        <f t="shared" si="10"/>
        <v>K-C6</v>
      </c>
      <c r="O57" s="244"/>
      <c r="P57" s="244"/>
      <c r="Q57" s="244" t="str">
        <f>VLOOKUP(K57,TONG_SL!$A:$D,3,0)</f>
        <v>Túi</v>
      </c>
      <c r="R57" s="160">
        <v>70</v>
      </c>
      <c r="S57" s="159"/>
      <c r="T57" s="159" t="e">
        <f>VLOOKUP(VLOOKUP(G57,Ma_KH!$A:$R,18,0)&amp;K57,Gia_MB!$A:$F,6,0)</f>
        <v>#N/A</v>
      </c>
      <c r="U57" s="254" t="e">
        <f t="shared" si="11"/>
        <v>#N/A</v>
      </c>
      <c r="V57" s="159"/>
      <c r="W57" s="246" t="e">
        <f t="shared" si="12"/>
        <v>#N/A</v>
      </c>
      <c r="X57" s="247" t="str">
        <f t="shared" si="13"/>
        <v>8</v>
      </c>
      <c r="Y57" s="159"/>
      <c r="Z57" s="254" t="e">
        <f t="shared" si="14"/>
        <v>#N/A</v>
      </c>
      <c r="AA57" s="5" t="e">
        <f>VLOOKUP(G57,Ma_KH!$A:$R,14,0)</f>
        <v>#N/A</v>
      </c>
    </row>
    <row r="58" spans="1:27" x14ac:dyDescent="0.25">
      <c r="A58" s="289">
        <v>46113</v>
      </c>
      <c r="B58" s="290">
        <v>24235</v>
      </c>
      <c r="C58" s="284" t="s">
        <v>15253</v>
      </c>
      <c r="D58" s="282">
        <v>46114</v>
      </c>
      <c r="E58" s="316"/>
      <c r="F58" s="291"/>
      <c r="G58" s="317" t="s">
        <v>15404</v>
      </c>
      <c r="H58" s="309"/>
      <c r="I58" s="317" t="s">
        <v>15404</v>
      </c>
      <c r="J58" s="290" t="s">
        <v>1788</v>
      </c>
      <c r="K58" s="290" t="s">
        <v>32</v>
      </c>
      <c r="L58" s="244" t="str">
        <f>VLOOKUP($K58,[1]TONG_SL!$A$1:$D$65536,2,0)</f>
        <v>Giò Tai Lưỡi Xào 250g</v>
      </c>
      <c r="M58" s="244"/>
      <c r="N58" s="244" t="str">
        <f t="shared" si="10"/>
        <v>K-C6</v>
      </c>
      <c r="O58" s="244"/>
      <c r="P58" s="244"/>
      <c r="Q58" s="244" t="str">
        <f>VLOOKUP(K58,TONG_SL!$A:$D,3,0)</f>
        <v>Túi</v>
      </c>
      <c r="R58" s="160">
        <v>16</v>
      </c>
      <c r="S58" s="159"/>
      <c r="T58" s="159" t="e">
        <f>VLOOKUP(VLOOKUP(G58,Ma_KH!$A:$R,18,0)&amp;K58,Gia_MB!$A:$F,6,0)</f>
        <v>#N/A</v>
      </c>
      <c r="U58" s="254" t="e">
        <f t="shared" si="11"/>
        <v>#N/A</v>
      </c>
      <c r="V58" s="159"/>
      <c r="W58" s="246" t="e">
        <f t="shared" si="12"/>
        <v>#N/A</v>
      </c>
      <c r="X58" s="247" t="str">
        <f t="shared" si="13"/>
        <v>8</v>
      </c>
      <c r="Y58" s="159"/>
      <c r="Z58" s="254" t="e">
        <f t="shared" si="14"/>
        <v>#N/A</v>
      </c>
      <c r="AA58" s="5" t="e">
        <f>VLOOKUP(G58,Ma_KH!$A:$R,14,0)</f>
        <v>#N/A</v>
      </c>
    </row>
    <row r="59" spans="1:27" x14ac:dyDescent="0.25">
      <c r="A59" s="289">
        <v>46113</v>
      </c>
      <c r="B59" s="290">
        <v>24235</v>
      </c>
      <c r="C59" s="284" t="s">
        <v>15253</v>
      </c>
      <c r="D59" s="282">
        <v>46114</v>
      </c>
      <c r="E59" s="316"/>
      <c r="F59" s="291"/>
      <c r="G59" s="317" t="s">
        <v>15404</v>
      </c>
      <c r="H59" s="309"/>
      <c r="I59" s="317" t="s">
        <v>15404</v>
      </c>
      <c r="J59" s="290" t="s">
        <v>1788</v>
      </c>
      <c r="K59" s="290" t="s">
        <v>48</v>
      </c>
      <c r="L59" s="244" t="str">
        <f>VLOOKUP($K59,[1]TONG_SL!$A$1:$D$65536,2,0)</f>
        <v>Mọc Nấm Hương 250g</v>
      </c>
      <c r="M59" s="244"/>
      <c r="N59" s="244" t="str">
        <f t="shared" si="10"/>
        <v>K-C6</v>
      </c>
      <c r="O59" s="244"/>
      <c r="P59" s="244"/>
      <c r="Q59" s="244" t="str">
        <f>VLOOKUP(K59,TONG_SL!$A:$D,3,0)</f>
        <v>Túi</v>
      </c>
      <c r="R59" s="160">
        <v>15</v>
      </c>
      <c r="S59" s="159"/>
      <c r="T59" s="159" t="e">
        <f>VLOOKUP(VLOOKUP(G59,Ma_KH!$A:$R,18,0)&amp;K59,Gia_MB!$A:$F,6,0)</f>
        <v>#N/A</v>
      </c>
      <c r="U59" s="254" t="e">
        <f t="shared" si="11"/>
        <v>#N/A</v>
      </c>
      <c r="V59" s="159"/>
      <c r="W59" s="246" t="e">
        <f t="shared" si="12"/>
        <v>#N/A</v>
      </c>
      <c r="X59" s="247" t="str">
        <f t="shared" si="13"/>
        <v>8</v>
      </c>
      <c r="Y59" s="159"/>
      <c r="Z59" s="254" t="e">
        <f t="shared" si="14"/>
        <v>#N/A</v>
      </c>
      <c r="AA59" s="5" t="e">
        <f>VLOOKUP(G59,Ma_KH!$A:$R,14,0)</f>
        <v>#N/A</v>
      </c>
    </row>
    <row r="60" spans="1:27" x14ac:dyDescent="0.25">
      <c r="A60" s="289">
        <v>46113</v>
      </c>
      <c r="B60" s="290">
        <v>24305</v>
      </c>
      <c r="C60" s="284" t="s">
        <v>15253</v>
      </c>
      <c r="D60" s="282">
        <v>46114</v>
      </c>
      <c r="E60" s="316"/>
      <c r="F60" s="291"/>
      <c r="G60" s="317" t="s">
        <v>12212</v>
      </c>
      <c r="H60" s="309"/>
      <c r="I60" s="317" t="s">
        <v>12212</v>
      </c>
      <c r="J60" s="290" t="s">
        <v>1784</v>
      </c>
      <c r="K60" s="290" t="s">
        <v>37</v>
      </c>
      <c r="L60" s="244" t="str">
        <f>VLOOKUP($K60,[1]TONG_SL!$A$1:$D$65536,2,0)</f>
        <v>Chả cốm 300g</v>
      </c>
      <c r="M60" s="244"/>
      <c r="N60" s="244" t="str">
        <f t="shared" si="10"/>
        <v>K-C6</v>
      </c>
      <c r="O60" s="244"/>
      <c r="P60" s="244"/>
      <c r="Q60" s="244" t="str">
        <f>VLOOKUP(K60,TONG_SL!$A:$D,3,0)</f>
        <v>Túi</v>
      </c>
      <c r="R60" s="160">
        <v>2</v>
      </c>
      <c r="S60" s="159"/>
      <c r="T60" s="159">
        <f>VLOOKUP(VLOOKUP(G60,Ma_KH!$A:$R,18,0)&amp;K60,Gia_MB!$A:$F,6,0)</f>
        <v>74250</v>
      </c>
      <c r="U60" s="254">
        <f t="shared" si="11"/>
        <v>148500</v>
      </c>
      <c r="V60" s="159"/>
      <c r="W60" s="246">
        <f t="shared" si="12"/>
        <v>0</v>
      </c>
      <c r="X60" s="247" t="str">
        <f t="shared" si="13"/>
        <v>8</v>
      </c>
      <c r="Y60" s="159"/>
      <c r="Z60" s="254">
        <f t="shared" si="14"/>
        <v>11880</v>
      </c>
      <c r="AA60" s="5">
        <f>VLOOKUP(G60,Ma_KH!$A:$R,14,0)</f>
        <v>51</v>
      </c>
    </row>
    <row r="61" spans="1:27" x14ac:dyDescent="0.25">
      <c r="A61" s="289">
        <v>46113</v>
      </c>
      <c r="B61" s="290">
        <v>24305</v>
      </c>
      <c r="C61" s="284" t="s">
        <v>15253</v>
      </c>
      <c r="D61" s="282">
        <v>46114</v>
      </c>
      <c r="E61" s="316"/>
      <c r="F61" s="291"/>
      <c r="G61" s="317" t="s">
        <v>12212</v>
      </c>
      <c r="H61" s="309"/>
      <c r="I61" s="317" t="s">
        <v>12212</v>
      </c>
      <c r="J61" s="290" t="s">
        <v>1784</v>
      </c>
      <c r="K61" s="290" t="s">
        <v>39</v>
      </c>
      <c r="L61" s="244" t="str">
        <f>VLOOKUP($K61,[1]TONG_SL!$A$1:$D$65536,2,0)</f>
        <v>Chả nướng 300g</v>
      </c>
      <c r="M61" s="244"/>
      <c r="N61" s="244" t="str">
        <f t="shared" si="10"/>
        <v>K-C6</v>
      </c>
      <c r="O61" s="244"/>
      <c r="P61" s="244"/>
      <c r="Q61" s="244" t="str">
        <f>VLOOKUP(K61,TONG_SL!$A:$D,3,0)</f>
        <v>Túi</v>
      </c>
      <c r="R61" s="160">
        <v>3</v>
      </c>
      <c r="S61" s="159"/>
      <c r="T61" s="159">
        <f>VLOOKUP(VLOOKUP(G61,Ma_KH!$A:$R,18,0)&amp;K61,Gia_MB!$A:$F,6,0)</f>
        <v>70950</v>
      </c>
      <c r="U61" s="254">
        <f t="shared" si="11"/>
        <v>212850</v>
      </c>
      <c r="V61" s="159"/>
      <c r="W61" s="246">
        <f t="shared" si="12"/>
        <v>0</v>
      </c>
      <c r="X61" s="247" t="str">
        <f t="shared" si="13"/>
        <v>8</v>
      </c>
      <c r="Y61" s="159"/>
      <c r="Z61" s="254">
        <f t="shared" si="14"/>
        <v>17028</v>
      </c>
      <c r="AA61" s="5">
        <f>VLOOKUP(G61,Ma_KH!$A:$R,14,0)</f>
        <v>51</v>
      </c>
    </row>
    <row r="62" spans="1:27" x14ac:dyDescent="0.25">
      <c r="A62" s="289">
        <v>46113</v>
      </c>
      <c r="B62" s="290">
        <v>24305</v>
      </c>
      <c r="C62" s="284" t="s">
        <v>15253</v>
      </c>
      <c r="D62" s="282">
        <v>46114</v>
      </c>
      <c r="E62" s="316"/>
      <c r="F62" s="291"/>
      <c r="G62" s="317" t="s">
        <v>12212</v>
      </c>
      <c r="H62" s="309"/>
      <c r="I62" s="317" t="s">
        <v>12212</v>
      </c>
      <c r="J62" s="290" t="s">
        <v>1784</v>
      </c>
      <c r="K62" s="290" t="s">
        <v>542</v>
      </c>
      <c r="L62" s="244" t="str">
        <f>VLOOKUP($K62,[1]TONG_SL!$A$1:$D$65536,2,0)</f>
        <v>Chân giò heo muối 500g</v>
      </c>
      <c r="M62" s="244"/>
      <c r="N62" s="244" t="str">
        <f t="shared" si="10"/>
        <v>K-C6</v>
      </c>
      <c r="O62" s="244"/>
      <c r="P62" s="244"/>
      <c r="Q62" s="244" t="str">
        <f>VLOOKUP(K62,TONG_SL!$A:$D,3,0)</f>
        <v>Túi</v>
      </c>
      <c r="R62" s="160">
        <v>2</v>
      </c>
      <c r="S62" s="159"/>
      <c r="T62" s="159">
        <f>VLOOKUP(VLOOKUP(G62,Ma_KH!$A:$R,18,0)&amp;K62,Gia_MB!$A:$F,6,0)</f>
        <v>119066</v>
      </c>
      <c r="U62" s="254">
        <f t="shared" si="11"/>
        <v>238132</v>
      </c>
      <c r="V62" s="159"/>
      <c r="W62" s="246">
        <f t="shared" si="12"/>
        <v>0</v>
      </c>
      <c r="X62" s="247" t="str">
        <f t="shared" si="13"/>
        <v>8</v>
      </c>
      <c r="Y62" s="159"/>
      <c r="Z62" s="254">
        <f t="shared" si="14"/>
        <v>19050.560000000001</v>
      </c>
      <c r="AA62" s="5">
        <f>VLOOKUP(G62,Ma_KH!$A:$R,14,0)</f>
        <v>51</v>
      </c>
    </row>
    <row r="63" spans="1:27" x14ac:dyDescent="0.25">
      <c r="A63" s="289">
        <v>46113</v>
      </c>
      <c r="B63" s="290">
        <v>24305</v>
      </c>
      <c r="C63" s="284" t="s">
        <v>15253</v>
      </c>
      <c r="D63" s="282">
        <v>46114</v>
      </c>
      <c r="E63" s="316"/>
      <c r="F63" s="291"/>
      <c r="G63" s="317" t="s">
        <v>12212</v>
      </c>
      <c r="H63" s="309"/>
      <c r="I63" s="317" t="s">
        <v>12212</v>
      </c>
      <c r="J63" s="290" t="s">
        <v>1784</v>
      </c>
      <c r="K63" s="290" t="s">
        <v>30</v>
      </c>
      <c r="L63" s="244" t="str">
        <f>VLOOKUP($K63,[1]TONG_SL!$A$1:$D$65536,2,0)</f>
        <v>Gà muối 500g</v>
      </c>
      <c r="M63" s="244"/>
      <c r="N63" s="244" t="str">
        <f t="shared" si="10"/>
        <v>K-C6</v>
      </c>
      <c r="O63" s="244"/>
      <c r="P63" s="244"/>
      <c r="Q63" s="244" t="str">
        <f>VLOOKUP(K63,TONG_SL!$A:$D,3,0)</f>
        <v>Túi</v>
      </c>
      <c r="R63" s="160">
        <v>3</v>
      </c>
      <c r="S63" s="159"/>
      <c r="T63" s="159">
        <f>VLOOKUP(VLOOKUP(G63,Ma_KH!$A:$R,18,0)&amp;K63,Gia_MB!$A:$F,6,0)</f>
        <v>111058</v>
      </c>
      <c r="U63" s="254">
        <f t="shared" si="11"/>
        <v>333174</v>
      </c>
      <c r="V63" s="159"/>
      <c r="W63" s="246">
        <f t="shared" si="12"/>
        <v>0</v>
      </c>
      <c r="X63" s="247" t="str">
        <f t="shared" si="13"/>
        <v>8</v>
      </c>
      <c r="Y63" s="159"/>
      <c r="Z63" s="254">
        <f t="shared" si="14"/>
        <v>26653.920000000002</v>
      </c>
      <c r="AA63" s="5">
        <f>VLOOKUP(G63,Ma_KH!$A:$R,14,0)</f>
        <v>51</v>
      </c>
    </row>
    <row r="64" spans="1:27" x14ac:dyDescent="0.25">
      <c r="A64" s="289">
        <v>46113</v>
      </c>
      <c r="B64" s="290">
        <v>24305</v>
      </c>
      <c r="C64" s="284" t="s">
        <v>15253</v>
      </c>
      <c r="D64" s="282">
        <v>46114</v>
      </c>
      <c r="E64" s="316"/>
      <c r="F64" s="291"/>
      <c r="G64" s="317" t="s">
        <v>12212</v>
      </c>
      <c r="H64" s="309"/>
      <c r="I64" s="317" t="s">
        <v>12212</v>
      </c>
      <c r="J64" s="290" t="s">
        <v>1784</v>
      </c>
      <c r="K64" s="290" t="s">
        <v>7263</v>
      </c>
      <c r="L64" s="244" t="str">
        <f>VLOOKUP($K64,[1]TONG_SL!$A$1:$D$65536,2,0)</f>
        <v>Lạp xưởng Tây Bắc 500g</v>
      </c>
      <c r="M64" s="244"/>
      <c r="N64" s="244" t="str">
        <f t="shared" si="10"/>
        <v>K-C6</v>
      </c>
      <c r="O64" s="244"/>
      <c r="P64" s="244"/>
      <c r="Q64" s="244" t="str">
        <f>VLOOKUP(K64,TONG_SL!$A:$D,3,0)</f>
        <v>Túi</v>
      </c>
      <c r="R64" s="160">
        <v>2</v>
      </c>
      <c r="S64" s="159"/>
      <c r="T64" s="159" t="e">
        <f>VLOOKUP(VLOOKUP(G64,Ma_KH!$A:$R,18,0)&amp;K64,Gia_MB!$A:$F,6,0)</f>
        <v>#N/A</v>
      </c>
      <c r="U64" s="254" t="e">
        <f t="shared" si="11"/>
        <v>#N/A</v>
      </c>
      <c r="V64" s="159"/>
      <c r="W64" s="246" t="e">
        <f t="shared" si="12"/>
        <v>#N/A</v>
      </c>
      <c r="X64" s="247" t="str">
        <f t="shared" si="13"/>
        <v>8</v>
      </c>
      <c r="Y64" s="159"/>
      <c r="Z64" s="254" t="e">
        <f t="shared" si="14"/>
        <v>#N/A</v>
      </c>
      <c r="AA64" s="5">
        <f>VLOOKUP(G64,Ma_KH!$A:$R,14,0)</f>
        <v>51</v>
      </c>
    </row>
    <row r="65" spans="1:27" x14ac:dyDescent="0.25">
      <c r="A65" s="289">
        <v>46113</v>
      </c>
      <c r="B65" s="290">
        <v>24288</v>
      </c>
      <c r="C65" s="284" t="s">
        <v>15253</v>
      </c>
      <c r="D65" s="282">
        <v>46114</v>
      </c>
      <c r="E65" s="316"/>
      <c r="F65" s="291"/>
      <c r="G65" s="317" t="s">
        <v>12163</v>
      </c>
      <c r="H65" s="309"/>
      <c r="I65" s="317" t="s">
        <v>12163</v>
      </c>
      <c r="J65" s="290" t="s">
        <v>1784</v>
      </c>
      <c r="K65" s="290" t="s">
        <v>553</v>
      </c>
      <c r="L65" s="244" t="str">
        <f>VLOOKUP($K65,[1]TONG_SL!$A$1:$D$65536,2,0)</f>
        <v>Gà muối hun khói 300g</v>
      </c>
      <c r="M65" s="244"/>
      <c r="N65" s="244" t="str">
        <f t="shared" si="10"/>
        <v>K-C6</v>
      </c>
      <c r="O65" s="244"/>
      <c r="P65" s="244"/>
      <c r="Q65" s="244" t="str">
        <f>VLOOKUP(K65,TONG_SL!$A:$D,3,0)</f>
        <v>Túi</v>
      </c>
      <c r="R65" s="160">
        <v>2</v>
      </c>
      <c r="S65" s="159"/>
      <c r="T65" s="159">
        <f>VLOOKUP(VLOOKUP(G65,Ma_KH!$A:$R,18,0)&amp;K65,Gia_MB!$A:$F,6,0)</f>
        <v>70000</v>
      </c>
      <c r="U65" s="254">
        <f t="shared" si="11"/>
        <v>140000</v>
      </c>
      <c r="V65" s="159"/>
      <c r="W65" s="246">
        <f t="shared" si="12"/>
        <v>0</v>
      </c>
      <c r="X65" s="247" t="str">
        <f t="shared" si="13"/>
        <v>8</v>
      </c>
      <c r="Y65" s="159"/>
      <c r="Z65" s="254">
        <f t="shared" si="14"/>
        <v>11200</v>
      </c>
      <c r="AA65" s="5">
        <f>VLOOKUP(G65,Ma_KH!$A:$R,14,0)</f>
        <v>51</v>
      </c>
    </row>
    <row r="66" spans="1:27" x14ac:dyDescent="0.25">
      <c r="A66" s="289">
        <v>46113</v>
      </c>
      <c r="B66" s="290">
        <v>24288</v>
      </c>
      <c r="C66" s="284" t="s">
        <v>15253</v>
      </c>
      <c r="D66" s="282">
        <v>46114</v>
      </c>
      <c r="E66" s="316"/>
      <c r="F66" s="291"/>
      <c r="G66" s="317" t="s">
        <v>12163</v>
      </c>
      <c r="H66" s="309"/>
      <c r="I66" s="317" t="s">
        <v>12163</v>
      </c>
      <c r="J66" s="290" t="s">
        <v>1784</v>
      </c>
      <c r="K66" s="290" t="s">
        <v>30</v>
      </c>
      <c r="L66" s="244" t="str">
        <f>VLOOKUP($K66,[1]TONG_SL!$A$1:$D$65536,2,0)</f>
        <v>Gà muối 500g</v>
      </c>
      <c r="M66" s="244"/>
      <c r="N66" s="244" t="str">
        <f t="shared" si="10"/>
        <v>K-C6</v>
      </c>
      <c r="O66" s="244"/>
      <c r="P66" s="244"/>
      <c r="Q66" s="244" t="str">
        <f>VLOOKUP(K66,TONG_SL!$A:$D,3,0)</f>
        <v>Túi</v>
      </c>
      <c r="R66" s="160">
        <v>4</v>
      </c>
      <c r="S66" s="159"/>
      <c r="T66" s="159">
        <f>VLOOKUP(VLOOKUP(G66,Ma_KH!$A:$R,18,0)&amp;K66,Gia_MB!$A:$F,6,0)</f>
        <v>111058</v>
      </c>
      <c r="U66" s="254">
        <f t="shared" si="11"/>
        <v>444232</v>
      </c>
      <c r="V66" s="159"/>
      <c r="W66" s="246">
        <f t="shared" si="12"/>
        <v>0</v>
      </c>
      <c r="X66" s="247" t="str">
        <f t="shared" si="13"/>
        <v>8</v>
      </c>
      <c r="Y66" s="159"/>
      <c r="Z66" s="254">
        <f t="shared" si="14"/>
        <v>35538.559999999998</v>
      </c>
      <c r="AA66" s="5">
        <f>VLOOKUP(G66,Ma_KH!$A:$R,14,0)</f>
        <v>51</v>
      </c>
    </row>
    <row r="67" spans="1:27" x14ac:dyDescent="0.25">
      <c r="A67" s="289">
        <v>46113</v>
      </c>
      <c r="B67" s="290">
        <v>24289</v>
      </c>
      <c r="C67" s="284" t="s">
        <v>15253</v>
      </c>
      <c r="D67" s="282">
        <v>46114</v>
      </c>
      <c r="E67" s="316"/>
      <c r="F67" s="291"/>
      <c r="G67" s="317" t="s">
        <v>12162</v>
      </c>
      <c r="H67" s="309"/>
      <c r="I67" s="317" t="s">
        <v>12162</v>
      </c>
      <c r="J67" s="290" t="s">
        <v>1784</v>
      </c>
      <c r="K67" s="290" t="s">
        <v>37</v>
      </c>
      <c r="L67" s="244" t="str">
        <f>VLOOKUP($K67,[1]TONG_SL!$A$1:$D$65536,2,0)</f>
        <v>Chả cốm 300g</v>
      </c>
      <c r="M67" s="244"/>
      <c r="N67" s="244" t="str">
        <f t="shared" si="10"/>
        <v>K-C6</v>
      </c>
      <c r="O67" s="244"/>
      <c r="P67" s="244"/>
      <c r="Q67" s="244" t="str">
        <f>VLOOKUP(K67,TONG_SL!$A:$D,3,0)</f>
        <v>Túi</v>
      </c>
      <c r="R67" s="160">
        <v>2</v>
      </c>
      <c r="S67" s="159"/>
      <c r="T67" s="159">
        <f>VLOOKUP(VLOOKUP(G67,Ma_KH!$A:$R,18,0)&amp;K67,Gia_MB!$A:$F,6,0)</f>
        <v>74250</v>
      </c>
      <c r="U67" s="254">
        <f t="shared" si="11"/>
        <v>148500</v>
      </c>
      <c r="V67" s="159"/>
      <c r="W67" s="246">
        <f t="shared" si="12"/>
        <v>0</v>
      </c>
      <c r="X67" s="247" t="str">
        <f t="shared" si="13"/>
        <v>8</v>
      </c>
      <c r="Y67" s="159"/>
      <c r="Z67" s="254">
        <f t="shared" si="14"/>
        <v>11880</v>
      </c>
      <c r="AA67" s="5">
        <f>VLOOKUP(G67,Ma_KH!$A:$R,14,0)</f>
        <v>51</v>
      </c>
    </row>
    <row r="68" spans="1:27" x14ac:dyDescent="0.25">
      <c r="A68" s="289">
        <v>46113</v>
      </c>
      <c r="B68" s="290">
        <v>24289</v>
      </c>
      <c r="C68" s="284" t="s">
        <v>15253</v>
      </c>
      <c r="D68" s="282">
        <v>46114</v>
      </c>
      <c r="E68" s="316"/>
      <c r="F68" s="291"/>
      <c r="G68" s="317" t="s">
        <v>12162</v>
      </c>
      <c r="H68" s="309"/>
      <c r="I68" s="317" t="s">
        <v>12162</v>
      </c>
      <c r="J68" s="290" t="s">
        <v>1784</v>
      </c>
      <c r="K68" s="290" t="s">
        <v>32</v>
      </c>
      <c r="L68" s="244" t="str">
        <f>VLOOKUP($K68,[1]TONG_SL!$A$1:$D$65536,2,0)</f>
        <v>Giò Tai Lưỡi Xào 250g</v>
      </c>
      <c r="M68" s="244"/>
      <c r="N68" s="244" t="str">
        <f t="shared" si="10"/>
        <v>K-C6</v>
      </c>
      <c r="O68" s="244"/>
      <c r="P68" s="244"/>
      <c r="Q68" s="244" t="str">
        <f>VLOOKUP(K68,TONG_SL!$A:$D,3,0)</f>
        <v>Túi</v>
      </c>
      <c r="R68" s="159">
        <v>2</v>
      </c>
      <c r="S68" s="159"/>
      <c r="T68" s="159">
        <f>VLOOKUP(VLOOKUP(G68,Ma_KH!$A:$R,18,0)&amp;K68,Gia_MB!$A:$F,6,0)</f>
        <v>50182</v>
      </c>
      <c r="U68" s="254">
        <f t="shared" si="11"/>
        <v>100364</v>
      </c>
      <c r="V68" s="159"/>
      <c r="W68" s="246">
        <f t="shared" si="12"/>
        <v>0</v>
      </c>
      <c r="X68" s="247" t="str">
        <f t="shared" si="13"/>
        <v>8</v>
      </c>
      <c r="Y68" s="159"/>
      <c r="Z68" s="254">
        <f t="shared" si="14"/>
        <v>8029.12</v>
      </c>
      <c r="AA68" s="5">
        <f>VLOOKUP(G68,Ma_KH!$A:$R,14,0)</f>
        <v>51</v>
      </c>
    </row>
    <row r="69" spans="1:27" x14ac:dyDescent="0.25">
      <c r="A69" s="289">
        <v>46113</v>
      </c>
      <c r="B69" s="290">
        <v>24289</v>
      </c>
      <c r="C69" s="284" t="s">
        <v>15253</v>
      </c>
      <c r="D69" s="282">
        <v>46114</v>
      </c>
      <c r="E69" s="316"/>
      <c r="F69" s="291"/>
      <c r="G69" s="317" t="s">
        <v>12162</v>
      </c>
      <c r="H69" s="309"/>
      <c r="I69" s="317" t="s">
        <v>12162</v>
      </c>
      <c r="J69" s="290" t="s">
        <v>1784</v>
      </c>
      <c r="K69" s="290" t="s">
        <v>48</v>
      </c>
      <c r="L69" s="244" t="str">
        <f>VLOOKUP($K69,[1]TONG_SL!$A$1:$D$65536,2,0)</f>
        <v>Mọc Nấm Hương 250g</v>
      </c>
      <c r="M69" s="244"/>
      <c r="N69" s="244" t="str">
        <f t="shared" si="10"/>
        <v>K-C6</v>
      </c>
      <c r="O69" s="244"/>
      <c r="P69" s="244"/>
      <c r="Q69" s="244" t="str">
        <f>VLOOKUP(K69,TONG_SL!$A:$D,3,0)</f>
        <v>Túi</v>
      </c>
      <c r="R69" s="160">
        <v>4</v>
      </c>
      <c r="S69" s="159"/>
      <c r="T69" s="159">
        <f>VLOOKUP(VLOOKUP(G69,Ma_KH!$A:$R,18,0)&amp;K69,Gia_MB!$A:$F,6,0)</f>
        <v>46000</v>
      </c>
      <c r="U69" s="254">
        <f t="shared" si="11"/>
        <v>184000</v>
      </c>
      <c r="V69" s="159"/>
      <c r="W69" s="246">
        <f t="shared" si="12"/>
        <v>0</v>
      </c>
      <c r="X69" s="247" t="str">
        <f t="shared" si="13"/>
        <v>8</v>
      </c>
      <c r="Y69" s="159"/>
      <c r="Z69" s="254">
        <f t="shared" si="14"/>
        <v>14720</v>
      </c>
      <c r="AA69" s="5">
        <f>VLOOKUP(G69,Ma_KH!$A:$R,14,0)</f>
        <v>51</v>
      </c>
    </row>
    <row r="70" spans="1:27" x14ac:dyDescent="0.25">
      <c r="A70" s="289">
        <v>46113</v>
      </c>
      <c r="B70" s="290">
        <v>24289</v>
      </c>
      <c r="C70" s="284" t="s">
        <v>15253</v>
      </c>
      <c r="D70" s="282">
        <v>46114</v>
      </c>
      <c r="E70" s="316"/>
      <c r="F70" s="291"/>
      <c r="G70" s="317" t="s">
        <v>12162</v>
      </c>
      <c r="H70" s="309"/>
      <c r="I70" s="317" t="s">
        <v>12162</v>
      </c>
      <c r="J70" s="290" t="s">
        <v>1784</v>
      </c>
      <c r="K70" s="290" t="s">
        <v>52</v>
      </c>
      <c r="L70" s="244" t="str">
        <f>VLOOKUP($K70,[1]TONG_SL!$A$1:$D$65536,2,0)</f>
        <v>Gà xì dầu 500g</v>
      </c>
      <c r="M70" s="244"/>
      <c r="N70" s="244" t="str">
        <f t="shared" si="10"/>
        <v>K-C6</v>
      </c>
      <c r="O70" s="244"/>
      <c r="P70" s="244"/>
      <c r="Q70" s="244" t="str">
        <f>VLOOKUP(K70,TONG_SL!$A:$D,3,0)</f>
        <v>Túi</v>
      </c>
      <c r="R70" s="160">
        <v>2</v>
      </c>
      <c r="S70" s="159"/>
      <c r="T70" s="159">
        <f>VLOOKUP(VLOOKUP(G70,Ma_KH!$A:$R,18,0)&amp;K70,Gia_MB!$A:$F,6,0)</f>
        <v>111606</v>
      </c>
      <c r="U70" s="254">
        <f t="shared" si="11"/>
        <v>223212</v>
      </c>
      <c r="V70" s="159"/>
      <c r="W70" s="246">
        <f t="shared" si="12"/>
        <v>0</v>
      </c>
      <c r="X70" s="247" t="str">
        <f t="shared" si="13"/>
        <v>8</v>
      </c>
      <c r="Y70" s="159"/>
      <c r="Z70" s="254">
        <f t="shared" si="14"/>
        <v>17856.96</v>
      </c>
      <c r="AA70" s="5">
        <f>VLOOKUP(G70,Ma_KH!$A:$R,14,0)</f>
        <v>51</v>
      </c>
    </row>
    <row r="71" spans="1:27" x14ac:dyDescent="0.25">
      <c r="A71" s="289">
        <v>46113</v>
      </c>
      <c r="B71" s="290">
        <v>24293</v>
      </c>
      <c r="C71" s="284" t="s">
        <v>15253</v>
      </c>
      <c r="D71" s="282">
        <v>46114</v>
      </c>
      <c r="E71" s="316"/>
      <c r="F71" s="291"/>
      <c r="G71" s="317" t="s">
        <v>12149</v>
      </c>
      <c r="H71" s="309"/>
      <c r="I71" s="317" t="s">
        <v>12149</v>
      </c>
      <c r="J71" s="290" t="s">
        <v>1784</v>
      </c>
      <c r="K71" s="290" t="s">
        <v>27</v>
      </c>
      <c r="L71" s="244" t="str">
        <f>VLOOKUP($K71,[1]TONG_SL!$A$1:$D$65536,2,0)</f>
        <v>Chân giò heo muối 300g</v>
      </c>
      <c r="M71" s="244"/>
      <c r="N71" s="244" t="str">
        <f t="shared" si="10"/>
        <v>K-C6</v>
      </c>
      <c r="O71" s="244"/>
      <c r="P71" s="244"/>
      <c r="Q71" s="244" t="str">
        <f>VLOOKUP(K71,TONG_SL!$A:$D,3,0)</f>
        <v>Túi</v>
      </c>
      <c r="R71" s="160">
        <v>3</v>
      </c>
      <c r="S71" s="159"/>
      <c r="T71" s="159">
        <f>VLOOKUP(VLOOKUP(G71,Ma_KH!$A:$R,18,0)&amp;K71,Gia_MB!$A:$F,6,0)</f>
        <v>73431</v>
      </c>
      <c r="U71" s="254">
        <f t="shared" si="11"/>
        <v>220293</v>
      </c>
      <c r="V71" s="159"/>
      <c r="W71" s="246">
        <f t="shared" si="12"/>
        <v>0</v>
      </c>
      <c r="X71" s="247" t="str">
        <f t="shared" si="13"/>
        <v>8</v>
      </c>
      <c r="Y71" s="159"/>
      <c r="Z71" s="254">
        <f t="shared" si="14"/>
        <v>17623.439999999999</v>
      </c>
      <c r="AA71" s="5">
        <f>VLOOKUP(G71,Ma_KH!$A:$R,14,0)</f>
        <v>51</v>
      </c>
    </row>
    <row r="72" spans="1:27" x14ac:dyDescent="0.25">
      <c r="A72" s="289">
        <v>46113</v>
      </c>
      <c r="B72" s="290">
        <v>24293</v>
      </c>
      <c r="C72" s="284" t="s">
        <v>15253</v>
      </c>
      <c r="D72" s="282">
        <v>46114</v>
      </c>
      <c r="E72" s="316"/>
      <c r="F72" s="291"/>
      <c r="G72" s="317" t="s">
        <v>12149</v>
      </c>
      <c r="H72" s="309"/>
      <c r="I72" s="317" t="s">
        <v>12149</v>
      </c>
      <c r="J72" s="290" t="s">
        <v>1784</v>
      </c>
      <c r="K72" s="290" t="s">
        <v>542</v>
      </c>
      <c r="L72" s="244" t="str">
        <f>VLOOKUP($K72,[1]TONG_SL!$A$1:$D$65536,2,0)</f>
        <v>Chân giò heo muối 500g</v>
      </c>
      <c r="M72" s="244"/>
      <c r="N72" s="244" t="str">
        <f t="shared" si="10"/>
        <v>K-C6</v>
      </c>
      <c r="O72" s="244"/>
      <c r="P72" s="244"/>
      <c r="Q72" s="244" t="str">
        <f>VLOOKUP(K72,TONG_SL!$A:$D,3,0)</f>
        <v>Túi</v>
      </c>
      <c r="R72" s="160">
        <v>2</v>
      </c>
      <c r="S72" s="159"/>
      <c r="T72" s="159">
        <f>VLOOKUP(VLOOKUP(G72,Ma_KH!$A:$R,18,0)&amp;K72,Gia_MB!$A:$F,6,0)</f>
        <v>119066</v>
      </c>
      <c r="U72" s="254">
        <f t="shared" si="11"/>
        <v>238132</v>
      </c>
      <c r="V72" s="159"/>
      <c r="W72" s="246">
        <f t="shared" si="12"/>
        <v>0</v>
      </c>
      <c r="X72" s="247" t="str">
        <f t="shared" si="13"/>
        <v>8</v>
      </c>
      <c r="Y72" s="159"/>
      <c r="Z72" s="254">
        <f t="shared" si="14"/>
        <v>19050.560000000001</v>
      </c>
      <c r="AA72" s="5">
        <f>VLOOKUP(G72,Ma_KH!$A:$R,14,0)</f>
        <v>51</v>
      </c>
    </row>
    <row r="73" spans="1:27" x14ac:dyDescent="0.25">
      <c r="A73" s="289">
        <v>46113</v>
      </c>
      <c r="B73" s="290">
        <v>24293</v>
      </c>
      <c r="C73" s="284" t="s">
        <v>15253</v>
      </c>
      <c r="D73" s="282">
        <v>46114</v>
      </c>
      <c r="E73" s="316"/>
      <c r="F73" s="291"/>
      <c r="G73" s="317" t="s">
        <v>12149</v>
      </c>
      <c r="H73" s="309"/>
      <c r="I73" s="317" t="s">
        <v>12149</v>
      </c>
      <c r="J73" s="290" t="s">
        <v>1784</v>
      </c>
      <c r="K73" s="290" t="s">
        <v>553</v>
      </c>
      <c r="L73" s="244" t="str">
        <f>VLOOKUP($K73,[1]TONG_SL!$A$1:$D$65536,2,0)</f>
        <v>Gà muối hun khói 300g</v>
      </c>
      <c r="M73" s="244"/>
      <c r="N73" s="244" t="str">
        <f t="shared" si="10"/>
        <v>K-C6</v>
      </c>
      <c r="O73" s="244"/>
      <c r="P73" s="244"/>
      <c r="Q73" s="244" t="str">
        <f>VLOOKUP(K73,TONG_SL!$A:$D,3,0)</f>
        <v>Túi</v>
      </c>
      <c r="R73" s="160">
        <v>2</v>
      </c>
      <c r="S73" s="159"/>
      <c r="T73" s="159">
        <f>VLOOKUP(VLOOKUP(G73,Ma_KH!$A:$R,18,0)&amp;K73,Gia_MB!$A:$F,6,0)</f>
        <v>70000</v>
      </c>
      <c r="U73" s="254">
        <f t="shared" si="11"/>
        <v>140000</v>
      </c>
      <c r="V73" s="159"/>
      <c r="W73" s="246">
        <f t="shared" si="12"/>
        <v>0</v>
      </c>
      <c r="X73" s="247" t="str">
        <f t="shared" si="13"/>
        <v>8</v>
      </c>
      <c r="Y73" s="159"/>
      <c r="Z73" s="254">
        <f t="shared" si="14"/>
        <v>11200</v>
      </c>
      <c r="AA73" s="5">
        <f>VLOOKUP(G73,Ma_KH!$A:$R,14,0)</f>
        <v>51</v>
      </c>
    </row>
    <row r="74" spans="1:27" x14ac:dyDescent="0.25">
      <c r="A74" s="289">
        <v>46113</v>
      </c>
      <c r="B74" s="290">
        <v>24293</v>
      </c>
      <c r="C74" s="284" t="s">
        <v>15253</v>
      </c>
      <c r="D74" s="282">
        <v>46114</v>
      </c>
      <c r="E74" s="316"/>
      <c r="F74" s="291"/>
      <c r="G74" s="317" t="s">
        <v>12149</v>
      </c>
      <c r="H74" s="309"/>
      <c r="I74" s="317" t="s">
        <v>12149</v>
      </c>
      <c r="J74" s="290" t="s">
        <v>1784</v>
      </c>
      <c r="K74" s="290" t="s">
        <v>48</v>
      </c>
      <c r="L74" s="244" t="str">
        <f>VLOOKUP($K74,[1]TONG_SL!$A$1:$D$65536,2,0)</f>
        <v>Mọc Nấm Hương 250g</v>
      </c>
      <c r="M74" s="244"/>
      <c r="N74" s="244" t="str">
        <f t="shared" si="10"/>
        <v>K-C6</v>
      </c>
      <c r="O74" s="244"/>
      <c r="P74" s="244"/>
      <c r="Q74" s="244" t="str">
        <f>VLOOKUP(K74,TONG_SL!$A:$D,3,0)</f>
        <v>Túi</v>
      </c>
      <c r="R74" s="160">
        <v>3</v>
      </c>
      <c r="S74" s="159"/>
      <c r="T74" s="159">
        <f>VLOOKUP(VLOOKUP(G74,Ma_KH!$A:$R,18,0)&amp;K74,Gia_MB!$A:$F,6,0)</f>
        <v>46000</v>
      </c>
      <c r="U74" s="254">
        <f t="shared" si="11"/>
        <v>138000</v>
      </c>
      <c r="V74" s="159"/>
      <c r="W74" s="246">
        <f t="shared" si="12"/>
        <v>0</v>
      </c>
      <c r="X74" s="247" t="str">
        <f t="shared" si="13"/>
        <v>8</v>
      </c>
      <c r="Y74" s="159"/>
      <c r="Z74" s="254">
        <f t="shared" si="14"/>
        <v>11040</v>
      </c>
      <c r="AA74" s="5">
        <f>VLOOKUP(G74,Ma_KH!$A:$R,14,0)</f>
        <v>51</v>
      </c>
    </row>
    <row r="75" spans="1:27" x14ac:dyDescent="0.25">
      <c r="A75" s="289">
        <v>46113</v>
      </c>
      <c r="B75" s="290">
        <v>24293</v>
      </c>
      <c r="C75" s="284" t="s">
        <v>15253</v>
      </c>
      <c r="D75" s="282">
        <v>46114</v>
      </c>
      <c r="E75" s="316"/>
      <c r="F75" s="291"/>
      <c r="G75" s="317" t="s">
        <v>12149</v>
      </c>
      <c r="H75" s="309"/>
      <c r="I75" s="317" t="s">
        <v>12149</v>
      </c>
      <c r="J75" s="290" t="s">
        <v>1784</v>
      </c>
      <c r="K75" s="290" t="s">
        <v>52</v>
      </c>
      <c r="L75" s="244" t="str">
        <f>VLOOKUP($K75,[1]TONG_SL!$A$1:$D$65536,2,0)</f>
        <v>Gà xì dầu 500g</v>
      </c>
      <c r="M75" s="244"/>
      <c r="N75" s="244" t="str">
        <f t="shared" si="10"/>
        <v>K-C6</v>
      </c>
      <c r="O75" s="244"/>
      <c r="P75" s="244"/>
      <c r="Q75" s="244" t="str">
        <f>VLOOKUP(K75,TONG_SL!$A:$D,3,0)</f>
        <v>Túi</v>
      </c>
      <c r="R75" s="160">
        <v>2</v>
      </c>
      <c r="S75" s="159"/>
      <c r="T75" s="159">
        <f>VLOOKUP(VLOOKUP(G75,Ma_KH!$A:$R,18,0)&amp;K75,Gia_MB!$A:$F,6,0)</f>
        <v>111606</v>
      </c>
      <c r="U75" s="254">
        <f t="shared" si="11"/>
        <v>223212</v>
      </c>
      <c r="V75" s="159"/>
      <c r="W75" s="246">
        <f t="shared" si="12"/>
        <v>0</v>
      </c>
      <c r="X75" s="247" t="str">
        <f t="shared" si="13"/>
        <v>8</v>
      </c>
      <c r="Y75" s="159"/>
      <c r="Z75" s="254">
        <f t="shared" si="14"/>
        <v>17856.96</v>
      </c>
      <c r="AA75" s="5">
        <f>VLOOKUP(G75,Ma_KH!$A:$R,14,0)</f>
        <v>51</v>
      </c>
    </row>
    <row r="76" spans="1:27" x14ac:dyDescent="0.25">
      <c r="A76" s="289">
        <v>46113</v>
      </c>
      <c r="B76" s="290">
        <v>24297</v>
      </c>
      <c r="C76" s="284" t="s">
        <v>15253</v>
      </c>
      <c r="D76" s="282">
        <v>46114</v>
      </c>
      <c r="E76" s="316"/>
      <c r="F76" s="291"/>
      <c r="G76" s="317" t="s">
        <v>12154</v>
      </c>
      <c r="H76" s="309"/>
      <c r="I76" s="317" t="s">
        <v>12154</v>
      </c>
      <c r="J76" s="290" t="s">
        <v>1784</v>
      </c>
      <c r="K76" s="290" t="s">
        <v>37</v>
      </c>
      <c r="L76" s="244" t="str">
        <f>VLOOKUP($K76,[1]TONG_SL!$A$1:$D$65536,2,0)</f>
        <v>Chả cốm 300g</v>
      </c>
      <c r="M76" s="244"/>
      <c r="N76" s="244" t="str">
        <f t="shared" si="10"/>
        <v>K-C6</v>
      </c>
      <c r="O76" s="244"/>
      <c r="P76" s="244"/>
      <c r="Q76" s="244" t="str">
        <f>VLOOKUP(K76,TONG_SL!$A:$D,3,0)</f>
        <v>Túi</v>
      </c>
      <c r="R76" s="160">
        <v>3</v>
      </c>
      <c r="S76" s="159"/>
      <c r="T76" s="159">
        <f>VLOOKUP(VLOOKUP(G76,Ma_KH!$A:$R,18,0)&amp;K76,Gia_MB!$A:$F,6,0)</f>
        <v>74250</v>
      </c>
      <c r="U76" s="254">
        <f t="shared" si="11"/>
        <v>222750</v>
      </c>
      <c r="V76" s="159"/>
      <c r="W76" s="246">
        <f t="shared" si="12"/>
        <v>0</v>
      </c>
      <c r="X76" s="247" t="str">
        <f t="shared" si="13"/>
        <v>8</v>
      </c>
      <c r="Y76" s="159"/>
      <c r="Z76" s="254">
        <f t="shared" si="14"/>
        <v>17820</v>
      </c>
      <c r="AA76" s="5">
        <f>VLOOKUP(G76,Ma_KH!$A:$R,14,0)</f>
        <v>51</v>
      </c>
    </row>
    <row r="77" spans="1:27" x14ac:dyDescent="0.25">
      <c r="A77" s="289">
        <v>46113</v>
      </c>
      <c r="B77" s="290">
        <v>24297</v>
      </c>
      <c r="C77" s="284" t="s">
        <v>15253</v>
      </c>
      <c r="D77" s="282">
        <v>46114</v>
      </c>
      <c r="E77" s="316"/>
      <c r="F77" s="291"/>
      <c r="G77" s="317" t="s">
        <v>12154</v>
      </c>
      <c r="H77" s="309"/>
      <c r="I77" s="317" t="s">
        <v>12154</v>
      </c>
      <c r="J77" s="290" t="s">
        <v>1784</v>
      </c>
      <c r="K77" s="290" t="s">
        <v>39</v>
      </c>
      <c r="L77" s="244" t="str">
        <f>VLOOKUP($K77,[1]TONG_SL!$A$1:$D$65536,2,0)</f>
        <v>Chả nướng 300g</v>
      </c>
      <c r="M77" s="244"/>
      <c r="N77" s="244" t="str">
        <f t="shared" si="10"/>
        <v>K-C6</v>
      </c>
      <c r="O77" s="244"/>
      <c r="P77" s="244"/>
      <c r="Q77" s="244" t="str">
        <f>VLOOKUP(K77,TONG_SL!$A:$D,3,0)</f>
        <v>Túi</v>
      </c>
      <c r="R77" s="160">
        <v>3</v>
      </c>
      <c r="S77" s="159"/>
      <c r="T77" s="159">
        <f>VLOOKUP(VLOOKUP(G77,Ma_KH!$A:$R,18,0)&amp;K77,Gia_MB!$A:$F,6,0)</f>
        <v>70950</v>
      </c>
      <c r="U77" s="254">
        <f t="shared" si="11"/>
        <v>212850</v>
      </c>
      <c r="V77" s="159"/>
      <c r="W77" s="246">
        <f t="shared" si="12"/>
        <v>0</v>
      </c>
      <c r="X77" s="247" t="str">
        <f t="shared" si="13"/>
        <v>8</v>
      </c>
      <c r="Y77" s="159"/>
      <c r="Z77" s="254">
        <f t="shared" si="14"/>
        <v>17028</v>
      </c>
      <c r="AA77" s="5">
        <f>VLOOKUP(G77,Ma_KH!$A:$R,14,0)</f>
        <v>51</v>
      </c>
    </row>
    <row r="78" spans="1:27" x14ac:dyDescent="0.25">
      <c r="A78" s="289">
        <v>46113</v>
      </c>
      <c r="B78" s="290">
        <v>24297</v>
      </c>
      <c r="C78" s="284" t="s">
        <v>15253</v>
      </c>
      <c r="D78" s="282">
        <v>46114</v>
      </c>
      <c r="E78" s="316"/>
      <c r="F78" s="291"/>
      <c r="G78" s="317" t="s">
        <v>12154</v>
      </c>
      <c r="H78" s="309"/>
      <c r="I78" s="317" t="s">
        <v>12154</v>
      </c>
      <c r="J78" s="290" t="s">
        <v>1784</v>
      </c>
      <c r="K78" s="290" t="s">
        <v>553</v>
      </c>
      <c r="L78" s="244" t="str">
        <f>VLOOKUP($K78,[1]TONG_SL!$A$1:$D$65536,2,0)</f>
        <v>Gà muối hun khói 300g</v>
      </c>
      <c r="M78" s="244"/>
      <c r="N78" s="244" t="str">
        <f t="shared" si="10"/>
        <v>K-C6</v>
      </c>
      <c r="O78" s="244"/>
      <c r="P78" s="244"/>
      <c r="Q78" s="244" t="str">
        <f>VLOOKUP(K78,TONG_SL!$A:$D,3,0)</f>
        <v>Túi</v>
      </c>
      <c r="R78" s="160">
        <v>2</v>
      </c>
      <c r="S78" s="159"/>
      <c r="T78" s="159">
        <f>VLOOKUP(VLOOKUP(G78,Ma_KH!$A:$R,18,0)&amp;K78,Gia_MB!$A:$F,6,0)</f>
        <v>70000</v>
      </c>
      <c r="U78" s="254">
        <f t="shared" si="11"/>
        <v>140000</v>
      </c>
      <c r="V78" s="159"/>
      <c r="W78" s="246">
        <f t="shared" si="12"/>
        <v>0</v>
      </c>
      <c r="X78" s="247" t="str">
        <f t="shared" si="13"/>
        <v>8</v>
      </c>
      <c r="Y78" s="159"/>
      <c r="Z78" s="254">
        <f t="shared" si="14"/>
        <v>11200</v>
      </c>
      <c r="AA78" s="5">
        <f>VLOOKUP(G78,Ma_KH!$A:$R,14,0)</f>
        <v>51</v>
      </c>
    </row>
    <row r="79" spans="1:27" x14ac:dyDescent="0.25">
      <c r="A79" s="289">
        <v>46113</v>
      </c>
      <c r="B79" s="290">
        <v>24297</v>
      </c>
      <c r="C79" s="284" t="s">
        <v>15253</v>
      </c>
      <c r="D79" s="282">
        <v>46114</v>
      </c>
      <c r="E79" s="316"/>
      <c r="F79" s="291"/>
      <c r="G79" s="317" t="s">
        <v>12154</v>
      </c>
      <c r="H79" s="309"/>
      <c r="I79" s="317" t="s">
        <v>12154</v>
      </c>
      <c r="J79" s="290" t="s">
        <v>1784</v>
      </c>
      <c r="K79" s="290" t="s">
        <v>34</v>
      </c>
      <c r="L79" s="244" t="str">
        <f>VLOOKUP($K79,[1]TONG_SL!$A$1:$D$65536,2,0)</f>
        <v>Tai heo muối 200g</v>
      </c>
      <c r="M79" s="244"/>
      <c r="N79" s="244" t="str">
        <f t="shared" si="10"/>
        <v>K-C6</v>
      </c>
      <c r="O79" s="244"/>
      <c r="P79" s="244"/>
      <c r="Q79" s="244" t="str">
        <f>VLOOKUP(K79,TONG_SL!$A:$D,3,0)</f>
        <v>Túi</v>
      </c>
      <c r="R79" s="160">
        <v>3</v>
      </c>
      <c r="S79" s="159"/>
      <c r="T79" s="159">
        <f>VLOOKUP(VLOOKUP(G79,Ma_KH!$A:$R,18,0)&amp;K79,Gia_MB!$A:$F,6,0)</f>
        <v>55595</v>
      </c>
      <c r="U79" s="254">
        <f t="shared" si="11"/>
        <v>166785</v>
      </c>
      <c r="V79" s="159"/>
      <c r="W79" s="246">
        <f t="shared" si="12"/>
        <v>0</v>
      </c>
      <c r="X79" s="247" t="str">
        <f t="shared" si="13"/>
        <v>8</v>
      </c>
      <c r="Y79" s="159"/>
      <c r="Z79" s="254">
        <f t="shared" si="14"/>
        <v>13342.800000000001</v>
      </c>
      <c r="AA79" s="5">
        <f>VLOOKUP(G79,Ma_KH!$A:$R,14,0)</f>
        <v>51</v>
      </c>
    </row>
    <row r="80" spans="1:27" x14ac:dyDescent="0.25">
      <c r="A80" s="289">
        <v>46113</v>
      </c>
      <c r="B80" s="290">
        <v>24287</v>
      </c>
      <c r="C80" s="284" t="s">
        <v>15253</v>
      </c>
      <c r="D80" s="282">
        <v>46114</v>
      </c>
      <c r="E80" s="316"/>
      <c r="F80" s="291"/>
      <c r="G80" s="317" t="s">
        <v>12164</v>
      </c>
      <c r="H80" s="309"/>
      <c r="I80" s="317" t="s">
        <v>12164</v>
      </c>
      <c r="J80" s="290" t="s">
        <v>1784</v>
      </c>
      <c r="K80" s="290" t="s">
        <v>37</v>
      </c>
      <c r="L80" s="244" t="str">
        <f>VLOOKUP($K80,[1]TONG_SL!$A$1:$D$65536,2,0)</f>
        <v>Chả cốm 300g</v>
      </c>
      <c r="M80" s="244"/>
      <c r="N80" s="244" t="str">
        <f t="shared" si="10"/>
        <v>K-C6</v>
      </c>
      <c r="O80" s="244"/>
      <c r="P80" s="244"/>
      <c r="Q80" s="244" t="str">
        <f>VLOOKUP(K80,TONG_SL!$A:$D,3,0)</f>
        <v>Túi</v>
      </c>
      <c r="R80" s="160">
        <v>3</v>
      </c>
      <c r="S80" s="159"/>
      <c r="T80" s="159">
        <f>VLOOKUP(VLOOKUP(G80,Ma_KH!$A:$R,18,0)&amp;K80,Gia_MB!$A:$F,6,0)</f>
        <v>74250</v>
      </c>
      <c r="U80" s="254">
        <f t="shared" si="11"/>
        <v>222750</v>
      </c>
      <c r="V80" s="159"/>
      <c r="W80" s="246">
        <f t="shared" si="12"/>
        <v>0</v>
      </c>
      <c r="X80" s="247" t="str">
        <f t="shared" si="13"/>
        <v>8</v>
      </c>
      <c r="Y80" s="159"/>
      <c r="Z80" s="254">
        <f t="shared" si="14"/>
        <v>17820</v>
      </c>
      <c r="AA80" s="5">
        <f>VLOOKUP(G80,Ma_KH!$A:$R,14,0)</f>
        <v>51</v>
      </c>
    </row>
    <row r="81" spans="1:27" x14ac:dyDescent="0.25">
      <c r="A81" s="289">
        <v>46113</v>
      </c>
      <c r="B81" s="290">
        <v>24287</v>
      </c>
      <c r="C81" s="284" t="s">
        <v>15253</v>
      </c>
      <c r="D81" s="282">
        <v>46114</v>
      </c>
      <c r="E81" s="316"/>
      <c r="F81" s="291"/>
      <c r="G81" s="317" t="s">
        <v>12164</v>
      </c>
      <c r="H81" s="309"/>
      <c r="I81" s="317" t="s">
        <v>12164</v>
      </c>
      <c r="J81" s="290" t="s">
        <v>1784</v>
      </c>
      <c r="K81" s="290" t="s">
        <v>27</v>
      </c>
      <c r="L81" s="244" t="str">
        <f>VLOOKUP($K81,[1]TONG_SL!$A$1:$D$65536,2,0)</f>
        <v>Chân giò heo muối 300g</v>
      </c>
      <c r="M81" s="244"/>
      <c r="N81" s="244" t="str">
        <f t="shared" si="10"/>
        <v>K-C6</v>
      </c>
      <c r="O81" s="244"/>
      <c r="P81" s="244"/>
      <c r="Q81" s="244" t="str">
        <f>VLOOKUP(K81,TONG_SL!$A:$D,3,0)</f>
        <v>Túi</v>
      </c>
      <c r="R81" s="160">
        <v>3</v>
      </c>
      <c r="S81" s="159"/>
      <c r="T81" s="159">
        <f>VLOOKUP(VLOOKUP(G81,Ma_KH!$A:$R,18,0)&amp;K81,Gia_MB!$A:$F,6,0)</f>
        <v>73431</v>
      </c>
      <c r="U81" s="254">
        <f t="shared" si="11"/>
        <v>220293</v>
      </c>
      <c r="V81" s="159"/>
      <c r="W81" s="246">
        <f t="shared" si="12"/>
        <v>0</v>
      </c>
      <c r="X81" s="247" t="str">
        <f t="shared" si="13"/>
        <v>8</v>
      </c>
      <c r="Y81" s="159"/>
      <c r="Z81" s="254">
        <f t="shared" si="14"/>
        <v>17623.439999999999</v>
      </c>
      <c r="AA81" s="5">
        <f>VLOOKUP(G81,Ma_KH!$A:$R,14,0)</f>
        <v>51</v>
      </c>
    </row>
    <row r="82" spans="1:27" x14ac:dyDescent="0.25">
      <c r="A82" s="289">
        <v>46113</v>
      </c>
      <c r="B82" s="290">
        <v>24287</v>
      </c>
      <c r="C82" s="284" t="s">
        <v>15253</v>
      </c>
      <c r="D82" s="282">
        <v>46114</v>
      </c>
      <c r="E82" s="316"/>
      <c r="F82" s="291"/>
      <c r="G82" s="317" t="s">
        <v>12164</v>
      </c>
      <c r="H82" s="309"/>
      <c r="I82" s="317" t="s">
        <v>12164</v>
      </c>
      <c r="J82" s="290" t="s">
        <v>1784</v>
      </c>
      <c r="K82" s="290" t="s">
        <v>30</v>
      </c>
      <c r="L82" s="244" t="str">
        <f>VLOOKUP($K82,[1]TONG_SL!$A$1:$D$65536,2,0)</f>
        <v>Gà muối 500g</v>
      </c>
      <c r="M82" s="244"/>
      <c r="N82" s="244" t="str">
        <f t="shared" si="10"/>
        <v>K-C6</v>
      </c>
      <c r="O82" s="244"/>
      <c r="P82" s="244"/>
      <c r="Q82" s="244" t="str">
        <f>VLOOKUP(K82,TONG_SL!$A:$D,3,0)</f>
        <v>Túi</v>
      </c>
      <c r="R82" s="160">
        <v>3</v>
      </c>
      <c r="S82" s="159"/>
      <c r="T82" s="159">
        <f>VLOOKUP(VLOOKUP(G82,Ma_KH!$A:$R,18,0)&amp;K82,Gia_MB!$A:$F,6,0)</f>
        <v>111058</v>
      </c>
      <c r="U82" s="254">
        <f t="shared" si="11"/>
        <v>333174</v>
      </c>
      <c r="V82" s="159"/>
      <c r="W82" s="246">
        <f t="shared" si="12"/>
        <v>0</v>
      </c>
      <c r="X82" s="247" t="str">
        <f t="shared" si="13"/>
        <v>8</v>
      </c>
      <c r="Y82" s="159"/>
      <c r="Z82" s="254">
        <f t="shared" si="14"/>
        <v>26653.920000000002</v>
      </c>
      <c r="AA82" s="5">
        <f>VLOOKUP(G82,Ma_KH!$A:$R,14,0)</f>
        <v>51</v>
      </c>
    </row>
    <row r="83" spans="1:27" x14ac:dyDescent="0.25">
      <c r="A83" s="289">
        <v>46113</v>
      </c>
      <c r="B83" s="290">
        <v>24287</v>
      </c>
      <c r="C83" s="284" t="s">
        <v>15253</v>
      </c>
      <c r="D83" s="282">
        <v>46114</v>
      </c>
      <c r="E83" s="316"/>
      <c r="F83" s="291"/>
      <c r="G83" s="317" t="s">
        <v>12164</v>
      </c>
      <c r="H83" s="309"/>
      <c r="I83" s="317" t="s">
        <v>12164</v>
      </c>
      <c r="J83" s="290" t="s">
        <v>1784</v>
      </c>
      <c r="K83" s="290" t="s">
        <v>32</v>
      </c>
      <c r="L83" s="244" t="str">
        <f>VLOOKUP($K83,[1]TONG_SL!$A$1:$D$65536,2,0)</f>
        <v>Giò Tai Lưỡi Xào 250g</v>
      </c>
      <c r="M83" s="244"/>
      <c r="N83" s="244" t="str">
        <f t="shared" si="10"/>
        <v>K-C6</v>
      </c>
      <c r="O83" s="244"/>
      <c r="P83" s="244"/>
      <c r="Q83" s="244" t="str">
        <f>VLOOKUP(K83,TONG_SL!$A:$D,3,0)</f>
        <v>Túi</v>
      </c>
      <c r="R83" s="160">
        <v>3</v>
      </c>
      <c r="S83" s="159"/>
      <c r="T83" s="159">
        <f>VLOOKUP(VLOOKUP(G83,Ma_KH!$A:$R,18,0)&amp;K83,Gia_MB!$A:$F,6,0)</f>
        <v>50182</v>
      </c>
      <c r="U83" s="254">
        <f t="shared" si="11"/>
        <v>150546</v>
      </c>
      <c r="V83" s="159"/>
      <c r="W83" s="246">
        <f t="shared" si="12"/>
        <v>0</v>
      </c>
      <c r="X83" s="247" t="str">
        <f t="shared" si="13"/>
        <v>8</v>
      </c>
      <c r="Y83" s="159"/>
      <c r="Z83" s="254">
        <f t="shared" si="14"/>
        <v>12043.68</v>
      </c>
      <c r="AA83" s="5">
        <f>VLOOKUP(G83,Ma_KH!$A:$R,14,0)</f>
        <v>51</v>
      </c>
    </row>
    <row r="84" spans="1:27" x14ac:dyDescent="0.25">
      <c r="A84" s="289">
        <v>46113</v>
      </c>
      <c r="B84" s="290">
        <v>24292</v>
      </c>
      <c r="C84" s="284" t="s">
        <v>15253</v>
      </c>
      <c r="D84" s="282">
        <v>46114</v>
      </c>
      <c r="E84" s="316"/>
      <c r="F84" s="291"/>
      <c r="G84" s="317" t="s">
        <v>12153</v>
      </c>
      <c r="H84" s="309"/>
      <c r="I84" s="317" t="s">
        <v>12153</v>
      </c>
      <c r="J84" s="290" t="s">
        <v>1784</v>
      </c>
      <c r="K84" s="290" t="s">
        <v>37</v>
      </c>
      <c r="L84" s="244" t="str">
        <f>VLOOKUP($K84,[1]TONG_SL!$A$1:$D$65536,2,0)</f>
        <v>Chả cốm 300g</v>
      </c>
      <c r="M84" s="244"/>
      <c r="N84" s="244" t="str">
        <f t="shared" si="10"/>
        <v>K-C6</v>
      </c>
      <c r="O84" s="244"/>
      <c r="P84" s="244"/>
      <c r="Q84" s="244" t="str">
        <f>VLOOKUP(K84,TONG_SL!$A:$D,3,0)</f>
        <v>Túi</v>
      </c>
      <c r="R84" s="160">
        <v>2</v>
      </c>
      <c r="S84" s="159"/>
      <c r="T84" s="159">
        <f>VLOOKUP(VLOOKUP(G84,Ma_KH!$A:$R,18,0)&amp;K84,Gia_MB!$A:$F,6,0)</f>
        <v>74250</v>
      </c>
      <c r="U84" s="254">
        <f t="shared" si="11"/>
        <v>148500</v>
      </c>
      <c r="V84" s="159"/>
      <c r="W84" s="246">
        <f t="shared" si="12"/>
        <v>0</v>
      </c>
      <c r="X84" s="247" t="str">
        <f t="shared" si="13"/>
        <v>8</v>
      </c>
      <c r="Y84" s="159"/>
      <c r="Z84" s="254">
        <f t="shared" si="14"/>
        <v>11880</v>
      </c>
      <c r="AA84" s="5">
        <f>VLOOKUP(G84,Ma_KH!$A:$R,14,0)</f>
        <v>51</v>
      </c>
    </row>
    <row r="85" spans="1:27" x14ac:dyDescent="0.25">
      <c r="A85" s="289">
        <v>46113</v>
      </c>
      <c r="B85" s="290">
        <v>24292</v>
      </c>
      <c r="C85" s="284" t="s">
        <v>15253</v>
      </c>
      <c r="D85" s="282">
        <v>46114</v>
      </c>
      <c r="E85" s="316"/>
      <c r="F85" s="291"/>
      <c r="G85" s="317" t="s">
        <v>12153</v>
      </c>
      <c r="H85" s="309"/>
      <c r="I85" s="317" t="s">
        <v>12153</v>
      </c>
      <c r="J85" s="290" t="s">
        <v>1784</v>
      </c>
      <c r="K85" s="290" t="s">
        <v>39</v>
      </c>
      <c r="L85" s="244" t="str">
        <f>VLOOKUP($K85,[1]TONG_SL!$A$1:$D$65536,2,0)</f>
        <v>Chả nướng 300g</v>
      </c>
      <c r="M85" s="244"/>
      <c r="N85" s="244" t="str">
        <f t="shared" si="10"/>
        <v>K-C6</v>
      </c>
      <c r="O85" s="244"/>
      <c r="P85" s="244"/>
      <c r="Q85" s="244" t="str">
        <f>VLOOKUP(K85,TONG_SL!$A:$D,3,0)</f>
        <v>Túi</v>
      </c>
      <c r="R85" s="160">
        <v>2</v>
      </c>
      <c r="S85" s="159"/>
      <c r="T85" s="159">
        <f>VLOOKUP(VLOOKUP(G85,Ma_KH!$A:$R,18,0)&amp;K85,Gia_MB!$A:$F,6,0)</f>
        <v>70950</v>
      </c>
      <c r="U85" s="254">
        <f t="shared" si="11"/>
        <v>141900</v>
      </c>
      <c r="V85" s="159"/>
      <c r="W85" s="246">
        <f t="shared" si="12"/>
        <v>0</v>
      </c>
      <c r="X85" s="247" t="str">
        <f t="shared" si="13"/>
        <v>8</v>
      </c>
      <c r="Y85" s="159"/>
      <c r="Z85" s="254">
        <f t="shared" si="14"/>
        <v>11352</v>
      </c>
      <c r="AA85" s="5">
        <f>VLOOKUP(G85,Ma_KH!$A:$R,14,0)</f>
        <v>51</v>
      </c>
    </row>
    <row r="86" spans="1:27" x14ac:dyDescent="0.25">
      <c r="A86" s="289">
        <v>46113</v>
      </c>
      <c r="B86" s="290">
        <v>24292</v>
      </c>
      <c r="C86" s="284" t="s">
        <v>15253</v>
      </c>
      <c r="D86" s="282">
        <v>46114</v>
      </c>
      <c r="E86" s="316"/>
      <c r="F86" s="291"/>
      <c r="G86" s="317" t="s">
        <v>12153</v>
      </c>
      <c r="H86" s="309"/>
      <c r="I86" s="317" t="s">
        <v>12153</v>
      </c>
      <c r="J86" s="290" t="s">
        <v>1784</v>
      </c>
      <c r="K86" s="290" t="s">
        <v>27</v>
      </c>
      <c r="L86" s="244" t="str">
        <f>VLOOKUP($K86,[1]TONG_SL!$A$1:$D$65536,2,0)</f>
        <v>Chân giò heo muối 300g</v>
      </c>
      <c r="M86" s="244"/>
      <c r="N86" s="244" t="str">
        <f t="shared" si="10"/>
        <v>K-C6</v>
      </c>
      <c r="O86" s="244"/>
      <c r="P86" s="244"/>
      <c r="Q86" s="244" t="str">
        <f>VLOOKUP(K86,TONG_SL!$A:$D,3,0)</f>
        <v>Túi</v>
      </c>
      <c r="R86" s="160">
        <v>4</v>
      </c>
      <c r="S86" s="159"/>
      <c r="T86" s="159">
        <f>VLOOKUP(VLOOKUP(G86,Ma_KH!$A:$R,18,0)&amp;K86,Gia_MB!$A:$F,6,0)</f>
        <v>73431</v>
      </c>
      <c r="U86" s="254">
        <f t="shared" si="11"/>
        <v>293724</v>
      </c>
      <c r="V86" s="159"/>
      <c r="W86" s="246">
        <f t="shared" si="12"/>
        <v>0</v>
      </c>
      <c r="X86" s="247" t="str">
        <f t="shared" si="13"/>
        <v>8</v>
      </c>
      <c r="Y86" s="159"/>
      <c r="Z86" s="254">
        <f t="shared" si="14"/>
        <v>23497.920000000002</v>
      </c>
      <c r="AA86" s="5">
        <f>VLOOKUP(G86,Ma_KH!$A:$R,14,0)</f>
        <v>51</v>
      </c>
    </row>
    <row r="87" spans="1:27" x14ac:dyDescent="0.25">
      <c r="A87" s="289">
        <v>46113</v>
      </c>
      <c r="B87" s="290">
        <v>24292</v>
      </c>
      <c r="C87" s="284" t="s">
        <v>15253</v>
      </c>
      <c r="D87" s="282">
        <v>46114</v>
      </c>
      <c r="E87" s="316"/>
      <c r="F87" s="291"/>
      <c r="G87" s="317" t="s">
        <v>12153</v>
      </c>
      <c r="H87" s="309"/>
      <c r="I87" s="317" t="s">
        <v>12153</v>
      </c>
      <c r="J87" s="290" t="s">
        <v>1784</v>
      </c>
      <c r="K87" s="290" t="s">
        <v>542</v>
      </c>
      <c r="L87" s="244" t="str">
        <f>VLOOKUP($K87,[1]TONG_SL!$A$1:$D$65536,2,0)</f>
        <v>Chân giò heo muối 500g</v>
      </c>
      <c r="M87" s="244"/>
      <c r="N87" s="244" t="str">
        <f t="shared" ref="N87:N118" si="15">IF($B87&lt;&gt;"","K-C6","")</f>
        <v>K-C6</v>
      </c>
      <c r="O87" s="244"/>
      <c r="P87" s="244"/>
      <c r="Q87" s="244" t="str">
        <f>VLOOKUP(K87,TONG_SL!$A:$D,3,0)</f>
        <v>Túi</v>
      </c>
      <c r="R87" s="160">
        <v>2</v>
      </c>
      <c r="S87" s="159"/>
      <c r="T87" s="159">
        <f>VLOOKUP(VLOOKUP(G87,Ma_KH!$A:$R,18,0)&amp;K87,Gia_MB!$A:$F,6,0)</f>
        <v>119066</v>
      </c>
      <c r="U87" s="254">
        <f t="shared" ref="U87:U118" si="16">T87*R87</f>
        <v>238132</v>
      </c>
      <c r="V87" s="159"/>
      <c r="W87" s="246">
        <f t="shared" ref="W87:W118" si="17">U87*V87</f>
        <v>0</v>
      </c>
      <c r="X87" s="247" t="str">
        <f t="shared" ref="X87:X118" si="18">IF(B87&lt;&gt;"","8","0")</f>
        <v>8</v>
      </c>
      <c r="Y87" s="159"/>
      <c r="Z87" s="254">
        <f t="shared" ref="Z87:Z118" si="19">U87*X87%</f>
        <v>19050.560000000001</v>
      </c>
      <c r="AA87" s="5">
        <f>VLOOKUP(G87,Ma_KH!$A:$R,14,0)</f>
        <v>51</v>
      </c>
    </row>
    <row r="88" spans="1:27" x14ac:dyDescent="0.25">
      <c r="A88" s="289">
        <v>46113</v>
      </c>
      <c r="B88" s="290">
        <v>24292</v>
      </c>
      <c r="C88" s="284" t="s">
        <v>15253</v>
      </c>
      <c r="D88" s="282">
        <v>46114</v>
      </c>
      <c r="E88" s="316"/>
      <c r="F88" s="291"/>
      <c r="G88" s="317" t="s">
        <v>12153</v>
      </c>
      <c r="H88" s="309"/>
      <c r="I88" s="317" t="s">
        <v>12153</v>
      </c>
      <c r="J88" s="290" t="s">
        <v>1784</v>
      </c>
      <c r="K88" s="290" t="s">
        <v>15250</v>
      </c>
      <c r="L88" s="244" t="str">
        <f>VLOOKUP($K88,[1]TONG_SL!$A$1:$D$65536,2,0)</f>
        <v>Chân giò heo muối vị Tayaki 450g</v>
      </c>
      <c r="M88" s="244"/>
      <c r="N88" s="244" t="str">
        <f t="shared" si="15"/>
        <v>K-C6</v>
      </c>
      <c r="O88" s="244"/>
      <c r="P88" s="244"/>
      <c r="Q88" s="244" t="str">
        <f>VLOOKUP(K88,TONG_SL!$A:$D,3,0)</f>
        <v>Túi</v>
      </c>
      <c r="R88" s="160">
        <v>3</v>
      </c>
      <c r="S88" s="159"/>
      <c r="T88" s="159" t="e">
        <f>VLOOKUP(VLOOKUP(G88,Ma_KH!$A:$R,18,0)&amp;K88,Gia_MB!$A:$F,6,0)</f>
        <v>#N/A</v>
      </c>
      <c r="U88" s="254" t="e">
        <f t="shared" si="16"/>
        <v>#N/A</v>
      </c>
      <c r="V88" s="159"/>
      <c r="W88" s="246" t="e">
        <f t="shared" si="17"/>
        <v>#N/A</v>
      </c>
      <c r="X88" s="247" t="str">
        <f t="shared" si="18"/>
        <v>8</v>
      </c>
      <c r="Y88" s="159"/>
      <c r="Z88" s="254" t="e">
        <f t="shared" si="19"/>
        <v>#N/A</v>
      </c>
      <c r="AA88" s="5">
        <f>VLOOKUP(G88,Ma_KH!$A:$R,14,0)</f>
        <v>51</v>
      </c>
    </row>
    <row r="89" spans="1:27" x14ac:dyDescent="0.25">
      <c r="A89" s="289">
        <v>46113</v>
      </c>
      <c r="B89" s="290">
        <v>24292</v>
      </c>
      <c r="C89" s="284" t="s">
        <v>15253</v>
      </c>
      <c r="D89" s="282">
        <v>46114</v>
      </c>
      <c r="E89" s="316"/>
      <c r="F89" s="291"/>
      <c r="G89" s="317" t="s">
        <v>12153</v>
      </c>
      <c r="H89" s="309"/>
      <c r="I89" s="317" t="s">
        <v>12153</v>
      </c>
      <c r="J89" s="290" t="s">
        <v>1784</v>
      </c>
      <c r="K89" s="290" t="s">
        <v>30</v>
      </c>
      <c r="L89" s="244" t="str">
        <f>VLOOKUP($K89,[1]TONG_SL!$A$1:$D$65536,2,0)</f>
        <v>Gà muối 500g</v>
      </c>
      <c r="M89" s="244"/>
      <c r="N89" s="244" t="str">
        <f t="shared" si="15"/>
        <v>K-C6</v>
      </c>
      <c r="O89" s="244"/>
      <c r="P89" s="244"/>
      <c r="Q89" s="244" t="str">
        <f>VLOOKUP(K89,TONG_SL!$A:$D,3,0)</f>
        <v>Túi</v>
      </c>
      <c r="R89" s="160">
        <v>2</v>
      </c>
      <c r="S89" s="159"/>
      <c r="T89" s="159">
        <f>VLOOKUP(VLOOKUP(G89,Ma_KH!$A:$R,18,0)&amp;K89,Gia_MB!$A:$F,6,0)</f>
        <v>111058</v>
      </c>
      <c r="U89" s="254">
        <f t="shared" si="16"/>
        <v>222116</v>
      </c>
      <c r="V89" s="159"/>
      <c r="W89" s="246">
        <f t="shared" si="17"/>
        <v>0</v>
      </c>
      <c r="X89" s="247" t="str">
        <f t="shared" si="18"/>
        <v>8</v>
      </c>
      <c r="Y89" s="159"/>
      <c r="Z89" s="254">
        <f t="shared" si="19"/>
        <v>17769.28</v>
      </c>
      <c r="AA89" s="5">
        <f>VLOOKUP(G89,Ma_KH!$A:$R,14,0)</f>
        <v>51</v>
      </c>
    </row>
    <row r="90" spans="1:27" x14ac:dyDescent="0.25">
      <c r="A90" s="289">
        <v>46113</v>
      </c>
      <c r="B90" s="290">
        <v>24292</v>
      </c>
      <c r="C90" s="284" t="s">
        <v>15253</v>
      </c>
      <c r="D90" s="282">
        <v>46114</v>
      </c>
      <c r="E90" s="316"/>
      <c r="F90" s="291"/>
      <c r="G90" s="317" t="s">
        <v>12153</v>
      </c>
      <c r="H90" s="309"/>
      <c r="I90" s="317" t="s">
        <v>12153</v>
      </c>
      <c r="J90" s="290" t="s">
        <v>1784</v>
      </c>
      <c r="K90" s="290" t="s">
        <v>32</v>
      </c>
      <c r="L90" s="244" t="str">
        <f>VLOOKUP($K90,[1]TONG_SL!$A$1:$D$65536,2,0)</f>
        <v>Giò Tai Lưỡi Xào 250g</v>
      </c>
      <c r="M90" s="244"/>
      <c r="N90" s="244" t="str">
        <f t="shared" si="15"/>
        <v>K-C6</v>
      </c>
      <c r="O90" s="244"/>
      <c r="P90" s="244"/>
      <c r="Q90" s="244" t="str">
        <f>VLOOKUP(K90,TONG_SL!$A:$D,3,0)</f>
        <v>Túi</v>
      </c>
      <c r="R90" s="160">
        <v>5</v>
      </c>
      <c r="S90" s="159"/>
      <c r="T90" s="159">
        <f>VLOOKUP(VLOOKUP(G90,Ma_KH!$A:$R,18,0)&amp;K90,Gia_MB!$A:$F,6,0)</f>
        <v>50182</v>
      </c>
      <c r="U90" s="254">
        <f t="shared" si="16"/>
        <v>250910</v>
      </c>
      <c r="V90" s="159"/>
      <c r="W90" s="246">
        <f t="shared" si="17"/>
        <v>0</v>
      </c>
      <c r="X90" s="247" t="str">
        <f t="shared" si="18"/>
        <v>8</v>
      </c>
      <c r="Y90" s="159"/>
      <c r="Z90" s="254">
        <f t="shared" si="19"/>
        <v>20072.8</v>
      </c>
      <c r="AA90" s="5">
        <f>VLOOKUP(G90,Ma_KH!$A:$R,14,0)</f>
        <v>51</v>
      </c>
    </row>
    <row r="91" spans="1:27" x14ac:dyDescent="0.25">
      <c r="A91" s="289">
        <v>46113</v>
      </c>
      <c r="B91" s="290">
        <v>24292</v>
      </c>
      <c r="C91" s="284" t="s">
        <v>15253</v>
      </c>
      <c r="D91" s="282">
        <v>46114</v>
      </c>
      <c r="E91" s="316"/>
      <c r="F91" s="291"/>
      <c r="G91" s="317" t="s">
        <v>12153</v>
      </c>
      <c r="H91" s="309"/>
      <c r="I91" s="317" t="s">
        <v>12153</v>
      </c>
      <c r="J91" s="290" t="s">
        <v>1784</v>
      </c>
      <c r="K91" s="290" t="s">
        <v>7263</v>
      </c>
      <c r="L91" s="244" t="str">
        <f>VLOOKUP($K91,[1]TONG_SL!$A$1:$D$65536,2,0)</f>
        <v>Lạp xưởng Tây Bắc 500g</v>
      </c>
      <c r="M91" s="244"/>
      <c r="N91" s="244" t="str">
        <f t="shared" si="15"/>
        <v>K-C6</v>
      </c>
      <c r="O91" s="244"/>
      <c r="P91" s="244"/>
      <c r="Q91" s="244" t="str">
        <f>VLOOKUP(K91,TONG_SL!$A:$D,3,0)</f>
        <v>Túi</v>
      </c>
      <c r="R91" s="160">
        <v>2</v>
      </c>
      <c r="S91" s="159"/>
      <c r="T91" s="159" t="e">
        <f>VLOOKUP(VLOOKUP(G91,Ma_KH!$A:$R,18,0)&amp;K91,Gia_MB!$A:$F,6,0)</f>
        <v>#N/A</v>
      </c>
      <c r="U91" s="254" t="e">
        <f t="shared" si="16"/>
        <v>#N/A</v>
      </c>
      <c r="V91" s="159"/>
      <c r="W91" s="246" t="e">
        <f t="shared" si="17"/>
        <v>#N/A</v>
      </c>
      <c r="X91" s="247" t="str">
        <f t="shared" si="18"/>
        <v>8</v>
      </c>
      <c r="Y91" s="159"/>
      <c r="Z91" s="254" t="e">
        <f t="shared" si="19"/>
        <v>#N/A</v>
      </c>
      <c r="AA91" s="5">
        <f>VLOOKUP(G91,Ma_KH!$A:$R,14,0)</f>
        <v>51</v>
      </c>
    </row>
    <row r="92" spans="1:27" x14ac:dyDescent="0.25">
      <c r="A92" s="289">
        <v>46113</v>
      </c>
      <c r="B92" s="290">
        <v>24292</v>
      </c>
      <c r="C92" s="284" t="s">
        <v>15253</v>
      </c>
      <c r="D92" s="282">
        <v>46114</v>
      </c>
      <c r="E92" s="316"/>
      <c r="F92" s="291"/>
      <c r="G92" s="317" t="s">
        <v>12153</v>
      </c>
      <c r="H92" s="309"/>
      <c r="I92" s="317" t="s">
        <v>12153</v>
      </c>
      <c r="J92" s="290" t="s">
        <v>1784</v>
      </c>
      <c r="K92" s="290" t="s">
        <v>48</v>
      </c>
      <c r="L92" s="244" t="str">
        <f>VLOOKUP($K92,[1]TONG_SL!$A$1:$D$65536,2,0)</f>
        <v>Mọc Nấm Hương 250g</v>
      </c>
      <c r="M92" s="244"/>
      <c r="N92" s="244" t="str">
        <f t="shared" si="15"/>
        <v>K-C6</v>
      </c>
      <c r="O92" s="244"/>
      <c r="P92" s="244"/>
      <c r="Q92" s="244" t="str">
        <f>VLOOKUP(K92,TONG_SL!$A:$D,3,0)</f>
        <v>Túi</v>
      </c>
      <c r="R92" s="160">
        <v>2</v>
      </c>
      <c r="S92" s="159"/>
      <c r="T92" s="159">
        <f>VLOOKUP(VLOOKUP(G92,Ma_KH!$A:$R,18,0)&amp;K92,Gia_MB!$A:$F,6,0)</f>
        <v>46000</v>
      </c>
      <c r="U92" s="254">
        <f t="shared" si="16"/>
        <v>92000</v>
      </c>
      <c r="V92" s="159"/>
      <c r="W92" s="246">
        <f t="shared" si="17"/>
        <v>0</v>
      </c>
      <c r="X92" s="247" t="str">
        <f t="shared" si="18"/>
        <v>8</v>
      </c>
      <c r="Y92" s="159"/>
      <c r="Z92" s="254">
        <f t="shared" si="19"/>
        <v>7360</v>
      </c>
      <c r="AA92" s="5">
        <f>VLOOKUP(G92,Ma_KH!$A:$R,14,0)</f>
        <v>51</v>
      </c>
    </row>
    <row r="93" spans="1:27" x14ac:dyDescent="0.25">
      <c r="A93" s="289">
        <v>46113</v>
      </c>
      <c r="B93" s="290">
        <v>24292</v>
      </c>
      <c r="C93" s="284" t="s">
        <v>15253</v>
      </c>
      <c r="D93" s="282">
        <v>46114</v>
      </c>
      <c r="E93" s="316"/>
      <c r="F93" s="291"/>
      <c r="G93" s="317" t="s">
        <v>12153</v>
      </c>
      <c r="H93" s="309"/>
      <c r="I93" s="317" t="s">
        <v>12153</v>
      </c>
      <c r="J93" s="290" t="s">
        <v>1784</v>
      </c>
      <c r="K93" s="290" t="s">
        <v>34</v>
      </c>
      <c r="L93" s="244" t="str">
        <f>VLOOKUP($K93,[1]TONG_SL!$A$1:$D$65536,2,0)</f>
        <v>Tai heo muối 200g</v>
      </c>
      <c r="M93" s="244"/>
      <c r="N93" s="244" t="str">
        <f t="shared" si="15"/>
        <v>K-C6</v>
      </c>
      <c r="O93" s="244"/>
      <c r="P93" s="244"/>
      <c r="Q93" s="244" t="str">
        <f>VLOOKUP(K93,TONG_SL!$A:$D,3,0)</f>
        <v>Túi</v>
      </c>
      <c r="R93" s="160">
        <v>2</v>
      </c>
      <c r="S93" s="159"/>
      <c r="T93" s="159">
        <f>VLOOKUP(VLOOKUP(G93,Ma_KH!$A:$R,18,0)&amp;K93,Gia_MB!$A:$F,6,0)</f>
        <v>55595</v>
      </c>
      <c r="U93" s="254">
        <f t="shared" si="16"/>
        <v>111190</v>
      </c>
      <c r="V93" s="159"/>
      <c r="W93" s="246">
        <f t="shared" si="17"/>
        <v>0</v>
      </c>
      <c r="X93" s="247" t="str">
        <f t="shared" si="18"/>
        <v>8</v>
      </c>
      <c r="Y93" s="159"/>
      <c r="Z93" s="254">
        <f t="shared" si="19"/>
        <v>8895.2000000000007</v>
      </c>
      <c r="AA93" s="5">
        <f>VLOOKUP(G93,Ma_KH!$A:$R,14,0)</f>
        <v>51</v>
      </c>
    </row>
    <row r="94" spans="1:27" x14ac:dyDescent="0.25">
      <c r="A94" s="289">
        <v>46113</v>
      </c>
      <c r="B94" s="290">
        <v>24278</v>
      </c>
      <c r="C94" s="284" t="s">
        <v>15253</v>
      </c>
      <c r="D94" s="282">
        <v>46114</v>
      </c>
      <c r="E94" s="316"/>
      <c r="F94" s="291"/>
      <c r="G94" s="317" t="s">
        <v>10062</v>
      </c>
      <c r="H94" s="309"/>
      <c r="I94" s="317" t="s">
        <v>10062</v>
      </c>
      <c r="J94" s="290" t="s">
        <v>1784</v>
      </c>
      <c r="K94" s="290" t="s">
        <v>32</v>
      </c>
      <c r="L94" s="244" t="str">
        <f>VLOOKUP($K94,[1]TONG_SL!$A$1:$D$65536,2,0)</f>
        <v>Giò Tai Lưỡi Xào 250g</v>
      </c>
      <c r="M94" s="244"/>
      <c r="N94" s="244" t="str">
        <f t="shared" si="15"/>
        <v>K-C6</v>
      </c>
      <c r="O94" s="244"/>
      <c r="P94" s="244"/>
      <c r="Q94" s="244" t="str">
        <f>VLOOKUP(K94,TONG_SL!$A:$D,3,0)</f>
        <v>Túi</v>
      </c>
      <c r="R94" s="160">
        <v>5</v>
      </c>
      <c r="S94" s="159"/>
      <c r="T94" s="159">
        <f>VLOOKUP(VLOOKUP(G94,Ma_KH!$A:$R,18,0)&amp;K94,Gia_MB!$A:$F,6,0)</f>
        <v>48175</v>
      </c>
      <c r="U94" s="254">
        <f t="shared" si="16"/>
        <v>240875</v>
      </c>
      <c r="V94" s="159"/>
      <c r="W94" s="246">
        <f t="shared" si="17"/>
        <v>0</v>
      </c>
      <c r="X94" s="247" t="str">
        <f t="shared" si="18"/>
        <v>8</v>
      </c>
      <c r="Y94" s="159"/>
      <c r="Z94" s="254">
        <f t="shared" si="19"/>
        <v>19270</v>
      </c>
      <c r="AA94" s="5">
        <f>VLOOKUP(G94,Ma_KH!$A:$R,14,0)</f>
        <v>60</v>
      </c>
    </row>
    <row r="95" spans="1:27" x14ac:dyDescent="0.25">
      <c r="A95" s="289">
        <v>46113</v>
      </c>
      <c r="B95" s="290">
        <v>24278</v>
      </c>
      <c r="C95" s="284" t="s">
        <v>15253</v>
      </c>
      <c r="D95" s="282">
        <v>46114</v>
      </c>
      <c r="E95" s="316"/>
      <c r="F95" s="291"/>
      <c r="G95" s="317" t="s">
        <v>10062</v>
      </c>
      <c r="H95" s="309"/>
      <c r="I95" s="317" t="s">
        <v>10062</v>
      </c>
      <c r="J95" s="290" t="s">
        <v>1784</v>
      </c>
      <c r="K95" s="290" t="s">
        <v>48</v>
      </c>
      <c r="L95" s="244" t="str">
        <f>VLOOKUP($K95,[1]TONG_SL!$A$1:$D$65536,2,0)</f>
        <v>Mọc Nấm Hương 250g</v>
      </c>
      <c r="M95" s="244"/>
      <c r="N95" s="244" t="str">
        <f t="shared" si="15"/>
        <v>K-C6</v>
      </c>
      <c r="O95" s="244"/>
      <c r="P95" s="244"/>
      <c r="Q95" s="244" t="str">
        <f>VLOOKUP(K95,TONG_SL!$A:$D,3,0)</f>
        <v>Túi</v>
      </c>
      <c r="R95" s="160">
        <v>5</v>
      </c>
      <c r="S95" s="159"/>
      <c r="T95" s="159">
        <f>VLOOKUP(VLOOKUP(G95,Ma_KH!$A:$R,18,0)&amp;K95,Gia_MB!$A:$F,6,0)</f>
        <v>44160</v>
      </c>
      <c r="U95" s="254">
        <f t="shared" si="16"/>
        <v>220800</v>
      </c>
      <c r="V95" s="159"/>
      <c r="W95" s="246">
        <f t="shared" si="17"/>
        <v>0</v>
      </c>
      <c r="X95" s="247" t="str">
        <f t="shared" si="18"/>
        <v>8</v>
      </c>
      <c r="Y95" s="159"/>
      <c r="Z95" s="254">
        <f t="shared" si="19"/>
        <v>17664</v>
      </c>
      <c r="AA95" s="5">
        <f>VLOOKUP(G95,Ma_KH!$A:$R,14,0)</f>
        <v>60</v>
      </c>
    </row>
    <row r="96" spans="1:27" x14ac:dyDescent="0.25">
      <c r="A96" s="289">
        <v>46113</v>
      </c>
      <c r="B96" s="290">
        <v>24306</v>
      </c>
      <c r="C96" s="284" t="s">
        <v>15253</v>
      </c>
      <c r="D96" s="282">
        <v>46114</v>
      </c>
      <c r="E96" s="316"/>
      <c r="F96" s="291"/>
      <c r="G96" s="317" t="s">
        <v>12150</v>
      </c>
      <c r="H96" s="309"/>
      <c r="I96" s="317" t="s">
        <v>12150</v>
      </c>
      <c r="J96" s="290" t="s">
        <v>1784</v>
      </c>
      <c r="K96" s="290" t="s">
        <v>37</v>
      </c>
      <c r="L96" s="244" t="str">
        <f>VLOOKUP($K96,[1]TONG_SL!$A$1:$D$65536,2,0)</f>
        <v>Chả cốm 300g</v>
      </c>
      <c r="M96" s="244"/>
      <c r="N96" s="244" t="str">
        <f t="shared" si="15"/>
        <v>K-C6</v>
      </c>
      <c r="O96" s="244"/>
      <c r="P96" s="244"/>
      <c r="Q96" s="244" t="str">
        <f>VLOOKUP(K96,TONG_SL!$A:$D,3,0)</f>
        <v>Túi</v>
      </c>
      <c r="R96" s="160">
        <v>5</v>
      </c>
      <c r="S96" s="159"/>
      <c r="T96" s="159">
        <f>VLOOKUP(VLOOKUP(G96,Ma_KH!$A:$R,18,0)&amp;K96,Gia_MB!$A:$F,6,0)</f>
        <v>74250</v>
      </c>
      <c r="U96" s="254">
        <f t="shared" si="16"/>
        <v>371250</v>
      </c>
      <c r="V96" s="159"/>
      <c r="W96" s="246">
        <f t="shared" si="17"/>
        <v>0</v>
      </c>
      <c r="X96" s="247" t="str">
        <f t="shared" si="18"/>
        <v>8</v>
      </c>
      <c r="Y96" s="159"/>
      <c r="Z96" s="254">
        <f t="shared" si="19"/>
        <v>29700</v>
      </c>
      <c r="AA96" s="5">
        <f>VLOOKUP(G96,Ma_KH!$A:$R,14,0)</f>
        <v>51</v>
      </c>
    </row>
    <row r="97" spans="1:27" x14ac:dyDescent="0.25">
      <c r="A97" s="289">
        <v>46113</v>
      </c>
      <c r="B97" s="290">
        <v>24306</v>
      </c>
      <c r="C97" s="284" t="s">
        <v>15253</v>
      </c>
      <c r="D97" s="282">
        <v>46114</v>
      </c>
      <c r="E97" s="316"/>
      <c r="F97" s="291"/>
      <c r="G97" s="317" t="s">
        <v>12150</v>
      </c>
      <c r="H97" s="309"/>
      <c r="I97" s="317" t="s">
        <v>12150</v>
      </c>
      <c r="J97" s="290" t="s">
        <v>1784</v>
      </c>
      <c r="K97" s="290" t="s">
        <v>39</v>
      </c>
      <c r="L97" s="244" t="str">
        <f>VLOOKUP($K97,[1]TONG_SL!$A$1:$D$65536,2,0)</f>
        <v>Chả nướng 300g</v>
      </c>
      <c r="M97" s="244"/>
      <c r="N97" s="244" t="str">
        <f t="shared" si="15"/>
        <v>K-C6</v>
      </c>
      <c r="O97" s="244"/>
      <c r="P97" s="244"/>
      <c r="Q97" s="244" t="str">
        <f>VLOOKUP(K97,TONG_SL!$A:$D,3,0)</f>
        <v>Túi</v>
      </c>
      <c r="R97" s="160">
        <v>2</v>
      </c>
      <c r="S97" s="159"/>
      <c r="T97" s="159">
        <f>VLOOKUP(VLOOKUP(G97,Ma_KH!$A:$R,18,0)&amp;K97,Gia_MB!$A:$F,6,0)</f>
        <v>70950</v>
      </c>
      <c r="U97" s="254">
        <f t="shared" si="16"/>
        <v>141900</v>
      </c>
      <c r="V97" s="159"/>
      <c r="W97" s="246">
        <f t="shared" si="17"/>
        <v>0</v>
      </c>
      <c r="X97" s="247" t="str">
        <f t="shared" si="18"/>
        <v>8</v>
      </c>
      <c r="Y97" s="159"/>
      <c r="Z97" s="254">
        <f t="shared" si="19"/>
        <v>11352</v>
      </c>
      <c r="AA97" s="5">
        <f>VLOOKUP(G97,Ma_KH!$A:$R,14,0)</f>
        <v>51</v>
      </c>
    </row>
    <row r="98" spans="1:27" x14ac:dyDescent="0.25">
      <c r="A98" s="289">
        <v>46113</v>
      </c>
      <c r="B98" s="290">
        <v>24306</v>
      </c>
      <c r="C98" s="284" t="s">
        <v>15253</v>
      </c>
      <c r="D98" s="282">
        <v>46114</v>
      </c>
      <c r="E98" s="316"/>
      <c r="F98" s="291"/>
      <c r="G98" s="317" t="s">
        <v>12150</v>
      </c>
      <c r="H98" s="309"/>
      <c r="I98" s="317" t="s">
        <v>12150</v>
      </c>
      <c r="J98" s="290" t="s">
        <v>1784</v>
      </c>
      <c r="K98" s="290" t="s">
        <v>27</v>
      </c>
      <c r="L98" s="244" t="str">
        <f>VLOOKUP($K98,[1]TONG_SL!$A$1:$D$65536,2,0)</f>
        <v>Chân giò heo muối 300g</v>
      </c>
      <c r="M98" s="244"/>
      <c r="N98" s="244" t="str">
        <f t="shared" si="15"/>
        <v>K-C6</v>
      </c>
      <c r="O98" s="244"/>
      <c r="P98" s="244"/>
      <c r="Q98" s="244" t="str">
        <f>VLOOKUP(K98,TONG_SL!$A:$D,3,0)</f>
        <v>Túi</v>
      </c>
      <c r="R98" s="160">
        <v>5</v>
      </c>
      <c r="S98" s="159"/>
      <c r="T98" s="159">
        <f>VLOOKUP(VLOOKUP(G98,Ma_KH!$A:$R,18,0)&amp;K98,Gia_MB!$A:$F,6,0)</f>
        <v>73431</v>
      </c>
      <c r="U98" s="254">
        <f t="shared" si="16"/>
        <v>367155</v>
      </c>
      <c r="V98" s="159"/>
      <c r="W98" s="246">
        <f t="shared" si="17"/>
        <v>0</v>
      </c>
      <c r="X98" s="247" t="str">
        <f t="shared" si="18"/>
        <v>8</v>
      </c>
      <c r="Y98" s="159"/>
      <c r="Z98" s="254">
        <f t="shared" si="19"/>
        <v>29372.400000000001</v>
      </c>
      <c r="AA98" s="5">
        <f>VLOOKUP(G98,Ma_KH!$A:$R,14,0)</f>
        <v>51</v>
      </c>
    </row>
    <row r="99" spans="1:27" x14ac:dyDescent="0.25">
      <c r="A99" s="289">
        <v>46113</v>
      </c>
      <c r="B99" s="290">
        <v>24306</v>
      </c>
      <c r="C99" s="284" t="s">
        <v>15253</v>
      </c>
      <c r="D99" s="282">
        <v>46114</v>
      </c>
      <c r="E99" s="316"/>
      <c r="F99" s="291"/>
      <c r="G99" s="317" t="s">
        <v>12150</v>
      </c>
      <c r="H99" s="309"/>
      <c r="I99" s="317" t="s">
        <v>12150</v>
      </c>
      <c r="J99" s="290" t="s">
        <v>1784</v>
      </c>
      <c r="K99" s="290" t="s">
        <v>7263</v>
      </c>
      <c r="L99" s="244" t="str">
        <f>VLOOKUP($K99,[1]TONG_SL!$A$1:$D$65536,2,0)</f>
        <v>Lạp xưởng Tây Bắc 500g</v>
      </c>
      <c r="M99" s="244"/>
      <c r="N99" s="244" t="str">
        <f t="shared" si="15"/>
        <v>K-C6</v>
      </c>
      <c r="O99" s="244"/>
      <c r="P99" s="244"/>
      <c r="Q99" s="244" t="str">
        <f>VLOOKUP(K99,TONG_SL!$A:$D,3,0)</f>
        <v>Túi</v>
      </c>
      <c r="R99" s="160">
        <v>2</v>
      </c>
      <c r="S99" s="159"/>
      <c r="T99" s="159" t="e">
        <f>VLOOKUP(VLOOKUP(G99,Ma_KH!$A:$R,18,0)&amp;K99,Gia_MB!$A:$F,6,0)</f>
        <v>#N/A</v>
      </c>
      <c r="U99" s="254" t="e">
        <f t="shared" si="16"/>
        <v>#N/A</v>
      </c>
      <c r="V99" s="159"/>
      <c r="W99" s="246" t="e">
        <f t="shared" si="17"/>
        <v>#N/A</v>
      </c>
      <c r="X99" s="247" t="str">
        <f t="shared" si="18"/>
        <v>8</v>
      </c>
      <c r="Y99" s="159"/>
      <c r="Z99" s="254" t="e">
        <f t="shared" si="19"/>
        <v>#N/A</v>
      </c>
      <c r="AA99" s="5">
        <f>VLOOKUP(G99,Ma_KH!$A:$R,14,0)</f>
        <v>51</v>
      </c>
    </row>
    <row r="100" spans="1:27" x14ac:dyDescent="0.25">
      <c r="A100" s="289">
        <v>46113</v>
      </c>
      <c r="B100" s="290">
        <v>24298</v>
      </c>
      <c r="C100" s="284" t="s">
        <v>15253</v>
      </c>
      <c r="D100" s="282">
        <v>46114</v>
      </c>
      <c r="E100" s="316"/>
      <c r="F100" s="291"/>
      <c r="G100" s="317" t="s">
        <v>12151</v>
      </c>
      <c r="H100" s="309"/>
      <c r="I100" s="317" t="s">
        <v>12151</v>
      </c>
      <c r="J100" s="290" t="s">
        <v>1784</v>
      </c>
      <c r="K100" s="290" t="s">
        <v>551</v>
      </c>
      <c r="L100" s="244" t="str">
        <f>VLOOKUP($K100,[1]TONG_SL!$A$1:$D$65536,2,0)</f>
        <v>Chân giò heo muối 100g</v>
      </c>
      <c r="M100" s="244"/>
      <c r="N100" s="244" t="str">
        <f t="shared" si="15"/>
        <v>K-C6</v>
      </c>
      <c r="O100" s="244"/>
      <c r="P100" s="244"/>
      <c r="Q100" s="244" t="str">
        <f>VLOOKUP(K100,TONG_SL!$A:$D,3,0)</f>
        <v>Gói</v>
      </c>
      <c r="R100" s="160">
        <v>5</v>
      </c>
      <c r="S100" s="159"/>
      <c r="T100" s="159">
        <f>VLOOKUP(VLOOKUP(G100,Ma_KH!$A:$R,18,0)&amp;K100,Gia_MB!$A:$F,6,0)</f>
        <v>24549</v>
      </c>
      <c r="U100" s="254">
        <f t="shared" si="16"/>
        <v>122745</v>
      </c>
      <c r="V100" s="159"/>
      <c r="W100" s="246">
        <f t="shared" si="17"/>
        <v>0</v>
      </c>
      <c r="X100" s="247" t="str">
        <f t="shared" si="18"/>
        <v>8</v>
      </c>
      <c r="Y100" s="159"/>
      <c r="Z100" s="254">
        <f t="shared" si="19"/>
        <v>9819.6</v>
      </c>
      <c r="AA100" s="5">
        <f>VLOOKUP(G100,Ma_KH!$A:$R,14,0)</f>
        <v>51</v>
      </c>
    </row>
    <row r="101" spans="1:27" x14ac:dyDescent="0.25">
      <c r="A101" s="289">
        <v>46113</v>
      </c>
      <c r="B101" s="290">
        <v>24298</v>
      </c>
      <c r="C101" s="284" t="s">
        <v>15253</v>
      </c>
      <c r="D101" s="282">
        <v>46114</v>
      </c>
      <c r="E101" s="316"/>
      <c r="F101" s="291"/>
      <c r="G101" s="317" t="s">
        <v>12151</v>
      </c>
      <c r="H101" s="309"/>
      <c r="I101" s="317" t="s">
        <v>12151</v>
      </c>
      <c r="J101" s="290" t="s">
        <v>1784</v>
      </c>
      <c r="K101" s="290" t="s">
        <v>32</v>
      </c>
      <c r="L101" s="244" t="str">
        <f>VLOOKUP($K101,[1]TONG_SL!$A$1:$D$65536,2,0)</f>
        <v>Giò Tai Lưỡi Xào 250g</v>
      </c>
      <c r="M101" s="244"/>
      <c r="N101" s="244" t="str">
        <f t="shared" si="15"/>
        <v>K-C6</v>
      </c>
      <c r="O101" s="244"/>
      <c r="P101" s="244"/>
      <c r="Q101" s="244" t="str">
        <f>VLOOKUP(K101,TONG_SL!$A:$D,3,0)</f>
        <v>Túi</v>
      </c>
      <c r="R101" s="160">
        <v>3</v>
      </c>
      <c r="S101" s="159"/>
      <c r="T101" s="159">
        <f>VLOOKUP(VLOOKUP(G101,Ma_KH!$A:$R,18,0)&amp;K101,Gia_MB!$A:$F,6,0)</f>
        <v>50182</v>
      </c>
      <c r="U101" s="254">
        <f t="shared" si="16"/>
        <v>150546</v>
      </c>
      <c r="V101" s="159"/>
      <c r="W101" s="246">
        <f t="shared" si="17"/>
        <v>0</v>
      </c>
      <c r="X101" s="247" t="str">
        <f t="shared" si="18"/>
        <v>8</v>
      </c>
      <c r="Y101" s="159"/>
      <c r="Z101" s="254">
        <f t="shared" si="19"/>
        <v>12043.68</v>
      </c>
      <c r="AA101" s="5">
        <f>VLOOKUP(G101,Ma_KH!$A:$R,14,0)</f>
        <v>51</v>
      </c>
    </row>
    <row r="102" spans="1:27" x14ac:dyDescent="0.25">
      <c r="A102" s="289">
        <v>46113</v>
      </c>
      <c r="B102" s="290">
        <v>24298</v>
      </c>
      <c r="C102" s="284" t="s">
        <v>15253</v>
      </c>
      <c r="D102" s="282">
        <v>46114</v>
      </c>
      <c r="E102" s="316"/>
      <c r="F102" s="291"/>
      <c r="G102" s="317" t="s">
        <v>12151</v>
      </c>
      <c r="H102" s="309"/>
      <c r="I102" s="317" t="s">
        <v>12151</v>
      </c>
      <c r="J102" s="290" t="s">
        <v>1784</v>
      </c>
      <c r="K102" s="290" t="s">
        <v>48</v>
      </c>
      <c r="L102" s="244" t="str">
        <f>VLOOKUP($K102,[1]TONG_SL!$A$1:$D$65536,2,0)</f>
        <v>Mọc Nấm Hương 250g</v>
      </c>
      <c r="M102" s="244"/>
      <c r="N102" s="244" t="str">
        <f t="shared" si="15"/>
        <v>K-C6</v>
      </c>
      <c r="O102" s="244"/>
      <c r="P102" s="244"/>
      <c r="Q102" s="244" t="str">
        <f>VLOOKUP(K102,TONG_SL!$A:$D,3,0)</f>
        <v>Túi</v>
      </c>
      <c r="R102" s="160">
        <v>1</v>
      </c>
      <c r="S102" s="159"/>
      <c r="T102" s="159">
        <f>VLOOKUP(VLOOKUP(G102,Ma_KH!$A:$R,18,0)&amp;K102,Gia_MB!$A:$F,6,0)</f>
        <v>46000</v>
      </c>
      <c r="U102" s="254">
        <f t="shared" si="16"/>
        <v>46000</v>
      </c>
      <c r="V102" s="159"/>
      <c r="W102" s="246">
        <f t="shared" si="17"/>
        <v>0</v>
      </c>
      <c r="X102" s="247" t="str">
        <f t="shared" si="18"/>
        <v>8</v>
      </c>
      <c r="Y102" s="159"/>
      <c r="Z102" s="254">
        <f t="shared" si="19"/>
        <v>3680</v>
      </c>
      <c r="AA102" s="5">
        <f>VLOOKUP(G102,Ma_KH!$A:$R,14,0)</f>
        <v>51</v>
      </c>
    </row>
    <row r="103" spans="1:27" x14ac:dyDescent="0.25">
      <c r="A103" s="289">
        <v>46113</v>
      </c>
      <c r="B103" s="290">
        <v>24298</v>
      </c>
      <c r="C103" s="284" t="s">
        <v>15253</v>
      </c>
      <c r="D103" s="282">
        <v>46114</v>
      </c>
      <c r="E103" s="316"/>
      <c r="F103" s="291"/>
      <c r="G103" s="317" t="s">
        <v>12151</v>
      </c>
      <c r="H103" s="309"/>
      <c r="I103" s="317" t="s">
        <v>12151</v>
      </c>
      <c r="J103" s="290" t="s">
        <v>1784</v>
      </c>
      <c r="K103" s="290" t="s">
        <v>34</v>
      </c>
      <c r="L103" s="244" t="str">
        <f>VLOOKUP($K103,[1]TONG_SL!$A$1:$D$65536,2,0)</f>
        <v>Tai heo muối 200g</v>
      </c>
      <c r="M103" s="244"/>
      <c r="N103" s="244" t="str">
        <f t="shared" si="15"/>
        <v>K-C6</v>
      </c>
      <c r="O103" s="244"/>
      <c r="P103" s="244"/>
      <c r="Q103" s="244" t="str">
        <f>VLOOKUP(K103,TONG_SL!$A:$D,3,0)</f>
        <v>Túi</v>
      </c>
      <c r="R103" s="160">
        <v>3</v>
      </c>
      <c r="S103" s="159"/>
      <c r="T103" s="159">
        <f>VLOOKUP(VLOOKUP(G103,Ma_KH!$A:$R,18,0)&amp;K103,Gia_MB!$A:$F,6,0)</f>
        <v>55595</v>
      </c>
      <c r="U103" s="254">
        <f t="shared" si="16"/>
        <v>166785</v>
      </c>
      <c r="V103" s="159"/>
      <c r="W103" s="246">
        <f t="shared" si="17"/>
        <v>0</v>
      </c>
      <c r="X103" s="247" t="str">
        <f t="shared" si="18"/>
        <v>8</v>
      </c>
      <c r="Y103" s="159"/>
      <c r="Z103" s="254">
        <f t="shared" si="19"/>
        <v>13342.800000000001</v>
      </c>
      <c r="AA103" s="5">
        <f>VLOOKUP(G103,Ma_KH!$A:$R,14,0)</f>
        <v>51</v>
      </c>
    </row>
    <row r="104" spans="1:27" x14ac:dyDescent="0.25">
      <c r="A104" s="289">
        <v>46113</v>
      </c>
      <c r="B104" s="290">
        <v>24277</v>
      </c>
      <c r="C104" s="284" t="s">
        <v>15253</v>
      </c>
      <c r="D104" s="282">
        <v>46114</v>
      </c>
      <c r="E104" s="316"/>
      <c r="F104" s="291"/>
      <c r="G104" s="317" t="s">
        <v>10060</v>
      </c>
      <c r="H104" s="309"/>
      <c r="I104" s="317" t="s">
        <v>10060</v>
      </c>
      <c r="J104" s="290" t="s">
        <v>1784</v>
      </c>
      <c r="K104" s="290" t="s">
        <v>37</v>
      </c>
      <c r="L104" s="244" t="str">
        <f>VLOOKUP($K104,[1]TONG_SL!$A$1:$D$65536,2,0)</f>
        <v>Chả cốm 300g</v>
      </c>
      <c r="M104" s="244"/>
      <c r="N104" s="244" t="str">
        <f t="shared" si="15"/>
        <v>K-C6</v>
      </c>
      <c r="O104" s="244"/>
      <c r="P104" s="244"/>
      <c r="Q104" s="244" t="str">
        <f>VLOOKUP(K104,TONG_SL!$A:$D,3,0)</f>
        <v>Túi</v>
      </c>
      <c r="R104" s="160">
        <v>6</v>
      </c>
      <c r="S104" s="159"/>
      <c r="T104" s="159">
        <f>VLOOKUP(VLOOKUP(G104,Ma_KH!$A:$R,18,0)&amp;K104,Gia_MB!$A:$F,6,0)</f>
        <v>71280</v>
      </c>
      <c r="U104" s="254">
        <f t="shared" si="16"/>
        <v>427680</v>
      </c>
      <c r="V104" s="159"/>
      <c r="W104" s="246">
        <f t="shared" si="17"/>
        <v>0</v>
      </c>
      <c r="X104" s="247" t="str">
        <f t="shared" si="18"/>
        <v>8</v>
      </c>
      <c r="Y104" s="159"/>
      <c r="Z104" s="254">
        <f t="shared" si="19"/>
        <v>34214.400000000001</v>
      </c>
      <c r="AA104" s="5">
        <f>VLOOKUP(G104,Ma_KH!$A:$R,14,0)</f>
        <v>60</v>
      </c>
    </row>
    <row r="105" spans="1:27" x14ac:dyDescent="0.25">
      <c r="A105" s="289">
        <v>46113</v>
      </c>
      <c r="B105" s="290">
        <v>24277</v>
      </c>
      <c r="C105" s="284" t="s">
        <v>15253</v>
      </c>
      <c r="D105" s="282">
        <v>46114</v>
      </c>
      <c r="E105" s="316"/>
      <c r="F105" s="291"/>
      <c r="G105" s="317" t="s">
        <v>10060</v>
      </c>
      <c r="H105" s="309"/>
      <c r="I105" s="317" t="s">
        <v>10060</v>
      </c>
      <c r="J105" s="290" t="s">
        <v>1784</v>
      </c>
      <c r="K105" s="290" t="s">
        <v>27</v>
      </c>
      <c r="L105" s="244" t="str">
        <f>VLOOKUP($K105,[1]TONG_SL!$A$1:$D$65536,2,0)</f>
        <v>Chân giò heo muối 300g</v>
      </c>
      <c r="M105" s="244"/>
      <c r="N105" s="244" t="str">
        <f t="shared" si="15"/>
        <v>K-C6</v>
      </c>
      <c r="O105" s="244"/>
      <c r="P105" s="244"/>
      <c r="Q105" s="244" t="str">
        <f>VLOOKUP(K105,TONG_SL!$A:$D,3,0)</f>
        <v>Túi</v>
      </c>
      <c r="R105" s="160">
        <v>10</v>
      </c>
      <c r="S105" s="159"/>
      <c r="T105" s="159">
        <f>VLOOKUP(VLOOKUP(G105,Ma_KH!$A:$R,18,0)&amp;K105,Gia_MB!$A:$F,6,0)</f>
        <v>70494</v>
      </c>
      <c r="U105" s="254">
        <f t="shared" si="16"/>
        <v>704940</v>
      </c>
      <c r="V105" s="159"/>
      <c r="W105" s="246">
        <f t="shared" si="17"/>
        <v>0</v>
      </c>
      <c r="X105" s="247" t="str">
        <f t="shared" si="18"/>
        <v>8</v>
      </c>
      <c r="Y105" s="159"/>
      <c r="Z105" s="254">
        <f t="shared" si="19"/>
        <v>56395.200000000004</v>
      </c>
      <c r="AA105" s="5">
        <f>VLOOKUP(G105,Ma_KH!$A:$R,14,0)</f>
        <v>60</v>
      </c>
    </row>
    <row r="106" spans="1:27" x14ac:dyDescent="0.25">
      <c r="A106" s="289">
        <v>46113</v>
      </c>
      <c r="B106" s="290">
        <v>24277</v>
      </c>
      <c r="C106" s="284" t="s">
        <v>15253</v>
      </c>
      <c r="D106" s="282">
        <v>46114</v>
      </c>
      <c r="E106" s="316"/>
      <c r="F106" s="291"/>
      <c r="G106" s="317" t="s">
        <v>10060</v>
      </c>
      <c r="H106" s="309"/>
      <c r="I106" s="317" t="s">
        <v>10060</v>
      </c>
      <c r="J106" s="290" t="s">
        <v>1784</v>
      </c>
      <c r="K106" s="290" t="s">
        <v>30</v>
      </c>
      <c r="L106" s="244" t="str">
        <f>VLOOKUP($K106,[1]TONG_SL!$A$1:$D$65536,2,0)</f>
        <v>Gà muối 500g</v>
      </c>
      <c r="M106" s="244"/>
      <c r="N106" s="244" t="str">
        <f t="shared" si="15"/>
        <v>K-C6</v>
      </c>
      <c r="O106" s="244"/>
      <c r="P106" s="244"/>
      <c r="Q106" s="244" t="str">
        <f>VLOOKUP(K106,TONG_SL!$A:$D,3,0)</f>
        <v>Túi</v>
      </c>
      <c r="R106" s="160">
        <v>4</v>
      </c>
      <c r="S106" s="159"/>
      <c r="T106" s="159">
        <f>VLOOKUP(VLOOKUP(G106,Ma_KH!$A:$R,18,0)&amp;K106,Gia_MB!$A:$F,6,0)</f>
        <v>106616</v>
      </c>
      <c r="U106" s="254">
        <f t="shared" si="16"/>
        <v>426464</v>
      </c>
      <c r="V106" s="159"/>
      <c r="W106" s="246">
        <f t="shared" si="17"/>
        <v>0</v>
      </c>
      <c r="X106" s="247" t="str">
        <f t="shared" si="18"/>
        <v>8</v>
      </c>
      <c r="Y106" s="159"/>
      <c r="Z106" s="254">
        <f t="shared" si="19"/>
        <v>34117.120000000003</v>
      </c>
      <c r="AA106" s="5">
        <f>VLOOKUP(G106,Ma_KH!$A:$R,14,0)</f>
        <v>60</v>
      </c>
    </row>
    <row r="107" spans="1:27" x14ac:dyDescent="0.25">
      <c r="A107" s="289">
        <v>46113</v>
      </c>
      <c r="B107" s="290">
        <v>24291</v>
      </c>
      <c r="C107" s="284" t="s">
        <v>15253</v>
      </c>
      <c r="D107" s="282">
        <v>46114</v>
      </c>
      <c r="E107" s="316"/>
      <c r="F107" s="291"/>
      <c r="G107" s="317" t="s">
        <v>12216</v>
      </c>
      <c r="H107" s="309"/>
      <c r="I107" s="317" t="s">
        <v>12216</v>
      </c>
      <c r="J107" s="290" t="s">
        <v>1784</v>
      </c>
      <c r="K107" s="290" t="s">
        <v>39</v>
      </c>
      <c r="L107" s="244" t="str">
        <f>VLOOKUP($K107,[1]TONG_SL!$A$1:$D$65536,2,0)</f>
        <v>Chả nướng 300g</v>
      </c>
      <c r="M107" s="244"/>
      <c r="N107" s="244" t="str">
        <f t="shared" si="15"/>
        <v>K-C6</v>
      </c>
      <c r="O107" s="244"/>
      <c r="P107" s="244"/>
      <c r="Q107" s="244" t="str">
        <f>VLOOKUP(K107,TONG_SL!$A:$D,3,0)</f>
        <v>Túi</v>
      </c>
      <c r="R107" s="160">
        <v>3</v>
      </c>
      <c r="S107" s="159"/>
      <c r="T107" s="159">
        <f>VLOOKUP(VLOOKUP(G107,Ma_KH!$A:$R,18,0)&amp;K107,Gia_MB!$A:$F,6,0)</f>
        <v>70950</v>
      </c>
      <c r="U107" s="254">
        <f t="shared" si="16"/>
        <v>212850</v>
      </c>
      <c r="V107" s="159"/>
      <c r="W107" s="246">
        <f t="shared" si="17"/>
        <v>0</v>
      </c>
      <c r="X107" s="247" t="str">
        <f t="shared" si="18"/>
        <v>8</v>
      </c>
      <c r="Y107" s="159"/>
      <c r="Z107" s="254">
        <f t="shared" si="19"/>
        <v>17028</v>
      </c>
      <c r="AA107" s="5">
        <f>VLOOKUP(G107,Ma_KH!$A:$R,14,0)</f>
        <v>51</v>
      </c>
    </row>
    <row r="108" spans="1:27" x14ac:dyDescent="0.25">
      <c r="A108" s="289">
        <v>46113</v>
      </c>
      <c r="B108" s="290">
        <v>24291</v>
      </c>
      <c r="C108" s="284" t="s">
        <v>15253</v>
      </c>
      <c r="D108" s="282">
        <v>46114</v>
      </c>
      <c r="E108" s="316"/>
      <c r="F108" s="291"/>
      <c r="G108" s="317" t="s">
        <v>12216</v>
      </c>
      <c r="H108" s="309"/>
      <c r="I108" s="317" t="s">
        <v>12216</v>
      </c>
      <c r="J108" s="290" t="s">
        <v>1784</v>
      </c>
      <c r="K108" s="290" t="s">
        <v>15250</v>
      </c>
      <c r="L108" s="244" t="str">
        <f>VLOOKUP($K108,[1]TONG_SL!$A$1:$D$65536,2,0)</f>
        <v>Chân giò heo muối vị Tayaki 450g</v>
      </c>
      <c r="M108" s="244"/>
      <c r="N108" s="244" t="str">
        <f t="shared" si="15"/>
        <v>K-C6</v>
      </c>
      <c r="O108" s="244"/>
      <c r="P108" s="244"/>
      <c r="Q108" s="244" t="str">
        <f>VLOOKUP(K108,TONG_SL!$A:$D,3,0)</f>
        <v>Túi</v>
      </c>
      <c r="R108" s="160">
        <v>3</v>
      </c>
      <c r="S108" s="159"/>
      <c r="T108" s="159" t="e">
        <f>VLOOKUP(VLOOKUP(G108,Ma_KH!$A:$R,18,0)&amp;K108,Gia_MB!$A:$F,6,0)</f>
        <v>#N/A</v>
      </c>
      <c r="U108" s="254" t="e">
        <f t="shared" si="16"/>
        <v>#N/A</v>
      </c>
      <c r="V108" s="159"/>
      <c r="W108" s="246" t="e">
        <f t="shared" si="17"/>
        <v>#N/A</v>
      </c>
      <c r="X108" s="247" t="str">
        <f t="shared" si="18"/>
        <v>8</v>
      </c>
      <c r="Y108" s="159"/>
      <c r="Z108" s="254" t="e">
        <f t="shared" si="19"/>
        <v>#N/A</v>
      </c>
      <c r="AA108" s="5">
        <f>VLOOKUP(G108,Ma_KH!$A:$R,14,0)</f>
        <v>51</v>
      </c>
    </row>
    <row r="109" spans="1:27" x14ac:dyDescent="0.25">
      <c r="A109" s="289">
        <v>46113</v>
      </c>
      <c r="B109" s="290">
        <v>24280</v>
      </c>
      <c r="C109" s="284" t="s">
        <v>15253</v>
      </c>
      <c r="D109" s="282">
        <v>46114</v>
      </c>
      <c r="E109" s="316"/>
      <c r="F109" s="291"/>
      <c r="G109" s="317" t="s">
        <v>15405</v>
      </c>
      <c r="H109" s="309"/>
      <c r="I109" s="317" t="s">
        <v>15405</v>
      </c>
      <c r="J109" s="290" t="s">
        <v>1784</v>
      </c>
      <c r="K109" s="290" t="s">
        <v>37</v>
      </c>
      <c r="L109" s="244" t="str">
        <f>VLOOKUP($K109,[1]TONG_SL!$A$1:$D$65536,2,0)</f>
        <v>Chả cốm 300g</v>
      </c>
      <c r="M109" s="244"/>
      <c r="N109" s="244" t="str">
        <f t="shared" si="15"/>
        <v>K-C6</v>
      </c>
      <c r="O109" s="244"/>
      <c r="P109" s="244"/>
      <c r="Q109" s="244" t="str">
        <f>VLOOKUP(K109,TONG_SL!$A:$D,3,0)</f>
        <v>Túi</v>
      </c>
      <c r="R109" s="160">
        <v>3</v>
      </c>
      <c r="S109" s="159"/>
      <c r="T109" s="159" t="e">
        <f>VLOOKUP(VLOOKUP(G109,Ma_KH!$A:$R,18,0)&amp;K109,Gia_MB!$A:$F,6,0)</f>
        <v>#N/A</v>
      </c>
      <c r="U109" s="254" t="e">
        <f t="shared" si="16"/>
        <v>#N/A</v>
      </c>
      <c r="V109" s="159"/>
      <c r="W109" s="246" t="e">
        <f t="shared" si="17"/>
        <v>#N/A</v>
      </c>
      <c r="X109" s="247" t="str">
        <f t="shared" si="18"/>
        <v>8</v>
      </c>
      <c r="Y109" s="159"/>
      <c r="Z109" s="254" t="e">
        <f t="shared" si="19"/>
        <v>#N/A</v>
      </c>
      <c r="AA109" s="5" t="e">
        <f>VLOOKUP(G109,Ma_KH!$A:$R,14,0)</f>
        <v>#N/A</v>
      </c>
    </row>
    <row r="110" spans="1:27" x14ac:dyDescent="0.25">
      <c r="A110" s="289">
        <v>46113</v>
      </c>
      <c r="B110" s="290">
        <v>24280</v>
      </c>
      <c r="C110" s="284" t="s">
        <v>15253</v>
      </c>
      <c r="D110" s="282">
        <v>46114</v>
      </c>
      <c r="E110" s="316"/>
      <c r="F110" s="291"/>
      <c r="G110" s="317" t="s">
        <v>15405</v>
      </c>
      <c r="H110" s="309"/>
      <c r="I110" s="317" t="s">
        <v>15405</v>
      </c>
      <c r="J110" s="290" t="s">
        <v>1784</v>
      </c>
      <c r="K110" s="290" t="s">
        <v>27</v>
      </c>
      <c r="L110" s="244" t="str">
        <f>VLOOKUP($K110,[1]TONG_SL!$A$1:$D$65536,2,0)</f>
        <v>Chân giò heo muối 300g</v>
      </c>
      <c r="M110" s="244"/>
      <c r="N110" s="244" t="str">
        <f t="shared" si="15"/>
        <v>K-C6</v>
      </c>
      <c r="O110" s="244"/>
      <c r="P110" s="244"/>
      <c r="Q110" s="244" t="str">
        <f>VLOOKUP(K110,TONG_SL!$A:$D,3,0)</f>
        <v>Túi</v>
      </c>
      <c r="R110" s="159">
        <v>3</v>
      </c>
      <c r="S110" s="159"/>
      <c r="T110" s="159" t="e">
        <f>VLOOKUP(VLOOKUP(G110,Ma_KH!$A:$R,18,0)&amp;K110,Gia_MB!$A:$F,6,0)</f>
        <v>#N/A</v>
      </c>
      <c r="U110" s="254" t="e">
        <f t="shared" si="16"/>
        <v>#N/A</v>
      </c>
      <c r="V110" s="159"/>
      <c r="W110" s="246" t="e">
        <f t="shared" si="17"/>
        <v>#N/A</v>
      </c>
      <c r="X110" s="247" t="str">
        <f t="shared" si="18"/>
        <v>8</v>
      </c>
      <c r="Y110" s="159"/>
      <c r="Z110" s="254" t="e">
        <f t="shared" si="19"/>
        <v>#N/A</v>
      </c>
      <c r="AA110" s="5" t="e">
        <f>VLOOKUP(G110,Ma_KH!$A:$R,14,0)</f>
        <v>#N/A</v>
      </c>
    </row>
    <row r="111" spans="1:27" x14ac:dyDescent="0.25">
      <c r="A111" s="289">
        <v>46113</v>
      </c>
      <c r="B111" s="290">
        <v>24280</v>
      </c>
      <c r="C111" s="284" t="s">
        <v>15253</v>
      </c>
      <c r="D111" s="282">
        <v>46114</v>
      </c>
      <c r="E111" s="316"/>
      <c r="F111" s="291"/>
      <c r="G111" s="317" t="s">
        <v>15405</v>
      </c>
      <c r="H111" s="309"/>
      <c r="I111" s="317" t="s">
        <v>15405</v>
      </c>
      <c r="J111" s="290" t="s">
        <v>1784</v>
      </c>
      <c r="K111" s="290" t="s">
        <v>30</v>
      </c>
      <c r="L111" s="244" t="str">
        <f>VLOOKUP($K111,[1]TONG_SL!$A$1:$D$65536,2,0)</f>
        <v>Gà muối 500g</v>
      </c>
      <c r="M111" s="244"/>
      <c r="N111" s="244" t="str">
        <f t="shared" si="15"/>
        <v>K-C6</v>
      </c>
      <c r="O111" s="244"/>
      <c r="P111" s="244"/>
      <c r="Q111" s="244" t="str">
        <f>VLOOKUP(K111,TONG_SL!$A:$D,3,0)</f>
        <v>Túi</v>
      </c>
      <c r="R111" s="160">
        <v>3</v>
      </c>
      <c r="S111" s="159"/>
      <c r="T111" s="159" t="e">
        <f>VLOOKUP(VLOOKUP(G111,Ma_KH!$A:$R,18,0)&amp;K111,Gia_MB!$A:$F,6,0)</f>
        <v>#N/A</v>
      </c>
      <c r="U111" s="254" t="e">
        <f t="shared" si="16"/>
        <v>#N/A</v>
      </c>
      <c r="V111" s="159"/>
      <c r="W111" s="246" t="e">
        <f t="shared" si="17"/>
        <v>#N/A</v>
      </c>
      <c r="X111" s="247" t="str">
        <f t="shared" si="18"/>
        <v>8</v>
      </c>
      <c r="Y111" s="159"/>
      <c r="Z111" s="254" t="e">
        <f t="shared" si="19"/>
        <v>#N/A</v>
      </c>
      <c r="AA111" s="5" t="e">
        <f>VLOOKUP(G111,Ma_KH!$A:$R,14,0)</f>
        <v>#N/A</v>
      </c>
    </row>
    <row r="112" spans="1:27" x14ac:dyDescent="0.25">
      <c r="A112" s="289">
        <v>46113</v>
      </c>
      <c r="B112" s="290">
        <v>24280</v>
      </c>
      <c r="C112" s="284" t="s">
        <v>15253</v>
      </c>
      <c r="D112" s="282">
        <v>46114</v>
      </c>
      <c r="E112" s="316"/>
      <c r="F112" s="291"/>
      <c r="G112" s="317" t="s">
        <v>15405</v>
      </c>
      <c r="H112" s="309"/>
      <c r="I112" s="317" t="s">
        <v>15405</v>
      </c>
      <c r="J112" s="290" t="s">
        <v>1784</v>
      </c>
      <c r="K112" s="290" t="s">
        <v>32</v>
      </c>
      <c r="L112" s="244" t="str">
        <f>VLOOKUP($K112,[1]TONG_SL!$A$1:$D$65536,2,0)</f>
        <v>Giò Tai Lưỡi Xào 250g</v>
      </c>
      <c r="M112" s="244"/>
      <c r="N112" s="244" t="str">
        <f t="shared" si="15"/>
        <v>K-C6</v>
      </c>
      <c r="O112" s="244"/>
      <c r="P112" s="244"/>
      <c r="Q112" s="244" t="str">
        <f>VLOOKUP(K112,TONG_SL!$A:$D,3,0)</f>
        <v>Túi</v>
      </c>
      <c r="R112" s="160">
        <v>5</v>
      </c>
      <c r="S112" s="159"/>
      <c r="T112" s="159" t="e">
        <f>VLOOKUP(VLOOKUP(G112,Ma_KH!$A:$R,18,0)&amp;K112,Gia_MB!$A:$F,6,0)</f>
        <v>#N/A</v>
      </c>
      <c r="U112" s="254" t="e">
        <f t="shared" si="16"/>
        <v>#N/A</v>
      </c>
      <c r="V112" s="159"/>
      <c r="W112" s="246" t="e">
        <f t="shared" si="17"/>
        <v>#N/A</v>
      </c>
      <c r="X112" s="247" t="str">
        <f t="shared" si="18"/>
        <v>8</v>
      </c>
      <c r="Y112" s="159"/>
      <c r="Z112" s="254" t="e">
        <f t="shared" si="19"/>
        <v>#N/A</v>
      </c>
      <c r="AA112" s="5" t="e">
        <f>VLOOKUP(G112,Ma_KH!$A:$R,14,0)</f>
        <v>#N/A</v>
      </c>
    </row>
    <row r="113" spans="1:27" x14ac:dyDescent="0.25">
      <c r="A113" s="289">
        <v>46113</v>
      </c>
      <c r="B113" s="290">
        <v>24205</v>
      </c>
      <c r="C113" s="284" t="s">
        <v>15253</v>
      </c>
      <c r="D113" s="282">
        <v>46114</v>
      </c>
      <c r="E113" s="316"/>
      <c r="F113" s="291"/>
      <c r="G113" s="317" t="s">
        <v>12308</v>
      </c>
      <c r="H113" s="309"/>
      <c r="I113" s="317" t="s">
        <v>12308</v>
      </c>
      <c r="J113" s="290" t="s">
        <v>1784</v>
      </c>
      <c r="K113" s="290" t="s">
        <v>551</v>
      </c>
      <c r="L113" s="244" t="str">
        <f>VLOOKUP($K113,[1]TONG_SL!$A$1:$D$65536,2,0)</f>
        <v>Chân giò heo muối 100g</v>
      </c>
      <c r="M113" s="244"/>
      <c r="N113" s="244" t="str">
        <f t="shared" si="15"/>
        <v>K-C6</v>
      </c>
      <c r="O113" s="244"/>
      <c r="P113" s="244"/>
      <c r="Q113" s="244" t="str">
        <f>VLOOKUP(K113,TONG_SL!$A:$D,3,0)</f>
        <v>Gói</v>
      </c>
      <c r="R113" s="160">
        <v>5</v>
      </c>
      <c r="S113" s="159"/>
      <c r="T113" s="159">
        <f>VLOOKUP(VLOOKUP(G113,Ma_KH!$A:$R,18,0)&amp;K113,Gia_MB!$A:$F,6,0)</f>
        <v>22830</v>
      </c>
      <c r="U113" s="254">
        <f t="shared" si="16"/>
        <v>114150</v>
      </c>
      <c r="V113" s="159"/>
      <c r="W113" s="246">
        <f t="shared" si="17"/>
        <v>0</v>
      </c>
      <c r="X113" s="247" t="str">
        <f t="shared" si="18"/>
        <v>8</v>
      </c>
      <c r="Y113" s="159"/>
      <c r="Z113" s="254">
        <f t="shared" si="19"/>
        <v>9132</v>
      </c>
      <c r="AA113" s="5">
        <f>VLOOKUP(G113,Ma_KH!$A:$R,14,0)</f>
        <v>46</v>
      </c>
    </row>
    <row r="114" spans="1:27" x14ac:dyDescent="0.25">
      <c r="A114" s="289">
        <v>46113</v>
      </c>
      <c r="B114" s="290">
        <v>24205</v>
      </c>
      <c r="C114" s="284" t="s">
        <v>15253</v>
      </c>
      <c r="D114" s="282">
        <v>46114</v>
      </c>
      <c r="E114" s="316"/>
      <c r="F114" s="291"/>
      <c r="G114" s="317" t="s">
        <v>12308</v>
      </c>
      <c r="H114" s="309"/>
      <c r="I114" s="317" t="s">
        <v>12308</v>
      </c>
      <c r="J114" s="290" t="s">
        <v>1784</v>
      </c>
      <c r="K114" s="290" t="s">
        <v>542</v>
      </c>
      <c r="L114" s="244" t="str">
        <f>VLOOKUP($K114,[1]TONG_SL!$A$1:$D$65536,2,0)</f>
        <v>Chân giò heo muối 500g</v>
      </c>
      <c r="M114" s="244"/>
      <c r="N114" s="244" t="str">
        <f t="shared" si="15"/>
        <v>K-C6</v>
      </c>
      <c r="O114" s="244"/>
      <c r="P114" s="244"/>
      <c r="Q114" s="244" t="str">
        <f>VLOOKUP(K114,TONG_SL!$A:$D,3,0)</f>
        <v>Túi</v>
      </c>
      <c r="R114" s="160">
        <v>5</v>
      </c>
      <c r="S114" s="159"/>
      <c r="T114" s="159">
        <f>VLOOKUP(VLOOKUP(G114,Ma_KH!$A:$R,18,0)&amp;K114,Gia_MB!$A:$F,6,0)</f>
        <v>110732</v>
      </c>
      <c r="U114" s="254">
        <f t="shared" si="16"/>
        <v>553660</v>
      </c>
      <c r="V114" s="159"/>
      <c r="W114" s="246">
        <f t="shared" si="17"/>
        <v>0</v>
      </c>
      <c r="X114" s="247" t="str">
        <f t="shared" si="18"/>
        <v>8</v>
      </c>
      <c r="Y114" s="159"/>
      <c r="Z114" s="254">
        <f t="shared" si="19"/>
        <v>44292.800000000003</v>
      </c>
      <c r="AA114" s="5">
        <f>VLOOKUP(G114,Ma_KH!$A:$R,14,0)</f>
        <v>46</v>
      </c>
    </row>
    <row r="115" spans="1:27" x14ac:dyDescent="0.25">
      <c r="A115" s="289">
        <v>46113</v>
      </c>
      <c r="B115" s="290">
        <v>24205</v>
      </c>
      <c r="C115" s="284" t="s">
        <v>15253</v>
      </c>
      <c r="D115" s="282">
        <v>46114</v>
      </c>
      <c r="E115" s="316"/>
      <c r="F115" s="291"/>
      <c r="G115" s="317" t="s">
        <v>12308</v>
      </c>
      <c r="H115" s="309"/>
      <c r="I115" s="317" t="s">
        <v>12308</v>
      </c>
      <c r="J115" s="290" t="s">
        <v>1784</v>
      </c>
      <c r="K115" s="290" t="s">
        <v>27</v>
      </c>
      <c r="L115" s="244" t="str">
        <f>VLOOKUP($K115,[1]TONG_SL!$A$1:$D$65536,2,0)</f>
        <v>Chân giò heo muối 300g</v>
      </c>
      <c r="M115" s="244"/>
      <c r="N115" s="244" t="str">
        <f t="shared" si="15"/>
        <v>K-C6</v>
      </c>
      <c r="O115" s="244"/>
      <c r="P115" s="244"/>
      <c r="Q115" s="244" t="str">
        <f>VLOOKUP(K115,TONG_SL!$A:$D,3,0)</f>
        <v>Túi</v>
      </c>
      <c r="R115" s="160">
        <v>5</v>
      </c>
      <c r="S115" s="159"/>
      <c r="T115" s="159">
        <f>VLOOKUP(VLOOKUP(G115,Ma_KH!$A:$R,18,0)&amp;K115,Gia_MB!$A:$F,6,0)</f>
        <v>73431</v>
      </c>
      <c r="U115" s="254">
        <f t="shared" si="16"/>
        <v>367155</v>
      </c>
      <c r="V115" s="159"/>
      <c r="W115" s="246">
        <f t="shared" si="17"/>
        <v>0</v>
      </c>
      <c r="X115" s="247" t="str">
        <f t="shared" si="18"/>
        <v>8</v>
      </c>
      <c r="Y115" s="159"/>
      <c r="Z115" s="254">
        <f t="shared" si="19"/>
        <v>29372.400000000001</v>
      </c>
      <c r="AA115" s="5">
        <f>VLOOKUP(G115,Ma_KH!$A:$R,14,0)</f>
        <v>46</v>
      </c>
    </row>
    <row r="116" spans="1:27" x14ac:dyDescent="0.25">
      <c r="A116" s="289">
        <v>46113</v>
      </c>
      <c r="B116" s="290">
        <v>24299</v>
      </c>
      <c r="C116" s="284" t="s">
        <v>15253</v>
      </c>
      <c r="D116" s="282">
        <v>46114</v>
      </c>
      <c r="E116" s="316"/>
      <c r="F116" s="291"/>
      <c r="G116" s="317" t="s">
        <v>12213</v>
      </c>
      <c r="H116" s="309"/>
      <c r="I116" s="317" t="s">
        <v>12213</v>
      </c>
      <c r="J116" s="290" t="s">
        <v>1784</v>
      </c>
      <c r="K116" s="290" t="s">
        <v>32</v>
      </c>
      <c r="L116" s="244" t="str">
        <f>VLOOKUP($K116,[1]TONG_SL!$A$1:$D$65536,2,0)</f>
        <v>Giò Tai Lưỡi Xào 250g</v>
      </c>
      <c r="M116" s="244"/>
      <c r="N116" s="244" t="str">
        <f t="shared" si="15"/>
        <v>K-C6</v>
      </c>
      <c r="O116" s="244"/>
      <c r="P116" s="244"/>
      <c r="Q116" s="244" t="str">
        <f>VLOOKUP(K116,TONG_SL!$A:$D,3,0)</f>
        <v>Túi</v>
      </c>
      <c r="R116" s="160">
        <v>5</v>
      </c>
      <c r="S116" s="159"/>
      <c r="T116" s="159">
        <f>VLOOKUP(VLOOKUP(G116,Ma_KH!$A:$R,18,0)&amp;K116,Gia_MB!$A:$F,6,0)</f>
        <v>50182</v>
      </c>
      <c r="U116" s="254">
        <f t="shared" si="16"/>
        <v>250910</v>
      </c>
      <c r="V116" s="159"/>
      <c r="W116" s="246">
        <f t="shared" si="17"/>
        <v>0</v>
      </c>
      <c r="X116" s="247" t="str">
        <f t="shared" si="18"/>
        <v>8</v>
      </c>
      <c r="Y116" s="159"/>
      <c r="Z116" s="254">
        <f t="shared" si="19"/>
        <v>20072.8</v>
      </c>
      <c r="AA116" s="5">
        <f>VLOOKUP(G116,Ma_KH!$A:$R,14,0)</f>
        <v>51</v>
      </c>
    </row>
    <row r="117" spans="1:27" x14ac:dyDescent="0.25">
      <c r="A117" s="289">
        <v>46113</v>
      </c>
      <c r="B117" s="290">
        <v>24299</v>
      </c>
      <c r="C117" s="284" t="s">
        <v>15253</v>
      </c>
      <c r="D117" s="282">
        <v>46114</v>
      </c>
      <c r="E117" s="316"/>
      <c r="F117" s="291"/>
      <c r="G117" s="317" t="s">
        <v>12213</v>
      </c>
      <c r="H117" s="309"/>
      <c r="I117" s="317" t="s">
        <v>12213</v>
      </c>
      <c r="J117" s="290" t="s">
        <v>1784</v>
      </c>
      <c r="K117" s="290" t="s">
        <v>52</v>
      </c>
      <c r="L117" s="244" t="str">
        <f>VLOOKUP($K117,[1]TONG_SL!$A$1:$D$65536,2,0)</f>
        <v>Gà xì dầu 500g</v>
      </c>
      <c r="M117" s="244"/>
      <c r="N117" s="244" t="str">
        <f t="shared" si="15"/>
        <v>K-C6</v>
      </c>
      <c r="O117" s="244"/>
      <c r="P117" s="244"/>
      <c r="Q117" s="244" t="str">
        <f>VLOOKUP(K117,TONG_SL!$A:$D,3,0)</f>
        <v>Túi</v>
      </c>
      <c r="R117" s="160">
        <v>2</v>
      </c>
      <c r="S117" s="159"/>
      <c r="T117" s="159">
        <f>VLOOKUP(VLOOKUP(G117,Ma_KH!$A:$R,18,0)&amp;K117,Gia_MB!$A:$F,6,0)</f>
        <v>111606</v>
      </c>
      <c r="U117" s="254">
        <f t="shared" si="16"/>
        <v>223212</v>
      </c>
      <c r="V117" s="159"/>
      <c r="W117" s="246">
        <f t="shared" si="17"/>
        <v>0</v>
      </c>
      <c r="X117" s="247" t="str">
        <f t="shared" si="18"/>
        <v>8</v>
      </c>
      <c r="Y117" s="159"/>
      <c r="Z117" s="254">
        <f t="shared" si="19"/>
        <v>17856.96</v>
      </c>
      <c r="AA117" s="5">
        <f>VLOOKUP(G117,Ma_KH!$A:$R,14,0)</f>
        <v>51</v>
      </c>
    </row>
    <row r="118" spans="1:27" x14ac:dyDescent="0.25">
      <c r="A118" s="289">
        <v>46113</v>
      </c>
      <c r="B118" s="290">
        <v>24308</v>
      </c>
      <c r="C118" s="284" t="s">
        <v>15253</v>
      </c>
      <c r="D118" s="282">
        <v>46114</v>
      </c>
      <c r="E118" s="316"/>
      <c r="F118" s="291"/>
      <c r="G118" s="317" t="s">
        <v>12176</v>
      </c>
      <c r="H118" s="309"/>
      <c r="I118" s="317" t="s">
        <v>12176</v>
      </c>
      <c r="J118" s="290" t="s">
        <v>1784</v>
      </c>
      <c r="K118" s="290" t="s">
        <v>39</v>
      </c>
      <c r="L118" s="244" t="str">
        <f>VLOOKUP($K118,[1]TONG_SL!$A$1:$D$65536,2,0)</f>
        <v>Chả nướng 300g</v>
      </c>
      <c r="M118" s="244"/>
      <c r="N118" s="244" t="str">
        <f t="shared" si="15"/>
        <v>K-C6</v>
      </c>
      <c r="O118" s="244"/>
      <c r="P118" s="244"/>
      <c r="Q118" s="244" t="str">
        <f>VLOOKUP(K118,TONG_SL!$A:$D,3,0)</f>
        <v>Túi</v>
      </c>
      <c r="R118" s="160">
        <v>2</v>
      </c>
      <c r="S118" s="159"/>
      <c r="T118" s="159">
        <f>VLOOKUP(VLOOKUP(G118,Ma_KH!$A:$R,18,0)&amp;K118,Gia_MB!$A:$F,6,0)</f>
        <v>70950</v>
      </c>
      <c r="U118" s="254">
        <f t="shared" si="16"/>
        <v>141900</v>
      </c>
      <c r="V118" s="159"/>
      <c r="W118" s="246">
        <f t="shared" si="17"/>
        <v>0</v>
      </c>
      <c r="X118" s="247" t="str">
        <f t="shared" si="18"/>
        <v>8</v>
      </c>
      <c r="Y118" s="159"/>
      <c r="Z118" s="254">
        <f t="shared" si="19"/>
        <v>11352</v>
      </c>
      <c r="AA118" s="5">
        <f>VLOOKUP(G118,Ma_KH!$A:$R,14,0)</f>
        <v>51</v>
      </c>
    </row>
    <row r="119" spans="1:27" x14ac:dyDescent="0.25">
      <c r="A119" s="289">
        <v>46113</v>
      </c>
      <c r="B119" s="290">
        <v>24308</v>
      </c>
      <c r="C119" s="284" t="s">
        <v>15253</v>
      </c>
      <c r="D119" s="282">
        <v>46114</v>
      </c>
      <c r="E119" s="316"/>
      <c r="F119" s="291"/>
      <c r="G119" s="317" t="s">
        <v>12176</v>
      </c>
      <c r="H119" s="309"/>
      <c r="I119" s="317" t="s">
        <v>12176</v>
      </c>
      <c r="J119" s="290" t="s">
        <v>1784</v>
      </c>
      <c r="K119" s="290" t="s">
        <v>32</v>
      </c>
      <c r="L119" s="244" t="str">
        <f>VLOOKUP($K119,[1]TONG_SL!$A$1:$D$65536,2,0)</f>
        <v>Giò Tai Lưỡi Xào 250g</v>
      </c>
      <c r="M119" s="244"/>
      <c r="N119" s="244" t="str">
        <f t="shared" ref="N119:N150" si="20">IF($B119&lt;&gt;"","K-C6","")</f>
        <v>K-C6</v>
      </c>
      <c r="O119" s="244"/>
      <c r="P119" s="244"/>
      <c r="Q119" s="244" t="str">
        <f>VLOOKUP(K119,TONG_SL!$A:$D,3,0)</f>
        <v>Túi</v>
      </c>
      <c r="R119" s="160">
        <v>3</v>
      </c>
      <c r="S119" s="159"/>
      <c r="T119" s="159">
        <f>VLOOKUP(VLOOKUP(G119,Ma_KH!$A:$R,18,0)&amp;K119,Gia_MB!$A:$F,6,0)</f>
        <v>50182</v>
      </c>
      <c r="U119" s="254">
        <f t="shared" ref="U119:U150" si="21">T119*R119</f>
        <v>150546</v>
      </c>
      <c r="V119" s="159"/>
      <c r="W119" s="246">
        <f t="shared" ref="W119:W150" si="22">U119*V119</f>
        <v>0</v>
      </c>
      <c r="X119" s="247" t="str">
        <f t="shared" ref="X119:X150" si="23">IF(B119&lt;&gt;"","8","0")</f>
        <v>8</v>
      </c>
      <c r="Y119" s="159"/>
      <c r="Z119" s="254">
        <f t="shared" ref="Z119:Z150" si="24">U119*X119%</f>
        <v>12043.68</v>
      </c>
      <c r="AA119" s="5">
        <f>VLOOKUP(G119,Ma_KH!$A:$R,14,0)</f>
        <v>51</v>
      </c>
    </row>
    <row r="120" spans="1:27" x14ac:dyDescent="0.25">
      <c r="A120" s="289">
        <v>46113</v>
      </c>
      <c r="B120" s="290">
        <v>24308</v>
      </c>
      <c r="C120" s="284" t="s">
        <v>15253</v>
      </c>
      <c r="D120" s="282">
        <v>46114</v>
      </c>
      <c r="E120" s="316"/>
      <c r="F120" s="291"/>
      <c r="G120" s="317" t="s">
        <v>12176</v>
      </c>
      <c r="H120" s="309"/>
      <c r="I120" s="317" t="s">
        <v>12176</v>
      </c>
      <c r="J120" s="290" t="s">
        <v>1784</v>
      </c>
      <c r="K120" s="290" t="s">
        <v>7263</v>
      </c>
      <c r="L120" s="244" t="str">
        <f>VLOOKUP($K120,[1]TONG_SL!$A$1:$D$65536,2,0)</f>
        <v>Lạp xưởng Tây Bắc 500g</v>
      </c>
      <c r="M120" s="244"/>
      <c r="N120" s="244" t="str">
        <f t="shared" si="20"/>
        <v>K-C6</v>
      </c>
      <c r="O120" s="244"/>
      <c r="P120" s="244"/>
      <c r="Q120" s="244" t="str">
        <f>VLOOKUP(K120,TONG_SL!$A:$D,3,0)</f>
        <v>Túi</v>
      </c>
      <c r="R120" s="160">
        <v>2</v>
      </c>
      <c r="S120" s="159"/>
      <c r="T120" s="159" t="e">
        <f>VLOOKUP(VLOOKUP(G120,Ma_KH!$A:$R,18,0)&amp;K120,Gia_MB!$A:$F,6,0)</f>
        <v>#N/A</v>
      </c>
      <c r="U120" s="254" t="e">
        <f t="shared" si="21"/>
        <v>#N/A</v>
      </c>
      <c r="V120" s="159"/>
      <c r="W120" s="246" t="e">
        <f t="shared" si="22"/>
        <v>#N/A</v>
      </c>
      <c r="X120" s="247" t="str">
        <f t="shared" si="23"/>
        <v>8</v>
      </c>
      <c r="Y120" s="159"/>
      <c r="Z120" s="254" t="e">
        <f t="shared" si="24"/>
        <v>#N/A</v>
      </c>
      <c r="AA120" s="5">
        <f>VLOOKUP(G120,Ma_KH!$A:$R,14,0)</f>
        <v>51</v>
      </c>
    </row>
    <row r="121" spans="1:27" x14ac:dyDescent="0.25">
      <c r="A121" s="289">
        <v>46113</v>
      </c>
      <c r="B121" s="290">
        <v>24309</v>
      </c>
      <c r="C121" s="284" t="s">
        <v>15253</v>
      </c>
      <c r="D121" s="282">
        <v>46114</v>
      </c>
      <c r="E121" s="316"/>
      <c r="F121" s="291"/>
      <c r="G121" s="317" t="s">
        <v>12183</v>
      </c>
      <c r="H121" s="309"/>
      <c r="I121" s="317" t="s">
        <v>12183</v>
      </c>
      <c r="J121" s="290" t="s">
        <v>1784</v>
      </c>
      <c r="K121" s="290" t="s">
        <v>7263</v>
      </c>
      <c r="L121" s="244" t="str">
        <f>VLOOKUP($K121,[1]TONG_SL!$A$1:$D$65536,2,0)</f>
        <v>Lạp xưởng Tây Bắc 500g</v>
      </c>
      <c r="M121" s="244"/>
      <c r="N121" s="244" t="str">
        <f t="shared" si="20"/>
        <v>K-C6</v>
      </c>
      <c r="O121" s="244"/>
      <c r="P121" s="244"/>
      <c r="Q121" s="244" t="str">
        <f>VLOOKUP(K121,TONG_SL!$A:$D,3,0)</f>
        <v>Túi</v>
      </c>
      <c r="R121" s="160">
        <v>2</v>
      </c>
      <c r="S121" s="159"/>
      <c r="T121" s="159" t="e">
        <f>VLOOKUP(VLOOKUP(G121,Ma_KH!$A:$R,18,0)&amp;K121,Gia_MB!$A:$F,6,0)</f>
        <v>#N/A</v>
      </c>
      <c r="U121" s="254" t="e">
        <f t="shared" si="21"/>
        <v>#N/A</v>
      </c>
      <c r="V121" s="159"/>
      <c r="W121" s="246" t="e">
        <f t="shared" si="22"/>
        <v>#N/A</v>
      </c>
      <c r="X121" s="247" t="str">
        <f t="shared" si="23"/>
        <v>8</v>
      </c>
      <c r="Y121" s="159"/>
      <c r="Z121" s="254" t="e">
        <f t="shared" si="24"/>
        <v>#N/A</v>
      </c>
      <c r="AA121" s="5">
        <f>VLOOKUP(G121,Ma_KH!$A:$R,14,0)</f>
        <v>51</v>
      </c>
    </row>
    <row r="122" spans="1:27" x14ac:dyDescent="0.25">
      <c r="A122" s="289">
        <v>46113</v>
      </c>
      <c r="B122" s="290">
        <v>24309</v>
      </c>
      <c r="C122" s="284" t="s">
        <v>15253</v>
      </c>
      <c r="D122" s="282">
        <v>46114</v>
      </c>
      <c r="E122" s="316"/>
      <c r="F122" s="291"/>
      <c r="G122" s="317" t="s">
        <v>12183</v>
      </c>
      <c r="H122" s="309"/>
      <c r="I122" s="317" t="s">
        <v>12183</v>
      </c>
      <c r="J122" s="290" t="s">
        <v>1784</v>
      </c>
      <c r="K122" s="290" t="s">
        <v>48</v>
      </c>
      <c r="L122" s="244" t="str">
        <f>VLOOKUP($K122,[1]TONG_SL!$A$1:$D$65536,2,0)</f>
        <v>Mọc Nấm Hương 250g</v>
      </c>
      <c r="M122" s="244"/>
      <c r="N122" s="244" t="str">
        <f t="shared" si="20"/>
        <v>K-C6</v>
      </c>
      <c r="O122" s="244"/>
      <c r="P122" s="244"/>
      <c r="Q122" s="244" t="str">
        <f>VLOOKUP(K122,TONG_SL!$A:$D,3,0)</f>
        <v>Túi</v>
      </c>
      <c r="R122" s="160">
        <v>3</v>
      </c>
      <c r="S122" s="159"/>
      <c r="T122" s="159">
        <f>VLOOKUP(VLOOKUP(G122,Ma_KH!$A:$R,18,0)&amp;K122,Gia_MB!$A:$F,6,0)</f>
        <v>46000</v>
      </c>
      <c r="U122" s="254">
        <f t="shared" si="21"/>
        <v>138000</v>
      </c>
      <c r="V122" s="159"/>
      <c r="W122" s="246">
        <f t="shared" si="22"/>
        <v>0</v>
      </c>
      <c r="X122" s="247" t="str">
        <f t="shared" si="23"/>
        <v>8</v>
      </c>
      <c r="Y122" s="159"/>
      <c r="Z122" s="254">
        <f t="shared" si="24"/>
        <v>11040</v>
      </c>
      <c r="AA122" s="5">
        <f>VLOOKUP(G122,Ma_KH!$A:$R,14,0)</f>
        <v>51</v>
      </c>
    </row>
    <row r="123" spans="1:27" x14ac:dyDescent="0.25">
      <c r="A123" s="289">
        <v>46113</v>
      </c>
      <c r="B123" s="290">
        <v>24309</v>
      </c>
      <c r="C123" s="284" t="s">
        <v>15253</v>
      </c>
      <c r="D123" s="282">
        <v>46114</v>
      </c>
      <c r="E123" s="316"/>
      <c r="F123" s="291"/>
      <c r="G123" s="317" t="s">
        <v>12183</v>
      </c>
      <c r="H123" s="309"/>
      <c r="I123" s="317" t="s">
        <v>12183</v>
      </c>
      <c r="J123" s="290" t="s">
        <v>1784</v>
      </c>
      <c r="K123" s="290" t="s">
        <v>52</v>
      </c>
      <c r="L123" s="244" t="str">
        <f>VLOOKUP($K123,[1]TONG_SL!$A$1:$D$65536,2,0)</f>
        <v>Gà xì dầu 500g</v>
      </c>
      <c r="M123" s="244"/>
      <c r="N123" s="244" t="str">
        <f t="shared" si="20"/>
        <v>K-C6</v>
      </c>
      <c r="O123" s="244"/>
      <c r="P123" s="244"/>
      <c r="Q123" s="244" t="str">
        <f>VLOOKUP(K123,TONG_SL!$A:$D,3,0)</f>
        <v>Túi</v>
      </c>
      <c r="R123" s="160">
        <v>2</v>
      </c>
      <c r="S123" s="159"/>
      <c r="T123" s="159">
        <f>VLOOKUP(VLOOKUP(G123,Ma_KH!$A:$R,18,0)&amp;K123,Gia_MB!$A:$F,6,0)</f>
        <v>111606</v>
      </c>
      <c r="U123" s="254">
        <f t="shared" si="21"/>
        <v>223212</v>
      </c>
      <c r="V123" s="159"/>
      <c r="W123" s="246">
        <f t="shared" si="22"/>
        <v>0</v>
      </c>
      <c r="X123" s="247" t="str">
        <f t="shared" si="23"/>
        <v>8</v>
      </c>
      <c r="Y123" s="159"/>
      <c r="Z123" s="254">
        <f t="shared" si="24"/>
        <v>17856.96</v>
      </c>
      <c r="AA123" s="5">
        <f>VLOOKUP(G123,Ma_KH!$A:$R,14,0)</f>
        <v>51</v>
      </c>
    </row>
    <row r="124" spans="1:27" x14ac:dyDescent="0.25">
      <c r="A124" s="289">
        <v>46113</v>
      </c>
      <c r="B124" s="290">
        <v>24285</v>
      </c>
      <c r="C124" s="284" t="s">
        <v>15253</v>
      </c>
      <c r="D124" s="282">
        <v>46114</v>
      </c>
      <c r="E124" s="316"/>
      <c r="F124" s="291"/>
      <c r="G124" s="317" t="s">
        <v>12190</v>
      </c>
      <c r="H124" s="309"/>
      <c r="I124" s="317" t="s">
        <v>12190</v>
      </c>
      <c r="J124" s="290" t="s">
        <v>1784</v>
      </c>
      <c r="K124" s="290" t="s">
        <v>39</v>
      </c>
      <c r="L124" s="244" t="str">
        <f>VLOOKUP($K124,[1]TONG_SL!$A$1:$D$65536,2,0)</f>
        <v>Chả nướng 300g</v>
      </c>
      <c r="M124" s="244"/>
      <c r="N124" s="244" t="str">
        <f t="shared" si="20"/>
        <v>K-C6</v>
      </c>
      <c r="O124" s="244"/>
      <c r="P124" s="244"/>
      <c r="Q124" s="244" t="str">
        <f>VLOOKUP(K124,TONG_SL!$A:$D,3,0)</f>
        <v>Túi</v>
      </c>
      <c r="R124" s="160">
        <v>3</v>
      </c>
      <c r="S124" s="159"/>
      <c r="T124" s="159">
        <f>VLOOKUP(VLOOKUP(G124,Ma_KH!$A:$R,18,0)&amp;K124,Gia_MB!$A:$F,6,0)</f>
        <v>70950</v>
      </c>
      <c r="U124" s="254">
        <f t="shared" si="21"/>
        <v>212850</v>
      </c>
      <c r="V124" s="159"/>
      <c r="W124" s="246">
        <f t="shared" si="22"/>
        <v>0</v>
      </c>
      <c r="X124" s="247" t="str">
        <f t="shared" si="23"/>
        <v>8</v>
      </c>
      <c r="Y124" s="159"/>
      <c r="Z124" s="254">
        <f t="shared" si="24"/>
        <v>17028</v>
      </c>
      <c r="AA124" s="5">
        <f>VLOOKUP(G124,Ma_KH!$A:$R,14,0)</f>
        <v>51</v>
      </c>
    </row>
    <row r="125" spans="1:27" x14ac:dyDescent="0.25">
      <c r="A125" s="289">
        <v>46113</v>
      </c>
      <c r="B125" s="290">
        <v>24285</v>
      </c>
      <c r="C125" s="284" t="s">
        <v>15253</v>
      </c>
      <c r="D125" s="282">
        <v>46114</v>
      </c>
      <c r="E125" s="316"/>
      <c r="F125" s="291"/>
      <c r="G125" s="317" t="s">
        <v>12190</v>
      </c>
      <c r="H125" s="309"/>
      <c r="I125" s="317" t="s">
        <v>12190</v>
      </c>
      <c r="J125" s="290" t="s">
        <v>1784</v>
      </c>
      <c r="K125" s="290" t="s">
        <v>48</v>
      </c>
      <c r="L125" s="244" t="str">
        <f>VLOOKUP($K125,[1]TONG_SL!$A$1:$D$65536,2,0)</f>
        <v>Mọc Nấm Hương 250g</v>
      </c>
      <c r="M125" s="244"/>
      <c r="N125" s="244" t="str">
        <f t="shared" si="20"/>
        <v>K-C6</v>
      </c>
      <c r="O125" s="244"/>
      <c r="P125" s="244"/>
      <c r="Q125" s="244" t="str">
        <f>VLOOKUP(K125,TONG_SL!$A:$D,3,0)</f>
        <v>Túi</v>
      </c>
      <c r="R125" s="160">
        <v>4</v>
      </c>
      <c r="S125" s="159"/>
      <c r="T125" s="159">
        <f>VLOOKUP(VLOOKUP(G125,Ma_KH!$A:$R,18,0)&amp;K125,Gia_MB!$A:$F,6,0)</f>
        <v>46000</v>
      </c>
      <c r="U125" s="254">
        <f t="shared" si="21"/>
        <v>184000</v>
      </c>
      <c r="V125" s="159"/>
      <c r="W125" s="246">
        <f t="shared" si="22"/>
        <v>0</v>
      </c>
      <c r="X125" s="247" t="str">
        <f t="shared" si="23"/>
        <v>8</v>
      </c>
      <c r="Y125" s="159"/>
      <c r="Z125" s="254">
        <f t="shared" si="24"/>
        <v>14720</v>
      </c>
      <c r="AA125" s="5">
        <f>VLOOKUP(G125,Ma_KH!$A:$R,14,0)</f>
        <v>51</v>
      </c>
    </row>
    <row r="126" spans="1:27" x14ac:dyDescent="0.25">
      <c r="A126" s="289">
        <v>46113</v>
      </c>
      <c r="B126" s="290">
        <v>24301</v>
      </c>
      <c r="C126" s="284" t="s">
        <v>15253</v>
      </c>
      <c r="D126" s="282">
        <v>46114</v>
      </c>
      <c r="E126" s="316"/>
      <c r="F126" s="291"/>
      <c r="G126" s="317" t="s">
        <v>12182</v>
      </c>
      <c r="H126" s="309"/>
      <c r="I126" s="317" t="s">
        <v>12182</v>
      </c>
      <c r="J126" s="290" t="s">
        <v>1784</v>
      </c>
      <c r="K126" s="290" t="s">
        <v>551</v>
      </c>
      <c r="L126" s="244" t="str">
        <f>VLOOKUP($K126,[1]TONG_SL!$A$1:$D$65536,2,0)</f>
        <v>Chân giò heo muối 100g</v>
      </c>
      <c r="M126" s="244"/>
      <c r="N126" s="244" t="str">
        <f t="shared" si="20"/>
        <v>K-C6</v>
      </c>
      <c r="O126" s="244"/>
      <c r="P126" s="244"/>
      <c r="Q126" s="244" t="str">
        <f>VLOOKUP(K126,TONG_SL!$A:$D,3,0)</f>
        <v>Gói</v>
      </c>
      <c r="R126" s="160">
        <v>2</v>
      </c>
      <c r="S126" s="159"/>
      <c r="T126" s="159">
        <f>VLOOKUP(VLOOKUP(G126,Ma_KH!$A:$R,18,0)&amp;K126,Gia_MB!$A:$F,6,0)</f>
        <v>24549</v>
      </c>
      <c r="U126" s="254">
        <f t="shared" si="21"/>
        <v>49098</v>
      </c>
      <c r="V126" s="159"/>
      <c r="W126" s="246">
        <f t="shared" si="22"/>
        <v>0</v>
      </c>
      <c r="X126" s="247" t="str">
        <f t="shared" si="23"/>
        <v>8</v>
      </c>
      <c r="Y126" s="159"/>
      <c r="Z126" s="254">
        <f t="shared" si="24"/>
        <v>3927.84</v>
      </c>
      <c r="AA126" s="5">
        <f>VLOOKUP(G126,Ma_KH!$A:$R,14,0)</f>
        <v>51</v>
      </c>
    </row>
    <row r="127" spans="1:27" x14ac:dyDescent="0.25">
      <c r="A127" s="289">
        <v>46113</v>
      </c>
      <c r="B127" s="290">
        <v>24301</v>
      </c>
      <c r="C127" s="284" t="s">
        <v>15253</v>
      </c>
      <c r="D127" s="282">
        <v>46114</v>
      </c>
      <c r="E127" s="316"/>
      <c r="F127" s="291"/>
      <c r="G127" s="317" t="s">
        <v>12182</v>
      </c>
      <c r="H127" s="309"/>
      <c r="I127" s="317" t="s">
        <v>12182</v>
      </c>
      <c r="J127" s="290" t="s">
        <v>1784</v>
      </c>
      <c r="K127" s="290" t="s">
        <v>27</v>
      </c>
      <c r="L127" s="244" t="str">
        <f>VLOOKUP($K127,[1]TONG_SL!$A$1:$D$65536,2,0)</f>
        <v>Chân giò heo muối 300g</v>
      </c>
      <c r="M127" s="244"/>
      <c r="N127" s="244" t="str">
        <f t="shared" si="20"/>
        <v>K-C6</v>
      </c>
      <c r="O127" s="244"/>
      <c r="P127" s="244"/>
      <c r="Q127" s="244" t="str">
        <f>VLOOKUP(K127,TONG_SL!$A:$D,3,0)</f>
        <v>Túi</v>
      </c>
      <c r="R127" s="160">
        <v>3</v>
      </c>
      <c r="S127" s="159"/>
      <c r="T127" s="159">
        <f>VLOOKUP(VLOOKUP(G127,Ma_KH!$A:$R,18,0)&amp;K127,Gia_MB!$A:$F,6,0)</f>
        <v>73431</v>
      </c>
      <c r="U127" s="254">
        <f t="shared" si="21"/>
        <v>220293</v>
      </c>
      <c r="V127" s="159"/>
      <c r="W127" s="246">
        <f t="shared" si="22"/>
        <v>0</v>
      </c>
      <c r="X127" s="247" t="str">
        <f t="shared" si="23"/>
        <v>8</v>
      </c>
      <c r="Y127" s="159"/>
      <c r="Z127" s="254">
        <f t="shared" si="24"/>
        <v>17623.439999999999</v>
      </c>
      <c r="AA127" s="5">
        <f>VLOOKUP(G127,Ma_KH!$A:$R,14,0)</f>
        <v>51</v>
      </c>
    </row>
    <row r="128" spans="1:27" x14ac:dyDescent="0.25">
      <c r="A128" s="289">
        <v>46113</v>
      </c>
      <c r="B128" s="290">
        <v>24301</v>
      </c>
      <c r="C128" s="284" t="s">
        <v>15253</v>
      </c>
      <c r="D128" s="282">
        <v>46114</v>
      </c>
      <c r="E128" s="316"/>
      <c r="F128" s="291"/>
      <c r="G128" s="317" t="s">
        <v>12182</v>
      </c>
      <c r="H128" s="309"/>
      <c r="I128" s="317" t="s">
        <v>12182</v>
      </c>
      <c r="J128" s="290" t="s">
        <v>1784</v>
      </c>
      <c r="K128" s="290" t="s">
        <v>52</v>
      </c>
      <c r="L128" s="244" t="str">
        <f>VLOOKUP($K128,[1]TONG_SL!$A$1:$D$65536,2,0)</f>
        <v>Gà xì dầu 500g</v>
      </c>
      <c r="M128" s="244"/>
      <c r="N128" s="244" t="str">
        <f t="shared" si="20"/>
        <v>K-C6</v>
      </c>
      <c r="O128" s="244"/>
      <c r="P128" s="244"/>
      <c r="Q128" s="244" t="str">
        <f>VLOOKUP(K128,TONG_SL!$A:$D,3,0)</f>
        <v>Túi</v>
      </c>
      <c r="R128" s="160">
        <v>2</v>
      </c>
      <c r="S128" s="159"/>
      <c r="T128" s="159">
        <f>VLOOKUP(VLOOKUP(G128,Ma_KH!$A:$R,18,0)&amp;K128,Gia_MB!$A:$F,6,0)</f>
        <v>111606</v>
      </c>
      <c r="U128" s="254">
        <f t="shared" si="21"/>
        <v>223212</v>
      </c>
      <c r="V128" s="159"/>
      <c r="W128" s="246">
        <f t="shared" si="22"/>
        <v>0</v>
      </c>
      <c r="X128" s="247" t="str">
        <f t="shared" si="23"/>
        <v>8</v>
      </c>
      <c r="Y128" s="159"/>
      <c r="Z128" s="254">
        <f t="shared" si="24"/>
        <v>17856.96</v>
      </c>
      <c r="AA128" s="5">
        <f>VLOOKUP(G128,Ma_KH!$A:$R,14,0)</f>
        <v>51</v>
      </c>
    </row>
    <row r="129" spans="1:27" x14ac:dyDescent="0.25">
      <c r="A129" s="289">
        <v>46113</v>
      </c>
      <c r="B129" s="290">
        <v>24296</v>
      </c>
      <c r="C129" s="284" t="s">
        <v>15253</v>
      </c>
      <c r="D129" s="282">
        <v>46114</v>
      </c>
      <c r="E129" s="316"/>
      <c r="F129" s="291"/>
      <c r="G129" s="317" t="s">
        <v>12184</v>
      </c>
      <c r="H129" s="309"/>
      <c r="I129" s="317" t="s">
        <v>12184</v>
      </c>
      <c r="J129" s="290" t="s">
        <v>1784</v>
      </c>
      <c r="K129" s="290" t="s">
        <v>37</v>
      </c>
      <c r="L129" s="244" t="str">
        <f>VLOOKUP($K129,[1]TONG_SL!$A$1:$D$65536,2,0)</f>
        <v>Chả cốm 300g</v>
      </c>
      <c r="M129" s="244"/>
      <c r="N129" s="244" t="str">
        <f t="shared" si="20"/>
        <v>K-C6</v>
      </c>
      <c r="O129" s="244"/>
      <c r="P129" s="244"/>
      <c r="Q129" s="244" t="str">
        <f>VLOOKUP(K129,TONG_SL!$A:$D,3,0)</f>
        <v>Túi</v>
      </c>
      <c r="R129" s="160">
        <v>4</v>
      </c>
      <c r="S129" s="159"/>
      <c r="T129" s="159">
        <f>VLOOKUP(VLOOKUP(G129,Ma_KH!$A:$R,18,0)&amp;K129,Gia_MB!$A:$F,6,0)</f>
        <v>74250</v>
      </c>
      <c r="U129" s="254">
        <f t="shared" si="21"/>
        <v>297000</v>
      </c>
      <c r="V129" s="159"/>
      <c r="W129" s="246">
        <f t="shared" si="22"/>
        <v>0</v>
      </c>
      <c r="X129" s="247" t="str">
        <f t="shared" si="23"/>
        <v>8</v>
      </c>
      <c r="Y129" s="159"/>
      <c r="Z129" s="254">
        <f t="shared" si="24"/>
        <v>23760</v>
      </c>
      <c r="AA129" s="5">
        <f>VLOOKUP(G129,Ma_KH!$A:$R,14,0)</f>
        <v>51</v>
      </c>
    </row>
    <row r="130" spans="1:27" x14ac:dyDescent="0.25">
      <c r="A130" s="289">
        <v>46113</v>
      </c>
      <c r="B130" s="290">
        <v>24296</v>
      </c>
      <c r="C130" s="284" t="s">
        <v>15253</v>
      </c>
      <c r="D130" s="282">
        <v>46114</v>
      </c>
      <c r="E130" s="316"/>
      <c r="F130" s="291"/>
      <c r="G130" s="317" t="s">
        <v>12184</v>
      </c>
      <c r="H130" s="309"/>
      <c r="I130" s="317" t="s">
        <v>12184</v>
      </c>
      <c r="J130" s="290" t="s">
        <v>1784</v>
      </c>
      <c r="K130" s="290" t="s">
        <v>551</v>
      </c>
      <c r="L130" s="244" t="str">
        <f>VLOOKUP($K130,[1]TONG_SL!$A$1:$D$65536,2,0)</f>
        <v>Chân giò heo muối 100g</v>
      </c>
      <c r="M130" s="244"/>
      <c r="N130" s="244" t="str">
        <f t="shared" si="20"/>
        <v>K-C6</v>
      </c>
      <c r="O130" s="244"/>
      <c r="P130" s="244"/>
      <c r="Q130" s="244" t="str">
        <f>VLOOKUP(K130,TONG_SL!$A:$D,3,0)</f>
        <v>Gói</v>
      </c>
      <c r="R130" s="160">
        <v>5</v>
      </c>
      <c r="S130" s="159"/>
      <c r="T130" s="159">
        <f>VLOOKUP(VLOOKUP(G130,Ma_KH!$A:$R,18,0)&amp;K130,Gia_MB!$A:$F,6,0)</f>
        <v>24549</v>
      </c>
      <c r="U130" s="254">
        <f t="shared" si="21"/>
        <v>122745</v>
      </c>
      <c r="V130" s="159"/>
      <c r="W130" s="246">
        <f t="shared" si="22"/>
        <v>0</v>
      </c>
      <c r="X130" s="247" t="str">
        <f t="shared" si="23"/>
        <v>8</v>
      </c>
      <c r="Y130" s="159"/>
      <c r="Z130" s="254">
        <f t="shared" si="24"/>
        <v>9819.6</v>
      </c>
      <c r="AA130" s="5">
        <f>VLOOKUP(G130,Ma_KH!$A:$R,14,0)</f>
        <v>51</v>
      </c>
    </row>
    <row r="131" spans="1:27" x14ac:dyDescent="0.25">
      <c r="A131" s="289">
        <v>46113</v>
      </c>
      <c r="B131" s="290">
        <v>24296</v>
      </c>
      <c r="C131" s="284" t="s">
        <v>15253</v>
      </c>
      <c r="D131" s="282">
        <v>46114</v>
      </c>
      <c r="E131" s="316"/>
      <c r="F131" s="291"/>
      <c r="G131" s="317" t="s">
        <v>12184</v>
      </c>
      <c r="H131" s="309"/>
      <c r="I131" s="317" t="s">
        <v>12184</v>
      </c>
      <c r="J131" s="290" t="s">
        <v>1784</v>
      </c>
      <c r="K131" s="290" t="s">
        <v>27</v>
      </c>
      <c r="L131" s="244" t="str">
        <f>VLOOKUP($K131,[1]TONG_SL!$A$1:$D$65536,2,0)</f>
        <v>Chân giò heo muối 300g</v>
      </c>
      <c r="M131" s="244"/>
      <c r="N131" s="244" t="str">
        <f t="shared" si="20"/>
        <v>K-C6</v>
      </c>
      <c r="O131" s="244"/>
      <c r="P131" s="244"/>
      <c r="Q131" s="244" t="str">
        <f>VLOOKUP(K131,TONG_SL!$A:$D,3,0)</f>
        <v>Túi</v>
      </c>
      <c r="R131" s="160">
        <v>5</v>
      </c>
      <c r="S131" s="159"/>
      <c r="T131" s="159">
        <f>VLOOKUP(VLOOKUP(G131,Ma_KH!$A:$R,18,0)&amp;K131,Gia_MB!$A:$F,6,0)</f>
        <v>73431</v>
      </c>
      <c r="U131" s="254">
        <f t="shared" si="21"/>
        <v>367155</v>
      </c>
      <c r="V131" s="159"/>
      <c r="W131" s="246">
        <f t="shared" si="22"/>
        <v>0</v>
      </c>
      <c r="X131" s="247" t="str">
        <f t="shared" si="23"/>
        <v>8</v>
      </c>
      <c r="Y131" s="159"/>
      <c r="Z131" s="254">
        <f t="shared" si="24"/>
        <v>29372.400000000001</v>
      </c>
      <c r="AA131" s="5">
        <f>VLOOKUP(G131,Ma_KH!$A:$R,14,0)</f>
        <v>51</v>
      </c>
    </row>
    <row r="132" spans="1:27" x14ac:dyDescent="0.25">
      <c r="A132" s="289">
        <v>46113</v>
      </c>
      <c r="B132" s="290">
        <v>24296</v>
      </c>
      <c r="C132" s="284" t="s">
        <v>15253</v>
      </c>
      <c r="D132" s="282">
        <v>46114</v>
      </c>
      <c r="E132" s="316"/>
      <c r="F132" s="291"/>
      <c r="G132" s="317" t="s">
        <v>12184</v>
      </c>
      <c r="H132" s="309"/>
      <c r="I132" s="317" t="s">
        <v>12184</v>
      </c>
      <c r="J132" s="290" t="s">
        <v>1784</v>
      </c>
      <c r="K132" s="290" t="s">
        <v>542</v>
      </c>
      <c r="L132" s="244" t="str">
        <f>VLOOKUP($K132,[1]TONG_SL!$A$1:$D$65536,2,0)</f>
        <v>Chân giò heo muối 500g</v>
      </c>
      <c r="M132" s="244"/>
      <c r="N132" s="244" t="str">
        <f t="shared" si="20"/>
        <v>K-C6</v>
      </c>
      <c r="O132" s="244"/>
      <c r="P132" s="244"/>
      <c r="Q132" s="244" t="str">
        <f>VLOOKUP(K132,TONG_SL!$A:$D,3,0)</f>
        <v>Túi</v>
      </c>
      <c r="R132" s="160">
        <v>2</v>
      </c>
      <c r="S132" s="159"/>
      <c r="T132" s="159">
        <f>VLOOKUP(VLOOKUP(G132,Ma_KH!$A:$R,18,0)&amp;K132,Gia_MB!$A:$F,6,0)</f>
        <v>119066</v>
      </c>
      <c r="U132" s="254">
        <f t="shared" si="21"/>
        <v>238132</v>
      </c>
      <c r="V132" s="159"/>
      <c r="W132" s="246">
        <f t="shared" si="22"/>
        <v>0</v>
      </c>
      <c r="X132" s="247" t="str">
        <f t="shared" si="23"/>
        <v>8</v>
      </c>
      <c r="Y132" s="159"/>
      <c r="Z132" s="254">
        <f t="shared" si="24"/>
        <v>19050.560000000001</v>
      </c>
      <c r="AA132" s="5">
        <f>VLOOKUP(G132,Ma_KH!$A:$R,14,0)</f>
        <v>51</v>
      </c>
    </row>
    <row r="133" spans="1:27" x14ac:dyDescent="0.25">
      <c r="A133" s="289">
        <v>46113</v>
      </c>
      <c r="B133" s="290">
        <v>24296</v>
      </c>
      <c r="C133" s="284" t="s">
        <v>15253</v>
      </c>
      <c r="D133" s="282">
        <v>46114</v>
      </c>
      <c r="E133" s="316"/>
      <c r="F133" s="291"/>
      <c r="G133" s="317" t="s">
        <v>12184</v>
      </c>
      <c r="H133" s="309"/>
      <c r="I133" s="317" t="s">
        <v>12184</v>
      </c>
      <c r="J133" s="290" t="s">
        <v>1784</v>
      </c>
      <c r="K133" s="290" t="s">
        <v>30</v>
      </c>
      <c r="L133" s="244" t="str">
        <f>VLOOKUP($K133,[1]TONG_SL!$A$1:$D$65536,2,0)</f>
        <v>Gà muối 500g</v>
      </c>
      <c r="M133" s="244"/>
      <c r="N133" s="244" t="str">
        <f t="shared" si="20"/>
        <v>K-C6</v>
      </c>
      <c r="O133" s="244"/>
      <c r="P133" s="244"/>
      <c r="Q133" s="244" t="str">
        <f>VLOOKUP(K133,TONG_SL!$A:$D,3,0)</f>
        <v>Túi</v>
      </c>
      <c r="R133" s="160">
        <v>3</v>
      </c>
      <c r="S133" s="159"/>
      <c r="T133" s="159">
        <f>VLOOKUP(VLOOKUP(G133,Ma_KH!$A:$R,18,0)&amp;K133,Gia_MB!$A:$F,6,0)</f>
        <v>111058</v>
      </c>
      <c r="U133" s="254">
        <f t="shared" si="21"/>
        <v>333174</v>
      </c>
      <c r="V133" s="159"/>
      <c r="W133" s="246">
        <f t="shared" si="22"/>
        <v>0</v>
      </c>
      <c r="X133" s="247" t="str">
        <f t="shared" si="23"/>
        <v>8</v>
      </c>
      <c r="Y133" s="159"/>
      <c r="Z133" s="254">
        <f t="shared" si="24"/>
        <v>26653.920000000002</v>
      </c>
      <c r="AA133" s="5">
        <f>VLOOKUP(G133,Ma_KH!$A:$R,14,0)</f>
        <v>51</v>
      </c>
    </row>
    <row r="134" spans="1:27" x14ac:dyDescent="0.25">
      <c r="A134" s="289">
        <v>46113</v>
      </c>
      <c r="B134" s="290">
        <v>24300</v>
      </c>
      <c r="C134" s="284" t="s">
        <v>15253</v>
      </c>
      <c r="D134" s="282">
        <v>46114</v>
      </c>
      <c r="E134" s="316"/>
      <c r="F134" s="291"/>
      <c r="G134" s="317" t="s">
        <v>12180</v>
      </c>
      <c r="H134" s="309"/>
      <c r="I134" s="317" t="s">
        <v>12180</v>
      </c>
      <c r="J134" s="290" t="s">
        <v>1784</v>
      </c>
      <c r="K134" s="290" t="s">
        <v>37</v>
      </c>
      <c r="L134" s="244" t="str">
        <f>VLOOKUP($K134,[1]TONG_SL!$A$1:$D$65536,2,0)</f>
        <v>Chả cốm 300g</v>
      </c>
      <c r="M134" s="244"/>
      <c r="N134" s="244" t="str">
        <f t="shared" si="20"/>
        <v>K-C6</v>
      </c>
      <c r="O134" s="244"/>
      <c r="P134" s="244"/>
      <c r="Q134" s="244" t="str">
        <f>VLOOKUP(K134,TONG_SL!$A:$D,3,0)</f>
        <v>Túi</v>
      </c>
      <c r="R134" s="160">
        <v>3</v>
      </c>
      <c r="S134" s="159"/>
      <c r="T134" s="159">
        <f>VLOOKUP(VLOOKUP(G134,Ma_KH!$A:$R,18,0)&amp;K134,Gia_MB!$A:$F,6,0)</f>
        <v>74250</v>
      </c>
      <c r="U134" s="254">
        <f t="shared" si="21"/>
        <v>222750</v>
      </c>
      <c r="V134" s="159"/>
      <c r="W134" s="246">
        <f t="shared" si="22"/>
        <v>0</v>
      </c>
      <c r="X134" s="247" t="str">
        <f t="shared" si="23"/>
        <v>8</v>
      </c>
      <c r="Y134" s="159"/>
      <c r="Z134" s="254">
        <f t="shared" si="24"/>
        <v>17820</v>
      </c>
      <c r="AA134" s="5">
        <f>VLOOKUP(G134,Ma_KH!$A:$R,14,0)</f>
        <v>51</v>
      </c>
    </row>
    <row r="135" spans="1:27" x14ac:dyDescent="0.25">
      <c r="A135" s="289">
        <v>46113</v>
      </c>
      <c r="B135" s="290">
        <v>24300</v>
      </c>
      <c r="C135" s="284" t="s">
        <v>15253</v>
      </c>
      <c r="D135" s="282">
        <v>46114</v>
      </c>
      <c r="E135" s="316"/>
      <c r="F135" s="291"/>
      <c r="G135" s="317" t="s">
        <v>12180</v>
      </c>
      <c r="H135" s="309"/>
      <c r="I135" s="317" t="s">
        <v>12180</v>
      </c>
      <c r="J135" s="290" t="s">
        <v>1784</v>
      </c>
      <c r="K135" s="290" t="s">
        <v>39</v>
      </c>
      <c r="L135" s="244" t="str">
        <f>VLOOKUP($K135,[1]TONG_SL!$A$1:$D$65536,2,0)</f>
        <v>Chả nướng 300g</v>
      </c>
      <c r="M135" s="244"/>
      <c r="N135" s="244" t="str">
        <f t="shared" si="20"/>
        <v>K-C6</v>
      </c>
      <c r="O135" s="244"/>
      <c r="P135" s="244"/>
      <c r="Q135" s="244" t="str">
        <f>VLOOKUP(K135,TONG_SL!$A:$D,3,0)</f>
        <v>Túi</v>
      </c>
      <c r="R135" s="160">
        <v>3</v>
      </c>
      <c r="S135" s="159"/>
      <c r="T135" s="159">
        <f>VLOOKUP(VLOOKUP(G135,Ma_KH!$A:$R,18,0)&amp;K135,Gia_MB!$A:$F,6,0)</f>
        <v>70950</v>
      </c>
      <c r="U135" s="254">
        <f t="shared" si="21"/>
        <v>212850</v>
      </c>
      <c r="V135" s="159"/>
      <c r="W135" s="246">
        <f t="shared" si="22"/>
        <v>0</v>
      </c>
      <c r="X135" s="247" t="str">
        <f t="shared" si="23"/>
        <v>8</v>
      </c>
      <c r="Y135" s="159"/>
      <c r="Z135" s="254">
        <f t="shared" si="24"/>
        <v>17028</v>
      </c>
      <c r="AA135" s="5">
        <f>VLOOKUP(G135,Ma_KH!$A:$R,14,0)</f>
        <v>51</v>
      </c>
    </row>
    <row r="136" spans="1:27" x14ac:dyDescent="0.25">
      <c r="A136" s="289">
        <v>46113</v>
      </c>
      <c r="B136" s="290">
        <v>24300</v>
      </c>
      <c r="C136" s="284" t="s">
        <v>15253</v>
      </c>
      <c r="D136" s="282">
        <v>46114</v>
      </c>
      <c r="E136" s="316"/>
      <c r="F136" s="291"/>
      <c r="G136" s="317" t="s">
        <v>12180</v>
      </c>
      <c r="H136" s="309"/>
      <c r="I136" s="317" t="s">
        <v>12180</v>
      </c>
      <c r="J136" s="290" t="s">
        <v>1784</v>
      </c>
      <c r="K136" s="290" t="s">
        <v>27</v>
      </c>
      <c r="L136" s="244" t="str">
        <f>VLOOKUP($K136,[1]TONG_SL!$A$1:$D$65536,2,0)</f>
        <v>Chân giò heo muối 300g</v>
      </c>
      <c r="M136" s="244"/>
      <c r="N136" s="244" t="str">
        <f t="shared" si="20"/>
        <v>K-C6</v>
      </c>
      <c r="O136" s="244"/>
      <c r="P136" s="244"/>
      <c r="Q136" s="244" t="str">
        <f>VLOOKUP(K136,TONG_SL!$A:$D,3,0)</f>
        <v>Túi</v>
      </c>
      <c r="R136" s="160">
        <v>3</v>
      </c>
      <c r="S136" s="159"/>
      <c r="T136" s="159">
        <f>VLOOKUP(VLOOKUP(G136,Ma_KH!$A:$R,18,0)&amp;K136,Gia_MB!$A:$F,6,0)</f>
        <v>73431</v>
      </c>
      <c r="U136" s="254">
        <f t="shared" si="21"/>
        <v>220293</v>
      </c>
      <c r="V136" s="159"/>
      <c r="W136" s="246">
        <f t="shared" si="22"/>
        <v>0</v>
      </c>
      <c r="X136" s="247" t="str">
        <f t="shared" si="23"/>
        <v>8</v>
      </c>
      <c r="Y136" s="159"/>
      <c r="Z136" s="254">
        <f t="shared" si="24"/>
        <v>17623.439999999999</v>
      </c>
      <c r="AA136" s="5">
        <f>VLOOKUP(G136,Ma_KH!$A:$R,14,0)</f>
        <v>51</v>
      </c>
    </row>
    <row r="137" spans="1:27" x14ac:dyDescent="0.25">
      <c r="A137" s="289">
        <v>46113</v>
      </c>
      <c r="B137" s="290">
        <v>24300</v>
      </c>
      <c r="C137" s="284" t="s">
        <v>15253</v>
      </c>
      <c r="D137" s="282">
        <v>46114</v>
      </c>
      <c r="E137" s="316"/>
      <c r="F137" s="291"/>
      <c r="G137" s="317" t="s">
        <v>12180</v>
      </c>
      <c r="H137" s="309"/>
      <c r="I137" s="317" t="s">
        <v>12180</v>
      </c>
      <c r="J137" s="290" t="s">
        <v>1784</v>
      </c>
      <c r="K137" s="290" t="s">
        <v>553</v>
      </c>
      <c r="L137" s="244" t="str">
        <f>VLOOKUP($K137,[1]TONG_SL!$A$1:$D$65536,2,0)</f>
        <v>Gà muối hun khói 300g</v>
      </c>
      <c r="M137" s="244"/>
      <c r="N137" s="244" t="str">
        <f t="shared" si="20"/>
        <v>K-C6</v>
      </c>
      <c r="O137" s="244"/>
      <c r="P137" s="244"/>
      <c r="Q137" s="244" t="str">
        <f>VLOOKUP(K137,TONG_SL!$A:$D,3,0)</f>
        <v>Túi</v>
      </c>
      <c r="R137" s="160">
        <v>2</v>
      </c>
      <c r="S137" s="159"/>
      <c r="T137" s="159">
        <f>VLOOKUP(VLOOKUP(G137,Ma_KH!$A:$R,18,0)&amp;K137,Gia_MB!$A:$F,6,0)</f>
        <v>70000</v>
      </c>
      <c r="U137" s="254">
        <f t="shared" si="21"/>
        <v>140000</v>
      </c>
      <c r="V137" s="159"/>
      <c r="W137" s="246">
        <f t="shared" si="22"/>
        <v>0</v>
      </c>
      <c r="X137" s="247" t="str">
        <f t="shared" si="23"/>
        <v>8</v>
      </c>
      <c r="Y137" s="159"/>
      <c r="Z137" s="254">
        <f t="shared" si="24"/>
        <v>11200</v>
      </c>
      <c r="AA137" s="5">
        <f>VLOOKUP(G137,Ma_KH!$A:$R,14,0)</f>
        <v>51</v>
      </c>
    </row>
    <row r="138" spans="1:27" x14ac:dyDescent="0.25">
      <c r="A138" s="289">
        <v>46113</v>
      </c>
      <c r="B138" s="290">
        <v>24300</v>
      </c>
      <c r="C138" s="284" t="s">
        <v>15253</v>
      </c>
      <c r="D138" s="282">
        <v>46114</v>
      </c>
      <c r="E138" s="316"/>
      <c r="F138" s="291"/>
      <c r="G138" s="317" t="s">
        <v>12180</v>
      </c>
      <c r="H138" s="309"/>
      <c r="I138" s="317" t="s">
        <v>12180</v>
      </c>
      <c r="J138" s="290" t="s">
        <v>1784</v>
      </c>
      <c r="K138" s="290" t="s">
        <v>48</v>
      </c>
      <c r="L138" s="244" t="str">
        <f>VLOOKUP($K138,[1]TONG_SL!$A$1:$D$65536,2,0)</f>
        <v>Mọc Nấm Hương 250g</v>
      </c>
      <c r="M138" s="244"/>
      <c r="N138" s="244" t="str">
        <f t="shared" si="20"/>
        <v>K-C6</v>
      </c>
      <c r="O138" s="244"/>
      <c r="P138" s="244"/>
      <c r="Q138" s="244" t="str">
        <f>VLOOKUP(K138,TONG_SL!$A:$D,3,0)</f>
        <v>Túi</v>
      </c>
      <c r="R138" s="160">
        <v>5</v>
      </c>
      <c r="S138" s="159"/>
      <c r="T138" s="159">
        <f>VLOOKUP(VLOOKUP(G138,Ma_KH!$A:$R,18,0)&amp;K138,Gia_MB!$A:$F,6,0)</f>
        <v>46000</v>
      </c>
      <c r="U138" s="254">
        <f t="shared" si="21"/>
        <v>230000</v>
      </c>
      <c r="V138" s="159"/>
      <c r="W138" s="246">
        <f t="shared" si="22"/>
        <v>0</v>
      </c>
      <c r="X138" s="247" t="str">
        <f t="shared" si="23"/>
        <v>8</v>
      </c>
      <c r="Y138" s="159"/>
      <c r="Z138" s="254">
        <f t="shared" si="24"/>
        <v>18400</v>
      </c>
      <c r="AA138" s="5">
        <f>VLOOKUP(G138,Ma_KH!$A:$R,14,0)</f>
        <v>51</v>
      </c>
    </row>
    <row r="139" spans="1:27" x14ac:dyDescent="0.25">
      <c r="A139" s="289">
        <v>46113</v>
      </c>
      <c r="B139" s="290">
        <v>24279</v>
      </c>
      <c r="C139" s="284" t="s">
        <v>15253</v>
      </c>
      <c r="D139" s="282">
        <v>46114</v>
      </c>
      <c r="E139" s="316"/>
      <c r="F139" s="291"/>
      <c r="G139" s="317" t="s">
        <v>10063</v>
      </c>
      <c r="H139" s="309"/>
      <c r="I139" s="317" t="s">
        <v>10063</v>
      </c>
      <c r="J139" s="290" t="s">
        <v>1784</v>
      </c>
      <c r="K139" s="290" t="s">
        <v>27</v>
      </c>
      <c r="L139" s="244" t="str">
        <f>VLOOKUP($K139,[1]TONG_SL!$A$1:$D$65536,2,0)</f>
        <v>Chân giò heo muối 300g</v>
      </c>
      <c r="M139" s="244"/>
      <c r="N139" s="244" t="str">
        <f t="shared" si="20"/>
        <v>K-C6</v>
      </c>
      <c r="O139" s="244"/>
      <c r="P139" s="244"/>
      <c r="Q139" s="244" t="str">
        <f>VLOOKUP(K139,TONG_SL!$A:$D,3,0)</f>
        <v>Túi</v>
      </c>
      <c r="R139" s="160">
        <v>10</v>
      </c>
      <c r="S139" s="159"/>
      <c r="T139" s="159">
        <f>VLOOKUP(VLOOKUP(G139,Ma_KH!$A:$R,18,0)&amp;K139,Gia_MB!$A:$F,6,0)</f>
        <v>70494</v>
      </c>
      <c r="U139" s="254">
        <f t="shared" si="21"/>
        <v>704940</v>
      </c>
      <c r="V139" s="159"/>
      <c r="W139" s="246">
        <f t="shared" si="22"/>
        <v>0</v>
      </c>
      <c r="X139" s="247" t="str">
        <f t="shared" si="23"/>
        <v>8</v>
      </c>
      <c r="Y139" s="159"/>
      <c r="Z139" s="254">
        <f t="shared" si="24"/>
        <v>56395.200000000004</v>
      </c>
      <c r="AA139" s="5">
        <f>VLOOKUP(G139,Ma_KH!$A:$R,14,0)</f>
        <v>60</v>
      </c>
    </row>
    <row r="140" spans="1:27" x14ac:dyDescent="0.25">
      <c r="A140" s="289">
        <v>46113</v>
      </c>
      <c r="B140" s="290">
        <v>24243</v>
      </c>
      <c r="C140" s="284" t="s">
        <v>15253</v>
      </c>
      <c r="D140" s="282">
        <v>46114</v>
      </c>
      <c r="E140" s="316"/>
      <c r="F140" s="291"/>
      <c r="G140" s="317" t="s">
        <v>12229</v>
      </c>
      <c r="H140" s="309"/>
      <c r="I140" s="317" t="s">
        <v>12229</v>
      </c>
      <c r="J140" s="290" t="s">
        <v>1788</v>
      </c>
      <c r="K140" s="290" t="s">
        <v>30</v>
      </c>
      <c r="L140" s="244" t="str">
        <f>VLOOKUP($K140,[1]TONG_SL!$A$1:$D$65536,2,0)</f>
        <v>Gà muối 500g</v>
      </c>
      <c r="M140" s="244"/>
      <c r="N140" s="244" t="str">
        <f t="shared" si="20"/>
        <v>K-C6</v>
      </c>
      <c r="O140" s="244"/>
      <c r="P140" s="244"/>
      <c r="Q140" s="244" t="str">
        <f>VLOOKUP(K140,TONG_SL!$A:$D,3,0)</f>
        <v>Túi</v>
      </c>
      <c r="R140" s="160">
        <v>3</v>
      </c>
      <c r="S140" s="159"/>
      <c r="T140" s="159">
        <f>VLOOKUP(VLOOKUP(G140,Ma_KH!$A:$R,18,0)&amp;K140,Gia_MB!$A:$F,6,0)</f>
        <v>111058</v>
      </c>
      <c r="U140" s="254">
        <f t="shared" si="21"/>
        <v>333174</v>
      </c>
      <c r="V140" s="159"/>
      <c r="W140" s="246">
        <f t="shared" si="22"/>
        <v>0</v>
      </c>
      <c r="X140" s="247" t="str">
        <f t="shared" si="23"/>
        <v>8</v>
      </c>
      <c r="Y140" s="159"/>
      <c r="Z140" s="254">
        <f t="shared" si="24"/>
        <v>26653.920000000002</v>
      </c>
      <c r="AA140" s="5">
        <f>VLOOKUP(G140,Ma_KH!$A:$R,14,0)</f>
        <v>51</v>
      </c>
    </row>
    <row r="141" spans="1:27" x14ac:dyDescent="0.25">
      <c r="A141" s="289">
        <v>46113</v>
      </c>
      <c r="B141" s="290">
        <v>24243</v>
      </c>
      <c r="C141" s="284" t="s">
        <v>15253</v>
      </c>
      <c r="D141" s="282">
        <v>46114</v>
      </c>
      <c r="E141" s="316"/>
      <c r="F141" s="291"/>
      <c r="G141" s="317" t="s">
        <v>12229</v>
      </c>
      <c r="H141" s="309"/>
      <c r="I141" s="317" t="s">
        <v>12229</v>
      </c>
      <c r="J141" s="290" t="s">
        <v>1788</v>
      </c>
      <c r="K141" s="290" t="s">
        <v>32</v>
      </c>
      <c r="L141" s="244" t="str">
        <f>VLOOKUP($K141,[1]TONG_SL!$A$1:$D$65536,2,0)</f>
        <v>Giò Tai Lưỡi Xào 250g</v>
      </c>
      <c r="M141" s="244"/>
      <c r="N141" s="244" t="str">
        <f t="shared" si="20"/>
        <v>K-C6</v>
      </c>
      <c r="O141" s="244"/>
      <c r="P141" s="244"/>
      <c r="Q141" s="244" t="str">
        <f>VLOOKUP(K141,TONG_SL!$A:$D,3,0)</f>
        <v>Túi</v>
      </c>
      <c r="R141" s="160">
        <v>3</v>
      </c>
      <c r="S141" s="159"/>
      <c r="T141" s="159">
        <f>VLOOKUP(VLOOKUP(G141,Ma_KH!$A:$R,18,0)&amp;K141,Gia_MB!$A:$F,6,0)</f>
        <v>50182</v>
      </c>
      <c r="U141" s="254">
        <f t="shared" si="21"/>
        <v>150546</v>
      </c>
      <c r="V141" s="159"/>
      <c r="W141" s="246">
        <f t="shared" si="22"/>
        <v>0</v>
      </c>
      <c r="X141" s="247" t="str">
        <f t="shared" si="23"/>
        <v>8</v>
      </c>
      <c r="Y141" s="159"/>
      <c r="Z141" s="254">
        <f t="shared" si="24"/>
        <v>12043.68</v>
      </c>
      <c r="AA141" s="5">
        <f>VLOOKUP(G141,Ma_KH!$A:$R,14,0)</f>
        <v>51</v>
      </c>
    </row>
    <row r="142" spans="1:27" x14ac:dyDescent="0.25">
      <c r="A142" s="289">
        <v>46113</v>
      </c>
      <c r="B142" s="290">
        <v>24243</v>
      </c>
      <c r="C142" s="284" t="s">
        <v>15253</v>
      </c>
      <c r="D142" s="282">
        <v>46114</v>
      </c>
      <c r="E142" s="316"/>
      <c r="F142" s="291"/>
      <c r="G142" s="317" t="s">
        <v>12229</v>
      </c>
      <c r="H142" s="309"/>
      <c r="I142" s="317" t="s">
        <v>12229</v>
      </c>
      <c r="J142" s="290" t="s">
        <v>1788</v>
      </c>
      <c r="K142" s="290" t="s">
        <v>34</v>
      </c>
      <c r="L142" s="244" t="str">
        <f>VLOOKUP($K142,[1]TONG_SL!$A$1:$D$65536,2,0)</f>
        <v>Tai heo muối 200g</v>
      </c>
      <c r="M142" s="244"/>
      <c r="N142" s="244" t="str">
        <f t="shared" si="20"/>
        <v>K-C6</v>
      </c>
      <c r="O142" s="244"/>
      <c r="P142" s="244"/>
      <c r="Q142" s="244" t="str">
        <f>VLOOKUP(K142,TONG_SL!$A:$D,3,0)</f>
        <v>Túi</v>
      </c>
      <c r="R142" s="160">
        <v>3</v>
      </c>
      <c r="S142" s="159"/>
      <c r="T142" s="159">
        <f>VLOOKUP(VLOOKUP(G142,Ma_KH!$A:$R,18,0)&amp;K142,Gia_MB!$A:$F,6,0)</f>
        <v>55595</v>
      </c>
      <c r="U142" s="254">
        <f t="shared" si="21"/>
        <v>166785</v>
      </c>
      <c r="V142" s="159"/>
      <c r="W142" s="246">
        <f t="shared" si="22"/>
        <v>0</v>
      </c>
      <c r="X142" s="247" t="str">
        <f t="shared" si="23"/>
        <v>8</v>
      </c>
      <c r="Y142" s="159"/>
      <c r="Z142" s="254">
        <f t="shared" si="24"/>
        <v>13342.800000000001</v>
      </c>
      <c r="AA142" s="5">
        <f>VLOOKUP(G142,Ma_KH!$A:$R,14,0)</f>
        <v>51</v>
      </c>
    </row>
    <row r="143" spans="1:27" x14ac:dyDescent="0.25">
      <c r="A143" s="289">
        <v>46113</v>
      </c>
      <c r="B143" s="290">
        <v>24248</v>
      </c>
      <c r="C143" s="284" t="s">
        <v>15253</v>
      </c>
      <c r="D143" s="282">
        <v>46114</v>
      </c>
      <c r="E143" s="316"/>
      <c r="F143" s="291"/>
      <c r="G143" s="317" t="s">
        <v>12228</v>
      </c>
      <c r="H143" s="309"/>
      <c r="I143" s="317" t="s">
        <v>12228</v>
      </c>
      <c r="J143" s="290" t="s">
        <v>1788</v>
      </c>
      <c r="K143" s="290" t="s">
        <v>37</v>
      </c>
      <c r="L143" s="244" t="str">
        <f>VLOOKUP($K143,[1]TONG_SL!$A$1:$D$65536,2,0)</f>
        <v>Chả cốm 300g</v>
      </c>
      <c r="M143" s="244"/>
      <c r="N143" s="244" t="str">
        <f t="shared" si="20"/>
        <v>K-C6</v>
      </c>
      <c r="O143" s="244"/>
      <c r="P143" s="244"/>
      <c r="Q143" s="244" t="str">
        <f>VLOOKUP(K143,TONG_SL!$A:$D,3,0)</f>
        <v>Túi</v>
      </c>
      <c r="R143" s="160">
        <v>2</v>
      </c>
      <c r="S143" s="159"/>
      <c r="T143" s="159">
        <f>VLOOKUP(VLOOKUP(G143,Ma_KH!$A:$R,18,0)&amp;K143,Gia_MB!$A:$F,6,0)</f>
        <v>74250</v>
      </c>
      <c r="U143" s="254">
        <f t="shared" si="21"/>
        <v>148500</v>
      </c>
      <c r="V143" s="159"/>
      <c r="W143" s="246">
        <f t="shared" si="22"/>
        <v>0</v>
      </c>
      <c r="X143" s="247" t="str">
        <f t="shared" si="23"/>
        <v>8</v>
      </c>
      <c r="Y143" s="159"/>
      <c r="Z143" s="254">
        <f t="shared" si="24"/>
        <v>11880</v>
      </c>
      <c r="AA143" s="5">
        <f>VLOOKUP(G143,Ma_KH!$A:$R,14,0)</f>
        <v>51</v>
      </c>
    </row>
    <row r="144" spans="1:27" x14ac:dyDescent="0.25">
      <c r="A144" s="289">
        <v>46113</v>
      </c>
      <c r="B144" s="290">
        <v>24248</v>
      </c>
      <c r="C144" s="284" t="s">
        <v>15253</v>
      </c>
      <c r="D144" s="282">
        <v>46114</v>
      </c>
      <c r="E144" s="316"/>
      <c r="F144" s="291"/>
      <c r="G144" s="317" t="s">
        <v>12228</v>
      </c>
      <c r="H144" s="309"/>
      <c r="I144" s="317" t="s">
        <v>12228</v>
      </c>
      <c r="J144" s="290" t="s">
        <v>1788</v>
      </c>
      <c r="K144" s="290" t="s">
        <v>551</v>
      </c>
      <c r="L144" s="244" t="str">
        <f>VLOOKUP($K144,[1]TONG_SL!$A$1:$D$65536,2,0)</f>
        <v>Chân giò heo muối 100g</v>
      </c>
      <c r="M144" s="244"/>
      <c r="N144" s="244" t="str">
        <f t="shared" si="20"/>
        <v>K-C6</v>
      </c>
      <c r="O144" s="244"/>
      <c r="P144" s="244"/>
      <c r="Q144" s="244" t="str">
        <f>VLOOKUP(K144,TONG_SL!$A:$D,3,0)</f>
        <v>Gói</v>
      </c>
      <c r="R144" s="160">
        <v>3</v>
      </c>
      <c r="S144" s="159"/>
      <c r="T144" s="159">
        <f>VLOOKUP(VLOOKUP(G144,Ma_KH!$A:$R,18,0)&amp;K144,Gia_MB!$A:$F,6,0)</f>
        <v>24549</v>
      </c>
      <c r="U144" s="254">
        <f t="shared" si="21"/>
        <v>73647</v>
      </c>
      <c r="V144" s="159"/>
      <c r="W144" s="246">
        <f t="shared" si="22"/>
        <v>0</v>
      </c>
      <c r="X144" s="247" t="str">
        <f t="shared" si="23"/>
        <v>8</v>
      </c>
      <c r="Y144" s="159"/>
      <c r="Z144" s="254">
        <f t="shared" si="24"/>
        <v>5891.76</v>
      </c>
      <c r="AA144" s="5">
        <f>VLOOKUP(G144,Ma_KH!$A:$R,14,0)</f>
        <v>51</v>
      </c>
    </row>
    <row r="145" spans="1:27" x14ac:dyDescent="0.25">
      <c r="A145" s="289">
        <v>46113</v>
      </c>
      <c r="B145" s="290">
        <v>24248</v>
      </c>
      <c r="C145" s="284" t="s">
        <v>15253</v>
      </c>
      <c r="D145" s="282">
        <v>46114</v>
      </c>
      <c r="E145" s="316"/>
      <c r="F145" s="291"/>
      <c r="G145" s="317" t="s">
        <v>12228</v>
      </c>
      <c r="H145" s="309"/>
      <c r="I145" s="317" t="s">
        <v>12228</v>
      </c>
      <c r="J145" s="290" t="s">
        <v>1788</v>
      </c>
      <c r="K145" s="290" t="s">
        <v>27</v>
      </c>
      <c r="L145" s="244" t="str">
        <f>VLOOKUP($K145,[1]TONG_SL!$A$1:$D$65536,2,0)</f>
        <v>Chân giò heo muối 300g</v>
      </c>
      <c r="M145" s="244"/>
      <c r="N145" s="244" t="str">
        <f t="shared" si="20"/>
        <v>K-C6</v>
      </c>
      <c r="O145" s="244"/>
      <c r="P145" s="244"/>
      <c r="Q145" s="244" t="str">
        <f>VLOOKUP(K145,TONG_SL!$A:$D,3,0)</f>
        <v>Túi</v>
      </c>
      <c r="R145" s="160">
        <v>7</v>
      </c>
      <c r="S145" s="159"/>
      <c r="T145" s="159">
        <f>VLOOKUP(VLOOKUP(G145,Ma_KH!$A:$R,18,0)&amp;K145,Gia_MB!$A:$F,6,0)</f>
        <v>73431</v>
      </c>
      <c r="U145" s="254">
        <f t="shared" si="21"/>
        <v>514017</v>
      </c>
      <c r="V145" s="159"/>
      <c r="W145" s="246">
        <f t="shared" si="22"/>
        <v>0</v>
      </c>
      <c r="X145" s="247" t="str">
        <f t="shared" si="23"/>
        <v>8</v>
      </c>
      <c r="Y145" s="159"/>
      <c r="Z145" s="254">
        <f t="shared" si="24"/>
        <v>41121.360000000001</v>
      </c>
      <c r="AA145" s="5">
        <f>VLOOKUP(G145,Ma_KH!$A:$R,14,0)</f>
        <v>51</v>
      </c>
    </row>
    <row r="146" spans="1:27" x14ac:dyDescent="0.25">
      <c r="A146" s="289">
        <v>46113</v>
      </c>
      <c r="B146" s="290">
        <v>24248</v>
      </c>
      <c r="C146" s="284" t="s">
        <v>15253</v>
      </c>
      <c r="D146" s="282">
        <v>46114</v>
      </c>
      <c r="E146" s="316"/>
      <c r="F146" s="291"/>
      <c r="G146" s="317" t="s">
        <v>12228</v>
      </c>
      <c r="H146" s="309"/>
      <c r="I146" s="317" t="s">
        <v>12228</v>
      </c>
      <c r="J146" s="290" t="s">
        <v>1788</v>
      </c>
      <c r="K146" s="290" t="s">
        <v>542</v>
      </c>
      <c r="L146" s="244" t="str">
        <f>VLOOKUP($K146,[1]TONG_SL!$A$1:$D$65536,2,0)</f>
        <v>Chân giò heo muối 500g</v>
      </c>
      <c r="M146" s="244"/>
      <c r="N146" s="244" t="str">
        <f t="shared" si="20"/>
        <v>K-C6</v>
      </c>
      <c r="O146" s="244"/>
      <c r="P146" s="244"/>
      <c r="Q146" s="244" t="str">
        <f>VLOOKUP(K146,TONG_SL!$A:$D,3,0)</f>
        <v>Túi</v>
      </c>
      <c r="R146" s="160">
        <v>4</v>
      </c>
      <c r="S146" s="159"/>
      <c r="T146" s="159">
        <f>VLOOKUP(VLOOKUP(G146,Ma_KH!$A:$R,18,0)&amp;K146,Gia_MB!$A:$F,6,0)</f>
        <v>119066</v>
      </c>
      <c r="U146" s="254">
        <f t="shared" si="21"/>
        <v>476264</v>
      </c>
      <c r="V146" s="159"/>
      <c r="W146" s="246">
        <f t="shared" si="22"/>
        <v>0</v>
      </c>
      <c r="X146" s="247" t="str">
        <f t="shared" si="23"/>
        <v>8</v>
      </c>
      <c r="Y146" s="159"/>
      <c r="Z146" s="254">
        <f t="shared" si="24"/>
        <v>38101.120000000003</v>
      </c>
      <c r="AA146" s="5">
        <f>VLOOKUP(G146,Ma_KH!$A:$R,14,0)</f>
        <v>51</v>
      </c>
    </row>
    <row r="147" spans="1:27" x14ac:dyDescent="0.25">
      <c r="A147" s="289">
        <v>46113</v>
      </c>
      <c r="B147" s="290">
        <v>24248</v>
      </c>
      <c r="C147" s="284" t="s">
        <v>15253</v>
      </c>
      <c r="D147" s="282">
        <v>46114</v>
      </c>
      <c r="E147" s="316"/>
      <c r="F147" s="291"/>
      <c r="G147" s="317" t="s">
        <v>12228</v>
      </c>
      <c r="H147" s="309"/>
      <c r="I147" s="317" t="s">
        <v>12228</v>
      </c>
      <c r="J147" s="290" t="s">
        <v>1788</v>
      </c>
      <c r="K147" s="290" t="s">
        <v>30</v>
      </c>
      <c r="L147" s="244" t="str">
        <f>VLOOKUP($K147,[1]TONG_SL!$A$1:$D$65536,2,0)</f>
        <v>Gà muối 500g</v>
      </c>
      <c r="M147" s="244"/>
      <c r="N147" s="244" t="str">
        <f t="shared" si="20"/>
        <v>K-C6</v>
      </c>
      <c r="O147" s="244"/>
      <c r="P147" s="244"/>
      <c r="Q147" s="244" t="str">
        <f>VLOOKUP(K147,TONG_SL!$A:$D,3,0)</f>
        <v>Túi</v>
      </c>
      <c r="R147" s="160">
        <v>3</v>
      </c>
      <c r="S147" s="159"/>
      <c r="T147" s="159">
        <f>VLOOKUP(VLOOKUP(G147,Ma_KH!$A:$R,18,0)&amp;K147,Gia_MB!$A:$F,6,0)</f>
        <v>111058</v>
      </c>
      <c r="U147" s="254">
        <f t="shared" si="21"/>
        <v>333174</v>
      </c>
      <c r="V147" s="159"/>
      <c r="W147" s="246">
        <f t="shared" si="22"/>
        <v>0</v>
      </c>
      <c r="X147" s="247" t="str">
        <f t="shared" si="23"/>
        <v>8</v>
      </c>
      <c r="Y147" s="159"/>
      <c r="Z147" s="254">
        <f t="shared" si="24"/>
        <v>26653.920000000002</v>
      </c>
      <c r="AA147" s="5">
        <f>VLOOKUP(G147,Ma_KH!$A:$R,14,0)</f>
        <v>51</v>
      </c>
    </row>
    <row r="148" spans="1:27" x14ac:dyDescent="0.25">
      <c r="A148" s="289">
        <v>46113</v>
      </c>
      <c r="B148" s="290">
        <v>24248</v>
      </c>
      <c r="C148" s="284" t="s">
        <v>15253</v>
      </c>
      <c r="D148" s="282">
        <v>46114</v>
      </c>
      <c r="E148" s="316"/>
      <c r="F148" s="291"/>
      <c r="G148" s="317" t="s">
        <v>12228</v>
      </c>
      <c r="H148" s="309"/>
      <c r="I148" s="317" t="s">
        <v>12228</v>
      </c>
      <c r="J148" s="290" t="s">
        <v>1788</v>
      </c>
      <c r="K148" s="290" t="s">
        <v>7263</v>
      </c>
      <c r="L148" s="244" t="str">
        <f>VLOOKUP($K148,[1]TONG_SL!$A$1:$D$65536,2,0)</f>
        <v>Lạp xưởng Tây Bắc 500g</v>
      </c>
      <c r="M148" s="244"/>
      <c r="N148" s="244" t="str">
        <f t="shared" si="20"/>
        <v>K-C6</v>
      </c>
      <c r="O148" s="244"/>
      <c r="P148" s="244"/>
      <c r="Q148" s="244" t="str">
        <f>VLOOKUP(K148,TONG_SL!$A:$D,3,0)</f>
        <v>Túi</v>
      </c>
      <c r="R148" s="160">
        <v>3</v>
      </c>
      <c r="S148" s="159"/>
      <c r="T148" s="159" t="e">
        <f>VLOOKUP(VLOOKUP(G148,Ma_KH!$A:$R,18,0)&amp;K148,Gia_MB!$A:$F,6,0)</f>
        <v>#N/A</v>
      </c>
      <c r="U148" s="254" t="e">
        <f t="shared" si="21"/>
        <v>#N/A</v>
      </c>
      <c r="V148" s="159"/>
      <c r="W148" s="246" t="e">
        <f t="shared" si="22"/>
        <v>#N/A</v>
      </c>
      <c r="X148" s="247" t="str">
        <f t="shared" si="23"/>
        <v>8</v>
      </c>
      <c r="Y148" s="159"/>
      <c r="Z148" s="254" t="e">
        <f t="shared" si="24"/>
        <v>#N/A</v>
      </c>
      <c r="AA148" s="5">
        <f>VLOOKUP(G148,Ma_KH!$A:$R,14,0)</f>
        <v>51</v>
      </c>
    </row>
    <row r="149" spans="1:27" x14ac:dyDescent="0.25">
      <c r="A149" s="289">
        <v>46113</v>
      </c>
      <c r="B149" s="290">
        <v>24248</v>
      </c>
      <c r="C149" s="284" t="s">
        <v>15253</v>
      </c>
      <c r="D149" s="282">
        <v>46114</v>
      </c>
      <c r="E149" s="316"/>
      <c r="F149" s="291"/>
      <c r="G149" s="317" t="s">
        <v>12228</v>
      </c>
      <c r="H149" s="309"/>
      <c r="I149" s="317" t="s">
        <v>12228</v>
      </c>
      <c r="J149" s="290" t="s">
        <v>1788</v>
      </c>
      <c r="K149" s="290" t="s">
        <v>48</v>
      </c>
      <c r="L149" s="244" t="str">
        <f>VLOOKUP($K149,[1]TONG_SL!$A$1:$D$65536,2,0)</f>
        <v>Mọc Nấm Hương 250g</v>
      </c>
      <c r="M149" s="244"/>
      <c r="N149" s="244" t="str">
        <f t="shared" si="20"/>
        <v>K-C6</v>
      </c>
      <c r="O149" s="244"/>
      <c r="P149" s="244"/>
      <c r="Q149" s="244" t="str">
        <f>VLOOKUP(K149,TONG_SL!$A:$D,3,0)</f>
        <v>Túi</v>
      </c>
      <c r="R149" s="160">
        <v>3</v>
      </c>
      <c r="S149" s="159"/>
      <c r="T149" s="159">
        <f>VLOOKUP(VLOOKUP(G149,Ma_KH!$A:$R,18,0)&amp;K149,Gia_MB!$A:$F,6,0)</f>
        <v>46000</v>
      </c>
      <c r="U149" s="254">
        <f t="shared" si="21"/>
        <v>138000</v>
      </c>
      <c r="V149" s="159"/>
      <c r="W149" s="246">
        <f t="shared" si="22"/>
        <v>0</v>
      </c>
      <c r="X149" s="247" t="str">
        <f t="shared" si="23"/>
        <v>8</v>
      </c>
      <c r="Y149" s="159"/>
      <c r="Z149" s="254">
        <f t="shared" si="24"/>
        <v>11040</v>
      </c>
      <c r="AA149" s="5">
        <f>VLOOKUP(G149,Ma_KH!$A:$R,14,0)</f>
        <v>51</v>
      </c>
    </row>
    <row r="150" spans="1:27" x14ac:dyDescent="0.25">
      <c r="A150" s="289">
        <v>46113</v>
      </c>
      <c r="B150" s="290">
        <v>24248</v>
      </c>
      <c r="C150" s="284" t="s">
        <v>15253</v>
      </c>
      <c r="D150" s="282">
        <v>46114</v>
      </c>
      <c r="E150" s="316"/>
      <c r="F150" s="291"/>
      <c r="G150" s="317" t="s">
        <v>12228</v>
      </c>
      <c r="H150" s="309"/>
      <c r="I150" s="317" t="s">
        <v>12228</v>
      </c>
      <c r="J150" s="290" t="s">
        <v>1788</v>
      </c>
      <c r="K150" s="290" t="s">
        <v>600</v>
      </c>
      <c r="L150" s="244" t="str">
        <f>VLOOKUP($K150,[1]TONG_SL!$A$1:$D$65536,2,0)</f>
        <v>Tai heo sốt thái 250g</v>
      </c>
      <c r="M150" s="244"/>
      <c r="N150" s="244" t="str">
        <f t="shared" si="20"/>
        <v>K-C6</v>
      </c>
      <c r="O150" s="244"/>
      <c r="P150" s="244"/>
      <c r="Q150" s="244" t="str">
        <f>VLOOKUP(K150,TONG_SL!$A:$D,3,0)</f>
        <v>Hộp</v>
      </c>
      <c r="R150" s="160">
        <v>1</v>
      </c>
      <c r="S150" s="159"/>
      <c r="T150" s="159" t="e">
        <f>VLOOKUP(VLOOKUP(G150,Ma_KH!$A:$R,18,0)&amp;K150,Gia_MB!$A:$F,6,0)</f>
        <v>#N/A</v>
      </c>
      <c r="U150" s="254" t="e">
        <f t="shared" si="21"/>
        <v>#N/A</v>
      </c>
      <c r="V150" s="159"/>
      <c r="W150" s="246" t="e">
        <f t="shared" si="22"/>
        <v>#N/A</v>
      </c>
      <c r="X150" s="247" t="str">
        <f t="shared" si="23"/>
        <v>8</v>
      </c>
      <c r="Y150" s="159"/>
      <c r="Z150" s="254" t="e">
        <f t="shared" si="24"/>
        <v>#N/A</v>
      </c>
      <c r="AA150" s="5">
        <f>VLOOKUP(G150,Ma_KH!$A:$R,14,0)</f>
        <v>51</v>
      </c>
    </row>
    <row r="151" spans="1:27" x14ac:dyDescent="0.25">
      <c r="A151" s="289">
        <v>46113</v>
      </c>
      <c r="B151" s="290">
        <v>24250</v>
      </c>
      <c r="C151" s="284" t="s">
        <v>15253</v>
      </c>
      <c r="D151" s="282">
        <v>46114</v>
      </c>
      <c r="E151" s="316"/>
      <c r="F151" s="291"/>
      <c r="G151" s="317" t="s">
        <v>12227</v>
      </c>
      <c r="H151" s="309"/>
      <c r="I151" s="317" t="s">
        <v>12227</v>
      </c>
      <c r="J151" s="290" t="s">
        <v>1788</v>
      </c>
      <c r="K151" s="290" t="s">
        <v>542</v>
      </c>
      <c r="L151" s="244" t="str">
        <f>VLOOKUP($K151,[1]TONG_SL!$A$1:$D$65536,2,0)</f>
        <v>Chân giò heo muối 500g</v>
      </c>
      <c r="M151" s="244"/>
      <c r="N151" s="244" t="str">
        <f t="shared" ref="N151:N182" si="25">IF($B151&lt;&gt;"","K-C6","")</f>
        <v>K-C6</v>
      </c>
      <c r="O151" s="244"/>
      <c r="P151" s="244"/>
      <c r="Q151" s="244" t="str">
        <f>VLOOKUP(K151,TONG_SL!$A:$D,3,0)</f>
        <v>Túi</v>
      </c>
      <c r="R151" s="160">
        <v>3</v>
      </c>
      <c r="S151" s="159"/>
      <c r="T151" s="159">
        <f>VLOOKUP(VLOOKUP(G151,Ma_KH!$A:$R,18,0)&amp;K151,Gia_MB!$A:$F,6,0)</f>
        <v>119066</v>
      </c>
      <c r="U151" s="254">
        <f t="shared" ref="U151:U182" si="26">T151*R151</f>
        <v>357198</v>
      </c>
      <c r="V151" s="159"/>
      <c r="W151" s="246">
        <f t="shared" ref="W151:W182" si="27">U151*V151</f>
        <v>0</v>
      </c>
      <c r="X151" s="247" t="str">
        <f t="shared" ref="X151:X182" si="28">IF(B151&lt;&gt;"","8","0")</f>
        <v>8</v>
      </c>
      <c r="Y151" s="159"/>
      <c r="Z151" s="254">
        <f t="shared" ref="Z151:Z182" si="29">U151*X151%</f>
        <v>28575.84</v>
      </c>
      <c r="AA151" s="5">
        <f>VLOOKUP(G151,Ma_KH!$A:$R,14,0)</f>
        <v>51</v>
      </c>
    </row>
    <row r="152" spans="1:27" x14ac:dyDescent="0.25">
      <c r="A152" s="289">
        <v>46113</v>
      </c>
      <c r="B152" s="290">
        <v>24250</v>
      </c>
      <c r="C152" s="284" t="s">
        <v>15253</v>
      </c>
      <c r="D152" s="282">
        <v>46114</v>
      </c>
      <c r="E152" s="316"/>
      <c r="F152" s="291"/>
      <c r="G152" s="317" t="s">
        <v>12227</v>
      </c>
      <c r="H152" s="309"/>
      <c r="I152" s="317" t="s">
        <v>12227</v>
      </c>
      <c r="J152" s="290" t="s">
        <v>1788</v>
      </c>
      <c r="K152" s="290" t="s">
        <v>34</v>
      </c>
      <c r="L152" s="244" t="str">
        <f>VLOOKUP($K152,[1]TONG_SL!$A$1:$D$65536,2,0)</f>
        <v>Tai heo muối 200g</v>
      </c>
      <c r="M152" s="244"/>
      <c r="N152" s="244" t="str">
        <f t="shared" si="25"/>
        <v>K-C6</v>
      </c>
      <c r="O152" s="244"/>
      <c r="P152" s="244"/>
      <c r="Q152" s="244" t="str">
        <f>VLOOKUP(K152,TONG_SL!$A:$D,3,0)</f>
        <v>Túi</v>
      </c>
      <c r="R152" s="160">
        <v>2</v>
      </c>
      <c r="S152" s="159"/>
      <c r="T152" s="159">
        <f>VLOOKUP(VLOOKUP(G152,Ma_KH!$A:$R,18,0)&amp;K152,Gia_MB!$A:$F,6,0)</f>
        <v>55595</v>
      </c>
      <c r="U152" s="254">
        <f t="shared" si="26"/>
        <v>111190</v>
      </c>
      <c r="V152" s="159"/>
      <c r="W152" s="246">
        <f t="shared" si="27"/>
        <v>0</v>
      </c>
      <c r="X152" s="247" t="str">
        <f t="shared" si="28"/>
        <v>8</v>
      </c>
      <c r="Y152" s="159"/>
      <c r="Z152" s="254">
        <f t="shared" si="29"/>
        <v>8895.2000000000007</v>
      </c>
      <c r="AA152" s="5">
        <f>VLOOKUP(G152,Ma_KH!$A:$R,14,0)</f>
        <v>51</v>
      </c>
    </row>
    <row r="153" spans="1:27" x14ac:dyDescent="0.25">
      <c r="A153" s="289">
        <v>46113</v>
      </c>
      <c r="B153" s="290">
        <v>24250</v>
      </c>
      <c r="C153" s="284" t="s">
        <v>15253</v>
      </c>
      <c r="D153" s="282">
        <v>46114</v>
      </c>
      <c r="E153" s="316"/>
      <c r="F153" s="291"/>
      <c r="G153" s="317" t="s">
        <v>12227</v>
      </c>
      <c r="H153" s="309"/>
      <c r="I153" s="317" t="s">
        <v>12227</v>
      </c>
      <c r="J153" s="290" t="s">
        <v>1788</v>
      </c>
      <c r="K153" s="290" t="s">
        <v>600</v>
      </c>
      <c r="L153" s="244" t="str">
        <f>VLOOKUP($K153,[1]TONG_SL!$A$1:$D$65536,2,0)</f>
        <v>Tai heo sốt thái 250g</v>
      </c>
      <c r="M153" s="244"/>
      <c r="N153" s="244" t="str">
        <f t="shared" si="25"/>
        <v>K-C6</v>
      </c>
      <c r="O153" s="244"/>
      <c r="P153" s="244"/>
      <c r="Q153" s="244" t="str">
        <f>VLOOKUP(K153,TONG_SL!$A:$D,3,0)</f>
        <v>Hộp</v>
      </c>
      <c r="R153" s="160">
        <v>1</v>
      </c>
      <c r="S153" s="159"/>
      <c r="T153" s="159" t="e">
        <f>VLOOKUP(VLOOKUP(G153,Ma_KH!$A:$R,18,0)&amp;K153,Gia_MB!$A:$F,6,0)</f>
        <v>#N/A</v>
      </c>
      <c r="U153" s="254" t="e">
        <f t="shared" si="26"/>
        <v>#N/A</v>
      </c>
      <c r="V153" s="159"/>
      <c r="W153" s="246" t="e">
        <f t="shared" si="27"/>
        <v>#N/A</v>
      </c>
      <c r="X153" s="247" t="str">
        <f t="shared" si="28"/>
        <v>8</v>
      </c>
      <c r="Y153" s="159"/>
      <c r="Z153" s="254" t="e">
        <f t="shared" si="29"/>
        <v>#N/A</v>
      </c>
      <c r="AA153" s="5">
        <f>VLOOKUP(G153,Ma_KH!$A:$R,14,0)</f>
        <v>51</v>
      </c>
    </row>
    <row r="154" spans="1:27" x14ac:dyDescent="0.25">
      <c r="A154" s="289">
        <v>46113</v>
      </c>
      <c r="B154" s="290">
        <v>24254</v>
      </c>
      <c r="C154" s="284" t="s">
        <v>15253</v>
      </c>
      <c r="D154" s="282">
        <v>46114</v>
      </c>
      <c r="E154" s="316"/>
      <c r="F154" s="291"/>
      <c r="G154" s="317" t="s">
        <v>12224</v>
      </c>
      <c r="H154" s="309"/>
      <c r="I154" s="317" t="s">
        <v>12224</v>
      </c>
      <c r="J154" s="290" t="s">
        <v>1788</v>
      </c>
      <c r="K154" s="290" t="s">
        <v>37</v>
      </c>
      <c r="L154" s="244" t="str">
        <f>VLOOKUP($K154,[1]TONG_SL!$A$1:$D$65536,2,0)</f>
        <v>Chả cốm 300g</v>
      </c>
      <c r="M154" s="244"/>
      <c r="N154" s="244" t="str">
        <f t="shared" si="25"/>
        <v>K-C6</v>
      </c>
      <c r="O154" s="244"/>
      <c r="P154" s="244"/>
      <c r="Q154" s="244" t="str">
        <f>VLOOKUP(K154,TONG_SL!$A:$D,3,0)</f>
        <v>Túi</v>
      </c>
      <c r="R154" s="160">
        <v>3</v>
      </c>
      <c r="S154" s="159"/>
      <c r="T154" s="159">
        <f>VLOOKUP(VLOOKUP(G154,Ma_KH!$A:$R,18,0)&amp;K154,Gia_MB!$A:$F,6,0)</f>
        <v>74250</v>
      </c>
      <c r="U154" s="254">
        <f t="shared" si="26"/>
        <v>222750</v>
      </c>
      <c r="V154" s="159"/>
      <c r="W154" s="246">
        <f t="shared" si="27"/>
        <v>0</v>
      </c>
      <c r="X154" s="247" t="str">
        <f t="shared" si="28"/>
        <v>8</v>
      </c>
      <c r="Y154" s="159"/>
      <c r="Z154" s="254">
        <f t="shared" si="29"/>
        <v>17820</v>
      </c>
      <c r="AA154" s="5">
        <f>VLOOKUP(G154,Ma_KH!$A:$R,14,0)</f>
        <v>51</v>
      </c>
    </row>
    <row r="155" spans="1:27" x14ac:dyDescent="0.25">
      <c r="A155" s="289">
        <v>46113</v>
      </c>
      <c r="B155" s="290">
        <v>24254</v>
      </c>
      <c r="C155" s="284" t="s">
        <v>15253</v>
      </c>
      <c r="D155" s="282">
        <v>46114</v>
      </c>
      <c r="E155" s="316"/>
      <c r="F155" s="291"/>
      <c r="G155" s="317" t="s">
        <v>12224</v>
      </c>
      <c r="H155" s="309"/>
      <c r="I155" s="317" t="s">
        <v>12224</v>
      </c>
      <c r="J155" s="290" t="s">
        <v>1788</v>
      </c>
      <c r="K155" s="290" t="s">
        <v>27</v>
      </c>
      <c r="L155" s="244" t="str">
        <f>VLOOKUP($K155,[1]TONG_SL!$A$1:$D$65536,2,0)</f>
        <v>Chân giò heo muối 300g</v>
      </c>
      <c r="M155" s="244"/>
      <c r="N155" s="244" t="str">
        <f t="shared" si="25"/>
        <v>K-C6</v>
      </c>
      <c r="O155" s="244"/>
      <c r="P155" s="244"/>
      <c r="Q155" s="244" t="str">
        <f>VLOOKUP(K155,TONG_SL!$A:$D,3,0)</f>
        <v>Túi</v>
      </c>
      <c r="R155" s="160">
        <v>5</v>
      </c>
      <c r="S155" s="159"/>
      <c r="T155" s="159">
        <f>VLOOKUP(VLOOKUP(G155,Ma_KH!$A:$R,18,0)&amp;K155,Gia_MB!$A:$F,6,0)</f>
        <v>73431</v>
      </c>
      <c r="U155" s="254">
        <f t="shared" si="26"/>
        <v>367155</v>
      </c>
      <c r="V155" s="159"/>
      <c r="W155" s="246">
        <f t="shared" si="27"/>
        <v>0</v>
      </c>
      <c r="X155" s="247" t="str">
        <f t="shared" si="28"/>
        <v>8</v>
      </c>
      <c r="Y155" s="159"/>
      <c r="Z155" s="254">
        <f t="shared" si="29"/>
        <v>29372.400000000001</v>
      </c>
      <c r="AA155" s="5">
        <f>VLOOKUP(G155,Ma_KH!$A:$R,14,0)</f>
        <v>51</v>
      </c>
    </row>
    <row r="156" spans="1:27" x14ac:dyDescent="0.25">
      <c r="A156" s="289">
        <v>46113</v>
      </c>
      <c r="B156" s="290">
        <v>24254</v>
      </c>
      <c r="C156" s="284" t="s">
        <v>15253</v>
      </c>
      <c r="D156" s="282">
        <v>46114</v>
      </c>
      <c r="E156" s="316"/>
      <c r="F156" s="291"/>
      <c r="G156" s="317" t="s">
        <v>12224</v>
      </c>
      <c r="H156" s="309"/>
      <c r="I156" s="317" t="s">
        <v>12224</v>
      </c>
      <c r="J156" s="290" t="s">
        <v>1788</v>
      </c>
      <c r="K156" s="290" t="s">
        <v>542</v>
      </c>
      <c r="L156" s="244" t="str">
        <f>VLOOKUP($K156,[1]TONG_SL!$A$1:$D$65536,2,0)</f>
        <v>Chân giò heo muối 500g</v>
      </c>
      <c r="M156" s="244"/>
      <c r="N156" s="244" t="str">
        <f t="shared" si="25"/>
        <v>K-C6</v>
      </c>
      <c r="O156" s="244"/>
      <c r="P156" s="244"/>
      <c r="Q156" s="244" t="str">
        <f>VLOOKUP(K156,TONG_SL!$A:$D,3,0)</f>
        <v>Túi</v>
      </c>
      <c r="R156" s="160">
        <v>2</v>
      </c>
      <c r="S156" s="159"/>
      <c r="T156" s="159">
        <f>VLOOKUP(VLOOKUP(G156,Ma_KH!$A:$R,18,0)&amp;K156,Gia_MB!$A:$F,6,0)</f>
        <v>119066</v>
      </c>
      <c r="U156" s="254">
        <f t="shared" si="26"/>
        <v>238132</v>
      </c>
      <c r="V156" s="159"/>
      <c r="W156" s="246">
        <f t="shared" si="27"/>
        <v>0</v>
      </c>
      <c r="X156" s="247" t="str">
        <f t="shared" si="28"/>
        <v>8</v>
      </c>
      <c r="Y156" s="159"/>
      <c r="Z156" s="254">
        <f t="shared" si="29"/>
        <v>19050.560000000001</v>
      </c>
      <c r="AA156" s="5">
        <f>VLOOKUP(G156,Ma_KH!$A:$R,14,0)</f>
        <v>51</v>
      </c>
    </row>
    <row r="157" spans="1:27" x14ac:dyDescent="0.25">
      <c r="A157" s="289">
        <v>46113</v>
      </c>
      <c r="B157" s="290">
        <v>24254</v>
      </c>
      <c r="C157" s="284" t="s">
        <v>15253</v>
      </c>
      <c r="D157" s="282">
        <v>46114</v>
      </c>
      <c r="E157" s="316"/>
      <c r="F157" s="291"/>
      <c r="G157" s="317" t="s">
        <v>12224</v>
      </c>
      <c r="H157" s="309"/>
      <c r="I157" s="317" t="s">
        <v>12224</v>
      </c>
      <c r="J157" s="290" t="s">
        <v>1788</v>
      </c>
      <c r="K157" s="290" t="s">
        <v>553</v>
      </c>
      <c r="L157" s="244" t="str">
        <f>VLOOKUP($K157,[1]TONG_SL!$A$1:$D$65536,2,0)</f>
        <v>Gà muối hun khói 300g</v>
      </c>
      <c r="M157" s="244"/>
      <c r="N157" s="244" t="str">
        <f t="shared" si="25"/>
        <v>K-C6</v>
      </c>
      <c r="O157" s="244"/>
      <c r="P157" s="244"/>
      <c r="Q157" s="244" t="str">
        <f>VLOOKUP(K157,TONG_SL!$A:$D,3,0)</f>
        <v>Túi</v>
      </c>
      <c r="R157" s="160">
        <v>3</v>
      </c>
      <c r="S157" s="159"/>
      <c r="T157" s="159">
        <f>VLOOKUP(VLOOKUP(G157,Ma_KH!$A:$R,18,0)&amp;K157,Gia_MB!$A:$F,6,0)</f>
        <v>70000</v>
      </c>
      <c r="U157" s="254">
        <f t="shared" si="26"/>
        <v>210000</v>
      </c>
      <c r="V157" s="159"/>
      <c r="W157" s="246">
        <f t="shared" si="27"/>
        <v>0</v>
      </c>
      <c r="X157" s="247" t="str">
        <f t="shared" si="28"/>
        <v>8</v>
      </c>
      <c r="Y157" s="159"/>
      <c r="Z157" s="254">
        <f t="shared" si="29"/>
        <v>16800</v>
      </c>
      <c r="AA157" s="5">
        <f>VLOOKUP(G157,Ma_KH!$A:$R,14,0)</f>
        <v>51</v>
      </c>
    </row>
    <row r="158" spans="1:27" x14ac:dyDescent="0.25">
      <c r="A158" s="289">
        <v>46113</v>
      </c>
      <c r="B158" s="290">
        <v>24254</v>
      </c>
      <c r="C158" s="284" t="s">
        <v>15253</v>
      </c>
      <c r="D158" s="282">
        <v>46114</v>
      </c>
      <c r="E158" s="316"/>
      <c r="F158" s="291"/>
      <c r="G158" s="317" t="s">
        <v>12224</v>
      </c>
      <c r="H158" s="309"/>
      <c r="I158" s="317" t="s">
        <v>12224</v>
      </c>
      <c r="J158" s="290" t="s">
        <v>1788</v>
      </c>
      <c r="K158" s="290" t="s">
        <v>7263</v>
      </c>
      <c r="L158" s="244" t="str">
        <f>VLOOKUP($K158,[1]TONG_SL!$A$1:$D$65536,2,0)</f>
        <v>Lạp xưởng Tây Bắc 500g</v>
      </c>
      <c r="M158" s="244"/>
      <c r="N158" s="244" t="str">
        <f t="shared" si="25"/>
        <v>K-C6</v>
      </c>
      <c r="O158" s="244"/>
      <c r="P158" s="244"/>
      <c r="Q158" s="244" t="str">
        <f>VLOOKUP(K158,TONG_SL!$A:$D,3,0)</f>
        <v>Túi</v>
      </c>
      <c r="R158" s="160">
        <v>3</v>
      </c>
      <c r="S158" s="159"/>
      <c r="T158" s="159" t="e">
        <f>VLOOKUP(VLOOKUP(G158,Ma_KH!$A:$R,18,0)&amp;K158,Gia_MB!$A:$F,6,0)</f>
        <v>#N/A</v>
      </c>
      <c r="U158" s="254" t="e">
        <f t="shared" si="26"/>
        <v>#N/A</v>
      </c>
      <c r="V158" s="159"/>
      <c r="W158" s="246" t="e">
        <f t="shared" si="27"/>
        <v>#N/A</v>
      </c>
      <c r="X158" s="247" t="str">
        <f t="shared" si="28"/>
        <v>8</v>
      </c>
      <c r="Y158" s="159"/>
      <c r="Z158" s="254" t="e">
        <f t="shared" si="29"/>
        <v>#N/A</v>
      </c>
      <c r="AA158" s="5">
        <f>VLOOKUP(G158,Ma_KH!$A:$R,14,0)</f>
        <v>51</v>
      </c>
    </row>
    <row r="159" spans="1:27" x14ac:dyDescent="0.25">
      <c r="A159" s="289">
        <v>46113</v>
      </c>
      <c r="B159" s="290">
        <v>24254</v>
      </c>
      <c r="C159" s="284" t="s">
        <v>15253</v>
      </c>
      <c r="D159" s="282">
        <v>46114</v>
      </c>
      <c r="E159" s="316"/>
      <c r="F159" s="291"/>
      <c r="G159" s="317" t="s">
        <v>12224</v>
      </c>
      <c r="H159" s="309"/>
      <c r="I159" s="317" t="s">
        <v>12224</v>
      </c>
      <c r="J159" s="290" t="s">
        <v>1788</v>
      </c>
      <c r="K159" s="290" t="s">
        <v>48</v>
      </c>
      <c r="L159" s="244" t="str">
        <f>VLOOKUP($K159,[1]TONG_SL!$A$1:$D$65536,2,0)</f>
        <v>Mọc Nấm Hương 250g</v>
      </c>
      <c r="M159" s="244"/>
      <c r="N159" s="244" t="str">
        <f t="shared" si="25"/>
        <v>K-C6</v>
      </c>
      <c r="O159" s="244"/>
      <c r="P159" s="244"/>
      <c r="Q159" s="244" t="str">
        <f>VLOOKUP(K159,TONG_SL!$A:$D,3,0)</f>
        <v>Túi</v>
      </c>
      <c r="R159" s="160">
        <v>2</v>
      </c>
      <c r="S159" s="159"/>
      <c r="T159" s="159">
        <f>VLOOKUP(VLOOKUP(G159,Ma_KH!$A:$R,18,0)&amp;K159,Gia_MB!$A:$F,6,0)</f>
        <v>46000</v>
      </c>
      <c r="U159" s="254">
        <f t="shared" si="26"/>
        <v>92000</v>
      </c>
      <c r="V159" s="159"/>
      <c r="W159" s="246">
        <f t="shared" si="27"/>
        <v>0</v>
      </c>
      <c r="X159" s="247" t="str">
        <f t="shared" si="28"/>
        <v>8</v>
      </c>
      <c r="Y159" s="159"/>
      <c r="Z159" s="254">
        <f t="shared" si="29"/>
        <v>7360</v>
      </c>
      <c r="AA159" s="5">
        <f>VLOOKUP(G159,Ma_KH!$A:$R,14,0)</f>
        <v>51</v>
      </c>
    </row>
    <row r="160" spans="1:27" x14ac:dyDescent="0.25">
      <c r="A160" s="289">
        <v>46113</v>
      </c>
      <c r="B160" s="290">
        <v>24254</v>
      </c>
      <c r="C160" s="284" t="s">
        <v>15253</v>
      </c>
      <c r="D160" s="282">
        <v>46114</v>
      </c>
      <c r="E160" s="316"/>
      <c r="F160" s="291"/>
      <c r="G160" s="317" t="s">
        <v>12224</v>
      </c>
      <c r="H160" s="309"/>
      <c r="I160" s="317" t="s">
        <v>12224</v>
      </c>
      <c r="J160" s="290" t="s">
        <v>1788</v>
      </c>
      <c r="K160" s="290" t="s">
        <v>34</v>
      </c>
      <c r="L160" s="244" t="str">
        <f>VLOOKUP($K160,[1]TONG_SL!$A$1:$D$65536,2,0)</f>
        <v>Tai heo muối 200g</v>
      </c>
      <c r="M160" s="244"/>
      <c r="N160" s="244" t="str">
        <f t="shared" si="25"/>
        <v>K-C6</v>
      </c>
      <c r="O160" s="244"/>
      <c r="P160" s="244"/>
      <c r="Q160" s="244" t="str">
        <f>VLOOKUP(K160,TONG_SL!$A:$D,3,0)</f>
        <v>Túi</v>
      </c>
      <c r="R160" s="160">
        <v>3</v>
      </c>
      <c r="S160" s="159"/>
      <c r="T160" s="159">
        <f>VLOOKUP(VLOOKUP(G160,Ma_KH!$A:$R,18,0)&amp;K160,Gia_MB!$A:$F,6,0)</f>
        <v>55595</v>
      </c>
      <c r="U160" s="254">
        <f t="shared" si="26"/>
        <v>166785</v>
      </c>
      <c r="V160" s="159"/>
      <c r="W160" s="246">
        <f t="shared" si="27"/>
        <v>0</v>
      </c>
      <c r="X160" s="247" t="str">
        <f t="shared" si="28"/>
        <v>8</v>
      </c>
      <c r="Y160" s="159"/>
      <c r="Z160" s="254">
        <f t="shared" si="29"/>
        <v>13342.800000000001</v>
      </c>
      <c r="AA160" s="5">
        <f>VLOOKUP(G160,Ma_KH!$A:$R,14,0)</f>
        <v>51</v>
      </c>
    </row>
    <row r="161" spans="1:27" x14ac:dyDescent="0.25">
      <c r="A161" s="289">
        <v>46113</v>
      </c>
      <c r="B161" s="290">
        <v>24256</v>
      </c>
      <c r="C161" s="284" t="s">
        <v>15253</v>
      </c>
      <c r="D161" s="282">
        <v>46114</v>
      </c>
      <c r="E161" s="316"/>
      <c r="F161" s="291"/>
      <c r="G161" s="317" t="s">
        <v>12192</v>
      </c>
      <c r="H161" s="309"/>
      <c r="I161" s="317" t="s">
        <v>12192</v>
      </c>
      <c r="J161" s="290" t="s">
        <v>1788</v>
      </c>
      <c r="K161" s="290" t="s">
        <v>39</v>
      </c>
      <c r="L161" s="244" t="str">
        <f>VLOOKUP($K161,[1]TONG_SL!$A$1:$D$65536,2,0)</f>
        <v>Chả nướng 300g</v>
      </c>
      <c r="M161" s="244"/>
      <c r="N161" s="244" t="str">
        <f t="shared" si="25"/>
        <v>K-C6</v>
      </c>
      <c r="O161" s="244"/>
      <c r="P161" s="244"/>
      <c r="Q161" s="244" t="str">
        <f>VLOOKUP(K161,TONG_SL!$A:$D,3,0)</f>
        <v>Túi</v>
      </c>
      <c r="R161" s="160">
        <v>3</v>
      </c>
      <c r="S161" s="159"/>
      <c r="T161" s="159">
        <f>VLOOKUP(VLOOKUP(G161,Ma_KH!$A:$R,18,0)&amp;K161,Gia_MB!$A:$F,6,0)</f>
        <v>70950</v>
      </c>
      <c r="U161" s="254">
        <f t="shared" si="26"/>
        <v>212850</v>
      </c>
      <c r="V161" s="159"/>
      <c r="W161" s="246">
        <f t="shared" si="27"/>
        <v>0</v>
      </c>
      <c r="X161" s="247" t="str">
        <f t="shared" si="28"/>
        <v>8</v>
      </c>
      <c r="Y161" s="159"/>
      <c r="Z161" s="254">
        <f t="shared" si="29"/>
        <v>17028</v>
      </c>
      <c r="AA161" s="5">
        <f>VLOOKUP(G161,Ma_KH!$A:$R,14,0)</f>
        <v>51</v>
      </c>
    </row>
    <row r="162" spans="1:27" x14ac:dyDescent="0.25">
      <c r="A162" s="289">
        <v>46113</v>
      </c>
      <c r="B162" s="290">
        <v>24256</v>
      </c>
      <c r="C162" s="284" t="s">
        <v>15253</v>
      </c>
      <c r="D162" s="282">
        <v>46114</v>
      </c>
      <c r="E162" s="316"/>
      <c r="F162" s="291"/>
      <c r="G162" s="317" t="s">
        <v>12192</v>
      </c>
      <c r="H162" s="309"/>
      <c r="I162" s="317" t="s">
        <v>12192</v>
      </c>
      <c r="J162" s="290" t="s">
        <v>1788</v>
      </c>
      <c r="K162" s="290" t="s">
        <v>551</v>
      </c>
      <c r="L162" s="244" t="str">
        <f>VLOOKUP($K162,[1]TONG_SL!$A$1:$D$65536,2,0)</f>
        <v>Chân giò heo muối 100g</v>
      </c>
      <c r="M162" s="244"/>
      <c r="N162" s="244" t="str">
        <f t="shared" si="25"/>
        <v>K-C6</v>
      </c>
      <c r="O162" s="244"/>
      <c r="P162" s="244"/>
      <c r="Q162" s="244" t="str">
        <f>VLOOKUP(K162,TONG_SL!$A:$D,3,0)</f>
        <v>Gói</v>
      </c>
      <c r="R162" s="160">
        <v>5</v>
      </c>
      <c r="S162" s="159"/>
      <c r="T162" s="159">
        <f>VLOOKUP(VLOOKUP(G162,Ma_KH!$A:$R,18,0)&amp;K162,Gia_MB!$A:$F,6,0)</f>
        <v>24549</v>
      </c>
      <c r="U162" s="254">
        <f t="shared" si="26"/>
        <v>122745</v>
      </c>
      <c r="V162" s="159"/>
      <c r="W162" s="246">
        <f t="shared" si="27"/>
        <v>0</v>
      </c>
      <c r="X162" s="247" t="str">
        <f t="shared" si="28"/>
        <v>8</v>
      </c>
      <c r="Y162" s="159"/>
      <c r="Z162" s="254">
        <f t="shared" si="29"/>
        <v>9819.6</v>
      </c>
      <c r="AA162" s="5">
        <f>VLOOKUP(G162,Ma_KH!$A:$R,14,0)</f>
        <v>51</v>
      </c>
    </row>
    <row r="163" spans="1:27" x14ac:dyDescent="0.25">
      <c r="A163" s="289">
        <v>46113</v>
      </c>
      <c r="B163" s="290">
        <v>24256</v>
      </c>
      <c r="C163" s="284" t="s">
        <v>15253</v>
      </c>
      <c r="D163" s="282">
        <v>46114</v>
      </c>
      <c r="E163" s="316"/>
      <c r="F163" s="291"/>
      <c r="G163" s="317" t="s">
        <v>12192</v>
      </c>
      <c r="H163" s="309"/>
      <c r="I163" s="317" t="s">
        <v>12192</v>
      </c>
      <c r="J163" s="290" t="s">
        <v>1788</v>
      </c>
      <c r="K163" s="290" t="s">
        <v>542</v>
      </c>
      <c r="L163" s="244" t="str">
        <f>VLOOKUP($K163,[1]TONG_SL!$A$1:$D$65536,2,0)</f>
        <v>Chân giò heo muối 500g</v>
      </c>
      <c r="M163" s="244"/>
      <c r="N163" s="244" t="str">
        <f t="shared" si="25"/>
        <v>K-C6</v>
      </c>
      <c r="O163" s="244"/>
      <c r="P163" s="244"/>
      <c r="Q163" s="244" t="str">
        <f>VLOOKUP(K163,TONG_SL!$A:$D,3,0)</f>
        <v>Túi</v>
      </c>
      <c r="R163" s="160">
        <v>4</v>
      </c>
      <c r="S163" s="159"/>
      <c r="T163" s="159">
        <f>VLOOKUP(VLOOKUP(G163,Ma_KH!$A:$R,18,0)&amp;K163,Gia_MB!$A:$F,6,0)</f>
        <v>119066</v>
      </c>
      <c r="U163" s="254">
        <f t="shared" si="26"/>
        <v>476264</v>
      </c>
      <c r="V163" s="159"/>
      <c r="W163" s="246">
        <f t="shared" si="27"/>
        <v>0</v>
      </c>
      <c r="X163" s="247" t="str">
        <f t="shared" si="28"/>
        <v>8</v>
      </c>
      <c r="Y163" s="159"/>
      <c r="Z163" s="254">
        <f t="shared" si="29"/>
        <v>38101.120000000003</v>
      </c>
      <c r="AA163" s="5">
        <f>VLOOKUP(G163,Ma_KH!$A:$R,14,0)</f>
        <v>51</v>
      </c>
    </row>
    <row r="164" spans="1:27" x14ac:dyDescent="0.25">
      <c r="A164" s="289">
        <v>46113</v>
      </c>
      <c r="B164" s="290">
        <v>24256</v>
      </c>
      <c r="C164" s="284" t="s">
        <v>15253</v>
      </c>
      <c r="D164" s="282">
        <v>46114</v>
      </c>
      <c r="E164" s="316"/>
      <c r="F164" s="291"/>
      <c r="G164" s="317" t="s">
        <v>12192</v>
      </c>
      <c r="H164" s="309"/>
      <c r="I164" s="317" t="s">
        <v>12192</v>
      </c>
      <c r="J164" s="290" t="s">
        <v>1788</v>
      </c>
      <c r="K164" s="290" t="s">
        <v>15250</v>
      </c>
      <c r="L164" s="244" t="str">
        <f>VLOOKUP($K164,[1]TONG_SL!$A$1:$D$65536,2,0)</f>
        <v>Chân giò heo muối vị Tayaki 450g</v>
      </c>
      <c r="M164" s="244"/>
      <c r="N164" s="244" t="str">
        <f t="shared" si="25"/>
        <v>K-C6</v>
      </c>
      <c r="O164" s="244"/>
      <c r="P164" s="244"/>
      <c r="Q164" s="244" t="str">
        <f>VLOOKUP(K164,TONG_SL!$A:$D,3,0)</f>
        <v>Túi</v>
      </c>
      <c r="R164" s="160">
        <v>4</v>
      </c>
      <c r="S164" s="159"/>
      <c r="T164" s="159" t="e">
        <f>VLOOKUP(VLOOKUP(G164,Ma_KH!$A:$R,18,0)&amp;K164,Gia_MB!$A:$F,6,0)</f>
        <v>#N/A</v>
      </c>
      <c r="U164" s="254" t="e">
        <f t="shared" si="26"/>
        <v>#N/A</v>
      </c>
      <c r="V164" s="159"/>
      <c r="W164" s="246" t="e">
        <f t="shared" si="27"/>
        <v>#N/A</v>
      </c>
      <c r="X164" s="247" t="str">
        <f t="shared" si="28"/>
        <v>8</v>
      </c>
      <c r="Y164" s="159"/>
      <c r="Z164" s="254" t="e">
        <f t="shared" si="29"/>
        <v>#N/A</v>
      </c>
      <c r="AA164" s="5">
        <f>VLOOKUP(G164,Ma_KH!$A:$R,14,0)</f>
        <v>51</v>
      </c>
    </row>
    <row r="165" spans="1:27" x14ac:dyDescent="0.25">
      <c r="A165" s="289">
        <v>46113</v>
      </c>
      <c r="B165" s="290">
        <v>24256</v>
      </c>
      <c r="C165" s="284" t="s">
        <v>15253</v>
      </c>
      <c r="D165" s="282">
        <v>46114</v>
      </c>
      <c r="E165" s="316"/>
      <c r="F165" s="291"/>
      <c r="G165" s="317" t="s">
        <v>12192</v>
      </c>
      <c r="H165" s="309"/>
      <c r="I165" s="317" t="s">
        <v>12192</v>
      </c>
      <c r="J165" s="290" t="s">
        <v>1788</v>
      </c>
      <c r="K165" s="290" t="s">
        <v>52</v>
      </c>
      <c r="L165" s="244" t="str">
        <f>VLOOKUP($K165,[1]TONG_SL!$A$1:$D$65536,2,0)</f>
        <v>Gà xì dầu 500g</v>
      </c>
      <c r="M165" s="244"/>
      <c r="N165" s="244" t="str">
        <f t="shared" si="25"/>
        <v>K-C6</v>
      </c>
      <c r="O165" s="244"/>
      <c r="P165" s="244"/>
      <c r="Q165" s="244" t="str">
        <f>VLOOKUP(K165,TONG_SL!$A:$D,3,0)</f>
        <v>Túi</v>
      </c>
      <c r="R165" s="160">
        <v>3</v>
      </c>
      <c r="S165" s="159"/>
      <c r="T165" s="159">
        <f>VLOOKUP(VLOOKUP(G165,Ma_KH!$A:$R,18,0)&amp;K165,Gia_MB!$A:$F,6,0)</f>
        <v>111606</v>
      </c>
      <c r="U165" s="254">
        <f t="shared" si="26"/>
        <v>334818</v>
      </c>
      <c r="V165" s="159"/>
      <c r="W165" s="246">
        <f t="shared" si="27"/>
        <v>0</v>
      </c>
      <c r="X165" s="247" t="str">
        <f t="shared" si="28"/>
        <v>8</v>
      </c>
      <c r="Y165" s="159"/>
      <c r="Z165" s="254">
        <f t="shared" si="29"/>
        <v>26785.440000000002</v>
      </c>
      <c r="AA165" s="5">
        <f>VLOOKUP(G165,Ma_KH!$A:$R,14,0)</f>
        <v>51</v>
      </c>
    </row>
    <row r="166" spans="1:27" x14ac:dyDescent="0.25">
      <c r="A166" s="289">
        <v>46113</v>
      </c>
      <c r="B166" s="290">
        <v>24256</v>
      </c>
      <c r="C166" s="284" t="s">
        <v>15253</v>
      </c>
      <c r="D166" s="282">
        <v>46114</v>
      </c>
      <c r="E166" s="316"/>
      <c r="F166" s="291"/>
      <c r="G166" s="317" t="s">
        <v>12192</v>
      </c>
      <c r="H166" s="309"/>
      <c r="I166" s="317" t="s">
        <v>12192</v>
      </c>
      <c r="J166" s="290" t="s">
        <v>1788</v>
      </c>
      <c r="K166" s="290" t="s">
        <v>553</v>
      </c>
      <c r="L166" s="244" t="str">
        <f>VLOOKUP($K166,[1]TONG_SL!$A$1:$D$65536,2,0)</f>
        <v>Gà muối hun khói 300g</v>
      </c>
      <c r="M166" s="244"/>
      <c r="N166" s="244" t="str">
        <f t="shared" si="25"/>
        <v>K-C6</v>
      </c>
      <c r="O166" s="244"/>
      <c r="P166" s="244"/>
      <c r="Q166" s="244" t="str">
        <f>VLOOKUP(K166,TONG_SL!$A:$D,3,0)</f>
        <v>Túi</v>
      </c>
      <c r="R166" s="160">
        <v>3</v>
      </c>
      <c r="S166" s="159"/>
      <c r="T166" s="159">
        <f>VLOOKUP(VLOOKUP(G166,Ma_KH!$A:$R,18,0)&amp;K166,Gia_MB!$A:$F,6,0)</f>
        <v>70000</v>
      </c>
      <c r="U166" s="254">
        <f t="shared" si="26"/>
        <v>210000</v>
      </c>
      <c r="V166" s="159"/>
      <c r="W166" s="246">
        <f t="shared" si="27"/>
        <v>0</v>
      </c>
      <c r="X166" s="247" t="str">
        <f t="shared" si="28"/>
        <v>8</v>
      </c>
      <c r="Y166" s="159"/>
      <c r="Z166" s="254">
        <f t="shared" si="29"/>
        <v>16800</v>
      </c>
      <c r="AA166" s="5">
        <f>VLOOKUP(G166,Ma_KH!$A:$R,14,0)</f>
        <v>51</v>
      </c>
    </row>
    <row r="167" spans="1:27" x14ac:dyDescent="0.25">
      <c r="A167" s="289">
        <v>46113</v>
      </c>
      <c r="B167" s="290">
        <v>24256</v>
      </c>
      <c r="C167" s="284" t="s">
        <v>15253</v>
      </c>
      <c r="D167" s="282">
        <v>46114</v>
      </c>
      <c r="E167" s="316"/>
      <c r="F167" s="291"/>
      <c r="G167" s="317" t="s">
        <v>12192</v>
      </c>
      <c r="H167" s="309"/>
      <c r="I167" s="317" t="s">
        <v>12192</v>
      </c>
      <c r="J167" s="290" t="s">
        <v>1788</v>
      </c>
      <c r="K167" s="290" t="s">
        <v>32</v>
      </c>
      <c r="L167" s="244" t="str">
        <f>VLOOKUP($K167,[1]TONG_SL!$A$1:$D$65536,2,0)</f>
        <v>Giò Tai Lưỡi Xào 250g</v>
      </c>
      <c r="M167" s="244"/>
      <c r="N167" s="244" t="str">
        <f t="shared" si="25"/>
        <v>K-C6</v>
      </c>
      <c r="O167" s="244"/>
      <c r="P167" s="244"/>
      <c r="Q167" s="244" t="str">
        <f>VLOOKUP(K167,TONG_SL!$A:$D,3,0)</f>
        <v>Túi</v>
      </c>
      <c r="R167" s="160">
        <v>3</v>
      </c>
      <c r="S167" s="159"/>
      <c r="T167" s="159">
        <f>VLOOKUP(VLOOKUP(G167,Ma_KH!$A:$R,18,0)&amp;K167,Gia_MB!$A:$F,6,0)</f>
        <v>50182</v>
      </c>
      <c r="U167" s="254">
        <f t="shared" si="26"/>
        <v>150546</v>
      </c>
      <c r="V167" s="159"/>
      <c r="W167" s="246">
        <f t="shared" si="27"/>
        <v>0</v>
      </c>
      <c r="X167" s="247" t="str">
        <f t="shared" si="28"/>
        <v>8</v>
      </c>
      <c r="Y167" s="159"/>
      <c r="Z167" s="254">
        <f t="shared" si="29"/>
        <v>12043.68</v>
      </c>
      <c r="AA167" s="5">
        <f>VLOOKUP(G167,Ma_KH!$A:$R,14,0)</f>
        <v>51</v>
      </c>
    </row>
    <row r="168" spans="1:27" x14ac:dyDescent="0.25">
      <c r="A168" s="289">
        <v>46113</v>
      </c>
      <c r="B168" s="290">
        <v>24242</v>
      </c>
      <c r="C168" s="284" t="s">
        <v>15253</v>
      </c>
      <c r="D168" s="282">
        <v>46114</v>
      </c>
      <c r="E168" s="316"/>
      <c r="F168" s="291"/>
      <c r="G168" s="317" t="s">
        <v>12192</v>
      </c>
      <c r="H168" s="309"/>
      <c r="I168" s="317" t="s">
        <v>12192</v>
      </c>
      <c r="J168" s="290" t="s">
        <v>1788</v>
      </c>
      <c r="K168" s="290" t="s">
        <v>39</v>
      </c>
      <c r="L168" s="244" t="str">
        <f>VLOOKUP($K168,[1]TONG_SL!$A$1:$D$65536,2,0)</f>
        <v>Chả nướng 300g</v>
      </c>
      <c r="M168" s="244"/>
      <c r="N168" s="244" t="str">
        <f t="shared" si="25"/>
        <v>K-C6</v>
      </c>
      <c r="O168" s="244"/>
      <c r="P168" s="244"/>
      <c r="Q168" s="244" t="str">
        <f>VLOOKUP(K168,TONG_SL!$A:$D,3,0)</f>
        <v>Túi</v>
      </c>
      <c r="R168" s="160">
        <v>3</v>
      </c>
      <c r="S168" s="159"/>
      <c r="T168" s="159">
        <f>VLOOKUP(VLOOKUP(G168,Ma_KH!$A:$R,18,0)&amp;K168,Gia_MB!$A:$F,6,0)</f>
        <v>70950</v>
      </c>
      <c r="U168" s="254">
        <f t="shared" si="26"/>
        <v>212850</v>
      </c>
      <c r="V168" s="159"/>
      <c r="W168" s="246">
        <f t="shared" si="27"/>
        <v>0</v>
      </c>
      <c r="X168" s="247" t="str">
        <f t="shared" si="28"/>
        <v>8</v>
      </c>
      <c r="Y168" s="159"/>
      <c r="Z168" s="254">
        <f t="shared" si="29"/>
        <v>17028</v>
      </c>
      <c r="AA168" s="5">
        <f>VLOOKUP(G168,Ma_KH!$A:$R,14,0)</f>
        <v>51</v>
      </c>
    </row>
    <row r="169" spans="1:27" x14ac:dyDescent="0.25">
      <c r="A169" s="289">
        <v>46113</v>
      </c>
      <c r="B169" s="290">
        <v>24242</v>
      </c>
      <c r="C169" s="284" t="s">
        <v>15253</v>
      </c>
      <c r="D169" s="282">
        <v>46114</v>
      </c>
      <c r="E169" s="316"/>
      <c r="F169" s="291"/>
      <c r="G169" s="317" t="s">
        <v>12192</v>
      </c>
      <c r="H169" s="309"/>
      <c r="I169" s="317" t="s">
        <v>12192</v>
      </c>
      <c r="J169" s="290" t="s">
        <v>1788</v>
      </c>
      <c r="K169" s="290" t="s">
        <v>551</v>
      </c>
      <c r="L169" s="244" t="str">
        <f>VLOOKUP($K169,[1]TONG_SL!$A$1:$D$65536,2,0)</f>
        <v>Chân giò heo muối 100g</v>
      </c>
      <c r="M169" s="244"/>
      <c r="N169" s="244" t="str">
        <f t="shared" si="25"/>
        <v>K-C6</v>
      </c>
      <c r="O169" s="244"/>
      <c r="P169" s="244"/>
      <c r="Q169" s="244" t="str">
        <f>VLOOKUP(K169,TONG_SL!$A:$D,3,0)</f>
        <v>Gói</v>
      </c>
      <c r="R169" s="160">
        <v>3</v>
      </c>
      <c r="S169" s="159"/>
      <c r="T169" s="159">
        <f>VLOOKUP(VLOOKUP(G169,Ma_KH!$A:$R,18,0)&amp;K169,Gia_MB!$A:$F,6,0)</f>
        <v>24549</v>
      </c>
      <c r="U169" s="254">
        <f t="shared" si="26"/>
        <v>73647</v>
      </c>
      <c r="V169" s="159"/>
      <c r="W169" s="246">
        <f t="shared" si="27"/>
        <v>0</v>
      </c>
      <c r="X169" s="247" t="str">
        <f t="shared" si="28"/>
        <v>8</v>
      </c>
      <c r="Y169" s="159"/>
      <c r="Z169" s="254">
        <f t="shared" si="29"/>
        <v>5891.76</v>
      </c>
      <c r="AA169" s="5">
        <f>VLOOKUP(G169,Ma_KH!$A:$R,14,0)</f>
        <v>51</v>
      </c>
    </row>
    <row r="170" spans="1:27" x14ac:dyDescent="0.25">
      <c r="A170" s="289">
        <v>46113</v>
      </c>
      <c r="B170" s="290">
        <v>24242</v>
      </c>
      <c r="C170" s="284" t="s">
        <v>15253</v>
      </c>
      <c r="D170" s="282">
        <v>46114</v>
      </c>
      <c r="E170" s="316"/>
      <c r="F170" s="291"/>
      <c r="G170" s="317" t="s">
        <v>12192</v>
      </c>
      <c r="H170" s="309"/>
      <c r="I170" s="317" t="s">
        <v>12192</v>
      </c>
      <c r="J170" s="290" t="s">
        <v>1788</v>
      </c>
      <c r="K170" s="290" t="s">
        <v>542</v>
      </c>
      <c r="L170" s="244" t="str">
        <f>VLOOKUP($K170,[1]TONG_SL!$A$1:$D$65536,2,0)</f>
        <v>Chân giò heo muối 500g</v>
      </c>
      <c r="M170" s="244"/>
      <c r="N170" s="244" t="str">
        <f t="shared" si="25"/>
        <v>K-C6</v>
      </c>
      <c r="O170" s="244"/>
      <c r="P170" s="244"/>
      <c r="Q170" s="244" t="str">
        <f>VLOOKUP(K170,TONG_SL!$A:$D,3,0)</f>
        <v>Túi</v>
      </c>
      <c r="R170" s="160">
        <v>5</v>
      </c>
      <c r="S170" s="159"/>
      <c r="T170" s="159">
        <f>VLOOKUP(VLOOKUP(G170,Ma_KH!$A:$R,18,0)&amp;K170,Gia_MB!$A:$F,6,0)</f>
        <v>119066</v>
      </c>
      <c r="U170" s="254">
        <f t="shared" si="26"/>
        <v>595330</v>
      </c>
      <c r="V170" s="159"/>
      <c r="W170" s="246">
        <f t="shared" si="27"/>
        <v>0</v>
      </c>
      <c r="X170" s="247" t="str">
        <f t="shared" si="28"/>
        <v>8</v>
      </c>
      <c r="Y170" s="159"/>
      <c r="Z170" s="254">
        <f t="shared" si="29"/>
        <v>47626.400000000001</v>
      </c>
      <c r="AA170" s="5">
        <f>VLOOKUP(G170,Ma_KH!$A:$R,14,0)</f>
        <v>51</v>
      </c>
    </row>
    <row r="171" spans="1:27" x14ac:dyDescent="0.25">
      <c r="A171" s="289">
        <v>46113</v>
      </c>
      <c r="B171" s="290">
        <v>24242</v>
      </c>
      <c r="C171" s="284" t="s">
        <v>15253</v>
      </c>
      <c r="D171" s="282">
        <v>46114</v>
      </c>
      <c r="E171" s="316"/>
      <c r="F171" s="291"/>
      <c r="G171" s="317" t="s">
        <v>12192</v>
      </c>
      <c r="H171" s="309"/>
      <c r="I171" s="317" t="s">
        <v>12192</v>
      </c>
      <c r="J171" s="290" t="s">
        <v>1788</v>
      </c>
      <c r="K171" s="290" t="s">
        <v>15250</v>
      </c>
      <c r="L171" s="244" t="str">
        <f>VLOOKUP($K171,[1]TONG_SL!$A$1:$D$65536,2,0)</f>
        <v>Chân giò heo muối vị Tayaki 450g</v>
      </c>
      <c r="M171" s="244"/>
      <c r="N171" s="244" t="str">
        <f t="shared" si="25"/>
        <v>K-C6</v>
      </c>
      <c r="O171" s="244"/>
      <c r="P171" s="244"/>
      <c r="Q171" s="244" t="str">
        <f>VLOOKUP(K171,TONG_SL!$A:$D,3,0)</f>
        <v>Túi</v>
      </c>
      <c r="R171" s="160">
        <v>4</v>
      </c>
      <c r="S171" s="159"/>
      <c r="T171" s="159" t="e">
        <f>VLOOKUP(VLOOKUP(G171,Ma_KH!$A:$R,18,0)&amp;K171,Gia_MB!$A:$F,6,0)</f>
        <v>#N/A</v>
      </c>
      <c r="U171" s="254" t="e">
        <f t="shared" si="26"/>
        <v>#N/A</v>
      </c>
      <c r="V171" s="159"/>
      <c r="W171" s="246" t="e">
        <f t="shared" si="27"/>
        <v>#N/A</v>
      </c>
      <c r="X171" s="247" t="str">
        <f t="shared" si="28"/>
        <v>8</v>
      </c>
      <c r="Y171" s="159"/>
      <c r="Z171" s="254" t="e">
        <f t="shared" si="29"/>
        <v>#N/A</v>
      </c>
      <c r="AA171" s="5">
        <f>VLOOKUP(G171,Ma_KH!$A:$R,14,0)</f>
        <v>51</v>
      </c>
    </row>
    <row r="172" spans="1:27" x14ac:dyDescent="0.25">
      <c r="A172" s="289">
        <v>46113</v>
      </c>
      <c r="B172" s="290">
        <v>24242</v>
      </c>
      <c r="C172" s="284" t="s">
        <v>15253</v>
      </c>
      <c r="D172" s="282">
        <v>46114</v>
      </c>
      <c r="E172" s="316"/>
      <c r="F172" s="291"/>
      <c r="G172" s="317" t="s">
        <v>12192</v>
      </c>
      <c r="H172" s="309"/>
      <c r="I172" s="317" t="s">
        <v>12192</v>
      </c>
      <c r="J172" s="290" t="s">
        <v>1788</v>
      </c>
      <c r="K172" s="290" t="s">
        <v>52</v>
      </c>
      <c r="L172" s="244" t="str">
        <f>VLOOKUP($K172,[1]TONG_SL!$A$1:$D$65536,2,0)</f>
        <v>Gà xì dầu 500g</v>
      </c>
      <c r="M172" s="244"/>
      <c r="N172" s="244" t="str">
        <f t="shared" si="25"/>
        <v>K-C6</v>
      </c>
      <c r="O172" s="244"/>
      <c r="P172" s="244"/>
      <c r="Q172" s="244" t="str">
        <f>VLOOKUP(K172,TONG_SL!$A:$D,3,0)</f>
        <v>Túi</v>
      </c>
      <c r="R172" s="159">
        <v>3</v>
      </c>
      <c r="S172" s="159"/>
      <c r="T172" s="159">
        <f>VLOOKUP(VLOOKUP(G172,Ma_KH!$A:$R,18,0)&amp;K172,Gia_MB!$A:$F,6,0)</f>
        <v>111606</v>
      </c>
      <c r="U172" s="254">
        <f t="shared" si="26"/>
        <v>334818</v>
      </c>
      <c r="V172" s="159"/>
      <c r="W172" s="246">
        <f t="shared" si="27"/>
        <v>0</v>
      </c>
      <c r="X172" s="247" t="str">
        <f t="shared" si="28"/>
        <v>8</v>
      </c>
      <c r="Y172" s="159"/>
      <c r="Z172" s="254">
        <f t="shared" si="29"/>
        <v>26785.440000000002</v>
      </c>
      <c r="AA172" s="5">
        <f>VLOOKUP(G172,Ma_KH!$A:$R,14,0)</f>
        <v>51</v>
      </c>
    </row>
    <row r="173" spans="1:27" x14ac:dyDescent="0.25">
      <c r="A173" s="289">
        <v>46113</v>
      </c>
      <c r="B173" s="290">
        <v>24242</v>
      </c>
      <c r="C173" s="284" t="s">
        <v>15253</v>
      </c>
      <c r="D173" s="282">
        <v>46114</v>
      </c>
      <c r="E173" s="316"/>
      <c r="F173" s="291"/>
      <c r="G173" s="317" t="s">
        <v>12192</v>
      </c>
      <c r="H173" s="309"/>
      <c r="I173" s="317" t="s">
        <v>12192</v>
      </c>
      <c r="J173" s="290" t="s">
        <v>1788</v>
      </c>
      <c r="K173" s="290" t="s">
        <v>553</v>
      </c>
      <c r="L173" s="244" t="str">
        <f>VLOOKUP($K173,[1]TONG_SL!$A$1:$D$65536,2,0)</f>
        <v>Gà muối hun khói 300g</v>
      </c>
      <c r="M173" s="244"/>
      <c r="N173" s="244" t="str">
        <f t="shared" si="25"/>
        <v>K-C6</v>
      </c>
      <c r="O173" s="244"/>
      <c r="P173" s="244"/>
      <c r="Q173" s="244" t="str">
        <f>VLOOKUP(K173,TONG_SL!$A:$D,3,0)</f>
        <v>Túi</v>
      </c>
      <c r="R173" s="160">
        <v>3</v>
      </c>
      <c r="S173" s="159"/>
      <c r="T173" s="159">
        <f>VLOOKUP(VLOOKUP(G173,Ma_KH!$A:$R,18,0)&amp;K173,Gia_MB!$A:$F,6,0)</f>
        <v>70000</v>
      </c>
      <c r="U173" s="254">
        <f t="shared" si="26"/>
        <v>210000</v>
      </c>
      <c r="V173" s="159"/>
      <c r="W173" s="246">
        <f t="shared" si="27"/>
        <v>0</v>
      </c>
      <c r="X173" s="247" t="str">
        <f t="shared" si="28"/>
        <v>8</v>
      </c>
      <c r="Y173" s="159"/>
      <c r="Z173" s="254">
        <f t="shared" si="29"/>
        <v>16800</v>
      </c>
      <c r="AA173" s="5">
        <f>VLOOKUP(G173,Ma_KH!$A:$R,14,0)</f>
        <v>51</v>
      </c>
    </row>
    <row r="174" spans="1:27" x14ac:dyDescent="0.25">
      <c r="A174" s="289">
        <v>46113</v>
      </c>
      <c r="B174" s="290">
        <v>24253</v>
      </c>
      <c r="C174" s="284" t="s">
        <v>15253</v>
      </c>
      <c r="D174" s="282">
        <v>46114</v>
      </c>
      <c r="E174" s="316"/>
      <c r="F174" s="291"/>
      <c r="G174" s="317" t="s">
        <v>12194</v>
      </c>
      <c r="H174" s="309"/>
      <c r="I174" s="317" t="s">
        <v>12194</v>
      </c>
      <c r="J174" s="290" t="s">
        <v>1788</v>
      </c>
      <c r="K174" s="290" t="s">
        <v>37</v>
      </c>
      <c r="L174" s="244" t="str">
        <f>VLOOKUP($K174,[1]TONG_SL!$A$1:$D$65536,2,0)</f>
        <v>Chả cốm 300g</v>
      </c>
      <c r="M174" s="244"/>
      <c r="N174" s="244" t="str">
        <f t="shared" si="25"/>
        <v>K-C6</v>
      </c>
      <c r="O174" s="244"/>
      <c r="P174" s="244"/>
      <c r="Q174" s="244" t="str">
        <f>VLOOKUP(K174,TONG_SL!$A:$D,3,0)</f>
        <v>Túi</v>
      </c>
      <c r="R174" s="160">
        <v>2</v>
      </c>
      <c r="S174" s="159"/>
      <c r="T174" s="159">
        <f>VLOOKUP(VLOOKUP(G174,Ma_KH!$A:$R,18,0)&amp;K174,Gia_MB!$A:$F,6,0)</f>
        <v>74250</v>
      </c>
      <c r="U174" s="254">
        <f t="shared" si="26"/>
        <v>148500</v>
      </c>
      <c r="V174" s="159"/>
      <c r="W174" s="246">
        <f t="shared" si="27"/>
        <v>0</v>
      </c>
      <c r="X174" s="247" t="str">
        <f t="shared" si="28"/>
        <v>8</v>
      </c>
      <c r="Y174" s="159"/>
      <c r="Z174" s="254">
        <f t="shared" si="29"/>
        <v>11880</v>
      </c>
      <c r="AA174" s="5">
        <f>VLOOKUP(G174,Ma_KH!$A:$R,14,0)</f>
        <v>51</v>
      </c>
    </row>
    <row r="175" spans="1:27" x14ac:dyDescent="0.25">
      <c r="A175" s="289">
        <v>46113</v>
      </c>
      <c r="B175" s="290">
        <v>24253</v>
      </c>
      <c r="C175" s="284" t="s">
        <v>15253</v>
      </c>
      <c r="D175" s="282">
        <v>46114</v>
      </c>
      <c r="E175" s="316"/>
      <c r="F175" s="291"/>
      <c r="G175" s="317" t="s">
        <v>12194</v>
      </c>
      <c r="H175" s="309"/>
      <c r="I175" s="317" t="s">
        <v>12194</v>
      </c>
      <c r="J175" s="290" t="s">
        <v>1788</v>
      </c>
      <c r="K175" s="290" t="s">
        <v>39</v>
      </c>
      <c r="L175" s="244" t="str">
        <f>VLOOKUP($K175,[1]TONG_SL!$A$1:$D$65536,2,0)</f>
        <v>Chả nướng 300g</v>
      </c>
      <c r="M175" s="244"/>
      <c r="N175" s="244" t="str">
        <f t="shared" si="25"/>
        <v>K-C6</v>
      </c>
      <c r="O175" s="244"/>
      <c r="P175" s="244"/>
      <c r="Q175" s="244" t="str">
        <f>VLOOKUP(K175,TONG_SL!$A:$D,3,0)</f>
        <v>Túi</v>
      </c>
      <c r="R175" s="160">
        <v>2</v>
      </c>
      <c r="S175" s="159"/>
      <c r="T175" s="159">
        <f>VLOOKUP(VLOOKUP(G175,Ma_KH!$A:$R,18,0)&amp;K175,Gia_MB!$A:$F,6,0)</f>
        <v>70950</v>
      </c>
      <c r="U175" s="254">
        <f t="shared" si="26"/>
        <v>141900</v>
      </c>
      <c r="V175" s="159"/>
      <c r="W175" s="246">
        <f t="shared" si="27"/>
        <v>0</v>
      </c>
      <c r="X175" s="247" t="str">
        <f t="shared" si="28"/>
        <v>8</v>
      </c>
      <c r="Y175" s="159"/>
      <c r="Z175" s="254">
        <f t="shared" si="29"/>
        <v>11352</v>
      </c>
      <c r="AA175" s="5">
        <f>VLOOKUP(G175,Ma_KH!$A:$R,14,0)</f>
        <v>51</v>
      </c>
    </row>
    <row r="176" spans="1:27" x14ac:dyDescent="0.25">
      <c r="A176" s="289">
        <v>46113</v>
      </c>
      <c r="B176" s="290">
        <v>24253</v>
      </c>
      <c r="C176" s="284" t="s">
        <v>15253</v>
      </c>
      <c r="D176" s="282">
        <v>46114</v>
      </c>
      <c r="E176" s="316"/>
      <c r="F176" s="291"/>
      <c r="G176" s="317" t="s">
        <v>12194</v>
      </c>
      <c r="H176" s="309"/>
      <c r="I176" s="317" t="s">
        <v>12194</v>
      </c>
      <c r="J176" s="290" t="s">
        <v>1788</v>
      </c>
      <c r="K176" s="290" t="s">
        <v>598</v>
      </c>
      <c r="L176" s="244" t="str">
        <f>VLOOKUP($K176,[1]TONG_SL!$A$1:$D$65536,2,0)</f>
        <v>Chân gà sả tắc 250g</v>
      </c>
      <c r="M176" s="244"/>
      <c r="N176" s="244" t="str">
        <f t="shared" si="25"/>
        <v>K-C6</v>
      </c>
      <c r="O176" s="244"/>
      <c r="P176" s="244"/>
      <c r="Q176" s="244" t="str">
        <f>VLOOKUP(K176,TONG_SL!$A:$D,3,0)</f>
        <v>Hộp</v>
      </c>
      <c r="R176" s="160">
        <v>1</v>
      </c>
      <c r="S176" s="159"/>
      <c r="T176" s="159" t="e">
        <f>VLOOKUP(VLOOKUP(G176,Ma_KH!$A:$R,18,0)&amp;K176,Gia_MB!$A:$F,6,0)</f>
        <v>#N/A</v>
      </c>
      <c r="U176" s="254" t="e">
        <f t="shared" si="26"/>
        <v>#N/A</v>
      </c>
      <c r="V176" s="159"/>
      <c r="W176" s="246" t="e">
        <f t="shared" si="27"/>
        <v>#N/A</v>
      </c>
      <c r="X176" s="247" t="str">
        <f t="shared" si="28"/>
        <v>8</v>
      </c>
      <c r="Y176" s="159"/>
      <c r="Z176" s="254" t="e">
        <f t="shared" si="29"/>
        <v>#N/A</v>
      </c>
      <c r="AA176" s="5">
        <f>VLOOKUP(G176,Ma_KH!$A:$R,14,0)</f>
        <v>51</v>
      </c>
    </row>
    <row r="177" spans="1:27" x14ac:dyDescent="0.25">
      <c r="A177" s="289">
        <v>46113</v>
      </c>
      <c r="B177" s="290">
        <v>24253</v>
      </c>
      <c r="C177" s="284" t="s">
        <v>15253</v>
      </c>
      <c r="D177" s="282">
        <v>46114</v>
      </c>
      <c r="E177" s="316"/>
      <c r="F177" s="291"/>
      <c r="G177" s="317" t="s">
        <v>12194</v>
      </c>
      <c r="H177" s="309"/>
      <c r="I177" s="317" t="s">
        <v>12194</v>
      </c>
      <c r="J177" s="290" t="s">
        <v>1788</v>
      </c>
      <c r="K177" s="290" t="s">
        <v>542</v>
      </c>
      <c r="L177" s="244" t="str">
        <f>VLOOKUP($K177,[1]TONG_SL!$A$1:$D$65536,2,0)</f>
        <v>Chân giò heo muối 500g</v>
      </c>
      <c r="M177" s="244"/>
      <c r="N177" s="244" t="str">
        <f t="shared" si="25"/>
        <v>K-C6</v>
      </c>
      <c r="O177" s="244"/>
      <c r="P177" s="244"/>
      <c r="Q177" s="244" t="str">
        <f>VLOOKUP(K177,TONG_SL!$A:$D,3,0)</f>
        <v>Túi</v>
      </c>
      <c r="R177" s="160">
        <v>2</v>
      </c>
      <c r="S177" s="159"/>
      <c r="T177" s="159">
        <f>VLOOKUP(VLOOKUP(G177,Ma_KH!$A:$R,18,0)&amp;K177,Gia_MB!$A:$F,6,0)</f>
        <v>119066</v>
      </c>
      <c r="U177" s="254">
        <f t="shared" si="26"/>
        <v>238132</v>
      </c>
      <c r="V177" s="159"/>
      <c r="W177" s="246">
        <f t="shared" si="27"/>
        <v>0</v>
      </c>
      <c r="X177" s="247" t="str">
        <f t="shared" si="28"/>
        <v>8</v>
      </c>
      <c r="Y177" s="159"/>
      <c r="Z177" s="254">
        <f t="shared" si="29"/>
        <v>19050.560000000001</v>
      </c>
      <c r="AA177" s="5">
        <f>VLOOKUP(G177,Ma_KH!$A:$R,14,0)</f>
        <v>51</v>
      </c>
    </row>
    <row r="178" spans="1:27" x14ac:dyDescent="0.25">
      <c r="A178" s="289">
        <v>46113</v>
      </c>
      <c r="B178" s="290">
        <v>24253</v>
      </c>
      <c r="C178" s="284" t="s">
        <v>15253</v>
      </c>
      <c r="D178" s="282">
        <v>46114</v>
      </c>
      <c r="E178" s="316"/>
      <c r="F178" s="291"/>
      <c r="G178" s="317" t="s">
        <v>12194</v>
      </c>
      <c r="H178" s="309"/>
      <c r="I178" s="317" t="s">
        <v>12194</v>
      </c>
      <c r="J178" s="290" t="s">
        <v>1788</v>
      </c>
      <c r="K178" s="290" t="s">
        <v>48</v>
      </c>
      <c r="L178" s="244" t="str">
        <f>VLOOKUP($K178,[1]TONG_SL!$A$1:$D$65536,2,0)</f>
        <v>Mọc Nấm Hương 250g</v>
      </c>
      <c r="M178" s="244"/>
      <c r="N178" s="244" t="str">
        <f t="shared" si="25"/>
        <v>K-C6</v>
      </c>
      <c r="O178" s="244"/>
      <c r="P178" s="244"/>
      <c r="Q178" s="244" t="str">
        <f>VLOOKUP(K178,TONG_SL!$A:$D,3,0)</f>
        <v>Túi</v>
      </c>
      <c r="R178" s="160">
        <v>2</v>
      </c>
      <c r="S178" s="159"/>
      <c r="T178" s="159">
        <f>VLOOKUP(VLOOKUP(G178,Ma_KH!$A:$R,18,0)&amp;K178,Gia_MB!$A:$F,6,0)</f>
        <v>46000</v>
      </c>
      <c r="U178" s="254">
        <f t="shared" si="26"/>
        <v>92000</v>
      </c>
      <c r="V178" s="159"/>
      <c r="W178" s="246">
        <f t="shared" si="27"/>
        <v>0</v>
      </c>
      <c r="X178" s="247" t="str">
        <f t="shared" si="28"/>
        <v>8</v>
      </c>
      <c r="Y178" s="159"/>
      <c r="Z178" s="254">
        <f t="shared" si="29"/>
        <v>7360</v>
      </c>
      <c r="AA178" s="5">
        <f>VLOOKUP(G178,Ma_KH!$A:$R,14,0)</f>
        <v>51</v>
      </c>
    </row>
    <row r="179" spans="1:27" x14ac:dyDescent="0.25">
      <c r="A179" s="289">
        <v>46113</v>
      </c>
      <c r="B179" s="290">
        <v>24253</v>
      </c>
      <c r="C179" s="284" t="s">
        <v>15253</v>
      </c>
      <c r="D179" s="282">
        <v>46114</v>
      </c>
      <c r="E179" s="316"/>
      <c r="F179" s="291"/>
      <c r="G179" s="317" t="s">
        <v>12194</v>
      </c>
      <c r="H179" s="309"/>
      <c r="I179" s="317" t="s">
        <v>12194</v>
      </c>
      <c r="J179" s="290" t="s">
        <v>1788</v>
      </c>
      <c r="K179" s="290" t="s">
        <v>600</v>
      </c>
      <c r="L179" s="244" t="str">
        <f>VLOOKUP($K179,[1]TONG_SL!$A$1:$D$65536,2,0)</f>
        <v>Tai heo sốt thái 250g</v>
      </c>
      <c r="M179" s="244"/>
      <c r="N179" s="244" t="str">
        <f t="shared" si="25"/>
        <v>K-C6</v>
      </c>
      <c r="O179" s="244"/>
      <c r="P179" s="244"/>
      <c r="Q179" s="244" t="str">
        <f>VLOOKUP(K179,TONG_SL!$A:$D,3,0)</f>
        <v>Hộp</v>
      </c>
      <c r="R179" s="160">
        <v>1</v>
      </c>
      <c r="S179" s="159"/>
      <c r="T179" s="159" t="e">
        <f>VLOOKUP(VLOOKUP(G179,Ma_KH!$A:$R,18,0)&amp;K179,Gia_MB!$A:$F,6,0)</f>
        <v>#N/A</v>
      </c>
      <c r="U179" s="254" t="e">
        <f t="shared" si="26"/>
        <v>#N/A</v>
      </c>
      <c r="V179" s="159"/>
      <c r="W179" s="246" t="e">
        <f t="shared" si="27"/>
        <v>#N/A</v>
      </c>
      <c r="X179" s="247" t="str">
        <f t="shared" si="28"/>
        <v>8</v>
      </c>
      <c r="Y179" s="159"/>
      <c r="Z179" s="254" t="e">
        <f t="shared" si="29"/>
        <v>#N/A</v>
      </c>
      <c r="AA179" s="5">
        <f>VLOOKUP(G179,Ma_KH!$A:$R,14,0)</f>
        <v>51</v>
      </c>
    </row>
    <row r="180" spans="1:27" x14ac:dyDescent="0.25">
      <c r="A180" s="289">
        <v>46113</v>
      </c>
      <c r="B180" s="290">
        <v>24251</v>
      </c>
      <c r="C180" s="284" t="s">
        <v>15253</v>
      </c>
      <c r="D180" s="282">
        <v>46114</v>
      </c>
      <c r="E180" s="316"/>
      <c r="F180" s="291"/>
      <c r="G180" s="317" t="s">
        <v>12193</v>
      </c>
      <c r="H180" s="309"/>
      <c r="I180" s="317" t="s">
        <v>12193</v>
      </c>
      <c r="J180" s="290" t="s">
        <v>1788</v>
      </c>
      <c r="K180" s="290" t="s">
        <v>39</v>
      </c>
      <c r="L180" s="244" t="str">
        <f>VLOOKUP($K180,[1]TONG_SL!$A$1:$D$65536,2,0)</f>
        <v>Chả nướng 300g</v>
      </c>
      <c r="M180" s="244"/>
      <c r="N180" s="244" t="str">
        <f t="shared" si="25"/>
        <v>K-C6</v>
      </c>
      <c r="O180" s="244"/>
      <c r="P180" s="244"/>
      <c r="Q180" s="244" t="str">
        <f>VLOOKUP(K180,TONG_SL!$A:$D,3,0)</f>
        <v>Túi</v>
      </c>
      <c r="R180" s="160">
        <v>4</v>
      </c>
      <c r="S180" s="159"/>
      <c r="T180" s="159">
        <f>VLOOKUP(VLOOKUP(G180,Ma_KH!$A:$R,18,0)&amp;K180,Gia_MB!$A:$F,6,0)</f>
        <v>70950</v>
      </c>
      <c r="U180" s="254">
        <f t="shared" si="26"/>
        <v>283800</v>
      </c>
      <c r="V180" s="159"/>
      <c r="W180" s="246">
        <f t="shared" si="27"/>
        <v>0</v>
      </c>
      <c r="X180" s="247" t="str">
        <f t="shared" si="28"/>
        <v>8</v>
      </c>
      <c r="Y180" s="159"/>
      <c r="Z180" s="254">
        <f t="shared" si="29"/>
        <v>22704</v>
      </c>
      <c r="AA180" s="5">
        <f>VLOOKUP(G180,Ma_KH!$A:$R,14,0)</f>
        <v>51</v>
      </c>
    </row>
    <row r="181" spans="1:27" x14ac:dyDescent="0.25">
      <c r="A181" s="289">
        <v>46113</v>
      </c>
      <c r="B181" s="290">
        <v>24251</v>
      </c>
      <c r="C181" s="284" t="s">
        <v>15253</v>
      </c>
      <c r="D181" s="282">
        <v>46114</v>
      </c>
      <c r="E181" s="316"/>
      <c r="F181" s="291"/>
      <c r="G181" s="317" t="s">
        <v>12193</v>
      </c>
      <c r="H181" s="309"/>
      <c r="I181" s="317" t="s">
        <v>12193</v>
      </c>
      <c r="J181" s="290" t="s">
        <v>1788</v>
      </c>
      <c r="K181" s="290" t="s">
        <v>598</v>
      </c>
      <c r="L181" s="244" t="str">
        <f>VLOOKUP($K181,[1]TONG_SL!$A$1:$D$65536,2,0)</f>
        <v>Chân gà sả tắc 250g</v>
      </c>
      <c r="M181" s="244"/>
      <c r="N181" s="244" t="str">
        <f t="shared" si="25"/>
        <v>K-C6</v>
      </c>
      <c r="O181" s="244"/>
      <c r="P181" s="244"/>
      <c r="Q181" s="244" t="str">
        <f>VLOOKUP(K181,TONG_SL!$A:$D,3,0)</f>
        <v>Hộp</v>
      </c>
      <c r="R181" s="160">
        <v>1</v>
      </c>
      <c r="S181" s="159"/>
      <c r="T181" s="159" t="e">
        <f>VLOOKUP(VLOOKUP(G181,Ma_KH!$A:$R,18,0)&amp;K181,Gia_MB!$A:$F,6,0)</f>
        <v>#N/A</v>
      </c>
      <c r="U181" s="254" t="e">
        <f t="shared" si="26"/>
        <v>#N/A</v>
      </c>
      <c r="V181" s="159"/>
      <c r="W181" s="246" t="e">
        <f t="shared" si="27"/>
        <v>#N/A</v>
      </c>
      <c r="X181" s="247" t="str">
        <f t="shared" si="28"/>
        <v>8</v>
      </c>
      <c r="Y181" s="159"/>
      <c r="Z181" s="254" t="e">
        <f t="shared" si="29"/>
        <v>#N/A</v>
      </c>
      <c r="AA181" s="5">
        <f>VLOOKUP(G181,Ma_KH!$A:$R,14,0)</f>
        <v>51</v>
      </c>
    </row>
    <row r="182" spans="1:27" x14ac:dyDescent="0.25">
      <c r="A182" s="289">
        <v>46113</v>
      </c>
      <c r="B182" s="290">
        <v>24251</v>
      </c>
      <c r="C182" s="284" t="s">
        <v>15253</v>
      </c>
      <c r="D182" s="282">
        <v>46114</v>
      </c>
      <c r="E182" s="316"/>
      <c r="F182" s="291"/>
      <c r="G182" s="317" t="s">
        <v>12193</v>
      </c>
      <c r="H182" s="309"/>
      <c r="I182" s="317" t="s">
        <v>12193</v>
      </c>
      <c r="J182" s="290" t="s">
        <v>1788</v>
      </c>
      <c r="K182" s="290" t="s">
        <v>542</v>
      </c>
      <c r="L182" s="244" t="str">
        <f>VLOOKUP($K182,[1]TONG_SL!$A$1:$D$65536,2,0)</f>
        <v>Chân giò heo muối 500g</v>
      </c>
      <c r="M182" s="244"/>
      <c r="N182" s="244" t="str">
        <f t="shared" si="25"/>
        <v>K-C6</v>
      </c>
      <c r="O182" s="244"/>
      <c r="P182" s="244"/>
      <c r="Q182" s="244" t="str">
        <f>VLOOKUP(K182,TONG_SL!$A:$D,3,0)</f>
        <v>Túi</v>
      </c>
      <c r="R182" s="160">
        <v>1</v>
      </c>
      <c r="S182" s="159"/>
      <c r="T182" s="159">
        <f>VLOOKUP(VLOOKUP(G182,Ma_KH!$A:$R,18,0)&amp;K182,Gia_MB!$A:$F,6,0)</f>
        <v>119066</v>
      </c>
      <c r="U182" s="254">
        <f t="shared" si="26"/>
        <v>119066</v>
      </c>
      <c r="V182" s="159"/>
      <c r="W182" s="246">
        <f t="shared" si="27"/>
        <v>0</v>
      </c>
      <c r="X182" s="247" t="str">
        <f t="shared" si="28"/>
        <v>8</v>
      </c>
      <c r="Y182" s="159"/>
      <c r="Z182" s="254">
        <f t="shared" si="29"/>
        <v>9525.2800000000007</v>
      </c>
      <c r="AA182" s="5">
        <f>VLOOKUP(G182,Ma_KH!$A:$R,14,0)</f>
        <v>51</v>
      </c>
    </row>
    <row r="183" spans="1:27" x14ac:dyDescent="0.25">
      <c r="A183" s="289">
        <v>46113</v>
      </c>
      <c r="B183" s="290">
        <v>24239</v>
      </c>
      <c r="C183" s="284" t="s">
        <v>15253</v>
      </c>
      <c r="D183" s="282">
        <v>46114</v>
      </c>
      <c r="E183" s="316"/>
      <c r="F183" s="291"/>
      <c r="G183" s="317" t="s">
        <v>12196</v>
      </c>
      <c r="H183" s="309"/>
      <c r="I183" s="317" t="s">
        <v>12196</v>
      </c>
      <c r="J183" s="290" t="s">
        <v>1788</v>
      </c>
      <c r="K183" s="290" t="s">
        <v>37</v>
      </c>
      <c r="L183" s="244" t="str">
        <f>VLOOKUP($K183,[1]TONG_SL!$A$1:$D$65536,2,0)</f>
        <v>Chả cốm 300g</v>
      </c>
      <c r="M183" s="244"/>
      <c r="N183" s="244" t="str">
        <f t="shared" ref="N183:N214" si="30">IF($B183&lt;&gt;"","K-C6","")</f>
        <v>K-C6</v>
      </c>
      <c r="O183" s="244"/>
      <c r="P183" s="244"/>
      <c r="Q183" s="244" t="str">
        <f>VLOOKUP(K183,TONG_SL!$A:$D,3,0)</f>
        <v>Túi</v>
      </c>
      <c r="R183" s="160">
        <v>5</v>
      </c>
      <c r="S183" s="159"/>
      <c r="T183" s="159">
        <f>VLOOKUP(VLOOKUP(G183,Ma_KH!$A:$R,18,0)&amp;K183,Gia_MB!$A:$F,6,0)</f>
        <v>74250</v>
      </c>
      <c r="U183" s="254">
        <f t="shared" ref="U183:U214" si="31">T183*R183</f>
        <v>371250</v>
      </c>
      <c r="V183" s="159"/>
      <c r="W183" s="246">
        <f t="shared" ref="W183:W214" si="32">U183*V183</f>
        <v>0</v>
      </c>
      <c r="X183" s="247" t="str">
        <f t="shared" ref="X183:X214" si="33">IF(B183&lt;&gt;"","8","0")</f>
        <v>8</v>
      </c>
      <c r="Y183" s="159"/>
      <c r="Z183" s="254">
        <f t="shared" ref="Z183:Z214" si="34">U183*X183%</f>
        <v>29700</v>
      </c>
      <c r="AA183" s="5">
        <f>VLOOKUP(G183,Ma_KH!$A:$R,14,0)</f>
        <v>51</v>
      </c>
    </row>
    <row r="184" spans="1:27" x14ac:dyDescent="0.25">
      <c r="A184" s="289">
        <v>46113</v>
      </c>
      <c r="B184" s="290">
        <v>24239</v>
      </c>
      <c r="C184" s="284" t="s">
        <v>15253</v>
      </c>
      <c r="D184" s="282">
        <v>46114</v>
      </c>
      <c r="E184" s="316"/>
      <c r="F184" s="291"/>
      <c r="G184" s="317" t="s">
        <v>12196</v>
      </c>
      <c r="H184" s="309"/>
      <c r="I184" s="317" t="s">
        <v>12196</v>
      </c>
      <c r="J184" s="290" t="s">
        <v>1788</v>
      </c>
      <c r="K184" s="290" t="s">
        <v>598</v>
      </c>
      <c r="L184" s="244" t="str">
        <f>VLOOKUP($K184,[1]TONG_SL!$A$1:$D$65536,2,0)</f>
        <v>Chân gà sả tắc 250g</v>
      </c>
      <c r="M184" s="244"/>
      <c r="N184" s="244" t="str">
        <f t="shared" si="30"/>
        <v>K-C6</v>
      </c>
      <c r="O184" s="244"/>
      <c r="P184" s="244"/>
      <c r="Q184" s="244" t="str">
        <f>VLOOKUP(K184,TONG_SL!$A:$D,3,0)</f>
        <v>Hộp</v>
      </c>
      <c r="R184" s="160">
        <v>3</v>
      </c>
      <c r="S184" s="159"/>
      <c r="T184" s="159" t="e">
        <f>VLOOKUP(VLOOKUP(G184,Ma_KH!$A:$R,18,0)&amp;K184,Gia_MB!$A:$F,6,0)</f>
        <v>#N/A</v>
      </c>
      <c r="U184" s="254" t="e">
        <f t="shared" si="31"/>
        <v>#N/A</v>
      </c>
      <c r="V184" s="159"/>
      <c r="W184" s="246" t="e">
        <f t="shared" si="32"/>
        <v>#N/A</v>
      </c>
      <c r="X184" s="247" t="str">
        <f t="shared" si="33"/>
        <v>8</v>
      </c>
      <c r="Y184" s="159"/>
      <c r="Z184" s="254" t="e">
        <f t="shared" si="34"/>
        <v>#N/A</v>
      </c>
      <c r="AA184" s="5">
        <f>VLOOKUP(G184,Ma_KH!$A:$R,14,0)</f>
        <v>51</v>
      </c>
    </row>
    <row r="185" spans="1:27" x14ac:dyDescent="0.25">
      <c r="A185" s="289">
        <v>46113</v>
      </c>
      <c r="B185" s="290">
        <v>24239</v>
      </c>
      <c r="C185" s="284" t="s">
        <v>15253</v>
      </c>
      <c r="D185" s="282">
        <v>46114</v>
      </c>
      <c r="E185" s="316"/>
      <c r="F185" s="291"/>
      <c r="G185" s="317" t="s">
        <v>12196</v>
      </c>
      <c r="H185" s="309"/>
      <c r="I185" s="317" t="s">
        <v>12196</v>
      </c>
      <c r="J185" s="290" t="s">
        <v>1788</v>
      </c>
      <c r="K185" s="290" t="s">
        <v>27</v>
      </c>
      <c r="L185" s="244" t="str">
        <f>VLOOKUP($K185,[1]TONG_SL!$A$1:$D$65536,2,0)</f>
        <v>Chân giò heo muối 300g</v>
      </c>
      <c r="M185" s="244"/>
      <c r="N185" s="244" t="str">
        <f t="shared" si="30"/>
        <v>K-C6</v>
      </c>
      <c r="O185" s="244"/>
      <c r="P185" s="244"/>
      <c r="Q185" s="244" t="str">
        <f>VLOOKUP(K185,TONG_SL!$A:$D,3,0)</f>
        <v>Túi</v>
      </c>
      <c r="R185" s="160">
        <v>5</v>
      </c>
      <c r="S185" s="159"/>
      <c r="T185" s="159">
        <f>VLOOKUP(VLOOKUP(G185,Ma_KH!$A:$R,18,0)&amp;K185,Gia_MB!$A:$F,6,0)</f>
        <v>73431</v>
      </c>
      <c r="U185" s="254">
        <f t="shared" si="31"/>
        <v>367155</v>
      </c>
      <c r="V185" s="159"/>
      <c r="W185" s="246">
        <f t="shared" si="32"/>
        <v>0</v>
      </c>
      <c r="X185" s="247" t="str">
        <f t="shared" si="33"/>
        <v>8</v>
      </c>
      <c r="Y185" s="159"/>
      <c r="Z185" s="254">
        <f t="shared" si="34"/>
        <v>29372.400000000001</v>
      </c>
      <c r="AA185" s="5">
        <f>VLOOKUP(G185,Ma_KH!$A:$R,14,0)</f>
        <v>51</v>
      </c>
    </row>
    <row r="186" spans="1:27" x14ac:dyDescent="0.25">
      <c r="A186" s="289">
        <v>46113</v>
      </c>
      <c r="B186" s="290">
        <v>24239</v>
      </c>
      <c r="C186" s="284" t="s">
        <v>15253</v>
      </c>
      <c r="D186" s="282">
        <v>46114</v>
      </c>
      <c r="E186" s="316"/>
      <c r="F186" s="291"/>
      <c r="G186" s="317" t="s">
        <v>12196</v>
      </c>
      <c r="H186" s="309"/>
      <c r="I186" s="317" t="s">
        <v>12196</v>
      </c>
      <c r="J186" s="290" t="s">
        <v>1788</v>
      </c>
      <c r="K186" s="290" t="s">
        <v>553</v>
      </c>
      <c r="L186" s="244" t="str">
        <f>VLOOKUP($K186,[1]TONG_SL!$A$1:$D$65536,2,0)</f>
        <v>Gà muối hun khói 300g</v>
      </c>
      <c r="M186" s="244"/>
      <c r="N186" s="244" t="str">
        <f t="shared" si="30"/>
        <v>K-C6</v>
      </c>
      <c r="O186" s="244"/>
      <c r="P186" s="244"/>
      <c r="Q186" s="244" t="str">
        <f>VLOOKUP(K186,TONG_SL!$A:$D,3,0)</f>
        <v>Túi</v>
      </c>
      <c r="R186" s="160">
        <v>3</v>
      </c>
      <c r="S186" s="159"/>
      <c r="T186" s="159">
        <f>VLOOKUP(VLOOKUP(G186,Ma_KH!$A:$R,18,0)&amp;K186,Gia_MB!$A:$F,6,0)</f>
        <v>70000</v>
      </c>
      <c r="U186" s="254">
        <f t="shared" si="31"/>
        <v>210000</v>
      </c>
      <c r="V186" s="159"/>
      <c r="W186" s="246">
        <f t="shared" si="32"/>
        <v>0</v>
      </c>
      <c r="X186" s="247" t="str">
        <f t="shared" si="33"/>
        <v>8</v>
      </c>
      <c r="Y186" s="159"/>
      <c r="Z186" s="254">
        <f t="shared" si="34"/>
        <v>16800</v>
      </c>
      <c r="AA186" s="5">
        <f>VLOOKUP(G186,Ma_KH!$A:$R,14,0)</f>
        <v>51</v>
      </c>
    </row>
    <row r="187" spans="1:27" x14ac:dyDescent="0.25">
      <c r="A187" s="289">
        <v>46113</v>
      </c>
      <c r="B187" s="290">
        <v>24252</v>
      </c>
      <c r="C187" s="284" t="s">
        <v>15253</v>
      </c>
      <c r="D187" s="282">
        <v>46114</v>
      </c>
      <c r="E187" s="316"/>
      <c r="F187" s="291"/>
      <c r="G187" s="317" t="s">
        <v>12198</v>
      </c>
      <c r="H187" s="309"/>
      <c r="I187" s="317" t="s">
        <v>12198</v>
      </c>
      <c r="J187" s="290" t="s">
        <v>1788</v>
      </c>
      <c r="K187" s="290" t="s">
        <v>39</v>
      </c>
      <c r="L187" s="244" t="str">
        <f>VLOOKUP($K187,[1]TONG_SL!$A$1:$D$65536,2,0)</f>
        <v>Chả nướng 300g</v>
      </c>
      <c r="M187" s="244"/>
      <c r="N187" s="244" t="str">
        <f t="shared" si="30"/>
        <v>K-C6</v>
      </c>
      <c r="O187" s="244"/>
      <c r="P187" s="244"/>
      <c r="Q187" s="244" t="str">
        <f>VLOOKUP(K187,TONG_SL!$A:$D,3,0)</f>
        <v>Túi</v>
      </c>
      <c r="R187" s="160">
        <v>2</v>
      </c>
      <c r="S187" s="159"/>
      <c r="T187" s="159">
        <f>VLOOKUP(VLOOKUP(G187,Ma_KH!$A:$R,18,0)&amp;K187,Gia_MB!$A:$F,6,0)</f>
        <v>70950</v>
      </c>
      <c r="U187" s="254">
        <f t="shared" si="31"/>
        <v>141900</v>
      </c>
      <c r="V187" s="159"/>
      <c r="W187" s="246">
        <f t="shared" si="32"/>
        <v>0</v>
      </c>
      <c r="X187" s="247" t="str">
        <f t="shared" si="33"/>
        <v>8</v>
      </c>
      <c r="Y187" s="159"/>
      <c r="Z187" s="254">
        <f t="shared" si="34"/>
        <v>11352</v>
      </c>
      <c r="AA187" s="5">
        <f>VLOOKUP(G187,Ma_KH!$A:$R,14,0)</f>
        <v>51</v>
      </c>
    </row>
    <row r="188" spans="1:27" x14ac:dyDescent="0.25">
      <c r="A188" s="289">
        <v>46113</v>
      </c>
      <c r="B188" s="290">
        <v>24252</v>
      </c>
      <c r="C188" s="284" t="s">
        <v>15253</v>
      </c>
      <c r="D188" s="282">
        <v>46114</v>
      </c>
      <c r="E188" s="316"/>
      <c r="F188" s="291"/>
      <c r="G188" s="317" t="s">
        <v>12198</v>
      </c>
      <c r="H188" s="309"/>
      <c r="I188" s="317" t="s">
        <v>12198</v>
      </c>
      <c r="J188" s="290" t="s">
        <v>1788</v>
      </c>
      <c r="K188" s="290" t="s">
        <v>598</v>
      </c>
      <c r="L188" s="244" t="str">
        <f>VLOOKUP($K188,[1]TONG_SL!$A$1:$D$65536,2,0)</f>
        <v>Chân gà sả tắc 250g</v>
      </c>
      <c r="M188" s="244"/>
      <c r="N188" s="244" t="str">
        <f t="shared" si="30"/>
        <v>K-C6</v>
      </c>
      <c r="O188" s="244"/>
      <c r="P188" s="244"/>
      <c r="Q188" s="244" t="str">
        <f>VLOOKUP(K188,TONG_SL!$A:$D,3,0)</f>
        <v>Hộp</v>
      </c>
      <c r="R188" s="160">
        <v>1</v>
      </c>
      <c r="S188" s="159"/>
      <c r="T188" s="159" t="e">
        <f>VLOOKUP(VLOOKUP(G188,Ma_KH!$A:$R,18,0)&amp;K188,Gia_MB!$A:$F,6,0)</f>
        <v>#N/A</v>
      </c>
      <c r="U188" s="254" t="e">
        <f t="shared" si="31"/>
        <v>#N/A</v>
      </c>
      <c r="V188" s="159"/>
      <c r="W188" s="246" t="e">
        <f t="shared" si="32"/>
        <v>#N/A</v>
      </c>
      <c r="X188" s="247" t="str">
        <f t="shared" si="33"/>
        <v>8</v>
      </c>
      <c r="Y188" s="159"/>
      <c r="Z188" s="254" t="e">
        <f t="shared" si="34"/>
        <v>#N/A</v>
      </c>
      <c r="AA188" s="5">
        <f>VLOOKUP(G188,Ma_KH!$A:$R,14,0)</f>
        <v>51</v>
      </c>
    </row>
    <row r="189" spans="1:27" x14ac:dyDescent="0.25">
      <c r="A189" s="289">
        <v>46113</v>
      </c>
      <c r="B189" s="290">
        <v>24252</v>
      </c>
      <c r="C189" s="284" t="s">
        <v>15253</v>
      </c>
      <c r="D189" s="282">
        <v>46114</v>
      </c>
      <c r="E189" s="316"/>
      <c r="F189" s="291"/>
      <c r="G189" s="317" t="s">
        <v>12198</v>
      </c>
      <c r="H189" s="309"/>
      <c r="I189" s="317" t="s">
        <v>12198</v>
      </c>
      <c r="J189" s="290" t="s">
        <v>1788</v>
      </c>
      <c r="K189" s="290" t="s">
        <v>27</v>
      </c>
      <c r="L189" s="244" t="str">
        <f>VLOOKUP($K189,[1]TONG_SL!$A$1:$D$65536,2,0)</f>
        <v>Chân giò heo muối 300g</v>
      </c>
      <c r="M189" s="244"/>
      <c r="N189" s="244" t="str">
        <f t="shared" si="30"/>
        <v>K-C6</v>
      </c>
      <c r="O189" s="244"/>
      <c r="P189" s="244"/>
      <c r="Q189" s="244" t="str">
        <f>VLOOKUP(K189,TONG_SL!$A:$D,3,0)</f>
        <v>Túi</v>
      </c>
      <c r="R189" s="160">
        <v>3</v>
      </c>
      <c r="S189" s="159"/>
      <c r="T189" s="159">
        <f>VLOOKUP(VLOOKUP(G189,Ma_KH!$A:$R,18,0)&amp;K189,Gia_MB!$A:$F,6,0)</f>
        <v>73431</v>
      </c>
      <c r="U189" s="254">
        <f t="shared" si="31"/>
        <v>220293</v>
      </c>
      <c r="V189" s="159"/>
      <c r="W189" s="246">
        <f t="shared" si="32"/>
        <v>0</v>
      </c>
      <c r="X189" s="247" t="str">
        <f t="shared" si="33"/>
        <v>8</v>
      </c>
      <c r="Y189" s="159"/>
      <c r="Z189" s="254">
        <f t="shared" si="34"/>
        <v>17623.439999999999</v>
      </c>
      <c r="AA189" s="5">
        <f>VLOOKUP(G189,Ma_KH!$A:$R,14,0)</f>
        <v>51</v>
      </c>
    </row>
    <row r="190" spans="1:27" x14ac:dyDescent="0.25">
      <c r="A190" s="289">
        <v>46113</v>
      </c>
      <c r="B190" s="290">
        <v>24252</v>
      </c>
      <c r="C190" s="284" t="s">
        <v>15253</v>
      </c>
      <c r="D190" s="282">
        <v>46114</v>
      </c>
      <c r="E190" s="316"/>
      <c r="F190" s="291"/>
      <c r="G190" s="317" t="s">
        <v>12198</v>
      </c>
      <c r="H190" s="309"/>
      <c r="I190" s="317" t="s">
        <v>12198</v>
      </c>
      <c r="J190" s="290" t="s">
        <v>1788</v>
      </c>
      <c r="K190" s="290" t="s">
        <v>542</v>
      </c>
      <c r="L190" s="244" t="str">
        <f>VLOOKUP($K190,[1]TONG_SL!$A$1:$D$65536,2,0)</f>
        <v>Chân giò heo muối 500g</v>
      </c>
      <c r="M190" s="244"/>
      <c r="N190" s="244" t="str">
        <f t="shared" si="30"/>
        <v>K-C6</v>
      </c>
      <c r="O190" s="244"/>
      <c r="P190" s="244"/>
      <c r="Q190" s="244" t="str">
        <f>VLOOKUP(K190,TONG_SL!$A:$D,3,0)</f>
        <v>Túi</v>
      </c>
      <c r="R190" s="160">
        <v>2</v>
      </c>
      <c r="S190" s="159"/>
      <c r="T190" s="159">
        <f>VLOOKUP(VLOOKUP(G190,Ma_KH!$A:$R,18,0)&amp;K190,Gia_MB!$A:$F,6,0)</f>
        <v>119066</v>
      </c>
      <c r="U190" s="254">
        <f t="shared" si="31"/>
        <v>238132</v>
      </c>
      <c r="V190" s="159"/>
      <c r="W190" s="246">
        <f t="shared" si="32"/>
        <v>0</v>
      </c>
      <c r="X190" s="247" t="str">
        <f t="shared" si="33"/>
        <v>8</v>
      </c>
      <c r="Y190" s="159"/>
      <c r="Z190" s="254">
        <f t="shared" si="34"/>
        <v>19050.560000000001</v>
      </c>
      <c r="AA190" s="5">
        <f>VLOOKUP(G190,Ma_KH!$A:$R,14,0)</f>
        <v>51</v>
      </c>
    </row>
    <row r="191" spans="1:27" x14ac:dyDescent="0.25">
      <c r="A191" s="289">
        <v>46113</v>
      </c>
      <c r="B191" s="290">
        <v>24252</v>
      </c>
      <c r="C191" s="284" t="s">
        <v>15253</v>
      </c>
      <c r="D191" s="282">
        <v>46114</v>
      </c>
      <c r="E191" s="316"/>
      <c r="F191" s="291"/>
      <c r="G191" s="317" t="s">
        <v>12198</v>
      </c>
      <c r="H191" s="309"/>
      <c r="I191" s="317" t="s">
        <v>12198</v>
      </c>
      <c r="J191" s="290" t="s">
        <v>1788</v>
      </c>
      <c r="K191" s="290" t="s">
        <v>553</v>
      </c>
      <c r="L191" s="244" t="str">
        <f>VLOOKUP($K191,[1]TONG_SL!$A$1:$D$65536,2,0)</f>
        <v>Gà muối hun khói 300g</v>
      </c>
      <c r="M191" s="244"/>
      <c r="N191" s="244" t="str">
        <f t="shared" si="30"/>
        <v>K-C6</v>
      </c>
      <c r="O191" s="244"/>
      <c r="P191" s="244"/>
      <c r="Q191" s="244" t="str">
        <f>VLOOKUP(K191,TONG_SL!$A:$D,3,0)</f>
        <v>Túi</v>
      </c>
      <c r="R191" s="160">
        <v>3</v>
      </c>
      <c r="S191" s="159"/>
      <c r="T191" s="159">
        <f>VLOOKUP(VLOOKUP(G191,Ma_KH!$A:$R,18,0)&amp;K191,Gia_MB!$A:$F,6,0)</f>
        <v>70000</v>
      </c>
      <c r="U191" s="254">
        <f t="shared" si="31"/>
        <v>210000</v>
      </c>
      <c r="V191" s="159"/>
      <c r="W191" s="246">
        <f t="shared" si="32"/>
        <v>0</v>
      </c>
      <c r="X191" s="247" t="str">
        <f t="shared" si="33"/>
        <v>8</v>
      </c>
      <c r="Y191" s="159"/>
      <c r="Z191" s="254">
        <f t="shared" si="34"/>
        <v>16800</v>
      </c>
      <c r="AA191" s="5">
        <f>VLOOKUP(G191,Ma_KH!$A:$R,14,0)</f>
        <v>51</v>
      </c>
    </row>
    <row r="192" spans="1:27" x14ac:dyDescent="0.25">
      <c r="A192" s="289">
        <v>46113</v>
      </c>
      <c r="B192" s="290">
        <v>24252</v>
      </c>
      <c r="C192" s="284" t="s">
        <v>15253</v>
      </c>
      <c r="D192" s="282">
        <v>46114</v>
      </c>
      <c r="E192" s="316"/>
      <c r="F192" s="291"/>
      <c r="G192" s="317" t="s">
        <v>12198</v>
      </c>
      <c r="H192" s="309"/>
      <c r="I192" s="317" t="s">
        <v>12198</v>
      </c>
      <c r="J192" s="290" t="s">
        <v>1788</v>
      </c>
      <c r="K192" s="290" t="s">
        <v>32</v>
      </c>
      <c r="L192" s="244" t="str">
        <f>VLOOKUP($K192,[1]TONG_SL!$A$1:$D$65536,2,0)</f>
        <v>Giò Tai Lưỡi Xào 250g</v>
      </c>
      <c r="M192" s="244"/>
      <c r="N192" s="244" t="str">
        <f t="shared" si="30"/>
        <v>K-C6</v>
      </c>
      <c r="O192" s="244"/>
      <c r="P192" s="244"/>
      <c r="Q192" s="244" t="str">
        <f>VLOOKUP(K192,TONG_SL!$A:$D,3,0)</f>
        <v>Túi</v>
      </c>
      <c r="R192" s="160">
        <v>2</v>
      </c>
      <c r="S192" s="159"/>
      <c r="T192" s="159">
        <f>VLOOKUP(VLOOKUP(G192,Ma_KH!$A:$R,18,0)&amp;K192,Gia_MB!$A:$F,6,0)</f>
        <v>50182</v>
      </c>
      <c r="U192" s="254">
        <f t="shared" si="31"/>
        <v>100364</v>
      </c>
      <c r="V192" s="159"/>
      <c r="W192" s="246">
        <f t="shared" si="32"/>
        <v>0</v>
      </c>
      <c r="X192" s="247" t="str">
        <f t="shared" si="33"/>
        <v>8</v>
      </c>
      <c r="Y192" s="159"/>
      <c r="Z192" s="254">
        <f t="shared" si="34"/>
        <v>8029.12</v>
      </c>
      <c r="AA192" s="5">
        <f>VLOOKUP(G192,Ma_KH!$A:$R,14,0)</f>
        <v>51</v>
      </c>
    </row>
    <row r="193" spans="1:27" x14ac:dyDescent="0.25">
      <c r="A193" s="289">
        <v>46113</v>
      </c>
      <c r="B193" s="290">
        <v>24252</v>
      </c>
      <c r="C193" s="284" t="s">
        <v>15253</v>
      </c>
      <c r="D193" s="282">
        <v>46114</v>
      </c>
      <c r="E193" s="316"/>
      <c r="F193" s="291"/>
      <c r="G193" s="317" t="s">
        <v>12198</v>
      </c>
      <c r="H193" s="309"/>
      <c r="I193" s="317" t="s">
        <v>12198</v>
      </c>
      <c r="J193" s="290" t="s">
        <v>1788</v>
      </c>
      <c r="K193" s="290" t="s">
        <v>48</v>
      </c>
      <c r="L193" s="244" t="str">
        <f>VLOOKUP($K193,[1]TONG_SL!$A$1:$D$65536,2,0)</f>
        <v>Mọc Nấm Hương 250g</v>
      </c>
      <c r="M193" s="244"/>
      <c r="N193" s="244" t="str">
        <f t="shared" si="30"/>
        <v>K-C6</v>
      </c>
      <c r="O193" s="244"/>
      <c r="P193" s="244"/>
      <c r="Q193" s="244" t="str">
        <f>VLOOKUP(K193,TONG_SL!$A:$D,3,0)</f>
        <v>Túi</v>
      </c>
      <c r="R193" s="160">
        <v>2</v>
      </c>
      <c r="S193" s="159"/>
      <c r="T193" s="159">
        <f>VLOOKUP(VLOOKUP(G193,Ma_KH!$A:$R,18,0)&amp;K193,Gia_MB!$A:$F,6,0)</f>
        <v>46000</v>
      </c>
      <c r="U193" s="254">
        <f t="shared" si="31"/>
        <v>92000</v>
      </c>
      <c r="V193" s="159"/>
      <c r="W193" s="246">
        <f t="shared" si="32"/>
        <v>0</v>
      </c>
      <c r="X193" s="247" t="str">
        <f t="shared" si="33"/>
        <v>8</v>
      </c>
      <c r="Y193" s="159"/>
      <c r="Z193" s="254">
        <f t="shared" si="34"/>
        <v>7360</v>
      </c>
      <c r="AA193" s="5">
        <f>VLOOKUP(G193,Ma_KH!$A:$R,14,0)</f>
        <v>51</v>
      </c>
    </row>
    <row r="194" spans="1:27" x14ac:dyDescent="0.25">
      <c r="A194" s="289">
        <v>46113</v>
      </c>
      <c r="B194" s="290">
        <v>24252</v>
      </c>
      <c r="C194" s="284" t="s">
        <v>15253</v>
      </c>
      <c r="D194" s="282">
        <v>46114</v>
      </c>
      <c r="E194" s="316"/>
      <c r="F194" s="291"/>
      <c r="G194" s="317" t="s">
        <v>12198</v>
      </c>
      <c r="H194" s="309"/>
      <c r="I194" s="317" t="s">
        <v>12198</v>
      </c>
      <c r="J194" s="290" t="s">
        <v>1788</v>
      </c>
      <c r="K194" s="290" t="s">
        <v>34</v>
      </c>
      <c r="L194" s="244" t="str">
        <f>VLOOKUP($K194,[1]TONG_SL!$A$1:$D$65536,2,0)</f>
        <v>Tai heo muối 200g</v>
      </c>
      <c r="M194" s="244"/>
      <c r="N194" s="244" t="str">
        <f t="shared" si="30"/>
        <v>K-C6</v>
      </c>
      <c r="O194" s="244"/>
      <c r="P194" s="244"/>
      <c r="Q194" s="244" t="str">
        <f>VLOOKUP(K194,TONG_SL!$A:$D,3,0)</f>
        <v>Túi</v>
      </c>
      <c r="R194" s="160">
        <v>2</v>
      </c>
      <c r="S194" s="159"/>
      <c r="T194" s="159">
        <f>VLOOKUP(VLOOKUP(G194,Ma_KH!$A:$R,18,0)&amp;K194,Gia_MB!$A:$F,6,0)</f>
        <v>55595</v>
      </c>
      <c r="U194" s="254">
        <f t="shared" si="31"/>
        <v>111190</v>
      </c>
      <c r="V194" s="159"/>
      <c r="W194" s="246">
        <f t="shared" si="32"/>
        <v>0</v>
      </c>
      <c r="X194" s="247" t="str">
        <f t="shared" si="33"/>
        <v>8</v>
      </c>
      <c r="Y194" s="159"/>
      <c r="Z194" s="254">
        <f t="shared" si="34"/>
        <v>8895.2000000000007</v>
      </c>
      <c r="AA194" s="5">
        <f>VLOOKUP(G194,Ma_KH!$A:$R,14,0)</f>
        <v>51</v>
      </c>
    </row>
    <row r="195" spans="1:27" x14ac:dyDescent="0.25">
      <c r="A195" s="289">
        <v>46113</v>
      </c>
      <c r="B195" s="290">
        <v>24252</v>
      </c>
      <c r="C195" s="284" t="s">
        <v>15253</v>
      </c>
      <c r="D195" s="282">
        <v>46114</v>
      </c>
      <c r="E195" s="316"/>
      <c r="F195" s="291"/>
      <c r="G195" s="317" t="s">
        <v>12198</v>
      </c>
      <c r="H195" s="309"/>
      <c r="I195" s="317" t="s">
        <v>12198</v>
      </c>
      <c r="J195" s="290" t="s">
        <v>1788</v>
      </c>
      <c r="K195" s="290" t="s">
        <v>600</v>
      </c>
      <c r="L195" s="244" t="str">
        <f>VLOOKUP($K195,[1]TONG_SL!$A$1:$D$65536,2,0)</f>
        <v>Tai heo sốt thái 250g</v>
      </c>
      <c r="M195" s="244"/>
      <c r="N195" s="244" t="str">
        <f t="shared" si="30"/>
        <v>K-C6</v>
      </c>
      <c r="O195" s="244"/>
      <c r="P195" s="244"/>
      <c r="Q195" s="244" t="str">
        <f>VLOOKUP(K195,TONG_SL!$A:$D,3,0)</f>
        <v>Hộp</v>
      </c>
      <c r="R195" s="160">
        <v>1</v>
      </c>
      <c r="S195" s="159"/>
      <c r="T195" s="159" t="e">
        <f>VLOOKUP(VLOOKUP(G195,Ma_KH!$A:$R,18,0)&amp;K195,Gia_MB!$A:$F,6,0)</f>
        <v>#N/A</v>
      </c>
      <c r="U195" s="254" t="e">
        <f t="shared" si="31"/>
        <v>#N/A</v>
      </c>
      <c r="V195" s="159"/>
      <c r="W195" s="246" t="e">
        <f t="shared" si="32"/>
        <v>#N/A</v>
      </c>
      <c r="X195" s="247" t="str">
        <f t="shared" si="33"/>
        <v>8</v>
      </c>
      <c r="Y195" s="159"/>
      <c r="Z195" s="254" t="e">
        <f t="shared" si="34"/>
        <v>#N/A</v>
      </c>
      <c r="AA195" s="5">
        <f>VLOOKUP(G195,Ma_KH!$A:$R,14,0)</f>
        <v>51</v>
      </c>
    </row>
    <row r="196" spans="1:27" x14ac:dyDescent="0.25">
      <c r="A196" s="289">
        <v>46113</v>
      </c>
      <c r="B196" s="290">
        <v>24246</v>
      </c>
      <c r="C196" s="284" t="s">
        <v>15253</v>
      </c>
      <c r="D196" s="282">
        <v>46114</v>
      </c>
      <c r="E196" s="316"/>
      <c r="F196" s="291"/>
      <c r="G196" s="317" t="s">
        <v>12188</v>
      </c>
      <c r="H196" s="309"/>
      <c r="I196" s="317" t="s">
        <v>12188</v>
      </c>
      <c r="J196" s="290" t="s">
        <v>1784</v>
      </c>
      <c r="K196" s="290" t="s">
        <v>37</v>
      </c>
      <c r="L196" s="244" t="str">
        <f>VLOOKUP($K196,[1]TONG_SL!$A$1:$D$65536,2,0)</f>
        <v>Chả cốm 300g</v>
      </c>
      <c r="M196" s="244"/>
      <c r="N196" s="244" t="str">
        <f t="shared" si="30"/>
        <v>K-C6</v>
      </c>
      <c r="O196" s="244"/>
      <c r="P196" s="244"/>
      <c r="Q196" s="244" t="str">
        <f>VLOOKUP(K196,TONG_SL!$A:$D,3,0)</f>
        <v>Túi</v>
      </c>
      <c r="R196" s="160">
        <v>5</v>
      </c>
      <c r="S196" s="159"/>
      <c r="T196" s="159">
        <f>VLOOKUP(VLOOKUP(G196,Ma_KH!$A:$R,18,0)&amp;K196,Gia_MB!$A:$F,6,0)</f>
        <v>74250</v>
      </c>
      <c r="U196" s="254">
        <f t="shared" si="31"/>
        <v>371250</v>
      </c>
      <c r="V196" s="159"/>
      <c r="W196" s="246">
        <f t="shared" si="32"/>
        <v>0</v>
      </c>
      <c r="X196" s="247" t="str">
        <f t="shared" si="33"/>
        <v>8</v>
      </c>
      <c r="Y196" s="159"/>
      <c r="Z196" s="254">
        <f t="shared" si="34"/>
        <v>29700</v>
      </c>
      <c r="AA196" s="5">
        <f>VLOOKUP(G196,Ma_KH!$A:$R,14,0)</f>
        <v>51</v>
      </c>
    </row>
    <row r="197" spans="1:27" x14ac:dyDescent="0.25">
      <c r="A197" s="289">
        <v>46113</v>
      </c>
      <c r="B197" s="290">
        <v>24246</v>
      </c>
      <c r="C197" s="284" t="s">
        <v>15253</v>
      </c>
      <c r="D197" s="282">
        <v>46114</v>
      </c>
      <c r="E197" s="316"/>
      <c r="F197" s="291"/>
      <c r="G197" s="317" t="s">
        <v>12188</v>
      </c>
      <c r="H197" s="309"/>
      <c r="I197" s="317" t="s">
        <v>12188</v>
      </c>
      <c r="J197" s="290" t="s">
        <v>1784</v>
      </c>
      <c r="K197" s="290" t="s">
        <v>27</v>
      </c>
      <c r="L197" s="244" t="str">
        <f>VLOOKUP($K197,[1]TONG_SL!$A$1:$D$65536,2,0)</f>
        <v>Chân giò heo muối 300g</v>
      </c>
      <c r="M197" s="244"/>
      <c r="N197" s="244" t="str">
        <f t="shared" si="30"/>
        <v>K-C6</v>
      </c>
      <c r="O197" s="244"/>
      <c r="P197" s="244"/>
      <c r="Q197" s="244" t="str">
        <f>VLOOKUP(K197,TONG_SL!$A:$D,3,0)</f>
        <v>Túi</v>
      </c>
      <c r="R197" s="160">
        <v>3</v>
      </c>
      <c r="S197" s="159"/>
      <c r="T197" s="159">
        <f>VLOOKUP(VLOOKUP(G197,Ma_KH!$A:$R,18,0)&amp;K197,Gia_MB!$A:$F,6,0)</f>
        <v>73431</v>
      </c>
      <c r="U197" s="254">
        <f t="shared" si="31"/>
        <v>220293</v>
      </c>
      <c r="V197" s="159"/>
      <c r="W197" s="246">
        <f t="shared" si="32"/>
        <v>0</v>
      </c>
      <c r="X197" s="247" t="str">
        <f t="shared" si="33"/>
        <v>8</v>
      </c>
      <c r="Y197" s="159"/>
      <c r="Z197" s="254">
        <f t="shared" si="34"/>
        <v>17623.439999999999</v>
      </c>
      <c r="AA197" s="5">
        <f>VLOOKUP(G197,Ma_KH!$A:$R,14,0)</f>
        <v>51</v>
      </c>
    </row>
    <row r="198" spans="1:27" x14ac:dyDescent="0.25">
      <c r="A198" s="289">
        <v>46113</v>
      </c>
      <c r="B198" s="290">
        <v>24246</v>
      </c>
      <c r="C198" s="284" t="s">
        <v>15253</v>
      </c>
      <c r="D198" s="282">
        <v>46114</v>
      </c>
      <c r="E198" s="316"/>
      <c r="F198" s="291"/>
      <c r="G198" s="317" t="s">
        <v>12188</v>
      </c>
      <c r="H198" s="309"/>
      <c r="I198" s="317" t="s">
        <v>12188</v>
      </c>
      <c r="J198" s="290" t="s">
        <v>1784</v>
      </c>
      <c r="K198" s="290" t="s">
        <v>553</v>
      </c>
      <c r="L198" s="244" t="str">
        <f>VLOOKUP($K198,[1]TONG_SL!$A$1:$D$65536,2,0)</f>
        <v>Gà muối hun khói 300g</v>
      </c>
      <c r="M198" s="244"/>
      <c r="N198" s="244" t="str">
        <f t="shared" si="30"/>
        <v>K-C6</v>
      </c>
      <c r="O198" s="244"/>
      <c r="P198" s="244"/>
      <c r="Q198" s="244" t="str">
        <f>VLOOKUP(K198,TONG_SL!$A:$D,3,0)</f>
        <v>Túi</v>
      </c>
      <c r="R198" s="160">
        <v>3</v>
      </c>
      <c r="S198" s="159"/>
      <c r="T198" s="159">
        <f>VLOOKUP(VLOOKUP(G198,Ma_KH!$A:$R,18,0)&amp;K198,Gia_MB!$A:$F,6,0)</f>
        <v>70000</v>
      </c>
      <c r="U198" s="254">
        <f t="shared" si="31"/>
        <v>210000</v>
      </c>
      <c r="V198" s="159"/>
      <c r="W198" s="246">
        <f t="shared" si="32"/>
        <v>0</v>
      </c>
      <c r="X198" s="247" t="str">
        <f t="shared" si="33"/>
        <v>8</v>
      </c>
      <c r="Y198" s="159"/>
      <c r="Z198" s="254">
        <f t="shared" si="34"/>
        <v>16800</v>
      </c>
      <c r="AA198" s="5">
        <f>VLOOKUP(G198,Ma_KH!$A:$R,14,0)</f>
        <v>51</v>
      </c>
    </row>
    <row r="199" spans="1:27" x14ac:dyDescent="0.25">
      <c r="A199" s="289">
        <v>46113</v>
      </c>
      <c r="B199" s="290">
        <v>24246</v>
      </c>
      <c r="C199" s="284" t="s">
        <v>15253</v>
      </c>
      <c r="D199" s="282">
        <v>46114</v>
      </c>
      <c r="E199" s="316"/>
      <c r="F199" s="291"/>
      <c r="G199" s="317" t="s">
        <v>12188</v>
      </c>
      <c r="H199" s="309"/>
      <c r="I199" s="317" t="s">
        <v>12188</v>
      </c>
      <c r="J199" s="290" t="s">
        <v>1784</v>
      </c>
      <c r="K199" s="290" t="s">
        <v>30</v>
      </c>
      <c r="L199" s="244" t="str">
        <f>VLOOKUP($K199,[1]TONG_SL!$A$1:$D$65536,2,0)</f>
        <v>Gà muối 500g</v>
      </c>
      <c r="M199" s="244"/>
      <c r="N199" s="244" t="str">
        <f t="shared" si="30"/>
        <v>K-C6</v>
      </c>
      <c r="O199" s="244"/>
      <c r="P199" s="244"/>
      <c r="Q199" s="244" t="str">
        <f>VLOOKUP(K199,TONG_SL!$A:$D,3,0)</f>
        <v>Túi</v>
      </c>
      <c r="R199" s="160">
        <v>5</v>
      </c>
      <c r="S199" s="159"/>
      <c r="T199" s="159">
        <f>VLOOKUP(VLOOKUP(G199,Ma_KH!$A:$R,18,0)&amp;K199,Gia_MB!$A:$F,6,0)</f>
        <v>111058</v>
      </c>
      <c r="U199" s="254">
        <f t="shared" si="31"/>
        <v>555290</v>
      </c>
      <c r="V199" s="159"/>
      <c r="W199" s="246">
        <f t="shared" si="32"/>
        <v>0</v>
      </c>
      <c r="X199" s="247" t="str">
        <f t="shared" si="33"/>
        <v>8</v>
      </c>
      <c r="Y199" s="159"/>
      <c r="Z199" s="254">
        <f t="shared" si="34"/>
        <v>44423.200000000004</v>
      </c>
      <c r="AA199" s="5">
        <f>VLOOKUP(G199,Ma_KH!$A:$R,14,0)</f>
        <v>51</v>
      </c>
    </row>
    <row r="200" spans="1:27" x14ac:dyDescent="0.25">
      <c r="A200" s="289">
        <v>46113</v>
      </c>
      <c r="B200" s="290">
        <v>24246</v>
      </c>
      <c r="C200" s="284" t="s">
        <v>15253</v>
      </c>
      <c r="D200" s="282">
        <v>46114</v>
      </c>
      <c r="E200" s="316"/>
      <c r="F200" s="291"/>
      <c r="G200" s="317" t="s">
        <v>12188</v>
      </c>
      <c r="H200" s="309"/>
      <c r="I200" s="317" t="s">
        <v>12188</v>
      </c>
      <c r="J200" s="290" t="s">
        <v>1784</v>
      </c>
      <c r="K200" s="290" t="s">
        <v>7263</v>
      </c>
      <c r="L200" s="244" t="str">
        <f>VLOOKUP($K200,[1]TONG_SL!$A$1:$D$65536,2,0)</f>
        <v>Lạp xưởng Tây Bắc 500g</v>
      </c>
      <c r="M200" s="244"/>
      <c r="N200" s="244" t="str">
        <f t="shared" si="30"/>
        <v>K-C6</v>
      </c>
      <c r="O200" s="244"/>
      <c r="P200" s="244"/>
      <c r="Q200" s="244" t="str">
        <f>VLOOKUP(K200,TONG_SL!$A:$D,3,0)</f>
        <v>Túi</v>
      </c>
      <c r="R200" s="160">
        <v>4</v>
      </c>
      <c r="S200" s="159"/>
      <c r="T200" s="159" t="e">
        <f>VLOOKUP(VLOOKUP(G200,Ma_KH!$A:$R,18,0)&amp;K200,Gia_MB!$A:$F,6,0)</f>
        <v>#N/A</v>
      </c>
      <c r="U200" s="254" t="e">
        <f t="shared" si="31"/>
        <v>#N/A</v>
      </c>
      <c r="V200" s="159"/>
      <c r="W200" s="246" t="e">
        <f t="shared" si="32"/>
        <v>#N/A</v>
      </c>
      <c r="X200" s="247" t="str">
        <f t="shared" si="33"/>
        <v>8</v>
      </c>
      <c r="Y200" s="159"/>
      <c r="Z200" s="254" t="e">
        <f t="shared" si="34"/>
        <v>#N/A</v>
      </c>
      <c r="AA200" s="5">
        <f>VLOOKUP(G200,Ma_KH!$A:$R,14,0)</f>
        <v>51</v>
      </c>
    </row>
    <row r="201" spans="1:27" x14ac:dyDescent="0.25">
      <c r="A201" s="289">
        <v>46113</v>
      </c>
      <c r="B201" s="290">
        <v>24246</v>
      </c>
      <c r="C201" s="284" t="s">
        <v>15253</v>
      </c>
      <c r="D201" s="282">
        <v>46114</v>
      </c>
      <c r="E201" s="316"/>
      <c r="F201" s="291"/>
      <c r="G201" s="317" t="s">
        <v>12188</v>
      </c>
      <c r="H201" s="309"/>
      <c r="I201" s="317" t="s">
        <v>12188</v>
      </c>
      <c r="J201" s="290" t="s">
        <v>1784</v>
      </c>
      <c r="K201" s="290" t="s">
        <v>48</v>
      </c>
      <c r="L201" s="244" t="str">
        <f>VLOOKUP($K201,[1]TONG_SL!$A$1:$D$65536,2,0)</f>
        <v>Mọc Nấm Hương 250g</v>
      </c>
      <c r="M201" s="244"/>
      <c r="N201" s="244" t="str">
        <f t="shared" si="30"/>
        <v>K-C6</v>
      </c>
      <c r="O201" s="244"/>
      <c r="P201" s="244"/>
      <c r="Q201" s="244" t="str">
        <f>VLOOKUP(K201,TONG_SL!$A:$D,3,0)</f>
        <v>Túi</v>
      </c>
      <c r="R201" s="160">
        <v>5</v>
      </c>
      <c r="S201" s="159"/>
      <c r="T201" s="159">
        <f>VLOOKUP(VLOOKUP(G201,Ma_KH!$A:$R,18,0)&amp;K201,Gia_MB!$A:$F,6,0)</f>
        <v>46000</v>
      </c>
      <c r="U201" s="254">
        <f t="shared" si="31"/>
        <v>230000</v>
      </c>
      <c r="V201" s="159"/>
      <c r="W201" s="246">
        <f t="shared" si="32"/>
        <v>0</v>
      </c>
      <c r="X201" s="247" t="str">
        <f t="shared" si="33"/>
        <v>8</v>
      </c>
      <c r="Y201" s="159"/>
      <c r="Z201" s="254">
        <f t="shared" si="34"/>
        <v>18400</v>
      </c>
      <c r="AA201" s="5">
        <f>VLOOKUP(G201,Ma_KH!$A:$R,14,0)</f>
        <v>51</v>
      </c>
    </row>
    <row r="202" spans="1:27" x14ac:dyDescent="0.25">
      <c r="A202" s="289">
        <v>46113</v>
      </c>
      <c r="B202" s="290">
        <v>24246</v>
      </c>
      <c r="C202" s="284" t="s">
        <v>15253</v>
      </c>
      <c r="D202" s="282">
        <v>46114</v>
      </c>
      <c r="E202" s="316"/>
      <c r="F202" s="291"/>
      <c r="G202" s="317" t="s">
        <v>12188</v>
      </c>
      <c r="H202" s="309"/>
      <c r="I202" s="317" t="s">
        <v>12188</v>
      </c>
      <c r="J202" s="290" t="s">
        <v>1784</v>
      </c>
      <c r="K202" s="290" t="s">
        <v>34</v>
      </c>
      <c r="L202" s="244" t="str">
        <f>VLOOKUP($K202,[1]TONG_SL!$A$1:$D$65536,2,0)</f>
        <v>Tai heo muối 200g</v>
      </c>
      <c r="M202" s="244"/>
      <c r="N202" s="244" t="str">
        <f t="shared" si="30"/>
        <v>K-C6</v>
      </c>
      <c r="O202" s="244"/>
      <c r="P202" s="244"/>
      <c r="Q202" s="244" t="str">
        <f>VLOOKUP(K202,TONG_SL!$A:$D,3,0)</f>
        <v>Túi</v>
      </c>
      <c r="R202" s="160">
        <v>4</v>
      </c>
      <c r="S202" s="159"/>
      <c r="T202" s="159">
        <f>VLOOKUP(VLOOKUP(G202,Ma_KH!$A:$R,18,0)&amp;K202,Gia_MB!$A:$F,6,0)</f>
        <v>55595</v>
      </c>
      <c r="U202" s="254">
        <f t="shared" si="31"/>
        <v>222380</v>
      </c>
      <c r="V202" s="159"/>
      <c r="W202" s="246">
        <f t="shared" si="32"/>
        <v>0</v>
      </c>
      <c r="X202" s="247" t="str">
        <f t="shared" si="33"/>
        <v>8</v>
      </c>
      <c r="Y202" s="159"/>
      <c r="Z202" s="254">
        <f t="shared" si="34"/>
        <v>17790.400000000001</v>
      </c>
      <c r="AA202" s="5">
        <f>VLOOKUP(G202,Ma_KH!$A:$R,14,0)</f>
        <v>51</v>
      </c>
    </row>
    <row r="203" spans="1:27" x14ac:dyDescent="0.25">
      <c r="A203" s="289">
        <v>46113</v>
      </c>
      <c r="B203" s="290">
        <v>24240</v>
      </c>
      <c r="C203" s="284" t="s">
        <v>15253</v>
      </c>
      <c r="D203" s="282">
        <v>46114</v>
      </c>
      <c r="E203" s="316"/>
      <c r="F203" s="291"/>
      <c r="G203" s="317" t="s">
        <v>12195</v>
      </c>
      <c r="H203" s="309"/>
      <c r="I203" s="317" t="s">
        <v>12195</v>
      </c>
      <c r="J203" s="290" t="s">
        <v>1788</v>
      </c>
      <c r="K203" s="290" t="s">
        <v>39</v>
      </c>
      <c r="L203" s="244" t="str">
        <f>VLOOKUP($K203,[1]TONG_SL!$A$1:$D$65536,2,0)</f>
        <v>Chả nướng 300g</v>
      </c>
      <c r="M203" s="244"/>
      <c r="N203" s="244" t="str">
        <f t="shared" si="30"/>
        <v>K-C6</v>
      </c>
      <c r="O203" s="244"/>
      <c r="P203" s="244"/>
      <c r="Q203" s="244" t="str">
        <f>VLOOKUP(K203,TONG_SL!$A:$D,3,0)</f>
        <v>Túi</v>
      </c>
      <c r="R203" s="160">
        <v>3</v>
      </c>
      <c r="S203" s="159"/>
      <c r="T203" s="159">
        <f>VLOOKUP(VLOOKUP(G203,Ma_KH!$A:$R,18,0)&amp;K203,Gia_MB!$A:$F,6,0)</f>
        <v>70950</v>
      </c>
      <c r="U203" s="254">
        <f t="shared" si="31"/>
        <v>212850</v>
      </c>
      <c r="V203" s="159"/>
      <c r="W203" s="246">
        <f t="shared" si="32"/>
        <v>0</v>
      </c>
      <c r="X203" s="247" t="str">
        <f t="shared" si="33"/>
        <v>8</v>
      </c>
      <c r="Y203" s="159"/>
      <c r="Z203" s="254">
        <f t="shared" si="34"/>
        <v>17028</v>
      </c>
      <c r="AA203" s="5">
        <f>VLOOKUP(G203,Ma_KH!$A:$R,14,0)</f>
        <v>51</v>
      </c>
    </row>
    <row r="204" spans="1:27" x14ac:dyDescent="0.25">
      <c r="A204" s="289">
        <v>46113</v>
      </c>
      <c r="B204" s="290">
        <v>24240</v>
      </c>
      <c r="C204" s="284" t="s">
        <v>15253</v>
      </c>
      <c r="D204" s="282">
        <v>46114</v>
      </c>
      <c r="E204" s="316"/>
      <c r="F204" s="291"/>
      <c r="G204" s="317" t="s">
        <v>12195</v>
      </c>
      <c r="H204" s="309"/>
      <c r="I204" s="317" t="s">
        <v>12195</v>
      </c>
      <c r="J204" s="290" t="s">
        <v>1788</v>
      </c>
      <c r="K204" s="290" t="s">
        <v>553</v>
      </c>
      <c r="L204" s="244" t="str">
        <f>VLOOKUP($K204,[1]TONG_SL!$A$1:$D$65536,2,0)</f>
        <v>Gà muối hun khói 300g</v>
      </c>
      <c r="M204" s="244"/>
      <c r="N204" s="244" t="str">
        <f t="shared" si="30"/>
        <v>K-C6</v>
      </c>
      <c r="O204" s="244"/>
      <c r="P204" s="244"/>
      <c r="Q204" s="244" t="str">
        <f>VLOOKUP(K204,TONG_SL!$A:$D,3,0)</f>
        <v>Túi</v>
      </c>
      <c r="R204" s="160">
        <v>3</v>
      </c>
      <c r="S204" s="159"/>
      <c r="T204" s="159">
        <f>VLOOKUP(VLOOKUP(G204,Ma_KH!$A:$R,18,0)&amp;K204,Gia_MB!$A:$F,6,0)</f>
        <v>70000</v>
      </c>
      <c r="U204" s="254">
        <f t="shared" si="31"/>
        <v>210000</v>
      </c>
      <c r="V204" s="159"/>
      <c r="W204" s="246">
        <f t="shared" si="32"/>
        <v>0</v>
      </c>
      <c r="X204" s="247" t="str">
        <f t="shared" si="33"/>
        <v>8</v>
      </c>
      <c r="Y204" s="159"/>
      <c r="Z204" s="254">
        <f t="shared" si="34"/>
        <v>16800</v>
      </c>
      <c r="AA204" s="5">
        <f>VLOOKUP(G204,Ma_KH!$A:$R,14,0)</f>
        <v>51</v>
      </c>
    </row>
    <row r="205" spans="1:27" x14ac:dyDescent="0.25">
      <c r="A205" s="289">
        <v>46113</v>
      </c>
      <c r="B205" s="290">
        <v>24240</v>
      </c>
      <c r="C205" s="284" t="s">
        <v>15253</v>
      </c>
      <c r="D205" s="282">
        <v>46114</v>
      </c>
      <c r="E205" s="316"/>
      <c r="F205" s="291"/>
      <c r="G205" s="317" t="s">
        <v>12195</v>
      </c>
      <c r="H205" s="309"/>
      <c r="I205" s="317" t="s">
        <v>12195</v>
      </c>
      <c r="J205" s="290" t="s">
        <v>1788</v>
      </c>
      <c r="K205" s="290" t="s">
        <v>48</v>
      </c>
      <c r="L205" s="244" t="str">
        <f>VLOOKUP($K205,[1]TONG_SL!$A$1:$D$65536,2,0)</f>
        <v>Mọc Nấm Hương 250g</v>
      </c>
      <c r="M205" s="244"/>
      <c r="N205" s="244" t="str">
        <f t="shared" si="30"/>
        <v>K-C6</v>
      </c>
      <c r="O205" s="244"/>
      <c r="P205" s="244"/>
      <c r="Q205" s="244" t="str">
        <f>VLOOKUP(K205,TONG_SL!$A:$D,3,0)</f>
        <v>Túi</v>
      </c>
      <c r="R205" s="160">
        <v>3</v>
      </c>
      <c r="S205" s="159"/>
      <c r="T205" s="159">
        <f>VLOOKUP(VLOOKUP(G205,Ma_KH!$A:$R,18,0)&amp;K205,Gia_MB!$A:$F,6,0)</f>
        <v>46000</v>
      </c>
      <c r="U205" s="254">
        <f t="shared" si="31"/>
        <v>138000</v>
      </c>
      <c r="V205" s="159"/>
      <c r="W205" s="246">
        <f t="shared" si="32"/>
        <v>0</v>
      </c>
      <c r="X205" s="247" t="str">
        <f t="shared" si="33"/>
        <v>8</v>
      </c>
      <c r="Y205" s="159"/>
      <c r="Z205" s="254">
        <f t="shared" si="34"/>
        <v>11040</v>
      </c>
      <c r="AA205" s="5">
        <f>VLOOKUP(G205,Ma_KH!$A:$R,14,0)</f>
        <v>51</v>
      </c>
    </row>
    <row r="206" spans="1:27" x14ac:dyDescent="0.25">
      <c r="A206" s="289">
        <v>46113</v>
      </c>
      <c r="B206" s="290">
        <v>24237</v>
      </c>
      <c r="C206" s="284" t="s">
        <v>15253</v>
      </c>
      <c r="D206" s="282">
        <v>46114</v>
      </c>
      <c r="E206" s="316"/>
      <c r="F206" s="291"/>
      <c r="G206" s="317" t="s">
        <v>12197</v>
      </c>
      <c r="H206" s="309"/>
      <c r="I206" s="317" t="s">
        <v>12197</v>
      </c>
      <c r="J206" s="290" t="s">
        <v>1788</v>
      </c>
      <c r="K206" s="290" t="s">
        <v>598</v>
      </c>
      <c r="L206" s="244" t="str">
        <f>VLOOKUP($K206,[1]TONG_SL!$A$1:$D$65536,2,0)</f>
        <v>Chân gà sả tắc 250g</v>
      </c>
      <c r="M206" s="244"/>
      <c r="N206" s="244" t="str">
        <f t="shared" si="30"/>
        <v>K-C6</v>
      </c>
      <c r="O206" s="244"/>
      <c r="P206" s="244"/>
      <c r="Q206" s="244" t="str">
        <f>VLOOKUP(K206,TONG_SL!$A:$D,3,0)</f>
        <v>Hộp</v>
      </c>
      <c r="R206" s="160">
        <v>2</v>
      </c>
      <c r="S206" s="159"/>
      <c r="T206" s="159" t="e">
        <f>VLOOKUP(VLOOKUP(G206,Ma_KH!$A:$R,18,0)&amp;K206,Gia_MB!$A:$F,6,0)</f>
        <v>#N/A</v>
      </c>
      <c r="U206" s="254" t="e">
        <f t="shared" si="31"/>
        <v>#N/A</v>
      </c>
      <c r="V206" s="159"/>
      <c r="W206" s="246" t="e">
        <f t="shared" si="32"/>
        <v>#N/A</v>
      </c>
      <c r="X206" s="247" t="str">
        <f t="shared" si="33"/>
        <v>8</v>
      </c>
      <c r="Y206" s="159"/>
      <c r="Z206" s="254" t="e">
        <f t="shared" si="34"/>
        <v>#N/A</v>
      </c>
      <c r="AA206" s="5">
        <f>VLOOKUP(G206,Ma_KH!$A:$R,14,0)</f>
        <v>51</v>
      </c>
    </row>
    <row r="207" spans="1:27" x14ac:dyDescent="0.25">
      <c r="A207" s="289">
        <v>46113</v>
      </c>
      <c r="B207" s="290">
        <v>24237</v>
      </c>
      <c r="C207" s="284" t="s">
        <v>15253</v>
      </c>
      <c r="D207" s="282">
        <v>46114</v>
      </c>
      <c r="E207" s="316"/>
      <c r="F207" s="291"/>
      <c r="G207" s="317" t="s">
        <v>12197</v>
      </c>
      <c r="H207" s="309"/>
      <c r="I207" s="317" t="s">
        <v>12197</v>
      </c>
      <c r="J207" s="290" t="s">
        <v>1788</v>
      </c>
      <c r="K207" s="290" t="s">
        <v>52</v>
      </c>
      <c r="L207" s="244" t="str">
        <f>VLOOKUP($K207,[1]TONG_SL!$A$1:$D$65536,2,0)</f>
        <v>Gà xì dầu 500g</v>
      </c>
      <c r="M207" s="244"/>
      <c r="N207" s="244" t="str">
        <f t="shared" si="30"/>
        <v>K-C6</v>
      </c>
      <c r="O207" s="244"/>
      <c r="P207" s="244"/>
      <c r="Q207" s="244" t="str">
        <f>VLOOKUP(K207,TONG_SL!$A:$D,3,0)</f>
        <v>Túi</v>
      </c>
      <c r="R207" s="160">
        <v>5</v>
      </c>
      <c r="S207" s="159"/>
      <c r="T207" s="159">
        <f>VLOOKUP(VLOOKUP(G207,Ma_KH!$A:$R,18,0)&amp;K207,Gia_MB!$A:$F,6,0)</f>
        <v>111606</v>
      </c>
      <c r="U207" s="254">
        <f t="shared" si="31"/>
        <v>558030</v>
      </c>
      <c r="V207" s="159"/>
      <c r="W207" s="246">
        <f t="shared" si="32"/>
        <v>0</v>
      </c>
      <c r="X207" s="247" t="str">
        <f t="shared" si="33"/>
        <v>8</v>
      </c>
      <c r="Y207" s="159"/>
      <c r="Z207" s="254">
        <f t="shared" si="34"/>
        <v>44642.400000000001</v>
      </c>
      <c r="AA207" s="5">
        <f>VLOOKUP(G207,Ma_KH!$A:$R,14,0)</f>
        <v>51</v>
      </c>
    </row>
    <row r="208" spans="1:27" x14ac:dyDescent="0.25">
      <c r="A208" s="289">
        <v>46113</v>
      </c>
      <c r="B208" s="290">
        <v>24237</v>
      </c>
      <c r="C208" s="284" t="s">
        <v>15253</v>
      </c>
      <c r="D208" s="282">
        <v>46114</v>
      </c>
      <c r="E208" s="316"/>
      <c r="F208" s="291"/>
      <c r="G208" s="317" t="s">
        <v>12197</v>
      </c>
      <c r="H208" s="309"/>
      <c r="I208" s="317" t="s">
        <v>12197</v>
      </c>
      <c r="J208" s="290" t="s">
        <v>1788</v>
      </c>
      <c r="K208" s="290" t="s">
        <v>553</v>
      </c>
      <c r="L208" s="244" t="str">
        <f>VLOOKUP($K208,[1]TONG_SL!$A$1:$D$65536,2,0)</f>
        <v>Gà muối hun khói 300g</v>
      </c>
      <c r="M208" s="244"/>
      <c r="N208" s="244" t="str">
        <f t="shared" si="30"/>
        <v>K-C6</v>
      </c>
      <c r="O208" s="244"/>
      <c r="P208" s="244"/>
      <c r="Q208" s="244" t="str">
        <f>VLOOKUP(K208,TONG_SL!$A:$D,3,0)</f>
        <v>Túi</v>
      </c>
      <c r="R208" s="160">
        <v>3</v>
      </c>
      <c r="S208" s="159"/>
      <c r="T208" s="159">
        <f>VLOOKUP(VLOOKUP(G208,Ma_KH!$A:$R,18,0)&amp;K208,Gia_MB!$A:$F,6,0)</f>
        <v>70000</v>
      </c>
      <c r="U208" s="254">
        <f t="shared" si="31"/>
        <v>210000</v>
      </c>
      <c r="V208" s="159"/>
      <c r="W208" s="246">
        <f t="shared" si="32"/>
        <v>0</v>
      </c>
      <c r="X208" s="247" t="str">
        <f t="shared" si="33"/>
        <v>8</v>
      </c>
      <c r="Y208" s="159"/>
      <c r="Z208" s="254">
        <f t="shared" si="34"/>
        <v>16800</v>
      </c>
      <c r="AA208" s="5">
        <f>VLOOKUP(G208,Ma_KH!$A:$R,14,0)</f>
        <v>51</v>
      </c>
    </row>
    <row r="209" spans="1:27" x14ac:dyDescent="0.25">
      <c r="A209" s="289">
        <v>46113</v>
      </c>
      <c r="B209" s="290">
        <v>24237</v>
      </c>
      <c r="C209" s="284" t="s">
        <v>15253</v>
      </c>
      <c r="D209" s="282">
        <v>46114</v>
      </c>
      <c r="E209" s="316"/>
      <c r="F209" s="291"/>
      <c r="G209" s="317" t="s">
        <v>12197</v>
      </c>
      <c r="H209" s="309"/>
      <c r="I209" s="317" t="s">
        <v>12197</v>
      </c>
      <c r="J209" s="290" t="s">
        <v>1788</v>
      </c>
      <c r="K209" s="290" t="s">
        <v>7263</v>
      </c>
      <c r="L209" s="244" t="str">
        <f>VLOOKUP($K209,[1]TONG_SL!$A$1:$D$65536,2,0)</f>
        <v>Lạp xưởng Tây Bắc 500g</v>
      </c>
      <c r="M209" s="244"/>
      <c r="N209" s="244" t="str">
        <f t="shared" si="30"/>
        <v>K-C6</v>
      </c>
      <c r="O209" s="244"/>
      <c r="P209" s="244"/>
      <c r="Q209" s="244" t="str">
        <f>VLOOKUP(K209,TONG_SL!$A:$D,3,0)</f>
        <v>Túi</v>
      </c>
      <c r="R209" s="160">
        <v>3</v>
      </c>
      <c r="S209" s="159"/>
      <c r="T209" s="159" t="e">
        <f>VLOOKUP(VLOOKUP(G209,Ma_KH!$A:$R,18,0)&amp;K209,Gia_MB!$A:$F,6,0)</f>
        <v>#N/A</v>
      </c>
      <c r="U209" s="254" t="e">
        <f t="shared" si="31"/>
        <v>#N/A</v>
      </c>
      <c r="V209" s="159"/>
      <c r="W209" s="246" t="e">
        <f t="shared" si="32"/>
        <v>#N/A</v>
      </c>
      <c r="X209" s="247" t="str">
        <f t="shared" si="33"/>
        <v>8</v>
      </c>
      <c r="Y209" s="159"/>
      <c r="Z209" s="254" t="e">
        <f t="shared" si="34"/>
        <v>#N/A</v>
      </c>
      <c r="AA209" s="5">
        <f>VLOOKUP(G209,Ma_KH!$A:$R,14,0)</f>
        <v>51</v>
      </c>
    </row>
    <row r="210" spans="1:27" x14ac:dyDescent="0.25">
      <c r="A210" s="289">
        <v>46113</v>
      </c>
      <c r="B210" s="290">
        <v>24255</v>
      </c>
      <c r="C210" s="284" t="s">
        <v>15253</v>
      </c>
      <c r="D210" s="282">
        <v>46114</v>
      </c>
      <c r="E210" s="316"/>
      <c r="F210" s="291"/>
      <c r="G210" s="317" t="s">
        <v>12226</v>
      </c>
      <c r="H210" s="309"/>
      <c r="I210" s="317" t="s">
        <v>12226</v>
      </c>
      <c r="J210" s="290" t="s">
        <v>1788</v>
      </c>
      <c r="K210" s="290" t="s">
        <v>37</v>
      </c>
      <c r="L210" s="244" t="str">
        <f>VLOOKUP($K210,[1]TONG_SL!$A$1:$D$65536,2,0)</f>
        <v>Chả cốm 300g</v>
      </c>
      <c r="M210" s="244"/>
      <c r="N210" s="244" t="str">
        <f t="shared" si="30"/>
        <v>K-C6</v>
      </c>
      <c r="O210" s="244"/>
      <c r="P210" s="244"/>
      <c r="Q210" s="244" t="str">
        <f>VLOOKUP(K210,TONG_SL!$A:$D,3,0)</f>
        <v>Túi</v>
      </c>
      <c r="R210" s="160">
        <v>2</v>
      </c>
      <c r="S210" s="159"/>
      <c r="T210" s="159">
        <f>VLOOKUP(VLOOKUP(G210,Ma_KH!$A:$R,18,0)&amp;K210,Gia_MB!$A:$F,6,0)</f>
        <v>74250</v>
      </c>
      <c r="U210" s="254">
        <f t="shared" si="31"/>
        <v>148500</v>
      </c>
      <c r="V210" s="159"/>
      <c r="W210" s="246">
        <f t="shared" si="32"/>
        <v>0</v>
      </c>
      <c r="X210" s="247" t="str">
        <f t="shared" si="33"/>
        <v>8</v>
      </c>
      <c r="Y210" s="159"/>
      <c r="Z210" s="254">
        <f t="shared" si="34"/>
        <v>11880</v>
      </c>
      <c r="AA210" s="5">
        <f>VLOOKUP(G210,Ma_KH!$A:$R,14,0)</f>
        <v>51</v>
      </c>
    </row>
    <row r="211" spans="1:27" x14ac:dyDescent="0.25">
      <c r="A211" s="289">
        <v>46113</v>
      </c>
      <c r="B211" s="290">
        <v>24255</v>
      </c>
      <c r="C211" s="284" t="s">
        <v>15253</v>
      </c>
      <c r="D211" s="282">
        <v>46114</v>
      </c>
      <c r="E211" s="316"/>
      <c r="F211" s="291"/>
      <c r="G211" s="317" t="s">
        <v>12226</v>
      </c>
      <c r="H211" s="309"/>
      <c r="I211" s="317" t="s">
        <v>12226</v>
      </c>
      <c r="J211" s="290" t="s">
        <v>1788</v>
      </c>
      <c r="K211" s="290" t="s">
        <v>39</v>
      </c>
      <c r="L211" s="244" t="str">
        <f>VLOOKUP($K211,[1]TONG_SL!$A$1:$D$65536,2,0)</f>
        <v>Chả nướng 300g</v>
      </c>
      <c r="M211" s="244"/>
      <c r="N211" s="244" t="str">
        <f t="shared" si="30"/>
        <v>K-C6</v>
      </c>
      <c r="O211" s="244"/>
      <c r="P211" s="244"/>
      <c r="Q211" s="244" t="str">
        <f>VLOOKUP(K211,TONG_SL!$A:$D,3,0)</f>
        <v>Túi</v>
      </c>
      <c r="R211" s="160">
        <v>2</v>
      </c>
      <c r="S211" s="159"/>
      <c r="T211" s="159">
        <f>VLOOKUP(VLOOKUP(G211,Ma_KH!$A:$R,18,0)&amp;K211,Gia_MB!$A:$F,6,0)</f>
        <v>70950</v>
      </c>
      <c r="U211" s="254">
        <f t="shared" si="31"/>
        <v>141900</v>
      </c>
      <c r="V211" s="159"/>
      <c r="W211" s="246">
        <f t="shared" si="32"/>
        <v>0</v>
      </c>
      <c r="X211" s="247" t="str">
        <f t="shared" si="33"/>
        <v>8</v>
      </c>
      <c r="Y211" s="159"/>
      <c r="Z211" s="254">
        <f t="shared" si="34"/>
        <v>11352</v>
      </c>
      <c r="AA211" s="5">
        <f>VLOOKUP(G211,Ma_KH!$A:$R,14,0)</f>
        <v>51</v>
      </c>
    </row>
    <row r="212" spans="1:27" x14ac:dyDescent="0.25">
      <c r="A212" s="289">
        <v>46113</v>
      </c>
      <c r="B212" s="290">
        <v>24255</v>
      </c>
      <c r="C212" s="284" t="s">
        <v>15253</v>
      </c>
      <c r="D212" s="282">
        <v>46114</v>
      </c>
      <c r="E212" s="316"/>
      <c r="F212" s="291"/>
      <c r="G212" s="317" t="s">
        <v>12226</v>
      </c>
      <c r="H212" s="309"/>
      <c r="I212" s="317" t="s">
        <v>12226</v>
      </c>
      <c r="J212" s="290" t="s">
        <v>1788</v>
      </c>
      <c r="K212" s="290" t="s">
        <v>598</v>
      </c>
      <c r="L212" s="244" t="str">
        <f>VLOOKUP($K212,[1]TONG_SL!$A$1:$D$65536,2,0)</f>
        <v>Chân gà sả tắc 250g</v>
      </c>
      <c r="M212" s="244"/>
      <c r="N212" s="244" t="str">
        <f t="shared" si="30"/>
        <v>K-C6</v>
      </c>
      <c r="O212" s="244"/>
      <c r="P212" s="244"/>
      <c r="Q212" s="244" t="str">
        <f>VLOOKUP(K212,TONG_SL!$A:$D,3,0)</f>
        <v>Hộp</v>
      </c>
      <c r="R212" s="160">
        <v>1</v>
      </c>
      <c r="S212" s="159"/>
      <c r="T212" s="159" t="e">
        <f>VLOOKUP(VLOOKUP(G212,Ma_KH!$A:$R,18,0)&amp;K212,Gia_MB!$A:$F,6,0)</f>
        <v>#N/A</v>
      </c>
      <c r="U212" s="254" t="e">
        <f t="shared" si="31"/>
        <v>#N/A</v>
      </c>
      <c r="V212" s="159"/>
      <c r="W212" s="246" t="e">
        <f t="shared" si="32"/>
        <v>#N/A</v>
      </c>
      <c r="X212" s="247" t="str">
        <f t="shared" si="33"/>
        <v>8</v>
      </c>
      <c r="Y212" s="159"/>
      <c r="Z212" s="254" t="e">
        <f t="shared" si="34"/>
        <v>#N/A</v>
      </c>
      <c r="AA212" s="5">
        <f>VLOOKUP(G212,Ma_KH!$A:$R,14,0)</f>
        <v>51</v>
      </c>
    </row>
    <row r="213" spans="1:27" x14ac:dyDescent="0.25">
      <c r="A213" s="289">
        <v>46113</v>
      </c>
      <c r="B213" s="290">
        <v>24255</v>
      </c>
      <c r="C213" s="284" t="s">
        <v>15253</v>
      </c>
      <c r="D213" s="282">
        <v>46114</v>
      </c>
      <c r="E213" s="316"/>
      <c r="F213" s="291"/>
      <c r="G213" s="317" t="s">
        <v>12226</v>
      </c>
      <c r="H213" s="309"/>
      <c r="I213" s="317" t="s">
        <v>12226</v>
      </c>
      <c r="J213" s="290" t="s">
        <v>1788</v>
      </c>
      <c r="K213" s="290" t="s">
        <v>27</v>
      </c>
      <c r="L213" s="244" t="str">
        <f>VLOOKUP($K213,[1]TONG_SL!$A$1:$D$65536,2,0)</f>
        <v>Chân giò heo muối 300g</v>
      </c>
      <c r="M213" s="244"/>
      <c r="N213" s="244" t="str">
        <f t="shared" si="30"/>
        <v>K-C6</v>
      </c>
      <c r="O213" s="244"/>
      <c r="P213" s="244"/>
      <c r="Q213" s="244" t="str">
        <f>VLOOKUP(K213,TONG_SL!$A:$D,3,0)</f>
        <v>Túi</v>
      </c>
      <c r="R213" s="160">
        <v>6</v>
      </c>
      <c r="S213" s="159"/>
      <c r="T213" s="159">
        <f>VLOOKUP(VLOOKUP(G213,Ma_KH!$A:$R,18,0)&amp;K213,Gia_MB!$A:$F,6,0)</f>
        <v>73431</v>
      </c>
      <c r="U213" s="254">
        <f t="shared" si="31"/>
        <v>440586</v>
      </c>
      <c r="V213" s="159"/>
      <c r="W213" s="246">
        <f t="shared" si="32"/>
        <v>0</v>
      </c>
      <c r="X213" s="247" t="str">
        <f t="shared" si="33"/>
        <v>8</v>
      </c>
      <c r="Y213" s="159"/>
      <c r="Z213" s="254">
        <f t="shared" si="34"/>
        <v>35246.879999999997</v>
      </c>
      <c r="AA213" s="5">
        <f>VLOOKUP(G213,Ma_KH!$A:$R,14,0)</f>
        <v>51</v>
      </c>
    </row>
    <row r="214" spans="1:27" x14ac:dyDescent="0.25">
      <c r="A214" s="289">
        <v>46113</v>
      </c>
      <c r="B214" s="290">
        <v>24255</v>
      </c>
      <c r="C214" s="284" t="s">
        <v>15253</v>
      </c>
      <c r="D214" s="282">
        <v>46114</v>
      </c>
      <c r="E214" s="316"/>
      <c r="F214" s="291"/>
      <c r="G214" s="317" t="s">
        <v>12226</v>
      </c>
      <c r="H214" s="309"/>
      <c r="I214" s="317" t="s">
        <v>12226</v>
      </c>
      <c r="J214" s="290" t="s">
        <v>1788</v>
      </c>
      <c r="K214" s="290" t="s">
        <v>542</v>
      </c>
      <c r="L214" s="244" t="str">
        <f>VLOOKUP($K214,[1]TONG_SL!$A$1:$D$65536,2,0)</f>
        <v>Chân giò heo muối 500g</v>
      </c>
      <c r="M214" s="244"/>
      <c r="N214" s="244" t="str">
        <f t="shared" si="30"/>
        <v>K-C6</v>
      </c>
      <c r="O214" s="244"/>
      <c r="P214" s="244"/>
      <c r="Q214" s="244" t="str">
        <f>VLOOKUP(K214,TONG_SL!$A:$D,3,0)</f>
        <v>Túi</v>
      </c>
      <c r="R214" s="160">
        <v>3</v>
      </c>
      <c r="S214" s="159"/>
      <c r="T214" s="159">
        <f>VLOOKUP(VLOOKUP(G214,Ma_KH!$A:$R,18,0)&amp;K214,Gia_MB!$A:$F,6,0)</f>
        <v>119066</v>
      </c>
      <c r="U214" s="254">
        <f t="shared" si="31"/>
        <v>357198</v>
      </c>
      <c r="V214" s="159"/>
      <c r="W214" s="246">
        <f t="shared" si="32"/>
        <v>0</v>
      </c>
      <c r="X214" s="247" t="str">
        <f t="shared" si="33"/>
        <v>8</v>
      </c>
      <c r="Y214" s="159"/>
      <c r="Z214" s="254">
        <f t="shared" si="34"/>
        <v>28575.84</v>
      </c>
      <c r="AA214" s="5">
        <f>VLOOKUP(G214,Ma_KH!$A:$R,14,0)</f>
        <v>51</v>
      </c>
    </row>
    <row r="215" spans="1:27" x14ac:dyDescent="0.25">
      <c r="A215" s="289">
        <v>46113</v>
      </c>
      <c r="B215" s="290">
        <v>24255</v>
      </c>
      <c r="C215" s="284" t="s">
        <v>15253</v>
      </c>
      <c r="D215" s="282">
        <v>46114</v>
      </c>
      <c r="E215" s="316"/>
      <c r="F215" s="291"/>
      <c r="G215" s="317" t="s">
        <v>12226</v>
      </c>
      <c r="H215" s="309"/>
      <c r="I215" s="317" t="s">
        <v>12226</v>
      </c>
      <c r="J215" s="290" t="s">
        <v>1788</v>
      </c>
      <c r="K215" s="290" t="s">
        <v>15250</v>
      </c>
      <c r="L215" s="244" t="str">
        <f>VLOOKUP($K215,[1]TONG_SL!$A$1:$D$65536,2,0)</f>
        <v>Chân giò heo muối vị Tayaki 450g</v>
      </c>
      <c r="M215" s="244"/>
      <c r="N215" s="244" t="str">
        <f t="shared" ref="N215:N249" si="35">IF($B215&lt;&gt;"","K-C6","")</f>
        <v>K-C6</v>
      </c>
      <c r="O215" s="244"/>
      <c r="P215" s="244"/>
      <c r="Q215" s="244" t="str">
        <f>VLOOKUP(K215,TONG_SL!$A:$D,3,0)</f>
        <v>Túi</v>
      </c>
      <c r="R215" s="160">
        <v>2</v>
      </c>
      <c r="S215" s="159"/>
      <c r="T215" s="159" t="e">
        <f>VLOOKUP(VLOOKUP(G215,Ma_KH!$A:$R,18,0)&amp;K215,Gia_MB!$A:$F,6,0)</f>
        <v>#N/A</v>
      </c>
      <c r="U215" s="254" t="e">
        <f t="shared" ref="U215:U246" si="36">T215*R215</f>
        <v>#N/A</v>
      </c>
      <c r="V215" s="159"/>
      <c r="W215" s="246" t="e">
        <f t="shared" ref="W215:W246" si="37">U215*V215</f>
        <v>#N/A</v>
      </c>
      <c r="X215" s="247" t="str">
        <f t="shared" ref="X215:X249" si="38">IF(B215&lt;&gt;"","8","0")</f>
        <v>8</v>
      </c>
      <c r="Y215" s="159"/>
      <c r="Z215" s="254" t="e">
        <f t="shared" ref="Z215:Z249" si="39">U215*X215%</f>
        <v>#N/A</v>
      </c>
      <c r="AA215" s="5">
        <f>VLOOKUP(G215,Ma_KH!$A:$R,14,0)</f>
        <v>51</v>
      </c>
    </row>
    <row r="216" spans="1:27" x14ac:dyDescent="0.25">
      <c r="A216" s="289">
        <v>46113</v>
      </c>
      <c r="B216" s="290">
        <v>24255</v>
      </c>
      <c r="C216" s="284" t="s">
        <v>15253</v>
      </c>
      <c r="D216" s="282">
        <v>46114</v>
      </c>
      <c r="E216" s="316"/>
      <c r="F216" s="291"/>
      <c r="G216" s="317" t="s">
        <v>12226</v>
      </c>
      <c r="H216" s="309"/>
      <c r="I216" s="317" t="s">
        <v>12226</v>
      </c>
      <c r="J216" s="290" t="s">
        <v>1788</v>
      </c>
      <c r="K216" s="290" t="s">
        <v>553</v>
      </c>
      <c r="L216" s="244" t="str">
        <f>VLOOKUP($K216,[1]TONG_SL!$A$1:$D$65536,2,0)</f>
        <v>Gà muối hun khói 300g</v>
      </c>
      <c r="M216" s="244"/>
      <c r="N216" s="244" t="str">
        <f t="shared" si="35"/>
        <v>K-C6</v>
      </c>
      <c r="O216" s="244"/>
      <c r="P216" s="244"/>
      <c r="Q216" s="244" t="str">
        <f>VLOOKUP(K216,TONG_SL!$A:$D,3,0)</f>
        <v>Túi</v>
      </c>
      <c r="R216" s="160">
        <v>3</v>
      </c>
      <c r="S216" s="159"/>
      <c r="T216" s="159">
        <f>VLOOKUP(VLOOKUP(G216,Ma_KH!$A:$R,18,0)&amp;K216,Gia_MB!$A:$F,6,0)</f>
        <v>70000</v>
      </c>
      <c r="U216" s="254">
        <f t="shared" si="36"/>
        <v>210000</v>
      </c>
      <c r="V216" s="159"/>
      <c r="W216" s="246">
        <f t="shared" si="37"/>
        <v>0</v>
      </c>
      <c r="X216" s="247" t="str">
        <f t="shared" si="38"/>
        <v>8</v>
      </c>
      <c r="Y216" s="159"/>
      <c r="Z216" s="254">
        <f t="shared" si="39"/>
        <v>16800</v>
      </c>
      <c r="AA216" s="5">
        <f>VLOOKUP(G216,Ma_KH!$A:$R,14,0)</f>
        <v>51</v>
      </c>
    </row>
    <row r="217" spans="1:27" x14ac:dyDescent="0.25">
      <c r="A217" s="289">
        <v>46113</v>
      </c>
      <c r="B217" s="290">
        <v>24255</v>
      </c>
      <c r="C217" s="284" t="s">
        <v>15253</v>
      </c>
      <c r="D217" s="282">
        <v>46114</v>
      </c>
      <c r="E217" s="316"/>
      <c r="F217" s="291"/>
      <c r="G217" s="317" t="s">
        <v>12226</v>
      </c>
      <c r="H217" s="309"/>
      <c r="I217" s="317" t="s">
        <v>12226</v>
      </c>
      <c r="J217" s="290" t="s">
        <v>1788</v>
      </c>
      <c r="K217" s="290" t="s">
        <v>30</v>
      </c>
      <c r="L217" s="244" t="str">
        <f>VLOOKUP($K217,[1]TONG_SL!$A$1:$D$65536,2,0)</f>
        <v>Gà muối 500g</v>
      </c>
      <c r="M217" s="244"/>
      <c r="N217" s="244" t="str">
        <f t="shared" si="35"/>
        <v>K-C6</v>
      </c>
      <c r="O217" s="244"/>
      <c r="P217" s="244"/>
      <c r="Q217" s="244" t="str">
        <f>VLOOKUP(K217,TONG_SL!$A:$D,3,0)</f>
        <v>Túi</v>
      </c>
      <c r="R217" s="160">
        <v>2</v>
      </c>
      <c r="S217" s="159"/>
      <c r="T217" s="159">
        <f>VLOOKUP(VLOOKUP(G217,Ma_KH!$A:$R,18,0)&amp;K217,Gia_MB!$A:$F,6,0)</f>
        <v>111058</v>
      </c>
      <c r="U217" s="254">
        <f t="shared" si="36"/>
        <v>222116</v>
      </c>
      <c r="V217" s="159"/>
      <c r="W217" s="246">
        <f t="shared" si="37"/>
        <v>0</v>
      </c>
      <c r="X217" s="247" t="str">
        <f t="shared" si="38"/>
        <v>8</v>
      </c>
      <c r="Y217" s="159"/>
      <c r="Z217" s="254">
        <f t="shared" si="39"/>
        <v>17769.28</v>
      </c>
      <c r="AA217" s="5">
        <f>VLOOKUP(G217,Ma_KH!$A:$R,14,0)</f>
        <v>51</v>
      </c>
    </row>
    <row r="218" spans="1:27" x14ac:dyDescent="0.25">
      <c r="A218" s="289">
        <v>46113</v>
      </c>
      <c r="B218" s="290">
        <v>24255</v>
      </c>
      <c r="C218" s="284" t="s">
        <v>15253</v>
      </c>
      <c r="D218" s="282">
        <v>46114</v>
      </c>
      <c r="E218" s="316"/>
      <c r="F218" s="291"/>
      <c r="G218" s="317" t="s">
        <v>12226</v>
      </c>
      <c r="H218" s="309"/>
      <c r="I218" s="317" t="s">
        <v>12226</v>
      </c>
      <c r="J218" s="290" t="s">
        <v>1788</v>
      </c>
      <c r="K218" s="290" t="s">
        <v>7263</v>
      </c>
      <c r="L218" s="244" t="str">
        <f>VLOOKUP($K218,[1]TONG_SL!$A$1:$D$65536,2,0)</f>
        <v>Lạp xưởng Tây Bắc 500g</v>
      </c>
      <c r="M218" s="244"/>
      <c r="N218" s="244" t="str">
        <f t="shared" si="35"/>
        <v>K-C6</v>
      </c>
      <c r="O218" s="244"/>
      <c r="P218" s="244"/>
      <c r="Q218" s="244" t="str">
        <f>VLOOKUP(K218,TONG_SL!$A:$D,3,0)</f>
        <v>Túi</v>
      </c>
      <c r="R218" s="159">
        <v>2</v>
      </c>
      <c r="S218" s="159"/>
      <c r="T218" s="159" t="e">
        <f>VLOOKUP(VLOOKUP(G218,Ma_KH!$A:$R,18,0)&amp;K218,Gia_MB!$A:$F,6,0)</f>
        <v>#N/A</v>
      </c>
      <c r="U218" s="254" t="e">
        <f t="shared" si="36"/>
        <v>#N/A</v>
      </c>
      <c r="V218" s="159"/>
      <c r="W218" s="246" t="e">
        <f t="shared" si="37"/>
        <v>#N/A</v>
      </c>
      <c r="X218" s="247" t="str">
        <f t="shared" si="38"/>
        <v>8</v>
      </c>
      <c r="Y218" s="159"/>
      <c r="Z218" s="254" t="e">
        <f t="shared" si="39"/>
        <v>#N/A</v>
      </c>
      <c r="AA218" s="5">
        <f>VLOOKUP(G218,Ma_KH!$A:$R,14,0)</f>
        <v>51</v>
      </c>
    </row>
    <row r="219" spans="1:27" x14ac:dyDescent="0.25">
      <c r="A219" s="289">
        <v>46113</v>
      </c>
      <c r="B219" s="290">
        <v>24255</v>
      </c>
      <c r="C219" s="284" t="s">
        <v>15253</v>
      </c>
      <c r="D219" s="282">
        <v>46114</v>
      </c>
      <c r="E219" s="316"/>
      <c r="F219" s="291"/>
      <c r="G219" s="317" t="s">
        <v>12226</v>
      </c>
      <c r="H219" s="309"/>
      <c r="I219" s="317" t="s">
        <v>12226</v>
      </c>
      <c r="J219" s="290" t="s">
        <v>1788</v>
      </c>
      <c r="K219" s="290" t="s">
        <v>48</v>
      </c>
      <c r="L219" s="244" t="str">
        <f>VLOOKUP($K219,[1]TONG_SL!$A$1:$D$65536,2,0)</f>
        <v>Mọc Nấm Hương 250g</v>
      </c>
      <c r="M219" s="244"/>
      <c r="N219" s="244" t="str">
        <f t="shared" si="35"/>
        <v>K-C6</v>
      </c>
      <c r="O219" s="244"/>
      <c r="P219" s="244"/>
      <c r="Q219" s="244" t="str">
        <f>VLOOKUP(K219,TONG_SL!$A:$D,3,0)</f>
        <v>Túi</v>
      </c>
      <c r="R219" s="160">
        <v>3</v>
      </c>
      <c r="S219" s="159"/>
      <c r="T219" s="159">
        <f>VLOOKUP(VLOOKUP(G219,Ma_KH!$A:$R,18,0)&amp;K219,Gia_MB!$A:$F,6,0)</f>
        <v>46000</v>
      </c>
      <c r="U219" s="254">
        <f t="shared" si="36"/>
        <v>138000</v>
      </c>
      <c r="V219" s="159"/>
      <c r="W219" s="246">
        <f t="shared" si="37"/>
        <v>0</v>
      </c>
      <c r="X219" s="247" t="str">
        <f t="shared" si="38"/>
        <v>8</v>
      </c>
      <c r="Y219" s="159"/>
      <c r="Z219" s="254">
        <f t="shared" si="39"/>
        <v>11040</v>
      </c>
      <c r="AA219" s="5">
        <f>VLOOKUP(G219,Ma_KH!$A:$R,14,0)</f>
        <v>51</v>
      </c>
    </row>
    <row r="220" spans="1:27" x14ac:dyDescent="0.25">
      <c r="A220" s="289">
        <v>46113</v>
      </c>
      <c r="B220" s="290">
        <v>24255</v>
      </c>
      <c r="C220" s="284" t="s">
        <v>15253</v>
      </c>
      <c r="D220" s="282">
        <v>46114</v>
      </c>
      <c r="E220" s="316"/>
      <c r="F220" s="291"/>
      <c r="G220" s="317" t="s">
        <v>12226</v>
      </c>
      <c r="H220" s="309"/>
      <c r="I220" s="317" t="s">
        <v>12226</v>
      </c>
      <c r="J220" s="290" t="s">
        <v>1788</v>
      </c>
      <c r="K220" s="290" t="s">
        <v>600</v>
      </c>
      <c r="L220" s="244" t="str">
        <f>VLOOKUP($K220,[1]TONG_SL!$A$1:$D$65536,2,0)</f>
        <v>Tai heo sốt thái 250g</v>
      </c>
      <c r="M220" s="244"/>
      <c r="N220" s="244" t="str">
        <f t="shared" si="35"/>
        <v>K-C6</v>
      </c>
      <c r="O220" s="244"/>
      <c r="P220" s="244"/>
      <c r="Q220" s="244" t="str">
        <f>VLOOKUP(K220,TONG_SL!$A:$D,3,0)</f>
        <v>Hộp</v>
      </c>
      <c r="R220" s="160">
        <v>1</v>
      </c>
      <c r="S220" s="159"/>
      <c r="T220" s="159" t="e">
        <f>VLOOKUP(VLOOKUP(G220,Ma_KH!$A:$R,18,0)&amp;K220,Gia_MB!$A:$F,6,0)</f>
        <v>#N/A</v>
      </c>
      <c r="U220" s="254" t="e">
        <f t="shared" si="36"/>
        <v>#N/A</v>
      </c>
      <c r="V220" s="159"/>
      <c r="W220" s="246" t="e">
        <f t="shared" si="37"/>
        <v>#N/A</v>
      </c>
      <c r="X220" s="247" t="str">
        <f t="shared" si="38"/>
        <v>8</v>
      </c>
      <c r="Y220" s="159"/>
      <c r="Z220" s="254" t="e">
        <f t="shared" si="39"/>
        <v>#N/A</v>
      </c>
      <c r="AA220" s="5">
        <f>VLOOKUP(G220,Ma_KH!$A:$R,14,0)</f>
        <v>51</v>
      </c>
    </row>
    <row r="221" spans="1:27" x14ac:dyDescent="0.25">
      <c r="A221" s="289">
        <v>46113</v>
      </c>
      <c r="B221" s="290">
        <v>24236</v>
      </c>
      <c r="C221" s="284" t="s">
        <v>15253</v>
      </c>
      <c r="D221" s="282">
        <v>46114</v>
      </c>
      <c r="E221" s="316"/>
      <c r="F221" s="291"/>
      <c r="G221" s="317" t="s">
        <v>12225</v>
      </c>
      <c r="H221" s="309"/>
      <c r="I221" s="317" t="s">
        <v>12225</v>
      </c>
      <c r="J221" s="290" t="s">
        <v>1788</v>
      </c>
      <c r="K221" s="290" t="s">
        <v>39</v>
      </c>
      <c r="L221" s="244" t="str">
        <f>VLOOKUP($K221,[1]TONG_SL!$A$1:$D$65536,2,0)</f>
        <v>Chả nướng 300g</v>
      </c>
      <c r="M221" s="244"/>
      <c r="N221" s="244" t="str">
        <f t="shared" si="35"/>
        <v>K-C6</v>
      </c>
      <c r="O221" s="244"/>
      <c r="P221" s="244"/>
      <c r="Q221" s="244" t="str">
        <f>VLOOKUP(K221,TONG_SL!$A:$D,3,0)</f>
        <v>Túi</v>
      </c>
      <c r="R221" s="160">
        <v>2</v>
      </c>
      <c r="S221" s="159"/>
      <c r="T221" s="159">
        <f>VLOOKUP(VLOOKUP(G221,Ma_KH!$A:$R,18,0)&amp;K221,Gia_MB!$A:$F,6,0)</f>
        <v>70950</v>
      </c>
      <c r="U221" s="254">
        <f t="shared" si="36"/>
        <v>141900</v>
      </c>
      <c r="V221" s="159"/>
      <c r="W221" s="246">
        <f t="shared" si="37"/>
        <v>0</v>
      </c>
      <c r="X221" s="247" t="str">
        <f t="shared" si="38"/>
        <v>8</v>
      </c>
      <c r="Y221" s="159"/>
      <c r="Z221" s="254">
        <f t="shared" si="39"/>
        <v>11352</v>
      </c>
      <c r="AA221" s="5">
        <f>VLOOKUP(G221,Ma_KH!$A:$R,14,0)</f>
        <v>51</v>
      </c>
    </row>
    <row r="222" spans="1:27" x14ac:dyDescent="0.25">
      <c r="A222" s="289">
        <v>46113</v>
      </c>
      <c r="B222" s="290">
        <v>24236</v>
      </c>
      <c r="C222" s="284" t="s">
        <v>15253</v>
      </c>
      <c r="D222" s="282">
        <v>46114</v>
      </c>
      <c r="E222" s="316"/>
      <c r="F222" s="291"/>
      <c r="G222" s="317" t="s">
        <v>12225</v>
      </c>
      <c r="H222" s="309"/>
      <c r="I222" s="317" t="s">
        <v>12225</v>
      </c>
      <c r="J222" s="290" t="s">
        <v>1788</v>
      </c>
      <c r="K222" s="290" t="s">
        <v>27</v>
      </c>
      <c r="L222" s="244" t="str">
        <f>VLOOKUP($K222,[1]TONG_SL!$A$1:$D$65536,2,0)</f>
        <v>Chân giò heo muối 300g</v>
      </c>
      <c r="M222" s="244"/>
      <c r="N222" s="244" t="str">
        <f t="shared" si="35"/>
        <v>K-C6</v>
      </c>
      <c r="O222" s="244"/>
      <c r="P222" s="244"/>
      <c r="Q222" s="244" t="str">
        <f>VLOOKUP(K222,TONG_SL!$A:$D,3,0)</f>
        <v>Túi</v>
      </c>
      <c r="R222" s="160">
        <v>5</v>
      </c>
      <c r="S222" s="159"/>
      <c r="T222" s="159">
        <f>VLOOKUP(VLOOKUP(G222,Ma_KH!$A:$R,18,0)&amp;K222,Gia_MB!$A:$F,6,0)</f>
        <v>73431</v>
      </c>
      <c r="U222" s="254">
        <f t="shared" si="36"/>
        <v>367155</v>
      </c>
      <c r="V222" s="159"/>
      <c r="W222" s="246">
        <f t="shared" si="37"/>
        <v>0</v>
      </c>
      <c r="X222" s="247" t="str">
        <f t="shared" si="38"/>
        <v>8</v>
      </c>
      <c r="Y222" s="159"/>
      <c r="Z222" s="254">
        <f t="shared" si="39"/>
        <v>29372.400000000001</v>
      </c>
      <c r="AA222" s="5">
        <f>VLOOKUP(G222,Ma_KH!$A:$R,14,0)</f>
        <v>51</v>
      </c>
    </row>
    <row r="223" spans="1:27" x14ac:dyDescent="0.25">
      <c r="A223" s="289">
        <v>46113</v>
      </c>
      <c r="B223" s="290">
        <v>24236</v>
      </c>
      <c r="C223" s="284" t="s">
        <v>15253</v>
      </c>
      <c r="D223" s="282">
        <v>46114</v>
      </c>
      <c r="E223" s="316"/>
      <c r="F223" s="291"/>
      <c r="G223" s="317" t="s">
        <v>12225</v>
      </c>
      <c r="H223" s="309"/>
      <c r="I223" s="317" t="s">
        <v>12225</v>
      </c>
      <c r="J223" s="290" t="s">
        <v>1788</v>
      </c>
      <c r="K223" s="290" t="s">
        <v>7263</v>
      </c>
      <c r="L223" s="244" t="str">
        <f>VLOOKUP($K223,[1]TONG_SL!$A$1:$D$65536,2,0)</f>
        <v>Lạp xưởng Tây Bắc 500g</v>
      </c>
      <c r="M223" s="244"/>
      <c r="N223" s="244" t="str">
        <f t="shared" si="35"/>
        <v>K-C6</v>
      </c>
      <c r="O223" s="244"/>
      <c r="P223" s="244"/>
      <c r="Q223" s="244" t="str">
        <f>VLOOKUP(K223,TONG_SL!$A:$D,3,0)</f>
        <v>Túi</v>
      </c>
      <c r="R223" s="160">
        <v>3</v>
      </c>
      <c r="S223" s="159"/>
      <c r="T223" s="159" t="e">
        <f>VLOOKUP(VLOOKUP(G223,Ma_KH!$A:$R,18,0)&amp;K223,Gia_MB!$A:$F,6,0)</f>
        <v>#N/A</v>
      </c>
      <c r="U223" s="254" t="e">
        <f t="shared" si="36"/>
        <v>#N/A</v>
      </c>
      <c r="V223" s="159"/>
      <c r="W223" s="246" t="e">
        <f t="shared" si="37"/>
        <v>#N/A</v>
      </c>
      <c r="X223" s="247" t="str">
        <f t="shared" si="38"/>
        <v>8</v>
      </c>
      <c r="Y223" s="159"/>
      <c r="Z223" s="254" t="e">
        <f t="shared" si="39"/>
        <v>#N/A</v>
      </c>
      <c r="AA223" s="5">
        <f>VLOOKUP(G223,Ma_KH!$A:$R,14,0)</f>
        <v>51</v>
      </c>
    </row>
    <row r="224" spans="1:27" x14ac:dyDescent="0.25">
      <c r="A224" s="289">
        <v>46113</v>
      </c>
      <c r="B224" s="290">
        <v>24247</v>
      </c>
      <c r="C224" s="284" t="s">
        <v>15253</v>
      </c>
      <c r="D224" s="282">
        <v>46114</v>
      </c>
      <c r="E224" s="316"/>
      <c r="F224" s="291"/>
      <c r="G224" s="317" t="s">
        <v>12199</v>
      </c>
      <c r="H224" s="309"/>
      <c r="I224" s="317" t="s">
        <v>12199</v>
      </c>
      <c r="J224" s="290" t="s">
        <v>1788</v>
      </c>
      <c r="K224" s="290" t="s">
        <v>598</v>
      </c>
      <c r="L224" s="244" t="str">
        <f>VLOOKUP($K224,[1]TONG_SL!$A$1:$D$65536,2,0)</f>
        <v>Chân gà sả tắc 250g</v>
      </c>
      <c r="M224" s="244"/>
      <c r="N224" s="244" t="str">
        <f t="shared" si="35"/>
        <v>K-C6</v>
      </c>
      <c r="O224" s="244"/>
      <c r="P224" s="244"/>
      <c r="Q224" s="244" t="str">
        <f>VLOOKUP(K224,TONG_SL!$A:$D,3,0)</f>
        <v>Hộp</v>
      </c>
      <c r="R224" s="160">
        <v>1</v>
      </c>
      <c r="S224" s="159"/>
      <c r="T224" s="159" t="e">
        <f>VLOOKUP(VLOOKUP(G224,Ma_KH!$A:$R,18,0)&amp;K224,Gia_MB!$A:$F,6,0)</f>
        <v>#N/A</v>
      </c>
      <c r="U224" s="254" t="e">
        <f t="shared" si="36"/>
        <v>#N/A</v>
      </c>
      <c r="V224" s="159"/>
      <c r="W224" s="246" t="e">
        <f t="shared" si="37"/>
        <v>#N/A</v>
      </c>
      <c r="X224" s="247" t="str">
        <f t="shared" si="38"/>
        <v>8</v>
      </c>
      <c r="Y224" s="159"/>
      <c r="Z224" s="254" t="e">
        <f t="shared" si="39"/>
        <v>#N/A</v>
      </c>
      <c r="AA224" s="5">
        <f>VLOOKUP(G224,Ma_KH!$A:$R,14,0)</f>
        <v>51</v>
      </c>
    </row>
    <row r="225" spans="1:27" x14ac:dyDescent="0.25">
      <c r="A225" s="289">
        <v>46113</v>
      </c>
      <c r="B225" s="290">
        <v>24247</v>
      </c>
      <c r="C225" s="284" t="s">
        <v>15253</v>
      </c>
      <c r="D225" s="282">
        <v>46114</v>
      </c>
      <c r="E225" s="316"/>
      <c r="F225" s="291"/>
      <c r="G225" s="317" t="s">
        <v>12199</v>
      </c>
      <c r="H225" s="309"/>
      <c r="I225" s="317" t="s">
        <v>12199</v>
      </c>
      <c r="J225" s="290" t="s">
        <v>1788</v>
      </c>
      <c r="K225" s="290" t="s">
        <v>551</v>
      </c>
      <c r="L225" s="244" t="str">
        <f>VLOOKUP($K225,[1]TONG_SL!$A$1:$D$65536,2,0)</f>
        <v>Chân giò heo muối 100g</v>
      </c>
      <c r="M225" s="244"/>
      <c r="N225" s="244" t="str">
        <f t="shared" si="35"/>
        <v>K-C6</v>
      </c>
      <c r="O225" s="244"/>
      <c r="P225" s="244"/>
      <c r="Q225" s="244" t="str">
        <f>VLOOKUP(K225,TONG_SL!$A:$D,3,0)</f>
        <v>Gói</v>
      </c>
      <c r="R225" s="160">
        <v>3</v>
      </c>
      <c r="S225" s="159"/>
      <c r="T225" s="159">
        <f>VLOOKUP(VLOOKUP(G225,Ma_KH!$A:$R,18,0)&amp;K225,Gia_MB!$A:$F,6,0)</f>
        <v>24549</v>
      </c>
      <c r="U225" s="254">
        <f t="shared" si="36"/>
        <v>73647</v>
      </c>
      <c r="V225" s="159"/>
      <c r="W225" s="246">
        <f t="shared" si="37"/>
        <v>0</v>
      </c>
      <c r="X225" s="247" t="str">
        <f t="shared" si="38"/>
        <v>8</v>
      </c>
      <c r="Y225" s="159"/>
      <c r="Z225" s="254">
        <f t="shared" si="39"/>
        <v>5891.76</v>
      </c>
      <c r="AA225" s="5">
        <f>VLOOKUP(G225,Ma_KH!$A:$R,14,0)</f>
        <v>51</v>
      </c>
    </row>
    <row r="226" spans="1:27" x14ac:dyDescent="0.25">
      <c r="A226" s="289">
        <v>46113</v>
      </c>
      <c r="B226" s="290">
        <v>24247</v>
      </c>
      <c r="C226" s="284" t="s">
        <v>15253</v>
      </c>
      <c r="D226" s="282">
        <v>46114</v>
      </c>
      <c r="E226" s="316"/>
      <c r="F226" s="291"/>
      <c r="G226" s="317" t="s">
        <v>12199</v>
      </c>
      <c r="H226" s="309"/>
      <c r="I226" s="317" t="s">
        <v>12199</v>
      </c>
      <c r="J226" s="290" t="s">
        <v>1788</v>
      </c>
      <c r="K226" s="290" t="s">
        <v>27</v>
      </c>
      <c r="L226" s="244" t="str">
        <f>VLOOKUP($K226,[1]TONG_SL!$A$1:$D$65536,2,0)</f>
        <v>Chân giò heo muối 300g</v>
      </c>
      <c r="M226" s="244"/>
      <c r="N226" s="244" t="str">
        <f t="shared" si="35"/>
        <v>K-C6</v>
      </c>
      <c r="O226" s="244"/>
      <c r="P226" s="244"/>
      <c r="Q226" s="244" t="str">
        <f>VLOOKUP(K226,TONG_SL!$A:$D,3,0)</f>
        <v>Túi</v>
      </c>
      <c r="R226" s="160">
        <v>3</v>
      </c>
      <c r="S226" s="159"/>
      <c r="T226" s="159">
        <f>VLOOKUP(VLOOKUP(G226,Ma_KH!$A:$R,18,0)&amp;K226,Gia_MB!$A:$F,6,0)</f>
        <v>73431</v>
      </c>
      <c r="U226" s="254">
        <f t="shared" si="36"/>
        <v>220293</v>
      </c>
      <c r="V226" s="159"/>
      <c r="W226" s="246">
        <f t="shared" si="37"/>
        <v>0</v>
      </c>
      <c r="X226" s="247" t="str">
        <f t="shared" si="38"/>
        <v>8</v>
      </c>
      <c r="Y226" s="159"/>
      <c r="Z226" s="254">
        <f t="shared" si="39"/>
        <v>17623.439999999999</v>
      </c>
      <c r="AA226" s="5">
        <f>VLOOKUP(G226,Ma_KH!$A:$R,14,0)</f>
        <v>51</v>
      </c>
    </row>
    <row r="227" spans="1:27" x14ac:dyDescent="0.25">
      <c r="A227" s="289">
        <v>46113</v>
      </c>
      <c r="B227" s="290">
        <v>24247</v>
      </c>
      <c r="C227" s="284" t="s">
        <v>15253</v>
      </c>
      <c r="D227" s="282">
        <v>46114</v>
      </c>
      <c r="E227" s="316"/>
      <c r="F227" s="291"/>
      <c r="G227" s="317" t="s">
        <v>12199</v>
      </c>
      <c r="H227" s="309"/>
      <c r="I227" s="317" t="s">
        <v>12199</v>
      </c>
      <c r="J227" s="290" t="s">
        <v>1788</v>
      </c>
      <c r="K227" s="290" t="s">
        <v>553</v>
      </c>
      <c r="L227" s="244" t="str">
        <f>VLOOKUP($K227,[1]TONG_SL!$A$1:$D$65536,2,0)</f>
        <v>Gà muối hun khói 300g</v>
      </c>
      <c r="M227" s="244"/>
      <c r="N227" s="244" t="str">
        <f t="shared" si="35"/>
        <v>K-C6</v>
      </c>
      <c r="O227" s="244"/>
      <c r="P227" s="244"/>
      <c r="Q227" s="244" t="str">
        <f>VLOOKUP(K227,TONG_SL!$A:$D,3,0)</f>
        <v>Túi</v>
      </c>
      <c r="R227" s="160">
        <v>3</v>
      </c>
      <c r="S227" s="159"/>
      <c r="T227" s="159">
        <f>VLOOKUP(VLOOKUP(G227,Ma_KH!$A:$R,18,0)&amp;K227,Gia_MB!$A:$F,6,0)</f>
        <v>70000</v>
      </c>
      <c r="U227" s="254">
        <f t="shared" si="36"/>
        <v>210000</v>
      </c>
      <c r="V227" s="159"/>
      <c r="W227" s="246">
        <f t="shared" si="37"/>
        <v>0</v>
      </c>
      <c r="X227" s="247" t="str">
        <f t="shared" si="38"/>
        <v>8</v>
      </c>
      <c r="Y227" s="159"/>
      <c r="Z227" s="254">
        <f t="shared" si="39"/>
        <v>16800</v>
      </c>
      <c r="AA227" s="5">
        <f>VLOOKUP(G227,Ma_KH!$A:$R,14,0)</f>
        <v>51</v>
      </c>
    </row>
    <row r="228" spans="1:27" x14ac:dyDescent="0.25">
      <c r="A228" s="289">
        <v>46113</v>
      </c>
      <c r="B228" s="290">
        <v>24247</v>
      </c>
      <c r="C228" s="284" t="s">
        <v>15253</v>
      </c>
      <c r="D228" s="282">
        <v>46114</v>
      </c>
      <c r="E228" s="316"/>
      <c r="F228" s="291"/>
      <c r="G228" s="317" t="s">
        <v>12199</v>
      </c>
      <c r="H228" s="309"/>
      <c r="I228" s="317" t="s">
        <v>12199</v>
      </c>
      <c r="J228" s="290" t="s">
        <v>1788</v>
      </c>
      <c r="K228" s="290" t="s">
        <v>600</v>
      </c>
      <c r="L228" s="244" t="str">
        <f>VLOOKUP($K228,[1]TONG_SL!$A$1:$D$65536,2,0)</f>
        <v>Tai heo sốt thái 250g</v>
      </c>
      <c r="M228" s="244"/>
      <c r="N228" s="244" t="str">
        <f t="shared" si="35"/>
        <v>K-C6</v>
      </c>
      <c r="O228" s="244"/>
      <c r="P228" s="244"/>
      <c r="Q228" s="244" t="str">
        <f>VLOOKUP(K228,TONG_SL!$A:$D,3,0)</f>
        <v>Hộp</v>
      </c>
      <c r="R228" s="160">
        <v>1</v>
      </c>
      <c r="S228" s="159"/>
      <c r="T228" s="159" t="e">
        <f>VLOOKUP(VLOOKUP(G228,Ma_KH!$A:$R,18,0)&amp;K228,Gia_MB!$A:$F,6,0)</f>
        <v>#N/A</v>
      </c>
      <c r="U228" s="254" t="e">
        <f t="shared" si="36"/>
        <v>#N/A</v>
      </c>
      <c r="V228" s="159"/>
      <c r="W228" s="246" t="e">
        <f t="shared" si="37"/>
        <v>#N/A</v>
      </c>
      <c r="X228" s="247" t="str">
        <f t="shared" si="38"/>
        <v>8</v>
      </c>
      <c r="Y228" s="159"/>
      <c r="Z228" s="254" t="e">
        <f t="shared" si="39"/>
        <v>#N/A</v>
      </c>
      <c r="AA228" s="5">
        <f>VLOOKUP(G228,Ma_KH!$A:$R,14,0)</f>
        <v>51</v>
      </c>
    </row>
    <row r="229" spans="1:27" x14ac:dyDescent="0.25">
      <c r="A229" s="289">
        <v>46113</v>
      </c>
      <c r="B229" s="290">
        <v>24244</v>
      </c>
      <c r="C229" s="284" t="s">
        <v>15253</v>
      </c>
      <c r="D229" s="282">
        <v>46114</v>
      </c>
      <c r="E229" s="316"/>
      <c r="F229" s="291"/>
      <c r="G229" s="317" t="s">
        <v>12191</v>
      </c>
      <c r="H229" s="309"/>
      <c r="I229" s="317" t="s">
        <v>12191</v>
      </c>
      <c r="J229" s="290" t="s">
        <v>1788</v>
      </c>
      <c r="K229" s="290" t="s">
        <v>27</v>
      </c>
      <c r="L229" s="244" t="str">
        <f>VLOOKUP($K229,[1]TONG_SL!$A$1:$D$65536,2,0)</f>
        <v>Chân giò heo muối 300g</v>
      </c>
      <c r="M229" s="244"/>
      <c r="N229" s="244" t="str">
        <f t="shared" si="35"/>
        <v>K-C6</v>
      </c>
      <c r="O229" s="244"/>
      <c r="P229" s="244"/>
      <c r="Q229" s="244" t="str">
        <f>VLOOKUP(K229,TONG_SL!$A:$D,3,0)</f>
        <v>Túi</v>
      </c>
      <c r="R229" s="160">
        <v>5</v>
      </c>
      <c r="S229" s="159"/>
      <c r="T229" s="159">
        <f>VLOOKUP(VLOOKUP(G229,Ma_KH!$A:$R,18,0)&amp;K229,Gia_MB!$A:$F,6,0)</f>
        <v>73431</v>
      </c>
      <c r="U229" s="254">
        <f t="shared" si="36"/>
        <v>367155</v>
      </c>
      <c r="V229" s="159"/>
      <c r="W229" s="246">
        <f t="shared" si="37"/>
        <v>0</v>
      </c>
      <c r="X229" s="247" t="str">
        <f t="shared" si="38"/>
        <v>8</v>
      </c>
      <c r="Y229" s="159"/>
      <c r="Z229" s="254">
        <f t="shared" si="39"/>
        <v>29372.400000000001</v>
      </c>
      <c r="AA229" s="5">
        <f>VLOOKUP(G229,Ma_KH!$A:$R,14,0)</f>
        <v>51</v>
      </c>
    </row>
    <row r="230" spans="1:27" x14ac:dyDescent="0.25">
      <c r="A230" s="289">
        <v>46113</v>
      </c>
      <c r="B230" s="290">
        <v>24244</v>
      </c>
      <c r="C230" s="284" t="s">
        <v>15253</v>
      </c>
      <c r="D230" s="282">
        <v>46114</v>
      </c>
      <c r="E230" s="316"/>
      <c r="F230" s="291"/>
      <c r="G230" s="317" t="s">
        <v>12191</v>
      </c>
      <c r="H230" s="309"/>
      <c r="I230" s="317" t="s">
        <v>12191</v>
      </c>
      <c r="J230" s="290" t="s">
        <v>1788</v>
      </c>
      <c r="K230" s="290" t="s">
        <v>7263</v>
      </c>
      <c r="L230" s="244" t="str">
        <f>VLOOKUP($K230,[1]TONG_SL!$A$1:$D$65536,2,0)</f>
        <v>Lạp xưởng Tây Bắc 500g</v>
      </c>
      <c r="M230" s="244"/>
      <c r="N230" s="244" t="str">
        <f t="shared" si="35"/>
        <v>K-C6</v>
      </c>
      <c r="O230" s="244"/>
      <c r="P230" s="244"/>
      <c r="Q230" s="244" t="str">
        <f>VLOOKUP(K230,TONG_SL!$A:$D,3,0)</f>
        <v>Túi</v>
      </c>
      <c r="R230" s="160">
        <v>2</v>
      </c>
      <c r="S230" s="159"/>
      <c r="T230" s="159" t="e">
        <f>VLOOKUP(VLOOKUP(G230,Ma_KH!$A:$R,18,0)&amp;K230,Gia_MB!$A:$F,6,0)</f>
        <v>#N/A</v>
      </c>
      <c r="U230" s="254" t="e">
        <f t="shared" si="36"/>
        <v>#N/A</v>
      </c>
      <c r="V230" s="159"/>
      <c r="W230" s="246" t="e">
        <f t="shared" si="37"/>
        <v>#N/A</v>
      </c>
      <c r="X230" s="247" t="str">
        <f t="shared" si="38"/>
        <v>8</v>
      </c>
      <c r="Y230" s="159"/>
      <c r="Z230" s="254" t="e">
        <f t="shared" si="39"/>
        <v>#N/A</v>
      </c>
      <c r="AA230" s="5">
        <f>VLOOKUP(G230,Ma_KH!$A:$R,14,0)</f>
        <v>51</v>
      </c>
    </row>
    <row r="231" spans="1:27" x14ac:dyDescent="0.25">
      <c r="A231" s="289">
        <v>46113</v>
      </c>
      <c r="B231" s="290">
        <v>24284</v>
      </c>
      <c r="C231" s="284" t="s">
        <v>15253</v>
      </c>
      <c r="D231" s="282">
        <v>46114</v>
      </c>
      <c r="E231" s="316"/>
      <c r="F231" s="291"/>
      <c r="G231" s="317" t="s">
        <v>12233</v>
      </c>
      <c r="H231" s="309"/>
      <c r="I231" s="317" t="s">
        <v>12233</v>
      </c>
      <c r="J231" s="290" t="s">
        <v>1784</v>
      </c>
      <c r="K231" s="290" t="s">
        <v>551</v>
      </c>
      <c r="L231" s="244" t="str">
        <f>VLOOKUP($K231,[1]TONG_SL!$A$1:$D$65536,2,0)</f>
        <v>Chân giò heo muối 100g</v>
      </c>
      <c r="M231" s="244"/>
      <c r="N231" s="244" t="str">
        <f t="shared" si="35"/>
        <v>K-C6</v>
      </c>
      <c r="O231" s="244"/>
      <c r="P231" s="244"/>
      <c r="Q231" s="244" t="str">
        <f>VLOOKUP(K231,TONG_SL!$A:$D,3,0)</f>
        <v>Gói</v>
      </c>
      <c r="R231" s="160">
        <v>4</v>
      </c>
      <c r="S231" s="159"/>
      <c r="T231" s="159">
        <f>VLOOKUP(VLOOKUP(G231,Ma_KH!$A:$R,18,0)&amp;K231,Gia_MB!$A:$F,6,0)</f>
        <v>24549</v>
      </c>
      <c r="U231" s="254">
        <f t="shared" si="36"/>
        <v>98196</v>
      </c>
      <c r="V231" s="159"/>
      <c r="W231" s="246">
        <f t="shared" si="37"/>
        <v>0</v>
      </c>
      <c r="X231" s="247" t="str">
        <f t="shared" si="38"/>
        <v>8</v>
      </c>
      <c r="Y231" s="159"/>
      <c r="Z231" s="254">
        <f t="shared" si="39"/>
        <v>7855.68</v>
      </c>
      <c r="AA231" s="5">
        <f>VLOOKUP(G231,Ma_KH!$A:$R,14,0)</f>
        <v>51</v>
      </c>
    </row>
    <row r="232" spans="1:27" x14ac:dyDescent="0.25">
      <c r="A232" s="289">
        <v>46113</v>
      </c>
      <c r="B232" s="290">
        <v>24284</v>
      </c>
      <c r="C232" s="284" t="s">
        <v>15253</v>
      </c>
      <c r="D232" s="282">
        <v>46114</v>
      </c>
      <c r="E232" s="316"/>
      <c r="F232" s="291"/>
      <c r="G232" s="317" t="s">
        <v>12233</v>
      </c>
      <c r="H232" s="309"/>
      <c r="I232" s="317" t="s">
        <v>12233</v>
      </c>
      <c r="J232" s="290" t="s">
        <v>1784</v>
      </c>
      <c r="K232" s="290" t="s">
        <v>542</v>
      </c>
      <c r="L232" s="244" t="str">
        <f>VLOOKUP($K232,[1]TONG_SL!$A$1:$D$65536,2,0)</f>
        <v>Chân giò heo muối 500g</v>
      </c>
      <c r="M232" s="244"/>
      <c r="N232" s="244" t="str">
        <f t="shared" si="35"/>
        <v>K-C6</v>
      </c>
      <c r="O232" s="244"/>
      <c r="P232" s="244"/>
      <c r="Q232" s="244" t="str">
        <f>VLOOKUP(K232,TONG_SL!$A:$D,3,0)</f>
        <v>Túi</v>
      </c>
      <c r="R232" s="160">
        <v>2</v>
      </c>
      <c r="S232" s="159"/>
      <c r="T232" s="159">
        <f>VLOOKUP(VLOOKUP(G232,Ma_KH!$A:$R,18,0)&amp;K232,Gia_MB!$A:$F,6,0)</f>
        <v>119066</v>
      </c>
      <c r="U232" s="254">
        <f t="shared" si="36"/>
        <v>238132</v>
      </c>
      <c r="V232" s="159"/>
      <c r="W232" s="246">
        <f t="shared" si="37"/>
        <v>0</v>
      </c>
      <c r="X232" s="247" t="str">
        <f t="shared" si="38"/>
        <v>8</v>
      </c>
      <c r="Y232" s="159"/>
      <c r="Z232" s="254">
        <f t="shared" si="39"/>
        <v>19050.560000000001</v>
      </c>
      <c r="AA232" s="5">
        <f>VLOOKUP(G232,Ma_KH!$A:$R,14,0)</f>
        <v>51</v>
      </c>
    </row>
    <row r="233" spans="1:27" x14ac:dyDescent="0.25">
      <c r="A233" s="289">
        <v>46113</v>
      </c>
      <c r="B233" s="290">
        <v>24276</v>
      </c>
      <c r="C233" s="284" t="s">
        <v>15253</v>
      </c>
      <c r="D233" s="282">
        <v>46114</v>
      </c>
      <c r="E233" s="316"/>
      <c r="F233" s="291"/>
      <c r="G233" s="317" t="s">
        <v>10702</v>
      </c>
      <c r="H233" s="309"/>
      <c r="I233" s="317" t="s">
        <v>10702</v>
      </c>
      <c r="J233" s="290" t="s">
        <v>1784</v>
      </c>
      <c r="K233" s="290" t="s">
        <v>37</v>
      </c>
      <c r="L233" s="244" t="str">
        <f>VLOOKUP($K233,[1]TONG_SL!$A$1:$D$65536,2,0)</f>
        <v>Chả cốm 300g</v>
      </c>
      <c r="M233" s="244"/>
      <c r="N233" s="244" t="str">
        <f t="shared" si="35"/>
        <v>K-C6</v>
      </c>
      <c r="O233" s="244"/>
      <c r="P233" s="244"/>
      <c r="Q233" s="244" t="str">
        <f>VLOOKUP(K233,TONG_SL!$A:$D,3,0)</f>
        <v>Túi</v>
      </c>
      <c r="R233" s="160">
        <v>3</v>
      </c>
      <c r="S233" s="159"/>
      <c r="T233" s="159">
        <f>VLOOKUP(VLOOKUP(G233,Ma_KH!$A:$R,18,0)&amp;K233,Gia_MB!$A:$F,6,0)</f>
        <v>71280</v>
      </c>
      <c r="U233" s="254">
        <f t="shared" si="36"/>
        <v>213840</v>
      </c>
      <c r="V233" s="159"/>
      <c r="W233" s="246">
        <f t="shared" si="37"/>
        <v>0</v>
      </c>
      <c r="X233" s="247" t="str">
        <f t="shared" si="38"/>
        <v>8</v>
      </c>
      <c r="Y233" s="159"/>
      <c r="Z233" s="254">
        <f t="shared" si="39"/>
        <v>17107.2</v>
      </c>
      <c r="AA233" s="5">
        <f>VLOOKUP(G233,Ma_KH!$A:$R,14,0)</f>
        <v>60</v>
      </c>
    </row>
    <row r="234" spans="1:27" x14ac:dyDescent="0.25">
      <c r="A234" s="289">
        <v>46113</v>
      </c>
      <c r="B234" s="290">
        <v>24276</v>
      </c>
      <c r="C234" s="284" t="s">
        <v>15253</v>
      </c>
      <c r="D234" s="282">
        <v>46114</v>
      </c>
      <c r="E234" s="316"/>
      <c r="F234" s="291"/>
      <c r="G234" s="317" t="s">
        <v>10702</v>
      </c>
      <c r="H234" s="309"/>
      <c r="I234" s="317" t="s">
        <v>10702</v>
      </c>
      <c r="J234" s="290" t="s">
        <v>1784</v>
      </c>
      <c r="K234" s="290" t="s">
        <v>32</v>
      </c>
      <c r="L234" s="244" t="str">
        <f>VLOOKUP($K234,[1]TONG_SL!$A$1:$D$65536,2,0)</f>
        <v>Giò Tai Lưỡi Xào 250g</v>
      </c>
      <c r="M234" s="244"/>
      <c r="N234" s="244" t="str">
        <f t="shared" si="35"/>
        <v>K-C6</v>
      </c>
      <c r="O234" s="244"/>
      <c r="P234" s="244"/>
      <c r="Q234" s="244" t="str">
        <f>VLOOKUP(K234,TONG_SL!$A:$D,3,0)</f>
        <v>Túi</v>
      </c>
      <c r="R234" s="160">
        <v>3</v>
      </c>
      <c r="S234" s="159"/>
      <c r="T234" s="159">
        <f>VLOOKUP(VLOOKUP(G234,Ma_KH!$A:$R,18,0)&amp;K234,Gia_MB!$A:$F,6,0)</f>
        <v>48175</v>
      </c>
      <c r="U234" s="254">
        <f t="shared" si="36"/>
        <v>144525</v>
      </c>
      <c r="V234" s="159"/>
      <c r="W234" s="246">
        <f t="shared" si="37"/>
        <v>0</v>
      </c>
      <c r="X234" s="247" t="str">
        <f t="shared" si="38"/>
        <v>8</v>
      </c>
      <c r="Y234" s="159"/>
      <c r="Z234" s="254">
        <f t="shared" si="39"/>
        <v>11562</v>
      </c>
      <c r="AA234" s="5">
        <f>VLOOKUP(G234,Ma_KH!$A:$R,14,0)</f>
        <v>60</v>
      </c>
    </row>
    <row r="235" spans="1:27" x14ac:dyDescent="0.25">
      <c r="A235" s="289">
        <v>46113</v>
      </c>
      <c r="B235" s="290">
        <v>24276</v>
      </c>
      <c r="C235" s="284" t="s">
        <v>15253</v>
      </c>
      <c r="D235" s="282">
        <v>46114</v>
      </c>
      <c r="E235" s="316"/>
      <c r="F235" s="291"/>
      <c r="G235" s="317" t="s">
        <v>10702</v>
      </c>
      <c r="H235" s="309"/>
      <c r="I235" s="317" t="s">
        <v>10702</v>
      </c>
      <c r="J235" s="290" t="s">
        <v>1784</v>
      </c>
      <c r="K235" s="290" t="s">
        <v>34</v>
      </c>
      <c r="L235" s="244" t="str">
        <f>VLOOKUP($K235,[1]TONG_SL!$A$1:$D$65536,2,0)</f>
        <v>Tai heo muối 200g</v>
      </c>
      <c r="M235" s="244"/>
      <c r="N235" s="244" t="str">
        <f t="shared" si="35"/>
        <v>K-C6</v>
      </c>
      <c r="O235" s="244"/>
      <c r="P235" s="244"/>
      <c r="Q235" s="244" t="str">
        <f>VLOOKUP(K235,TONG_SL!$A:$D,3,0)</f>
        <v>Túi</v>
      </c>
      <c r="R235" s="160">
        <v>2</v>
      </c>
      <c r="S235" s="159"/>
      <c r="T235" s="159">
        <f>VLOOKUP(VLOOKUP(G235,Ma_KH!$A:$R,18,0)&amp;K235,Gia_MB!$A:$F,6,0)</f>
        <v>53372</v>
      </c>
      <c r="U235" s="254">
        <f t="shared" si="36"/>
        <v>106744</v>
      </c>
      <c r="V235" s="159"/>
      <c r="W235" s="246">
        <f t="shared" si="37"/>
        <v>0</v>
      </c>
      <c r="X235" s="247" t="str">
        <f t="shared" si="38"/>
        <v>8</v>
      </c>
      <c r="Y235" s="159"/>
      <c r="Z235" s="254">
        <f t="shared" si="39"/>
        <v>8539.52</v>
      </c>
      <c r="AA235" s="5">
        <f>VLOOKUP(G235,Ma_KH!$A:$R,14,0)</f>
        <v>60</v>
      </c>
    </row>
    <row r="236" spans="1:27" x14ac:dyDescent="0.25">
      <c r="A236" s="289">
        <v>46113</v>
      </c>
      <c r="B236" s="290">
        <v>24290</v>
      </c>
      <c r="C236" s="284" t="s">
        <v>15253</v>
      </c>
      <c r="D236" s="282">
        <v>46114</v>
      </c>
      <c r="E236" s="316"/>
      <c r="F236" s="291"/>
      <c r="G236" s="317" t="s">
        <v>12239</v>
      </c>
      <c r="H236" s="309"/>
      <c r="I236" s="317" t="s">
        <v>12239</v>
      </c>
      <c r="J236" s="290" t="s">
        <v>1784</v>
      </c>
      <c r="K236" s="290" t="s">
        <v>39</v>
      </c>
      <c r="L236" s="244" t="str">
        <f>VLOOKUP($K236,[1]TONG_SL!$A$1:$D$65536,2,0)</f>
        <v>Chả nướng 300g</v>
      </c>
      <c r="M236" s="244"/>
      <c r="N236" s="244" t="str">
        <f t="shared" si="35"/>
        <v>K-C6</v>
      </c>
      <c r="O236" s="244"/>
      <c r="P236" s="244"/>
      <c r="Q236" s="244" t="str">
        <f>VLOOKUP(K236,TONG_SL!$A:$D,3,0)</f>
        <v>Túi</v>
      </c>
      <c r="R236" s="160">
        <v>2</v>
      </c>
      <c r="S236" s="159"/>
      <c r="T236" s="159">
        <f>VLOOKUP(VLOOKUP(G236,Ma_KH!$A:$R,18,0)&amp;K236,Gia_MB!$A:$F,6,0)</f>
        <v>70950</v>
      </c>
      <c r="U236" s="254">
        <f t="shared" si="36"/>
        <v>141900</v>
      </c>
      <c r="V236" s="159"/>
      <c r="W236" s="246">
        <f t="shared" si="37"/>
        <v>0</v>
      </c>
      <c r="X236" s="247" t="str">
        <f t="shared" si="38"/>
        <v>8</v>
      </c>
      <c r="Y236" s="159"/>
      <c r="Z236" s="254">
        <f t="shared" si="39"/>
        <v>11352</v>
      </c>
      <c r="AA236" s="5">
        <f>VLOOKUP(G236,Ma_KH!$A:$R,14,0)</f>
        <v>51</v>
      </c>
    </row>
    <row r="237" spans="1:27" x14ac:dyDescent="0.25">
      <c r="A237" s="289">
        <v>46113</v>
      </c>
      <c r="B237" s="290">
        <v>24290</v>
      </c>
      <c r="C237" s="284" t="s">
        <v>15253</v>
      </c>
      <c r="D237" s="282">
        <v>46114</v>
      </c>
      <c r="E237" s="316"/>
      <c r="F237" s="291"/>
      <c r="G237" s="317" t="s">
        <v>12239</v>
      </c>
      <c r="H237" s="309"/>
      <c r="I237" s="317" t="s">
        <v>12239</v>
      </c>
      <c r="J237" s="290" t="s">
        <v>1784</v>
      </c>
      <c r="K237" s="290" t="s">
        <v>551</v>
      </c>
      <c r="L237" s="244" t="str">
        <f>VLOOKUP($K237,[1]TONG_SL!$A$1:$D$65536,2,0)</f>
        <v>Chân giò heo muối 100g</v>
      </c>
      <c r="M237" s="244"/>
      <c r="N237" s="244" t="str">
        <f t="shared" si="35"/>
        <v>K-C6</v>
      </c>
      <c r="O237" s="244"/>
      <c r="P237" s="244"/>
      <c r="Q237" s="244" t="str">
        <f>VLOOKUP(K237,TONG_SL!$A:$D,3,0)</f>
        <v>Gói</v>
      </c>
      <c r="R237" s="160">
        <v>3</v>
      </c>
      <c r="S237" s="159"/>
      <c r="T237" s="159">
        <f>VLOOKUP(VLOOKUP(G237,Ma_KH!$A:$R,18,0)&amp;K237,Gia_MB!$A:$F,6,0)</f>
        <v>24549</v>
      </c>
      <c r="U237" s="254">
        <f t="shared" si="36"/>
        <v>73647</v>
      </c>
      <c r="V237" s="159"/>
      <c r="W237" s="246">
        <f t="shared" si="37"/>
        <v>0</v>
      </c>
      <c r="X237" s="247" t="str">
        <f t="shared" si="38"/>
        <v>8</v>
      </c>
      <c r="Y237" s="159"/>
      <c r="Z237" s="254">
        <f t="shared" si="39"/>
        <v>5891.76</v>
      </c>
      <c r="AA237" s="5">
        <f>VLOOKUP(G237,Ma_KH!$A:$R,14,0)</f>
        <v>51</v>
      </c>
    </row>
    <row r="238" spans="1:27" x14ac:dyDescent="0.25">
      <c r="A238" s="289">
        <v>46113</v>
      </c>
      <c r="B238" s="290">
        <v>24290</v>
      </c>
      <c r="C238" s="284" t="s">
        <v>15253</v>
      </c>
      <c r="D238" s="282">
        <v>46114</v>
      </c>
      <c r="E238" s="316"/>
      <c r="F238" s="291"/>
      <c r="G238" s="317" t="s">
        <v>12239</v>
      </c>
      <c r="H238" s="309"/>
      <c r="I238" s="317" t="s">
        <v>12239</v>
      </c>
      <c r="J238" s="290" t="s">
        <v>1784</v>
      </c>
      <c r="K238" s="290" t="s">
        <v>542</v>
      </c>
      <c r="L238" s="244" t="str">
        <f>VLOOKUP($K238,[1]TONG_SL!$A$1:$D$65536,2,0)</f>
        <v>Chân giò heo muối 500g</v>
      </c>
      <c r="M238" s="244"/>
      <c r="N238" s="244" t="str">
        <f t="shared" si="35"/>
        <v>K-C6</v>
      </c>
      <c r="O238" s="244"/>
      <c r="P238" s="244"/>
      <c r="Q238" s="244" t="str">
        <f>VLOOKUP(K238,TONG_SL!$A:$D,3,0)</f>
        <v>Túi</v>
      </c>
      <c r="R238" s="160">
        <v>2</v>
      </c>
      <c r="S238" s="159"/>
      <c r="T238" s="159">
        <f>VLOOKUP(VLOOKUP(G238,Ma_KH!$A:$R,18,0)&amp;K238,Gia_MB!$A:$F,6,0)</f>
        <v>119066</v>
      </c>
      <c r="U238" s="254">
        <f t="shared" si="36"/>
        <v>238132</v>
      </c>
      <c r="V238" s="159"/>
      <c r="W238" s="246">
        <f t="shared" si="37"/>
        <v>0</v>
      </c>
      <c r="X238" s="247" t="str">
        <f t="shared" si="38"/>
        <v>8</v>
      </c>
      <c r="Y238" s="159"/>
      <c r="Z238" s="254">
        <f t="shared" si="39"/>
        <v>19050.560000000001</v>
      </c>
      <c r="AA238" s="5">
        <f>VLOOKUP(G238,Ma_KH!$A:$R,14,0)</f>
        <v>51</v>
      </c>
    </row>
    <row r="239" spans="1:27" x14ac:dyDescent="0.25">
      <c r="A239" s="289">
        <v>46113</v>
      </c>
      <c r="B239" s="290">
        <v>24290</v>
      </c>
      <c r="C239" s="284" t="s">
        <v>15253</v>
      </c>
      <c r="D239" s="282">
        <v>46114</v>
      </c>
      <c r="E239" s="316"/>
      <c r="F239" s="291"/>
      <c r="G239" s="317" t="s">
        <v>12239</v>
      </c>
      <c r="H239" s="309"/>
      <c r="I239" s="317" t="s">
        <v>12239</v>
      </c>
      <c r="J239" s="290" t="s">
        <v>1784</v>
      </c>
      <c r="K239" s="290" t="s">
        <v>553</v>
      </c>
      <c r="L239" s="244" t="str">
        <f>VLOOKUP($K239,[1]TONG_SL!$A$1:$D$65536,2,0)</f>
        <v>Gà muối hun khói 300g</v>
      </c>
      <c r="M239" s="244"/>
      <c r="N239" s="244" t="str">
        <f t="shared" si="35"/>
        <v>K-C6</v>
      </c>
      <c r="O239" s="244"/>
      <c r="P239" s="244"/>
      <c r="Q239" s="244" t="str">
        <f>VLOOKUP(K239,TONG_SL!$A:$D,3,0)</f>
        <v>Túi</v>
      </c>
      <c r="R239" s="160">
        <v>2</v>
      </c>
      <c r="S239" s="159"/>
      <c r="T239" s="159">
        <f>VLOOKUP(VLOOKUP(G239,Ma_KH!$A:$R,18,0)&amp;K239,Gia_MB!$A:$F,6,0)</f>
        <v>70000</v>
      </c>
      <c r="U239" s="254">
        <f t="shared" si="36"/>
        <v>140000</v>
      </c>
      <c r="V239" s="159"/>
      <c r="W239" s="246">
        <f t="shared" si="37"/>
        <v>0</v>
      </c>
      <c r="X239" s="247" t="str">
        <f t="shared" si="38"/>
        <v>8</v>
      </c>
      <c r="Y239" s="159"/>
      <c r="Z239" s="254">
        <f t="shared" si="39"/>
        <v>11200</v>
      </c>
      <c r="AA239" s="5">
        <f>VLOOKUP(G239,Ma_KH!$A:$R,14,0)</f>
        <v>51</v>
      </c>
    </row>
    <row r="240" spans="1:27" x14ac:dyDescent="0.25">
      <c r="A240" s="289">
        <v>46113</v>
      </c>
      <c r="B240" s="290">
        <v>24290</v>
      </c>
      <c r="C240" s="284" t="s">
        <v>15253</v>
      </c>
      <c r="D240" s="282">
        <v>46114</v>
      </c>
      <c r="E240" s="316"/>
      <c r="F240" s="291"/>
      <c r="G240" s="317" t="s">
        <v>12239</v>
      </c>
      <c r="H240" s="309"/>
      <c r="I240" s="317" t="s">
        <v>12239</v>
      </c>
      <c r="J240" s="290" t="s">
        <v>1784</v>
      </c>
      <c r="K240" s="290" t="s">
        <v>34</v>
      </c>
      <c r="L240" s="244" t="str">
        <f>VLOOKUP($K240,[1]TONG_SL!$A$1:$D$65536,2,0)</f>
        <v>Tai heo muối 200g</v>
      </c>
      <c r="M240" s="244"/>
      <c r="N240" s="244" t="str">
        <f t="shared" si="35"/>
        <v>K-C6</v>
      </c>
      <c r="O240" s="244"/>
      <c r="P240" s="244"/>
      <c r="Q240" s="244" t="str">
        <f>VLOOKUP(K240,TONG_SL!$A:$D,3,0)</f>
        <v>Túi</v>
      </c>
      <c r="R240" s="160">
        <v>2</v>
      </c>
      <c r="S240" s="159"/>
      <c r="T240" s="159">
        <f>VLOOKUP(VLOOKUP(G240,Ma_KH!$A:$R,18,0)&amp;K240,Gia_MB!$A:$F,6,0)</f>
        <v>55595</v>
      </c>
      <c r="U240" s="254">
        <f t="shared" si="36"/>
        <v>111190</v>
      </c>
      <c r="V240" s="159"/>
      <c r="W240" s="246">
        <f t="shared" si="37"/>
        <v>0</v>
      </c>
      <c r="X240" s="247" t="str">
        <f t="shared" si="38"/>
        <v>8</v>
      </c>
      <c r="Y240" s="159"/>
      <c r="Z240" s="254">
        <f t="shared" si="39"/>
        <v>8895.2000000000007</v>
      </c>
      <c r="AA240" s="5">
        <f>VLOOKUP(G240,Ma_KH!$A:$R,14,0)</f>
        <v>51</v>
      </c>
    </row>
    <row r="241" spans="1:27" x14ac:dyDescent="0.25">
      <c r="A241" s="289">
        <v>46114</v>
      </c>
      <c r="B241" s="290">
        <v>24364</v>
      </c>
      <c r="C241" s="284" t="s">
        <v>15253</v>
      </c>
      <c r="D241" s="282">
        <v>46115</v>
      </c>
      <c r="E241" s="316"/>
      <c r="F241" s="291"/>
      <c r="G241" s="317" t="s">
        <v>11171</v>
      </c>
      <c r="H241" s="309"/>
      <c r="I241" s="317" t="s">
        <v>11171</v>
      </c>
      <c r="J241" s="290" t="s">
        <v>1769</v>
      </c>
      <c r="K241" s="290" t="s">
        <v>48</v>
      </c>
      <c r="L241" s="244" t="str">
        <f>VLOOKUP($K241,[1]TONG_SL!$A$1:$D$65536,2,0)</f>
        <v>Mọc Nấm Hương 250g</v>
      </c>
      <c r="M241" s="244"/>
      <c r="N241" s="244" t="str">
        <f t="shared" si="35"/>
        <v>K-C6</v>
      </c>
      <c r="O241" s="244"/>
      <c r="P241" s="244"/>
      <c r="Q241" s="244" t="str">
        <f>VLOOKUP(K241,TONG_SL!$A:$D,3,0)</f>
        <v>Túi</v>
      </c>
      <c r="R241" s="160">
        <v>15</v>
      </c>
      <c r="S241" s="159"/>
      <c r="T241" s="159">
        <f>VLOOKUP(VLOOKUP(G241,Ma_KH!$A:$R,18,0)&amp;K241,Gia_MB!$A:$F,6,0)</f>
        <v>46000</v>
      </c>
      <c r="U241" s="254">
        <f t="shared" si="36"/>
        <v>690000</v>
      </c>
      <c r="V241" s="159"/>
      <c r="W241" s="246">
        <f t="shared" si="37"/>
        <v>0</v>
      </c>
      <c r="X241" s="247" t="str">
        <f t="shared" si="38"/>
        <v>8</v>
      </c>
      <c r="Y241" s="159"/>
      <c r="Z241" s="254">
        <f t="shared" si="39"/>
        <v>55200</v>
      </c>
      <c r="AA241" s="5">
        <f>VLOOKUP(G241,Ma_KH!$A:$R,14,0)</f>
        <v>0</v>
      </c>
    </row>
    <row r="242" spans="1:27" x14ac:dyDescent="0.25">
      <c r="A242" s="289">
        <v>46114</v>
      </c>
      <c r="B242" s="290">
        <v>24364</v>
      </c>
      <c r="C242" s="284" t="s">
        <v>15253</v>
      </c>
      <c r="D242" s="282">
        <v>46115</v>
      </c>
      <c r="E242" s="316"/>
      <c r="F242" s="291"/>
      <c r="G242" s="317" t="s">
        <v>11171</v>
      </c>
      <c r="H242" s="309"/>
      <c r="I242" s="317" t="s">
        <v>11171</v>
      </c>
      <c r="J242" s="290" t="s">
        <v>1769</v>
      </c>
      <c r="K242" s="290" t="s">
        <v>27</v>
      </c>
      <c r="L242" s="244" t="str">
        <f>VLOOKUP($K242,[1]TONG_SL!$A$1:$D$65536,2,0)</f>
        <v>Chân giò heo muối 300g</v>
      </c>
      <c r="M242" s="244"/>
      <c r="N242" s="244" t="str">
        <f t="shared" si="35"/>
        <v>K-C6</v>
      </c>
      <c r="O242" s="244"/>
      <c r="P242" s="244"/>
      <c r="Q242" s="244" t="str">
        <f>VLOOKUP(K242,TONG_SL!$A:$D,3,0)</f>
        <v>Túi</v>
      </c>
      <c r="R242" s="160">
        <v>15</v>
      </c>
      <c r="S242" s="159"/>
      <c r="T242" s="159">
        <f>VLOOKUP(VLOOKUP(G242,Ma_KH!$A:$R,18,0)&amp;K242,Gia_MB!$A:$F,6,0)</f>
        <v>73431</v>
      </c>
      <c r="U242" s="254">
        <f t="shared" si="36"/>
        <v>1101465</v>
      </c>
      <c r="V242" s="159"/>
      <c r="W242" s="246">
        <f t="shared" si="37"/>
        <v>0</v>
      </c>
      <c r="X242" s="247" t="str">
        <f t="shared" si="38"/>
        <v>8</v>
      </c>
      <c r="Y242" s="159"/>
      <c r="Z242" s="254">
        <f t="shared" si="39"/>
        <v>88117.2</v>
      </c>
      <c r="AA242" s="5">
        <f>VLOOKUP(G242,Ma_KH!$A:$R,14,0)</f>
        <v>0</v>
      </c>
    </row>
    <row r="243" spans="1:27" x14ac:dyDescent="0.25">
      <c r="A243" s="289">
        <v>46114</v>
      </c>
      <c r="B243" s="290">
        <v>24364</v>
      </c>
      <c r="C243" s="284" t="s">
        <v>15253</v>
      </c>
      <c r="D243" s="282">
        <v>46115</v>
      </c>
      <c r="E243" s="316"/>
      <c r="F243" s="291"/>
      <c r="G243" s="317" t="s">
        <v>11171</v>
      </c>
      <c r="H243" s="309"/>
      <c r="I243" s="317" t="s">
        <v>11171</v>
      </c>
      <c r="J243" s="290" t="s">
        <v>1769</v>
      </c>
      <c r="K243" s="290" t="s">
        <v>30</v>
      </c>
      <c r="L243" s="244" t="str">
        <f>VLOOKUP($K243,[1]TONG_SL!$A$1:$D$65536,2,0)</f>
        <v>Gà muối 500g</v>
      </c>
      <c r="M243" s="244"/>
      <c r="N243" s="244" t="str">
        <f t="shared" si="35"/>
        <v>K-C6</v>
      </c>
      <c r="O243" s="244"/>
      <c r="P243" s="244"/>
      <c r="Q243" s="244" t="str">
        <f>VLOOKUP(K243,TONG_SL!$A:$D,3,0)</f>
        <v>Túi</v>
      </c>
      <c r="R243" s="160">
        <v>10</v>
      </c>
      <c r="S243" s="159"/>
      <c r="T243" s="159">
        <f>VLOOKUP(VLOOKUP(G243,Ma_KH!$A:$R,18,0)&amp;K243,Gia_MB!$A:$F,6,0)</f>
        <v>111058</v>
      </c>
      <c r="U243" s="254">
        <f t="shared" si="36"/>
        <v>1110580</v>
      </c>
      <c r="V243" s="159"/>
      <c r="W243" s="246">
        <f t="shared" si="37"/>
        <v>0</v>
      </c>
      <c r="X243" s="247" t="str">
        <f t="shared" si="38"/>
        <v>8</v>
      </c>
      <c r="Y243" s="159"/>
      <c r="Z243" s="254">
        <f t="shared" si="39"/>
        <v>88846.400000000009</v>
      </c>
      <c r="AA243" s="5">
        <f>VLOOKUP(G243,Ma_KH!$A:$R,14,0)</f>
        <v>0</v>
      </c>
    </row>
    <row r="244" spans="1:27" x14ac:dyDescent="0.25">
      <c r="A244" s="289">
        <v>46114</v>
      </c>
      <c r="B244" s="290">
        <v>24364</v>
      </c>
      <c r="C244" s="284" t="s">
        <v>15253</v>
      </c>
      <c r="D244" s="282">
        <v>46115</v>
      </c>
      <c r="E244" s="316"/>
      <c r="F244" s="291"/>
      <c r="G244" s="317" t="s">
        <v>11171</v>
      </c>
      <c r="H244" s="309"/>
      <c r="I244" s="317" t="s">
        <v>11171</v>
      </c>
      <c r="J244" s="290" t="s">
        <v>1769</v>
      </c>
      <c r="K244" s="290" t="s">
        <v>52</v>
      </c>
      <c r="L244" s="244" t="str">
        <f>VLOOKUP($K244,[1]TONG_SL!$A$1:$D$65536,2,0)</f>
        <v>Gà xì dầu 500g</v>
      </c>
      <c r="M244" s="244"/>
      <c r="N244" s="244" t="str">
        <f t="shared" si="35"/>
        <v>K-C6</v>
      </c>
      <c r="O244" s="244"/>
      <c r="P244" s="244"/>
      <c r="Q244" s="244" t="str">
        <f>VLOOKUP(K244,TONG_SL!$A:$D,3,0)</f>
        <v>Túi</v>
      </c>
      <c r="R244" s="160">
        <v>5</v>
      </c>
      <c r="S244" s="159"/>
      <c r="T244" s="159">
        <f>VLOOKUP(VLOOKUP(G244,Ma_KH!$A:$R,18,0)&amp;K244,Gia_MB!$A:$F,6,0)</f>
        <v>111606</v>
      </c>
      <c r="U244" s="254">
        <f t="shared" si="36"/>
        <v>558030</v>
      </c>
      <c r="V244" s="159"/>
      <c r="W244" s="246">
        <f t="shared" si="37"/>
        <v>0</v>
      </c>
      <c r="X244" s="247" t="str">
        <f t="shared" si="38"/>
        <v>8</v>
      </c>
      <c r="Y244" s="159"/>
      <c r="Z244" s="254">
        <f t="shared" si="39"/>
        <v>44642.400000000001</v>
      </c>
      <c r="AA244" s="5">
        <f>VLOOKUP(G244,Ma_KH!$A:$R,14,0)</f>
        <v>0</v>
      </c>
    </row>
    <row r="245" spans="1:27" x14ac:dyDescent="0.25">
      <c r="A245" s="289">
        <v>46114</v>
      </c>
      <c r="B245" s="290">
        <v>24364</v>
      </c>
      <c r="C245" s="284" t="s">
        <v>15253</v>
      </c>
      <c r="D245" s="282">
        <v>46115</v>
      </c>
      <c r="E245" s="316"/>
      <c r="F245" s="291"/>
      <c r="G245" s="317" t="s">
        <v>11171</v>
      </c>
      <c r="H245" s="309"/>
      <c r="I245" s="317" t="s">
        <v>11171</v>
      </c>
      <c r="J245" s="290" t="s">
        <v>1769</v>
      </c>
      <c r="K245" s="290" t="s">
        <v>32</v>
      </c>
      <c r="L245" s="244" t="str">
        <f>VLOOKUP($K245,[1]TONG_SL!$A$1:$D$65536,2,0)</f>
        <v>Giò Tai Lưỡi Xào 250g</v>
      </c>
      <c r="M245" s="244"/>
      <c r="N245" s="244" t="str">
        <f t="shared" si="35"/>
        <v>K-C6</v>
      </c>
      <c r="O245" s="244"/>
      <c r="P245" s="244"/>
      <c r="Q245" s="244" t="str">
        <f>VLOOKUP(K245,TONG_SL!$A:$D,3,0)</f>
        <v>Túi</v>
      </c>
      <c r="R245" s="160">
        <v>5</v>
      </c>
      <c r="S245" s="159"/>
      <c r="T245" s="159">
        <f>VLOOKUP(VLOOKUP(G245,Ma_KH!$A:$R,18,0)&amp;K245,Gia_MB!$A:$F,6,0)</f>
        <v>50182</v>
      </c>
      <c r="U245" s="254">
        <f t="shared" si="36"/>
        <v>250910</v>
      </c>
      <c r="V245" s="159"/>
      <c r="W245" s="246">
        <f t="shared" si="37"/>
        <v>0</v>
      </c>
      <c r="X245" s="247" t="str">
        <f t="shared" si="38"/>
        <v>8</v>
      </c>
      <c r="Y245" s="159"/>
      <c r="Z245" s="254">
        <f t="shared" si="39"/>
        <v>20072.8</v>
      </c>
      <c r="AA245" s="5">
        <f>VLOOKUP(G245,Ma_KH!$A:$R,14,0)</f>
        <v>0</v>
      </c>
    </row>
    <row r="246" spans="1:27" x14ac:dyDescent="0.25">
      <c r="A246" s="289">
        <v>46115</v>
      </c>
      <c r="B246" s="290">
        <v>24800</v>
      </c>
      <c r="C246" s="291" t="s">
        <v>15253</v>
      </c>
      <c r="D246" s="289">
        <v>46115</v>
      </c>
      <c r="E246" s="316"/>
      <c r="F246" s="291"/>
      <c r="G246" s="195" t="s">
        <v>9952</v>
      </c>
      <c r="H246" s="309"/>
      <c r="I246" s="195" t="s">
        <v>9952</v>
      </c>
      <c r="J246" s="290" t="s">
        <v>1769</v>
      </c>
      <c r="K246" s="241" t="s">
        <v>15348</v>
      </c>
      <c r="L246" s="244" t="str">
        <f>VLOOKUP($K246,[1]TONG_SL!$A$1:$D$65536,2,0)</f>
        <v>Bắp giò heo muối vị Tayaki Coop Select 450g</v>
      </c>
      <c r="M246" s="244"/>
      <c r="N246" s="244" t="str">
        <f t="shared" si="35"/>
        <v>K-C6</v>
      </c>
      <c r="O246" s="244"/>
      <c r="P246" s="244"/>
      <c r="Q246" s="244" t="str">
        <f>VLOOKUP(K246,TONG_SL!$A:$D,3,0)</f>
        <v>Túi</v>
      </c>
      <c r="R246" s="160">
        <v>10</v>
      </c>
      <c r="S246" s="159"/>
      <c r="T246" s="159">
        <f>VLOOKUP(VLOOKUP(G246,Ma_KH!$A:$R,18,0)&amp;K246,Gia_MB!$A:$F,6,0)</f>
        <v>86961</v>
      </c>
      <c r="U246" s="254">
        <f t="shared" si="36"/>
        <v>869610</v>
      </c>
      <c r="V246" s="159"/>
      <c r="W246" s="246">
        <f t="shared" si="37"/>
        <v>0</v>
      </c>
      <c r="X246" s="247" t="str">
        <f t="shared" si="38"/>
        <v>8</v>
      </c>
      <c r="Y246" s="159"/>
      <c r="Z246" s="254">
        <f t="shared" si="39"/>
        <v>69568.800000000003</v>
      </c>
      <c r="AA246" s="5">
        <f>VLOOKUP(G246,Ma_KH!$A:$R,14,0)</f>
        <v>57</v>
      </c>
    </row>
    <row r="247" spans="1:27" x14ac:dyDescent="0.25">
      <c r="A247" s="289">
        <v>46115</v>
      </c>
      <c r="B247" s="290">
        <v>24800</v>
      </c>
      <c r="C247" s="291" t="s">
        <v>15253</v>
      </c>
      <c r="D247" s="289">
        <v>46115</v>
      </c>
      <c r="E247" s="316"/>
      <c r="F247" s="291"/>
      <c r="G247" s="195" t="s">
        <v>9952</v>
      </c>
      <c r="H247" s="309"/>
      <c r="I247" s="195" t="s">
        <v>9952</v>
      </c>
      <c r="J247" s="290" t="s">
        <v>1769</v>
      </c>
      <c r="K247" s="241" t="s">
        <v>15349</v>
      </c>
      <c r="L247" s="244" t="str">
        <f>VLOOKUP($K247,[1]TONG_SL!$A$1:$D$65536,2,0)</f>
        <v>Gà hun cỏ xạ hương Coop Select 500g</v>
      </c>
      <c r="M247" s="244"/>
      <c r="N247" s="244" t="str">
        <f t="shared" si="35"/>
        <v>K-C6</v>
      </c>
      <c r="O247" s="244"/>
      <c r="P247" s="244"/>
      <c r="Q247" s="244" t="str">
        <f>VLOOKUP(K247,TONG_SL!$A:$D,3,0)</f>
        <v>Túi</v>
      </c>
      <c r="R247" s="160">
        <v>10</v>
      </c>
      <c r="S247" s="159"/>
      <c r="T247" s="159">
        <f>VLOOKUP(VLOOKUP(G247,Ma_KH!$A:$R,18,0)&amp;K247,Gia_MB!$A:$F,6,0)</f>
        <v>110250</v>
      </c>
      <c r="U247" s="254">
        <f>T247*R247</f>
        <v>1102500</v>
      </c>
      <c r="V247" s="159"/>
      <c r="W247" s="246">
        <f>U247*V247</f>
        <v>0</v>
      </c>
      <c r="X247" s="247" t="str">
        <f t="shared" si="38"/>
        <v>8</v>
      </c>
      <c r="Y247" s="159"/>
      <c r="Z247" s="254">
        <f t="shared" si="39"/>
        <v>88200</v>
      </c>
      <c r="AA247" s="5">
        <f>VLOOKUP(G247,Ma_KH!$A:$R,14,0)</f>
        <v>57</v>
      </c>
    </row>
    <row r="248" spans="1:27" x14ac:dyDescent="0.25">
      <c r="A248" s="289">
        <v>46115</v>
      </c>
      <c r="B248" s="290">
        <v>24800</v>
      </c>
      <c r="C248" s="291" t="s">
        <v>15253</v>
      </c>
      <c r="D248" s="289">
        <v>46115</v>
      </c>
      <c r="E248" s="316"/>
      <c r="F248" s="291"/>
      <c r="G248" s="195" t="s">
        <v>9952</v>
      </c>
      <c r="H248" s="309"/>
      <c r="I248" s="195" t="s">
        <v>9952</v>
      </c>
      <c r="J248" s="290" t="s">
        <v>1769</v>
      </c>
      <c r="K248" s="290" t="s">
        <v>15182</v>
      </c>
      <c r="L248" s="244" t="e">
        <f>VLOOKUP($K248,[1]TONG_SL!$A$1:$D$65536,2,0)</f>
        <v>#N/A</v>
      </c>
      <c r="M248" s="244"/>
      <c r="N248" s="244" t="str">
        <f t="shared" si="35"/>
        <v>K-C6</v>
      </c>
      <c r="O248" s="244"/>
      <c r="P248" s="244"/>
      <c r="Q248" s="244" t="str">
        <f>VLOOKUP(K248,TONG_SL!$A:$D,3,0)</f>
        <v>Hộp</v>
      </c>
      <c r="R248" s="159">
        <v>10</v>
      </c>
      <c r="S248" s="159"/>
      <c r="T248" s="159" t="e">
        <f>VLOOKUP(VLOOKUP(G248,Ma_KH!$A:$R,18,0)&amp;K248,Gia_MB!$A:$F,6,0)</f>
        <v>#N/A</v>
      </c>
      <c r="U248" s="254" t="e">
        <f>T248*R248</f>
        <v>#N/A</v>
      </c>
      <c r="V248" s="159"/>
      <c r="W248" s="246" t="e">
        <f>U248*V248</f>
        <v>#N/A</v>
      </c>
      <c r="X248" s="247" t="str">
        <f t="shared" si="38"/>
        <v>8</v>
      </c>
      <c r="Y248" s="159"/>
      <c r="Z248" s="254" t="e">
        <f t="shared" si="39"/>
        <v>#N/A</v>
      </c>
      <c r="AA248" s="5">
        <f>VLOOKUP(G248,Ma_KH!$A:$R,14,0)</f>
        <v>57</v>
      </c>
    </row>
    <row r="249" spans="1:27" x14ac:dyDescent="0.25">
      <c r="A249" s="289">
        <v>46115</v>
      </c>
      <c r="B249" s="290">
        <v>24800</v>
      </c>
      <c r="C249" s="291" t="s">
        <v>15253</v>
      </c>
      <c r="D249" s="289">
        <v>46115</v>
      </c>
      <c r="E249" s="316"/>
      <c r="F249" s="291"/>
      <c r="G249" s="195" t="s">
        <v>9952</v>
      </c>
      <c r="H249" s="309"/>
      <c r="I249" s="195" t="s">
        <v>9952</v>
      </c>
      <c r="J249" s="290" t="s">
        <v>1769</v>
      </c>
      <c r="K249" s="318" t="s">
        <v>15183</v>
      </c>
      <c r="L249" s="244" t="e">
        <f>VLOOKUP($K249,[1]TONG_SL!$A$1:$D$65536,2,0)</f>
        <v>#N/A</v>
      </c>
      <c r="M249" s="244"/>
      <c r="N249" s="244" t="str">
        <f t="shared" si="35"/>
        <v>K-C6</v>
      </c>
      <c r="O249" s="244"/>
      <c r="P249" s="244"/>
      <c r="Q249" s="244" t="str">
        <f>VLOOKUP(K249,TONG_SL!$A:$D,3,0)</f>
        <v>Hộp</v>
      </c>
      <c r="R249" s="160">
        <v>10</v>
      </c>
      <c r="S249" s="160"/>
      <c r="T249" s="160" t="e">
        <f>VLOOKUP(VLOOKUP(G249,Ma_KH!$A:$R,18,0)&amp;K249,Gia_MB!$A:$F,6,0)</f>
        <v>#N/A</v>
      </c>
      <c r="U249" s="255" t="e">
        <f>T249*R249</f>
        <v>#N/A</v>
      </c>
      <c r="V249" s="160"/>
      <c r="W249" s="256" t="e">
        <f>U249*V249</f>
        <v>#N/A</v>
      </c>
      <c r="X249" s="257" t="str">
        <f t="shared" si="38"/>
        <v>8</v>
      </c>
      <c r="Y249" s="160"/>
      <c r="Z249" s="255" t="e">
        <f t="shared" si="39"/>
        <v>#N/A</v>
      </c>
      <c r="AA249" s="258">
        <f>VLOOKUP(G249,Ma_KH!$A:$R,14,0)</f>
        <v>57</v>
      </c>
    </row>
    <row r="250" spans="1:27" x14ac:dyDescent="0.25">
      <c r="A250" s="289">
        <v>46113</v>
      </c>
      <c r="B250" s="290">
        <v>24245</v>
      </c>
      <c r="C250" s="284" t="s">
        <v>15253</v>
      </c>
      <c r="D250" s="282">
        <v>46115</v>
      </c>
      <c r="E250" s="316"/>
      <c r="F250" s="291"/>
      <c r="G250" s="195" t="s">
        <v>12168</v>
      </c>
      <c r="H250" s="309"/>
      <c r="I250" s="195" t="s">
        <v>12168</v>
      </c>
      <c r="J250" s="290" t="s">
        <v>1784</v>
      </c>
      <c r="K250" s="290" t="s">
        <v>37</v>
      </c>
      <c r="L250" s="244" t="str">
        <f>VLOOKUP($K250,[1]TONG_SL!$A$1:$D$65536,2,0)</f>
        <v>Chả cốm 300g</v>
      </c>
      <c r="M250" s="244"/>
      <c r="N250" s="244" t="str">
        <f t="shared" ref="N250:N276" si="40">IF($B250&lt;&gt;"","K-C6","")</f>
        <v>K-C6</v>
      </c>
      <c r="O250" s="244"/>
      <c r="P250" s="244"/>
      <c r="Q250" s="244" t="str">
        <f>VLOOKUP(K250,TONG_SL!$A:$D,3,0)</f>
        <v>Túi</v>
      </c>
      <c r="R250" s="160">
        <v>3</v>
      </c>
      <c r="S250" s="159"/>
      <c r="T250" s="159">
        <f>VLOOKUP(VLOOKUP(G250,Ma_KH!$A:$R,18,0)&amp;K250,Gia_MB!$A:$F,6,0)</f>
        <v>74250</v>
      </c>
      <c r="U250" s="254">
        <f t="shared" ref="U250:U276" si="41">T250*R250</f>
        <v>222750</v>
      </c>
      <c r="V250" s="159"/>
      <c r="W250" s="246">
        <f t="shared" ref="W250:W276" si="42">U250*V250</f>
        <v>0</v>
      </c>
      <c r="X250" s="247" t="str">
        <f t="shared" ref="X250:X276" si="43">IF(B250&lt;&gt;"","8","0")</f>
        <v>8</v>
      </c>
      <c r="Y250" s="159"/>
      <c r="Z250" s="254">
        <f t="shared" ref="Z250:Z276" si="44">U250*X250%</f>
        <v>17820</v>
      </c>
      <c r="AA250" s="5">
        <f>VLOOKUP(G250,Ma_KH!$A:$R,14,0)</f>
        <v>51</v>
      </c>
    </row>
    <row r="251" spans="1:27" x14ac:dyDescent="0.25">
      <c r="A251" s="289">
        <v>46113</v>
      </c>
      <c r="B251" s="290">
        <v>24245</v>
      </c>
      <c r="C251" s="284" t="s">
        <v>15253</v>
      </c>
      <c r="D251" s="282">
        <v>46115</v>
      </c>
      <c r="E251" s="316"/>
      <c r="F251" s="291"/>
      <c r="G251" s="317" t="s">
        <v>12168</v>
      </c>
      <c r="H251" s="309"/>
      <c r="I251" s="317" t="s">
        <v>12168</v>
      </c>
      <c r="J251" s="290" t="s">
        <v>1784</v>
      </c>
      <c r="K251" s="290" t="s">
        <v>551</v>
      </c>
      <c r="L251" s="244" t="str">
        <f>VLOOKUP($K251,[1]TONG_SL!$A$1:$D$65536,2,0)</f>
        <v>Chân giò heo muối 100g</v>
      </c>
      <c r="M251" s="244"/>
      <c r="N251" s="244" t="str">
        <f t="shared" si="40"/>
        <v>K-C6</v>
      </c>
      <c r="O251" s="244"/>
      <c r="P251" s="244"/>
      <c r="Q251" s="244" t="str">
        <f>VLOOKUP(K251,TONG_SL!$A:$D,3,0)</f>
        <v>Gói</v>
      </c>
      <c r="R251" s="160">
        <v>10</v>
      </c>
      <c r="S251" s="159"/>
      <c r="T251" s="159">
        <f>VLOOKUP(VLOOKUP(G251,Ma_KH!$A:$R,18,0)&amp;K251,Gia_MB!$A:$F,6,0)</f>
        <v>24549</v>
      </c>
      <c r="U251" s="254">
        <f t="shared" si="41"/>
        <v>245490</v>
      </c>
      <c r="V251" s="159"/>
      <c r="W251" s="246">
        <f t="shared" si="42"/>
        <v>0</v>
      </c>
      <c r="X251" s="247" t="str">
        <f t="shared" si="43"/>
        <v>8</v>
      </c>
      <c r="Y251" s="159"/>
      <c r="Z251" s="254">
        <f t="shared" si="44"/>
        <v>19639.2</v>
      </c>
      <c r="AA251" s="5">
        <f>VLOOKUP(G251,Ma_KH!$A:$R,14,0)</f>
        <v>51</v>
      </c>
    </row>
    <row r="252" spans="1:27" x14ac:dyDescent="0.25">
      <c r="A252" s="289">
        <v>46113</v>
      </c>
      <c r="B252" s="290">
        <v>24245</v>
      </c>
      <c r="C252" s="284" t="s">
        <v>15253</v>
      </c>
      <c r="D252" s="282">
        <v>46115</v>
      </c>
      <c r="E252" s="316"/>
      <c r="F252" s="291"/>
      <c r="G252" s="317" t="s">
        <v>12168</v>
      </c>
      <c r="H252" s="309"/>
      <c r="I252" s="317" t="s">
        <v>12168</v>
      </c>
      <c r="J252" s="290" t="s">
        <v>1784</v>
      </c>
      <c r="K252" s="290" t="s">
        <v>542</v>
      </c>
      <c r="L252" s="244" t="str">
        <f>VLOOKUP($K252,[1]TONG_SL!$A$1:$D$65536,2,0)</f>
        <v>Chân giò heo muối 500g</v>
      </c>
      <c r="M252" s="244"/>
      <c r="N252" s="244" t="str">
        <f t="shared" si="40"/>
        <v>K-C6</v>
      </c>
      <c r="O252" s="244"/>
      <c r="P252" s="244"/>
      <c r="Q252" s="244" t="str">
        <f>VLOOKUP(K252,TONG_SL!$A:$D,3,0)</f>
        <v>Túi</v>
      </c>
      <c r="R252" s="160">
        <v>5</v>
      </c>
      <c r="S252" s="159"/>
      <c r="T252" s="159">
        <f>VLOOKUP(VLOOKUP(G252,Ma_KH!$A:$R,18,0)&amp;K252,Gia_MB!$A:$F,6,0)</f>
        <v>119066</v>
      </c>
      <c r="U252" s="254">
        <f t="shared" si="41"/>
        <v>595330</v>
      </c>
      <c r="V252" s="159"/>
      <c r="W252" s="246">
        <f t="shared" si="42"/>
        <v>0</v>
      </c>
      <c r="X252" s="247" t="str">
        <f t="shared" si="43"/>
        <v>8</v>
      </c>
      <c r="Y252" s="159"/>
      <c r="Z252" s="254">
        <f t="shared" si="44"/>
        <v>47626.400000000001</v>
      </c>
      <c r="AA252" s="5">
        <f>VLOOKUP(G252,Ma_KH!$A:$R,14,0)</f>
        <v>51</v>
      </c>
    </row>
    <row r="253" spans="1:27" x14ac:dyDescent="0.25">
      <c r="A253" s="289">
        <v>46113</v>
      </c>
      <c r="B253" s="290">
        <v>24245</v>
      </c>
      <c r="C253" s="284" t="s">
        <v>15253</v>
      </c>
      <c r="D253" s="282">
        <v>46115</v>
      </c>
      <c r="E253" s="316"/>
      <c r="F253" s="291"/>
      <c r="G253" s="317" t="s">
        <v>12168</v>
      </c>
      <c r="H253" s="309"/>
      <c r="I253" s="317" t="s">
        <v>12168</v>
      </c>
      <c r="J253" s="290" t="s">
        <v>1784</v>
      </c>
      <c r="K253" s="290" t="s">
        <v>553</v>
      </c>
      <c r="L253" s="244" t="str">
        <f>VLOOKUP($K253,[1]TONG_SL!$A$1:$D$65536,2,0)</f>
        <v>Gà muối hun khói 300g</v>
      </c>
      <c r="M253" s="244"/>
      <c r="N253" s="244" t="str">
        <f t="shared" si="40"/>
        <v>K-C6</v>
      </c>
      <c r="O253" s="244"/>
      <c r="P253" s="244"/>
      <c r="Q253" s="244" t="str">
        <f>VLOOKUP(K253,TONG_SL!$A:$D,3,0)</f>
        <v>Túi</v>
      </c>
      <c r="R253" s="160">
        <v>5</v>
      </c>
      <c r="S253" s="159"/>
      <c r="T253" s="159">
        <f>VLOOKUP(VLOOKUP(G253,Ma_KH!$A:$R,18,0)&amp;K253,Gia_MB!$A:$F,6,0)</f>
        <v>70000</v>
      </c>
      <c r="U253" s="254">
        <f t="shared" si="41"/>
        <v>350000</v>
      </c>
      <c r="V253" s="159"/>
      <c r="W253" s="246">
        <f t="shared" si="42"/>
        <v>0</v>
      </c>
      <c r="X253" s="247" t="str">
        <f t="shared" si="43"/>
        <v>8</v>
      </c>
      <c r="Y253" s="159"/>
      <c r="Z253" s="254">
        <f t="shared" si="44"/>
        <v>28000</v>
      </c>
      <c r="AA253" s="5">
        <f>VLOOKUP(G253,Ma_KH!$A:$R,14,0)</f>
        <v>51</v>
      </c>
    </row>
    <row r="254" spans="1:27" x14ac:dyDescent="0.25">
      <c r="A254" s="289">
        <v>46113</v>
      </c>
      <c r="B254" s="290">
        <v>24245</v>
      </c>
      <c r="C254" s="284" t="s">
        <v>15253</v>
      </c>
      <c r="D254" s="282">
        <v>46115</v>
      </c>
      <c r="E254" s="316"/>
      <c r="F254" s="291"/>
      <c r="G254" s="317" t="s">
        <v>12168</v>
      </c>
      <c r="H254" s="309"/>
      <c r="I254" s="317" t="s">
        <v>12168</v>
      </c>
      <c r="J254" s="290" t="s">
        <v>1784</v>
      </c>
      <c r="K254" s="290" t="s">
        <v>30</v>
      </c>
      <c r="L254" s="244" t="str">
        <f>VLOOKUP($K254,[1]TONG_SL!$A$1:$D$65536,2,0)</f>
        <v>Gà muối 500g</v>
      </c>
      <c r="M254" s="244"/>
      <c r="N254" s="244" t="str">
        <f t="shared" si="40"/>
        <v>K-C6</v>
      </c>
      <c r="O254" s="244"/>
      <c r="P254" s="244"/>
      <c r="Q254" s="244" t="str">
        <f>VLOOKUP(K254,TONG_SL!$A:$D,3,0)</f>
        <v>Túi</v>
      </c>
      <c r="R254" s="160">
        <v>5</v>
      </c>
      <c r="S254" s="159"/>
      <c r="T254" s="159">
        <f>VLOOKUP(VLOOKUP(G254,Ma_KH!$A:$R,18,0)&amp;K254,Gia_MB!$A:$F,6,0)</f>
        <v>111058</v>
      </c>
      <c r="U254" s="254">
        <f t="shared" si="41"/>
        <v>555290</v>
      </c>
      <c r="V254" s="159"/>
      <c r="W254" s="246">
        <f t="shared" si="42"/>
        <v>0</v>
      </c>
      <c r="X254" s="247" t="str">
        <f t="shared" si="43"/>
        <v>8</v>
      </c>
      <c r="Y254" s="159"/>
      <c r="Z254" s="254">
        <f t="shared" si="44"/>
        <v>44423.200000000004</v>
      </c>
      <c r="AA254" s="5">
        <f>VLOOKUP(G254,Ma_KH!$A:$R,14,0)</f>
        <v>51</v>
      </c>
    </row>
    <row r="255" spans="1:27" x14ac:dyDescent="0.25">
      <c r="A255" s="289">
        <v>46113</v>
      </c>
      <c r="B255" s="290">
        <v>24286</v>
      </c>
      <c r="C255" s="284" t="s">
        <v>15253</v>
      </c>
      <c r="D255" s="282">
        <v>46115</v>
      </c>
      <c r="E255" s="316"/>
      <c r="F255" s="291"/>
      <c r="G255" s="317" t="s">
        <v>7827</v>
      </c>
      <c r="H255" s="309"/>
      <c r="I255" s="317" t="s">
        <v>7827</v>
      </c>
      <c r="J255" s="290" t="s">
        <v>1784</v>
      </c>
      <c r="K255" s="290" t="s">
        <v>37</v>
      </c>
      <c r="L255" s="244" t="str">
        <f>VLOOKUP($K255,[1]TONG_SL!$A$1:$D$65536,2,0)</f>
        <v>Chả cốm 300g</v>
      </c>
      <c r="M255" s="244"/>
      <c r="N255" s="244" t="str">
        <f t="shared" si="40"/>
        <v>K-C6</v>
      </c>
      <c r="O255" s="244"/>
      <c r="P255" s="244"/>
      <c r="Q255" s="244" t="str">
        <f>VLOOKUP(K255,TONG_SL!$A:$D,3,0)</f>
        <v>Túi</v>
      </c>
      <c r="R255" s="160">
        <v>4</v>
      </c>
      <c r="S255" s="159"/>
      <c r="T255" s="159">
        <f>VLOOKUP(VLOOKUP(G255,Ma_KH!$A:$R,18,0)&amp;K255,Gia_MB!$A:$F,6,0)</f>
        <v>74250</v>
      </c>
      <c r="U255" s="254">
        <f t="shared" si="41"/>
        <v>297000</v>
      </c>
      <c r="V255" s="159"/>
      <c r="W255" s="246">
        <f t="shared" si="42"/>
        <v>0</v>
      </c>
      <c r="X255" s="247" t="str">
        <f t="shared" si="43"/>
        <v>8</v>
      </c>
      <c r="Y255" s="159"/>
      <c r="Z255" s="254">
        <f t="shared" si="44"/>
        <v>23760</v>
      </c>
      <c r="AA255" s="5">
        <f>VLOOKUP(G255,Ma_KH!$A:$R,14,0)</f>
        <v>51</v>
      </c>
    </row>
    <row r="256" spans="1:27" x14ac:dyDescent="0.25">
      <c r="A256" s="289">
        <v>46113</v>
      </c>
      <c r="B256" s="290">
        <v>24286</v>
      </c>
      <c r="C256" s="284" t="s">
        <v>15253</v>
      </c>
      <c r="D256" s="282">
        <v>46115</v>
      </c>
      <c r="E256" s="316"/>
      <c r="F256" s="291"/>
      <c r="G256" s="317" t="s">
        <v>7827</v>
      </c>
      <c r="H256" s="309"/>
      <c r="I256" s="317" t="s">
        <v>7827</v>
      </c>
      <c r="J256" s="290" t="s">
        <v>1784</v>
      </c>
      <c r="K256" s="290" t="s">
        <v>39</v>
      </c>
      <c r="L256" s="244" t="str">
        <f>VLOOKUP($K256,[1]TONG_SL!$A$1:$D$65536,2,0)</f>
        <v>Chả nướng 300g</v>
      </c>
      <c r="M256" s="244"/>
      <c r="N256" s="244" t="str">
        <f t="shared" si="40"/>
        <v>K-C6</v>
      </c>
      <c r="O256" s="244"/>
      <c r="P256" s="244"/>
      <c r="Q256" s="244" t="str">
        <f>VLOOKUP(K256,TONG_SL!$A:$D,3,0)</f>
        <v>Túi</v>
      </c>
      <c r="R256" s="160">
        <v>3</v>
      </c>
      <c r="S256" s="159"/>
      <c r="T256" s="159">
        <f>VLOOKUP(VLOOKUP(G256,Ma_KH!$A:$R,18,0)&amp;K256,Gia_MB!$A:$F,6,0)</f>
        <v>70950</v>
      </c>
      <c r="U256" s="254">
        <f t="shared" si="41"/>
        <v>212850</v>
      </c>
      <c r="V256" s="159"/>
      <c r="W256" s="246">
        <f t="shared" si="42"/>
        <v>0</v>
      </c>
      <c r="X256" s="247" t="str">
        <f t="shared" si="43"/>
        <v>8</v>
      </c>
      <c r="Y256" s="159"/>
      <c r="Z256" s="254">
        <f t="shared" si="44"/>
        <v>17028</v>
      </c>
      <c r="AA256" s="5">
        <f>VLOOKUP(G256,Ma_KH!$A:$R,14,0)</f>
        <v>51</v>
      </c>
    </row>
    <row r="257" spans="1:27" x14ac:dyDescent="0.25">
      <c r="A257" s="289">
        <v>46113</v>
      </c>
      <c r="B257" s="290">
        <v>24286</v>
      </c>
      <c r="C257" s="284" t="s">
        <v>15253</v>
      </c>
      <c r="D257" s="282">
        <v>46115</v>
      </c>
      <c r="E257" s="316"/>
      <c r="F257" s="291"/>
      <c r="G257" s="317" t="s">
        <v>7827</v>
      </c>
      <c r="H257" s="309"/>
      <c r="I257" s="317" t="s">
        <v>7827</v>
      </c>
      <c r="J257" s="290" t="s">
        <v>1784</v>
      </c>
      <c r="K257" s="290" t="s">
        <v>551</v>
      </c>
      <c r="L257" s="244" t="str">
        <f>VLOOKUP($K257,[1]TONG_SL!$A$1:$D$65536,2,0)</f>
        <v>Chân giò heo muối 100g</v>
      </c>
      <c r="M257" s="244"/>
      <c r="N257" s="244" t="str">
        <f t="shared" si="40"/>
        <v>K-C6</v>
      </c>
      <c r="O257" s="244"/>
      <c r="P257" s="244"/>
      <c r="Q257" s="244" t="str">
        <f>VLOOKUP(K257,TONG_SL!$A:$D,3,0)</f>
        <v>Gói</v>
      </c>
      <c r="R257" s="160">
        <v>7</v>
      </c>
      <c r="S257" s="159"/>
      <c r="T257" s="159">
        <f>VLOOKUP(VLOOKUP(G257,Ma_KH!$A:$R,18,0)&amp;K257,Gia_MB!$A:$F,6,0)</f>
        <v>24549</v>
      </c>
      <c r="U257" s="254">
        <f t="shared" si="41"/>
        <v>171843</v>
      </c>
      <c r="V257" s="159"/>
      <c r="W257" s="246">
        <f t="shared" si="42"/>
        <v>0</v>
      </c>
      <c r="X257" s="247" t="str">
        <f t="shared" si="43"/>
        <v>8</v>
      </c>
      <c r="Y257" s="159"/>
      <c r="Z257" s="254">
        <f t="shared" si="44"/>
        <v>13747.44</v>
      </c>
      <c r="AA257" s="5">
        <f>VLOOKUP(G257,Ma_KH!$A:$R,14,0)</f>
        <v>51</v>
      </c>
    </row>
    <row r="258" spans="1:27" x14ac:dyDescent="0.25">
      <c r="A258" s="289">
        <v>46113</v>
      </c>
      <c r="B258" s="290">
        <v>24286</v>
      </c>
      <c r="C258" s="284" t="s">
        <v>15253</v>
      </c>
      <c r="D258" s="282">
        <v>46115</v>
      </c>
      <c r="E258" s="316"/>
      <c r="F258" s="291"/>
      <c r="G258" s="317" t="s">
        <v>7827</v>
      </c>
      <c r="H258" s="309"/>
      <c r="I258" s="317" t="s">
        <v>7827</v>
      </c>
      <c r="J258" s="290" t="s">
        <v>1784</v>
      </c>
      <c r="K258" s="290" t="s">
        <v>27</v>
      </c>
      <c r="L258" s="244" t="str">
        <f>VLOOKUP($K258,[1]TONG_SL!$A$1:$D$65536,2,0)</f>
        <v>Chân giò heo muối 300g</v>
      </c>
      <c r="M258" s="244"/>
      <c r="N258" s="244" t="str">
        <f t="shared" si="40"/>
        <v>K-C6</v>
      </c>
      <c r="O258" s="244"/>
      <c r="P258" s="244"/>
      <c r="Q258" s="244" t="str">
        <f>VLOOKUP(K258,TONG_SL!$A:$D,3,0)</f>
        <v>Túi</v>
      </c>
      <c r="R258" s="160">
        <v>10</v>
      </c>
      <c r="S258" s="159"/>
      <c r="T258" s="159">
        <f>VLOOKUP(VLOOKUP(G258,Ma_KH!$A:$R,18,0)&amp;K258,Gia_MB!$A:$F,6,0)</f>
        <v>73431</v>
      </c>
      <c r="U258" s="254">
        <f t="shared" si="41"/>
        <v>734310</v>
      </c>
      <c r="V258" s="159"/>
      <c r="W258" s="246">
        <f t="shared" si="42"/>
        <v>0</v>
      </c>
      <c r="X258" s="247" t="str">
        <f t="shared" si="43"/>
        <v>8</v>
      </c>
      <c r="Y258" s="159"/>
      <c r="Z258" s="254">
        <f t="shared" si="44"/>
        <v>58744.800000000003</v>
      </c>
      <c r="AA258" s="5">
        <f>VLOOKUP(G258,Ma_KH!$A:$R,14,0)</f>
        <v>51</v>
      </c>
    </row>
    <row r="259" spans="1:27" x14ac:dyDescent="0.25">
      <c r="A259" s="289">
        <v>46113</v>
      </c>
      <c r="B259" s="290">
        <v>24286</v>
      </c>
      <c r="C259" s="284" t="s">
        <v>15253</v>
      </c>
      <c r="D259" s="282">
        <v>46115</v>
      </c>
      <c r="E259" s="316"/>
      <c r="F259" s="291"/>
      <c r="G259" s="317" t="s">
        <v>7827</v>
      </c>
      <c r="H259" s="309"/>
      <c r="I259" s="317" t="s">
        <v>7827</v>
      </c>
      <c r="J259" s="290" t="s">
        <v>1784</v>
      </c>
      <c r="K259" s="290" t="s">
        <v>542</v>
      </c>
      <c r="L259" s="244" t="str">
        <f>VLOOKUP($K259,[1]TONG_SL!$A$1:$D$65536,2,0)</f>
        <v>Chân giò heo muối 500g</v>
      </c>
      <c r="M259" s="244"/>
      <c r="N259" s="244" t="str">
        <f t="shared" si="40"/>
        <v>K-C6</v>
      </c>
      <c r="O259" s="244"/>
      <c r="P259" s="244"/>
      <c r="Q259" s="244" t="str">
        <f>VLOOKUP(K259,TONG_SL!$A:$D,3,0)</f>
        <v>Túi</v>
      </c>
      <c r="R259" s="160">
        <v>3</v>
      </c>
      <c r="S259" s="159"/>
      <c r="T259" s="159">
        <f>VLOOKUP(VLOOKUP(G259,Ma_KH!$A:$R,18,0)&amp;K259,Gia_MB!$A:$F,6,0)</f>
        <v>119066</v>
      </c>
      <c r="U259" s="254">
        <f t="shared" si="41"/>
        <v>357198</v>
      </c>
      <c r="V259" s="159"/>
      <c r="W259" s="246">
        <f t="shared" si="42"/>
        <v>0</v>
      </c>
      <c r="X259" s="247" t="str">
        <f t="shared" si="43"/>
        <v>8</v>
      </c>
      <c r="Y259" s="159"/>
      <c r="Z259" s="254">
        <f t="shared" si="44"/>
        <v>28575.84</v>
      </c>
      <c r="AA259" s="5">
        <f>VLOOKUP(G259,Ma_KH!$A:$R,14,0)</f>
        <v>51</v>
      </c>
    </row>
    <row r="260" spans="1:27" x14ac:dyDescent="0.25">
      <c r="A260" s="289">
        <v>46113</v>
      </c>
      <c r="B260" s="290">
        <v>24286</v>
      </c>
      <c r="C260" s="284" t="s">
        <v>15253</v>
      </c>
      <c r="D260" s="282">
        <v>46115</v>
      </c>
      <c r="E260" s="316"/>
      <c r="F260" s="291"/>
      <c r="G260" s="317" t="s">
        <v>7827</v>
      </c>
      <c r="H260" s="309"/>
      <c r="I260" s="317" t="s">
        <v>7827</v>
      </c>
      <c r="J260" s="290" t="s">
        <v>1784</v>
      </c>
      <c r="K260" s="290" t="s">
        <v>15250</v>
      </c>
      <c r="L260" s="244" t="str">
        <f>VLOOKUP($K260,[1]TONG_SL!$A$1:$D$65536,2,0)</f>
        <v>Chân giò heo muối vị Tayaki 450g</v>
      </c>
      <c r="M260" s="244"/>
      <c r="N260" s="244" t="str">
        <f t="shared" si="40"/>
        <v>K-C6</v>
      </c>
      <c r="O260" s="244"/>
      <c r="P260" s="244"/>
      <c r="Q260" s="244" t="str">
        <f>VLOOKUP(K260,TONG_SL!$A:$D,3,0)</f>
        <v>Túi</v>
      </c>
      <c r="R260" s="160">
        <v>4</v>
      </c>
      <c r="S260" s="159"/>
      <c r="T260" s="159" t="e">
        <f>VLOOKUP(VLOOKUP(G260,Ma_KH!$A:$R,18,0)&amp;K260,Gia_MB!$A:$F,6,0)</f>
        <v>#N/A</v>
      </c>
      <c r="U260" s="254" t="e">
        <f t="shared" si="41"/>
        <v>#N/A</v>
      </c>
      <c r="V260" s="159"/>
      <c r="W260" s="246" t="e">
        <f t="shared" si="42"/>
        <v>#N/A</v>
      </c>
      <c r="X260" s="247" t="str">
        <f t="shared" si="43"/>
        <v>8</v>
      </c>
      <c r="Y260" s="159"/>
      <c r="Z260" s="254" t="e">
        <f t="shared" si="44"/>
        <v>#N/A</v>
      </c>
      <c r="AA260" s="5">
        <f>VLOOKUP(G260,Ma_KH!$A:$R,14,0)</f>
        <v>51</v>
      </c>
    </row>
    <row r="261" spans="1:27" x14ac:dyDescent="0.25">
      <c r="A261" s="289">
        <v>46113</v>
      </c>
      <c r="B261" s="290">
        <v>24295</v>
      </c>
      <c r="C261" s="284" t="s">
        <v>15253</v>
      </c>
      <c r="D261" s="282">
        <v>46115</v>
      </c>
      <c r="E261" s="316"/>
      <c r="F261" s="291"/>
      <c r="G261" s="317" t="s">
        <v>12236</v>
      </c>
      <c r="H261" s="309"/>
      <c r="I261" s="317" t="s">
        <v>12236</v>
      </c>
      <c r="J261" s="290" t="s">
        <v>1784</v>
      </c>
      <c r="K261" s="290" t="s">
        <v>551</v>
      </c>
      <c r="L261" s="244" t="str">
        <f>VLOOKUP($K261,[1]TONG_SL!$A$1:$D$65536,2,0)</f>
        <v>Chân giò heo muối 100g</v>
      </c>
      <c r="M261" s="244"/>
      <c r="N261" s="244" t="str">
        <f t="shared" si="40"/>
        <v>K-C6</v>
      </c>
      <c r="O261" s="244"/>
      <c r="P261" s="244"/>
      <c r="Q261" s="244" t="str">
        <f>VLOOKUP(K261,TONG_SL!$A:$D,3,0)</f>
        <v>Gói</v>
      </c>
      <c r="R261" s="160">
        <v>2</v>
      </c>
      <c r="S261" s="159"/>
      <c r="T261" s="159">
        <f>VLOOKUP(VLOOKUP(G261,Ma_KH!$A:$R,18,0)&amp;K261,Gia_MB!$A:$F,6,0)</f>
        <v>24549</v>
      </c>
      <c r="U261" s="254">
        <f t="shared" si="41"/>
        <v>49098</v>
      </c>
      <c r="V261" s="159"/>
      <c r="W261" s="246">
        <f t="shared" si="42"/>
        <v>0</v>
      </c>
      <c r="X261" s="247" t="str">
        <f t="shared" si="43"/>
        <v>8</v>
      </c>
      <c r="Y261" s="159"/>
      <c r="Z261" s="254">
        <f t="shared" si="44"/>
        <v>3927.84</v>
      </c>
      <c r="AA261" s="5">
        <f>VLOOKUP(G261,Ma_KH!$A:$R,14,0)</f>
        <v>51</v>
      </c>
    </row>
    <row r="262" spans="1:27" x14ac:dyDescent="0.25">
      <c r="A262" s="289">
        <v>46113</v>
      </c>
      <c r="B262" s="290">
        <v>24295</v>
      </c>
      <c r="C262" s="284" t="s">
        <v>15253</v>
      </c>
      <c r="D262" s="282">
        <v>46115</v>
      </c>
      <c r="E262" s="316"/>
      <c r="F262" s="291"/>
      <c r="G262" s="317" t="s">
        <v>12236</v>
      </c>
      <c r="H262" s="309"/>
      <c r="I262" s="317" t="s">
        <v>12236</v>
      </c>
      <c r="J262" s="290" t="s">
        <v>1784</v>
      </c>
      <c r="K262" s="290" t="s">
        <v>542</v>
      </c>
      <c r="L262" s="244" t="str">
        <f>VLOOKUP($K262,[1]TONG_SL!$A$1:$D$65536,2,0)</f>
        <v>Chân giò heo muối 500g</v>
      </c>
      <c r="M262" s="244"/>
      <c r="N262" s="244" t="str">
        <f t="shared" si="40"/>
        <v>K-C6</v>
      </c>
      <c r="O262" s="244"/>
      <c r="P262" s="244"/>
      <c r="Q262" s="244" t="str">
        <f>VLOOKUP(K262,TONG_SL!$A:$D,3,0)</f>
        <v>Túi</v>
      </c>
      <c r="R262" s="160">
        <v>2</v>
      </c>
      <c r="S262" s="159"/>
      <c r="T262" s="159">
        <f>VLOOKUP(VLOOKUP(G262,Ma_KH!$A:$R,18,0)&amp;K262,Gia_MB!$A:$F,6,0)</f>
        <v>119066</v>
      </c>
      <c r="U262" s="254">
        <f t="shared" si="41"/>
        <v>238132</v>
      </c>
      <c r="V262" s="159"/>
      <c r="W262" s="246">
        <f t="shared" si="42"/>
        <v>0</v>
      </c>
      <c r="X262" s="247" t="str">
        <f t="shared" si="43"/>
        <v>8</v>
      </c>
      <c r="Y262" s="159"/>
      <c r="Z262" s="254">
        <f t="shared" si="44"/>
        <v>19050.560000000001</v>
      </c>
      <c r="AA262" s="5">
        <f>VLOOKUP(G262,Ma_KH!$A:$R,14,0)</f>
        <v>51</v>
      </c>
    </row>
    <row r="263" spans="1:27" x14ac:dyDescent="0.25">
      <c r="A263" s="289">
        <v>46113</v>
      </c>
      <c r="B263" s="290">
        <v>24295</v>
      </c>
      <c r="C263" s="284" t="s">
        <v>15253</v>
      </c>
      <c r="D263" s="282">
        <v>46115</v>
      </c>
      <c r="E263" s="316"/>
      <c r="F263" s="291"/>
      <c r="G263" s="317" t="s">
        <v>12236</v>
      </c>
      <c r="H263" s="309"/>
      <c r="I263" s="317" t="s">
        <v>12236</v>
      </c>
      <c r="J263" s="290" t="s">
        <v>1784</v>
      </c>
      <c r="K263" s="290" t="s">
        <v>15250</v>
      </c>
      <c r="L263" s="244" t="str">
        <f>VLOOKUP($K263,[1]TONG_SL!$A$1:$D$65536,2,0)</f>
        <v>Chân giò heo muối vị Tayaki 450g</v>
      </c>
      <c r="M263" s="244"/>
      <c r="N263" s="244" t="str">
        <f t="shared" si="40"/>
        <v>K-C6</v>
      </c>
      <c r="O263" s="244"/>
      <c r="P263" s="244"/>
      <c r="Q263" s="244" t="str">
        <f>VLOOKUP(K263,TONG_SL!$A:$D,3,0)</f>
        <v>Túi</v>
      </c>
      <c r="R263" s="160">
        <v>3</v>
      </c>
      <c r="S263" s="159"/>
      <c r="T263" s="159" t="e">
        <f>VLOOKUP(VLOOKUP(G263,Ma_KH!$A:$R,18,0)&amp;K263,Gia_MB!$A:$F,6,0)</f>
        <v>#N/A</v>
      </c>
      <c r="U263" s="254" t="e">
        <f t="shared" si="41"/>
        <v>#N/A</v>
      </c>
      <c r="V263" s="159"/>
      <c r="W263" s="246" t="e">
        <f t="shared" si="42"/>
        <v>#N/A</v>
      </c>
      <c r="X263" s="247" t="str">
        <f t="shared" si="43"/>
        <v>8</v>
      </c>
      <c r="Y263" s="159"/>
      <c r="Z263" s="254" t="e">
        <f t="shared" si="44"/>
        <v>#N/A</v>
      </c>
      <c r="AA263" s="5">
        <f>VLOOKUP(G263,Ma_KH!$A:$R,14,0)</f>
        <v>51</v>
      </c>
    </row>
    <row r="264" spans="1:27" x14ac:dyDescent="0.25">
      <c r="A264" s="289">
        <v>46113</v>
      </c>
      <c r="B264" s="290">
        <v>24295</v>
      </c>
      <c r="C264" s="284" t="s">
        <v>15253</v>
      </c>
      <c r="D264" s="282">
        <v>46115</v>
      </c>
      <c r="E264" s="316"/>
      <c r="F264" s="291"/>
      <c r="G264" s="317" t="s">
        <v>12236</v>
      </c>
      <c r="H264" s="309"/>
      <c r="I264" s="317" t="s">
        <v>12236</v>
      </c>
      <c r="J264" s="290" t="s">
        <v>1784</v>
      </c>
      <c r="K264" s="290" t="s">
        <v>34</v>
      </c>
      <c r="L264" s="244" t="str">
        <f>VLOOKUP($K264,[1]TONG_SL!$A$1:$D$65536,2,0)</f>
        <v>Tai heo muối 200g</v>
      </c>
      <c r="M264" s="244"/>
      <c r="N264" s="244" t="str">
        <f t="shared" si="40"/>
        <v>K-C6</v>
      </c>
      <c r="O264" s="244"/>
      <c r="P264" s="244"/>
      <c r="Q264" s="244" t="str">
        <f>VLOOKUP(K264,TONG_SL!$A:$D,3,0)</f>
        <v>Túi</v>
      </c>
      <c r="R264" s="160">
        <v>3</v>
      </c>
      <c r="S264" s="159"/>
      <c r="T264" s="159">
        <f>VLOOKUP(VLOOKUP(G264,Ma_KH!$A:$R,18,0)&amp;K264,Gia_MB!$A:$F,6,0)</f>
        <v>55595</v>
      </c>
      <c r="U264" s="254">
        <f t="shared" si="41"/>
        <v>166785</v>
      </c>
      <c r="V264" s="159"/>
      <c r="W264" s="246">
        <f t="shared" si="42"/>
        <v>0</v>
      </c>
      <c r="X264" s="247" t="str">
        <f t="shared" si="43"/>
        <v>8</v>
      </c>
      <c r="Y264" s="159"/>
      <c r="Z264" s="254">
        <f t="shared" si="44"/>
        <v>13342.800000000001</v>
      </c>
      <c r="AA264" s="5">
        <f>VLOOKUP(G264,Ma_KH!$A:$R,14,0)</f>
        <v>51</v>
      </c>
    </row>
    <row r="265" spans="1:27" x14ac:dyDescent="0.25">
      <c r="A265" s="289">
        <v>46113</v>
      </c>
      <c r="B265" s="290">
        <v>24986</v>
      </c>
      <c r="C265" s="284" t="s">
        <v>15253</v>
      </c>
      <c r="D265" s="282">
        <v>46115</v>
      </c>
      <c r="E265" s="316"/>
      <c r="F265" s="291"/>
      <c r="G265" s="317" t="s">
        <v>7603</v>
      </c>
      <c r="H265" s="309"/>
      <c r="I265" s="317" t="s">
        <v>7603</v>
      </c>
      <c r="J265" s="290" t="s">
        <v>1788</v>
      </c>
      <c r="K265" s="290" t="s">
        <v>553</v>
      </c>
      <c r="L265" s="244" t="str">
        <f>VLOOKUP($K265,[1]TONG_SL!$A$1:$D$65536,2,0)</f>
        <v>Gà muối hun khói 300g</v>
      </c>
      <c r="M265" s="244"/>
      <c r="N265" s="244" t="str">
        <f t="shared" si="40"/>
        <v>K-C6</v>
      </c>
      <c r="O265" s="244"/>
      <c r="P265" s="244"/>
      <c r="Q265" s="244" t="str">
        <f>VLOOKUP(K265,TONG_SL!$A:$D,3,0)</f>
        <v>Túi</v>
      </c>
      <c r="R265" s="160">
        <v>7</v>
      </c>
      <c r="S265" s="159"/>
      <c r="T265" s="159">
        <f>VLOOKUP(VLOOKUP(G265,Ma_KH!$A:$R,18,0)&amp;K265,Gia_MB!$A:$F,6,0)</f>
        <v>66500</v>
      </c>
      <c r="U265" s="254">
        <f t="shared" si="41"/>
        <v>465500</v>
      </c>
      <c r="V265" s="159"/>
      <c r="W265" s="246">
        <f t="shared" si="42"/>
        <v>0</v>
      </c>
      <c r="X265" s="247" t="str">
        <f t="shared" si="43"/>
        <v>8</v>
      </c>
      <c r="Y265" s="159"/>
      <c r="Z265" s="254">
        <f t="shared" si="44"/>
        <v>37240</v>
      </c>
      <c r="AA265" s="5">
        <f>VLOOKUP(G265,Ma_KH!$A:$R,14,0)</f>
        <v>0</v>
      </c>
    </row>
    <row r="266" spans="1:27" x14ac:dyDescent="0.25">
      <c r="A266" s="289">
        <v>46113</v>
      </c>
      <c r="B266" s="290">
        <v>24986</v>
      </c>
      <c r="C266" s="284" t="s">
        <v>15253</v>
      </c>
      <c r="D266" s="282">
        <v>46115</v>
      </c>
      <c r="E266" s="316"/>
      <c r="F266" s="291"/>
      <c r="G266" s="317" t="s">
        <v>7603</v>
      </c>
      <c r="H266" s="309"/>
      <c r="I266" s="317" t="s">
        <v>7603</v>
      </c>
      <c r="J266" s="290" t="s">
        <v>1788</v>
      </c>
      <c r="K266" s="290" t="s">
        <v>551</v>
      </c>
      <c r="L266" s="244" t="str">
        <f>VLOOKUP($K266,[1]TONG_SL!$A$1:$D$65536,2,0)</f>
        <v>Chân giò heo muối 100g</v>
      </c>
      <c r="M266" s="244"/>
      <c r="N266" s="244" t="str">
        <f t="shared" si="40"/>
        <v>K-C6</v>
      </c>
      <c r="O266" s="244"/>
      <c r="P266" s="244"/>
      <c r="Q266" s="244" t="str">
        <f>VLOOKUP(K266,TONG_SL!$A:$D,3,0)</f>
        <v>Gói</v>
      </c>
      <c r="R266" s="160">
        <v>98</v>
      </c>
      <c r="S266" s="159"/>
      <c r="T266" s="159">
        <f>VLOOKUP(VLOOKUP(G266,Ma_KH!$A:$R,18,0)&amp;K266,Gia_MB!$A:$F,6,0)</f>
        <v>24549</v>
      </c>
      <c r="U266" s="254">
        <f t="shared" si="41"/>
        <v>2405802</v>
      </c>
      <c r="V266" s="159"/>
      <c r="W266" s="246">
        <f t="shared" si="42"/>
        <v>0</v>
      </c>
      <c r="X266" s="247" t="str">
        <f t="shared" si="43"/>
        <v>8</v>
      </c>
      <c r="Y266" s="159"/>
      <c r="Z266" s="254">
        <f t="shared" si="44"/>
        <v>192464.16</v>
      </c>
      <c r="AA266" s="5">
        <f>VLOOKUP(G266,Ma_KH!$A:$R,14,0)</f>
        <v>0</v>
      </c>
    </row>
    <row r="267" spans="1:27" x14ac:dyDescent="0.25">
      <c r="A267" s="289">
        <v>46113</v>
      </c>
      <c r="B267" s="290">
        <v>24986</v>
      </c>
      <c r="C267" s="284" t="s">
        <v>15253</v>
      </c>
      <c r="D267" s="282">
        <v>46115</v>
      </c>
      <c r="E267" s="316"/>
      <c r="F267" s="291"/>
      <c r="G267" s="317" t="s">
        <v>7603</v>
      </c>
      <c r="H267" s="309"/>
      <c r="I267" s="317" t="s">
        <v>7603</v>
      </c>
      <c r="J267" s="290" t="s">
        <v>1788</v>
      </c>
      <c r="K267" s="290" t="s">
        <v>565</v>
      </c>
      <c r="L267" s="244" t="str">
        <f>VLOOKUP($K267,[1]TONG_SL!$A$1:$D$65536,2,0)</f>
        <v>Tai heo sốt thái 150g</v>
      </c>
      <c r="M267" s="244"/>
      <c r="N267" s="244" t="str">
        <f t="shared" si="40"/>
        <v>K-C6</v>
      </c>
      <c r="O267" s="244"/>
      <c r="P267" s="244"/>
      <c r="Q267" s="244" t="str">
        <f>VLOOKUP(K267,TONG_SL!$A:$D,3,0)</f>
        <v>Túi</v>
      </c>
      <c r="R267" s="160">
        <v>14</v>
      </c>
      <c r="S267" s="159"/>
      <c r="T267" s="159">
        <f>VLOOKUP(VLOOKUP(G267,Ma_KH!$A:$R,18,0)&amp;K267,Gia_MB!$A:$F,6,0)</f>
        <v>21667</v>
      </c>
      <c r="U267" s="254">
        <f t="shared" si="41"/>
        <v>303338</v>
      </c>
      <c r="V267" s="159"/>
      <c r="W267" s="246">
        <f t="shared" si="42"/>
        <v>0</v>
      </c>
      <c r="X267" s="247" t="str">
        <f t="shared" si="43"/>
        <v>8</v>
      </c>
      <c r="Y267" s="159"/>
      <c r="Z267" s="254">
        <f t="shared" si="44"/>
        <v>24267.040000000001</v>
      </c>
      <c r="AA267" s="5">
        <f>VLOOKUP(G267,Ma_KH!$A:$R,14,0)</f>
        <v>0</v>
      </c>
    </row>
    <row r="268" spans="1:27" x14ac:dyDescent="0.25">
      <c r="A268" s="289">
        <v>46113</v>
      </c>
      <c r="B268" s="290">
        <v>24986</v>
      </c>
      <c r="C268" s="284" t="s">
        <v>15253</v>
      </c>
      <c r="D268" s="282">
        <v>46115</v>
      </c>
      <c r="E268" s="316"/>
      <c r="F268" s="291"/>
      <c r="G268" s="317" t="s">
        <v>7603</v>
      </c>
      <c r="H268" s="309"/>
      <c r="I268" s="317" t="s">
        <v>7603</v>
      </c>
      <c r="J268" s="290" t="s">
        <v>1788</v>
      </c>
      <c r="K268" s="290" t="s">
        <v>27</v>
      </c>
      <c r="L268" s="244" t="str">
        <f>VLOOKUP($K268,[1]TONG_SL!$A$1:$D$65536,2,0)</f>
        <v>Chân giò heo muối 300g</v>
      </c>
      <c r="M268" s="244"/>
      <c r="N268" s="244" t="str">
        <f t="shared" si="40"/>
        <v>K-C6</v>
      </c>
      <c r="O268" s="244"/>
      <c r="P268" s="244"/>
      <c r="Q268" s="244" t="str">
        <f>VLOOKUP(K268,TONG_SL!$A:$D,3,0)</f>
        <v>Túi</v>
      </c>
      <c r="R268" s="160">
        <v>24</v>
      </c>
      <c r="S268" s="159"/>
      <c r="T268" s="159">
        <f>VLOOKUP(VLOOKUP(G268,Ma_KH!$A:$R,18,0)&amp;K268,Gia_MB!$A:$F,6,0)</f>
        <v>73431</v>
      </c>
      <c r="U268" s="254">
        <f t="shared" si="41"/>
        <v>1762344</v>
      </c>
      <c r="V268" s="159"/>
      <c r="W268" s="246">
        <f t="shared" si="42"/>
        <v>0</v>
      </c>
      <c r="X268" s="247" t="str">
        <f t="shared" si="43"/>
        <v>8</v>
      </c>
      <c r="Y268" s="159"/>
      <c r="Z268" s="254">
        <f t="shared" si="44"/>
        <v>140987.51999999999</v>
      </c>
      <c r="AA268" s="5">
        <f>VLOOKUP(G268,Ma_KH!$A:$R,14,0)</f>
        <v>0</v>
      </c>
    </row>
    <row r="269" spans="1:27" x14ac:dyDescent="0.25">
      <c r="A269" s="289">
        <v>46113</v>
      </c>
      <c r="B269" s="290">
        <v>24986</v>
      </c>
      <c r="C269" s="284" t="s">
        <v>15253</v>
      </c>
      <c r="D269" s="282">
        <v>46115</v>
      </c>
      <c r="E269" s="316"/>
      <c r="F269" s="291"/>
      <c r="G269" s="317" t="s">
        <v>7603</v>
      </c>
      <c r="H269" s="309"/>
      <c r="I269" s="317" t="s">
        <v>7603</v>
      </c>
      <c r="J269" s="290" t="s">
        <v>1788</v>
      </c>
      <c r="K269" s="290" t="s">
        <v>32</v>
      </c>
      <c r="L269" s="244" t="str">
        <f>VLOOKUP($K269,[1]TONG_SL!$A$1:$D$65536,2,0)</f>
        <v>Giò Tai Lưỡi Xào 250g</v>
      </c>
      <c r="M269" s="244"/>
      <c r="N269" s="244" t="str">
        <f t="shared" si="40"/>
        <v>K-C6</v>
      </c>
      <c r="O269" s="244"/>
      <c r="P269" s="244"/>
      <c r="Q269" s="244" t="str">
        <f>VLOOKUP(K269,TONG_SL!$A:$D,3,0)</f>
        <v>Túi</v>
      </c>
      <c r="R269" s="160">
        <v>10</v>
      </c>
      <c r="S269" s="159"/>
      <c r="T269" s="159">
        <f>VLOOKUP(VLOOKUP(G269,Ma_KH!$A:$R,18,0)&amp;K269,Gia_MB!$A:$F,6,0)</f>
        <v>50182</v>
      </c>
      <c r="U269" s="254">
        <f t="shared" si="41"/>
        <v>501820</v>
      </c>
      <c r="V269" s="159"/>
      <c r="W269" s="246">
        <f t="shared" si="42"/>
        <v>0</v>
      </c>
      <c r="X269" s="247" t="str">
        <f t="shared" si="43"/>
        <v>8</v>
      </c>
      <c r="Y269" s="159"/>
      <c r="Z269" s="254">
        <f t="shared" si="44"/>
        <v>40145.599999999999</v>
      </c>
      <c r="AA269" s="5">
        <f>VLOOKUP(G269,Ma_KH!$A:$R,14,0)</f>
        <v>0</v>
      </c>
    </row>
    <row r="270" spans="1:27" x14ac:dyDescent="0.25">
      <c r="A270" s="289">
        <v>46116</v>
      </c>
      <c r="B270" s="290">
        <v>24841</v>
      </c>
      <c r="C270" s="284" t="s">
        <v>15253</v>
      </c>
      <c r="D270" s="282">
        <v>46116</v>
      </c>
      <c r="E270" s="309"/>
      <c r="F270" s="300"/>
      <c r="G270" s="317" t="s">
        <v>10237</v>
      </c>
      <c r="H270" s="309"/>
      <c r="I270" s="317" t="s">
        <v>10237</v>
      </c>
      <c r="J270" s="290" t="s">
        <v>1769</v>
      </c>
      <c r="K270" s="290" t="s">
        <v>27</v>
      </c>
      <c r="L270" s="244" t="str">
        <f>VLOOKUP($K270,[1]TONG_SL!$A$1:$D$65536,2,0)</f>
        <v>Chân giò heo muối 300g</v>
      </c>
      <c r="M270" s="244"/>
      <c r="N270" s="244" t="str">
        <f t="shared" si="40"/>
        <v>K-C6</v>
      </c>
      <c r="O270" s="244"/>
      <c r="P270" s="244"/>
      <c r="Q270" s="244" t="str">
        <f>VLOOKUP(K270,TONG_SL!$A:$D,3,0)</f>
        <v>Túi</v>
      </c>
      <c r="R270" s="160">
        <v>10</v>
      </c>
      <c r="S270" s="159"/>
      <c r="T270" s="159">
        <f>VLOOKUP(VLOOKUP(G270,Ma_KH!$A:$R,18,0)&amp;K270,Gia_MB!$A:$F,6,0)</f>
        <v>69759</v>
      </c>
      <c r="U270" s="254">
        <f t="shared" si="41"/>
        <v>697590</v>
      </c>
      <c r="V270" s="159"/>
      <c r="W270" s="246">
        <f t="shared" si="42"/>
        <v>0</v>
      </c>
      <c r="X270" s="247" t="str">
        <f t="shared" si="43"/>
        <v>8</v>
      </c>
      <c r="Y270" s="159"/>
      <c r="Z270" s="254">
        <f t="shared" si="44"/>
        <v>55807.200000000004</v>
      </c>
      <c r="AA270" s="5">
        <f>VLOOKUP(G270,Ma_KH!$A:$R,14,0)</f>
        <v>60</v>
      </c>
    </row>
    <row r="271" spans="1:27" x14ac:dyDescent="0.25">
      <c r="A271" s="289">
        <v>46116</v>
      </c>
      <c r="B271" s="290">
        <v>24841</v>
      </c>
      <c r="C271" s="284" t="s">
        <v>15253</v>
      </c>
      <c r="D271" s="282">
        <v>46116</v>
      </c>
      <c r="E271" s="309"/>
      <c r="F271" s="300"/>
      <c r="G271" s="317" t="s">
        <v>10237</v>
      </c>
      <c r="H271" s="309"/>
      <c r="I271" s="317" t="s">
        <v>10237</v>
      </c>
      <c r="J271" s="290" t="s">
        <v>1769</v>
      </c>
      <c r="K271" s="290" t="s">
        <v>542</v>
      </c>
      <c r="L271" s="244" t="str">
        <f>VLOOKUP($K271,[1]TONG_SL!$A$1:$D$65536,2,0)</f>
        <v>Chân giò heo muối 500g</v>
      </c>
      <c r="M271" s="244"/>
      <c r="N271" s="244" t="str">
        <f t="shared" si="40"/>
        <v>K-C6</v>
      </c>
      <c r="O271" s="244"/>
      <c r="P271" s="244"/>
      <c r="Q271" s="244" t="str">
        <f>VLOOKUP(K271,TONG_SL!$A:$D,3,0)</f>
        <v>Túi</v>
      </c>
      <c r="R271" s="160">
        <v>10</v>
      </c>
      <c r="S271" s="159"/>
      <c r="T271" s="159">
        <f>VLOOKUP(VLOOKUP(G271,Ma_KH!$A:$R,18,0)&amp;K271,Gia_MB!$A:$F,6,0)</f>
        <v>113113</v>
      </c>
      <c r="U271" s="254">
        <f t="shared" si="41"/>
        <v>1131130</v>
      </c>
      <c r="V271" s="159"/>
      <c r="W271" s="246">
        <f t="shared" si="42"/>
        <v>0</v>
      </c>
      <c r="X271" s="247" t="str">
        <f t="shared" si="43"/>
        <v>8</v>
      </c>
      <c r="Y271" s="159"/>
      <c r="Z271" s="254">
        <f t="shared" si="44"/>
        <v>90490.400000000009</v>
      </c>
      <c r="AA271" s="5">
        <f>VLOOKUP(G271,Ma_KH!$A:$R,14,0)</f>
        <v>60</v>
      </c>
    </row>
    <row r="272" spans="1:27" x14ac:dyDescent="0.25">
      <c r="A272" s="289">
        <v>46116</v>
      </c>
      <c r="B272" s="290">
        <v>24841</v>
      </c>
      <c r="C272" s="284" t="s">
        <v>15253</v>
      </c>
      <c r="D272" s="282">
        <v>46116</v>
      </c>
      <c r="E272" s="309"/>
      <c r="F272" s="300"/>
      <c r="G272" s="317" t="s">
        <v>10237</v>
      </c>
      <c r="H272" s="309"/>
      <c r="I272" s="317" t="s">
        <v>10237</v>
      </c>
      <c r="J272" s="290" t="s">
        <v>1769</v>
      </c>
      <c r="K272" s="290" t="s">
        <v>15250</v>
      </c>
      <c r="L272" s="244" t="str">
        <f>VLOOKUP($K272,[1]TONG_SL!$A$1:$D$65536,2,0)</f>
        <v>Chân giò heo muối vị Tayaki 450g</v>
      </c>
      <c r="M272" s="244"/>
      <c r="N272" s="244" t="str">
        <f t="shared" si="40"/>
        <v>K-C6</v>
      </c>
      <c r="O272" s="244"/>
      <c r="P272" s="244"/>
      <c r="Q272" s="244" t="str">
        <f>VLOOKUP(K272,TONG_SL!$A:$D,3,0)</f>
        <v>Túi</v>
      </c>
      <c r="R272" s="160">
        <v>3</v>
      </c>
      <c r="S272" s="159"/>
      <c r="T272" s="159" t="e">
        <f>VLOOKUP(VLOOKUP(G272,Ma_KH!$A:$R,18,0)&amp;K272,Gia_MB!$A:$F,6,0)</f>
        <v>#N/A</v>
      </c>
      <c r="U272" s="254" t="e">
        <f t="shared" si="41"/>
        <v>#N/A</v>
      </c>
      <c r="V272" s="159"/>
      <c r="W272" s="246" t="e">
        <f t="shared" si="42"/>
        <v>#N/A</v>
      </c>
      <c r="X272" s="247" t="str">
        <f t="shared" si="43"/>
        <v>8</v>
      </c>
      <c r="Y272" s="159"/>
      <c r="Z272" s="254" t="e">
        <f t="shared" si="44"/>
        <v>#N/A</v>
      </c>
      <c r="AA272" s="5">
        <f>VLOOKUP(G272,Ma_KH!$A:$R,14,0)</f>
        <v>60</v>
      </c>
    </row>
    <row r="273" spans="1:27" x14ac:dyDescent="0.25">
      <c r="A273" s="289">
        <v>46116</v>
      </c>
      <c r="B273" s="290">
        <v>24840</v>
      </c>
      <c r="C273" s="284" t="s">
        <v>15253</v>
      </c>
      <c r="D273" s="282">
        <v>46116</v>
      </c>
      <c r="E273" s="309"/>
      <c r="F273" s="300"/>
      <c r="G273" s="317" t="s">
        <v>11329</v>
      </c>
      <c r="H273" s="309"/>
      <c r="I273" s="317" t="s">
        <v>11329</v>
      </c>
      <c r="J273" s="290" t="s">
        <v>1769</v>
      </c>
      <c r="K273" s="290" t="s">
        <v>542</v>
      </c>
      <c r="L273" s="244" t="str">
        <f>VLOOKUP($K273,[1]TONG_SL!$A$1:$D$65536,2,0)</f>
        <v>Chân giò heo muối 500g</v>
      </c>
      <c r="M273" s="244"/>
      <c r="N273" s="244" t="str">
        <f t="shared" si="40"/>
        <v>K-C6</v>
      </c>
      <c r="O273" s="244"/>
      <c r="P273" s="244"/>
      <c r="Q273" s="244" t="str">
        <f>VLOOKUP(K273,TONG_SL!$A:$D,3,0)</f>
        <v>Túi</v>
      </c>
      <c r="R273" s="160">
        <v>10</v>
      </c>
      <c r="S273" s="159"/>
      <c r="T273" s="159">
        <f>VLOOKUP(VLOOKUP(G273,Ma_KH!$A:$R,18,0)&amp;K273,Gia_MB!$A:$F,6,0)</f>
        <v>107159</v>
      </c>
      <c r="U273" s="254">
        <f t="shared" si="41"/>
        <v>1071590</v>
      </c>
      <c r="V273" s="159"/>
      <c r="W273" s="246">
        <f t="shared" si="42"/>
        <v>0</v>
      </c>
      <c r="X273" s="247" t="str">
        <f t="shared" si="43"/>
        <v>8</v>
      </c>
      <c r="Y273" s="159"/>
      <c r="Z273" s="254">
        <f t="shared" si="44"/>
        <v>85727.2</v>
      </c>
      <c r="AA273" s="5">
        <f>VLOOKUP(G273,Ma_KH!$A:$R,14,0)</f>
        <v>31</v>
      </c>
    </row>
    <row r="274" spans="1:27" x14ac:dyDescent="0.25">
      <c r="A274" s="289">
        <v>46116</v>
      </c>
      <c r="B274" s="290">
        <v>24840</v>
      </c>
      <c r="C274" s="284" t="s">
        <v>15253</v>
      </c>
      <c r="D274" s="282">
        <v>46116</v>
      </c>
      <c r="E274" s="309"/>
      <c r="F274" s="300"/>
      <c r="G274" s="317" t="s">
        <v>11329</v>
      </c>
      <c r="H274" s="309"/>
      <c r="I274" s="317" t="s">
        <v>11329</v>
      </c>
      <c r="J274" s="290" t="s">
        <v>1769</v>
      </c>
      <c r="K274" s="290" t="s">
        <v>27</v>
      </c>
      <c r="L274" s="244" t="str">
        <f>VLOOKUP($K274,[1]TONG_SL!$A$1:$D$65536,2,0)</f>
        <v>Chân giò heo muối 300g</v>
      </c>
      <c r="M274" s="244"/>
      <c r="N274" s="244" t="str">
        <f t="shared" si="40"/>
        <v>K-C6</v>
      </c>
      <c r="O274" s="244"/>
      <c r="P274" s="244"/>
      <c r="Q274" s="244" t="str">
        <f>VLOOKUP(K274,TONG_SL!$A:$D,3,0)</f>
        <v>Túi</v>
      </c>
      <c r="R274" s="160">
        <v>15</v>
      </c>
      <c r="S274" s="159"/>
      <c r="T274" s="159">
        <f>VLOOKUP(VLOOKUP(G274,Ma_KH!$A:$R,18,0)&amp;K274,Gia_MB!$A:$F,6,0)</f>
        <v>66088</v>
      </c>
      <c r="U274" s="254">
        <f t="shared" si="41"/>
        <v>991320</v>
      </c>
      <c r="V274" s="159"/>
      <c r="W274" s="246">
        <f t="shared" si="42"/>
        <v>0</v>
      </c>
      <c r="X274" s="247" t="str">
        <f t="shared" si="43"/>
        <v>8</v>
      </c>
      <c r="Y274" s="159"/>
      <c r="Z274" s="254">
        <f t="shared" si="44"/>
        <v>79305.600000000006</v>
      </c>
      <c r="AA274" s="5">
        <f>VLOOKUP(G274,Ma_KH!$A:$R,14,0)</f>
        <v>31</v>
      </c>
    </row>
    <row r="275" spans="1:27" x14ac:dyDescent="0.25">
      <c r="A275" s="289">
        <v>46116</v>
      </c>
      <c r="B275" s="290">
        <v>24840</v>
      </c>
      <c r="C275" s="284" t="s">
        <v>15253</v>
      </c>
      <c r="D275" s="282">
        <v>46116</v>
      </c>
      <c r="E275" s="309"/>
      <c r="F275" s="300"/>
      <c r="G275" s="317" t="s">
        <v>11329</v>
      </c>
      <c r="H275" s="309"/>
      <c r="I275" s="317" t="s">
        <v>11329</v>
      </c>
      <c r="J275" s="290" t="s">
        <v>1769</v>
      </c>
      <c r="K275" s="290" t="s">
        <v>34</v>
      </c>
      <c r="L275" s="244" t="str">
        <f>VLOOKUP($K275,[1]TONG_SL!$A$1:$D$65536,2,0)</f>
        <v>Tai heo muối 200g</v>
      </c>
      <c r="M275" s="244"/>
      <c r="N275" s="244" t="str">
        <f t="shared" si="40"/>
        <v>K-C6</v>
      </c>
      <c r="O275" s="244"/>
      <c r="P275" s="244"/>
      <c r="Q275" s="244" t="str">
        <f>VLOOKUP(K275,TONG_SL!$A:$D,3,0)</f>
        <v>Túi</v>
      </c>
      <c r="R275" s="160">
        <v>5</v>
      </c>
      <c r="S275" s="159"/>
      <c r="T275" s="159">
        <f>VLOOKUP(VLOOKUP(G275,Ma_KH!$A:$R,18,0)&amp;K275,Gia_MB!$A:$F,6,0)</f>
        <v>50036</v>
      </c>
      <c r="U275" s="254">
        <f t="shared" si="41"/>
        <v>250180</v>
      </c>
      <c r="V275" s="159"/>
      <c r="W275" s="246">
        <f t="shared" si="42"/>
        <v>0</v>
      </c>
      <c r="X275" s="247" t="str">
        <f t="shared" si="43"/>
        <v>8</v>
      </c>
      <c r="Y275" s="159"/>
      <c r="Z275" s="254">
        <f t="shared" si="44"/>
        <v>20014.400000000001</v>
      </c>
      <c r="AA275" s="5">
        <f>VLOOKUP(G275,Ma_KH!$A:$R,14,0)</f>
        <v>31</v>
      </c>
    </row>
    <row r="276" spans="1:27" x14ac:dyDescent="0.25">
      <c r="A276" s="289">
        <v>46116</v>
      </c>
      <c r="B276" s="290">
        <v>24840</v>
      </c>
      <c r="C276" s="291" t="s">
        <v>15253</v>
      </c>
      <c r="D276" s="289">
        <v>46116</v>
      </c>
      <c r="E276" s="309"/>
      <c r="F276" s="300"/>
      <c r="G276" s="317" t="s">
        <v>11329</v>
      </c>
      <c r="H276" s="309"/>
      <c r="I276" s="317" t="s">
        <v>11329</v>
      </c>
      <c r="J276" s="290" t="s">
        <v>1769</v>
      </c>
      <c r="K276" s="290" t="s">
        <v>30</v>
      </c>
      <c r="L276" s="243" t="str">
        <f>VLOOKUP($K276,[1]TONG_SL!$A$1:$D$65536,2,0)</f>
        <v>Gà muối 500g</v>
      </c>
      <c r="M276" s="243"/>
      <c r="N276" s="243" t="str">
        <f t="shared" si="40"/>
        <v>K-C6</v>
      </c>
      <c r="O276" s="243"/>
      <c r="P276" s="243"/>
      <c r="Q276" s="243" t="str">
        <f>VLOOKUP(K276,TONG_SL!$A:$D,3,0)</f>
        <v>Túi</v>
      </c>
      <c r="R276" s="160">
        <v>5</v>
      </c>
      <c r="S276" s="160"/>
      <c r="T276" s="160">
        <f>VLOOKUP(VLOOKUP(G276,Ma_KH!$A:$R,18,0)&amp;K276,Gia_MB!$A:$F,6,0)</f>
        <v>99952</v>
      </c>
      <c r="U276" s="255">
        <f t="shared" si="41"/>
        <v>499760</v>
      </c>
      <c r="V276" s="160"/>
      <c r="W276" s="256">
        <f t="shared" si="42"/>
        <v>0</v>
      </c>
      <c r="X276" s="257" t="str">
        <f t="shared" si="43"/>
        <v>8</v>
      </c>
      <c r="Y276" s="160"/>
      <c r="Z276" s="255">
        <f t="shared" si="44"/>
        <v>39980.800000000003</v>
      </c>
      <c r="AA276" s="258">
        <f>VLOOKUP(G276,Ma_KH!$A:$R,14,0)</f>
        <v>31</v>
      </c>
    </row>
    <row r="277" spans="1:27" x14ac:dyDescent="0.25">
      <c r="A277" s="289">
        <v>46115</v>
      </c>
      <c r="B277" s="290">
        <v>24805</v>
      </c>
      <c r="C277" s="284" t="s">
        <v>15253</v>
      </c>
      <c r="D277" s="282">
        <v>46116</v>
      </c>
      <c r="E277" s="309"/>
      <c r="F277" s="300"/>
      <c r="G277" s="195" t="s">
        <v>10253</v>
      </c>
      <c r="H277" s="309"/>
      <c r="I277" s="195" t="s">
        <v>10253</v>
      </c>
      <c r="J277" s="290" t="s">
        <v>1784</v>
      </c>
      <c r="K277" s="290" t="s">
        <v>27</v>
      </c>
      <c r="L277" s="244" t="str">
        <f>VLOOKUP($K277,[1]TONG_SL!$A$1:$D$65536,2,0)</f>
        <v>Chân giò heo muối 300g</v>
      </c>
      <c r="M277" s="244"/>
      <c r="N277" s="244" t="str">
        <f t="shared" ref="N277:N308" si="45">IF($B277&lt;&gt;"","K-C6","")</f>
        <v>K-C6</v>
      </c>
      <c r="O277" s="244"/>
      <c r="P277" s="244"/>
      <c r="Q277" s="244" t="str">
        <f>VLOOKUP(K277,TONG_SL!$A:$D,3,0)</f>
        <v>Túi</v>
      </c>
      <c r="R277" s="160">
        <v>4</v>
      </c>
      <c r="S277" s="159"/>
      <c r="T277" s="159">
        <f>VLOOKUP(VLOOKUP(G277,Ma_KH!$A:$R,18,0)&amp;K277,Gia_MB!$A:$F,6,0)</f>
        <v>69759</v>
      </c>
      <c r="U277" s="254">
        <f t="shared" ref="U277:U308" si="46">T277*R277</f>
        <v>279036</v>
      </c>
      <c r="V277" s="159"/>
      <c r="W277" s="246">
        <f t="shared" ref="W277:W308" si="47">U277*V277</f>
        <v>0</v>
      </c>
      <c r="X277" s="247" t="str">
        <f t="shared" ref="X277:X308" si="48">IF(B277&lt;&gt;"","8","0")</f>
        <v>8</v>
      </c>
      <c r="Y277" s="159"/>
      <c r="Z277" s="254">
        <f t="shared" ref="Z277:Z308" si="49">U277*X277%</f>
        <v>22322.880000000001</v>
      </c>
      <c r="AA277" s="5">
        <f>VLOOKUP(G277,Ma_KH!$A:$R,14,0)</f>
        <v>60</v>
      </c>
    </row>
    <row r="278" spans="1:27" x14ac:dyDescent="0.25">
      <c r="A278" s="289">
        <v>46115</v>
      </c>
      <c r="B278" s="290">
        <v>24805</v>
      </c>
      <c r="C278" s="284" t="s">
        <v>15253</v>
      </c>
      <c r="D278" s="282">
        <v>46116</v>
      </c>
      <c r="E278" s="309"/>
      <c r="F278" s="300"/>
      <c r="G278" s="317" t="s">
        <v>10253</v>
      </c>
      <c r="H278" s="309"/>
      <c r="I278" s="317" t="s">
        <v>10253</v>
      </c>
      <c r="J278" s="290" t="s">
        <v>1784</v>
      </c>
      <c r="K278" s="290" t="s">
        <v>32</v>
      </c>
      <c r="L278" s="244" t="str">
        <f>VLOOKUP($K278,[1]TONG_SL!$A$1:$D$65536,2,0)</f>
        <v>Giò Tai Lưỡi Xào 250g</v>
      </c>
      <c r="M278" s="244"/>
      <c r="N278" s="244" t="str">
        <f t="shared" si="45"/>
        <v>K-C6</v>
      </c>
      <c r="O278" s="244"/>
      <c r="P278" s="244"/>
      <c r="Q278" s="244" t="str">
        <f>VLOOKUP(K278,TONG_SL!$A:$D,3,0)</f>
        <v>Túi</v>
      </c>
      <c r="R278" s="160">
        <v>4</v>
      </c>
      <c r="S278" s="159"/>
      <c r="T278" s="159">
        <f>VLOOKUP(VLOOKUP(G278,Ma_KH!$A:$R,18,0)&amp;K278,Gia_MB!$A:$F,6,0)</f>
        <v>47673</v>
      </c>
      <c r="U278" s="254">
        <f t="shared" si="46"/>
        <v>190692</v>
      </c>
      <c r="V278" s="159"/>
      <c r="W278" s="246">
        <f t="shared" si="47"/>
        <v>0</v>
      </c>
      <c r="X278" s="247" t="str">
        <f t="shared" si="48"/>
        <v>8</v>
      </c>
      <c r="Y278" s="159"/>
      <c r="Z278" s="254">
        <f t="shared" si="49"/>
        <v>15255.36</v>
      </c>
      <c r="AA278" s="5">
        <f>VLOOKUP(G278,Ma_KH!$A:$R,14,0)</f>
        <v>60</v>
      </c>
    </row>
    <row r="279" spans="1:27" x14ac:dyDescent="0.25">
      <c r="A279" s="289">
        <v>46115</v>
      </c>
      <c r="B279" s="290">
        <v>24805</v>
      </c>
      <c r="C279" s="284" t="s">
        <v>15253</v>
      </c>
      <c r="D279" s="282">
        <v>46116</v>
      </c>
      <c r="E279" s="309"/>
      <c r="F279" s="300"/>
      <c r="G279" s="317" t="s">
        <v>10253</v>
      </c>
      <c r="H279" s="309"/>
      <c r="I279" s="317" t="s">
        <v>10253</v>
      </c>
      <c r="J279" s="290" t="s">
        <v>1784</v>
      </c>
      <c r="K279" s="290" t="s">
        <v>52</v>
      </c>
      <c r="L279" s="244" t="str">
        <f>VLOOKUP($K279,[1]TONG_SL!$A$1:$D$65536,2,0)</f>
        <v>Gà xì dầu 500g</v>
      </c>
      <c r="M279" s="244"/>
      <c r="N279" s="244" t="str">
        <f t="shared" si="45"/>
        <v>K-C6</v>
      </c>
      <c r="O279" s="244"/>
      <c r="P279" s="244"/>
      <c r="Q279" s="244" t="str">
        <f>VLOOKUP(K279,TONG_SL!$A:$D,3,0)</f>
        <v>Túi</v>
      </c>
      <c r="R279" s="160">
        <v>2</v>
      </c>
      <c r="S279" s="159"/>
      <c r="T279" s="159">
        <f>VLOOKUP(VLOOKUP(G279,Ma_KH!$A:$R,18,0)&amp;K279,Gia_MB!$A:$F,6,0)</f>
        <v>106026</v>
      </c>
      <c r="U279" s="254">
        <f t="shared" si="46"/>
        <v>212052</v>
      </c>
      <c r="V279" s="159"/>
      <c r="W279" s="246">
        <f t="shared" si="47"/>
        <v>0</v>
      </c>
      <c r="X279" s="247" t="str">
        <f t="shared" si="48"/>
        <v>8</v>
      </c>
      <c r="Y279" s="159"/>
      <c r="Z279" s="254">
        <f t="shared" si="49"/>
        <v>16964.16</v>
      </c>
      <c r="AA279" s="5">
        <f>VLOOKUP(G279,Ma_KH!$A:$R,14,0)</f>
        <v>60</v>
      </c>
    </row>
    <row r="280" spans="1:27" x14ac:dyDescent="0.25">
      <c r="A280" s="289">
        <v>46115</v>
      </c>
      <c r="B280" s="290">
        <v>24805</v>
      </c>
      <c r="C280" s="284" t="s">
        <v>15253</v>
      </c>
      <c r="D280" s="282">
        <v>46116</v>
      </c>
      <c r="E280" s="309"/>
      <c r="F280" s="300"/>
      <c r="G280" s="317" t="s">
        <v>10253</v>
      </c>
      <c r="H280" s="309"/>
      <c r="I280" s="317" t="s">
        <v>10253</v>
      </c>
      <c r="J280" s="290" t="s">
        <v>1784</v>
      </c>
      <c r="K280" s="290" t="s">
        <v>48</v>
      </c>
      <c r="L280" s="244" t="str">
        <f>VLOOKUP($K280,[1]TONG_SL!$A$1:$D$65536,2,0)</f>
        <v>Mọc Nấm Hương 250g</v>
      </c>
      <c r="M280" s="244"/>
      <c r="N280" s="244" t="str">
        <f t="shared" si="45"/>
        <v>K-C6</v>
      </c>
      <c r="O280" s="244"/>
      <c r="P280" s="244"/>
      <c r="Q280" s="244" t="str">
        <f>VLOOKUP(K280,TONG_SL!$A:$D,3,0)</f>
        <v>Túi</v>
      </c>
      <c r="R280" s="160">
        <v>2</v>
      </c>
      <c r="S280" s="159"/>
      <c r="T280" s="159">
        <f>VLOOKUP(VLOOKUP(G280,Ma_KH!$A:$R,18,0)&amp;K280,Gia_MB!$A:$F,6,0)</f>
        <v>43700</v>
      </c>
      <c r="U280" s="254">
        <f t="shared" si="46"/>
        <v>87400</v>
      </c>
      <c r="V280" s="159"/>
      <c r="W280" s="246">
        <f t="shared" si="47"/>
        <v>0</v>
      </c>
      <c r="X280" s="247" t="str">
        <f t="shared" si="48"/>
        <v>8</v>
      </c>
      <c r="Y280" s="159"/>
      <c r="Z280" s="254">
        <f t="shared" si="49"/>
        <v>6992</v>
      </c>
      <c r="AA280" s="5">
        <f>VLOOKUP(G280,Ma_KH!$A:$R,14,0)</f>
        <v>60</v>
      </c>
    </row>
    <row r="281" spans="1:27" x14ac:dyDescent="0.25">
      <c r="A281" s="289">
        <v>46115</v>
      </c>
      <c r="B281" s="290">
        <v>24806</v>
      </c>
      <c r="C281" s="284" t="s">
        <v>15253</v>
      </c>
      <c r="D281" s="282">
        <v>46116</v>
      </c>
      <c r="E281" s="309"/>
      <c r="F281" s="300"/>
      <c r="G281" s="317" t="s">
        <v>12243</v>
      </c>
      <c r="H281" s="309"/>
      <c r="I281" s="317" t="s">
        <v>12243</v>
      </c>
      <c r="J281" s="290" t="s">
        <v>1784</v>
      </c>
      <c r="K281" s="290" t="s">
        <v>27</v>
      </c>
      <c r="L281" s="244" t="str">
        <f>VLOOKUP($K281,[1]TONG_SL!$A$1:$D$65536,2,0)</f>
        <v>Chân giò heo muối 300g</v>
      </c>
      <c r="M281" s="244"/>
      <c r="N281" s="244" t="str">
        <f t="shared" si="45"/>
        <v>K-C6</v>
      </c>
      <c r="O281" s="244"/>
      <c r="P281" s="244"/>
      <c r="Q281" s="244" t="str">
        <f>VLOOKUP(K281,TONG_SL!$A:$D,3,0)</f>
        <v>Túi</v>
      </c>
      <c r="R281" s="160">
        <v>10</v>
      </c>
      <c r="S281" s="159"/>
      <c r="T281" s="159">
        <f>VLOOKUP(VLOOKUP(G281,Ma_KH!$A:$R,18,0)&amp;K281,Gia_MB!$A:$F,6,0)</f>
        <v>73431</v>
      </c>
      <c r="U281" s="254">
        <f t="shared" si="46"/>
        <v>734310</v>
      </c>
      <c r="V281" s="159"/>
      <c r="W281" s="246">
        <f t="shared" si="47"/>
        <v>0</v>
      </c>
      <c r="X281" s="247" t="str">
        <f t="shared" si="48"/>
        <v>8</v>
      </c>
      <c r="Y281" s="159"/>
      <c r="Z281" s="254">
        <f t="shared" si="49"/>
        <v>58744.800000000003</v>
      </c>
      <c r="AA281" s="5">
        <f>VLOOKUP(G281,Ma_KH!$A:$R,14,0)</f>
        <v>45</v>
      </c>
    </row>
    <row r="282" spans="1:27" x14ac:dyDescent="0.25">
      <c r="A282" s="289">
        <v>46115</v>
      </c>
      <c r="B282" s="290">
        <v>24806</v>
      </c>
      <c r="C282" s="284" t="s">
        <v>15253</v>
      </c>
      <c r="D282" s="282">
        <v>46116</v>
      </c>
      <c r="E282" s="309"/>
      <c r="F282" s="300"/>
      <c r="G282" s="317" t="s">
        <v>12243</v>
      </c>
      <c r="H282" s="309"/>
      <c r="I282" s="317" t="s">
        <v>12243</v>
      </c>
      <c r="J282" s="290" t="s">
        <v>1784</v>
      </c>
      <c r="K282" s="290" t="s">
        <v>551</v>
      </c>
      <c r="L282" s="244" t="str">
        <f>VLOOKUP($K282,[1]TONG_SL!$A$1:$D$65536,2,0)</f>
        <v>Chân giò heo muối 100g</v>
      </c>
      <c r="M282" s="244"/>
      <c r="N282" s="244" t="str">
        <f t="shared" si="45"/>
        <v>K-C6</v>
      </c>
      <c r="O282" s="244"/>
      <c r="P282" s="244"/>
      <c r="Q282" s="244" t="str">
        <f>VLOOKUP(K282,TONG_SL!$A:$D,3,0)</f>
        <v>Gói</v>
      </c>
      <c r="R282" s="160">
        <v>15</v>
      </c>
      <c r="S282" s="159"/>
      <c r="T282" s="159">
        <f>VLOOKUP(VLOOKUP(G282,Ma_KH!$A:$R,18,0)&amp;K282,Gia_MB!$A:$F,6,0)</f>
        <v>24549</v>
      </c>
      <c r="U282" s="254">
        <f t="shared" si="46"/>
        <v>368235</v>
      </c>
      <c r="V282" s="159"/>
      <c r="W282" s="246">
        <f t="shared" si="47"/>
        <v>0</v>
      </c>
      <c r="X282" s="247" t="str">
        <f t="shared" si="48"/>
        <v>8</v>
      </c>
      <c r="Y282" s="159"/>
      <c r="Z282" s="254">
        <f t="shared" si="49"/>
        <v>29458.799999999999</v>
      </c>
      <c r="AA282" s="5">
        <f>VLOOKUP(G282,Ma_KH!$A:$R,14,0)</f>
        <v>45</v>
      </c>
    </row>
    <row r="283" spans="1:27" x14ac:dyDescent="0.25">
      <c r="A283" s="289">
        <v>46114</v>
      </c>
      <c r="B283" s="290">
        <v>24369</v>
      </c>
      <c r="C283" s="284" t="s">
        <v>15253</v>
      </c>
      <c r="D283" s="282">
        <v>46116</v>
      </c>
      <c r="E283" s="309"/>
      <c r="F283" s="300"/>
      <c r="G283" s="317" t="s">
        <v>15217</v>
      </c>
      <c r="H283" s="309"/>
      <c r="I283" s="317" t="s">
        <v>15217</v>
      </c>
      <c r="J283" s="290" t="s">
        <v>1784</v>
      </c>
      <c r="K283" s="290" t="s">
        <v>551</v>
      </c>
      <c r="L283" s="244" t="str">
        <f>VLOOKUP($K283,[1]TONG_SL!$A$1:$D$65536,2,0)</f>
        <v>Chân giò heo muối 100g</v>
      </c>
      <c r="M283" s="244"/>
      <c r="N283" s="244" t="str">
        <f t="shared" si="45"/>
        <v>K-C6</v>
      </c>
      <c r="O283" s="244"/>
      <c r="P283" s="244"/>
      <c r="Q283" s="244" t="str">
        <f>VLOOKUP(K283,TONG_SL!$A:$D,3,0)</f>
        <v>Gói</v>
      </c>
      <c r="R283" s="160">
        <v>15</v>
      </c>
      <c r="S283" s="159"/>
      <c r="T283" s="159" t="e">
        <f>VLOOKUP(VLOOKUP(G283,Ma_KH!$A:$R,18,0)&amp;K283,Gia_MB!$A:$F,6,0)</f>
        <v>#N/A</v>
      </c>
      <c r="U283" s="254" t="e">
        <f t="shared" si="46"/>
        <v>#N/A</v>
      </c>
      <c r="V283" s="159"/>
      <c r="W283" s="246" t="e">
        <f t="shared" si="47"/>
        <v>#N/A</v>
      </c>
      <c r="X283" s="247" t="str">
        <f t="shared" si="48"/>
        <v>8</v>
      </c>
      <c r="Y283" s="159"/>
      <c r="Z283" s="254" t="e">
        <f t="shared" si="49"/>
        <v>#N/A</v>
      </c>
      <c r="AA283" s="5">
        <f>VLOOKUP(G283,Ma_KH!$A:$R,14,0)</f>
        <v>60</v>
      </c>
    </row>
    <row r="284" spans="1:27" x14ac:dyDescent="0.25">
      <c r="A284" s="289">
        <v>46114</v>
      </c>
      <c r="B284" s="290">
        <v>24369</v>
      </c>
      <c r="C284" s="284" t="s">
        <v>15253</v>
      </c>
      <c r="D284" s="282">
        <v>46116</v>
      </c>
      <c r="E284" s="309"/>
      <c r="F284" s="300"/>
      <c r="G284" s="317" t="s">
        <v>15217</v>
      </c>
      <c r="H284" s="309"/>
      <c r="I284" s="317" t="s">
        <v>15217</v>
      </c>
      <c r="J284" s="290" t="s">
        <v>1784</v>
      </c>
      <c r="K284" s="290" t="s">
        <v>30</v>
      </c>
      <c r="L284" s="244" t="str">
        <f>VLOOKUP($K284,[1]TONG_SL!$A$1:$D$65536,2,0)</f>
        <v>Gà muối 500g</v>
      </c>
      <c r="M284" s="244"/>
      <c r="N284" s="244" t="str">
        <f t="shared" si="45"/>
        <v>K-C6</v>
      </c>
      <c r="O284" s="244"/>
      <c r="P284" s="244"/>
      <c r="Q284" s="244" t="str">
        <f>VLOOKUP(K284,TONG_SL!$A:$D,3,0)</f>
        <v>Túi</v>
      </c>
      <c r="R284" s="160">
        <v>3</v>
      </c>
      <c r="S284" s="159"/>
      <c r="T284" s="159">
        <f>VLOOKUP(VLOOKUP(G284,Ma_KH!$A:$R,18,0)&amp;K284,Gia_MB!$A:$F,6,0)</f>
        <v>116611</v>
      </c>
      <c r="U284" s="254">
        <f t="shared" si="46"/>
        <v>349833</v>
      </c>
      <c r="V284" s="159"/>
      <c r="W284" s="246">
        <f t="shared" si="47"/>
        <v>0</v>
      </c>
      <c r="X284" s="247" t="str">
        <f t="shared" si="48"/>
        <v>8</v>
      </c>
      <c r="Y284" s="159"/>
      <c r="Z284" s="254">
        <f t="shared" si="49"/>
        <v>27986.639999999999</v>
      </c>
      <c r="AA284" s="5">
        <f>VLOOKUP(G284,Ma_KH!$A:$R,14,0)</f>
        <v>60</v>
      </c>
    </row>
    <row r="285" spans="1:27" x14ac:dyDescent="0.25">
      <c r="A285" s="289">
        <v>46116</v>
      </c>
      <c r="B285" s="290">
        <v>25309</v>
      </c>
      <c r="C285" s="284" t="s">
        <v>15253</v>
      </c>
      <c r="D285" s="282">
        <v>46116</v>
      </c>
      <c r="E285" s="309"/>
      <c r="F285" s="300"/>
      <c r="G285" s="317" t="s">
        <v>11013</v>
      </c>
      <c r="H285" s="309"/>
      <c r="I285" s="317" t="s">
        <v>11013</v>
      </c>
      <c r="J285" s="290" t="s">
        <v>1784</v>
      </c>
      <c r="K285" s="290" t="s">
        <v>27</v>
      </c>
      <c r="L285" s="244" t="str">
        <f>VLOOKUP($K285,[1]TONG_SL!$A$1:$D$65536,2,0)</f>
        <v>Chân giò heo muối 300g</v>
      </c>
      <c r="M285" s="244"/>
      <c r="N285" s="244" t="str">
        <f t="shared" si="45"/>
        <v>K-C6</v>
      </c>
      <c r="O285" s="244"/>
      <c r="P285" s="244"/>
      <c r="Q285" s="244" t="str">
        <f>VLOOKUP(K285,TONG_SL!$A:$D,3,0)</f>
        <v>Túi</v>
      </c>
      <c r="R285" s="160">
        <v>5</v>
      </c>
      <c r="S285" s="159"/>
      <c r="T285" s="159" t="e">
        <f>VLOOKUP(VLOOKUP(G285,Ma_KH!$A:$R,18,0)&amp;K285,Gia_MB!$A:$F,6,0)</f>
        <v>#N/A</v>
      </c>
      <c r="U285" s="254" t="e">
        <f t="shared" si="46"/>
        <v>#N/A</v>
      </c>
      <c r="V285" s="159"/>
      <c r="W285" s="246" t="e">
        <f t="shared" si="47"/>
        <v>#N/A</v>
      </c>
      <c r="X285" s="247" t="str">
        <f t="shared" si="48"/>
        <v>8</v>
      </c>
      <c r="Y285" s="159"/>
      <c r="Z285" s="254" t="e">
        <f t="shared" si="49"/>
        <v>#N/A</v>
      </c>
      <c r="AA285" s="5">
        <f>VLOOKUP(G285,Ma_KH!$A:$R,14,0)</f>
        <v>1</v>
      </c>
    </row>
    <row r="286" spans="1:27" x14ac:dyDescent="0.25">
      <c r="A286" s="289">
        <v>46116</v>
      </c>
      <c r="B286" s="290">
        <v>25309</v>
      </c>
      <c r="C286" s="284" t="s">
        <v>15253</v>
      </c>
      <c r="D286" s="282">
        <v>46116</v>
      </c>
      <c r="E286" s="309"/>
      <c r="F286" s="300"/>
      <c r="G286" s="317" t="s">
        <v>11013</v>
      </c>
      <c r="H286" s="309"/>
      <c r="I286" s="317" t="s">
        <v>11013</v>
      </c>
      <c r="J286" s="290" t="s">
        <v>1784</v>
      </c>
      <c r="K286" s="290" t="s">
        <v>34</v>
      </c>
      <c r="L286" s="244" t="str">
        <f>VLOOKUP($K286,[1]TONG_SL!$A$1:$D$65536,2,0)</f>
        <v>Tai heo muối 200g</v>
      </c>
      <c r="M286" s="244"/>
      <c r="N286" s="244" t="str">
        <f t="shared" si="45"/>
        <v>K-C6</v>
      </c>
      <c r="O286" s="244"/>
      <c r="P286" s="244"/>
      <c r="Q286" s="244" t="str">
        <f>VLOOKUP(K286,TONG_SL!$A:$D,3,0)</f>
        <v>Túi</v>
      </c>
      <c r="R286" s="160">
        <v>3</v>
      </c>
      <c r="S286" s="159"/>
      <c r="T286" s="159" t="e">
        <f>VLOOKUP(VLOOKUP(G286,Ma_KH!$A:$R,18,0)&amp;K286,Gia_MB!$A:$F,6,0)</f>
        <v>#N/A</v>
      </c>
      <c r="U286" s="254" t="e">
        <f t="shared" si="46"/>
        <v>#N/A</v>
      </c>
      <c r="V286" s="159"/>
      <c r="W286" s="246" t="e">
        <f t="shared" si="47"/>
        <v>#N/A</v>
      </c>
      <c r="X286" s="247" t="str">
        <f t="shared" si="48"/>
        <v>8</v>
      </c>
      <c r="Y286" s="159"/>
      <c r="Z286" s="254" t="e">
        <f t="shared" si="49"/>
        <v>#N/A</v>
      </c>
      <c r="AA286" s="5">
        <f>VLOOKUP(G286,Ma_KH!$A:$R,14,0)</f>
        <v>1</v>
      </c>
    </row>
    <row r="287" spans="1:27" x14ac:dyDescent="0.25">
      <c r="A287" s="289">
        <v>46116</v>
      </c>
      <c r="B287" s="290">
        <v>25309</v>
      </c>
      <c r="C287" s="284" t="s">
        <v>15253</v>
      </c>
      <c r="D287" s="282">
        <v>46116</v>
      </c>
      <c r="E287" s="309"/>
      <c r="F287" s="300"/>
      <c r="G287" s="317" t="s">
        <v>11013</v>
      </c>
      <c r="H287" s="309"/>
      <c r="I287" s="317" t="s">
        <v>11013</v>
      </c>
      <c r="J287" s="290" t="s">
        <v>1784</v>
      </c>
      <c r="K287" s="290" t="s">
        <v>48</v>
      </c>
      <c r="L287" s="244" t="str">
        <f>VLOOKUP($K287,[1]TONG_SL!$A$1:$D$65536,2,0)</f>
        <v>Mọc Nấm Hương 250g</v>
      </c>
      <c r="M287" s="244"/>
      <c r="N287" s="244" t="str">
        <f t="shared" si="45"/>
        <v>K-C6</v>
      </c>
      <c r="O287" s="244"/>
      <c r="P287" s="244"/>
      <c r="Q287" s="244" t="str">
        <f>VLOOKUP(K287,TONG_SL!$A:$D,3,0)</f>
        <v>Túi</v>
      </c>
      <c r="R287" s="160">
        <v>3</v>
      </c>
      <c r="S287" s="159"/>
      <c r="T287" s="159" t="e">
        <f>VLOOKUP(VLOOKUP(G287,Ma_KH!$A:$R,18,0)&amp;K287,Gia_MB!$A:$F,6,0)</f>
        <v>#N/A</v>
      </c>
      <c r="U287" s="254" t="e">
        <f t="shared" si="46"/>
        <v>#N/A</v>
      </c>
      <c r="V287" s="159"/>
      <c r="W287" s="246" t="e">
        <f t="shared" si="47"/>
        <v>#N/A</v>
      </c>
      <c r="X287" s="247" t="str">
        <f t="shared" si="48"/>
        <v>8</v>
      </c>
      <c r="Y287" s="159"/>
      <c r="Z287" s="254" t="e">
        <f t="shared" si="49"/>
        <v>#N/A</v>
      </c>
      <c r="AA287" s="5">
        <f>VLOOKUP(G287,Ma_KH!$A:$R,14,0)</f>
        <v>1</v>
      </c>
    </row>
    <row r="288" spans="1:27" x14ac:dyDescent="0.25">
      <c r="A288" s="289">
        <v>46116</v>
      </c>
      <c r="B288" s="290">
        <v>25309</v>
      </c>
      <c r="C288" s="284" t="s">
        <v>15253</v>
      </c>
      <c r="D288" s="282">
        <v>46116</v>
      </c>
      <c r="E288" s="309"/>
      <c r="F288" s="300"/>
      <c r="G288" s="317" t="s">
        <v>11013</v>
      </c>
      <c r="H288" s="309"/>
      <c r="I288" s="317" t="s">
        <v>11013</v>
      </c>
      <c r="J288" s="290" t="s">
        <v>1784</v>
      </c>
      <c r="K288" s="290" t="s">
        <v>32</v>
      </c>
      <c r="L288" s="244" t="str">
        <f>VLOOKUP($K288,[1]TONG_SL!$A$1:$D$65536,2,0)</f>
        <v>Giò Tai Lưỡi Xào 250g</v>
      </c>
      <c r="M288" s="244"/>
      <c r="N288" s="244" t="str">
        <f t="shared" si="45"/>
        <v>K-C6</v>
      </c>
      <c r="O288" s="244"/>
      <c r="P288" s="244"/>
      <c r="Q288" s="244" t="str">
        <f>VLOOKUP(K288,TONG_SL!$A:$D,3,0)</f>
        <v>Túi</v>
      </c>
      <c r="R288" s="160">
        <v>3</v>
      </c>
      <c r="S288" s="159"/>
      <c r="T288" s="159" t="e">
        <f>VLOOKUP(VLOOKUP(G288,Ma_KH!$A:$R,18,0)&amp;K288,Gia_MB!$A:$F,6,0)</f>
        <v>#N/A</v>
      </c>
      <c r="U288" s="254" t="e">
        <f t="shared" si="46"/>
        <v>#N/A</v>
      </c>
      <c r="V288" s="159"/>
      <c r="W288" s="246" t="e">
        <f t="shared" si="47"/>
        <v>#N/A</v>
      </c>
      <c r="X288" s="247" t="str">
        <f t="shared" si="48"/>
        <v>8</v>
      </c>
      <c r="Y288" s="159"/>
      <c r="Z288" s="254" t="e">
        <f t="shared" si="49"/>
        <v>#N/A</v>
      </c>
      <c r="AA288" s="5">
        <f>VLOOKUP(G288,Ma_KH!$A:$R,14,0)</f>
        <v>1</v>
      </c>
    </row>
    <row r="289" spans="1:27" x14ac:dyDescent="0.25">
      <c r="A289" s="289">
        <v>46116</v>
      </c>
      <c r="B289" s="290">
        <v>25309</v>
      </c>
      <c r="C289" s="284" t="s">
        <v>15253</v>
      </c>
      <c r="D289" s="282">
        <v>46116</v>
      </c>
      <c r="E289" s="309"/>
      <c r="F289" s="300"/>
      <c r="G289" s="317" t="s">
        <v>11013</v>
      </c>
      <c r="H289" s="309"/>
      <c r="I289" s="317" t="s">
        <v>11013</v>
      </c>
      <c r="J289" s="290" t="s">
        <v>1784</v>
      </c>
      <c r="K289" s="290" t="s">
        <v>39</v>
      </c>
      <c r="L289" s="244" t="str">
        <f>VLOOKUP($K289,[1]TONG_SL!$A$1:$D$65536,2,0)</f>
        <v>Chả nướng 300g</v>
      </c>
      <c r="M289" s="244"/>
      <c r="N289" s="244" t="str">
        <f t="shared" si="45"/>
        <v>K-C6</v>
      </c>
      <c r="O289" s="244"/>
      <c r="P289" s="244"/>
      <c r="Q289" s="244" t="str">
        <f>VLOOKUP(K289,TONG_SL!$A:$D,3,0)</f>
        <v>Túi</v>
      </c>
      <c r="R289" s="160">
        <v>3</v>
      </c>
      <c r="S289" s="159"/>
      <c r="T289" s="159" t="e">
        <f>VLOOKUP(VLOOKUP(G289,Ma_KH!$A:$R,18,0)&amp;K289,Gia_MB!$A:$F,6,0)</f>
        <v>#N/A</v>
      </c>
      <c r="U289" s="254" t="e">
        <f t="shared" si="46"/>
        <v>#N/A</v>
      </c>
      <c r="V289" s="159"/>
      <c r="W289" s="246" t="e">
        <f t="shared" si="47"/>
        <v>#N/A</v>
      </c>
      <c r="X289" s="247" t="str">
        <f t="shared" si="48"/>
        <v>8</v>
      </c>
      <c r="Y289" s="159"/>
      <c r="Z289" s="254" t="e">
        <f t="shared" si="49"/>
        <v>#N/A</v>
      </c>
      <c r="AA289" s="5">
        <f>VLOOKUP(G289,Ma_KH!$A:$R,14,0)</f>
        <v>1</v>
      </c>
    </row>
    <row r="290" spans="1:27" x14ac:dyDescent="0.25">
      <c r="A290" s="289">
        <v>46116</v>
      </c>
      <c r="B290" s="290">
        <v>25309</v>
      </c>
      <c r="C290" s="284" t="s">
        <v>15253</v>
      </c>
      <c r="D290" s="282">
        <v>46116</v>
      </c>
      <c r="E290" s="309"/>
      <c r="F290" s="300"/>
      <c r="G290" s="317" t="s">
        <v>11013</v>
      </c>
      <c r="H290" s="309"/>
      <c r="I290" s="317" t="s">
        <v>11013</v>
      </c>
      <c r="J290" s="290" t="s">
        <v>1784</v>
      </c>
      <c r="K290" s="290" t="s">
        <v>37</v>
      </c>
      <c r="L290" s="244" t="str">
        <f>VLOOKUP($K290,[1]TONG_SL!$A$1:$D$65536,2,0)</f>
        <v>Chả cốm 300g</v>
      </c>
      <c r="M290" s="244"/>
      <c r="N290" s="244" t="str">
        <f t="shared" si="45"/>
        <v>K-C6</v>
      </c>
      <c r="O290" s="244"/>
      <c r="P290" s="244"/>
      <c r="Q290" s="244" t="str">
        <f>VLOOKUP(K290,TONG_SL!$A:$D,3,0)</f>
        <v>Túi</v>
      </c>
      <c r="R290" s="160">
        <v>3</v>
      </c>
      <c r="S290" s="159"/>
      <c r="T290" s="159" t="e">
        <f>VLOOKUP(VLOOKUP(G290,Ma_KH!$A:$R,18,0)&amp;K290,Gia_MB!$A:$F,6,0)</f>
        <v>#N/A</v>
      </c>
      <c r="U290" s="254" t="e">
        <f t="shared" si="46"/>
        <v>#N/A</v>
      </c>
      <c r="V290" s="159"/>
      <c r="W290" s="246" t="e">
        <f t="shared" si="47"/>
        <v>#N/A</v>
      </c>
      <c r="X290" s="247" t="str">
        <f t="shared" si="48"/>
        <v>8</v>
      </c>
      <c r="Y290" s="159"/>
      <c r="Z290" s="254" t="e">
        <f t="shared" si="49"/>
        <v>#N/A</v>
      </c>
      <c r="AA290" s="5">
        <f>VLOOKUP(G290,Ma_KH!$A:$R,14,0)</f>
        <v>1</v>
      </c>
    </row>
    <row r="291" spans="1:27" x14ac:dyDescent="0.25">
      <c r="A291" s="289">
        <v>46114</v>
      </c>
      <c r="B291" s="290">
        <v>24365</v>
      </c>
      <c r="C291" s="284" t="s">
        <v>15253</v>
      </c>
      <c r="D291" s="282">
        <v>46116</v>
      </c>
      <c r="E291" s="309"/>
      <c r="F291" s="300"/>
      <c r="G291" s="317" t="s">
        <v>9871</v>
      </c>
      <c r="H291" s="309"/>
      <c r="I291" s="317" t="s">
        <v>9871</v>
      </c>
      <c r="J291" s="290" t="s">
        <v>1784</v>
      </c>
      <c r="K291" s="290" t="s">
        <v>30</v>
      </c>
      <c r="L291" s="244" t="str">
        <f>VLOOKUP($K291,[1]TONG_SL!$A$1:$D$65536,2,0)</f>
        <v>Gà muối 500g</v>
      </c>
      <c r="M291" s="244"/>
      <c r="N291" s="244" t="str">
        <f t="shared" si="45"/>
        <v>K-C6</v>
      </c>
      <c r="O291" s="244"/>
      <c r="P291" s="244"/>
      <c r="Q291" s="244" t="str">
        <f>VLOOKUP(K291,TONG_SL!$A:$D,3,0)</f>
        <v>Túi</v>
      </c>
      <c r="R291" s="160">
        <v>3</v>
      </c>
      <c r="S291" s="159"/>
      <c r="T291" s="159">
        <f>VLOOKUP(VLOOKUP(G291,Ma_KH!$A:$R,18,0)&amp;K291,Gia_MB!$A:$F,6,0)</f>
        <v>111058</v>
      </c>
      <c r="U291" s="254">
        <f t="shared" si="46"/>
        <v>333174</v>
      </c>
      <c r="V291" s="159"/>
      <c r="W291" s="246">
        <f t="shared" si="47"/>
        <v>0</v>
      </c>
      <c r="X291" s="247" t="str">
        <f t="shared" si="48"/>
        <v>8</v>
      </c>
      <c r="Y291" s="159"/>
      <c r="Z291" s="254">
        <f t="shared" si="49"/>
        <v>26653.920000000002</v>
      </c>
      <c r="AA291" s="5">
        <f>VLOOKUP(G291,Ma_KH!$A:$R,14,0)</f>
        <v>57</v>
      </c>
    </row>
    <row r="292" spans="1:27" x14ac:dyDescent="0.25">
      <c r="A292" s="289">
        <v>46114</v>
      </c>
      <c r="B292" s="290">
        <v>24365</v>
      </c>
      <c r="C292" s="284" t="s">
        <v>15253</v>
      </c>
      <c r="D292" s="282">
        <v>46116</v>
      </c>
      <c r="E292" s="309"/>
      <c r="F292" s="300"/>
      <c r="G292" s="317" t="s">
        <v>9871</v>
      </c>
      <c r="H292" s="309"/>
      <c r="I292" s="317" t="s">
        <v>9871</v>
      </c>
      <c r="J292" s="290" t="s">
        <v>1784</v>
      </c>
      <c r="K292" s="290" t="s">
        <v>27</v>
      </c>
      <c r="L292" s="244" t="str">
        <f>VLOOKUP($K292,[1]TONG_SL!$A$1:$D$65536,2,0)</f>
        <v>Chân giò heo muối 300g</v>
      </c>
      <c r="M292" s="244"/>
      <c r="N292" s="244" t="str">
        <f t="shared" si="45"/>
        <v>K-C6</v>
      </c>
      <c r="O292" s="244"/>
      <c r="P292" s="244"/>
      <c r="Q292" s="244" t="str">
        <f>VLOOKUP(K292,TONG_SL!$A:$D,3,0)</f>
        <v>Túi</v>
      </c>
      <c r="R292" s="160">
        <v>6</v>
      </c>
      <c r="S292" s="159"/>
      <c r="T292" s="159">
        <f>VLOOKUP(VLOOKUP(G292,Ma_KH!$A:$R,18,0)&amp;K292,Gia_MB!$A:$F,6,0)</f>
        <v>73431</v>
      </c>
      <c r="U292" s="254">
        <f t="shared" si="46"/>
        <v>440586</v>
      </c>
      <c r="V292" s="159"/>
      <c r="W292" s="246">
        <f t="shared" si="47"/>
        <v>0</v>
      </c>
      <c r="X292" s="247" t="str">
        <f t="shared" si="48"/>
        <v>8</v>
      </c>
      <c r="Y292" s="159"/>
      <c r="Z292" s="254">
        <f t="shared" si="49"/>
        <v>35246.879999999997</v>
      </c>
      <c r="AA292" s="5">
        <f>VLOOKUP(G292,Ma_KH!$A:$R,14,0)</f>
        <v>57</v>
      </c>
    </row>
    <row r="293" spans="1:27" x14ac:dyDescent="0.25">
      <c r="A293" s="289">
        <v>46114</v>
      </c>
      <c r="B293" s="290">
        <v>24365</v>
      </c>
      <c r="C293" s="284" t="s">
        <v>15253</v>
      </c>
      <c r="D293" s="282">
        <v>46116</v>
      </c>
      <c r="E293" s="309"/>
      <c r="F293" s="300"/>
      <c r="G293" s="317" t="s">
        <v>9871</v>
      </c>
      <c r="H293" s="309"/>
      <c r="I293" s="317" t="s">
        <v>9871</v>
      </c>
      <c r="J293" s="290" t="s">
        <v>1784</v>
      </c>
      <c r="K293" s="290" t="s">
        <v>32</v>
      </c>
      <c r="L293" s="244" t="str">
        <f>VLOOKUP($K293,[1]TONG_SL!$A$1:$D$65536,2,0)</f>
        <v>Giò Tai Lưỡi Xào 250g</v>
      </c>
      <c r="M293" s="244"/>
      <c r="N293" s="244" t="str">
        <f t="shared" si="45"/>
        <v>K-C6</v>
      </c>
      <c r="O293" s="244"/>
      <c r="P293" s="244"/>
      <c r="Q293" s="244" t="str">
        <f>VLOOKUP(K293,TONG_SL!$A:$D,3,0)</f>
        <v>Túi</v>
      </c>
      <c r="R293" s="160">
        <v>3</v>
      </c>
      <c r="S293" s="159"/>
      <c r="T293" s="159">
        <f>VLOOKUP(VLOOKUP(G293,Ma_KH!$A:$R,18,0)&amp;K293,Gia_MB!$A:$F,6,0)</f>
        <v>50182</v>
      </c>
      <c r="U293" s="254">
        <f t="shared" si="46"/>
        <v>150546</v>
      </c>
      <c r="V293" s="159"/>
      <c r="W293" s="246">
        <f t="shared" si="47"/>
        <v>0</v>
      </c>
      <c r="X293" s="247" t="str">
        <f t="shared" si="48"/>
        <v>8</v>
      </c>
      <c r="Y293" s="159"/>
      <c r="Z293" s="254">
        <f t="shared" si="49"/>
        <v>12043.68</v>
      </c>
      <c r="AA293" s="5">
        <f>VLOOKUP(G293,Ma_KH!$A:$R,14,0)</f>
        <v>57</v>
      </c>
    </row>
    <row r="294" spans="1:27" x14ac:dyDescent="0.25">
      <c r="A294" s="289">
        <v>46114</v>
      </c>
      <c r="B294" s="290">
        <v>24366</v>
      </c>
      <c r="C294" s="284" t="s">
        <v>15253</v>
      </c>
      <c r="D294" s="282">
        <v>46116</v>
      </c>
      <c r="E294" s="309"/>
      <c r="F294" s="300"/>
      <c r="G294" s="317" t="s">
        <v>9871</v>
      </c>
      <c r="H294" s="309"/>
      <c r="I294" s="317" t="s">
        <v>9871</v>
      </c>
      <c r="J294" s="290" t="s">
        <v>1784</v>
      </c>
      <c r="K294" s="290" t="s">
        <v>542</v>
      </c>
      <c r="L294" s="244" t="str">
        <f>VLOOKUP($K294,[1]TONG_SL!$A$1:$D$65536,2,0)</f>
        <v>Chân giò heo muối 500g</v>
      </c>
      <c r="M294" s="244"/>
      <c r="N294" s="244" t="str">
        <f t="shared" si="45"/>
        <v>K-C6</v>
      </c>
      <c r="O294" s="244"/>
      <c r="P294" s="244"/>
      <c r="Q294" s="244" t="str">
        <f>VLOOKUP(K294,TONG_SL!$A:$D,3,0)</f>
        <v>Túi</v>
      </c>
      <c r="R294" s="160">
        <v>2</v>
      </c>
      <c r="S294" s="159"/>
      <c r="T294" s="159">
        <f>VLOOKUP(VLOOKUP(G294,Ma_KH!$A:$R,18,0)&amp;K294,Gia_MB!$A:$F,6,0)</f>
        <v>119066</v>
      </c>
      <c r="U294" s="254">
        <f t="shared" si="46"/>
        <v>238132</v>
      </c>
      <c r="V294" s="159"/>
      <c r="W294" s="246">
        <f t="shared" si="47"/>
        <v>0</v>
      </c>
      <c r="X294" s="247" t="str">
        <f t="shared" si="48"/>
        <v>8</v>
      </c>
      <c r="Y294" s="159"/>
      <c r="Z294" s="254">
        <f t="shared" si="49"/>
        <v>19050.560000000001</v>
      </c>
      <c r="AA294" s="5">
        <f>VLOOKUP(G294,Ma_KH!$A:$R,14,0)</f>
        <v>57</v>
      </c>
    </row>
    <row r="295" spans="1:27" x14ac:dyDescent="0.25">
      <c r="A295" s="289">
        <v>46114</v>
      </c>
      <c r="B295" s="290">
        <v>24368</v>
      </c>
      <c r="C295" s="284" t="s">
        <v>15253</v>
      </c>
      <c r="D295" s="282">
        <v>46116</v>
      </c>
      <c r="E295" s="309"/>
      <c r="F295" s="300"/>
      <c r="G295" s="317" t="s">
        <v>12088</v>
      </c>
      <c r="H295" s="309"/>
      <c r="I295" s="317" t="s">
        <v>12088</v>
      </c>
      <c r="J295" s="290" t="s">
        <v>1784</v>
      </c>
      <c r="K295" s="290" t="s">
        <v>27</v>
      </c>
      <c r="L295" s="244" t="str">
        <f>VLOOKUP($K295,[1]TONG_SL!$A$1:$D$65536,2,0)</f>
        <v>Chân giò heo muối 300g</v>
      </c>
      <c r="M295" s="244"/>
      <c r="N295" s="244" t="str">
        <f t="shared" si="45"/>
        <v>K-C6</v>
      </c>
      <c r="O295" s="244"/>
      <c r="P295" s="244"/>
      <c r="Q295" s="244" t="str">
        <f>VLOOKUP(K295,TONG_SL!$A:$D,3,0)</f>
        <v>Túi</v>
      </c>
      <c r="R295" s="160">
        <v>5</v>
      </c>
      <c r="S295" s="159"/>
      <c r="T295" s="159">
        <f>VLOOKUP(VLOOKUP(G295,Ma_KH!$A:$R,18,0)&amp;K295,Gia_MB!$A:$F,6,0)</f>
        <v>69025</v>
      </c>
      <c r="U295" s="254">
        <f t="shared" si="46"/>
        <v>345125</v>
      </c>
      <c r="V295" s="159"/>
      <c r="W295" s="246">
        <f t="shared" si="47"/>
        <v>0</v>
      </c>
      <c r="X295" s="247" t="str">
        <f t="shared" si="48"/>
        <v>8</v>
      </c>
      <c r="Y295" s="159"/>
      <c r="Z295" s="254">
        <f t="shared" si="49"/>
        <v>27610</v>
      </c>
      <c r="AA295" s="5">
        <f>VLOOKUP(G295,Ma_KH!$A:$R,14,0)</f>
        <v>51</v>
      </c>
    </row>
    <row r="296" spans="1:27" x14ac:dyDescent="0.25">
      <c r="A296" s="289">
        <v>46114</v>
      </c>
      <c r="B296" s="290">
        <v>24368</v>
      </c>
      <c r="C296" s="284" t="s">
        <v>15253</v>
      </c>
      <c r="D296" s="282">
        <v>46116</v>
      </c>
      <c r="E296" s="309"/>
      <c r="F296" s="300"/>
      <c r="G296" s="317" t="s">
        <v>12088</v>
      </c>
      <c r="H296" s="309"/>
      <c r="I296" s="317" t="s">
        <v>12088</v>
      </c>
      <c r="J296" s="290" t="s">
        <v>1784</v>
      </c>
      <c r="K296" s="290" t="s">
        <v>32</v>
      </c>
      <c r="L296" s="244" t="str">
        <f>VLOOKUP($K296,[1]TONG_SL!$A$1:$D$65536,2,0)</f>
        <v>Giò Tai Lưỡi Xào 250g</v>
      </c>
      <c r="M296" s="244"/>
      <c r="N296" s="244" t="str">
        <f t="shared" si="45"/>
        <v>K-C6</v>
      </c>
      <c r="O296" s="244"/>
      <c r="P296" s="244"/>
      <c r="Q296" s="244" t="str">
        <f>VLOOKUP(K296,TONG_SL!$A:$D,3,0)</f>
        <v>Túi</v>
      </c>
      <c r="R296" s="160">
        <v>5</v>
      </c>
      <c r="S296" s="159"/>
      <c r="T296" s="159">
        <f>VLOOKUP(VLOOKUP(G296,Ma_KH!$A:$R,18,0)&amp;K296,Gia_MB!$A:$F,6,0)</f>
        <v>47172</v>
      </c>
      <c r="U296" s="254">
        <f t="shared" si="46"/>
        <v>235860</v>
      </c>
      <c r="V296" s="159"/>
      <c r="W296" s="246">
        <f t="shared" si="47"/>
        <v>0</v>
      </c>
      <c r="X296" s="247" t="str">
        <f t="shared" si="48"/>
        <v>8</v>
      </c>
      <c r="Y296" s="159"/>
      <c r="Z296" s="254">
        <f t="shared" si="49"/>
        <v>18868.8</v>
      </c>
      <c r="AA296" s="5">
        <f>VLOOKUP(G296,Ma_KH!$A:$R,14,0)</f>
        <v>51</v>
      </c>
    </row>
    <row r="297" spans="1:27" x14ac:dyDescent="0.25">
      <c r="A297" s="289">
        <v>46114</v>
      </c>
      <c r="B297" s="290">
        <v>24368</v>
      </c>
      <c r="C297" s="284" t="s">
        <v>15253</v>
      </c>
      <c r="D297" s="282">
        <v>46116</v>
      </c>
      <c r="E297" s="309"/>
      <c r="F297" s="300"/>
      <c r="G297" s="317" t="s">
        <v>12088</v>
      </c>
      <c r="H297" s="309"/>
      <c r="I297" s="317" t="s">
        <v>12088</v>
      </c>
      <c r="J297" s="290" t="s">
        <v>1784</v>
      </c>
      <c r="K297" s="290" t="s">
        <v>30</v>
      </c>
      <c r="L297" s="244" t="str">
        <f>VLOOKUP($K297,[1]TONG_SL!$A$1:$D$65536,2,0)</f>
        <v>Gà muối 500g</v>
      </c>
      <c r="M297" s="244"/>
      <c r="N297" s="244" t="str">
        <f t="shared" si="45"/>
        <v>K-C6</v>
      </c>
      <c r="O297" s="244"/>
      <c r="P297" s="244"/>
      <c r="Q297" s="244" t="str">
        <f>VLOOKUP(K297,TONG_SL!$A:$D,3,0)</f>
        <v>Túi</v>
      </c>
      <c r="R297" s="160">
        <v>3</v>
      </c>
      <c r="S297" s="159"/>
      <c r="T297" s="159">
        <f>VLOOKUP(VLOOKUP(G297,Ma_KH!$A:$R,18,0)&amp;K297,Gia_MB!$A:$F,6,0)</f>
        <v>109614</v>
      </c>
      <c r="U297" s="254">
        <f t="shared" si="46"/>
        <v>328842</v>
      </c>
      <c r="V297" s="159"/>
      <c r="W297" s="246">
        <f t="shared" si="47"/>
        <v>0</v>
      </c>
      <c r="X297" s="247" t="str">
        <f t="shared" si="48"/>
        <v>8</v>
      </c>
      <c r="Y297" s="159"/>
      <c r="Z297" s="254">
        <f t="shared" si="49"/>
        <v>26307.360000000001</v>
      </c>
      <c r="AA297" s="5">
        <f>VLOOKUP(G297,Ma_KH!$A:$R,14,0)</f>
        <v>51</v>
      </c>
    </row>
    <row r="298" spans="1:27" x14ac:dyDescent="0.25">
      <c r="A298" s="289">
        <v>46114</v>
      </c>
      <c r="B298" s="290">
        <v>24368</v>
      </c>
      <c r="C298" s="284" t="s">
        <v>15253</v>
      </c>
      <c r="D298" s="282">
        <v>46116</v>
      </c>
      <c r="E298" s="309"/>
      <c r="F298" s="300"/>
      <c r="G298" s="317" t="s">
        <v>12088</v>
      </c>
      <c r="H298" s="309"/>
      <c r="I298" s="317" t="s">
        <v>12088</v>
      </c>
      <c r="J298" s="290" t="s">
        <v>1784</v>
      </c>
      <c r="K298" s="290" t="s">
        <v>52</v>
      </c>
      <c r="L298" s="244" t="str">
        <f>VLOOKUP($K298,[1]TONG_SL!$A$1:$D$65536,2,0)</f>
        <v>Gà xì dầu 500g</v>
      </c>
      <c r="M298" s="244"/>
      <c r="N298" s="244" t="str">
        <f t="shared" si="45"/>
        <v>K-C6</v>
      </c>
      <c r="O298" s="244"/>
      <c r="P298" s="244"/>
      <c r="Q298" s="244" t="str">
        <f>VLOOKUP(K298,TONG_SL!$A:$D,3,0)</f>
        <v>Túi</v>
      </c>
      <c r="R298" s="160">
        <v>3</v>
      </c>
      <c r="S298" s="159"/>
      <c r="T298" s="159">
        <f>VLOOKUP(VLOOKUP(G298,Ma_KH!$A:$R,18,0)&amp;K298,Gia_MB!$A:$F,6,0)</f>
        <v>104910</v>
      </c>
      <c r="U298" s="254">
        <f t="shared" si="46"/>
        <v>314730</v>
      </c>
      <c r="V298" s="159"/>
      <c r="W298" s="246">
        <f t="shared" si="47"/>
        <v>0</v>
      </c>
      <c r="X298" s="247" t="str">
        <f t="shared" si="48"/>
        <v>8</v>
      </c>
      <c r="Y298" s="159"/>
      <c r="Z298" s="254">
        <f t="shared" si="49"/>
        <v>25178.400000000001</v>
      </c>
      <c r="AA298" s="5">
        <f>VLOOKUP(G298,Ma_KH!$A:$R,14,0)</f>
        <v>51</v>
      </c>
    </row>
    <row r="299" spans="1:27" x14ac:dyDescent="0.25">
      <c r="A299" s="289">
        <v>46115</v>
      </c>
      <c r="B299" s="290">
        <v>24782</v>
      </c>
      <c r="C299" s="284" t="s">
        <v>15253</v>
      </c>
      <c r="D299" s="282">
        <v>46116</v>
      </c>
      <c r="E299" s="309"/>
      <c r="F299" s="300"/>
      <c r="G299" s="317" t="s">
        <v>10295</v>
      </c>
      <c r="H299" s="309"/>
      <c r="I299" s="317" t="s">
        <v>10295</v>
      </c>
      <c r="J299" s="290" t="s">
        <v>1784</v>
      </c>
      <c r="K299" s="290" t="s">
        <v>27</v>
      </c>
      <c r="L299" s="244" t="str">
        <f>VLOOKUP($K299,[1]TONG_SL!$A$1:$D$65536,2,0)</f>
        <v>Chân giò heo muối 300g</v>
      </c>
      <c r="M299" s="244"/>
      <c r="N299" s="244" t="str">
        <f t="shared" si="45"/>
        <v>K-C6</v>
      </c>
      <c r="O299" s="244"/>
      <c r="P299" s="244"/>
      <c r="Q299" s="244" t="str">
        <f>VLOOKUP(K299,TONG_SL!$A:$D,3,0)</f>
        <v>Túi</v>
      </c>
      <c r="R299" s="160">
        <v>5</v>
      </c>
      <c r="S299" s="159"/>
      <c r="T299" s="159">
        <f>VLOOKUP(VLOOKUP(G299,Ma_KH!$A:$R,18,0)&amp;K299,Gia_MB!$A:$F,6,0)</f>
        <v>69759</v>
      </c>
      <c r="U299" s="254">
        <f t="shared" si="46"/>
        <v>348795</v>
      </c>
      <c r="V299" s="159"/>
      <c r="W299" s="246">
        <f t="shared" si="47"/>
        <v>0</v>
      </c>
      <c r="X299" s="247" t="str">
        <f t="shared" si="48"/>
        <v>8</v>
      </c>
      <c r="Y299" s="159"/>
      <c r="Z299" s="254">
        <f t="shared" si="49"/>
        <v>27903.600000000002</v>
      </c>
      <c r="AA299" s="5">
        <f>VLOOKUP(G299,Ma_KH!$A:$R,14,0)</f>
        <v>60</v>
      </c>
    </row>
    <row r="300" spans="1:27" x14ac:dyDescent="0.25">
      <c r="A300" s="289">
        <v>46115</v>
      </c>
      <c r="B300" s="290">
        <v>24782</v>
      </c>
      <c r="C300" s="284" t="s">
        <v>15253</v>
      </c>
      <c r="D300" s="282">
        <v>46116</v>
      </c>
      <c r="E300" s="309"/>
      <c r="F300" s="300"/>
      <c r="G300" s="317" t="s">
        <v>10295</v>
      </c>
      <c r="H300" s="309"/>
      <c r="I300" s="317" t="s">
        <v>10295</v>
      </c>
      <c r="J300" s="290" t="s">
        <v>1784</v>
      </c>
      <c r="K300" s="290" t="s">
        <v>30</v>
      </c>
      <c r="L300" s="244" t="str">
        <f>VLOOKUP($K300,[1]TONG_SL!$A$1:$D$65536,2,0)</f>
        <v>Gà muối 500g</v>
      </c>
      <c r="M300" s="244"/>
      <c r="N300" s="244" t="str">
        <f t="shared" si="45"/>
        <v>K-C6</v>
      </c>
      <c r="O300" s="244"/>
      <c r="P300" s="244"/>
      <c r="Q300" s="244" t="str">
        <f>VLOOKUP(K300,TONG_SL!$A:$D,3,0)</f>
        <v>Túi</v>
      </c>
      <c r="R300" s="160">
        <v>5</v>
      </c>
      <c r="S300" s="159"/>
      <c r="T300" s="159">
        <f>VLOOKUP(VLOOKUP(G300,Ma_KH!$A:$R,18,0)&amp;K300,Gia_MB!$A:$F,6,0)</f>
        <v>105505</v>
      </c>
      <c r="U300" s="254">
        <f t="shared" si="46"/>
        <v>527525</v>
      </c>
      <c r="V300" s="159"/>
      <c r="W300" s="246">
        <f t="shared" si="47"/>
        <v>0</v>
      </c>
      <c r="X300" s="247" t="str">
        <f t="shared" si="48"/>
        <v>8</v>
      </c>
      <c r="Y300" s="159"/>
      <c r="Z300" s="254">
        <f t="shared" si="49"/>
        <v>42202</v>
      </c>
      <c r="AA300" s="5">
        <f>VLOOKUP(G300,Ma_KH!$A:$R,14,0)</f>
        <v>60</v>
      </c>
    </row>
    <row r="301" spans="1:27" x14ac:dyDescent="0.25">
      <c r="A301" s="289">
        <v>46114</v>
      </c>
      <c r="B301" s="290">
        <v>24370</v>
      </c>
      <c r="C301" s="284" t="s">
        <v>15253</v>
      </c>
      <c r="D301" s="282">
        <v>46116</v>
      </c>
      <c r="E301" s="309"/>
      <c r="F301" s="300"/>
      <c r="G301" s="317" t="s">
        <v>9894</v>
      </c>
      <c r="H301" s="309"/>
      <c r="I301" s="317" t="s">
        <v>9894</v>
      </c>
      <c r="J301" s="290" t="s">
        <v>1784</v>
      </c>
      <c r="K301" s="290" t="s">
        <v>30</v>
      </c>
      <c r="L301" s="244" t="str">
        <f>VLOOKUP($K301,[1]TONG_SL!$A$1:$D$65536,2,0)</f>
        <v>Gà muối 500g</v>
      </c>
      <c r="M301" s="244"/>
      <c r="N301" s="244" t="str">
        <f t="shared" si="45"/>
        <v>K-C6</v>
      </c>
      <c r="O301" s="244"/>
      <c r="P301" s="244"/>
      <c r="Q301" s="244" t="str">
        <f>VLOOKUP(K301,TONG_SL!$A:$D,3,0)</f>
        <v>Túi</v>
      </c>
      <c r="R301" s="160">
        <v>3</v>
      </c>
      <c r="S301" s="159"/>
      <c r="T301" s="159">
        <f>VLOOKUP(VLOOKUP(G301,Ma_KH!$A:$R,18,0)&amp;K301,Gia_MB!$A:$F,6,0)</f>
        <v>111058</v>
      </c>
      <c r="U301" s="254">
        <f t="shared" si="46"/>
        <v>333174</v>
      </c>
      <c r="V301" s="159"/>
      <c r="W301" s="246">
        <f t="shared" si="47"/>
        <v>0</v>
      </c>
      <c r="X301" s="247" t="str">
        <f t="shared" si="48"/>
        <v>8</v>
      </c>
      <c r="Y301" s="159"/>
      <c r="Z301" s="254">
        <f t="shared" si="49"/>
        <v>26653.920000000002</v>
      </c>
      <c r="AA301" s="5">
        <f>VLOOKUP(G301,Ma_KH!$A:$R,14,0)</f>
        <v>57</v>
      </c>
    </row>
    <row r="302" spans="1:27" x14ac:dyDescent="0.25">
      <c r="A302" s="289">
        <v>46114</v>
      </c>
      <c r="B302" s="290">
        <v>24370</v>
      </c>
      <c r="C302" s="284" t="s">
        <v>15253</v>
      </c>
      <c r="D302" s="282">
        <v>46116</v>
      </c>
      <c r="E302" s="309"/>
      <c r="F302" s="300"/>
      <c r="G302" s="317" t="s">
        <v>9894</v>
      </c>
      <c r="H302" s="309"/>
      <c r="I302" s="317" t="s">
        <v>9894</v>
      </c>
      <c r="J302" s="290" t="s">
        <v>1784</v>
      </c>
      <c r="K302" s="290" t="s">
        <v>27</v>
      </c>
      <c r="L302" s="244" t="str">
        <f>VLOOKUP($K302,[1]TONG_SL!$A$1:$D$65536,2,0)</f>
        <v>Chân giò heo muối 300g</v>
      </c>
      <c r="M302" s="244"/>
      <c r="N302" s="244" t="str">
        <f t="shared" si="45"/>
        <v>K-C6</v>
      </c>
      <c r="O302" s="244"/>
      <c r="P302" s="244"/>
      <c r="Q302" s="244" t="str">
        <f>VLOOKUP(K302,TONG_SL!$A:$D,3,0)</f>
        <v>Túi</v>
      </c>
      <c r="R302" s="160">
        <v>6</v>
      </c>
      <c r="S302" s="159"/>
      <c r="T302" s="159">
        <f>VLOOKUP(VLOOKUP(G302,Ma_KH!$A:$R,18,0)&amp;K302,Gia_MB!$A:$F,6,0)</f>
        <v>73431</v>
      </c>
      <c r="U302" s="254">
        <f t="shared" si="46"/>
        <v>440586</v>
      </c>
      <c r="V302" s="159"/>
      <c r="W302" s="246">
        <f t="shared" si="47"/>
        <v>0</v>
      </c>
      <c r="X302" s="247" t="str">
        <f t="shared" si="48"/>
        <v>8</v>
      </c>
      <c r="Y302" s="159"/>
      <c r="Z302" s="254">
        <f t="shared" si="49"/>
        <v>35246.879999999997</v>
      </c>
      <c r="AA302" s="5">
        <f>VLOOKUP(G302,Ma_KH!$A:$R,14,0)</f>
        <v>57</v>
      </c>
    </row>
    <row r="303" spans="1:27" x14ac:dyDescent="0.25">
      <c r="A303" s="289">
        <v>46114</v>
      </c>
      <c r="B303" s="290">
        <v>24370</v>
      </c>
      <c r="C303" s="284" t="s">
        <v>15253</v>
      </c>
      <c r="D303" s="282">
        <v>46116</v>
      </c>
      <c r="E303" s="309"/>
      <c r="F303" s="300"/>
      <c r="G303" s="317" t="s">
        <v>9894</v>
      </c>
      <c r="H303" s="309"/>
      <c r="I303" s="317" t="s">
        <v>9894</v>
      </c>
      <c r="J303" s="290" t="s">
        <v>1784</v>
      </c>
      <c r="K303" s="290" t="s">
        <v>542</v>
      </c>
      <c r="L303" s="244" t="str">
        <f>VLOOKUP($K303,[1]TONG_SL!$A$1:$D$65536,2,0)</f>
        <v>Chân giò heo muối 500g</v>
      </c>
      <c r="M303" s="244"/>
      <c r="N303" s="244" t="str">
        <f t="shared" si="45"/>
        <v>K-C6</v>
      </c>
      <c r="O303" s="244"/>
      <c r="P303" s="244"/>
      <c r="Q303" s="244" t="str">
        <f>VLOOKUP(K303,TONG_SL!$A:$D,3,0)</f>
        <v>Túi</v>
      </c>
      <c r="R303" s="160">
        <v>2</v>
      </c>
      <c r="S303" s="159"/>
      <c r="T303" s="159">
        <f>VLOOKUP(VLOOKUP(G303,Ma_KH!$A:$R,18,0)&amp;K303,Gia_MB!$A:$F,6,0)</f>
        <v>119066</v>
      </c>
      <c r="U303" s="254">
        <f t="shared" si="46"/>
        <v>238132</v>
      </c>
      <c r="V303" s="159"/>
      <c r="W303" s="246">
        <f t="shared" si="47"/>
        <v>0</v>
      </c>
      <c r="X303" s="247" t="str">
        <f t="shared" si="48"/>
        <v>8</v>
      </c>
      <c r="Y303" s="159"/>
      <c r="Z303" s="254">
        <f t="shared" si="49"/>
        <v>19050.560000000001</v>
      </c>
      <c r="AA303" s="5">
        <f>VLOOKUP(G303,Ma_KH!$A:$R,14,0)</f>
        <v>57</v>
      </c>
    </row>
    <row r="304" spans="1:27" x14ac:dyDescent="0.25">
      <c r="A304" s="289">
        <v>46114</v>
      </c>
      <c r="B304" s="290">
        <v>24370</v>
      </c>
      <c r="C304" s="284" t="s">
        <v>15253</v>
      </c>
      <c r="D304" s="282">
        <v>46116</v>
      </c>
      <c r="E304" s="309"/>
      <c r="F304" s="300"/>
      <c r="G304" s="317" t="s">
        <v>9894</v>
      </c>
      <c r="H304" s="309"/>
      <c r="I304" s="317" t="s">
        <v>9894</v>
      </c>
      <c r="J304" s="290" t="s">
        <v>1784</v>
      </c>
      <c r="K304" s="290" t="s">
        <v>39</v>
      </c>
      <c r="L304" s="244" t="str">
        <f>VLOOKUP($K304,[1]TONG_SL!$A$1:$D$65536,2,0)</f>
        <v>Chả nướng 300g</v>
      </c>
      <c r="M304" s="244"/>
      <c r="N304" s="244" t="str">
        <f t="shared" si="45"/>
        <v>K-C6</v>
      </c>
      <c r="O304" s="244"/>
      <c r="P304" s="244"/>
      <c r="Q304" s="244" t="str">
        <f>VLOOKUP(K304,TONG_SL!$A:$D,3,0)</f>
        <v>Túi</v>
      </c>
      <c r="R304" s="160">
        <v>2</v>
      </c>
      <c r="S304" s="159"/>
      <c r="T304" s="159">
        <f>VLOOKUP(VLOOKUP(G304,Ma_KH!$A:$R,18,0)&amp;K304,Gia_MB!$A:$F,6,0)</f>
        <v>70950</v>
      </c>
      <c r="U304" s="254">
        <f t="shared" si="46"/>
        <v>141900</v>
      </c>
      <c r="V304" s="159"/>
      <c r="W304" s="246">
        <f t="shared" si="47"/>
        <v>0</v>
      </c>
      <c r="X304" s="247" t="str">
        <f t="shared" si="48"/>
        <v>8</v>
      </c>
      <c r="Y304" s="159"/>
      <c r="Z304" s="254">
        <f t="shared" si="49"/>
        <v>11352</v>
      </c>
      <c r="AA304" s="5">
        <f>VLOOKUP(G304,Ma_KH!$A:$R,14,0)</f>
        <v>57</v>
      </c>
    </row>
    <row r="305" spans="1:27" x14ac:dyDescent="0.25">
      <c r="A305" s="289">
        <v>46114</v>
      </c>
      <c r="B305" s="290">
        <v>24370</v>
      </c>
      <c r="C305" s="284" t="s">
        <v>15253</v>
      </c>
      <c r="D305" s="282">
        <v>46116</v>
      </c>
      <c r="E305" s="309"/>
      <c r="F305" s="300"/>
      <c r="G305" s="317" t="s">
        <v>9894</v>
      </c>
      <c r="H305" s="309"/>
      <c r="I305" s="317" t="s">
        <v>9894</v>
      </c>
      <c r="J305" s="290" t="s">
        <v>1784</v>
      </c>
      <c r="K305" s="290" t="s">
        <v>37</v>
      </c>
      <c r="L305" s="244" t="str">
        <f>VLOOKUP($K305,[1]TONG_SL!$A$1:$D$65536,2,0)</f>
        <v>Chả cốm 300g</v>
      </c>
      <c r="M305" s="244"/>
      <c r="N305" s="244" t="str">
        <f t="shared" si="45"/>
        <v>K-C6</v>
      </c>
      <c r="O305" s="244"/>
      <c r="P305" s="244"/>
      <c r="Q305" s="244" t="str">
        <f>VLOOKUP(K305,TONG_SL!$A:$D,3,0)</f>
        <v>Túi</v>
      </c>
      <c r="R305" s="160">
        <v>2</v>
      </c>
      <c r="S305" s="159"/>
      <c r="T305" s="159">
        <f>VLOOKUP(VLOOKUP(G305,Ma_KH!$A:$R,18,0)&amp;K305,Gia_MB!$A:$F,6,0)</f>
        <v>74250</v>
      </c>
      <c r="U305" s="254">
        <f t="shared" si="46"/>
        <v>148500</v>
      </c>
      <c r="V305" s="159"/>
      <c r="W305" s="246">
        <f t="shared" si="47"/>
        <v>0</v>
      </c>
      <c r="X305" s="247" t="str">
        <f t="shared" si="48"/>
        <v>8</v>
      </c>
      <c r="Y305" s="159"/>
      <c r="Z305" s="254">
        <f t="shared" si="49"/>
        <v>11880</v>
      </c>
      <c r="AA305" s="5">
        <f>VLOOKUP(G305,Ma_KH!$A:$R,14,0)</f>
        <v>57</v>
      </c>
    </row>
    <row r="306" spans="1:27" x14ac:dyDescent="0.25">
      <c r="A306" s="289">
        <v>46114</v>
      </c>
      <c r="B306" s="290">
        <v>24370</v>
      </c>
      <c r="C306" s="284" t="s">
        <v>15253</v>
      </c>
      <c r="D306" s="282">
        <v>46116</v>
      </c>
      <c r="E306" s="309"/>
      <c r="F306" s="300"/>
      <c r="G306" s="317" t="s">
        <v>9894</v>
      </c>
      <c r="H306" s="309"/>
      <c r="I306" s="317" t="s">
        <v>9894</v>
      </c>
      <c r="J306" s="290" t="s">
        <v>1784</v>
      </c>
      <c r="K306" s="290" t="s">
        <v>52</v>
      </c>
      <c r="L306" s="244" t="str">
        <f>VLOOKUP($K306,[1]TONG_SL!$A$1:$D$65536,2,0)</f>
        <v>Gà xì dầu 500g</v>
      </c>
      <c r="M306" s="244"/>
      <c r="N306" s="244" t="str">
        <f t="shared" si="45"/>
        <v>K-C6</v>
      </c>
      <c r="O306" s="244"/>
      <c r="P306" s="244"/>
      <c r="Q306" s="244" t="str">
        <f>VLOOKUP(K306,TONG_SL!$A:$D,3,0)</f>
        <v>Túi</v>
      </c>
      <c r="R306" s="160">
        <v>2</v>
      </c>
      <c r="S306" s="159"/>
      <c r="T306" s="159">
        <f>VLOOKUP(VLOOKUP(G306,Ma_KH!$A:$R,18,0)&amp;K306,Gia_MB!$A:$F,6,0)</f>
        <v>111606</v>
      </c>
      <c r="U306" s="254">
        <f t="shared" si="46"/>
        <v>223212</v>
      </c>
      <c r="V306" s="159"/>
      <c r="W306" s="246">
        <f t="shared" si="47"/>
        <v>0</v>
      </c>
      <c r="X306" s="247" t="str">
        <f t="shared" si="48"/>
        <v>8</v>
      </c>
      <c r="Y306" s="159"/>
      <c r="Z306" s="254">
        <f t="shared" si="49"/>
        <v>17856.96</v>
      </c>
      <c r="AA306" s="5">
        <f>VLOOKUP(G306,Ma_KH!$A:$R,14,0)</f>
        <v>57</v>
      </c>
    </row>
    <row r="307" spans="1:27" x14ac:dyDescent="0.25">
      <c r="A307" s="289">
        <v>46115</v>
      </c>
      <c r="B307" s="290">
        <v>24807</v>
      </c>
      <c r="C307" s="284" t="s">
        <v>15253</v>
      </c>
      <c r="D307" s="282">
        <v>46116</v>
      </c>
      <c r="E307" s="309"/>
      <c r="F307" s="300"/>
      <c r="G307" s="317" t="s">
        <v>12311</v>
      </c>
      <c r="H307" s="309"/>
      <c r="I307" s="317" t="s">
        <v>12311</v>
      </c>
      <c r="J307" s="290" t="s">
        <v>1784</v>
      </c>
      <c r="K307" s="290" t="s">
        <v>551</v>
      </c>
      <c r="L307" s="244" t="str">
        <f>VLOOKUP($K307,[1]TONG_SL!$A$1:$D$65536,2,0)</f>
        <v>Chân giò heo muối 100g</v>
      </c>
      <c r="M307" s="244"/>
      <c r="N307" s="244" t="str">
        <f t="shared" si="45"/>
        <v>K-C6</v>
      </c>
      <c r="O307" s="244"/>
      <c r="P307" s="244"/>
      <c r="Q307" s="244" t="str">
        <f>VLOOKUP(K307,TONG_SL!$A:$D,3,0)</f>
        <v>Gói</v>
      </c>
      <c r="R307" s="160">
        <v>5</v>
      </c>
      <c r="S307" s="159"/>
      <c r="T307" s="159">
        <f>VLOOKUP(VLOOKUP(G307,Ma_KH!$A:$R,18,0)&amp;K307,Gia_MB!$A:$F,6,0)</f>
        <v>22830</v>
      </c>
      <c r="U307" s="254">
        <f t="shared" si="46"/>
        <v>114150</v>
      </c>
      <c r="V307" s="159"/>
      <c r="W307" s="246">
        <f t="shared" si="47"/>
        <v>0</v>
      </c>
      <c r="X307" s="247" t="str">
        <f t="shared" si="48"/>
        <v>8</v>
      </c>
      <c r="Y307" s="159"/>
      <c r="Z307" s="254">
        <f t="shared" si="49"/>
        <v>9132</v>
      </c>
      <c r="AA307" s="5">
        <f>VLOOKUP(G307,Ma_KH!$A:$R,14,0)</f>
        <v>46</v>
      </c>
    </row>
    <row r="308" spans="1:27" x14ac:dyDescent="0.25">
      <c r="A308" s="289">
        <v>46115</v>
      </c>
      <c r="B308" s="290">
        <v>24807</v>
      </c>
      <c r="C308" s="284" t="s">
        <v>15253</v>
      </c>
      <c r="D308" s="282">
        <v>46116</v>
      </c>
      <c r="E308" s="309"/>
      <c r="F308" s="300"/>
      <c r="G308" s="317" t="s">
        <v>12311</v>
      </c>
      <c r="H308" s="309"/>
      <c r="I308" s="317" t="s">
        <v>12311</v>
      </c>
      <c r="J308" s="290" t="s">
        <v>1784</v>
      </c>
      <c r="K308" s="290" t="s">
        <v>34</v>
      </c>
      <c r="L308" s="244" t="str">
        <f>VLOOKUP($K308,[1]TONG_SL!$A$1:$D$65536,2,0)</f>
        <v>Tai heo muối 200g</v>
      </c>
      <c r="M308" s="244"/>
      <c r="N308" s="244" t="str">
        <f t="shared" si="45"/>
        <v>K-C6</v>
      </c>
      <c r="O308" s="244"/>
      <c r="P308" s="244"/>
      <c r="Q308" s="244" t="str">
        <f>VLOOKUP(K308,TONG_SL!$A:$D,3,0)</f>
        <v>Túi</v>
      </c>
      <c r="R308" s="160">
        <v>2</v>
      </c>
      <c r="S308" s="159"/>
      <c r="T308" s="159">
        <f>VLOOKUP(VLOOKUP(G308,Ma_KH!$A:$R,18,0)&amp;K308,Gia_MB!$A:$F,6,0)</f>
        <v>55595</v>
      </c>
      <c r="U308" s="254">
        <f t="shared" si="46"/>
        <v>111190</v>
      </c>
      <c r="V308" s="159"/>
      <c r="W308" s="246">
        <f t="shared" si="47"/>
        <v>0</v>
      </c>
      <c r="X308" s="247" t="str">
        <f t="shared" si="48"/>
        <v>8</v>
      </c>
      <c r="Y308" s="159"/>
      <c r="Z308" s="254">
        <f t="shared" si="49"/>
        <v>8895.2000000000007</v>
      </c>
      <c r="AA308" s="5">
        <f>VLOOKUP(G308,Ma_KH!$A:$R,14,0)</f>
        <v>46</v>
      </c>
    </row>
    <row r="309" spans="1:27" x14ac:dyDescent="0.25">
      <c r="A309" s="289">
        <v>46113</v>
      </c>
      <c r="B309" s="290">
        <v>24303</v>
      </c>
      <c r="C309" s="284" t="s">
        <v>15253</v>
      </c>
      <c r="D309" s="282">
        <v>46116</v>
      </c>
      <c r="E309" s="309"/>
      <c r="F309" s="300"/>
      <c r="G309" s="317" t="s">
        <v>12219</v>
      </c>
      <c r="H309" s="309"/>
      <c r="I309" s="317" t="s">
        <v>12219</v>
      </c>
      <c r="J309" s="290" t="s">
        <v>1784</v>
      </c>
      <c r="K309" s="290" t="s">
        <v>553</v>
      </c>
      <c r="L309" s="244" t="str">
        <f>VLOOKUP($K309,[1]TONG_SL!$A$1:$D$65536,2,0)</f>
        <v>Gà muối hun khói 300g</v>
      </c>
      <c r="M309" s="244"/>
      <c r="N309" s="244" t="str">
        <f t="shared" ref="N309:N340" si="50">IF($B309&lt;&gt;"","K-C6","")</f>
        <v>K-C6</v>
      </c>
      <c r="O309" s="244"/>
      <c r="P309" s="244"/>
      <c r="Q309" s="244" t="str">
        <f>VLOOKUP(K309,TONG_SL!$A:$D,3,0)</f>
        <v>Túi</v>
      </c>
      <c r="R309" s="160">
        <v>2</v>
      </c>
      <c r="S309" s="159"/>
      <c r="T309" s="159">
        <f>VLOOKUP(VLOOKUP(G309,Ma_KH!$A:$R,18,0)&amp;K309,Gia_MB!$A:$F,6,0)</f>
        <v>70000</v>
      </c>
      <c r="U309" s="254">
        <f t="shared" ref="U309:U340" si="51">T309*R309</f>
        <v>140000</v>
      </c>
      <c r="V309" s="159"/>
      <c r="W309" s="246">
        <f t="shared" ref="W309:W340" si="52">U309*V309</f>
        <v>0</v>
      </c>
      <c r="X309" s="247" t="str">
        <f t="shared" ref="X309:X340" si="53">IF(B309&lt;&gt;"","8","0")</f>
        <v>8</v>
      </c>
      <c r="Y309" s="159"/>
      <c r="Z309" s="254">
        <f t="shared" ref="Z309:Z340" si="54">U309*X309%</f>
        <v>11200</v>
      </c>
      <c r="AA309" s="5">
        <f>VLOOKUP(G309,Ma_KH!$A:$R,14,0)</f>
        <v>51</v>
      </c>
    </row>
    <row r="310" spans="1:27" x14ac:dyDescent="0.25">
      <c r="A310" s="289">
        <v>46113</v>
      </c>
      <c r="B310" s="290">
        <v>24303</v>
      </c>
      <c r="C310" s="284" t="s">
        <v>15253</v>
      </c>
      <c r="D310" s="282">
        <v>46116</v>
      </c>
      <c r="E310" s="309"/>
      <c r="F310" s="300"/>
      <c r="G310" s="317" t="s">
        <v>12219</v>
      </c>
      <c r="H310" s="309"/>
      <c r="I310" s="317" t="s">
        <v>12219</v>
      </c>
      <c r="J310" s="290" t="s">
        <v>1784</v>
      </c>
      <c r="K310" s="290" t="s">
        <v>30</v>
      </c>
      <c r="L310" s="244" t="str">
        <f>VLOOKUP($K310,[1]TONG_SL!$A$1:$D$65536,2,0)</f>
        <v>Gà muối 500g</v>
      </c>
      <c r="M310" s="244"/>
      <c r="N310" s="244" t="str">
        <f t="shared" si="50"/>
        <v>K-C6</v>
      </c>
      <c r="O310" s="244"/>
      <c r="P310" s="244"/>
      <c r="Q310" s="244" t="str">
        <f>VLOOKUP(K310,TONG_SL!$A:$D,3,0)</f>
        <v>Túi</v>
      </c>
      <c r="R310" s="160">
        <v>4</v>
      </c>
      <c r="S310" s="159"/>
      <c r="T310" s="159">
        <f>VLOOKUP(VLOOKUP(G310,Ma_KH!$A:$R,18,0)&amp;K310,Gia_MB!$A:$F,6,0)</f>
        <v>111058</v>
      </c>
      <c r="U310" s="254">
        <f t="shared" si="51"/>
        <v>444232</v>
      </c>
      <c r="V310" s="159"/>
      <c r="W310" s="246">
        <f t="shared" si="52"/>
        <v>0</v>
      </c>
      <c r="X310" s="247" t="str">
        <f t="shared" si="53"/>
        <v>8</v>
      </c>
      <c r="Y310" s="159"/>
      <c r="Z310" s="254">
        <f t="shared" si="54"/>
        <v>35538.559999999998</v>
      </c>
      <c r="AA310" s="5">
        <f>VLOOKUP(G310,Ma_KH!$A:$R,14,0)</f>
        <v>51</v>
      </c>
    </row>
    <row r="311" spans="1:27" x14ac:dyDescent="0.25">
      <c r="A311" s="289">
        <v>46113</v>
      </c>
      <c r="B311" s="290">
        <v>24303</v>
      </c>
      <c r="C311" s="284" t="s">
        <v>15253</v>
      </c>
      <c r="D311" s="282">
        <v>46116</v>
      </c>
      <c r="E311" s="309"/>
      <c r="F311" s="300"/>
      <c r="G311" s="317" t="s">
        <v>12219</v>
      </c>
      <c r="H311" s="309"/>
      <c r="I311" s="317" t="s">
        <v>12219</v>
      </c>
      <c r="J311" s="290" t="s">
        <v>1784</v>
      </c>
      <c r="K311" s="290" t="s">
        <v>7263</v>
      </c>
      <c r="L311" s="244" t="str">
        <f>VLOOKUP($K311,[1]TONG_SL!$A$1:$D$65536,2,0)</f>
        <v>Lạp xưởng Tây Bắc 500g</v>
      </c>
      <c r="M311" s="244"/>
      <c r="N311" s="244" t="str">
        <f t="shared" si="50"/>
        <v>K-C6</v>
      </c>
      <c r="O311" s="244"/>
      <c r="P311" s="244"/>
      <c r="Q311" s="244" t="str">
        <f>VLOOKUP(K311,TONG_SL!$A:$D,3,0)</f>
        <v>Túi</v>
      </c>
      <c r="R311" s="160">
        <v>2</v>
      </c>
      <c r="S311" s="159"/>
      <c r="T311" s="159" t="e">
        <f>VLOOKUP(VLOOKUP(G311,Ma_KH!$A:$R,18,0)&amp;K311,Gia_MB!$A:$F,6,0)</f>
        <v>#N/A</v>
      </c>
      <c r="U311" s="254" t="e">
        <f t="shared" si="51"/>
        <v>#N/A</v>
      </c>
      <c r="V311" s="159"/>
      <c r="W311" s="246" t="e">
        <f t="shared" si="52"/>
        <v>#N/A</v>
      </c>
      <c r="X311" s="247" t="str">
        <f t="shared" si="53"/>
        <v>8</v>
      </c>
      <c r="Y311" s="159"/>
      <c r="Z311" s="254" t="e">
        <f t="shared" si="54"/>
        <v>#N/A</v>
      </c>
      <c r="AA311" s="5">
        <f>VLOOKUP(G311,Ma_KH!$A:$R,14,0)</f>
        <v>51</v>
      </c>
    </row>
    <row r="312" spans="1:27" x14ac:dyDescent="0.25">
      <c r="A312" s="289">
        <v>46113</v>
      </c>
      <c r="B312" s="290">
        <v>24303</v>
      </c>
      <c r="C312" s="284" t="s">
        <v>15253</v>
      </c>
      <c r="D312" s="282">
        <v>46116</v>
      </c>
      <c r="E312" s="309"/>
      <c r="F312" s="300"/>
      <c r="G312" s="317" t="s">
        <v>12219</v>
      </c>
      <c r="H312" s="309"/>
      <c r="I312" s="317" t="s">
        <v>12219</v>
      </c>
      <c r="J312" s="290" t="s">
        <v>1784</v>
      </c>
      <c r="K312" s="290" t="s">
        <v>48</v>
      </c>
      <c r="L312" s="244" t="str">
        <f>VLOOKUP($K312,[1]TONG_SL!$A$1:$D$65536,2,0)</f>
        <v>Mọc Nấm Hương 250g</v>
      </c>
      <c r="M312" s="244"/>
      <c r="N312" s="244" t="str">
        <f t="shared" si="50"/>
        <v>K-C6</v>
      </c>
      <c r="O312" s="244"/>
      <c r="P312" s="244"/>
      <c r="Q312" s="244" t="str">
        <f>VLOOKUP(K312,TONG_SL!$A:$D,3,0)</f>
        <v>Túi</v>
      </c>
      <c r="R312" s="160">
        <v>4</v>
      </c>
      <c r="S312" s="159"/>
      <c r="T312" s="159">
        <f>VLOOKUP(VLOOKUP(G312,Ma_KH!$A:$R,18,0)&amp;K312,Gia_MB!$A:$F,6,0)</f>
        <v>46000</v>
      </c>
      <c r="U312" s="254">
        <f t="shared" si="51"/>
        <v>184000</v>
      </c>
      <c r="V312" s="159"/>
      <c r="W312" s="246">
        <f t="shared" si="52"/>
        <v>0</v>
      </c>
      <c r="X312" s="247" t="str">
        <f t="shared" si="53"/>
        <v>8</v>
      </c>
      <c r="Y312" s="159"/>
      <c r="Z312" s="254">
        <f t="shared" si="54"/>
        <v>14720</v>
      </c>
      <c r="AA312" s="5">
        <f>VLOOKUP(G312,Ma_KH!$A:$R,14,0)</f>
        <v>51</v>
      </c>
    </row>
    <row r="313" spans="1:27" x14ac:dyDescent="0.25">
      <c r="A313" s="289">
        <v>46115</v>
      </c>
      <c r="B313" s="290">
        <v>25176</v>
      </c>
      <c r="C313" s="284" t="s">
        <v>15253</v>
      </c>
      <c r="D313" s="282">
        <v>46116</v>
      </c>
      <c r="E313" s="309"/>
      <c r="F313" s="300"/>
      <c r="G313" s="317" t="s">
        <v>7603</v>
      </c>
      <c r="H313" s="309"/>
      <c r="I313" s="317" t="s">
        <v>7603</v>
      </c>
      <c r="J313" s="290" t="s">
        <v>1784</v>
      </c>
      <c r="K313" s="290" t="s">
        <v>551</v>
      </c>
      <c r="L313" s="244" t="str">
        <f>VLOOKUP($K313,[1]TONG_SL!$A$1:$D$65536,2,0)</f>
        <v>Chân giò heo muối 100g</v>
      </c>
      <c r="M313" s="244"/>
      <c r="N313" s="244" t="str">
        <f t="shared" si="50"/>
        <v>K-C6</v>
      </c>
      <c r="O313" s="244"/>
      <c r="P313" s="244"/>
      <c r="Q313" s="244" t="str">
        <f>VLOOKUP(K313,TONG_SL!$A:$D,3,0)</f>
        <v>Gói</v>
      </c>
      <c r="R313" s="160">
        <v>32</v>
      </c>
      <c r="S313" s="159"/>
      <c r="T313" s="159">
        <f>VLOOKUP(VLOOKUP(G313,Ma_KH!$A:$R,18,0)&amp;K313,Gia_MB!$A:$F,6,0)</f>
        <v>24549</v>
      </c>
      <c r="U313" s="254">
        <f t="shared" si="51"/>
        <v>785568</v>
      </c>
      <c r="V313" s="159"/>
      <c r="W313" s="246">
        <f t="shared" si="52"/>
        <v>0</v>
      </c>
      <c r="X313" s="247" t="str">
        <f t="shared" si="53"/>
        <v>8</v>
      </c>
      <c r="Y313" s="159"/>
      <c r="Z313" s="254">
        <f t="shared" si="54"/>
        <v>62845.440000000002</v>
      </c>
      <c r="AA313" s="5">
        <f>VLOOKUP(G313,Ma_KH!$A:$R,14,0)</f>
        <v>0</v>
      </c>
    </row>
    <row r="314" spans="1:27" x14ac:dyDescent="0.25">
      <c r="A314" s="289">
        <v>46115</v>
      </c>
      <c r="B314" s="290">
        <v>25176</v>
      </c>
      <c r="C314" s="284" t="s">
        <v>15253</v>
      </c>
      <c r="D314" s="282">
        <v>46116</v>
      </c>
      <c r="E314" s="309"/>
      <c r="F314" s="300"/>
      <c r="G314" s="317" t="s">
        <v>7603</v>
      </c>
      <c r="H314" s="309"/>
      <c r="I314" s="317" t="s">
        <v>7603</v>
      </c>
      <c r="J314" s="290" t="s">
        <v>1784</v>
      </c>
      <c r="K314" s="290" t="s">
        <v>27</v>
      </c>
      <c r="L314" s="244" t="str">
        <f>VLOOKUP($K314,[1]TONG_SL!$A$1:$D$65536,2,0)</f>
        <v>Chân giò heo muối 300g</v>
      </c>
      <c r="M314" s="244"/>
      <c r="N314" s="244" t="str">
        <f t="shared" si="50"/>
        <v>K-C6</v>
      </c>
      <c r="O314" s="244"/>
      <c r="P314" s="244"/>
      <c r="Q314" s="244" t="str">
        <f>VLOOKUP(K314,TONG_SL!$A:$D,3,0)</f>
        <v>Túi</v>
      </c>
      <c r="R314" s="160">
        <v>4</v>
      </c>
      <c r="S314" s="159"/>
      <c r="T314" s="159">
        <f>VLOOKUP(VLOOKUP(G314,Ma_KH!$A:$R,18,0)&amp;K314,Gia_MB!$A:$F,6,0)</f>
        <v>73431</v>
      </c>
      <c r="U314" s="254">
        <f t="shared" si="51"/>
        <v>293724</v>
      </c>
      <c r="V314" s="159"/>
      <c r="W314" s="246">
        <f t="shared" si="52"/>
        <v>0</v>
      </c>
      <c r="X314" s="247" t="str">
        <f t="shared" si="53"/>
        <v>8</v>
      </c>
      <c r="Y314" s="159"/>
      <c r="Z314" s="254">
        <f t="shared" si="54"/>
        <v>23497.920000000002</v>
      </c>
      <c r="AA314" s="5">
        <f>VLOOKUP(G314,Ma_KH!$A:$R,14,0)</f>
        <v>0</v>
      </c>
    </row>
    <row r="315" spans="1:27" x14ac:dyDescent="0.25">
      <c r="A315" s="289">
        <v>46115</v>
      </c>
      <c r="B315" s="290">
        <v>25176</v>
      </c>
      <c r="C315" s="284" t="s">
        <v>15253</v>
      </c>
      <c r="D315" s="282">
        <v>46116</v>
      </c>
      <c r="E315" s="309"/>
      <c r="F315" s="300"/>
      <c r="G315" s="317" t="s">
        <v>7603</v>
      </c>
      <c r="H315" s="309"/>
      <c r="I315" s="317" t="s">
        <v>7603</v>
      </c>
      <c r="J315" s="290" t="s">
        <v>1784</v>
      </c>
      <c r="K315" s="290" t="s">
        <v>32</v>
      </c>
      <c r="L315" s="244" t="str">
        <f>VLOOKUP($K315,[1]TONG_SL!$A$1:$D$65536,2,0)</f>
        <v>Giò Tai Lưỡi Xào 250g</v>
      </c>
      <c r="M315" s="244"/>
      <c r="N315" s="244" t="str">
        <f t="shared" si="50"/>
        <v>K-C6</v>
      </c>
      <c r="O315" s="244"/>
      <c r="P315" s="244"/>
      <c r="Q315" s="244" t="str">
        <f>VLOOKUP(K315,TONG_SL!$A:$D,3,0)</f>
        <v>Túi</v>
      </c>
      <c r="R315" s="160">
        <v>6</v>
      </c>
      <c r="S315" s="159"/>
      <c r="T315" s="159">
        <f>VLOOKUP(VLOOKUP(G315,Ma_KH!$A:$R,18,0)&amp;K315,Gia_MB!$A:$F,6,0)</f>
        <v>50182</v>
      </c>
      <c r="U315" s="254">
        <f t="shared" si="51"/>
        <v>301092</v>
      </c>
      <c r="V315" s="159"/>
      <c r="W315" s="246">
        <f t="shared" si="52"/>
        <v>0</v>
      </c>
      <c r="X315" s="247" t="str">
        <f t="shared" si="53"/>
        <v>8</v>
      </c>
      <c r="Y315" s="159"/>
      <c r="Z315" s="254">
        <f t="shared" si="54"/>
        <v>24087.360000000001</v>
      </c>
      <c r="AA315" s="5">
        <f>VLOOKUP(G315,Ma_KH!$A:$R,14,0)</f>
        <v>0</v>
      </c>
    </row>
    <row r="316" spans="1:27" x14ac:dyDescent="0.25">
      <c r="A316" s="289">
        <v>46115</v>
      </c>
      <c r="B316" s="290">
        <v>24784</v>
      </c>
      <c r="C316" s="284" t="s">
        <v>15253</v>
      </c>
      <c r="D316" s="282">
        <v>46116</v>
      </c>
      <c r="E316" s="309"/>
      <c r="F316" s="300"/>
      <c r="G316" s="317" t="s">
        <v>9937</v>
      </c>
      <c r="H316" s="309"/>
      <c r="I316" s="317" t="s">
        <v>9937</v>
      </c>
      <c r="J316" s="290" t="s">
        <v>1788</v>
      </c>
      <c r="K316" s="318" t="s">
        <v>15349</v>
      </c>
      <c r="L316" s="244" t="str">
        <f>VLOOKUP($K316,[1]TONG_SL!$A$1:$D$65536,2,0)</f>
        <v>Gà hun cỏ xạ hương Coop Select 500g</v>
      </c>
      <c r="M316" s="244"/>
      <c r="N316" s="244" t="str">
        <f t="shared" si="50"/>
        <v>K-C6</v>
      </c>
      <c r="O316" s="244"/>
      <c r="P316" s="244"/>
      <c r="Q316" s="244" t="str">
        <f>VLOOKUP(K316,TONG_SL!$A:$D,3,0)</f>
        <v>Túi</v>
      </c>
      <c r="R316" s="160">
        <v>7</v>
      </c>
      <c r="S316" s="159"/>
      <c r="T316" s="159">
        <f>VLOOKUP(VLOOKUP(G316,Ma_KH!$A:$R,18,0)&amp;K316,Gia_MB!$A:$F,6,0)</f>
        <v>110250</v>
      </c>
      <c r="U316" s="254">
        <f t="shared" si="51"/>
        <v>771750</v>
      </c>
      <c r="V316" s="159"/>
      <c r="W316" s="246">
        <f t="shared" si="52"/>
        <v>0</v>
      </c>
      <c r="X316" s="247" t="str">
        <f t="shared" si="53"/>
        <v>8</v>
      </c>
      <c r="Y316" s="159"/>
      <c r="Z316" s="254">
        <f t="shared" si="54"/>
        <v>61740</v>
      </c>
      <c r="AA316" s="5">
        <f>VLOOKUP(G316,Ma_KH!$A:$R,14,0)</f>
        <v>57</v>
      </c>
    </row>
    <row r="317" spans="1:27" x14ac:dyDescent="0.25">
      <c r="A317" s="289">
        <v>46114</v>
      </c>
      <c r="B317" s="290">
        <v>25157</v>
      </c>
      <c r="C317" s="284" t="s">
        <v>15253</v>
      </c>
      <c r="D317" s="282">
        <v>46116</v>
      </c>
      <c r="E317" s="309"/>
      <c r="F317" s="300"/>
      <c r="G317" s="317" t="s">
        <v>11163</v>
      </c>
      <c r="H317" s="309"/>
      <c r="I317" s="317" t="s">
        <v>11163</v>
      </c>
      <c r="J317" s="290" t="s">
        <v>1784</v>
      </c>
      <c r="K317" s="318" t="s">
        <v>551</v>
      </c>
      <c r="L317" s="244" t="str">
        <f>VLOOKUP($K317,[1]TONG_SL!$A$1:$D$65536,2,0)</f>
        <v>Chân giò heo muối 100g</v>
      </c>
      <c r="M317" s="244"/>
      <c r="N317" s="244" t="str">
        <f t="shared" si="50"/>
        <v>K-C6</v>
      </c>
      <c r="O317" s="244"/>
      <c r="P317" s="244"/>
      <c r="Q317" s="244" t="str">
        <f>VLOOKUP(K317,TONG_SL!$A:$D,3,0)</f>
        <v>Gói</v>
      </c>
      <c r="R317" s="160">
        <v>5</v>
      </c>
      <c r="S317" s="159"/>
      <c r="T317" s="159" t="e">
        <f>VLOOKUP(VLOOKUP(G317,Ma_KH!$A:$R,18,0)&amp;K317,Gia_MB!$A:$F,6,0)</f>
        <v>#N/A</v>
      </c>
      <c r="U317" s="254" t="e">
        <f t="shared" si="51"/>
        <v>#N/A</v>
      </c>
      <c r="V317" s="159"/>
      <c r="W317" s="246" t="e">
        <f t="shared" si="52"/>
        <v>#N/A</v>
      </c>
      <c r="X317" s="247" t="str">
        <f t="shared" si="53"/>
        <v>8</v>
      </c>
      <c r="Y317" s="159"/>
      <c r="Z317" s="254" t="e">
        <f t="shared" si="54"/>
        <v>#N/A</v>
      </c>
      <c r="AA317" s="5">
        <f>VLOOKUP(G317,Ma_KH!$A:$R,14,0)</f>
        <v>1</v>
      </c>
    </row>
    <row r="318" spans="1:27" x14ac:dyDescent="0.25">
      <c r="A318" s="289">
        <v>46114</v>
      </c>
      <c r="B318" s="290">
        <v>25157</v>
      </c>
      <c r="C318" s="284" t="s">
        <v>15253</v>
      </c>
      <c r="D318" s="282">
        <v>46116</v>
      </c>
      <c r="E318" s="309"/>
      <c r="F318" s="300"/>
      <c r="G318" s="317" t="s">
        <v>11163</v>
      </c>
      <c r="H318" s="309"/>
      <c r="I318" s="317" t="s">
        <v>11163</v>
      </c>
      <c r="J318" s="290" t="s">
        <v>1784</v>
      </c>
      <c r="K318" s="318" t="s">
        <v>27</v>
      </c>
      <c r="L318" s="244" t="str">
        <f>VLOOKUP($K318,[1]TONG_SL!$A$1:$D$65536,2,0)</f>
        <v>Chân giò heo muối 300g</v>
      </c>
      <c r="M318" s="244"/>
      <c r="N318" s="244" t="str">
        <f t="shared" si="50"/>
        <v>K-C6</v>
      </c>
      <c r="O318" s="244"/>
      <c r="P318" s="244"/>
      <c r="Q318" s="244" t="str">
        <f>VLOOKUP(K318,TONG_SL!$A:$D,3,0)</f>
        <v>Túi</v>
      </c>
      <c r="R318" s="160">
        <v>2</v>
      </c>
      <c r="S318" s="159"/>
      <c r="T318" s="159" t="e">
        <f>VLOOKUP(VLOOKUP(G318,Ma_KH!$A:$R,18,0)&amp;K318,Gia_MB!$A:$F,6,0)</f>
        <v>#N/A</v>
      </c>
      <c r="U318" s="254" t="e">
        <f t="shared" si="51"/>
        <v>#N/A</v>
      </c>
      <c r="V318" s="159"/>
      <c r="W318" s="246" t="e">
        <f t="shared" si="52"/>
        <v>#N/A</v>
      </c>
      <c r="X318" s="247" t="str">
        <f t="shared" si="53"/>
        <v>8</v>
      </c>
      <c r="Y318" s="159"/>
      <c r="Z318" s="254" t="e">
        <f t="shared" si="54"/>
        <v>#N/A</v>
      </c>
      <c r="AA318" s="5">
        <f>VLOOKUP(G318,Ma_KH!$A:$R,14,0)</f>
        <v>1</v>
      </c>
    </row>
    <row r="319" spans="1:27" x14ac:dyDescent="0.25">
      <c r="A319" s="289">
        <v>46114</v>
      </c>
      <c r="B319" s="290">
        <v>25157</v>
      </c>
      <c r="C319" s="284" t="s">
        <v>15253</v>
      </c>
      <c r="D319" s="282">
        <v>46116</v>
      </c>
      <c r="E319" s="309"/>
      <c r="F319" s="300"/>
      <c r="G319" s="317" t="s">
        <v>11163</v>
      </c>
      <c r="H319" s="309"/>
      <c r="I319" s="317" t="s">
        <v>11163</v>
      </c>
      <c r="J319" s="290" t="s">
        <v>1784</v>
      </c>
      <c r="K319" s="318" t="s">
        <v>553</v>
      </c>
      <c r="L319" s="244" t="str">
        <f>VLOOKUP($K319,[1]TONG_SL!$A$1:$D$65536,2,0)</f>
        <v>Gà muối hun khói 300g</v>
      </c>
      <c r="M319" s="244"/>
      <c r="N319" s="244" t="str">
        <f t="shared" si="50"/>
        <v>K-C6</v>
      </c>
      <c r="O319" s="244"/>
      <c r="P319" s="244"/>
      <c r="Q319" s="244" t="str">
        <f>VLOOKUP(K319,TONG_SL!$A:$D,3,0)</f>
        <v>Túi</v>
      </c>
      <c r="R319" s="160">
        <v>2</v>
      </c>
      <c r="S319" s="159"/>
      <c r="T319" s="159" t="e">
        <f>VLOOKUP(VLOOKUP(G319,Ma_KH!$A:$R,18,0)&amp;K319,Gia_MB!$A:$F,6,0)</f>
        <v>#N/A</v>
      </c>
      <c r="U319" s="254" t="e">
        <f t="shared" si="51"/>
        <v>#N/A</v>
      </c>
      <c r="V319" s="159"/>
      <c r="W319" s="246" t="e">
        <f t="shared" si="52"/>
        <v>#N/A</v>
      </c>
      <c r="X319" s="247" t="str">
        <f t="shared" si="53"/>
        <v>8</v>
      </c>
      <c r="Y319" s="159"/>
      <c r="Z319" s="254" t="e">
        <f t="shared" si="54"/>
        <v>#N/A</v>
      </c>
      <c r="AA319" s="5">
        <f>VLOOKUP(G319,Ma_KH!$A:$R,14,0)</f>
        <v>1</v>
      </c>
    </row>
    <row r="320" spans="1:27" x14ac:dyDescent="0.25">
      <c r="A320" s="289">
        <v>46114</v>
      </c>
      <c r="B320" s="290">
        <v>25157</v>
      </c>
      <c r="C320" s="284" t="s">
        <v>15253</v>
      </c>
      <c r="D320" s="282">
        <v>46116</v>
      </c>
      <c r="E320" s="309"/>
      <c r="F320" s="300"/>
      <c r="G320" s="317" t="s">
        <v>11163</v>
      </c>
      <c r="H320" s="309"/>
      <c r="I320" s="317" t="s">
        <v>11163</v>
      </c>
      <c r="J320" s="290" t="s">
        <v>1784</v>
      </c>
      <c r="K320" s="318" t="s">
        <v>44</v>
      </c>
      <c r="L320" s="244" t="str">
        <f>VLOOKUP($K320,[1]TONG_SL!$A$1:$D$65536,2,0)</f>
        <v>Giò lụa cây 250g</v>
      </c>
      <c r="M320" s="244"/>
      <c r="N320" s="244" t="str">
        <f t="shared" si="50"/>
        <v>K-C6</v>
      </c>
      <c r="O320" s="244"/>
      <c r="P320" s="244"/>
      <c r="Q320" s="244" t="str">
        <f>VLOOKUP(K320,TONG_SL!$A:$D,3,0)</f>
        <v>Túi</v>
      </c>
      <c r="R320" s="160">
        <v>2</v>
      </c>
      <c r="S320" s="159"/>
      <c r="T320" s="159" t="e">
        <f>VLOOKUP(VLOOKUP(G320,Ma_KH!$A:$R,18,0)&amp;K320,Gia_MB!$A:$F,6,0)</f>
        <v>#N/A</v>
      </c>
      <c r="U320" s="254" t="e">
        <f t="shared" si="51"/>
        <v>#N/A</v>
      </c>
      <c r="V320" s="159"/>
      <c r="W320" s="246" t="e">
        <f t="shared" si="52"/>
        <v>#N/A</v>
      </c>
      <c r="X320" s="247" t="str">
        <f t="shared" si="53"/>
        <v>8</v>
      </c>
      <c r="Y320" s="159"/>
      <c r="Z320" s="254" t="e">
        <f t="shared" si="54"/>
        <v>#N/A</v>
      </c>
      <c r="AA320" s="5">
        <f>VLOOKUP(G320,Ma_KH!$A:$R,14,0)</f>
        <v>1</v>
      </c>
    </row>
    <row r="321" spans="1:27" x14ac:dyDescent="0.25">
      <c r="A321" s="289">
        <v>46114</v>
      </c>
      <c r="B321" s="290">
        <v>24371</v>
      </c>
      <c r="C321" s="284" t="s">
        <v>15253</v>
      </c>
      <c r="D321" s="282">
        <v>46116</v>
      </c>
      <c r="E321" s="309"/>
      <c r="F321" s="300"/>
      <c r="G321" s="317" t="s">
        <v>9876</v>
      </c>
      <c r="H321" s="309"/>
      <c r="I321" s="317" t="s">
        <v>9876</v>
      </c>
      <c r="J321" s="290" t="s">
        <v>1784</v>
      </c>
      <c r="K321" s="290" t="s">
        <v>27</v>
      </c>
      <c r="L321" s="244" t="str">
        <f>VLOOKUP($K321,[1]TONG_SL!$A$1:$D$65536,2,0)</f>
        <v>Chân giò heo muối 300g</v>
      </c>
      <c r="M321" s="244"/>
      <c r="N321" s="244" t="str">
        <f t="shared" si="50"/>
        <v>K-C6</v>
      </c>
      <c r="O321" s="244"/>
      <c r="P321" s="244"/>
      <c r="Q321" s="244" t="str">
        <f>VLOOKUP(K321,TONG_SL!$A:$D,3,0)</f>
        <v>Túi</v>
      </c>
      <c r="R321" s="160">
        <v>8</v>
      </c>
      <c r="S321" s="159"/>
      <c r="T321" s="159">
        <f>VLOOKUP(VLOOKUP(G321,Ma_KH!$A:$R,18,0)&amp;K321,Gia_MB!$A:$F,6,0)</f>
        <v>73431</v>
      </c>
      <c r="U321" s="254">
        <f t="shared" si="51"/>
        <v>587448</v>
      </c>
      <c r="V321" s="159"/>
      <c r="W321" s="246">
        <f t="shared" si="52"/>
        <v>0</v>
      </c>
      <c r="X321" s="247" t="str">
        <f t="shared" si="53"/>
        <v>8</v>
      </c>
      <c r="Y321" s="159"/>
      <c r="Z321" s="254">
        <f t="shared" si="54"/>
        <v>46995.840000000004</v>
      </c>
      <c r="AA321" s="5">
        <f>VLOOKUP(G321,Ma_KH!$A:$R,14,0)</f>
        <v>57</v>
      </c>
    </row>
    <row r="322" spans="1:27" x14ac:dyDescent="0.25">
      <c r="A322" s="289">
        <v>46114</v>
      </c>
      <c r="B322" s="290">
        <v>24371</v>
      </c>
      <c r="C322" s="284" t="s">
        <v>15253</v>
      </c>
      <c r="D322" s="282">
        <v>46116</v>
      </c>
      <c r="E322" s="309"/>
      <c r="F322" s="300"/>
      <c r="G322" s="317" t="s">
        <v>9876</v>
      </c>
      <c r="H322" s="309"/>
      <c r="I322" s="317" t="s">
        <v>9876</v>
      </c>
      <c r="J322" s="290" t="s">
        <v>1784</v>
      </c>
      <c r="K322" s="290" t="s">
        <v>542</v>
      </c>
      <c r="L322" s="244" t="str">
        <f>VLOOKUP($K322,[1]TONG_SL!$A$1:$D$65536,2,0)</f>
        <v>Chân giò heo muối 500g</v>
      </c>
      <c r="M322" s="244"/>
      <c r="N322" s="244" t="str">
        <f t="shared" si="50"/>
        <v>K-C6</v>
      </c>
      <c r="O322" s="244"/>
      <c r="P322" s="244"/>
      <c r="Q322" s="244" t="str">
        <f>VLOOKUP(K322,TONG_SL!$A:$D,3,0)</f>
        <v>Túi</v>
      </c>
      <c r="R322" s="160">
        <v>4</v>
      </c>
      <c r="S322" s="159"/>
      <c r="T322" s="159">
        <f>VLOOKUP(VLOOKUP(G322,Ma_KH!$A:$R,18,0)&amp;K322,Gia_MB!$A:$F,6,0)</f>
        <v>119066</v>
      </c>
      <c r="U322" s="254">
        <f t="shared" si="51"/>
        <v>476264</v>
      </c>
      <c r="V322" s="159"/>
      <c r="W322" s="246">
        <f t="shared" si="52"/>
        <v>0</v>
      </c>
      <c r="X322" s="247" t="str">
        <f t="shared" si="53"/>
        <v>8</v>
      </c>
      <c r="Y322" s="159"/>
      <c r="Z322" s="254">
        <f t="shared" si="54"/>
        <v>38101.120000000003</v>
      </c>
      <c r="AA322" s="5">
        <f>VLOOKUP(G322,Ma_KH!$A:$R,14,0)</f>
        <v>57</v>
      </c>
    </row>
    <row r="323" spans="1:27" x14ac:dyDescent="0.25">
      <c r="A323" s="289">
        <v>46114</v>
      </c>
      <c r="B323" s="290">
        <v>24371</v>
      </c>
      <c r="C323" s="284" t="s">
        <v>15253</v>
      </c>
      <c r="D323" s="282">
        <v>46116</v>
      </c>
      <c r="E323" s="309"/>
      <c r="F323" s="300"/>
      <c r="G323" s="317" t="s">
        <v>9876</v>
      </c>
      <c r="H323" s="309"/>
      <c r="I323" s="317" t="s">
        <v>9876</v>
      </c>
      <c r="J323" s="290" t="s">
        <v>1784</v>
      </c>
      <c r="K323" s="290" t="s">
        <v>39</v>
      </c>
      <c r="L323" s="244" t="str">
        <f>VLOOKUP($K323,[1]TONG_SL!$A$1:$D$65536,2,0)</f>
        <v>Chả nướng 300g</v>
      </c>
      <c r="M323" s="244"/>
      <c r="N323" s="244" t="str">
        <f t="shared" si="50"/>
        <v>K-C6</v>
      </c>
      <c r="O323" s="244"/>
      <c r="P323" s="244"/>
      <c r="Q323" s="244" t="str">
        <f>VLOOKUP(K323,TONG_SL!$A:$D,3,0)</f>
        <v>Túi</v>
      </c>
      <c r="R323" s="160">
        <v>4</v>
      </c>
      <c r="S323" s="159"/>
      <c r="T323" s="159">
        <f>VLOOKUP(VLOOKUP(G323,Ma_KH!$A:$R,18,0)&amp;K323,Gia_MB!$A:$F,6,0)</f>
        <v>70950</v>
      </c>
      <c r="U323" s="254">
        <f t="shared" si="51"/>
        <v>283800</v>
      </c>
      <c r="V323" s="159"/>
      <c r="W323" s="246">
        <f t="shared" si="52"/>
        <v>0</v>
      </c>
      <c r="X323" s="247" t="str">
        <f t="shared" si="53"/>
        <v>8</v>
      </c>
      <c r="Y323" s="159"/>
      <c r="Z323" s="254">
        <f t="shared" si="54"/>
        <v>22704</v>
      </c>
      <c r="AA323" s="5">
        <f>VLOOKUP(G323,Ma_KH!$A:$R,14,0)</f>
        <v>57</v>
      </c>
    </row>
    <row r="324" spans="1:27" x14ac:dyDescent="0.25">
      <c r="A324" s="289">
        <v>46113</v>
      </c>
      <c r="B324" s="290">
        <v>24238</v>
      </c>
      <c r="C324" s="284" t="s">
        <v>15253</v>
      </c>
      <c r="D324" s="282">
        <v>46116</v>
      </c>
      <c r="E324" s="309"/>
      <c r="F324" s="300"/>
      <c r="G324" s="317" t="s">
        <v>12223</v>
      </c>
      <c r="H324" s="309"/>
      <c r="I324" s="317" t="s">
        <v>12223</v>
      </c>
      <c r="J324" s="290" t="s">
        <v>1788</v>
      </c>
      <c r="K324" s="290" t="s">
        <v>37</v>
      </c>
      <c r="L324" s="244" t="str">
        <f>VLOOKUP($K324,[1]TONG_SL!$A$1:$D$65536,2,0)</f>
        <v>Chả cốm 300g</v>
      </c>
      <c r="M324" s="244"/>
      <c r="N324" s="244" t="str">
        <f t="shared" si="50"/>
        <v>K-C6</v>
      </c>
      <c r="O324" s="244"/>
      <c r="P324" s="244"/>
      <c r="Q324" s="244" t="str">
        <f>VLOOKUP(K324,TONG_SL!$A:$D,3,0)</f>
        <v>Túi</v>
      </c>
      <c r="R324" s="160">
        <v>3</v>
      </c>
      <c r="S324" s="159"/>
      <c r="T324" s="159">
        <f>VLOOKUP(VLOOKUP(G324,Ma_KH!$A:$R,18,0)&amp;K324,Gia_MB!$A:$F,6,0)</f>
        <v>74250</v>
      </c>
      <c r="U324" s="254">
        <f t="shared" si="51"/>
        <v>222750</v>
      </c>
      <c r="V324" s="159"/>
      <c r="W324" s="246">
        <f t="shared" si="52"/>
        <v>0</v>
      </c>
      <c r="X324" s="247" t="str">
        <f t="shared" si="53"/>
        <v>8</v>
      </c>
      <c r="Y324" s="159"/>
      <c r="Z324" s="254">
        <f t="shared" si="54"/>
        <v>17820</v>
      </c>
      <c r="AA324" s="5">
        <f>VLOOKUP(G324,Ma_KH!$A:$R,14,0)</f>
        <v>51</v>
      </c>
    </row>
    <row r="325" spans="1:27" x14ac:dyDescent="0.25">
      <c r="A325" s="289">
        <v>46113</v>
      </c>
      <c r="B325" s="290">
        <v>24238</v>
      </c>
      <c r="C325" s="284" t="s">
        <v>15253</v>
      </c>
      <c r="D325" s="282">
        <v>46116</v>
      </c>
      <c r="E325" s="309"/>
      <c r="F325" s="300"/>
      <c r="G325" s="317" t="s">
        <v>12223</v>
      </c>
      <c r="H325" s="309"/>
      <c r="I325" s="317" t="s">
        <v>12223</v>
      </c>
      <c r="J325" s="290" t="s">
        <v>1788</v>
      </c>
      <c r="K325" s="290" t="s">
        <v>598</v>
      </c>
      <c r="L325" s="244" t="str">
        <f>VLOOKUP($K325,[1]TONG_SL!$A$1:$D$65536,2,0)</f>
        <v>Chân gà sả tắc 250g</v>
      </c>
      <c r="M325" s="244"/>
      <c r="N325" s="244" t="str">
        <f t="shared" si="50"/>
        <v>K-C6</v>
      </c>
      <c r="O325" s="244"/>
      <c r="P325" s="244"/>
      <c r="Q325" s="244" t="str">
        <f>VLOOKUP(K325,TONG_SL!$A:$D,3,0)</f>
        <v>Hộp</v>
      </c>
      <c r="R325" s="160">
        <v>3</v>
      </c>
      <c r="S325" s="159"/>
      <c r="T325" s="159" t="e">
        <f>VLOOKUP(VLOOKUP(G325,Ma_KH!$A:$R,18,0)&amp;K325,Gia_MB!$A:$F,6,0)</f>
        <v>#N/A</v>
      </c>
      <c r="U325" s="254" t="e">
        <f t="shared" si="51"/>
        <v>#N/A</v>
      </c>
      <c r="V325" s="159"/>
      <c r="W325" s="246" t="e">
        <f t="shared" si="52"/>
        <v>#N/A</v>
      </c>
      <c r="X325" s="247" t="str">
        <f t="shared" si="53"/>
        <v>8</v>
      </c>
      <c r="Y325" s="159"/>
      <c r="Z325" s="254" t="e">
        <f t="shared" si="54"/>
        <v>#N/A</v>
      </c>
      <c r="AA325" s="5">
        <f>VLOOKUP(G325,Ma_KH!$A:$R,14,0)</f>
        <v>51</v>
      </c>
    </row>
    <row r="326" spans="1:27" x14ac:dyDescent="0.25">
      <c r="A326" s="289">
        <v>46113</v>
      </c>
      <c r="B326" s="290">
        <v>24238</v>
      </c>
      <c r="C326" s="284" t="s">
        <v>15253</v>
      </c>
      <c r="D326" s="282">
        <v>46116</v>
      </c>
      <c r="E326" s="309"/>
      <c r="F326" s="300"/>
      <c r="G326" s="317" t="s">
        <v>12223</v>
      </c>
      <c r="H326" s="309"/>
      <c r="I326" s="317" t="s">
        <v>12223</v>
      </c>
      <c r="J326" s="290" t="s">
        <v>1788</v>
      </c>
      <c r="K326" s="290" t="s">
        <v>551</v>
      </c>
      <c r="L326" s="244" t="str">
        <f>VLOOKUP($K326,[1]TONG_SL!$A$1:$D$65536,2,0)</f>
        <v>Chân giò heo muối 100g</v>
      </c>
      <c r="M326" s="244"/>
      <c r="N326" s="244" t="str">
        <f t="shared" si="50"/>
        <v>K-C6</v>
      </c>
      <c r="O326" s="244"/>
      <c r="P326" s="244"/>
      <c r="Q326" s="244" t="str">
        <f>VLOOKUP(K326,TONG_SL!$A:$D,3,0)</f>
        <v>Gói</v>
      </c>
      <c r="R326" s="160">
        <v>5</v>
      </c>
      <c r="S326" s="159"/>
      <c r="T326" s="159">
        <f>VLOOKUP(VLOOKUP(G326,Ma_KH!$A:$R,18,0)&amp;K326,Gia_MB!$A:$F,6,0)</f>
        <v>24549</v>
      </c>
      <c r="U326" s="254">
        <f t="shared" si="51"/>
        <v>122745</v>
      </c>
      <c r="V326" s="159"/>
      <c r="W326" s="246">
        <f t="shared" si="52"/>
        <v>0</v>
      </c>
      <c r="X326" s="247" t="str">
        <f t="shared" si="53"/>
        <v>8</v>
      </c>
      <c r="Y326" s="159"/>
      <c r="Z326" s="254">
        <f t="shared" si="54"/>
        <v>9819.6</v>
      </c>
      <c r="AA326" s="5">
        <f>VLOOKUP(G326,Ma_KH!$A:$R,14,0)</f>
        <v>51</v>
      </c>
    </row>
    <row r="327" spans="1:27" x14ac:dyDescent="0.25">
      <c r="A327" s="289">
        <v>46113</v>
      </c>
      <c r="B327" s="290">
        <v>24238</v>
      </c>
      <c r="C327" s="284" t="s">
        <v>15253</v>
      </c>
      <c r="D327" s="282">
        <v>46116</v>
      </c>
      <c r="E327" s="309"/>
      <c r="F327" s="300"/>
      <c r="G327" s="317" t="s">
        <v>12223</v>
      </c>
      <c r="H327" s="309"/>
      <c r="I327" s="317" t="s">
        <v>12223</v>
      </c>
      <c r="J327" s="290" t="s">
        <v>1788</v>
      </c>
      <c r="K327" s="290" t="s">
        <v>542</v>
      </c>
      <c r="L327" s="244" t="str">
        <f>VLOOKUP($K327,[1]TONG_SL!$A$1:$D$65536,2,0)</f>
        <v>Chân giò heo muối 500g</v>
      </c>
      <c r="M327" s="244"/>
      <c r="N327" s="244" t="str">
        <f t="shared" si="50"/>
        <v>K-C6</v>
      </c>
      <c r="O327" s="244"/>
      <c r="P327" s="244"/>
      <c r="Q327" s="244" t="str">
        <f>VLOOKUP(K327,TONG_SL!$A:$D,3,0)</f>
        <v>Túi</v>
      </c>
      <c r="R327" s="160">
        <v>3</v>
      </c>
      <c r="S327" s="159"/>
      <c r="T327" s="159">
        <f>VLOOKUP(VLOOKUP(G327,Ma_KH!$A:$R,18,0)&amp;K327,Gia_MB!$A:$F,6,0)</f>
        <v>119066</v>
      </c>
      <c r="U327" s="254">
        <f t="shared" si="51"/>
        <v>357198</v>
      </c>
      <c r="V327" s="159"/>
      <c r="W327" s="246">
        <f t="shared" si="52"/>
        <v>0</v>
      </c>
      <c r="X327" s="247" t="str">
        <f t="shared" si="53"/>
        <v>8</v>
      </c>
      <c r="Y327" s="159"/>
      <c r="Z327" s="254">
        <f t="shared" si="54"/>
        <v>28575.84</v>
      </c>
      <c r="AA327" s="5">
        <f>VLOOKUP(G327,Ma_KH!$A:$R,14,0)</f>
        <v>51</v>
      </c>
    </row>
    <row r="328" spans="1:27" x14ac:dyDescent="0.25">
      <c r="A328" s="289">
        <v>46113</v>
      </c>
      <c r="B328" s="290">
        <v>24238</v>
      </c>
      <c r="C328" s="284" t="s">
        <v>15253</v>
      </c>
      <c r="D328" s="282">
        <v>46116</v>
      </c>
      <c r="E328" s="309"/>
      <c r="F328" s="300"/>
      <c r="G328" s="317" t="s">
        <v>12223</v>
      </c>
      <c r="H328" s="309"/>
      <c r="I328" s="317" t="s">
        <v>12223</v>
      </c>
      <c r="J328" s="290" t="s">
        <v>1788</v>
      </c>
      <c r="K328" s="290" t="s">
        <v>15250</v>
      </c>
      <c r="L328" s="244" t="str">
        <f>VLOOKUP($K328,[1]TONG_SL!$A$1:$D$65536,2,0)</f>
        <v>Chân giò heo muối vị Tayaki 450g</v>
      </c>
      <c r="M328" s="244"/>
      <c r="N328" s="244" t="str">
        <f t="shared" si="50"/>
        <v>K-C6</v>
      </c>
      <c r="O328" s="244"/>
      <c r="P328" s="244"/>
      <c r="Q328" s="244" t="str">
        <f>VLOOKUP(K328,TONG_SL!$A:$D,3,0)</f>
        <v>Túi</v>
      </c>
      <c r="R328" s="160">
        <v>2</v>
      </c>
      <c r="S328" s="159"/>
      <c r="T328" s="159" t="e">
        <f>VLOOKUP(VLOOKUP(G328,Ma_KH!$A:$R,18,0)&amp;K328,Gia_MB!$A:$F,6,0)</f>
        <v>#N/A</v>
      </c>
      <c r="U328" s="254" t="e">
        <f t="shared" si="51"/>
        <v>#N/A</v>
      </c>
      <c r="V328" s="159"/>
      <c r="W328" s="246" t="e">
        <f t="shared" si="52"/>
        <v>#N/A</v>
      </c>
      <c r="X328" s="247" t="str">
        <f t="shared" si="53"/>
        <v>8</v>
      </c>
      <c r="Y328" s="159"/>
      <c r="Z328" s="254" t="e">
        <f t="shared" si="54"/>
        <v>#N/A</v>
      </c>
      <c r="AA328" s="5">
        <f>VLOOKUP(G328,Ma_KH!$A:$R,14,0)</f>
        <v>51</v>
      </c>
    </row>
    <row r="329" spans="1:27" x14ac:dyDescent="0.25">
      <c r="A329" s="289">
        <v>46113</v>
      </c>
      <c r="B329" s="290">
        <v>24238</v>
      </c>
      <c r="C329" s="284" t="s">
        <v>15253</v>
      </c>
      <c r="D329" s="282">
        <v>46116</v>
      </c>
      <c r="E329" s="309"/>
      <c r="F329" s="300"/>
      <c r="G329" s="317" t="s">
        <v>12223</v>
      </c>
      <c r="H329" s="309"/>
      <c r="I329" s="317" t="s">
        <v>12223</v>
      </c>
      <c r="J329" s="290" t="s">
        <v>1788</v>
      </c>
      <c r="K329" s="290" t="s">
        <v>553</v>
      </c>
      <c r="L329" s="244" t="str">
        <f>VLOOKUP($K329,[1]TONG_SL!$A$1:$D$65536,2,0)</f>
        <v>Gà muối hun khói 300g</v>
      </c>
      <c r="M329" s="244"/>
      <c r="N329" s="244" t="str">
        <f t="shared" si="50"/>
        <v>K-C6</v>
      </c>
      <c r="O329" s="244"/>
      <c r="P329" s="244"/>
      <c r="Q329" s="244" t="str">
        <f>VLOOKUP(K329,TONG_SL!$A:$D,3,0)</f>
        <v>Túi</v>
      </c>
      <c r="R329" s="160">
        <v>3</v>
      </c>
      <c r="S329" s="159"/>
      <c r="T329" s="159">
        <f>VLOOKUP(VLOOKUP(G329,Ma_KH!$A:$R,18,0)&amp;K329,Gia_MB!$A:$F,6,0)</f>
        <v>70000</v>
      </c>
      <c r="U329" s="254">
        <f t="shared" si="51"/>
        <v>210000</v>
      </c>
      <c r="V329" s="159"/>
      <c r="W329" s="246">
        <f t="shared" si="52"/>
        <v>0</v>
      </c>
      <c r="X329" s="247" t="str">
        <f t="shared" si="53"/>
        <v>8</v>
      </c>
      <c r="Y329" s="159"/>
      <c r="Z329" s="254">
        <f t="shared" si="54"/>
        <v>16800</v>
      </c>
      <c r="AA329" s="5">
        <f>VLOOKUP(G329,Ma_KH!$A:$R,14,0)</f>
        <v>51</v>
      </c>
    </row>
    <row r="330" spans="1:27" x14ac:dyDescent="0.25">
      <c r="A330" s="289">
        <v>46113</v>
      </c>
      <c r="B330" s="290">
        <v>24238</v>
      </c>
      <c r="C330" s="284" t="s">
        <v>15253</v>
      </c>
      <c r="D330" s="282">
        <v>46116</v>
      </c>
      <c r="E330" s="309"/>
      <c r="F330" s="300"/>
      <c r="G330" s="317" t="s">
        <v>12223</v>
      </c>
      <c r="H330" s="309"/>
      <c r="I330" s="317" t="s">
        <v>12223</v>
      </c>
      <c r="J330" s="290" t="s">
        <v>1788</v>
      </c>
      <c r="K330" s="290" t="s">
        <v>48</v>
      </c>
      <c r="L330" s="244" t="str">
        <f>VLOOKUP($K330,[1]TONG_SL!$A$1:$D$65536,2,0)</f>
        <v>Mọc Nấm Hương 250g</v>
      </c>
      <c r="M330" s="244"/>
      <c r="N330" s="244" t="str">
        <f t="shared" si="50"/>
        <v>K-C6</v>
      </c>
      <c r="O330" s="244"/>
      <c r="P330" s="244"/>
      <c r="Q330" s="244" t="str">
        <f>VLOOKUP(K330,TONG_SL!$A:$D,3,0)</f>
        <v>Túi</v>
      </c>
      <c r="R330" s="160">
        <v>5</v>
      </c>
      <c r="S330" s="159"/>
      <c r="T330" s="159">
        <f>VLOOKUP(VLOOKUP(G330,Ma_KH!$A:$R,18,0)&amp;K330,Gia_MB!$A:$F,6,0)</f>
        <v>46000</v>
      </c>
      <c r="U330" s="254">
        <f t="shared" si="51"/>
        <v>230000</v>
      </c>
      <c r="V330" s="159"/>
      <c r="W330" s="246">
        <f t="shared" si="52"/>
        <v>0</v>
      </c>
      <c r="X330" s="247" t="str">
        <f t="shared" si="53"/>
        <v>8</v>
      </c>
      <c r="Y330" s="159"/>
      <c r="Z330" s="254">
        <f t="shared" si="54"/>
        <v>18400</v>
      </c>
      <c r="AA330" s="5">
        <f>VLOOKUP(G330,Ma_KH!$A:$R,14,0)</f>
        <v>51</v>
      </c>
    </row>
    <row r="331" spans="1:27" x14ac:dyDescent="0.25">
      <c r="A331" s="289">
        <v>46113</v>
      </c>
      <c r="B331" s="290">
        <v>24238</v>
      </c>
      <c r="C331" s="284" t="s">
        <v>15253</v>
      </c>
      <c r="D331" s="282">
        <v>46116</v>
      </c>
      <c r="E331" s="309"/>
      <c r="F331" s="300"/>
      <c r="G331" s="317" t="s">
        <v>12223</v>
      </c>
      <c r="H331" s="309"/>
      <c r="I331" s="317" t="s">
        <v>12223</v>
      </c>
      <c r="J331" s="290" t="s">
        <v>1788</v>
      </c>
      <c r="K331" s="290" t="s">
        <v>600</v>
      </c>
      <c r="L331" s="244" t="str">
        <f>VLOOKUP($K331,[1]TONG_SL!$A$1:$D$65536,2,0)</f>
        <v>Tai heo sốt thái 250g</v>
      </c>
      <c r="M331" s="244"/>
      <c r="N331" s="244" t="str">
        <f t="shared" si="50"/>
        <v>K-C6</v>
      </c>
      <c r="O331" s="244"/>
      <c r="P331" s="244"/>
      <c r="Q331" s="244" t="str">
        <f>VLOOKUP(K331,TONG_SL!$A:$D,3,0)</f>
        <v>Hộp</v>
      </c>
      <c r="R331" s="160">
        <v>1</v>
      </c>
      <c r="S331" s="159"/>
      <c r="T331" s="159" t="e">
        <f>VLOOKUP(VLOOKUP(G331,Ma_KH!$A:$R,18,0)&amp;K331,Gia_MB!$A:$F,6,0)</f>
        <v>#N/A</v>
      </c>
      <c r="U331" s="254" t="e">
        <f t="shared" si="51"/>
        <v>#N/A</v>
      </c>
      <c r="V331" s="159"/>
      <c r="W331" s="246" t="e">
        <f t="shared" si="52"/>
        <v>#N/A</v>
      </c>
      <c r="X331" s="247" t="str">
        <f t="shared" si="53"/>
        <v>8</v>
      </c>
      <c r="Y331" s="159"/>
      <c r="Z331" s="254" t="e">
        <f t="shared" si="54"/>
        <v>#N/A</v>
      </c>
      <c r="AA331" s="5">
        <f>VLOOKUP(G331,Ma_KH!$A:$R,14,0)</f>
        <v>51</v>
      </c>
    </row>
    <row r="332" spans="1:27" x14ac:dyDescent="0.25">
      <c r="A332" s="289">
        <v>46113</v>
      </c>
      <c r="B332" s="290">
        <v>24187</v>
      </c>
      <c r="C332" s="284" t="s">
        <v>15253</v>
      </c>
      <c r="D332" s="282">
        <v>46116</v>
      </c>
      <c r="E332" s="309"/>
      <c r="F332" s="300"/>
      <c r="G332" s="317" t="s">
        <v>11274</v>
      </c>
      <c r="H332" s="309"/>
      <c r="I332" s="317" t="s">
        <v>11274</v>
      </c>
      <c r="J332" s="290" t="s">
        <v>1786</v>
      </c>
      <c r="K332" s="290" t="s">
        <v>30</v>
      </c>
      <c r="L332" s="244" t="str">
        <f>VLOOKUP($K332,[1]TONG_SL!$A$1:$D$65536,2,0)</f>
        <v>Gà muối 500g</v>
      </c>
      <c r="M332" s="244"/>
      <c r="N332" s="244" t="str">
        <f t="shared" si="50"/>
        <v>K-C6</v>
      </c>
      <c r="O332" s="244"/>
      <c r="P332" s="244"/>
      <c r="Q332" s="244" t="str">
        <f>VLOOKUP(K332,TONG_SL!$A:$D,3,0)</f>
        <v>Túi</v>
      </c>
      <c r="R332" s="160">
        <v>15</v>
      </c>
      <c r="S332" s="159"/>
      <c r="T332" s="159">
        <f>VLOOKUP(VLOOKUP(G332,Ma_KH!$A:$R,18,0)&amp;K332,Gia_MB!$A:$F,6,0)</f>
        <v>111058</v>
      </c>
      <c r="U332" s="254">
        <f t="shared" si="51"/>
        <v>1665870</v>
      </c>
      <c r="V332" s="159"/>
      <c r="W332" s="246">
        <f t="shared" si="52"/>
        <v>0</v>
      </c>
      <c r="X332" s="247" t="str">
        <f t="shared" si="53"/>
        <v>8</v>
      </c>
      <c r="Y332" s="159"/>
      <c r="Z332" s="254">
        <f t="shared" si="54"/>
        <v>133269.6</v>
      </c>
      <c r="AA332" s="5">
        <f>VLOOKUP(G332,Ma_KH!$A:$R,14,0)</f>
        <v>59</v>
      </c>
    </row>
    <row r="333" spans="1:27" x14ac:dyDescent="0.25">
      <c r="A333" s="289">
        <v>46114</v>
      </c>
      <c r="B333" s="290">
        <v>24372</v>
      </c>
      <c r="C333" s="284" t="s">
        <v>15253</v>
      </c>
      <c r="D333" s="282">
        <v>46116</v>
      </c>
      <c r="E333" s="309"/>
      <c r="F333" s="300"/>
      <c r="G333" s="317" t="s">
        <v>11274</v>
      </c>
      <c r="H333" s="309"/>
      <c r="I333" s="317" t="s">
        <v>11274</v>
      </c>
      <c r="J333" s="290" t="s">
        <v>1786</v>
      </c>
      <c r="K333" s="290" t="s">
        <v>30</v>
      </c>
      <c r="L333" s="244" t="str">
        <f>VLOOKUP($K333,[1]TONG_SL!$A$1:$D$65536,2,0)</f>
        <v>Gà muối 500g</v>
      </c>
      <c r="M333" s="244"/>
      <c r="N333" s="244" t="str">
        <f t="shared" si="50"/>
        <v>K-C6</v>
      </c>
      <c r="O333" s="244"/>
      <c r="P333" s="244"/>
      <c r="Q333" s="244" t="str">
        <f>VLOOKUP(K333,TONG_SL!$A:$D,3,0)</f>
        <v>Túi</v>
      </c>
      <c r="R333" s="160">
        <v>10</v>
      </c>
      <c r="S333" s="159"/>
      <c r="T333" s="159">
        <f>VLOOKUP(VLOOKUP(G333,Ma_KH!$A:$R,18,0)&amp;K333,Gia_MB!$A:$F,6,0)</f>
        <v>111058</v>
      </c>
      <c r="U333" s="254">
        <f t="shared" si="51"/>
        <v>1110580</v>
      </c>
      <c r="V333" s="159"/>
      <c r="W333" s="246">
        <f t="shared" si="52"/>
        <v>0</v>
      </c>
      <c r="X333" s="247" t="str">
        <f t="shared" si="53"/>
        <v>8</v>
      </c>
      <c r="Y333" s="159"/>
      <c r="Z333" s="254">
        <f t="shared" si="54"/>
        <v>88846.400000000009</v>
      </c>
      <c r="AA333" s="5">
        <f>VLOOKUP(G333,Ma_KH!$A:$R,14,0)</f>
        <v>59</v>
      </c>
    </row>
    <row r="334" spans="1:27" x14ac:dyDescent="0.25">
      <c r="A334" s="289">
        <v>46113</v>
      </c>
      <c r="B334" s="290">
        <v>24241</v>
      </c>
      <c r="C334" s="284" t="s">
        <v>15253</v>
      </c>
      <c r="D334" s="282">
        <v>46116</v>
      </c>
      <c r="E334" s="309"/>
      <c r="F334" s="300"/>
      <c r="G334" s="317" t="s">
        <v>12222</v>
      </c>
      <c r="H334" s="309"/>
      <c r="I334" s="317" t="s">
        <v>12222</v>
      </c>
      <c r="J334" s="290" t="s">
        <v>1788</v>
      </c>
      <c r="K334" s="290" t="s">
        <v>39</v>
      </c>
      <c r="L334" s="244" t="str">
        <f>VLOOKUP($K334,[1]TONG_SL!$A$1:$D$65536,2,0)</f>
        <v>Chả nướng 300g</v>
      </c>
      <c r="M334" s="244"/>
      <c r="N334" s="244" t="str">
        <f t="shared" si="50"/>
        <v>K-C6</v>
      </c>
      <c r="O334" s="244"/>
      <c r="P334" s="244"/>
      <c r="Q334" s="244" t="str">
        <f>VLOOKUP(K334,TONG_SL!$A:$D,3,0)</f>
        <v>Túi</v>
      </c>
      <c r="R334" s="160">
        <v>2</v>
      </c>
      <c r="S334" s="159"/>
      <c r="T334" s="159">
        <f>VLOOKUP(VLOOKUP(G334,Ma_KH!$A:$R,18,0)&amp;K334,Gia_MB!$A:$F,6,0)</f>
        <v>70950</v>
      </c>
      <c r="U334" s="254">
        <f t="shared" si="51"/>
        <v>141900</v>
      </c>
      <c r="V334" s="159"/>
      <c r="W334" s="246">
        <f t="shared" si="52"/>
        <v>0</v>
      </c>
      <c r="X334" s="247" t="str">
        <f t="shared" si="53"/>
        <v>8</v>
      </c>
      <c r="Y334" s="159"/>
      <c r="Z334" s="254">
        <f t="shared" si="54"/>
        <v>11352</v>
      </c>
      <c r="AA334" s="5">
        <f>VLOOKUP(G334,Ma_KH!$A:$R,14,0)</f>
        <v>51</v>
      </c>
    </row>
    <row r="335" spans="1:27" x14ac:dyDescent="0.25">
      <c r="A335" s="289">
        <v>46113</v>
      </c>
      <c r="B335" s="290">
        <v>24241</v>
      </c>
      <c r="C335" s="284" t="s">
        <v>15253</v>
      </c>
      <c r="D335" s="282">
        <v>46116</v>
      </c>
      <c r="E335" s="309"/>
      <c r="F335" s="300"/>
      <c r="G335" s="317" t="s">
        <v>12222</v>
      </c>
      <c r="H335" s="309"/>
      <c r="I335" s="317" t="s">
        <v>12222</v>
      </c>
      <c r="J335" s="290" t="s">
        <v>1788</v>
      </c>
      <c r="K335" s="290" t="s">
        <v>598</v>
      </c>
      <c r="L335" s="244" t="str">
        <f>VLOOKUP($K335,[1]TONG_SL!$A$1:$D$65536,2,0)</f>
        <v>Chân gà sả tắc 250g</v>
      </c>
      <c r="M335" s="244"/>
      <c r="N335" s="244" t="str">
        <f t="shared" si="50"/>
        <v>K-C6</v>
      </c>
      <c r="O335" s="244"/>
      <c r="P335" s="244"/>
      <c r="Q335" s="244" t="str">
        <f>VLOOKUP(K335,TONG_SL!$A:$D,3,0)</f>
        <v>Hộp</v>
      </c>
      <c r="R335" s="160">
        <v>3</v>
      </c>
      <c r="S335" s="159"/>
      <c r="T335" s="159" t="e">
        <f>VLOOKUP(VLOOKUP(G335,Ma_KH!$A:$R,18,0)&amp;K335,Gia_MB!$A:$F,6,0)</f>
        <v>#N/A</v>
      </c>
      <c r="U335" s="254" t="e">
        <f t="shared" si="51"/>
        <v>#N/A</v>
      </c>
      <c r="V335" s="159"/>
      <c r="W335" s="246" t="e">
        <f t="shared" si="52"/>
        <v>#N/A</v>
      </c>
      <c r="X335" s="247" t="str">
        <f t="shared" si="53"/>
        <v>8</v>
      </c>
      <c r="Y335" s="159"/>
      <c r="Z335" s="254" t="e">
        <f t="shared" si="54"/>
        <v>#N/A</v>
      </c>
      <c r="AA335" s="5">
        <f>VLOOKUP(G335,Ma_KH!$A:$R,14,0)</f>
        <v>51</v>
      </c>
    </row>
    <row r="336" spans="1:27" x14ac:dyDescent="0.25">
      <c r="A336" s="289">
        <v>46113</v>
      </c>
      <c r="B336" s="290">
        <v>24241</v>
      </c>
      <c r="C336" s="284" t="s">
        <v>15253</v>
      </c>
      <c r="D336" s="282">
        <v>46116</v>
      </c>
      <c r="E336" s="309"/>
      <c r="F336" s="300"/>
      <c r="G336" s="317" t="s">
        <v>12222</v>
      </c>
      <c r="H336" s="309"/>
      <c r="I336" s="317" t="s">
        <v>12222</v>
      </c>
      <c r="J336" s="290" t="s">
        <v>1788</v>
      </c>
      <c r="K336" s="290" t="s">
        <v>551</v>
      </c>
      <c r="L336" s="244" t="str">
        <f>VLOOKUP($K336,[1]TONG_SL!$A$1:$D$65536,2,0)</f>
        <v>Chân giò heo muối 100g</v>
      </c>
      <c r="M336" s="244"/>
      <c r="N336" s="244" t="str">
        <f t="shared" si="50"/>
        <v>K-C6</v>
      </c>
      <c r="O336" s="244"/>
      <c r="P336" s="244"/>
      <c r="Q336" s="244" t="str">
        <f>VLOOKUP(K336,TONG_SL!$A:$D,3,0)</f>
        <v>Gói</v>
      </c>
      <c r="R336" s="160">
        <v>6</v>
      </c>
      <c r="S336" s="159"/>
      <c r="T336" s="159">
        <f>VLOOKUP(VLOOKUP(G336,Ma_KH!$A:$R,18,0)&amp;K336,Gia_MB!$A:$F,6,0)</f>
        <v>24549</v>
      </c>
      <c r="U336" s="254">
        <f t="shared" si="51"/>
        <v>147294</v>
      </c>
      <c r="V336" s="159"/>
      <c r="W336" s="246">
        <f t="shared" si="52"/>
        <v>0</v>
      </c>
      <c r="X336" s="247" t="str">
        <f t="shared" si="53"/>
        <v>8</v>
      </c>
      <c r="Y336" s="159"/>
      <c r="Z336" s="254">
        <f t="shared" si="54"/>
        <v>11783.52</v>
      </c>
      <c r="AA336" s="5">
        <f>VLOOKUP(G336,Ma_KH!$A:$R,14,0)</f>
        <v>51</v>
      </c>
    </row>
    <row r="337" spans="1:27" x14ac:dyDescent="0.25">
      <c r="A337" s="289">
        <v>46113</v>
      </c>
      <c r="B337" s="290">
        <v>24241</v>
      </c>
      <c r="C337" s="284" t="s">
        <v>15253</v>
      </c>
      <c r="D337" s="282">
        <v>46116</v>
      </c>
      <c r="E337" s="309"/>
      <c r="F337" s="300"/>
      <c r="G337" s="317" t="s">
        <v>12222</v>
      </c>
      <c r="H337" s="309"/>
      <c r="I337" s="317" t="s">
        <v>12222</v>
      </c>
      <c r="J337" s="290" t="s">
        <v>1788</v>
      </c>
      <c r="K337" s="290" t="s">
        <v>27</v>
      </c>
      <c r="L337" s="244" t="str">
        <f>VLOOKUP($K337,[1]TONG_SL!$A$1:$D$65536,2,0)</f>
        <v>Chân giò heo muối 300g</v>
      </c>
      <c r="M337" s="244"/>
      <c r="N337" s="244" t="str">
        <f t="shared" si="50"/>
        <v>K-C6</v>
      </c>
      <c r="O337" s="244"/>
      <c r="P337" s="244"/>
      <c r="Q337" s="244" t="str">
        <f>VLOOKUP(K337,TONG_SL!$A:$D,3,0)</f>
        <v>Túi</v>
      </c>
      <c r="R337" s="160">
        <v>2</v>
      </c>
      <c r="S337" s="159"/>
      <c r="T337" s="159">
        <f>VLOOKUP(VLOOKUP(G337,Ma_KH!$A:$R,18,0)&amp;K337,Gia_MB!$A:$F,6,0)</f>
        <v>73431</v>
      </c>
      <c r="U337" s="254">
        <f t="shared" si="51"/>
        <v>146862</v>
      </c>
      <c r="V337" s="159"/>
      <c r="W337" s="246">
        <f t="shared" si="52"/>
        <v>0</v>
      </c>
      <c r="X337" s="247" t="str">
        <f t="shared" si="53"/>
        <v>8</v>
      </c>
      <c r="Y337" s="159"/>
      <c r="Z337" s="254">
        <f t="shared" si="54"/>
        <v>11748.960000000001</v>
      </c>
      <c r="AA337" s="5">
        <f>VLOOKUP(G337,Ma_KH!$A:$R,14,0)</f>
        <v>51</v>
      </c>
    </row>
    <row r="338" spans="1:27" x14ac:dyDescent="0.25">
      <c r="A338" s="289">
        <v>46113</v>
      </c>
      <c r="B338" s="290">
        <v>24241</v>
      </c>
      <c r="C338" s="284" t="s">
        <v>15253</v>
      </c>
      <c r="D338" s="282">
        <v>46116</v>
      </c>
      <c r="E338" s="309"/>
      <c r="F338" s="300"/>
      <c r="G338" s="317" t="s">
        <v>12222</v>
      </c>
      <c r="H338" s="309"/>
      <c r="I338" s="317" t="s">
        <v>12222</v>
      </c>
      <c r="J338" s="290" t="s">
        <v>1788</v>
      </c>
      <c r="K338" s="290" t="s">
        <v>542</v>
      </c>
      <c r="L338" s="244" t="str">
        <f>VLOOKUP($K338,[1]TONG_SL!$A$1:$D$65536,2,0)</f>
        <v>Chân giò heo muối 500g</v>
      </c>
      <c r="M338" s="244"/>
      <c r="N338" s="244" t="str">
        <f t="shared" si="50"/>
        <v>K-C6</v>
      </c>
      <c r="O338" s="244"/>
      <c r="P338" s="244"/>
      <c r="Q338" s="244" t="str">
        <f>VLOOKUP(K338,TONG_SL!$A:$D,3,0)</f>
        <v>Túi</v>
      </c>
      <c r="R338" s="160">
        <v>4</v>
      </c>
      <c r="S338" s="159"/>
      <c r="T338" s="159">
        <f>VLOOKUP(VLOOKUP(G338,Ma_KH!$A:$R,18,0)&amp;K338,Gia_MB!$A:$F,6,0)</f>
        <v>119066</v>
      </c>
      <c r="U338" s="254">
        <f t="shared" si="51"/>
        <v>476264</v>
      </c>
      <c r="V338" s="159"/>
      <c r="W338" s="246">
        <f t="shared" si="52"/>
        <v>0</v>
      </c>
      <c r="X338" s="247" t="str">
        <f t="shared" si="53"/>
        <v>8</v>
      </c>
      <c r="Y338" s="159"/>
      <c r="Z338" s="254">
        <f t="shared" si="54"/>
        <v>38101.120000000003</v>
      </c>
      <c r="AA338" s="5">
        <f>VLOOKUP(G338,Ma_KH!$A:$R,14,0)</f>
        <v>51</v>
      </c>
    </row>
    <row r="339" spans="1:27" x14ac:dyDescent="0.25">
      <c r="A339" s="289">
        <v>46113</v>
      </c>
      <c r="B339" s="290">
        <v>24241</v>
      </c>
      <c r="C339" s="284" t="s">
        <v>15253</v>
      </c>
      <c r="D339" s="282">
        <v>46116</v>
      </c>
      <c r="E339" s="309"/>
      <c r="F339" s="300"/>
      <c r="G339" s="317" t="s">
        <v>12222</v>
      </c>
      <c r="H339" s="309"/>
      <c r="I339" s="317" t="s">
        <v>12222</v>
      </c>
      <c r="J339" s="290" t="s">
        <v>1788</v>
      </c>
      <c r="K339" s="290" t="s">
        <v>15250</v>
      </c>
      <c r="L339" s="244" t="str">
        <f>VLOOKUP($K339,[1]TONG_SL!$A$1:$D$65536,2,0)</f>
        <v>Chân giò heo muối vị Tayaki 450g</v>
      </c>
      <c r="M339" s="244"/>
      <c r="N339" s="244" t="str">
        <f t="shared" si="50"/>
        <v>K-C6</v>
      </c>
      <c r="O339" s="244"/>
      <c r="P339" s="244"/>
      <c r="Q339" s="244" t="str">
        <f>VLOOKUP(K339,TONG_SL!$A:$D,3,0)</f>
        <v>Túi</v>
      </c>
      <c r="R339" s="160">
        <v>2</v>
      </c>
      <c r="S339" s="159"/>
      <c r="T339" s="159" t="e">
        <f>VLOOKUP(VLOOKUP(G339,Ma_KH!$A:$R,18,0)&amp;K339,Gia_MB!$A:$F,6,0)</f>
        <v>#N/A</v>
      </c>
      <c r="U339" s="254" t="e">
        <f t="shared" si="51"/>
        <v>#N/A</v>
      </c>
      <c r="V339" s="159"/>
      <c r="W339" s="246" t="e">
        <f t="shared" si="52"/>
        <v>#N/A</v>
      </c>
      <c r="X339" s="247" t="str">
        <f t="shared" si="53"/>
        <v>8</v>
      </c>
      <c r="Y339" s="159"/>
      <c r="Z339" s="254" t="e">
        <f t="shared" si="54"/>
        <v>#N/A</v>
      </c>
      <c r="AA339" s="5">
        <f>VLOOKUP(G339,Ma_KH!$A:$R,14,0)</f>
        <v>51</v>
      </c>
    </row>
    <row r="340" spans="1:27" x14ac:dyDescent="0.25">
      <c r="A340" s="289">
        <v>46113</v>
      </c>
      <c r="B340" s="290">
        <v>24241</v>
      </c>
      <c r="C340" s="284" t="s">
        <v>15253</v>
      </c>
      <c r="D340" s="282">
        <v>46116</v>
      </c>
      <c r="E340" s="309"/>
      <c r="F340" s="300"/>
      <c r="G340" s="317" t="s">
        <v>12222</v>
      </c>
      <c r="H340" s="309"/>
      <c r="I340" s="317" t="s">
        <v>12222</v>
      </c>
      <c r="J340" s="290" t="s">
        <v>1788</v>
      </c>
      <c r="K340" s="290" t="s">
        <v>32</v>
      </c>
      <c r="L340" s="244" t="str">
        <f>VLOOKUP($K340,[1]TONG_SL!$A$1:$D$65536,2,0)</f>
        <v>Giò Tai Lưỡi Xào 250g</v>
      </c>
      <c r="M340" s="244"/>
      <c r="N340" s="244" t="str">
        <f t="shared" si="50"/>
        <v>K-C6</v>
      </c>
      <c r="O340" s="244"/>
      <c r="P340" s="244"/>
      <c r="Q340" s="244" t="str">
        <f>VLOOKUP(K340,TONG_SL!$A:$D,3,0)</f>
        <v>Túi</v>
      </c>
      <c r="R340" s="160">
        <v>2</v>
      </c>
      <c r="S340" s="159"/>
      <c r="T340" s="159">
        <f>VLOOKUP(VLOOKUP(G340,Ma_KH!$A:$R,18,0)&amp;K340,Gia_MB!$A:$F,6,0)</f>
        <v>50182</v>
      </c>
      <c r="U340" s="254">
        <f t="shared" si="51"/>
        <v>100364</v>
      </c>
      <c r="V340" s="159"/>
      <c r="W340" s="246">
        <f t="shared" si="52"/>
        <v>0</v>
      </c>
      <c r="X340" s="247" t="str">
        <f t="shared" si="53"/>
        <v>8</v>
      </c>
      <c r="Y340" s="159"/>
      <c r="Z340" s="254">
        <f t="shared" si="54"/>
        <v>8029.12</v>
      </c>
      <c r="AA340" s="5">
        <f>VLOOKUP(G340,Ma_KH!$A:$R,14,0)</f>
        <v>51</v>
      </c>
    </row>
    <row r="341" spans="1:27" x14ac:dyDescent="0.25">
      <c r="A341" s="289">
        <v>46113</v>
      </c>
      <c r="B341" s="290">
        <v>24241</v>
      </c>
      <c r="C341" s="284" t="s">
        <v>15253</v>
      </c>
      <c r="D341" s="282">
        <v>46116</v>
      </c>
      <c r="E341" s="309"/>
      <c r="F341" s="300"/>
      <c r="G341" s="317" t="s">
        <v>12222</v>
      </c>
      <c r="H341" s="309"/>
      <c r="I341" s="317" t="s">
        <v>12222</v>
      </c>
      <c r="J341" s="290" t="s">
        <v>1788</v>
      </c>
      <c r="K341" s="290" t="s">
        <v>600</v>
      </c>
      <c r="L341" s="244" t="str">
        <f>VLOOKUP($K341,[1]TONG_SL!$A$1:$D$65536,2,0)</f>
        <v>Tai heo sốt thái 250g</v>
      </c>
      <c r="M341" s="244"/>
      <c r="N341" s="244" t="str">
        <f t="shared" ref="N341:N359" si="55">IF($B341&lt;&gt;"","K-C6","")</f>
        <v>K-C6</v>
      </c>
      <c r="O341" s="244"/>
      <c r="P341" s="244"/>
      <c r="Q341" s="244" t="str">
        <f>VLOOKUP(K341,TONG_SL!$A:$D,3,0)</f>
        <v>Hộp</v>
      </c>
      <c r="R341" s="160">
        <v>1</v>
      </c>
      <c r="S341" s="159"/>
      <c r="T341" s="159" t="e">
        <f>VLOOKUP(VLOOKUP(G341,Ma_KH!$A:$R,18,0)&amp;K341,Gia_MB!$A:$F,6,0)</f>
        <v>#N/A</v>
      </c>
      <c r="U341" s="254" t="e">
        <f t="shared" ref="U341:U359" si="56">T341*R341</f>
        <v>#N/A</v>
      </c>
      <c r="V341" s="159"/>
      <c r="W341" s="246" t="e">
        <f t="shared" ref="W341:W359" si="57">U341*V341</f>
        <v>#N/A</v>
      </c>
      <c r="X341" s="247" t="str">
        <f t="shared" ref="X341:X359" si="58">IF(B341&lt;&gt;"","8","0")</f>
        <v>8</v>
      </c>
      <c r="Y341" s="159"/>
      <c r="Z341" s="254" t="e">
        <f t="shared" ref="Z341:Z359" si="59">U341*X341%</f>
        <v>#N/A</v>
      </c>
      <c r="AA341" s="5">
        <f>VLOOKUP(G341,Ma_KH!$A:$R,14,0)</f>
        <v>51</v>
      </c>
    </row>
    <row r="342" spans="1:27" x14ac:dyDescent="0.25">
      <c r="A342" s="289">
        <v>46113</v>
      </c>
      <c r="B342" s="290">
        <v>24281</v>
      </c>
      <c r="C342" s="284" t="s">
        <v>15253</v>
      </c>
      <c r="D342" s="282">
        <v>46116</v>
      </c>
      <c r="E342" s="309"/>
      <c r="F342" s="300"/>
      <c r="G342" s="317" t="s">
        <v>10281</v>
      </c>
      <c r="H342" s="309"/>
      <c r="I342" s="317" t="s">
        <v>10281</v>
      </c>
      <c r="J342" s="290" t="s">
        <v>1788</v>
      </c>
      <c r="K342" s="290" t="s">
        <v>27</v>
      </c>
      <c r="L342" s="244" t="str">
        <f>VLOOKUP($K342,[1]TONG_SL!$A$1:$D$65536,2,0)</f>
        <v>Chân giò heo muối 300g</v>
      </c>
      <c r="M342" s="244"/>
      <c r="N342" s="244" t="str">
        <f t="shared" si="55"/>
        <v>K-C6</v>
      </c>
      <c r="O342" s="244"/>
      <c r="P342" s="244"/>
      <c r="Q342" s="244" t="str">
        <f>VLOOKUP(K342,TONG_SL!$A:$D,3,0)</f>
        <v>Túi</v>
      </c>
      <c r="R342" s="160">
        <v>5</v>
      </c>
      <c r="S342" s="159"/>
      <c r="T342" s="159">
        <f>VLOOKUP(VLOOKUP(G342,Ma_KH!$A:$R,18,0)&amp;K342,Gia_MB!$A:$F,6,0)</f>
        <v>69759</v>
      </c>
      <c r="U342" s="254">
        <f t="shared" si="56"/>
        <v>348795</v>
      </c>
      <c r="V342" s="159"/>
      <c r="W342" s="246">
        <f t="shared" si="57"/>
        <v>0</v>
      </c>
      <c r="X342" s="247" t="str">
        <f t="shared" si="58"/>
        <v>8</v>
      </c>
      <c r="Y342" s="159"/>
      <c r="Z342" s="254">
        <f t="shared" si="59"/>
        <v>27903.600000000002</v>
      </c>
      <c r="AA342" s="5">
        <f>VLOOKUP(G342,Ma_KH!$A:$R,14,0)</f>
        <v>60</v>
      </c>
    </row>
    <row r="343" spans="1:27" x14ac:dyDescent="0.25">
      <c r="A343" s="289">
        <v>46113</v>
      </c>
      <c r="B343" s="290">
        <v>24281</v>
      </c>
      <c r="C343" s="284" t="s">
        <v>15253</v>
      </c>
      <c r="D343" s="282">
        <v>46116</v>
      </c>
      <c r="E343" s="309"/>
      <c r="F343" s="300"/>
      <c r="G343" s="317" t="s">
        <v>10281</v>
      </c>
      <c r="H343" s="309"/>
      <c r="I343" s="317" t="s">
        <v>10281</v>
      </c>
      <c r="J343" s="290" t="s">
        <v>1788</v>
      </c>
      <c r="K343" s="290" t="s">
        <v>34</v>
      </c>
      <c r="L343" s="244" t="str">
        <f>VLOOKUP($K343,[1]TONG_SL!$A$1:$D$65536,2,0)</f>
        <v>Tai heo muối 200g</v>
      </c>
      <c r="M343" s="244"/>
      <c r="N343" s="244" t="str">
        <f t="shared" si="55"/>
        <v>K-C6</v>
      </c>
      <c r="O343" s="244"/>
      <c r="P343" s="244"/>
      <c r="Q343" s="244" t="str">
        <f>VLOOKUP(K343,TONG_SL!$A:$D,3,0)</f>
        <v>Túi</v>
      </c>
      <c r="R343" s="160">
        <v>5</v>
      </c>
      <c r="S343" s="159"/>
      <c r="T343" s="159">
        <f>VLOOKUP(VLOOKUP(G343,Ma_KH!$A:$R,18,0)&amp;K343,Gia_MB!$A:$F,6,0)</f>
        <v>52815</v>
      </c>
      <c r="U343" s="254">
        <f t="shared" si="56"/>
        <v>264075</v>
      </c>
      <c r="V343" s="159"/>
      <c r="W343" s="246">
        <f t="shared" si="57"/>
        <v>0</v>
      </c>
      <c r="X343" s="247" t="str">
        <f t="shared" si="58"/>
        <v>8</v>
      </c>
      <c r="Y343" s="159"/>
      <c r="Z343" s="254">
        <f t="shared" si="59"/>
        <v>21126</v>
      </c>
      <c r="AA343" s="5">
        <f>VLOOKUP(G343,Ma_KH!$A:$R,14,0)</f>
        <v>60</v>
      </c>
    </row>
    <row r="344" spans="1:27" x14ac:dyDescent="0.25">
      <c r="A344" s="289">
        <v>46113</v>
      </c>
      <c r="B344" s="290">
        <v>24281</v>
      </c>
      <c r="C344" s="284" t="s">
        <v>15253</v>
      </c>
      <c r="D344" s="282">
        <v>46116</v>
      </c>
      <c r="E344" s="309"/>
      <c r="F344" s="300"/>
      <c r="G344" s="317" t="s">
        <v>10281</v>
      </c>
      <c r="H344" s="309"/>
      <c r="I344" s="317" t="s">
        <v>10281</v>
      </c>
      <c r="J344" s="290" t="s">
        <v>1788</v>
      </c>
      <c r="K344" s="290" t="s">
        <v>30</v>
      </c>
      <c r="L344" s="244" t="str">
        <f>VLOOKUP($K344,[1]TONG_SL!$A$1:$D$65536,2,0)</f>
        <v>Gà muối 500g</v>
      </c>
      <c r="M344" s="244"/>
      <c r="N344" s="244" t="str">
        <f t="shared" si="55"/>
        <v>K-C6</v>
      </c>
      <c r="O344" s="244"/>
      <c r="P344" s="244"/>
      <c r="Q344" s="244" t="str">
        <f>VLOOKUP(K344,TONG_SL!$A:$D,3,0)</f>
        <v>Túi</v>
      </c>
      <c r="R344" s="160">
        <v>3</v>
      </c>
      <c r="S344" s="159"/>
      <c r="T344" s="159">
        <f>VLOOKUP(VLOOKUP(G344,Ma_KH!$A:$R,18,0)&amp;K344,Gia_MB!$A:$F,6,0)</f>
        <v>105505</v>
      </c>
      <c r="U344" s="254">
        <f t="shared" si="56"/>
        <v>316515</v>
      </c>
      <c r="V344" s="159"/>
      <c r="W344" s="246">
        <f t="shared" si="57"/>
        <v>0</v>
      </c>
      <c r="X344" s="247" t="str">
        <f t="shared" si="58"/>
        <v>8</v>
      </c>
      <c r="Y344" s="159"/>
      <c r="Z344" s="254">
        <f t="shared" si="59"/>
        <v>25321.200000000001</v>
      </c>
      <c r="AA344" s="5">
        <f>VLOOKUP(G344,Ma_KH!$A:$R,14,0)</f>
        <v>60</v>
      </c>
    </row>
    <row r="345" spans="1:27" x14ac:dyDescent="0.25">
      <c r="A345" s="289">
        <v>46113</v>
      </c>
      <c r="B345" s="290">
        <v>24281</v>
      </c>
      <c r="C345" s="284" t="s">
        <v>15253</v>
      </c>
      <c r="D345" s="282">
        <v>46116</v>
      </c>
      <c r="E345" s="309"/>
      <c r="F345" s="300"/>
      <c r="G345" s="317" t="s">
        <v>10281</v>
      </c>
      <c r="H345" s="309"/>
      <c r="I345" s="317" t="s">
        <v>10281</v>
      </c>
      <c r="J345" s="290" t="s">
        <v>1788</v>
      </c>
      <c r="K345" s="290" t="s">
        <v>48</v>
      </c>
      <c r="L345" s="244" t="str">
        <f>VLOOKUP($K345,[1]TONG_SL!$A$1:$D$65536,2,0)</f>
        <v>Mọc Nấm Hương 250g</v>
      </c>
      <c r="M345" s="244"/>
      <c r="N345" s="244" t="str">
        <f t="shared" si="55"/>
        <v>K-C6</v>
      </c>
      <c r="O345" s="244"/>
      <c r="P345" s="244"/>
      <c r="Q345" s="244" t="str">
        <f>VLOOKUP(K345,TONG_SL!$A:$D,3,0)</f>
        <v>Túi</v>
      </c>
      <c r="R345" s="160">
        <v>10</v>
      </c>
      <c r="S345" s="159"/>
      <c r="T345" s="159">
        <f>VLOOKUP(VLOOKUP(G345,Ma_KH!$A:$R,18,0)&amp;K345,Gia_MB!$A:$F,6,0)</f>
        <v>43700</v>
      </c>
      <c r="U345" s="254">
        <f t="shared" si="56"/>
        <v>437000</v>
      </c>
      <c r="V345" s="159"/>
      <c r="W345" s="246">
        <f t="shared" si="57"/>
        <v>0</v>
      </c>
      <c r="X345" s="247" t="str">
        <f t="shared" si="58"/>
        <v>8</v>
      </c>
      <c r="Y345" s="159"/>
      <c r="Z345" s="254">
        <f t="shared" si="59"/>
        <v>34960</v>
      </c>
      <c r="AA345" s="5">
        <f>VLOOKUP(G345,Ma_KH!$A:$R,14,0)</f>
        <v>60</v>
      </c>
    </row>
    <row r="346" spans="1:27" x14ac:dyDescent="0.25">
      <c r="A346" s="289">
        <v>46113</v>
      </c>
      <c r="B346" s="290">
        <v>24281</v>
      </c>
      <c r="C346" s="284" t="s">
        <v>15253</v>
      </c>
      <c r="D346" s="282">
        <v>46116</v>
      </c>
      <c r="E346" s="309"/>
      <c r="F346" s="300"/>
      <c r="G346" s="317" t="s">
        <v>10281</v>
      </c>
      <c r="H346" s="309"/>
      <c r="I346" s="317" t="s">
        <v>10281</v>
      </c>
      <c r="J346" s="290" t="s">
        <v>1788</v>
      </c>
      <c r="K346" s="290" t="s">
        <v>52</v>
      </c>
      <c r="L346" s="244" t="str">
        <f>VLOOKUP($K346,[1]TONG_SL!$A$1:$D$65536,2,0)</f>
        <v>Gà xì dầu 500g</v>
      </c>
      <c r="M346" s="244"/>
      <c r="N346" s="244" t="str">
        <f t="shared" si="55"/>
        <v>K-C6</v>
      </c>
      <c r="O346" s="244"/>
      <c r="P346" s="244"/>
      <c r="Q346" s="244" t="str">
        <f>VLOOKUP(K346,TONG_SL!$A:$D,3,0)</f>
        <v>Túi</v>
      </c>
      <c r="R346" s="160">
        <v>3</v>
      </c>
      <c r="S346" s="159"/>
      <c r="T346" s="159">
        <f>VLOOKUP(VLOOKUP(G346,Ma_KH!$A:$R,18,0)&amp;K346,Gia_MB!$A:$F,6,0)</f>
        <v>106026</v>
      </c>
      <c r="U346" s="254">
        <f t="shared" si="56"/>
        <v>318078</v>
      </c>
      <c r="V346" s="159"/>
      <c r="W346" s="246">
        <f t="shared" si="57"/>
        <v>0</v>
      </c>
      <c r="X346" s="247" t="str">
        <f t="shared" si="58"/>
        <v>8</v>
      </c>
      <c r="Y346" s="159"/>
      <c r="Z346" s="254">
        <f t="shared" si="59"/>
        <v>25446.240000000002</v>
      </c>
      <c r="AA346" s="5">
        <f>VLOOKUP(G346,Ma_KH!$A:$R,14,0)</f>
        <v>60</v>
      </c>
    </row>
    <row r="347" spans="1:27" x14ac:dyDescent="0.25">
      <c r="A347" s="289">
        <v>46114</v>
      </c>
      <c r="B347" s="290">
        <v>24367</v>
      </c>
      <c r="C347" s="284" t="s">
        <v>15253</v>
      </c>
      <c r="D347" s="282">
        <v>46116</v>
      </c>
      <c r="E347" s="309"/>
      <c r="F347" s="300"/>
      <c r="G347" s="317" t="s">
        <v>10265</v>
      </c>
      <c r="H347" s="309"/>
      <c r="I347" s="317" t="s">
        <v>10265</v>
      </c>
      <c r="J347" s="290" t="s">
        <v>1788</v>
      </c>
      <c r="K347" s="290" t="s">
        <v>27</v>
      </c>
      <c r="L347" s="244" t="str">
        <f>VLOOKUP($K347,[1]TONG_SL!$A$1:$D$65536,2,0)</f>
        <v>Chân giò heo muối 300g</v>
      </c>
      <c r="M347" s="244"/>
      <c r="N347" s="244" t="str">
        <f t="shared" si="55"/>
        <v>K-C6</v>
      </c>
      <c r="O347" s="244"/>
      <c r="P347" s="244"/>
      <c r="Q347" s="244" t="str">
        <f>VLOOKUP(K347,TONG_SL!$A:$D,3,0)</f>
        <v>Túi</v>
      </c>
      <c r="R347" s="160">
        <v>3</v>
      </c>
      <c r="S347" s="159"/>
      <c r="T347" s="159">
        <f>VLOOKUP(VLOOKUP(G347,Ma_KH!$A:$R,18,0)&amp;K347,Gia_MB!$A:$F,6,0)</f>
        <v>69759</v>
      </c>
      <c r="U347" s="254">
        <f t="shared" si="56"/>
        <v>209277</v>
      </c>
      <c r="V347" s="159"/>
      <c r="W347" s="246">
        <f t="shared" si="57"/>
        <v>0</v>
      </c>
      <c r="X347" s="247" t="str">
        <f t="shared" si="58"/>
        <v>8</v>
      </c>
      <c r="Y347" s="159"/>
      <c r="Z347" s="254">
        <f t="shared" si="59"/>
        <v>16742.16</v>
      </c>
      <c r="AA347" s="5">
        <f>VLOOKUP(G347,Ma_KH!$A:$R,14,0)</f>
        <v>60</v>
      </c>
    </row>
    <row r="348" spans="1:27" x14ac:dyDescent="0.25">
      <c r="A348" s="289">
        <v>46114</v>
      </c>
      <c r="B348" s="290">
        <v>24367</v>
      </c>
      <c r="C348" s="284" t="s">
        <v>15253</v>
      </c>
      <c r="D348" s="282">
        <v>46116</v>
      </c>
      <c r="E348" s="309"/>
      <c r="F348" s="300"/>
      <c r="G348" s="317" t="s">
        <v>10265</v>
      </c>
      <c r="H348" s="309"/>
      <c r="I348" s="317" t="s">
        <v>10265</v>
      </c>
      <c r="J348" s="290" t="s">
        <v>1788</v>
      </c>
      <c r="K348" s="290" t="s">
        <v>34</v>
      </c>
      <c r="L348" s="244" t="str">
        <f>VLOOKUP($K348,[1]TONG_SL!$A$1:$D$65536,2,0)</f>
        <v>Tai heo muối 200g</v>
      </c>
      <c r="M348" s="244"/>
      <c r="N348" s="244" t="str">
        <f t="shared" si="55"/>
        <v>K-C6</v>
      </c>
      <c r="O348" s="244"/>
      <c r="P348" s="244"/>
      <c r="Q348" s="244" t="str">
        <f>VLOOKUP(K348,TONG_SL!$A:$D,3,0)</f>
        <v>Túi</v>
      </c>
      <c r="R348" s="160">
        <v>2</v>
      </c>
      <c r="S348" s="159"/>
      <c r="T348" s="159">
        <f>VLOOKUP(VLOOKUP(G348,Ma_KH!$A:$R,18,0)&amp;K348,Gia_MB!$A:$F,6,0)</f>
        <v>52815</v>
      </c>
      <c r="U348" s="254">
        <f t="shared" si="56"/>
        <v>105630</v>
      </c>
      <c r="V348" s="159"/>
      <c r="W348" s="246">
        <f t="shared" si="57"/>
        <v>0</v>
      </c>
      <c r="X348" s="247" t="str">
        <f t="shared" si="58"/>
        <v>8</v>
      </c>
      <c r="Y348" s="159"/>
      <c r="Z348" s="254">
        <f t="shared" si="59"/>
        <v>8450.4</v>
      </c>
      <c r="AA348" s="5">
        <f>VLOOKUP(G348,Ma_KH!$A:$R,14,0)</f>
        <v>60</v>
      </c>
    </row>
    <row r="349" spans="1:27" x14ac:dyDescent="0.25">
      <c r="A349" s="289">
        <v>46114</v>
      </c>
      <c r="B349" s="290">
        <v>24367</v>
      </c>
      <c r="C349" s="284" t="s">
        <v>15253</v>
      </c>
      <c r="D349" s="282">
        <v>46116</v>
      </c>
      <c r="E349" s="309"/>
      <c r="F349" s="300"/>
      <c r="G349" s="317" t="s">
        <v>10265</v>
      </c>
      <c r="H349" s="309"/>
      <c r="I349" s="317" t="s">
        <v>10265</v>
      </c>
      <c r="J349" s="290" t="s">
        <v>1788</v>
      </c>
      <c r="K349" s="290" t="s">
        <v>32</v>
      </c>
      <c r="L349" s="244" t="str">
        <f>VLOOKUP($K349,[1]TONG_SL!$A$1:$D$65536,2,0)</f>
        <v>Giò Tai Lưỡi Xào 250g</v>
      </c>
      <c r="M349" s="244"/>
      <c r="N349" s="244" t="str">
        <f t="shared" si="55"/>
        <v>K-C6</v>
      </c>
      <c r="O349" s="244"/>
      <c r="P349" s="244"/>
      <c r="Q349" s="244" t="str">
        <f>VLOOKUP(K349,TONG_SL!$A:$D,3,0)</f>
        <v>Túi</v>
      </c>
      <c r="R349" s="160">
        <v>2</v>
      </c>
      <c r="S349" s="159"/>
      <c r="T349" s="159">
        <f>VLOOKUP(VLOOKUP(G349,Ma_KH!$A:$R,18,0)&amp;K349,Gia_MB!$A:$F,6,0)</f>
        <v>47673</v>
      </c>
      <c r="U349" s="254">
        <f t="shared" si="56"/>
        <v>95346</v>
      </c>
      <c r="V349" s="159"/>
      <c r="W349" s="246">
        <f t="shared" si="57"/>
        <v>0</v>
      </c>
      <c r="X349" s="247" t="str">
        <f t="shared" si="58"/>
        <v>8</v>
      </c>
      <c r="Y349" s="159"/>
      <c r="Z349" s="254">
        <f t="shared" si="59"/>
        <v>7627.68</v>
      </c>
      <c r="AA349" s="5">
        <f>VLOOKUP(G349,Ma_KH!$A:$R,14,0)</f>
        <v>60</v>
      </c>
    </row>
    <row r="350" spans="1:27" x14ac:dyDescent="0.25">
      <c r="A350" s="289">
        <v>46114</v>
      </c>
      <c r="B350" s="290">
        <v>24367</v>
      </c>
      <c r="C350" s="284" t="s">
        <v>15253</v>
      </c>
      <c r="D350" s="282">
        <v>46116</v>
      </c>
      <c r="E350" s="309"/>
      <c r="F350" s="300"/>
      <c r="G350" s="317" t="s">
        <v>10265</v>
      </c>
      <c r="H350" s="309"/>
      <c r="I350" s="317" t="s">
        <v>10265</v>
      </c>
      <c r="J350" s="290" t="s">
        <v>1788</v>
      </c>
      <c r="K350" s="290" t="s">
        <v>52</v>
      </c>
      <c r="L350" s="244" t="str">
        <f>VLOOKUP($K350,[1]TONG_SL!$A$1:$D$65536,2,0)</f>
        <v>Gà xì dầu 500g</v>
      </c>
      <c r="M350" s="244"/>
      <c r="N350" s="244" t="str">
        <f t="shared" si="55"/>
        <v>K-C6</v>
      </c>
      <c r="O350" s="244"/>
      <c r="P350" s="244"/>
      <c r="Q350" s="244" t="str">
        <f>VLOOKUP(K350,TONG_SL!$A:$D,3,0)</f>
        <v>Túi</v>
      </c>
      <c r="R350" s="160">
        <v>2</v>
      </c>
      <c r="S350" s="159"/>
      <c r="T350" s="159">
        <f>VLOOKUP(VLOOKUP(G350,Ma_KH!$A:$R,18,0)&amp;K350,Gia_MB!$A:$F,6,0)</f>
        <v>106026</v>
      </c>
      <c r="U350" s="254">
        <f t="shared" si="56"/>
        <v>212052</v>
      </c>
      <c r="V350" s="159"/>
      <c r="W350" s="246">
        <f t="shared" si="57"/>
        <v>0</v>
      </c>
      <c r="X350" s="247" t="str">
        <f t="shared" si="58"/>
        <v>8</v>
      </c>
      <c r="Y350" s="159"/>
      <c r="Z350" s="254">
        <f t="shared" si="59"/>
        <v>16964.16</v>
      </c>
      <c r="AA350" s="5">
        <f>VLOOKUP(G350,Ma_KH!$A:$R,14,0)</f>
        <v>60</v>
      </c>
    </row>
    <row r="351" spans="1:27" x14ac:dyDescent="0.25">
      <c r="A351" s="289">
        <v>46116</v>
      </c>
      <c r="B351" s="290">
        <v>24878</v>
      </c>
      <c r="C351" s="284" t="s">
        <v>15253</v>
      </c>
      <c r="D351" s="282">
        <v>46118</v>
      </c>
      <c r="E351" s="309"/>
      <c r="F351" s="300"/>
      <c r="G351" s="317" t="s">
        <v>11332</v>
      </c>
      <c r="H351" s="309"/>
      <c r="I351" s="317" t="s">
        <v>11332</v>
      </c>
      <c r="J351" s="290" t="s">
        <v>1769</v>
      </c>
      <c r="K351" s="290" t="s">
        <v>542</v>
      </c>
      <c r="L351" s="244" t="str">
        <f>VLOOKUP($K351,[1]TONG_SL!$A$1:$D$65536,2,0)</f>
        <v>Chân giò heo muối 500g</v>
      </c>
      <c r="M351" s="244"/>
      <c r="N351" s="244" t="str">
        <f t="shared" si="55"/>
        <v>K-C6</v>
      </c>
      <c r="O351" s="244"/>
      <c r="P351" s="244"/>
      <c r="Q351" s="244" t="str">
        <f>VLOOKUP(K351,TONG_SL!$A:$D,3,0)</f>
        <v>Túi</v>
      </c>
      <c r="R351" s="160">
        <v>20</v>
      </c>
      <c r="S351" s="159"/>
      <c r="T351" s="159">
        <f>VLOOKUP(VLOOKUP(G351,Ma_KH!$A:$R,18,0)&amp;K351,Gia_MB!$A:$F,6,0)</f>
        <v>107159</v>
      </c>
      <c r="U351" s="254">
        <f t="shared" si="56"/>
        <v>2143180</v>
      </c>
      <c r="V351" s="159"/>
      <c r="W351" s="246">
        <f t="shared" si="57"/>
        <v>0</v>
      </c>
      <c r="X351" s="247" t="str">
        <f t="shared" si="58"/>
        <v>8</v>
      </c>
      <c r="Y351" s="159"/>
      <c r="Z351" s="254">
        <f t="shared" si="59"/>
        <v>171454.4</v>
      </c>
      <c r="AA351" s="5">
        <f>VLOOKUP(G351,Ma_KH!$A:$R,14,0)</f>
        <v>31</v>
      </c>
    </row>
    <row r="352" spans="1:27" x14ac:dyDescent="0.25">
      <c r="A352" s="289">
        <v>46116</v>
      </c>
      <c r="B352" s="290">
        <v>24878</v>
      </c>
      <c r="C352" s="284" t="s">
        <v>15253</v>
      </c>
      <c r="D352" s="282">
        <v>46118</v>
      </c>
      <c r="E352" s="309"/>
      <c r="F352" s="300"/>
      <c r="G352" s="317" t="s">
        <v>11332</v>
      </c>
      <c r="H352" s="309"/>
      <c r="I352" s="317" t="s">
        <v>11332</v>
      </c>
      <c r="J352" s="290" t="s">
        <v>1769</v>
      </c>
      <c r="K352" s="290" t="s">
        <v>27</v>
      </c>
      <c r="L352" s="244" t="str">
        <f>VLOOKUP($K352,[1]TONG_SL!$A$1:$D$65536,2,0)</f>
        <v>Chân giò heo muối 300g</v>
      </c>
      <c r="M352" s="244"/>
      <c r="N352" s="244" t="str">
        <f t="shared" si="55"/>
        <v>K-C6</v>
      </c>
      <c r="O352" s="244"/>
      <c r="P352" s="244"/>
      <c r="Q352" s="244" t="str">
        <f>VLOOKUP(K352,TONG_SL!$A:$D,3,0)</f>
        <v>Túi</v>
      </c>
      <c r="R352" s="160">
        <v>30</v>
      </c>
      <c r="S352" s="159"/>
      <c r="T352" s="159">
        <f>VLOOKUP(VLOOKUP(G352,Ma_KH!$A:$R,18,0)&amp;K352,Gia_MB!$A:$F,6,0)</f>
        <v>66088</v>
      </c>
      <c r="U352" s="254">
        <f t="shared" si="56"/>
        <v>1982640</v>
      </c>
      <c r="V352" s="159"/>
      <c r="W352" s="246">
        <f t="shared" si="57"/>
        <v>0</v>
      </c>
      <c r="X352" s="247" t="str">
        <f t="shared" si="58"/>
        <v>8</v>
      </c>
      <c r="Y352" s="159"/>
      <c r="Z352" s="254">
        <f t="shared" si="59"/>
        <v>158611.20000000001</v>
      </c>
      <c r="AA352" s="5">
        <f>VLOOKUP(G352,Ma_KH!$A:$R,14,0)</f>
        <v>31</v>
      </c>
    </row>
    <row r="353" spans="1:27" x14ac:dyDescent="0.25">
      <c r="A353" s="289">
        <v>46116</v>
      </c>
      <c r="B353" s="290">
        <v>24878</v>
      </c>
      <c r="C353" s="284" t="s">
        <v>15253</v>
      </c>
      <c r="D353" s="282">
        <v>46118</v>
      </c>
      <c r="E353" s="309"/>
      <c r="F353" s="300"/>
      <c r="G353" s="317" t="s">
        <v>11332</v>
      </c>
      <c r="H353" s="309"/>
      <c r="I353" s="317" t="s">
        <v>11332</v>
      </c>
      <c r="J353" s="290" t="s">
        <v>1769</v>
      </c>
      <c r="K353" s="290" t="s">
        <v>30</v>
      </c>
      <c r="L353" s="244" t="str">
        <f>VLOOKUP($K353,[1]TONG_SL!$A$1:$D$65536,2,0)</f>
        <v>Gà muối 500g</v>
      </c>
      <c r="M353" s="244"/>
      <c r="N353" s="244" t="str">
        <f t="shared" si="55"/>
        <v>K-C6</v>
      </c>
      <c r="O353" s="244"/>
      <c r="P353" s="244"/>
      <c r="Q353" s="244" t="str">
        <f>VLOOKUP(K353,TONG_SL!$A:$D,3,0)</f>
        <v>Túi</v>
      </c>
      <c r="R353" s="160">
        <v>10</v>
      </c>
      <c r="S353" s="159"/>
      <c r="T353" s="159">
        <f>VLOOKUP(VLOOKUP(G353,Ma_KH!$A:$R,18,0)&amp;K353,Gia_MB!$A:$F,6,0)</f>
        <v>99952</v>
      </c>
      <c r="U353" s="254">
        <f t="shared" si="56"/>
        <v>999520</v>
      </c>
      <c r="V353" s="159"/>
      <c r="W353" s="246">
        <f t="shared" si="57"/>
        <v>0</v>
      </c>
      <c r="X353" s="247" t="str">
        <f t="shared" si="58"/>
        <v>8</v>
      </c>
      <c r="Y353" s="159"/>
      <c r="Z353" s="254">
        <f t="shared" si="59"/>
        <v>79961.600000000006</v>
      </c>
      <c r="AA353" s="5">
        <f>VLOOKUP(G353,Ma_KH!$A:$R,14,0)</f>
        <v>31</v>
      </c>
    </row>
    <row r="354" spans="1:27" x14ac:dyDescent="0.25">
      <c r="A354" s="289">
        <v>46118</v>
      </c>
      <c r="B354" s="290">
        <v>24879</v>
      </c>
      <c r="C354" s="284" t="s">
        <v>15253</v>
      </c>
      <c r="D354" s="282">
        <v>46118</v>
      </c>
      <c r="E354" s="309"/>
      <c r="F354" s="300"/>
      <c r="G354" s="317" t="s">
        <v>11331</v>
      </c>
      <c r="H354" s="309"/>
      <c r="I354" s="317" t="s">
        <v>11331</v>
      </c>
      <c r="J354" s="290" t="s">
        <v>1769</v>
      </c>
      <c r="K354" s="290" t="s">
        <v>27</v>
      </c>
      <c r="L354" s="244" t="str">
        <f>VLOOKUP($K354,[1]TONG_SL!$A$1:$D$65536,2,0)</f>
        <v>Chân giò heo muối 300g</v>
      </c>
      <c r="M354" s="244"/>
      <c r="N354" s="244" t="str">
        <f t="shared" si="55"/>
        <v>K-C6</v>
      </c>
      <c r="O354" s="244"/>
      <c r="P354" s="244"/>
      <c r="Q354" s="244" t="str">
        <f>VLOOKUP(K354,TONG_SL!$A:$D,3,0)</f>
        <v>Túi</v>
      </c>
      <c r="R354" s="160">
        <v>30</v>
      </c>
      <c r="S354" s="159"/>
      <c r="T354" s="159">
        <f>VLOOKUP(VLOOKUP(G354,Ma_KH!$A:$R,18,0)&amp;K354,Gia_MB!$A:$F,6,0)</f>
        <v>66088</v>
      </c>
      <c r="U354" s="254">
        <f t="shared" si="56"/>
        <v>1982640</v>
      </c>
      <c r="V354" s="159"/>
      <c r="W354" s="246">
        <f t="shared" si="57"/>
        <v>0</v>
      </c>
      <c r="X354" s="247" t="str">
        <f t="shared" si="58"/>
        <v>8</v>
      </c>
      <c r="Y354" s="159"/>
      <c r="Z354" s="254">
        <f t="shared" si="59"/>
        <v>158611.20000000001</v>
      </c>
      <c r="AA354" s="5">
        <f>VLOOKUP(G354,Ma_KH!$A:$R,14,0)</f>
        <v>31</v>
      </c>
    </row>
    <row r="355" spans="1:27" x14ac:dyDescent="0.25">
      <c r="A355" s="289">
        <v>46118</v>
      </c>
      <c r="B355" s="290">
        <v>24879</v>
      </c>
      <c r="C355" s="284" t="s">
        <v>15253</v>
      </c>
      <c r="D355" s="282">
        <v>46118</v>
      </c>
      <c r="E355" s="309"/>
      <c r="F355" s="300"/>
      <c r="G355" s="317" t="s">
        <v>11331</v>
      </c>
      <c r="H355" s="309"/>
      <c r="I355" s="317" t="s">
        <v>11331</v>
      </c>
      <c r="J355" s="290" t="s">
        <v>1769</v>
      </c>
      <c r="K355" s="290" t="s">
        <v>542</v>
      </c>
      <c r="L355" s="244" t="str">
        <f>VLOOKUP($K355,[1]TONG_SL!$A$1:$D$65536,2,0)</f>
        <v>Chân giò heo muối 500g</v>
      </c>
      <c r="M355" s="244"/>
      <c r="N355" s="244" t="str">
        <f t="shared" si="55"/>
        <v>K-C6</v>
      </c>
      <c r="O355" s="244"/>
      <c r="P355" s="244"/>
      <c r="Q355" s="244" t="str">
        <f>VLOOKUP(K355,TONG_SL!$A:$D,3,0)</f>
        <v>Túi</v>
      </c>
      <c r="R355" s="160">
        <v>10</v>
      </c>
      <c r="S355" s="159"/>
      <c r="T355" s="159">
        <f>VLOOKUP(VLOOKUP(G355,Ma_KH!$A:$R,18,0)&amp;K355,Gia_MB!$A:$F,6,0)</f>
        <v>107159</v>
      </c>
      <c r="U355" s="254">
        <f t="shared" si="56"/>
        <v>1071590</v>
      </c>
      <c r="V355" s="159"/>
      <c r="W355" s="246">
        <f t="shared" si="57"/>
        <v>0</v>
      </c>
      <c r="X355" s="247" t="str">
        <f t="shared" si="58"/>
        <v>8</v>
      </c>
      <c r="Y355" s="159"/>
      <c r="Z355" s="254">
        <f t="shared" si="59"/>
        <v>85727.2</v>
      </c>
      <c r="AA355" s="5">
        <f>VLOOKUP(G355,Ma_KH!$A:$R,14,0)</f>
        <v>31</v>
      </c>
    </row>
    <row r="356" spans="1:27" x14ac:dyDescent="0.25">
      <c r="A356" s="289">
        <v>46116</v>
      </c>
      <c r="B356" s="290">
        <v>24856</v>
      </c>
      <c r="C356" s="284" t="s">
        <v>15253</v>
      </c>
      <c r="D356" s="282">
        <v>46118</v>
      </c>
      <c r="E356" s="309"/>
      <c r="F356" s="300"/>
      <c r="G356" s="317" t="s">
        <v>15404</v>
      </c>
      <c r="H356" s="310" t="s">
        <v>15404</v>
      </c>
      <c r="I356" s="317" t="s">
        <v>15404</v>
      </c>
      <c r="J356" s="290" t="s">
        <v>1784</v>
      </c>
      <c r="K356" s="290" t="s">
        <v>27</v>
      </c>
      <c r="L356" s="244" t="str">
        <f>VLOOKUP($K356,[1]TONG_SL!$A$1:$D$65536,2,0)</f>
        <v>Chân giò heo muối 300g</v>
      </c>
      <c r="M356" s="244"/>
      <c r="N356" s="244" t="str">
        <f t="shared" si="55"/>
        <v>K-C6</v>
      </c>
      <c r="O356" s="244"/>
      <c r="P356" s="244"/>
      <c r="Q356" s="244" t="str">
        <f>VLOOKUP(K356,TONG_SL!$A:$D,3,0)</f>
        <v>Túi</v>
      </c>
      <c r="R356" s="160">
        <v>100</v>
      </c>
      <c r="S356" s="159"/>
      <c r="T356" s="159" t="e">
        <f>VLOOKUP(VLOOKUP(G356,Ma_KH!$A:$R,18,0)&amp;K356,Gia_MB!$A:$F,6,0)</f>
        <v>#N/A</v>
      </c>
      <c r="U356" s="254" t="e">
        <f t="shared" si="56"/>
        <v>#N/A</v>
      </c>
      <c r="V356" s="159"/>
      <c r="W356" s="246" t="e">
        <f t="shared" si="57"/>
        <v>#N/A</v>
      </c>
      <c r="X356" s="247" t="str">
        <f t="shared" si="58"/>
        <v>8</v>
      </c>
      <c r="Y356" s="159"/>
      <c r="Z356" s="254" t="e">
        <f t="shared" si="59"/>
        <v>#N/A</v>
      </c>
      <c r="AA356" s="5" t="e">
        <f>VLOOKUP(G356,Ma_KH!$A:$R,14,0)</f>
        <v>#N/A</v>
      </c>
    </row>
    <row r="357" spans="1:27" x14ac:dyDescent="0.25">
      <c r="A357" s="289">
        <v>46116</v>
      </c>
      <c r="B357" s="290">
        <v>24856</v>
      </c>
      <c r="C357" s="284" t="s">
        <v>15253</v>
      </c>
      <c r="D357" s="282">
        <v>46118</v>
      </c>
      <c r="E357" s="309"/>
      <c r="F357" s="300"/>
      <c r="G357" s="317" t="s">
        <v>15404</v>
      </c>
      <c r="H357" s="310" t="s">
        <v>15404</v>
      </c>
      <c r="I357" s="317" t="s">
        <v>15404</v>
      </c>
      <c r="J357" s="290" t="s">
        <v>1784</v>
      </c>
      <c r="K357" s="290" t="s">
        <v>30</v>
      </c>
      <c r="L357" s="244" t="str">
        <f>VLOOKUP($K357,[1]TONG_SL!$A$1:$D$65536,2,0)</f>
        <v>Gà muối 500g</v>
      </c>
      <c r="M357" s="244"/>
      <c r="N357" s="244" t="str">
        <f t="shared" si="55"/>
        <v>K-C6</v>
      </c>
      <c r="O357" s="244"/>
      <c r="P357" s="244"/>
      <c r="Q357" s="244" t="str">
        <f>VLOOKUP(K357,TONG_SL!$A:$D,3,0)</f>
        <v>Túi</v>
      </c>
      <c r="R357" s="160">
        <v>60</v>
      </c>
      <c r="S357" s="159"/>
      <c r="T357" s="159" t="e">
        <f>VLOOKUP(VLOOKUP(G357,Ma_KH!$A:$R,18,0)&amp;K357,Gia_MB!$A:$F,6,0)</f>
        <v>#N/A</v>
      </c>
      <c r="U357" s="254" t="e">
        <f t="shared" si="56"/>
        <v>#N/A</v>
      </c>
      <c r="V357" s="159"/>
      <c r="W357" s="246" t="e">
        <f t="shared" si="57"/>
        <v>#N/A</v>
      </c>
      <c r="X357" s="247" t="str">
        <f t="shared" si="58"/>
        <v>8</v>
      </c>
      <c r="Y357" s="159"/>
      <c r="Z357" s="254" t="e">
        <f t="shared" si="59"/>
        <v>#N/A</v>
      </c>
      <c r="AA357" s="5" t="e">
        <f>VLOOKUP(G357,Ma_KH!$A:$R,14,0)</f>
        <v>#N/A</v>
      </c>
    </row>
    <row r="358" spans="1:27" x14ac:dyDescent="0.25">
      <c r="A358" s="289">
        <v>46116</v>
      </c>
      <c r="B358" s="290">
        <v>24856</v>
      </c>
      <c r="C358" s="284" t="s">
        <v>15253</v>
      </c>
      <c r="D358" s="282">
        <v>46118</v>
      </c>
      <c r="E358" s="309"/>
      <c r="F358" s="300"/>
      <c r="G358" s="317" t="s">
        <v>15404</v>
      </c>
      <c r="H358" s="310" t="s">
        <v>15404</v>
      </c>
      <c r="I358" s="317" t="s">
        <v>15404</v>
      </c>
      <c r="J358" s="290" t="s">
        <v>1784</v>
      </c>
      <c r="K358" s="290" t="s">
        <v>32</v>
      </c>
      <c r="L358" s="244" t="str">
        <f>VLOOKUP($K358,[1]TONG_SL!$A$1:$D$65536,2,0)</f>
        <v>Giò Tai Lưỡi Xào 250g</v>
      </c>
      <c r="M358" s="244"/>
      <c r="N358" s="244" t="str">
        <f t="shared" si="55"/>
        <v>K-C6</v>
      </c>
      <c r="O358" s="244"/>
      <c r="P358" s="244"/>
      <c r="Q358" s="244" t="str">
        <f>VLOOKUP(K358,TONG_SL!$A:$D,3,0)</f>
        <v>Túi</v>
      </c>
      <c r="R358" s="160">
        <v>12</v>
      </c>
      <c r="S358" s="159"/>
      <c r="T358" s="159" t="e">
        <f>VLOOKUP(VLOOKUP(G358,Ma_KH!$A:$R,18,0)&amp;K358,Gia_MB!$A:$F,6,0)</f>
        <v>#N/A</v>
      </c>
      <c r="U358" s="254" t="e">
        <f t="shared" si="56"/>
        <v>#N/A</v>
      </c>
      <c r="V358" s="159"/>
      <c r="W358" s="246" t="e">
        <f t="shared" si="57"/>
        <v>#N/A</v>
      </c>
      <c r="X358" s="247" t="str">
        <f t="shared" si="58"/>
        <v>8</v>
      </c>
      <c r="Y358" s="159"/>
      <c r="Z358" s="254" t="e">
        <f t="shared" si="59"/>
        <v>#N/A</v>
      </c>
      <c r="AA358" s="5" t="e">
        <f>VLOOKUP(G358,Ma_KH!$A:$R,14,0)</f>
        <v>#N/A</v>
      </c>
    </row>
    <row r="359" spans="1:27" x14ac:dyDescent="0.25">
      <c r="A359" s="289">
        <v>46116</v>
      </c>
      <c r="B359" s="290">
        <v>24856</v>
      </c>
      <c r="C359" s="291" t="s">
        <v>15253</v>
      </c>
      <c r="D359" s="289">
        <v>46118</v>
      </c>
      <c r="E359" s="309"/>
      <c r="F359" s="300"/>
      <c r="G359" s="317" t="s">
        <v>15404</v>
      </c>
      <c r="H359" s="310" t="s">
        <v>15404</v>
      </c>
      <c r="I359" s="317" t="s">
        <v>15404</v>
      </c>
      <c r="J359" s="290" t="s">
        <v>1784</v>
      </c>
      <c r="K359" s="290" t="s">
        <v>48</v>
      </c>
      <c r="L359" s="243" t="str">
        <f>VLOOKUP($K359,[1]TONG_SL!$A$1:$D$65536,2,0)</f>
        <v>Mọc Nấm Hương 250g</v>
      </c>
      <c r="M359" s="243"/>
      <c r="N359" s="243" t="str">
        <f t="shared" si="55"/>
        <v>K-C6</v>
      </c>
      <c r="O359" s="243"/>
      <c r="P359" s="243"/>
      <c r="Q359" s="243" t="str">
        <f>VLOOKUP(K359,TONG_SL!$A:$D,3,0)</f>
        <v>Túi</v>
      </c>
      <c r="R359" s="160">
        <v>20</v>
      </c>
      <c r="S359" s="160"/>
      <c r="T359" s="160" t="e">
        <f>VLOOKUP(VLOOKUP(G359,Ma_KH!$A:$R,18,0)&amp;K359,Gia_MB!$A:$F,6,0)</f>
        <v>#N/A</v>
      </c>
      <c r="U359" s="255" t="e">
        <f t="shared" si="56"/>
        <v>#N/A</v>
      </c>
      <c r="V359" s="160"/>
      <c r="W359" s="256" t="e">
        <f t="shared" si="57"/>
        <v>#N/A</v>
      </c>
      <c r="X359" s="257" t="str">
        <f t="shared" si="58"/>
        <v>8</v>
      </c>
      <c r="Y359" s="160"/>
      <c r="Z359" s="255" t="e">
        <f t="shared" si="59"/>
        <v>#N/A</v>
      </c>
      <c r="AA359" s="258" t="e">
        <f>VLOOKUP(G359,Ma_KH!$A:$R,14,0)</f>
        <v>#N/A</v>
      </c>
    </row>
    <row r="360" spans="1:27" x14ac:dyDescent="0.25">
      <c r="A360" s="289">
        <v>46118</v>
      </c>
      <c r="B360" s="290">
        <v>24903</v>
      </c>
      <c r="C360" s="284" t="s">
        <v>15253</v>
      </c>
      <c r="D360" s="282">
        <v>46118</v>
      </c>
      <c r="E360" s="309"/>
      <c r="F360" s="300"/>
      <c r="G360" s="195" t="s">
        <v>11174</v>
      </c>
      <c r="H360" s="309"/>
      <c r="I360" s="195" t="s">
        <v>11174</v>
      </c>
      <c r="J360" s="290" t="s">
        <v>1769</v>
      </c>
      <c r="K360" s="290" t="s">
        <v>27</v>
      </c>
      <c r="L360" s="244" t="str">
        <f>VLOOKUP($K360,[1]TONG_SL!$A$1:$D$65536,2,0)</f>
        <v>Chân giò heo muối 300g</v>
      </c>
      <c r="M360" s="244"/>
      <c r="N360" s="244" t="str">
        <f>IF($B360&lt;&gt;"","K-C6","")</f>
        <v>K-C6</v>
      </c>
      <c r="O360" s="244"/>
      <c r="P360" s="244"/>
      <c r="Q360" s="244" t="str">
        <f>VLOOKUP(K360,TONG_SL!$A:$D,3,0)</f>
        <v>Túi</v>
      </c>
      <c r="R360" s="160">
        <v>30</v>
      </c>
      <c r="S360" s="159"/>
      <c r="T360" s="159" t="e">
        <f>VLOOKUP(VLOOKUP(G360,Ma_KH!$A:$R,18,0)&amp;K360,Gia_MB!$A:$F,6,0)</f>
        <v>#N/A</v>
      </c>
      <c r="U360" s="254" t="e">
        <f>T360*R360</f>
        <v>#N/A</v>
      </c>
      <c r="V360" s="159"/>
      <c r="W360" s="246" t="e">
        <f>U360*V360</f>
        <v>#N/A</v>
      </c>
      <c r="X360" s="247" t="str">
        <f>IF(B360&lt;&gt;"","8","0")</f>
        <v>8</v>
      </c>
      <c r="Y360" s="159"/>
      <c r="Z360" s="254" t="e">
        <f>U360*X360%</f>
        <v>#N/A</v>
      </c>
      <c r="AA360" s="5">
        <f>VLOOKUP(G360,Ma_KH!$A:$R,14,0)</f>
        <v>1</v>
      </c>
    </row>
    <row r="361" spans="1:27" x14ac:dyDescent="0.25">
      <c r="A361" s="289">
        <v>46118</v>
      </c>
      <c r="B361" s="290">
        <v>24903</v>
      </c>
      <c r="C361" s="284" t="s">
        <v>15253</v>
      </c>
      <c r="D361" s="282">
        <v>46118</v>
      </c>
      <c r="E361" s="309"/>
      <c r="F361" s="300"/>
      <c r="G361" s="317" t="s">
        <v>11174</v>
      </c>
      <c r="H361" s="309"/>
      <c r="I361" s="317" t="s">
        <v>11174</v>
      </c>
      <c r="J361" s="290" t="s">
        <v>1769</v>
      </c>
      <c r="K361" s="290" t="s">
        <v>30</v>
      </c>
      <c r="L361" s="244" t="str">
        <f>VLOOKUP($K361,[1]TONG_SL!$A$1:$D$65536,2,0)</f>
        <v>Gà muối 500g</v>
      </c>
      <c r="M361" s="244"/>
      <c r="N361" s="244" t="str">
        <f>IF($B361&lt;&gt;"","K-C6","")</f>
        <v>K-C6</v>
      </c>
      <c r="O361" s="244"/>
      <c r="P361" s="244"/>
      <c r="Q361" s="244" t="str">
        <f>VLOOKUP(K361,TONG_SL!$A:$D,3,0)</f>
        <v>Túi</v>
      </c>
      <c r="R361" s="160">
        <v>15</v>
      </c>
      <c r="S361" s="159"/>
      <c r="T361" s="159" t="e">
        <f>VLOOKUP(VLOOKUP(G361,Ma_KH!$A:$R,18,0)&amp;K361,Gia_MB!$A:$F,6,0)</f>
        <v>#N/A</v>
      </c>
      <c r="U361" s="254" t="e">
        <f>T361*R361</f>
        <v>#N/A</v>
      </c>
      <c r="V361" s="159"/>
      <c r="W361" s="246" t="e">
        <f>U361*V361</f>
        <v>#N/A</v>
      </c>
      <c r="X361" s="247" t="str">
        <f>IF(B361&lt;&gt;"","8","0")</f>
        <v>8</v>
      </c>
      <c r="Y361" s="159"/>
      <c r="Z361" s="254" t="e">
        <f>U361*X361%</f>
        <v>#N/A</v>
      </c>
      <c r="AA361" s="5">
        <f>VLOOKUP(G361,Ma_KH!$A:$R,14,0)</f>
        <v>1</v>
      </c>
    </row>
    <row r="362" spans="1:27" x14ac:dyDescent="0.25">
      <c r="A362" s="289">
        <v>46118</v>
      </c>
      <c r="B362" s="290">
        <v>24903</v>
      </c>
      <c r="C362" s="284" t="s">
        <v>15253</v>
      </c>
      <c r="D362" s="282">
        <v>46118</v>
      </c>
      <c r="E362" s="309"/>
      <c r="F362" s="300"/>
      <c r="G362" s="317" t="s">
        <v>11174</v>
      </c>
      <c r="H362" s="309"/>
      <c r="I362" s="317" t="s">
        <v>11174</v>
      </c>
      <c r="J362" s="290" t="s">
        <v>1769</v>
      </c>
      <c r="K362" s="290" t="s">
        <v>32</v>
      </c>
      <c r="L362" s="244" t="str">
        <f>VLOOKUP($K362,[1]TONG_SL!$A$1:$D$65536,2,0)</f>
        <v>Giò Tai Lưỡi Xào 250g</v>
      </c>
      <c r="M362" s="244"/>
      <c r="N362" s="244" t="str">
        <f>IF($B362&lt;&gt;"","K-C6","")</f>
        <v>K-C6</v>
      </c>
      <c r="O362" s="244"/>
      <c r="P362" s="244"/>
      <c r="Q362" s="244" t="str">
        <f>VLOOKUP(K362,TONG_SL!$A:$D,3,0)</f>
        <v>Túi</v>
      </c>
      <c r="R362" s="160">
        <v>10</v>
      </c>
      <c r="S362" s="159"/>
      <c r="T362" s="159" t="e">
        <f>VLOOKUP(VLOOKUP(G362,Ma_KH!$A:$R,18,0)&amp;K362,Gia_MB!$A:$F,6,0)</f>
        <v>#N/A</v>
      </c>
      <c r="U362" s="254" t="e">
        <f>T362*R362</f>
        <v>#N/A</v>
      </c>
      <c r="V362" s="159"/>
      <c r="W362" s="246" t="e">
        <f>U362*V362</f>
        <v>#N/A</v>
      </c>
      <c r="X362" s="247" t="str">
        <f>IF(B362&lt;&gt;"","8","0")</f>
        <v>8</v>
      </c>
      <c r="Y362" s="159"/>
      <c r="Z362" s="254" t="e">
        <f>U362*X362%</f>
        <v>#N/A</v>
      </c>
      <c r="AA362" s="5">
        <f>VLOOKUP(G362,Ma_KH!$A:$R,14,0)</f>
        <v>1</v>
      </c>
    </row>
    <row r="363" spans="1:27" x14ac:dyDescent="0.25">
      <c r="A363" s="289">
        <v>46118</v>
      </c>
      <c r="B363" s="290">
        <v>24903</v>
      </c>
      <c r="C363" s="291" t="s">
        <v>15253</v>
      </c>
      <c r="D363" s="289">
        <v>46118</v>
      </c>
      <c r="E363" s="309"/>
      <c r="F363" s="300"/>
      <c r="G363" s="317" t="s">
        <v>11174</v>
      </c>
      <c r="H363" s="309"/>
      <c r="I363" s="317" t="s">
        <v>11174</v>
      </c>
      <c r="J363" s="290" t="s">
        <v>1769</v>
      </c>
      <c r="K363" s="290" t="s">
        <v>44</v>
      </c>
      <c r="L363" s="243" t="str">
        <f>VLOOKUP($K363,[1]TONG_SL!$A$1:$D$65536,2,0)</f>
        <v>Giò lụa cây 250g</v>
      </c>
      <c r="M363" s="243"/>
      <c r="N363" s="243" t="str">
        <f>IF($B363&lt;&gt;"","K-C6","")</f>
        <v>K-C6</v>
      </c>
      <c r="O363" s="243"/>
      <c r="P363" s="243"/>
      <c r="Q363" s="243" t="str">
        <f>VLOOKUP(K363,TONG_SL!$A:$D,3,0)</f>
        <v>Túi</v>
      </c>
      <c r="R363" s="160">
        <v>10</v>
      </c>
      <c r="S363" s="160"/>
      <c r="T363" s="160" t="e">
        <f>VLOOKUP(VLOOKUP(G363,Ma_KH!$A:$R,18,0)&amp;K363,Gia_MB!$A:$F,6,0)</f>
        <v>#N/A</v>
      </c>
      <c r="U363" s="255" t="e">
        <f>T363*R363</f>
        <v>#N/A</v>
      </c>
      <c r="V363" s="160"/>
      <c r="W363" s="256" t="e">
        <f>U363*V363</f>
        <v>#N/A</v>
      </c>
      <c r="X363" s="257" t="str">
        <f>IF(B363&lt;&gt;"","8","0")</f>
        <v>8</v>
      </c>
      <c r="Y363" s="160"/>
      <c r="Z363" s="255" t="e">
        <f>U363*X363%</f>
        <v>#N/A</v>
      </c>
      <c r="AA363" s="258">
        <f>VLOOKUP(G363,Ma_KH!$A:$R,14,0)</f>
        <v>1</v>
      </c>
    </row>
    <row r="364" spans="1:27" x14ac:dyDescent="0.25">
      <c r="A364" s="289">
        <v>46115</v>
      </c>
      <c r="B364" s="290">
        <v>24783</v>
      </c>
      <c r="C364" s="284" t="s">
        <v>15253</v>
      </c>
      <c r="D364" s="282">
        <v>46118</v>
      </c>
      <c r="E364" s="309"/>
      <c r="F364" s="300"/>
      <c r="G364" s="195" t="s">
        <v>9937</v>
      </c>
      <c r="H364" s="309"/>
      <c r="I364" s="195" t="s">
        <v>9937</v>
      </c>
      <c r="J364" s="290" t="s">
        <v>1788</v>
      </c>
      <c r="K364" s="290" t="s">
        <v>27</v>
      </c>
      <c r="L364" s="244" t="str">
        <f>VLOOKUP($K364,[1]TONG_SL!$A$1:$D$65536,2,0)</f>
        <v>Chân giò heo muối 300g</v>
      </c>
      <c r="M364" s="244"/>
      <c r="N364" s="244" t="str">
        <f t="shared" ref="N364:N395" si="60">IF($B364&lt;&gt;"","K-C6","")</f>
        <v>K-C6</v>
      </c>
      <c r="O364" s="244"/>
      <c r="P364" s="244"/>
      <c r="Q364" s="244" t="str">
        <f>VLOOKUP(K364,TONG_SL!$A:$D,3,0)</f>
        <v>Túi</v>
      </c>
      <c r="R364" s="160">
        <v>6</v>
      </c>
      <c r="S364" s="159"/>
      <c r="T364" s="159">
        <f>VLOOKUP(VLOOKUP(G364,Ma_KH!$A:$R,18,0)&amp;K364,Gia_MB!$A:$F,6,0)</f>
        <v>73431</v>
      </c>
      <c r="U364" s="254">
        <f t="shared" ref="U364:U395" si="61">T364*R364</f>
        <v>440586</v>
      </c>
      <c r="V364" s="159"/>
      <c r="W364" s="246">
        <f t="shared" ref="W364:W395" si="62">U364*V364</f>
        <v>0</v>
      </c>
      <c r="X364" s="247" t="str">
        <f t="shared" ref="X364:X395" si="63">IF(B364&lt;&gt;"","8","0")</f>
        <v>8</v>
      </c>
      <c r="Y364" s="159"/>
      <c r="Z364" s="254">
        <f t="shared" ref="Z364:Z395" si="64">U364*X364%</f>
        <v>35246.879999999997</v>
      </c>
      <c r="AA364" s="5">
        <f>VLOOKUP(G364,Ma_KH!$A:$R,14,0)</f>
        <v>57</v>
      </c>
    </row>
    <row r="365" spans="1:27" x14ac:dyDescent="0.25">
      <c r="A365" s="289">
        <v>46115</v>
      </c>
      <c r="B365" s="290">
        <v>24783</v>
      </c>
      <c r="C365" s="284" t="s">
        <v>15253</v>
      </c>
      <c r="D365" s="282">
        <v>46118</v>
      </c>
      <c r="E365" s="309"/>
      <c r="F365" s="300"/>
      <c r="G365" s="317" t="s">
        <v>9937</v>
      </c>
      <c r="H365" s="309"/>
      <c r="I365" s="317" t="s">
        <v>9937</v>
      </c>
      <c r="J365" s="290" t="s">
        <v>1788</v>
      </c>
      <c r="K365" s="290" t="s">
        <v>32</v>
      </c>
      <c r="L365" s="244" t="str">
        <f>VLOOKUP($K365,[1]TONG_SL!$A$1:$D$65536,2,0)</f>
        <v>Giò Tai Lưỡi Xào 250g</v>
      </c>
      <c r="M365" s="244"/>
      <c r="N365" s="244" t="str">
        <f t="shared" si="60"/>
        <v>K-C6</v>
      </c>
      <c r="O365" s="244"/>
      <c r="P365" s="244"/>
      <c r="Q365" s="244" t="str">
        <f>VLOOKUP(K365,TONG_SL!$A:$D,3,0)</f>
        <v>Túi</v>
      </c>
      <c r="R365" s="160">
        <v>5</v>
      </c>
      <c r="S365" s="159"/>
      <c r="T365" s="159">
        <f>VLOOKUP(VLOOKUP(G365,Ma_KH!$A:$R,18,0)&amp;K365,Gia_MB!$A:$F,6,0)</f>
        <v>50182</v>
      </c>
      <c r="U365" s="254">
        <f t="shared" si="61"/>
        <v>250910</v>
      </c>
      <c r="V365" s="159"/>
      <c r="W365" s="246">
        <f t="shared" si="62"/>
        <v>0</v>
      </c>
      <c r="X365" s="247" t="str">
        <f t="shared" si="63"/>
        <v>8</v>
      </c>
      <c r="Y365" s="159"/>
      <c r="Z365" s="254">
        <f t="shared" si="64"/>
        <v>20072.8</v>
      </c>
      <c r="AA365" s="5">
        <f>VLOOKUP(G365,Ma_KH!$A:$R,14,0)</f>
        <v>57</v>
      </c>
    </row>
    <row r="366" spans="1:27" x14ac:dyDescent="0.25">
      <c r="A366" s="289">
        <v>46115</v>
      </c>
      <c r="B366" s="290">
        <v>24783</v>
      </c>
      <c r="C366" s="284" t="s">
        <v>15253</v>
      </c>
      <c r="D366" s="282">
        <v>46118</v>
      </c>
      <c r="E366" s="309"/>
      <c r="F366" s="300"/>
      <c r="G366" s="317" t="s">
        <v>9937</v>
      </c>
      <c r="H366" s="309"/>
      <c r="I366" s="317" t="s">
        <v>9937</v>
      </c>
      <c r="J366" s="290" t="s">
        <v>1788</v>
      </c>
      <c r="K366" s="290" t="s">
        <v>39</v>
      </c>
      <c r="L366" s="244" t="str">
        <f>VLOOKUP($K366,[1]TONG_SL!$A$1:$D$65536,2,0)</f>
        <v>Chả nướng 300g</v>
      </c>
      <c r="M366" s="244"/>
      <c r="N366" s="244" t="str">
        <f t="shared" si="60"/>
        <v>K-C6</v>
      </c>
      <c r="O366" s="244"/>
      <c r="P366" s="244"/>
      <c r="Q366" s="244" t="str">
        <f>VLOOKUP(K366,TONG_SL!$A:$D,3,0)</f>
        <v>Túi</v>
      </c>
      <c r="R366" s="160">
        <v>4</v>
      </c>
      <c r="S366" s="159"/>
      <c r="T366" s="159">
        <f>VLOOKUP(VLOOKUP(G366,Ma_KH!$A:$R,18,0)&amp;K366,Gia_MB!$A:$F,6,0)</f>
        <v>70950</v>
      </c>
      <c r="U366" s="254">
        <f t="shared" si="61"/>
        <v>283800</v>
      </c>
      <c r="V366" s="159"/>
      <c r="W366" s="246">
        <f t="shared" si="62"/>
        <v>0</v>
      </c>
      <c r="X366" s="247" t="str">
        <f t="shared" si="63"/>
        <v>8</v>
      </c>
      <c r="Y366" s="159"/>
      <c r="Z366" s="254">
        <f t="shared" si="64"/>
        <v>22704</v>
      </c>
      <c r="AA366" s="5">
        <f>VLOOKUP(G366,Ma_KH!$A:$R,14,0)</f>
        <v>57</v>
      </c>
    </row>
    <row r="367" spans="1:27" x14ac:dyDescent="0.25">
      <c r="A367" s="289">
        <v>46115</v>
      </c>
      <c r="B367" s="290">
        <v>24783</v>
      </c>
      <c r="C367" s="284" t="s">
        <v>15253</v>
      </c>
      <c r="D367" s="282">
        <v>46118</v>
      </c>
      <c r="E367" s="309"/>
      <c r="F367" s="300"/>
      <c r="G367" s="317" t="s">
        <v>9937</v>
      </c>
      <c r="H367" s="309"/>
      <c r="I367" s="317" t="s">
        <v>9937</v>
      </c>
      <c r="J367" s="290" t="s">
        <v>1788</v>
      </c>
      <c r="K367" s="290" t="s">
        <v>37</v>
      </c>
      <c r="L367" s="244" t="str">
        <f>VLOOKUP($K367,[1]TONG_SL!$A$1:$D$65536,2,0)</f>
        <v>Chả cốm 300g</v>
      </c>
      <c r="M367" s="244"/>
      <c r="N367" s="244" t="str">
        <f t="shared" si="60"/>
        <v>K-C6</v>
      </c>
      <c r="O367" s="244"/>
      <c r="P367" s="244"/>
      <c r="Q367" s="244" t="str">
        <f>VLOOKUP(K367,TONG_SL!$A:$D,3,0)</f>
        <v>Túi</v>
      </c>
      <c r="R367" s="160">
        <v>5</v>
      </c>
      <c r="S367" s="159"/>
      <c r="T367" s="159">
        <f>VLOOKUP(VLOOKUP(G367,Ma_KH!$A:$R,18,0)&amp;K367,Gia_MB!$A:$F,6,0)</f>
        <v>74250</v>
      </c>
      <c r="U367" s="254">
        <f t="shared" si="61"/>
        <v>371250</v>
      </c>
      <c r="V367" s="159"/>
      <c r="W367" s="246">
        <f t="shared" si="62"/>
        <v>0</v>
      </c>
      <c r="X367" s="247" t="str">
        <f t="shared" si="63"/>
        <v>8</v>
      </c>
      <c r="Y367" s="159"/>
      <c r="Z367" s="254">
        <f t="shared" si="64"/>
        <v>29700</v>
      </c>
      <c r="AA367" s="5">
        <f>VLOOKUP(G367,Ma_KH!$A:$R,14,0)</f>
        <v>57</v>
      </c>
    </row>
    <row r="368" spans="1:27" x14ac:dyDescent="0.25">
      <c r="A368" s="289">
        <v>46115</v>
      </c>
      <c r="B368" s="290">
        <v>24783</v>
      </c>
      <c r="C368" s="284" t="s">
        <v>15253</v>
      </c>
      <c r="D368" s="282">
        <v>46118</v>
      </c>
      <c r="E368" s="309"/>
      <c r="F368" s="300"/>
      <c r="G368" s="317" t="s">
        <v>9937</v>
      </c>
      <c r="H368" s="309"/>
      <c r="I368" s="317" t="s">
        <v>9937</v>
      </c>
      <c r="J368" s="290" t="s">
        <v>1788</v>
      </c>
      <c r="K368" s="290" t="s">
        <v>7644</v>
      </c>
      <c r="L368" s="244" t="str">
        <f>VLOOKUP($K368,[1]TONG_SL!$A$1:$D$65536,2,0)</f>
        <v>Chân gà sốt thái 250g</v>
      </c>
      <c r="M368" s="244"/>
      <c r="N368" s="244" t="str">
        <f t="shared" si="60"/>
        <v>K-C6</v>
      </c>
      <c r="O368" s="244"/>
      <c r="P368" s="244"/>
      <c r="Q368" s="244" t="str">
        <f>VLOOKUP(K368,TONG_SL!$A:$D,3,0)</f>
        <v>Hộp</v>
      </c>
      <c r="R368" s="160">
        <v>5</v>
      </c>
      <c r="S368" s="159"/>
      <c r="T368" s="159">
        <f>VLOOKUP(VLOOKUP(G368,Ma_KH!$A:$R,18,0)&amp;K368,Gia_MB!$A:$F,6,0)</f>
        <v>41389</v>
      </c>
      <c r="U368" s="254">
        <f t="shared" si="61"/>
        <v>206945</v>
      </c>
      <c r="V368" s="159"/>
      <c r="W368" s="246">
        <f t="shared" si="62"/>
        <v>0</v>
      </c>
      <c r="X368" s="247" t="str">
        <f t="shared" si="63"/>
        <v>8</v>
      </c>
      <c r="Y368" s="159"/>
      <c r="Z368" s="254">
        <f t="shared" si="64"/>
        <v>16555.599999999999</v>
      </c>
      <c r="AA368" s="5">
        <f>VLOOKUP(G368,Ma_KH!$A:$R,14,0)</f>
        <v>57</v>
      </c>
    </row>
    <row r="369" spans="1:27" x14ac:dyDescent="0.25">
      <c r="A369" s="289">
        <v>46115</v>
      </c>
      <c r="B369" s="290">
        <v>24783</v>
      </c>
      <c r="C369" s="284" t="s">
        <v>15253</v>
      </c>
      <c r="D369" s="282">
        <v>46118</v>
      </c>
      <c r="E369" s="309"/>
      <c r="F369" s="300"/>
      <c r="G369" s="317" t="s">
        <v>9937</v>
      </c>
      <c r="H369" s="309"/>
      <c r="I369" s="317" t="s">
        <v>9937</v>
      </c>
      <c r="J369" s="290" t="s">
        <v>1788</v>
      </c>
      <c r="K369" s="290" t="s">
        <v>598</v>
      </c>
      <c r="L369" s="244" t="str">
        <f>VLOOKUP($K369,[1]TONG_SL!$A$1:$D$65536,2,0)</f>
        <v>Chân gà sả tắc 250g</v>
      </c>
      <c r="M369" s="244"/>
      <c r="N369" s="244" t="str">
        <f t="shared" si="60"/>
        <v>K-C6</v>
      </c>
      <c r="O369" s="244"/>
      <c r="P369" s="244"/>
      <c r="Q369" s="244" t="str">
        <f>VLOOKUP(K369,TONG_SL!$A:$D,3,0)</f>
        <v>Hộp</v>
      </c>
      <c r="R369" s="160">
        <v>5</v>
      </c>
      <c r="S369" s="159"/>
      <c r="T369" s="159">
        <f>VLOOKUP(VLOOKUP(G369,Ma_KH!$A:$R,18,0)&amp;K369,Gia_MB!$A:$F,6,0)</f>
        <v>30000</v>
      </c>
      <c r="U369" s="254">
        <f t="shared" si="61"/>
        <v>150000</v>
      </c>
      <c r="V369" s="159"/>
      <c r="W369" s="246">
        <f t="shared" si="62"/>
        <v>0</v>
      </c>
      <c r="X369" s="247" t="str">
        <f t="shared" si="63"/>
        <v>8</v>
      </c>
      <c r="Y369" s="159"/>
      <c r="Z369" s="254">
        <f t="shared" si="64"/>
        <v>12000</v>
      </c>
      <c r="AA369" s="5">
        <f>VLOOKUP(G369,Ma_KH!$A:$R,14,0)</f>
        <v>57</v>
      </c>
    </row>
    <row r="370" spans="1:27" x14ac:dyDescent="0.25">
      <c r="A370" s="289">
        <v>46115</v>
      </c>
      <c r="B370" s="290">
        <v>24783</v>
      </c>
      <c r="C370" s="284" t="s">
        <v>15253</v>
      </c>
      <c r="D370" s="282">
        <v>46118</v>
      </c>
      <c r="E370" s="309"/>
      <c r="F370" s="300"/>
      <c r="G370" s="317" t="s">
        <v>9937</v>
      </c>
      <c r="H370" s="309"/>
      <c r="I370" s="317" t="s">
        <v>9937</v>
      </c>
      <c r="J370" s="290" t="s">
        <v>1788</v>
      </c>
      <c r="K370" s="290" t="s">
        <v>600</v>
      </c>
      <c r="L370" s="244" t="str">
        <f>VLOOKUP($K370,[1]TONG_SL!$A$1:$D$65536,2,0)</f>
        <v>Tai heo sốt thái 250g</v>
      </c>
      <c r="M370" s="244"/>
      <c r="N370" s="244" t="str">
        <f t="shared" si="60"/>
        <v>K-C6</v>
      </c>
      <c r="O370" s="244"/>
      <c r="P370" s="244"/>
      <c r="Q370" s="244" t="str">
        <f>VLOOKUP(K370,TONG_SL!$A:$D,3,0)</f>
        <v>Hộp</v>
      </c>
      <c r="R370" s="160">
        <v>5</v>
      </c>
      <c r="S370" s="159"/>
      <c r="T370" s="159">
        <f>VLOOKUP(VLOOKUP(G370,Ma_KH!$A:$R,18,0)&amp;K370,Gia_MB!$A:$F,6,0)</f>
        <v>36111</v>
      </c>
      <c r="U370" s="254">
        <f t="shared" si="61"/>
        <v>180555</v>
      </c>
      <c r="V370" s="159"/>
      <c r="W370" s="246">
        <f t="shared" si="62"/>
        <v>0</v>
      </c>
      <c r="X370" s="247" t="str">
        <f t="shared" si="63"/>
        <v>8</v>
      </c>
      <c r="Y370" s="159"/>
      <c r="Z370" s="254">
        <f t="shared" si="64"/>
        <v>14444.4</v>
      </c>
      <c r="AA370" s="5">
        <f>VLOOKUP(G370,Ma_KH!$A:$R,14,0)</f>
        <v>57</v>
      </c>
    </row>
    <row r="371" spans="1:27" x14ac:dyDescent="0.25">
      <c r="A371" s="289">
        <v>46113</v>
      </c>
      <c r="B371" s="290">
        <v>24249</v>
      </c>
      <c r="C371" s="284" t="s">
        <v>15253</v>
      </c>
      <c r="D371" s="282">
        <v>46118</v>
      </c>
      <c r="E371" s="309"/>
      <c r="F371" s="300"/>
      <c r="G371" s="317" t="s">
        <v>12202</v>
      </c>
      <c r="H371" s="309"/>
      <c r="I371" s="317" t="s">
        <v>12202</v>
      </c>
      <c r="J371" s="290" t="s">
        <v>1788</v>
      </c>
      <c r="K371" s="290" t="s">
        <v>39</v>
      </c>
      <c r="L371" s="244" t="str">
        <f>VLOOKUP($K371,[1]TONG_SL!$A$1:$D$65536,2,0)</f>
        <v>Chả nướng 300g</v>
      </c>
      <c r="M371" s="244"/>
      <c r="N371" s="244" t="str">
        <f t="shared" si="60"/>
        <v>K-C6</v>
      </c>
      <c r="O371" s="244"/>
      <c r="P371" s="244"/>
      <c r="Q371" s="244" t="str">
        <f>VLOOKUP(K371,TONG_SL!$A:$D,3,0)</f>
        <v>Túi</v>
      </c>
      <c r="R371" s="160">
        <v>2</v>
      </c>
      <c r="S371" s="159"/>
      <c r="T371" s="159">
        <f>VLOOKUP(VLOOKUP(G371,Ma_KH!$A:$R,18,0)&amp;K371,Gia_MB!$A:$F,6,0)</f>
        <v>70950</v>
      </c>
      <c r="U371" s="254">
        <f t="shared" si="61"/>
        <v>141900</v>
      </c>
      <c r="V371" s="159"/>
      <c r="W371" s="246">
        <f t="shared" si="62"/>
        <v>0</v>
      </c>
      <c r="X371" s="247" t="str">
        <f t="shared" si="63"/>
        <v>8</v>
      </c>
      <c r="Y371" s="159"/>
      <c r="Z371" s="254">
        <f t="shared" si="64"/>
        <v>11352</v>
      </c>
      <c r="AA371" s="5">
        <f>VLOOKUP(G371,Ma_KH!$A:$R,14,0)</f>
        <v>51</v>
      </c>
    </row>
    <row r="372" spans="1:27" x14ac:dyDescent="0.25">
      <c r="A372" s="289">
        <v>46113</v>
      </c>
      <c r="B372" s="290">
        <v>24249</v>
      </c>
      <c r="C372" s="284" t="s">
        <v>15253</v>
      </c>
      <c r="D372" s="282">
        <v>46118</v>
      </c>
      <c r="E372" s="309"/>
      <c r="F372" s="300"/>
      <c r="G372" s="317" t="s">
        <v>12202</v>
      </c>
      <c r="H372" s="309"/>
      <c r="I372" s="317" t="s">
        <v>12202</v>
      </c>
      <c r="J372" s="290" t="s">
        <v>1788</v>
      </c>
      <c r="K372" s="290" t="s">
        <v>598</v>
      </c>
      <c r="L372" s="244" t="str">
        <f>VLOOKUP($K372,[1]TONG_SL!$A$1:$D$65536,2,0)</f>
        <v>Chân gà sả tắc 250g</v>
      </c>
      <c r="M372" s="244"/>
      <c r="N372" s="244" t="str">
        <f t="shared" si="60"/>
        <v>K-C6</v>
      </c>
      <c r="O372" s="244"/>
      <c r="P372" s="244"/>
      <c r="Q372" s="244" t="str">
        <f>VLOOKUP(K372,TONG_SL!$A:$D,3,0)</f>
        <v>Hộp</v>
      </c>
      <c r="R372" s="160">
        <v>1</v>
      </c>
      <c r="S372" s="159"/>
      <c r="T372" s="159" t="e">
        <f>VLOOKUP(VLOOKUP(G372,Ma_KH!$A:$R,18,0)&amp;K372,Gia_MB!$A:$F,6,0)</f>
        <v>#N/A</v>
      </c>
      <c r="U372" s="254" t="e">
        <f t="shared" si="61"/>
        <v>#N/A</v>
      </c>
      <c r="V372" s="159"/>
      <c r="W372" s="246" t="e">
        <f t="shared" si="62"/>
        <v>#N/A</v>
      </c>
      <c r="X372" s="247" t="str">
        <f t="shared" si="63"/>
        <v>8</v>
      </c>
      <c r="Y372" s="159"/>
      <c r="Z372" s="254" t="e">
        <f t="shared" si="64"/>
        <v>#N/A</v>
      </c>
      <c r="AA372" s="5">
        <f>VLOOKUP(G372,Ma_KH!$A:$R,14,0)</f>
        <v>51</v>
      </c>
    </row>
    <row r="373" spans="1:27" x14ac:dyDescent="0.25">
      <c r="A373" s="289">
        <v>46113</v>
      </c>
      <c r="B373" s="290">
        <v>24249</v>
      </c>
      <c r="C373" s="284" t="s">
        <v>15253</v>
      </c>
      <c r="D373" s="282">
        <v>46118</v>
      </c>
      <c r="E373" s="309"/>
      <c r="F373" s="300"/>
      <c r="G373" s="317" t="s">
        <v>12202</v>
      </c>
      <c r="H373" s="309"/>
      <c r="I373" s="317" t="s">
        <v>12202</v>
      </c>
      <c r="J373" s="290" t="s">
        <v>1788</v>
      </c>
      <c r="K373" s="290" t="s">
        <v>551</v>
      </c>
      <c r="L373" s="244" t="str">
        <f>VLOOKUP($K373,[1]TONG_SL!$A$1:$D$65536,2,0)</f>
        <v>Chân giò heo muối 100g</v>
      </c>
      <c r="M373" s="244"/>
      <c r="N373" s="244" t="str">
        <f t="shared" si="60"/>
        <v>K-C6</v>
      </c>
      <c r="O373" s="244"/>
      <c r="P373" s="244"/>
      <c r="Q373" s="244" t="str">
        <f>VLOOKUP(K373,TONG_SL!$A:$D,3,0)</f>
        <v>Gói</v>
      </c>
      <c r="R373" s="160">
        <v>3</v>
      </c>
      <c r="S373" s="159"/>
      <c r="T373" s="159">
        <f>VLOOKUP(VLOOKUP(G373,Ma_KH!$A:$R,18,0)&amp;K373,Gia_MB!$A:$F,6,0)</f>
        <v>24549</v>
      </c>
      <c r="U373" s="254">
        <f t="shared" si="61"/>
        <v>73647</v>
      </c>
      <c r="V373" s="159"/>
      <c r="W373" s="246">
        <f t="shared" si="62"/>
        <v>0</v>
      </c>
      <c r="X373" s="247" t="str">
        <f t="shared" si="63"/>
        <v>8</v>
      </c>
      <c r="Y373" s="159"/>
      <c r="Z373" s="254">
        <f t="shared" si="64"/>
        <v>5891.76</v>
      </c>
      <c r="AA373" s="5">
        <f>VLOOKUP(G373,Ma_KH!$A:$R,14,0)</f>
        <v>51</v>
      </c>
    </row>
    <row r="374" spans="1:27" x14ac:dyDescent="0.25">
      <c r="A374" s="289">
        <v>46113</v>
      </c>
      <c r="B374" s="290">
        <v>24249</v>
      </c>
      <c r="C374" s="284" t="s">
        <v>15253</v>
      </c>
      <c r="D374" s="282">
        <v>46118</v>
      </c>
      <c r="E374" s="309"/>
      <c r="F374" s="300"/>
      <c r="G374" s="317" t="s">
        <v>12202</v>
      </c>
      <c r="H374" s="309"/>
      <c r="I374" s="317" t="s">
        <v>12202</v>
      </c>
      <c r="J374" s="290" t="s">
        <v>1788</v>
      </c>
      <c r="K374" s="290" t="s">
        <v>27</v>
      </c>
      <c r="L374" s="244" t="str">
        <f>VLOOKUP($K374,[1]TONG_SL!$A$1:$D$65536,2,0)</f>
        <v>Chân giò heo muối 300g</v>
      </c>
      <c r="M374" s="244"/>
      <c r="N374" s="244" t="str">
        <f t="shared" si="60"/>
        <v>K-C6</v>
      </c>
      <c r="O374" s="244"/>
      <c r="P374" s="244"/>
      <c r="Q374" s="244" t="str">
        <f>VLOOKUP(K374,TONG_SL!$A:$D,3,0)</f>
        <v>Túi</v>
      </c>
      <c r="R374" s="160">
        <v>4</v>
      </c>
      <c r="S374" s="159"/>
      <c r="T374" s="159">
        <f>VLOOKUP(VLOOKUP(G374,Ma_KH!$A:$R,18,0)&amp;K374,Gia_MB!$A:$F,6,0)</f>
        <v>73431</v>
      </c>
      <c r="U374" s="254">
        <f t="shared" si="61"/>
        <v>293724</v>
      </c>
      <c r="V374" s="159"/>
      <c r="W374" s="246">
        <f t="shared" si="62"/>
        <v>0</v>
      </c>
      <c r="X374" s="247" t="str">
        <f t="shared" si="63"/>
        <v>8</v>
      </c>
      <c r="Y374" s="159"/>
      <c r="Z374" s="254">
        <f t="shared" si="64"/>
        <v>23497.920000000002</v>
      </c>
      <c r="AA374" s="5">
        <f>VLOOKUP(G374,Ma_KH!$A:$R,14,0)</f>
        <v>51</v>
      </c>
    </row>
    <row r="375" spans="1:27" x14ac:dyDescent="0.25">
      <c r="A375" s="289">
        <v>46113</v>
      </c>
      <c r="B375" s="290">
        <v>24249</v>
      </c>
      <c r="C375" s="284" t="s">
        <v>15253</v>
      </c>
      <c r="D375" s="282">
        <v>46118</v>
      </c>
      <c r="E375" s="309"/>
      <c r="F375" s="300"/>
      <c r="G375" s="317" t="s">
        <v>12202</v>
      </c>
      <c r="H375" s="309"/>
      <c r="I375" s="317" t="s">
        <v>12202</v>
      </c>
      <c r="J375" s="290" t="s">
        <v>1788</v>
      </c>
      <c r="K375" s="290" t="s">
        <v>542</v>
      </c>
      <c r="L375" s="244" t="str">
        <f>VLOOKUP($K375,[1]TONG_SL!$A$1:$D$65536,2,0)</f>
        <v>Chân giò heo muối 500g</v>
      </c>
      <c r="M375" s="244"/>
      <c r="N375" s="244" t="str">
        <f t="shared" si="60"/>
        <v>K-C6</v>
      </c>
      <c r="O375" s="244"/>
      <c r="P375" s="244"/>
      <c r="Q375" s="244" t="str">
        <f>VLOOKUP(K375,TONG_SL!$A:$D,3,0)</f>
        <v>Túi</v>
      </c>
      <c r="R375" s="160">
        <v>4</v>
      </c>
      <c r="S375" s="159"/>
      <c r="T375" s="159">
        <f>VLOOKUP(VLOOKUP(G375,Ma_KH!$A:$R,18,0)&amp;K375,Gia_MB!$A:$F,6,0)</f>
        <v>119066</v>
      </c>
      <c r="U375" s="254">
        <f t="shared" si="61"/>
        <v>476264</v>
      </c>
      <c r="V375" s="159"/>
      <c r="W375" s="246">
        <f t="shared" si="62"/>
        <v>0</v>
      </c>
      <c r="X375" s="247" t="str">
        <f t="shared" si="63"/>
        <v>8</v>
      </c>
      <c r="Y375" s="159"/>
      <c r="Z375" s="254">
        <f t="shared" si="64"/>
        <v>38101.120000000003</v>
      </c>
      <c r="AA375" s="5">
        <f>VLOOKUP(G375,Ma_KH!$A:$R,14,0)</f>
        <v>51</v>
      </c>
    </row>
    <row r="376" spans="1:27" x14ac:dyDescent="0.25">
      <c r="A376" s="289">
        <v>46113</v>
      </c>
      <c r="B376" s="290">
        <v>24249</v>
      </c>
      <c r="C376" s="284" t="s">
        <v>15253</v>
      </c>
      <c r="D376" s="282">
        <v>46118</v>
      </c>
      <c r="E376" s="309"/>
      <c r="F376" s="300"/>
      <c r="G376" s="317" t="s">
        <v>12202</v>
      </c>
      <c r="H376" s="309"/>
      <c r="I376" s="317" t="s">
        <v>12202</v>
      </c>
      <c r="J376" s="290" t="s">
        <v>1788</v>
      </c>
      <c r="K376" s="290" t="s">
        <v>7263</v>
      </c>
      <c r="L376" s="244" t="str">
        <f>VLOOKUP($K376,[1]TONG_SL!$A$1:$D$65536,2,0)</f>
        <v>Lạp xưởng Tây Bắc 500g</v>
      </c>
      <c r="M376" s="244"/>
      <c r="N376" s="244" t="str">
        <f t="shared" si="60"/>
        <v>K-C6</v>
      </c>
      <c r="O376" s="244"/>
      <c r="P376" s="244"/>
      <c r="Q376" s="244" t="str">
        <f>VLOOKUP(K376,TONG_SL!$A:$D,3,0)</f>
        <v>Túi</v>
      </c>
      <c r="R376" s="160">
        <v>2</v>
      </c>
      <c r="S376" s="159"/>
      <c r="T376" s="159" t="e">
        <f>VLOOKUP(VLOOKUP(G376,Ma_KH!$A:$R,18,0)&amp;K376,Gia_MB!$A:$F,6,0)</f>
        <v>#N/A</v>
      </c>
      <c r="U376" s="254" t="e">
        <f t="shared" si="61"/>
        <v>#N/A</v>
      </c>
      <c r="V376" s="159"/>
      <c r="W376" s="246" t="e">
        <f t="shared" si="62"/>
        <v>#N/A</v>
      </c>
      <c r="X376" s="247" t="str">
        <f t="shared" si="63"/>
        <v>8</v>
      </c>
      <c r="Y376" s="159"/>
      <c r="Z376" s="254" t="e">
        <f t="shared" si="64"/>
        <v>#N/A</v>
      </c>
      <c r="AA376" s="5">
        <f>VLOOKUP(G376,Ma_KH!$A:$R,14,0)</f>
        <v>51</v>
      </c>
    </row>
    <row r="377" spans="1:27" x14ac:dyDescent="0.25">
      <c r="A377" s="289">
        <v>46113</v>
      </c>
      <c r="B377" s="290">
        <v>24249</v>
      </c>
      <c r="C377" s="284" t="s">
        <v>15253</v>
      </c>
      <c r="D377" s="282">
        <v>46118</v>
      </c>
      <c r="E377" s="309"/>
      <c r="F377" s="300"/>
      <c r="G377" s="317" t="s">
        <v>12202</v>
      </c>
      <c r="H377" s="309"/>
      <c r="I377" s="317" t="s">
        <v>12202</v>
      </c>
      <c r="J377" s="290" t="s">
        <v>1788</v>
      </c>
      <c r="K377" s="290" t="s">
        <v>48</v>
      </c>
      <c r="L377" s="244" t="str">
        <f>VLOOKUP($K377,[1]TONG_SL!$A$1:$D$65536,2,0)</f>
        <v>Mọc Nấm Hương 250g</v>
      </c>
      <c r="M377" s="244"/>
      <c r="N377" s="244" t="str">
        <f t="shared" si="60"/>
        <v>K-C6</v>
      </c>
      <c r="O377" s="244"/>
      <c r="P377" s="244"/>
      <c r="Q377" s="244" t="str">
        <f>VLOOKUP(K377,TONG_SL!$A:$D,3,0)</f>
        <v>Túi</v>
      </c>
      <c r="R377" s="160">
        <v>3</v>
      </c>
      <c r="S377" s="159"/>
      <c r="T377" s="159">
        <f>VLOOKUP(VLOOKUP(G377,Ma_KH!$A:$R,18,0)&amp;K377,Gia_MB!$A:$F,6,0)</f>
        <v>46000</v>
      </c>
      <c r="U377" s="254">
        <f t="shared" si="61"/>
        <v>138000</v>
      </c>
      <c r="V377" s="159"/>
      <c r="W377" s="246">
        <f t="shared" si="62"/>
        <v>0</v>
      </c>
      <c r="X377" s="247" t="str">
        <f t="shared" si="63"/>
        <v>8</v>
      </c>
      <c r="Y377" s="159"/>
      <c r="Z377" s="254">
        <f t="shared" si="64"/>
        <v>11040</v>
      </c>
      <c r="AA377" s="5">
        <f>VLOOKUP(G377,Ma_KH!$A:$R,14,0)</f>
        <v>51</v>
      </c>
    </row>
    <row r="378" spans="1:27" x14ac:dyDescent="0.25">
      <c r="A378" s="289">
        <v>46113</v>
      </c>
      <c r="B378" s="290">
        <v>24249</v>
      </c>
      <c r="C378" s="284" t="s">
        <v>15253</v>
      </c>
      <c r="D378" s="282">
        <v>46118</v>
      </c>
      <c r="E378" s="309"/>
      <c r="F378" s="300"/>
      <c r="G378" s="317" t="s">
        <v>12202</v>
      </c>
      <c r="H378" s="309"/>
      <c r="I378" s="317" t="s">
        <v>12202</v>
      </c>
      <c r="J378" s="290" t="s">
        <v>1788</v>
      </c>
      <c r="K378" s="290" t="s">
        <v>34</v>
      </c>
      <c r="L378" s="244" t="str">
        <f>VLOOKUP($K378,[1]TONG_SL!$A$1:$D$65536,2,0)</f>
        <v>Tai heo muối 200g</v>
      </c>
      <c r="M378" s="244"/>
      <c r="N378" s="244" t="str">
        <f t="shared" si="60"/>
        <v>K-C6</v>
      </c>
      <c r="O378" s="244"/>
      <c r="P378" s="244"/>
      <c r="Q378" s="244" t="str">
        <f>VLOOKUP(K378,TONG_SL!$A:$D,3,0)</f>
        <v>Túi</v>
      </c>
      <c r="R378" s="160">
        <v>3</v>
      </c>
      <c r="S378" s="159"/>
      <c r="T378" s="159">
        <f>VLOOKUP(VLOOKUP(G378,Ma_KH!$A:$R,18,0)&amp;K378,Gia_MB!$A:$F,6,0)</f>
        <v>55595</v>
      </c>
      <c r="U378" s="254">
        <f t="shared" si="61"/>
        <v>166785</v>
      </c>
      <c r="V378" s="159"/>
      <c r="W378" s="246">
        <f t="shared" si="62"/>
        <v>0</v>
      </c>
      <c r="X378" s="247" t="str">
        <f t="shared" si="63"/>
        <v>8</v>
      </c>
      <c r="Y378" s="159"/>
      <c r="Z378" s="254">
        <f t="shared" si="64"/>
        <v>13342.800000000001</v>
      </c>
      <c r="AA378" s="5">
        <f>VLOOKUP(G378,Ma_KH!$A:$R,14,0)</f>
        <v>51</v>
      </c>
    </row>
    <row r="379" spans="1:27" x14ac:dyDescent="0.25">
      <c r="A379" s="289">
        <v>46113</v>
      </c>
      <c r="B379" s="290">
        <v>24249</v>
      </c>
      <c r="C379" s="284" t="s">
        <v>15253</v>
      </c>
      <c r="D379" s="282">
        <v>46118</v>
      </c>
      <c r="E379" s="309"/>
      <c r="F379" s="300"/>
      <c r="G379" s="317" t="s">
        <v>12202</v>
      </c>
      <c r="H379" s="309"/>
      <c r="I379" s="317" t="s">
        <v>12202</v>
      </c>
      <c r="J379" s="290" t="s">
        <v>1788</v>
      </c>
      <c r="K379" s="290" t="s">
        <v>600</v>
      </c>
      <c r="L379" s="244" t="str">
        <f>VLOOKUP($K379,[1]TONG_SL!$A$1:$D$65536,2,0)</f>
        <v>Tai heo sốt thái 250g</v>
      </c>
      <c r="M379" s="244"/>
      <c r="N379" s="244" t="str">
        <f t="shared" si="60"/>
        <v>K-C6</v>
      </c>
      <c r="O379" s="244"/>
      <c r="P379" s="244"/>
      <c r="Q379" s="244" t="str">
        <f>VLOOKUP(K379,TONG_SL!$A:$D,3,0)</f>
        <v>Hộp</v>
      </c>
      <c r="R379" s="160">
        <v>1</v>
      </c>
      <c r="S379" s="159"/>
      <c r="T379" s="159" t="e">
        <f>VLOOKUP(VLOOKUP(G379,Ma_KH!$A:$R,18,0)&amp;K379,Gia_MB!$A:$F,6,0)</f>
        <v>#N/A</v>
      </c>
      <c r="U379" s="254" t="e">
        <f t="shared" si="61"/>
        <v>#N/A</v>
      </c>
      <c r="V379" s="159"/>
      <c r="W379" s="246" t="e">
        <f t="shared" si="62"/>
        <v>#N/A</v>
      </c>
      <c r="X379" s="247" t="str">
        <f t="shared" si="63"/>
        <v>8</v>
      </c>
      <c r="Y379" s="159"/>
      <c r="Z379" s="254" t="e">
        <f t="shared" si="64"/>
        <v>#N/A</v>
      </c>
      <c r="AA379" s="5">
        <f>VLOOKUP(G379,Ma_KH!$A:$R,14,0)</f>
        <v>51</v>
      </c>
    </row>
    <row r="380" spans="1:27" x14ac:dyDescent="0.25">
      <c r="A380" s="289">
        <v>46115</v>
      </c>
      <c r="B380" s="290">
        <v>24821</v>
      </c>
      <c r="C380" s="284" t="s">
        <v>15253</v>
      </c>
      <c r="D380" s="282">
        <v>46118</v>
      </c>
      <c r="E380" s="309"/>
      <c r="F380" s="300"/>
      <c r="G380" s="317" t="s">
        <v>12274</v>
      </c>
      <c r="H380" s="309"/>
      <c r="I380" s="317" t="s">
        <v>12274</v>
      </c>
      <c r="J380" s="290" t="s">
        <v>1788</v>
      </c>
      <c r="K380" s="290" t="s">
        <v>30</v>
      </c>
      <c r="L380" s="244" t="str">
        <f>VLOOKUP($K380,[1]TONG_SL!$A$1:$D$65536,2,0)</f>
        <v>Gà muối 500g</v>
      </c>
      <c r="M380" s="244"/>
      <c r="N380" s="244" t="str">
        <f t="shared" si="60"/>
        <v>K-C6</v>
      </c>
      <c r="O380" s="244"/>
      <c r="P380" s="244"/>
      <c r="Q380" s="244" t="str">
        <f>VLOOKUP(K380,TONG_SL!$A:$D,3,0)</f>
        <v>Túi</v>
      </c>
      <c r="R380" s="160">
        <v>3</v>
      </c>
      <c r="S380" s="159"/>
      <c r="T380" s="159">
        <f>VLOOKUP(VLOOKUP(G380,Ma_KH!$A:$R,18,0)&amp;K380,Gia_MB!$A:$F,6,0)</f>
        <v>111058</v>
      </c>
      <c r="U380" s="254">
        <f t="shared" si="61"/>
        <v>333174</v>
      </c>
      <c r="V380" s="159"/>
      <c r="W380" s="246">
        <f t="shared" si="62"/>
        <v>0</v>
      </c>
      <c r="X380" s="247" t="str">
        <f t="shared" si="63"/>
        <v>8</v>
      </c>
      <c r="Y380" s="159"/>
      <c r="Z380" s="254">
        <f t="shared" si="64"/>
        <v>26653.920000000002</v>
      </c>
      <c r="AA380" s="5">
        <f>VLOOKUP(G380,Ma_KH!$A:$R,14,0)</f>
        <v>0</v>
      </c>
    </row>
    <row r="381" spans="1:27" x14ac:dyDescent="0.25">
      <c r="A381" s="289">
        <v>46115</v>
      </c>
      <c r="B381" s="290">
        <v>24821</v>
      </c>
      <c r="C381" s="284" t="s">
        <v>15253</v>
      </c>
      <c r="D381" s="282">
        <v>46118</v>
      </c>
      <c r="E381" s="309"/>
      <c r="F381" s="300"/>
      <c r="G381" s="317" t="s">
        <v>12274</v>
      </c>
      <c r="H381" s="309"/>
      <c r="I381" s="317" t="s">
        <v>12274</v>
      </c>
      <c r="J381" s="290" t="s">
        <v>1788</v>
      </c>
      <c r="K381" s="290" t="s">
        <v>52</v>
      </c>
      <c r="L381" s="244" t="str">
        <f>VLOOKUP($K381,[1]TONG_SL!$A$1:$D$65536,2,0)</f>
        <v>Gà xì dầu 500g</v>
      </c>
      <c r="M381" s="244"/>
      <c r="N381" s="244" t="str">
        <f t="shared" si="60"/>
        <v>K-C6</v>
      </c>
      <c r="O381" s="244"/>
      <c r="P381" s="244"/>
      <c r="Q381" s="244" t="str">
        <f>VLOOKUP(K381,TONG_SL!$A:$D,3,0)</f>
        <v>Túi</v>
      </c>
      <c r="R381" s="160">
        <v>1</v>
      </c>
      <c r="S381" s="159"/>
      <c r="T381" s="159">
        <f>VLOOKUP(VLOOKUP(G381,Ma_KH!$A:$R,18,0)&amp;K381,Gia_MB!$A:$F,6,0)</f>
        <v>111606</v>
      </c>
      <c r="U381" s="254">
        <f t="shared" si="61"/>
        <v>111606</v>
      </c>
      <c r="V381" s="159"/>
      <c r="W381" s="246">
        <f t="shared" si="62"/>
        <v>0</v>
      </c>
      <c r="X381" s="247" t="str">
        <f t="shared" si="63"/>
        <v>8</v>
      </c>
      <c r="Y381" s="159"/>
      <c r="Z381" s="254">
        <f t="shared" si="64"/>
        <v>8928.48</v>
      </c>
      <c r="AA381" s="5">
        <f>VLOOKUP(G381,Ma_KH!$A:$R,14,0)</f>
        <v>0</v>
      </c>
    </row>
    <row r="382" spans="1:27" x14ac:dyDescent="0.25">
      <c r="A382" s="289">
        <v>46115</v>
      </c>
      <c r="B382" s="290">
        <v>24821</v>
      </c>
      <c r="C382" s="284" t="s">
        <v>15253</v>
      </c>
      <c r="D382" s="282">
        <v>46118</v>
      </c>
      <c r="E382" s="309"/>
      <c r="F382" s="300"/>
      <c r="G382" s="317" t="s">
        <v>12274</v>
      </c>
      <c r="H382" s="309"/>
      <c r="I382" s="317" t="s">
        <v>12274</v>
      </c>
      <c r="J382" s="290" t="s">
        <v>1788</v>
      </c>
      <c r="K382" s="290" t="s">
        <v>542</v>
      </c>
      <c r="L382" s="244" t="str">
        <f>VLOOKUP($K382,[1]TONG_SL!$A$1:$D$65536,2,0)</f>
        <v>Chân giò heo muối 500g</v>
      </c>
      <c r="M382" s="244"/>
      <c r="N382" s="244" t="str">
        <f t="shared" si="60"/>
        <v>K-C6</v>
      </c>
      <c r="O382" s="244"/>
      <c r="P382" s="244"/>
      <c r="Q382" s="244" t="str">
        <f>VLOOKUP(K382,TONG_SL!$A:$D,3,0)</f>
        <v>Túi</v>
      </c>
      <c r="R382" s="160">
        <v>2</v>
      </c>
      <c r="S382" s="159"/>
      <c r="T382" s="159">
        <f>VLOOKUP(VLOOKUP(G382,Ma_KH!$A:$R,18,0)&amp;K382,Gia_MB!$A:$F,6,0)</f>
        <v>119066</v>
      </c>
      <c r="U382" s="254">
        <f t="shared" si="61"/>
        <v>238132</v>
      </c>
      <c r="V382" s="159"/>
      <c r="W382" s="246">
        <f t="shared" si="62"/>
        <v>0</v>
      </c>
      <c r="X382" s="247" t="str">
        <f t="shared" si="63"/>
        <v>8</v>
      </c>
      <c r="Y382" s="159"/>
      <c r="Z382" s="254">
        <f t="shared" si="64"/>
        <v>19050.560000000001</v>
      </c>
      <c r="AA382" s="5">
        <f>VLOOKUP(G382,Ma_KH!$A:$R,14,0)</f>
        <v>0</v>
      </c>
    </row>
    <row r="383" spans="1:27" x14ac:dyDescent="0.25">
      <c r="A383" s="289">
        <v>46115</v>
      </c>
      <c r="B383" s="290">
        <v>24821</v>
      </c>
      <c r="C383" s="284" t="s">
        <v>15253</v>
      </c>
      <c r="D383" s="282">
        <v>46118</v>
      </c>
      <c r="E383" s="309"/>
      <c r="F383" s="300"/>
      <c r="G383" s="317" t="s">
        <v>12274</v>
      </c>
      <c r="H383" s="309"/>
      <c r="I383" s="317" t="s">
        <v>12274</v>
      </c>
      <c r="J383" s="290" t="s">
        <v>1788</v>
      </c>
      <c r="K383" s="290" t="s">
        <v>27</v>
      </c>
      <c r="L383" s="244" t="str">
        <f>VLOOKUP($K383,[1]TONG_SL!$A$1:$D$65536,2,0)</f>
        <v>Chân giò heo muối 300g</v>
      </c>
      <c r="M383" s="244"/>
      <c r="N383" s="244" t="str">
        <f t="shared" si="60"/>
        <v>K-C6</v>
      </c>
      <c r="O383" s="244"/>
      <c r="P383" s="244"/>
      <c r="Q383" s="244" t="str">
        <f>VLOOKUP(K383,TONG_SL!$A:$D,3,0)</f>
        <v>Túi</v>
      </c>
      <c r="R383" s="160">
        <v>3</v>
      </c>
      <c r="S383" s="159"/>
      <c r="T383" s="159">
        <f>VLOOKUP(VLOOKUP(G383,Ma_KH!$A:$R,18,0)&amp;K383,Gia_MB!$A:$F,6,0)</f>
        <v>73431</v>
      </c>
      <c r="U383" s="254">
        <f t="shared" si="61"/>
        <v>220293</v>
      </c>
      <c r="V383" s="159"/>
      <c r="W383" s="246">
        <f t="shared" si="62"/>
        <v>0</v>
      </c>
      <c r="X383" s="247" t="str">
        <f t="shared" si="63"/>
        <v>8</v>
      </c>
      <c r="Y383" s="159"/>
      <c r="Z383" s="254">
        <f t="shared" si="64"/>
        <v>17623.439999999999</v>
      </c>
      <c r="AA383" s="5">
        <f>VLOOKUP(G383,Ma_KH!$A:$R,14,0)</f>
        <v>0</v>
      </c>
    </row>
    <row r="384" spans="1:27" x14ac:dyDescent="0.25">
      <c r="A384" s="289">
        <v>46115</v>
      </c>
      <c r="B384" s="290">
        <v>24821</v>
      </c>
      <c r="C384" s="284" t="s">
        <v>15253</v>
      </c>
      <c r="D384" s="282">
        <v>46118</v>
      </c>
      <c r="E384" s="309"/>
      <c r="F384" s="300"/>
      <c r="G384" s="317" t="s">
        <v>12274</v>
      </c>
      <c r="H384" s="309"/>
      <c r="I384" s="317" t="s">
        <v>12274</v>
      </c>
      <c r="J384" s="290" t="s">
        <v>1788</v>
      </c>
      <c r="K384" s="290" t="s">
        <v>32</v>
      </c>
      <c r="L384" s="244" t="str">
        <f>VLOOKUP($K384,[1]TONG_SL!$A$1:$D$65536,2,0)</f>
        <v>Giò Tai Lưỡi Xào 250g</v>
      </c>
      <c r="M384" s="244"/>
      <c r="N384" s="244" t="str">
        <f t="shared" si="60"/>
        <v>K-C6</v>
      </c>
      <c r="O384" s="244"/>
      <c r="P384" s="244"/>
      <c r="Q384" s="244" t="str">
        <f>VLOOKUP(K384,TONG_SL!$A:$D,3,0)</f>
        <v>Túi</v>
      </c>
      <c r="R384" s="160">
        <v>3</v>
      </c>
      <c r="S384" s="159"/>
      <c r="T384" s="159">
        <f>VLOOKUP(VLOOKUP(G384,Ma_KH!$A:$R,18,0)&amp;K384,Gia_MB!$A:$F,6,0)</f>
        <v>50182</v>
      </c>
      <c r="U384" s="254">
        <f t="shared" si="61"/>
        <v>150546</v>
      </c>
      <c r="V384" s="159"/>
      <c r="W384" s="246">
        <f t="shared" si="62"/>
        <v>0</v>
      </c>
      <c r="X384" s="247" t="str">
        <f t="shared" si="63"/>
        <v>8</v>
      </c>
      <c r="Y384" s="159"/>
      <c r="Z384" s="254">
        <f t="shared" si="64"/>
        <v>12043.68</v>
      </c>
      <c r="AA384" s="5">
        <f>VLOOKUP(G384,Ma_KH!$A:$R,14,0)</f>
        <v>0</v>
      </c>
    </row>
    <row r="385" spans="1:27" x14ac:dyDescent="0.25">
      <c r="A385" s="289">
        <v>46115</v>
      </c>
      <c r="B385" s="290">
        <v>24821</v>
      </c>
      <c r="C385" s="284" t="s">
        <v>15253</v>
      </c>
      <c r="D385" s="282">
        <v>46118</v>
      </c>
      <c r="E385" s="309"/>
      <c r="F385" s="300"/>
      <c r="G385" s="317" t="s">
        <v>12274</v>
      </c>
      <c r="H385" s="309"/>
      <c r="I385" s="317" t="s">
        <v>12274</v>
      </c>
      <c r="J385" s="290" t="s">
        <v>1788</v>
      </c>
      <c r="K385" s="290" t="s">
        <v>34</v>
      </c>
      <c r="L385" s="244" t="str">
        <f>VLOOKUP($K385,[1]TONG_SL!$A$1:$D$65536,2,0)</f>
        <v>Tai heo muối 200g</v>
      </c>
      <c r="M385" s="244"/>
      <c r="N385" s="244" t="str">
        <f t="shared" si="60"/>
        <v>K-C6</v>
      </c>
      <c r="O385" s="244"/>
      <c r="P385" s="244"/>
      <c r="Q385" s="244" t="str">
        <f>VLOOKUP(K385,TONG_SL!$A:$D,3,0)</f>
        <v>Túi</v>
      </c>
      <c r="R385" s="160">
        <v>3</v>
      </c>
      <c r="S385" s="159"/>
      <c r="T385" s="159">
        <f>VLOOKUP(VLOOKUP(G385,Ma_KH!$A:$R,18,0)&amp;K385,Gia_MB!$A:$F,6,0)</f>
        <v>55595</v>
      </c>
      <c r="U385" s="254">
        <f t="shared" si="61"/>
        <v>166785</v>
      </c>
      <c r="V385" s="159"/>
      <c r="W385" s="246">
        <f t="shared" si="62"/>
        <v>0</v>
      </c>
      <c r="X385" s="247" t="str">
        <f t="shared" si="63"/>
        <v>8</v>
      </c>
      <c r="Y385" s="159"/>
      <c r="Z385" s="254">
        <f t="shared" si="64"/>
        <v>13342.800000000001</v>
      </c>
      <c r="AA385" s="5">
        <f>VLOOKUP(G385,Ma_KH!$A:$R,14,0)</f>
        <v>0</v>
      </c>
    </row>
    <row r="386" spans="1:27" x14ac:dyDescent="0.25">
      <c r="A386" s="289">
        <v>46113</v>
      </c>
      <c r="B386" s="290">
        <v>24199</v>
      </c>
      <c r="C386" s="284" t="s">
        <v>15253</v>
      </c>
      <c r="D386" s="282">
        <v>46118</v>
      </c>
      <c r="E386" s="309"/>
      <c r="F386" s="300"/>
      <c r="G386" s="317" t="s">
        <v>10323</v>
      </c>
      <c r="H386" s="309"/>
      <c r="I386" s="317" t="s">
        <v>10323</v>
      </c>
      <c r="J386" s="290" t="s">
        <v>1788</v>
      </c>
      <c r="K386" s="290" t="s">
        <v>27</v>
      </c>
      <c r="L386" s="244" t="str">
        <f>VLOOKUP($K386,[1]TONG_SL!$A$1:$D$65536,2,0)</f>
        <v>Chân giò heo muối 300g</v>
      </c>
      <c r="M386" s="244"/>
      <c r="N386" s="244" t="str">
        <f t="shared" si="60"/>
        <v>K-C6</v>
      </c>
      <c r="O386" s="244"/>
      <c r="P386" s="244"/>
      <c r="Q386" s="244" t="str">
        <f>VLOOKUP(K386,TONG_SL!$A:$D,3,0)</f>
        <v>Túi</v>
      </c>
      <c r="R386" s="160">
        <v>3</v>
      </c>
      <c r="S386" s="159"/>
      <c r="T386" s="159">
        <f>VLOOKUP(VLOOKUP(G386,Ma_KH!$A:$R,18,0)&amp;K386,Gia_MB!$A:$F,6,0)</f>
        <v>73431</v>
      </c>
      <c r="U386" s="254">
        <f t="shared" si="61"/>
        <v>220293</v>
      </c>
      <c r="V386" s="159"/>
      <c r="W386" s="246">
        <f t="shared" si="62"/>
        <v>0</v>
      </c>
      <c r="X386" s="247" t="str">
        <f t="shared" si="63"/>
        <v>8</v>
      </c>
      <c r="Y386" s="159"/>
      <c r="Z386" s="254">
        <f t="shared" si="64"/>
        <v>17623.439999999999</v>
      </c>
      <c r="AA386" s="5">
        <f>VLOOKUP(G386,Ma_KH!$A:$R,14,0)</f>
        <v>0</v>
      </c>
    </row>
    <row r="387" spans="1:27" x14ac:dyDescent="0.25">
      <c r="A387" s="289">
        <v>46113</v>
      </c>
      <c r="B387" s="290">
        <v>24199</v>
      </c>
      <c r="C387" s="284" t="s">
        <v>15253</v>
      </c>
      <c r="D387" s="282">
        <v>46118</v>
      </c>
      <c r="E387" s="309"/>
      <c r="F387" s="300"/>
      <c r="G387" s="317" t="s">
        <v>10323</v>
      </c>
      <c r="H387" s="309"/>
      <c r="I387" s="317" t="s">
        <v>10323</v>
      </c>
      <c r="J387" s="290" t="s">
        <v>1788</v>
      </c>
      <c r="K387" s="290" t="s">
        <v>542</v>
      </c>
      <c r="L387" s="244" t="str">
        <f>VLOOKUP($K387,[1]TONG_SL!$A$1:$D$65536,2,0)</f>
        <v>Chân giò heo muối 500g</v>
      </c>
      <c r="M387" s="244"/>
      <c r="N387" s="244" t="str">
        <f t="shared" si="60"/>
        <v>K-C6</v>
      </c>
      <c r="O387" s="244"/>
      <c r="P387" s="244"/>
      <c r="Q387" s="244" t="str">
        <f>VLOOKUP(K387,TONG_SL!$A:$D,3,0)</f>
        <v>Túi</v>
      </c>
      <c r="R387" s="160">
        <v>3</v>
      </c>
      <c r="S387" s="159"/>
      <c r="T387" s="159">
        <f>VLOOKUP(VLOOKUP(G387,Ma_KH!$A:$R,18,0)&amp;K387,Gia_MB!$A:$F,6,0)</f>
        <v>119066</v>
      </c>
      <c r="U387" s="254">
        <f t="shared" si="61"/>
        <v>357198</v>
      </c>
      <c r="V387" s="159"/>
      <c r="W387" s="246">
        <f t="shared" si="62"/>
        <v>0</v>
      </c>
      <c r="X387" s="247" t="str">
        <f t="shared" si="63"/>
        <v>8</v>
      </c>
      <c r="Y387" s="159"/>
      <c r="Z387" s="254">
        <f t="shared" si="64"/>
        <v>28575.84</v>
      </c>
      <c r="AA387" s="5">
        <f>VLOOKUP(G387,Ma_KH!$A:$R,14,0)</f>
        <v>0</v>
      </c>
    </row>
    <row r="388" spans="1:27" x14ac:dyDescent="0.25">
      <c r="A388" s="289">
        <v>46113</v>
      </c>
      <c r="B388" s="290">
        <v>24199</v>
      </c>
      <c r="C388" s="284" t="s">
        <v>15253</v>
      </c>
      <c r="D388" s="282">
        <v>46118</v>
      </c>
      <c r="E388" s="309"/>
      <c r="F388" s="300"/>
      <c r="G388" s="317" t="s">
        <v>10323</v>
      </c>
      <c r="H388" s="309"/>
      <c r="I388" s="317" t="s">
        <v>10323</v>
      </c>
      <c r="J388" s="290" t="s">
        <v>1788</v>
      </c>
      <c r="K388" s="290" t="s">
        <v>30</v>
      </c>
      <c r="L388" s="244" t="str">
        <f>VLOOKUP($K388,[1]TONG_SL!$A$1:$D$65536,2,0)</f>
        <v>Gà muối 500g</v>
      </c>
      <c r="M388" s="244"/>
      <c r="N388" s="244" t="str">
        <f t="shared" si="60"/>
        <v>K-C6</v>
      </c>
      <c r="O388" s="244"/>
      <c r="P388" s="244"/>
      <c r="Q388" s="244" t="str">
        <f>VLOOKUP(K388,TONG_SL!$A:$D,3,0)</f>
        <v>Túi</v>
      </c>
      <c r="R388" s="160">
        <v>2</v>
      </c>
      <c r="S388" s="159"/>
      <c r="T388" s="159">
        <f>VLOOKUP(VLOOKUP(G388,Ma_KH!$A:$R,18,0)&amp;K388,Gia_MB!$A:$F,6,0)</f>
        <v>111058</v>
      </c>
      <c r="U388" s="254">
        <f t="shared" si="61"/>
        <v>222116</v>
      </c>
      <c r="V388" s="159"/>
      <c r="W388" s="246">
        <f t="shared" si="62"/>
        <v>0</v>
      </c>
      <c r="X388" s="247" t="str">
        <f t="shared" si="63"/>
        <v>8</v>
      </c>
      <c r="Y388" s="159"/>
      <c r="Z388" s="254">
        <f t="shared" si="64"/>
        <v>17769.28</v>
      </c>
      <c r="AA388" s="5">
        <f>VLOOKUP(G388,Ma_KH!$A:$R,14,0)</f>
        <v>0</v>
      </c>
    </row>
    <row r="389" spans="1:27" x14ac:dyDescent="0.25">
      <c r="A389" s="289">
        <v>46113</v>
      </c>
      <c r="B389" s="290">
        <v>24199</v>
      </c>
      <c r="C389" s="284" t="s">
        <v>15253</v>
      </c>
      <c r="D389" s="282">
        <v>46118</v>
      </c>
      <c r="E389" s="309"/>
      <c r="F389" s="300"/>
      <c r="G389" s="317" t="s">
        <v>10323</v>
      </c>
      <c r="H389" s="309"/>
      <c r="I389" s="317" t="s">
        <v>10323</v>
      </c>
      <c r="J389" s="290" t="s">
        <v>1788</v>
      </c>
      <c r="K389" s="290" t="s">
        <v>48</v>
      </c>
      <c r="L389" s="244" t="str">
        <f>VLOOKUP($K389,[1]TONG_SL!$A$1:$D$65536,2,0)</f>
        <v>Mọc Nấm Hương 250g</v>
      </c>
      <c r="M389" s="244"/>
      <c r="N389" s="244" t="str">
        <f t="shared" si="60"/>
        <v>K-C6</v>
      </c>
      <c r="O389" s="244"/>
      <c r="P389" s="244"/>
      <c r="Q389" s="244" t="str">
        <f>VLOOKUP(K389,TONG_SL!$A:$D,3,0)</f>
        <v>Túi</v>
      </c>
      <c r="R389" s="160">
        <v>5</v>
      </c>
      <c r="S389" s="159"/>
      <c r="T389" s="159">
        <f>VLOOKUP(VLOOKUP(G389,Ma_KH!$A:$R,18,0)&amp;K389,Gia_MB!$A:$F,6,0)</f>
        <v>46000</v>
      </c>
      <c r="U389" s="254">
        <f t="shared" si="61"/>
        <v>230000</v>
      </c>
      <c r="V389" s="159"/>
      <c r="W389" s="246">
        <f t="shared" si="62"/>
        <v>0</v>
      </c>
      <c r="X389" s="247" t="str">
        <f t="shared" si="63"/>
        <v>8</v>
      </c>
      <c r="Y389" s="159"/>
      <c r="Z389" s="254">
        <f t="shared" si="64"/>
        <v>18400</v>
      </c>
      <c r="AA389" s="5">
        <f>VLOOKUP(G389,Ma_KH!$A:$R,14,0)</f>
        <v>0</v>
      </c>
    </row>
    <row r="390" spans="1:27" x14ac:dyDescent="0.25">
      <c r="A390" s="289">
        <v>46115</v>
      </c>
      <c r="B390" s="290">
        <v>24818</v>
      </c>
      <c r="C390" s="284" t="s">
        <v>15253</v>
      </c>
      <c r="D390" s="282">
        <v>46118</v>
      </c>
      <c r="E390" s="309"/>
      <c r="F390" s="300"/>
      <c r="G390" s="317" t="s">
        <v>10772</v>
      </c>
      <c r="H390" s="309"/>
      <c r="I390" s="317" t="s">
        <v>10772</v>
      </c>
      <c r="J390" s="290" t="s">
        <v>1788</v>
      </c>
      <c r="K390" s="290" t="s">
        <v>27</v>
      </c>
      <c r="L390" s="244" t="str">
        <f>VLOOKUP($K390,[1]TONG_SL!$A$1:$D$65536,2,0)</f>
        <v>Chân giò heo muối 300g</v>
      </c>
      <c r="M390" s="244"/>
      <c r="N390" s="244" t="str">
        <f t="shared" si="60"/>
        <v>K-C6</v>
      </c>
      <c r="O390" s="244"/>
      <c r="P390" s="244"/>
      <c r="Q390" s="244" t="str">
        <f>VLOOKUP(K390,TONG_SL!$A:$D,3,0)</f>
        <v>Túi</v>
      </c>
      <c r="R390" s="160">
        <v>2</v>
      </c>
      <c r="S390" s="159"/>
      <c r="T390" s="159">
        <f>VLOOKUP(VLOOKUP(G390,Ma_KH!$A:$R,18,0)&amp;K390,Gia_MB!$A:$F,6,0)</f>
        <v>69759.45</v>
      </c>
      <c r="U390" s="254">
        <f t="shared" si="61"/>
        <v>139518.9</v>
      </c>
      <c r="V390" s="159"/>
      <c r="W390" s="246">
        <f t="shared" si="62"/>
        <v>0</v>
      </c>
      <c r="X390" s="247" t="str">
        <f t="shared" si="63"/>
        <v>8</v>
      </c>
      <c r="Y390" s="159"/>
      <c r="Z390" s="254">
        <f t="shared" si="64"/>
        <v>11161.512000000001</v>
      </c>
      <c r="AA390" s="5">
        <f>VLOOKUP(G390,Ma_KH!$A:$R,14,0)</f>
        <v>1</v>
      </c>
    </row>
    <row r="391" spans="1:27" x14ac:dyDescent="0.25">
      <c r="A391" s="289">
        <v>46115</v>
      </c>
      <c r="B391" s="290">
        <v>24818</v>
      </c>
      <c r="C391" s="284" t="s">
        <v>15253</v>
      </c>
      <c r="D391" s="282">
        <v>46118</v>
      </c>
      <c r="E391" s="309"/>
      <c r="F391" s="300"/>
      <c r="G391" s="317" t="s">
        <v>10772</v>
      </c>
      <c r="H391" s="309"/>
      <c r="I391" s="317" t="s">
        <v>10772</v>
      </c>
      <c r="J391" s="290" t="s">
        <v>1788</v>
      </c>
      <c r="K391" s="290" t="s">
        <v>32</v>
      </c>
      <c r="L391" s="244" t="str">
        <f>VLOOKUP($K391,[1]TONG_SL!$A$1:$D$65536,2,0)</f>
        <v>Giò Tai Lưỡi Xào 250g</v>
      </c>
      <c r="M391" s="244"/>
      <c r="N391" s="244" t="str">
        <f t="shared" si="60"/>
        <v>K-C6</v>
      </c>
      <c r="O391" s="244"/>
      <c r="P391" s="244"/>
      <c r="Q391" s="244" t="str">
        <f>VLOOKUP(K391,TONG_SL!$A:$D,3,0)</f>
        <v>Túi</v>
      </c>
      <c r="R391" s="160">
        <v>2</v>
      </c>
      <c r="S391" s="159"/>
      <c r="T391" s="159">
        <f>VLOOKUP(VLOOKUP(G391,Ma_KH!$A:$R,18,0)&amp;K391,Gia_MB!$A:$F,6,0)</f>
        <v>47673.85</v>
      </c>
      <c r="U391" s="254">
        <f t="shared" si="61"/>
        <v>95347.7</v>
      </c>
      <c r="V391" s="159"/>
      <c r="W391" s="246">
        <f t="shared" si="62"/>
        <v>0</v>
      </c>
      <c r="X391" s="247" t="str">
        <f t="shared" si="63"/>
        <v>8</v>
      </c>
      <c r="Y391" s="159"/>
      <c r="Z391" s="254">
        <f t="shared" si="64"/>
        <v>7627.8159999999998</v>
      </c>
      <c r="AA391" s="5">
        <f>VLOOKUP(G391,Ma_KH!$A:$R,14,0)</f>
        <v>1</v>
      </c>
    </row>
    <row r="392" spans="1:27" x14ac:dyDescent="0.25">
      <c r="A392" s="289">
        <v>46115</v>
      </c>
      <c r="B392" s="290">
        <v>24818</v>
      </c>
      <c r="C392" s="284" t="s">
        <v>15253</v>
      </c>
      <c r="D392" s="282">
        <v>46118</v>
      </c>
      <c r="E392" s="309"/>
      <c r="F392" s="300"/>
      <c r="G392" s="317" t="s">
        <v>10772</v>
      </c>
      <c r="H392" s="309"/>
      <c r="I392" s="317" t="s">
        <v>10772</v>
      </c>
      <c r="J392" s="290" t="s">
        <v>1788</v>
      </c>
      <c r="K392" s="290" t="s">
        <v>37</v>
      </c>
      <c r="L392" s="244" t="str">
        <f>VLOOKUP($K392,[1]TONG_SL!$A$1:$D$65536,2,0)</f>
        <v>Chả cốm 300g</v>
      </c>
      <c r="M392" s="244"/>
      <c r="N392" s="244" t="str">
        <f t="shared" si="60"/>
        <v>K-C6</v>
      </c>
      <c r="O392" s="244"/>
      <c r="P392" s="244"/>
      <c r="Q392" s="244" t="str">
        <f>VLOOKUP(K392,TONG_SL!$A:$D,3,0)</f>
        <v>Túi</v>
      </c>
      <c r="R392" s="160">
        <v>2</v>
      </c>
      <c r="S392" s="159"/>
      <c r="T392" s="159">
        <f>VLOOKUP(VLOOKUP(G392,Ma_KH!$A:$R,18,0)&amp;K392,Gia_MB!$A:$F,6,0)</f>
        <v>70537.5</v>
      </c>
      <c r="U392" s="254">
        <f t="shared" si="61"/>
        <v>141075</v>
      </c>
      <c r="V392" s="159"/>
      <c r="W392" s="246">
        <f t="shared" si="62"/>
        <v>0</v>
      </c>
      <c r="X392" s="247" t="str">
        <f t="shared" si="63"/>
        <v>8</v>
      </c>
      <c r="Y392" s="159"/>
      <c r="Z392" s="254">
        <f t="shared" si="64"/>
        <v>11286</v>
      </c>
      <c r="AA392" s="5">
        <f>VLOOKUP(G392,Ma_KH!$A:$R,14,0)</f>
        <v>1</v>
      </c>
    </row>
    <row r="393" spans="1:27" x14ac:dyDescent="0.25">
      <c r="A393" s="289">
        <v>46115</v>
      </c>
      <c r="B393" s="290">
        <v>24816</v>
      </c>
      <c r="C393" s="284" t="s">
        <v>15253</v>
      </c>
      <c r="D393" s="282">
        <v>46118</v>
      </c>
      <c r="E393" s="309"/>
      <c r="F393" s="300"/>
      <c r="G393" s="317" t="s">
        <v>10786</v>
      </c>
      <c r="H393" s="309"/>
      <c r="I393" s="317" t="s">
        <v>10786</v>
      </c>
      <c r="J393" s="290" t="s">
        <v>1788</v>
      </c>
      <c r="K393" s="290" t="s">
        <v>27</v>
      </c>
      <c r="L393" s="244" t="str">
        <f>VLOOKUP($K393,[1]TONG_SL!$A$1:$D$65536,2,0)</f>
        <v>Chân giò heo muối 300g</v>
      </c>
      <c r="M393" s="244"/>
      <c r="N393" s="244" t="str">
        <f t="shared" si="60"/>
        <v>K-C6</v>
      </c>
      <c r="O393" s="244"/>
      <c r="P393" s="244"/>
      <c r="Q393" s="244" t="str">
        <f>VLOOKUP(K393,TONG_SL!$A:$D,3,0)</f>
        <v>Túi</v>
      </c>
      <c r="R393" s="160">
        <v>3</v>
      </c>
      <c r="S393" s="159"/>
      <c r="T393" s="159">
        <f>VLOOKUP(VLOOKUP(G393,Ma_KH!$A:$R,18,0)&amp;K393,Gia_MB!$A:$F,6,0)</f>
        <v>69759.45</v>
      </c>
      <c r="U393" s="254">
        <f t="shared" si="61"/>
        <v>209278.34999999998</v>
      </c>
      <c r="V393" s="159"/>
      <c r="W393" s="246">
        <f t="shared" si="62"/>
        <v>0</v>
      </c>
      <c r="X393" s="247" t="str">
        <f t="shared" si="63"/>
        <v>8</v>
      </c>
      <c r="Y393" s="159"/>
      <c r="Z393" s="254">
        <f t="shared" si="64"/>
        <v>16742.268</v>
      </c>
      <c r="AA393" s="5">
        <f>VLOOKUP(G393,Ma_KH!$A:$R,14,0)</f>
        <v>1</v>
      </c>
    </row>
    <row r="394" spans="1:27" x14ac:dyDescent="0.25">
      <c r="A394" s="289">
        <v>46115</v>
      </c>
      <c r="B394" s="290">
        <v>24816</v>
      </c>
      <c r="C394" s="284" t="s">
        <v>15253</v>
      </c>
      <c r="D394" s="282">
        <v>46118</v>
      </c>
      <c r="E394" s="309"/>
      <c r="F394" s="300"/>
      <c r="G394" s="317" t="s">
        <v>10786</v>
      </c>
      <c r="H394" s="309"/>
      <c r="I394" s="317" t="s">
        <v>10786</v>
      </c>
      <c r="J394" s="290" t="s">
        <v>1788</v>
      </c>
      <c r="K394" s="290" t="s">
        <v>551</v>
      </c>
      <c r="L394" s="244" t="str">
        <f>VLOOKUP($K394,[1]TONG_SL!$A$1:$D$65536,2,0)</f>
        <v>Chân giò heo muối 100g</v>
      </c>
      <c r="M394" s="244"/>
      <c r="N394" s="244" t="str">
        <f t="shared" si="60"/>
        <v>K-C6</v>
      </c>
      <c r="O394" s="244"/>
      <c r="P394" s="244"/>
      <c r="Q394" s="244" t="str">
        <f>VLOOKUP(K394,TONG_SL!$A:$D,3,0)</f>
        <v>Gói</v>
      </c>
      <c r="R394" s="160">
        <v>3</v>
      </c>
      <c r="S394" s="159"/>
      <c r="T394" s="159">
        <f>VLOOKUP(VLOOKUP(G394,Ma_KH!$A:$R,18,0)&amp;K394,Gia_MB!$A:$F,6,0)</f>
        <v>23321.55</v>
      </c>
      <c r="U394" s="254">
        <f t="shared" si="61"/>
        <v>69964.649999999994</v>
      </c>
      <c r="V394" s="159"/>
      <c r="W394" s="246">
        <f t="shared" si="62"/>
        <v>0</v>
      </c>
      <c r="X394" s="247" t="str">
        <f t="shared" si="63"/>
        <v>8</v>
      </c>
      <c r="Y394" s="159"/>
      <c r="Z394" s="254">
        <f t="shared" si="64"/>
        <v>5597.1719999999996</v>
      </c>
      <c r="AA394" s="5">
        <f>VLOOKUP(G394,Ma_KH!$A:$R,14,0)</f>
        <v>1</v>
      </c>
    </row>
    <row r="395" spans="1:27" x14ac:dyDescent="0.25">
      <c r="A395" s="289">
        <v>46115</v>
      </c>
      <c r="B395" s="290">
        <v>24816</v>
      </c>
      <c r="C395" s="284" t="s">
        <v>15253</v>
      </c>
      <c r="D395" s="282">
        <v>46118</v>
      </c>
      <c r="E395" s="309"/>
      <c r="F395" s="300"/>
      <c r="G395" s="317" t="s">
        <v>10786</v>
      </c>
      <c r="H395" s="309"/>
      <c r="I395" s="317" t="s">
        <v>10786</v>
      </c>
      <c r="J395" s="290" t="s">
        <v>1788</v>
      </c>
      <c r="K395" s="290" t="s">
        <v>32</v>
      </c>
      <c r="L395" s="244" t="str">
        <f>VLOOKUP($K395,[1]TONG_SL!$A$1:$D$65536,2,0)</f>
        <v>Giò Tai Lưỡi Xào 250g</v>
      </c>
      <c r="M395" s="244"/>
      <c r="N395" s="244" t="str">
        <f t="shared" si="60"/>
        <v>K-C6</v>
      </c>
      <c r="O395" s="244"/>
      <c r="P395" s="244"/>
      <c r="Q395" s="244" t="str">
        <f>VLOOKUP(K395,TONG_SL!$A:$D,3,0)</f>
        <v>Túi</v>
      </c>
      <c r="R395" s="160">
        <v>2</v>
      </c>
      <c r="S395" s="159"/>
      <c r="T395" s="159">
        <f>VLOOKUP(VLOOKUP(G395,Ma_KH!$A:$R,18,0)&amp;K395,Gia_MB!$A:$F,6,0)</f>
        <v>47673.85</v>
      </c>
      <c r="U395" s="254">
        <f t="shared" si="61"/>
        <v>95347.7</v>
      </c>
      <c r="V395" s="159"/>
      <c r="W395" s="246">
        <f t="shared" si="62"/>
        <v>0</v>
      </c>
      <c r="X395" s="247" t="str">
        <f t="shared" si="63"/>
        <v>8</v>
      </c>
      <c r="Y395" s="159"/>
      <c r="Z395" s="254">
        <f t="shared" si="64"/>
        <v>7627.8159999999998</v>
      </c>
      <c r="AA395" s="5">
        <f>VLOOKUP(G395,Ma_KH!$A:$R,14,0)</f>
        <v>1</v>
      </c>
    </row>
    <row r="396" spans="1:27" x14ac:dyDescent="0.25">
      <c r="A396" s="289">
        <v>46115</v>
      </c>
      <c r="B396" s="290">
        <v>24816</v>
      </c>
      <c r="C396" s="284" t="s">
        <v>15253</v>
      </c>
      <c r="D396" s="282">
        <v>46118</v>
      </c>
      <c r="E396" s="309"/>
      <c r="F396" s="300"/>
      <c r="G396" s="317" t="s">
        <v>10786</v>
      </c>
      <c r="H396" s="309"/>
      <c r="I396" s="317" t="s">
        <v>10786</v>
      </c>
      <c r="J396" s="290" t="s">
        <v>1788</v>
      </c>
      <c r="K396" s="290" t="s">
        <v>48</v>
      </c>
      <c r="L396" s="244" t="str">
        <f>VLOOKUP($K396,[1]TONG_SL!$A$1:$D$65536,2,0)</f>
        <v>Mọc Nấm Hương 250g</v>
      </c>
      <c r="M396" s="244"/>
      <c r="N396" s="244" t="str">
        <f t="shared" ref="N396:N427" si="65">IF($B396&lt;&gt;"","K-C6","")</f>
        <v>K-C6</v>
      </c>
      <c r="O396" s="244"/>
      <c r="P396" s="244"/>
      <c r="Q396" s="244" t="str">
        <f>VLOOKUP(K396,TONG_SL!$A:$D,3,0)</f>
        <v>Túi</v>
      </c>
      <c r="R396" s="160">
        <v>3</v>
      </c>
      <c r="S396" s="159"/>
      <c r="T396" s="159">
        <f>VLOOKUP(VLOOKUP(G396,Ma_KH!$A:$R,18,0)&amp;K396,Gia_MB!$A:$F,6,0)</f>
        <v>43700</v>
      </c>
      <c r="U396" s="254">
        <f t="shared" ref="U396:U427" si="66">T396*R396</f>
        <v>131100</v>
      </c>
      <c r="V396" s="159"/>
      <c r="W396" s="246">
        <f t="shared" ref="W396:W427" si="67">U396*V396</f>
        <v>0</v>
      </c>
      <c r="X396" s="247" t="str">
        <f t="shared" ref="X396:X427" si="68">IF(B396&lt;&gt;"","8","0")</f>
        <v>8</v>
      </c>
      <c r="Y396" s="159"/>
      <c r="Z396" s="254">
        <f t="shared" ref="Z396:Z427" si="69">U396*X396%</f>
        <v>10488</v>
      </c>
      <c r="AA396" s="5">
        <f>VLOOKUP(G396,Ma_KH!$A:$R,14,0)</f>
        <v>1</v>
      </c>
    </row>
    <row r="397" spans="1:27" x14ac:dyDescent="0.25">
      <c r="A397" s="289">
        <v>46115</v>
      </c>
      <c r="B397" s="290">
        <v>24808</v>
      </c>
      <c r="C397" s="284" t="s">
        <v>15253</v>
      </c>
      <c r="D397" s="282">
        <v>46118</v>
      </c>
      <c r="E397" s="309"/>
      <c r="F397" s="300"/>
      <c r="G397" s="317" t="s">
        <v>10778</v>
      </c>
      <c r="H397" s="309"/>
      <c r="I397" s="317" t="s">
        <v>10778</v>
      </c>
      <c r="J397" s="290" t="s">
        <v>1788</v>
      </c>
      <c r="K397" s="290" t="s">
        <v>551</v>
      </c>
      <c r="L397" s="244" t="str">
        <f>VLOOKUP($K397,[1]TONG_SL!$A$1:$D$65536,2,0)</f>
        <v>Chân giò heo muối 100g</v>
      </c>
      <c r="M397" s="244"/>
      <c r="N397" s="244" t="str">
        <f t="shared" si="65"/>
        <v>K-C6</v>
      </c>
      <c r="O397" s="244"/>
      <c r="P397" s="244"/>
      <c r="Q397" s="244" t="str">
        <f>VLOOKUP(K397,TONG_SL!$A:$D,3,0)</f>
        <v>Gói</v>
      </c>
      <c r="R397" s="160">
        <v>3</v>
      </c>
      <c r="S397" s="159"/>
      <c r="T397" s="159">
        <f>VLOOKUP(VLOOKUP(G397,Ma_KH!$A:$R,18,0)&amp;K397,Gia_MB!$A:$F,6,0)</f>
        <v>23321.55</v>
      </c>
      <c r="U397" s="254">
        <f t="shared" si="66"/>
        <v>69964.649999999994</v>
      </c>
      <c r="V397" s="159"/>
      <c r="W397" s="246">
        <f t="shared" si="67"/>
        <v>0</v>
      </c>
      <c r="X397" s="247" t="str">
        <f t="shared" si="68"/>
        <v>8</v>
      </c>
      <c r="Y397" s="159"/>
      <c r="Z397" s="254">
        <f t="shared" si="69"/>
        <v>5597.1719999999996</v>
      </c>
      <c r="AA397" s="5">
        <f>VLOOKUP(G397,Ma_KH!$A:$R,14,0)</f>
        <v>1</v>
      </c>
    </row>
    <row r="398" spans="1:27" x14ac:dyDescent="0.25">
      <c r="A398" s="289">
        <v>46115</v>
      </c>
      <c r="B398" s="290">
        <v>24808</v>
      </c>
      <c r="C398" s="284" t="s">
        <v>15253</v>
      </c>
      <c r="D398" s="282">
        <v>46118</v>
      </c>
      <c r="E398" s="309"/>
      <c r="F398" s="300"/>
      <c r="G398" s="317" t="s">
        <v>10778</v>
      </c>
      <c r="H398" s="309"/>
      <c r="I398" s="317" t="s">
        <v>10778</v>
      </c>
      <c r="J398" s="290" t="s">
        <v>1788</v>
      </c>
      <c r="K398" s="290" t="s">
        <v>27</v>
      </c>
      <c r="L398" s="244" t="str">
        <f>VLOOKUP($K398,[1]TONG_SL!$A$1:$D$65536,2,0)</f>
        <v>Chân giò heo muối 300g</v>
      </c>
      <c r="M398" s="244"/>
      <c r="N398" s="244" t="str">
        <f t="shared" si="65"/>
        <v>K-C6</v>
      </c>
      <c r="O398" s="244"/>
      <c r="P398" s="244"/>
      <c r="Q398" s="244" t="str">
        <f>VLOOKUP(K398,TONG_SL!$A:$D,3,0)</f>
        <v>Túi</v>
      </c>
      <c r="R398" s="160">
        <v>3</v>
      </c>
      <c r="S398" s="159"/>
      <c r="T398" s="159">
        <f>VLOOKUP(VLOOKUP(G398,Ma_KH!$A:$R,18,0)&amp;K398,Gia_MB!$A:$F,6,0)</f>
        <v>69759.45</v>
      </c>
      <c r="U398" s="254">
        <f t="shared" si="66"/>
        <v>209278.34999999998</v>
      </c>
      <c r="V398" s="159"/>
      <c r="W398" s="246">
        <f t="shared" si="67"/>
        <v>0</v>
      </c>
      <c r="X398" s="247" t="str">
        <f t="shared" si="68"/>
        <v>8</v>
      </c>
      <c r="Y398" s="159"/>
      <c r="Z398" s="254">
        <f t="shared" si="69"/>
        <v>16742.268</v>
      </c>
      <c r="AA398" s="5">
        <f>VLOOKUP(G398,Ma_KH!$A:$R,14,0)</f>
        <v>1</v>
      </c>
    </row>
    <row r="399" spans="1:27" x14ac:dyDescent="0.25">
      <c r="A399" s="289">
        <v>46115</v>
      </c>
      <c r="B399" s="290">
        <v>24808</v>
      </c>
      <c r="C399" s="284" t="s">
        <v>15253</v>
      </c>
      <c r="D399" s="282">
        <v>46118</v>
      </c>
      <c r="E399" s="309"/>
      <c r="F399" s="300"/>
      <c r="G399" s="317" t="s">
        <v>10778</v>
      </c>
      <c r="H399" s="309"/>
      <c r="I399" s="317" t="s">
        <v>10778</v>
      </c>
      <c r="J399" s="290" t="s">
        <v>1788</v>
      </c>
      <c r="K399" s="290" t="s">
        <v>15250</v>
      </c>
      <c r="L399" s="244" t="str">
        <f>VLOOKUP($K399,[1]TONG_SL!$A$1:$D$65536,2,0)</f>
        <v>Chân giò heo muối vị Tayaki 450g</v>
      </c>
      <c r="M399" s="244"/>
      <c r="N399" s="244" t="str">
        <f t="shared" si="65"/>
        <v>K-C6</v>
      </c>
      <c r="O399" s="244"/>
      <c r="P399" s="244"/>
      <c r="Q399" s="244" t="str">
        <f>VLOOKUP(K399,TONG_SL!$A:$D,3,0)</f>
        <v>Túi</v>
      </c>
      <c r="R399" s="160">
        <v>2</v>
      </c>
      <c r="S399" s="159"/>
      <c r="T399" s="159" t="e">
        <f>VLOOKUP(VLOOKUP(G399,Ma_KH!$A:$R,18,0)&amp;K399,Gia_MB!$A:$F,6,0)</f>
        <v>#N/A</v>
      </c>
      <c r="U399" s="254" t="e">
        <f t="shared" si="66"/>
        <v>#N/A</v>
      </c>
      <c r="V399" s="159"/>
      <c r="W399" s="246" t="e">
        <f t="shared" si="67"/>
        <v>#N/A</v>
      </c>
      <c r="X399" s="247" t="str">
        <f t="shared" si="68"/>
        <v>8</v>
      </c>
      <c r="Y399" s="159"/>
      <c r="Z399" s="254" t="e">
        <f t="shared" si="69"/>
        <v>#N/A</v>
      </c>
      <c r="AA399" s="5">
        <f>VLOOKUP(G399,Ma_KH!$A:$R,14,0)</f>
        <v>1</v>
      </c>
    </row>
    <row r="400" spans="1:27" x14ac:dyDescent="0.25">
      <c r="A400" s="289">
        <v>46115</v>
      </c>
      <c r="B400" s="290">
        <v>24808</v>
      </c>
      <c r="C400" s="284" t="s">
        <v>15253</v>
      </c>
      <c r="D400" s="282">
        <v>46118</v>
      </c>
      <c r="E400" s="309"/>
      <c r="F400" s="300"/>
      <c r="G400" s="317" t="s">
        <v>10778</v>
      </c>
      <c r="H400" s="309"/>
      <c r="I400" s="317" t="s">
        <v>10778</v>
      </c>
      <c r="J400" s="290" t="s">
        <v>1788</v>
      </c>
      <c r="K400" s="290" t="s">
        <v>30</v>
      </c>
      <c r="L400" s="244" t="str">
        <f>VLOOKUP($K400,[1]TONG_SL!$A$1:$D$65536,2,0)</f>
        <v>Gà muối 500g</v>
      </c>
      <c r="M400" s="244"/>
      <c r="N400" s="244" t="str">
        <f t="shared" si="65"/>
        <v>K-C6</v>
      </c>
      <c r="O400" s="244"/>
      <c r="P400" s="244"/>
      <c r="Q400" s="244" t="str">
        <f>VLOOKUP(K400,TONG_SL!$A:$D,3,0)</f>
        <v>Túi</v>
      </c>
      <c r="R400" s="160">
        <v>2</v>
      </c>
      <c r="S400" s="159"/>
      <c r="T400" s="159">
        <f>VLOOKUP(VLOOKUP(G400,Ma_KH!$A:$R,18,0)&amp;K400,Gia_MB!$A:$F,6,0)</f>
        <v>105505.09999999999</v>
      </c>
      <c r="U400" s="254">
        <f t="shared" si="66"/>
        <v>211010.19999999998</v>
      </c>
      <c r="V400" s="159"/>
      <c r="W400" s="246">
        <f t="shared" si="67"/>
        <v>0</v>
      </c>
      <c r="X400" s="247" t="str">
        <f t="shared" si="68"/>
        <v>8</v>
      </c>
      <c r="Y400" s="159"/>
      <c r="Z400" s="254">
        <f t="shared" si="69"/>
        <v>16880.815999999999</v>
      </c>
      <c r="AA400" s="5">
        <f>VLOOKUP(G400,Ma_KH!$A:$R,14,0)</f>
        <v>1</v>
      </c>
    </row>
    <row r="401" spans="1:27" x14ac:dyDescent="0.25">
      <c r="A401" s="289">
        <v>46115</v>
      </c>
      <c r="B401" s="290">
        <v>24808</v>
      </c>
      <c r="C401" s="284" t="s">
        <v>15253</v>
      </c>
      <c r="D401" s="282">
        <v>46118</v>
      </c>
      <c r="E401" s="309"/>
      <c r="F401" s="300"/>
      <c r="G401" s="317" t="s">
        <v>10778</v>
      </c>
      <c r="H401" s="309"/>
      <c r="I401" s="317" t="s">
        <v>10778</v>
      </c>
      <c r="J401" s="290" t="s">
        <v>1788</v>
      </c>
      <c r="K401" s="290" t="s">
        <v>32</v>
      </c>
      <c r="L401" s="244" t="str">
        <f>VLOOKUP($K401,[1]TONG_SL!$A$1:$D$65536,2,0)</f>
        <v>Giò Tai Lưỡi Xào 250g</v>
      </c>
      <c r="M401" s="244"/>
      <c r="N401" s="244" t="str">
        <f t="shared" si="65"/>
        <v>K-C6</v>
      </c>
      <c r="O401" s="244"/>
      <c r="P401" s="244"/>
      <c r="Q401" s="244" t="str">
        <f>VLOOKUP(K401,TONG_SL!$A:$D,3,0)</f>
        <v>Túi</v>
      </c>
      <c r="R401" s="160">
        <v>2</v>
      </c>
      <c r="S401" s="159"/>
      <c r="T401" s="159">
        <f>VLOOKUP(VLOOKUP(G401,Ma_KH!$A:$R,18,0)&amp;K401,Gia_MB!$A:$F,6,0)</f>
        <v>47673.85</v>
      </c>
      <c r="U401" s="254">
        <f t="shared" si="66"/>
        <v>95347.7</v>
      </c>
      <c r="V401" s="159"/>
      <c r="W401" s="246">
        <f t="shared" si="67"/>
        <v>0</v>
      </c>
      <c r="X401" s="247" t="str">
        <f t="shared" si="68"/>
        <v>8</v>
      </c>
      <c r="Y401" s="159"/>
      <c r="Z401" s="254">
        <f t="shared" si="69"/>
        <v>7627.8159999999998</v>
      </c>
      <c r="AA401" s="5">
        <f>VLOOKUP(G401,Ma_KH!$A:$R,14,0)</f>
        <v>1</v>
      </c>
    </row>
    <row r="402" spans="1:27" x14ac:dyDescent="0.25">
      <c r="A402" s="289">
        <v>46115</v>
      </c>
      <c r="B402" s="290">
        <v>24808</v>
      </c>
      <c r="C402" s="284" t="s">
        <v>15253</v>
      </c>
      <c r="D402" s="282">
        <v>46118</v>
      </c>
      <c r="E402" s="309"/>
      <c r="F402" s="300"/>
      <c r="G402" s="317" t="s">
        <v>10778</v>
      </c>
      <c r="H402" s="309"/>
      <c r="I402" s="317" t="s">
        <v>10778</v>
      </c>
      <c r="J402" s="290" t="s">
        <v>1788</v>
      </c>
      <c r="K402" s="290" t="s">
        <v>48</v>
      </c>
      <c r="L402" s="244" t="str">
        <f>VLOOKUP($K402,[1]TONG_SL!$A$1:$D$65536,2,0)</f>
        <v>Mọc Nấm Hương 250g</v>
      </c>
      <c r="M402" s="244"/>
      <c r="N402" s="244" t="str">
        <f t="shared" si="65"/>
        <v>K-C6</v>
      </c>
      <c r="O402" s="244"/>
      <c r="P402" s="244"/>
      <c r="Q402" s="244" t="str">
        <f>VLOOKUP(K402,TONG_SL!$A:$D,3,0)</f>
        <v>Túi</v>
      </c>
      <c r="R402" s="160">
        <v>2</v>
      </c>
      <c r="S402" s="159"/>
      <c r="T402" s="159">
        <f>VLOOKUP(VLOOKUP(G402,Ma_KH!$A:$R,18,0)&amp;K402,Gia_MB!$A:$F,6,0)</f>
        <v>43700</v>
      </c>
      <c r="U402" s="254">
        <f t="shared" si="66"/>
        <v>87400</v>
      </c>
      <c r="V402" s="159"/>
      <c r="W402" s="246">
        <f t="shared" si="67"/>
        <v>0</v>
      </c>
      <c r="X402" s="247" t="str">
        <f t="shared" si="68"/>
        <v>8</v>
      </c>
      <c r="Y402" s="159"/>
      <c r="Z402" s="254">
        <f t="shared" si="69"/>
        <v>6992</v>
      </c>
      <c r="AA402" s="5">
        <f>VLOOKUP(G402,Ma_KH!$A:$R,14,0)</f>
        <v>1</v>
      </c>
    </row>
    <row r="403" spans="1:27" x14ac:dyDescent="0.25">
      <c r="A403" s="289">
        <v>46115</v>
      </c>
      <c r="B403" s="290">
        <v>24808</v>
      </c>
      <c r="C403" s="284" t="s">
        <v>15253</v>
      </c>
      <c r="D403" s="282">
        <v>46118</v>
      </c>
      <c r="E403" s="309"/>
      <c r="F403" s="300"/>
      <c r="G403" s="317" t="s">
        <v>10778</v>
      </c>
      <c r="H403" s="309"/>
      <c r="I403" s="317" t="s">
        <v>10778</v>
      </c>
      <c r="J403" s="290" t="s">
        <v>1788</v>
      </c>
      <c r="K403" s="290" t="s">
        <v>37</v>
      </c>
      <c r="L403" s="244" t="str">
        <f>VLOOKUP($K403,[1]TONG_SL!$A$1:$D$65536,2,0)</f>
        <v>Chả cốm 300g</v>
      </c>
      <c r="M403" s="244"/>
      <c r="N403" s="244" t="str">
        <f t="shared" si="65"/>
        <v>K-C6</v>
      </c>
      <c r="O403" s="244"/>
      <c r="P403" s="244"/>
      <c r="Q403" s="244" t="str">
        <f>VLOOKUP(K403,TONG_SL!$A:$D,3,0)</f>
        <v>Túi</v>
      </c>
      <c r="R403" s="160">
        <v>2</v>
      </c>
      <c r="S403" s="159"/>
      <c r="T403" s="159">
        <f>VLOOKUP(VLOOKUP(G403,Ma_KH!$A:$R,18,0)&amp;K403,Gia_MB!$A:$F,6,0)</f>
        <v>70537.5</v>
      </c>
      <c r="U403" s="254">
        <f t="shared" si="66"/>
        <v>141075</v>
      </c>
      <c r="V403" s="159"/>
      <c r="W403" s="246">
        <f t="shared" si="67"/>
        <v>0</v>
      </c>
      <c r="X403" s="247" t="str">
        <f t="shared" si="68"/>
        <v>8</v>
      </c>
      <c r="Y403" s="159"/>
      <c r="Z403" s="254">
        <f t="shared" si="69"/>
        <v>11286</v>
      </c>
      <c r="AA403" s="5">
        <f>VLOOKUP(G403,Ma_KH!$A:$R,14,0)</f>
        <v>1</v>
      </c>
    </row>
    <row r="404" spans="1:27" x14ac:dyDescent="0.25">
      <c r="A404" s="289">
        <v>46118</v>
      </c>
      <c r="B404" s="290">
        <v>24895</v>
      </c>
      <c r="C404" s="284" t="s">
        <v>15253</v>
      </c>
      <c r="D404" s="282">
        <v>46118</v>
      </c>
      <c r="E404" s="309"/>
      <c r="F404" s="300"/>
      <c r="G404" s="317" t="s">
        <v>12087</v>
      </c>
      <c r="H404" s="309"/>
      <c r="I404" s="317" t="s">
        <v>12087</v>
      </c>
      <c r="J404" s="290" t="s">
        <v>1788</v>
      </c>
      <c r="K404" s="290" t="s">
        <v>27</v>
      </c>
      <c r="L404" s="244" t="str">
        <f>VLOOKUP($K404,[1]TONG_SL!$A$1:$D$65536,2,0)</f>
        <v>Chân giò heo muối 300g</v>
      </c>
      <c r="M404" s="244"/>
      <c r="N404" s="244" t="str">
        <f t="shared" si="65"/>
        <v>K-C6</v>
      </c>
      <c r="O404" s="244"/>
      <c r="P404" s="244"/>
      <c r="Q404" s="244" t="str">
        <f>VLOOKUP(K404,TONG_SL!$A:$D,3,0)</f>
        <v>Túi</v>
      </c>
      <c r="R404" s="160">
        <v>6</v>
      </c>
      <c r="S404" s="159"/>
      <c r="T404" s="159">
        <f>VLOOKUP(VLOOKUP(G404,Ma_KH!$A:$R,18,0)&amp;K404,Gia_MB!$A:$F,6,0)</f>
        <v>69025</v>
      </c>
      <c r="U404" s="254">
        <f t="shared" si="66"/>
        <v>414150</v>
      </c>
      <c r="V404" s="159"/>
      <c r="W404" s="246">
        <f t="shared" si="67"/>
        <v>0</v>
      </c>
      <c r="X404" s="247" t="str">
        <f t="shared" si="68"/>
        <v>8</v>
      </c>
      <c r="Y404" s="159"/>
      <c r="Z404" s="254">
        <f t="shared" si="69"/>
        <v>33132</v>
      </c>
      <c r="AA404" s="5">
        <f>VLOOKUP(G404,Ma_KH!$A:$R,14,0)</f>
        <v>51</v>
      </c>
    </row>
    <row r="405" spans="1:27" x14ac:dyDescent="0.25">
      <c r="A405" s="289">
        <v>46118</v>
      </c>
      <c r="B405" s="290">
        <v>24895</v>
      </c>
      <c r="C405" s="284" t="s">
        <v>15253</v>
      </c>
      <c r="D405" s="282">
        <v>46118</v>
      </c>
      <c r="E405" s="309"/>
      <c r="F405" s="300"/>
      <c r="G405" s="317" t="s">
        <v>12087</v>
      </c>
      <c r="H405" s="309"/>
      <c r="I405" s="317" t="s">
        <v>12087</v>
      </c>
      <c r="J405" s="290" t="s">
        <v>1788</v>
      </c>
      <c r="K405" s="290" t="s">
        <v>32</v>
      </c>
      <c r="L405" s="244" t="str">
        <f>VLOOKUP($K405,[1]TONG_SL!$A$1:$D$65536,2,0)</f>
        <v>Giò Tai Lưỡi Xào 250g</v>
      </c>
      <c r="M405" s="244"/>
      <c r="N405" s="244" t="str">
        <f t="shared" si="65"/>
        <v>K-C6</v>
      </c>
      <c r="O405" s="244"/>
      <c r="P405" s="244"/>
      <c r="Q405" s="244" t="str">
        <f>VLOOKUP(K405,TONG_SL!$A:$D,3,0)</f>
        <v>Túi</v>
      </c>
      <c r="R405" s="160">
        <v>6</v>
      </c>
      <c r="S405" s="159"/>
      <c r="T405" s="159">
        <f>VLOOKUP(VLOOKUP(G405,Ma_KH!$A:$R,18,0)&amp;K405,Gia_MB!$A:$F,6,0)</f>
        <v>47172</v>
      </c>
      <c r="U405" s="254">
        <f t="shared" si="66"/>
        <v>283032</v>
      </c>
      <c r="V405" s="159"/>
      <c r="W405" s="246">
        <f t="shared" si="67"/>
        <v>0</v>
      </c>
      <c r="X405" s="247" t="str">
        <f t="shared" si="68"/>
        <v>8</v>
      </c>
      <c r="Y405" s="159"/>
      <c r="Z405" s="254">
        <f t="shared" si="69"/>
        <v>22642.560000000001</v>
      </c>
      <c r="AA405" s="5">
        <f>VLOOKUP(G405,Ma_KH!$A:$R,14,0)</f>
        <v>51</v>
      </c>
    </row>
    <row r="406" spans="1:27" x14ac:dyDescent="0.25">
      <c r="A406" s="289">
        <v>46118</v>
      </c>
      <c r="B406" s="290">
        <v>24895</v>
      </c>
      <c r="C406" s="284" t="s">
        <v>15253</v>
      </c>
      <c r="D406" s="282">
        <v>46118</v>
      </c>
      <c r="E406" s="309"/>
      <c r="F406" s="300"/>
      <c r="G406" s="317" t="s">
        <v>12087</v>
      </c>
      <c r="H406" s="309"/>
      <c r="I406" s="317" t="s">
        <v>12087</v>
      </c>
      <c r="J406" s="290" t="s">
        <v>1788</v>
      </c>
      <c r="K406" s="290" t="s">
        <v>30</v>
      </c>
      <c r="L406" s="244" t="str">
        <f>VLOOKUP($K406,[1]TONG_SL!$A$1:$D$65536,2,0)</f>
        <v>Gà muối 500g</v>
      </c>
      <c r="M406" s="244"/>
      <c r="N406" s="244" t="str">
        <f t="shared" si="65"/>
        <v>K-C6</v>
      </c>
      <c r="O406" s="244"/>
      <c r="P406" s="244"/>
      <c r="Q406" s="244" t="str">
        <f>VLOOKUP(K406,TONG_SL!$A:$D,3,0)</f>
        <v>Túi</v>
      </c>
      <c r="R406" s="160">
        <v>2</v>
      </c>
      <c r="S406" s="159"/>
      <c r="T406" s="159">
        <f>VLOOKUP(VLOOKUP(G406,Ma_KH!$A:$R,18,0)&amp;K406,Gia_MB!$A:$F,6,0)</f>
        <v>109614</v>
      </c>
      <c r="U406" s="254">
        <f t="shared" si="66"/>
        <v>219228</v>
      </c>
      <c r="V406" s="159"/>
      <c r="W406" s="246">
        <f t="shared" si="67"/>
        <v>0</v>
      </c>
      <c r="X406" s="247" t="str">
        <f t="shared" si="68"/>
        <v>8</v>
      </c>
      <c r="Y406" s="159"/>
      <c r="Z406" s="254">
        <f t="shared" si="69"/>
        <v>17538.240000000002</v>
      </c>
      <c r="AA406" s="5">
        <f>VLOOKUP(G406,Ma_KH!$A:$R,14,0)</f>
        <v>51</v>
      </c>
    </row>
    <row r="407" spans="1:27" x14ac:dyDescent="0.25">
      <c r="A407" s="289">
        <v>46115</v>
      </c>
      <c r="B407" s="290">
        <v>24809</v>
      </c>
      <c r="C407" s="284" t="s">
        <v>15253</v>
      </c>
      <c r="D407" s="282">
        <v>46118</v>
      </c>
      <c r="E407" s="309"/>
      <c r="F407" s="300"/>
      <c r="G407" s="317" t="s">
        <v>10774</v>
      </c>
      <c r="H407" s="309"/>
      <c r="I407" s="317" t="s">
        <v>10774</v>
      </c>
      <c r="J407" s="290" t="s">
        <v>1788</v>
      </c>
      <c r="K407" s="290" t="s">
        <v>27</v>
      </c>
      <c r="L407" s="244" t="str">
        <f>VLOOKUP($K407,[1]TONG_SL!$A$1:$D$65536,2,0)</f>
        <v>Chân giò heo muối 300g</v>
      </c>
      <c r="M407" s="244"/>
      <c r="N407" s="244" t="str">
        <f t="shared" si="65"/>
        <v>K-C6</v>
      </c>
      <c r="O407" s="244"/>
      <c r="P407" s="244"/>
      <c r="Q407" s="244" t="str">
        <f>VLOOKUP(K407,TONG_SL!$A:$D,3,0)</f>
        <v>Túi</v>
      </c>
      <c r="R407" s="160">
        <v>3</v>
      </c>
      <c r="S407" s="159"/>
      <c r="T407" s="159">
        <f>VLOOKUP(VLOOKUP(G407,Ma_KH!$A:$R,18,0)&amp;K407,Gia_MB!$A:$F,6,0)</f>
        <v>69759.45</v>
      </c>
      <c r="U407" s="254">
        <f t="shared" si="66"/>
        <v>209278.34999999998</v>
      </c>
      <c r="V407" s="159"/>
      <c r="W407" s="246">
        <f t="shared" si="67"/>
        <v>0</v>
      </c>
      <c r="X407" s="247" t="str">
        <f t="shared" si="68"/>
        <v>8</v>
      </c>
      <c r="Y407" s="159"/>
      <c r="Z407" s="254">
        <f t="shared" si="69"/>
        <v>16742.268</v>
      </c>
      <c r="AA407" s="5">
        <f>VLOOKUP(G407,Ma_KH!$A:$R,14,0)</f>
        <v>1</v>
      </c>
    </row>
    <row r="408" spans="1:27" x14ac:dyDescent="0.25">
      <c r="A408" s="289">
        <v>46115</v>
      </c>
      <c r="B408" s="290">
        <v>24809</v>
      </c>
      <c r="C408" s="284" t="s">
        <v>15253</v>
      </c>
      <c r="D408" s="282">
        <v>46118</v>
      </c>
      <c r="E408" s="309"/>
      <c r="F408" s="300"/>
      <c r="G408" s="317" t="s">
        <v>10774</v>
      </c>
      <c r="H408" s="309"/>
      <c r="I408" s="317" t="s">
        <v>10774</v>
      </c>
      <c r="J408" s="290" t="s">
        <v>1788</v>
      </c>
      <c r="K408" s="290" t="s">
        <v>15250</v>
      </c>
      <c r="L408" s="244" t="str">
        <f>VLOOKUP($K408,[1]TONG_SL!$A$1:$D$65536,2,0)</f>
        <v>Chân giò heo muối vị Tayaki 450g</v>
      </c>
      <c r="M408" s="244"/>
      <c r="N408" s="244" t="str">
        <f t="shared" si="65"/>
        <v>K-C6</v>
      </c>
      <c r="O408" s="244"/>
      <c r="P408" s="244"/>
      <c r="Q408" s="244" t="str">
        <f>VLOOKUP(K408,TONG_SL!$A:$D,3,0)</f>
        <v>Túi</v>
      </c>
      <c r="R408" s="160">
        <v>2</v>
      </c>
      <c r="S408" s="159"/>
      <c r="T408" s="159" t="e">
        <f>VLOOKUP(VLOOKUP(G408,Ma_KH!$A:$R,18,0)&amp;K408,Gia_MB!$A:$F,6,0)</f>
        <v>#N/A</v>
      </c>
      <c r="U408" s="254" t="e">
        <f t="shared" si="66"/>
        <v>#N/A</v>
      </c>
      <c r="V408" s="159"/>
      <c r="W408" s="246" t="e">
        <f t="shared" si="67"/>
        <v>#N/A</v>
      </c>
      <c r="X408" s="247" t="str">
        <f t="shared" si="68"/>
        <v>8</v>
      </c>
      <c r="Y408" s="159"/>
      <c r="Z408" s="254" t="e">
        <f t="shared" si="69"/>
        <v>#N/A</v>
      </c>
      <c r="AA408" s="5">
        <f>VLOOKUP(G408,Ma_KH!$A:$R,14,0)</f>
        <v>1</v>
      </c>
    </row>
    <row r="409" spans="1:27" x14ac:dyDescent="0.25">
      <c r="A409" s="289">
        <v>46115</v>
      </c>
      <c r="B409" s="290">
        <v>24809</v>
      </c>
      <c r="C409" s="284" t="s">
        <v>15253</v>
      </c>
      <c r="D409" s="282">
        <v>46118</v>
      </c>
      <c r="E409" s="309"/>
      <c r="F409" s="300"/>
      <c r="G409" s="317" t="s">
        <v>10774</v>
      </c>
      <c r="H409" s="309"/>
      <c r="I409" s="317" t="s">
        <v>10774</v>
      </c>
      <c r="J409" s="290" t="s">
        <v>1788</v>
      </c>
      <c r="K409" s="290" t="s">
        <v>32</v>
      </c>
      <c r="L409" s="244" t="str">
        <f>VLOOKUP($K409,[1]TONG_SL!$A$1:$D$65536,2,0)</f>
        <v>Giò Tai Lưỡi Xào 250g</v>
      </c>
      <c r="M409" s="244"/>
      <c r="N409" s="244" t="str">
        <f t="shared" si="65"/>
        <v>K-C6</v>
      </c>
      <c r="O409" s="244"/>
      <c r="P409" s="244"/>
      <c r="Q409" s="244" t="str">
        <f>VLOOKUP(K409,TONG_SL!$A:$D,3,0)</f>
        <v>Túi</v>
      </c>
      <c r="R409" s="160">
        <v>2</v>
      </c>
      <c r="S409" s="159"/>
      <c r="T409" s="159">
        <f>VLOOKUP(VLOOKUP(G409,Ma_KH!$A:$R,18,0)&amp;K409,Gia_MB!$A:$F,6,0)</f>
        <v>47673.85</v>
      </c>
      <c r="U409" s="254">
        <f t="shared" si="66"/>
        <v>95347.7</v>
      </c>
      <c r="V409" s="159"/>
      <c r="W409" s="246">
        <f t="shared" si="67"/>
        <v>0</v>
      </c>
      <c r="X409" s="247" t="str">
        <f t="shared" si="68"/>
        <v>8</v>
      </c>
      <c r="Y409" s="159"/>
      <c r="Z409" s="254">
        <f t="shared" si="69"/>
        <v>7627.8159999999998</v>
      </c>
      <c r="AA409" s="5">
        <f>VLOOKUP(G409,Ma_KH!$A:$R,14,0)</f>
        <v>1</v>
      </c>
    </row>
    <row r="410" spans="1:27" x14ac:dyDescent="0.25">
      <c r="A410" s="289">
        <v>46115</v>
      </c>
      <c r="B410" s="290">
        <v>24809</v>
      </c>
      <c r="C410" s="284" t="s">
        <v>15253</v>
      </c>
      <c r="D410" s="282">
        <v>46118</v>
      </c>
      <c r="E410" s="309"/>
      <c r="F410" s="300"/>
      <c r="G410" s="317" t="s">
        <v>10774</v>
      </c>
      <c r="H410" s="309"/>
      <c r="I410" s="317" t="s">
        <v>10774</v>
      </c>
      <c r="J410" s="290" t="s">
        <v>1788</v>
      </c>
      <c r="K410" s="290" t="s">
        <v>34</v>
      </c>
      <c r="L410" s="244" t="str">
        <f>VLOOKUP($K410,[1]TONG_SL!$A$1:$D$65536,2,0)</f>
        <v>Tai heo muối 200g</v>
      </c>
      <c r="M410" s="244"/>
      <c r="N410" s="244" t="str">
        <f t="shared" si="65"/>
        <v>K-C6</v>
      </c>
      <c r="O410" s="244"/>
      <c r="P410" s="244"/>
      <c r="Q410" s="244" t="str">
        <f>VLOOKUP(K410,TONG_SL!$A:$D,3,0)</f>
        <v>Túi</v>
      </c>
      <c r="R410" s="160">
        <v>2</v>
      </c>
      <c r="S410" s="159"/>
      <c r="T410" s="159">
        <f>VLOOKUP(VLOOKUP(G410,Ma_KH!$A:$R,18,0)&amp;K410,Gia_MB!$A:$F,6,0)</f>
        <v>52815.25</v>
      </c>
      <c r="U410" s="254">
        <f t="shared" si="66"/>
        <v>105630.5</v>
      </c>
      <c r="V410" s="159"/>
      <c r="W410" s="246">
        <f t="shared" si="67"/>
        <v>0</v>
      </c>
      <c r="X410" s="247" t="str">
        <f t="shared" si="68"/>
        <v>8</v>
      </c>
      <c r="Y410" s="159"/>
      <c r="Z410" s="254">
        <f t="shared" si="69"/>
        <v>8450.44</v>
      </c>
      <c r="AA410" s="5">
        <f>VLOOKUP(G410,Ma_KH!$A:$R,14,0)</f>
        <v>1</v>
      </c>
    </row>
    <row r="411" spans="1:27" x14ac:dyDescent="0.25">
      <c r="A411" s="289">
        <v>46115</v>
      </c>
      <c r="B411" s="290">
        <v>24814</v>
      </c>
      <c r="C411" s="284" t="s">
        <v>15253</v>
      </c>
      <c r="D411" s="282">
        <v>46118</v>
      </c>
      <c r="E411" s="309"/>
      <c r="F411" s="300"/>
      <c r="G411" s="317" t="s">
        <v>10764</v>
      </c>
      <c r="H411" s="309"/>
      <c r="I411" s="317" t="s">
        <v>10764</v>
      </c>
      <c r="J411" s="290" t="s">
        <v>1788</v>
      </c>
      <c r="K411" s="290" t="s">
        <v>27</v>
      </c>
      <c r="L411" s="244" t="str">
        <f>VLOOKUP($K411,[1]TONG_SL!$A$1:$D$65536,2,0)</f>
        <v>Chân giò heo muối 300g</v>
      </c>
      <c r="M411" s="244"/>
      <c r="N411" s="244" t="str">
        <f t="shared" si="65"/>
        <v>K-C6</v>
      </c>
      <c r="O411" s="244"/>
      <c r="P411" s="244"/>
      <c r="Q411" s="244" t="str">
        <f>VLOOKUP(K411,TONG_SL!$A:$D,3,0)</f>
        <v>Túi</v>
      </c>
      <c r="R411" s="160">
        <v>2</v>
      </c>
      <c r="S411" s="159"/>
      <c r="T411" s="159">
        <f>VLOOKUP(VLOOKUP(G411,Ma_KH!$A:$R,18,0)&amp;K411,Gia_MB!$A:$F,6,0)</f>
        <v>69759.45</v>
      </c>
      <c r="U411" s="254">
        <f t="shared" si="66"/>
        <v>139518.9</v>
      </c>
      <c r="V411" s="159"/>
      <c r="W411" s="246">
        <f t="shared" si="67"/>
        <v>0</v>
      </c>
      <c r="X411" s="247" t="str">
        <f t="shared" si="68"/>
        <v>8</v>
      </c>
      <c r="Y411" s="159"/>
      <c r="Z411" s="254">
        <f t="shared" si="69"/>
        <v>11161.512000000001</v>
      </c>
      <c r="AA411" s="5">
        <f>VLOOKUP(G411,Ma_KH!$A:$R,14,0)</f>
        <v>1</v>
      </c>
    </row>
    <row r="412" spans="1:27" x14ac:dyDescent="0.25">
      <c r="A412" s="289">
        <v>46115</v>
      </c>
      <c r="B412" s="290">
        <v>24814</v>
      </c>
      <c r="C412" s="284" t="s">
        <v>15253</v>
      </c>
      <c r="D412" s="282">
        <v>46118</v>
      </c>
      <c r="E412" s="309"/>
      <c r="F412" s="300"/>
      <c r="G412" s="317" t="s">
        <v>10764</v>
      </c>
      <c r="H412" s="309"/>
      <c r="I412" s="317" t="s">
        <v>10764</v>
      </c>
      <c r="J412" s="290" t="s">
        <v>1788</v>
      </c>
      <c r="K412" s="290" t="s">
        <v>32</v>
      </c>
      <c r="L412" s="244" t="str">
        <f>VLOOKUP($K412,[1]TONG_SL!$A$1:$D$65536,2,0)</f>
        <v>Giò Tai Lưỡi Xào 250g</v>
      </c>
      <c r="M412" s="244"/>
      <c r="N412" s="244" t="str">
        <f t="shared" si="65"/>
        <v>K-C6</v>
      </c>
      <c r="O412" s="244"/>
      <c r="P412" s="244"/>
      <c r="Q412" s="244" t="str">
        <f>VLOOKUP(K412,TONG_SL!$A:$D,3,0)</f>
        <v>Túi</v>
      </c>
      <c r="R412" s="159">
        <v>3</v>
      </c>
      <c r="S412" s="159"/>
      <c r="T412" s="159">
        <f>VLOOKUP(VLOOKUP(G412,Ma_KH!$A:$R,18,0)&amp;K412,Gia_MB!$A:$F,6,0)</f>
        <v>47673.85</v>
      </c>
      <c r="U412" s="254">
        <f t="shared" si="66"/>
        <v>143021.54999999999</v>
      </c>
      <c r="V412" s="159"/>
      <c r="W412" s="246">
        <f t="shared" si="67"/>
        <v>0</v>
      </c>
      <c r="X412" s="247" t="str">
        <f t="shared" si="68"/>
        <v>8</v>
      </c>
      <c r="Y412" s="159"/>
      <c r="Z412" s="254">
        <f t="shared" si="69"/>
        <v>11441.724</v>
      </c>
      <c r="AA412" s="5">
        <f>VLOOKUP(G412,Ma_KH!$A:$R,14,0)</f>
        <v>1</v>
      </c>
    </row>
    <row r="413" spans="1:27" x14ac:dyDescent="0.25">
      <c r="A413" s="289">
        <v>46115</v>
      </c>
      <c r="B413" s="290">
        <v>24814</v>
      </c>
      <c r="C413" s="284" t="s">
        <v>15253</v>
      </c>
      <c r="D413" s="282">
        <v>46118</v>
      </c>
      <c r="E413" s="309"/>
      <c r="F413" s="300"/>
      <c r="G413" s="317" t="s">
        <v>10764</v>
      </c>
      <c r="H413" s="309"/>
      <c r="I413" s="317" t="s">
        <v>10764</v>
      </c>
      <c r="J413" s="290" t="s">
        <v>1788</v>
      </c>
      <c r="K413" s="290" t="s">
        <v>34</v>
      </c>
      <c r="L413" s="244" t="str">
        <f>VLOOKUP($K413,[1]TONG_SL!$A$1:$D$65536,2,0)</f>
        <v>Tai heo muối 200g</v>
      </c>
      <c r="M413" s="244"/>
      <c r="N413" s="244" t="str">
        <f t="shared" si="65"/>
        <v>K-C6</v>
      </c>
      <c r="O413" s="244"/>
      <c r="P413" s="244"/>
      <c r="Q413" s="244" t="str">
        <f>VLOOKUP(K413,TONG_SL!$A:$D,3,0)</f>
        <v>Túi</v>
      </c>
      <c r="R413" s="160">
        <v>3</v>
      </c>
      <c r="S413" s="159"/>
      <c r="T413" s="159">
        <f>VLOOKUP(VLOOKUP(G413,Ma_KH!$A:$R,18,0)&amp;K413,Gia_MB!$A:$F,6,0)</f>
        <v>52815.25</v>
      </c>
      <c r="U413" s="254">
        <f t="shared" si="66"/>
        <v>158445.75</v>
      </c>
      <c r="V413" s="159"/>
      <c r="W413" s="246">
        <f t="shared" si="67"/>
        <v>0</v>
      </c>
      <c r="X413" s="247" t="str">
        <f t="shared" si="68"/>
        <v>8</v>
      </c>
      <c r="Y413" s="159"/>
      <c r="Z413" s="254">
        <f t="shared" si="69"/>
        <v>12675.66</v>
      </c>
      <c r="AA413" s="5">
        <f>VLOOKUP(G413,Ma_KH!$A:$R,14,0)</f>
        <v>1</v>
      </c>
    </row>
    <row r="414" spans="1:27" x14ac:dyDescent="0.25">
      <c r="A414" s="289">
        <v>46115</v>
      </c>
      <c r="B414" s="290">
        <v>24814</v>
      </c>
      <c r="C414" s="284" t="s">
        <v>15253</v>
      </c>
      <c r="D414" s="282">
        <v>46118</v>
      </c>
      <c r="E414" s="309"/>
      <c r="F414" s="300"/>
      <c r="G414" s="317" t="s">
        <v>10764</v>
      </c>
      <c r="H414" s="309"/>
      <c r="I414" s="317" t="s">
        <v>10764</v>
      </c>
      <c r="J414" s="290" t="s">
        <v>1788</v>
      </c>
      <c r="K414" s="290" t="s">
        <v>37</v>
      </c>
      <c r="L414" s="244" t="str">
        <f>VLOOKUP($K414,[1]TONG_SL!$A$1:$D$65536,2,0)</f>
        <v>Chả cốm 300g</v>
      </c>
      <c r="M414" s="244"/>
      <c r="N414" s="244" t="str">
        <f t="shared" si="65"/>
        <v>K-C6</v>
      </c>
      <c r="O414" s="244"/>
      <c r="P414" s="244"/>
      <c r="Q414" s="244" t="str">
        <f>VLOOKUP(K414,TONG_SL!$A:$D,3,0)</f>
        <v>Túi</v>
      </c>
      <c r="R414" s="160">
        <v>3</v>
      </c>
      <c r="S414" s="159"/>
      <c r="T414" s="159">
        <f>VLOOKUP(VLOOKUP(G414,Ma_KH!$A:$R,18,0)&amp;K414,Gia_MB!$A:$F,6,0)</f>
        <v>70537.5</v>
      </c>
      <c r="U414" s="254">
        <f t="shared" si="66"/>
        <v>211612.5</v>
      </c>
      <c r="V414" s="159"/>
      <c r="W414" s="246">
        <f t="shared" si="67"/>
        <v>0</v>
      </c>
      <c r="X414" s="247" t="str">
        <f t="shared" si="68"/>
        <v>8</v>
      </c>
      <c r="Y414" s="159"/>
      <c r="Z414" s="254">
        <f t="shared" si="69"/>
        <v>16929</v>
      </c>
      <c r="AA414" s="5">
        <f>VLOOKUP(G414,Ma_KH!$A:$R,14,0)</f>
        <v>1</v>
      </c>
    </row>
    <row r="415" spans="1:27" x14ac:dyDescent="0.25">
      <c r="A415" s="289">
        <v>46115</v>
      </c>
      <c r="B415" s="290">
        <v>24814</v>
      </c>
      <c r="C415" s="284" t="s">
        <v>15253</v>
      </c>
      <c r="D415" s="282">
        <v>46118</v>
      </c>
      <c r="E415" s="309"/>
      <c r="F415" s="300"/>
      <c r="G415" s="317" t="s">
        <v>10764</v>
      </c>
      <c r="H415" s="309"/>
      <c r="I415" s="317" t="s">
        <v>10764</v>
      </c>
      <c r="J415" s="290" t="s">
        <v>1788</v>
      </c>
      <c r="K415" s="290" t="s">
        <v>48</v>
      </c>
      <c r="L415" s="244" t="str">
        <f>VLOOKUP($K415,[1]TONG_SL!$A$1:$D$65536,2,0)</f>
        <v>Mọc Nấm Hương 250g</v>
      </c>
      <c r="M415" s="244"/>
      <c r="N415" s="244" t="str">
        <f t="shared" si="65"/>
        <v>K-C6</v>
      </c>
      <c r="O415" s="244"/>
      <c r="P415" s="244"/>
      <c r="Q415" s="244" t="str">
        <f>VLOOKUP(K415,TONG_SL!$A:$D,3,0)</f>
        <v>Túi</v>
      </c>
      <c r="R415" s="160">
        <v>3</v>
      </c>
      <c r="S415" s="159"/>
      <c r="T415" s="159">
        <f>VLOOKUP(VLOOKUP(G415,Ma_KH!$A:$R,18,0)&amp;K415,Gia_MB!$A:$F,6,0)</f>
        <v>43700</v>
      </c>
      <c r="U415" s="254">
        <f t="shared" si="66"/>
        <v>131100</v>
      </c>
      <c r="V415" s="159"/>
      <c r="W415" s="246">
        <f t="shared" si="67"/>
        <v>0</v>
      </c>
      <c r="X415" s="247" t="str">
        <f t="shared" si="68"/>
        <v>8</v>
      </c>
      <c r="Y415" s="159"/>
      <c r="Z415" s="254">
        <f t="shared" si="69"/>
        <v>10488</v>
      </c>
      <c r="AA415" s="5">
        <f>VLOOKUP(G415,Ma_KH!$A:$R,14,0)</f>
        <v>1</v>
      </c>
    </row>
    <row r="416" spans="1:27" x14ac:dyDescent="0.25">
      <c r="A416" s="289">
        <v>46115</v>
      </c>
      <c r="B416" s="290">
        <v>24817</v>
      </c>
      <c r="C416" s="284" t="s">
        <v>15253</v>
      </c>
      <c r="D416" s="282">
        <v>46118</v>
      </c>
      <c r="E416" s="309"/>
      <c r="F416" s="300"/>
      <c r="G416" s="317" t="s">
        <v>10776</v>
      </c>
      <c r="H416" s="309"/>
      <c r="I416" s="317" t="s">
        <v>10776</v>
      </c>
      <c r="J416" s="290" t="s">
        <v>1788</v>
      </c>
      <c r="K416" s="290" t="s">
        <v>551</v>
      </c>
      <c r="L416" s="244" t="str">
        <f>VLOOKUP($K416,[1]TONG_SL!$A$1:$D$65536,2,0)</f>
        <v>Chân giò heo muối 100g</v>
      </c>
      <c r="M416" s="244"/>
      <c r="N416" s="244" t="str">
        <f t="shared" si="65"/>
        <v>K-C6</v>
      </c>
      <c r="O416" s="244"/>
      <c r="P416" s="244"/>
      <c r="Q416" s="244" t="str">
        <f>VLOOKUP(K416,TONG_SL!$A:$D,3,0)</f>
        <v>Gói</v>
      </c>
      <c r="R416" s="160">
        <v>3</v>
      </c>
      <c r="S416" s="159"/>
      <c r="T416" s="159">
        <f>VLOOKUP(VLOOKUP(G416,Ma_KH!$A:$R,18,0)&amp;K416,Gia_MB!$A:$F,6,0)</f>
        <v>23321.55</v>
      </c>
      <c r="U416" s="254">
        <f t="shared" si="66"/>
        <v>69964.649999999994</v>
      </c>
      <c r="V416" s="159"/>
      <c r="W416" s="246">
        <f t="shared" si="67"/>
        <v>0</v>
      </c>
      <c r="X416" s="247" t="str">
        <f t="shared" si="68"/>
        <v>8</v>
      </c>
      <c r="Y416" s="159"/>
      <c r="Z416" s="254">
        <f t="shared" si="69"/>
        <v>5597.1719999999996</v>
      </c>
      <c r="AA416" s="5">
        <f>VLOOKUP(G416,Ma_KH!$A:$R,14,0)</f>
        <v>1</v>
      </c>
    </row>
    <row r="417" spans="1:27" x14ac:dyDescent="0.25">
      <c r="A417" s="289">
        <v>46115</v>
      </c>
      <c r="B417" s="290">
        <v>24817</v>
      </c>
      <c r="C417" s="284" t="s">
        <v>15253</v>
      </c>
      <c r="D417" s="282">
        <v>46118</v>
      </c>
      <c r="E417" s="309"/>
      <c r="F417" s="300"/>
      <c r="G417" s="317" t="s">
        <v>10776</v>
      </c>
      <c r="H417" s="309"/>
      <c r="I417" s="317" t="s">
        <v>10776</v>
      </c>
      <c r="J417" s="290" t="s">
        <v>1788</v>
      </c>
      <c r="K417" s="290" t="s">
        <v>27</v>
      </c>
      <c r="L417" s="244" t="str">
        <f>VLOOKUP($K417,[1]TONG_SL!$A$1:$D$65536,2,0)</f>
        <v>Chân giò heo muối 300g</v>
      </c>
      <c r="M417" s="244"/>
      <c r="N417" s="244" t="str">
        <f t="shared" si="65"/>
        <v>K-C6</v>
      </c>
      <c r="O417" s="244"/>
      <c r="P417" s="244"/>
      <c r="Q417" s="244" t="str">
        <f>VLOOKUP(K417,TONG_SL!$A:$D,3,0)</f>
        <v>Túi</v>
      </c>
      <c r="R417" s="160">
        <v>2</v>
      </c>
      <c r="S417" s="159"/>
      <c r="T417" s="159">
        <f>VLOOKUP(VLOOKUP(G417,Ma_KH!$A:$R,18,0)&amp;K417,Gia_MB!$A:$F,6,0)</f>
        <v>69759.45</v>
      </c>
      <c r="U417" s="254">
        <f t="shared" si="66"/>
        <v>139518.9</v>
      </c>
      <c r="V417" s="159"/>
      <c r="W417" s="246">
        <f t="shared" si="67"/>
        <v>0</v>
      </c>
      <c r="X417" s="247" t="str">
        <f t="shared" si="68"/>
        <v>8</v>
      </c>
      <c r="Y417" s="159"/>
      <c r="Z417" s="254">
        <f t="shared" si="69"/>
        <v>11161.512000000001</v>
      </c>
      <c r="AA417" s="5">
        <f>VLOOKUP(G417,Ma_KH!$A:$R,14,0)</f>
        <v>1</v>
      </c>
    </row>
    <row r="418" spans="1:27" x14ac:dyDescent="0.25">
      <c r="A418" s="289">
        <v>46115</v>
      </c>
      <c r="B418" s="290">
        <v>24817</v>
      </c>
      <c r="C418" s="284" t="s">
        <v>15253</v>
      </c>
      <c r="D418" s="282">
        <v>46118</v>
      </c>
      <c r="E418" s="309"/>
      <c r="F418" s="300"/>
      <c r="G418" s="317" t="s">
        <v>10776</v>
      </c>
      <c r="H418" s="309"/>
      <c r="I418" s="317" t="s">
        <v>10776</v>
      </c>
      <c r="J418" s="290" t="s">
        <v>1788</v>
      </c>
      <c r="K418" s="290" t="s">
        <v>32</v>
      </c>
      <c r="L418" s="244" t="str">
        <f>VLOOKUP($K418,[1]TONG_SL!$A$1:$D$65536,2,0)</f>
        <v>Giò Tai Lưỡi Xào 250g</v>
      </c>
      <c r="M418" s="244"/>
      <c r="N418" s="244" t="str">
        <f t="shared" si="65"/>
        <v>K-C6</v>
      </c>
      <c r="O418" s="244"/>
      <c r="P418" s="244"/>
      <c r="Q418" s="244" t="str">
        <f>VLOOKUP(K418,TONG_SL!$A:$D,3,0)</f>
        <v>Túi</v>
      </c>
      <c r="R418" s="160">
        <v>2</v>
      </c>
      <c r="S418" s="159"/>
      <c r="T418" s="159">
        <f>VLOOKUP(VLOOKUP(G418,Ma_KH!$A:$R,18,0)&amp;K418,Gia_MB!$A:$F,6,0)</f>
        <v>47673.85</v>
      </c>
      <c r="U418" s="254">
        <f t="shared" si="66"/>
        <v>95347.7</v>
      </c>
      <c r="V418" s="159"/>
      <c r="W418" s="246">
        <f t="shared" si="67"/>
        <v>0</v>
      </c>
      <c r="X418" s="247" t="str">
        <f t="shared" si="68"/>
        <v>8</v>
      </c>
      <c r="Y418" s="159"/>
      <c r="Z418" s="254">
        <f t="shared" si="69"/>
        <v>7627.8159999999998</v>
      </c>
      <c r="AA418" s="5">
        <f>VLOOKUP(G418,Ma_KH!$A:$R,14,0)</f>
        <v>1</v>
      </c>
    </row>
    <row r="419" spans="1:27" x14ac:dyDescent="0.25">
      <c r="A419" s="289">
        <v>46115</v>
      </c>
      <c r="B419" s="290">
        <v>24817</v>
      </c>
      <c r="C419" s="284" t="s">
        <v>15253</v>
      </c>
      <c r="D419" s="282">
        <v>46118</v>
      </c>
      <c r="E419" s="309"/>
      <c r="F419" s="300"/>
      <c r="G419" s="317" t="s">
        <v>10776</v>
      </c>
      <c r="H419" s="309"/>
      <c r="I419" s="317" t="s">
        <v>10776</v>
      </c>
      <c r="J419" s="290" t="s">
        <v>1788</v>
      </c>
      <c r="K419" s="290" t="s">
        <v>30</v>
      </c>
      <c r="L419" s="244" t="str">
        <f>VLOOKUP($K419,[1]TONG_SL!$A$1:$D$65536,2,0)</f>
        <v>Gà muối 500g</v>
      </c>
      <c r="M419" s="244"/>
      <c r="N419" s="244" t="str">
        <f t="shared" si="65"/>
        <v>K-C6</v>
      </c>
      <c r="O419" s="244"/>
      <c r="P419" s="244"/>
      <c r="Q419" s="244" t="str">
        <f>VLOOKUP(K419,TONG_SL!$A:$D,3,0)</f>
        <v>Túi</v>
      </c>
      <c r="R419" s="160">
        <v>2</v>
      </c>
      <c r="S419" s="159"/>
      <c r="T419" s="159">
        <f>VLOOKUP(VLOOKUP(G419,Ma_KH!$A:$R,18,0)&amp;K419,Gia_MB!$A:$F,6,0)</f>
        <v>105505.09999999999</v>
      </c>
      <c r="U419" s="254">
        <f t="shared" si="66"/>
        <v>211010.19999999998</v>
      </c>
      <c r="V419" s="159"/>
      <c r="W419" s="246">
        <f t="shared" si="67"/>
        <v>0</v>
      </c>
      <c r="X419" s="247" t="str">
        <f t="shared" si="68"/>
        <v>8</v>
      </c>
      <c r="Y419" s="159"/>
      <c r="Z419" s="254">
        <f t="shared" si="69"/>
        <v>16880.815999999999</v>
      </c>
      <c r="AA419" s="5">
        <f>VLOOKUP(G419,Ma_KH!$A:$R,14,0)</f>
        <v>1</v>
      </c>
    </row>
    <row r="420" spans="1:27" x14ac:dyDescent="0.25">
      <c r="A420" s="289">
        <v>46115</v>
      </c>
      <c r="B420" s="290">
        <v>24819</v>
      </c>
      <c r="C420" s="284" t="s">
        <v>15253</v>
      </c>
      <c r="D420" s="282">
        <v>46118</v>
      </c>
      <c r="E420" s="309"/>
      <c r="F420" s="300"/>
      <c r="G420" s="317" t="s">
        <v>11041</v>
      </c>
      <c r="H420" s="309"/>
      <c r="I420" s="317" t="s">
        <v>11041</v>
      </c>
      <c r="J420" s="290" t="s">
        <v>1788</v>
      </c>
      <c r="K420" s="290" t="s">
        <v>551</v>
      </c>
      <c r="L420" s="244" t="str">
        <f>VLOOKUP($K420,[1]TONG_SL!$A$1:$D$65536,2,0)</f>
        <v>Chân giò heo muối 100g</v>
      </c>
      <c r="M420" s="244"/>
      <c r="N420" s="244" t="str">
        <f t="shared" si="65"/>
        <v>K-C6</v>
      </c>
      <c r="O420" s="244"/>
      <c r="P420" s="244"/>
      <c r="Q420" s="244" t="str">
        <f>VLOOKUP(K420,TONG_SL!$A:$D,3,0)</f>
        <v>Gói</v>
      </c>
      <c r="R420" s="160">
        <v>3</v>
      </c>
      <c r="S420" s="159"/>
      <c r="T420" s="159" t="e">
        <f>VLOOKUP(VLOOKUP(G420,Ma_KH!$A:$R,18,0)&amp;K420,Gia_MB!$A:$F,6,0)</f>
        <v>#N/A</v>
      </c>
      <c r="U420" s="254" t="e">
        <f t="shared" si="66"/>
        <v>#N/A</v>
      </c>
      <c r="V420" s="159"/>
      <c r="W420" s="246" t="e">
        <f t="shared" si="67"/>
        <v>#N/A</v>
      </c>
      <c r="X420" s="247" t="str">
        <f t="shared" si="68"/>
        <v>8</v>
      </c>
      <c r="Y420" s="159"/>
      <c r="Z420" s="254" t="e">
        <f t="shared" si="69"/>
        <v>#N/A</v>
      </c>
      <c r="AA420" s="5">
        <f>VLOOKUP(G420,Ma_KH!$A:$R,14,0)</f>
        <v>1</v>
      </c>
    </row>
    <row r="421" spans="1:27" x14ac:dyDescent="0.25">
      <c r="A421" s="289">
        <v>46115</v>
      </c>
      <c r="B421" s="290">
        <v>24819</v>
      </c>
      <c r="C421" s="284" t="s">
        <v>15253</v>
      </c>
      <c r="D421" s="282">
        <v>46118</v>
      </c>
      <c r="E421" s="309"/>
      <c r="F421" s="300"/>
      <c r="G421" s="317" t="s">
        <v>11041</v>
      </c>
      <c r="H421" s="309"/>
      <c r="I421" s="317" t="s">
        <v>11041</v>
      </c>
      <c r="J421" s="290" t="s">
        <v>1788</v>
      </c>
      <c r="K421" s="290" t="s">
        <v>27</v>
      </c>
      <c r="L421" s="244" t="str">
        <f>VLOOKUP($K421,[1]TONG_SL!$A$1:$D$65536,2,0)</f>
        <v>Chân giò heo muối 300g</v>
      </c>
      <c r="M421" s="244"/>
      <c r="N421" s="244" t="str">
        <f t="shared" si="65"/>
        <v>K-C6</v>
      </c>
      <c r="O421" s="244"/>
      <c r="P421" s="244"/>
      <c r="Q421" s="244" t="str">
        <f>VLOOKUP(K421,TONG_SL!$A:$D,3,0)</f>
        <v>Túi</v>
      </c>
      <c r="R421" s="160">
        <v>3</v>
      </c>
      <c r="S421" s="159"/>
      <c r="T421" s="159" t="e">
        <f>VLOOKUP(VLOOKUP(G421,Ma_KH!$A:$R,18,0)&amp;K421,Gia_MB!$A:$F,6,0)</f>
        <v>#N/A</v>
      </c>
      <c r="U421" s="254" t="e">
        <f t="shared" si="66"/>
        <v>#N/A</v>
      </c>
      <c r="V421" s="159"/>
      <c r="W421" s="246" t="e">
        <f t="shared" si="67"/>
        <v>#N/A</v>
      </c>
      <c r="X421" s="247" t="str">
        <f t="shared" si="68"/>
        <v>8</v>
      </c>
      <c r="Y421" s="159"/>
      <c r="Z421" s="254" t="e">
        <f t="shared" si="69"/>
        <v>#N/A</v>
      </c>
      <c r="AA421" s="5">
        <f>VLOOKUP(G421,Ma_KH!$A:$R,14,0)</f>
        <v>1</v>
      </c>
    </row>
    <row r="422" spans="1:27" x14ac:dyDescent="0.25">
      <c r="A422" s="289">
        <v>46115</v>
      </c>
      <c r="B422" s="290">
        <v>24819</v>
      </c>
      <c r="C422" s="284" t="s">
        <v>15253</v>
      </c>
      <c r="D422" s="282">
        <v>46118</v>
      </c>
      <c r="E422" s="309"/>
      <c r="F422" s="300"/>
      <c r="G422" s="317" t="s">
        <v>11041</v>
      </c>
      <c r="H422" s="309"/>
      <c r="I422" s="317" t="s">
        <v>11041</v>
      </c>
      <c r="J422" s="290" t="s">
        <v>1788</v>
      </c>
      <c r="K422" s="290" t="s">
        <v>32</v>
      </c>
      <c r="L422" s="244" t="str">
        <f>VLOOKUP($K422,[1]TONG_SL!$A$1:$D$65536,2,0)</f>
        <v>Giò Tai Lưỡi Xào 250g</v>
      </c>
      <c r="M422" s="244"/>
      <c r="N422" s="244" t="str">
        <f t="shared" si="65"/>
        <v>K-C6</v>
      </c>
      <c r="O422" s="244"/>
      <c r="P422" s="244"/>
      <c r="Q422" s="244" t="str">
        <f>VLOOKUP(K422,TONG_SL!$A:$D,3,0)</f>
        <v>Túi</v>
      </c>
      <c r="R422" s="160">
        <v>2</v>
      </c>
      <c r="S422" s="159"/>
      <c r="T422" s="159" t="e">
        <f>VLOOKUP(VLOOKUP(G422,Ma_KH!$A:$R,18,0)&amp;K422,Gia_MB!$A:$F,6,0)</f>
        <v>#N/A</v>
      </c>
      <c r="U422" s="254" t="e">
        <f t="shared" si="66"/>
        <v>#N/A</v>
      </c>
      <c r="V422" s="159"/>
      <c r="W422" s="246" t="e">
        <f t="shared" si="67"/>
        <v>#N/A</v>
      </c>
      <c r="X422" s="247" t="str">
        <f t="shared" si="68"/>
        <v>8</v>
      </c>
      <c r="Y422" s="159"/>
      <c r="Z422" s="254" t="e">
        <f t="shared" si="69"/>
        <v>#N/A</v>
      </c>
      <c r="AA422" s="5">
        <f>VLOOKUP(G422,Ma_KH!$A:$R,14,0)</f>
        <v>1</v>
      </c>
    </row>
    <row r="423" spans="1:27" x14ac:dyDescent="0.25">
      <c r="A423" s="289">
        <v>46115</v>
      </c>
      <c r="B423" s="290">
        <v>24815</v>
      </c>
      <c r="C423" s="284" t="s">
        <v>15253</v>
      </c>
      <c r="D423" s="282">
        <v>46118</v>
      </c>
      <c r="E423" s="309"/>
      <c r="F423" s="300"/>
      <c r="G423" s="317" t="s">
        <v>10788</v>
      </c>
      <c r="H423" s="309"/>
      <c r="I423" s="317" t="s">
        <v>10788</v>
      </c>
      <c r="J423" s="290" t="s">
        <v>1788</v>
      </c>
      <c r="K423" s="290" t="s">
        <v>32</v>
      </c>
      <c r="L423" s="244" t="str">
        <f>VLOOKUP($K423,[1]TONG_SL!$A$1:$D$65536,2,0)</f>
        <v>Giò Tai Lưỡi Xào 250g</v>
      </c>
      <c r="M423" s="244"/>
      <c r="N423" s="244" t="str">
        <f t="shared" si="65"/>
        <v>K-C6</v>
      </c>
      <c r="O423" s="244"/>
      <c r="P423" s="244"/>
      <c r="Q423" s="244" t="str">
        <f>VLOOKUP(K423,TONG_SL!$A:$D,3,0)</f>
        <v>Túi</v>
      </c>
      <c r="R423" s="160">
        <v>3</v>
      </c>
      <c r="S423" s="159"/>
      <c r="T423" s="159">
        <f>VLOOKUP(VLOOKUP(G423,Ma_KH!$A:$R,18,0)&amp;K423,Gia_MB!$A:$F,6,0)</f>
        <v>47673.85</v>
      </c>
      <c r="U423" s="254">
        <f t="shared" si="66"/>
        <v>143021.54999999999</v>
      </c>
      <c r="V423" s="159"/>
      <c r="W423" s="246">
        <f t="shared" si="67"/>
        <v>0</v>
      </c>
      <c r="X423" s="247" t="str">
        <f t="shared" si="68"/>
        <v>8</v>
      </c>
      <c r="Y423" s="159"/>
      <c r="Z423" s="254">
        <f t="shared" si="69"/>
        <v>11441.724</v>
      </c>
      <c r="AA423" s="5">
        <f>VLOOKUP(G423,Ma_KH!$A:$R,14,0)</f>
        <v>1</v>
      </c>
    </row>
    <row r="424" spans="1:27" x14ac:dyDescent="0.25">
      <c r="A424" s="289">
        <v>46115</v>
      </c>
      <c r="B424" s="290">
        <v>24815</v>
      </c>
      <c r="C424" s="284" t="s">
        <v>15253</v>
      </c>
      <c r="D424" s="282">
        <v>46118</v>
      </c>
      <c r="E424" s="309"/>
      <c r="F424" s="300"/>
      <c r="G424" s="317" t="s">
        <v>10788</v>
      </c>
      <c r="H424" s="309"/>
      <c r="I424" s="317" t="s">
        <v>10788</v>
      </c>
      <c r="J424" s="290" t="s">
        <v>1788</v>
      </c>
      <c r="K424" s="290" t="s">
        <v>34</v>
      </c>
      <c r="L424" s="244" t="str">
        <f>VLOOKUP($K424,[1]TONG_SL!$A$1:$D$65536,2,0)</f>
        <v>Tai heo muối 200g</v>
      </c>
      <c r="M424" s="244"/>
      <c r="N424" s="244" t="str">
        <f t="shared" si="65"/>
        <v>K-C6</v>
      </c>
      <c r="O424" s="244"/>
      <c r="P424" s="244"/>
      <c r="Q424" s="244" t="str">
        <f>VLOOKUP(K424,TONG_SL!$A:$D,3,0)</f>
        <v>Túi</v>
      </c>
      <c r="R424" s="160">
        <v>3</v>
      </c>
      <c r="S424" s="159"/>
      <c r="T424" s="159">
        <f>VLOOKUP(VLOOKUP(G424,Ma_KH!$A:$R,18,0)&amp;K424,Gia_MB!$A:$F,6,0)</f>
        <v>52815.25</v>
      </c>
      <c r="U424" s="254">
        <f t="shared" si="66"/>
        <v>158445.75</v>
      </c>
      <c r="V424" s="159"/>
      <c r="W424" s="246">
        <f t="shared" si="67"/>
        <v>0</v>
      </c>
      <c r="X424" s="247" t="str">
        <f t="shared" si="68"/>
        <v>8</v>
      </c>
      <c r="Y424" s="159"/>
      <c r="Z424" s="254">
        <f t="shared" si="69"/>
        <v>12675.66</v>
      </c>
      <c r="AA424" s="5">
        <f>VLOOKUP(G424,Ma_KH!$A:$R,14,0)</f>
        <v>1</v>
      </c>
    </row>
    <row r="425" spans="1:27" x14ac:dyDescent="0.25">
      <c r="A425" s="289">
        <v>46115</v>
      </c>
      <c r="B425" s="290">
        <v>24810</v>
      </c>
      <c r="C425" s="284" t="s">
        <v>15253</v>
      </c>
      <c r="D425" s="282">
        <v>46118</v>
      </c>
      <c r="E425" s="309"/>
      <c r="F425" s="300"/>
      <c r="G425" s="317" t="s">
        <v>10782</v>
      </c>
      <c r="H425" s="309"/>
      <c r="I425" s="317" t="s">
        <v>10782</v>
      </c>
      <c r="J425" s="290" t="s">
        <v>1788</v>
      </c>
      <c r="K425" s="290" t="s">
        <v>27</v>
      </c>
      <c r="L425" s="244" t="str">
        <f>VLOOKUP($K425,[1]TONG_SL!$A$1:$D$65536,2,0)</f>
        <v>Chân giò heo muối 300g</v>
      </c>
      <c r="M425" s="244"/>
      <c r="N425" s="244" t="str">
        <f t="shared" si="65"/>
        <v>K-C6</v>
      </c>
      <c r="O425" s="244"/>
      <c r="P425" s="244"/>
      <c r="Q425" s="244" t="str">
        <f>VLOOKUP(K425,TONG_SL!$A:$D,3,0)</f>
        <v>Túi</v>
      </c>
      <c r="R425" s="160">
        <v>3</v>
      </c>
      <c r="S425" s="159"/>
      <c r="T425" s="159">
        <f>VLOOKUP(VLOOKUP(G425,Ma_KH!$A:$R,18,0)&amp;K425,Gia_MB!$A:$F,6,0)</f>
        <v>69759.45</v>
      </c>
      <c r="U425" s="254">
        <f t="shared" si="66"/>
        <v>209278.34999999998</v>
      </c>
      <c r="V425" s="159"/>
      <c r="W425" s="246">
        <f t="shared" si="67"/>
        <v>0</v>
      </c>
      <c r="X425" s="247" t="str">
        <f t="shared" si="68"/>
        <v>8</v>
      </c>
      <c r="Y425" s="159"/>
      <c r="Z425" s="254">
        <f t="shared" si="69"/>
        <v>16742.268</v>
      </c>
      <c r="AA425" s="5">
        <f>VLOOKUP(G425,Ma_KH!$A:$R,14,0)</f>
        <v>1</v>
      </c>
    </row>
    <row r="426" spans="1:27" x14ac:dyDescent="0.25">
      <c r="A426" s="289">
        <v>46115</v>
      </c>
      <c r="B426" s="290">
        <v>24810</v>
      </c>
      <c r="C426" s="284" t="s">
        <v>15253</v>
      </c>
      <c r="D426" s="282">
        <v>46118</v>
      </c>
      <c r="E426" s="309"/>
      <c r="F426" s="300"/>
      <c r="G426" s="317" t="s">
        <v>10782</v>
      </c>
      <c r="H426" s="309"/>
      <c r="I426" s="317" t="s">
        <v>10782</v>
      </c>
      <c r="J426" s="290" t="s">
        <v>1788</v>
      </c>
      <c r="K426" s="290" t="s">
        <v>15250</v>
      </c>
      <c r="L426" s="244" t="str">
        <f>VLOOKUP($K426,[1]TONG_SL!$A$1:$D$65536,2,0)</f>
        <v>Chân giò heo muối vị Tayaki 450g</v>
      </c>
      <c r="M426" s="244"/>
      <c r="N426" s="244" t="str">
        <f t="shared" si="65"/>
        <v>K-C6</v>
      </c>
      <c r="O426" s="244"/>
      <c r="P426" s="244"/>
      <c r="Q426" s="244" t="str">
        <f>VLOOKUP(K426,TONG_SL!$A:$D,3,0)</f>
        <v>Túi</v>
      </c>
      <c r="R426" s="160">
        <v>2</v>
      </c>
      <c r="S426" s="159"/>
      <c r="T426" s="159" t="e">
        <f>VLOOKUP(VLOOKUP(G426,Ma_KH!$A:$R,18,0)&amp;K426,Gia_MB!$A:$F,6,0)</f>
        <v>#N/A</v>
      </c>
      <c r="U426" s="254" t="e">
        <f t="shared" si="66"/>
        <v>#N/A</v>
      </c>
      <c r="V426" s="159"/>
      <c r="W426" s="246" t="e">
        <f t="shared" si="67"/>
        <v>#N/A</v>
      </c>
      <c r="X426" s="247" t="str">
        <f t="shared" si="68"/>
        <v>8</v>
      </c>
      <c r="Y426" s="159"/>
      <c r="Z426" s="254" t="e">
        <f t="shared" si="69"/>
        <v>#N/A</v>
      </c>
      <c r="AA426" s="5">
        <f>VLOOKUP(G426,Ma_KH!$A:$R,14,0)</f>
        <v>1</v>
      </c>
    </row>
    <row r="427" spans="1:27" x14ac:dyDescent="0.25">
      <c r="A427" s="289">
        <v>46115</v>
      </c>
      <c r="B427" s="290">
        <v>24810</v>
      </c>
      <c r="C427" s="284" t="s">
        <v>15253</v>
      </c>
      <c r="D427" s="282">
        <v>46118</v>
      </c>
      <c r="E427" s="309"/>
      <c r="F427" s="300"/>
      <c r="G427" s="317" t="s">
        <v>10782</v>
      </c>
      <c r="H427" s="309"/>
      <c r="I427" s="317" t="s">
        <v>10782</v>
      </c>
      <c r="J427" s="290" t="s">
        <v>1788</v>
      </c>
      <c r="K427" s="290" t="s">
        <v>48</v>
      </c>
      <c r="L427" s="244" t="str">
        <f>VLOOKUP($K427,[1]TONG_SL!$A$1:$D$65536,2,0)</f>
        <v>Mọc Nấm Hương 250g</v>
      </c>
      <c r="M427" s="244"/>
      <c r="N427" s="244" t="str">
        <f t="shared" si="65"/>
        <v>K-C6</v>
      </c>
      <c r="O427" s="244"/>
      <c r="P427" s="244"/>
      <c r="Q427" s="244" t="str">
        <f>VLOOKUP(K427,TONG_SL!$A:$D,3,0)</f>
        <v>Túi</v>
      </c>
      <c r="R427" s="160">
        <v>2</v>
      </c>
      <c r="S427" s="159"/>
      <c r="T427" s="159">
        <f>VLOOKUP(VLOOKUP(G427,Ma_KH!$A:$R,18,0)&amp;K427,Gia_MB!$A:$F,6,0)</f>
        <v>43700</v>
      </c>
      <c r="U427" s="254">
        <f t="shared" si="66"/>
        <v>87400</v>
      </c>
      <c r="V427" s="159"/>
      <c r="W427" s="246">
        <f t="shared" si="67"/>
        <v>0</v>
      </c>
      <c r="X427" s="247" t="str">
        <f t="shared" si="68"/>
        <v>8</v>
      </c>
      <c r="Y427" s="159"/>
      <c r="Z427" s="254">
        <f t="shared" si="69"/>
        <v>6992</v>
      </c>
      <c r="AA427" s="5">
        <f>VLOOKUP(G427,Ma_KH!$A:$R,14,0)</f>
        <v>1</v>
      </c>
    </row>
    <row r="428" spans="1:27" x14ac:dyDescent="0.25">
      <c r="A428" s="289">
        <v>46118</v>
      </c>
      <c r="B428" s="290">
        <v>25439</v>
      </c>
      <c r="C428" s="284" t="s">
        <v>15253</v>
      </c>
      <c r="D428" s="282">
        <v>46119</v>
      </c>
      <c r="E428" s="309"/>
      <c r="F428" s="300"/>
      <c r="G428" s="317" t="s">
        <v>15189</v>
      </c>
      <c r="H428" s="309"/>
      <c r="I428" s="317" t="s">
        <v>15189</v>
      </c>
      <c r="J428" s="290" t="s">
        <v>1769</v>
      </c>
      <c r="K428" s="290" t="s">
        <v>551</v>
      </c>
      <c r="L428" s="244" t="str">
        <f>VLOOKUP($K428,[1]TONG_SL!$A$1:$D$65536,2,0)</f>
        <v>Chân giò heo muối 100g</v>
      </c>
      <c r="M428" s="244"/>
      <c r="N428" s="244" t="str">
        <f t="shared" ref="N428:N436" si="70">IF($B428&lt;&gt;"","K-C6","")</f>
        <v>K-C6</v>
      </c>
      <c r="O428" s="244"/>
      <c r="P428" s="244"/>
      <c r="Q428" s="244" t="str">
        <f>VLOOKUP(K428,TONG_SL!$A:$D,3,0)</f>
        <v>Gói</v>
      </c>
      <c r="R428" s="160">
        <v>5</v>
      </c>
      <c r="S428" s="159"/>
      <c r="T428" s="159" t="e">
        <f>VLOOKUP(VLOOKUP(G428,Ma_KH!$A:$R,18,0)&amp;K428,Gia_MB!$A:$F,6,0)</f>
        <v>#N/A</v>
      </c>
      <c r="U428" s="254" t="e">
        <f t="shared" ref="U428:U436" si="71">T428*R428</f>
        <v>#N/A</v>
      </c>
      <c r="V428" s="159"/>
      <c r="W428" s="246" t="e">
        <f t="shared" ref="W428:W436" si="72">U428*V428</f>
        <v>#N/A</v>
      </c>
      <c r="X428" s="247" t="str">
        <f t="shared" ref="X428:X436" si="73">IF(B428&lt;&gt;"","8","0")</f>
        <v>8</v>
      </c>
      <c r="Y428" s="159"/>
      <c r="Z428" s="254" t="e">
        <f t="shared" ref="Z428:Z436" si="74">U428*X428%</f>
        <v>#N/A</v>
      </c>
      <c r="AA428" s="5">
        <f>VLOOKUP(G428,Ma_KH!$A:$R,14,0)</f>
        <v>0</v>
      </c>
    </row>
    <row r="429" spans="1:27" x14ac:dyDescent="0.25">
      <c r="A429" s="289">
        <v>46118</v>
      </c>
      <c r="B429" s="290">
        <v>25439</v>
      </c>
      <c r="C429" s="284" t="s">
        <v>15253</v>
      </c>
      <c r="D429" s="282">
        <v>46119</v>
      </c>
      <c r="E429" s="309"/>
      <c r="F429" s="300"/>
      <c r="G429" s="317" t="s">
        <v>15189</v>
      </c>
      <c r="H429" s="309"/>
      <c r="I429" s="317" t="s">
        <v>15189</v>
      </c>
      <c r="J429" s="290" t="s">
        <v>1769</v>
      </c>
      <c r="K429" s="290" t="s">
        <v>27</v>
      </c>
      <c r="L429" s="244" t="str">
        <f>VLOOKUP($K429,[1]TONG_SL!$A$1:$D$65536,2,0)</f>
        <v>Chân giò heo muối 300g</v>
      </c>
      <c r="M429" s="244"/>
      <c r="N429" s="244" t="str">
        <f t="shared" si="70"/>
        <v>K-C6</v>
      </c>
      <c r="O429" s="244"/>
      <c r="P429" s="244"/>
      <c r="Q429" s="244" t="str">
        <f>VLOOKUP(K429,TONG_SL!$A:$D,3,0)</f>
        <v>Túi</v>
      </c>
      <c r="R429" s="160">
        <v>10</v>
      </c>
      <c r="S429" s="159"/>
      <c r="T429" s="159" t="e">
        <f>VLOOKUP(VLOOKUP(G429,Ma_KH!$A:$R,18,0)&amp;K429,Gia_MB!$A:$F,6,0)</f>
        <v>#N/A</v>
      </c>
      <c r="U429" s="254" t="e">
        <f t="shared" si="71"/>
        <v>#N/A</v>
      </c>
      <c r="V429" s="159"/>
      <c r="W429" s="246" t="e">
        <f t="shared" si="72"/>
        <v>#N/A</v>
      </c>
      <c r="X429" s="247" t="str">
        <f t="shared" si="73"/>
        <v>8</v>
      </c>
      <c r="Y429" s="159"/>
      <c r="Z429" s="254" t="e">
        <f t="shared" si="74"/>
        <v>#N/A</v>
      </c>
      <c r="AA429" s="5">
        <f>VLOOKUP(G429,Ma_KH!$A:$R,14,0)</f>
        <v>0</v>
      </c>
    </row>
    <row r="430" spans="1:27" x14ac:dyDescent="0.25">
      <c r="A430" s="289">
        <v>46118</v>
      </c>
      <c r="B430" s="290">
        <v>25439</v>
      </c>
      <c r="C430" s="284" t="s">
        <v>15253</v>
      </c>
      <c r="D430" s="282">
        <v>46119</v>
      </c>
      <c r="E430" s="309"/>
      <c r="F430" s="300"/>
      <c r="G430" s="317" t="s">
        <v>15189</v>
      </c>
      <c r="H430" s="309"/>
      <c r="I430" s="317" t="s">
        <v>15189</v>
      </c>
      <c r="J430" s="290" t="s">
        <v>1769</v>
      </c>
      <c r="K430" s="290" t="s">
        <v>27</v>
      </c>
      <c r="L430" s="244" t="str">
        <f>VLOOKUP($K430,[1]TONG_SL!$A$1:$D$65536,2,0)</f>
        <v>Chân giò heo muối 300g</v>
      </c>
      <c r="M430" s="244"/>
      <c r="N430" s="244" t="str">
        <f t="shared" si="70"/>
        <v>K-C6</v>
      </c>
      <c r="O430" s="244"/>
      <c r="P430" s="244"/>
      <c r="Q430" s="244" t="str">
        <f>VLOOKUP(K430,TONG_SL!$A:$D,3,0)</f>
        <v>Túi</v>
      </c>
      <c r="R430" s="160">
        <v>10</v>
      </c>
      <c r="S430" s="159"/>
      <c r="T430" s="159" t="e">
        <f>VLOOKUP(VLOOKUP(G430,Ma_KH!$A:$R,18,0)&amp;K430,Gia_MB!$A:$F,6,0)</f>
        <v>#N/A</v>
      </c>
      <c r="U430" s="254" t="e">
        <f t="shared" si="71"/>
        <v>#N/A</v>
      </c>
      <c r="V430" s="159"/>
      <c r="W430" s="246" t="e">
        <f t="shared" si="72"/>
        <v>#N/A</v>
      </c>
      <c r="X430" s="247" t="str">
        <f t="shared" si="73"/>
        <v>8</v>
      </c>
      <c r="Y430" s="159"/>
      <c r="Z430" s="254" t="e">
        <f t="shared" si="74"/>
        <v>#N/A</v>
      </c>
      <c r="AA430" s="5">
        <f>VLOOKUP(G430,Ma_KH!$A:$R,14,0)</f>
        <v>0</v>
      </c>
    </row>
    <row r="431" spans="1:27" x14ac:dyDescent="0.25">
      <c r="A431" s="289">
        <v>46118</v>
      </c>
      <c r="B431" s="290">
        <v>25439</v>
      </c>
      <c r="C431" s="284" t="s">
        <v>15253</v>
      </c>
      <c r="D431" s="282">
        <v>46119</v>
      </c>
      <c r="E431" s="309"/>
      <c r="F431" s="300"/>
      <c r="G431" s="317" t="s">
        <v>15189</v>
      </c>
      <c r="H431" s="309"/>
      <c r="I431" s="317" t="s">
        <v>15189</v>
      </c>
      <c r="J431" s="290" t="s">
        <v>1769</v>
      </c>
      <c r="K431" s="290" t="s">
        <v>52</v>
      </c>
      <c r="L431" s="244" t="str">
        <f>VLOOKUP($K431,[1]TONG_SL!$A$1:$D$65536,2,0)</f>
        <v>Gà xì dầu 500g</v>
      </c>
      <c r="M431" s="244"/>
      <c r="N431" s="244" t="str">
        <f t="shared" si="70"/>
        <v>K-C6</v>
      </c>
      <c r="O431" s="244"/>
      <c r="P431" s="244"/>
      <c r="Q431" s="244" t="str">
        <f>VLOOKUP(K431,TONG_SL!$A:$D,3,0)</f>
        <v>Túi</v>
      </c>
      <c r="R431" s="160">
        <v>5</v>
      </c>
      <c r="S431" s="159"/>
      <c r="T431" s="159" t="e">
        <f>VLOOKUP(VLOOKUP(G431,Ma_KH!$A:$R,18,0)&amp;K431,Gia_MB!$A:$F,6,0)</f>
        <v>#N/A</v>
      </c>
      <c r="U431" s="254" t="e">
        <f t="shared" si="71"/>
        <v>#N/A</v>
      </c>
      <c r="V431" s="159"/>
      <c r="W431" s="246" t="e">
        <f t="shared" si="72"/>
        <v>#N/A</v>
      </c>
      <c r="X431" s="247" t="str">
        <f t="shared" si="73"/>
        <v>8</v>
      </c>
      <c r="Y431" s="159"/>
      <c r="Z431" s="254" t="e">
        <f t="shared" si="74"/>
        <v>#N/A</v>
      </c>
      <c r="AA431" s="5">
        <f>VLOOKUP(G431,Ma_KH!$A:$R,14,0)</f>
        <v>0</v>
      </c>
    </row>
    <row r="432" spans="1:27" x14ac:dyDescent="0.25">
      <c r="A432" s="289">
        <v>46118</v>
      </c>
      <c r="B432" s="290">
        <v>25439</v>
      </c>
      <c r="C432" s="284" t="s">
        <v>15253</v>
      </c>
      <c r="D432" s="282">
        <v>46119</v>
      </c>
      <c r="E432" s="309"/>
      <c r="F432" s="300"/>
      <c r="G432" s="317" t="s">
        <v>15189</v>
      </c>
      <c r="H432" s="309"/>
      <c r="I432" s="317" t="s">
        <v>15189</v>
      </c>
      <c r="J432" s="290" t="s">
        <v>1769</v>
      </c>
      <c r="K432" s="290" t="s">
        <v>30</v>
      </c>
      <c r="L432" s="244" t="str">
        <f>VLOOKUP($K432,[1]TONG_SL!$A$1:$D$65536,2,0)</f>
        <v>Gà muối 500g</v>
      </c>
      <c r="M432" s="244"/>
      <c r="N432" s="244" t="str">
        <f t="shared" si="70"/>
        <v>K-C6</v>
      </c>
      <c r="O432" s="244"/>
      <c r="P432" s="244"/>
      <c r="Q432" s="244" t="str">
        <f>VLOOKUP(K432,TONG_SL!$A:$D,3,0)</f>
        <v>Túi</v>
      </c>
      <c r="R432" s="160">
        <v>5</v>
      </c>
      <c r="S432" s="159"/>
      <c r="T432" s="159" t="e">
        <f>VLOOKUP(VLOOKUP(G432,Ma_KH!$A:$R,18,0)&amp;K432,Gia_MB!$A:$F,6,0)</f>
        <v>#N/A</v>
      </c>
      <c r="U432" s="254" t="e">
        <f t="shared" si="71"/>
        <v>#N/A</v>
      </c>
      <c r="V432" s="159"/>
      <c r="W432" s="246" t="e">
        <f t="shared" si="72"/>
        <v>#N/A</v>
      </c>
      <c r="X432" s="247" t="str">
        <f t="shared" si="73"/>
        <v>8</v>
      </c>
      <c r="Y432" s="159"/>
      <c r="Z432" s="254" t="e">
        <f t="shared" si="74"/>
        <v>#N/A</v>
      </c>
      <c r="AA432" s="5">
        <f>VLOOKUP(G432,Ma_KH!$A:$R,14,0)</f>
        <v>0</v>
      </c>
    </row>
    <row r="433" spans="1:27" x14ac:dyDescent="0.25">
      <c r="A433" s="289">
        <v>46114</v>
      </c>
      <c r="B433" s="290">
        <v>24354</v>
      </c>
      <c r="C433" s="284" t="s">
        <v>15253</v>
      </c>
      <c r="D433" s="282">
        <v>46119</v>
      </c>
      <c r="E433" s="309"/>
      <c r="F433" s="300"/>
      <c r="G433" s="317" t="s">
        <v>10306</v>
      </c>
      <c r="H433" s="309"/>
      <c r="I433" s="317" t="s">
        <v>10306</v>
      </c>
      <c r="J433" s="290" t="s">
        <v>1769</v>
      </c>
      <c r="K433" s="290" t="s">
        <v>34</v>
      </c>
      <c r="L433" s="244" t="str">
        <f>VLOOKUP($K433,[1]TONG_SL!$A$1:$D$65536,2,0)</f>
        <v>Tai heo muối 200g</v>
      </c>
      <c r="M433" s="244"/>
      <c r="N433" s="244" t="str">
        <f t="shared" si="70"/>
        <v>K-C6</v>
      </c>
      <c r="O433" s="244"/>
      <c r="P433" s="244"/>
      <c r="Q433" s="244" t="str">
        <f>VLOOKUP(K433,TONG_SL!$A:$D,3,0)</f>
        <v>Túi</v>
      </c>
      <c r="R433" s="160">
        <v>10</v>
      </c>
      <c r="S433" s="159"/>
      <c r="T433" s="159">
        <f>VLOOKUP(VLOOKUP(G433,Ma_KH!$A:$R,18,0)&amp;K433,Gia_MB!$A:$F,6,0)</f>
        <v>52815</v>
      </c>
      <c r="U433" s="254">
        <f t="shared" si="71"/>
        <v>528150</v>
      </c>
      <c r="V433" s="159"/>
      <c r="W433" s="246">
        <f t="shared" si="72"/>
        <v>0</v>
      </c>
      <c r="X433" s="247" t="str">
        <f t="shared" si="73"/>
        <v>8</v>
      </c>
      <c r="Y433" s="159"/>
      <c r="Z433" s="254">
        <f t="shared" si="74"/>
        <v>42252</v>
      </c>
      <c r="AA433" s="5">
        <f>VLOOKUP(G433,Ma_KH!$A:$R,14,0)</f>
        <v>60</v>
      </c>
    </row>
    <row r="434" spans="1:27" x14ac:dyDescent="0.25">
      <c r="A434" s="289">
        <v>46114</v>
      </c>
      <c r="B434" s="290">
        <v>24354</v>
      </c>
      <c r="C434" s="284" t="s">
        <v>15253</v>
      </c>
      <c r="D434" s="282">
        <v>46119</v>
      </c>
      <c r="E434" s="309"/>
      <c r="F434" s="300"/>
      <c r="G434" s="317" t="s">
        <v>10306</v>
      </c>
      <c r="H434" s="309"/>
      <c r="I434" s="317" t="s">
        <v>10306</v>
      </c>
      <c r="J434" s="290" t="s">
        <v>1769</v>
      </c>
      <c r="K434" s="290" t="s">
        <v>548</v>
      </c>
      <c r="L434" s="244" t="str">
        <f>VLOOKUP($K434,[1]TONG_SL!$A$1:$D$65536,2,0)</f>
        <v>Tai heo muối 400g</v>
      </c>
      <c r="M434" s="244"/>
      <c r="N434" s="244" t="str">
        <f t="shared" si="70"/>
        <v>K-C6</v>
      </c>
      <c r="O434" s="244"/>
      <c r="P434" s="244"/>
      <c r="Q434" s="244" t="str">
        <f>VLOOKUP(K434,TONG_SL!$A:$D,3,0)</f>
        <v>Túi</v>
      </c>
      <c r="R434" s="160">
        <v>5</v>
      </c>
      <c r="S434" s="159"/>
      <c r="T434" s="159">
        <f>VLOOKUP(VLOOKUP(G434,Ma_KH!$A:$R,18,0)&amp;K434,Gia_MB!$A:$F,6,0)</f>
        <v>101845</v>
      </c>
      <c r="U434" s="254">
        <f t="shared" si="71"/>
        <v>509225</v>
      </c>
      <c r="V434" s="159"/>
      <c r="W434" s="246">
        <f t="shared" si="72"/>
        <v>0</v>
      </c>
      <c r="X434" s="247" t="str">
        <f t="shared" si="73"/>
        <v>8</v>
      </c>
      <c r="Y434" s="159"/>
      <c r="Z434" s="254">
        <f t="shared" si="74"/>
        <v>40738</v>
      </c>
      <c r="AA434" s="5">
        <f>VLOOKUP(G434,Ma_KH!$A:$R,14,0)</f>
        <v>60</v>
      </c>
    </row>
    <row r="435" spans="1:27" x14ac:dyDescent="0.25">
      <c r="A435" s="289">
        <v>46114</v>
      </c>
      <c r="B435" s="290">
        <v>24354</v>
      </c>
      <c r="C435" s="284" t="s">
        <v>15253</v>
      </c>
      <c r="D435" s="282">
        <v>46119</v>
      </c>
      <c r="E435" s="309"/>
      <c r="F435" s="300"/>
      <c r="G435" s="317" t="s">
        <v>10306</v>
      </c>
      <c r="H435" s="309"/>
      <c r="I435" s="317" t="s">
        <v>10306</v>
      </c>
      <c r="J435" s="290" t="s">
        <v>1769</v>
      </c>
      <c r="K435" s="290" t="s">
        <v>32</v>
      </c>
      <c r="L435" s="244" t="str">
        <f>VLOOKUP($K435,[1]TONG_SL!$A$1:$D$65536,2,0)</f>
        <v>Giò Tai Lưỡi Xào 250g</v>
      </c>
      <c r="M435" s="244"/>
      <c r="N435" s="244" t="str">
        <f t="shared" si="70"/>
        <v>K-C6</v>
      </c>
      <c r="O435" s="244"/>
      <c r="P435" s="244"/>
      <c r="Q435" s="244" t="str">
        <f>VLOOKUP(K435,TONG_SL!$A:$D,3,0)</f>
        <v>Túi</v>
      </c>
      <c r="R435" s="160">
        <v>10</v>
      </c>
      <c r="S435" s="159"/>
      <c r="T435" s="159">
        <f>VLOOKUP(VLOOKUP(G435,Ma_KH!$A:$R,18,0)&amp;K435,Gia_MB!$A:$F,6,0)</f>
        <v>47673</v>
      </c>
      <c r="U435" s="254">
        <f t="shared" si="71"/>
        <v>476730</v>
      </c>
      <c r="V435" s="159"/>
      <c r="W435" s="246">
        <f t="shared" si="72"/>
        <v>0</v>
      </c>
      <c r="X435" s="247" t="str">
        <f t="shared" si="73"/>
        <v>8</v>
      </c>
      <c r="Y435" s="159"/>
      <c r="Z435" s="254">
        <f t="shared" si="74"/>
        <v>38138.400000000001</v>
      </c>
      <c r="AA435" s="5">
        <f>VLOOKUP(G435,Ma_KH!$A:$R,14,0)</f>
        <v>60</v>
      </c>
    </row>
    <row r="436" spans="1:27" x14ac:dyDescent="0.25">
      <c r="A436" s="289">
        <v>46114</v>
      </c>
      <c r="B436" s="290">
        <v>24354</v>
      </c>
      <c r="C436" s="291" t="s">
        <v>15253</v>
      </c>
      <c r="D436" s="289">
        <v>46119</v>
      </c>
      <c r="E436" s="309"/>
      <c r="F436" s="300"/>
      <c r="G436" s="317" t="s">
        <v>10306</v>
      </c>
      <c r="H436" s="309"/>
      <c r="I436" s="317" t="s">
        <v>10306</v>
      </c>
      <c r="J436" s="290" t="s">
        <v>1769</v>
      </c>
      <c r="K436" s="290" t="s">
        <v>27</v>
      </c>
      <c r="L436" s="243" t="str">
        <f>VLOOKUP($K436,[1]TONG_SL!$A$1:$D$65536,2,0)</f>
        <v>Chân giò heo muối 300g</v>
      </c>
      <c r="M436" s="243"/>
      <c r="N436" s="243" t="str">
        <f t="shared" si="70"/>
        <v>K-C6</v>
      </c>
      <c r="O436" s="243"/>
      <c r="P436" s="243"/>
      <c r="Q436" s="243" t="str">
        <f>VLOOKUP(K436,TONG_SL!$A:$D,3,0)</f>
        <v>Túi</v>
      </c>
      <c r="R436" s="160">
        <v>10</v>
      </c>
      <c r="S436" s="160"/>
      <c r="T436" s="160">
        <f>VLOOKUP(VLOOKUP(G436,Ma_KH!$A:$R,18,0)&amp;K436,Gia_MB!$A:$F,6,0)</f>
        <v>69759</v>
      </c>
      <c r="U436" s="255">
        <f t="shared" si="71"/>
        <v>697590</v>
      </c>
      <c r="V436" s="160"/>
      <c r="W436" s="256">
        <f t="shared" si="72"/>
        <v>0</v>
      </c>
      <c r="X436" s="257" t="str">
        <f t="shared" si="73"/>
        <v>8</v>
      </c>
      <c r="Y436" s="160"/>
      <c r="Z436" s="255">
        <f t="shared" si="74"/>
        <v>55807.200000000004</v>
      </c>
      <c r="AA436" s="258">
        <f>VLOOKUP(G436,Ma_KH!$A:$R,14,0)</f>
        <v>60</v>
      </c>
    </row>
    <row r="437" spans="1:27" x14ac:dyDescent="0.25">
      <c r="A437" s="289">
        <v>46118</v>
      </c>
      <c r="B437" s="290">
        <v>24911</v>
      </c>
      <c r="C437" s="284" t="s">
        <v>15253</v>
      </c>
      <c r="D437" s="282">
        <v>46119</v>
      </c>
      <c r="E437" s="309"/>
      <c r="F437" s="300"/>
      <c r="G437" s="195" t="s">
        <v>12084</v>
      </c>
      <c r="H437" s="309"/>
      <c r="I437" s="195" t="s">
        <v>12084</v>
      </c>
      <c r="J437" s="290" t="s">
        <v>1784</v>
      </c>
      <c r="K437" s="290" t="s">
        <v>27</v>
      </c>
      <c r="L437" s="244" t="str">
        <f>VLOOKUP($K437,[1]TONG_SL!$A$1:$D$65536,2,0)</f>
        <v>Chân giò heo muối 300g</v>
      </c>
      <c r="M437" s="244"/>
      <c r="N437" s="244" t="str">
        <f t="shared" ref="N437:N468" si="75">IF($B437&lt;&gt;"","K-C6","")</f>
        <v>K-C6</v>
      </c>
      <c r="O437" s="244"/>
      <c r="P437" s="244"/>
      <c r="Q437" s="244" t="str">
        <f>VLOOKUP(K437,TONG_SL!$A:$D,3,0)</f>
        <v>Túi</v>
      </c>
      <c r="R437" s="160">
        <v>3</v>
      </c>
      <c r="S437" s="159"/>
      <c r="T437" s="159">
        <f>VLOOKUP(VLOOKUP(G437,Ma_KH!$A:$R,18,0)&amp;K437,Gia_MB!$A:$F,6,0)</f>
        <v>69025</v>
      </c>
      <c r="U437" s="254">
        <f t="shared" ref="U437:U468" si="76">T437*R437</f>
        <v>207075</v>
      </c>
      <c r="V437" s="159"/>
      <c r="W437" s="246">
        <f t="shared" ref="W437:W468" si="77">U437*V437</f>
        <v>0</v>
      </c>
      <c r="X437" s="247" t="str">
        <f t="shared" ref="X437:X468" si="78">IF(B437&lt;&gt;"","8","0")</f>
        <v>8</v>
      </c>
      <c r="Y437" s="159"/>
      <c r="Z437" s="254">
        <f t="shared" ref="Z437:Z468" si="79">U437*X437%</f>
        <v>16566</v>
      </c>
      <c r="AA437" s="5">
        <f>VLOOKUP(G437,Ma_KH!$A:$R,14,0)</f>
        <v>51</v>
      </c>
    </row>
    <row r="438" spans="1:27" x14ac:dyDescent="0.25">
      <c r="A438" s="289">
        <v>46118</v>
      </c>
      <c r="B438" s="290">
        <v>24911</v>
      </c>
      <c r="C438" s="284" t="s">
        <v>15253</v>
      </c>
      <c r="D438" s="282">
        <v>46119</v>
      </c>
      <c r="E438" s="309"/>
      <c r="F438" s="300"/>
      <c r="G438" s="317" t="s">
        <v>12084</v>
      </c>
      <c r="H438" s="309"/>
      <c r="I438" s="317" t="s">
        <v>12084</v>
      </c>
      <c r="J438" s="290" t="s">
        <v>1784</v>
      </c>
      <c r="K438" s="290" t="s">
        <v>32</v>
      </c>
      <c r="L438" s="244" t="str">
        <f>VLOOKUP($K438,[1]TONG_SL!$A$1:$D$65536,2,0)</f>
        <v>Giò Tai Lưỡi Xào 250g</v>
      </c>
      <c r="M438" s="244"/>
      <c r="N438" s="244" t="str">
        <f t="shared" si="75"/>
        <v>K-C6</v>
      </c>
      <c r="O438" s="244"/>
      <c r="P438" s="244"/>
      <c r="Q438" s="244" t="str">
        <f>VLOOKUP(K438,TONG_SL!$A:$D,3,0)</f>
        <v>Túi</v>
      </c>
      <c r="R438" s="160">
        <v>3</v>
      </c>
      <c r="S438" s="159"/>
      <c r="T438" s="159">
        <f>VLOOKUP(VLOOKUP(G438,Ma_KH!$A:$R,18,0)&amp;K438,Gia_MB!$A:$F,6,0)</f>
        <v>47172</v>
      </c>
      <c r="U438" s="254">
        <f t="shared" si="76"/>
        <v>141516</v>
      </c>
      <c r="V438" s="159"/>
      <c r="W438" s="246">
        <f t="shared" si="77"/>
        <v>0</v>
      </c>
      <c r="X438" s="247" t="str">
        <f t="shared" si="78"/>
        <v>8</v>
      </c>
      <c r="Y438" s="159"/>
      <c r="Z438" s="254">
        <f t="shared" si="79"/>
        <v>11321.28</v>
      </c>
      <c r="AA438" s="5">
        <f>VLOOKUP(G438,Ma_KH!$A:$R,14,0)</f>
        <v>51</v>
      </c>
    </row>
    <row r="439" spans="1:27" x14ac:dyDescent="0.25">
      <c r="A439" s="289">
        <v>46118</v>
      </c>
      <c r="B439" s="290">
        <v>24911</v>
      </c>
      <c r="C439" s="284" t="s">
        <v>15253</v>
      </c>
      <c r="D439" s="282">
        <v>46119</v>
      </c>
      <c r="E439" s="309"/>
      <c r="F439" s="300"/>
      <c r="G439" s="317" t="s">
        <v>12084</v>
      </c>
      <c r="H439" s="309"/>
      <c r="I439" s="317" t="s">
        <v>12084</v>
      </c>
      <c r="J439" s="290" t="s">
        <v>1784</v>
      </c>
      <c r="K439" s="290" t="s">
        <v>52</v>
      </c>
      <c r="L439" s="244" t="str">
        <f>VLOOKUP($K439,[1]TONG_SL!$A$1:$D$65536,2,0)</f>
        <v>Gà xì dầu 500g</v>
      </c>
      <c r="M439" s="244"/>
      <c r="N439" s="244" t="str">
        <f t="shared" si="75"/>
        <v>K-C6</v>
      </c>
      <c r="O439" s="244"/>
      <c r="P439" s="244"/>
      <c r="Q439" s="244" t="str">
        <f>VLOOKUP(K439,TONG_SL!$A:$D,3,0)</f>
        <v>Túi</v>
      </c>
      <c r="R439" s="160">
        <v>2</v>
      </c>
      <c r="S439" s="159"/>
      <c r="T439" s="159">
        <f>VLOOKUP(VLOOKUP(G439,Ma_KH!$A:$R,18,0)&amp;K439,Gia_MB!$A:$F,6,0)</f>
        <v>104910</v>
      </c>
      <c r="U439" s="254">
        <f t="shared" si="76"/>
        <v>209820</v>
      </c>
      <c r="V439" s="159"/>
      <c r="W439" s="246">
        <f t="shared" si="77"/>
        <v>0</v>
      </c>
      <c r="X439" s="247" t="str">
        <f t="shared" si="78"/>
        <v>8</v>
      </c>
      <c r="Y439" s="159"/>
      <c r="Z439" s="254">
        <f t="shared" si="79"/>
        <v>16785.599999999999</v>
      </c>
      <c r="AA439" s="5">
        <f>VLOOKUP(G439,Ma_KH!$A:$R,14,0)</f>
        <v>51</v>
      </c>
    </row>
    <row r="440" spans="1:27" x14ac:dyDescent="0.25">
      <c r="A440" s="289">
        <v>46118</v>
      </c>
      <c r="B440" s="290">
        <v>24911</v>
      </c>
      <c r="C440" s="284" t="s">
        <v>15253</v>
      </c>
      <c r="D440" s="282">
        <v>46119</v>
      </c>
      <c r="E440" s="309"/>
      <c r="F440" s="300"/>
      <c r="G440" s="317" t="s">
        <v>12084</v>
      </c>
      <c r="H440" s="309"/>
      <c r="I440" s="317" t="s">
        <v>12084</v>
      </c>
      <c r="J440" s="290" t="s">
        <v>1784</v>
      </c>
      <c r="K440" s="290" t="s">
        <v>553</v>
      </c>
      <c r="L440" s="244" t="str">
        <f>VLOOKUP($K440,[1]TONG_SL!$A$1:$D$65536,2,0)</f>
        <v>Gà muối hun khói 300g</v>
      </c>
      <c r="M440" s="244"/>
      <c r="N440" s="244" t="str">
        <f t="shared" si="75"/>
        <v>K-C6</v>
      </c>
      <c r="O440" s="244"/>
      <c r="P440" s="244"/>
      <c r="Q440" s="244" t="str">
        <f>VLOOKUP(K440,TONG_SL!$A:$D,3,0)</f>
        <v>Túi</v>
      </c>
      <c r="R440" s="160">
        <v>3</v>
      </c>
      <c r="S440" s="159"/>
      <c r="T440" s="159" t="e">
        <f>VLOOKUP(VLOOKUP(G440,Ma_KH!$A:$R,18,0)&amp;K440,Gia_MB!$A:$F,6,0)</f>
        <v>#N/A</v>
      </c>
      <c r="U440" s="254" t="e">
        <f t="shared" si="76"/>
        <v>#N/A</v>
      </c>
      <c r="V440" s="159"/>
      <c r="W440" s="246" t="e">
        <f t="shared" si="77"/>
        <v>#N/A</v>
      </c>
      <c r="X440" s="247" t="str">
        <f t="shared" si="78"/>
        <v>8</v>
      </c>
      <c r="Y440" s="159"/>
      <c r="Z440" s="254" t="e">
        <f t="shared" si="79"/>
        <v>#N/A</v>
      </c>
      <c r="AA440" s="5">
        <f>VLOOKUP(G440,Ma_KH!$A:$R,14,0)</f>
        <v>51</v>
      </c>
    </row>
    <row r="441" spans="1:27" x14ac:dyDescent="0.25">
      <c r="A441" s="289">
        <v>46118</v>
      </c>
      <c r="B441" s="290">
        <v>24912</v>
      </c>
      <c r="C441" s="284" t="s">
        <v>15253</v>
      </c>
      <c r="D441" s="282">
        <v>46119</v>
      </c>
      <c r="E441" s="309"/>
      <c r="F441" s="300"/>
      <c r="G441" s="317" t="s">
        <v>11143</v>
      </c>
      <c r="H441" s="309"/>
      <c r="I441" s="317" t="s">
        <v>11143</v>
      </c>
      <c r="J441" s="290" t="s">
        <v>1784</v>
      </c>
      <c r="K441" s="290" t="s">
        <v>27</v>
      </c>
      <c r="L441" s="244" t="str">
        <f>VLOOKUP($K441,[1]TONG_SL!$A$1:$D$65536,2,0)</f>
        <v>Chân giò heo muối 300g</v>
      </c>
      <c r="M441" s="244"/>
      <c r="N441" s="244" t="str">
        <f t="shared" si="75"/>
        <v>K-C6</v>
      </c>
      <c r="O441" s="244"/>
      <c r="P441" s="244"/>
      <c r="Q441" s="244" t="str">
        <f>VLOOKUP(K441,TONG_SL!$A:$D,3,0)</f>
        <v>Túi</v>
      </c>
      <c r="R441" s="160">
        <v>6</v>
      </c>
      <c r="S441" s="159"/>
      <c r="T441" s="159">
        <f>VLOOKUP(VLOOKUP(G441,Ma_KH!$A:$R,18,0)&amp;K441,Gia_MB!$A:$F,6,0)</f>
        <v>73431</v>
      </c>
      <c r="U441" s="254">
        <f t="shared" si="76"/>
        <v>440586</v>
      </c>
      <c r="V441" s="159"/>
      <c r="W441" s="246">
        <f t="shared" si="77"/>
        <v>0</v>
      </c>
      <c r="X441" s="247" t="str">
        <f t="shared" si="78"/>
        <v>8</v>
      </c>
      <c r="Y441" s="159"/>
      <c r="Z441" s="254">
        <f t="shared" si="79"/>
        <v>35246.879999999997</v>
      </c>
      <c r="AA441" s="5">
        <f>VLOOKUP(G441,Ma_KH!$A:$R,14,0)</f>
        <v>1</v>
      </c>
    </row>
    <row r="442" spans="1:27" x14ac:dyDescent="0.25">
      <c r="A442" s="289">
        <v>46118</v>
      </c>
      <c r="B442" s="290">
        <v>24912</v>
      </c>
      <c r="C442" s="284" t="s">
        <v>15253</v>
      </c>
      <c r="D442" s="282">
        <v>46119</v>
      </c>
      <c r="E442" s="309"/>
      <c r="F442" s="300"/>
      <c r="G442" s="317" t="s">
        <v>11143</v>
      </c>
      <c r="H442" s="309"/>
      <c r="I442" s="317" t="s">
        <v>11143</v>
      </c>
      <c r="J442" s="290" t="s">
        <v>1784</v>
      </c>
      <c r="K442" s="290" t="s">
        <v>48</v>
      </c>
      <c r="L442" s="244" t="str">
        <f>VLOOKUP($K442,[1]TONG_SL!$A$1:$D$65536,2,0)</f>
        <v>Mọc Nấm Hương 250g</v>
      </c>
      <c r="M442" s="244"/>
      <c r="N442" s="244" t="str">
        <f t="shared" si="75"/>
        <v>K-C6</v>
      </c>
      <c r="O442" s="244"/>
      <c r="P442" s="244"/>
      <c r="Q442" s="244" t="str">
        <f>VLOOKUP(K442,TONG_SL!$A:$D,3,0)</f>
        <v>Túi</v>
      </c>
      <c r="R442" s="160">
        <v>5</v>
      </c>
      <c r="S442" s="159"/>
      <c r="T442" s="159">
        <f>VLOOKUP(VLOOKUP(G442,Ma_KH!$A:$R,18,0)&amp;K442,Gia_MB!$A:$F,6,0)</f>
        <v>46000</v>
      </c>
      <c r="U442" s="254">
        <f t="shared" si="76"/>
        <v>230000</v>
      </c>
      <c r="V442" s="159"/>
      <c r="W442" s="246">
        <f t="shared" si="77"/>
        <v>0</v>
      </c>
      <c r="X442" s="247" t="str">
        <f t="shared" si="78"/>
        <v>8</v>
      </c>
      <c r="Y442" s="159"/>
      <c r="Z442" s="254">
        <f t="shared" si="79"/>
        <v>18400</v>
      </c>
      <c r="AA442" s="5">
        <f>VLOOKUP(G442,Ma_KH!$A:$R,14,0)</f>
        <v>1</v>
      </c>
    </row>
    <row r="443" spans="1:27" x14ac:dyDescent="0.25">
      <c r="A443" s="289">
        <v>46118</v>
      </c>
      <c r="B443" s="290">
        <v>24912</v>
      </c>
      <c r="C443" s="284" t="s">
        <v>15253</v>
      </c>
      <c r="D443" s="282">
        <v>46119</v>
      </c>
      <c r="E443" s="309"/>
      <c r="F443" s="300"/>
      <c r="G443" s="317" t="s">
        <v>11143</v>
      </c>
      <c r="H443" s="309"/>
      <c r="I443" s="317" t="s">
        <v>11143</v>
      </c>
      <c r="J443" s="290" t="s">
        <v>1784</v>
      </c>
      <c r="K443" s="290" t="s">
        <v>39</v>
      </c>
      <c r="L443" s="244" t="str">
        <f>VLOOKUP($K443,[1]TONG_SL!$A$1:$D$65536,2,0)</f>
        <v>Chả nướng 300g</v>
      </c>
      <c r="M443" s="244"/>
      <c r="N443" s="244" t="str">
        <f t="shared" si="75"/>
        <v>K-C6</v>
      </c>
      <c r="O443" s="244"/>
      <c r="P443" s="244"/>
      <c r="Q443" s="244" t="str">
        <f>VLOOKUP(K443,TONG_SL!$A:$D,3,0)</f>
        <v>Túi</v>
      </c>
      <c r="R443" s="160">
        <v>3</v>
      </c>
      <c r="S443" s="159"/>
      <c r="T443" s="159">
        <f>VLOOKUP(VLOOKUP(G443,Ma_KH!$A:$R,18,0)&amp;K443,Gia_MB!$A:$F,6,0)</f>
        <v>70950</v>
      </c>
      <c r="U443" s="254">
        <f t="shared" si="76"/>
        <v>212850</v>
      </c>
      <c r="V443" s="159"/>
      <c r="W443" s="246">
        <f t="shared" si="77"/>
        <v>0</v>
      </c>
      <c r="X443" s="247" t="str">
        <f t="shared" si="78"/>
        <v>8</v>
      </c>
      <c r="Y443" s="159"/>
      <c r="Z443" s="254">
        <f t="shared" si="79"/>
        <v>17028</v>
      </c>
      <c r="AA443" s="5">
        <f>VLOOKUP(G443,Ma_KH!$A:$R,14,0)</f>
        <v>1</v>
      </c>
    </row>
    <row r="444" spans="1:27" x14ac:dyDescent="0.25">
      <c r="A444" s="289">
        <v>46118</v>
      </c>
      <c r="B444" s="290">
        <v>24912</v>
      </c>
      <c r="C444" s="284" t="s">
        <v>15253</v>
      </c>
      <c r="D444" s="282">
        <v>46119</v>
      </c>
      <c r="E444" s="309"/>
      <c r="F444" s="300"/>
      <c r="G444" s="317" t="s">
        <v>11143</v>
      </c>
      <c r="H444" s="309"/>
      <c r="I444" s="317" t="s">
        <v>11143</v>
      </c>
      <c r="J444" s="290" t="s">
        <v>1784</v>
      </c>
      <c r="K444" s="290" t="s">
        <v>32</v>
      </c>
      <c r="L444" s="244" t="str">
        <f>VLOOKUP($K444,[1]TONG_SL!$A$1:$D$65536,2,0)</f>
        <v>Giò Tai Lưỡi Xào 250g</v>
      </c>
      <c r="M444" s="244"/>
      <c r="N444" s="244" t="str">
        <f t="shared" si="75"/>
        <v>K-C6</v>
      </c>
      <c r="O444" s="244"/>
      <c r="P444" s="244"/>
      <c r="Q444" s="244" t="str">
        <f>VLOOKUP(K444,TONG_SL!$A:$D,3,0)</f>
        <v>Túi</v>
      </c>
      <c r="R444" s="160">
        <v>3</v>
      </c>
      <c r="S444" s="159"/>
      <c r="T444" s="159">
        <f>VLOOKUP(VLOOKUP(G444,Ma_KH!$A:$R,18,0)&amp;K444,Gia_MB!$A:$F,6,0)</f>
        <v>50182</v>
      </c>
      <c r="U444" s="254">
        <f t="shared" si="76"/>
        <v>150546</v>
      </c>
      <c r="V444" s="159"/>
      <c r="W444" s="246">
        <f t="shared" si="77"/>
        <v>0</v>
      </c>
      <c r="X444" s="247" t="str">
        <f t="shared" si="78"/>
        <v>8</v>
      </c>
      <c r="Y444" s="159"/>
      <c r="Z444" s="254">
        <f t="shared" si="79"/>
        <v>12043.68</v>
      </c>
      <c r="AA444" s="5">
        <f>VLOOKUP(G444,Ma_KH!$A:$R,14,0)</f>
        <v>1</v>
      </c>
    </row>
    <row r="445" spans="1:27" x14ac:dyDescent="0.25">
      <c r="A445" s="289">
        <v>46118</v>
      </c>
      <c r="B445" s="290">
        <v>24893</v>
      </c>
      <c r="C445" s="284" t="s">
        <v>15253</v>
      </c>
      <c r="D445" s="282">
        <v>46119</v>
      </c>
      <c r="E445" s="309"/>
      <c r="F445" s="300"/>
      <c r="G445" s="317" t="s">
        <v>10248</v>
      </c>
      <c r="H445" s="309"/>
      <c r="I445" s="317" t="s">
        <v>10248</v>
      </c>
      <c r="J445" s="290" t="s">
        <v>1784</v>
      </c>
      <c r="K445" s="290" t="s">
        <v>27</v>
      </c>
      <c r="L445" s="244" t="str">
        <f>VLOOKUP($K445,[1]TONG_SL!$A$1:$D$65536,2,0)</f>
        <v>Chân giò heo muối 300g</v>
      </c>
      <c r="M445" s="244"/>
      <c r="N445" s="244" t="str">
        <f t="shared" si="75"/>
        <v>K-C6</v>
      </c>
      <c r="O445" s="244"/>
      <c r="P445" s="244"/>
      <c r="Q445" s="244" t="str">
        <f>VLOOKUP(K445,TONG_SL!$A:$D,3,0)</f>
        <v>Túi</v>
      </c>
      <c r="R445" s="160">
        <v>10</v>
      </c>
      <c r="S445" s="159"/>
      <c r="T445" s="159">
        <f>VLOOKUP(VLOOKUP(G445,Ma_KH!$A:$R,18,0)&amp;K445,Gia_MB!$A:$F,6,0)</f>
        <v>69759</v>
      </c>
      <c r="U445" s="254">
        <f t="shared" si="76"/>
        <v>697590</v>
      </c>
      <c r="V445" s="159"/>
      <c r="W445" s="246">
        <f t="shared" si="77"/>
        <v>0</v>
      </c>
      <c r="X445" s="247" t="str">
        <f t="shared" si="78"/>
        <v>8</v>
      </c>
      <c r="Y445" s="159"/>
      <c r="Z445" s="254">
        <f t="shared" si="79"/>
        <v>55807.200000000004</v>
      </c>
      <c r="AA445" s="5">
        <f>VLOOKUP(G445,Ma_KH!$A:$R,14,0)</f>
        <v>60</v>
      </c>
    </row>
    <row r="446" spans="1:27" x14ac:dyDescent="0.25">
      <c r="A446" s="289">
        <v>46118</v>
      </c>
      <c r="B446" s="290">
        <v>24893</v>
      </c>
      <c r="C446" s="284" t="s">
        <v>15253</v>
      </c>
      <c r="D446" s="282">
        <v>46119</v>
      </c>
      <c r="E446" s="309"/>
      <c r="F446" s="300"/>
      <c r="G446" s="317" t="s">
        <v>10248</v>
      </c>
      <c r="H446" s="309"/>
      <c r="I446" s="317" t="s">
        <v>10248</v>
      </c>
      <c r="J446" s="290" t="s">
        <v>1784</v>
      </c>
      <c r="K446" s="290" t="s">
        <v>30</v>
      </c>
      <c r="L446" s="244" t="str">
        <f>VLOOKUP($K446,[1]TONG_SL!$A$1:$D$65536,2,0)</f>
        <v>Gà muối 500g</v>
      </c>
      <c r="M446" s="244"/>
      <c r="N446" s="244" t="str">
        <f t="shared" si="75"/>
        <v>K-C6</v>
      </c>
      <c r="O446" s="244"/>
      <c r="P446" s="244"/>
      <c r="Q446" s="244" t="str">
        <f>VLOOKUP(K446,TONG_SL!$A:$D,3,0)</f>
        <v>Túi</v>
      </c>
      <c r="R446" s="160">
        <v>5</v>
      </c>
      <c r="S446" s="159"/>
      <c r="T446" s="159">
        <f>VLOOKUP(VLOOKUP(G446,Ma_KH!$A:$R,18,0)&amp;K446,Gia_MB!$A:$F,6,0)</f>
        <v>105505</v>
      </c>
      <c r="U446" s="254">
        <f t="shared" si="76"/>
        <v>527525</v>
      </c>
      <c r="V446" s="159"/>
      <c r="W446" s="246">
        <f t="shared" si="77"/>
        <v>0</v>
      </c>
      <c r="X446" s="247" t="str">
        <f t="shared" si="78"/>
        <v>8</v>
      </c>
      <c r="Y446" s="159"/>
      <c r="Z446" s="254">
        <f t="shared" si="79"/>
        <v>42202</v>
      </c>
      <c r="AA446" s="5">
        <f>VLOOKUP(G446,Ma_KH!$A:$R,14,0)</f>
        <v>60</v>
      </c>
    </row>
    <row r="447" spans="1:27" x14ac:dyDescent="0.25">
      <c r="A447" s="289">
        <v>46118</v>
      </c>
      <c r="B447" s="290">
        <v>24893</v>
      </c>
      <c r="C447" s="284" t="s">
        <v>15253</v>
      </c>
      <c r="D447" s="282">
        <v>46119</v>
      </c>
      <c r="E447" s="309"/>
      <c r="F447" s="300"/>
      <c r="G447" s="317" t="s">
        <v>10248</v>
      </c>
      <c r="H447" s="309"/>
      <c r="I447" s="317" t="s">
        <v>10248</v>
      </c>
      <c r="J447" s="290" t="s">
        <v>1784</v>
      </c>
      <c r="K447" s="290" t="s">
        <v>32</v>
      </c>
      <c r="L447" s="244" t="str">
        <f>VLOOKUP($K447,[1]TONG_SL!$A$1:$D$65536,2,0)</f>
        <v>Giò Tai Lưỡi Xào 250g</v>
      </c>
      <c r="M447" s="244"/>
      <c r="N447" s="244" t="str">
        <f t="shared" si="75"/>
        <v>K-C6</v>
      </c>
      <c r="O447" s="244"/>
      <c r="P447" s="244"/>
      <c r="Q447" s="244" t="str">
        <f>VLOOKUP(K447,TONG_SL!$A:$D,3,0)</f>
        <v>Túi</v>
      </c>
      <c r="R447" s="160">
        <v>5</v>
      </c>
      <c r="S447" s="159"/>
      <c r="T447" s="159">
        <f>VLOOKUP(VLOOKUP(G447,Ma_KH!$A:$R,18,0)&amp;K447,Gia_MB!$A:$F,6,0)</f>
        <v>47673</v>
      </c>
      <c r="U447" s="254">
        <f t="shared" si="76"/>
        <v>238365</v>
      </c>
      <c r="V447" s="159"/>
      <c r="W447" s="246">
        <f t="shared" si="77"/>
        <v>0</v>
      </c>
      <c r="X447" s="247" t="str">
        <f t="shared" si="78"/>
        <v>8</v>
      </c>
      <c r="Y447" s="159"/>
      <c r="Z447" s="254">
        <f t="shared" si="79"/>
        <v>19069.2</v>
      </c>
      <c r="AA447" s="5">
        <f>VLOOKUP(G447,Ma_KH!$A:$R,14,0)</f>
        <v>60</v>
      </c>
    </row>
    <row r="448" spans="1:27" x14ac:dyDescent="0.25">
      <c r="A448" s="289">
        <v>46118</v>
      </c>
      <c r="B448" s="290">
        <v>24893</v>
      </c>
      <c r="C448" s="284" t="s">
        <v>15253</v>
      </c>
      <c r="D448" s="282">
        <v>46119</v>
      </c>
      <c r="E448" s="309"/>
      <c r="F448" s="300"/>
      <c r="G448" s="317" t="s">
        <v>10248</v>
      </c>
      <c r="H448" s="309"/>
      <c r="I448" s="317" t="s">
        <v>10248</v>
      </c>
      <c r="J448" s="290" t="s">
        <v>1784</v>
      </c>
      <c r="K448" s="290" t="s">
        <v>52</v>
      </c>
      <c r="L448" s="244" t="str">
        <f>VLOOKUP($K448,[1]TONG_SL!$A$1:$D$65536,2,0)</f>
        <v>Gà xì dầu 500g</v>
      </c>
      <c r="M448" s="244"/>
      <c r="N448" s="244" t="str">
        <f t="shared" si="75"/>
        <v>K-C6</v>
      </c>
      <c r="O448" s="244"/>
      <c r="P448" s="244"/>
      <c r="Q448" s="244" t="str">
        <f>VLOOKUP(K448,TONG_SL!$A:$D,3,0)</f>
        <v>Túi</v>
      </c>
      <c r="R448" s="160">
        <v>6</v>
      </c>
      <c r="S448" s="159"/>
      <c r="T448" s="159">
        <f>VLOOKUP(VLOOKUP(G448,Ma_KH!$A:$R,18,0)&amp;K448,Gia_MB!$A:$F,6,0)</f>
        <v>106026</v>
      </c>
      <c r="U448" s="254">
        <f t="shared" si="76"/>
        <v>636156</v>
      </c>
      <c r="V448" s="159"/>
      <c r="W448" s="246">
        <f t="shared" si="77"/>
        <v>0</v>
      </c>
      <c r="X448" s="247" t="str">
        <f t="shared" si="78"/>
        <v>8</v>
      </c>
      <c r="Y448" s="159"/>
      <c r="Z448" s="254">
        <f t="shared" si="79"/>
        <v>50892.480000000003</v>
      </c>
      <c r="AA448" s="5">
        <f>VLOOKUP(G448,Ma_KH!$A:$R,14,0)</f>
        <v>60</v>
      </c>
    </row>
    <row r="449" spans="1:27" x14ac:dyDescent="0.25">
      <c r="A449" s="289">
        <v>46118</v>
      </c>
      <c r="B449" s="290">
        <v>24930</v>
      </c>
      <c r="C449" s="284" t="s">
        <v>15253</v>
      </c>
      <c r="D449" s="282">
        <v>46119</v>
      </c>
      <c r="E449" s="309"/>
      <c r="F449" s="300"/>
      <c r="G449" s="317" t="s">
        <v>7494</v>
      </c>
      <c r="H449" s="309"/>
      <c r="I449" s="317" t="s">
        <v>7494</v>
      </c>
      <c r="J449" s="290" t="s">
        <v>1784</v>
      </c>
      <c r="K449" s="290" t="s">
        <v>30</v>
      </c>
      <c r="L449" s="244" t="str">
        <f>VLOOKUP($K449,[1]TONG_SL!$A$1:$D$65536,2,0)</f>
        <v>Gà muối 500g</v>
      </c>
      <c r="M449" s="244"/>
      <c r="N449" s="244" t="str">
        <f t="shared" si="75"/>
        <v>K-C6</v>
      </c>
      <c r="O449" s="244"/>
      <c r="P449" s="244"/>
      <c r="Q449" s="244" t="str">
        <f>VLOOKUP(K449,TONG_SL!$A:$D,3,0)</f>
        <v>Túi</v>
      </c>
      <c r="R449" s="160">
        <v>3</v>
      </c>
      <c r="S449" s="159"/>
      <c r="T449" s="159">
        <f>VLOOKUP(VLOOKUP(G449,Ma_KH!$A:$R,18,0)&amp;K449,Gia_MB!$A:$F,6,0)</f>
        <v>110780</v>
      </c>
      <c r="U449" s="254">
        <f t="shared" si="76"/>
        <v>332340</v>
      </c>
      <c r="V449" s="159"/>
      <c r="W449" s="246">
        <f t="shared" si="77"/>
        <v>0</v>
      </c>
      <c r="X449" s="247" t="str">
        <f t="shared" si="78"/>
        <v>8</v>
      </c>
      <c r="Y449" s="159"/>
      <c r="Z449" s="254">
        <f t="shared" si="79"/>
        <v>26587.200000000001</v>
      </c>
      <c r="AA449" s="5">
        <f>VLOOKUP(G449,Ma_KH!$A:$R,14,0)</f>
        <v>0</v>
      </c>
    </row>
    <row r="450" spans="1:27" x14ac:dyDescent="0.25">
      <c r="A450" s="289">
        <v>46118</v>
      </c>
      <c r="B450" s="290">
        <v>24930</v>
      </c>
      <c r="C450" s="284" t="s">
        <v>15253</v>
      </c>
      <c r="D450" s="282">
        <v>46119</v>
      </c>
      <c r="E450" s="309"/>
      <c r="F450" s="300"/>
      <c r="G450" s="317" t="s">
        <v>7494</v>
      </c>
      <c r="H450" s="309"/>
      <c r="I450" s="317" t="s">
        <v>7494</v>
      </c>
      <c r="J450" s="290" t="s">
        <v>1784</v>
      </c>
      <c r="K450" s="290" t="s">
        <v>52</v>
      </c>
      <c r="L450" s="244" t="str">
        <f>VLOOKUP($K450,[1]TONG_SL!$A$1:$D$65536,2,0)</f>
        <v>Gà xì dầu 500g</v>
      </c>
      <c r="M450" s="244"/>
      <c r="N450" s="244" t="str">
        <f t="shared" si="75"/>
        <v>K-C6</v>
      </c>
      <c r="O450" s="244"/>
      <c r="P450" s="244"/>
      <c r="Q450" s="244" t="str">
        <f>VLOOKUP(K450,TONG_SL!$A:$D,3,0)</f>
        <v>Túi</v>
      </c>
      <c r="R450" s="160">
        <v>2</v>
      </c>
      <c r="S450" s="159"/>
      <c r="T450" s="159">
        <f>VLOOKUP(VLOOKUP(G450,Ma_KH!$A:$R,18,0)&amp;K450,Gia_MB!$A:$F,6,0)</f>
        <v>106026</v>
      </c>
      <c r="U450" s="254">
        <f t="shared" si="76"/>
        <v>212052</v>
      </c>
      <c r="V450" s="159"/>
      <c r="W450" s="246">
        <f t="shared" si="77"/>
        <v>0</v>
      </c>
      <c r="X450" s="247" t="str">
        <f t="shared" si="78"/>
        <v>8</v>
      </c>
      <c r="Y450" s="159"/>
      <c r="Z450" s="254">
        <f t="shared" si="79"/>
        <v>16964.16</v>
      </c>
      <c r="AA450" s="5">
        <f>VLOOKUP(G450,Ma_KH!$A:$R,14,0)</f>
        <v>0</v>
      </c>
    </row>
    <row r="451" spans="1:27" x14ac:dyDescent="0.25">
      <c r="A451" s="289">
        <v>46118</v>
      </c>
      <c r="B451" s="290">
        <v>24930</v>
      </c>
      <c r="C451" s="284" t="s">
        <v>15253</v>
      </c>
      <c r="D451" s="282">
        <v>46119</v>
      </c>
      <c r="E451" s="309"/>
      <c r="F451" s="300"/>
      <c r="G451" s="317" t="s">
        <v>7494</v>
      </c>
      <c r="H451" s="309"/>
      <c r="I451" s="317" t="s">
        <v>7494</v>
      </c>
      <c r="J451" s="290" t="s">
        <v>1784</v>
      </c>
      <c r="K451" s="290" t="s">
        <v>27</v>
      </c>
      <c r="L451" s="244" t="str">
        <f>VLOOKUP($K451,[1]TONG_SL!$A$1:$D$65536,2,0)</f>
        <v>Chân giò heo muối 300g</v>
      </c>
      <c r="M451" s="244"/>
      <c r="N451" s="244" t="str">
        <f t="shared" si="75"/>
        <v>K-C6</v>
      </c>
      <c r="O451" s="244"/>
      <c r="P451" s="244"/>
      <c r="Q451" s="244" t="str">
        <f>VLOOKUP(K451,TONG_SL!$A:$D,3,0)</f>
        <v>Túi</v>
      </c>
      <c r="R451" s="160">
        <v>5</v>
      </c>
      <c r="S451" s="159"/>
      <c r="T451" s="159">
        <f>VLOOKUP(VLOOKUP(G451,Ma_KH!$A:$R,18,0)&amp;K451,Gia_MB!$A:$F,6,0)</f>
        <v>69759</v>
      </c>
      <c r="U451" s="254">
        <f t="shared" si="76"/>
        <v>348795</v>
      </c>
      <c r="V451" s="159"/>
      <c r="W451" s="246">
        <f t="shared" si="77"/>
        <v>0</v>
      </c>
      <c r="X451" s="247" t="str">
        <f t="shared" si="78"/>
        <v>8</v>
      </c>
      <c r="Y451" s="159"/>
      <c r="Z451" s="254">
        <f t="shared" si="79"/>
        <v>27903.600000000002</v>
      </c>
      <c r="AA451" s="5">
        <f>VLOOKUP(G451,Ma_KH!$A:$R,14,0)</f>
        <v>0</v>
      </c>
    </row>
    <row r="452" spans="1:27" x14ac:dyDescent="0.25">
      <c r="A452" s="289">
        <v>46118</v>
      </c>
      <c r="B452" s="290">
        <v>24930</v>
      </c>
      <c r="C452" s="284" t="s">
        <v>15253</v>
      </c>
      <c r="D452" s="282">
        <v>46119</v>
      </c>
      <c r="E452" s="309"/>
      <c r="F452" s="300"/>
      <c r="G452" s="317" t="s">
        <v>7494</v>
      </c>
      <c r="H452" s="309"/>
      <c r="I452" s="317" t="s">
        <v>7494</v>
      </c>
      <c r="J452" s="290" t="s">
        <v>1784</v>
      </c>
      <c r="K452" s="290" t="s">
        <v>32</v>
      </c>
      <c r="L452" s="244" t="str">
        <f>VLOOKUP($K452,[1]TONG_SL!$A$1:$D$65536,2,0)</f>
        <v>Giò Tai Lưỡi Xào 250g</v>
      </c>
      <c r="M452" s="244"/>
      <c r="N452" s="244" t="str">
        <f t="shared" si="75"/>
        <v>K-C6</v>
      </c>
      <c r="O452" s="244"/>
      <c r="P452" s="244"/>
      <c r="Q452" s="244" t="str">
        <f>VLOOKUP(K452,TONG_SL!$A:$D,3,0)</f>
        <v>Túi</v>
      </c>
      <c r="R452" s="160">
        <v>1</v>
      </c>
      <c r="S452" s="159"/>
      <c r="T452" s="159">
        <f>VLOOKUP(VLOOKUP(G452,Ma_KH!$A:$R,18,0)&amp;K452,Gia_MB!$A:$F,6,0)</f>
        <v>47672</v>
      </c>
      <c r="U452" s="254">
        <f t="shared" si="76"/>
        <v>47672</v>
      </c>
      <c r="V452" s="159"/>
      <c r="W452" s="246">
        <f t="shared" si="77"/>
        <v>0</v>
      </c>
      <c r="X452" s="247" t="str">
        <f t="shared" si="78"/>
        <v>8</v>
      </c>
      <c r="Y452" s="159"/>
      <c r="Z452" s="254">
        <f t="shared" si="79"/>
        <v>3813.76</v>
      </c>
      <c r="AA452" s="5">
        <f>VLOOKUP(G452,Ma_KH!$A:$R,14,0)</f>
        <v>0</v>
      </c>
    </row>
    <row r="453" spans="1:27" x14ac:dyDescent="0.25">
      <c r="A453" s="289">
        <v>46113</v>
      </c>
      <c r="B453" s="290">
        <v>24294</v>
      </c>
      <c r="C453" s="284" t="s">
        <v>15253</v>
      </c>
      <c r="D453" s="282">
        <v>46119</v>
      </c>
      <c r="E453" s="309"/>
      <c r="F453" s="300"/>
      <c r="G453" s="317" t="s">
        <v>12156</v>
      </c>
      <c r="H453" s="309"/>
      <c r="I453" s="317" t="s">
        <v>12156</v>
      </c>
      <c r="J453" s="290" t="s">
        <v>1784</v>
      </c>
      <c r="K453" s="290" t="s">
        <v>27</v>
      </c>
      <c r="L453" s="244" t="str">
        <f>VLOOKUP($K453,[1]TONG_SL!$A$1:$D$65536,2,0)</f>
        <v>Chân giò heo muối 300g</v>
      </c>
      <c r="M453" s="244"/>
      <c r="N453" s="244" t="str">
        <f t="shared" si="75"/>
        <v>K-C6</v>
      </c>
      <c r="O453" s="244"/>
      <c r="P453" s="244"/>
      <c r="Q453" s="244" t="str">
        <f>VLOOKUP(K453,TONG_SL!$A:$D,3,0)</f>
        <v>Túi</v>
      </c>
      <c r="R453" s="160">
        <v>9</v>
      </c>
      <c r="S453" s="159"/>
      <c r="T453" s="159">
        <f>VLOOKUP(VLOOKUP(G453,Ma_KH!$A:$R,18,0)&amp;K453,Gia_MB!$A:$F,6,0)</f>
        <v>73431</v>
      </c>
      <c r="U453" s="254">
        <f t="shared" si="76"/>
        <v>660879</v>
      </c>
      <c r="V453" s="159"/>
      <c r="W453" s="246">
        <f t="shared" si="77"/>
        <v>0</v>
      </c>
      <c r="X453" s="247" t="str">
        <f t="shared" si="78"/>
        <v>8</v>
      </c>
      <c r="Y453" s="159"/>
      <c r="Z453" s="254">
        <f t="shared" si="79"/>
        <v>52870.32</v>
      </c>
      <c r="AA453" s="5">
        <f>VLOOKUP(G453,Ma_KH!$A:$R,14,0)</f>
        <v>51</v>
      </c>
    </row>
    <row r="454" spans="1:27" x14ac:dyDescent="0.25">
      <c r="A454" s="289">
        <v>46113</v>
      </c>
      <c r="B454" s="290">
        <v>24294</v>
      </c>
      <c r="C454" s="284" t="s">
        <v>15253</v>
      </c>
      <c r="D454" s="282">
        <v>46119</v>
      </c>
      <c r="E454" s="309"/>
      <c r="F454" s="300"/>
      <c r="G454" s="317" t="s">
        <v>12156</v>
      </c>
      <c r="H454" s="309"/>
      <c r="I454" s="317" t="s">
        <v>12156</v>
      </c>
      <c r="J454" s="290" t="s">
        <v>1784</v>
      </c>
      <c r="K454" s="290" t="s">
        <v>542</v>
      </c>
      <c r="L454" s="244" t="str">
        <f>VLOOKUP($K454,[1]TONG_SL!$A$1:$D$65536,2,0)</f>
        <v>Chân giò heo muối 500g</v>
      </c>
      <c r="M454" s="244"/>
      <c r="N454" s="244" t="str">
        <f t="shared" si="75"/>
        <v>K-C6</v>
      </c>
      <c r="O454" s="244"/>
      <c r="P454" s="244"/>
      <c r="Q454" s="244" t="str">
        <f>VLOOKUP(K454,TONG_SL!$A:$D,3,0)</f>
        <v>Túi</v>
      </c>
      <c r="R454" s="160">
        <v>2</v>
      </c>
      <c r="S454" s="159"/>
      <c r="T454" s="159">
        <f>VLOOKUP(VLOOKUP(G454,Ma_KH!$A:$R,18,0)&amp;K454,Gia_MB!$A:$F,6,0)</f>
        <v>119066</v>
      </c>
      <c r="U454" s="254">
        <f t="shared" si="76"/>
        <v>238132</v>
      </c>
      <c r="V454" s="159"/>
      <c r="W454" s="246">
        <f t="shared" si="77"/>
        <v>0</v>
      </c>
      <c r="X454" s="247" t="str">
        <f t="shared" si="78"/>
        <v>8</v>
      </c>
      <c r="Y454" s="159"/>
      <c r="Z454" s="254">
        <f t="shared" si="79"/>
        <v>19050.560000000001</v>
      </c>
      <c r="AA454" s="5">
        <f>VLOOKUP(G454,Ma_KH!$A:$R,14,0)</f>
        <v>51</v>
      </c>
    </row>
    <row r="455" spans="1:27" x14ac:dyDescent="0.25">
      <c r="A455" s="289">
        <v>46113</v>
      </c>
      <c r="B455" s="290">
        <v>24294</v>
      </c>
      <c r="C455" s="284" t="s">
        <v>15253</v>
      </c>
      <c r="D455" s="282">
        <v>46119</v>
      </c>
      <c r="E455" s="309"/>
      <c r="F455" s="300"/>
      <c r="G455" s="317" t="s">
        <v>12156</v>
      </c>
      <c r="H455" s="309"/>
      <c r="I455" s="317" t="s">
        <v>12156</v>
      </c>
      <c r="J455" s="290" t="s">
        <v>1784</v>
      </c>
      <c r="K455" s="290" t="s">
        <v>15407</v>
      </c>
      <c r="L455" s="244" t="str">
        <f>VLOOKUP($K455,[1]TONG_SL!$A$1:$D$65536,2,0)</f>
        <v>Gà muối hun cỏ xạ hương 500g</v>
      </c>
      <c r="M455" s="244"/>
      <c r="N455" s="244" t="str">
        <f t="shared" si="75"/>
        <v>K-C6</v>
      </c>
      <c r="O455" s="244"/>
      <c r="P455" s="244"/>
      <c r="Q455" s="244" t="str">
        <f>VLOOKUP(K455,TONG_SL!$A:$D,3,0)</f>
        <v>Túi</v>
      </c>
      <c r="R455" s="160">
        <v>2</v>
      </c>
      <c r="S455" s="159"/>
      <c r="T455" s="159" t="e">
        <f>VLOOKUP(VLOOKUP(G455,Ma_KH!$A:$R,18,0)&amp;K455,Gia_MB!$A:$F,6,0)</f>
        <v>#N/A</v>
      </c>
      <c r="U455" s="254" t="e">
        <f t="shared" si="76"/>
        <v>#N/A</v>
      </c>
      <c r="V455" s="159"/>
      <c r="W455" s="246" t="e">
        <f t="shared" si="77"/>
        <v>#N/A</v>
      </c>
      <c r="X455" s="247" t="str">
        <f t="shared" si="78"/>
        <v>8</v>
      </c>
      <c r="Y455" s="159"/>
      <c r="Z455" s="254" t="e">
        <f t="shared" si="79"/>
        <v>#N/A</v>
      </c>
      <c r="AA455" s="5">
        <f>VLOOKUP(G455,Ma_KH!$A:$R,14,0)</f>
        <v>51</v>
      </c>
    </row>
    <row r="456" spans="1:27" x14ac:dyDescent="0.25">
      <c r="A456" s="289">
        <v>46113</v>
      </c>
      <c r="B456" s="290">
        <v>24294</v>
      </c>
      <c r="C456" s="284" t="s">
        <v>15253</v>
      </c>
      <c r="D456" s="282">
        <v>46119</v>
      </c>
      <c r="E456" s="309"/>
      <c r="F456" s="300"/>
      <c r="G456" s="317" t="s">
        <v>12156</v>
      </c>
      <c r="H456" s="309"/>
      <c r="I456" s="317" t="s">
        <v>12156</v>
      </c>
      <c r="J456" s="290" t="s">
        <v>1784</v>
      </c>
      <c r="K456" s="290" t="s">
        <v>30</v>
      </c>
      <c r="L456" s="244" t="str">
        <f>VLOOKUP($K456,[1]TONG_SL!$A$1:$D$65536,2,0)</f>
        <v>Gà muối 500g</v>
      </c>
      <c r="M456" s="244"/>
      <c r="N456" s="244" t="str">
        <f t="shared" si="75"/>
        <v>K-C6</v>
      </c>
      <c r="O456" s="244"/>
      <c r="P456" s="244"/>
      <c r="Q456" s="244" t="str">
        <f>VLOOKUP(K456,TONG_SL!$A:$D,3,0)</f>
        <v>Túi</v>
      </c>
      <c r="R456" s="160">
        <v>2</v>
      </c>
      <c r="S456" s="159"/>
      <c r="T456" s="159">
        <f>VLOOKUP(VLOOKUP(G456,Ma_KH!$A:$R,18,0)&amp;K456,Gia_MB!$A:$F,6,0)</f>
        <v>111058</v>
      </c>
      <c r="U456" s="254">
        <f t="shared" si="76"/>
        <v>222116</v>
      </c>
      <c r="V456" s="159"/>
      <c r="W456" s="246">
        <f t="shared" si="77"/>
        <v>0</v>
      </c>
      <c r="X456" s="247" t="str">
        <f t="shared" si="78"/>
        <v>8</v>
      </c>
      <c r="Y456" s="159"/>
      <c r="Z456" s="254">
        <f t="shared" si="79"/>
        <v>17769.28</v>
      </c>
      <c r="AA456" s="5">
        <f>VLOOKUP(G456,Ma_KH!$A:$R,14,0)</f>
        <v>51</v>
      </c>
    </row>
    <row r="457" spans="1:27" x14ac:dyDescent="0.25">
      <c r="A457" s="289">
        <v>46113</v>
      </c>
      <c r="B457" s="290">
        <v>24294</v>
      </c>
      <c r="C457" s="284" t="s">
        <v>15253</v>
      </c>
      <c r="D457" s="282">
        <v>46119</v>
      </c>
      <c r="E457" s="309"/>
      <c r="F457" s="300"/>
      <c r="G457" s="317" t="s">
        <v>12156</v>
      </c>
      <c r="H457" s="309"/>
      <c r="I457" s="317" t="s">
        <v>12156</v>
      </c>
      <c r="J457" s="290" t="s">
        <v>1784</v>
      </c>
      <c r="K457" s="290" t="s">
        <v>32</v>
      </c>
      <c r="L457" s="244" t="str">
        <f>VLOOKUP($K457,[1]TONG_SL!$A$1:$D$65536,2,0)</f>
        <v>Giò Tai Lưỡi Xào 250g</v>
      </c>
      <c r="M457" s="244"/>
      <c r="N457" s="244" t="str">
        <f t="shared" si="75"/>
        <v>K-C6</v>
      </c>
      <c r="O457" s="244"/>
      <c r="P457" s="244"/>
      <c r="Q457" s="244" t="str">
        <f>VLOOKUP(K457,TONG_SL!$A:$D,3,0)</f>
        <v>Túi</v>
      </c>
      <c r="R457" s="160">
        <v>2</v>
      </c>
      <c r="S457" s="159"/>
      <c r="T457" s="159">
        <f>VLOOKUP(VLOOKUP(G457,Ma_KH!$A:$R,18,0)&amp;K457,Gia_MB!$A:$F,6,0)</f>
        <v>50182</v>
      </c>
      <c r="U457" s="254">
        <f t="shared" si="76"/>
        <v>100364</v>
      </c>
      <c r="V457" s="159"/>
      <c r="W457" s="246">
        <f t="shared" si="77"/>
        <v>0</v>
      </c>
      <c r="X457" s="247" t="str">
        <f t="shared" si="78"/>
        <v>8</v>
      </c>
      <c r="Y457" s="159"/>
      <c r="Z457" s="254">
        <f t="shared" si="79"/>
        <v>8029.12</v>
      </c>
      <c r="AA457" s="5">
        <f>VLOOKUP(G457,Ma_KH!$A:$R,14,0)</f>
        <v>51</v>
      </c>
    </row>
    <row r="458" spans="1:27" x14ac:dyDescent="0.25">
      <c r="A458" s="289">
        <v>46113</v>
      </c>
      <c r="B458" s="290">
        <v>24294</v>
      </c>
      <c r="C458" s="284" t="s">
        <v>15253</v>
      </c>
      <c r="D458" s="282">
        <v>46119</v>
      </c>
      <c r="E458" s="309"/>
      <c r="F458" s="300"/>
      <c r="G458" s="317" t="s">
        <v>12156</v>
      </c>
      <c r="H458" s="309"/>
      <c r="I458" s="317" t="s">
        <v>12156</v>
      </c>
      <c r="J458" s="290" t="s">
        <v>1784</v>
      </c>
      <c r="K458" s="290" t="s">
        <v>48</v>
      </c>
      <c r="L458" s="244" t="str">
        <f>VLOOKUP($K458,[1]TONG_SL!$A$1:$D$65536,2,0)</f>
        <v>Mọc Nấm Hương 250g</v>
      </c>
      <c r="M458" s="244"/>
      <c r="N458" s="244" t="str">
        <f t="shared" si="75"/>
        <v>K-C6</v>
      </c>
      <c r="O458" s="244"/>
      <c r="P458" s="244"/>
      <c r="Q458" s="244" t="str">
        <f>VLOOKUP(K458,TONG_SL!$A:$D,3,0)</f>
        <v>Túi</v>
      </c>
      <c r="R458" s="160">
        <v>2</v>
      </c>
      <c r="S458" s="159"/>
      <c r="T458" s="159">
        <f>VLOOKUP(VLOOKUP(G458,Ma_KH!$A:$R,18,0)&amp;K458,Gia_MB!$A:$F,6,0)</f>
        <v>46000</v>
      </c>
      <c r="U458" s="254">
        <f t="shared" si="76"/>
        <v>92000</v>
      </c>
      <c r="V458" s="159"/>
      <c r="W458" s="246">
        <f t="shared" si="77"/>
        <v>0</v>
      </c>
      <c r="X458" s="247" t="str">
        <f t="shared" si="78"/>
        <v>8</v>
      </c>
      <c r="Y458" s="159"/>
      <c r="Z458" s="254">
        <f t="shared" si="79"/>
        <v>7360</v>
      </c>
      <c r="AA458" s="5">
        <f>VLOOKUP(G458,Ma_KH!$A:$R,14,0)</f>
        <v>51</v>
      </c>
    </row>
    <row r="459" spans="1:27" x14ac:dyDescent="0.25">
      <c r="A459" s="289">
        <v>46118</v>
      </c>
      <c r="B459" s="290">
        <v>24922</v>
      </c>
      <c r="C459" s="284" t="s">
        <v>15253</v>
      </c>
      <c r="D459" s="282">
        <v>46119</v>
      </c>
      <c r="E459" s="309"/>
      <c r="F459" s="300"/>
      <c r="G459" s="317" t="s">
        <v>7466</v>
      </c>
      <c r="H459" s="309"/>
      <c r="I459" s="317" t="s">
        <v>7466</v>
      </c>
      <c r="J459" s="290" t="s">
        <v>1784</v>
      </c>
      <c r="K459" s="290" t="s">
        <v>30</v>
      </c>
      <c r="L459" s="244" t="str">
        <f>VLOOKUP($K459,[1]TONG_SL!$A$1:$D$65536,2,0)</f>
        <v>Gà muối 500g</v>
      </c>
      <c r="M459" s="244"/>
      <c r="N459" s="244" t="str">
        <f t="shared" si="75"/>
        <v>K-C6</v>
      </c>
      <c r="O459" s="244"/>
      <c r="P459" s="244"/>
      <c r="Q459" s="244" t="str">
        <f>VLOOKUP(K459,TONG_SL!$A:$D,3,0)</f>
        <v>Túi</v>
      </c>
      <c r="R459" s="160">
        <v>5</v>
      </c>
      <c r="S459" s="159"/>
      <c r="T459" s="159">
        <f>VLOOKUP(VLOOKUP(G459,Ma_KH!$A:$R,18,0)&amp;K459,Gia_MB!$A:$F,6,0)</f>
        <v>110780</v>
      </c>
      <c r="U459" s="254">
        <f t="shared" si="76"/>
        <v>553900</v>
      </c>
      <c r="V459" s="159"/>
      <c r="W459" s="246">
        <f t="shared" si="77"/>
        <v>0</v>
      </c>
      <c r="X459" s="247" t="str">
        <f t="shared" si="78"/>
        <v>8</v>
      </c>
      <c r="Y459" s="159"/>
      <c r="Z459" s="254">
        <f t="shared" si="79"/>
        <v>44312</v>
      </c>
      <c r="AA459" s="5">
        <f>VLOOKUP(G459,Ma_KH!$A:$R,14,0)</f>
        <v>0</v>
      </c>
    </row>
    <row r="460" spans="1:27" x14ac:dyDescent="0.25">
      <c r="A460" s="289">
        <v>46118</v>
      </c>
      <c r="B460" s="290">
        <v>24922</v>
      </c>
      <c r="C460" s="284" t="s">
        <v>15253</v>
      </c>
      <c r="D460" s="282">
        <v>46119</v>
      </c>
      <c r="E460" s="309"/>
      <c r="F460" s="300"/>
      <c r="G460" s="317" t="s">
        <v>7466</v>
      </c>
      <c r="H460" s="309"/>
      <c r="I460" s="317" t="s">
        <v>7466</v>
      </c>
      <c r="J460" s="290" t="s">
        <v>1784</v>
      </c>
      <c r="K460" s="290" t="s">
        <v>52</v>
      </c>
      <c r="L460" s="244" t="str">
        <f>VLOOKUP($K460,[1]TONG_SL!$A$1:$D$65536,2,0)</f>
        <v>Gà xì dầu 500g</v>
      </c>
      <c r="M460" s="244"/>
      <c r="N460" s="244" t="str">
        <f t="shared" si="75"/>
        <v>K-C6</v>
      </c>
      <c r="O460" s="244"/>
      <c r="P460" s="244"/>
      <c r="Q460" s="244" t="str">
        <f>VLOOKUP(K460,TONG_SL!$A:$D,3,0)</f>
        <v>Túi</v>
      </c>
      <c r="R460" s="160">
        <v>2</v>
      </c>
      <c r="S460" s="159"/>
      <c r="T460" s="159">
        <f>VLOOKUP(VLOOKUP(G460,Ma_KH!$A:$R,18,0)&amp;K460,Gia_MB!$A:$F,6,0)</f>
        <v>106026</v>
      </c>
      <c r="U460" s="254">
        <f t="shared" si="76"/>
        <v>212052</v>
      </c>
      <c r="V460" s="159"/>
      <c r="W460" s="246">
        <f t="shared" si="77"/>
        <v>0</v>
      </c>
      <c r="X460" s="247" t="str">
        <f t="shared" si="78"/>
        <v>8</v>
      </c>
      <c r="Y460" s="159"/>
      <c r="Z460" s="254">
        <f t="shared" si="79"/>
        <v>16964.16</v>
      </c>
      <c r="AA460" s="5">
        <f>VLOOKUP(G460,Ma_KH!$A:$R,14,0)</f>
        <v>0</v>
      </c>
    </row>
    <row r="461" spans="1:27" x14ac:dyDescent="0.25">
      <c r="A461" s="289">
        <v>46118</v>
      </c>
      <c r="B461" s="290">
        <v>24922</v>
      </c>
      <c r="C461" s="284" t="s">
        <v>15253</v>
      </c>
      <c r="D461" s="282">
        <v>46119</v>
      </c>
      <c r="E461" s="309"/>
      <c r="F461" s="300"/>
      <c r="G461" s="317" t="s">
        <v>7466</v>
      </c>
      <c r="H461" s="309"/>
      <c r="I461" s="317" t="s">
        <v>7466</v>
      </c>
      <c r="J461" s="290" t="s">
        <v>1784</v>
      </c>
      <c r="K461" s="290" t="s">
        <v>27</v>
      </c>
      <c r="L461" s="244" t="str">
        <f>VLOOKUP($K461,[1]TONG_SL!$A$1:$D$65536,2,0)</f>
        <v>Chân giò heo muối 300g</v>
      </c>
      <c r="M461" s="244"/>
      <c r="N461" s="244" t="str">
        <f t="shared" si="75"/>
        <v>K-C6</v>
      </c>
      <c r="O461" s="244"/>
      <c r="P461" s="244"/>
      <c r="Q461" s="244" t="str">
        <f>VLOOKUP(K461,TONG_SL!$A:$D,3,0)</f>
        <v>Túi</v>
      </c>
      <c r="R461" s="160">
        <v>10</v>
      </c>
      <c r="S461" s="159"/>
      <c r="T461" s="159">
        <f>VLOOKUP(VLOOKUP(G461,Ma_KH!$A:$R,18,0)&amp;K461,Gia_MB!$A:$F,6,0)</f>
        <v>69759</v>
      </c>
      <c r="U461" s="254">
        <f t="shared" si="76"/>
        <v>697590</v>
      </c>
      <c r="V461" s="159"/>
      <c r="W461" s="246">
        <f t="shared" si="77"/>
        <v>0</v>
      </c>
      <c r="X461" s="247" t="str">
        <f t="shared" si="78"/>
        <v>8</v>
      </c>
      <c r="Y461" s="159"/>
      <c r="Z461" s="254">
        <f t="shared" si="79"/>
        <v>55807.200000000004</v>
      </c>
      <c r="AA461" s="5">
        <f>VLOOKUP(G461,Ma_KH!$A:$R,14,0)</f>
        <v>0</v>
      </c>
    </row>
    <row r="462" spans="1:27" x14ac:dyDescent="0.25">
      <c r="A462" s="289">
        <v>46118</v>
      </c>
      <c r="B462" s="290">
        <v>24922</v>
      </c>
      <c r="C462" s="284" t="s">
        <v>15253</v>
      </c>
      <c r="D462" s="282">
        <v>46119</v>
      </c>
      <c r="E462" s="309"/>
      <c r="F462" s="300"/>
      <c r="G462" s="317" t="s">
        <v>7466</v>
      </c>
      <c r="H462" s="309"/>
      <c r="I462" s="317" t="s">
        <v>7466</v>
      </c>
      <c r="J462" s="290" t="s">
        <v>1784</v>
      </c>
      <c r="K462" s="290" t="s">
        <v>32</v>
      </c>
      <c r="L462" s="244" t="str">
        <f>VLOOKUP($K462,[1]TONG_SL!$A$1:$D$65536,2,0)</f>
        <v>Giò Tai Lưỡi Xào 250g</v>
      </c>
      <c r="M462" s="244"/>
      <c r="N462" s="244" t="str">
        <f t="shared" si="75"/>
        <v>K-C6</v>
      </c>
      <c r="O462" s="244"/>
      <c r="P462" s="244"/>
      <c r="Q462" s="244" t="str">
        <f>VLOOKUP(K462,TONG_SL!$A:$D,3,0)</f>
        <v>Túi</v>
      </c>
      <c r="R462" s="160">
        <v>10</v>
      </c>
      <c r="S462" s="159"/>
      <c r="T462" s="159">
        <f>VLOOKUP(VLOOKUP(G462,Ma_KH!$A:$R,18,0)&amp;K462,Gia_MB!$A:$F,6,0)</f>
        <v>47672</v>
      </c>
      <c r="U462" s="254">
        <f t="shared" si="76"/>
        <v>476720</v>
      </c>
      <c r="V462" s="159"/>
      <c r="W462" s="246">
        <f t="shared" si="77"/>
        <v>0</v>
      </c>
      <c r="X462" s="247" t="str">
        <f t="shared" si="78"/>
        <v>8</v>
      </c>
      <c r="Y462" s="159"/>
      <c r="Z462" s="254">
        <f t="shared" si="79"/>
        <v>38137.599999999999</v>
      </c>
      <c r="AA462" s="5">
        <f>VLOOKUP(G462,Ma_KH!$A:$R,14,0)</f>
        <v>0</v>
      </c>
    </row>
    <row r="463" spans="1:27" x14ac:dyDescent="0.25">
      <c r="A463" s="289">
        <v>46118</v>
      </c>
      <c r="B463" s="290">
        <v>24921</v>
      </c>
      <c r="C463" s="284" t="s">
        <v>15253</v>
      </c>
      <c r="D463" s="282">
        <v>46119</v>
      </c>
      <c r="E463" s="309"/>
      <c r="F463" s="300"/>
      <c r="G463" s="317" t="s">
        <v>7462</v>
      </c>
      <c r="H463" s="309"/>
      <c r="I463" s="317" t="s">
        <v>7462</v>
      </c>
      <c r="J463" s="290" t="s">
        <v>1784</v>
      </c>
      <c r="K463" s="290" t="s">
        <v>30</v>
      </c>
      <c r="L463" s="244" t="str">
        <f>VLOOKUP($K463,[1]TONG_SL!$A$1:$D$65536,2,0)</f>
        <v>Gà muối 500g</v>
      </c>
      <c r="M463" s="244"/>
      <c r="N463" s="244" t="str">
        <f t="shared" si="75"/>
        <v>K-C6</v>
      </c>
      <c r="O463" s="244"/>
      <c r="P463" s="244"/>
      <c r="Q463" s="244" t="str">
        <f>VLOOKUP(K463,TONG_SL!$A:$D,3,0)</f>
        <v>Túi</v>
      </c>
      <c r="R463" s="160">
        <v>1</v>
      </c>
      <c r="S463" s="159"/>
      <c r="T463" s="159">
        <f>VLOOKUP(VLOOKUP(G463,Ma_KH!$A:$R,18,0)&amp;K463,Gia_MB!$A:$F,6,0)</f>
        <v>110780</v>
      </c>
      <c r="U463" s="254">
        <f t="shared" si="76"/>
        <v>110780</v>
      </c>
      <c r="V463" s="159"/>
      <c r="W463" s="246">
        <f t="shared" si="77"/>
        <v>0</v>
      </c>
      <c r="X463" s="247" t="str">
        <f t="shared" si="78"/>
        <v>8</v>
      </c>
      <c r="Y463" s="159"/>
      <c r="Z463" s="254">
        <f t="shared" si="79"/>
        <v>8862.4</v>
      </c>
      <c r="AA463" s="5">
        <f>VLOOKUP(G463,Ma_KH!$A:$R,14,0)</f>
        <v>0</v>
      </c>
    </row>
    <row r="464" spans="1:27" x14ac:dyDescent="0.25">
      <c r="A464" s="289">
        <v>46118</v>
      </c>
      <c r="B464" s="290">
        <v>24921</v>
      </c>
      <c r="C464" s="284" t="s">
        <v>15253</v>
      </c>
      <c r="D464" s="282">
        <v>46119</v>
      </c>
      <c r="E464" s="309"/>
      <c r="F464" s="300"/>
      <c r="G464" s="317" t="s">
        <v>7462</v>
      </c>
      <c r="H464" s="309"/>
      <c r="I464" s="317" t="s">
        <v>7462</v>
      </c>
      <c r="J464" s="290" t="s">
        <v>1784</v>
      </c>
      <c r="K464" s="290" t="s">
        <v>27</v>
      </c>
      <c r="L464" s="244" t="str">
        <f>VLOOKUP($K464,[1]TONG_SL!$A$1:$D$65536,2,0)</f>
        <v>Chân giò heo muối 300g</v>
      </c>
      <c r="M464" s="244"/>
      <c r="N464" s="244" t="str">
        <f t="shared" si="75"/>
        <v>K-C6</v>
      </c>
      <c r="O464" s="244"/>
      <c r="P464" s="244"/>
      <c r="Q464" s="244" t="str">
        <f>VLOOKUP(K464,TONG_SL!$A:$D,3,0)</f>
        <v>Túi</v>
      </c>
      <c r="R464" s="160">
        <v>1</v>
      </c>
      <c r="S464" s="159"/>
      <c r="T464" s="159">
        <f>VLOOKUP(VLOOKUP(G464,Ma_KH!$A:$R,18,0)&amp;K464,Gia_MB!$A:$F,6,0)</f>
        <v>69759</v>
      </c>
      <c r="U464" s="254">
        <f t="shared" si="76"/>
        <v>69759</v>
      </c>
      <c r="V464" s="159"/>
      <c r="W464" s="246">
        <f t="shared" si="77"/>
        <v>0</v>
      </c>
      <c r="X464" s="247" t="str">
        <f t="shared" si="78"/>
        <v>8</v>
      </c>
      <c r="Y464" s="159"/>
      <c r="Z464" s="254">
        <f t="shared" si="79"/>
        <v>5580.72</v>
      </c>
      <c r="AA464" s="5">
        <f>VLOOKUP(G464,Ma_KH!$A:$R,14,0)</f>
        <v>0</v>
      </c>
    </row>
    <row r="465" spans="1:27" x14ac:dyDescent="0.25">
      <c r="A465" s="289">
        <v>46118</v>
      </c>
      <c r="B465" s="290">
        <v>24921</v>
      </c>
      <c r="C465" s="284" t="s">
        <v>15253</v>
      </c>
      <c r="D465" s="282">
        <v>46119</v>
      </c>
      <c r="E465" s="309"/>
      <c r="F465" s="300"/>
      <c r="G465" s="317" t="s">
        <v>7462</v>
      </c>
      <c r="H465" s="309"/>
      <c r="I465" s="317" t="s">
        <v>7462</v>
      </c>
      <c r="J465" s="290" t="s">
        <v>1784</v>
      </c>
      <c r="K465" s="290" t="s">
        <v>32</v>
      </c>
      <c r="L465" s="244" t="str">
        <f>VLOOKUP($K465,[1]TONG_SL!$A$1:$D$65536,2,0)</f>
        <v>Giò Tai Lưỡi Xào 250g</v>
      </c>
      <c r="M465" s="244"/>
      <c r="N465" s="244" t="str">
        <f t="shared" si="75"/>
        <v>K-C6</v>
      </c>
      <c r="O465" s="244"/>
      <c r="P465" s="244"/>
      <c r="Q465" s="244" t="str">
        <f>VLOOKUP(K465,TONG_SL!$A:$D,3,0)</f>
        <v>Túi</v>
      </c>
      <c r="R465" s="160">
        <v>1</v>
      </c>
      <c r="S465" s="159"/>
      <c r="T465" s="159">
        <f>VLOOKUP(VLOOKUP(G465,Ma_KH!$A:$R,18,0)&amp;K465,Gia_MB!$A:$F,6,0)</f>
        <v>47672</v>
      </c>
      <c r="U465" s="254">
        <f t="shared" si="76"/>
        <v>47672</v>
      </c>
      <c r="V465" s="159"/>
      <c r="W465" s="246">
        <f t="shared" si="77"/>
        <v>0</v>
      </c>
      <c r="X465" s="247" t="str">
        <f t="shared" si="78"/>
        <v>8</v>
      </c>
      <c r="Y465" s="159"/>
      <c r="Z465" s="254">
        <f t="shared" si="79"/>
        <v>3813.76</v>
      </c>
      <c r="AA465" s="5">
        <f>VLOOKUP(G465,Ma_KH!$A:$R,14,0)</f>
        <v>0</v>
      </c>
    </row>
    <row r="466" spans="1:27" x14ac:dyDescent="0.25">
      <c r="A466" s="289">
        <v>46116</v>
      </c>
      <c r="B466" s="290">
        <v>24869</v>
      </c>
      <c r="C466" s="284" t="s">
        <v>15253</v>
      </c>
      <c r="D466" s="282">
        <v>46119</v>
      </c>
      <c r="E466" s="309"/>
      <c r="F466" s="300"/>
      <c r="G466" s="317" t="s">
        <v>7628</v>
      </c>
      <c r="H466" s="309"/>
      <c r="I466" s="317" t="s">
        <v>7628</v>
      </c>
      <c r="J466" s="290" t="s">
        <v>1784</v>
      </c>
      <c r="K466" s="290" t="s">
        <v>27</v>
      </c>
      <c r="L466" s="244" t="str">
        <f>VLOOKUP($K466,[1]TONG_SL!$A$1:$D$65536,2,0)</f>
        <v>Chân giò heo muối 300g</v>
      </c>
      <c r="M466" s="244"/>
      <c r="N466" s="244" t="str">
        <f t="shared" si="75"/>
        <v>K-C6</v>
      </c>
      <c r="O466" s="244"/>
      <c r="P466" s="244"/>
      <c r="Q466" s="244" t="str">
        <f>VLOOKUP(K466,TONG_SL!$A:$D,3,0)</f>
        <v>Túi</v>
      </c>
      <c r="R466" s="160">
        <v>2</v>
      </c>
      <c r="S466" s="159"/>
      <c r="T466" s="159">
        <f>VLOOKUP(VLOOKUP(G466,Ma_KH!$A:$R,18,0)&amp;K466,Gia_MB!$A:$F,6,0)</f>
        <v>73431</v>
      </c>
      <c r="U466" s="254">
        <f t="shared" si="76"/>
        <v>146862</v>
      </c>
      <c r="V466" s="159"/>
      <c r="W466" s="246">
        <f t="shared" si="77"/>
        <v>0</v>
      </c>
      <c r="X466" s="247" t="str">
        <f t="shared" si="78"/>
        <v>8</v>
      </c>
      <c r="Y466" s="159"/>
      <c r="Z466" s="254">
        <f t="shared" si="79"/>
        <v>11748.960000000001</v>
      </c>
      <c r="AA466" s="5">
        <f>VLOOKUP(G466,Ma_KH!$A:$R,14,0)</f>
        <v>46</v>
      </c>
    </row>
    <row r="467" spans="1:27" x14ac:dyDescent="0.25">
      <c r="A467" s="289">
        <v>46116</v>
      </c>
      <c r="B467" s="290">
        <v>24869</v>
      </c>
      <c r="C467" s="284" t="s">
        <v>15253</v>
      </c>
      <c r="D467" s="282">
        <v>46119</v>
      </c>
      <c r="E467" s="309"/>
      <c r="F467" s="300"/>
      <c r="G467" s="317" t="s">
        <v>7628</v>
      </c>
      <c r="H467" s="309"/>
      <c r="I467" s="317" t="s">
        <v>7628</v>
      </c>
      <c r="J467" s="290" t="s">
        <v>1784</v>
      </c>
      <c r="K467" s="290" t="s">
        <v>34</v>
      </c>
      <c r="L467" s="244" t="str">
        <f>VLOOKUP($K467,[1]TONG_SL!$A$1:$D$65536,2,0)</f>
        <v>Tai heo muối 200g</v>
      </c>
      <c r="M467" s="244"/>
      <c r="N467" s="244" t="str">
        <f t="shared" si="75"/>
        <v>K-C6</v>
      </c>
      <c r="O467" s="244"/>
      <c r="P467" s="244"/>
      <c r="Q467" s="244" t="str">
        <f>VLOOKUP(K467,TONG_SL!$A:$D,3,0)</f>
        <v>Túi</v>
      </c>
      <c r="R467" s="160">
        <v>2</v>
      </c>
      <c r="S467" s="159"/>
      <c r="T467" s="159">
        <f>VLOOKUP(VLOOKUP(G467,Ma_KH!$A:$R,18,0)&amp;K467,Gia_MB!$A:$F,6,0)</f>
        <v>55595</v>
      </c>
      <c r="U467" s="254">
        <f t="shared" si="76"/>
        <v>111190</v>
      </c>
      <c r="V467" s="159"/>
      <c r="W467" s="246">
        <f t="shared" si="77"/>
        <v>0</v>
      </c>
      <c r="X467" s="247" t="str">
        <f t="shared" si="78"/>
        <v>8</v>
      </c>
      <c r="Y467" s="159"/>
      <c r="Z467" s="254">
        <f t="shared" si="79"/>
        <v>8895.2000000000007</v>
      </c>
      <c r="AA467" s="5">
        <f>VLOOKUP(G467,Ma_KH!$A:$R,14,0)</f>
        <v>46</v>
      </c>
    </row>
    <row r="468" spans="1:27" x14ac:dyDescent="0.25">
      <c r="A468" s="289">
        <v>46116</v>
      </c>
      <c r="B468" s="290">
        <v>24869</v>
      </c>
      <c r="C468" s="284" t="s">
        <v>15253</v>
      </c>
      <c r="D468" s="282">
        <v>46119</v>
      </c>
      <c r="E468" s="309"/>
      <c r="F468" s="300"/>
      <c r="G468" s="317" t="s">
        <v>7628</v>
      </c>
      <c r="H468" s="309"/>
      <c r="I468" s="317" t="s">
        <v>7628</v>
      </c>
      <c r="J468" s="290" t="s">
        <v>1784</v>
      </c>
      <c r="K468" s="290" t="s">
        <v>52</v>
      </c>
      <c r="L468" s="244" t="str">
        <f>VLOOKUP($K468,[1]TONG_SL!$A$1:$D$65536,2,0)</f>
        <v>Gà xì dầu 500g</v>
      </c>
      <c r="M468" s="244"/>
      <c r="N468" s="244" t="str">
        <f t="shared" si="75"/>
        <v>K-C6</v>
      </c>
      <c r="O468" s="244"/>
      <c r="P468" s="244"/>
      <c r="Q468" s="244" t="str">
        <f>VLOOKUP(K468,TONG_SL!$A:$D,3,0)</f>
        <v>Túi</v>
      </c>
      <c r="R468" s="160">
        <v>2</v>
      </c>
      <c r="S468" s="159"/>
      <c r="T468" s="159">
        <f>VLOOKUP(VLOOKUP(G468,Ma_KH!$A:$R,18,0)&amp;K468,Gia_MB!$A:$F,6,0)</f>
        <v>103794</v>
      </c>
      <c r="U468" s="254">
        <f t="shared" si="76"/>
        <v>207588</v>
      </c>
      <c r="V468" s="159"/>
      <c r="W468" s="246">
        <f t="shared" si="77"/>
        <v>0</v>
      </c>
      <c r="X468" s="247" t="str">
        <f t="shared" si="78"/>
        <v>8</v>
      </c>
      <c r="Y468" s="159"/>
      <c r="Z468" s="254">
        <f t="shared" si="79"/>
        <v>16607.04</v>
      </c>
      <c r="AA468" s="5">
        <f>VLOOKUP(G468,Ma_KH!$A:$R,14,0)</f>
        <v>46</v>
      </c>
    </row>
    <row r="469" spans="1:27" x14ac:dyDescent="0.25">
      <c r="A469" s="289">
        <v>46118</v>
      </c>
      <c r="B469" s="290">
        <v>24916</v>
      </c>
      <c r="C469" s="284" t="s">
        <v>15253</v>
      </c>
      <c r="D469" s="282">
        <v>46119</v>
      </c>
      <c r="E469" s="309"/>
      <c r="F469" s="300"/>
      <c r="G469" s="317" t="s">
        <v>7443</v>
      </c>
      <c r="H469" s="309"/>
      <c r="I469" s="317" t="s">
        <v>7443</v>
      </c>
      <c r="J469" s="290" t="s">
        <v>1784</v>
      </c>
      <c r="K469" s="290" t="s">
        <v>27</v>
      </c>
      <c r="L469" s="244" t="str">
        <f>VLOOKUP($K469,[1]TONG_SL!$A$1:$D$65536,2,0)</f>
        <v>Chân giò heo muối 300g</v>
      </c>
      <c r="M469" s="244"/>
      <c r="N469" s="244" t="str">
        <f t="shared" ref="N469:N500" si="80">IF($B469&lt;&gt;"","K-C6","")</f>
        <v>K-C6</v>
      </c>
      <c r="O469" s="244"/>
      <c r="P469" s="244"/>
      <c r="Q469" s="244" t="str">
        <f>VLOOKUP(K469,TONG_SL!$A:$D,3,0)</f>
        <v>Túi</v>
      </c>
      <c r="R469" s="160">
        <v>3</v>
      </c>
      <c r="S469" s="159"/>
      <c r="T469" s="159">
        <f>VLOOKUP(VLOOKUP(G469,Ma_KH!$A:$R,18,0)&amp;K469,Gia_MB!$A:$F,6,0)</f>
        <v>69759</v>
      </c>
      <c r="U469" s="254">
        <f t="shared" ref="U469:U500" si="81">T469*R469</f>
        <v>209277</v>
      </c>
      <c r="V469" s="159"/>
      <c r="W469" s="246">
        <f t="shared" ref="W469:W500" si="82">U469*V469</f>
        <v>0</v>
      </c>
      <c r="X469" s="247" t="str">
        <f t="shared" ref="X469:X500" si="83">IF(B469&lt;&gt;"","8","0")</f>
        <v>8</v>
      </c>
      <c r="Y469" s="159"/>
      <c r="Z469" s="254">
        <f t="shared" ref="Z469:Z500" si="84">U469*X469%</f>
        <v>16742.16</v>
      </c>
      <c r="AA469" s="5">
        <f>VLOOKUP(G469,Ma_KH!$A:$R,14,0)</f>
        <v>0</v>
      </c>
    </row>
    <row r="470" spans="1:27" x14ac:dyDescent="0.25">
      <c r="A470" s="289">
        <v>46115</v>
      </c>
      <c r="B470" s="290">
        <v>24804</v>
      </c>
      <c r="C470" s="284" t="s">
        <v>15253</v>
      </c>
      <c r="D470" s="282">
        <v>46119</v>
      </c>
      <c r="E470" s="309"/>
      <c r="F470" s="300"/>
      <c r="G470" s="317" t="s">
        <v>9935</v>
      </c>
      <c r="H470" s="309"/>
      <c r="I470" s="317" t="s">
        <v>9935</v>
      </c>
      <c r="J470" s="290" t="s">
        <v>1784</v>
      </c>
      <c r="K470" s="290" t="s">
        <v>30</v>
      </c>
      <c r="L470" s="244" t="str">
        <f>VLOOKUP($K470,[1]TONG_SL!$A$1:$D$65536,2,0)</f>
        <v>Gà muối 500g</v>
      </c>
      <c r="M470" s="244"/>
      <c r="N470" s="244" t="str">
        <f t="shared" si="80"/>
        <v>K-C6</v>
      </c>
      <c r="O470" s="244"/>
      <c r="P470" s="244"/>
      <c r="Q470" s="244" t="str">
        <f>VLOOKUP(K470,TONG_SL!$A:$D,3,0)</f>
        <v>Túi</v>
      </c>
      <c r="R470" s="160">
        <v>3</v>
      </c>
      <c r="S470" s="159"/>
      <c r="T470" s="159">
        <f>VLOOKUP(VLOOKUP(G470,Ma_KH!$A:$R,18,0)&amp;K470,Gia_MB!$A:$F,6,0)</f>
        <v>111058</v>
      </c>
      <c r="U470" s="254">
        <f t="shared" si="81"/>
        <v>333174</v>
      </c>
      <c r="V470" s="159"/>
      <c r="W470" s="246">
        <f t="shared" si="82"/>
        <v>0</v>
      </c>
      <c r="X470" s="247" t="str">
        <f t="shared" si="83"/>
        <v>8</v>
      </c>
      <c r="Y470" s="159"/>
      <c r="Z470" s="254">
        <f t="shared" si="84"/>
        <v>26653.920000000002</v>
      </c>
      <c r="AA470" s="5">
        <f>VLOOKUP(G470,Ma_KH!$A:$R,14,0)</f>
        <v>57</v>
      </c>
    </row>
    <row r="471" spans="1:27" x14ac:dyDescent="0.25">
      <c r="A471" s="289">
        <v>46115</v>
      </c>
      <c r="B471" s="290">
        <v>24804</v>
      </c>
      <c r="C471" s="284" t="s">
        <v>15253</v>
      </c>
      <c r="D471" s="282">
        <v>46119</v>
      </c>
      <c r="E471" s="309"/>
      <c r="F471" s="300"/>
      <c r="G471" s="317" t="s">
        <v>9935</v>
      </c>
      <c r="H471" s="309"/>
      <c r="I471" s="317" t="s">
        <v>9935</v>
      </c>
      <c r="J471" s="290" t="s">
        <v>1784</v>
      </c>
      <c r="K471" s="290" t="s">
        <v>27</v>
      </c>
      <c r="L471" s="244" t="str">
        <f>VLOOKUP($K471,[1]TONG_SL!$A$1:$D$65536,2,0)</f>
        <v>Chân giò heo muối 300g</v>
      </c>
      <c r="M471" s="244"/>
      <c r="N471" s="244" t="str">
        <f t="shared" si="80"/>
        <v>K-C6</v>
      </c>
      <c r="O471" s="244"/>
      <c r="P471" s="244"/>
      <c r="Q471" s="244" t="str">
        <f>VLOOKUP(K471,TONG_SL!$A:$D,3,0)</f>
        <v>Túi</v>
      </c>
      <c r="R471" s="160">
        <v>5</v>
      </c>
      <c r="S471" s="159"/>
      <c r="T471" s="159">
        <f>VLOOKUP(VLOOKUP(G471,Ma_KH!$A:$R,18,0)&amp;K471,Gia_MB!$A:$F,6,0)</f>
        <v>73431</v>
      </c>
      <c r="U471" s="254">
        <f t="shared" si="81"/>
        <v>367155</v>
      </c>
      <c r="V471" s="159"/>
      <c r="W471" s="246">
        <f t="shared" si="82"/>
        <v>0</v>
      </c>
      <c r="X471" s="247" t="str">
        <f t="shared" si="83"/>
        <v>8</v>
      </c>
      <c r="Y471" s="159"/>
      <c r="Z471" s="254">
        <f t="shared" si="84"/>
        <v>29372.400000000001</v>
      </c>
      <c r="AA471" s="5">
        <f>VLOOKUP(G471,Ma_KH!$A:$R,14,0)</f>
        <v>57</v>
      </c>
    </row>
    <row r="472" spans="1:27" x14ac:dyDescent="0.25">
      <c r="A472" s="289">
        <v>46115</v>
      </c>
      <c r="B472" s="290">
        <v>24804</v>
      </c>
      <c r="C472" s="284" t="s">
        <v>15253</v>
      </c>
      <c r="D472" s="282">
        <v>46119</v>
      </c>
      <c r="E472" s="309"/>
      <c r="F472" s="300"/>
      <c r="G472" s="317" t="s">
        <v>9935</v>
      </c>
      <c r="H472" s="309"/>
      <c r="I472" s="317" t="s">
        <v>9935</v>
      </c>
      <c r="J472" s="290" t="s">
        <v>1784</v>
      </c>
      <c r="K472" s="290" t="s">
        <v>542</v>
      </c>
      <c r="L472" s="244" t="str">
        <f>VLOOKUP($K472,[1]TONG_SL!$A$1:$D$65536,2,0)</f>
        <v>Chân giò heo muối 500g</v>
      </c>
      <c r="M472" s="244"/>
      <c r="N472" s="244" t="str">
        <f t="shared" si="80"/>
        <v>K-C6</v>
      </c>
      <c r="O472" s="244"/>
      <c r="P472" s="244"/>
      <c r="Q472" s="244" t="str">
        <f>VLOOKUP(K472,TONG_SL!$A:$D,3,0)</f>
        <v>Túi</v>
      </c>
      <c r="R472" s="160">
        <v>3</v>
      </c>
      <c r="S472" s="159"/>
      <c r="T472" s="159">
        <f>VLOOKUP(VLOOKUP(G472,Ma_KH!$A:$R,18,0)&amp;K472,Gia_MB!$A:$F,6,0)</f>
        <v>119066</v>
      </c>
      <c r="U472" s="254">
        <f t="shared" si="81"/>
        <v>357198</v>
      </c>
      <c r="V472" s="159"/>
      <c r="W472" s="246">
        <f t="shared" si="82"/>
        <v>0</v>
      </c>
      <c r="X472" s="247" t="str">
        <f t="shared" si="83"/>
        <v>8</v>
      </c>
      <c r="Y472" s="159"/>
      <c r="Z472" s="254">
        <f t="shared" si="84"/>
        <v>28575.84</v>
      </c>
      <c r="AA472" s="5">
        <f>VLOOKUP(G472,Ma_KH!$A:$R,14,0)</f>
        <v>57</v>
      </c>
    </row>
    <row r="473" spans="1:27" x14ac:dyDescent="0.25">
      <c r="A473" s="289">
        <v>46115</v>
      </c>
      <c r="B473" s="290">
        <v>24804</v>
      </c>
      <c r="C473" s="284" t="s">
        <v>15253</v>
      </c>
      <c r="D473" s="282">
        <v>46119</v>
      </c>
      <c r="E473" s="309"/>
      <c r="F473" s="300"/>
      <c r="G473" s="317" t="s">
        <v>9935</v>
      </c>
      <c r="H473" s="309"/>
      <c r="I473" s="317" t="s">
        <v>9935</v>
      </c>
      <c r="J473" s="290" t="s">
        <v>1784</v>
      </c>
      <c r="K473" s="290" t="s">
        <v>32</v>
      </c>
      <c r="L473" s="244" t="str">
        <f>VLOOKUP($K473,[1]TONG_SL!$A$1:$D$65536,2,0)</f>
        <v>Giò Tai Lưỡi Xào 250g</v>
      </c>
      <c r="M473" s="244"/>
      <c r="N473" s="244" t="str">
        <f t="shared" si="80"/>
        <v>K-C6</v>
      </c>
      <c r="O473" s="244"/>
      <c r="P473" s="244"/>
      <c r="Q473" s="244" t="str">
        <f>VLOOKUP(K473,TONG_SL!$A:$D,3,0)</f>
        <v>Túi</v>
      </c>
      <c r="R473" s="160">
        <v>3</v>
      </c>
      <c r="S473" s="159"/>
      <c r="T473" s="159">
        <f>VLOOKUP(VLOOKUP(G473,Ma_KH!$A:$R,18,0)&amp;K473,Gia_MB!$A:$F,6,0)</f>
        <v>50182</v>
      </c>
      <c r="U473" s="254">
        <f t="shared" si="81"/>
        <v>150546</v>
      </c>
      <c r="V473" s="159"/>
      <c r="W473" s="246">
        <f t="shared" si="82"/>
        <v>0</v>
      </c>
      <c r="X473" s="247" t="str">
        <f t="shared" si="83"/>
        <v>8</v>
      </c>
      <c r="Y473" s="159"/>
      <c r="Z473" s="254">
        <f t="shared" si="84"/>
        <v>12043.68</v>
      </c>
      <c r="AA473" s="5">
        <f>VLOOKUP(G473,Ma_KH!$A:$R,14,0)</f>
        <v>57</v>
      </c>
    </row>
    <row r="474" spans="1:27" x14ac:dyDescent="0.25">
      <c r="A474" s="289">
        <v>46115</v>
      </c>
      <c r="B474" s="290">
        <v>24804</v>
      </c>
      <c r="C474" s="284" t="s">
        <v>15253</v>
      </c>
      <c r="D474" s="282">
        <v>46119</v>
      </c>
      <c r="E474" s="309"/>
      <c r="F474" s="300"/>
      <c r="G474" s="317" t="s">
        <v>9935</v>
      </c>
      <c r="H474" s="309"/>
      <c r="I474" s="317" t="s">
        <v>9935</v>
      </c>
      <c r="J474" s="290" t="s">
        <v>1784</v>
      </c>
      <c r="K474" s="290" t="s">
        <v>37</v>
      </c>
      <c r="L474" s="244" t="str">
        <f>VLOOKUP($K474,[1]TONG_SL!$A$1:$D$65536,2,0)</f>
        <v>Chả cốm 300g</v>
      </c>
      <c r="M474" s="244"/>
      <c r="N474" s="244" t="str">
        <f t="shared" si="80"/>
        <v>K-C6</v>
      </c>
      <c r="O474" s="244"/>
      <c r="P474" s="244"/>
      <c r="Q474" s="244" t="str">
        <f>VLOOKUP(K474,TONG_SL!$A:$D,3,0)</f>
        <v>Túi</v>
      </c>
      <c r="R474" s="160">
        <v>3</v>
      </c>
      <c r="S474" s="159"/>
      <c r="T474" s="159">
        <f>VLOOKUP(VLOOKUP(G474,Ma_KH!$A:$R,18,0)&amp;K474,Gia_MB!$A:$F,6,0)</f>
        <v>74250</v>
      </c>
      <c r="U474" s="254">
        <f t="shared" si="81"/>
        <v>222750</v>
      </c>
      <c r="V474" s="159"/>
      <c r="W474" s="246">
        <f t="shared" si="82"/>
        <v>0</v>
      </c>
      <c r="X474" s="247" t="str">
        <f t="shared" si="83"/>
        <v>8</v>
      </c>
      <c r="Y474" s="159"/>
      <c r="Z474" s="254">
        <f t="shared" si="84"/>
        <v>17820</v>
      </c>
      <c r="AA474" s="5">
        <f>VLOOKUP(G474,Ma_KH!$A:$R,14,0)</f>
        <v>57</v>
      </c>
    </row>
    <row r="475" spans="1:27" x14ac:dyDescent="0.25">
      <c r="A475" s="289">
        <v>46116</v>
      </c>
      <c r="B475" s="290">
        <v>24867</v>
      </c>
      <c r="C475" s="284" t="s">
        <v>15253</v>
      </c>
      <c r="D475" s="282">
        <v>46119</v>
      </c>
      <c r="E475" s="309"/>
      <c r="F475" s="300"/>
      <c r="G475" s="317" t="s">
        <v>9884</v>
      </c>
      <c r="H475" s="309"/>
      <c r="I475" s="317" t="s">
        <v>9884</v>
      </c>
      <c r="J475" s="290" t="s">
        <v>1784</v>
      </c>
      <c r="K475" s="290" t="s">
        <v>27</v>
      </c>
      <c r="L475" s="244" t="str">
        <f>VLOOKUP($K475,[1]TONG_SL!$A$1:$D$65536,2,0)</f>
        <v>Chân giò heo muối 300g</v>
      </c>
      <c r="M475" s="244"/>
      <c r="N475" s="244" t="str">
        <f t="shared" si="80"/>
        <v>K-C6</v>
      </c>
      <c r="O475" s="244"/>
      <c r="P475" s="244"/>
      <c r="Q475" s="244" t="str">
        <f>VLOOKUP(K475,TONG_SL!$A:$D,3,0)</f>
        <v>Túi</v>
      </c>
      <c r="R475" s="160">
        <v>10</v>
      </c>
      <c r="S475" s="159"/>
      <c r="T475" s="159">
        <f>VLOOKUP(VLOOKUP(G475,Ma_KH!$A:$R,18,0)&amp;K475,Gia_MB!$A:$F,6,0)</f>
        <v>73431</v>
      </c>
      <c r="U475" s="254">
        <f t="shared" si="81"/>
        <v>734310</v>
      </c>
      <c r="V475" s="159"/>
      <c r="W475" s="246">
        <f t="shared" si="82"/>
        <v>0</v>
      </c>
      <c r="X475" s="247" t="str">
        <f t="shared" si="83"/>
        <v>8</v>
      </c>
      <c r="Y475" s="159"/>
      <c r="Z475" s="254">
        <f t="shared" si="84"/>
        <v>58744.800000000003</v>
      </c>
      <c r="AA475" s="5">
        <f>VLOOKUP(G475,Ma_KH!$A:$R,14,0)</f>
        <v>57</v>
      </c>
    </row>
    <row r="476" spans="1:27" x14ac:dyDescent="0.25">
      <c r="A476" s="289">
        <v>46116</v>
      </c>
      <c r="B476" s="290">
        <v>24868</v>
      </c>
      <c r="C476" s="284" t="s">
        <v>15253</v>
      </c>
      <c r="D476" s="282">
        <v>46119</v>
      </c>
      <c r="E476" s="309"/>
      <c r="F476" s="300"/>
      <c r="G476" s="317" t="s">
        <v>9884</v>
      </c>
      <c r="H476" s="309"/>
      <c r="I476" s="317" t="s">
        <v>9884</v>
      </c>
      <c r="J476" s="290" t="s">
        <v>1784</v>
      </c>
      <c r="K476" s="318" t="s">
        <v>15348</v>
      </c>
      <c r="L476" s="244" t="str">
        <f>VLOOKUP($K476,[1]TONG_SL!$A$1:$D$65536,2,0)</f>
        <v>Bắp giò heo muối vị Tayaki Coop Select 450g</v>
      </c>
      <c r="M476" s="244"/>
      <c r="N476" s="244" t="str">
        <f t="shared" si="80"/>
        <v>K-C6</v>
      </c>
      <c r="O476" s="244"/>
      <c r="P476" s="244"/>
      <c r="Q476" s="244" t="str">
        <f>VLOOKUP(K476,TONG_SL!$A:$D,3,0)</f>
        <v>Túi</v>
      </c>
      <c r="R476" s="160">
        <v>5</v>
      </c>
      <c r="S476" s="159"/>
      <c r="T476" s="159">
        <f>VLOOKUP(VLOOKUP(G476,Ma_KH!$A:$R,18,0)&amp;K476,Gia_MB!$A:$F,6,0)</f>
        <v>86961</v>
      </c>
      <c r="U476" s="254">
        <f t="shared" si="81"/>
        <v>434805</v>
      </c>
      <c r="V476" s="159"/>
      <c r="W476" s="246">
        <f t="shared" si="82"/>
        <v>0</v>
      </c>
      <c r="X476" s="247" t="str">
        <f t="shared" si="83"/>
        <v>8</v>
      </c>
      <c r="Y476" s="159"/>
      <c r="Z476" s="254">
        <f t="shared" si="84"/>
        <v>34784.400000000001</v>
      </c>
      <c r="AA476" s="5">
        <f>VLOOKUP(G476,Ma_KH!$A:$R,14,0)</f>
        <v>57</v>
      </c>
    </row>
    <row r="477" spans="1:27" x14ac:dyDescent="0.25">
      <c r="A477" s="289">
        <v>46116</v>
      </c>
      <c r="B477" s="290">
        <v>24868</v>
      </c>
      <c r="C477" s="284" t="s">
        <v>15253</v>
      </c>
      <c r="D477" s="282">
        <v>46119</v>
      </c>
      <c r="E477" s="309"/>
      <c r="F477" s="300"/>
      <c r="G477" s="317" t="s">
        <v>9884</v>
      </c>
      <c r="H477" s="309"/>
      <c r="I477" s="317" t="s">
        <v>9884</v>
      </c>
      <c r="J477" s="290" t="s">
        <v>1784</v>
      </c>
      <c r="K477" s="319" t="s">
        <v>15182</v>
      </c>
      <c r="L477" s="244" t="e">
        <f>VLOOKUP($K477,[1]TONG_SL!$A$1:$D$65536,2,0)</f>
        <v>#N/A</v>
      </c>
      <c r="M477" s="244"/>
      <c r="N477" s="244" t="str">
        <f t="shared" si="80"/>
        <v>K-C6</v>
      </c>
      <c r="O477" s="244"/>
      <c r="P477" s="244"/>
      <c r="Q477" s="244" t="str">
        <f>VLOOKUP(K477,TONG_SL!$A:$D,3,0)</f>
        <v>Hộp</v>
      </c>
      <c r="R477" s="159">
        <v>5</v>
      </c>
      <c r="S477" s="159"/>
      <c r="T477" s="159" t="e">
        <f>VLOOKUP(VLOOKUP(G477,Ma_KH!$A:$R,18,0)&amp;K477,Gia_MB!$A:$F,6,0)</f>
        <v>#N/A</v>
      </c>
      <c r="U477" s="254" t="e">
        <f t="shared" si="81"/>
        <v>#N/A</v>
      </c>
      <c r="V477" s="159"/>
      <c r="W477" s="246" t="e">
        <f t="shared" si="82"/>
        <v>#N/A</v>
      </c>
      <c r="X477" s="247" t="str">
        <f t="shared" si="83"/>
        <v>8</v>
      </c>
      <c r="Y477" s="159"/>
      <c r="Z477" s="254" t="e">
        <f t="shared" si="84"/>
        <v>#N/A</v>
      </c>
      <c r="AA477" s="5">
        <f>VLOOKUP(G477,Ma_KH!$A:$R,14,0)</f>
        <v>57</v>
      </c>
    </row>
    <row r="478" spans="1:27" x14ac:dyDescent="0.25">
      <c r="A478" s="289">
        <v>46116</v>
      </c>
      <c r="B478" s="290">
        <v>24868</v>
      </c>
      <c r="C478" s="284" t="s">
        <v>15253</v>
      </c>
      <c r="D478" s="282">
        <v>46119</v>
      </c>
      <c r="E478" s="309"/>
      <c r="F478" s="300"/>
      <c r="G478" s="317" t="s">
        <v>9884</v>
      </c>
      <c r="H478" s="309"/>
      <c r="I478" s="317" t="s">
        <v>9884</v>
      </c>
      <c r="J478" s="290" t="s">
        <v>1784</v>
      </c>
      <c r="K478" s="318" t="s">
        <v>15183</v>
      </c>
      <c r="L478" s="244" t="e">
        <f>VLOOKUP($K478,[1]TONG_SL!$A$1:$D$65536,2,0)</f>
        <v>#N/A</v>
      </c>
      <c r="M478" s="244"/>
      <c r="N478" s="244" t="str">
        <f t="shared" si="80"/>
        <v>K-C6</v>
      </c>
      <c r="O478" s="244"/>
      <c r="P478" s="244"/>
      <c r="Q478" s="244" t="str">
        <f>VLOOKUP(K478,TONG_SL!$A:$D,3,0)</f>
        <v>Hộp</v>
      </c>
      <c r="R478" s="160">
        <v>5</v>
      </c>
      <c r="S478" s="159"/>
      <c r="T478" s="159" t="e">
        <f>VLOOKUP(VLOOKUP(G478,Ma_KH!$A:$R,18,0)&amp;K478,Gia_MB!$A:$F,6,0)</f>
        <v>#N/A</v>
      </c>
      <c r="U478" s="254" t="e">
        <f t="shared" si="81"/>
        <v>#N/A</v>
      </c>
      <c r="V478" s="159"/>
      <c r="W478" s="246" t="e">
        <f t="shared" si="82"/>
        <v>#N/A</v>
      </c>
      <c r="X478" s="247" t="str">
        <f t="shared" si="83"/>
        <v>8</v>
      </c>
      <c r="Y478" s="159"/>
      <c r="Z478" s="254" t="e">
        <f t="shared" si="84"/>
        <v>#N/A</v>
      </c>
      <c r="AA478" s="5">
        <f>VLOOKUP(G478,Ma_KH!$A:$R,14,0)</f>
        <v>57</v>
      </c>
    </row>
    <row r="479" spans="1:27" x14ac:dyDescent="0.25">
      <c r="A479" s="289">
        <v>46118</v>
      </c>
      <c r="B479" s="290">
        <v>24927</v>
      </c>
      <c r="C479" s="284" t="s">
        <v>15253</v>
      </c>
      <c r="D479" s="282">
        <v>46119</v>
      </c>
      <c r="E479" s="309"/>
      <c r="F479" s="300"/>
      <c r="G479" s="317" t="s">
        <v>7484</v>
      </c>
      <c r="H479" s="309"/>
      <c r="I479" s="317" t="s">
        <v>7484</v>
      </c>
      <c r="J479" s="290" t="s">
        <v>1784</v>
      </c>
      <c r="K479" s="290" t="s">
        <v>32</v>
      </c>
      <c r="L479" s="244" t="str">
        <f>VLOOKUP($K479,[1]TONG_SL!$A$1:$D$65536,2,0)</f>
        <v>Giò Tai Lưỡi Xào 250g</v>
      </c>
      <c r="M479" s="244"/>
      <c r="N479" s="244" t="str">
        <f t="shared" si="80"/>
        <v>K-C6</v>
      </c>
      <c r="O479" s="244"/>
      <c r="P479" s="244"/>
      <c r="Q479" s="244" t="str">
        <f>VLOOKUP(K479,TONG_SL!$A:$D,3,0)</f>
        <v>Túi</v>
      </c>
      <c r="R479" s="160">
        <v>5</v>
      </c>
      <c r="S479" s="159"/>
      <c r="T479" s="159">
        <f>VLOOKUP(VLOOKUP(G479,Ma_KH!$A:$R,18,0)&amp;K479,Gia_MB!$A:$F,6,0)</f>
        <v>47672</v>
      </c>
      <c r="U479" s="254">
        <f t="shared" si="81"/>
        <v>238360</v>
      </c>
      <c r="V479" s="159"/>
      <c r="W479" s="246">
        <f t="shared" si="82"/>
        <v>0</v>
      </c>
      <c r="X479" s="247" t="str">
        <f t="shared" si="83"/>
        <v>8</v>
      </c>
      <c r="Y479" s="159"/>
      <c r="Z479" s="254">
        <f t="shared" si="84"/>
        <v>19068.8</v>
      </c>
      <c r="AA479" s="5">
        <f>VLOOKUP(G479,Ma_KH!$A:$R,14,0)</f>
        <v>0</v>
      </c>
    </row>
    <row r="480" spans="1:27" x14ac:dyDescent="0.25">
      <c r="A480" s="289">
        <v>46118</v>
      </c>
      <c r="B480" s="290">
        <v>24928</v>
      </c>
      <c r="C480" s="284" t="s">
        <v>15253</v>
      </c>
      <c r="D480" s="282">
        <v>46119</v>
      </c>
      <c r="E480" s="309"/>
      <c r="F480" s="300"/>
      <c r="G480" s="317" t="s">
        <v>7486</v>
      </c>
      <c r="H480" s="309"/>
      <c r="I480" s="317" t="s">
        <v>7486</v>
      </c>
      <c r="J480" s="290" t="s">
        <v>1784</v>
      </c>
      <c r="K480" s="290" t="s">
        <v>30</v>
      </c>
      <c r="L480" s="244" t="str">
        <f>VLOOKUP($K480,[1]TONG_SL!$A$1:$D$65536,2,0)</f>
        <v>Gà muối 500g</v>
      </c>
      <c r="M480" s="244"/>
      <c r="N480" s="244" t="str">
        <f t="shared" si="80"/>
        <v>K-C6</v>
      </c>
      <c r="O480" s="244"/>
      <c r="P480" s="244"/>
      <c r="Q480" s="244" t="str">
        <f>VLOOKUP(K480,TONG_SL!$A:$D,3,0)</f>
        <v>Túi</v>
      </c>
      <c r="R480" s="160">
        <v>3</v>
      </c>
      <c r="S480" s="159"/>
      <c r="T480" s="159">
        <f>VLOOKUP(VLOOKUP(G480,Ma_KH!$A:$R,18,0)&amp;K480,Gia_MB!$A:$F,6,0)</f>
        <v>110780</v>
      </c>
      <c r="U480" s="254">
        <f t="shared" si="81"/>
        <v>332340</v>
      </c>
      <c r="V480" s="159"/>
      <c r="W480" s="246">
        <f t="shared" si="82"/>
        <v>0</v>
      </c>
      <c r="X480" s="247" t="str">
        <f t="shared" si="83"/>
        <v>8</v>
      </c>
      <c r="Y480" s="159"/>
      <c r="Z480" s="254">
        <f t="shared" si="84"/>
        <v>26587.200000000001</v>
      </c>
      <c r="AA480" s="5">
        <f>VLOOKUP(G480,Ma_KH!$A:$R,14,0)</f>
        <v>0</v>
      </c>
    </row>
    <row r="481" spans="1:27" x14ac:dyDescent="0.25">
      <c r="A481" s="289">
        <v>46118</v>
      </c>
      <c r="B481" s="290">
        <v>24928</v>
      </c>
      <c r="C481" s="284" t="s">
        <v>15253</v>
      </c>
      <c r="D481" s="282">
        <v>46119</v>
      </c>
      <c r="E481" s="309"/>
      <c r="F481" s="300"/>
      <c r="G481" s="317" t="s">
        <v>7486</v>
      </c>
      <c r="H481" s="309"/>
      <c r="I481" s="317" t="s">
        <v>7486</v>
      </c>
      <c r="J481" s="290" t="s">
        <v>1784</v>
      </c>
      <c r="K481" s="290" t="s">
        <v>27</v>
      </c>
      <c r="L481" s="244" t="str">
        <f>VLOOKUP($K481,[1]TONG_SL!$A$1:$D$65536,2,0)</f>
        <v>Chân giò heo muối 300g</v>
      </c>
      <c r="M481" s="244"/>
      <c r="N481" s="244" t="str">
        <f t="shared" si="80"/>
        <v>K-C6</v>
      </c>
      <c r="O481" s="244"/>
      <c r="P481" s="244"/>
      <c r="Q481" s="244" t="str">
        <f>VLOOKUP(K481,TONG_SL!$A:$D,3,0)</f>
        <v>Túi</v>
      </c>
      <c r="R481" s="160">
        <v>5</v>
      </c>
      <c r="S481" s="159"/>
      <c r="T481" s="159">
        <f>VLOOKUP(VLOOKUP(G481,Ma_KH!$A:$R,18,0)&amp;K481,Gia_MB!$A:$F,6,0)</f>
        <v>69759</v>
      </c>
      <c r="U481" s="254">
        <f t="shared" si="81"/>
        <v>348795</v>
      </c>
      <c r="V481" s="159"/>
      <c r="W481" s="246">
        <f t="shared" si="82"/>
        <v>0</v>
      </c>
      <c r="X481" s="247" t="str">
        <f t="shared" si="83"/>
        <v>8</v>
      </c>
      <c r="Y481" s="159"/>
      <c r="Z481" s="254">
        <f t="shared" si="84"/>
        <v>27903.600000000002</v>
      </c>
      <c r="AA481" s="5">
        <f>VLOOKUP(G481,Ma_KH!$A:$R,14,0)</f>
        <v>0</v>
      </c>
    </row>
    <row r="482" spans="1:27" x14ac:dyDescent="0.25">
      <c r="A482" s="289">
        <v>46118</v>
      </c>
      <c r="B482" s="290">
        <v>24928</v>
      </c>
      <c r="C482" s="284" t="s">
        <v>15253</v>
      </c>
      <c r="D482" s="282">
        <v>46119</v>
      </c>
      <c r="E482" s="309"/>
      <c r="F482" s="300"/>
      <c r="G482" s="317" t="s">
        <v>7486</v>
      </c>
      <c r="H482" s="309"/>
      <c r="I482" s="317" t="s">
        <v>7486</v>
      </c>
      <c r="J482" s="290" t="s">
        <v>1784</v>
      </c>
      <c r="K482" s="290" t="s">
        <v>32</v>
      </c>
      <c r="L482" s="244" t="str">
        <f>VLOOKUP($K482,[1]TONG_SL!$A$1:$D$65536,2,0)</f>
        <v>Giò Tai Lưỡi Xào 250g</v>
      </c>
      <c r="M482" s="244"/>
      <c r="N482" s="244" t="str">
        <f t="shared" si="80"/>
        <v>K-C6</v>
      </c>
      <c r="O482" s="244"/>
      <c r="P482" s="244"/>
      <c r="Q482" s="244" t="str">
        <f>VLOOKUP(K482,TONG_SL!$A:$D,3,0)</f>
        <v>Túi</v>
      </c>
      <c r="R482" s="160">
        <v>3</v>
      </c>
      <c r="S482" s="159"/>
      <c r="T482" s="159">
        <f>VLOOKUP(VLOOKUP(G482,Ma_KH!$A:$R,18,0)&amp;K482,Gia_MB!$A:$F,6,0)</f>
        <v>47672</v>
      </c>
      <c r="U482" s="254">
        <f t="shared" si="81"/>
        <v>143016</v>
      </c>
      <c r="V482" s="159"/>
      <c r="W482" s="246">
        <f t="shared" si="82"/>
        <v>0</v>
      </c>
      <c r="X482" s="247" t="str">
        <f t="shared" si="83"/>
        <v>8</v>
      </c>
      <c r="Y482" s="159"/>
      <c r="Z482" s="254">
        <f t="shared" si="84"/>
        <v>11441.28</v>
      </c>
      <c r="AA482" s="5">
        <f>VLOOKUP(G482,Ma_KH!$A:$R,14,0)</f>
        <v>0</v>
      </c>
    </row>
    <row r="483" spans="1:27" x14ac:dyDescent="0.25">
      <c r="A483" s="289">
        <v>46118</v>
      </c>
      <c r="B483" s="290">
        <v>24910</v>
      </c>
      <c r="C483" s="284" t="s">
        <v>15253</v>
      </c>
      <c r="D483" s="282">
        <v>46119</v>
      </c>
      <c r="E483" s="309"/>
      <c r="F483" s="300"/>
      <c r="G483" s="317" t="s">
        <v>9895</v>
      </c>
      <c r="H483" s="309"/>
      <c r="I483" s="317" t="s">
        <v>9895</v>
      </c>
      <c r="J483" s="290" t="s">
        <v>1784</v>
      </c>
      <c r="K483" s="290" t="s">
        <v>27</v>
      </c>
      <c r="L483" s="244" t="str">
        <f>VLOOKUP($K483,[1]TONG_SL!$A$1:$D$65536,2,0)</f>
        <v>Chân giò heo muối 300g</v>
      </c>
      <c r="M483" s="244"/>
      <c r="N483" s="244" t="str">
        <f t="shared" si="80"/>
        <v>K-C6</v>
      </c>
      <c r="O483" s="244"/>
      <c r="P483" s="244"/>
      <c r="Q483" s="244" t="str">
        <f>VLOOKUP(K483,TONG_SL!$A:$D,3,0)</f>
        <v>Túi</v>
      </c>
      <c r="R483" s="160">
        <v>6</v>
      </c>
      <c r="S483" s="159"/>
      <c r="T483" s="159">
        <f>VLOOKUP(VLOOKUP(G483,Ma_KH!$A:$R,18,0)&amp;K483,Gia_MB!$A:$F,6,0)</f>
        <v>73431</v>
      </c>
      <c r="U483" s="254">
        <f t="shared" si="81"/>
        <v>440586</v>
      </c>
      <c r="V483" s="159"/>
      <c r="W483" s="246">
        <f t="shared" si="82"/>
        <v>0</v>
      </c>
      <c r="X483" s="247" t="str">
        <f t="shared" si="83"/>
        <v>8</v>
      </c>
      <c r="Y483" s="159"/>
      <c r="Z483" s="254">
        <f t="shared" si="84"/>
        <v>35246.879999999997</v>
      </c>
      <c r="AA483" s="5">
        <f>VLOOKUP(G483,Ma_KH!$A:$R,14,0)</f>
        <v>57</v>
      </c>
    </row>
    <row r="484" spans="1:27" x14ac:dyDescent="0.25">
      <c r="A484" s="289">
        <v>46118</v>
      </c>
      <c r="B484" s="290">
        <v>24910</v>
      </c>
      <c r="C484" s="284" t="s">
        <v>15253</v>
      </c>
      <c r="D484" s="282">
        <v>46119</v>
      </c>
      <c r="E484" s="309"/>
      <c r="F484" s="300"/>
      <c r="G484" s="317" t="s">
        <v>9895</v>
      </c>
      <c r="H484" s="309"/>
      <c r="I484" s="317" t="s">
        <v>9895</v>
      </c>
      <c r="J484" s="290" t="s">
        <v>1784</v>
      </c>
      <c r="K484" s="290" t="s">
        <v>32</v>
      </c>
      <c r="L484" s="244" t="str">
        <f>VLOOKUP($K484,[1]TONG_SL!$A$1:$D$65536,2,0)</f>
        <v>Giò Tai Lưỡi Xào 250g</v>
      </c>
      <c r="M484" s="244"/>
      <c r="N484" s="244" t="str">
        <f t="shared" si="80"/>
        <v>K-C6</v>
      </c>
      <c r="O484" s="244"/>
      <c r="P484" s="244"/>
      <c r="Q484" s="244" t="str">
        <f>VLOOKUP(K484,TONG_SL!$A:$D,3,0)</f>
        <v>Túi</v>
      </c>
      <c r="R484" s="160">
        <v>3</v>
      </c>
      <c r="S484" s="159"/>
      <c r="T484" s="159">
        <f>VLOOKUP(VLOOKUP(G484,Ma_KH!$A:$R,18,0)&amp;K484,Gia_MB!$A:$F,6,0)</f>
        <v>50182</v>
      </c>
      <c r="U484" s="254">
        <f t="shared" si="81"/>
        <v>150546</v>
      </c>
      <c r="V484" s="159"/>
      <c r="W484" s="246">
        <f t="shared" si="82"/>
        <v>0</v>
      </c>
      <c r="X484" s="247" t="str">
        <f t="shared" si="83"/>
        <v>8</v>
      </c>
      <c r="Y484" s="159"/>
      <c r="Z484" s="254">
        <f t="shared" si="84"/>
        <v>12043.68</v>
      </c>
      <c r="AA484" s="5">
        <f>VLOOKUP(G484,Ma_KH!$A:$R,14,0)</f>
        <v>57</v>
      </c>
    </row>
    <row r="485" spans="1:27" x14ac:dyDescent="0.25">
      <c r="A485" s="289">
        <v>46118</v>
      </c>
      <c r="B485" s="290">
        <v>24910</v>
      </c>
      <c r="C485" s="284" t="s">
        <v>15253</v>
      </c>
      <c r="D485" s="282">
        <v>46119</v>
      </c>
      <c r="E485" s="309"/>
      <c r="F485" s="300"/>
      <c r="G485" s="317" t="s">
        <v>9895</v>
      </c>
      <c r="H485" s="309"/>
      <c r="I485" s="317" t="s">
        <v>9895</v>
      </c>
      <c r="J485" s="290" t="s">
        <v>1784</v>
      </c>
      <c r="K485" s="290" t="s">
        <v>52</v>
      </c>
      <c r="L485" s="244" t="str">
        <f>VLOOKUP($K485,[1]TONG_SL!$A$1:$D$65536,2,0)</f>
        <v>Gà xì dầu 500g</v>
      </c>
      <c r="M485" s="244"/>
      <c r="N485" s="244" t="str">
        <f t="shared" si="80"/>
        <v>K-C6</v>
      </c>
      <c r="O485" s="244"/>
      <c r="P485" s="244"/>
      <c r="Q485" s="244" t="str">
        <f>VLOOKUP(K485,TONG_SL!$A:$D,3,0)</f>
        <v>Túi</v>
      </c>
      <c r="R485" s="160">
        <v>2</v>
      </c>
      <c r="S485" s="159"/>
      <c r="T485" s="159">
        <f>VLOOKUP(VLOOKUP(G485,Ma_KH!$A:$R,18,0)&amp;K485,Gia_MB!$A:$F,6,0)</f>
        <v>111606</v>
      </c>
      <c r="U485" s="254">
        <f t="shared" si="81"/>
        <v>223212</v>
      </c>
      <c r="V485" s="159"/>
      <c r="W485" s="246">
        <f t="shared" si="82"/>
        <v>0</v>
      </c>
      <c r="X485" s="247" t="str">
        <f t="shared" si="83"/>
        <v>8</v>
      </c>
      <c r="Y485" s="159"/>
      <c r="Z485" s="254">
        <f t="shared" si="84"/>
        <v>17856.96</v>
      </c>
      <c r="AA485" s="5">
        <f>VLOOKUP(G485,Ma_KH!$A:$R,14,0)</f>
        <v>57</v>
      </c>
    </row>
    <row r="486" spans="1:27" x14ac:dyDescent="0.25">
      <c r="A486" s="289">
        <v>46116</v>
      </c>
      <c r="B486" s="290">
        <v>25312</v>
      </c>
      <c r="C486" s="284" t="s">
        <v>15253</v>
      </c>
      <c r="D486" s="282">
        <v>46119</v>
      </c>
      <c r="E486" s="309"/>
      <c r="F486" s="300"/>
      <c r="G486" s="317" t="s">
        <v>7603</v>
      </c>
      <c r="H486" s="309"/>
      <c r="I486" s="317" t="s">
        <v>7603</v>
      </c>
      <c r="J486" s="290" t="s">
        <v>1784</v>
      </c>
      <c r="K486" s="290" t="s">
        <v>553</v>
      </c>
      <c r="L486" s="244" t="str">
        <f>VLOOKUP($K486,[1]TONG_SL!$A$1:$D$65536,2,0)</f>
        <v>Gà muối hun khói 300g</v>
      </c>
      <c r="M486" s="244"/>
      <c r="N486" s="244" t="str">
        <f t="shared" si="80"/>
        <v>K-C6</v>
      </c>
      <c r="O486" s="244"/>
      <c r="P486" s="244"/>
      <c r="Q486" s="244" t="str">
        <f>VLOOKUP(K486,TONG_SL!$A:$D,3,0)</f>
        <v>Túi</v>
      </c>
      <c r="R486" s="160">
        <v>14</v>
      </c>
      <c r="S486" s="159"/>
      <c r="T486" s="159">
        <f>VLOOKUP(VLOOKUP(G486,Ma_KH!$A:$R,18,0)&amp;K486,Gia_MB!$A:$F,6,0)</f>
        <v>66500</v>
      </c>
      <c r="U486" s="254">
        <f t="shared" si="81"/>
        <v>931000</v>
      </c>
      <c r="V486" s="159"/>
      <c r="W486" s="246">
        <f t="shared" si="82"/>
        <v>0</v>
      </c>
      <c r="X486" s="247" t="str">
        <f t="shared" si="83"/>
        <v>8</v>
      </c>
      <c r="Y486" s="159"/>
      <c r="Z486" s="254">
        <f t="shared" si="84"/>
        <v>74480</v>
      </c>
      <c r="AA486" s="5">
        <f>VLOOKUP(G486,Ma_KH!$A:$R,14,0)</f>
        <v>0</v>
      </c>
    </row>
    <row r="487" spans="1:27" x14ac:dyDescent="0.25">
      <c r="A487" s="289">
        <v>46116</v>
      </c>
      <c r="B487" s="290">
        <v>25312</v>
      </c>
      <c r="C487" s="284" t="s">
        <v>15253</v>
      </c>
      <c r="D487" s="282">
        <v>46119</v>
      </c>
      <c r="E487" s="309"/>
      <c r="F487" s="300"/>
      <c r="G487" s="317" t="s">
        <v>7603</v>
      </c>
      <c r="H487" s="309"/>
      <c r="I487" s="317" t="s">
        <v>7603</v>
      </c>
      <c r="J487" s="290" t="s">
        <v>1784</v>
      </c>
      <c r="K487" s="290" t="s">
        <v>551</v>
      </c>
      <c r="L487" s="244" t="str">
        <f>VLOOKUP($K487,[1]TONG_SL!$A$1:$D$65536,2,0)</f>
        <v>Chân giò heo muối 100g</v>
      </c>
      <c r="M487" s="244"/>
      <c r="N487" s="244" t="str">
        <f t="shared" si="80"/>
        <v>K-C6</v>
      </c>
      <c r="O487" s="244"/>
      <c r="P487" s="244"/>
      <c r="Q487" s="244" t="str">
        <f>VLOOKUP(K487,TONG_SL!$A:$D,3,0)</f>
        <v>Gói</v>
      </c>
      <c r="R487" s="160">
        <v>20</v>
      </c>
      <c r="S487" s="159"/>
      <c r="T487" s="159">
        <f>VLOOKUP(VLOOKUP(G487,Ma_KH!$A:$R,18,0)&amp;K487,Gia_MB!$A:$F,6,0)</f>
        <v>24549</v>
      </c>
      <c r="U487" s="254">
        <f t="shared" si="81"/>
        <v>490980</v>
      </c>
      <c r="V487" s="159"/>
      <c r="W487" s="246">
        <f t="shared" si="82"/>
        <v>0</v>
      </c>
      <c r="X487" s="247" t="str">
        <f t="shared" si="83"/>
        <v>8</v>
      </c>
      <c r="Y487" s="159"/>
      <c r="Z487" s="254">
        <f t="shared" si="84"/>
        <v>39278.400000000001</v>
      </c>
      <c r="AA487" s="5">
        <f>VLOOKUP(G487,Ma_KH!$A:$R,14,0)</f>
        <v>0</v>
      </c>
    </row>
    <row r="488" spans="1:27" x14ac:dyDescent="0.25">
      <c r="A488" s="289">
        <v>46116</v>
      </c>
      <c r="B488" s="290">
        <v>25312</v>
      </c>
      <c r="C488" s="284" t="s">
        <v>15253</v>
      </c>
      <c r="D488" s="282">
        <v>46119</v>
      </c>
      <c r="E488" s="309"/>
      <c r="F488" s="300"/>
      <c r="G488" s="317" t="s">
        <v>7603</v>
      </c>
      <c r="H488" s="309"/>
      <c r="I488" s="317" t="s">
        <v>7603</v>
      </c>
      <c r="J488" s="290" t="s">
        <v>1784</v>
      </c>
      <c r="K488" s="290" t="s">
        <v>565</v>
      </c>
      <c r="L488" s="244" t="str">
        <f>VLOOKUP($K488,[1]TONG_SL!$A$1:$D$65536,2,0)</f>
        <v>Tai heo sốt thái 150g</v>
      </c>
      <c r="M488" s="244"/>
      <c r="N488" s="244" t="str">
        <f t="shared" si="80"/>
        <v>K-C6</v>
      </c>
      <c r="O488" s="244"/>
      <c r="P488" s="244"/>
      <c r="Q488" s="244" t="str">
        <f>VLOOKUP(K488,TONG_SL!$A:$D,3,0)</f>
        <v>Túi</v>
      </c>
      <c r="R488" s="160">
        <v>2</v>
      </c>
      <c r="S488" s="159"/>
      <c r="T488" s="159">
        <f>VLOOKUP(VLOOKUP(G488,Ma_KH!$A:$R,18,0)&amp;K488,Gia_MB!$A:$F,6,0)</f>
        <v>21667</v>
      </c>
      <c r="U488" s="254">
        <f t="shared" si="81"/>
        <v>43334</v>
      </c>
      <c r="V488" s="159"/>
      <c r="W488" s="246">
        <f t="shared" si="82"/>
        <v>0</v>
      </c>
      <c r="X488" s="247" t="str">
        <f t="shared" si="83"/>
        <v>8</v>
      </c>
      <c r="Y488" s="159"/>
      <c r="Z488" s="254">
        <f t="shared" si="84"/>
        <v>3466.7200000000003</v>
      </c>
      <c r="AA488" s="5">
        <f>VLOOKUP(G488,Ma_KH!$A:$R,14,0)</f>
        <v>0</v>
      </c>
    </row>
    <row r="489" spans="1:27" x14ac:dyDescent="0.25">
      <c r="A489" s="289">
        <v>46116</v>
      </c>
      <c r="B489" s="290">
        <v>25312</v>
      </c>
      <c r="C489" s="284" t="s">
        <v>15253</v>
      </c>
      <c r="D489" s="282">
        <v>46119</v>
      </c>
      <c r="E489" s="309"/>
      <c r="F489" s="300"/>
      <c r="G489" s="317" t="s">
        <v>7603</v>
      </c>
      <c r="H489" s="309"/>
      <c r="I489" s="317" t="s">
        <v>7603</v>
      </c>
      <c r="J489" s="290" t="s">
        <v>1784</v>
      </c>
      <c r="K489" s="290" t="s">
        <v>27</v>
      </c>
      <c r="L489" s="244" t="str">
        <f>VLOOKUP($K489,[1]TONG_SL!$A$1:$D$65536,2,0)</f>
        <v>Chân giò heo muối 300g</v>
      </c>
      <c r="M489" s="244"/>
      <c r="N489" s="244" t="str">
        <f t="shared" si="80"/>
        <v>K-C6</v>
      </c>
      <c r="O489" s="244"/>
      <c r="P489" s="244"/>
      <c r="Q489" s="244" t="str">
        <f>VLOOKUP(K489,TONG_SL!$A:$D,3,0)</f>
        <v>Túi</v>
      </c>
      <c r="R489" s="160">
        <v>6</v>
      </c>
      <c r="S489" s="159"/>
      <c r="T489" s="159">
        <f>VLOOKUP(VLOOKUP(G489,Ma_KH!$A:$R,18,0)&amp;K489,Gia_MB!$A:$F,6,0)</f>
        <v>73431</v>
      </c>
      <c r="U489" s="254">
        <f t="shared" si="81"/>
        <v>440586</v>
      </c>
      <c r="V489" s="159"/>
      <c r="W489" s="246">
        <f t="shared" si="82"/>
        <v>0</v>
      </c>
      <c r="X489" s="247" t="str">
        <f t="shared" si="83"/>
        <v>8</v>
      </c>
      <c r="Y489" s="159"/>
      <c r="Z489" s="254">
        <f t="shared" si="84"/>
        <v>35246.879999999997</v>
      </c>
      <c r="AA489" s="5">
        <f>VLOOKUP(G489,Ma_KH!$A:$R,14,0)</f>
        <v>0</v>
      </c>
    </row>
    <row r="490" spans="1:27" x14ac:dyDescent="0.25">
      <c r="A490" s="289">
        <v>46118</v>
      </c>
      <c r="B490" s="290">
        <v>24934</v>
      </c>
      <c r="C490" s="284" t="s">
        <v>15253</v>
      </c>
      <c r="D490" s="282">
        <v>46119</v>
      </c>
      <c r="E490" s="309"/>
      <c r="F490" s="300"/>
      <c r="G490" s="317" t="s">
        <v>9893</v>
      </c>
      <c r="H490" s="309"/>
      <c r="I490" s="317" t="s">
        <v>9893</v>
      </c>
      <c r="J490" s="290" t="s">
        <v>1788</v>
      </c>
      <c r="K490" s="290" t="s">
        <v>30</v>
      </c>
      <c r="L490" s="244" t="str">
        <f>VLOOKUP($K490,[1]TONG_SL!$A$1:$D$65536,2,0)</f>
        <v>Gà muối 500g</v>
      </c>
      <c r="M490" s="244"/>
      <c r="N490" s="244" t="str">
        <f t="shared" si="80"/>
        <v>K-C6</v>
      </c>
      <c r="O490" s="244"/>
      <c r="P490" s="244"/>
      <c r="Q490" s="244" t="str">
        <f>VLOOKUP(K490,TONG_SL!$A:$D,3,0)</f>
        <v>Túi</v>
      </c>
      <c r="R490" s="160">
        <v>3</v>
      </c>
      <c r="S490" s="159"/>
      <c r="T490" s="159">
        <f>VLOOKUP(VLOOKUP(G490,Ma_KH!$A:$R,18,0)&amp;K490,Gia_MB!$A:$F,6,0)</f>
        <v>111058</v>
      </c>
      <c r="U490" s="254">
        <f t="shared" si="81"/>
        <v>333174</v>
      </c>
      <c r="V490" s="159"/>
      <c r="W490" s="246">
        <f t="shared" si="82"/>
        <v>0</v>
      </c>
      <c r="X490" s="247" t="str">
        <f t="shared" si="83"/>
        <v>8</v>
      </c>
      <c r="Y490" s="159"/>
      <c r="Z490" s="254">
        <f t="shared" si="84"/>
        <v>26653.920000000002</v>
      </c>
      <c r="AA490" s="5">
        <f>VLOOKUP(G490,Ma_KH!$A:$R,14,0)</f>
        <v>57</v>
      </c>
    </row>
    <row r="491" spans="1:27" x14ac:dyDescent="0.25">
      <c r="A491" s="289">
        <v>46118</v>
      </c>
      <c r="B491" s="290">
        <v>24934</v>
      </c>
      <c r="C491" s="284" t="s">
        <v>15253</v>
      </c>
      <c r="D491" s="282">
        <v>46119</v>
      </c>
      <c r="E491" s="309"/>
      <c r="F491" s="300"/>
      <c r="G491" s="317" t="s">
        <v>9893</v>
      </c>
      <c r="H491" s="309"/>
      <c r="I491" s="317" t="s">
        <v>9893</v>
      </c>
      <c r="J491" s="290" t="s">
        <v>1788</v>
      </c>
      <c r="K491" s="290" t="s">
        <v>27</v>
      </c>
      <c r="L491" s="244" t="str">
        <f>VLOOKUP($K491,[1]TONG_SL!$A$1:$D$65536,2,0)</f>
        <v>Chân giò heo muối 300g</v>
      </c>
      <c r="M491" s="244"/>
      <c r="N491" s="244" t="str">
        <f t="shared" si="80"/>
        <v>K-C6</v>
      </c>
      <c r="O491" s="244"/>
      <c r="P491" s="244"/>
      <c r="Q491" s="244" t="str">
        <f>VLOOKUP(K491,TONG_SL!$A:$D,3,0)</f>
        <v>Túi</v>
      </c>
      <c r="R491" s="160">
        <v>5</v>
      </c>
      <c r="S491" s="159"/>
      <c r="T491" s="159">
        <f>VLOOKUP(VLOOKUP(G491,Ma_KH!$A:$R,18,0)&amp;K491,Gia_MB!$A:$F,6,0)</f>
        <v>73431</v>
      </c>
      <c r="U491" s="254">
        <f t="shared" si="81"/>
        <v>367155</v>
      </c>
      <c r="V491" s="159"/>
      <c r="W491" s="246">
        <f t="shared" si="82"/>
        <v>0</v>
      </c>
      <c r="X491" s="247" t="str">
        <f t="shared" si="83"/>
        <v>8</v>
      </c>
      <c r="Y491" s="159"/>
      <c r="Z491" s="254">
        <f t="shared" si="84"/>
        <v>29372.400000000001</v>
      </c>
      <c r="AA491" s="5">
        <f>VLOOKUP(G491,Ma_KH!$A:$R,14,0)</f>
        <v>57</v>
      </c>
    </row>
    <row r="492" spans="1:27" x14ac:dyDescent="0.25">
      <c r="A492" s="289">
        <v>46118</v>
      </c>
      <c r="B492" s="290">
        <v>24934</v>
      </c>
      <c r="C492" s="284" t="s">
        <v>15253</v>
      </c>
      <c r="D492" s="282">
        <v>46119</v>
      </c>
      <c r="E492" s="309"/>
      <c r="F492" s="300"/>
      <c r="G492" s="317" t="s">
        <v>9893</v>
      </c>
      <c r="H492" s="309"/>
      <c r="I492" s="317" t="s">
        <v>9893</v>
      </c>
      <c r="J492" s="290" t="s">
        <v>1788</v>
      </c>
      <c r="K492" s="290" t="s">
        <v>32</v>
      </c>
      <c r="L492" s="244" t="str">
        <f>VLOOKUP($K492,[1]TONG_SL!$A$1:$D$65536,2,0)</f>
        <v>Giò Tai Lưỡi Xào 250g</v>
      </c>
      <c r="M492" s="244"/>
      <c r="N492" s="244" t="str">
        <f t="shared" si="80"/>
        <v>K-C6</v>
      </c>
      <c r="O492" s="244"/>
      <c r="P492" s="244"/>
      <c r="Q492" s="244" t="str">
        <f>VLOOKUP(K492,TONG_SL!$A:$D,3,0)</f>
        <v>Túi</v>
      </c>
      <c r="R492" s="160">
        <v>5</v>
      </c>
      <c r="S492" s="159"/>
      <c r="T492" s="159">
        <f>VLOOKUP(VLOOKUP(G492,Ma_KH!$A:$R,18,0)&amp;K492,Gia_MB!$A:$F,6,0)</f>
        <v>50182</v>
      </c>
      <c r="U492" s="254">
        <f t="shared" si="81"/>
        <v>250910</v>
      </c>
      <c r="V492" s="159"/>
      <c r="W492" s="246">
        <f t="shared" si="82"/>
        <v>0</v>
      </c>
      <c r="X492" s="247" t="str">
        <f t="shared" si="83"/>
        <v>8</v>
      </c>
      <c r="Y492" s="159"/>
      <c r="Z492" s="254">
        <f t="shared" si="84"/>
        <v>20072.8</v>
      </c>
      <c r="AA492" s="5">
        <f>VLOOKUP(G492,Ma_KH!$A:$R,14,0)</f>
        <v>57</v>
      </c>
    </row>
    <row r="493" spans="1:27" x14ac:dyDescent="0.25">
      <c r="A493" s="289">
        <v>46118</v>
      </c>
      <c r="B493" s="290">
        <v>24934</v>
      </c>
      <c r="C493" s="284" t="s">
        <v>15253</v>
      </c>
      <c r="D493" s="282">
        <v>46119</v>
      </c>
      <c r="E493" s="309"/>
      <c r="F493" s="300"/>
      <c r="G493" s="317" t="s">
        <v>9893</v>
      </c>
      <c r="H493" s="309"/>
      <c r="I493" s="317" t="s">
        <v>9893</v>
      </c>
      <c r="J493" s="290" t="s">
        <v>1788</v>
      </c>
      <c r="K493" s="290" t="s">
        <v>52</v>
      </c>
      <c r="L493" s="244" t="str">
        <f>VLOOKUP($K493,[1]TONG_SL!$A$1:$D$65536,2,0)</f>
        <v>Gà xì dầu 500g</v>
      </c>
      <c r="M493" s="244"/>
      <c r="N493" s="244" t="str">
        <f t="shared" si="80"/>
        <v>K-C6</v>
      </c>
      <c r="O493" s="244"/>
      <c r="P493" s="244"/>
      <c r="Q493" s="244" t="str">
        <f>VLOOKUP(K493,TONG_SL!$A:$D,3,0)</f>
        <v>Túi</v>
      </c>
      <c r="R493" s="160">
        <v>2</v>
      </c>
      <c r="S493" s="159"/>
      <c r="T493" s="159">
        <f>VLOOKUP(VLOOKUP(G493,Ma_KH!$A:$R,18,0)&amp;K493,Gia_MB!$A:$F,6,0)</f>
        <v>111606</v>
      </c>
      <c r="U493" s="254">
        <f t="shared" si="81"/>
        <v>223212</v>
      </c>
      <c r="V493" s="159"/>
      <c r="W493" s="246">
        <f t="shared" si="82"/>
        <v>0</v>
      </c>
      <c r="X493" s="247" t="str">
        <f t="shared" si="83"/>
        <v>8</v>
      </c>
      <c r="Y493" s="159"/>
      <c r="Z493" s="254">
        <f t="shared" si="84"/>
        <v>17856.96</v>
      </c>
      <c r="AA493" s="5">
        <f>VLOOKUP(G493,Ma_KH!$A:$R,14,0)</f>
        <v>57</v>
      </c>
    </row>
    <row r="494" spans="1:27" x14ac:dyDescent="0.25">
      <c r="A494" s="289">
        <v>46118</v>
      </c>
      <c r="B494" s="290">
        <v>24934</v>
      </c>
      <c r="C494" s="284" t="s">
        <v>15253</v>
      </c>
      <c r="D494" s="282">
        <v>46119</v>
      </c>
      <c r="E494" s="309"/>
      <c r="F494" s="300"/>
      <c r="G494" s="317" t="s">
        <v>9893</v>
      </c>
      <c r="H494" s="309"/>
      <c r="I494" s="317" t="s">
        <v>9893</v>
      </c>
      <c r="J494" s="290" t="s">
        <v>1788</v>
      </c>
      <c r="K494" s="290" t="s">
        <v>7644</v>
      </c>
      <c r="L494" s="244" t="str">
        <f>VLOOKUP($K494,[1]TONG_SL!$A$1:$D$65536,2,0)</f>
        <v>Chân gà sốt thái 250g</v>
      </c>
      <c r="M494" s="244"/>
      <c r="N494" s="244" t="str">
        <f t="shared" si="80"/>
        <v>K-C6</v>
      </c>
      <c r="O494" s="244"/>
      <c r="P494" s="244"/>
      <c r="Q494" s="244" t="str">
        <f>VLOOKUP(K494,TONG_SL!$A:$D,3,0)</f>
        <v>Hộp</v>
      </c>
      <c r="R494" s="160">
        <v>5</v>
      </c>
      <c r="S494" s="159"/>
      <c r="T494" s="159">
        <f>VLOOKUP(VLOOKUP(G494,Ma_KH!$A:$R,18,0)&amp;K494,Gia_MB!$A:$F,6,0)</f>
        <v>41389</v>
      </c>
      <c r="U494" s="254">
        <f t="shared" si="81"/>
        <v>206945</v>
      </c>
      <c r="V494" s="159"/>
      <c r="W494" s="246">
        <f t="shared" si="82"/>
        <v>0</v>
      </c>
      <c r="X494" s="247" t="str">
        <f t="shared" si="83"/>
        <v>8</v>
      </c>
      <c r="Y494" s="159"/>
      <c r="Z494" s="254">
        <f t="shared" si="84"/>
        <v>16555.599999999999</v>
      </c>
      <c r="AA494" s="5">
        <f>VLOOKUP(G494,Ma_KH!$A:$R,14,0)</f>
        <v>57</v>
      </c>
    </row>
    <row r="495" spans="1:27" x14ac:dyDescent="0.25">
      <c r="A495" s="289">
        <v>46118</v>
      </c>
      <c r="B495" s="290">
        <v>24934</v>
      </c>
      <c r="C495" s="284" t="s">
        <v>15253</v>
      </c>
      <c r="D495" s="282">
        <v>46119</v>
      </c>
      <c r="E495" s="309"/>
      <c r="F495" s="300"/>
      <c r="G495" s="317" t="s">
        <v>9893</v>
      </c>
      <c r="H495" s="309"/>
      <c r="I495" s="317" t="s">
        <v>9893</v>
      </c>
      <c r="J495" s="290" t="s">
        <v>1788</v>
      </c>
      <c r="K495" s="290" t="s">
        <v>598</v>
      </c>
      <c r="L495" s="244" t="str">
        <f>VLOOKUP($K495,[1]TONG_SL!$A$1:$D$65536,2,0)</f>
        <v>Chân gà sả tắc 250g</v>
      </c>
      <c r="M495" s="244"/>
      <c r="N495" s="244" t="str">
        <f t="shared" si="80"/>
        <v>K-C6</v>
      </c>
      <c r="O495" s="244"/>
      <c r="P495" s="244"/>
      <c r="Q495" s="244" t="str">
        <f>VLOOKUP(K495,TONG_SL!$A:$D,3,0)</f>
        <v>Hộp</v>
      </c>
      <c r="R495" s="160">
        <v>5</v>
      </c>
      <c r="S495" s="159"/>
      <c r="T495" s="159">
        <f>VLOOKUP(VLOOKUP(G495,Ma_KH!$A:$R,18,0)&amp;K495,Gia_MB!$A:$F,6,0)</f>
        <v>30000</v>
      </c>
      <c r="U495" s="254">
        <f t="shared" si="81"/>
        <v>150000</v>
      </c>
      <c r="V495" s="159"/>
      <c r="W495" s="246">
        <f t="shared" si="82"/>
        <v>0</v>
      </c>
      <c r="X495" s="247" t="str">
        <f t="shared" si="83"/>
        <v>8</v>
      </c>
      <c r="Y495" s="159"/>
      <c r="Z495" s="254">
        <f t="shared" si="84"/>
        <v>12000</v>
      </c>
      <c r="AA495" s="5">
        <f>VLOOKUP(G495,Ma_KH!$A:$R,14,0)</f>
        <v>57</v>
      </c>
    </row>
    <row r="496" spans="1:27" x14ac:dyDescent="0.25">
      <c r="A496" s="289">
        <v>46118</v>
      </c>
      <c r="B496" s="290">
        <v>24934</v>
      </c>
      <c r="C496" s="284" t="s">
        <v>15253</v>
      </c>
      <c r="D496" s="282">
        <v>46119</v>
      </c>
      <c r="E496" s="309"/>
      <c r="F496" s="300"/>
      <c r="G496" s="317" t="s">
        <v>9893</v>
      </c>
      <c r="H496" s="309"/>
      <c r="I496" s="317" t="s">
        <v>9893</v>
      </c>
      <c r="J496" s="290" t="s">
        <v>1788</v>
      </c>
      <c r="K496" s="290" t="s">
        <v>600</v>
      </c>
      <c r="L496" s="244" t="str">
        <f>VLOOKUP($K496,[1]TONG_SL!$A$1:$D$65536,2,0)</f>
        <v>Tai heo sốt thái 250g</v>
      </c>
      <c r="M496" s="244"/>
      <c r="N496" s="244" t="str">
        <f t="shared" si="80"/>
        <v>K-C6</v>
      </c>
      <c r="O496" s="244"/>
      <c r="P496" s="244"/>
      <c r="Q496" s="244" t="str">
        <f>VLOOKUP(K496,TONG_SL!$A:$D,3,0)</f>
        <v>Hộp</v>
      </c>
      <c r="R496" s="160">
        <v>5</v>
      </c>
      <c r="S496" s="159"/>
      <c r="T496" s="159">
        <f>VLOOKUP(VLOOKUP(G496,Ma_KH!$A:$R,18,0)&amp;K496,Gia_MB!$A:$F,6,0)</f>
        <v>36111</v>
      </c>
      <c r="U496" s="254">
        <f t="shared" si="81"/>
        <v>180555</v>
      </c>
      <c r="V496" s="159"/>
      <c r="W496" s="246">
        <f t="shared" si="82"/>
        <v>0</v>
      </c>
      <c r="X496" s="247" t="str">
        <f t="shared" si="83"/>
        <v>8</v>
      </c>
      <c r="Y496" s="159"/>
      <c r="Z496" s="254">
        <f t="shared" si="84"/>
        <v>14444.4</v>
      </c>
      <c r="AA496" s="5">
        <f>VLOOKUP(G496,Ma_KH!$A:$R,14,0)</f>
        <v>57</v>
      </c>
    </row>
    <row r="497" spans="1:27" x14ac:dyDescent="0.25">
      <c r="A497" s="289">
        <v>46118</v>
      </c>
      <c r="B497" s="290">
        <v>25408</v>
      </c>
      <c r="C497" s="284" t="s">
        <v>15253</v>
      </c>
      <c r="D497" s="282">
        <v>46119</v>
      </c>
      <c r="E497" s="309"/>
      <c r="F497" s="300"/>
      <c r="G497" s="317" t="s">
        <v>11051</v>
      </c>
      <c r="H497" s="309"/>
      <c r="I497" s="317" t="s">
        <v>11051</v>
      </c>
      <c r="J497" s="290" t="s">
        <v>1788</v>
      </c>
      <c r="K497" s="290" t="s">
        <v>34</v>
      </c>
      <c r="L497" s="244" t="str">
        <f>VLOOKUP($K497,[1]TONG_SL!$A$1:$D$65536,2,0)</f>
        <v>Tai heo muối 200g</v>
      </c>
      <c r="M497" s="244"/>
      <c r="N497" s="244" t="str">
        <f t="shared" si="80"/>
        <v>K-C6</v>
      </c>
      <c r="O497" s="244"/>
      <c r="P497" s="244"/>
      <c r="Q497" s="244" t="str">
        <f>VLOOKUP(K497,TONG_SL!$A:$D,3,0)</f>
        <v>Túi</v>
      </c>
      <c r="R497" s="160">
        <v>5</v>
      </c>
      <c r="S497" s="159"/>
      <c r="T497" s="159" t="e">
        <f>VLOOKUP(VLOOKUP(G497,Ma_KH!$A:$R,18,0)&amp;K497,Gia_MB!$A:$F,6,0)</f>
        <v>#N/A</v>
      </c>
      <c r="U497" s="254" t="e">
        <f t="shared" si="81"/>
        <v>#N/A</v>
      </c>
      <c r="V497" s="159"/>
      <c r="W497" s="246" t="e">
        <f t="shared" si="82"/>
        <v>#N/A</v>
      </c>
      <c r="X497" s="247" t="str">
        <f t="shared" si="83"/>
        <v>8</v>
      </c>
      <c r="Y497" s="159"/>
      <c r="Z497" s="254" t="e">
        <f t="shared" si="84"/>
        <v>#N/A</v>
      </c>
      <c r="AA497" s="5">
        <f>VLOOKUP(G497,Ma_KH!$A:$R,14,0)</f>
        <v>1</v>
      </c>
    </row>
    <row r="498" spans="1:27" x14ac:dyDescent="0.25">
      <c r="A498" s="289">
        <v>46118</v>
      </c>
      <c r="B498" s="290">
        <v>25408</v>
      </c>
      <c r="C498" s="284" t="s">
        <v>15253</v>
      </c>
      <c r="D498" s="282">
        <v>46119</v>
      </c>
      <c r="E498" s="309"/>
      <c r="F498" s="300"/>
      <c r="G498" s="317" t="s">
        <v>11051</v>
      </c>
      <c r="H498" s="309"/>
      <c r="I498" s="317" t="s">
        <v>11051</v>
      </c>
      <c r="J498" s="290" t="s">
        <v>1788</v>
      </c>
      <c r="K498" s="290" t="s">
        <v>27</v>
      </c>
      <c r="L498" s="244" t="str">
        <f>VLOOKUP($K498,[1]TONG_SL!$A$1:$D$65536,2,0)</f>
        <v>Chân giò heo muối 300g</v>
      </c>
      <c r="M498" s="244"/>
      <c r="N498" s="244" t="str">
        <f t="shared" si="80"/>
        <v>K-C6</v>
      </c>
      <c r="O498" s="244"/>
      <c r="P498" s="244"/>
      <c r="Q498" s="244" t="str">
        <f>VLOOKUP(K498,TONG_SL!$A:$D,3,0)</f>
        <v>Túi</v>
      </c>
      <c r="R498" s="160">
        <v>3</v>
      </c>
      <c r="S498" s="159"/>
      <c r="T498" s="159" t="e">
        <f>VLOOKUP(VLOOKUP(G498,Ma_KH!$A:$R,18,0)&amp;K498,Gia_MB!$A:$F,6,0)</f>
        <v>#N/A</v>
      </c>
      <c r="U498" s="254" t="e">
        <f t="shared" si="81"/>
        <v>#N/A</v>
      </c>
      <c r="V498" s="159"/>
      <c r="W498" s="246" t="e">
        <f t="shared" si="82"/>
        <v>#N/A</v>
      </c>
      <c r="X498" s="247" t="str">
        <f t="shared" si="83"/>
        <v>8</v>
      </c>
      <c r="Y498" s="159"/>
      <c r="Z498" s="254" t="e">
        <f t="shared" si="84"/>
        <v>#N/A</v>
      </c>
      <c r="AA498" s="5">
        <f>VLOOKUP(G498,Ma_KH!$A:$R,14,0)</f>
        <v>1</v>
      </c>
    </row>
    <row r="499" spans="1:27" x14ac:dyDescent="0.25">
      <c r="A499" s="289">
        <v>46115</v>
      </c>
      <c r="B499" s="290">
        <v>24812</v>
      </c>
      <c r="C499" s="284" t="s">
        <v>15253</v>
      </c>
      <c r="D499" s="282">
        <v>46119</v>
      </c>
      <c r="E499" s="309"/>
      <c r="F499" s="300"/>
      <c r="G499" s="317" t="s">
        <v>9891</v>
      </c>
      <c r="H499" s="309"/>
      <c r="I499" s="317" t="s">
        <v>9891</v>
      </c>
      <c r="J499" s="290" t="s">
        <v>1788</v>
      </c>
      <c r="K499" s="290" t="s">
        <v>27</v>
      </c>
      <c r="L499" s="244" t="str">
        <f>VLOOKUP($K499,[1]TONG_SL!$A$1:$D$65536,2,0)</f>
        <v>Chân giò heo muối 300g</v>
      </c>
      <c r="M499" s="244"/>
      <c r="N499" s="244" t="str">
        <f t="shared" si="80"/>
        <v>K-C6</v>
      </c>
      <c r="O499" s="244"/>
      <c r="P499" s="244"/>
      <c r="Q499" s="244" t="str">
        <f>VLOOKUP(K499,TONG_SL!$A:$D,3,0)</f>
        <v>Túi</v>
      </c>
      <c r="R499" s="160">
        <v>5</v>
      </c>
      <c r="S499" s="159"/>
      <c r="T499" s="159">
        <f>VLOOKUP(VLOOKUP(G499,Ma_KH!$A:$R,18,0)&amp;K499,Gia_MB!$A:$F,6,0)</f>
        <v>73431</v>
      </c>
      <c r="U499" s="254">
        <f t="shared" si="81"/>
        <v>367155</v>
      </c>
      <c r="V499" s="159"/>
      <c r="W499" s="246">
        <f t="shared" si="82"/>
        <v>0</v>
      </c>
      <c r="X499" s="247" t="str">
        <f t="shared" si="83"/>
        <v>8</v>
      </c>
      <c r="Y499" s="159"/>
      <c r="Z499" s="254">
        <f t="shared" si="84"/>
        <v>29372.400000000001</v>
      </c>
      <c r="AA499" s="5">
        <f>VLOOKUP(G499,Ma_KH!$A:$R,14,0)</f>
        <v>57</v>
      </c>
    </row>
    <row r="500" spans="1:27" x14ac:dyDescent="0.25">
      <c r="A500" s="289">
        <v>46115</v>
      </c>
      <c r="B500" s="290">
        <v>24812</v>
      </c>
      <c r="C500" s="284" t="s">
        <v>15253</v>
      </c>
      <c r="D500" s="282">
        <v>46119</v>
      </c>
      <c r="E500" s="309"/>
      <c r="F500" s="300"/>
      <c r="G500" s="317" t="s">
        <v>9891</v>
      </c>
      <c r="H500" s="309"/>
      <c r="I500" s="317" t="s">
        <v>9891</v>
      </c>
      <c r="J500" s="290" t="s">
        <v>1788</v>
      </c>
      <c r="K500" s="290" t="s">
        <v>32</v>
      </c>
      <c r="L500" s="244" t="str">
        <f>VLOOKUP($K500,[1]TONG_SL!$A$1:$D$65536,2,0)</f>
        <v>Giò Tai Lưỡi Xào 250g</v>
      </c>
      <c r="M500" s="244"/>
      <c r="N500" s="244" t="str">
        <f t="shared" si="80"/>
        <v>K-C6</v>
      </c>
      <c r="O500" s="244"/>
      <c r="P500" s="244"/>
      <c r="Q500" s="244" t="str">
        <f>VLOOKUP(K500,TONG_SL!$A:$D,3,0)</f>
        <v>Túi</v>
      </c>
      <c r="R500" s="160">
        <v>2</v>
      </c>
      <c r="S500" s="159"/>
      <c r="T500" s="159">
        <f>VLOOKUP(VLOOKUP(G500,Ma_KH!$A:$R,18,0)&amp;K500,Gia_MB!$A:$F,6,0)</f>
        <v>50182</v>
      </c>
      <c r="U500" s="254">
        <f t="shared" si="81"/>
        <v>100364</v>
      </c>
      <c r="V500" s="159"/>
      <c r="W500" s="246">
        <f t="shared" si="82"/>
        <v>0</v>
      </c>
      <c r="X500" s="247" t="str">
        <f t="shared" si="83"/>
        <v>8</v>
      </c>
      <c r="Y500" s="159"/>
      <c r="Z500" s="254">
        <f t="shared" si="84"/>
        <v>8029.12</v>
      </c>
      <c r="AA500" s="5">
        <f>VLOOKUP(G500,Ma_KH!$A:$R,14,0)</f>
        <v>57</v>
      </c>
    </row>
    <row r="501" spans="1:27" x14ac:dyDescent="0.25">
      <c r="A501" s="289">
        <v>46115</v>
      </c>
      <c r="B501" s="290">
        <v>24812</v>
      </c>
      <c r="C501" s="284" t="s">
        <v>15253</v>
      </c>
      <c r="D501" s="282">
        <v>46119</v>
      </c>
      <c r="E501" s="309"/>
      <c r="F501" s="300"/>
      <c r="G501" s="317" t="s">
        <v>9891</v>
      </c>
      <c r="H501" s="309"/>
      <c r="I501" s="317" t="s">
        <v>9891</v>
      </c>
      <c r="J501" s="290" t="s">
        <v>1788</v>
      </c>
      <c r="K501" s="290" t="s">
        <v>7644</v>
      </c>
      <c r="L501" s="244" t="str">
        <f>VLOOKUP($K501,[1]TONG_SL!$A$1:$D$65536,2,0)</f>
        <v>Chân gà sốt thái 250g</v>
      </c>
      <c r="M501" s="244"/>
      <c r="N501" s="244" t="str">
        <f t="shared" ref="N501:N513" si="85">IF($B501&lt;&gt;"","K-C6","")</f>
        <v>K-C6</v>
      </c>
      <c r="O501" s="244"/>
      <c r="P501" s="244"/>
      <c r="Q501" s="244" t="str">
        <f>VLOOKUP(K501,TONG_SL!$A:$D,3,0)</f>
        <v>Hộp</v>
      </c>
      <c r="R501" s="159">
        <v>2</v>
      </c>
      <c r="S501" s="159"/>
      <c r="T501" s="159">
        <f>VLOOKUP(VLOOKUP(G501,Ma_KH!$A:$R,18,0)&amp;K501,Gia_MB!$A:$F,6,0)</f>
        <v>41389</v>
      </c>
      <c r="U501" s="254">
        <f t="shared" ref="U501:U513" si="86">T501*R501</f>
        <v>82778</v>
      </c>
      <c r="V501" s="159"/>
      <c r="W501" s="246">
        <f t="shared" ref="W501:W513" si="87">U501*V501</f>
        <v>0</v>
      </c>
      <c r="X501" s="247" t="str">
        <f t="shared" ref="X501:X513" si="88">IF(B501&lt;&gt;"","8","0")</f>
        <v>8</v>
      </c>
      <c r="Y501" s="159"/>
      <c r="Z501" s="254">
        <f t="shared" ref="Z501:Z513" si="89">U501*X501%</f>
        <v>6622.24</v>
      </c>
      <c r="AA501" s="5">
        <f>VLOOKUP(G501,Ma_KH!$A:$R,14,0)</f>
        <v>57</v>
      </c>
    </row>
    <row r="502" spans="1:27" x14ac:dyDescent="0.25">
      <c r="A502" s="289">
        <v>46115</v>
      </c>
      <c r="B502" s="290">
        <v>24812</v>
      </c>
      <c r="C502" s="284" t="s">
        <v>15253</v>
      </c>
      <c r="D502" s="282">
        <v>46119</v>
      </c>
      <c r="E502" s="309"/>
      <c r="F502" s="300"/>
      <c r="G502" s="317" t="s">
        <v>9891</v>
      </c>
      <c r="H502" s="309"/>
      <c r="I502" s="317" t="s">
        <v>9891</v>
      </c>
      <c r="J502" s="290" t="s">
        <v>1788</v>
      </c>
      <c r="K502" s="290" t="s">
        <v>598</v>
      </c>
      <c r="L502" s="244" t="str">
        <f>VLOOKUP($K502,[1]TONG_SL!$A$1:$D$65536,2,0)</f>
        <v>Chân gà sả tắc 250g</v>
      </c>
      <c r="M502" s="244"/>
      <c r="N502" s="244" t="str">
        <f t="shared" si="85"/>
        <v>K-C6</v>
      </c>
      <c r="O502" s="244"/>
      <c r="P502" s="244"/>
      <c r="Q502" s="244" t="str">
        <f>VLOOKUP(K502,TONG_SL!$A:$D,3,0)</f>
        <v>Hộp</v>
      </c>
      <c r="R502" s="159">
        <v>2</v>
      </c>
      <c r="S502" s="159"/>
      <c r="T502" s="159">
        <f>VLOOKUP(VLOOKUP(G502,Ma_KH!$A:$R,18,0)&amp;K502,Gia_MB!$A:$F,6,0)</f>
        <v>30000</v>
      </c>
      <c r="U502" s="254">
        <f t="shared" si="86"/>
        <v>60000</v>
      </c>
      <c r="V502" s="159"/>
      <c r="W502" s="246">
        <f t="shared" si="87"/>
        <v>0</v>
      </c>
      <c r="X502" s="247" t="str">
        <f t="shared" si="88"/>
        <v>8</v>
      </c>
      <c r="Y502" s="159"/>
      <c r="Z502" s="254">
        <f t="shared" si="89"/>
        <v>4800</v>
      </c>
      <c r="AA502" s="5">
        <f>VLOOKUP(G502,Ma_KH!$A:$R,14,0)</f>
        <v>57</v>
      </c>
    </row>
    <row r="503" spans="1:27" x14ac:dyDescent="0.25">
      <c r="A503" s="289">
        <v>46115</v>
      </c>
      <c r="B503" s="290">
        <v>24812</v>
      </c>
      <c r="C503" s="284" t="s">
        <v>15253</v>
      </c>
      <c r="D503" s="282">
        <v>46119</v>
      </c>
      <c r="E503" s="309"/>
      <c r="F503" s="300"/>
      <c r="G503" s="317" t="s">
        <v>9891</v>
      </c>
      <c r="H503" s="309"/>
      <c r="I503" s="317" t="s">
        <v>9891</v>
      </c>
      <c r="J503" s="290" t="s">
        <v>1788</v>
      </c>
      <c r="K503" s="290" t="s">
        <v>600</v>
      </c>
      <c r="L503" s="244" t="str">
        <f>VLOOKUP($K503,[1]TONG_SL!$A$1:$D$65536,2,0)</f>
        <v>Tai heo sốt thái 250g</v>
      </c>
      <c r="M503" s="244"/>
      <c r="N503" s="244" t="str">
        <f t="shared" si="85"/>
        <v>K-C6</v>
      </c>
      <c r="O503" s="244"/>
      <c r="P503" s="244"/>
      <c r="Q503" s="244" t="str">
        <f>VLOOKUP(K503,TONG_SL!$A:$D,3,0)</f>
        <v>Hộp</v>
      </c>
      <c r="R503" s="160">
        <v>2</v>
      </c>
      <c r="S503" s="159"/>
      <c r="T503" s="159">
        <f>VLOOKUP(VLOOKUP(G503,Ma_KH!$A:$R,18,0)&amp;K503,Gia_MB!$A:$F,6,0)</f>
        <v>36111</v>
      </c>
      <c r="U503" s="254">
        <f t="shared" si="86"/>
        <v>72222</v>
      </c>
      <c r="V503" s="159"/>
      <c r="W503" s="246">
        <f t="shared" si="87"/>
        <v>0</v>
      </c>
      <c r="X503" s="247" t="str">
        <f t="shared" si="88"/>
        <v>8</v>
      </c>
      <c r="Y503" s="159"/>
      <c r="Z503" s="254">
        <f t="shared" si="89"/>
        <v>5777.76</v>
      </c>
      <c r="AA503" s="5">
        <f>VLOOKUP(G503,Ma_KH!$A:$R,14,0)</f>
        <v>57</v>
      </c>
    </row>
    <row r="504" spans="1:27" x14ac:dyDescent="0.25">
      <c r="A504" s="289">
        <v>46115</v>
      </c>
      <c r="B504" s="290">
        <v>24813</v>
      </c>
      <c r="C504" s="284" t="s">
        <v>15253</v>
      </c>
      <c r="D504" s="282">
        <v>46119</v>
      </c>
      <c r="E504" s="309"/>
      <c r="F504" s="300"/>
      <c r="G504" s="317" t="s">
        <v>9880</v>
      </c>
      <c r="H504" s="309"/>
      <c r="I504" s="317" t="s">
        <v>9880</v>
      </c>
      <c r="J504" s="290" t="s">
        <v>1784</v>
      </c>
      <c r="K504" s="290" t="s">
        <v>27</v>
      </c>
      <c r="L504" s="244" t="str">
        <f>VLOOKUP($K504,[1]TONG_SL!$A$1:$D$65536,2,0)</f>
        <v>Chân giò heo muối 300g</v>
      </c>
      <c r="M504" s="244"/>
      <c r="N504" s="244" t="str">
        <f t="shared" si="85"/>
        <v>K-C6</v>
      </c>
      <c r="O504" s="244"/>
      <c r="P504" s="244"/>
      <c r="Q504" s="244" t="str">
        <f>VLOOKUP(K504,TONG_SL!$A:$D,3,0)</f>
        <v>Túi</v>
      </c>
      <c r="R504" s="160">
        <v>5</v>
      </c>
      <c r="S504" s="159"/>
      <c r="T504" s="159">
        <f>VLOOKUP(VLOOKUP(G504,Ma_KH!$A:$R,18,0)&amp;K504,Gia_MB!$A:$F,6,0)</f>
        <v>73431</v>
      </c>
      <c r="U504" s="254">
        <f t="shared" si="86"/>
        <v>367155</v>
      </c>
      <c r="V504" s="159"/>
      <c r="W504" s="246">
        <f t="shared" si="87"/>
        <v>0</v>
      </c>
      <c r="X504" s="247" t="str">
        <f t="shared" si="88"/>
        <v>8</v>
      </c>
      <c r="Y504" s="159"/>
      <c r="Z504" s="254">
        <f t="shared" si="89"/>
        <v>29372.400000000001</v>
      </c>
      <c r="AA504" s="5">
        <f>VLOOKUP(G504,Ma_KH!$A:$R,14,0)</f>
        <v>57</v>
      </c>
    </row>
    <row r="505" spans="1:27" x14ac:dyDescent="0.25">
      <c r="A505" s="289">
        <v>46115</v>
      </c>
      <c r="B505" s="290">
        <v>24813</v>
      </c>
      <c r="C505" s="284" t="s">
        <v>15253</v>
      </c>
      <c r="D505" s="282">
        <v>46119</v>
      </c>
      <c r="E505" s="309"/>
      <c r="F505" s="300"/>
      <c r="G505" s="317" t="s">
        <v>9880</v>
      </c>
      <c r="H505" s="309"/>
      <c r="I505" s="317" t="s">
        <v>9880</v>
      </c>
      <c r="J505" s="290" t="s">
        <v>1784</v>
      </c>
      <c r="K505" s="290" t="s">
        <v>32</v>
      </c>
      <c r="L505" s="244" t="str">
        <f>VLOOKUP($K505,[1]TONG_SL!$A$1:$D$65536,2,0)</f>
        <v>Giò Tai Lưỡi Xào 250g</v>
      </c>
      <c r="M505" s="244"/>
      <c r="N505" s="244" t="str">
        <f t="shared" si="85"/>
        <v>K-C6</v>
      </c>
      <c r="O505" s="244"/>
      <c r="P505" s="244"/>
      <c r="Q505" s="244" t="str">
        <f>VLOOKUP(K505,TONG_SL!$A:$D,3,0)</f>
        <v>Túi</v>
      </c>
      <c r="R505" s="160">
        <v>5</v>
      </c>
      <c r="S505" s="159"/>
      <c r="T505" s="159">
        <f>VLOOKUP(VLOOKUP(G505,Ma_KH!$A:$R,18,0)&amp;K505,Gia_MB!$A:$F,6,0)</f>
        <v>50182</v>
      </c>
      <c r="U505" s="254">
        <f t="shared" si="86"/>
        <v>250910</v>
      </c>
      <c r="V505" s="159"/>
      <c r="W505" s="246">
        <f t="shared" si="87"/>
        <v>0</v>
      </c>
      <c r="X505" s="247" t="str">
        <f t="shared" si="88"/>
        <v>8</v>
      </c>
      <c r="Y505" s="159"/>
      <c r="Z505" s="254">
        <f t="shared" si="89"/>
        <v>20072.8</v>
      </c>
      <c r="AA505" s="5">
        <f>VLOOKUP(G505,Ma_KH!$A:$R,14,0)</f>
        <v>57</v>
      </c>
    </row>
    <row r="506" spans="1:27" x14ac:dyDescent="0.25">
      <c r="A506" s="289">
        <v>46113</v>
      </c>
      <c r="B506" s="290">
        <v>24304</v>
      </c>
      <c r="C506" s="284" t="s">
        <v>15253</v>
      </c>
      <c r="D506" s="282">
        <v>46119</v>
      </c>
      <c r="E506" s="309"/>
      <c r="F506" s="300"/>
      <c r="G506" s="317" t="s">
        <v>12218</v>
      </c>
      <c r="H506" s="309"/>
      <c r="I506" s="317" t="s">
        <v>12218</v>
      </c>
      <c r="J506" s="290" t="s">
        <v>1784</v>
      </c>
      <c r="K506" s="290" t="s">
        <v>37</v>
      </c>
      <c r="L506" s="244" t="str">
        <f>VLOOKUP($K506,[1]TONG_SL!$A$1:$D$65536,2,0)</f>
        <v>Chả cốm 300g</v>
      </c>
      <c r="M506" s="244"/>
      <c r="N506" s="244" t="str">
        <f t="shared" si="85"/>
        <v>K-C6</v>
      </c>
      <c r="O506" s="244"/>
      <c r="P506" s="244"/>
      <c r="Q506" s="244" t="str">
        <f>VLOOKUP(K506,TONG_SL!$A:$D,3,0)</f>
        <v>Túi</v>
      </c>
      <c r="R506" s="160">
        <v>3</v>
      </c>
      <c r="S506" s="159"/>
      <c r="T506" s="159">
        <f>VLOOKUP(VLOOKUP(G506,Ma_KH!$A:$R,18,0)&amp;K506,Gia_MB!$A:$F,6,0)</f>
        <v>74250</v>
      </c>
      <c r="U506" s="254">
        <f t="shared" si="86"/>
        <v>222750</v>
      </c>
      <c r="V506" s="159"/>
      <c r="W506" s="246">
        <f t="shared" si="87"/>
        <v>0</v>
      </c>
      <c r="X506" s="247" t="str">
        <f t="shared" si="88"/>
        <v>8</v>
      </c>
      <c r="Y506" s="159"/>
      <c r="Z506" s="254">
        <f t="shared" si="89"/>
        <v>17820</v>
      </c>
      <c r="AA506" s="5">
        <f>VLOOKUP(G506,Ma_KH!$A:$R,14,0)</f>
        <v>51</v>
      </c>
    </row>
    <row r="507" spans="1:27" x14ac:dyDescent="0.25">
      <c r="A507" s="289">
        <v>46113</v>
      </c>
      <c r="B507" s="290">
        <v>24304</v>
      </c>
      <c r="C507" s="284" t="s">
        <v>15253</v>
      </c>
      <c r="D507" s="282">
        <v>46119</v>
      </c>
      <c r="E507" s="309"/>
      <c r="F507" s="300"/>
      <c r="G507" s="317" t="s">
        <v>12218</v>
      </c>
      <c r="H507" s="309"/>
      <c r="I507" s="317" t="s">
        <v>12218</v>
      </c>
      <c r="J507" s="290" t="s">
        <v>1784</v>
      </c>
      <c r="K507" s="290" t="s">
        <v>553</v>
      </c>
      <c r="L507" s="244" t="str">
        <f>VLOOKUP($K507,[1]TONG_SL!$A$1:$D$65536,2,0)</f>
        <v>Gà muối hun khói 300g</v>
      </c>
      <c r="M507" s="244"/>
      <c r="N507" s="244" t="str">
        <f t="shared" si="85"/>
        <v>K-C6</v>
      </c>
      <c r="O507" s="244"/>
      <c r="P507" s="244"/>
      <c r="Q507" s="244" t="str">
        <f>VLOOKUP(K507,TONG_SL!$A:$D,3,0)</f>
        <v>Túi</v>
      </c>
      <c r="R507" s="160">
        <v>2</v>
      </c>
      <c r="S507" s="159"/>
      <c r="T507" s="159">
        <f>VLOOKUP(VLOOKUP(G507,Ma_KH!$A:$R,18,0)&amp;K507,Gia_MB!$A:$F,6,0)</f>
        <v>70000</v>
      </c>
      <c r="U507" s="254">
        <f t="shared" si="86"/>
        <v>140000</v>
      </c>
      <c r="V507" s="159"/>
      <c r="W507" s="246">
        <f t="shared" si="87"/>
        <v>0</v>
      </c>
      <c r="X507" s="247" t="str">
        <f t="shared" si="88"/>
        <v>8</v>
      </c>
      <c r="Y507" s="159"/>
      <c r="Z507" s="254">
        <f t="shared" si="89"/>
        <v>11200</v>
      </c>
      <c r="AA507" s="5">
        <f>VLOOKUP(G507,Ma_KH!$A:$R,14,0)</f>
        <v>51</v>
      </c>
    </row>
    <row r="508" spans="1:27" x14ac:dyDescent="0.25">
      <c r="A508" s="289">
        <v>46113</v>
      </c>
      <c r="B508" s="290">
        <v>24304</v>
      </c>
      <c r="C508" s="284" t="s">
        <v>15253</v>
      </c>
      <c r="D508" s="282">
        <v>46119</v>
      </c>
      <c r="E508" s="309"/>
      <c r="F508" s="300"/>
      <c r="G508" s="317" t="s">
        <v>12218</v>
      </c>
      <c r="H508" s="309"/>
      <c r="I508" s="317" t="s">
        <v>12218</v>
      </c>
      <c r="J508" s="290" t="s">
        <v>1784</v>
      </c>
      <c r="K508" s="290" t="s">
        <v>30</v>
      </c>
      <c r="L508" s="244" t="str">
        <f>VLOOKUP($K508,[1]TONG_SL!$A$1:$D$65536,2,0)</f>
        <v>Gà muối 500g</v>
      </c>
      <c r="M508" s="244"/>
      <c r="N508" s="244" t="str">
        <f t="shared" si="85"/>
        <v>K-C6</v>
      </c>
      <c r="O508" s="244"/>
      <c r="P508" s="244"/>
      <c r="Q508" s="244" t="str">
        <f>VLOOKUP(K508,TONG_SL!$A:$D,3,0)</f>
        <v>Túi</v>
      </c>
      <c r="R508" s="160">
        <v>2</v>
      </c>
      <c r="S508" s="159"/>
      <c r="T508" s="159">
        <f>VLOOKUP(VLOOKUP(G508,Ma_KH!$A:$R,18,0)&amp;K508,Gia_MB!$A:$F,6,0)</f>
        <v>111058</v>
      </c>
      <c r="U508" s="254">
        <f t="shared" si="86"/>
        <v>222116</v>
      </c>
      <c r="V508" s="159"/>
      <c r="W508" s="246">
        <f t="shared" si="87"/>
        <v>0</v>
      </c>
      <c r="X508" s="247" t="str">
        <f t="shared" si="88"/>
        <v>8</v>
      </c>
      <c r="Y508" s="159"/>
      <c r="Z508" s="254">
        <f t="shared" si="89"/>
        <v>17769.28</v>
      </c>
      <c r="AA508" s="5">
        <f>VLOOKUP(G508,Ma_KH!$A:$R,14,0)</f>
        <v>51</v>
      </c>
    </row>
    <row r="509" spans="1:27" x14ac:dyDescent="0.25">
      <c r="A509" s="289">
        <v>46113</v>
      </c>
      <c r="B509" s="290">
        <v>24304</v>
      </c>
      <c r="C509" s="284" t="s">
        <v>15253</v>
      </c>
      <c r="D509" s="282">
        <v>46119</v>
      </c>
      <c r="E509" s="309"/>
      <c r="F509" s="300"/>
      <c r="G509" s="317" t="s">
        <v>12218</v>
      </c>
      <c r="H509" s="309"/>
      <c r="I509" s="317" t="s">
        <v>12218</v>
      </c>
      <c r="J509" s="290" t="s">
        <v>1784</v>
      </c>
      <c r="K509" s="290" t="s">
        <v>7263</v>
      </c>
      <c r="L509" s="244" t="str">
        <f>VLOOKUP($K509,[1]TONG_SL!$A$1:$D$65536,2,0)</f>
        <v>Lạp xưởng Tây Bắc 500g</v>
      </c>
      <c r="M509" s="244"/>
      <c r="N509" s="244" t="str">
        <f t="shared" si="85"/>
        <v>K-C6</v>
      </c>
      <c r="O509" s="244"/>
      <c r="P509" s="244"/>
      <c r="Q509" s="244" t="str">
        <f>VLOOKUP(K509,TONG_SL!$A:$D,3,0)</f>
        <v>Túi</v>
      </c>
      <c r="R509" s="160">
        <v>2</v>
      </c>
      <c r="S509" s="159"/>
      <c r="T509" s="159" t="e">
        <f>VLOOKUP(VLOOKUP(G509,Ma_KH!$A:$R,18,0)&amp;K509,Gia_MB!$A:$F,6,0)</f>
        <v>#N/A</v>
      </c>
      <c r="U509" s="254" t="e">
        <f t="shared" si="86"/>
        <v>#N/A</v>
      </c>
      <c r="V509" s="159"/>
      <c r="W509" s="246" t="e">
        <f t="shared" si="87"/>
        <v>#N/A</v>
      </c>
      <c r="X509" s="247" t="str">
        <f t="shared" si="88"/>
        <v>8</v>
      </c>
      <c r="Y509" s="159"/>
      <c r="Z509" s="254" t="e">
        <f t="shared" si="89"/>
        <v>#N/A</v>
      </c>
      <c r="AA509" s="5">
        <f>VLOOKUP(G509,Ma_KH!$A:$R,14,0)</f>
        <v>51</v>
      </c>
    </row>
    <row r="510" spans="1:27" x14ac:dyDescent="0.25">
      <c r="A510" s="289">
        <v>46113</v>
      </c>
      <c r="B510" s="290">
        <v>24304</v>
      </c>
      <c r="C510" s="284" t="s">
        <v>15253</v>
      </c>
      <c r="D510" s="282">
        <v>46119</v>
      </c>
      <c r="E510" s="309"/>
      <c r="F510" s="300"/>
      <c r="G510" s="317" t="s">
        <v>12218</v>
      </c>
      <c r="H510" s="309"/>
      <c r="I510" s="317" t="s">
        <v>12218</v>
      </c>
      <c r="J510" s="290" t="s">
        <v>1784</v>
      </c>
      <c r="K510" s="290" t="s">
        <v>48</v>
      </c>
      <c r="L510" s="244" t="str">
        <f>VLOOKUP($K510,[1]TONG_SL!$A$1:$D$65536,2,0)</f>
        <v>Mọc Nấm Hương 250g</v>
      </c>
      <c r="M510" s="244"/>
      <c r="N510" s="244" t="str">
        <f t="shared" si="85"/>
        <v>K-C6</v>
      </c>
      <c r="O510" s="244"/>
      <c r="P510" s="244"/>
      <c r="Q510" s="244" t="str">
        <f>VLOOKUP(K510,TONG_SL!$A:$D,3,0)</f>
        <v>Túi</v>
      </c>
      <c r="R510" s="160">
        <v>2</v>
      </c>
      <c r="S510" s="159"/>
      <c r="T510" s="159">
        <f>VLOOKUP(VLOOKUP(G510,Ma_KH!$A:$R,18,0)&amp;K510,Gia_MB!$A:$F,6,0)</f>
        <v>46000</v>
      </c>
      <c r="U510" s="254">
        <f t="shared" si="86"/>
        <v>92000</v>
      </c>
      <c r="V510" s="159"/>
      <c r="W510" s="246">
        <f t="shared" si="87"/>
        <v>0</v>
      </c>
      <c r="X510" s="247" t="str">
        <f t="shared" si="88"/>
        <v>8</v>
      </c>
      <c r="Y510" s="159"/>
      <c r="Z510" s="254">
        <f t="shared" si="89"/>
        <v>7360</v>
      </c>
      <c r="AA510" s="5">
        <f>VLOOKUP(G510,Ma_KH!$A:$R,14,0)</f>
        <v>51</v>
      </c>
    </row>
    <row r="511" spans="1:27" x14ac:dyDescent="0.25">
      <c r="A511" s="250">
        <v>46120</v>
      </c>
      <c r="B511" s="188">
        <v>25022</v>
      </c>
      <c r="C511" s="189" t="s">
        <v>15253</v>
      </c>
      <c r="D511" s="186">
        <v>46120</v>
      </c>
      <c r="E511" s="252"/>
      <c r="F511" s="251"/>
      <c r="G511" s="168" t="s">
        <v>11328</v>
      </c>
      <c r="H511" s="252"/>
      <c r="I511" s="168" t="s">
        <v>11328</v>
      </c>
      <c r="J511" s="188" t="s">
        <v>1769</v>
      </c>
      <c r="K511" s="188" t="s">
        <v>27</v>
      </c>
      <c r="L511" s="244" t="str">
        <f>VLOOKUP($K511,[1]TONG_SL!$A$1:$D$65536,2,0)</f>
        <v>Chân giò heo muối 300g</v>
      </c>
      <c r="M511" s="244"/>
      <c r="N511" s="244" t="str">
        <f t="shared" si="85"/>
        <v>K-C6</v>
      </c>
      <c r="O511" s="244"/>
      <c r="P511" s="244"/>
      <c r="Q511" s="244" t="str">
        <f>VLOOKUP(K511,TONG_SL!$A:$D,3,0)</f>
        <v>Túi</v>
      </c>
      <c r="R511" s="160">
        <v>30</v>
      </c>
      <c r="S511" s="159"/>
      <c r="T511" s="159">
        <f>VLOOKUP(VLOOKUP(G511,Ma_KH!$A:$R,18,0)&amp;K511,Gia_MB!$A:$F,6,0)</f>
        <v>66088</v>
      </c>
      <c r="U511" s="254">
        <f t="shared" si="86"/>
        <v>1982640</v>
      </c>
      <c r="V511" s="159"/>
      <c r="W511" s="246">
        <f t="shared" si="87"/>
        <v>0</v>
      </c>
      <c r="X511" s="247" t="str">
        <f t="shared" si="88"/>
        <v>8</v>
      </c>
      <c r="Y511" s="159"/>
      <c r="Z511" s="254">
        <f t="shared" si="89"/>
        <v>158611.20000000001</v>
      </c>
      <c r="AA511" s="5">
        <f>VLOOKUP(G511,Ma_KH!$A:$R,14,0)</f>
        <v>31</v>
      </c>
    </row>
    <row r="512" spans="1:27" x14ac:dyDescent="0.25">
      <c r="A512" s="250">
        <v>46120</v>
      </c>
      <c r="B512" s="188">
        <v>25022</v>
      </c>
      <c r="C512" s="189" t="s">
        <v>15253</v>
      </c>
      <c r="D512" s="186">
        <v>46120</v>
      </c>
      <c r="E512" s="252"/>
      <c r="F512" s="251"/>
      <c r="G512" s="168" t="s">
        <v>11328</v>
      </c>
      <c r="H512" s="252"/>
      <c r="I512" s="168" t="s">
        <v>11328</v>
      </c>
      <c r="J512" s="188" t="s">
        <v>1769</v>
      </c>
      <c r="K512" s="188" t="s">
        <v>542</v>
      </c>
      <c r="L512" s="244" t="str">
        <f>VLOOKUP($K512,[1]TONG_SL!$A$1:$D$65536,2,0)</f>
        <v>Chân giò heo muối 500g</v>
      </c>
      <c r="M512" s="244"/>
      <c r="N512" s="244" t="str">
        <f t="shared" si="85"/>
        <v>K-C6</v>
      </c>
      <c r="O512" s="244"/>
      <c r="P512" s="244"/>
      <c r="Q512" s="244" t="str">
        <f>VLOOKUP(K512,TONG_SL!$A:$D,3,0)</f>
        <v>Túi</v>
      </c>
      <c r="R512" s="160">
        <v>15</v>
      </c>
      <c r="S512" s="159"/>
      <c r="T512" s="159">
        <f>VLOOKUP(VLOOKUP(G512,Ma_KH!$A:$R,18,0)&amp;K512,Gia_MB!$A:$F,6,0)</f>
        <v>107159</v>
      </c>
      <c r="U512" s="254">
        <f t="shared" si="86"/>
        <v>1607385</v>
      </c>
      <c r="V512" s="159"/>
      <c r="W512" s="246">
        <f t="shared" si="87"/>
        <v>0</v>
      </c>
      <c r="X512" s="247" t="str">
        <f t="shared" si="88"/>
        <v>8</v>
      </c>
      <c r="Y512" s="159"/>
      <c r="Z512" s="254">
        <f t="shared" si="89"/>
        <v>128590.8</v>
      </c>
      <c r="AA512" s="5">
        <f>VLOOKUP(G512,Ma_KH!$A:$R,14,0)</f>
        <v>31</v>
      </c>
    </row>
    <row r="513" spans="1:27" x14ac:dyDescent="0.25">
      <c r="A513" s="250">
        <v>46120</v>
      </c>
      <c r="B513" s="188">
        <v>25022</v>
      </c>
      <c r="C513" s="251" t="s">
        <v>15253</v>
      </c>
      <c r="D513" s="250">
        <v>46120</v>
      </c>
      <c r="E513" s="252"/>
      <c r="F513" s="251"/>
      <c r="G513" s="168" t="s">
        <v>11328</v>
      </c>
      <c r="H513" s="252"/>
      <c r="I513" s="168" t="s">
        <v>11328</v>
      </c>
      <c r="J513" s="188" t="s">
        <v>1769</v>
      </c>
      <c r="K513" s="188" t="s">
        <v>34</v>
      </c>
      <c r="L513" s="243" t="str">
        <f>VLOOKUP($K513,[1]TONG_SL!$A$1:$D$65536,2,0)</f>
        <v>Tai heo muối 200g</v>
      </c>
      <c r="M513" s="243"/>
      <c r="N513" s="243" t="str">
        <f t="shared" si="85"/>
        <v>K-C6</v>
      </c>
      <c r="O513" s="243"/>
      <c r="P513" s="243"/>
      <c r="Q513" s="243" t="str">
        <f>VLOOKUP(K513,TONG_SL!$A:$D,3,0)</f>
        <v>Túi</v>
      </c>
      <c r="R513" s="160">
        <v>10</v>
      </c>
      <c r="S513" s="160"/>
      <c r="T513" s="160">
        <f>VLOOKUP(VLOOKUP(G513,Ma_KH!$A:$R,18,0)&amp;K513,Gia_MB!$A:$F,6,0)</f>
        <v>50036</v>
      </c>
      <c r="U513" s="255">
        <f t="shared" si="86"/>
        <v>500360</v>
      </c>
      <c r="V513" s="160"/>
      <c r="W513" s="256">
        <f t="shared" si="87"/>
        <v>0</v>
      </c>
      <c r="X513" s="257" t="str">
        <f t="shared" si="88"/>
        <v>8</v>
      </c>
      <c r="Y513" s="160"/>
      <c r="Z513" s="255">
        <f t="shared" si="89"/>
        <v>40028.800000000003</v>
      </c>
      <c r="AA513" s="258">
        <f>VLOOKUP(G513,Ma_KH!$A:$R,14,0)</f>
        <v>31</v>
      </c>
    </row>
    <row r="514" spans="1:27" x14ac:dyDescent="0.25">
      <c r="A514" s="311"/>
      <c r="B514" s="190"/>
      <c r="C514" s="312"/>
      <c r="D514" s="311"/>
      <c r="E514" s="313"/>
      <c r="F514" s="312"/>
      <c r="G514" s="190"/>
      <c r="H514" s="313"/>
      <c r="I514" s="313"/>
      <c r="J514" s="190"/>
      <c r="K514" s="190"/>
    </row>
    <row r="515" spans="1:27" x14ac:dyDescent="0.25">
      <c r="A515" s="311"/>
      <c r="B515" s="190"/>
      <c r="C515" s="312"/>
      <c r="D515" s="311"/>
      <c r="E515" s="313"/>
      <c r="F515" s="312"/>
      <c r="G515" s="190"/>
      <c r="H515" s="313"/>
      <c r="I515" s="313"/>
      <c r="J515" s="190"/>
      <c r="K515" s="190"/>
    </row>
    <row r="516" spans="1:27" x14ac:dyDescent="0.25">
      <c r="A516" s="311"/>
      <c r="B516" s="190"/>
      <c r="C516" s="312"/>
      <c r="D516" s="311"/>
      <c r="E516" s="313"/>
      <c r="F516" s="312"/>
      <c r="G516" s="190"/>
      <c r="H516" s="313"/>
      <c r="I516" s="313"/>
      <c r="J516" s="190"/>
      <c r="K516" s="190"/>
    </row>
  </sheetData>
  <sheetCalcPr fullCalcOnLoad="1"/>
  <sheetProtection selectLockedCells="1" selectUnlockedCells="1"/>
  <dataValidations xWindow="1029" yWindow="792" count="24">
    <dataValidation type="list" allowBlank="1" showInputMessage="1" showErrorMessage="1" errorTitle="Nhập đúng mã Khách Hàng" error="NHap Ma Khach Hang" promptTitle="Nhap Ma Khach Hang" sqref="I3:I513 H356:H359 G1:G1048576" xr:uid="{A09FA570-221E-489D-8EF3-35C8F79501E5}">
      <formula1>Ma_KH</formula1>
    </dataValidation>
    <dataValidation allowBlank="1" showInputMessage="1" showErrorMessage="1" promptTitle="MISA SME.NET" prompt="Nhập Ngày giao hàng" sqref="D2:D21921" xr:uid="{4A98DE52-F717-416C-AFF7-6E124656B00B}"/>
    <dataValidation type="list" allowBlank="1" showInputMessage="1" showErrorMessage="1" sqref="K1:K247 K250:K65536" xr:uid="{B84B5333-8475-4028-B166-7DA17BEBE715}">
      <formula1>Ma_HH</formula1>
    </dataValidation>
    <dataValidation allowBlank="1" showInputMessage="1" showErrorMessage="1" promptTitle="MISA SME.NET" prompt="Nhập Tình trạng_x000a_Nhập 0 hoặc bỏ trống: Chưa thực hiện_x000a_Nhập 1: Đang thực hiện_x000a_Nhập 2: Hoàn thành_x000a_Nhập 3: Đã hủy bỏ" sqref="C1:C1048576" xr:uid="{85446DC9-85BF-4E10-B6A4-15FC930A1B3C}"/>
    <dataValidation type="list" allowBlank="1" showInputMessage="1" showErrorMessage="1" sqref="J1:J1048576" xr:uid="{E033E546-027A-4791-97AD-58F34C3A3710}">
      <formula1>Ma_NV</formula1>
    </dataValidation>
    <dataValidation operator="equal" allowBlank="1" showInputMessage="1" promptTitle="MISA SME.NET" prompt="Nhập Số lượng_x000a_Tối đa 14 ký tự." sqref="R2:R21921" xr:uid="{5D69F9FA-A9A6-4A01-98E4-75067F612C87}"/>
    <dataValidation operator="equal" showInputMessage="1" showErrorMessage="1" errorTitle="MISA SME.NET" error="Ngày chứng từ không được để trống!" promptTitle="MISA SME.NET" prompt="Nhập Số đơn hàng_x000a_Tối đa 20 ký tự." sqref="B2:B21921" xr:uid="{D64328BC-9DF9-428E-A616-896EA54FDEFD}"/>
    <dataValidation allowBlank="1" showInputMessage="1" showErrorMessage="1" promptTitle="MISA SME.NET" prompt="Nhập Tính giá thành_x000a_Nhập 0 hoặc bỏ trống: Không tính giá thành_x000a_Nhập 1: Tính giá thành" sqref="F1:F1048576" xr:uid="{457990DC-2F05-4BC6-91F6-9978E9A8440F}"/>
    <dataValidation operator="equal" showInputMessage="1" showErrorMessage="1" errorTitle="MISA SME.NET" error="Ngày hạch toán không được để trống!" promptTitle="MISA SME.NET" prompt="Nhập Ngày đơn hàng" sqref="A1:A1048576" xr:uid="{17A75FEF-A013-4A16-9A76-75795D8C2DBF}"/>
    <dataValidation operator="equal" allowBlank="1" showInputMessage="1" promptTitle="MISA SME.NET" prompt="Nhập Thành tiền_x000a_Tối đa 14 ký tự." sqref="U2:U65536" xr:uid="{7DFF37D3-95DC-4E7D-8281-A7DCDBDE6E8C}"/>
    <dataValidation operator="equal" allowBlank="1" showInputMessage="1" promptTitle="MISA SME.NET" prompt="Nhập Số lô_x000a_Tối đa 50 ký tự." sqref="O1:O1048576" xr:uid="{7036AB73-9BAC-4054-AE5A-99B57B85A13E}"/>
    <dataValidation operator="equal" allowBlank="1" showInputMessage="1" promptTitle="MISA SME.NET" prompt="Nhập Hạn sử dụng" sqref="P1:P1048576" xr:uid="{7878D246-CBAD-4CF9-BF48-30D38045F299}"/>
    <dataValidation operator="equal" allowBlank="1" showInputMessage="1" promptTitle="MISA SME.NET" prompt="Nhập Đơn giá sau thuế_x000a_Tối đa 14 ký tự." sqref="S2:S65536" xr:uid="{5EA8C2D1-5572-4B75-A98D-FEC1BB0BB5F0}"/>
    <dataValidation operator="equal" allowBlank="1" showInputMessage="1" promptTitle="MISA SME.NET" prompt="Nhập Tiền thuế giá trị gia tăng_x000a_Tối đa 14 ký tự." sqref="Z1:Z1048576" xr:uid="{2AACC24A-90BC-4725-B902-D42308D66A06}"/>
    <dataValidation operator="equal" allowBlank="1" showInputMessage="1" promptTitle="MISA SME.NET" prompt="Nhập Tỷ lệ tính thuế (Thuế suất KHAC)_x000a_Nếu thuế suất là KHAC thì nhập giá trị lớn hơn 0 đến 100" sqref="Y1:Y1048576" xr:uid="{7E61502C-F3BF-4262-8427-891FE4A9F695}"/>
    <dataValidation operator="equal" allowBlank="1" showInputMessage="1" promptTitle="MISA SME.NET" prompt="Nhập Mã đơn vị tính." sqref="Q1:Q1048576" xr:uid="{536A6EB5-A3E4-439F-867A-C0DE2246906D}"/>
    <dataValidation operator="equal" allowBlank="1" showInputMessage="1" promptTitle="MISA SME.NET" prompt="Nhập Đơn giá_x000a_Tối đa 14 ký tự." sqref="T2:T65536" xr:uid="{E0EAFBF6-EF59-4395-88D1-DFD92B7E51CB}"/>
    <dataValidation operator="equal" allowBlank="1" showInputMessage="1" promptTitle="MISA SME.NET" prompt="Nhập Thuế suất thuế GTGT_x000a_Nhập 0: 0%_x000a_Nhập 5: 5%_x000a_Nhập 8: 8%_x000a_Nhập 10: 10%._x000a_Nhập KCT: KCT_x000a_Nhập KKKNT: Không kê khai, nộp thuế_x000a_Nhập KHAC: Thuế suất khác" sqref="X1:X1048576" xr:uid="{CCF55856-3ADC-4007-96A2-B3383B93C46F}"/>
    <dataValidation operator="equal" allowBlank="1" showInputMessage="1" promptTitle="MISA SME.NET" prompt="Nhập Mã kho_x000a_Tối đa 20 ký tự." sqref="N2:N21921" xr:uid="{9C80CD3E-C157-43E0-9273-5B48DE48F353}"/>
    <dataValidation operator="equal" allowBlank="1" showInputMessage="1" promptTitle="MISA SME.NET" prompt="Nhập Tên mặt hàng_x000a_Tối đa 255 ký tự." sqref="L1:L1048576" xr:uid="{84A10F0A-4DE0-4F9E-A9DF-72B37D8C4B41}"/>
    <dataValidation operator="equal" allowBlank="1" showInputMessage="1" promptTitle="MISA SME.NET" prompt="Nhập Hàng khuyến mại_x000a_Nhập 1: là hàng khuyến mại_x000a_Nhập 0 hoặc để trống: không phải hàng khuyến mại" sqref="M2:M21921" xr:uid="{C1D9400E-3545-4EBF-8AFE-7BA7AED45AB2}"/>
    <dataValidation operator="equal" allowBlank="1" showInputMessage="1" promptTitle="MISA SME.NET" prompt="Nhập Tiền chiết khấu_x000a_Tối đa 14 ký tự." sqref="W2:W65536" xr:uid="{B6A04526-411A-4AE1-934F-039212845580}"/>
    <dataValidation allowBlank="1" showInputMessage="1" promptTitle="MISA SME.NET" prompt="Nhập Tỷ lệ chiết khẩu_x000a_Nhập giá trị trong khoảng 0 - 100." sqref="V2:V65536" xr:uid="{DD6F6C5C-E458-4F78-8081-800853AE886C}"/>
    <dataValidation allowBlank="1" showInputMessage="1" showErrorMessage="1" promptTitle="MISA SME.NET" prompt="Nhập địa điểm giao hàng._x000a_Tối đa 255 ký tự." sqref="E1:E1048576" xr:uid="{8AADDDFA-2496-4657-9311-6695BA8DDE50}"/>
  </dataValidations>
  <pageMargins left="0.7" right="0.7" top="0.75" bottom="0.75" header="0.51180555555555551" footer="0.51180555555555551"/>
  <pageSetup firstPageNumber="0" orientation="portrait" useFirstPageNumber="1" horizontalDpi="300" verticalDpi="300" r:id="rId1"/>
  <headerFooter alignWithMargins="0"/>
  <legacy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92F18-8668-49A5-92F3-02CAB1922CA7}">
  <sheetPr codeName="Sheet8">
    <tabColor rgb="FF92D050"/>
  </sheetPr>
  <dimension ref="A1:AU166"/>
  <sheetViews>
    <sheetView topLeftCell="D1" zoomScale="85" zoomScaleNormal="85" workbookViewId="0">
      <pane ySplit="1" topLeftCell="A132" activePane="bottomLeft" state="frozen"/>
      <selection activeCell="D1" sqref="D1"/>
      <selection pane="bottomLeft" activeCell="Y170" sqref="Y170"/>
    </sheetView>
  </sheetViews>
  <sheetFormatPr defaultRowHeight="15.75" x14ac:dyDescent="0.25"/>
  <cols>
    <col min="1" max="1" width="16" style="85" hidden="1" customWidth="1"/>
    <col min="2" max="2" width="22" style="78" hidden="1" customWidth="1"/>
    <col min="3" max="3" width="23.5703125" style="78" hidden="1" customWidth="1"/>
    <col min="4" max="4" width="14.28515625" style="78" customWidth="1"/>
    <col min="5" max="5" width="17" style="79" customWidth="1"/>
    <col min="6" max="6" width="16.85546875" style="79" customWidth="1"/>
    <col min="7" max="7" width="22.42578125" style="80" bestFit="1" customWidth="1"/>
    <col min="8" max="8" width="14.28515625" style="86" customWidth="1"/>
    <col min="9" max="9" width="26.5703125" style="80" customWidth="1"/>
    <col min="10" max="10" width="19.5703125" style="80" hidden="1" customWidth="1"/>
    <col min="11" max="11" width="15.85546875" style="80" hidden="1" customWidth="1"/>
    <col min="12" max="12" width="15" style="80" hidden="1" customWidth="1"/>
    <col min="13" max="13" width="18.42578125" style="79" hidden="1" customWidth="1"/>
    <col min="14" max="14" width="17.5703125" style="71" customWidth="1"/>
    <col min="15" max="15" width="21.28515625" style="80" customWidth="1"/>
    <col min="16" max="16" width="23.5703125" style="80" hidden="1" customWidth="1"/>
    <col min="17" max="17" width="16.140625" style="80" hidden="1" customWidth="1"/>
    <col min="18" max="18" width="32.85546875" style="80" customWidth="1"/>
    <col min="19" max="19" width="9.42578125" style="71" customWidth="1"/>
    <col min="20" max="20" width="28.85546875" style="80" hidden="1" customWidth="1"/>
    <col min="21" max="21" width="28.85546875" style="80" customWidth="1"/>
    <col min="22" max="22" width="36.7109375" style="80" hidden="1" customWidth="1"/>
    <col min="23" max="23" width="23.5703125" style="80" hidden="1" customWidth="1"/>
    <col min="24" max="24" width="17" style="71" customWidth="1"/>
    <col min="25" max="25" width="24.140625" style="80" customWidth="1"/>
    <col min="26" max="26" width="20.7109375" style="78" hidden="1" customWidth="1"/>
    <col min="27" max="29" width="6.5703125" style="78" customWidth="1"/>
    <col min="30" max="30" width="12.28515625" style="81" customWidth="1"/>
    <col min="31" max="31" width="22.42578125" style="81" hidden="1" customWidth="1"/>
    <col min="32" max="32" width="18.28515625" style="81" customWidth="1"/>
    <col min="33" max="33" width="21.7109375" style="82" customWidth="1"/>
    <col min="34" max="34" width="17.140625" style="81" hidden="1" customWidth="1"/>
    <col min="35" max="35" width="23.7109375" style="83" hidden="1" customWidth="1"/>
    <col min="36" max="36" width="18" style="84" hidden="1" customWidth="1"/>
    <col min="37" max="37" width="19.140625" style="84" customWidth="1"/>
    <col min="38" max="38" width="38.42578125" style="81" hidden="1" customWidth="1"/>
    <col min="39" max="39" width="23.140625" style="83" customWidth="1"/>
    <col min="40" max="40" width="20.28515625" style="84" customWidth="1"/>
    <col min="41" max="41" width="42.7109375" style="84" hidden="1" customWidth="1"/>
    <col min="42" max="44" width="19.7109375" style="72" customWidth="1"/>
    <col min="45" max="46" width="19.7109375" style="72" hidden="1" customWidth="1"/>
    <col min="47" max="47" width="37.28515625" style="84" hidden="1" customWidth="1"/>
    <col min="48" max="16384" width="9.140625" style="77"/>
  </cols>
  <sheetData>
    <row r="1" spans="1:47" s="8" customFormat="1" x14ac:dyDescent="0.25">
      <c r="A1" s="73" t="s">
        <v>7112</v>
      </c>
      <c r="B1" s="73" t="s">
        <v>7292</v>
      </c>
      <c r="C1" s="73" t="s">
        <v>7293</v>
      </c>
      <c r="D1" s="73" t="s">
        <v>7294</v>
      </c>
      <c r="E1" s="87" t="s">
        <v>7114</v>
      </c>
      <c r="F1" s="87" t="s">
        <v>7115</v>
      </c>
      <c r="G1" s="88" t="s">
        <v>7116</v>
      </c>
      <c r="H1" s="73" t="s">
        <v>7295</v>
      </c>
      <c r="I1" s="73" t="s">
        <v>7296</v>
      </c>
      <c r="J1" s="88" t="s">
        <v>7117</v>
      </c>
      <c r="K1" s="88" t="s">
        <v>7118</v>
      </c>
      <c r="L1" s="88" t="s">
        <v>7297</v>
      </c>
      <c r="M1" s="87" t="s">
        <v>7298</v>
      </c>
      <c r="N1" s="89" t="s">
        <v>1803</v>
      </c>
      <c r="O1" s="73" t="s">
        <v>16</v>
      </c>
      <c r="P1" s="73" t="s">
        <v>1809</v>
      </c>
      <c r="Q1" s="73" t="s">
        <v>1808</v>
      </c>
      <c r="R1" s="73" t="s">
        <v>7299</v>
      </c>
      <c r="S1" s="89" t="s">
        <v>17</v>
      </c>
      <c r="T1" s="88" t="s">
        <v>7300</v>
      </c>
      <c r="U1" s="73" t="s">
        <v>7301</v>
      </c>
      <c r="V1" s="73" t="s">
        <v>7302</v>
      </c>
      <c r="W1" s="73" t="s">
        <v>7303</v>
      </c>
      <c r="X1" s="75" t="s">
        <v>1</v>
      </c>
      <c r="Y1" s="73" t="s">
        <v>2</v>
      </c>
      <c r="Z1" s="74" t="s">
        <v>24</v>
      </c>
      <c r="AA1" s="73" t="s">
        <v>7304</v>
      </c>
      <c r="AB1" s="73" t="s">
        <v>7305</v>
      </c>
      <c r="AC1" s="73" t="s">
        <v>10</v>
      </c>
      <c r="AD1" s="75" t="s">
        <v>3</v>
      </c>
      <c r="AE1" s="75" t="s">
        <v>18</v>
      </c>
      <c r="AF1" s="76" t="s">
        <v>4</v>
      </c>
      <c r="AG1" s="73" t="s">
        <v>5</v>
      </c>
      <c r="AH1" s="73" t="s">
        <v>7306</v>
      </c>
      <c r="AI1" s="73" t="s">
        <v>9</v>
      </c>
      <c r="AJ1" s="73" t="s">
        <v>7307</v>
      </c>
      <c r="AK1" s="73" t="s">
        <v>6</v>
      </c>
      <c r="AL1" s="73" t="s">
        <v>25</v>
      </c>
      <c r="AM1" s="73" t="s">
        <v>7</v>
      </c>
      <c r="AN1" s="73" t="s">
        <v>7308</v>
      </c>
      <c r="AO1" s="73" t="s">
        <v>7309</v>
      </c>
      <c r="AP1" s="73" t="s">
        <v>7310</v>
      </c>
      <c r="AQ1" s="73" t="s">
        <v>7311</v>
      </c>
      <c r="AR1" s="73" t="s">
        <v>7312</v>
      </c>
      <c r="AS1" s="74" t="s">
        <v>7145</v>
      </c>
      <c r="AT1" s="74" t="s">
        <v>7146</v>
      </c>
      <c r="AU1" s="74" t="s">
        <v>7313</v>
      </c>
    </row>
    <row r="2" spans="1:47" x14ac:dyDescent="0.25">
      <c r="A2" s="120"/>
      <c r="D2" s="121"/>
      <c r="E2" s="122">
        <v>46113</v>
      </c>
      <c r="F2" s="122">
        <v>46113</v>
      </c>
      <c r="G2" s="123" t="s">
        <v>15351</v>
      </c>
      <c r="H2" s="124">
        <f t="shared" ref="H2:H51" si="0">E2</f>
        <v>46113</v>
      </c>
      <c r="I2" s="125" t="str">
        <f t="shared" ref="I2:I51" si="1">IF(LEN("NKMB-"&amp;G2)&gt;20,"Quá 20 Ký tự","NKMB-"&amp;G2)</f>
        <v>NKMB-010426pk01448</v>
      </c>
      <c r="J2" s="123"/>
      <c r="K2" s="123"/>
      <c r="L2" s="123"/>
      <c r="M2" s="122"/>
      <c r="N2" s="138" t="s">
        <v>12190</v>
      </c>
      <c r="O2" s="125" t="str">
        <f>VLOOKUP(N2,[2]Ma_KH!$A$1:$R$65536,2,0)</f>
        <v>Tmart03014 133. Quầy Đa Sỹ</v>
      </c>
      <c r="P2" s="123"/>
      <c r="Q2" s="123"/>
      <c r="R2" s="125" t="str">
        <f t="shared" ref="R2:R65" si="2">"Hàng trả - "&amp;N2&amp;" - "&amp;O2&amp;" - "&amp;G2&amp;" - Phiếu ngày ("&amp;TEXT(F2,"dd/mm/yyyy")&amp;")"</f>
        <v>Hàng trả - TMART-HNI-HDG-03014 - Tmart03014 133. Quầy Đa Sỹ - 010426pk01448 - Phiếu ngày (01/04/2026)</v>
      </c>
      <c r="S2" s="125" t="s">
        <v>1784</v>
      </c>
      <c r="T2" s="123"/>
      <c r="U2" s="123" t="str">
        <f t="shared" ref="U2:U65" si="3">R2</f>
        <v>Hàng trả - TMART-HNI-HDG-03014 - Tmart03014 133. Quầy Đa Sỹ - 010426pk01448 - Phiếu ngày (01/04/2026)</v>
      </c>
      <c r="V2" s="123"/>
      <c r="W2" s="123"/>
      <c r="X2" t="s">
        <v>15250</v>
      </c>
      <c r="Y2" s="123" t="str">
        <f>VLOOKUP(X2,[1]TONG_SL!$A$1:$F$65536,2,0)</f>
        <v>Chân giò heo muối vị Tayaki 450g</v>
      </c>
      <c r="Z2" s="121"/>
      <c r="AA2" s="121" t="str">
        <f>IF(X2="","","5111")</f>
        <v>5111</v>
      </c>
      <c r="AB2" s="121" t="str">
        <f>IF(X2="","","131")</f>
        <v>131</v>
      </c>
      <c r="AC2" s="121" t="str">
        <f>VLOOKUP(X2,[1]TONG_SL!$A$1:$F$65536,3,0)</f>
        <v>Túi</v>
      </c>
      <c r="AD2" s="126">
        <v>1</v>
      </c>
      <c r="AF2" s="159"/>
      <c r="AG2" s="127"/>
      <c r="AK2" s="129"/>
      <c r="AM2" s="128"/>
      <c r="AN2" s="129"/>
      <c r="AP2" s="130"/>
      <c r="AQ2" s="130"/>
      <c r="AR2" s="130"/>
    </row>
    <row r="3" spans="1:47" x14ac:dyDescent="0.25">
      <c r="A3" s="223"/>
      <c r="B3" s="224"/>
      <c r="C3" s="224"/>
      <c r="D3" s="224"/>
      <c r="E3" s="122">
        <v>46113</v>
      </c>
      <c r="F3" s="122">
        <v>46113</v>
      </c>
      <c r="G3" s="123" t="s">
        <v>15351</v>
      </c>
      <c r="H3" s="124">
        <f t="shared" si="0"/>
        <v>46113</v>
      </c>
      <c r="I3" s="125" t="str">
        <f t="shared" si="1"/>
        <v>NKMB-010426pk01448</v>
      </c>
      <c r="J3" s="123"/>
      <c r="K3" s="123"/>
      <c r="L3" s="123"/>
      <c r="M3" s="122"/>
      <c r="N3" s="138" t="s">
        <v>12190</v>
      </c>
      <c r="O3" s="125" t="str">
        <f>VLOOKUP(N3,[2]Ma_KH!$A$1:$R$65536,2,0)</f>
        <v>Tmart03014 133. Quầy Đa Sỹ</v>
      </c>
      <c r="P3" s="123"/>
      <c r="Q3" s="123"/>
      <c r="R3" s="125" t="str">
        <f t="shared" si="2"/>
        <v>Hàng trả - TMART-HNI-HDG-03014 - Tmart03014 133. Quầy Đa Sỹ - 010426pk01448 - Phiếu ngày (01/04/2026)</v>
      </c>
      <c r="S3" s="125" t="s">
        <v>1784</v>
      </c>
      <c r="T3" s="123"/>
      <c r="U3" s="123" t="str">
        <f t="shared" si="3"/>
        <v>Hàng trả - TMART-HNI-HDG-03014 - Tmart03014 133. Quầy Đa Sỹ - 010426pk01448 - Phiếu ngày (01/04/2026)</v>
      </c>
      <c r="V3" s="123"/>
      <c r="W3" s="123"/>
      <c r="X3" s="125" t="s">
        <v>7263</v>
      </c>
      <c r="Y3" s="80" t="str">
        <f>VLOOKUP(X3,[1]TONG_SL!$A$1:$F$65536,2,0)</f>
        <v>Lạp xưởng Tây Bắc 500g</v>
      </c>
      <c r="AA3" s="78" t="str">
        <f>IF(X3="","","5111")</f>
        <v>5111</v>
      </c>
      <c r="AB3" s="78" t="str">
        <f>IF(X3="","","131")</f>
        <v>131</v>
      </c>
      <c r="AC3" s="78" t="str">
        <f>VLOOKUP(X3,[1]TONG_SL!$A$1:$F$65536,3,0)</f>
        <v>Túi</v>
      </c>
      <c r="AD3" s="126">
        <v>1</v>
      </c>
      <c r="AE3" s="225"/>
      <c r="AF3" s="212"/>
      <c r="AG3" s="226"/>
      <c r="AH3" s="225"/>
      <c r="AI3" s="227"/>
      <c r="AJ3" s="228"/>
      <c r="AK3" s="229"/>
      <c r="AL3" s="225"/>
      <c r="AM3" s="227"/>
      <c r="AN3" s="229"/>
      <c r="AO3" s="228"/>
      <c r="AP3" s="230"/>
      <c r="AQ3" s="230"/>
      <c r="AR3" s="230"/>
      <c r="AS3" s="230"/>
      <c r="AT3" s="230"/>
      <c r="AU3" s="228"/>
    </row>
    <row r="4" spans="1:47" x14ac:dyDescent="0.25">
      <c r="A4" s="231"/>
      <c r="B4" s="232"/>
      <c r="C4" s="232"/>
      <c r="D4" s="232"/>
      <c r="E4" s="122">
        <v>46113</v>
      </c>
      <c r="F4" s="122">
        <v>46113</v>
      </c>
      <c r="G4" s="123" t="s">
        <v>15351</v>
      </c>
      <c r="H4" s="124">
        <f t="shared" si="0"/>
        <v>46113</v>
      </c>
      <c r="I4" s="125" t="str">
        <f t="shared" si="1"/>
        <v>NKMB-010426pk01448</v>
      </c>
      <c r="J4" s="123"/>
      <c r="K4" s="123"/>
      <c r="L4" s="123"/>
      <c r="M4" s="122"/>
      <c r="N4" s="138" t="s">
        <v>12190</v>
      </c>
      <c r="O4" s="125" t="str">
        <f>VLOOKUP(N4,[2]Ma_KH!$A$1:$R$65536,2,0)</f>
        <v>Tmart03014 133. Quầy Đa Sỹ</v>
      </c>
      <c r="P4" s="123"/>
      <c r="Q4" s="123"/>
      <c r="R4" s="125" t="str">
        <f t="shared" si="2"/>
        <v>Hàng trả - TMART-HNI-HDG-03014 - Tmart03014 133. Quầy Đa Sỹ - 010426pk01448 - Phiếu ngày (01/04/2026)</v>
      </c>
      <c r="S4" s="125" t="s">
        <v>1784</v>
      </c>
      <c r="T4" s="123"/>
      <c r="U4" s="123" t="str">
        <f t="shared" si="3"/>
        <v>Hàng trả - TMART-HNI-HDG-03014 - Tmart03014 133. Quầy Đa Sỹ - 010426pk01448 - Phiếu ngày (01/04/2026)</v>
      </c>
      <c r="V4" s="123"/>
      <c r="W4" s="123"/>
      <c r="X4" s="125" t="s">
        <v>30</v>
      </c>
      <c r="Y4" s="123" t="str">
        <f>VLOOKUP(X4,[1]TONG_SL!$A$1:$F$65536,2,0)</f>
        <v>Gà muối 500g</v>
      </c>
      <c r="Z4" s="121"/>
      <c r="AA4" s="121" t="str">
        <f>IF(X4="","","5111")</f>
        <v>5111</v>
      </c>
      <c r="AB4" s="121" t="str">
        <f>IF(X4="","","131")</f>
        <v>131</v>
      </c>
      <c r="AC4" s="121" t="str">
        <f>VLOOKUP(X4,[1]TONG_SL!$A$1:$F$65536,3,0)</f>
        <v>Túi</v>
      </c>
      <c r="AD4" s="126">
        <v>1</v>
      </c>
      <c r="AE4" s="233"/>
      <c r="AF4" s="218"/>
      <c r="AG4" s="234"/>
      <c r="AH4" s="233"/>
      <c r="AI4" s="235"/>
      <c r="AJ4" s="236"/>
      <c r="AK4" s="237"/>
      <c r="AL4" s="233"/>
      <c r="AM4" s="235"/>
      <c r="AN4" s="237"/>
      <c r="AO4" s="236"/>
      <c r="AP4" s="238"/>
      <c r="AQ4" s="238"/>
      <c r="AR4" s="238"/>
      <c r="AS4" s="238"/>
      <c r="AT4" s="238"/>
      <c r="AU4" s="236"/>
    </row>
    <row r="5" spans="1:47" x14ac:dyDescent="0.25">
      <c r="A5" s="120"/>
      <c r="D5" s="121"/>
      <c r="E5" s="122">
        <v>46113</v>
      </c>
      <c r="F5" s="122">
        <v>46113</v>
      </c>
      <c r="G5" s="123" t="s">
        <v>15352</v>
      </c>
      <c r="H5" s="124">
        <f t="shared" si="0"/>
        <v>46113</v>
      </c>
      <c r="I5" s="125" t="str">
        <f t="shared" si="1"/>
        <v>NKMB-010426pk0056</v>
      </c>
      <c r="J5" s="123"/>
      <c r="K5" s="123"/>
      <c r="L5" s="123"/>
      <c r="M5" s="122"/>
      <c r="N5" s="138" t="s">
        <v>12182</v>
      </c>
      <c r="O5" s="125" t="str">
        <f>VLOOKUP(N5,[2]Ma_KH!$A$1:$R$65536,2,0)</f>
        <v>Tmart01012 36. Quầy CT2 Xuân Mai, Tô Hiệu</v>
      </c>
      <c r="P5" s="123"/>
      <c r="Q5" s="123"/>
      <c r="R5" s="125" t="str">
        <f t="shared" si="2"/>
        <v>Hàng trả - TMART-HNI-HDG-01012 - Tmart01012 36. Quầy CT2 Xuân Mai, Tô Hiệu - 010426pk0056 - Phiếu ngày (01/04/2026)</v>
      </c>
      <c r="S5" s="125" t="s">
        <v>1784</v>
      </c>
      <c r="T5" s="123"/>
      <c r="U5" s="123" t="str">
        <f t="shared" si="3"/>
        <v>Hàng trả - TMART-HNI-HDG-01012 - Tmart01012 36. Quầy CT2 Xuân Mai, Tô Hiệu - 010426pk0056 - Phiếu ngày (01/04/2026)</v>
      </c>
      <c r="V5" s="123"/>
      <c r="W5" s="123"/>
      <c r="X5" s="125" t="s">
        <v>52</v>
      </c>
      <c r="Y5" s="123" t="str">
        <f>VLOOKUP(X5,[1]TONG_SL!$A$1:$F$65536,2,0)</f>
        <v>Gà xì dầu 500g</v>
      </c>
      <c r="Z5" s="121"/>
      <c r="AA5" s="121" t="str">
        <f t="shared" ref="AA5:AA14" si="4">IF(X5="","","5111")</f>
        <v>5111</v>
      </c>
      <c r="AB5" s="121" t="str">
        <f t="shared" ref="AB5:AB14" si="5">IF(X5="","","131")</f>
        <v>131</v>
      </c>
      <c r="AC5" s="121" t="str">
        <f>VLOOKUP(X5,[1]TONG_SL!$A$1:$F$65536,3,0)</f>
        <v>Túi</v>
      </c>
      <c r="AD5" s="126">
        <v>2</v>
      </c>
      <c r="AF5" s="159"/>
      <c r="AG5" s="127"/>
      <c r="AK5" s="129"/>
      <c r="AM5" s="128"/>
      <c r="AN5" s="129"/>
      <c r="AP5" s="130"/>
      <c r="AQ5" s="130"/>
      <c r="AR5" s="130"/>
    </row>
    <row r="6" spans="1:47" x14ac:dyDescent="0.25">
      <c r="A6" s="120"/>
      <c r="D6" s="121"/>
      <c r="E6" s="122">
        <v>46113</v>
      </c>
      <c r="F6" s="122">
        <v>46113</v>
      </c>
      <c r="G6" s="123" t="s">
        <v>15353</v>
      </c>
      <c r="H6" s="124">
        <f t="shared" si="0"/>
        <v>46113</v>
      </c>
      <c r="I6" s="125" t="str">
        <f t="shared" si="1"/>
        <v>NKMB-010426pk0176</v>
      </c>
      <c r="J6" s="123"/>
      <c r="K6" s="123"/>
      <c r="L6" s="123"/>
      <c r="M6" s="122"/>
      <c r="N6" s="138" t="s">
        <v>12183</v>
      </c>
      <c r="O6" s="125" t="str">
        <f>VLOOKUP(N6,[2]Ma_KH!$A$1:$R$65536,2,0)</f>
        <v>Tmart01019 40. Quầy 19T6 Kiến Hưng</v>
      </c>
      <c r="P6" s="123"/>
      <c r="Q6" s="123"/>
      <c r="R6" s="125" t="str">
        <f t="shared" si="2"/>
        <v>Hàng trả - TMART-HNI-HDG-01019 - Tmart01019 40. Quầy 19T6 Kiến Hưng - 010426pk0176 - Phiếu ngày (01/04/2026)</v>
      </c>
      <c r="S6" s="125" t="s">
        <v>1784</v>
      </c>
      <c r="T6" s="123"/>
      <c r="U6" s="123" t="str">
        <f t="shared" si="3"/>
        <v>Hàng trả - TMART-HNI-HDG-01019 - Tmart01019 40. Quầy 19T6 Kiến Hưng - 010426pk0176 - Phiếu ngày (01/04/2026)</v>
      </c>
      <c r="V6" s="123"/>
      <c r="W6" s="123"/>
      <c r="X6" s="125" t="s">
        <v>553</v>
      </c>
      <c r="Y6" s="123" t="str">
        <f>VLOOKUP(X6,[1]TONG_SL!$A$1:$F$65536,2,0)</f>
        <v>Gà muối hun khói 300g</v>
      </c>
      <c r="Z6" s="121"/>
      <c r="AA6" s="121" t="str">
        <f t="shared" si="4"/>
        <v>5111</v>
      </c>
      <c r="AB6" s="121" t="str">
        <f t="shared" si="5"/>
        <v>131</v>
      </c>
      <c r="AC6" s="121" t="str">
        <f>VLOOKUP(X6,[1]TONG_SL!$A$1:$F$65536,3,0)</f>
        <v>Túi</v>
      </c>
      <c r="AD6" s="126">
        <v>2</v>
      </c>
      <c r="AF6" s="159"/>
      <c r="AG6" s="127"/>
      <c r="AK6" s="129"/>
      <c r="AM6" s="128"/>
      <c r="AN6" s="129"/>
      <c r="AP6" s="130"/>
      <c r="AQ6" s="130"/>
      <c r="AR6" s="130"/>
    </row>
    <row r="7" spans="1:47" x14ac:dyDescent="0.25">
      <c r="A7" s="120"/>
      <c r="D7" s="121"/>
      <c r="E7" s="122">
        <v>46113</v>
      </c>
      <c r="F7" s="122">
        <v>46113</v>
      </c>
      <c r="G7" s="123" t="s">
        <v>15353</v>
      </c>
      <c r="H7" s="124">
        <f t="shared" si="0"/>
        <v>46113</v>
      </c>
      <c r="I7" s="125" t="str">
        <f t="shared" si="1"/>
        <v>NKMB-010426pk0176</v>
      </c>
      <c r="J7" s="123"/>
      <c r="K7" s="123"/>
      <c r="L7" s="123"/>
      <c r="M7" s="122"/>
      <c r="N7" s="138" t="s">
        <v>12183</v>
      </c>
      <c r="O7" s="125" t="str">
        <f>VLOOKUP(N7,[2]Ma_KH!$A$1:$R$65536,2,0)</f>
        <v>Tmart01019 40. Quầy 19T6 Kiến Hưng</v>
      </c>
      <c r="P7" s="123"/>
      <c r="Q7" s="123"/>
      <c r="R7" s="125" t="str">
        <f t="shared" si="2"/>
        <v>Hàng trả - TMART-HNI-HDG-01019 - Tmart01019 40. Quầy 19T6 Kiến Hưng - 010426pk0176 - Phiếu ngày (01/04/2026)</v>
      </c>
      <c r="S7" s="125" t="s">
        <v>1784</v>
      </c>
      <c r="T7" s="123"/>
      <c r="U7" s="123" t="str">
        <f t="shared" si="3"/>
        <v>Hàng trả - TMART-HNI-HDG-01019 - Tmart01019 40. Quầy 19T6 Kiến Hưng - 010426pk0176 - Phiếu ngày (01/04/2026)</v>
      </c>
      <c r="V7" s="123"/>
      <c r="W7" s="123"/>
      <c r="X7" s="125" t="s">
        <v>48</v>
      </c>
      <c r="Y7" s="123" t="str">
        <f>VLOOKUP(X7,[1]TONG_SL!$A$1:$F$65536,2,0)</f>
        <v>Mọc Nấm Hương 250g</v>
      </c>
      <c r="Z7" s="121"/>
      <c r="AA7" s="121" t="str">
        <f t="shared" si="4"/>
        <v>5111</v>
      </c>
      <c r="AB7" s="121" t="str">
        <f t="shared" si="5"/>
        <v>131</v>
      </c>
      <c r="AC7" s="121" t="str">
        <f>VLOOKUP(X7,[1]TONG_SL!$A$1:$F$65536,3,0)</f>
        <v>Túi</v>
      </c>
      <c r="AD7" s="126">
        <v>1</v>
      </c>
      <c r="AF7" s="159"/>
      <c r="AG7" s="127"/>
      <c r="AK7" s="129"/>
      <c r="AM7" s="128"/>
      <c r="AN7" s="129"/>
      <c r="AP7" s="130"/>
      <c r="AQ7" s="130"/>
      <c r="AR7" s="130"/>
    </row>
    <row r="8" spans="1:47" x14ac:dyDescent="0.25">
      <c r="A8" s="120"/>
      <c r="D8" s="121"/>
      <c r="E8" s="122">
        <v>46113</v>
      </c>
      <c r="F8" s="122">
        <v>46113</v>
      </c>
      <c r="G8" s="123" t="s">
        <v>15353</v>
      </c>
      <c r="H8" s="124">
        <f t="shared" si="0"/>
        <v>46113</v>
      </c>
      <c r="I8" s="125" t="str">
        <f t="shared" si="1"/>
        <v>NKMB-010426pk0176</v>
      </c>
      <c r="J8" s="123"/>
      <c r="K8" s="123"/>
      <c r="L8" s="123"/>
      <c r="M8" s="122"/>
      <c r="N8" s="138" t="s">
        <v>12183</v>
      </c>
      <c r="O8" s="125" t="str">
        <f>VLOOKUP(N8,[2]Ma_KH!$A$1:$R$65536,2,0)</f>
        <v>Tmart01019 40. Quầy 19T6 Kiến Hưng</v>
      </c>
      <c r="P8" s="123"/>
      <c r="Q8" s="123"/>
      <c r="R8" s="125" t="str">
        <f t="shared" si="2"/>
        <v>Hàng trả - TMART-HNI-HDG-01019 - Tmart01019 40. Quầy 19T6 Kiến Hưng - 010426pk0176 - Phiếu ngày (01/04/2026)</v>
      </c>
      <c r="S8" s="125" t="s">
        <v>1784</v>
      </c>
      <c r="T8" s="123"/>
      <c r="U8" s="123" t="str">
        <f t="shared" si="3"/>
        <v>Hàng trả - TMART-HNI-HDG-01019 - Tmart01019 40. Quầy 19T6 Kiến Hưng - 010426pk0176 - Phiếu ngày (01/04/2026)</v>
      </c>
      <c r="V8" s="123"/>
      <c r="W8" s="123"/>
      <c r="X8" s="125" t="s">
        <v>32</v>
      </c>
      <c r="Y8" s="123" t="str">
        <f>VLOOKUP(X8,[1]TONG_SL!$A$1:$F$65536,2,0)</f>
        <v>Giò Tai Lưỡi Xào 250g</v>
      </c>
      <c r="Z8" s="121"/>
      <c r="AA8" s="121" t="str">
        <f t="shared" si="4"/>
        <v>5111</v>
      </c>
      <c r="AB8" s="121" t="str">
        <f t="shared" si="5"/>
        <v>131</v>
      </c>
      <c r="AC8" s="121" t="str">
        <f>VLOOKUP(X8,[1]TONG_SL!$A$1:$F$65536,3,0)</f>
        <v>Túi</v>
      </c>
      <c r="AD8" s="126">
        <v>2</v>
      </c>
      <c r="AF8" s="159"/>
      <c r="AG8" s="127"/>
      <c r="AK8" s="129"/>
      <c r="AM8" s="128"/>
      <c r="AN8" s="129"/>
      <c r="AP8" s="130"/>
      <c r="AQ8" s="130"/>
      <c r="AR8" s="130"/>
    </row>
    <row r="9" spans="1:47" x14ac:dyDescent="0.25">
      <c r="A9" s="120"/>
      <c r="D9" s="121"/>
      <c r="E9" s="122">
        <v>46113</v>
      </c>
      <c r="F9" s="122">
        <v>46113</v>
      </c>
      <c r="G9" s="123" t="s">
        <v>15353</v>
      </c>
      <c r="H9" s="124">
        <f t="shared" si="0"/>
        <v>46113</v>
      </c>
      <c r="I9" s="125" t="str">
        <f t="shared" si="1"/>
        <v>NKMB-010426pk0176</v>
      </c>
      <c r="J9" s="123"/>
      <c r="K9" s="123"/>
      <c r="L9" s="123"/>
      <c r="M9" s="122"/>
      <c r="N9" s="138" t="s">
        <v>12183</v>
      </c>
      <c r="O9" s="125" t="str">
        <f>VLOOKUP(N9,[2]Ma_KH!$A$1:$R$65536,2,0)</f>
        <v>Tmart01019 40. Quầy 19T6 Kiến Hưng</v>
      </c>
      <c r="P9" s="123"/>
      <c r="Q9" s="123"/>
      <c r="R9" s="125" t="str">
        <f t="shared" si="2"/>
        <v>Hàng trả - TMART-HNI-HDG-01019 - Tmart01019 40. Quầy 19T6 Kiến Hưng - 010426pk0176 - Phiếu ngày (01/04/2026)</v>
      </c>
      <c r="S9" s="125" t="s">
        <v>1784</v>
      </c>
      <c r="T9" s="123"/>
      <c r="U9" s="123" t="str">
        <f t="shared" si="3"/>
        <v>Hàng trả - TMART-HNI-HDG-01019 - Tmart01019 40. Quầy 19T6 Kiến Hưng - 010426pk0176 - Phiếu ngày (01/04/2026)</v>
      </c>
      <c r="V9" s="123"/>
      <c r="W9" s="123"/>
      <c r="X9" s="125" t="s">
        <v>34</v>
      </c>
      <c r="Y9" s="123" t="str">
        <f>VLOOKUP(X9,[1]TONG_SL!$A$1:$F$65536,2,0)</f>
        <v>Tai heo muối 200g</v>
      </c>
      <c r="Z9" s="121"/>
      <c r="AA9" s="121" t="str">
        <f t="shared" si="4"/>
        <v>5111</v>
      </c>
      <c r="AB9" s="121" t="str">
        <f t="shared" si="5"/>
        <v>131</v>
      </c>
      <c r="AC9" s="121" t="str">
        <f>VLOOKUP(X9,[1]TONG_SL!$A$1:$F$65536,3,0)</f>
        <v>Túi</v>
      </c>
      <c r="AD9" s="126">
        <v>1</v>
      </c>
      <c r="AF9" s="159"/>
      <c r="AG9" s="127"/>
      <c r="AK9" s="129"/>
      <c r="AM9" s="128"/>
      <c r="AN9" s="129"/>
      <c r="AP9" s="130"/>
      <c r="AQ9" s="130"/>
      <c r="AR9" s="130"/>
    </row>
    <row r="10" spans="1:47" x14ac:dyDescent="0.25">
      <c r="A10" s="120"/>
      <c r="D10" s="121"/>
      <c r="E10" s="122">
        <v>46113</v>
      </c>
      <c r="F10" s="122">
        <v>46113</v>
      </c>
      <c r="G10" s="123" t="s">
        <v>15354</v>
      </c>
      <c r="H10" s="124">
        <f t="shared" si="0"/>
        <v>46113</v>
      </c>
      <c r="I10" s="125" t="str">
        <f t="shared" si="1"/>
        <v>NKMB-010426pk0167</v>
      </c>
      <c r="J10" s="123"/>
      <c r="K10" s="123"/>
      <c r="L10" s="123"/>
      <c r="M10" s="122"/>
      <c r="N10" s="138" t="s">
        <v>12189</v>
      </c>
      <c r="O10" s="125" t="str">
        <f>VLOOKUP(N10,[2]Ma_KH!$A$1:$R$65536,2,0)</f>
        <v>Tmart03006 125. Quầy MIPEC Kiến Hưng</v>
      </c>
      <c r="P10" s="123"/>
      <c r="Q10" s="123"/>
      <c r="R10" s="125" t="str">
        <f t="shared" si="2"/>
        <v>Hàng trả - TMART-HNI-HDG-03006 - Tmart03006 125. Quầy MIPEC Kiến Hưng - 010426pk0167 - Phiếu ngày (01/04/2026)</v>
      </c>
      <c r="S10" s="125" t="s">
        <v>1784</v>
      </c>
      <c r="T10" s="123"/>
      <c r="U10" s="123" t="str">
        <f t="shared" si="3"/>
        <v>Hàng trả - TMART-HNI-HDG-03006 - Tmart03006 125. Quầy MIPEC Kiến Hưng - 010426pk0167 - Phiếu ngày (01/04/2026)</v>
      </c>
      <c r="V10" s="123"/>
      <c r="W10" s="123"/>
      <c r="X10" s="125" t="s">
        <v>598</v>
      </c>
      <c r="Y10" s="123" t="str">
        <f>VLOOKUP(X10,[1]TONG_SL!$A$1:$F$65536,2,0)</f>
        <v>Chân gà sả tắc 250g</v>
      </c>
      <c r="Z10" s="121"/>
      <c r="AA10" s="121" t="str">
        <f t="shared" si="4"/>
        <v>5111</v>
      </c>
      <c r="AB10" s="121" t="str">
        <f t="shared" si="5"/>
        <v>131</v>
      </c>
      <c r="AC10" s="121" t="str">
        <f>VLOOKUP(X10,[1]TONG_SL!$A$1:$F$65536,3,0)</f>
        <v>Hộp</v>
      </c>
      <c r="AD10" s="126">
        <v>1</v>
      </c>
      <c r="AF10" s="159"/>
      <c r="AG10" s="127"/>
      <c r="AK10" s="129"/>
      <c r="AM10" s="128"/>
      <c r="AN10" s="129"/>
      <c r="AP10" s="130"/>
      <c r="AQ10" s="130"/>
      <c r="AR10" s="130"/>
    </row>
    <row r="11" spans="1:47" x14ac:dyDescent="0.25">
      <c r="A11" s="120"/>
      <c r="D11" s="121"/>
      <c r="E11" s="122">
        <v>46113</v>
      </c>
      <c r="F11" s="122">
        <v>46113</v>
      </c>
      <c r="G11" s="123" t="s">
        <v>15354</v>
      </c>
      <c r="H11" s="124">
        <f t="shared" si="0"/>
        <v>46113</v>
      </c>
      <c r="I11" s="125" t="str">
        <f t="shared" si="1"/>
        <v>NKMB-010426pk0167</v>
      </c>
      <c r="J11" s="123"/>
      <c r="K11" s="123"/>
      <c r="L11" s="123"/>
      <c r="M11" s="122"/>
      <c r="N11" s="138" t="s">
        <v>12189</v>
      </c>
      <c r="O11" s="125" t="str">
        <f>VLOOKUP(N11,[2]Ma_KH!$A$1:$R$65536,2,0)</f>
        <v>Tmart03006 125. Quầy MIPEC Kiến Hưng</v>
      </c>
      <c r="P11" s="123"/>
      <c r="Q11" s="123"/>
      <c r="R11" s="125" t="str">
        <f t="shared" si="2"/>
        <v>Hàng trả - TMART-HNI-HDG-03006 - Tmart03006 125. Quầy MIPEC Kiến Hưng - 010426pk0167 - Phiếu ngày (01/04/2026)</v>
      </c>
      <c r="S11" s="125" t="s">
        <v>1784</v>
      </c>
      <c r="T11" s="123"/>
      <c r="U11" s="123" t="str">
        <f t="shared" si="3"/>
        <v>Hàng trả - TMART-HNI-HDG-03006 - Tmart03006 125. Quầy MIPEC Kiến Hưng - 010426pk0167 - Phiếu ngày (01/04/2026)</v>
      </c>
      <c r="V11" s="123"/>
      <c r="W11" s="123"/>
      <c r="X11" s="125" t="s">
        <v>600</v>
      </c>
      <c r="Y11" s="123" t="str">
        <f>VLOOKUP(X11,[1]TONG_SL!$A$1:$F$65536,2,0)</f>
        <v>Tai heo sốt thái 250g</v>
      </c>
      <c r="Z11" s="121"/>
      <c r="AA11" s="121" t="str">
        <f t="shared" si="4"/>
        <v>5111</v>
      </c>
      <c r="AB11" s="121" t="str">
        <f t="shared" si="5"/>
        <v>131</v>
      </c>
      <c r="AC11" s="121" t="str">
        <f>VLOOKUP(X11,[1]TONG_SL!$A$1:$F$65536,3,0)</f>
        <v>Hộp</v>
      </c>
      <c r="AD11" s="126">
        <v>2</v>
      </c>
      <c r="AF11" s="159"/>
      <c r="AG11" s="127"/>
      <c r="AK11" s="129"/>
      <c r="AM11" s="128"/>
      <c r="AN11" s="129"/>
      <c r="AP11" s="130"/>
      <c r="AQ11" s="130"/>
      <c r="AR11" s="130"/>
    </row>
    <row r="12" spans="1:47" x14ac:dyDescent="0.25">
      <c r="A12" s="120"/>
      <c r="D12" s="121"/>
      <c r="E12" s="122">
        <v>46113</v>
      </c>
      <c r="F12" s="122">
        <v>46113</v>
      </c>
      <c r="G12" s="123" t="s">
        <v>15355</v>
      </c>
      <c r="H12" s="124">
        <f t="shared" si="0"/>
        <v>46113</v>
      </c>
      <c r="I12" s="125" t="str">
        <f t="shared" si="1"/>
        <v>NKMB-0104ttmfaarmt3</v>
      </c>
      <c r="J12" s="123"/>
      <c r="K12" s="123"/>
      <c r="L12" s="123"/>
      <c r="M12" s="122"/>
      <c r="N12" s="138" t="s">
        <v>12262</v>
      </c>
      <c r="O12" s="125" t="str">
        <f>VLOOKUP(N12,[2]Ma_KH!$A$1:$R$65536,2,0)</f>
        <v>TTMFARM - Tòa T3 Times City</v>
      </c>
      <c r="P12" s="123"/>
      <c r="Q12" s="123"/>
      <c r="R12" s="125" t="str">
        <f t="shared" si="2"/>
        <v>Hàng trả - TTMFARM-HNI-HMI-T3 - TTMFARM - Tòa T3 Times City - 0104ttmfaarmt3 - Phiếu ngày (01/04/2026)</v>
      </c>
      <c r="S12" s="125" t="s">
        <v>1788</v>
      </c>
      <c r="T12" s="123"/>
      <c r="U12" s="123" t="str">
        <f t="shared" si="3"/>
        <v>Hàng trả - TTMFARM-HNI-HMI-T3 - TTMFARM - Tòa T3 Times City - 0104ttmfaarmt3 - Phiếu ngày (01/04/2026)</v>
      </c>
      <c r="V12" s="123"/>
      <c r="W12" s="123"/>
      <c r="X12" s="125" t="s">
        <v>37</v>
      </c>
      <c r="Y12" s="123" t="str">
        <f>VLOOKUP(X12,[1]TONG_SL!$A$1:$F$65536,2,0)</f>
        <v>Chả cốm 300g</v>
      </c>
      <c r="Z12" s="121"/>
      <c r="AA12" s="121" t="str">
        <f t="shared" si="4"/>
        <v>5111</v>
      </c>
      <c r="AB12" s="121" t="str">
        <f t="shared" si="5"/>
        <v>131</v>
      </c>
      <c r="AC12" s="121" t="str">
        <f>VLOOKUP(X12,[1]TONG_SL!$A$1:$F$65536,3,0)</f>
        <v>Túi</v>
      </c>
      <c r="AD12" s="126">
        <v>3</v>
      </c>
      <c r="AF12" s="159"/>
      <c r="AG12" s="127"/>
      <c r="AK12" s="129"/>
      <c r="AM12" s="128"/>
      <c r="AN12" s="129"/>
      <c r="AP12" s="130"/>
      <c r="AQ12" s="130"/>
      <c r="AR12" s="130"/>
    </row>
    <row r="13" spans="1:47" x14ac:dyDescent="0.25">
      <c r="A13" s="120"/>
      <c r="D13" s="121"/>
      <c r="E13" s="122">
        <v>46113</v>
      </c>
      <c r="F13" s="122">
        <v>46113</v>
      </c>
      <c r="G13" s="123" t="s">
        <v>15355</v>
      </c>
      <c r="H13" s="124">
        <f t="shared" si="0"/>
        <v>46113</v>
      </c>
      <c r="I13" s="125" t="str">
        <f t="shared" si="1"/>
        <v>NKMB-0104ttmfaarmt3</v>
      </c>
      <c r="J13" s="123"/>
      <c r="K13" s="123"/>
      <c r="L13" s="123"/>
      <c r="M13" s="122"/>
      <c r="N13" s="138" t="s">
        <v>12262</v>
      </c>
      <c r="O13" s="125" t="str">
        <f>VLOOKUP(N13,[2]Ma_KH!$A$1:$R$65536,2,0)</f>
        <v>TTMFARM - Tòa T3 Times City</v>
      </c>
      <c r="P13" s="123"/>
      <c r="Q13" s="123"/>
      <c r="R13" s="125" t="str">
        <f t="shared" si="2"/>
        <v>Hàng trả - TTMFARM-HNI-HMI-T3 - TTMFARM - Tòa T3 Times City - 0104ttmfaarmt3 - Phiếu ngày (01/04/2026)</v>
      </c>
      <c r="S13" s="125"/>
      <c r="T13" s="123"/>
      <c r="U13" s="123" t="str">
        <f t="shared" si="3"/>
        <v>Hàng trả - TTMFARM-HNI-HMI-T3 - TTMFARM - Tòa T3 Times City - 0104ttmfaarmt3 - Phiếu ngày (01/04/2026)</v>
      </c>
      <c r="V13" s="123"/>
      <c r="W13" s="123"/>
      <c r="X13" s="125" t="s">
        <v>32</v>
      </c>
      <c r="Y13" s="123" t="str">
        <f>VLOOKUP(X13,[1]TONG_SL!$A$1:$F$65536,2,0)</f>
        <v>Giò Tai Lưỡi Xào 250g</v>
      </c>
      <c r="Z13" s="121"/>
      <c r="AA13" s="121" t="str">
        <f t="shared" si="4"/>
        <v>5111</v>
      </c>
      <c r="AB13" s="121" t="str">
        <f t="shared" si="5"/>
        <v>131</v>
      </c>
      <c r="AC13" s="121" t="str">
        <f>VLOOKUP(X13,[1]TONG_SL!$A$1:$F$65536,3,0)</f>
        <v>Túi</v>
      </c>
      <c r="AD13" s="126">
        <v>1</v>
      </c>
      <c r="AF13" s="159"/>
      <c r="AG13" s="127"/>
      <c r="AK13" s="129"/>
      <c r="AM13" s="128"/>
      <c r="AN13" s="129"/>
      <c r="AP13" s="130"/>
      <c r="AQ13" s="130"/>
      <c r="AR13" s="130"/>
    </row>
    <row r="14" spans="1:47" x14ac:dyDescent="0.25">
      <c r="A14" s="120"/>
      <c r="D14" s="121"/>
      <c r="E14" s="122">
        <v>46113</v>
      </c>
      <c r="F14" s="122">
        <v>46113</v>
      </c>
      <c r="G14" s="123" t="s">
        <v>15355</v>
      </c>
      <c r="H14" s="124">
        <f t="shared" si="0"/>
        <v>46113</v>
      </c>
      <c r="I14" s="125" t="str">
        <f t="shared" si="1"/>
        <v>NKMB-0104ttmfaarmt3</v>
      </c>
      <c r="J14" s="123"/>
      <c r="K14" s="123"/>
      <c r="L14" s="123"/>
      <c r="M14" s="122"/>
      <c r="N14" s="138" t="s">
        <v>12262</v>
      </c>
      <c r="O14" s="125" t="str">
        <f>VLOOKUP(N14,[2]Ma_KH!$A$1:$R$65536,2,0)</f>
        <v>TTMFARM - Tòa T3 Times City</v>
      </c>
      <c r="P14" s="123"/>
      <c r="Q14" s="123"/>
      <c r="R14" s="125" t="str">
        <f t="shared" si="2"/>
        <v>Hàng trả - TTMFARM-HNI-HMI-T3 - TTMFARM - Tòa T3 Times City - 0104ttmfaarmt3 - Phiếu ngày (01/04/2026)</v>
      </c>
      <c r="S14" s="125"/>
      <c r="T14" s="123"/>
      <c r="U14" s="123" t="str">
        <f t="shared" si="3"/>
        <v>Hàng trả - TTMFARM-HNI-HMI-T3 - TTMFARM - Tòa T3 Times City - 0104ttmfaarmt3 - Phiếu ngày (01/04/2026)</v>
      </c>
      <c r="V14" s="123"/>
      <c r="W14" s="123"/>
      <c r="X14" s="125" t="s">
        <v>34</v>
      </c>
      <c r="Y14" s="123" t="str">
        <f>VLOOKUP(X14,[1]TONG_SL!$A$1:$F$65536,2,0)</f>
        <v>Tai heo muối 200g</v>
      </c>
      <c r="Z14" s="121"/>
      <c r="AA14" s="121" t="str">
        <f t="shared" si="4"/>
        <v>5111</v>
      </c>
      <c r="AB14" s="121" t="str">
        <f t="shared" si="5"/>
        <v>131</v>
      </c>
      <c r="AC14" s="121" t="str">
        <f>VLOOKUP(X14,[1]TONG_SL!$A$1:$F$65536,3,0)</f>
        <v>Túi</v>
      </c>
      <c r="AD14" s="126">
        <v>3</v>
      </c>
      <c r="AF14" s="159"/>
      <c r="AG14" s="127"/>
      <c r="AK14" s="129"/>
      <c r="AM14" s="128"/>
      <c r="AN14" s="129"/>
      <c r="AP14" s="130"/>
      <c r="AQ14" s="130"/>
      <c r="AR14" s="130"/>
    </row>
    <row r="15" spans="1:47" x14ac:dyDescent="0.25">
      <c r="E15" s="122">
        <v>46114</v>
      </c>
      <c r="F15" s="122">
        <v>46114</v>
      </c>
      <c r="G15" s="123" t="s">
        <v>15406</v>
      </c>
      <c r="H15" s="124">
        <f t="shared" si="0"/>
        <v>46114</v>
      </c>
      <c r="I15" s="272" t="str">
        <f t="shared" si="1"/>
        <v>NKMB-020426pk0036</v>
      </c>
      <c r="J15" s="123"/>
      <c r="K15" s="123"/>
      <c r="L15" s="123"/>
      <c r="M15" s="122"/>
      <c r="N15" s="138" t="s">
        <v>12236</v>
      </c>
      <c r="O15" s="272" t="str">
        <f>VLOOKUP(N15,[2]Ma_KH!$A$1:$R$65536,2,0)</f>
        <v>Tmart01085 104. Quầy 44 Triều Khúc</v>
      </c>
      <c r="P15" s="123"/>
      <c r="Q15" s="123"/>
      <c r="R15" s="272" t="str">
        <f t="shared" si="2"/>
        <v>Hàng trả - TMART-HNI-TXN-01085 - Tmart01085 104. Quầy 44 Triều Khúc - 020426pk0036 - Phiếu ngày (02/04/2026)</v>
      </c>
      <c r="S15" s="125" t="s">
        <v>1784</v>
      </c>
      <c r="T15" s="123"/>
      <c r="U15" s="123" t="str">
        <f t="shared" si="3"/>
        <v>Hàng trả - TMART-HNI-TXN-01085 - Tmart01085 104. Quầy 44 Triều Khúc - 020426pk0036 - Phiếu ngày (02/04/2026)</v>
      </c>
      <c r="V15" s="123"/>
      <c r="W15" s="123"/>
      <c r="X15" s="125" t="s">
        <v>7263</v>
      </c>
      <c r="Y15" s="80" t="str">
        <f>VLOOKUP(X15,[1]TONG_SL!$A$1:$F$65536,2,0)</f>
        <v>Lạp xưởng Tây Bắc 500g</v>
      </c>
      <c r="AA15" s="78" t="str">
        <f t="shared" ref="AA15:AA46" si="6">IF(X15="","","5111")</f>
        <v>5111</v>
      </c>
      <c r="AB15" s="78" t="str">
        <f t="shared" ref="AB15:AB46" si="7">IF(X15="","","131")</f>
        <v>131</v>
      </c>
      <c r="AC15" s="78" t="str">
        <f>VLOOKUP(X15,[1]TONG_SL!$A$1:$F$65536,3,0)</f>
        <v>Túi</v>
      </c>
      <c r="AD15" s="126">
        <v>1</v>
      </c>
      <c r="AF15" s="159"/>
      <c r="AK15" s="274"/>
      <c r="AN15" s="274"/>
    </row>
    <row r="16" spans="1:47" x14ac:dyDescent="0.25">
      <c r="E16" s="122">
        <v>46114</v>
      </c>
      <c r="F16" s="122">
        <v>46114</v>
      </c>
      <c r="G16" s="123" t="s">
        <v>15406</v>
      </c>
      <c r="H16" s="124">
        <f>E16</f>
        <v>46114</v>
      </c>
      <c r="I16" s="272" t="str">
        <f>IF(LEN("NKMB-"&amp;G16)&gt;20,"Quá 20 Ký tự","NKMB-"&amp;G16)</f>
        <v>NKMB-020426pk0036</v>
      </c>
      <c r="J16" s="123"/>
      <c r="K16" s="123"/>
      <c r="L16" s="123"/>
      <c r="M16" s="122"/>
      <c r="N16" s="138" t="s">
        <v>12236</v>
      </c>
      <c r="O16" s="272" t="str">
        <f>VLOOKUP(N16,[2]Ma_KH!$A$1:$R$65536,2,0)</f>
        <v>Tmart01085 104. Quầy 44 Triều Khúc</v>
      </c>
      <c r="P16" s="123"/>
      <c r="Q16" s="123"/>
      <c r="R16" s="272" t="str">
        <f t="shared" si="2"/>
        <v>Hàng trả - TMART-HNI-TXN-01085 - Tmart01085 104. Quầy 44 Triều Khúc - 020426pk0036 - Phiếu ngày (02/04/2026)</v>
      </c>
      <c r="S16" s="125" t="s">
        <v>1784</v>
      </c>
      <c r="T16" s="123"/>
      <c r="U16" s="123" t="str">
        <f t="shared" si="3"/>
        <v>Hàng trả - TMART-HNI-TXN-01085 - Tmart01085 104. Quầy 44 Triều Khúc - 020426pk0036 - Phiếu ngày (02/04/2026)</v>
      </c>
      <c r="V16" s="123"/>
      <c r="W16" s="123"/>
      <c r="X16" s="273" t="s">
        <v>15407</v>
      </c>
      <c r="Y16" s="80" t="str">
        <f>VLOOKUP(X16,[1]TONG_SL!$A$1:$F$65536,2,0)</f>
        <v>Gà muối hun cỏ xạ hương 500g</v>
      </c>
      <c r="AA16" s="78" t="str">
        <f t="shared" si="6"/>
        <v>5111</v>
      </c>
      <c r="AB16" s="78" t="str">
        <f t="shared" si="7"/>
        <v>131</v>
      </c>
      <c r="AC16" s="78" t="str">
        <f>VLOOKUP(X16,[1]TONG_SL!$A$1:$F$65536,3,0)</f>
        <v>Túi</v>
      </c>
      <c r="AD16" s="126">
        <v>1</v>
      </c>
      <c r="AF16" s="159"/>
      <c r="AK16" s="274"/>
      <c r="AN16" s="274"/>
    </row>
    <row r="17" spans="5:40" x14ac:dyDescent="0.25">
      <c r="E17" s="122">
        <v>46114</v>
      </c>
      <c r="F17" s="122">
        <v>46114</v>
      </c>
      <c r="G17" s="123" t="s">
        <v>15408</v>
      </c>
      <c r="H17" s="124">
        <f t="shared" si="0"/>
        <v>46114</v>
      </c>
      <c r="I17" s="272" t="str">
        <f t="shared" si="1"/>
        <v>NKMB-020426pk0205</v>
      </c>
      <c r="J17" s="123"/>
      <c r="K17" s="123"/>
      <c r="L17" s="123"/>
      <c r="M17" s="122"/>
      <c r="N17" s="138" t="s">
        <v>12235</v>
      </c>
      <c r="O17" s="272" t="str">
        <f>VLOOKUP(N17,[2]Ma_KH!$A$1:$R$65536,2,0)</f>
        <v>Tmart01073 92. Quầy Lê Văn Thiêm</v>
      </c>
      <c r="P17" s="123"/>
      <c r="Q17" s="123"/>
      <c r="R17" s="272" t="str">
        <f t="shared" si="2"/>
        <v>Hàng trả - TMART-HNI-TXN-01073 - Tmart01073 92. Quầy Lê Văn Thiêm - 020426pk0205 - Phiếu ngày (02/04/2026)</v>
      </c>
      <c r="S17" s="125" t="s">
        <v>1784</v>
      </c>
      <c r="T17" s="123"/>
      <c r="U17" s="123" t="str">
        <f t="shared" si="3"/>
        <v>Hàng trả - TMART-HNI-TXN-01073 - Tmart01073 92. Quầy Lê Văn Thiêm - 020426pk0205 - Phiếu ngày (02/04/2026)</v>
      </c>
      <c r="V17" s="123"/>
      <c r="W17" s="123"/>
      <c r="X17" s="125" t="s">
        <v>7263</v>
      </c>
      <c r="Y17" s="80" t="str">
        <f>VLOOKUP(X17,[1]TONG_SL!$A$1:$F$65536,2,0)</f>
        <v>Lạp xưởng Tây Bắc 500g</v>
      </c>
      <c r="AA17" s="78" t="str">
        <f t="shared" si="6"/>
        <v>5111</v>
      </c>
      <c r="AB17" s="78" t="str">
        <f t="shared" si="7"/>
        <v>131</v>
      </c>
      <c r="AC17" s="78" t="str">
        <f>VLOOKUP(X17,[1]TONG_SL!$A$1:$F$65536,3,0)</f>
        <v>Túi</v>
      </c>
      <c r="AD17" s="126">
        <v>1</v>
      </c>
      <c r="AF17" s="159"/>
      <c r="AK17" s="274"/>
      <c r="AN17" s="274"/>
    </row>
    <row r="18" spans="5:40" x14ac:dyDescent="0.25">
      <c r="E18" s="122">
        <v>46114</v>
      </c>
      <c r="F18" s="122">
        <v>46114</v>
      </c>
      <c r="G18" s="123" t="s">
        <v>15409</v>
      </c>
      <c r="H18" s="124">
        <f t="shared" si="0"/>
        <v>46114</v>
      </c>
      <c r="I18" s="272" t="str">
        <f t="shared" si="1"/>
        <v>NKMB-020426pk0203</v>
      </c>
      <c r="J18" s="123"/>
      <c r="K18" s="123"/>
      <c r="L18" s="123"/>
      <c r="M18" s="122"/>
      <c r="N18" s="138" t="s">
        <v>12151</v>
      </c>
      <c r="O18" s="272" t="str">
        <f>VLOOKUP(N18,[2]Ma_KH!$A$1:$R$65536,2,0)</f>
        <v>Tmart01025 45. Quầy 20 Đức Diễn</v>
      </c>
      <c r="P18" s="123"/>
      <c r="Q18" s="123"/>
      <c r="R18" s="272" t="str">
        <f t="shared" si="2"/>
        <v>Hàng trả - TMART-HNI-BTL-01025 - Tmart01025 45. Quầy 20 Đức Diễn - 020426pk0203 - Phiếu ngày (02/04/2026)</v>
      </c>
      <c r="S18" s="125" t="s">
        <v>1784</v>
      </c>
      <c r="T18" s="123"/>
      <c r="U18" s="123" t="str">
        <f t="shared" si="3"/>
        <v>Hàng trả - TMART-HNI-BTL-01025 - Tmart01025 45. Quầy 20 Đức Diễn - 020426pk0203 - Phiếu ngày (02/04/2026)</v>
      </c>
      <c r="V18" s="123"/>
      <c r="W18" s="123"/>
      <c r="X18" s="125" t="s">
        <v>32</v>
      </c>
      <c r="Y18" s="80" t="str">
        <f>VLOOKUP(X18,[1]TONG_SL!$A$1:$F$65536,2,0)</f>
        <v>Giò Tai Lưỡi Xào 250g</v>
      </c>
      <c r="AA18" s="78" t="str">
        <f t="shared" si="6"/>
        <v>5111</v>
      </c>
      <c r="AB18" s="78" t="str">
        <f t="shared" si="7"/>
        <v>131</v>
      </c>
      <c r="AC18" s="78" t="str">
        <f>VLOOKUP(X18,[1]TONG_SL!$A$1:$F$65536,3,0)</f>
        <v>Túi</v>
      </c>
      <c r="AD18" s="126">
        <v>1</v>
      </c>
      <c r="AF18" s="159"/>
      <c r="AK18" s="274"/>
      <c r="AN18" s="274"/>
    </row>
    <row r="19" spans="5:40" x14ac:dyDescent="0.25">
      <c r="E19" s="122">
        <v>46114</v>
      </c>
      <c r="F19" s="122">
        <v>46114</v>
      </c>
      <c r="G19" s="123" t="s">
        <v>15409</v>
      </c>
      <c r="H19" s="124">
        <f>E19</f>
        <v>46114</v>
      </c>
      <c r="I19" s="272" t="str">
        <f>IF(LEN("NKMB-"&amp;G19)&gt;20,"Quá 20 Ký tự","NKMB-"&amp;G19)</f>
        <v>NKMB-020426pk0203</v>
      </c>
      <c r="J19" s="123"/>
      <c r="K19" s="123"/>
      <c r="L19" s="123"/>
      <c r="M19" s="122"/>
      <c r="N19" s="138" t="s">
        <v>12151</v>
      </c>
      <c r="O19" s="272" t="str">
        <f>VLOOKUP(N19,[2]Ma_KH!$A$1:$R$65536,2,0)</f>
        <v>Tmart01025 45. Quầy 20 Đức Diễn</v>
      </c>
      <c r="P19" s="123"/>
      <c r="Q19" s="123"/>
      <c r="R19" s="272" t="str">
        <f t="shared" si="2"/>
        <v>Hàng trả - TMART-HNI-BTL-01025 - Tmart01025 45. Quầy 20 Đức Diễn - 020426pk0203 - Phiếu ngày (02/04/2026)</v>
      </c>
      <c r="S19" s="125" t="s">
        <v>1784</v>
      </c>
      <c r="T19" s="123"/>
      <c r="U19" s="123" t="str">
        <f t="shared" si="3"/>
        <v>Hàng trả - TMART-HNI-BTL-01025 - Tmart01025 45. Quầy 20 Đức Diễn - 020426pk0203 - Phiếu ngày (02/04/2026)</v>
      </c>
      <c r="V19" s="123"/>
      <c r="W19" s="123"/>
      <c r="X19" s="125" t="s">
        <v>48</v>
      </c>
      <c r="Y19" s="80" t="str">
        <f>VLOOKUP(X19,[1]TONG_SL!$A$1:$F$65536,2,0)</f>
        <v>Mọc Nấm Hương 250g</v>
      </c>
      <c r="AA19" s="78" t="str">
        <f t="shared" si="6"/>
        <v>5111</v>
      </c>
      <c r="AB19" s="78" t="str">
        <f t="shared" si="7"/>
        <v>131</v>
      </c>
      <c r="AC19" s="78" t="str">
        <f>VLOOKUP(X19,[1]TONG_SL!$A$1:$F$65536,3,0)</f>
        <v>Túi</v>
      </c>
      <c r="AD19" s="126">
        <v>1</v>
      </c>
      <c r="AF19" s="159"/>
      <c r="AK19" s="274"/>
      <c r="AN19" s="274"/>
    </row>
    <row r="20" spans="5:40" x14ac:dyDescent="0.25">
      <c r="E20" s="122">
        <v>46114</v>
      </c>
      <c r="F20" s="122">
        <v>46114</v>
      </c>
      <c r="G20" s="123" t="s">
        <v>15409</v>
      </c>
      <c r="H20" s="124">
        <f>E20</f>
        <v>46114</v>
      </c>
      <c r="I20" s="272" t="str">
        <f>IF(LEN("NKMB-"&amp;G20)&gt;20,"Quá 20 Ký tự","NKMB-"&amp;G20)</f>
        <v>NKMB-020426pk0203</v>
      </c>
      <c r="J20" s="123"/>
      <c r="K20" s="123"/>
      <c r="L20" s="123"/>
      <c r="M20" s="122"/>
      <c r="N20" s="138" t="s">
        <v>12151</v>
      </c>
      <c r="O20" s="272" t="str">
        <f>VLOOKUP(N20,[2]Ma_KH!$A$1:$R$65536,2,0)</f>
        <v>Tmart01025 45. Quầy 20 Đức Diễn</v>
      </c>
      <c r="P20" s="123"/>
      <c r="Q20" s="123"/>
      <c r="R20" s="272" t="str">
        <f t="shared" si="2"/>
        <v>Hàng trả - TMART-HNI-BTL-01025 - Tmart01025 45. Quầy 20 Đức Diễn - 020426pk0203 - Phiếu ngày (02/04/2026)</v>
      </c>
      <c r="S20" s="125" t="s">
        <v>1784</v>
      </c>
      <c r="T20" s="123"/>
      <c r="U20" s="123" t="str">
        <f t="shared" si="3"/>
        <v>Hàng trả - TMART-HNI-BTL-01025 - Tmart01025 45. Quầy 20 Đức Diễn - 020426pk0203 - Phiếu ngày (02/04/2026)</v>
      </c>
      <c r="V20" s="123"/>
      <c r="W20" s="123"/>
      <c r="X20" s="125" t="s">
        <v>30</v>
      </c>
      <c r="Y20" s="80" t="str">
        <f>VLOOKUP(X20,[1]TONG_SL!$A$1:$F$65536,2,0)</f>
        <v>Gà muối 500g</v>
      </c>
      <c r="AA20" s="78" t="str">
        <f t="shared" si="6"/>
        <v>5111</v>
      </c>
      <c r="AB20" s="78" t="str">
        <f t="shared" si="7"/>
        <v>131</v>
      </c>
      <c r="AC20" s="78" t="str">
        <f>VLOOKUP(X20,[1]TONG_SL!$A$1:$F$65536,3,0)</f>
        <v>Túi</v>
      </c>
      <c r="AD20" s="126">
        <v>1</v>
      </c>
      <c r="AF20" s="159"/>
      <c r="AK20" s="274"/>
      <c r="AN20" s="274"/>
    </row>
    <row r="21" spans="5:40" x14ac:dyDescent="0.25">
      <c r="E21" s="122">
        <v>46114</v>
      </c>
      <c r="F21" s="122">
        <v>46104</v>
      </c>
      <c r="G21" s="123" t="s">
        <v>15410</v>
      </c>
      <c r="H21" s="124">
        <f t="shared" si="0"/>
        <v>46114</v>
      </c>
      <c r="I21" s="272" t="str">
        <f t="shared" si="1"/>
        <v>NKMB-2303brg12031</v>
      </c>
      <c r="J21" s="123"/>
      <c r="K21" s="123"/>
      <c r="L21" s="123"/>
      <c r="M21" s="122"/>
      <c r="N21" s="138" t="s">
        <v>10303</v>
      </c>
      <c r="O21" s="272" t="str">
        <f>VLOOKUP(N21,[2]Ma_KH!$A$1:$R$65536,2,0)</f>
        <v>BRGMART Thanh Xuân, Hà Nội</v>
      </c>
      <c r="P21" s="123"/>
      <c r="Q21" s="123"/>
      <c r="R21" s="272" t="str">
        <f t="shared" si="2"/>
        <v>Hàng trả - FUJIBRG-HNI-TXN-12031 - BRGMART Thanh Xuân, Hà Nội - 2303brg12031 - Phiếu ngày (23/03/2026)</v>
      </c>
      <c r="S21" s="125" t="s">
        <v>1784</v>
      </c>
      <c r="T21" s="123"/>
      <c r="U21" s="123" t="str">
        <f t="shared" si="3"/>
        <v>Hàng trả - FUJIBRG-HNI-TXN-12031 - BRGMART Thanh Xuân, Hà Nội - 2303brg12031 - Phiếu ngày (23/03/2026)</v>
      </c>
      <c r="V21" s="123"/>
      <c r="W21" s="123"/>
      <c r="X21" s="125" t="s">
        <v>48</v>
      </c>
      <c r="Y21" s="80" t="str">
        <f>VLOOKUP(X21,[1]TONG_SL!$A$1:$F$65536,2,0)</f>
        <v>Mọc Nấm Hương 250g</v>
      </c>
      <c r="AA21" s="78" t="str">
        <f t="shared" si="6"/>
        <v>5111</v>
      </c>
      <c r="AB21" s="78" t="str">
        <f t="shared" si="7"/>
        <v>131</v>
      </c>
      <c r="AC21" s="78" t="str">
        <f>VLOOKUP(X21,[1]TONG_SL!$A$1:$F$65536,3,0)</f>
        <v>Túi</v>
      </c>
      <c r="AD21" s="126">
        <v>1</v>
      </c>
      <c r="AF21" s="159"/>
      <c r="AK21" s="274"/>
      <c r="AN21" s="274"/>
    </row>
    <row r="22" spans="5:40" x14ac:dyDescent="0.25">
      <c r="E22" s="122">
        <v>46114</v>
      </c>
      <c r="F22" s="122">
        <v>46104</v>
      </c>
      <c r="G22" s="123" t="s">
        <v>15410</v>
      </c>
      <c r="H22" s="124">
        <f>E22</f>
        <v>46114</v>
      </c>
      <c r="I22" s="272" t="str">
        <f>IF(LEN("NKMB-"&amp;G22)&gt;20,"Quá 20 Ký tự","NKMB-"&amp;G22)</f>
        <v>NKMB-2303brg12031</v>
      </c>
      <c r="J22" s="123"/>
      <c r="K22" s="123"/>
      <c r="L22" s="123"/>
      <c r="M22" s="122"/>
      <c r="N22" s="138" t="s">
        <v>10303</v>
      </c>
      <c r="O22" s="272" t="str">
        <f>VLOOKUP(N22,[2]Ma_KH!$A$1:$R$65536,2,0)</f>
        <v>BRGMART Thanh Xuân, Hà Nội</v>
      </c>
      <c r="P22" s="123"/>
      <c r="Q22" s="123"/>
      <c r="R22" s="272" t="str">
        <f t="shared" si="2"/>
        <v>Hàng trả - FUJIBRG-HNI-TXN-12031 - BRGMART Thanh Xuân, Hà Nội - 2303brg12031 - Phiếu ngày (23/03/2026)</v>
      </c>
      <c r="S22" s="125" t="s">
        <v>1784</v>
      </c>
      <c r="T22" s="123"/>
      <c r="U22" s="123" t="str">
        <f t="shared" si="3"/>
        <v>Hàng trả - FUJIBRG-HNI-TXN-12031 - BRGMART Thanh Xuân, Hà Nội - 2303brg12031 - Phiếu ngày (23/03/2026)</v>
      </c>
      <c r="V22" s="123"/>
      <c r="W22" s="123"/>
      <c r="X22" s="125" t="s">
        <v>34</v>
      </c>
      <c r="Y22" s="80" t="str">
        <f>VLOOKUP(X22,[1]TONG_SL!$A$1:$F$65536,2,0)</f>
        <v>Tai heo muối 200g</v>
      </c>
      <c r="AA22" s="78" t="str">
        <f t="shared" si="6"/>
        <v>5111</v>
      </c>
      <c r="AB22" s="78" t="str">
        <f t="shared" si="7"/>
        <v>131</v>
      </c>
      <c r="AC22" s="78" t="str">
        <f>VLOOKUP(X22,[1]TONG_SL!$A$1:$F$65536,3,0)</f>
        <v>Túi</v>
      </c>
      <c r="AD22" s="126">
        <v>1</v>
      </c>
      <c r="AF22" s="159"/>
      <c r="AK22" s="274"/>
      <c r="AN22" s="274"/>
    </row>
    <row r="23" spans="5:40" x14ac:dyDescent="0.25">
      <c r="E23" s="122">
        <v>46114</v>
      </c>
      <c r="F23" s="122">
        <v>46104</v>
      </c>
      <c r="G23" s="123" t="s">
        <v>15410</v>
      </c>
      <c r="H23" s="124">
        <f>E23</f>
        <v>46114</v>
      </c>
      <c r="I23" s="272" t="str">
        <f>IF(LEN("NKMB-"&amp;G23)&gt;20,"Quá 20 Ký tự","NKMB-"&amp;G23)</f>
        <v>NKMB-2303brg12031</v>
      </c>
      <c r="J23" s="123"/>
      <c r="K23" s="123"/>
      <c r="L23" s="123"/>
      <c r="M23" s="122"/>
      <c r="N23" s="138" t="s">
        <v>10303</v>
      </c>
      <c r="O23" s="272" t="str">
        <f>VLOOKUP(N23,[2]Ma_KH!$A$1:$R$65536,2,0)</f>
        <v>BRGMART Thanh Xuân, Hà Nội</v>
      </c>
      <c r="P23" s="123"/>
      <c r="Q23" s="123"/>
      <c r="R23" s="272" t="str">
        <f t="shared" si="2"/>
        <v>Hàng trả - FUJIBRG-HNI-TXN-12031 - BRGMART Thanh Xuân, Hà Nội - 2303brg12031 - Phiếu ngày (23/03/2026)</v>
      </c>
      <c r="S23" s="125" t="s">
        <v>1784</v>
      </c>
      <c r="T23" s="123"/>
      <c r="U23" s="123" t="str">
        <f t="shared" si="3"/>
        <v>Hàng trả - FUJIBRG-HNI-TXN-12031 - BRGMART Thanh Xuân, Hà Nội - 2303brg12031 - Phiếu ngày (23/03/2026)</v>
      </c>
      <c r="V23" s="123"/>
      <c r="W23" s="123"/>
      <c r="X23" s="125" t="s">
        <v>30</v>
      </c>
      <c r="Y23" s="80" t="str">
        <f>VLOOKUP(X23,[1]TONG_SL!$A$1:$F$65536,2,0)</f>
        <v>Gà muối 500g</v>
      </c>
      <c r="AA23" s="78" t="str">
        <f t="shared" si="6"/>
        <v>5111</v>
      </c>
      <c r="AB23" s="78" t="str">
        <f t="shared" si="7"/>
        <v>131</v>
      </c>
      <c r="AC23" s="78" t="str">
        <f>VLOOKUP(X23,[1]TONG_SL!$A$1:$F$65536,3,0)</f>
        <v>Túi</v>
      </c>
      <c r="AD23" s="126">
        <v>4</v>
      </c>
      <c r="AF23" s="159"/>
      <c r="AK23" s="274"/>
      <c r="AN23" s="274"/>
    </row>
    <row r="24" spans="5:40" x14ac:dyDescent="0.25">
      <c r="E24" s="122">
        <v>46114</v>
      </c>
      <c r="F24" s="122">
        <v>46114</v>
      </c>
      <c r="G24" s="123" t="s">
        <v>15411</v>
      </c>
      <c r="H24" s="124">
        <f t="shared" si="0"/>
        <v>46114</v>
      </c>
      <c r="I24" s="272" t="str">
        <f t="shared" si="1"/>
        <v>NKMB-02cleverfood012</v>
      </c>
      <c r="J24" s="123"/>
      <c r="K24" s="123"/>
      <c r="L24" s="123"/>
      <c r="M24" s="122"/>
      <c r="N24" s="138" t="s">
        <v>8946</v>
      </c>
      <c r="O24" s="272" t="str">
        <f>VLOOKUP(N24,[2]Ma_KH!$A$1:$R$65536,2,0)</f>
        <v>cleverfood Toà A Goldseason, Quận Thanh Xuân</v>
      </c>
      <c r="P24" s="123"/>
      <c r="Q24" s="123"/>
      <c r="R24" s="272" t="str">
        <f t="shared" si="2"/>
        <v>Hàng trả - CLEVERFOOD-HNI-TXN-012 - cleverfood Toà A Goldseason, Quận Thanh Xuân - 02cleverfood012 - Phiếu ngày (02/04/2026)</v>
      </c>
      <c r="S24" s="125" t="s">
        <v>1784</v>
      </c>
      <c r="T24" s="123"/>
      <c r="U24" s="123" t="str">
        <f t="shared" si="3"/>
        <v>Hàng trả - CLEVERFOOD-HNI-TXN-012 - cleverfood Toà A Goldseason, Quận Thanh Xuân - 02cleverfood012 - Phiếu ngày (02/04/2026)</v>
      </c>
      <c r="V24" s="123"/>
      <c r="W24" s="123"/>
      <c r="X24" s="125" t="s">
        <v>30</v>
      </c>
      <c r="Y24" s="80" t="str">
        <f>VLOOKUP(X24,[1]TONG_SL!$A$1:$F$65536,2,0)</f>
        <v>Gà muối 500g</v>
      </c>
      <c r="AA24" s="78" t="str">
        <f t="shared" si="6"/>
        <v>5111</v>
      </c>
      <c r="AB24" s="78" t="str">
        <f t="shared" si="7"/>
        <v>131</v>
      </c>
      <c r="AC24" s="78" t="str">
        <f>VLOOKUP(X24,[1]TONG_SL!$A$1:$F$65536,3,0)</f>
        <v>Túi</v>
      </c>
      <c r="AD24" s="126">
        <v>1</v>
      </c>
      <c r="AF24" s="159"/>
      <c r="AK24" s="274"/>
      <c r="AN24" s="274"/>
    </row>
    <row r="25" spans="5:40" x14ac:dyDescent="0.25">
      <c r="E25" s="122">
        <v>46114</v>
      </c>
      <c r="F25" s="122">
        <v>46114</v>
      </c>
      <c r="G25" s="123" t="s">
        <v>15411</v>
      </c>
      <c r="H25" s="124">
        <f>E25</f>
        <v>46114</v>
      </c>
      <c r="I25" s="272" t="str">
        <f>IF(LEN("NKMB-"&amp;G25)&gt;20,"Quá 20 Ký tự","NKMB-"&amp;G25)</f>
        <v>NKMB-02cleverfood012</v>
      </c>
      <c r="J25" s="123"/>
      <c r="K25" s="123"/>
      <c r="L25" s="123"/>
      <c r="M25" s="122"/>
      <c r="N25" s="138" t="s">
        <v>8946</v>
      </c>
      <c r="O25" s="272" t="str">
        <f>VLOOKUP(N25,[2]Ma_KH!$A$1:$R$65536,2,0)</f>
        <v>cleverfood Toà A Goldseason, Quận Thanh Xuân</v>
      </c>
      <c r="P25" s="123"/>
      <c r="Q25" s="123"/>
      <c r="R25" s="272" t="str">
        <f t="shared" si="2"/>
        <v>Hàng trả - CLEVERFOOD-HNI-TXN-012 - cleverfood Toà A Goldseason, Quận Thanh Xuân - 02cleverfood012 - Phiếu ngày (02/04/2026)</v>
      </c>
      <c r="S25" s="125" t="s">
        <v>1784</v>
      </c>
      <c r="T25" s="123"/>
      <c r="U25" s="123" t="str">
        <f t="shared" si="3"/>
        <v>Hàng trả - CLEVERFOOD-HNI-TXN-012 - cleverfood Toà A Goldseason, Quận Thanh Xuân - 02cleverfood012 - Phiếu ngày (02/04/2026)</v>
      </c>
      <c r="V25" s="123"/>
      <c r="W25" s="123"/>
      <c r="X25" s="125" t="s">
        <v>37</v>
      </c>
      <c r="Y25" s="80" t="str">
        <f>VLOOKUP(X25,[1]TONG_SL!$A$1:$F$65536,2,0)</f>
        <v>Chả cốm 300g</v>
      </c>
      <c r="AA25" s="78" t="str">
        <f t="shared" si="6"/>
        <v>5111</v>
      </c>
      <c r="AB25" s="78" t="str">
        <f t="shared" si="7"/>
        <v>131</v>
      </c>
      <c r="AC25" s="78" t="str">
        <f>VLOOKUP(X25,[1]TONG_SL!$A$1:$F$65536,3,0)</f>
        <v>Túi</v>
      </c>
      <c r="AD25" s="126">
        <v>1</v>
      </c>
      <c r="AF25" s="159"/>
      <c r="AK25" s="274"/>
      <c r="AN25" s="274"/>
    </row>
    <row r="26" spans="5:40" x14ac:dyDescent="0.25">
      <c r="E26" s="122">
        <v>46114</v>
      </c>
      <c r="F26" s="122">
        <v>46114</v>
      </c>
      <c r="G26" s="123" t="s">
        <v>15412</v>
      </c>
      <c r="H26" s="124">
        <f t="shared" si="0"/>
        <v>46114</v>
      </c>
      <c r="I26" s="272" t="str">
        <f t="shared" si="1"/>
        <v>NKMB-0204coop9104</v>
      </c>
      <c r="J26" s="123"/>
      <c r="K26" s="123"/>
      <c r="L26" s="123"/>
      <c r="M26" s="122"/>
      <c r="N26" s="138" t="s">
        <v>9903</v>
      </c>
      <c r="O26" s="272" t="str">
        <f>VLOOKUP(N26,[2]Ma_KH!$A$1:$R$65536,2,0)</f>
        <v>Cửa hàng Co.op Food HN Triều Khúc</v>
      </c>
      <c r="P26" s="123"/>
      <c r="Q26" s="123"/>
      <c r="R26" s="272" t="str">
        <f t="shared" si="2"/>
        <v>Hàng trả - COOP-HNI-TXN-9104 - Cửa hàng Co.op Food HN Triều Khúc - 0204coop9104 - Phiếu ngày (02/04/2026)</v>
      </c>
      <c r="S26" s="125" t="s">
        <v>1784</v>
      </c>
      <c r="T26" s="123"/>
      <c r="U26" s="123" t="str">
        <f t="shared" si="3"/>
        <v>Hàng trả - COOP-HNI-TXN-9104 - Cửa hàng Co.op Food HN Triều Khúc - 0204coop9104 - Phiếu ngày (02/04/2026)</v>
      </c>
      <c r="V26" s="123"/>
      <c r="W26" s="123"/>
      <c r="X26" s="125" t="s">
        <v>32</v>
      </c>
      <c r="Y26" s="80" t="str">
        <f>VLOOKUP(X26,[1]TONG_SL!$A$1:$F$65536,2,0)</f>
        <v>Giò Tai Lưỡi Xào 250g</v>
      </c>
      <c r="AA26" s="78" t="str">
        <f t="shared" si="6"/>
        <v>5111</v>
      </c>
      <c r="AB26" s="78" t="str">
        <f t="shared" si="7"/>
        <v>131</v>
      </c>
      <c r="AC26" s="78" t="str">
        <f>VLOOKUP(X26,[1]TONG_SL!$A$1:$F$65536,3,0)</f>
        <v>Túi</v>
      </c>
      <c r="AD26" s="126">
        <v>2</v>
      </c>
      <c r="AF26" s="159"/>
      <c r="AK26" s="274"/>
      <c r="AN26" s="274"/>
    </row>
    <row r="27" spans="5:40" x14ac:dyDescent="0.25">
      <c r="E27" s="122">
        <v>46114</v>
      </c>
      <c r="F27" s="122">
        <v>46114</v>
      </c>
      <c r="G27" s="123" t="s">
        <v>15412</v>
      </c>
      <c r="H27" s="124">
        <f>E27</f>
        <v>46114</v>
      </c>
      <c r="I27" s="272" t="str">
        <f>IF(LEN("NKMB-"&amp;G27)&gt;20,"Quá 20 Ký tự","NKMB-"&amp;G27)</f>
        <v>NKMB-0204coop9104</v>
      </c>
      <c r="J27" s="123"/>
      <c r="K27" s="123"/>
      <c r="L27" s="123"/>
      <c r="M27" s="122"/>
      <c r="N27" s="138" t="s">
        <v>9903</v>
      </c>
      <c r="O27" s="272" t="str">
        <f>VLOOKUP(N27,[2]Ma_KH!$A$1:$R$65536,2,0)</f>
        <v>Cửa hàng Co.op Food HN Triều Khúc</v>
      </c>
      <c r="P27" s="123"/>
      <c r="Q27" s="123"/>
      <c r="R27" s="272" t="str">
        <f t="shared" si="2"/>
        <v>Hàng trả - COOP-HNI-TXN-9104 - Cửa hàng Co.op Food HN Triều Khúc - 0204coop9104 - Phiếu ngày (02/04/2026)</v>
      </c>
      <c r="S27" s="125" t="s">
        <v>1784</v>
      </c>
      <c r="T27" s="123"/>
      <c r="U27" s="123" t="str">
        <f t="shared" si="3"/>
        <v>Hàng trả - COOP-HNI-TXN-9104 - Cửa hàng Co.op Food HN Triều Khúc - 0204coop9104 - Phiếu ngày (02/04/2026)</v>
      </c>
      <c r="V27" s="123"/>
      <c r="W27" s="123"/>
      <c r="X27" s="125" t="s">
        <v>542</v>
      </c>
      <c r="Y27" s="80" t="str">
        <f>VLOOKUP(X27,[1]TONG_SL!$A$1:$F$65536,2,0)</f>
        <v>Chân giò heo muối 500g</v>
      </c>
      <c r="AA27" s="78" t="str">
        <f t="shared" si="6"/>
        <v>5111</v>
      </c>
      <c r="AB27" s="78" t="str">
        <f t="shared" si="7"/>
        <v>131</v>
      </c>
      <c r="AC27" s="78" t="str">
        <f>VLOOKUP(X27,[1]TONG_SL!$A$1:$F$65536,3,0)</f>
        <v>Túi</v>
      </c>
      <c r="AD27" s="126">
        <v>2</v>
      </c>
      <c r="AF27" s="159"/>
      <c r="AK27" s="274"/>
      <c r="AN27" s="274"/>
    </row>
    <row r="28" spans="5:40" x14ac:dyDescent="0.25">
      <c r="E28" s="122">
        <v>46114</v>
      </c>
      <c r="F28" s="122">
        <v>46114</v>
      </c>
      <c r="G28" s="123" t="s">
        <v>15413</v>
      </c>
      <c r="H28" s="124">
        <f t="shared" si="0"/>
        <v>46114</v>
      </c>
      <c r="I28" s="272" t="str">
        <f t="shared" si="1"/>
        <v>NKMB-0204unit0011</v>
      </c>
      <c r="J28" s="123"/>
      <c r="K28" s="123"/>
      <c r="L28" s="123"/>
      <c r="M28" s="122"/>
      <c r="N28" s="138" t="s">
        <v>12287</v>
      </c>
      <c r="O28" s="272" t="str">
        <f>VLOOKUP(N28,[2]Ma_KH!$A$1:$R$65536,2,0)</f>
        <v>Ecomart Tầng 1 Sảnh G5 CC Five Star Kim Giang, Thanh Xuân</v>
      </c>
      <c r="P28" s="123"/>
      <c r="Q28" s="123"/>
      <c r="R28" s="272" t="str">
        <f t="shared" si="2"/>
        <v>Hàng trả - UNIT-HNI-TXN-0011 - Ecomart Tầng 1 Sảnh G5 CC Five Star Kim Giang, Thanh Xuân - 0204unit0011 - Phiếu ngày (02/04/2026)</v>
      </c>
      <c r="S28" s="125" t="s">
        <v>1784</v>
      </c>
      <c r="T28" s="123"/>
      <c r="U28" s="123" t="str">
        <f t="shared" si="3"/>
        <v>Hàng trả - UNIT-HNI-TXN-0011 - Ecomart Tầng 1 Sảnh G5 CC Five Star Kim Giang, Thanh Xuân - 0204unit0011 - Phiếu ngày (02/04/2026)</v>
      </c>
      <c r="V28" s="123"/>
      <c r="W28" s="123"/>
      <c r="X28" s="125" t="s">
        <v>37</v>
      </c>
      <c r="Y28" s="80" t="str">
        <f>VLOOKUP(X28,[1]TONG_SL!$A$1:$F$65536,2,0)</f>
        <v>Chả cốm 300g</v>
      </c>
      <c r="AA28" s="78" t="str">
        <f t="shared" si="6"/>
        <v>5111</v>
      </c>
      <c r="AB28" s="78" t="str">
        <f t="shared" si="7"/>
        <v>131</v>
      </c>
      <c r="AC28" s="78" t="str">
        <f>VLOOKUP(X28,[1]TONG_SL!$A$1:$F$65536,3,0)</f>
        <v>Túi</v>
      </c>
      <c r="AD28" s="126">
        <v>2</v>
      </c>
      <c r="AF28" s="159"/>
      <c r="AK28" s="274"/>
      <c r="AN28" s="274"/>
    </row>
    <row r="29" spans="5:40" x14ac:dyDescent="0.25">
      <c r="E29" s="122">
        <v>46114</v>
      </c>
      <c r="F29" s="122">
        <v>46114</v>
      </c>
      <c r="G29" s="123" t="s">
        <v>15413</v>
      </c>
      <c r="H29" s="124">
        <f>E29</f>
        <v>46114</v>
      </c>
      <c r="I29" s="272" t="str">
        <f>IF(LEN("NKMB-"&amp;G29)&gt;20,"Quá 20 Ký tự","NKMB-"&amp;G29)</f>
        <v>NKMB-0204unit0011</v>
      </c>
      <c r="J29" s="123"/>
      <c r="K29" s="123"/>
      <c r="L29" s="123"/>
      <c r="M29" s="122"/>
      <c r="N29" s="138" t="s">
        <v>12287</v>
      </c>
      <c r="O29" s="272" t="str">
        <f>VLOOKUP(N29,[2]Ma_KH!$A$1:$R$65536,2,0)</f>
        <v>Ecomart Tầng 1 Sảnh G5 CC Five Star Kim Giang, Thanh Xuân</v>
      </c>
      <c r="P29" s="123"/>
      <c r="Q29" s="123"/>
      <c r="R29" s="272" t="str">
        <f t="shared" si="2"/>
        <v>Hàng trả - UNIT-HNI-TXN-0011 - Ecomart Tầng 1 Sảnh G5 CC Five Star Kim Giang, Thanh Xuân - 0204unit0011 - Phiếu ngày (02/04/2026)</v>
      </c>
      <c r="S29" s="125" t="s">
        <v>1784</v>
      </c>
      <c r="T29" s="123"/>
      <c r="U29" s="123" t="str">
        <f t="shared" si="3"/>
        <v>Hàng trả - UNIT-HNI-TXN-0011 - Ecomart Tầng 1 Sảnh G5 CC Five Star Kim Giang, Thanh Xuân - 0204unit0011 - Phiếu ngày (02/04/2026)</v>
      </c>
      <c r="V29" s="123"/>
      <c r="W29" s="123"/>
      <c r="X29" s="125" t="s">
        <v>32</v>
      </c>
      <c r="Y29" s="80" t="str">
        <f>VLOOKUP(X29,[1]TONG_SL!$A$1:$F$65536,2,0)</f>
        <v>Giò Tai Lưỡi Xào 250g</v>
      </c>
      <c r="AA29" s="78" t="str">
        <f t="shared" si="6"/>
        <v>5111</v>
      </c>
      <c r="AB29" s="78" t="str">
        <f t="shared" si="7"/>
        <v>131</v>
      </c>
      <c r="AC29" s="78" t="str">
        <f>VLOOKUP(X29,[1]TONG_SL!$A$1:$F$65536,3,0)</f>
        <v>Túi</v>
      </c>
      <c r="AD29" s="126">
        <v>1</v>
      </c>
      <c r="AF29" s="159"/>
      <c r="AK29" s="274"/>
      <c r="AN29" s="274"/>
    </row>
    <row r="30" spans="5:40" x14ac:dyDescent="0.25">
      <c r="E30" s="122">
        <v>46114</v>
      </c>
      <c r="F30" s="122">
        <v>46114</v>
      </c>
      <c r="G30" s="123" t="s">
        <v>15413</v>
      </c>
      <c r="H30" s="124">
        <f>E30</f>
        <v>46114</v>
      </c>
      <c r="I30" s="272" t="str">
        <f>IF(LEN("NKMB-"&amp;G30)&gt;20,"Quá 20 Ký tự","NKMB-"&amp;G30)</f>
        <v>NKMB-0204unit0011</v>
      </c>
      <c r="J30" s="123"/>
      <c r="K30" s="123"/>
      <c r="L30" s="123"/>
      <c r="M30" s="122"/>
      <c r="N30" s="138" t="s">
        <v>12287</v>
      </c>
      <c r="O30" s="272" t="str">
        <f>VLOOKUP(N30,[2]Ma_KH!$A$1:$R$65536,2,0)</f>
        <v>Ecomart Tầng 1 Sảnh G5 CC Five Star Kim Giang, Thanh Xuân</v>
      </c>
      <c r="P30" s="123"/>
      <c r="Q30" s="123"/>
      <c r="R30" s="272" t="str">
        <f t="shared" si="2"/>
        <v>Hàng trả - UNIT-HNI-TXN-0011 - Ecomart Tầng 1 Sảnh G5 CC Five Star Kim Giang, Thanh Xuân - 0204unit0011 - Phiếu ngày (02/04/2026)</v>
      </c>
      <c r="S30" s="125" t="s">
        <v>1784</v>
      </c>
      <c r="T30" s="123"/>
      <c r="U30" s="123" t="str">
        <f t="shared" si="3"/>
        <v>Hàng trả - UNIT-HNI-TXN-0011 - Ecomart Tầng 1 Sảnh G5 CC Five Star Kim Giang, Thanh Xuân - 0204unit0011 - Phiếu ngày (02/04/2026)</v>
      </c>
      <c r="V30" s="123"/>
      <c r="W30" s="123"/>
      <c r="X30" s="125" t="s">
        <v>39</v>
      </c>
      <c r="Y30" s="80" t="str">
        <f>VLOOKUP(X30,[1]TONG_SL!$A$1:$F$65536,2,0)</f>
        <v>Chả nướng 300g</v>
      </c>
      <c r="AA30" s="78" t="str">
        <f t="shared" si="6"/>
        <v>5111</v>
      </c>
      <c r="AB30" s="78" t="str">
        <f t="shared" si="7"/>
        <v>131</v>
      </c>
      <c r="AC30" s="78" t="str">
        <f>VLOOKUP(X30,[1]TONG_SL!$A$1:$F$65536,3,0)</f>
        <v>Túi</v>
      </c>
      <c r="AD30" s="126">
        <v>1</v>
      </c>
      <c r="AF30" s="159"/>
      <c r="AK30" s="274"/>
      <c r="AN30" s="274"/>
    </row>
    <row r="31" spans="5:40" x14ac:dyDescent="0.25">
      <c r="E31" s="122">
        <v>46114</v>
      </c>
      <c r="F31" s="122">
        <v>46114</v>
      </c>
      <c r="G31" s="123" t="s">
        <v>15414</v>
      </c>
      <c r="H31" s="124">
        <f t="shared" si="0"/>
        <v>46114</v>
      </c>
      <c r="I31" s="272" t="str">
        <f t="shared" si="1"/>
        <v>NKMB-0204s66</v>
      </c>
      <c r="J31" s="123"/>
      <c r="K31" s="123"/>
      <c r="L31" s="123"/>
      <c r="M31" s="122"/>
      <c r="N31" s="138" t="s">
        <v>7484</v>
      </c>
      <c r="O31" s="272" t="str">
        <f>VLOOKUP(N31,[2]Ma_KH!$A$1:$R$65536,2,0)</f>
        <v>SOI 66 - 56 Nguyễn Khuyến</v>
      </c>
      <c r="P31" s="123"/>
      <c r="Q31" s="123"/>
      <c r="R31" s="272" t="str">
        <f t="shared" si="2"/>
        <v>Hàng trả - SOI-HNI-HDG-S66 - SOI 66 - 56 Nguyễn Khuyến - 0204s66 - Phiếu ngày (02/04/2026)</v>
      </c>
      <c r="S31" s="125" t="s">
        <v>1784</v>
      </c>
      <c r="T31" s="123"/>
      <c r="U31" s="123" t="str">
        <f t="shared" si="3"/>
        <v>Hàng trả - SOI-HNI-HDG-S66 - SOI 66 - 56 Nguyễn Khuyến - 0204s66 - Phiếu ngày (02/04/2026)</v>
      </c>
      <c r="V31" s="123"/>
      <c r="W31" s="123"/>
      <c r="X31" s="125" t="s">
        <v>52</v>
      </c>
      <c r="Y31" s="80" t="str">
        <f>VLOOKUP(X31,[1]TONG_SL!$A$1:$F$65536,2,0)</f>
        <v>Gà xì dầu 500g</v>
      </c>
      <c r="AA31" s="78" t="str">
        <f t="shared" si="6"/>
        <v>5111</v>
      </c>
      <c r="AB31" s="78" t="str">
        <f t="shared" si="7"/>
        <v>131</v>
      </c>
      <c r="AC31" s="78" t="str">
        <f>VLOOKUP(X31,[1]TONG_SL!$A$1:$F$65536,3,0)</f>
        <v>Túi</v>
      </c>
      <c r="AD31" s="126">
        <v>2</v>
      </c>
      <c r="AF31" s="159"/>
      <c r="AK31" s="274"/>
      <c r="AN31" s="274"/>
    </row>
    <row r="32" spans="5:40" x14ac:dyDescent="0.25">
      <c r="E32" s="122">
        <v>46114</v>
      </c>
      <c r="F32" s="122">
        <v>46114</v>
      </c>
      <c r="G32" s="123" t="s">
        <v>15414</v>
      </c>
      <c r="H32" s="124">
        <f>E32</f>
        <v>46114</v>
      </c>
      <c r="I32" s="272" t="str">
        <f>IF(LEN("NKMB-"&amp;G32)&gt;20,"Quá 20 Ký tự","NKMB-"&amp;G32)</f>
        <v>NKMB-0204s66</v>
      </c>
      <c r="J32" s="123"/>
      <c r="K32" s="123"/>
      <c r="L32" s="123"/>
      <c r="M32" s="122"/>
      <c r="N32" s="138" t="s">
        <v>7484</v>
      </c>
      <c r="O32" s="272" t="str">
        <f>VLOOKUP(N32,[2]Ma_KH!$A$1:$R$65536,2,0)</f>
        <v>SOI 66 - 56 Nguyễn Khuyến</v>
      </c>
      <c r="P32" s="123"/>
      <c r="Q32" s="123"/>
      <c r="R32" s="272" t="str">
        <f t="shared" si="2"/>
        <v>Hàng trả - SOI-HNI-HDG-S66 - SOI 66 - 56 Nguyễn Khuyến - 0204s66 - Phiếu ngày (02/04/2026)</v>
      </c>
      <c r="S32" s="125" t="s">
        <v>1784</v>
      </c>
      <c r="T32" s="123"/>
      <c r="U32" s="123" t="str">
        <f t="shared" si="3"/>
        <v>Hàng trả - SOI-HNI-HDG-S66 - SOI 66 - 56 Nguyễn Khuyến - 0204s66 - Phiếu ngày (02/04/2026)</v>
      </c>
      <c r="V32" s="123"/>
      <c r="W32" s="123"/>
      <c r="X32" s="125" t="s">
        <v>32</v>
      </c>
      <c r="Y32" s="80" t="str">
        <f>VLOOKUP(X32,[1]TONG_SL!$A$1:$F$65536,2,0)</f>
        <v>Giò Tai Lưỡi Xào 250g</v>
      </c>
      <c r="AA32" s="78" t="str">
        <f t="shared" si="6"/>
        <v>5111</v>
      </c>
      <c r="AB32" s="78" t="str">
        <f t="shared" si="7"/>
        <v>131</v>
      </c>
      <c r="AC32" s="78" t="str">
        <f>VLOOKUP(X32,[1]TONG_SL!$A$1:$F$65536,3,0)</f>
        <v>Túi</v>
      </c>
      <c r="AD32" s="126">
        <v>3</v>
      </c>
      <c r="AF32" s="159"/>
      <c r="AK32" s="274"/>
      <c r="AN32" s="274"/>
    </row>
    <row r="33" spans="5:40" x14ac:dyDescent="0.25">
      <c r="E33" s="122">
        <v>46114</v>
      </c>
      <c r="F33" s="122">
        <v>46114</v>
      </c>
      <c r="G33" s="123" t="s">
        <v>15415</v>
      </c>
      <c r="H33" s="124">
        <f t="shared" si="0"/>
        <v>46114</v>
      </c>
      <c r="I33" s="272" t="str">
        <f t="shared" si="1"/>
        <v>NKMB-0204brg13041</v>
      </c>
      <c r="J33" s="123"/>
      <c r="K33" s="123"/>
      <c r="L33" s="123"/>
      <c r="M33" s="122"/>
      <c r="N33" s="138" t="s">
        <v>10305</v>
      </c>
      <c r="O33" s="272" t="str">
        <f>VLOOKUP(N33,[2]Ma_KH!$A$1:$R$65536,2,0)</f>
        <v>Seikamart 275 nguyễn Trãi</v>
      </c>
      <c r="P33" s="123"/>
      <c r="Q33" s="123"/>
      <c r="R33" s="272" t="str">
        <f t="shared" si="2"/>
        <v>Hàng trả - FUJIBRG-HNI-TXN-13041 - Seikamart 275 nguyễn Trãi - 0204brg13041 - Phiếu ngày (02/04/2026)</v>
      </c>
      <c r="S33" s="125" t="s">
        <v>1784</v>
      </c>
      <c r="T33" s="123"/>
      <c r="U33" s="123" t="str">
        <f t="shared" si="3"/>
        <v>Hàng trả - FUJIBRG-HNI-TXN-13041 - Seikamart 275 nguyễn Trãi - 0204brg13041 - Phiếu ngày (02/04/2026)</v>
      </c>
      <c r="V33" s="123"/>
      <c r="W33" s="123"/>
      <c r="X33" s="125" t="s">
        <v>32</v>
      </c>
      <c r="Y33" s="80" t="str">
        <f>VLOOKUP(X33,[1]TONG_SL!$A$1:$F$65536,2,0)</f>
        <v>Giò Tai Lưỡi Xào 250g</v>
      </c>
      <c r="AA33" s="78" t="str">
        <f t="shared" si="6"/>
        <v>5111</v>
      </c>
      <c r="AB33" s="78" t="str">
        <f t="shared" si="7"/>
        <v>131</v>
      </c>
      <c r="AC33" s="78" t="str">
        <f>VLOOKUP(X33,[1]TONG_SL!$A$1:$F$65536,3,0)</f>
        <v>Túi</v>
      </c>
      <c r="AD33" s="126">
        <v>3</v>
      </c>
      <c r="AF33" s="159"/>
      <c r="AK33" s="274"/>
      <c r="AN33" s="274"/>
    </row>
    <row r="34" spans="5:40" x14ac:dyDescent="0.25">
      <c r="E34" s="122">
        <v>46114</v>
      </c>
      <c r="F34" s="122">
        <v>46114</v>
      </c>
      <c r="G34" s="123" t="s">
        <v>15415</v>
      </c>
      <c r="H34" s="124">
        <f>E34</f>
        <v>46114</v>
      </c>
      <c r="I34" s="272" t="str">
        <f>IF(LEN("NKMB-"&amp;G34)&gt;20,"Quá 20 Ký tự","NKMB-"&amp;G34)</f>
        <v>NKMB-0204brg13041</v>
      </c>
      <c r="J34" s="123"/>
      <c r="K34" s="123"/>
      <c r="L34" s="123"/>
      <c r="M34" s="122"/>
      <c r="N34" s="138" t="s">
        <v>10305</v>
      </c>
      <c r="O34" s="272" t="str">
        <f>VLOOKUP(N34,[2]Ma_KH!$A$1:$R$65536,2,0)</f>
        <v>Seikamart 275 nguyễn Trãi</v>
      </c>
      <c r="P34" s="123"/>
      <c r="Q34" s="123"/>
      <c r="R34" s="272" t="str">
        <f t="shared" si="2"/>
        <v>Hàng trả - FUJIBRG-HNI-TXN-13041 - Seikamart 275 nguyễn Trãi - 0204brg13041 - Phiếu ngày (02/04/2026)</v>
      </c>
      <c r="S34" s="125" t="s">
        <v>1784</v>
      </c>
      <c r="T34" s="123"/>
      <c r="U34" s="123" t="str">
        <f t="shared" si="3"/>
        <v>Hàng trả - FUJIBRG-HNI-TXN-13041 - Seikamart 275 nguyễn Trãi - 0204brg13041 - Phiếu ngày (02/04/2026)</v>
      </c>
      <c r="V34" s="123"/>
      <c r="W34" s="123"/>
      <c r="X34" s="125" t="s">
        <v>30</v>
      </c>
      <c r="Y34" s="80" t="str">
        <f>VLOOKUP(X34,[1]TONG_SL!$A$1:$F$65536,2,0)</f>
        <v>Gà muối 500g</v>
      </c>
      <c r="AA34" s="78" t="str">
        <f t="shared" si="6"/>
        <v>5111</v>
      </c>
      <c r="AB34" s="78" t="str">
        <f t="shared" si="7"/>
        <v>131</v>
      </c>
      <c r="AC34" s="78" t="str">
        <f>VLOOKUP(X34,[1]TONG_SL!$A$1:$F$65536,3,0)</f>
        <v>Túi</v>
      </c>
      <c r="AD34" s="126">
        <v>1</v>
      </c>
      <c r="AF34" s="159"/>
      <c r="AK34" s="274"/>
      <c r="AN34" s="274"/>
    </row>
    <row r="35" spans="5:40" x14ac:dyDescent="0.25">
      <c r="E35" s="122">
        <v>46114</v>
      </c>
      <c r="F35" s="122">
        <v>46114</v>
      </c>
      <c r="G35" s="123" t="s">
        <v>15416</v>
      </c>
      <c r="H35" s="124">
        <f t="shared" si="0"/>
        <v>46114</v>
      </c>
      <c r="I35" s="272" t="str">
        <f t="shared" si="1"/>
        <v>NKMB-020426pk0103</v>
      </c>
      <c r="J35" s="123"/>
      <c r="K35" s="123"/>
      <c r="L35" s="123"/>
      <c r="M35" s="122"/>
      <c r="N35" s="138" t="s">
        <v>12224</v>
      </c>
      <c r="O35" s="272" t="str">
        <f>VLOOKUP(N35,[2]Ma_KH!$A$1:$R$65536,2,0)</f>
        <v>Tmart00999 27. Quầy 62 Thanh Liệt (658 Kim Giang mới)</v>
      </c>
      <c r="P35" s="123"/>
      <c r="Q35" s="123"/>
      <c r="R35" s="272" t="str">
        <f t="shared" si="2"/>
        <v>Hàng trả - TMART-HNI-TTI-00999 - Tmart00999 27. Quầy 62 Thanh Liệt (658 Kim Giang mới) - 020426pk0103 - Phiếu ngày (02/04/2026)</v>
      </c>
      <c r="S35" s="125" t="s">
        <v>1788</v>
      </c>
      <c r="T35" s="123"/>
      <c r="U35" s="123" t="str">
        <f t="shared" si="3"/>
        <v>Hàng trả - TMART-HNI-TTI-00999 - Tmart00999 27. Quầy 62 Thanh Liệt (658 Kim Giang mới) - 020426pk0103 - Phiếu ngày (02/04/2026)</v>
      </c>
      <c r="V35" s="123"/>
      <c r="W35" s="123"/>
      <c r="X35" s="125" t="s">
        <v>600</v>
      </c>
      <c r="Y35" s="80" t="str">
        <f>VLOOKUP(X35,[1]TONG_SL!$A$1:$F$65536,2,0)</f>
        <v>Tai heo sốt thái 250g</v>
      </c>
      <c r="AA35" s="78" t="str">
        <f t="shared" si="6"/>
        <v>5111</v>
      </c>
      <c r="AB35" s="78" t="str">
        <f t="shared" si="7"/>
        <v>131</v>
      </c>
      <c r="AC35" s="78" t="str">
        <f>VLOOKUP(X35,[1]TONG_SL!$A$1:$F$65536,3,0)</f>
        <v>Hộp</v>
      </c>
      <c r="AD35" s="126">
        <v>1</v>
      </c>
      <c r="AF35" s="159"/>
      <c r="AK35" s="274"/>
      <c r="AN35" s="274"/>
    </row>
    <row r="36" spans="5:40" x14ac:dyDescent="0.25">
      <c r="E36" s="122">
        <v>46114</v>
      </c>
      <c r="F36" s="122">
        <v>46114</v>
      </c>
      <c r="G36" s="123" t="s">
        <v>15417</v>
      </c>
      <c r="H36" s="124">
        <f t="shared" si="0"/>
        <v>46114</v>
      </c>
      <c r="I36" s="272" t="str">
        <f t="shared" si="1"/>
        <v>NKMB-020426pk0014</v>
      </c>
      <c r="J36" s="123"/>
      <c r="K36" s="123"/>
      <c r="L36" s="123"/>
      <c r="M36" s="122"/>
      <c r="N36" s="138" t="s">
        <v>12224</v>
      </c>
      <c r="O36" s="272" t="str">
        <f>VLOOKUP(N36,[2]Ma_KH!$A$1:$R$65536,2,0)</f>
        <v>Tmart00999 27. Quầy 62 Thanh Liệt (658 Kim Giang mới)</v>
      </c>
      <c r="P36" s="123"/>
      <c r="Q36" s="123"/>
      <c r="R36" s="272" t="str">
        <f t="shared" si="2"/>
        <v>Hàng trả - TMART-HNI-TTI-00999 - Tmart00999 27. Quầy 62 Thanh Liệt (658 Kim Giang mới) - 020426pk0014 - Phiếu ngày (02/04/2026)</v>
      </c>
      <c r="S36" s="125" t="s">
        <v>1788</v>
      </c>
      <c r="T36" s="123"/>
      <c r="U36" s="123" t="str">
        <f t="shared" si="3"/>
        <v>Hàng trả - TMART-HNI-TTI-00999 - Tmart00999 27. Quầy 62 Thanh Liệt (658 Kim Giang mới) - 020426pk0014 - Phiếu ngày (02/04/2026)</v>
      </c>
      <c r="V36" s="123"/>
      <c r="W36" s="123"/>
      <c r="X36" s="125" t="s">
        <v>32</v>
      </c>
      <c r="Y36" s="80" t="str">
        <f>VLOOKUP(X36,[1]TONG_SL!$A$1:$F$65536,2,0)</f>
        <v>Giò Tai Lưỡi Xào 250g</v>
      </c>
      <c r="AA36" s="78" t="str">
        <f t="shared" si="6"/>
        <v>5111</v>
      </c>
      <c r="AB36" s="78" t="str">
        <f t="shared" si="7"/>
        <v>131</v>
      </c>
      <c r="AC36" s="78" t="str">
        <f>VLOOKUP(X36,[1]TONG_SL!$A$1:$F$65536,3,0)</f>
        <v>Túi</v>
      </c>
      <c r="AD36" s="126">
        <v>3</v>
      </c>
      <c r="AF36" s="159"/>
      <c r="AK36" s="274"/>
      <c r="AN36" s="274"/>
    </row>
    <row r="37" spans="5:40" x14ac:dyDescent="0.25">
      <c r="E37" s="122">
        <v>46114</v>
      </c>
      <c r="F37" s="122">
        <v>46114</v>
      </c>
      <c r="G37" s="123" t="s">
        <v>15418</v>
      </c>
      <c r="H37" s="124">
        <f t="shared" si="0"/>
        <v>46114</v>
      </c>
      <c r="I37" s="272" t="str">
        <f t="shared" si="1"/>
        <v>NKMB-020426pk0057</v>
      </c>
      <c r="J37" s="123"/>
      <c r="K37" s="123"/>
      <c r="L37" s="123"/>
      <c r="M37" s="122"/>
      <c r="N37" s="138" t="s">
        <v>12192</v>
      </c>
      <c r="O37" s="272" t="str">
        <f>VLOOKUP(N37,[2]Ma_KH!$A$1:$R$65536,2,0)</f>
        <v>Tmart00928 12. Quầy CT12B Kim Văn - Kim Lũ</v>
      </c>
      <c r="P37" s="123"/>
      <c r="Q37" s="123"/>
      <c r="R37" s="272" t="str">
        <f t="shared" si="2"/>
        <v>Hàng trả - TMART-HNI-HMI-00928 - Tmart00928 12. Quầy CT12B Kim Văn - Kim Lũ - 020426pk0057 - Phiếu ngày (02/04/2026)</v>
      </c>
      <c r="S37" s="125" t="s">
        <v>1788</v>
      </c>
      <c r="T37" s="123"/>
      <c r="U37" s="123" t="str">
        <f t="shared" si="3"/>
        <v>Hàng trả - TMART-HNI-HMI-00928 - Tmart00928 12. Quầy CT12B Kim Văn - Kim Lũ - 020426pk0057 - Phiếu ngày (02/04/2026)</v>
      </c>
      <c r="V37" s="123"/>
      <c r="W37" s="123"/>
      <c r="X37" s="273" t="s">
        <v>15250</v>
      </c>
      <c r="Y37" s="80" t="str">
        <f>VLOOKUP(X37,[1]TONG_SL!$A$1:$F$65536,2,0)</f>
        <v>Chân giò heo muối vị Tayaki 450g</v>
      </c>
      <c r="AA37" s="78" t="str">
        <f t="shared" si="6"/>
        <v>5111</v>
      </c>
      <c r="AB37" s="78" t="str">
        <f t="shared" si="7"/>
        <v>131</v>
      </c>
      <c r="AC37" s="78" t="str">
        <f>VLOOKUP(X37,[1]TONG_SL!$A$1:$F$65536,3,0)</f>
        <v>Túi</v>
      </c>
      <c r="AD37" s="126">
        <v>2</v>
      </c>
      <c r="AF37" s="159"/>
      <c r="AK37" s="274"/>
      <c r="AN37" s="274"/>
    </row>
    <row r="38" spans="5:40" x14ac:dyDescent="0.25">
      <c r="E38" s="122">
        <v>46114</v>
      </c>
      <c r="F38" s="122">
        <v>46114</v>
      </c>
      <c r="G38" s="123" t="s">
        <v>15418</v>
      </c>
      <c r="H38" s="124">
        <f>E38</f>
        <v>46114</v>
      </c>
      <c r="I38" s="272" t="str">
        <f>IF(LEN("NKMB-"&amp;G38)&gt;20,"Quá 20 Ký tự","NKMB-"&amp;G38)</f>
        <v>NKMB-020426pk0057</v>
      </c>
      <c r="J38" s="123"/>
      <c r="K38" s="123"/>
      <c r="L38" s="123"/>
      <c r="M38" s="122"/>
      <c r="N38" s="138" t="s">
        <v>12192</v>
      </c>
      <c r="O38" s="272" t="str">
        <f>VLOOKUP(N38,[2]Ma_KH!$A$1:$R$65536,2,0)</f>
        <v>Tmart00928 12. Quầy CT12B Kim Văn - Kim Lũ</v>
      </c>
      <c r="P38" s="123"/>
      <c r="Q38" s="123"/>
      <c r="R38" s="272" t="str">
        <f t="shared" si="2"/>
        <v>Hàng trả - TMART-HNI-HMI-00928 - Tmart00928 12. Quầy CT12B Kim Văn - Kim Lũ - 020426pk0057 - Phiếu ngày (02/04/2026)</v>
      </c>
      <c r="S38" s="125" t="s">
        <v>1788</v>
      </c>
      <c r="T38" s="123"/>
      <c r="U38" s="123" t="str">
        <f t="shared" si="3"/>
        <v>Hàng trả - TMART-HNI-HMI-00928 - Tmart00928 12. Quầy CT12B Kim Văn - Kim Lũ - 020426pk0057 - Phiếu ngày (02/04/2026)</v>
      </c>
      <c r="V38" s="123"/>
      <c r="W38" s="123"/>
      <c r="X38" s="125" t="s">
        <v>37</v>
      </c>
      <c r="Y38" s="80" t="str">
        <f>VLOOKUP(X38,[1]TONG_SL!$A$1:$F$65536,2,0)</f>
        <v>Chả cốm 300g</v>
      </c>
      <c r="AA38" s="78" t="str">
        <f t="shared" si="6"/>
        <v>5111</v>
      </c>
      <c r="AB38" s="78" t="str">
        <f t="shared" si="7"/>
        <v>131</v>
      </c>
      <c r="AC38" s="78" t="str">
        <f>VLOOKUP(X38,[1]TONG_SL!$A$1:$F$65536,3,0)</f>
        <v>Túi</v>
      </c>
      <c r="AD38" s="126">
        <v>1</v>
      </c>
      <c r="AF38" s="159"/>
      <c r="AK38" s="274"/>
      <c r="AN38" s="274"/>
    </row>
    <row r="39" spans="5:40" x14ac:dyDescent="0.25">
      <c r="E39" s="122">
        <v>46114</v>
      </c>
      <c r="F39" s="122">
        <v>46114</v>
      </c>
      <c r="G39" s="123" t="s">
        <v>15418</v>
      </c>
      <c r="H39" s="124">
        <f>E39</f>
        <v>46114</v>
      </c>
      <c r="I39" s="272" t="str">
        <f>IF(LEN("NKMB-"&amp;G39)&gt;20,"Quá 20 Ký tự","NKMB-"&amp;G39)</f>
        <v>NKMB-020426pk0057</v>
      </c>
      <c r="J39" s="123"/>
      <c r="K39" s="123"/>
      <c r="L39" s="123"/>
      <c r="M39" s="122"/>
      <c r="N39" s="138" t="s">
        <v>12192</v>
      </c>
      <c r="O39" s="272" t="str">
        <f>VLOOKUP(N39,[2]Ma_KH!$A$1:$R$65536,2,0)</f>
        <v>Tmart00928 12. Quầy CT12B Kim Văn - Kim Lũ</v>
      </c>
      <c r="P39" s="123"/>
      <c r="Q39" s="123"/>
      <c r="R39" s="272" t="str">
        <f t="shared" si="2"/>
        <v>Hàng trả - TMART-HNI-HMI-00928 - Tmart00928 12. Quầy CT12B Kim Văn - Kim Lũ - 020426pk0057 - Phiếu ngày (02/04/2026)</v>
      </c>
      <c r="S39" s="125" t="s">
        <v>1788</v>
      </c>
      <c r="T39" s="123"/>
      <c r="U39" s="123" t="str">
        <f t="shared" si="3"/>
        <v>Hàng trả - TMART-HNI-HMI-00928 - Tmart00928 12. Quầy CT12B Kim Văn - Kim Lũ - 020426pk0057 - Phiếu ngày (02/04/2026)</v>
      </c>
      <c r="V39" s="123"/>
      <c r="W39" s="123"/>
      <c r="X39" s="125" t="s">
        <v>48</v>
      </c>
      <c r="Y39" s="80" t="str">
        <f>VLOOKUP(X39,[1]TONG_SL!$A$1:$F$65536,2,0)</f>
        <v>Mọc Nấm Hương 250g</v>
      </c>
      <c r="AA39" s="78" t="str">
        <f t="shared" si="6"/>
        <v>5111</v>
      </c>
      <c r="AB39" s="78" t="str">
        <f t="shared" si="7"/>
        <v>131</v>
      </c>
      <c r="AC39" s="78" t="str">
        <f>VLOOKUP(X39,[1]TONG_SL!$A$1:$F$65536,3,0)</f>
        <v>Túi</v>
      </c>
      <c r="AD39" s="126">
        <v>1</v>
      </c>
      <c r="AF39" s="159"/>
      <c r="AK39" s="274"/>
      <c r="AN39" s="274"/>
    </row>
    <row r="40" spans="5:40" x14ac:dyDescent="0.25">
      <c r="E40" s="122">
        <v>46114</v>
      </c>
      <c r="F40" s="122">
        <v>46113</v>
      </c>
      <c r="G40" s="123" t="s">
        <v>15419</v>
      </c>
      <c r="H40" s="124">
        <f t="shared" si="0"/>
        <v>46114</v>
      </c>
      <c r="I40" s="272" t="str">
        <f t="shared" si="1"/>
        <v>NKMB-0104coop9143</v>
      </c>
      <c r="J40" s="123"/>
      <c r="K40" s="123"/>
      <c r="L40" s="123"/>
      <c r="M40" s="122"/>
      <c r="N40" s="138" t="s">
        <v>9888</v>
      </c>
      <c r="O40" s="272" t="str">
        <f>VLOOKUP(N40,[2]Ma_KH!$A$1:$R$65536,2,0)</f>
        <v>Cửa hàng Co.op Food HN VP6 Linh Đàm</v>
      </c>
      <c r="P40" s="123"/>
      <c r="Q40" s="123"/>
      <c r="R40" s="272" t="str">
        <f t="shared" si="2"/>
        <v>Hàng trả - COOP-HNI-HMI-9143 - Cửa hàng Co.op Food HN VP6 Linh Đàm - 0104coop9143 - Phiếu ngày (01/04/2026)</v>
      </c>
      <c r="S40" s="125" t="s">
        <v>1788</v>
      </c>
      <c r="T40" s="123"/>
      <c r="U40" s="123" t="str">
        <f t="shared" si="3"/>
        <v>Hàng trả - COOP-HNI-HMI-9143 - Cửa hàng Co.op Food HN VP6 Linh Đàm - 0104coop9143 - Phiếu ngày (01/04/2026)</v>
      </c>
      <c r="V40" s="123"/>
      <c r="W40" s="123"/>
      <c r="X40" s="125" t="s">
        <v>30</v>
      </c>
      <c r="Y40" s="80" t="str">
        <f>VLOOKUP(X40,[1]TONG_SL!$A$1:$F$65536,2,0)</f>
        <v>Gà muối 500g</v>
      </c>
      <c r="AA40" s="78" t="str">
        <f t="shared" si="6"/>
        <v>5111</v>
      </c>
      <c r="AB40" s="78" t="str">
        <f t="shared" si="7"/>
        <v>131</v>
      </c>
      <c r="AC40" s="78" t="str">
        <f>VLOOKUP(X40,[1]TONG_SL!$A$1:$F$65536,3,0)</f>
        <v>Túi</v>
      </c>
      <c r="AD40" s="126">
        <v>2</v>
      </c>
      <c r="AF40" s="159"/>
      <c r="AK40" s="274"/>
      <c r="AN40" s="274"/>
    </row>
    <row r="41" spans="5:40" x14ac:dyDescent="0.25">
      <c r="E41" s="122">
        <v>46114</v>
      </c>
      <c r="F41" s="122">
        <v>46114</v>
      </c>
      <c r="G41" s="123" t="s">
        <v>15420</v>
      </c>
      <c r="H41" s="124">
        <f t="shared" si="0"/>
        <v>46114</v>
      </c>
      <c r="I41" s="272" t="str">
        <f t="shared" si="1"/>
        <v>NKMB-020426pk0166</v>
      </c>
      <c r="J41" s="123"/>
      <c r="K41" s="123"/>
      <c r="L41" s="123"/>
      <c r="M41" s="122"/>
      <c r="N41" s="138" t="s">
        <v>12226</v>
      </c>
      <c r="O41" s="272" t="str">
        <f>VLOOKUP(N41,[2]Ma_KH!$A$1:$R$65536,2,0)</f>
        <v>Tmart01065 84. Quầy Tecco Tứ Hiệp</v>
      </c>
      <c r="P41" s="123"/>
      <c r="Q41" s="123"/>
      <c r="R41" s="272" t="str">
        <f t="shared" si="2"/>
        <v>Hàng trả - TMART-HNI-TTI-01065 - Tmart01065 84. Quầy Tecco Tứ Hiệp - 020426pk0166 - Phiếu ngày (02/04/2026)</v>
      </c>
      <c r="S41" s="125" t="s">
        <v>1788</v>
      </c>
      <c r="T41" s="123"/>
      <c r="U41" s="123" t="str">
        <f t="shared" si="3"/>
        <v>Hàng trả - TMART-HNI-TTI-01065 - Tmart01065 84. Quầy Tecco Tứ Hiệp - 020426pk0166 - Phiếu ngày (02/04/2026)</v>
      </c>
      <c r="V41" s="123"/>
      <c r="W41" s="123"/>
      <c r="X41" s="273" t="s">
        <v>15407</v>
      </c>
      <c r="Y41" s="80" t="str">
        <f>VLOOKUP(X41,[1]TONG_SL!$A$1:$F$65536,2,0)</f>
        <v>Gà muối hun cỏ xạ hương 500g</v>
      </c>
      <c r="AA41" s="78" t="str">
        <f t="shared" si="6"/>
        <v>5111</v>
      </c>
      <c r="AB41" s="78" t="str">
        <f t="shared" si="7"/>
        <v>131</v>
      </c>
      <c r="AC41" s="78" t="str">
        <f>VLOOKUP(X41,[1]TONG_SL!$A$1:$F$65536,3,0)</f>
        <v>Túi</v>
      </c>
      <c r="AD41" s="126">
        <v>3</v>
      </c>
      <c r="AF41" s="159"/>
      <c r="AK41" s="274"/>
      <c r="AN41" s="274"/>
    </row>
    <row r="42" spans="5:40" x14ac:dyDescent="0.25">
      <c r="E42" s="122">
        <v>46114</v>
      </c>
      <c r="F42" s="122">
        <v>46114</v>
      </c>
      <c r="G42" s="123" t="s">
        <v>15421</v>
      </c>
      <c r="H42" s="124">
        <f t="shared" si="0"/>
        <v>46114</v>
      </c>
      <c r="I42" s="272" t="str">
        <f t="shared" si="1"/>
        <v>NKMB-020426pk0156</v>
      </c>
      <c r="J42" s="123"/>
      <c r="K42" s="123"/>
      <c r="L42" s="123"/>
      <c r="M42" s="122"/>
      <c r="N42" s="138" t="s">
        <v>12197</v>
      </c>
      <c r="O42" s="272" t="str">
        <f>VLOOKUP(N42,[2]Ma_KH!$A$1:$R$65536,2,0)</f>
        <v>Tmart01047 67. Quầy Trần Thủ Độ</v>
      </c>
      <c r="P42" s="123"/>
      <c r="Q42" s="123"/>
      <c r="R42" s="272" t="str">
        <f t="shared" si="2"/>
        <v>Hàng trả - TMART-HNI-HMI-01047 - Tmart01047 67. Quầy Trần Thủ Độ - 020426pk0156 - Phiếu ngày (02/04/2026)</v>
      </c>
      <c r="S42" s="125" t="s">
        <v>1788</v>
      </c>
      <c r="T42" s="123"/>
      <c r="U42" s="123" t="str">
        <f t="shared" si="3"/>
        <v>Hàng trả - TMART-HNI-HMI-01047 - Tmart01047 67. Quầy Trần Thủ Độ - 020426pk0156 - Phiếu ngày (02/04/2026)</v>
      </c>
      <c r="V42" s="123"/>
      <c r="W42" s="123"/>
      <c r="X42" s="125" t="s">
        <v>37</v>
      </c>
      <c r="Y42" s="80" t="str">
        <f>VLOOKUP(X42,[1]TONG_SL!$A$1:$F$65536,2,0)</f>
        <v>Chả cốm 300g</v>
      </c>
      <c r="AA42" s="78" t="str">
        <f t="shared" si="6"/>
        <v>5111</v>
      </c>
      <c r="AB42" s="78" t="str">
        <f t="shared" si="7"/>
        <v>131</v>
      </c>
      <c r="AC42" s="78" t="str">
        <f>VLOOKUP(X42,[1]TONG_SL!$A$1:$F$65536,3,0)</f>
        <v>Túi</v>
      </c>
      <c r="AD42" s="126">
        <v>1</v>
      </c>
      <c r="AF42" s="159"/>
      <c r="AK42" s="274"/>
      <c r="AN42" s="274"/>
    </row>
    <row r="43" spans="5:40" x14ac:dyDescent="0.25">
      <c r="E43" s="122">
        <v>46114</v>
      </c>
      <c r="F43" s="122">
        <v>46114</v>
      </c>
      <c r="G43" s="123" t="s">
        <v>15421</v>
      </c>
      <c r="H43" s="124">
        <f>E43</f>
        <v>46114</v>
      </c>
      <c r="I43" s="272" t="str">
        <f>IF(LEN("NKMB-"&amp;G43)&gt;20,"Quá 20 Ký tự","NKMB-"&amp;G43)</f>
        <v>NKMB-020426pk0156</v>
      </c>
      <c r="J43" s="123"/>
      <c r="K43" s="123"/>
      <c r="L43" s="123"/>
      <c r="M43" s="122"/>
      <c r="N43" s="138" t="s">
        <v>12197</v>
      </c>
      <c r="O43" s="272" t="str">
        <f>VLOOKUP(N43,[2]Ma_KH!$A$1:$R$65536,2,0)</f>
        <v>Tmart01047 67. Quầy Trần Thủ Độ</v>
      </c>
      <c r="P43" s="123"/>
      <c r="Q43" s="123"/>
      <c r="R43" s="272" t="str">
        <f t="shared" si="2"/>
        <v>Hàng trả - TMART-HNI-HMI-01047 - Tmart01047 67. Quầy Trần Thủ Độ - 020426pk0156 - Phiếu ngày (02/04/2026)</v>
      </c>
      <c r="S43" s="125" t="s">
        <v>1788</v>
      </c>
      <c r="T43" s="123"/>
      <c r="U43" s="123" t="str">
        <f t="shared" si="3"/>
        <v>Hàng trả - TMART-HNI-HMI-01047 - Tmart01047 67. Quầy Trần Thủ Độ - 020426pk0156 - Phiếu ngày (02/04/2026)</v>
      </c>
      <c r="V43" s="123"/>
      <c r="W43" s="123"/>
      <c r="X43" s="125" t="s">
        <v>542</v>
      </c>
      <c r="Y43" s="80" t="str">
        <f>VLOOKUP(X43,[1]TONG_SL!$A$1:$F$65536,2,0)</f>
        <v>Chân giò heo muối 500g</v>
      </c>
      <c r="AA43" s="78" t="str">
        <f t="shared" si="6"/>
        <v>5111</v>
      </c>
      <c r="AB43" s="78" t="str">
        <f t="shared" si="7"/>
        <v>131</v>
      </c>
      <c r="AC43" s="78" t="str">
        <f>VLOOKUP(X43,[1]TONG_SL!$A$1:$F$65536,3,0)</f>
        <v>Túi</v>
      </c>
      <c r="AD43" s="126">
        <v>1</v>
      </c>
      <c r="AF43" s="159"/>
      <c r="AK43" s="274"/>
      <c r="AN43" s="274"/>
    </row>
    <row r="44" spans="5:40" x14ac:dyDescent="0.25">
      <c r="E44" s="122">
        <v>46114</v>
      </c>
      <c r="F44" s="122">
        <v>46114</v>
      </c>
      <c r="G44" s="123" t="s">
        <v>15421</v>
      </c>
      <c r="H44" s="124">
        <f>E44</f>
        <v>46114</v>
      </c>
      <c r="I44" s="272" t="str">
        <f>IF(LEN("NKMB-"&amp;G44)&gt;20,"Quá 20 Ký tự","NKMB-"&amp;G44)</f>
        <v>NKMB-020426pk0156</v>
      </c>
      <c r="J44" s="123"/>
      <c r="K44" s="123"/>
      <c r="L44" s="123"/>
      <c r="M44" s="122"/>
      <c r="N44" s="138" t="s">
        <v>12197</v>
      </c>
      <c r="O44" s="272" t="str">
        <f>VLOOKUP(N44,[2]Ma_KH!$A$1:$R$65536,2,0)</f>
        <v>Tmart01047 67. Quầy Trần Thủ Độ</v>
      </c>
      <c r="P44" s="123"/>
      <c r="Q44" s="123"/>
      <c r="R44" s="272" t="str">
        <f t="shared" si="2"/>
        <v>Hàng trả - TMART-HNI-HMI-01047 - Tmart01047 67. Quầy Trần Thủ Độ - 020426pk0156 - Phiếu ngày (02/04/2026)</v>
      </c>
      <c r="S44" s="125" t="s">
        <v>1788</v>
      </c>
      <c r="T44" s="123"/>
      <c r="U44" s="123" t="str">
        <f t="shared" si="3"/>
        <v>Hàng trả - TMART-HNI-HMI-01047 - Tmart01047 67. Quầy Trần Thủ Độ - 020426pk0156 - Phiếu ngày (02/04/2026)</v>
      </c>
      <c r="V44" s="123"/>
      <c r="W44" s="123"/>
      <c r="X44" s="273" t="s">
        <v>15407</v>
      </c>
      <c r="Y44" s="80" t="str">
        <f>VLOOKUP(X44,[1]TONG_SL!$A$1:$F$65536,2,0)</f>
        <v>Gà muối hun cỏ xạ hương 500g</v>
      </c>
      <c r="AA44" s="78" t="str">
        <f t="shared" si="6"/>
        <v>5111</v>
      </c>
      <c r="AB44" s="78" t="str">
        <f t="shared" si="7"/>
        <v>131</v>
      </c>
      <c r="AC44" s="78" t="str">
        <f>VLOOKUP(X44,[1]TONG_SL!$A$1:$F$65536,3,0)</f>
        <v>Túi</v>
      </c>
      <c r="AD44" s="126">
        <v>1</v>
      </c>
      <c r="AF44" s="159"/>
      <c r="AK44" s="274"/>
      <c r="AN44" s="274"/>
    </row>
    <row r="45" spans="5:40" x14ac:dyDescent="0.25">
      <c r="E45" s="122">
        <v>46114</v>
      </c>
      <c r="F45" s="122">
        <v>46114</v>
      </c>
      <c r="G45" s="123" t="s">
        <v>15422</v>
      </c>
      <c r="H45" s="124">
        <f t="shared" si="0"/>
        <v>46114</v>
      </c>
      <c r="I45" s="272" t="str">
        <f t="shared" si="1"/>
        <v>NKMB-020426pk0039</v>
      </c>
      <c r="J45" s="123"/>
      <c r="K45" s="123"/>
      <c r="L45" s="123"/>
      <c r="M45" s="122"/>
      <c r="N45" s="138" t="s">
        <v>12196</v>
      </c>
      <c r="O45" s="272" t="str">
        <f>VLOOKUP(N45,[2]Ma_KH!$A$1:$R$65536,2,0)</f>
        <v>Tmart01041 61. Quầy Định Công, số 1 Trần Nguyên Đán</v>
      </c>
      <c r="P45" s="123"/>
      <c r="Q45" s="123"/>
      <c r="R45" s="272" t="str">
        <f t="shared" si="2"/>
        <v>Hàng trả - TMART-HNI-HMI-01041 - Tmart01041 61. Quầy Định Công, số 1 Trần Nguyên Đán - 020426pk0039 - Phiếu ngày (02/04/2026)</v>
      </c>
      <c r="S45" s="125" t="s">
        <v>1788</v>
      </c>
      <c r="T45" s="123"/>
      <c r="U45" s="123" t="str">
        <f t="shared" si="3"/>
        <v>Hàng trả - TMART-HNI-HMI-01041 - Tmart01041 61. Quầy Định Công, số 1 Trần Nguyên Đán - 020426pk0039 - Phiếu ngày (02/04/2026)</v>
      </c>
      <c r="V45" s="123"/>
      <c r="W45" s="123"/>
      <c r="X45" s="273" t="s">
        <v>15407</v>
      </c>
      <c r="Y45" s="80" t="str">
        <f>VLOOKUP(X45,[1]TONG_SL!$A$1:$F$65536,2,0)</f>
        <v>Gà muối hun cỏ xạ hương 500g</v>
      </c>
      <c r="AA45" s="78" t="str">
        <f t="shared" si="6"/>
        <v>5111</v>
      </c>
      <c r="AB45" s="78" t="str">
        <f t="shared" si="7"/>
        <v>131</v>
      </c>
      <c r="AC45" s="78" t="str">
        <f>VLOOKUP(X45,[1]TONG_SL!$A$1:$F$65536,3,0)</f>
        <v>Túi</v>
      </c>
      <c r="AD45" s="126">
        <v>2</v>
      </c>
      <c r="AF45" s="159"/>
      <c r="AK45" s="274"/>
      <c r="AN45" s="274"/>
    </row>
    <row r="46" spans="5:40" x14ac:dyDescent="0.25">
      <c r="E46" s="122">
        <v>46114</v>
      </c>
      <c r="F46" s="122">
        <v>46114</v>
      </c>
      <c r="G46" s="123" t="s">
        <v>15423</v>
      </c>
      <c r="H46" s="124">
        <f t="shared" si="0"/>
        <v>46114</v>
      </c>
      <c r="I46" s="272" t="str">
        <f t="shared" si="1"/>
        <v>NKMB-020426pk0120</v>
      </c>
      <c r="J46" s="123"/>
      <c r="K46" s="123"/>
      <c r="L46" s="123"/>
      <c r="M46" s="122"/>
      <c r="N46" s="138" t="s">
        <v>12192</v>
      </c>
      <c r="O46" s="272" t="str">
        <f>VLOOKUP(N46,[2]Ma_KH!$A$1:$R$65536,2,0)</f>
        <v>Tmart00928 12. Quầy CT12B Kim Văn - Kim Lũ</v>
      </c>
      <c r="P46" s="123"/>
      <c r="Q46" s="123"/>
      <c r="R46" s="272" t="str">
        <f t="shared" si="2"/>
        <v>Hàng trả - TMART-HNI-HMI-00928 - Tmart00928 12. Quầy CT12B Kim Văn - Kim Lũ - 020426pk0120 - Phiếu ngày (02/04/2026)</v>
      </c>
      <c r="S46" s="125" t="s">
        <v>1788</v>
      </c>
      <c r="T46" s="123"/>
      <c r="U46" s="123" t="str">
        <f t="shared" si="3"/>
        <v>Hàng trả - TMART-HNI-HMI-00928 - Tmart00928 12. Quầy CT12B Kim Văn - Kim Lũ - 020426pk0120 - Phiếu ngày (02/04/2026)</v>
      </c>
      <c r="V46" s="123"/>
      <c r="W46" s="123"/>
      <c r="X46" s="273" t="s">
        <v>15407</v>
      </c>
      <c r="Y46" s="80" t="str">
        <f>VLOOKUP(X46,[1]TONG_SL!$A$1:$F$65536,2,0)</f>
        <v>Gà muối hun cỏ xạ hương 500g</v>
      </c>
      <c r="AA46" s="78" t="str">
        <f t="shared" si="6"/>
        <v>5111</v>
      </c>
      <c r="AB46" s="78" t="str">
        <f t="shared" si="7"/>
        <v>131</v>
      </c>
      <c r="AC46" s="78" t="str">
        <f>VLOOKUP(X46,[1]TONG_SL!$A$1:$F$65536,3,0)</f>
        <v>Túi</v>
      </c>
      <c r="AD46" s="126">
        <v>2</v>
      </c>
      <c r="AF46" s="159"/>
      <c r="AK46" s="274"/>
      <c r="AN46" s="274"/>
    </row>
    <row r="47" spans="5:40" x14ac:dyDescent="0.25">
      <c r="E47" s="122">
        <v>46114</v>
      </c>
      <c r="F47" s="122">
        <v>46114</v>
      </c>
      <c r="G47" s="123" t="s">
        <v>15424</v>
      </c>
      <c r="H47" s="124">
        <f t="shared" si="0"/>
        <v>46114</v>
      </c>
      <c r="I47" s="272" t="str">
        <f t="shared" si="1"/>
        <v>NKMB-020426pk0095</v>
      </c>
      <c r="J47" s="123"/>
      <c r="K47" s="123"/>
      <c r="L47" s="123"/>
      <c r="M47" s="122"/>
      <c r="N47" s="138" t="s">
        <v>12228</v>
      </c>
      <c r="O47" s="272" t="str">
        <f>VLOOKUP(N47,[2]Ma_KH!$A$1:$R$65536,2,0)</f>
        <v>Tmart01083 102. Quầy Đại Thanh 3, CT8A</v>
      </c>
      <c r="P47" s="123"/>
      <c r="Q47" s="123"/>
      <c r="R47" s="272" t="str">
        <f t="shared" si="2"/>
        <v>Hàng trả - TMART-HNI-TTI-01083 - Tmart01083 102. Quầy Đại Thanh 3, CT8A - 020426pk0095 - Phiếu ngày (02/04/2026)</v>
      </c>
      <c r="S47" s="125" t="s">
        <v>1788</v>
      </c>
      <c r="T47" s="123"/>
      <c r="U47" s="123" t="str">
        <f t="shared" si="3"/>
        <v>Hàng trả - TMART-HNI-TTI-01083 - Tmart01083 102. Quầy Đại Thanh 3, CT8A - 020426pk0095 - Phiếu ngày (02/04/2026)</v>
      </c>
      <c r="V47" s="123"/>
      <c r="W47" s="123"/>
      <c r="X47" s="125" t="s">
        <v>39</v>
      </c>
      <c r="Y47" s="80" t="str">
        <f>VLOOKUP(X47,[1]TONG_SL!$A$1:$F$65536,2,0)</f>
        <v>Chả nướng 300g</v>
      </c>
      <c r="AA47" s="78" t="str">
        <f t="shared" ref="AA47:AA63" si="8">IF(X47="","","5111")</f>
        <v>5111</v>
      </c>
      <c r="AB47" s="78" t="str">
        <f t="shared" ref="AB47:AB63" si="9">IF(X47="","","131")</f>
        <v>131</v>
      </c>
      <c r="AC47" s="78" t="str">
        <f>VLOOKUP(X47,[1]TONG_SL!$A$1:$F$65536,3,0)</f>
        <v>Túi</v>
      </c>
      <c r="AD47" s="126">
        <v>2</v>
      </c>
      <c r="AF47" s="159"/>
      <c r="AK47" s="274"/>
      <c r="AN47" s="274"/>
    </row>
    <row r="48" spans="5:40" x14ac:dyDescent="0.25">
      <c r="E48" s="122">
        <v>46114</v>
      </c>
      <c r="F48" s="122">
        <v>46114</v>
      </c>
      <c r="G48" s="123" t="s">
        <v>15424</v>
      </c>
      <c r="H48" s="124">
        <f>E48</f>
        <v>46114</v>
      </c>
      <c r="I48" s="272" t="str">
        <f>IF(LEN("NKMB-"&amp;G48)&gt;20,"Quá 20 Ký tự","NKMB-"&amp;G48)</f>
        <v>NKMB-020426pk0095</v>
      </c>
      <c r="J48" s="123"/>
      <c r="K48" s="123"/>
      <c r="L48" s="123"/>
      <c r="M48" s="122"/>
      <c r="N48" s="138" t="s">
        <v>12228</v>
      </c>
      <c r="O48" s="272" t="str">
        <f>VLOOKUP(N48,[2]Ma_KH!$A$1:$R$65536,2,0)</f>
        <v>Tmart01083 102. Quầy Đại Thanh 3, CT8A</v>
      </c>
      <c r="P48" s="123"/>
      <c r="Q48" s="123"/>
      <c r="R48" s="272" t="str">
        <f t="shared" si="2"/>
        <v>Hàng trả - TMART-HNI-TTI-01083 - Tmart01083 102. Quầy Đại Thanh 3, CT8A - 020426pk0095 - Phiếu ngày (02/04/2026)</v>
      </c>
      <c r="S48" s="125" t="s">
        <v>1788</v>
      </c>
      <c r="T48" s="123"/>
      <c r="U48" s="123" t="str">
        <f t="shared" si="3"/>
        <v>Hàng trả - TMART-HNI-TTI-01083 - Tmart01083 102. Quầy Đại Thanh 3, CT8A - 020426pk0095 - Phiếu ngày (02/04/2026)</v>
      </c>
      <c r="V48" s="123"/>
      <c r="W48" s="123"/>
      <c r="X48" s="125" t="s">
        <v>32</v>
      </c>
      <c r="Y48" s="80" t="str">
        <f>VLOOKUP(X48,[1]TONG_SL!$A$1:$F$65536,2,0)</f>
        <v>Giò Tai Lưỡi Xào 250g</v>
      </c>
      <c r="AA48" s="78" t="str">
        <f t="shared" si="8"/>
        <v>5111</v>
      </c>
      <c r="AB48" s="78" t="str">
        <f t="shared" si="9"/>
        <v>131</v>
      </c>
      <c r="AC48" s="78" t="str">
        <f>VLOOKUP(X48,[1]TONG_SL!$A$1:$F$65536,3,0)</f>
        <v>Túi</v>
      </c>
      <c r="AD48" s="126">
        <v>2</v>
      </c>
      <c r="AF48" s="159"/>
      <c r="AK48" s="274"/>
      <c r="AN48" s="274"/>
    </row>
    <row r="49" spans="1:47" x14ac:dyDescent="0.25">
      <c r="E49" s="122">
        <v>46114</v>
      </c>
      <c r="F49" s="122">
        <v>46114</v>
      </c>
      <c r="G49" s="123" t="s">
        <v>15424</v>
      </c>
      <c r="H49" s="124">
        <f>E49</f>
        <v>46114</v>
      </c>
      <c r="I49" s="272" t="str">
        <f>IF(LEN("NKMB-"&amp;G49)&gt;20,"Quá 20 Ký tự","NKMB-"&amp;G49)</f>
        <v>NKMB-020426pk0095</v>
      </c>
      <c r="J49" s="123"/>
      <c r="K49" s="123"/>
      <c r="L49" s="123"/>
      <c r="M49" s="122"/>
      <c r="N49" s="138" t="s">
        <v>12228</v>
      </c>
      <c r="O49" s="272" t="str">
        <f>VLOOKUP(N49,[2]Ma_KH!$A$1:$R$65536,2,0)</f>
        <v>Tmart01083 102. Quầy Đại Thanh 3, CT8A</v>
      </c>
      <c r="P49" s="123"/>
      <c r="Q49" s="123"/>
      <c r="R49" s="272" t="str">
        <f t="shared" si="2"/>
        <v>Hàng trả - TMART-HNI-TTI-01083 - Tmart01083 102. Quầy Đại Thanh 3, CT8A - 020426pk0095 - Phiếu ngày (02/04/2026)</v>
      </c>
      <c r="S49" s="125" t="s">
        <v>1788</v>
      </c>
      <c r="T49" s="123"/>
      <c r="U49" s="123" t="str">
        <f t="shared" si="3"/>
        <v>Hàng trả - TMART-HNI-TTI-01083 - Tmart01083 102. Quầy Đại Thanh 3, CT8A - 020426pk0095 - Phiếu ngày (02/04/2026)</v>
      </c>
      <c r="V49" s="123"/>
      <c r="W49" s="123"/>
      <c r="X49" s="125" t="s">
        <v>551</v>
      </c>
      <c r="Y49" s="80" t="str">
        <f>VLOOKUP(X49,[1]TONG_SL!$A$1:$F$65536,2,0)</f>
        <v>Chân giò heo muối 100g</v>
      </c>
      <c r="AA49" s="78" t="str">
        <f t="shared" si="8"/>
        <v>5111</v>
      </c>
      <c r="AB49" s="78" t="str">
        <f t="shared" si="9"/>
        <v>131</v>
      </c>
      <c r="AC49" s="78" t="str">
        <f>VLOOKUP(X49,[1]TONG_SL!$A$1:$F$65536,3,0)</f>
        <v>Gói</v>
      </c>
      <c r="AD49" s="126">
        <v>2</v>
      </c>
      <c r="AF49" s="159"/>
      <c r="AK49" s="274"/>
      <c r="AN49" s="274"/>
    </row>
    <row r="50" spans="1:47" x14ac:dyDescent="0.25">
      <c r="E50" s="122">
        <v>46114</v>
      </c>
      <c r="F50" s="122">
        <v>46114</v>
      </c>
      <c r="G50" s="123" t="s">
        <v>15424</v>
      </c>
      <c r="H50" s="124">
        <f>E50</f>
        <v>46114</v>
      </c>
      <c r="I50" s="272" t="str">
        <f>IF(LEN("NKMB-"&amp;G50)&gt;20,"Quá 20 Ký tự","NKMB-"&amp;G50)</f>
        <v>NKMB-020426pk0095</v>
      </c>
      <c r="J50" s="123"/>
      <c r="K50" s="123"/>
      <c r="L50" s="123"/>
      <c r="M50" s="122"/>
      <c r="N50" s="138" t="s">
        <v>12228</v>
      </c>
      <c r="O50" s="272" t="str">
        <f>VLOOKUP(N50,[2]Ma_KH!$A$1:$R$65536,2,0)</f>
        <v>Tmart01083 102. Quầy Đại Thanh 3, CT8A</v>
      </c>
      <c r="P50" s="123"/>
      <c r="Q50" s="123"/>
      <c r="R50" s="272" t="str">
        <f t="shared" si="2"/>
        <v>Hàng trả - TMART-HNI-TTI-01083 - Tmart01083 102. Quầy Đại Thanh 3, CT8A - 020426pk0095 - Phiếu ngày (02/04/2026)</v>
      </c>
      <c r="S50" s="125" t="s">
        <v>1788</v>
      </c>
      <c r="T50" s="123"/>
      <c r="U50" s="123" t="str">
        <f t="shared" si="3"/>
        <v>Hàng trả - TMART-HNI-TTI-01083 - Tmart01083 102. Quầy Đại Thanh 3, CT8A - 020426pk0095 - Phiếu ngày (02/04/2026)</v>
      </c>
      <c r="V50" s="123"/>
      <c r="W50" s="123"/>
      <c r="X50" s="273" t="s">
        <v>15407</v>
      </c>
      <c r="Y50" s="80" t="str">
        <f>VLOOKUP(X50,[1]TONG_SL!$A$1:$F$65536,2,0)</f>
        <v>Gà muối hun cỏ xạ hương 500g</v>
      </c>
      <c r="AA50" s="78" t="str">
        <f t="shared" si="8"/>
        <v>5111</v>
      </c>
      <c r="AB50" s="78" t="str">
        <f t="shared" si="9"/>
        <v>131</v>
      </c>
      <c r="AC50" s="78" t="str">
        <f>VLOOKUP(X50,[1]TONG_SL!$A$1:$F$65536,3,0)</f>
        <v>Túi</v>
      </c>
      <c r="AD50" s="126">
        <v>3</v>
      </c>
      <c r="AF50" s="159"/>
      <c r="AK50" s="274"/>
      <c r="AN50" s="274"/>
    </row>
    <row r="51" spans="1:47" x14ac:dyDescent="0.25">
      <c r="E51" s="122">
        <v>46114</v>
      </c>
      <c r="F51" s="122">
        <v>46114</v>
      </c>
      <c r="G51" s="123" t="s">
        <v>15425</v>
      </c>
      <c r="H51" s="124">
        <f t="shared" si="0"/>
        <v>46114</v>
      </c>
      <c r="I51" s="272" t="str">
        <f t="shared" si="1"/>
        <v>NKMB-020426pk0130</v>
      </c>
      <c r="J51" s="123"/>
      <c r="K51" s="123"/>
      <c r="L51" s="123"/>
      <c r="M51" s="122"/>
      <c r="N51" s="138" t="s">
        <v>12194</v>
      </c>
      <c r="O51" s="272" t="str">
        <f>VLOOKUP(N51,[2]Ma_KH!$A$1:$R$65536,2,0)</f>
        <v>Tmart00984 17. Quầy 184 Đại Từ</v>
      </c>
      <c r="P51" s="123"/>
      <c r="Q51" s="123"/>
      <c r="R51" s="272" t="str">
        <f t="shared" si="2"/>
        <v>Hàng trả - TMART-HNI-HMI-00984 - Tmart00984 17. Quầy 184 Đại Từ - 020426pk0130 - Phiếu ngày (02/04/2026)</v>
      </c>
      <c r="S51" s="125" t="s">
        <v>1788</v>
      </c>
      <c r="T51" s="123"/>
      <c r="U51" s="123" t="str">
        <f t="shared" si="3"/>
        <v>Hàng trả - TMART-HNI-HMI-00984 - Tmart00984 17. Quầy 184 Đại Từ - 020426pk0130 - Phiếu ngày (02/04/2026)</v>
      </c>
      <c r="V51" s="123"/>
      <c r="W51" s="123"/>
      <c r="X51" s="125" t="s">
        <v>34</v>
      </c>
      <c r="Y51" s="80" t="str">
        <f>VLOOKUP(X51,[1]TONG_SL!$A$1:$F$65536,2,0)</f>
        <v>Tai heo muối 200g</v>
      </c>
      <c r="AA51" s="78" t="str">
        <f t="shared" si="8"/>
        <v>5111</v>
      </c>
      <c r="AB51" s="78" t="str">
        <f t="shared" si="9"/>
        <v>131</v>
      </c>
      <c r="AC51" s="78" t="str">
        <f>VLOOKUP(X51,[1]TONG_SL!$A$1:$F$65536,3,0)</f>
        <v>Túi</v>
      </c>
      <c r="AD51" s="126">
        <v>3</v>
      </c>
      <c r="AF51" s="159"/>
      <c r="AK51" s="274"/>
      <c r="AN51" s="274"/>
    </row>
    <row r="52" spans="1:47" x14ac:dyDescent="0.25">
      <c r="E52" s="122">
        <v>46114</v>
      </c>
      <c r="F52" s="122">
        <v>46114</v>
      </c>
      <c r="G52" s="123" t="s">
        <v>15425</v>
      </c>
      <c r="H52" s="124">
        <f t="shared" ref="H52:H66" si="10">E52</f>
        <v>46114</v>
      </c>
      <c r="I52" s="272" t="str">
        <f t="shared" ref="I52:I66" si="11">IF(LEN("NKMB-"&amp;G52)&gt;20,"Quá 20 Ký tự","NKMB-"&amp;G52)</f>
        <v>NKMB-020426pk0130</v>
      </c>
      <c r="J52" s="123"/>
      <c r="K52" s="123"/>
      <c r="L52" s="123"/>
      <c r="M52" s="122"/>
      <c r="N52" s="138" t="s">
        <v>12194</v>
      </c>
      <c r="O52" s="272" t="str">
        <f>VLOOKUP(N52,[2]Ma_KH!$A$1:$R$65536,2,0)</f>
        <v>Tmart00984 17. Quầy 184 Đại Từ</v>
      </c>
      <c r="P52" s="123"/>
      <c r="Q52" s="123"/>
      <c r="R52" s="272" t="str">
        <f t="shared" si="2"/>
        <v>Hàng trả - TMART-HNI-HMI-00984 - Tmart00984 17. Quầy 184 Đại Từ - 020426pk0130 - Phiếu ngày (02/04/2026)</v>
      </c>
      <c r="S52" s="125" t="s">
        <v>1788</v>
      </c>
      <c r="T52" s="123"/>
      <c r="U52" s="123" t="str">
        <f t="shared" si="3"/>
        <v>Hàng trả - TMART-HNI-HMI-00984 - Tmart00984 17. Quầy 184 Đại Từ - 020426pk0130 - Phiếu ngày (02/04/2026)</v>
      </c>
      <c r="V52" s="123"/>
      <c r="W52" s="123"/>
      <c r="X52" s="125" t="s">
        <v>48</v>
      </c>
      <c r="Y52" s="80" t="str">
        <f>VLOOKUP(X52,[1]TONG_SL!$A$1:$F$65536,2,0)</f>
        <v>Mọc Nấm Hương 250g</v>
      </c>
      <c r="AA52" s="78" t="str">
        <f t="shared" si="8"/>
        <v>5111</v>
      </c>
      <c r="AB52" s="78" t="str">
        <f t="shared" si="9"/>
        <v>131</v>
      </c>
      <c r="AC52" s="78" t="str">
        <f>VLOOKUP(X52,[1]TONG_SL!$A$1:$F$65536,3,0)</f>
        <v>Túi</v>
      </c>
      <c r="AD52" s="126">
        <v>1</v>
      </c>
      <c r="AF52" s="159"/>
      <c r="AK52" s="274"/>
      <c r="AN52" s="274"/>
    </row>
    <row r="53" spans="1:47" x14ac:dyDescent="0.25">
      <c r="E53" s="122">
        <v>46114</v>
      </c>
      <c r="F53" s="122">
        <v>46114</v>
      </c>
      <c r="G53" s="123" t="s">
        <v>15425</v>
      </c>
      <c r="H53" s="124">
        <f t="shared" si="10"/>
        <v>46114</v>
      </c>
      <c r="I53" s="272" t="str">
        <f t="shared" si="11"/>
        <v>NKMB-020426pk0130</v>
      </c>
      <c r="J53" s="123"/>
      <c r="K53" s="123"/>
      <c r="L53" s="123"/>
      <c r="M53" s="122"/>
      <c r="N53" s="138" t="s">
        <v>12194</v>
      </c>
      <c r="O53" s="272" t="str">
        <f>VLOOKUP(N53,[2]Ma_KH!$A$1:$R$65536,2,0)</f>
        <v>Tmart00984 17. Quầy 184 Đại Từ</v>
      </c>
      <c r="P53" s="123"/>
      <c r="Q53" s="123"/>
      <c r="R53" s="272" t="str">
        <f t="shared" si="2"/>
        <v>Hàng trả - TMART-HNI-HMI-00984 - Tmart00984 17. Quầy 184 Đại Từ - 020426pk0130 - Phiếu ngày (02/04/2026)</v>
      </c>
      <c r="S53" s="125" t="s">
        <v>1788</v>
      </c>
      <c r="T53" s="123"/>
      <c r="U53" s="123" t="str">
        <f t="shared" si="3"/>
        <v>Hàng trả - TMART-HNI-HMI-00984 - Tmart00984 17. Quầy 184 Đại Từ - 020426pk0130 - Phiếu ngày (02/04/2026)</v>
      </c>
      <c r="V53" s="123"/>
      <c r="W53" s="123"/>
      <c r="X53" s="125" t="s">
        <v>542</v>
      </c>
      <c r="Y53" s="80" t="str">
        <f>VLOOKUP(X53,[1]TONG_SL!$A$1:$F$65536,2,0)</f>
        <v>Chân giò heo muối 500g</v>
      </c>
      <c r="AA53" s="78" t="str">
        <f t="shared" si="8"/>
        <v>5111</v>
      </c>
      <c r="AB53" s="78" t="str">
        <f t="shared" si="9"/>
        <v>131</v>
      </c>
      <c r="AC53" s="78" t="str">
        <f>VLOOKUP(X53,[1]TONG_SL!$A$1:$F$65536,3,0)</f>
        <v>Túi</v>
      </c>
      <c r="AD53" s="126">
        <v>1</v>
      </c>
      <c r="AF53" s="159"/>
      <c r="AK53" s="274"/>
      <c r="AN53" s="274"/>
    </row>
    <row r="54" spans="1:47" x14ac:dyDescent="0.25">
      <c r="E54" s="122">
        <v>46114</v>
      </c>
      <c r="F54" s="122">
        <v>46114</v>
      </c>
      <c r="G54" s="123" t="s">
        <v>15425</v>
      </c>
      <c r="H54" s="124">
        <f t="shared" si="10"/>
        <v>46114</v>
      </c>
      <c r="I54" s="272" t="str">
        <f t="shared" si="11"/>
        <v>NKMB-020426pk0130</v>
      </c>
      <c r="J54" s="123"/>
      <c r="K54" s="123"/>
      <c r="L54" s="123"/>
      <c r="M54" s="122"/>
      <c r="N54" s="138" t="s">
        <v>12194</v>
      </c>
      <c r="O54" s="272" t="str">
        <f>VLOOKUP(N54,[2]Ma_KH!$A$1:$R$65536,2,0)</f>
        <v>Tmart00984 17. Quầy 184 Đại Từ</v>
      </c>
      <c r="P54" s="123"/>
      <c r="Q54" s="123"/>
      <c r="R54" s="272" t="str">
        <f t="shared" si="2"/>
        <v>Hàng trả - TMART-HNI-HMI-00984 - Tmart00984 17. Quầy 184 Đại Từ - 020426pk0130 - Phiếu ngày (02/04/2026)</v>
      </c>
      <c r="S54" s="125" t="s">
        <v>1788</v>
      </c>
      <c r="T54" s="123"/>
      <c r="U54" s="123" t="str">
        <f t="shared" si="3"/>
        <v>Hàng trả - TMART-HNI-HMI-00984 - Tmart00984 17. Quầy 184 Đại Từ - 020426pk0130 - Phiếu ngày (02/04/2026)</v>
      </c>
      <c r="V54" s="123"/>
      <c r="W54" s="123"/>
      <c r="X54" s="125" t="s">
        <v>598</v>
      </c>
      <c r="Y54" s="80" t="str">
        <f>VLOOKUP(X54,[1]TONG_SL!$A$1:$F$65536,2,0)</f>
        <v>Chân gà sả tắc 250g</v>
      </c>
      <c r="AA54" s="78" t="str">
        <f t="shared" si="8"/>
        <v>5111</v>
      </c>
      <c r="AB54" s="78" t="str">
        <f t="shared" si="9"/>
        <v>131</v>
      </c>
      <c r="AC54" s="78" t="str">
        <f>VLOOKUP(X54,[1]TONG_SL!$A$1:$F$65536,3,0)</f>
        <v>Hộp</v>
      </c>
      <c r="AD54" s="126">
        <v>1</v>
      </c>
      <c r="AF54" s="159"/>
      <c r="AK54" s="274"/>
      <c r="AN54" s="274"/>
    </row>
    <row r="55" spans="1:47" x14ac:dyDescent="0.25">
      <c r="E55" s="122">
        <v>46114</v>
      </c>
      <c r="F55" s="122">
        <v>46114</v>
      </c>
      <c r="G55" s="123" t="s">
        <v>15425</v>
      </c>
      <c r="H55" s="124">
        <f t="shared" si="10"/>
        <v>46114</v>
      </c>
      <c r="I55" s="272" t="str">
        <f t="shared" si="11"/>
        <v>NKMB-020426pk0130</v>
      </c>
      <c r="J55" s="123"/>
      <c r="K55" s="123"/>
      <c r="L55" s="123"/>
      <c r="M55" s="122"/>
      <c r="N55" s="138" t="s">
        <v>12194</v>
      </c>
      <c r="O55" s="272" t="str">
        <f>VLOOKUP(N55,[2]Ma_KH!$A$1:$R$65536,2,0)</f>
        <v>Tmart00984 17. Quầy 184 Đại Từ</v>
      </c>
      <c r="P55" s="123"/>
      <c r="Q55" s="123"/>
      <c r="R55" s="272" t="str">
        <f t="shared" si="2"/>
        <v>Hàng trả - TMART-HNI-HMI-00984 - Tmart00984 17. Quầy 184 Đại Từ - 020426pk0130 - Phiếu ngày (02/04/2026)</v>
      </c>
      <c r="S55" s="125" t="s">
        <v>1788</v>
      </c>
      <c r="T55" s="123"/>
      <c r="U55" s="123" t="str">
        <f t="shared" si="3"/>
        <v>Hàng trả - TMART-HNI-HMI-00984 - Tmart00984 17. Quầy 184 Đại Từ - 020426pk0130 - Phiếu ngày (02/04/2026)</v>
      </c>
      <c r="V55" s="123"/>
      <c r="W55" s="123"/>
      <c r="X55" s="125" t="s">
        <v>600</v>
      </c>
      <c r="Y55" s="80" t="str">
        <f>VLOOKUP(X55,[1]TONG_SL!$A$1:$F$65536,2,0)</f>
        <v>Tai heo sốt thái 250g</v>
      </c>
      <c r="AA55" s="78" t="str">
        <f t="shared" si="8"/>
        <v>5111</v>
      </c>
      <c r="AB55" s="78" t="str">
        <f t="shared" si="9"/>
        <v>131</v>
      </c>
      <c r="AC55" s="78" t="str">
        <f>VLOOKUP(X55,[1]TONG_SL!$A$1:$F$65536,3,0)</f>
        <v>Hộp</v>
      </c>
      <c r="AD55" s="126">
        <v>2</v>
      </c>
      <c r="AF55" s="159"/>
      <c r="AK55" s="274"/>
      <c r="AN55" s="274"/>
    </row>
    <row r="56" spans="1:47" x14ac:dyDescent="0.25">
      <c r="E56" s="122">
        <v>46114</v>
      </c>
      <c r="F56" s="122">
        <v>46113</v>
      </c>
      <c r="G56" s="123" t="s">
        <v>15426</v>
      </c>
      <c r="H56" s="124">
        <f t="shared" si="10"/>
        <v>46114</v>
      </c>
      <c r="I56" s="272" t="str">
        <f t="shared" si="11"/>
        <v>NKMB-0104s04</v>
      </c>
      <c r="J56" s="123"/>
      <c r="K56" s="123"/>
      <c r="L56" s="123"/>
      <c r="M56" s="122"/>
      <c r="N56" s="138" t="s">
        <v>7437</v>
      </c>
      <c r="O56" s="272" t="str">
        <f>VLOOKUP(N56,[2]Ma_KH!$A$1:$R$65536,2,0)</f>
        <v>SOI 4 - 65 Trần Nhân Tông</v>
      </c>
      <c r="P56" s="123"/>
      <c r="Q56" s="123"/>
      <c r="R56" s="272" t="str">
        <f t="shared" si="2"/>
        <v>Hàng trả - SOI-HNI-HBT-S04 - SOI 4 - 65 Trần Nhân Tông - 0104s04 - Phiếu ngày (01/04/2026)</v>
      </c>
      <c r="S56" s="125" t="s">
        <v>1788</v>
      </c>
      <c r="T56" s="123"/>
      <c r="U56" s="123" t="str">
        <f t="shared" si="3"/>
        <v>Hàng trả - SOI-HNI-HBT-S04 - SOI 4 - 65 Trần Nhân Tông - 0104s04 - Phiếu ngày (01/04/2026)</v>
      </c>
      <c r="V56" s="123"/>
      <c r="W56" s="123"/>
      <c r="X56" s="125" t="s">
        <v>32</v>
      </c>
      <c r="Y56" s="80" t="str">
        <f>VLOOKUP(X56,[1]TONG_SL!$A$1:$F$65536,2,0)</f>
        <v>Giò Tai Lưỡi Xào 250g</v>
      </c>
      <c r="AA56" s="78" t="str">
        <f t="shared" si="8"/>
        <v>5111</v>
      </c>
      <c r="AB56" s="78" t="str">
        <f t="shared" si="9"/>
        <v>131</v>
      </c>
      <c r="AC56" s="78" t="str">
        <f>VLOOKUP(X56,[1]TONG_SL!$A$1:$F$65536,3,0)</f>
        <v>Túi</v>
      </c>
      <c r="AD56" s="126">
        <v>1</v>
      </c>
      <c r="AF56" s="159"/>
      <c r="AK56" s="274"/>
      <c r="AN56" s="274"/>
    </row>
    <row r="57" spans="1:47" x14ac:dyDescent="0.25">
      <c r="E57" s="122">
        <v>46114</v>
      </c>
      <c r="F57" s="122">
        <v>46113</v>
      </c>
      <c r="G57" s="123" t="s">
        <v>15426</v>
      </c>
      <c r="H57" s="124">
        <f t="shared" si="10"/>
        <v>46114</v>
      </c>
      <c r="I57" s="272" t="str">
        <f t="shared" si="11"/>
        <v>NKMB-0104s04</v>
      </c>
      <c r="J57" s="123"/>
      <c r="K57" s="123"/>
      <c r="L57" s="123"/>
      <c r="M57" s="122"/>
      <c r="N57" s="138" t="s">
        <v>7437</v>
      </c>
      <c r="O57" s="272" t="str">
        <f>VLOOKUP(N57,[2]Ma_KH!$A$1:$R$65536,2,0)</f>
        <v>SOI 4 - 65 Trần Nhân Tông</v>
      </c>
      <c r="P57" s="123"/>
      <c r="Q57" s="123"/>
      <c r="R57" s="272" t="str">
        <f t="shared" si="2"/>
        <v>Hàng trả - SOI-HNI-HBT-S04 - SOI 4 - 65 Trần Nhân Tông - 0104s04 - Phiếu ngày (01/04/2026)</v>
      </c>
      <c r="S57" s="125" t="s">
        <v>1788</v>
      </c>
      <c r="T57" s="123"/>
      <c r="U57" s="123" t="str">
        <f t="shared" si="3"/>
        <v>Hàng trả - SOI-HNI-HBT-S04 - SOI 4 - 65 Trần Nhân Tông - 0104s04 - Phiếu ngày (01/04/2026)</v>
      </c>
      <c r="V57" s="123"/>
      <c r="W57" s="123"/>
      <c r="X57" s="125" t="s">
        <v>52</v>
      </c>
      <c r="Y57" s="80" t="str">
        <f>VLOOKUP(X57,[1]TONG_SL!$A$1:$F$65536,2,0)</f>
        <v>Gà xì dầu 500g</v>
      </c>
      <c r="AA57" s="78" t="str">
        <f t="shared" si="8"/>
        <v>5111</v>
      </c>
      <c r="AB57" s="78" t="str">
        <f t="shared" si="9"/>
        <v>131</v>
      </c>
      <c r="AC57" s="78" t="str">
        <f>VLOOKUP(X57,[1]TONG_SL!$A$1:$F$65536,3,0)</f>
        <v>Túi</v>
      </c>
      <c r="AD57" s="126">
        <v>1</v>
      </c>
      <c r="AF57" s="159"/>
      <c r="AK57" s="274"/>
      <c r="AN57" s="274"/>
    </row>
    <row r="58" spans="1:47" x14ac:dyDescent="0.25">
      <c r="E58" s="122">
        <v>46114</v>
      </c>
      <c r="F58" s="122">
        <v>46091</v>
      </c>
      <c r="G58" s="123" t="s">
        <v>15427</v>
      </c>
      <c r="H58" s="124">
        <f t="shared" si="10"/>
        <v>46114</v>
      </c>
      <c r="I58" s="272" t="str">
        <f t="shared" si="11"/>
        <v>NKMB-1003viety</v>
      </c>
      <c r="J58" s="123"/>
      <c r="K58" s="123"/>
      <c r="L58" s="123"/>
      <c r="M58" s="122"/>
      <c r="N58" s="138" t="s">
        <v>12294</v>
      </c>
      <c r="O58" s="272" t="str">
        <f>VLOOKUP(N58,[2]Ma_KH!$A$1:$R$65536,2,0)</f>
        <v>CÔNG TY TNHH VIỆT Ý HÀ NỘI CENTER</v>
      </c>
      <c r="P58" s="123"/>
      <c r="Q58" s="123"/>
      <c r="R58" s="272" t="str">
        <f t="shared" si="2"/>
        <v>Hàng trả - VIETY-HNI-HMI-21328 - CÔNG TY TNHH VIỆT Ý HÀ NỘI CENTER - 1003viety - Phiếu ngày (10/03/2026)</v>
      </c>
      <c r="S58" s="125" t="s">
        <v>1788</v>
      </c>
      <c r="T58" s="123"/>
      <c r="U58" s="123" t="str">
        <f t="shared" si="3"/>
        <v>Hàng trả - VIETY-HNI-HMI-21328 - CÔNG TY TNHH VIỆT Ý HÀ NỘI CENTER - 1003viety - Phiếu ngày (10/03/2026)</v>
      </c>
      <c r="V58" s="123"/>
      <c r="W58" s="123"/>
      <c r="X58" s="125" t="s">
        <v>48</v>
      </c>
      <c r="Y58" s="80" t="str">
        <f>VLOOKUP(X58,[1]TONG_SL!$A$1:$F$65536,2,0)</f>
        <v>Mọc Nấm Hương 250g</v>
      </c>
      <c r="AA58" s="78" t="str">
        <f t="shared" si="8"/>
        <v>5111</v>
      </c>
      <c r="AB58" s="78" t="str">
        <f t="shared" si="9"/>
        <v>131</v>
      </c>
      <c r="AC58" s="78" t="str">
        <f>VLOOKUP(X58,[1]TONG_SL!$A$1:$F$65536,3,0)</f>
        <v>Túi</v>
      </c>
      <c r="AD58" s="126">
        <v>1</v>
      </c>
      <c r="AF58" s="159"/>
      <c r="AK58" s="274"/>
      <c r="AN58" s="274"/>
    </row>
    <row r="59" spans="1:47" x14ac:dyDescent="0.25">
      <c r="E59" s="122">
        <v>46114</v>
      </c>
      <c r="F59" s="122">
        <v>46091</v>
      </c>
      <c r="G59" s="123" t="s">
        <v>15427</v>
      </c>
      <c r="H59" s="124">
        <f t="shared" si="10"/>
        <v>46114</v>
      </c>
      <c r="I59" s="272" t="str">
        <f t="shared" si="11"/>
        <v>NKMB-1003viety</v>
      </c>
      <c r="J59" s="123"/>
      <c r="K59" s="123"/>
      <c r="L59" s="123"/>
      <c r="M59" s="122"/>
      <c r="N59" s="138" t="s">
        <v>12294</v>
      </c>
      <c r="O59" s="272" t="str">
        <f>VLOOKUP(N59,[2]Ma_KH!$A$1:$R$65536,2,0)</f>
        <v>CÔNG TY TNHH VIỆT Ý HÀ NỘI CENTER</v>
      </c>
      <c r="P59" s="123"/>
      <c r="Q59" s="123"/>
      <c r="R59" s="272" t="str">
        <f t="shared" si="2"/>
        <v>Hàng trả - VIETY-HNI-HMI-21328 - CÔNG TY TNHH VIỆT Ý HÀ NỘI CENTER - 1003viety - Phiếu ngày (10/03/2026)</v>
      </c>
      <c r="S59" s="125" t="s">
        <v>1788</v>
      </c>
      <c r="T59" s="123"/>
      <c r="U59" s="123" t="str">
        <f t="shared" si="3"/>
        <v>Hàng trả - VIETY-HNI-HMI-21328 - CÔNG TY TNHH VIỆT Ý HÀ NỘI CENTER - 1003viety - Phiếu ngày (10/03/2026)</v>
      </c>
      <c r="V59" s="123"/>
      <c r="W59" s="123"/>
      <c r="X59" s="125" t="s">
        <v>27</v>
      </c>
      <c r="Y59" s="80" t="str">
        <f>VLOOKUP(X59,[1]TONG_SL!$A$1:$F$65536,2,0)</f>
        <v>Chân giò heo muối 300g</v>
      </c>
      <c r="AA59" s="78" t="str">
        <f t="shared" si="8"/>
        <v>5111</v>
      </c>
      <c r="AB59" s="78" t="str">
        <f t="shared" si="9"/>
        <v>131</v>
      </c>
      <c r="AC59" s="78" t="str">
        <f>VLOOKUP(X59,[1]TONG_SL!$A$1:$F$65536,3,0)</f>
        <v>Túi</v>
      </c>
      <c r="AD59" s="126">
        <v>3</v>
      </c>
      <c r="AF59" s="159"/>
      <c r="AK59" s="274"/>
      <c r="AN59" s="274"/>
    </row>
    <row r="60" spans="1:47" x14ac:dyDescent="0.25">
      <c r="E60" s="122">
        <v>46114</v>
      </c>
      <c r="F60" s="122">
        <v>46091</v>
      </c>
      <c r="G60" s="123" t="s">
        <v>15427</v>
      </c>
      <c r="H60" s="124">
        <f t="shared" si="10"/>
        <v>46114</v>
      </c>
      <c r="I60" s="272" t="str">
        <f t="shared" si="11"/>
        <v>NKMB-1003viety</v>
      </c>
      <c r="J60" s="123"/>
      <c r="K60" s="123"/>
      <c r="L60" s="123"/>
      <c r="M60" s="122"/>
      <c r="N60" s="138" t="s">
        <v>12294</v>
      </c>
      <c r="O60" s="272" t="str">
        <f>VLOOKUP(N60,[2]Ma_KH!$A$1:$R$65536,2,0)</f>
        <v>CÔNG TY TNHH VIỆT Ý HÀ NỘI CENTER</v>
      </c>
      <c r="P60" s="123"/>
      <c r="Q60" s="123"/>
      <c r="R60" s="272" t="str">
        <f t="shared" si="2"/>
        <v>Hàng trả - VIETY-HNI-HMI-21328 - CÔNG TY TNHH VIỆT Ý HÀ NỘI CENTER - 1003viety - Phiếu ngày (10/03/2026)</v>
      </c>
      <c r="S60" s="125" t="s">
        <v>1788</v>
      </c>
      <c r="T60" s="123"/>
      <c r="U60" s="123" t="str">
        <f t="shared" si="3"/>
        <v>Hàng trả - VIETY-HNI-HMI-21328 - CÔNG TY TNHH VIỆT Ý HÀ NỘI CENTER - 1003viety - Phiếu ngày (10/03/2026)</v>
      </c>
      <c r="V60" s="123"/>
      <c r="W60" s="123"/>
      <c r="X60" s="125" t="s">
        <v>32</v>
      </c>
      <c r="Y60" s="80" t="str">
        <f>VLOOKUP(X60,[1]TONG_SL!$A$1:$F$65536,2,0)</f>
        <v>Giò Tai Lưỡi Xào 250g</v>
      </c>
      <c r="AA60" s="78" t="str">
        <f t="shared" si="8"/>
        <v>5111</v>
      </c>
      <c r="AB60" s="78" t="str">
        <f t="shared" si="9"/>
        <v>131</v>
      </c>
      <c r="AC60" s="78" t="str">
        <f>VLOOKUP(X60,[1]TONG_SL!$A$1:$F$65536,3,0)</f>
        <v>Túi</v>
      </c>
      <c r="AD60" s="126">
        <v>4</v>
      </c>
      <c r="AF60" s="159"/>
      <c r="AK60" s="274"/>
      <c r="AN60" s="274"/>
    </row>
    <row r="61" spans="1:47" x14ac:dyDescent="0.25">
      <c r="E61" s="122">
        <v>46114</v>
      </c>
      <c r="F61" s="122">
        <v>46091</v>
      </c>
      <c r="G61" s="123" t="s">
        <v>15427</v>
      </c>
      <c r="H61" s="124">
        <f t="shared" si="10"/>
        <v>46114</v>
      </c>
      <c r="I61" s="272" t="str">
        <f t="shared" si="11"/>
        <v>NKMB-1003viety</v>
      </c>
      <c r="J61" s="123"/>
      <c r="K61" s="123"/>
      <c r="L61" s="123"/>
      <c r="M61" s="122"/>
      <c r="N61" s="138" t="s">
        <v>12294</v>
      </c>
      <c r="O61" s="272" t="str">
        <f>VLOOKUP(N61,[2]Ma_KH!$A$1:$R$65536,2,0)</f>
        <v>CÔNG TY TNHH VIỆT Ý HÀ NỘI CENTER</v>
      </c>
      <c r="P61" s="123"/>
      <c r="Q61" s="123"/>
      <c r="R61" s="272" t="str">
        <f t="shared" si="2"/>
        <v>Hàng trả - VIETY-HNI-HMI-21328 - CÔNG TY TNHH VIỆT Ý HÀ NỘI CENTER - 1003viety - Phiếu ngày (10/03/2026)</v>
      </c>
      <c r="S61" s="125" t="s">
        <v>1788</v>
      </c>
      <c r="T61" s="123"/>
      <c r="U61" s="123" t="str">
        <f t="shared" si="3"/>
        <v>Hàng trả - VIETY-HNI-HMI-21328 - CÔNG TY TNHH VIỆT Ý HÀ NỘI CENTER - 1003viety - Phiếu ngày (10/03/2026)</v>
      </c>
      <c r="V61" s="123"/>
      <c r="W61" s="123"/>
      <c r="X61" s="125" t="s">
        <v>30</v>
      </c>
      <c r="Y61" s="80" t="str">
        <f>VLOOKUP(X61,[1]TONG_SL!$A$1:$F$65536,2,0)</f>
        <v>Gà muối 500g</v>
      </c>
      <c r="AA61" s="78" t="str">
        <f t="shared" si="8"/>
        <v>5111</v>
      </c>
      <c r="AB61" s="78" t="str">
        <f t="shared" si="9"/>
        <v>131</v>
      </c>
      <c r="AC61" s="78" t="str">
        <f>VLOOKUP(X61,[1]TONG_SL!$A$1:$F$65536,3,0)</f>
        <v>Túi</v>
      </c>
      <c r="AD61" s="126">
        <v>1</v>
      </c>
      <c r="AF61" s="159"/>
      <c r="AK61" s="274"/>
      <c r="AN61" s="274"/>
    </row>
    <row r="62" spans="1:47" x14ac:dyDescent="0.25">
      <c r="E62" s="122">
        <v>46114</v>
      </c>
      <c r="F62" s="122">
        <v>46113</v>
      </c>
      <c r="G62" s="123" t="s">
        <v>15428</v>
      </c>
      <c r="H62" s="124">
        <f t="shared" si="10"/>
        <v>46114</v>
      </c>
      <c r="I62" s="272" t="str">
        <f t="shared" si="11"/>
        <v>NKMB-0104brg12551</v>
      </c>
      <c r="J62" s="123"/>
      <c r="K62" s="123"/>
      <c r="L62" s="123"/>
      <c r="M62" s="122"/>
      <c r="N62" s="138" t="s">
        <v>10265</v>
      </c>
      <c r="O62" s="272" t="str">
        <f>VLOOKUP(N62,[2]Ma_KH!$A$1:$R$65536,2,0)</f>
        <v>BRGMART 105 Lê Duẩn, Hà Nội</v>
      </c>
      <c r="P62" s="123"/>
      <c r="Q62" s="123"/>
      <c r="R62" s="272" t="str">
        <f t="shared" si="2"/>
        <v>Hàng trả - FUJIBRG-HNI-DDA-12551 - BRGMART 105 Lê Duẩn, Hà Nội - 0104brg12551 - Phiếu ngày (01/04/2026)</v>
      </c>
      <c r="S62" s="125" t="s">
        <v>1788</v>
      </c>
      <c r="T62" s="123"/>
      <c r="U62" s="123" t="str">
        <f t="shared" si="3"/>
        <v>Hàng trả - FUJIBRG-HNI-DDA-12551 - BRGMART 105 Lê Duẩn, Hà Nội - 0104brg12551 - Phiếu ngày (01/04/2026)</v>
      </c>
      <c r="V62" s="123"/>
      <c r="W62" s="123"/>
      <c r="X62" s="125" t="s">
        <v>34</v>
      </c>
      <c r="Y62" s="80" t="str">
        <f>VLOOKUP(X62,[1]TONG_SL!$A$1:$F$65536,2,0)</f>
        <v>Tai heo muối 200g</v>
      </c>
      <c r="AA62" s="78" t="str">
        <f t="shared" si="8"/>
        <v>5111</v>
      </c>
      <c r="AB62" s="78" t="str">
        <f t="shared" si="9"/>
        <v>131</v>
      </c>
      <c r="AC62" s="78" t="str">
        <f>VLOOKUP(X62,[1]TONG_SL!$A$1:$F$65536,3,0)</f>
        <v>Túi</v>
      </c>
      <c r="AD62" s="126">
        <v>1</v>
      </c>
      <c r="AF62" s="159"/>
      <c r="AK62" s="274"/>
      <c r="AN62" s="274"/>
    </row>
    <row r="63" spans="1:47" x14ac:dyDescent="0.25">
      <c r="A63" s="120"/>
      <c r="B63" s="121"/>
      <c r="C63" s="121"/>
      <c r="D63" s="121"/>
      <c r="E63" s="122">
        <v>46114</v>
      </c>
      <c r="F63" s="122">
        <v>46113</v>
      </c>
      <c r="G63" s="123" t="s">
        <v>15428</v>
      </c>
      <c r="H63" s="124">
        <f t="shared" si="10"/>
        <v>46114</v>
      </c>
      <c r="I63" s="272" t="str">
        <f t="shared" si="11"/>
        <v>NKMB-0104brg12551</v>
      </c>
      <c r="J63" s="123"/>
      <c r="K63" s="123"/>
      <c r="L63" s="123"/>
      <c r="M63" s="122"/>
      <c r="N63" s="275" t="s">
        <v>10265</v>
      </c>
      <c r="O63" s="272" t="str">
        <f>VLOOKUP(N63,[2]Ma_KH!$A$1:$R$65536,2,0)</f>
        <v>BRGMART 105 Lê Duẩn, Hà Nội</v>
      </c>
      <c r="P63" s="123"/>
      <c r="Q63" s="123"/>
      <c r="R63" s="272" t="str">
        <f t="shared" si="2"/>
        <v>Hàng trả - FUJIBRG-HNI-DDA-12551 - BRGMART 105 Lê Duẩn, Hà Nội - 0104brg12551 - Phiếu ngày (01/04/2026)</v>
      </c>
      <c r="S63" s="125" t="s">
        <v>1788</v>
      </c>
      <c r="T63" s="123"/>
      <c r="U63" s="123" t="str">
        <f t="shared" si="3"/>
        <v>Hàng trả - FUJIBRG-HNI-DDA-12551 - BRGMART 105 Lê Duẩn, Hà Nội - 0104brg12551 - Phiếu ngày (01/04/2026)</v>
      </c>
      <c r="V63" s="123"/>
      <c r="W63" s="123"/>
      <c r="X63" s="125" t="s">
        <v>52</v>
      </c>
      <c r="Y63" s="123" t="str">
        <f>VLOOKUP(X63,[1]TONG_SL!$A$1:$F$65536,2,0)</f>
        <v>Gà xì dầu 500g</v>
      </c>
      <c r="Z63" s="121"/>
      <c r="AA63" s="121" t="str">
        <f t="shared" si="8"/>
        <v>5111</v>
      </c>
      <c r="AB63" s="121" t="str">
        <f t="shared" si="9"/>
        <v>131</v>
      </c>
      <c r="AC63" s="121" t="str">
        <f>VLOOKUP(X63,[1]TONG_SL!$A$1:$F$65536,3,0)</f>
        <v>Túi</v>
      </c>
      <c r="AD63" s="126">
        <v>1</v>
      </c>
      <c r="AE63" s="126"/>
      <c r="AF63" s="160"/>
      <c r="AG63" s="127"/>
      <c r="AH63" s="126"/>
      <c r="AI63" s="128"/>
      <c r="AJ63" s="276"/>
      <c r="AK63" s="129"/>
      <c r="AL63" s="126"/>
      <c r="AM63" s="128"/>
      <c r="AN63" s="129"/>
      <c r="AO63" s="276"/>
      <c r="AP63" s="130"/>
      <c r="AQ63" s="130"/>
      <c r="AR63" s="130"/>
      <c r="AS63" s="130"/>
      <c r="AT63" s="130"/>
      <c r="AU63" s="276"/>
    </row>
    <row r="64" spans="1:47" x14ac:dyDescent="0.25">
      <c r="E64" s="122">
        <v>46115</v>
      </c>
      <c r="F64" s="122">
        <v>46115</v>
      </c>
      <c r="G64" s="123" t="s">
        <v>15500</v>
      </c>
      <c r="H64" s="124">
        <f t="shared" si="10"/>
        <v>46115</v>
      </c>
      <c r="I64" s="272" t="str">
        <f t="shared" si="11"/>
        <v>NKMB-0304ttmfarmt2</v>
      </c>
      <c r="J64" s="123"/>
      <c r="K64" s="123"/>
      <c r="L64" s="123"/>
      <c r="M64" s="122"/>
      <c r="N64" s="138" t="s">
        <v>12257</v>
      </c>
      <c r="O64" s="272" t="str">
        <f>VLOOKUP(N64,[2]Ma_KH!$A$1:$R$65536,2,0)</f>
        <v>TTMFARM - Tòa T2 Times City</v>
      </c>
      <c r="P64" s="123"/>
      <c r="Q64" s="123"/>
      <c r="R64" s="272" t="str">
        <f t="shared" si="2"/>
        <v>Hàng trả - TTMFARM-HNI-HBT-T2 - TTMFARM - Tòa T2 Times City - 0304ttmfarmt2 - Phiếu ngày (03/04/2026)</v>
      </c>
      <c r="S64" s="125" t="s">
        <v>1788</v>
      </c>
      <c r="T64" s="123"/>
      <c r="U64" s="123" t="str">
        <f t="shared" si="3"/>
        <v>Hàng trả - TTMFARM-HNI-HBT-T2 - TTMFARM - Tòa T2 Times City - 0304ttmfarmt2 - Phiếu ngày (03/04/2026)</v>
      </c>
      <c r="V64" s="123"/>
      <c r="W64" s="123"/>
      <c r="X64" s="125" t="s">
        <v>37</v>
      </c>
      <c r="Y64" s="80" t="str">
        <f>VLOOKUP(X64,[1]TONG_SL!$A$1:$F$65536,2,0)</f>
        <v>Chả cốm 300g</v>
      </c>
      <c r="AA64" s="78" t="str">
        <f t="shared" ref="AA64:AA84" si="12">IF(X64="","","5111")</f>
        <v>5111</v>
      </c>
      <c r="AB64" s="78" t="str">
        <f t="shared" ref="AB64:AB84" si="13">IF(X64="","","131")</f>
        <v>131</v>
      </c>
      <c r="AC64" s="78" t="str">
        <f>VLOOKUP(X64,[1]TONG_SL!$A$1:$F$65536,3,0)</f>
        <v>Túi</v>
      </c>
      <c r="AD64" s="126">
        <v>4</v>
      </c>
      <c r="AF64" s="159"/>
      <c r="AK64" s="274"/>
      <c r="AN64" s="274"/>
    </row>
    <row r="65" spans="5:40" x14ac:dyDescent="0.25">
      <c r="E65" s="122">
        <v>46115</v>
      </c>
      <c r="F65" s="122">
        <v>46115</v>
      </c>
      <c r="G65" s="123" t="s">
        <v>15501</v>
      </c>
      <c r="H65" s="124">
        <f t="shared" si="10"/>
        <v>46115</v>
      </c>
      <c r="I65" s="272" t="str">
        <f t="shared" si="11"/>
        <v>NKMB-0304green001</v>
      </c>
      <c r="J65" s="123"/>
      <c r="K65" s="123"/>
      <c r="L65" s="123"/>
      <c r="M65" s="122"/>
      <c r="N65" s="138" t="s">
        <v>10324</v>
      </c>
      <c r="O65" s="272" t="str">
        <f>VLOOKUP(N65,[2]Ma_KH!$A$1:$R$65536,2,0)</f>
        <v>GREEN MART 183 Hoàng Mai</v>
      </c>
      <c r="P65" s="123"/>
      <c r="Q65" s="123"/>
      <c r="R65" s="272" t="str">
        <f t="shared" si="2"/>
        <v>Hàng trả - GREEN-HNI-HMI-0001 - GREEN MART 183 Hoàng Mai - 0304green001 - Phiếu ngày (03/04/2026)</v>
      </c>
      <c r="S65" s="125" t="s">
        <v>1788</v>
      </c>
      <c r="T65" s="123"/>
      <c r="U65" s="123" t="str">
        <f t="shared" si="3"/>
        <v>Hàng trả - GREEN-HNI-HMI-0001 - GREEN MART 183 Hoàng Mai - 0304green001 - Phiếu ngày (03/04/2026)</v>
      </c>
      <c r="V65" s="123"/>
      <c r="W65" s="123"/>
      <c r="X65" s="125" t="s">
        <v>48</v>
      </c>
      <c r="Y65" s="80" t="str">
        <f>VLOOKUP(X65,[1]TONG_SL!$A$1:$F$65536,2,0)</f>
        <v>Mọc Nấm Hương 250g</v>
      </c>
      <c r="AA65" s="78" t="str">
        <f t="shared" si="12"/>
        <v>5111</v>
      </c>
      <c r="AB65" s="78" t="str">
        <f t="shared" si="13"/>
        <v>131</v>
      </c>
      <c r="AC65" s="78" t="str">
        <f>VLOOKUP(X65,[1]TONG_SL!$A$1:$F$65536,3,0)</f>
        <v>Túi</v>
      </c>
      <c r="AD65" s="126">
        <v>1</v>
      </c>
      <c r="AF65" s="159"/>
      <c r="AK65" s="274"/>
      <c r="AN65" s="274"/>
    </row>
    <row r="66" spans="5:40" x14ac:dyDescent="0.25">
      <c r="E66" s="122">
        <v>46115</v>
      </c>
      <c r="F66" s="122">
        <v>46115</v>
      </c>
      <c r="G66" s="123" t="s">
        <v>15502</v>
      </c>
      <c r="H66" s="124">
        <f t="shared" si="10"/>
        <v>46115</v>
      </c>
      <c r="I66" s="272" t="str">
        <f t="shared" si="11"/>
        <v>NKMB-0304CPHN</v>
      </c>
      <c r="J66" s="123"/>
      <c r="K66" s="123"/>
      <c r="L66" s="123"/>
      <c r="M66" s="122"/>
      <c r="N66" s="138" t="s">
        <v>9885</v>
      </c>
      <c r="O66" s="272" t="str">
        <f>VLOOKUP(N66,[2]Ma_KH!$A$1:$R$65536,2,0)</f>
        <v>CÔNG TY TNHH MỘT THÀNH VIÊN SÀI GÒN CO.OP HÀ NỘI</v>
      </c>
      <c r="P66" s="123"/>
      <c r="Q66" s="123"/>
      <c r="R66" s="272" t="str">
        <f t="shared" ref="R66:R71" si="14">"Hàng trả - "&amp;N66&amp;" - "&amp;O66&amp;" - "&amp;G66&amp;" - Phiếu ngày ("&amp;TEXT(F66,"dd/mm/yyyy")&amp;")"</f>
        <v>Hàng trả - COOP-HNI-HDG-HANOI - CÔNG TY TNHH MỘT THÀNH VIÊN SÀI GÒN CO.OP HÀ NỘI - 0304CPHN - Phiếu ngày (03/04/2026)</v>
      </c>
      <c r="S66" s="125" t="s">
        <v>1784</v>
      </c>
      <c r="T66" s="123"/>
      <c r="U66" s="123" t="str">
        <f t="shared" ref="U66:U71" si="15">R66</f>
        <v>Hàng trả - COOP-HNI-HDG-HANOI - CÔNG TY TNHH MỘT THÀNH VIÊN SÀI GÒN CO.OP HÀ NỘI - 0304CPHN - Phiếu ngày (03/04/2026)</v>
      </c>
      <c r="V66" s="123"/>
      <c r="W66" s="123"/>
      <c r="X66" s="125" t="s">
        <v>52</v>
      </c>
      <c r="Y66" s="80" t="str">
        <f>VLOOKUP(X66,[1]TONG_SL!$A$1:$F$65536,2,0)</f>
        <v>Gà xì dầu 500g</v>
      </c>
      <c r="AA66" s="78" t="str">
        <f t="shared" si="12"/>
        <v>5111</v>
      </c>
      <c r="AB66" s="78" t="str">
        <f t="shared" si="13"/>
        <v>131</v>
      </c>
      <c r="AC66" s="78" t="str">
        <f>VLOOKUP(X66,[1]TONG_SL!$A$1:$F$65536,3,0)</f>
        <v>Túi</v>
      </c>
      <c r="AD66" s="126">
        <v>1</v>
      </c>
      <c r="AF66" s="159"/>
      <c r="AK66" s="274"/>
      <c r="AN66" s="274"/>
    </row>
    <row r="67" spans="5:40" x14ac:dyDescent="0.25">
      <c r="E67" s="122">
        <v>46115</v>
      </c>
      <c r="F67" s="122">
        <v>46115</v>
      </c>
      <c r="G67" s="123" t="s">
        <v>15502</v>
      </c>
      <c r="H67" s="124">
        <f>E67</f>
        <v>46115</v>
      </c>
      <c r="I67" s="272" t="str">
        <f>IF(LEN("NKMB-"&amp;G67)&gt;20,"Quá 20 Ký tự","NKMB-"&amp;G67)</f>
        <v>NKMB-0304CPHN</v>
      </c>
      <c r="J67" s="123"/>
      <c r="K67" s="123"/>
      <c r="L67" s="123"/>
      <c r="M67" s="122"/>
      <c r="N67" s="138" t="s">
        <v>9885</v>
      </c>
      <c r="O67" s="272" t="str">
        <f>VLOOKUP(N67,[2]Ma_KH!$A$1:$R$65536,2,0)</f>
        <v>CÔNG TY TNHH MỘT THÀNH VIÊN SÀI GÒN CO.OP HÀ NỘI</v>
      </c>
      <c r="P67" s="123"/>
      <c r="Q67" s="123"/>
      <c r="R67" s="272" t="str">
        <f t="shared" si="14"/>
        <v>Hàng trả - COOP-HNI-HDG-HANOI - CÔNG TY TNHH MỘT THÀNH VIÊN SÀI GÒN CO.OP HÀ NỘI - 0304CPHN - Phiếu ngày (03/04/2026)</v>
      </c>
      <c r="S67" s="125" t="s">
        <v>1784</v>
      </c>
      <c r="T67" s="123"/>
      <c r="U67" s="123" t="str">
        <f t="shared" si="15"/>
        <v>Hàng trả - COOP-HNI-HDG-HANOI - CÔNG TY TNHH MỘT THÀNH VIÊN SÀI GÒN CO.OP HÀ NỘI - 0304CPHN - Phiếu ngày (03/04/2026)</v>
      </c>
      <c r="V67" s="123"/>
      <c r="W67" s="123"/>
      <c r="X67" s="125" t="s">
        <v>39</v>
      </c>
      <c r="Y67" s="80" t="str">
        <f>VLOOKUP(X67,[1]TONG_SL!$A$1:$F$65536,2,0)</f>
        <v>Chả nướng 300g</v>
      </c>
      <c r="AA67" s="78" t="str">
        <f t="shared" si="12"/>
        <v>5111</v>
      </c>
      <c r="AB67" s="78" t="str">
        <f t="shared" si="13"/>
        <v>131</v>
      </c>
      <c r="AC67" s="78" t="str">
        <f>VLOOKUP(X67,[1]TONG_SL!$A$1:$F$65536,3,0)</f>
        <v>Túi</v>
      </c>
      <c r="AD67" s="126">
        <v>3</v>
      </c>
      <c r="AF67" s="159"/>
      <c r="AK67" s="274"/>
      <c r="AN67" s="274"/>
    </row>
    <row r="68" spans="5:40" x14ac:dyDescent="0.25">
      <c r="E68" s="122">
        <v>46115</v>
      </c>
      <c r="F68" s="122">
        <v>46115</v>
      </c>
      <c r="G68" s="123" t="s">
        <v>15502</v>
      </c>
      <c r="H68" s="124">
        <f>E68</f>
        <v>46115</v>
      </c>
      <c r="I68" s="272" t="str">
        <f>IF(LEN("NKMB-"&amp;G68)&gt;20,"Quá 20 Ký tự","NKMB-"&amp;G68)</f>
        <v>NKMB-0304CPHN</v>
      </c>
      <c r="J68" s="123"/>
      <c r="K68" s="123"/>
      <c r="L68" s="123"/>
      <c r="M68" s="122"/>
      <c r="N68" s="138" t="s">
        <v>9885</v>
      </c>
      <c r="O68" s="272" t="str">
        <f>VLOOKUP(N68,[2]Ma_KH!$A$1:$R$65536,2,0)</f>
        <v>CÔNG TY TNHH MỘT THÀNH VIÊN SÀI GÒN CO.OP HÀ NỘI</v>
      </c>
      <c r="P68" s="123"/>
      <c r="Q68" s="123"/>
      <c r="R68" s="272" t="str">
        <f t="shared" si="14"/>
        <v>Hàng trả - COOP-HNI-HDG-HANOI - CÔNG TY TNHH MỘT THÀNH VIÊN SÀI GÒN CO.OP HÀ NỘI - 0304CPHN - Phiếu ngày (03/04/2026)</v>
      </c>
      <c r="S68" s="125" t="s">
        <v>1784</v>
      </c>
      <c r="T68" s="123"/>
      <c r="U68" s="123" t="str">
        <f t="shared" si="15"/>
        <v>Hàng trả - COOP-HNI-HDG-HANOI - CÔNG TY TNHH MỘT THÀNH VIÊN SÀI GÒN CO.OP HÀ NỘI - 0304CPHN - Phiếu ngày (03/04/2026)</v>
      </c>
      <c r="V68" s="123"/>
      <c r="W68" s="123"/>
      <c r="X68" s="125" t="s">
        <v>7644</v>
      </c>
      <c r="Y68" s="80" t="str">
        <f>VLOOKUP(X68,[1]TONG_SL!$A$1:$F$65536,2,0)</f>
        <v>Chân gà sốt thái 250g</v>
      </c>
      <c r="AA68" s="78" t="str">
        <f t="shared" si="12"/>
        <v>5111</v>
      </c>
      <c r="AB68" s="78" t="str">
        <f t="shared" si="13"/>
        <v>131</v>
      </c>
      <c r="AC68" s="78" t="str">
        <f>VLOOKUP(X68,[1]TONG_SL!$A$1:$F$65536,3,0)</f>
        <v>Hộp</v>
      </c>
      <c r="AD68" s="126">
        <v>4</v>
      </c>
      <c r="AF68" s="159"/>
      <c r="AK68" s="274"/>
      <c r="AN68" s="274"/>
    </row>
    <row r="69" spans="5:40" x14ac:dyDescent="0.25">
      <c r="E69" s="122">
        <v>46115</v>
      </c>
      <c r="F69" s="122">
        <v>46115</v>
      </c>
      <c r="G69" s="123" t="s">
        <v>15502</v>
      </c>
      <c r="H69" s="124">
        <f>E69</f>
        <v>46115</v>
      </c>
      <c r="I69" s="272" t="str">
        <f>IF(LEN("NKMB-"&amp;G69)&gt;20,"Quá 20 Ký tự","NKMB-"&amp;G69)</f>
        <v>NKMB-0304CPHN</v>
      </c>
      <c r="J69" s="123"/>
      <c r="K69" s="123"/>
      <c r="L69" s="123"/>
      <c r="M69" s="122"/>
      <c r="N69" s="138" t="s">
        <v>9885</v>
      </c>
      <c r="O69" s="272" t="str">
        <f>VLOOKUP(N69,[2]Ma_KH!$A$1:$R$65536,2,0)</f>
        <v>CÔNG TY TNHH MỘT THÀNH VIÊN SÀI GÒN CO.OP HÀ NỘI</v>
      </c>
      <c r="P69" s="123"/>
      <c r="Q69" s="123"/>
      <c r="R69" s="272" t="str">
        <f t="shared" si="14"/>
        <v>Hàng trả - COOP-HNI-HDG-HANOI - CÔNG TY TNHH MỘT THÀNH VIÊN SÀI GÒN CO.OP HÀ NỘI - 0304CPHN - Phiếu ngày (03/04/2026)</v>
      </c>
      <c r="S69" s="125" t="s">
        <v>1784</v>
      </c>
      <c r="T69" s="123"/>
      <c r="U69" s="123" t="str">
        <f t="shared" si="15"/>
        <v>Hàng trả - COOP-HNI-HDG-HANOI - CÔNG TY TNHH MỘT THÀNH VIÊN SÀI GÒN CO.OP HÀ NỘI - 0304CPHN - Phiếu ngày (03/04/2026)</v>
      </c>
      <c r="V69" s="123"/>
      <c r="W69" s="123"/>
      <c r="X69" s="125" t="s">
        <v>600</v>
      </c>
      <c r="Y69" s="80" t="str">
        <f>VLOOKUP(X69,[1]TONG_SL!$A$1:$F$65536,2,0)</f>
        <v>Tai heo sốt thái 250g</v>
      </c>
      <c r="AA69" s="78" t="str">
        <f t="shared" si="12"/>
        <v>5111</v>
      </c>
      <c r="AB69" s="78" t="str">
        <f t="shared" si="13"/>
        <v>131</v>
      </c>
      <c r="AC69" s="78" t="str">
        <f>VLOOKUP(X69,[1]TONG_SL!$A$1:$F$65536,3,0)</f>
        <v>Hộp</v>
      </c>
      <c r="AD69" s="126">
        <v>4</v>
      </c>
      <c r="AF69" s="159"/>
      <c r="AK69" s="274"/>
      <c r="AN69" s="274"/>
    </row>
    <row r="70" spans="5:40" x14ac:dyDescent="0.25">
      <c r="E70" s="122">
        <v>46115</v>
      </c>
      <c r="F70" s="122">
        <v>46115</v>
      </c>
      <c r="G70" s="123" t="s">
        <v>15502</v>
      </c>
      <c r="H70" s="124">
        <f>E70</f>
        <v>46115</v>
      </c>
      <c r="I70" s="272" t="str">
        <f>IF(LEN("NKMB-"&amp;G70)&gt;20,"Quá 20 Ký tự","NKMB-"&amp;G70)</f>
        <v>NKMB-0304CPHN</v>
      </c>
      <c r="J70" s="123"/>
      <c r="K70" s="123"/>
      <c r="L70" s="123"/>
      <c r="M70" s="122"/>
      <c r="N70" s="138" t="s">
        <v>9885</v>
      </c>
      <c r="O70" s="272" t="str">
        <f>VLOOKUP(N70,[2]Ma_KH!$A$1:$R$65536,2,0)</f>
        <v>CÔNG TY TNHH MỘT THÀNH VIÊN SÀI GÒN CO.OP HÀ NỘI</v>
      </c>
      <c r="P70" s="123"/>
      <c r="Q70" s="123"/>
      <c r="R70" s="272" t="str">
        <f t="shared" si="14"/>
        <v>Hàng trả - COOP-HNI-HDG-HANOI - CÔNG TY TNHH MỘT THÀNH VIÊN SÀI GÒN CO.OP HÀ NỘI - 0304CPHN - Phiếu ngày (03/04/2026)</v>
      </c>
      <c r="S70" s="125" t="s">
        <v>1784</v>
      </c>
      <c r="T70" s="123"/>
      <c r="U70" s="123" t="str">
        <f t="shared" si="15"/>
        <v>Hàng trả - COOP-HNI-HDG-HANOI - CÔNG TY TNHH MỘT THÀNH VIÊN SÀI GÒN CO.OP HÀ NỘI - 0304CPHN - Phiếu ngày (03/04/2026)</v>
      </c>
      <c r="V70" s="123"/>
      <c r="W70" s="123"/>
      <c r="X70" s="125" t="s">
        <v>542</v>
      </c>
      <c r="Y70" s="80" t="str">
        <f>VLOOKUP(X70,[1]TONG_SL!$A$1:$F$65536,2,0)</f>
        <v>Chân giò heo muối 500g</v>
      </c>
      <c r="AA70" s="78" t="str">
        <f t="shared" si="12"/>
        <v>5111</v>
      </c>
      <c r="AB70" s="78" t="str">
        <f t="shared" si="13"/>
        <v>131</v>
      </c>
      <c r="AC70" s="78" t="str">
        <f>VLOOKUP(X70,[1]TONG_SL!$A$1:$F$65536,3,0)</f>
        <v>Túi</v>
      </c>
      <c r="AD70" s="126">
        <v>1</v>
      </c>
      <c r="AF70" s="159"/>
      <c r="AK70" s="274"/>
      <c r="AN70" s="274"/>
    </row>
    <row r="71" spans="5:40" x14ac:dyDescent="0.25">
      <c r="E71" s="122">
        <v>46115</v>
      </c>
      <c r="F71" s="122">
        <v>46115</v>
      </c>
      <c r="G71" s="123" t="s">
        <v>15503</v>
      </c>
      <c r="H71" s="124">
        <f t="shared" ref="H71:H85" si="16">E71</f>
        <v>46115</v>
      </c>
      <c r="I71" s="272" t="str">
        <f t="shared" ref="I71:I85" si="17">IF(LEN("NKMB-"&amp;G71)&gt;20,"Quá 20 Ký tự","NKMB-"&amp;G71)</f>
        <v>NKMB-030426PK0076</v>
      </c>
      <c r="J71" s="123"/>
      <c r="K71" s="123"/>
      <c r="L71" s="123"/>
      <c r="M71" s="122"/>
      <c r="N71" s="138" t="s">
        <v>12239</v>
      </c>
      <c r="O71" s="272" t="str">
        <f>VLOOKUP(N71,[2]Ma_KH!$A$1:$R$65536,2,0)</f>
        <v>Tmart03004 123.Quầy 282 Nguyễn Huy Tưởng</v>
      </c>
      <c r="P71" s="123"/>
      <c r="Q71" s="123"/>
      <c r="R71" s="272" t="str">
        <f t="shared" si="14"/>
        <v>Hàng trả - TMART-HNI-TXN-03004 - Tmart03004 123.Quầy 282 Nguyễn Huy Tưởng - 030426PK0076 - Phiếu ngày (03/04/2026)</v>
      </c>
      <c r="S71" s="125" t="s">
        <v>1784</v>
      </c>
      <c r="T71" s="123"/>
      <c r="U71" s="123" t="str">
        <f t="shared" si="15"/>
        <v>Hàng trả - TMART-HNI-TXN-03004 - Tmart03004 123.Quầy 282 Nguyễn Huy Tưởng - 030426PK0076 - Phiếu ngày (03/04/2026)</v>
      </c>
      <c r="V71" s="123"/>
      <c r="W71" s="123"/>
      <c r="X71" s="273" t="s">
        <v>15407</v>
      </c>
      <c r="Y71" s="80" t="str">
        <f>VLOOKUP(X71,[1]TONG_SL!$A$1:$F$65536,2,0)</f>
        <v>Gà muối hun cỏ xạ hương 500g</v>
      </c>
      <c r="AA71" s="78" t="str">
        <f t="shared" si="12"/>
        <v>5111</v>
      </c>
      <c r="AB71" s="78" t="str">
        <f t="shared" si="13"/>
        <v>131</v>
      </c>
      <c r="AC71" s="78" t="str">
        <f>VLOOKUP(X71,[1]TONG_SL!$A$1:$F$65536,3,0)</f>
        <v>Túi</v>
      </c>
      <c r="AD71" s="126">
        <v>2</v>
      </c>
      <c r="AF71" s="159"/>
      <c r="AK71" s="274"/>
      <c r="AN71" s="274"/>
    </row>
    <row r="72" spans="5:40" x14ac:dyDescent="0.25">
      <c r="E72" s="122">
        <v>46115</v>
      </c>
      <c r="F72" s="122">
        <v>46114</v>
      </c>
      <c r="G72" s="123" t="s">
        <v>15504</v>
      </c>
      <c r="H72" s="124">
        <f t="shared" si="16"/>
        <v>46115</v>
      </c>
      <c r="I72" s="272" t="str">
        <f t="shared" si="17"/>
        <v>NKMB-020426PK216</v>
      </c>
      <c r="J72" s="123"/>
      <c r="K72" s="123"/>
      <c r="L72" s="123"/>
      <c r="M72" s="122"/>
      <c r="N72" s="138" t="s">
        <v>12239</v>
      </c>
      <c r="O72" s="272" t="str">
        <f>VLOOKUP(N72,[2]Ma_KH!$A$1:$R$65536,2,0)</f>
        <v>Tmart03004 123.Quầy 282 Nguyễn Huy Tưởng</v>
      </c>
      <c r="P72" s="123"/>
      <c r="Q72" s="123"/>
      <c r="R72" s="272" t="str">
        <f t="shared" ref="R72:R85" si="18">"Hàng trả - "&amp;N72&amp;" - "&amp;O72&amp;" - "&amp;G72&amp;" - Phiếu ngày ("&amp;TEXT(F72,"dd/mm/yyyy")&amp;")"</f>
        <v>Hàng trả - TMART-HNI-TXN-03004 - Tmart03004 123.Quầy 282 Nguyễn Huy Tưởng - 020426PK216 - Phiếu ngày (02/04/2026)</v>
      </c>
      <c r="S72" s="125" t="s">
        <v>1784</v>
      </c>
      <c r="T72" s="123"/>
      <c r="U72" s="123" t="str">
        <f t="shared" ref="U72:U85" si="19">R72</f>
        <v>Hàng trả - TMART-HNI-TXN-03004 - Tmart03004 123.Quầy 282 Nguyễn Huy Tưởng - 020426PK216 - Phiếu ngày (02/04/2026)</v>
      </c>
      <c r="V72" s="123"/>
      <c r="W72" s="123"/>
      <c r="X72" s="125" t="s">
        <v>30</v>
      </c>
      <c r="Y72" s="80" t="str">
        <f>VLOOKUP(X72,[1]TONG_SL!$A$1:$F$65536,2,0)</f>
        <v>Gà muối 500g</v>
      </c>
      <c r="AA72" s="78" t="str">
        <f t="shared" si="12"/>
        <v>5111</v>
      </c>
      <c r="AB72" s="78" t="str">
        <f t="shared" si="13"/>
        <v>131</v>
      </c>
      <c r="AC72" s="78" t="str">
        <f>VLOOKUP(X72,[1]TONG_SL!$A$1:$F$65536,3,0)</f>
        <v>Túi</v>
      </c>
      <c r="AD72" s="126">
        <v>2</v>
      </c>
      <c r="AF72" s="159"/>
      <c r="AK72" s="274"/>
      <c r="AN72" s="274"/>
    </row>
    <row r="73" spans="5:40" x14ac:dyDescent="0.25">
      <c r="E73" s="122">
        <v>46115</v>
      </c>
      <c r="F73" s="122">
        <v>46115</v>
      </c>
      <c r="G73" s="123" t="s">
        <v>15505</v>
      </c>
      <c r="H73" s="124">
        <f t="shared" si="16"/>
        <v>46115</v>
      </c>
      <c r="I73" s="272" t="str">
        <f t="shared" si="17"/>
        <v>NKMB-030426PK0237</v>
      </c>
      <c r="J73" s="123"/>
      <c r="K73" s="123"/>
      <c r="L73" s="123"/>
      <c r="M73" s="122"/>
      <c r="N73" s="138" t="s">
        <v>12176</v>
      </c>
      <c r="O73" s="272" t="str">
        <f>VLOOKUP(N73,[2]Ma_KH!$A$1:$R$65536,2,0)</f>
        <v>Tmart00983 16. Quầy Xala, tòa nhà Hemisco, Xala</v>
      </c>
      <c r="P73" s="123"/>
      <c r="Q73" s="123"/>
      <c r="R73" s="272" t="str">
        <f t="shared" si="18"/>
        <v>Hàng trả - TMART-HNI-HDG-00983 - Tmart00983 16. Quầy Xala, tòa nhà Hemisco, Xala - 030426PK0237 - Phiếu ngày (03/04/2026)</v>
      </c>
      <c r="S73" s="125" t="s">
        <v>1784</v>
      </c>
      <c r="T73" s="123"/>
      <c r="U73" s="123" t="str">
        <f t="shared" si="19"/>
        <v>Hàng trả - TMART-HNI-HDG-00983 - Tmart00983 16. Quầy Xala, tòa nhà Hemisco, Xala - 030426PK0237 - Phiếu ngày (03/04/2026)</v>
      </c>
      <c r="V73" s="123"/>
      <c r="W73" s="123"/>
      <c r="X73" s="125" t="s">
        <v>32</v>
      </c>
      <c r="Y73" s="80" t="str">
        <f>VLOOKUP(X73,[1]TONG_SL!$A$1:$F$65536,2,0)</f>
        <v>Giò Tai Lưỡi Xào 250g</v>
      </c>
      <c r="AA73" s="78" t="str">
        <f t="shared" si="12"/>
        <v>5111</v>
      </c>
      <c r="AB73" s="78" t="str">
        <f t="shared" si="13"/>
        <v>131</v>
      </c>
      <c r="AC73" s="78" t="str">
        <f>VLOOKUP(X73,[1]TONG_SL!$A$1:$F$65536,3,0)</f>
        <v>Túi</v>
      </c>
      <c r="AD73" s="126">
        <v>2</v>
      </c>
      <c r="AF73" s="159"/>
      <c r="AK73" s="274"/>
      <c r="AN73" s="274"/>
    </row>
    <row r="74" spans="5:40" x14ac:dyDescent="0.25">
      <c r="E74" s="122">
        <v>46115</v>
      </c>
      <c r="F74" s="122">
        <v>46115</v>
      </c>
      <c r="G74" s="123" t="s">
        <v>15505</v>
      </c>
      <c r="H74" s="124">
        <f>E74</f>
        <v>46115</v>
      </c>
      <c r="I74" s="272" t="str">
        <f>IF(LEN("NKMB-"&amp;G74)&gt;20,"Quá 20 Ký tự","NKMB-"&amp;G74)</f>
        <v>NKMB-030426PK0237</v>
      </c>
      <c r="J74" s="123"/>
      <c r="K74" s="123"/>
      <c r="L74" s="123"/>
      <c r="M74" s="122"/>
      <c r="N74" s="138" t="s">
        <v>12176</v>
      </c>
      <c r="O74" s="272" t="str">
        <f>VLOOKUP(N74,[2]Ma_KH!$A$1:$R$65536,2,0)</f>
        <v>Tmart00983 16. Quầy Xala, tòa nhà Hemisco, Xala</v>
      </c>
      <c r="P74" s="123"/>
      <c r="Q74" s="123"/>
      <c r="R74" s="272" t="str">
        <f t="shared" si="18"/>
        <v>Hàng trả - TMART-HNI-HDG-00983 - Tmart00983 16. Quầy Xala, tòa nhà Hemisco, Xala - 030426PK0237 - Phiếu ngày (03/04/2026)</v>
      </c>
      <c r="S74" s="125" t="s">
        <v>1784</v>
      </c>
      <c r="T74" s="123"/>
      <c r="U74" s="123" t="str">
        <f t="shared" si="19"/>
        <v>Hàng trả - TMART-HNI-HDG-00983 - Tmart00983 16. Quầy Xala, tòa nhà Hemisco, Xala - 030426PK0237 - Phiếu ngày (03/04/2026)</v>
      </c>
      <c r="V74" s="123"/>
      <c r="W74" s="123"/>
      <c r="X74" s="125" t="s">
        <v>39</v>
      </c>
      <c r="Y74" s="80" t="str">
        <f>VLOOKUP(X74,[1]TONG_SL!$A$1:$F$65536,2,0)</f>
        <v>Chả nướng 300g</v>
      </c>
      <c r="AA74" s="78" t="str">
        <f t="shared" si="12"/>
        <v>5111</v>
      </c>
      <c r="AB74" s="78" t="str">
        <f t="shared" si="13"/>
        <v>131</v>
      </c>
      <c r="AC74" s="78" t="str">
        <f>VLOOKUP(X74,[1]TONG_SL!$A$1:$F$65536,3,0)</f>
        <v>Túi</v>
      </c>
      <c r="AD74" s="126">
        <v>2</v>
      </c>
      <c r="AF74" s="159"/>
      <c r="AK74" s="274"/>
      <c r="AN74" s="274"/>
    </row>
    <row r="75" spans="5:40" x14ac:dyDescent="0.25">
      <c r="E75" s="122">
        <v>46115</v>
      </c>
      <c r="F75" s="122">
        <v>46115</v>
      </c>
      <c r="G75" s="123" t="s">
        <v>15505</v>
      </c>
      <c r="H75" s="124">
        <f>E75</f>
        <v>46115</v>
      </c>
      <c r="I75" s="272" t="str">
        <f>IF(LEN("NKMB-"&amp;G75)&gt;20,"Quá 20 Ký tự","NKMB-"&amp;G75)</f>
        <v>NKMB-030426PK0237</v>
      </c>
      <c r="J75" s="123"/>
      <c r="K75" s="123"/>
      <c r="L75" s="123"/>
      <c r="M75" s="122"/>
      <c r="N75" s="138" t="s">
        <v>12176</v>
      </c>
      <c r="O75" s="272" t="str">
        <f>VLOOKUP(N75,[2]Ma_KH!$A$1:$R$65536,2,0)</f>
        <v>Tmart00983 16. Quầy Xala, tòa nhà Hemisco, Xala</v>
      </c>
      <c r="P75" s="123"/>
      <c r="Q75" s="123"/>
      <c r="R75" s="272" t="str">
        <f t="shared" si="18"/>
        <v>Hàng trả - TMART-HNI-HDG-00983 - Tmart00983 16. Quầy Xala, tòa nhà Hemisco, Xala - 030426PK0237 - Phiếu ngày (03/04/2026)</v>
      </c>
      <c r="S75" s="125" t="s">
        <v>1784</v>
      </c>
      <c r="T75" s="123"/>
      <c r="U75" s="123" t="str">
        <f t="shared" si="19"/>
        <v>Hàng trả - TMART-HNI-HDG-00983 - Tmart00983 16. Quầy Xala, tòa nhà Hemisco, Xala - 030426PK0237 - Phiếu ngày (03/04/2026)</v>
      </c>
      <c r="V75" s="123"/>
      <c r="W75" s="123"/>
      <c r="X75" s="125" t="s">
        <v>34</v>
      </c>
      <c r="Y75" s="80" t="str">
        <f>VLOOKUP(X75,[1]TONG_SL!$A$1:$F$65536,2,0)</f>
        <v>Tai heo muối 200g</v>
      </c>
      <c r="AA75" s="78" t="str">
        <f t="shared" si="12"/>
        <v>5111</v>
      </c>
      <c r="AB75" s="78" t="str">
        <f t="shared" si="13"/>
        <v>131</v>
      </c>
      <c r="AC75" s="78" t="str">
        <f>VLOOKUP(X75,[1]TONG_SL!$A$1:$F$65536,3,0)</f>
        <v>Túi</v>
      </c>
      <c r="AD75" s="126">
        <v>2</v>
      </c>
      <c r="AF75" s="159"/>
      <c r="AK75" s="274"/>
      <c r="AN75" s="274"/>
    </row>
    <row r="76" spans="5:40" x14ac:dyDescent="0.25">
      <c r="E76" s="122">
        <v>46115</v>
      </c>
      <c r="F76" s="122">
        <v>46115</v>
      </c>
      <c r="G76" s="123" t="s">
        <v>15505</v>
      </c>
      <c r="H76" s="124">
        <f>E76</f>
        <v>46115</v>
      </c>
      <c r="I76" s="272" t="str">
        <f>IF(LEN("NKMB-"&amp;G76)&gt;20,"Quá 20 Ký tự","NKMB-"&amp;G76)</f>
        <v>NKMB-030426PK0237</v>
      </c>
      <c r="J76" s="123"/>
      <c r="K76" s="123"/>
      <c r="L76" s="123"/>
      <c r="M76" s="122"/>
      <c r="N76" s="138" t="s">
        <v>12176</v>
      </c>
      <c r="O76" s="272" t="str">
        <f>VLOOKUP(N76,[2]Ma_KH!$A$1:$R$65536,2,0)</f>
        <v>Tmart00983 16. Quầy Xala, tòa nhà Hemisco, Xala</v>
      </c>
      <c r="P76" s="123"/>
      <c r="Q76" s="123"/>
      <c r="R76" s="272" t="str">
        <f t="shared" si="18"/>
        <v>Hàng trả - TMART-HNI-HDG-00983 - Tmart00983 16. Quầy Xala, tòa nhà Hemisco, Xala - 030426PK0237 - Phiếu ngày (03/04/2026)</v>
      </c>
      <c r="S76" s="125" t="s">
        <v>1784</v>
      </c>
      <c r="T76" s="123"/>
      <c r="U76" s="123" t="str">
        <f t="shared" si="19"/>
        <v>Hàng trả - TMART-HNI-HDG-00983 - Tmart00983 16. Quầy Xala, tòa nhà Hemisco, Xala - 030426PK0237 - Phiếu ngày (03/04/2026)</v>
      </c>
      <c r="V76" s="123"/>
      <c r="W76" s="123"/>
      <c r="X76" s="125" t="s">
        <v>48</v>
      </c>
      <c r="Y76" s="80" t="str">
        <f>VLOOKUP(X76,[1]TONG_SL!$A$1:$F$65536,2,0)</f>
        <v>Mọc Nấm Hương 250g</v>
      </c>
      <c r="AA76" s="78" t="str">
        <f t="shared" si="12"/>
        <v>5111</v>
      </c>
      <c r="AB76" s="78" t="str">
        <f t="shared" si="13"/>
        <v>131</v>
      </c>
      <c r="AC76" s="78" t="str">
        <f>VLOOKUP(X76,[1]TONG_SL!$A$1:$F$65536,3,0)</f>
        <v>Túi</v>
      </c>
      <c r="AD76" s="126">
        <v>3</v>
      </c>
      <c r="AF76" s="159"/>
      <c r="AK76" s="274"/>
      <c r="AN76" s="274"/>
    </row>
    <row r="77" spans="5:40" x14ac:dyDescent="0.25">
      <c r="E77" s="122">
        <v>46115</v>
      </c>
      <c r="F77" s="122">
        <v>46115</v>
      </c>
      <c r="G77" s="123" t="s">
        <v>15506</v>
      </c>
      <c r="H77" s="124">
        <f t="shared" si="16"/>
        <v>46115</v>
      </c>
      <c r="I77" s="272" t="str">
        <f t="shared" si="17"/>
        <v>NKMB-030426PK0239</v>
      </c>
      <c r="J77" s="123"/>
      <c r="K77" s="123"/>
      <c r="L77" s="123"/>
      <c r="M77" s="122"/>
      <c r="N77" s="138" t="s">
        <v>12176</v>
      </c>
      <c r="O77" s="272" t="str">
        <f>VLOOKUP(N77,[2]Ma_KH!$A$1:$R$65536,2,0)</f>
        <v>Tmart00983 16. Quầy Xala, tòa nhà Hemisco, Xala</v>
      </c>
      <c r="P77" s="123"/>
      <c r="Q77" s="123"/>
      <c r="R77" s="272" t="str">
        <f t="shared" si="18"/>
        <v>Hàng trả - TMART-HNI-HDG-00983 - Tmart00983 16. Quầy Xala, tòa nhà Hemisco, Xala - 030426PK0239 - Phiếu ngày (03/04/2026)</v>
      </c>
      <c r="S77" s="125" t="s">
        <v>1784</v>
      </c>
      <c r="T77" s="123"/>
      <c r="U77" s="123" t="str">
        <f t="shared" si="19"/>
        <v>Hàng trả - TMART-HNI-HDG-00983 - Tmart00983 16. Quầy Xala, tòa nhà Hemisco, Xala - 030426PK0239 - Phiếu ngày (03/04/2026)</v>
      </c>
      <c r="V77" s="123"/>
      <c r="W77" s="123"/>
      <c r="X77" s="125" t="s">
        <v>34</v>
      </c>
      <c r="Y77" s="80" t="str">
        <f>VLOOKUP(X77,[1]TONG_SL!$A$1:$F$65536,2,0)</f>
        <v>Tai heo muối 200g</v>
      </c>
      <c r="AA77" s="78" t="str">
        <f t="shared" si="12"/>
        <v>5111</v>
      </c>
      <c r="AB77" s="78" t="str">
        <f t="shared" si="13"/>
        <v>131</v>
      </c>
      <c r="AC77" s="78" t="str">
        <f>VLOOKUP(X77,[1]TONG_SL!$A$1:$F$65536,3,0)</f>
        <v>Túi</v>
      </c>
      <c r="AD77" s="126">
        <v>1</v>
      </c>
      <c r="AF77" s="159"/>
      <c r="AK77" s="274"/>
      <c r="AN77" s="274"/>
    </row>
    <row r="78" spans="5:40" x14ac:dyDescent="0.25">
      <c r="E78" s="122">
        <v>46115</v>
      </c>
      <c r="F78" s="122">
        <v>46115</v>
      </c>
      <c r="G78" s="123" t="s">
        <v>15506</v>
      </c>
      <c r="H78" s="124">
        <f>E78</f>
        <v>46115</v>
      </c>
      <c r="I78" s="272" t="str">
        <f>IF(LEN("NKMB-"&amp;G78)&gt;20,"Quá 20 Ký tự","NKMB-"&amp;G78)</f>
        <v>NKMB-030426PK0239</v>
      </c>
      <c r="J78" s="123"/>
      <c r="K78" s="123"/>
      <c r="L78" s="123"/>
      <c r="M78" s="122"/>
      <c r="N78" s="138" t="s">
        <v>12176</v>
      </c>
      <c r="O78" s="272" t="str">
        <f>VLOOKUP(N78,[2]Ma_KH!$A$1:$R$65536,2,0)</f>
        <v>Tmart00983 16. Quầy Xala, tòa nhà Hemisco, Xala</v>
      </c>
      <c r="P78" s="123"/>
      <c r="Q78" s="123"/>
      <c r="R78" s="272" t="str">
        <f t="shared" si="18"/>
        <v>Hàng trả - TMART-HNI-HDG-00983 - Tmart00983 16. Quầy Xala, tòa nhà Hemisco, Xala - 030426PK0239 - Phiếu ngày (03/04/2026)</v>
      </c>
      <c r="S78" s="125" t="s">
        <v>1784</v>
      </c>
      <c r="T78" s="123"/>
      <c r="U78" s="123" t="str">
        <f t="shared" si="19"/>
        <v>Hàng trả - TMART-HNI-HDG-00983 - Tmart00983 16. Quầy Xala, tòa nhà Hemisco, Xala - 030426PK0239 - Phiếu ngày (03/04/2026)</v>
      </c>
      <c r="V78" s="123"/>
      <c r="W78" s="123"/>
      <c r="X78" s="125" t="s">
        <v>553</v>
      </c>
      <c r="Y78" s="80" t="str">
        <f>VLOOKUP(X78,[1]TONG_SL!$A$1:$F$65536,2,0)</f>
        <v>Gà muối hun khói 300g</v>
      </c>
      <c r="AA78" s="78" t="str">
        <f t="shared" si="12"/>
        <v>5111</v>
      </c>
      <c r="AB78" s="78" t="str">
        <f t="shared" si="13"/>
        <v>131</v>
      </c>
      <c r="AC78" s="78" t="str">
        <f>VLOOKUP(X78,[1]TONG_SL!$A$1:$F$65536,3,0)</f>
        <v>Túi</v>
      </c>
      <c r="AD78" s="126">
        <v>2</v>
      </c>
      <c r="AF78" s="159"/>
      <c r="AK78" s="274"/>
      <c r="AN78" s="274"/>
    </row>
    <row r="79" spans="5:40" x14ac:dyDescent="0.25">
      <c r="E79" s="122">
        <v>46115</v>
      </c>
      <c r="F79" s="122">
        <v>46115</v>
      </c>
      <c r="G79" s="123" t="s">
        <v>15506</v>
      </c>
      <c r="H79" s="124">
        <f>E79</f>
        <v>46115</v>
      </c>
      <c r="I79" s="272" t="str">
        <f>IF(LEN("NKMB-"&amp;G79)&gt;20,"Quá 20 Ký tự","NKMB-"&amp;G79)</f>
        <v>NKMB-030426PK0239</v>
      </c>
      <c r="J79" s="123"/>
      <c r="K79" s="123"/>
      <c r="L79" s="123"/>
      <c r="M79" s="122"/>
      <c r="N79" s="138" t="s">
        <v>12176</v>
      </c>
      <c r="O79" s="272" t="str">
        <f>VLOOKUP(N79,[2]Ma_KH!$A$1:$R$65536,2,0)</f>
        <v>Tmart00983 16. Quầy Xala, tòa nhà Hemisco, Xala</v>
      </c>
      <c r="P79" s="123"/>
      <c r="Q79" s="123"/>
      <c r="R79" s="272" t="str">
        <f t="shared" si="18"/>
        <v>Hàng trả - TMART-HNI-HDG-00983 - Tmart00983 16. Quầy Xala, tòa nhà Hemisco, Xala - 030426PK0239 - Phiếu ngày (03/04/2026)</v>
      </c>
      <c r="S79" s="125" t="s">
        <v>1784</v>
      </c>
      <c r="T79" s="123"/>
      <c r="U79" s="123" t="str">
        <f t="shared" si="19"/>
        <v>Hàng trả - TMART-HNI-HDG-00983 - Tmart00983 16. Quầy Xala, tòa nhà Hemisco, Xala - 030426PK0239 - Phiếu ngày (03/04/2026)</v>
      </c>
      <c r="V79" s="123"/>
      <c r="W79" s="123"/>
      <c r="X79" s="273" t="s">
        <v>15407</v>
      </c>
      <c r="Y79" s="80" t="str">
        <f>VLOOKUP(X79,[1]TONG_SL!$A$1:$F$65536,2,0)</f>
        <v>Gà muối hun cỏ xạ hương 500g</v>
      </c>
      <c r="AA79" s="78" t="str">
        <f t="shared" si="12"/>
        <v>5111</v>
      </c>
      <c r="AB79" s="78" t="str">
        <f t="shared" si="13"/>
        <v>131</v>
      </c>
      <c r="AC79" s="78" t="str">
        <f>VLOOKUP(X79,[1]TONG_SL!$A$1:$F$65536,3,0)</f>
        <v>Túi</v>
      </c>
      <c r="AD79" s="126">
        <v>1</v>
      </c>
      <c r="AF79" s="159"/>
      <c r="AK79" s="274"/>
      <c r="AN79" s="274"/>
    </row>
    <row r="80" spans="5:40" x14ac:dyDescent="0.25">
      <c r="E80" s="122">
        <v>46115</v>
      </c>
      <c r="F80" s="122">
        <v>46115</v>
      </c>
      <c r="G80" s="123" t="s">
        <v>15507</v>
      </c>
      <c r="H80" s="124">
        <f t="shared" si="16"/>
        <v>46115</v>
      </c>
      <c r="I80" s="272" t="str">
        <f t="shared" si="17"/>
        <v>NKMB-030426PK0242</v>
      </c>
      <c r="J80" s="123"/>
      <c r="K80" s="123"/>
      <c r="L80" s="123"/>
      <c r="M80" s="122"/>
      <c r="N80" s="138" t="s">
        <v>12179</v>
      </c>
      <c r="O80" s="272" t="str">
        <f>VLOOKUP(N80,[2]Ma_KH!$A$1:$R$65536,2,0)</f>
        <v>Tmart00995 25. Quầy CT2 - KĐT Xala</v>
      </c>
      <c r="P80" s="123"/>
      <c r="Q80" s="123"/>
      <c r="R80" s="272" t="str">
        <f t="shared" si="18"/>
        <v>Hàng trả - TMART-HNI-HDG-00995 - Tmart00995 25. Quầy CT2 - KĐT Xala - 030426PK0242 - Phiếu ngày (03/04/2026)</v>
      </c>
      <c r="S80" s="125" t="s">
        <v>1784</v>
      </c>
      <c r="T80" s="123"/>
      <c r="U80" s="123" t="str">
        <f t="shared" si="19"/>
        <v>Hàng trả - TMART-HNI-HDG-00995 - Tmart00995 25. Quầy CT2 - KĐT Xala - 030426PK0242 - Phiếu ngày (03/04/2026)</v>
      </c>
      <c r="V80" s="123"/>
      <c r="W80" s="123"/>
      <c r="X80" s="273" t="s">
        <v>15407</v>
      </c>
      <c r="Y80" s="80" t="str">
        <f>VLOOKUP(X80,[1]TONG_SL!$A$1:$F$65536,2,0)</f>
        <v>Gà muối hun cỏ xạ hương 500g</v>
      </c>
      <c r="AA80" s="78" t="str">
        <f t="shared" si="12"/>
        <v>5111</v>
      </c>
      <c r="AB80" s="78" t="str">
        <f t="shared" si="13"/>
        <v>131</v>
      </c>
      <c r="AC80" s="78" t="str">
        <f>VLOOKUP(X80,[1]TONG_SL!$A$1:$F$65536,3,0)</f>
        <v>Túi</v>
      </c>
      <c r="AD80" s="126">
        <v>1</v>
      </c>
      <c r="AF80" s="159"/>
      <c r="AK80" s="274"/>
      <c r="AN80" s="274"/>
    </row>
    <row r="81" spans="1:47" x14ac:dyDescent="0.25">
      <c r="E81" s="122">
        <v>46115</v>
      </c>
      <c r="F81" s="122">
        <v>46115</v>
      </c>
      <c r="G81" s="123" t="s">
        <v>15508</v>
      </c>
      <c r="H81" s="124">
        <f t="shared" si="16"/>
        <v>46115</v>
      </c>
      <c r="I81" s="272" t="str">
        <f t="shared" si="17"/>
        <v>NKMB-0304KMARKET0005</v>
      </c>
      <c r="J81" s="123"/>
      <c r="K81" s="123"/>
      <c r="L81" s="123"/>
      <c r="M81" s="122"/>
      <c r="N81" s="138" t="s">
        <v>11216</v>
      </c>
      <c r="O81" s="272" t="str">
        <f>VLOOKUP(N81,[2]Ma_KH!$A$1:$R$65536,2,0)</f>
        <v>K-Market 17T3</v>
      </c>
      <c r="P81" s="123"/>
      <c r="Q81" s="123"/>
      <c r="R81" s="272" t="str">
        <f t="shared" si="18"/>
        <v>Hàng trả - KMARKET-HNI-CGY-0005 - K-Market 17T3 - 0304KMARKET0005 - Phiếu ngày (03/04/2026)</v>
      </c>
      <c r="S81" s="125" t="s">
        <v>1784</v>
      </c>
      <c r="T81" s="123"/>
      <c r="U81" s="123" t="str">
        <f t="shared" si="19"/>
        <v>Hàng trả - KMARKET-HNI-CGY-0005 - K-Market 17T3 - 0304KMARKET0005 - Phiếu ngày (03/04/2026)</v>
      </c>
      <c r="V81" s="123"/>
      <c r="W81" s="123"/>
      <c r="X81" s="125" t="s">
        <v>46</v>
      </c>
      <c r="Y81" s="80" t="str">
        <f>VLOOKUP(X81,[1]TONG_SL!$A$1:$F$65536,2,0)</f>
        <v>Giò sụn gà 250g</v>
      </c>
      <c r="AA81" s="78" t="str">
        <f t="shared" si="12"/>
        <v>5111</v>
      </c>
      <c r="AB81" s="78" t="str">
        <f t="shared" si="13"/>
        <v>131</v>
      </c>
      <c r="AC81" s="78" t="str">
        <f>VLOOKUP(X81,[1]TONG_SL!$A$1:$F$65536,3,0)</f>
        <v>Túi</v>
      </c>
      <c r="AD81" s="126">
        <v>3</v>
      </c>
      <c r="AF81" s="159"/>
      <c r="AK81" s="274"/>
      <c r="AN81" s="274"/>
    </row>
    <row r="82" spans="1:47" x14ac:dyDescent="0.25">
      <c r="E82" s="122">
        <v>46115</v>
      </c>
      <c r="F82" s="122">
        <v>46115</v>
      </c>
      <c r="G82" s="123" t="s">
        <v>15508</v>
      </c>
      <c r="H82" s="124">
        <f>E82</f>
        <v>46115</v>
      </c>
      <c r="I82" s="272" t="str">
        <f>IF(LEN("NKMB-"&amp;G82)&gt;20,"Quá 20 Ký tự","NKMB-"&amp;G82)</f>
        <v>NKMB-0304KMARKET0005</v>
      </c>
      <c r="J82" s="123"/>
      <c r="K82" s="123"/>
      <c r="L82" s="123"/>
      <c r="M82" s="122"/>
      <c r="N82" s="138" t="s">
        <v>11216</v>
      </c>
      <c r="O82" s="272" t="str">
        <f>VLOOKUP(N82,[2]Ma_KH!$A$1:$R$65536,2,0)</f>
        <v>K-Market 17T3</v>
      </c>
      <c r="P82" s="123"/>
      <c r="Q82" s="123"/>
      <c r="R82" s="272" t="str">
        <f t="shared" si="18"/>
        <v>Hàng trả - KMARKET-HNI-CGY-0005 - K-Market 17T3 - 0304KMARKET0005 - Phiếu ngày (03/04/2026)</v>
      </c>
      <c r="S82" s="125" t="s">
        <v>1784</v>
      </c>
      <c r="T82" s="123"/>
      <c r="U82" s="123" t="str">
        <f t="shared" si="19"/>
        <v>Hàng trả - KMARKET-HNI-CGY-0005 - K-Market 17T3 - 0304KMARKET0005 - Phiếu ngày (03/04/2026)</v>
      </c>
      <c r="V82" s="123"/>
      <c r="W82" s="123"/>
      <c r="X82" s="125" t="s">
        <v>39</v>
      </c>
      <c r="Y82" s="80" t="str">
        <f>VLOOKUP(X82,[1]TONG_SL!$A$1:$F$65536,2,0)</f>
        <v>Chả nướng 300g</v>
      </c>
      <c r="AA82" s="78" t="str">
        <f t="shared" si="12"/>
        <v>5111</v>
      </c>
      <c r="AB82" s="78" t="str">
        <f t="shared" si="13"/>
        <v>131</v>
      </c>
      <c r="AC82" s="78" t="str">
        <f>VLOOKUP(X82,[1]TONG_SL!$A$1:$F$65536,3,0)</f>
        <v>Túi</v>
      </c>
      <c r="AD82" s="126">
        <v>1</v>
      </c>
      <c r="AF82" s="159"/>
      <c r="AK82" s="274"/>
      <c r="AN82" s="274"/>
    </row>
    <row r="83" spans="1:47" x14ac:dyDescent="0.25">
      <c r="E83" s="122">
        <v>46115</v>
      </c>
      <c r="F83" s="122">
        <v>46115</v>
      </c>
      <c r="G83" s="123" t="s">
        <v>15508</v>
      </c>
      <c r="H83" s="124">
        <f>E83</f>
        <v>46115</v>
      </c>
      <c r="I83" s="272" t="str">
        <f>IF(LEN("NKMB-"&amp;G83)&gt;20,"Quá 20 Ký tự","NKMB-"&amp;G83)</f>
        <v>NKMB-0304KMARKET0005</v>
      </c>
      <c r="J83" s="123"/>
      <c r="K83" s="123"/>
      <c r="L83" s="123"/>
      <c r="M83" s="122"/>
      <c r="N83" s="138" t="s">
        <v>11216</v>
      </c>
      <c r="O83" s="272" t="str">
        <f>VLOOKUP(N83,[2]Ma_KH!$A$1:$R$65536,2,0)</f>
        <v>K-Market 17T3</v>
      </c>
      <c r="P83" s="123"/>
      <c r="Q83" s="123"/>
      <c r="R83" s="272" t="str">
        <f t="shared" si="18"/>
        <v>Hàng trả - KMARKET-HNI-CGY-0005 - K-Market 17T3 - 0304KMARKET0005 - Phiếu ngày (03/04/2026)</v>
      </c>
      <c r="S83" s="125" t="s">
        <v>1784</v>
      </c>
      <c r="T83" s="123"/>
      <c r="U83" s="123" t="str">
        <f t="shared" si="19"/>
        <v>Hàng trả - KMARKET-HNI-CGY-0005 - K-Market 17T3 - 0304KMARKET0005 - Phiếu ngày (03/04/2026)</v>
      </c>
      <c r="V83" s="123"/>
      <c r="W83" s="123"/>
      <c r="X83" s="125" t="s">
        <v>30</v>
      </c>
      <c r="Y83" s="80" t="str">
        <f>VLOOKUP(X83,[1]TONG_SL!$A$1:$F$65536,2,0)</f>
        <v>Gà muối 500g</v>
      </c>
      <c r="AA83" s="78" t="str">
        <f t="shared" si="12"/>
        <v>5111</v>
      </c>
      <c r="AB83" s="78" t="str">
        <f t="shared" si="13"/>
        <v>131</v>
      </c>
      <c r="AC83" s="78" t="str">
        <f>VLOOKUP(X83,[1]TONG_SL!$A$1:$F$65536,3,0)</f>
        <v>Túi</v>
      </c>
      <c r="AD83" s="126">
        <v>2</v>
      </c>
      <c r="AF83" s="159"/>
      <c r="AK83" s="274"/>
      <c r="AN83" s="274"/>
    </row>
    <row r="84" spans="1:47" x14ac:dyDescent="0.25">
      <c r="A84" s="120"/>
      <c r="B84" s="121"/>
      <c r="C84" s="121"/>
      <c r="D84" s="121"/>
      <c r="E84" s="122">
        <v>46115</v>
      </c>
      <c r="F84" s="122">
        <v>46115</v>
      </c>
      <c r="G84" s="123" t="s">
        <v>15509</v>
      </c>
      <c r="H84" s="124">
        <f t="shared" si="16"/>
        <v>46115</v>
      </c>
      <c r="I84" s="272" t="str">
        <f t="shared" si="17"/>
        <v>NKMB-0304S78</v>
      </c>
      <c r="J84" s="123"/>
      <c r="K84" s="123"/>
      <c r="L84" s="123"/>
      <c r="M84" s="122"/>
      <c r="N84" s="275" t="s">
        <v>7502</v>
      </c>
      <c r="O84" s="272" t="str">
        <f>VLOOKUP(N84,[2]Ma_KH!$A$1:$R$65536,2,0)</f>
        <v>SOI 78- XaLa</v>
      </c>
      <c r="P84" s="123"/>
      <c r="Q84" s="123"/>
      <c r="R84" s="272" t="str">
        <f t="shared" si="18"/>
        <v>Hàng trả - SOI-HNI-HDG-S78 - SOI 78- XaLa - 0304S78 - Phiếu ngày (03/04/2026)</v>
      </c>
      <c r="S84" s="125" t="s">
        <v>1784</v>
      </c>
      <c r="T84" s="123"/>
      <c r="U84" s="123" t="str">
        <f t="shared" si="19"/>
        <v>Hàng trả - SOI-HNI-HDG-S78 - SOI 78- XaLa - 0304S78 - Phiếu ngày (03/04/2026)</v>
      </c>
      <c r="V84" s="123"/>
      <c r="W84" s="123"/>
      <c r="X84" s="125" t="s">
        <v>30</v>
      </c>
      <c r="Y84" s="123" t="str">
        <f>VLOOKUP(X84,[1]TONG_SL!$A$1:$F$65536,2,0)</f>
        <v>Gà muối 500g</v>
      </c>
      <c r="Z84" s="121"/>
      <c r="AA84" s="121" t="str">
        <f t="shared" si="12"/>
        <v>5111</v>
      </c>
      <c r="AB84" s="121" t="str">
        <f t="shared" si="13"/>
        <v>131</v>
      </c>
      <c r="AC84" s="121" t="str">
        <f>VLOOKUP(X84,[1]TONG_SL!$A$1:$F$65536,3,0)</f>
        <v>Túi</v>
      </c>
      <c r="AD84" s="126">
        <v>2</v>
      </c>
      <c r="AE84" s="126"/>
      <c r="AF84" s="160"/>
      <c r="AG84" s="127"/>
      <c r="AH84" s="126"/>
      <c r="AI84" s="128"/>
      <c r="AJ84" s="276"/>
      <c r="AK84" s="129"/>
      <c r="AL84" s="126"/>
      <c r="AM84" s="128"/>
      <c r="AN84" s="129"/>
      <c r="AO84" s="276"/>
      <c r="AP84" s="130"/>
      <c r="AQ84" s="130"/>
      <c r="AR84" s="130"/>
      <c r="AS84" s="130"/>
      <c r="AT84" s="130"/>
      <c r="AU84" s="276"/>
    </row>
    <row r="85" spans="1:47" x14ac:dyDescent="0.25">
      <c r="E85" s="122">
        <v>46116</v>
      </c>
      <c r="F85" s="122">
        <v>46116</v>
      </c>
      <c r="G85" s="123" t="s">
        <v>15588</v>
      </c>
      <c r="H85" s="124">
        <f t="shared" si="16"/>
        <v>46116</v>
      </c>
      <c r="I85" s="272" t="str">
        <f t="shared" si="17"/>
        <v>NKMB-040426pk0131</v>
      </c>
      <c r="J85" s="123"/>
      <c r="K85" s="123"/>
      <c r="L85" s="123"/>
      <c r="M85" s="122"/>
      <c r="N85" s="138" t="s">
        <v>12241</v>
      </c>
      <c r="O85" s="272" t="str">
        <f>VLOOKUP(N85,[2]Ma_KH!$A$1:$R$65536,2,0)</f>
        <v>Tmart01051 71. Quầy Hưng Yên</v>
      </c>
      <c r="P85" s="123"/>
      <c r="Q85" s="123"/>
      <c r="R85" s="272" t="str">
        <f t="shared" si="18"/>
        <v>Hàng trả - TMART-HYN-01-01051 - Tmart01051 71. Quầy Hưng Yên - 040426pk0131 - Phiếu ngày (04/04/2026)</v>
      </c>
      <c r="S85" s="125" t="s">
        <v>1769</v>
      </c>
      <c r="T85" s="123"/>
      <c r="U85" s="123" t="str">
        <f t="shared" si="19"/>
        <v>Hàng trả - TMART-HYN-01-01051 - Tmart01051 71. Quầy Hưng Yên - 040426pk0131 - Phiếu ngày (04/04/2026)</v>
      </c>
      <c r="V85" s="123"/>
      <c r="W85" s="123"/>
      <c r="X85" s="125" t="s">
        <v>52</v>
      </c>
      <c r="Y85" s="80" t="str">
        <f>VLOOKUP(X85,[1]TONG_SL!$A$1:$F$65536,2,0)</f>
        <v>Gà xì dầu 500g</v>
      </c>
      <c r="AA85" s="78" t="str">
        <f t="shared" ref="AA85:AA95" si="20">IF(X85="","","5111")</f>
        <v>5111</v>
      </c>
      <c r="AB85" s="78" t="str">
        <f t="shared" ref="AB85:AB95" si="21">IF(X85="","","131")</f>
        <v>131</v>
      </c>
      <c r="AC85" s="78" t="str">
        <f>VLOOKUP(X85,[1]TONG_SL!$A$1:$F$65536,3,0)</f>
        <v>Túi</v>
      </c>
      <c r="AD85" s="126">
        <v>1</v>
      </c>
      <c r="AF85" s="159"/>
      <c r="AK85" s="274"/>
      <c r="AN85" s="274"/>
    </row>
    <row r="86" spans="1:47" x14ac:dyDescent="0.25">
      <c r="E86" s="122">
        <v>46116</v>
      </c>
      <c r="F86" s="122">
        <v>46116</v>
      </c>
      <c r="G86" s="123" t="s">
        <v>15588</v>
      </c>
      <c r="H86" s="124">
        <f>E86</f>
        <v>46116</v>
      </c>
      <c r="I86" s="272" t="str">
        <f>IF(LEN("NKMB-"&amp;G86)&gt;20,"Quá 20 Ký tự","NKMB-"&amp;G86)</f>
        <v>NKMB-040426pk0131</v>
      </c>
      <c r="J86" s="123"/>
      <c r="K86" s="123"/>
      <c r="L86" s="123"/>
      <c r="M86" s="122"/>
      <c r="N86" s="138" t="s">
        <v>12241</v>
      </c>
      <c r="O86" s="272" t="str">
        <f>VLOOKUP(N86,[2]Ma_KH!$A$1:$R$65536,2,0)</f>
        <v>Tmart01051 71. Quầy Hưng Yên</v>
      </c>
      <c r="P86" s="123"/>
      <c r="Q86" s="123"/>
      <c r="R86" s="272" t="str">
        <f>"Hàng trả - "&amp;N86&amp;" - "&amp;O86&amp;" - "&amp;G86&amp;" - Phiếu ngày ("&amp;TEXT(F86,"dd/mm/yyyy")&amp;")"</f>
        <v>Hàng trả - TMART-HYN-01-01051 - Tmart01051 71. Quầy Hưng Yên - 040426pk0131 - Phiếu ngày (04/04/2026)</v>
      </c>
      <c r="S86" s="125" t="s">
        <v>1769</v>
      </c>
      <c r="T86" s="123"/>
      <c r="U86" s="123" t="str">
        <f>R86</f>
        <v>Hàng trả - TMART-HYN-01-01051 - Tmart01051 71. Quầy Hưng Yên - 040426pk0131 - Phiếu ngày (04/04/2026)</v>
      </c>
      <c r="V86" s="123"/>
      <c r="W86" s="123"/>
      <c r="X86" s="125" t="s">
        <v>542</v>
      </c>
      <c r="Y86" s="80" t="str">
        <f>VLOOKUP(X86,[1]TONG_SL!$A$1:$F$65536,2,0)</f>
        <v>Chân giò heo muối 500g</v>
      </c>
      <c r="AA86" s="78" t="str">
        <f t="shared" si="20"/>
        <v>5111</v>
      </c>
      <c r="AB86" s="78" t="str">
        <f t="shared" si="21"/>
        <v>131</v>
      </c>
      <c r="AC86" s="78" t="str">
        <f>VLOOKUP(X86,[1]TONG_SL!$A$1:$F$65536,3,0)</f>
        <v>Túi</v>
      </c>
      <c r="AD86" s="126">
        <v>1</v>
      </c>
      <c r="AF86" s="159"/>
      <c r="AK86" s="274"/>
      <c r="AN86" s="274"/>
    </row>
    <row r="87" spans="1:47" x14ac:dyDescent="0.25">
      <c r="E87" s="122">
        <v>46116</v>
      </c>
      <c r="F87" s="122">
        <v>46116</v>
      </c>
      <c r="G87" s="123" t="s">
        <v>15588</v>
      </c>
      <c r="H87" s="124">
        <f>E87</f>
        <v>46116</v>
      </c>
      <c r="I87" s="272" t="str">
        <f>IF(LEN("NKMB-"&amp;G87)&gt;20,"Quá 20 Ký tự","NKMB-"&amp;G87)</f>
        <v>NKMB-040426pk0131</v>
      </c>
      <c r="J87" s="123"/>
      <c r="K87" s="123"/>
      <c r="L87" s="123"/>
      <c r="M87" s="122"/>
      <c r="N87" s="138" t="s">
        <v>12241</v>
      </c>
      <c r="O87" s="272" t="str">
        <f>VLOOKUP(N87,[2]Ma_KH!$A$1:$R$65536,2,0)</f>
        <v>Tmart01051 71. Quầy Hưng Yên</v>
      </c>
      <c r="P87" s="123"/>
      <c r="Q87" s="123"/>
      <c r="R87" s="272" t="str">
        <f>"Hàng trả - "&amp;N87&amp;" - "&amp;O87&amp;" - "&amp;G87&amp;" - Phiếu ngày ("&amp;TEXT(F87,"dd/mm/yyyy")&amp;")"</f>
        <v>Hàng trả - TMART-HYN-01-01051 - Tmart01051 71. Quầy Hưng Yên - 040426pk0131 - Phiếu ngày (04/04/2026)</v>
      </c>
      <c r="S87" s="125" t="s">
        <v>1769</v>
      </c>
      <c r="T87" s="123"/>
      <c r="U87" s="123" t="str">
        <f>R87</f>
        <v>Hàng trả - TMART-HYN-01-01051 - Tmart01051 71. Quầy Hưng Yên - 040426pk0131 - Phiếu ngày (04/04/2026)</v>
      </c>
      <c r="V87" s="123"/>
      <c r="W87" s="123"/>
      <c r="X87" s="125" t="s">
        <v>30</v>
      </c>
      <c r="Y87" s="80" t="str">
        <f>VLOOKUP(X87,[1]TONG_SL!$A$1:$F$65536,2,0)</f>
        <v>Gà muối 500g</v>
      </c>
      <c r="AA87" s="78" t="str">
        <f t="shared" si="20"/>
        <v>5111</v>
      </c>
      <c r="AB87" s="78" t="str">
        <f t="shared" si="21"/>
        <v>131</v>
      </c>
      <c r="AC87" s="78" t="str">
        <f>VLOOKUP(X87,[1]TONG_SL!$A$1:$F$65536,3,0)</f>
        <v>Túi</v>
      </c>
      <c r="AD87" s="126">
        <v>1</v>
      </c>
      <c r="AF87" s="159"/>
      <c r="AK87" s="274"/>
      <c r="AN87" s="274"/>
    </row>
    <row r="88" spans="1:47" x14ac:dyDescent="0.25">
      <c r="E88" s="122">
        <v>46116</v>
      </c>
      <c r="F88" s="122">
        <v>46116</v>
      </c>
      <c r="G88" s="123" t="s">
        <v>15588</v>
      </c>
      <c r="H88" s="124">
        <f>E88</f>
        <v>46116</v>
      </c>
      <c r="I88" s="272" t="str">
        <f>IF(LEN("NKMB-"&amp;G88)&gt;20,"Quá 20 Ký tự","NKMB-"&amp;G88)</f>
        <v>NKMB-040426pk0131</v>
      </c>
      <c r="J88" s="123"/>
      <c r="K88" s="123"/>
      <c r="L88" s="123"/>
      <c r="M88" s="122"/>
      <c r="N88" s="138" t="s">
        <v>12241</v>
      </c>
      <c r="O88" s="272" t="str">
        <f>VLOOKUP(N88,[2]Ma_KH!$A$1:$R$65536,2,0)</f>
        <v>Tmart01051 71. Quầy Hưng Yên</v>
      </c>
      <c r="P88" s="123"/>
      <c r="Q88" s="123"/>
      <c r="R88" s="272" t="str">
        <f>"Hàng trả - "&amp;N88&amp;" - "&amp;O88&amp;" - "&amp;G88&amp;" - Phiếu ngày ("&amp;TEXT(F88,"dd/mm/yyyy")&amp;")"</f>
        <v>Hàng trả - TMART-HYN-01-01051 - Tmart01051 71. Quầy Hưng Yên - 040426pk0131 - Phiếu ngày (04/04/2026)</v>
      </c>
      <c r="S88" s="125" t="s">
        <v>1769</v>
      </c>
      <c r="T88" s="123"/>
      <c r="U88" s="123" t="str">
        <f>R88</f>
        <v>Hàng trả - TMART-HYN-01-01051 - Tmart01051 71. Quầy Hưng Yên - 040426pk0131 - Phiếu ngày (04/04/2026)</v>
      </c>
      <c r="V88" s="123"/>
      <c r="W88" s="123"/>
      <c r="X88" s="125" t="s">
        <v>553</v>
      </c>
      <c r="Y88" s="80" t="str">
        <f>VLOOKUP(X88,[1]TONG_SL!$A$1:$F$65536,2,0)</f>
        <v>Gà muối hun khói 300g</v>
      </c>
      <c r="AA88" s="78" t="str">
        <f t="shared" si="20"/>
        <v>5111</v>
      </c>
      <c r="AB88" s="78" t="str">
        <f t="shared" si="21"/>
        <v>131</v>
      </c>
      <c r="AC88" s="78" t="str">
        <f>VLOOKUP(X88,[1]TONG_SL!$A$1:$F$65536,3,0)</f>
        <v>Túi</v>
      </c>
      <c r="AD88" s="126">
        <v>2</v>
      </c>
      <c r="AF88" s="159"/>
      <c r="AK88" s="274"/>
      <c r="AN88" s="274"/>
    </row>
    <row r="89" spans="1:47" x14ac:dyDescent="0.25">
      <c r="E89" s="122">
        <v>46116</v>
      </c>
      <c r="F89" s="122">
        <v>46094</v>
      </c>
      <c r="G89" s="123" t="s">
        <v>15589</v>
      </c>
      <c r="H89" s="124">
        <f t="shared" ref="H89:H144" si="22">E89</f>
        <v>46116</v>
      </c>
      <c r="I89" s="272" t="str">
        <f t="shared" ref="I89:I144" si="23">IF(LEN("NKMB-"&amp;G89)&gt;20,"Quá 20 Ký tự","NKMB-"&amp;G89)</f>
        <v>NKMB-1303brg12691</v>
      </c>
      <c r="J89" s="123"/>
      <c r="K89" s="123"/>
      <c r="L89" s="123"/>
      <c r="M89" s="122"/>
      <c r="N89" s="138" t="s">
        <v>10253</v>
      </c>
      <c r="O89" s="272" t="str">
        <f>VLOOKUP(N89,[2]Ma_KH!$A$1:$R$65536,2,0)</f>
        <v>BRG mart Intracom Đông Anh</v>
      </c>
      <c r="P89" s="123"/>
      <c r="Q89" s="123"/>
      <c r="R89" s="272" t="str">
        <f>"Hàng trả - "&amp;N89&amp;" - "&amp;O89&amp;" - "&amp;G89&amp;" - Phiếu ngày ("&amp;TEXT(F89,"dd/mm/yyyy")&amp;")"</f>
        <v>Hàng trả - FUJIBRG-HNI-DAH-12691 - BRG mart Intracom Đông Anh - 1303brg12691 - Phiếu ngày (13/03/2026)</v>
      </c>
      <c r="S89" s="125" t="s">
        <v>1784</v>
      </c>
      <c r="T89" s="123"/>
      <c r="U89" s="123" t="str">
        <f>R89</f>
        <v>Hàng trả - FUJIBRG-HNI-DAH-12691 - BRG mart Intracom Đông Anh - 1303brg12691 - Phiếu ngày (13/03/2026)</v>
      </c>
      <c r="V89" s="123"/>
      <c r="W89" s="123"/>
      <c r="X89" s="125" t="s">
        <v>34</v>
      </c>
      <c r="Y89" s="80" t="str">
        <f>VLOOKUP(X89,[1]TONG_SL!$A$1:$F$65536,2,0)</f>
        <v>Tai heo muối 200g</v>
      </c>
      <c r="AA89" s="78" t="str">
        <f t="shared" si="20"/>
        <v>5111</v>
      </c>
      <c r="AB89" s="78" t="str">
        <f t="shared" si="21"/>
        <v>131</v>
      </c>
      <c r="AC89" s="78" t="str">
        <f>VLOOKUP(X89,[1]TONG_SL!$A$1:$F$65536,3,0)</f>
        <v>Túi</v>
      </c>
      <c r="AD89" s="126">
        <v>1</v>
      </c>
      <c r="AF89" s="159"/>
      <c r="AK89" s="274"/>
      <c r="AN89" s="274"/>
    </row>
    <row r="90" spans="1:47" x14ac:dyDescent="0.25">
      <c r="E90" s="122">
        <v>46116</v>
      </c>
      <c r="F90" s="122">
        <v>46116</v>
      </c>
      <c r="G90" s="123" t="s">
        <v>15590</v>
      </c>
      <c r="H90" s="124">
        <f t="shared" si="22"/>
        <v>46116</v>
      </c>
      <c r="I90" s="272" t="str">
        <f t="shared" si="23"/>
        <v>NKMB-040426pk0261</v>
      </c>
      <c r="J90" s="123"/>
      <c r="K90" s="123"/>
      <c r="L90" s="123"/>
      <c r="M90" s="122"/>
      <c r="N90" s="138" t="s">
        <v>12219</v>
      </c>
      <c r="O90" s="272" t="str">
        <f>VLOOKUP(N90,[2]Ma_KH!$A$1:$R$65536,2,0)</f>
        <v>Tmart00722 09. Quầy Sóc Sơn</v>
      </c>
      <c r="P90" s="123"/>
      <c r="Q90" s="123"/>
      <c r="R90" s="272" t="str">
        <f t="shared" ref="R90:R137" si="24">"Hàng trả - "&amp;N90&amp;" - "&amp;O90&amp;" - "&amp;G90&amp;" - Phiếu ngày ("&amp;TEXT(F90,"dd/mm/yyyy")&amp;")"</f>
        <v>Hàng trả - TMART-HNI-SSN-00722 - Tmart00722 09. Quầy Sóc Sơn - 040426pk0261 - Phiếu ngày (04/04/2026)</v>
      </c>
      <c r="S90" s="125" t="s">
        <v>1784</v>
      </c>
      <c r="T90" s="123"/>
      <c r="U90" s="123" t="str">
        <f t="shared" ref="U90:U137" si="25">R90</f>
        <v>Hàng trả - TMART-HNI-SSN-00722 - Tmart00722 09. Quầy Sóc Sơn - 040426pk0261 - Phiếu ngày (04/04/2026)</v>
      </c>
      <c r="V90" s="123"/>
      <c r="W90" s="123"/>
      <c r="X90" s="273" t="s">
        <v>15407</v>
      </c>
      <c r="Y90" s="80" t="str">
        <f>VLOOKUP(X90,[1]TONG_SL!$A$1:$F$65536,2,0)</f>
        <v>Gà muối hun cỏ xạ hương 500g</v>
      </c>
      <c r="AA90" s="78" t="str">
        <f t="shared" si="20"/>
        <v>5111</v>
      </c>
      <c r="AB90" s="78" t="str">
        <f t="shared" si="21"/>
        <v>131</v>
      </c>
      <c r="AC90" s="78" t="str">
        <f>VLOOKUP(X90,[1]TONG_SL!$A$1:$F$65536,3,0)</f>
        <v>Túi</v>
      </c>
      <c r="AD90" s="126">
        <v>2</v>
      </c>
      <c r="AF90" s="159"/>
      <c r="AK90" s="274"/>
      <c r="AN90" s="274"/>
    </row>
    <row r="91" spans="1:47" x14ac:dyDescent="0.25">
      <c r="E91" s="122">
        <v>46116</v>
      </c>
      <c r="F91" s="122">
        <v>46116</v>
      </c>
      <c r="G91" s="123" t="s">
        <v>15590</v>
      </c>
      <c r="H91" s="124">
        <f>E91</f>
        <v>46116</v>
      </c>
      <c r="I91" s="272" t="str">
        <f>IF(LEN("NKMB-"&amp;G91)&gt;20,"Quá 20 Ký tự","NKMB-"&amp;G91)</f>
        <v>NKMB-040426pk0261</v>
      </c>
      <c r="J91" s="123"/>
      <c r="K91" s="123"/>
      <c r="L91" s="123"/>
      <c r="M91" s="122"/>
      <c r="N91" s="138" t="s">
        <v>12219</v>
      </c>
      <c r="O91" s="272" t="str">
        <f>VLOOKUP(N91,[2]Ma_KH!$A$1:$R$65536,2,0)</f>
        <v>Tmart00722 09. Quầy Sóc Sơn</v>
      </c>
      <c r="P91" s="123"/>
      <c r="Q91" s="123"/>
      <c r="R91" s="272" t="str">
        <f t="shared" si="24"/>
        <v>Hàng trả - TMART-HNI-SSN-00722 - Tmart00722 09. Quầy Sóc Sơn - 040426pk0261 - Phiếu ngày (04/04/2026)</v>
      </c>
      <c r="S91" s="125" t="s">
        <v>1784</v>
      </c>
      <c r="T91" s="123"/>
      <c r="U91" s="123" t="str">
        <f t="shared" si="25"/>
        <v>Hàng trả - TMART-HNI-SSN-00722 - Tmart00722 09. Quầy Sóc Sơn - 040426pk0261 - Phiếu ngày (04/04/2026)</v>
      </c>
      <c r="V91" s="123"/>
      <c r="W91" s="123"/>
      <c r="X91" s="125" t="s">
        <v>553</v>
      </c>
      <c r="Y91" s="80" t="str">
        <f>VLOOKUP(X91,[1]TONG_SL!$A$1:$F$65536,2,0)</f>
        <v>Gà muối hun khói 300g</v>
      </c>
      <c r="AA91" s="78" t="str">
        <f t="shared" si="20"/>
        <v>5111</v>
      </c>
      <c r="AB91" s="78" t="str">
        <f t="shared" si="21"/>
        <v>131</v>
      </c>
      <c r="AC91" s="78" t="str">
        <f>VLOOKUP(X91,[1]TONG_SL!$A$1:$F$65536,3,0)</f>
        <v>Túi</v>
      </c>
      <c r="AD91" s="126">
        <v>2</v>
      </c>
      <c r="AF91" s="159"/>
      <c r="AK91" s="274"/>
      <c r="AN91" s="274"/>
    </row>
    <row r="92" spans="1:47" x14ac:dyDescent="0.25">
      <c r="E92" s="122">
        <v>46116</v>
      </c>
      <c r="F92" s="122">
        <v>46115</v>
      </c>
      <c r="G92" s="123" t="s">
        <v>15591</v>
      </c>
      <c r="H92" s="124">
        <f t="shared" si="22"/>
        <v>46116</v>
      </c>
      <c r="I92" s="272" t="str">
        <f t="shared" si="23"/>
        <v>NKMB-0304brg12171</v>
      </c>
      <c r="J92" s="123"/>
      <c r="K92" s="123"/>
      <c r="L92" s="123"/>
      <c r="M92" s="122"/>
      <c r="N92" s="138" t="s">
        <v>10281</v>
      </c>
      <c r="O92" s="272" t="str">
        <f>VLOOKUP(N92,[2]Ma_KH!$A$1:$R$65536,2,0)</f>
        <v>BRGMART 5 Hàm Tử Quan, Hoàn Kiếm, Hà Nội</v>
      </c>
      <c r="P92" s="123"/>
      <c r="Q92" s="123"/>
      <c r="R92" s="272" t="str">
        <f t="shared" si="24"/>
        <v>Hàng trả - FUJIBRG-HNI-HKM-12171 - BRGMART 5 Hàm Tử Quan, Hoàn Kiếm, Hà Nội - 0304brg12171 - Phiếu ngày (03/04/2026)</v>
      </c>
      <c r="S92" s="125" t="s">
        <v>1788</v>
      </c>
      <c r="T92" s="123"/>
      <c r="U92" s="123" t="str">
        <f t="shared" si="25"/>
        <v>Hàng trả - FUJIBRG-HNI-HKM-12171 - BRGMART 5 Hàm Tử Quan, Hoàn Kiếm, Hà Nội - 0304brg12171 - Phiếu ngày (03/04/2026)</v>
      </c>
      <c r="V92" s="123"/>
      <c r="W92" s="123"/>
      <c r="X92" s="125" t="s">
        <v>48</v>
      </c>
      <c r="Y92" s="80" t="str">
        <f>VLOOKUP(X92,[1]TONG_SL!$A$1:$F$65536,2,0)</f>
        <v>Mọc Nấm Hương 250g</v>
      </c>
      <c r="AA92" s="78" t="str">
        <f t="shared" si="20"/>
        <v>5111</v>
      </c>
      <c r="AB92" s="78" t="str">
        <f t="shared" si="21"/>
        <v>131</v>
      </c>
      <c r="AC92" s="78" t="str">
        <f>VLOOKUP(X92,[1]TONG_SL!$A$1:$F$65536,3,0)</f>
        <v>Túi</v>
      </c>
      <c r="AD92" s="126">
        <v>5</v>
      </c>
      <c r="AF92" s="159"/>
      <c r="AK92" s="274"/>
      <c r="AN92" s="274"/>
    </row>
    <row r="93" spans="1:47" x14ac:dyDescent="0.25">
      <c r="E93" s="122">
        <v>46116</v>
      </c>
      <c r="F93" s="122">
        <v>46115</v>
      </c>
      <c r="G93" s="123" t="s">
        <v>15591</v>
      </c>
      <c r="H93" s="124">
        <f>E93</f>
        <v>46116</v>
      </c>
      <c r="I93" s="272" t="str">
        <f>IF(LEN("NKMB-"&amp;G93)&gt;20,"Quá 20 Ký tự","NKMB-"&amp;G93)</f>
        <v>NKMB-0304brg12171</v>
      </c>
      <c r="J93" s="123"/>
      <c r="K93" s="123"/>
      <c r="L93" s="123"/>
      <c r="M93" s="122"/>
      <c r="N93" s="138" t="s">
        <v>10281</v>
      </c>
      <c r="O93" s="272" t="str">
        <f>VLOOKUP(N93,[2]Ma_KH!$A$1:$R$65536,2,0)</f>
        <v>BRGMART 5 Hàm Tử Quan, Hoàn Kiếm, Hà Nội</v>
      </c>
      <c r="P93" s="123"/>
      <c r="Q93" s="123"/>
      <c r="R93" s="272" t="str">
        <f t="shared" si="24"/>
        <v>Hàng trả - FUJIBRG-HNI-HKM-12171 - BRGMART 5 Hàm Tử Quan, Hoàn Kiếm, Hà Nội - 0304brg12171 - Phiếu ngày (03/04/2026)</v>
      </c>
      <c r="S93" s="125"/>
      <c r="T93" s="123"/>
      <c r="U93" s="123" t="str">
        <f t="shared" si="25"/>
        <v>Hàng trả - FUJIBRG-HNI-HKM-12171 - BRGMART 5 Hàm Tử Quan, Hoàn Kiếm, Hà Nội - 0304brg12171 - Phiếu ngày (03/04/2026)</v>
      </c>
      <c r="V93" s="123"/>
      <c r="W93" s="123"/>
      <c r="X93" s="125" t="s">
        <v>52</v>
      </c>
      <c r="Y93" s="80" t="str">
        <f>VLOOKUP(X93,[1]TONG_SL!$A$1:$F$65536,2,0)</f>
        <v>Gà xì dầu 500g</v>
      </c>
      <c r="AA93" s="78" t="str">
        <f t="shared" si="20"/>
        <v>5111</v>
      </c>
      <c r="AB93" s="78" t="str">
        <f t="shared" si="21"/>
        <v>131</v>
      </c>
      <c r="AC93" s="78" t="str">
        <f>VLOOKUP(X93,[1]TONG_SL!$A$1:$F$65536,3,0)</f>
        <v>Túi</v>
      </c>
      <c r="AD93" s="126">
        <v>1</v>
      </c>
      <c r="AF93" s="159"/>
      <c r="AK93" s="274"/>
      <c r="AN93" s="274"/>
    </row>
    <row r="94" spans="1:47" x14ac:dyDescent="0.25">
      <c r="E94" s="122">
        <v>46116</v>
      </c>
      <c r="F94" s="122">
        <v>46115</v>
      </c>
      <c r="G94" s="123" t="s">
        <v>15592</v>
      </c>
      <c r="H94" s="124">
        <f t="shared" si="22"/>
        <v>46116</v>
      </c>
      <c r="I94" s="272" t="str">
        <f t="shared" si="23"/>
        <v>NKMB-0304brg12661</v>
      </c>
      <c r="J94" s="123"/>
      <c r="K94" s="123"/>
      <c r="L94" s="123"/>
      <c r="M94" s="122"/>
      <c r="N94" s="138" t="s">
        <v>10292</v>
      </c>
      <c r="O94" s="272" t="str">
        <f>VLOOKUP(N94,[2]Ma_KH!$A$1:$R$65536,2,0)</f>
        <v>BRG 362 Ngọc Lâm, Hà Nội</v>
      </c>
      <c r="P94" s="123"/>
      <c r="Q94" s="123"/>
      <c r="R94" s="272" t="str">
        <f t="shared" si="24"/>
        <v>Hàng trả - FUJIBRG-HNI-LBN-12661 - BRG 362 Ngọc Lâm, Hà Nội - 0304brg12661 - Phiếu ngày (03/04/2026)</v>
      </c>
      <c r="S94" s="125"/>
      <c r="T94" s="123"/>
      <c r="U94" s="123" t="str">
        <f t="shared" si="25"/>
        <v>Hàng trả - FUJIBRG-HNI-LBN-12661 - BRG 362 Ngọc Lâm, Hà Nội - 0304brg12661 - Phiếu ngày (03/04/2026)</v>
      </c>
      <c r="V94" s="123"/>
      <c r="W94" s="123"/>
      <c r="X94" s="125" t="s">
        <v>48</v>
      </c>
      <c r="Y94" s="80" t="str">
        <f>VLOOKUP(X94,[1]TONG_SL!$A$1:$F$65536,2,0)</f>
        <v>Mọc Nấm Hương 250g</v>
      </c>
      <c r="AA94" s="78" t="str">
        <f t="shared" si="20"/>
        <v>5111</v>
      </c>
      <c r="AB94" s="78" t="str">
        <f t="shared" si="21"/>
        <v>131</v>
      </c>
      <c r="AC94" s="78" t="str">
        <f>VLOOKUP(X94,[1]TONG_SL!$A$1:$F$65536,3,0)</f>
        <v>Túi</v>
      </c>
      <c r="AD94" s="126">
        <v>3</v>
      </c>
      <c r="AF94" s="159"/>
      <c r="AK94" s="274"/>
      <c r="AN94" s="274"/>
    </row>
    <row r="95" spans="1:47" x14ac:dyDescent="0.25">
      <c r="A95" s="120"/>
      <c r="B95" s="121"/>
      <c r="C95" s="121"/>
      <c r="D95" s="121"/>
      <c r="E95" s="122">
        <v>46116</v>
      </c>
      <c r="F95" s="122">
        <v>46116</v>
      </c>
      <c r="G95" s="123" t="s">
        <v>15593</v>
      </c>
      <c r="H95" s="124">
        <f t="shared" si="22"/>
        <v>46116</v>
      </c>
      <c r="I95" s="272" t="str">
        <f t="shared" si="23"/>
        <v>NKMB-0404brg10021</v>
      </c>
      <c r="J95" s="123"/>
      <c r="K95" s="123"/>
      <c r="L95" s="123"/>
      <c r="M95" s="122"/>
      <c r="N95" s="275" t="s">
        <v>10289</v>
      </c>
      <c r="O95" s="272" t="str">
        <f>VLOOKUP(N95,[2]Ma_KH!$A$1:$R$65536,2,0)</f>
        <v>Siêu thị BRGMart Nguyễn Văn Cừ</v>
      </c>
      <c r="P95" s="123"/>
      <c r="Q95" s="123"/>
      <c r="R95" s="272" t="str">
        <f t="shared" si="24"/>
        <v>Hàng trả - FUJIBRG-HNI-LBN-10021 - Siêu thị BRGMart Nguyễn Văn Cừ - 0404brg10021 - Phiếu ngày (04/04/2026)</v>
      </c>
      <c r="S95" s="125"/>
      <c r="T95" s="123"/>
      <c r="U95" s="123" t="str">
        <f t="shared" si="25"/>
        <v>Hàng trả - FUJIBRG-HNI-LBN-10021 - Siêu thị BRGMart Nguyễn Văn Cừ - 0404brg10021 - Phiếu ngày (04/04/2026)</v>
      </c>
      <c r="V95" s="123"/>
      <c r="W95" s="123"/>
      <c r="X95" s="125" t="s">
        <v>30</v>
      </c>
      <c r="Y95" s="123" t="str">
        <f>VLOOKUP(X95,[1]TONG_SL!$A$1:$F$65536,2,0)</f>
        <v>Gà muối 500g</v>
      </c>
      <c r="Z95" s="121"/>
      <c r="AA95" s="121" t="str">
        <f t="shared" si="20"/>
        <v>5111</v>
      </c>
      <c r="AB95" s="121" t="str">
        <f t="shared" si="21"/>
        <v>131</v>
      </c>
      <c r="AC95" s="121" t="str">
        <f>VLOOKUP(X95,[1]TONG_SL!$A$1:$F$65536,3,0)</f>
        <v>Túi</v>
      </c>
      <c r="AD95" s="126">
        <v>3</v>
      </c>
      <c r="AE95" s="126"/>
      <c r="AF95" s="160"/>
      <c r="AG95" s="127"/>
      <c r="AH95" s="126"/>
      <c r="AI95" s="128"/>
      <c r="AJ95" s="276"/>
      <c r="AK95" s="129"/>
      <c r="AL95" s="126"/>
      <c r="AM95" s="128"/>
      <c r="AN95" s="129"/>
      <c r="AO95" s="276"/>
      <c r="AP95" s="130"/>
      <c r="AQ95" s="130"/>
      <c r="AR95" s="130"/>
      <c r="AS95" s="130"/>
      <c r="AT95" s="130"/>
      <c r="AU95" s="276"/>
    </row>
    <row r="96" spans="1:47" x14ac:dyDescent="0.25">
      <c r="E96" s="122">
        <v>46118</v>
      </c>
      <c r="F96" s="122">
        <v>46118</v>
      </c>
      <c r="G96" s="123" t="s">
        <v>15683</v>
      </c>
      <c r="H96" s="124">
        <f t="shared" si="22"/>
        <v>46118</v>
      </c>
      <c r="I96" s="272" t="str">
        <f t="shared" si="23"/>
        <v>NKMB-060426pk0327</v>
      </c>
      <c r="J96" s="123"/>
      <c r="K96" s="123"/>
      <c r="L96" s="123"/>
      <c r="M96" s="122"/>
      <c r="N96" s="138" t="s">
        <v>12202</v>
      </c>
      <c r="O96" s="272" t="str">
        <f>VLOOKUP(N96,[2]Ma_KH!$A$1:$R$65536,2,0)</f>
        <v>Tmart01081 100. Quầy Trâu Quỳ, Gia Lâm</v>
      </c>
      <c r="P96" s="123"/>
      <c r="Q96" s="123"/>
      <c r="R96" s="272" t="str">
        <f t="shared" si="24"/>
        <v>Hàng trả - TMART-HNI-HMI-01081 - Tmart01081 100. Quầy Trâu Quỳ, Gia Lâm - 060426pk0327 - Phiếu ngày (06/04/2026)</v>
      </c>
      <c r="S96" s="125" t="s">
        <v>1788</v>
      </c>
      <c r="T96" s="123"/>
      <c r="U96" s="123" t="str">
        <f t="shared" si="25"/>
        <v>Hàng trả - TMART-HNI-HMI-01081 - Tmart01081 100. Quầy Trâu Quỳ, Gia Lâm - 060426pk0327 - Phiếu ngày (06/04/2026)</v>
      </c>
      <c r="V96" s="123"/>
      <c r="W96" s="123"/>
      <c r="X96" s="125" t="s">
        <v>553</v>
      </c>
      <c r="Y96" s="80" t="str">
        <f>VLOOKUP(X96,[1]TONG_SL!$A$1:$F$65536,2,0)</f>
        <v>Gà muối hun khói 300g</v>
      </c>
      <c r="AA96" s="78" t="str">
        <f t="shared" ref="AA96:AA127" si="26">IF(X96="","","5111")</f>
        <v>5111</v>
      </c>
      <c r="AB96" s="78" t="str">
        <f t="shared" ref="AB96:AB127" si="27">IF(X96="","","131")</f>
        <v>131</v>
      </c>
      <c r="AC96" s="78" t="str">
        <f>VLOOKUP(X96,[1]TONG_SL!$A$1:$F$65536,3,0)</f>
        <v>Túi</v>
      </c>
      <c r="AD96" s="126">
        <v>3</v>
      </c>
      <c r="AF96" s="159"/>
      <c r="AK96" s="274"/>
      <c r="AN96" s="274"/>
    </row>
    <row r="97" spans="5:40" x14ac:dyDescent="0.25">
      <c r="E97" s="122">
        <v>46118</v>
      </c>
      <c r="F97" s="122">
        <v>46118</v>
      </c>
      <c r="G97" s="123" t="s">
        <v>15684</v>
      </c>
      <c r="H97" s="124">
        <f t="shared" si="22"/>
        <v>46118</v>
      </c>
      <c r="I97" s="272" t="str">
        <f t="shared" si="23"/>
        <v>NKMB-0604coopfour002</v>
      </c>
      <c r="J97" s="123"/>
      <c r="K97" s="123"/>
      <c r="L97" s="123"/>
      <c r="M97" s="122"/>
      <c r="N97" s="138" t="s">
        <v>9937</v>
      </c>
      <c r="O97" s="272" t="str">
        <f>VLOOKUP(N97,[2]Ma_KH!$A$1:$R$65536,2,0)</f>
        <v>MARFOUR. Co.opMart SCA - Long Biên</v>
      </c>
      <c r="P97" s="123"/>
      <c r="Q97" s="123"/>
      <c r="R97" s="272" t="str">
        <f t="shared" si="24"/>
        <v>Hàng trả - COOPMAR4-HNI-LBN-0002 - MARFOUR. Co.opMart SCA - Long Biên - 0604coopfour002 - Phiếu ngày (06/04/2026)</v>
      </c>
      <c r="S97" s="125" t="s">
        <v>1788</v>
      </c>
      <c r="T97" s="123"/>
      <c r="U97" s="123" t="str">
        <f t="shared" si="25"/>
        <v>Hàng trả - COOPMAR4-HNI-LBN-0002 - MARFOUR. Co.opMart SCA - Long Biên - 0604coopfour002 - Phiếu ngày (06/04/2026)</v>
      </c>
      <c r="V97" s="123"/>
      <c r="W97" s="123"/>
      <c r="X97" s="273" t="s">
        <v>15349</v>
      </c>
      <c r="Y97" s="80" t="str">
        <f>VLOOKUP(X97,[1]TONG_SL!$A$1:$F$65536,2,0)</f>
        <v>Gà hun cỏ xạ hương Coop Select 500g</v>
      </c>
      <c r="AA97" s="78" t="str">
        <f t="shared" si="26"/>
        <v>5111</v>
      </c>
      <c r="AB97" s="78" t="str">
        <f t="shared" si="27"/>
        <v>131</v>
      </c>
      <c r="AC97" s="78" t="str">
        <f>VLOOKUP(X97,[1]TONG_SL!$A$1:$F$65536,3,0)</f>
        <v>Túi</v>
      </c>
      <c r="AD97" s="126">
        <v>4</v>
      </c>
      <c r="AF97" s="159"/>
      <c r="AK97" s="274"/>
      <c r="AN97" s="274"/>
    </row>
    <row r="98" spans="5:40" x14ac:dyDescent="0.25">
      <c r="E98" s="122">
        <v>46118</v>
      </c>
      <c r="F98" s="122">
        <v>46104</v>
      </c>
      <c r="G98" s="123" t="s">
        <v>15685</v>
      </c>
      <c r="H98" s="124">
        <f t="shared" si="22"/>
        <v>46118</v>
      </c>
      <c r="I98" s="272" t="str">
        <f t="shared" si="23"/>
        <v>NKMB-2303brg12791</v>
      </c>
      <c r="J98" s="123"/>
      <c r="K98" s="123"/>
      <c r="L98" s="123"/>
      <c r="M98" s="122"/>
      <c r="N98" s="138" t="s">
        <v>10273</v>
      </c>
      <c r="O98" s="272" t="str">
        <f>VLOOKUP(N98,[2]Ma_KH!$A$1:$R$65536,2,0)</f>
        <v>CH Hapro 53D Hàng Bài</v>
      </c>
      <c r="P98" s="123"/>
      <c r="Q98" s="123"/>
      <c r="R98" s="272" t="str">
        <f t="shared" si="24"/>
        <v>Hàng trả - FUJIBRG-HNI-HBT-12221 - CH Hapro 53D Hàng Bài - 2303brg12791 - Phiếu ngày (23/03/2026)</v>
      </c>
      <c r="S98" s="125" t="s">
        <v>1788</v>
      </c>
      <c r="T98" s="123"/>
      <c r="U98" s="123" t="str">
        <f t="shared" si="25"/>
        <v>Hàng trả - FUJIBRG-HNI-HBT-12221 - CH Hapro 53D Hàng Bài - 2303brg12791 - Phiếu ngày (23/03/2026)</v>
      </c>
      <c r="V98" s="123"/>
      <c r="W98" s="123"/>
      <c r="X98" s="125" t="s">
        <v>48</v>
      </c>
      <c r="Y98" s="80" t="str">
        <f>VLOOKUP(X98,[1]TONG_SL!$A$1:$F$65536,2,0)</f>
        <v>Mọc Nấm Hương 250g</v>
      </c>
      <c r="AA98" s="78" t="str">
        <f t="shared" si="26"/>
        <v>5111</v>
      </c>
      <c r="AB98" s="78" t="str">
        <f t="shared" si="27"/>
        <v>131</v>
      </c>
      <c r="AC98" s="78" t="str">
        <f>VLOOKUP(X98,[1]TONG_SL!$A$1:$F$65536,3,0)</f>
        <v>Túi</v>
      </c>
      <c r="AD98" s="126">
        <v>1</v>
      </c>
      <c r="AF98" s="159"/>
      <c r="AK98" s="274"/>
      <c r="AN98" s="274"/>
    </row>
    <row r="99" spans="5:40" x14ac:dyDescent="0.25">
      <c r="E99" s="122">
        <v>46118</v>
      </c>
      <c r="F99" s="122">
        <v>46104</v>
      </c>
      <c r="G99" s="123" t="s">
        <v>15685</v>
      </c>
      <c r="H99" s="124">
        <f>E99</f>
        <v>46118</v>
      </c>
      <c r="I99" s="272" t="str">
        <f>IF(LEN("NKMB-"&amp;G99)&gt;20,"Quá 20 Ký tự","NKMB-"&amp;G99)</f>
        <v>NKMB-2303brg12791</v>
      </c>
      <c r="J99" s="123"/>
      <c r="K99" s="123"/>
      <c r="L99" s="123"/>
      <c r="M99" s="122"/>
      <c r="N99" s="138" t="s">
        <v>10273</v>
      </c>
      <c r="O99" s="272" t="str">
        <f>VLOOKUP(N99,[2]Ma_KH!$A$1:$R$65536,2,0)</f>
        <v>CH Hapro 53D Hàng Bài</v>
      </c>
      <c r="P99" s="123"/>
      <c r="Q99" s="123"/>
      <c r="R99" s="272" t="str">
        <f t="shared" si="24"/>
        <v>Hàng trả - FUJIBRG-HNI-HBT-12221 - CH Hapro 53D Hàng Bài - 2303brg12791 - Phiếu ngày (23/03/2026)</v>
      </c>
      <c r="S99" s="125" t="s">
        <v>1788</v>
      </c>
      <c r="T99" s="123"/>
      <c r="U99" s="123" t="str">
        <f t="shared" si="25"/>
        <v>Hàng trả - FUJIBRG-HNI-HBT-12221 - CH Hapro 53D Hàng Bài - 2303brg12791 - Phiếu ngày (23/03/2026)</v>
      </c>
      <c r="V99" s="123"/>
      <c r="W99" s="123"/>
      <c r="X99" s="125" t="s">
        <v>30</v>
      </c>
      <c r="Y99" s="80" t="str">
        <f>VLOOKUP(X99,[1]TONG_SL!$A$1:$F$65536,2,0)</f>
        <v>Gà muối 500g</v>
      </c>
      <c r="AA99" s="78" t="str">
        <f t="shared" si="26"/>
        <v>5111</v>
      </c>
      <c r="AB99" s="78" t="str">
        <f t="shared" si="27"/>
        <v>131</v>
      </c>
      <c r="AC99" s="78" t="str">
        <f>VLOOKUP(X99,[1]TONG_SL!$A$1:$F$65536,3,0)</f>
        <v>Túi</v>
      </c>
      <c r="AD99" s="126">
        <v>3</v>
      </c>
      <c r="AF99" s="159"/>
      <c r="AK99" s="274"/>
      <c r="AN99" s="274"/>
    </row>
    <row r="100" spans="5:40" x14ac:dyDescent="0.25">
      <c r="E100" s="122">
        <v>46118</v>
      </c>
      <c r="F100" s="122">
        <v>46104</v>
      </c>
      <c r="G100" s="123" t="s">
        <v>15685</v>
      </c>
      <c r="H100" s="124">
        <f>E100</f>
        <v>46118</v>
      </c>
      <c r="I100" s="272" t="str">
        <f>IF(LEN("NKMB-"&amp;G100)&gt;20,"Quá 20 Ký tự","NKMB-"&amp;G100)</f>
        <v>NKMB-2303brg12791</v>
      </c>
      <c r="J100" s="123"/>
      <c r="K100" s="123"/>
      <c r="L100" s="123"/>
      <c r="M100" s="122"/>
      <c r="N100" s="138" t="s">
        <v>10273</v>
      </c>
      <c r="O100" s="272" t="str">
        <f>VLOOKUP(N100,[2]Ma_KH!$A$1:$R$65536,2,0)</f>
        <v>CH Hapro 53D Hàng Bài</v>
      </c>
      <c r="P100" s="123"/>
      <c r="Q100" s="123"/>
      <c r="R100" s="272" t="str">
        <f t="shared" si="24"/>
        <v>Hàng trả - FUJIBRG-HNI-HBT-12221 - CH Hapro 53D Hàng Bài - 2303brg12791 - Phiếu ngày (23/03/2026)</v>
      </c>
      <c r="S100" s="125" t="s">
        <v>1788</v>
      </c>
      <c r="T100" s="123"/>
      <c r="U100" s="123" t="str">
        <f t="shared" si="25"/>
        <v>Hàng trả - FUJIBRG-HNI-HBT-12221 - CH Hapro 53D Hàng Bài - 2303brg12791 - Phiếu ngày (23/03/2026)</v>
      </c>
      <c r="V100" s="123"/>
      <c r="W100" s="123"/>
      <c r="X100" s="125" t="s">
        <v>7265</v>
      </c>
      <c r="Y100" s="80" t="str">
        <f>VLOOKUP(X100,[1]TONG_SL!$A$1:$F$65536,2,0)</f>
        <v>Giò lụa 500g</v>
      </c>
      <c r="AA100" s="78" t="str">
        <f t="shared" si="26"/>
        <v>5111</v>
      </c>
      <c r="AB100" s="78" t="str">
        <f t="shared" si="27"/>
        <v>131</v>
      </c>
      <c r="AC100" s="78" t="str">
        <f>VLOOKUP(X100,[1]TONG_SL!$A$1:$F$65536,3,0)</f>
        <v>Túi</v>
      </c>
      <c r="AD100" s="126">
        <v>7</v>
      </c>
      <c r="AF100" s="159"/>
      <c r="AK100" s="274"/>
      <c r="AN100" s="274"/>
    </row>
    <row r="101" spans="5:40" x14ac:dyDescent="0.25">
      <c r="E101" s="122">
        <v>46118</v>
      </c>
      <c r="F101" s="122">
        <v>46118</v>
      </c>
      <c r="G101" s="123" t="s">
        <v>15686</v>
      </c>
      <c r="H101" s="124">
        <f t="shared" si="22"/>
        <v>46118</v>
      </c>
      <c r="I101" s="272" t="str">
        <f t="shared" si="23"/>
        <v>NKMB-0604brg12751</v>
      </c>
      <c r="J101" s="123"/>
      <c r="K101" s="123"/>
      <c r="L101" s="123"/>
      <c r="M101" s="122"/>
      <c r="N101" s="138" t="s">
        <v>10284</v>
      </c>
      <c r="O101" s="272" t="str">
        <f>VLOOKUP(N101,[2]Ma_KH!$A$1:$R$65536,2,0)</f>
        <v>CH Haprofood 24 Trần Nhật Duật</v>
      </c>
      <c r="P101" s="123"/>
      <c r="Q101" s="123"/>
      <c r="R101" s="272" t="str">
        <f t="shared" si="24"/>
        <v>Hàng trả - FUJIBRG-HNI-HKM-12751 - CH Haprofood 24 Trần Nhật Duật - 0604brg12751 - Phiếu ngày (06/04/2026)</v>
      </c>
      <c r="S101" s="125" t="s">
        <v>1788</v>
      </c>
      <c r="T101" s="123"/>
      <c r="U101" s="123" t="str">
        <f t="shared" si="25"/>
        <v>Hàng trả - FUJIBRG-HNI-HKM-12751 - CH Haprofood 24 Trần Nhật Duật - 0604brg12751 - Phiếu ngày (06/04/2026)</v>
      </c>
      <c r="V101" s="123"/>
      <c r="W101" s="123"/>
      <c r="X101" s="125" t="s">
        <v>48</v>
      </c>
      <c r="Y101" s="80" t="str">
        <f>VLOOKUP(X101,[1]TONG_SL!$A$1:$F$65536,2,0)</f>
        <v>Mọc Nấm Hương 250g</v>
      </c>
      <c r="AA101" s="78" t="str">
        <f t="shared" si="26"/>
        <v>5111</v>
      </c>
      <c r="AB101" s="78" t="str">
        <f t="shared" si="27"/>
        <v>131</v>
      </c>
      <c r="AC101" s="78" t="str">
        <f>VLOOKUP(X101,[1]TONG_SL!$A$1:$F$65536,3,0)</f>
        <v>Túi</v>
      </c>
      <c r="AD101" s="126">
        <v>6</v>
      </c>
      <c r="AF101" s="159"/>
      <c r="AK101" s="274"/>
      <c r="AN101" s="274"/>
    </row>
    <row r="102" spans="5:40" x14ac:dyDescent="0.25">
      <c r="E102" s="122">
        <v>46118</v>
      </c>
      <c r="F102" s="122">
        <v>46118</v>
      </c>
      <c r="G102" s="123" t="s">
        <v>15686</v>
      </c>
      <c r="H102" s="124">
        <f>E102</f>
        <v>46118</v>
      </c>
      <c r="I102" s="272" t="str">
        <f>IF(LEN("NKMB-"&amp;G102)&gt;20,"Quá 20 Ký tự","NKMB-"&amp;G102)</f>
        <v>NKMB-0604brg12751</v>
      </c>
      <c r="J102" s="123"/>
      <c r="K102" s="123"/>
      <c r="L102" s="123"/>
      <c r="M102" s="122"/>
      <c r="N102" s="138" t="s">
        <v>10284</v>
      </c>
      <c r="O102" s="272" t="str">
        <f>VLOOKUP(N102,[2]Ma_KH!$A$1:$R$65536,2,0)</f>
        <v>CH Haprofood 24 Trần Nhật Duật</v>
      </c>
      <c r="P102" s="123"/>
      <c r="Q102" s="123"/>
      <c r="R102" s="272" t="str">
        <f t="shared" si="24"/>
        <v>Hàng trả - FUJIBRG-HNI-HKM-12751 - CH Haprofood 24 Trần Nhật Duật - 0604brg12751 - Phiếu ngày (06/04/2026)</v>
      </c>
      <c r="S102" s="125" t="s">
        <v>1788</v>
      </c>
      <c r="T102" s="123"/>
      <c r="U102" s="123" t="str">
        <f t="shared" si="25"/>
        <v>Hàng trả - FUJIBRG-HNI-HKM-12751 - CH Haprofood 24 Trần Nhật Duật - 0604brg12751 - Phiếu ngày (06/04/2026)</v>
      </c>
      <c r="V102" s="123"/>
      <c r="W102" s="123"/>
      <c r="X102" s="125" t="s">
        <v>30</v>
      </c>
      <c r="Y102" s="80" t="str">
        <f>VLOOKUP(X102,[1]TONG_SL!$A$1:$F$65536,2,0)</f>
        <v>Gà muối 500g</v>
      </c>
      <c r="AA102" s="78" t="str">
        <f t="shared" si="26"/>
        <v>5111</v>
      </c>
      <c r="AB102" s="78" t="str">
        <f t="shared" si="27"/>
        <v>131</v>
      </c>
      <c r="AC102" s="78" t="str">
        <f>VLOOKUP(X102,[1]TONG_SL!$A$1:$F$65536,3,0)</f>
        <v>Túi</v>
      </c>
      <c r="AD102" s="126">
        <v>2</v>
      </c>
      <c r="AF102" s="159"/>
      <c r="AK102" s="274"/>
      <c r="AN102" s="274"/>
    </row>
    <row r="103" spans="5:40" x14ac:dyDescent="0.25">
      <c r="E103" s="122">
        <v>46118</v>
      </c>
      <c r="F103" s="122">
        <v>46118</v>
      </c>
      <c r="G103" s="123" t="s">
        <v>15686</v>
      </c>
      <c r="H103" s="124">
        <f>E103</f>
        <v>46118</v>
      </c>
      <c r="I103" s="272" t="str">
        <f>IF(LEN("NKMB-"&amp;G103)&gt;20,"Quá 20 Ký tự","NKMB-"&amp;G103)</f>
        <v>NKMB-0604brg12751</v>
      </c>
      <c r="J103" s="123"/>
      <c r="K103" s="123"/>
      <c r="L103" s="123"/>
      <c r="M103" s="122"/>
      <c r="N103" s="138" t="s">
        <v>10284</v>
      </c>
      <c r="O103" s="272" t="str">
        <f>VLOOKUP(N103,[2]Ma_KH!$A$1:$R$65536,2,0)</f>
        <v>CH Haprofood 24 Trần Nhật Duật</v>
      </c>
      <c r="P103" s="123"/>
      <c r="Q103" s="123"/>
      <c r="R103" s="272" t="str">
        <f t="shared" si="24"/>
        <v>Hàng trả - FUJIBRG-HNI-HKM-12751 - CH Haprofood 24 Trần Nhật Duật - 0604brg12751 - Phiếu ngày (06/04/2026)</v>
      </c>
      <c r="S103" s="125" t="s">
        <v>1788</v>
      </c>
      <c r="T103" s="123"/>
      <c r="U103" s="123" t="str">
        <f t="shared" si="25"/>
        <v>Hàng trả - FUJIBRG-HNI-HKM-12751 - CH Haprofood 24 Trần Nhật Duật - 0604brg12751 - Phiếu ngày (06/04/2026)</v>
      </c>
      <c r="V103" s="123"/>
      <c r="W103" s="123"/>
      <c r="X103" s="125" t="s">
        <v>52</v>
      </c>
      <c r="Y103" s="80" t="str">
        <f>VLOOKUP(X103,[1]TONG_SL!$A$1:$F$65536,2,0)</f>
        <v>Gà xì dầu 500g</v>
      </c>
      <c r="AA103" s="78" t="str">
        <f t="shared" si="26"/>
        <v>5111</v>
      </c>
      <c r="AB103" s="78" t="str">
        <f t="shared" si="27"/>
        <v>131</v>
      </c>
      <c r="AC103" s="78" t="str">
        <f>VLOOKUP(X103,[1]TONG_SL!$A$1:$F$65536,3,0)</f>
        <v>Túi</v>
      </c>
      <c r="AD103" s="126">
        <v>8</v>
      </c>
      <c r="AF103" s="159"/>
      <c r="AK103" s="274"/>
      <c r="AN103" s="274"/>
    </row>
    <row r="104" spans="5:40" x14ac:dyDescent="0.25">
      <c r="E104" s="122">
        <v>46118</v>
      </c>
      <c r="F104" s="122">
        <v>46118</v>
      </c>
      <c r="G104" s="123" t="s">
        <v>15687</v>
      </c>
      <c r="H104" s="124">
        <f t="shared" si="22"/>
        <v>46118</v>
      </c>
      <c r="I104" s="272" t="str">
        <f t="shared" si="23"/>
        <v>NKMB-0604coop0002</v>
      </c>
      <c r="J104" s="123"/>
      <c r="K104" s="123"/>
      <c r="L104" s="123"/>
      <c r="M104" s="122"/>
      <c r="N104" s="138" t="s">
        <v>9937</v>
      </c>
      <c r="O104" s="272" t="str">
        <f>VLOOKUP(N104,[2]Ma_KH!$A$1:$R$65536,2,0)</f>
        <v>MARFOUR. Co.opMart SCA - Long Biên</v>
      </c>
      <c r="P104" s="123"/>
      <c r="Q104" s="123"/>
      <c r="R104" s="272" t="str">
        <f t="shared" si="24"/>
        <v>Hàng trả - COOPMAR4-HNI-LBN-0002 - MARFOUR. Co.opMart SCA - Long Biên - 0604coop0002 - Phiếu ngày (06/04/2026)</v>
      </c>
      <c r="S104" s="125" t="s">
        <v>1788</v>
      </c>
      <c r="T104" s="123"/>
      <c r="U104" s="123" t="str">
        <f t="shared" si="25"/>
        <v>Hàng trả - COOPMAR4-HNI-LBN-0002 - MARFOUR. Co.opMart SCA - Long Biên - 0604coop0002 - Phiếu ngày (06/04/2026)</v>
      </c>
      <c r="V104" s="123"/>
      <c r="W104" s="123"/>
      <c r="X104" s="125" t="s">
        <v>598</v>
      </c>
      <c r="Y104" s="80" t="str">
        <f>VLOOKUP(X104,[1]TONG_SL!$A$1:$F$65536,2,0)</f>
        <v>Chân gà sả tắc 250g</v>
      </c>
      <c r="AA104" s="78" t="str">
        <f t="shared" si="26"/>
        <v>5111</v>
      </c>
      <c r="AB104" s="78" t="str">
        <f t="shared" si="27"/>
        <v>131</v>
      </c>
      <c r="AC104" s="78" t="str">
        <f>VLOOKUP(X104,[1]TONG_SL!$A$1:$F$65536,3,0)</f>
        <v>Hộp</v>
      </c>
      <c r="AD104" s="126">
        <v>10</v>
      </c>
      <c r="AF104" s="159"/>
      <c r="AK104" s="274"/>
      <c r="AN104" s="274"/>
    </row>
    <row r="105" spans="5:40" x14ac:dyDescent="0.25">
      <c r="E105" s="122">
        <v>46118</v>
      </c>
      <c r="F105" s="122">
        <v>46118</v>
      </c>
      <c r="G105" s="123" t="s">
        <v>15687</v>
      </c>
      <c r="H105" s="124">
        <f>E105</f>
        <v>46118</v>
      </c>
      <c r="I105" s="272" t="str">
        <f>IF(LEN("NKMB-"&amp;G105)&gt;20,"Quá 20 Ký tự","NKMB-"&amp;G105)</f>
        <v>NKMB-0604coop0002</v>
      </c>
      <c r="J105" s="123"/>
      <c r="K105" s="123"/>
      <c r="L105" s="123"/>
      <c r="M105" s="122"/>
      <c r="N105" s="138" t="s">
        <v>9937</v>
      </c>
      <c r="O105" s="272" t="str">
        <f>VLOOKUP(N105,[2]Ma_KH!$A$1:$R$65536,2,0)</f>
        <v>MARFOUR. Co.opMart SCA - Long Biên</v>
      </c>
      <c r="P105" s="123"/>
      <c r="Q105" s="123"/>
      <c r="R105" s="272" t="str">
        <f t="shared" si="24"/>
        <v>Hàng trả - COOPMAR4-HNI-LBN-0002 - MARFOUR. Co.opMart SCA - Long Biên - 0604coop0002 - Phiếu ngày (06/04/2026)</v>
      </c>
      <c r="S105" s="125" t="s">
        <v>1788</v>
      </c>
      <c r="T105" s="123"/>
      <c r="U105" s="123" t="str">
        <f t="shared" si="25"/>
        <v>Hàng trả - COOPMAR4-HNI-LBN-0002 - MARFOUR. Co.opMart SCA - Long Biên - 0604coop0002 - Phiếu ngày (06/04/2026)</v>
      </c>
      <c r="V105" s="123"/>
      <c r="W105" s="123"/>
      <c r="X105" s="125" t="s">
        <v>600</v>
      </c>
      <c r="Y105" s="80" t="str">
        <f>VLOOKUP(X105,[1]TONG_SL!$A$1:$F$65536,2,0)</f>
        <v>Tai heo sốt thái 250g</v>
      </c>
      <c r="AA105" s="78" t="str">
        <f t="shared" si="26"/>
        <v>5111</v>
      </c>
      <c r="AB105" s="78" t="str">
        <f t="shared" si="27"/>
        <v>131</v>
      </c>
      <c r="AC105" s="78" t="str">
        <f>VLOOKUP(X105,[1]TONG_SL!$A$1:$F$65536,3,0)</f>
        <v>Hộp</v>
      </c>
      <c r="AD105" s="126">
        <v>10</v>
      </c>
      <c r="AF105" s="159"/>
      <c r="AK105" s="274"/>
      <c r="AN105" s="274"/>
    </row>
    <row r="106" spans="5:40" x14ac:dyDescent="0.25">
      <c r="E106" s="122">
        <v>46118</v>
      </c>
      <c r="F106" s="122">
        <v>46118</v>
      </c>
      <c r="G106" s="123" t="s">
        <v>15688</v>
      </c>
      <c r="H106" s="124">
        <f t="shared" si="22"/>
        <v>46118</v>
      </c>
      <c r="I106" s="272" t="str">
        <f t="shared" si="23"/>
        <v>NKMB-0604unit004</v>
      </c>
      <c r="J106" s="123"/>
      <c r="K106" s="123"/>
      <c r="L106" s="123"/>
      <c r="M106" s="122"/>
      <c r="N106" s="185" t="s">
        <v>12274</v>
      </c>
      <c r="O106" s="272" t="str">
        <f>VLOOKUP(N106,[2]Ma_KH!$A$1:$R$65536,2,0)</f>
        <v>Ecomart S2.12 Vinhome Ocean Park</v>
      </c>
      <c r="P106" s="123"/>
      <c r="Q106" s="123"/>
      <c r="R106" s="272" t="str">
        <f t="shared" si="24"/>
        <v>Hàng trả - UNIT-BNH-GLM-0004 - Ecomart S2.12 Vinhome Ocean Park - 0604unit004 - Phiếu ngày (06/04/2026)</v>
      </c>
      <c r="S106" s="125" t="s">
        <v>1788</v>
      </c>
      <c r="T106" s="123"/>
      <c r="U106" s="123" t="str">
        <f t="shared" si="25"/>
        <v>Hàng trả - UNIT-BNH-GLM-0004 - Ecomart S2.12 Vinhome Ocean Park - 0604unit004 - Phiếu ngày (06/04/2026)</v>
      </c>
      <c r="V106" s="123"/>
      <c r="W106" s="123"/>
      <c r="X106" s="125" t="s">
        <v>52</v>
      </c>
      <c r="Y106" s="80" t="str">
        <f>VLOOKUP(X106,[1]TONG_SL!$A$1:$F$65536,2,0)</f>
        <v>Gà xì dầu 500g</v>
      </c>
      <c r="AA106" s="78" t="str">
        <f t="shared" si="26"/>
        <v>5111</v>
      </c>
      <c r="AB106" s="78" t="str">
        <f t="shared" si="27"/>
        <v>131</v>
      </c>
      <c r="AC106" s="78" t="str">
        <f>VLOOKUP(X106,[1]TONG_SL!$A$1:$F$65536,3,0)</f>
        <v>Túi</v>
      </c>
      <c r="AD106" s="126">
        <v>1</v>
      </c>
      <c r="AF106" s="159"/>
      <c r="AK106" s="274"/>
      <c r="AN106" s="274"/>
    </row>
    <row r="107" spans="5:40" x14ac:dyDescent="0.25">
      <c r="E107" s="122">
        <v>46118</v>
      </c>
      <c r="F107" s="122">
        <v>46118</v>
      </c>
      <c r="G107" s="123" t="s">
        <v>15688</v>
      </c>
      <c r="H107" s="124">
        <f>E107</f>
        <v>46118</v>
      </c>
      <c r="I107" s="272" t="str">
        <f>IF(LEN("NKMB-"&amp;G107)&gt;20,"Quá 20 Ký tự","NKMB-"&amp;G107)</f>
        <v>NKMB-0604unit004</v>
      </c>
      <c r="J107" s="123"/>
      <c r="K107" s="123"/>
      <c r="L107" s="123"/>
      <c r="M107" s="122"/>
      <c r="N107" s="185" t="s">
        <v>12274</v>
      </c>
      <c r="O107" s="272" t="str">
        <f>VLOOKUP(N107,[2]Ma_KH!$A$1:$R$65536,2,0)</f>
        <v>Ecomart S2.12 Vinhome Ocean Park</v>
      </c>
      <c r="P107" s="123"/>
      <c r="Q107" s="123"/>
      <c r="R107" s="272" t="str">
        <f t="shared" si="24"/>
        <v>Hàng trả - UNIT-BNH-GLM-0004 - Ecomart S2.12 Vinhome Ocean Park - 0604unit004 - Phiếu ngày (06/04/2026)</v>
      </c>
      <c r="S107" s="125" t="s">
        <v>1788</v>
      </c>
      <c r="T107" s="123"/>
      <c r="U107" s="123" t="str">
        <f t="shared" si="25"/>
        <v>Hàng trả - UNIT-BNH-GLM-0004 - Ecomart S2.12 Vinhome Ocean Park - 0604unit004 - Phiếu ngày (06/04/2026)</v>
      </c>
      <c r="V107" s="123"/>
      <c r="W107" s="123"/>
      <c r="X107" s="125" t="s">
        <v>37</v>
      </c>
      <c r="Y107" s="80" t="str">
        <f>VLOOKUP(X107,[1]TONG_SL!$A$1:$F$65536,2,0)</f>
        <v>Chả cốm 300g</v>
      </c>
      <c r="AA107" s="78" t="str">
        <f t="shared" si="26"/>
        <v>5111</v>
      </c>
      <c r="AB107" s="78" t="str">
        <f t="shared" si="27"/>
        <v>131</v>
      </c>
      <c r="AC107" s="78" t="str">
        <f>VLOOKUP(X107,[1]TONG_SL!$A$1:$F$65536,3,0)</f>
        <v>Túi</v>
      </c>
      <c r="AD107" s="126">
        <v>1</v>
      </c>
      <c r="AF107" s="159"/>
      <c r="AK107" s="274"/>
      <c r="AN107" s="274"/>
    </row>
    <row r="108" spans="5:40" x14ac:dyDescent="0.25">
      <c r="E108" s="122">
        <v>46118</v>
      </c>
      <c r="F108" s="122">
        <v>46118</v>
      </c>
      <c r="G108" s="123" t="s">
        <v>15689</v>
      </c>
      <c r="H108" s="124">
        <f t="shared" si="22"/>
        <v>46118</v>
      </c>
      <c r="I108" s="272" t="str">
        <f t="shared" si="23"/>
        <v>NKMB-060426unit0004</v>
      </c>
      <c r="J108" s="123"/>
      <c r="K108" s="123"/>
      <c r="L108" s="123"/>
      <c r="M108" s="122"/>
      <c r="N108" s="185" t="s">
        <v>12274</v>
      </c>
      <c r="O108" s="272" t="str">
        <f>VLOOKUP(N108,[2]Ma_KH!$A$1:$R$65536,2,0)</f>
        <v>Ecomart S2.12 Vinhome Ocean Park</v>
      </c>
      <c r="P108" s="123"/>
      <c r="Q108" s="123"/>
      <c r="R108" s="272" t="str">
        <f t="shared" si="24"/>
        <v>Hàng trả - UNIT-BNH-GLM-0004 - Ecomart S2.12 Vinhome Ocean Park - 060426unit0004 - Phiếu ngày (06/04/2026)</v>
      </c>
      <c r="S108" s="125" t="s">
        <v>1788</v>
      </c>
      <c r="T108" s="123"/>
      <c r="U108" s="123" t="str">
        <f t="shared" si="25"/>
        <v>Hàng trả - UNIT-BNH-GLM-0004 - Ecomart S2.12 Vinhome Ocean Park - 060426unit0004 - Phiếu ngày (06/04/2026)</v>
      </c>
      <c r="V108" s="123"/>
      <c r="W108" s="123"/>
      <c r="X108" s="125" t="s">
        <v>37</v>
      </c>
      <c r="Y108" s="80" t="str">
        <f>VLOOKUP(X108,[1]TONG_SL!$A$1:$F$65536,2,0)</f>
        <v>Chả cốm 300g</v>
      </c>
      <c r="AA108" s="78" t="str">
        <f t="shared" si="26"/>
        <v>5111</v>
      </c>
      <c r="AB108" s="78" t="str">
        <f t="shared" si="27"/>
        <v>131</v>
      </c>
      <c r="AC108" s="78" t="str">
        <f>VLOOKUP(X108,[1]TONG_SL!$A$1:$F$65536,3,0)</f>
        <v>Túi</v>
      </c>
      <c r="AD108" s="126">
        <v>2</v>
      </c>
      <c r="AF108" s="159"/>
      <c r="AK108" s="274"/>
      <c r="AN108" s="274"/>
    </row>
    <row r="109" spans="5:40" x14ac:dyDescent="0.25">
      <c r="E109" s="122">
        <v>46118</v>
      </c>
      <c r="F109" s="122">
        <v>46118</v>
      </c>
      <c r="G109" s="123" t="s">
        <v>15690</v>
      </c>
      <c r="H109" s="124">
        <f t="shared" si="22"/>
        <v>46118</v>
      </c>
      <c r="I109" s="272" t="str">
        <f t="shared" si="23"/>
        <v>NKMB-0604siba0009</v>
      </c>
      <c r="J109" s="123"/>
      <c r="K109" s="123"/>
      <c r="L109" s="123"/>
      <c r="M109" s="122"/>
      <c r="N109" s="138" t="s">
        <v>12087</v>
      </c>
      <c r="O109" s="272" t="str">
        <f>VLOOKUP(N109,[2]Ma_KH!$A$1:$R$65536,2,0)</f>
        <v>Sibafood Hope Residences</v>
      </c>
      <c r="P109" s="123"/>
      <c r="Q109" s="123"/>
      <c r="R109" s="272" t="str">
        <f t="shared" si="24"/>
        <v>Hàng trả - SIBA-HNI-LBN-0009 - Sibafood Hope Residences - 0604siba0009 - Phiếu ngày (06/04/2026)</v>
      </c>
      <c r="S109" s="125" t="s">
        <v>1788</v>
      </c>
      <c r="T109" s="123"/>
      <c r="U109" s="123" t="str">
        <f t="shared" si="25"/>
        <v>Hàng trả - SIBA-HNI-LBN-0009 - Sibafood Hope Residences - 0604siba0009 - Phiếu ngày (06/04/2026)</v>
      </c>
      <c r="V109" s="123"/>
      <c r="W109" s="123"/>
      <c r="X109" s="125" t="s">
        <v>27</v>
      </c>
      <c r="Y109" s="80" t="str">
        <f>VLOOKUP(X109,[1]TONG_SL!$A$1:$F$65536,2,0)</f>
        <v>Chân giò heo muối 300g</v>
      </c>
      <c r="AA109" s="78" t="str">
        <f t="shared" si="26"/>
        <v>5111</v>
      </c>
      <c r="AB109" s="78" t="str">
        <f t="shared" si="27"/>
        <v>131</v>
      </c>
      <c r="AC109" s="78" t="str">
        <f>VLOOKUP(X109,[1]TONG_SL!$A$1:$F$65536,3,0)</f>
        <v>Túi</v>
      </c>
      <c r="AD109" s="126">
        <v>1</v>
      </c>
      <c r="AF109" s="159"/>
      <c r="AK109" s="274"/>
      <c r="AN109" s="274"/>
    </row>
    <row r="110" spans="5:40" x14ac:dyDescent="0.25">
      <c r="E110" s="122">
        <v>46118</v>
      </c>
      <c r="F110" s="122">
        <v>46118</v>
      </c>
      <c r="G110" s="123" t="s">
        <v>15691</v>
      </c>
      <c r="H110" s="124">
        <f t="shared" si="22"/>
        <v>46118</v>
      </c>
      <c r="I110" s="272" t="str">
        <f t="shared" si="23"/>
        <v>NKMB-060426pk0078</v>
      </c>
      <c r="J110" s="123"/>
      <c r="K110" s="123"/>
      <c r="L110" s="123"/>
      <c r="M110" s="122"/>
      <c r="N110" s="138" t="s">
        <v>12156</v>
      </c>
      <c r="O110" s="272" t="str">
        <f>VLOOKUP(N110,[2]Ma_KH!$A$1:$R$65536,2,0)</f>
        <v>Tmart01075 94. 282 Xuân Đỉnh</v>
      </c>
      <c r="P110" s="123"/>
      <c r="Q110" s="123"/>
      <c r="R110" s="272" t="str">
        <f t="shared" si="24"/>
        <v>Hàng trả - TMART-HNI-BTL-01075 - Tmart01075 94. 282 Xuân Đỉnh - 060426pk0078 - Phiếu ngày (06/04/2026)</v>
      </c>
      <c r="S110" s="125" t="s">
        <v>1784</v>
      </c>
      <c r="T110" s="123"/>
      <c r="U110" s="123" t="str">
        <f t="shared" si="25"/>
        <v>Hàng trả - TMART-HNI-BTL-01075 - Tmart01075 94. 282 Xuân Đỉnh - 060426pk0078 - Phiếu ngày (06/04/2026)</v>
      </c>
      <c r="V110" s="123"/>
      <c r="W110" s="123"/>
      <c r="X110" s="125" t="s">
        <v>7263</v>
      </c>
      <c r="Y110" s="80" t="str">
        <f>VLOOKUP(X110,[1]TONG_SL!$A$1:$F$65536,2,0)</f>
        <v>Lạp xưởng Tây Bắc 500g</v>
      </c>
      <c r="AA110" s="78" t="str">
        <f t="shared" si="26"/>
        <v>5111</v>
      </c>
      <c r="AB110" s="78" t="str">
        <f t="shared" si="27"/>
        <v>131</v>
      </c>
      <c r="AC110" s="78" t="str">
        <f>VLOOKUP(X110,[1]TONG_SL!$A$1:$F$65536,3,0)</f>
        <v>Túi</v>
      </c>
      <c r="AD110" s="126">
        <v>2</v>
      </c>
      <c r="AF110" s="159"/>
      <c r="AK110" s="274"/>
      <c r="AN110" s="274"/>
    </row>
    <row r="111" spans="5:40" x14ac:dyDescent="0.25">
      <c r="E111" s="122">
        <v>46118</v>
      </c>
      <c r="F111" s="122">
        <v>46118</v>
      </c>
      <c r="G111" s="123" t="s">
        <v>15691</v>
      </c>
      <c r="H111" s="124">
        <f>E111</f>
        <v>46118</v>
      </c>
      <c r="I111" s="272" t="str">
        <f>IF(LEN("NKMB-"&amp;G111)&gt;20,"Quá 20 Ký tự","NKMB-"&amp;G111)</f>
        <v>NKMB-060426pk0078</v>
      </c>
      <c r="J111" s="123"/>
      <c r="K111" s="123"/>
      <c r="L111" s="123"/>
      <c r="M111" s="122"/>
      <c r="N111" s="138" t="s">
        <v>12156</v>
      </c>
      <c r="O111" s="272" t="str">
        <f>VLOOKUP(N111,[2]Ma_KH!$A$1:$R$65536,2,0)</f>
        <v>Tmart01075 94. 282 Xuân Đỉnh</v>
      </c>
      <c r="P111" s="123"/>
      <c r="Q111" s="123"/>
      <c r="R111" s="272" t="str">
        <f t="shared" si="24"/>
        <v>Hàng trả - TMART-HNI-BTL-01075 - Tmart01075 94. 282 Xuân Đỉnh - 060426pk0078 - Phiếu ngày (06/04/2026)</v>
      </c>
      <c r="S111" s="125" t="s">
        <v>1784</v>
      </c>
      <c r="T111" s="123"/>
      <c r="U111" s="123" t="str">
        <f t="shared" si="25"/>
        <v>Hàng trả - TMART-HNI-BTL-01075 - Tmart01075 94. 282 Xuân Đỉnh - 060426pk0078 - Phiếu ngày (06/04/2026)</v>
      </c>
      <c r="V111" s="123"/>
      <c r="W111" s="123"/>
      <c r="X111" s="273" t="s">
        <v>15250</v>
      </c>
      <c r="Y111" s="80" t="str">
        <f>VLOOKUP(X111,[1]TONG_SL!$A$1:$F$65536,2,0)</f>
        <v>Chân giò heo muối vị Tayaki 450g</v>
      </c>
      <c r="AA111" s="78" t="str">
        <f t="shared" si="26"/>
        <v>5111</v>
      </c>
      <c r="AB111" s="78" t="str">
        <f t="shared" si="27"/>
        <v>131</v>
      </c>
      <c r="AC111" s="78" t="str">
        <f>VLOOKUP(X111,[1]TONG_SL!$A$1:$F$65536,3,0)</f>
        <v>Túi</v>
      </c>
      <c r="AD111" s="126">
        <v>2</v>
      </c>
      <c r="AF111" s="159"/>
      <c r="AK111" s="274"/>
      <c r="AN111" s="274"/>
    </row>
    <row r="112" spans="5:40" x14ac:dyDescent="0.25">
      <c r="E112" s="122">
        <v>46118</v>
      </c>
      <c r="F112" s="122">
        <v>46118</v>
      </c>
      <c r="G112" s="123" t="s">
        <v>15691</v>
      </c>
      <c r="H112" s="124">
        <f>E112</f>
        <v>46118</v>
      </c>
      <c r="I112" s="272" t="str">
        <f>IF(LEN("NKMB-"&amp;G112)&gt;20,"Quá 20 Ký tự","NKMB-"&amp;G112)</f>
        <v>NKMB-060426pk0078</v>
      </c>
      <c r="J112" s="123"/>
      <c r="K112" s="123"/>
      <c r="L112" s="123"/>
      <c r="M112" s="122"/>
      <c r="N112" s="138" t="s">
        <v>12156</v>
      </c>
      <c r="O112" s="272" t="str">
        <f>VLOOKUP(N112,[2]Ma_KH!$A$1:$R$65536,2,0)</f>
        <v>Tmart01075 94. 282 Xuân Đỉnh</v>
      </c>
      <c r="P112" s="123"/>
      <c r="Q112" s="123"/>
      <c r="R112" s="272" t="str">
        <f t="shared" si="24"/>
        <v>Hàng trả - TMART-HNI-BTL-01075 - Tmart01075 94. 282 Xuân Đỉnh - 060426pk0078 - Phiếu ngày (06/04/2026)</v>
      </c>
      <c r="S112" s="125" t="s">
        <v>1784</v>
      </c>
      <c r="T112" s="123"/>
      <c r="U112" s="123" t="str">
        <f t="shared" si="25"/>
        <v>Hàng trả - TMART-HNI-BTL-01075 - Tmart01075 94. 282 Xuân Đỉnh - 060426pk0078 - Phiếu ngày (06/04/2026)</v>
      </c>
      <c r="V112" s="123"/>
      <c r="W112" s="123"/>
      <c r="X112" s="125" t="s">
        <v>30</v>
      </c>
      <c r="Y112" s="80" t="str">
        <f>VLOOKUP(X112,[1]TONG_SL!$A$1:$F$65536,2,0)</f>
        <v>Gà muối 500g</v>
      </c>
      <c r="AA112" s="78" t="str">
        <f t="shared" si="26"/>
        <v>5111</v>
      </c>
      <c r="AB112" s="78" t="str">
        <f t="shared" si="27"/>
        <v>131</v>
      </c>
      <c r="AC112" s="78" t="str">
        <f>VLOOKUP(X112,[1]TONG_SL!$A$1:$F$65536,3,0)</f>
        <v>Túi</v>
      </c>
      <c r="AD112" s="126">
        <v>1</v>
      </c>
      <c r="AF112" s="159"/>
      <c r="AK112" s="274"/>
      <c r="AN112" s="274"/>
    </row>
    <row r="113" spans="5:40" x14ac:dyDescent="0.25">
      <c r="E113" s="122">
        <v>46118</v>
      </c>
      <c r="F113" s="122">
        <v>46118</v>
      </c>
      <c r="G113" s="123" t="s">
        <v>15691</v>
      </c>
      <c r="H113" s="124">
        <f>E113</f>
        <v>46118</v>
      </c>
      <c r="I113" s="272" t="str">
        <f>IF(LEN("NKMB-"&amp;G113)&gt;20,"Quá 20 Ký tự","NKMB-"&amp;G113)</f>
        <v>NKMB-060426pk0078</v>
      </c>
      <c r="J113" s="123"/>
      <c r="K113" s="123"/>
      <c r="L113" s="123"/>
      <c r="M113" s="122"/>
      <c r="N113" s="138" t="s">
        <v>12156</v>
      </c>
      <c r="O113" s="272" t="str">
        <f>VLOOKUP(N113,[2]Ma_KH!$A$1:$R$65536,2,0)</f>
        <v>Tmart01075 94. 282 Xuân Đỉnh</v>
      </c>
      <c r="P113" s="123"/>
      <c r="Q113" s="123"/>
      <c r="R113" s="272" t="str">
        <f t="shared" si="24"/>
        <v>Hàng trả - TMART-HNI-BTL-01075 - Tmart01075 94. 282 Xuân Đỉnh - 060426pk0078 - Phiếu ngày (06/04/2026)</v>
      </c>
      <c r="S113" s="125" t="s">
        <v>1784</v>
      </c>
      <c r="T113" s="123"/>
      <c r="U113" s="123" t="str">
        <f t="shared" si="25"/>
        <v>Hàng trả - TMART-HNI-BTL-01075 - Tmart01075 94. 282 Xuân Đỉnh - 060426pk0078 - Phiếu ngày (06/04/2026)</v>
      </c>
      <c r="V113" s="123"/>
      <c r="W113" s="123"/>
      <c r="X113" s="125" t="s">
        <v>34</v>
      </c>
      <c r="Y113" s="80" t="str">
        <f>VLOOKUP(X113,[1]TONG_SL!$A$1:$F$65536,2,0)</f>
        <v>Tai heo muối 200g</v>
      </c>
      <c r="AA113" s="78" t="str">
        <f t="shared" si="26"/>
        <v>5111</v>
      </c>
      <c r="AB113" s="78" t="str">
        <f t="shared" si="27"/>
        <v>131</v>
      </c>
      <c r="AC113" s="78" t="str">
        <f>VLOOKUP(X113,[1]TONG_SL!$A$1:$F$65536,3,0)</f>
        <v>Túi</v>
      </c>
      <c r="AD113" s="126">
        <v>1</v>
      </c>
      <c r="AF113" s="159"/>
      <c r="AK113" s="274"/>
      <c r="AN113" s="274"/>
    </row>
    <row r="114" spans="5:40" x14ac:dyDescent="0.25">
      <c r="E114" s="122">
        <v>46118</v>
      </c>
      <c r="F114" s="122">
        <v>46118</v>
      </c>
      <c r="G114" s="123" t="s">
        <v>15692</v>
      </c>
      <c r="H114" s="124">
        <f t="shared" si="22"/>
        <v>46118</v>
      </c>
      <c r="I114" s="272" t="str">
        <f t="shared" si="23"/>
        <v>NKMB-060426pk0141</v>
      </c>
      <c r="J114" s="123"/>
      <c r="K114" s="123"/>
      <c r="L114" s="123"/>
      <c r="M114" s="122"/>
      <c r="N114" s="138" t="s">
        <v>12212</v>
      </c>
      <c r="O114" s="272" t="str">
        <f>VLOOKUP(N114,[2]Ma_KH!$A$1:$R$65536,2,0)</f>
        <v>Tmart00619 04. Quầy N3B2 Trần Bình</v>
      </c>
      <c r="P114" s="123"/>
      <c r="Q114" s="123"/>
      <c r="R114" s="272" t="str">
        <f t="shared" si="24"/>
        <v>Hàng trả - TMART-HNI-NTL-00619 - Tmart00619 04. Quầy N3B2 Trần Bình - 060426pk0141 - Phiếu ngày (06/04/2026)</v>
      </c>
      <c r="S114" s="125" t="s">
        <v>1784</v>
      </c>
      <c r="T114" s="123"/>
      <c r="U114" s="123" t="str">
        <f t="shared" si="25"/>
        <v>Hàng trả - TMART-HNI-NTL-00619 - Tmart00619 04. Quầy N3B2 Trần Bình - 060426pk0141 - Phiếu ngày (06/04/2026)</v>
      </c>
      <c r="V114" s="123"/>
      <c r="W114" s="123"/>
      <c r="X114" s="125" t="s">
        <v>30</v>
      </c>
      <c r="Y114" s="80" t="str">
        <f>VLOOKUP(X114,[1]TONG_SL!$A$1:$F$65536,2,0)</f>
        <v>Gà muối 500g</v>
      </c>
      <c r="AA114" s="78" t="str">
        <f t="shared" si="26"/>
        <v>5111</v>
      </c>
      <c r="AB114" s="78" t="str">
        <f t="shared" si="27"/>
        <v>131</v>
      </c>
      <c r="AC114" s="78" t="str">
        <f>VLOOKUP(X114,[1]TONG_SL!$A$1:$F$65536,3,0)</f>
        <v>Túi</v>
      </c>
      <c r="AD114" s="126">
        <v>1</v>
      </c>
      <c r="AF114" s="159"/>
      <c r="AK114" s="274"/>
      <c r="AN114" s="274"/>
    </row>
    <row r="115" spans="5:40" x14ac:dyDescent="0.25">
      <c r="E115" s="122">
        <v>46118</v>
      </c>
      <c r="F115" s="122">
        <v>46118</v>
      </c>
      <c r="G115" s="123" t="s">
        <v>15692</v>
      </c>
      <c r="H115" s="124">
        <f>E115</f>
        <v>46118</v>
      </c>
      <c r="I115" s="272" t="str">
        <f>IF(LEN("NKMB-"&amp;G115)&gt;20,"Quá 20 Ký tự","NKMB-"&amp;G115)</f>
        <v>NKMB-060426pk0141</v>
      </c>
      <c r="J115" s="123"/>
      <c r="K115" s="123"/>
      <c r="L115" s="123"/>
      <c r="M115" s="122"/>
      <c r="N115" s="138" t="s">
        <v>12212</v>
      </c>
      <c r="O115" s="272" t="str">
        <f>VLOOKUP(N115,[2]Ma_KH!$A$1:$R$65536,2,0)</f>
        <v>Tmart00619 04. Quầy N3B2 Trần Bình</v>
      </c>
      <c r="P115" s="123"/>
      <c r="Q115" s="123"/>
      <c r="R115" s="272" t="str">
        <f t="shared" si="24"/>
        <v>Hàng trả - TMART-HNI-NTL-00619 - Tmart00619 04. Quầy N3B2 Trần Bình - 060426pk0141 - Phiếu ngày (06/04/2026)</v>
      </c>
      <c r="S115" s="125" t="s">
        <v>1784</v>
      </c>
      <c r="T115" s="123"/>
      <c r="U115" s="123" t="str">
        <f t="shared" si="25"/>
        <v>Hàng trả - TMART-HNI-NTL-00619 - Tmart00619 04. Quầy N3B2 Trần Bình - 060426pk0141 - Phiếu ngày (06/04/2026)</v>
      </c>
      <c r="V115" s="123"/>
      <c r="W115" s="123"/>
      <c r="X115" s="125" t="s">
        <v>551</v>
      </c>
      <c r="Y115" s="80" t="str">
        <f>VLOOKUP(X115,[1]TONG_SL!$A$1:$F$65536,2,0)</f>
        <v>Chân giò heo muối 100g</v>
      </c>
      <c r="AA115" s="78" t="str">
        <f t="shared" si="26"/>
        <v>5111</v>
      </c>
      <c r="AB115" s="78" t="str">
        <f t="shared" si="27"/>
        <v>131</v>
      </c>
      <c r="AC115" s="78" t="str">
        <f>VLOOKUP(X115,[1]TONG_SL!$A$1:$F$65536,3,0)</f>
        <v>Gói</v>
      </c>
      <c r="AD115" s="126">
        <v>1</v>
      </c>
      <c r="AF115" s="159"/>
      <c r="AK115" s="274"/>
      <c r="AN115" s="274"/>
    </row>
    <row r="116" spans="5:40" x14ac:dyDescent="0.25">
      <c r="E116" s="122">
        <v>46118</v>
      </c>
      <c r="F116" s="122">
        <v>46118</v>
      </c>
      <c r="G116" s="123" t="s">
        <v>15693</v>
      </c>
      <c r="H116" s="124">
        <f t="shared" si="22"/>
        <v>46118</v>
      </c>
      <c r="I116" s="272" t="str">
        <f t="shared" si="23"/>
        <v>NKMB-060426pk0055</v>
      </c>
      <c r="J116" s="123"/>
      <c r="K116" s="123"/>
      <c r="L116" s="123"/>
      <c r="M116" s="122"/>
      <c r="N116" s="138" t="s">
        <v>12160</v>
      </c>
      <c r="O116" s="272" t="str">
        <f>VLOOKUP(N116,[2]Ma_KH!$A$1:$R$65536,2,0)</f>
        <v>Tmart01087 106. Quầy CT3B Nam Cường, Cổ Nhuế</v>
      </c>
      <c r="P116" s="123"/>
      <c r="Q116" s="123"/>
      <c r="R116" s="272" t="str">
        <f t="shared" si="24"/>
        <v>Hàng trả - TMART-HNI-BTL-01087 - Tmart01087 106. Quầy CT3B Nam Cường, Cổ Nhuế - 060426pk0055 - Phiếu ngày (06/04/2026)</v>
      </c>
      <c r="S116" s="125" t="s">
        <v>1784</v>
      </c>
      <c r="T116" s="123"/>
      <c r="U116" s="123" t="str">
        <f t="shared" si="25"/>
        <v>Hàng trả - TMART-HNI-BTL-01087 - Tmart01087 106. Quầy CT3B Nam Cường, Cổ Nhuế - 060426pk0055 - Phiếu ngày (06/04/2026)</v>
      </c>
      <c r="V116" s="123"/>
      <c r="W116" s="123"/>
      <c r="X116" s="125" t="s">
        <v>598</v>
      </c>
      <c r="Y116" s="80" t="str">
        <f>VLOOKUP(X116,[1]TONG_SL!$A$1:$F$65536,2,0)</f>
        <v>Chân gà sả tắc 250g</v>
      </c>
      <c r="AA116" s="78" t="str">
        <f t="shared" si="26"/>
        <v>5111</v>
      </c>
      <c r="AB116" s="78" t="str">
        <f t="shared" si="27"/>
        <v>131</v>
      </c>
      <c r="AC116" s="78" t="str">
        <f>VLOOKUP(X116,[1]TONG_SL!$A$1:$F$65536,3,0)</f>
        <v>Hộp</v>
      </c>
      <c r="AD116" s="126">
        <v>1</v>
      </c>
      <c r="AF116" s="159"/>
      <c r="AK116" s="274"/>
      <c r="AN116" s="274"/>
    </row>
    <row r="117" spans="5:40" x14ac:dyDescent="0.25">
      <c r="E117" s="122">
        <v>46118</v>
      </c>
      <c r="F117" s="122">
        <v>46118</v>
      </c>
      <c r="G117" s="123" t="s">
        <v>15693</v>
      </c>
      <c r="H117" s="124">
        <f>E117</f>
        <v>46118</v>
      </c>
      <c r="I117" s="272" t="str">
        <f>IF(LEN("NKMB-"&amp;G117)&gt;20,"Quá 20 Ký tự","NKMB-"&amp;G117)</f>
        <v>NKMB-060426pk0055</v>
      </c>
      <c r="J117" s="123"/>
      <c r="K117" s="123"/>
      <c r="L117" s="123"/>
      <c r="M117" s="122"/>
      <c r="N117" s="138" t="s">
        <v>12160</v>
      </c>
      <c r="O117" s="272" t="str">
        <f>VLOOKUP(N117,[2]Ma_KH!$A$1:$R$65536,2,0)</f>
        <v>Tmart01087 106. Quầy CT3B Nam Cường, Cổ Nhuế</v>
      </c>
      <c r="P117" s="123"/>
      <c r="Q117" s="123"/>
      <c r="R117" s="272" t="str">
        <f t="shared" si="24"/>
        <v>Hàng trả - TMART-HNI-BTL-01087 - Tmart01087 106. Quầy CT3B Nam Cường, Cổ Nhuế - 060426pk0055 - Phiếu ngày (06/04/2026)</v>
      </c>
      <c r="S117" s="125" t="s">
        <v>1784</v>
      </c>
      <c r="T117" s="123"/>
      <c r="U117" s="123" t="str">
        <f t="shared" si="25"/>
        <v>Hàng trả - TMART-HNI-BTL-01087 - Tmart01087 106. Quầy CT3B Nam Cường, Cổ Nhuế - 060426pk0055 - Phiếu ngày (06/04/2026)</v>
      </c>
      <c r="V117" s="123"/>
      <c r="W117" s="123"/>
      <c r="X117" s="125" t="s">
        <v>553</v>
      </c>
      <c r="Y117" s="80" t="str">
        <f>VLOOKUP(X117,[1]TONG_SL!$A$1:$F$65536,2,0)</f>
        <v>Gà muối hun khói 300g</v>
      </c>
      <c r="AA117" s="78" t="str">
        <f t="shared" si="26"/>
        <v>5111</v>
      </c>
      <c r="AB117" s="78" t="str">
        <f t="shared" si="27"/>
        <v>131</v>
      </c>
      <c r="AC117" s="78" t="str">
        <f>VLOOKUP(X117,[1]TONG_SL!$A$1:$F$65536,3,0)</f>
        <v>Túi</v>
      </c>
      <c r="AD117" s="126">
        <v>3</v>
      </c>
      <c r="AF117" s="159"/>
      <c r="AK117" s="274"/>
      <c r="AN117" s="274"/>
    </row>
    <row r="118" spans="5:40" x14ac:dyDescent="0.25">
      <c r="E118" s="122">
        <v>46118</v>
      </c>
      <c r="F118" s="122">
        <v>46118</v>
      </c>
      <c r="G118" s="123" t="s">
        <v>15693</v>
      </c>
      <c r="H118" s="124">
        <f>E118</f>
        <v>46118</v>
      </c>
      <c r="I118" s="272" t="str">
        <f>IF(LEN("NKMB-"&amp;G118)&gt;20,"Quá 20 Ký tự","NKMB-"&amp;G118)</f>
        <v>NKMB-060426pk0055</v>
      </c>
      <c r="J118" s="123"/>
      <c r="K118" s="123"/>
      <c r="L118" s="123"/>
      <c r="M118" s="122"/>
      <c r="N118" s="138" t="s">
        <v>12160</v>
      </c>
      <c r="O118" s="272" t="str">
        <f>VLOOKUP(N118,[2]Ma_KH!$A$1:$R$65536,2,0)</f>
        <v>Tmart01087 106. Quầy CT3B Nam Cường, Cổ Nhuế</v>
      </c>
      <c r="P118" s="123"/>
      <c r="Q118" s="123"/>
      <c r="R118" s="272" t="str">
        <f t="shared" si="24"/>
        <v>Hàng trả - TMART-HNI-BTL-01087 - Tmart01087 106. Quầy CT3B Nam Cường, Cổ Nhuế - 060426pk0055 - Phiếu ngày (06/04/2026)</v>
      </c>
      <c r="S118" s="125" t="s">
        <v>1784</v>
      </c>
      <c r="T118" s="123"/>
      <c r="U118" s="123" t="str">
        <f t="shared" si="25"/>
        <v>Hàng trả - TMART-HNI-BTL-01087 - Tmart01087 106. Quầy CT3B Nam Cường, Cổ Nhuế - 060426pk0055 - Phiếu ngày (06/04/2026)</v>
      </c>
      <c r="V118" s="123"/>
      <c r="W118" s="123"/>
      <c r="X118" s="125" t="s">
        <v>37</v>
      </c>
      <c r="Y118" s="80" t="str">
        <f>VLOOKUP(X118,[1]TONG_SL!$A$1:$F$65536,2,0)</f>
        <v>Chả cốm 300g</v>
      </c>
      <c r="AA118" s="78" t="str">
        <f t="shared" si="26"/>
        <v>5111</v>
      </c>
      <c r="AB118" s="78" t="str">
        <f t="shared" si="27"/>
        <v>131</v>
      </c>
      <c r="AC118" s="78" t="str">
        <f>VLOOKUP(X118,[1]TONG_SL!$A$1:$F$65536,3,0)</f>
        <v>Túi</v>
      </c>
      <c r="AD118" s="126">
        <v>1</v>
      </c>
      <c r="AF118" s="159"/>
      <c r="AK118" s="274"/>
      <c r="AN118" s="274"/>
    </row>
    <row r="119" spans="5:40" x14ac:dyDescent="0.25">
      <c r="E119" s="122">
        <v>46118</v>
      </c>
      <c r="F119" s="122">
        <v>46118</v>
      </c>
      <c r="G119" s="123" t="s">
        <v>15693</v>
      </c>
      <c r="H119" s="124">
        <f>E119</f>
        <v>46118</v>
      </c>
      <c r="I119" s="272" t="str">
        <f>IF(LEN("NKMB-"&amp;G119)&gt;20,"Quá 20 Ký tự","NKMB-"&amp;G119)</f>
        <v>NKMB-060426pk0055</v>
      </c>
      <c r="J119" s="123"/>
      <c r="K119" s="123"/>
      <c r="L119" s="123"/>
      <c r="M119" s="122"/>
      <c r="N119" s="138" t="s">
        <v>12160</v>
      </c>
      <c r="O119" s="272" t="str">
        <f>VLOOKUP(N119,[2]Ma_KH!$A$1:$R$65536,2,0)</f>
        <v>Tmart01087 106. Quầy CT3B Nam Cường, Cổ Nhuế</v>
      </c>
      <c r="P119" s="123"/>
      <c r="Q119" s="123"/>
      <c r="R119" s="272" t="str">
        <f t="shared" si="24"/>
        <v>Hàng trả - TMART-HNI-BTL-01087 - Tmart01087 106. Quầy CT3B Nam Cường, Cổ Nhuế - 060426pk0055 - Phiếu ngày (06/04/2026)</v>
      </c>
      <c r="S119" s="125" t="s">
        <v>1784</v>
      </c>
      <c r="T119" s="123"/>
      <c r="U119" s="123" t="str">
        <f t="shared" si="25"/>
        <v>Hàng trả - TMART-HNI-BTL-01087 - Tmart01087 106. Quầy CT3B Nam Cường, Cổ Nhuế - 060426pk0055 - Phiếu ngày (06/04/2026)</v>
      </c>
      <c r="V119" s="123"/>
      <c r="W119" s="123"/>
      <c r="X119" s="125" t="s">
        <v>30</v>
      </c>
      <c r="Y119" s="80" t="str">
        <f>VLOOKUP(X119,[1]TONG_SL!$A$1:$F$65536,2,0)</f>
        <v>Gà muối 500g</v>
      </c>
      <c r="AA119" s="78" t="str">
        <f t="shared" si="26"/>
        <v>5111</v>
      </c>
      <c r="AB119" s="78" t="str">
        <f t="shared" si="27"/>
        <v>131</v>
      </c>
      <c r="AC119" s="78" t="str">
        <f>VLOOKUP(X119,[1]TONG_SL!$A$1:$F$65536,3,0)</f>
        <v>Túi</v>
      </c>
      <c r="AD119" s="126">
        <v>2</v>
      </c>
      <c r="AF119" s="159"/>
      <c r="AK119" s="274"/>
      <c r="AN119" s="274"/>
    </row>
    <row r="120" spans="5:40" x14ac:dyDescent="0.25">
      <c r="E120" s="122">
        <v>46118</v>
      </c>
      <c r="F120" s="122">
        <v>46118</v>
      </c>
      <c r="G120" s="123" t="s">
        <v>15694</v>
      </c>
      <c r="H120" s="124">
        <f t="shared" si="22"/>
        <v>46118</v>
      </c>
      <c r="I120" s="272" t="str">
        <f t="shared" si="23"/>
        <v>NKMB-060426pk0147</v>
      </c>
      <c r="J120" s="123"/>
      <c r="K120" s="123"/>
      <c r="L120" s="123"/>
      <c r="M120" s="122"/>
      <c r="N120" s="138" t="s">
        <v>12212</v>
      </c>
      <c r="O120" s="272" t="str">
        <f>VLOOKUP(N120,[2]Ma_KH!$A$1:$R$65536,2,0)</f>
        <v>Tmart00619 04. Quầy N3B2 Trần Bình</v>
      </c>
      <c r="P120" s="123"/>
      <c r="Q120" s="123"/>
      <c r="R120" s="272" t="str">
        <f t="shared" si="24"/>
        <v>Hàng trả - TMART-HNI-NTL-00619 - Tmart00619 04. Quầy N3B2 Trần Bình - 060426pk0147 - Phiếu ngày (06/04/2026)</v>
      </c>
      <c r="S120" s="125" t="s">
        <v>1784</v>
      </c>
      <c r="T120" s="123"/>
      <c r="U120" s="123" t="str">
        <f t="shared" si="25"/>
        <v>Hàng trả - TMART-HNI-NTL-00619 - Tmart00619 04. Quầy N3B2 Trần Bình - 060426pk0147 - Phiếu ngày (06/04/2026)</v>
      </c>
      <c r="V120" s="123"/>
      <c r="W120" s="123"/>
      <c r="X120" s="125" t="s">
        <v>600</v>
      </c>
      <c r="Y120" s="80" t="str">
        <f>VLOOKUP(X120,[1]TONG_SL!$A$1:$F$65536,2,0)</f>
        <v>Tai heo sốt thái 250g</v>
      </c>
      <c r="AA120" s="78" t="str">
        <f t="shared" si="26"/>
        <v>5111</v>
      </c>
      <c r="AB120" s="78" t="str">
        <f t="shared" si="27"/>
        <v>131</v>
      </c>
      <c r="AC120" s="78" t="str">
        <f>VLOOKUP(X120,[1]TONG_SL!$A$1:$F$65536,3,0)</f>
        <v>Hộp</v>
      </c>
      <c r="AD120" s="126">
        <v>1</v>
      </c>
      <c r="AF120" s="159"/>
      <c r="AK120" s="274"/>
      <c r="AN120" s="274"/>
    </row>
    <row r="121" spans="5:40" x14ac:dyDescent="0.25">
      <c r="E121" s="122">
        <v>46118</v>
      </c>
      <c r="F121" s="122">
        <v>46118</v>
      </c>
      <c r="G121" s="123" t="s">
        <v>15695</v>
      </c>
      <c r="H121" s="124">
        <f t="shared" si="22"/>
        <v>46118</v>
      </c>
      <c r="I121" s="272" t="str">
        <f t="shared" si="23"/>
        <v>NKMB-060426pk0206</v>
      </c>
      <c r="J121" s="123"/>
      <c r="K121" s="123"/>
      <c r="L121" s="123"/>
      <c r="M121" s="122"/>
      <c r="N121" s="138" t="s">
        <v>12216</v>
      </c>
      <c r="O121" s="272" t="str">
        <f>VLOOKUP(N121,[2]Ma_KH!$A$1:$R$65536,2,0)</f>
        <v>Tmart01097 116. Quầy Iris Garden</v>
      </c>
      <c r="P121" s="123"/>
      <c r="Q121" s="123"/>
      <c r="R121" s="272" t="str">
        <f t="shared" si="24"/>
        <v>Hàng trả - TMART-HNI-NTL-01097 - Tmart01097 116. Quầy Iris Garden - 060426pk0206 - Phiếu ngày (06/04/2026)</v>
      </c>
      <c r="S121" s="125" t="s">
        <v>1784</v>
      </c>
      <c r="T121" s="123"/>
      <c r="U121" s="123" t="str">
        <f t="shared" si="25"/>
        <v>Hàng trả - TMART-HNI-NTL-01097 - Tmart01097 116. Quầy Iris Garden - 060426pk0206 - Phiếu ngày (06/04/2026)</v>
      </c>
      <c r="V121" s="123"/>
      <c r="W121" s="123"/>
      <c r="X121" s="125" t="s">
        <v>7263</v>
      </c>
      <c r="Y121" s="80" t="str">
        <f>VLOOKUP(X121,[1]TONG_SL!$A$1:$F$65536,2,0)</f>
        <v>Lạp xưởng Tây Bắc 500g</v>
      </c>
      <c r="AA121" s="78" t="str">
        <f t="shared" si="26"/>
        <v>5111</v>
      </c>
      <c r="AB121" s="78" t="str">
        <f t="shared" si="27"/>
        <v>131</v>
      </c>
      <c r="AC121" s="78" t="str">
        <f>VLOOKUP(X121,[1]TONG_SL!$A$1:$F$65536,3,0)</f>
        <v>Túi</v>
      </c>
      <c r="AD121" s="126">
        <v>1</v>
      </c>
      <c r="AF121" s="159"/>
      <c r="AK121" s="274"/>
      <c r="AN121" s="274"/>
    </row>
    <row r="122" spans="5:40" x14ac:dyDescent="0.25">
      <c r="E122" s="122">
        <v>46118</v>
      </c>
      <c r="F122" s="122">
        <v>46118</v>
      </c>
      <c r="G122" s="123" t="s">
        <v>15696</v>
      </c>
      <c r="H122" s="124">
        <f t="shared" si="22"/>
        <v>46118</v>
      </c>
      <c r="I122" s="272" t="str">
        <f t="shared" si="23"/>
        <v>NKMB-060426pk0199</v>
      </c>
      <c r="J122" s="123"/>
      <c r="K122" s="123"/>
      <c r="L122" s="123"/>
      <c r="M122" s="122"/>
      <c r="N122" s="138" t="s">
        <v>12216</v>
      </c>
      <c r="O122" s="272" t="str">
        <f>VLOOKUP(N122,[2]Ma_KH!$A$1:$R$65536,2,0)</f>
        <v>Tmart01097 116. Quầy Iris Garden</v>
      </c>
      <c r="P122" s="123"/>
      <c r="Q122" s="123"/>
      <c r="R122" s="272" t="str">
        <f t="shared" si="24"/>
        <v>Hàng trả - TMART-HNI-NTL-01097 - Tmart01097 116. Quầy Iris Garden - 060426pk0199 - Phiếu ngày (06/04/2026)</v>
      </c>
      <c r="S122" s="125" t="s">
        <v>1784</v>
      </c>
      <c r="T122" s="123"/>
      <c r="U122" s="123" t="str">
        <f t="shared" si="25"/>
        <v>Hàng trả - TMART-HNI-NTL-01097 - Tmart01097 116. Quầy Iris Garden - 060426pk0199 - Phiếu ngày (06/04/2026)</v>
      </c>
      <c r="V122" s="123"/>
      <c r="W122" s="123"/>
      <c r="X122" s="273" t="s">
        <v>15407</v>
      </c>
      <c r="Y122" s="80" t="str">
        <f>VLOOKUP(X122,[1]TONG_SL!$A$1:$F$65536,2,0)</f>
        <v>Gà muối hun cỏ xạ hương 500g</v>
      </c>
      <c r="AA122" s="78" t="str">
        <f t="shared" si="26"/>
        <v>5111</v>
      </c>
      <c r="AB122" s="78" t="str">
        <f t="shared" si="27"/>
        <v>131</v>
      </c>
      <c r="AC122" s="78" t="str">
        <f>VLOOKUP(X122,[1]TONG_SL!$A$1:$F$65536,3,0)</f>
        <v>Túi</v>
      </c>
      <c r="AD122" s="126">
        <v>1</v>
      </c>
      <c r="AF122" s="159"/>
      <c r="AK122" s="274"/>
      <c r="AN122" s="274"/>
    </row>
    <row r="123" spans="5:40" x14ac:dyDescent="0.25">
      <c r="E123" s="122">
        <v>46118</v>
      </c>
      <c r="F123" s="122">
        <v>46118</v>
      </c>
      <c r="G123" s="123" t="s">
        <v>15696</v>
      </c>
      <c r="H123" s="124">
        <f>E123</f>
        <v>46118</v>
      </c>
      <c r="I123" s="272" t="str">
        <f>IF(LEN("NKMB-"&amp;G123)&gt;20,"Quá 20 Ký tự","NKMB-"&amp;G123)</f>
        <v>NKMB-060426pk0199</v>
      </c>
      <c r="J123" s="123"/>
      <c r="K123" s="123"/>
      <c r="L123" s="123"/>
      <c r="M123" s="122"/>
      <c r="N123" s="138" t="s">
        <v>12216</v>
      </c>
      <c r="O123" s="272" t="str">
        <f>VLOOKUP(N123,[2]Ma_KH!$A$1:$R$65536,2,0)</f>
        <v>Tmart01097 116. Quầy Iris Garden</v>
      </c>
      <c r="P123" s="123"/>
      <c r="Q123" s="123"/>
      <c r="R123" s="272" t="str">
        <f t="shared" si="24"/>
        <v>Hàng trả - TMART-HNI-NTL-01097 - Tmart01097 116. Quầy Iris Garden - 060426pk0199 - Phiếu ngày (06/04/2026)</v>
      </c>
      <c r="S123" s="125" t="s">
        <v>1784</v>
      </c>
      <c r="T123" s="123"/>
      <c r="U123" s="123" t="str">
        <f t="shared" si="25"/>
        <v>Hàng trả - TMART-HNI-NTL-01097 - Tmart01097 116. Quầy Iris Garden - 060426pk0199 - Phiếu ngày (06/04/2026)</v>
      </c>
      <c r="V123" s="123"/>
      <c r="W123" s="123"/>
      <c r="X123" s="125" t="s">
        <v>30</v>
      </c>
      <c r="Y123" s="80" t="str">
        <f>VLOOKUP(X123,[1]TONG_SL!$A$1:$F$65536,2,0)</f>
        <v>Gà muối 500g</v>
      </c>
      <c r="AA123" s="78" t="str">
        <f t="shared" si="26"/>
        <v>5111</v>
      </c>
      <c r="AB123" s="78" t="str">
        <f t="shared" si="27"/>
        <v>131</v>
      </c>
      <c r="AC123" s="78" t="str">
        <f>VLOOKUP(X123,[1]TONG_SL!$A$1:$F$65536,3,0)</f>
        <v>Túi</v>
      </c>
      <c r="AD123" s="126">
        <v>3</v>
      </c>
      <c r="AF123" s="159"/>
      <c r="AK123" s="274"/>
      <c r="AN123" s="274"/>
    </row>
    <row r="124" spans="5:40" x14ac:dyDescent="0.25">
      <c r="E124" s="122">
        <v>46118</v>
      </c>
      <c r="F124" s="122">
        <v>46118</v>
      </c>
      <c r="G124" s="123" t="s">
        <v>15696</v>
      </c>
      <c r="H124" s="124">
        <f>E124</f>
        <v>46118</v>
      </c>
      <c r="I124" s="272" t="str">
        <f>IF(LEN("NKMB-"&amp;G124)&gt;20,"Quá 20 Ký tự","NKMB-"&amp;G124)</f>
        <v>NKMB-060426pk0199</v>
      </c>
      <c r="J124" s="123"/>
      <c r="K124" s="123"/>
      <c r="L124" s="123"/>
      <c r="M124" s="122"/>
      <c r="N124" s="138" t="s">
        <v>12216</v>
      </c>
      <c r="O124" s="272" t="str">
        <f>VLOOKUP(N124,[2]Ma_KH!$A$1:$R$65536,2,0)</f>
        <v>Tmart01097 116. Quầy Iris Garden</v>
      </c>
      <c r="P124" s="123"/>
      <c r="Q124" s="123"/>
      <c r="R124" s="272" t="str">
        <f t="shared" si="24"/>
        <v>Hàng trả - TMART-HNI-NTL-01097 - Tmart01097 116. Quầy Iris Garden - 060426pk0199 - Phiếu ngày (06/04/2026)</v>
      </c>
      <c r="S124" s="125" t="s">
        <v>1784</v>
      </c>
      <c r="T124" s="123"/>
      <c r="U124" s="123" t="str">
        <f t="shared" si="25"/>
        <v>Hàng trả - TMART-HNI-NTL-01097 - Tmart01097 116. Quầy Iris Garden - 060426pk0199 - Phiếu ngày (06/04/2026)</v>
      </c>
      <c r="V124" s="123"/>
      <c r="W124" s="123"/>
      <c r="X124" s="273" t="s">
        <v>15250</v>
      </c>
      <c r="Y124" s="80" t="str">
        <f>VLOOKUP(X124,[1]TONG_SL!$A$1:$F$65536,2,0)</f>
        <v>Chân giò heo muối vị Tayaki 450g</v>
      </c>
      <c r="AA124" s="78" t="str">
        <f t="shared" si="26"/>
        <v>5111</v>
      </c>
      <c r="AB124" s="78" t="str">
        <f t="shared" si="27"/>
        <v>131</v>
      </c>
      <c r="AC124" s="78" t="str">
        <f>VLOOKUP(X124,[1]TONG_SL!$A$1:$F$65536,3,0)</f>
        <v>Túi</v>
      </c>
      <c r="AD124" s="126">
        <v>2</v>
      </c>
      <c r="AF124" s="159"/>
      <c r="AK124" s="274"/>
      <c r="AN124" s="274"/>
    </row>
    <row r="125" spans="5:40" x14ac:dyDescent="0.25">
      <c r="E125" s="122">
        <v>46118</v>
      </c>
      <c r="F125" s="122">
        <v>46118</v>
      </c>
      <c r="G125" s="123" t="s">
        <v>15696</v>
      </c>
      <c r="H125" s="124">
        <f>E125</f>
        <v>46118</v>
      </c>
      <c r="I125" s="272" t="str">
        <f>IF(LEN("NKMB-"&amp;G125)&gt;20,"Quá 20 Ký tự","NKMB-"&amp;G125)</f>
        <v>NKMB-060426pk0199</v>
      </c>
      <c r="J125" s="123"/>
      <c r="K125" s="123"/>
      <c r="L125" s="123"/>
      <c r="M125" s="122"/>
      <c r="N125" s="138" t="s">
        <v>12216</v>
      </c>
      <c r="O125" s="272" t="str">
        <f>VLOOKUP(N125,[2]Ma_KH!$A$1:$R$65536,2,0)</f>
        <v>Tmart01097 116. Quầy Iris Garden</v>
      </c>
      <c r="P125" s="123"/>
      <c r="Q125" s="123"/>
      <c r="R125" s="272" t="str">
        <f t="shared" si="24"/>
        <v>Hàng trả - TMART-HNI-NTL-01097 - Tmart01097 116. Quầy Iris Garden - 060426pk0199 - Phiếu ngày (06/04/2026)</v>
      </c>
      <c r="S125" s="125" t="s">
        <v>1784</v>
      </c>
      <c r="T125" s="123"/>
      <c r="U125" s="123" t="str">
        <f t="shared" si="25"/>
        <v>Hàng trả - TMART-HNI-NTL-01097 - Tmart01097 116. Quầy Iris Garden - 060426pk0199 - Phiếu ngày (06/04/2026)</v>
      </c>
      <c r="V125" s="123"/>
      <c r="W125" s="123"/>
      <c r="X125" s="125" t="s">
        <v>553</v>
      </c>
      <c r="Y125" s="80" t="str">
        <f>VLOOKUP(X125,[1]TONG_SL!$A$1:$F$65536,2,0)</f>
        <v>Gà muối hun khói 300g</v>
      </c>
      <c r="AA125" s="78" t="str">
        <f t="shared" si="26"/>
        <v>5111</v>
      </c>
      <c r="AB125" s="78" t="str">
        <f t="shared" si="27"/>
        <v>131</v>
      </c>
      <c r="AC125" s="78" t="str">
        <f>VLOOKUP(X125,[1]TONG_SL!$A$1:$F$65536,3,0)</f>
        <v>Túi</v>
      </c>
      <c r="AD125" s="126">
        <v>2</v>
      </c>
      <c r="AF125" s="159"/>
      <c r="AK125" s="274"/>
      <c r="AN125" s="274"/>
    </row>
    <row r="126" spans="5:40" x14ac:dyDescent="0.25">
      <c r="E126" s="122">
        <v>46118</v>
      </c>
      <c r="F126" s="122">
        <v>46118</v>
      </c>
      <c r="G126" s="123" t="s">
        <v>15697</v>
      </c>
      <c r="H126" s="124">
        <f t="shared" si="22"/>
        <v>46118</v>
      </c>
      <c r="I126" s="272" t="str">
        <f t="shared" si="23"/>
        <v>NKMB-0604s51</v>
      </c>
      <c r="J126" s="123"/>
      <c r="K126" s="123"/>
      <c r="L126" s="123"/>
      <c r="M126" s="122"/>
      <c r="N126" s="138" t="s">
        <v>7466</v>
      </c>
      <c r="O126" s="272" t="str">
        <f>VLOOKUP(N126,[2]Ma_KH!$A$1:$R$65536,2,0)</f>
        <v>SOI 51 - 142 Trần Bình</v>
      </c>
      <c r="P126" s="123"/>
      <c r="Q126" s="123"/>
      <c r="R126" s="272" t="str">
        <f t="shared" si="24"/>
        <v>Hàng trả - SOI-HNI-NTL-S51 - SOI 51 - 142 Trần Bình - 0604s51 - Phiếu ngày (06/04/2026)</v>
      </c>
      <c r="S126" s="125" t="s">
        <v>1784</v>
      </c>
      <c r="T126" s="123"/>
      <c r="U126" s="123" t="str">
        <f t="shared" si="25"/>
        <v>Hàng trả - SOI-HNI-NTL-S51 - SOI 51 - 142 Trần Bình - 0604s51 - Phiếu ngày (06/04/2026)</v>
      </c>
      <c r="V126" s="123"/>
      <c r="W126" s="123"/>
      <c r="X126" s="125" t="s">
        <v>52</v>
      </c>
      <c r="Y126" s="80" t="str">
        <f>VLOOKUP(X126,[1]TONG_SL!$A$1:$F$65536,2,0)</f>
        <v>Gà xì dầu 500g</v>
      </c>
      <c r="AA126" s="78" t="str">
        <f t="shared" si="26"/>
        <v>5111</v>
      </c>
      <c r="AB126" s="78" t="str">
        <f t="shared" si="27"/>
        <v>131</v>
      </c>
      <c r="AC126" s="78" t="str">
        <f>VLOOKUP(X126,[1]TONG_SL!$A$1:$F$65536,3,0)</f>
        <v>Túi</v>
      </c>
      <c r="AD126" s="126">
        <v>2</v>
      </c>
      <c r="AF126" s="159"/>
      <c r="AK126" s="274"/>
      <c r="AN126" s="274"/>
    </row>
    <row r="127" spans="5:40" x14ac:dyDescent="0.25">
      <c r="E127" s="122">
        <v>46118</v>
      </c>
      <c r="F127" s="122">
        <v>46118</v>
      </c>
      <c r="G127" s="123" t="s">
        <v>15698</v>
      </c>
      <c r="H127" s="124">
        <f t="shared" si="22"/>
        <v>46118</v>
      </c>
      <c r="I127" s="272" t="str">
        <f t="shared" si="23"/>
        <v>NKMB-0604unit0013</v>
      </c>
      <c r="J127" s="123"/>
      <c r="K127" s="123"/>
      <c r="L127" s="123"/>
      <c r="M127" s="122"/>
      <c r="N127" s="138" t="s">
        <v>12282</v>
      </c>
      <c r="O127" s="272" t="str">
        <f>VLOOKUP(N127,[2]Ma_KH!$A$1:$R$65536,2,0)</f>
        <v>Ecomart Lê Đức Thọ</v>
      </c>
      <c r="P127" s="123"/>
      <c r="Q127" s="123"/>
      <c r="R127" s="272" t="str">
        <f t="shared" si="24"/>
        <v>Hàng trả - UNIT-HNI-NTL-0013 - Ecomart Lê Đức Thọ - 0604unit0013 - Phiếu ngày (06/04/2026)</v>
      </c>
      <c r="S127" s="125" t="s">
        <v>1784</v>
      </c>
      <c r="T127" s="123"/>
      <c r="U127" s="123" t="str">
        <f t="shared" si="25"/>
        <v>Hàng trả - UNIT-HNI-NTL-0013 - Ecomart Lê Đức Thọ - 0604unit0013 - Phiếu ngày (06/04/2026)</v>
      </c>
      <c r="V127" s="123"/>
      <c r="W127" s="123"/>
      <c r="X127" s="125" t="s">
        <v>32</v>
      </c>
      <c r="Y127" s="80" t="str">
        <f>VLOOKUP(X127,[1]TONG_SL!$A$1:$F$65536,2,0)</f>
        <v>Giò Tai Lưỡi Xào 250g</v>
      </c>
      <c r="AA127" s="78" t="str">
        <f t="shared" si="26"/>
        <v>5111</v>
      </c>
      <c r="AB127" s="78" t="str">
        <f t="shared" si="27"/>
        <v>131</v>
      </c>
      <c r="AC127" s="78" t="str">
        <f>VLOOKUP(X127,[1]TONG_SL!$A$1:$F$65536,3,0)</f>
        <v>Túi</v>
      </c>
      <c r="AD127" s="126">
        <v>2</v>
      </c>
      <c r="AF127" s="159"/>
      <c r="AK127" s="274"/>
      <c r="AN127" s="274"/>
    </row>
    <row r="128" spans="5:40" x14ac:dyDescent="0.25">
      <c r="E128" s="122">
        <v>46118</v>
      </c>
      <c r="F128" s="122">
        <v>46118</v>
      </c>
      <c r="G128" s="123" t="s">
        <v>15698</v>
      </c>
      <c r="H128" s="124">
        <f>E128</f>
        <v>46118</v>
      </c>
      <c r="I128" s="272" t="str">
        <f>IF(LEN("NKMB-"&amp;G128)&gt;20,"Quá 20 Ký tự","NKMB-"&amp;G128)</f>
        <v>NKMB-0604unit0013</v>
      </c>
      <c r="J128" s="123"/>
      <c r="K128" s="123"/>
      <c r="L128" s="123"/>
      <c r="M128" s="122"/>
      <c r="N128" s="138" t="s">
        <v>12282</v>
      </c>
      <c r="O128" s="272" t="str">
        <f>VLOOKUP(N128,[2]Ma_KH!$A$1:$R$65536,2,0)</f>
        <v>Ecomart Lê Đức Thọ</v>
      </c>
      <c r="P128" s="123"/>
      <c r="Q128" s="123"/>
      <c r="R128" s="272" t="str">
        <f t="shared" si="24"/>
        <v>Hàng trả - UNIT-HNI-NTL-0013 - Ecomart Lê Đức Thọ - 0604unit0013 - Phiếu ngày (06/04/2026)</v>
      </c>
      <c r="S128" s="125" t="s">
        <v>1784</v>
      </c>
      <c r="T128" s="123"/>
      <c r="U128" s="123" t="str">
        <f t="shared" si="25"/>
        <v>Hàng trả - UNIT-HNI-NTL-0013 - Ecomart Lê Đức Thọ - 0604unit0013 - Phiếu ngày (06/04/2026)</v>
      </c>
      <c r="V128" s="123"/>
      <c r="W128" s="123"/>
      <c r="X128" s="125" t="s">
        <v>39</v>
      </c>
      <c r="Y128" s="80" t="str">
        <f>VLOOKUP(X128,[1]TONG_SL!$A$1:$F$65536,2,0)</f>
        <v>Chả nướng 300g</v>
      </c>
      <c r="AA128" s="78" t="str">
        <f t="shared" ref="AA128:AA145" si="28">IF(X128="","","5111")</f>
        <v>5111</v>
      </c>
      <c r="AB128" s="78" t="str">
        <f t="shared" ref="AB128:AB145" si="29">IF(X128="","","131")</f>
        <v>131</v>
      </c>
      <c r="AC128" s="78" t="str">
        <f>VLOOKUP(X128,[1]TONG_SL!$A$1:$F$65536,3,0)</f>
        <v>Túi</v>
      </c>
      <c r="AD128" s="126">
        <v>1</v>
      </c>
      <c r="AF128" s="159"/>
      <c r="AK128" s="274"/>
      <c r="AN128" s="274"/>
    </row>
    <row r="129" spans="5:40" x14ac:dyDescent="0.25">
      <c r="E129" s="122">
        <v>46118</v>
      </c>
      <c r="F129" s="122">
        <v>46118</v>
      </c>
      <c r="G129" s="123" t="s">
        <v>15699</v>
      </c>
      <c r="H129" s="124">
        <f t="shared" si="22"/>
        <v>46118</v>
      </c>
      <c r="I129" s="272" t="str">
        <f t="shared" si="23"/>
        <v>NKMB-0604kmar0024</v>
      </c>
      <c r="J129" s="123"/>
      <c r="K129" s="123"/>
      <c r="L129" s="123"/>
      <c r="M129" s="122"/>
      <c r="N129" s="138" t="s">
        <v>11232</v>
      </c>
      <c r="O129" s="272" t="str">
        <f>VLOOKUP(N129,[2]Ma_KH!$A$1:$R$65536,2,0)</f>
        <v>K-market CT4 New</v>
      </c>
      <c r="P129" s="123"/>
      <c r="Q129" s="123"/>
      <c r="R129" s="272" t="str">
        <f t="shared" si="24"/>
        <v>Hàng trả - KMARKET-HNI-NTL-0024 - K-market CT4 New - 0604kmar0024 - Phiếu ngày (06/04/2026)</v>
      </c>
      <c r="S129" s="125" t="s">
        <v>1784</v>
      </c>
      <c r="T129" s="123"/>
      <c r="U129" s="123" t="str">
        <f t="shared" si="25"/>
        <v>Hàng trả - KMARKET-HNI-NTL-0024 - K-market CT4 New - 0604kmar0024 - Phiếu ngày (06/04/2026)</v>
      </c>
      <c r="V129" s="123"/>
      <c r="W129" s="123"/>
      <c r="X129" s="125" t="s">
        <v>44</v>
      </c>
      <c r="Y129" s="80" t="str">
        <f>VLOOKUP(X129,[1]TONG_SL!$A$1:$F$65536,2,0)</f>
        <v>Giò lụa cây 250g</v>
      </c>
      <c r="AA129" s="78" t="str">
        <f t="shared" si="28"/>
        <v>5111</v>
      </c>
      <c r="AB129" s="78" t="str">
        <f t="shared" si="29"/>
        <v>131</v>
      </c>
      <c r="AC129" s="78" t="str">
        <f>VLOOKUP(X129,[1]TONG_SL!$A$1:$F$65536,3,0)</f>
        <v>Túi</v>
      </c>
      <c r="AD129" s="126">
        <v>1</v>
      </c>
      <c r="AF129" s="159"/>
      <c r="AK129" s="274"/>
      <c r="AN129" s="274"/>
    </row>
    <row r="130" spans="5:40" x14ac:dyDescent="0.25">
      <c r="E130" s="122">
        <v>46118</v>
      </c>
      <c r="F130" s="122">
        <v>46118</v>
      </c>
      <c r="G130" s="123" t="s">
        <v>15700</v>
      </c>
      <c r="H130" s="124">
        <f t="shared" si="22"/>
        <v>46118</v>
      </c>
      <c r="I130" s="272" t="str">
        <f t="shared" si="23"/>
        <v>NKMB-0604s05</v>
      </c>
      <c r="J130" s="123"/>
      <c r="K130" s="123"/>
      <c r="L130" s="123"/>
      <c r="M130" s="122"/>
      <c r="N130" s="138" t="s">
        <v>7439</v>
      </c>
      <c r="O130" s="272" t="str">
        <f>VLOOKUP(N130,[2]Ma_KH!$A$1:$R$65536,2,0)</f>
        <v>SOI 5 - PARK 8 - TIMES CITY</v>
      </c>
      <c r="P130" s="123"/>
      <c r="Q130" s="123"/>
      <c r="R130" s="272" t="str">
        <f t="shared" si="24"/>
        <v>Hàng trả - SOI-HNI-HBT-S05 - SOI 5 - PARK 8 - TIMES CITY - 0604s05 - Phiếu ngày (06/04/2026)</v>
      </c>
      <c r="S130" s="125" t="s">
        <v>1784</v>
      </c>
      <c r="T130" s="123"/>
      <c r="U130" s="123" t="str">
        <f t="shared" si="25"/>
        <v>Hàng trả - SOI-HNI-HBT-S05 - SOI 5 - PARK 8 - TIMES CITY - 0604s05 - Phiếu ngày (06/04/2026)</v>
      </c>
      <c r="V130" s="123"/>
      <c r="W130" s="123"/>
      <c r="X130" s="125" t="s">
        <v>32</v>
      </c>
      <c r="Y130" s="80" t="str">
        <f>VLOOKUP(X130,[1]TONG_SL!$A$1:$F$65536,2,0)</f>
        <v>Giò Tai Lưỡi Xào 250g</v>
      </c>
      <c r="AA130" s="78" t="str">
        <f t="shared" si="28"/>
        <v>5111</v>
      </c>
      <c r="AB130" s="78" t="str">
        <f t="shared" si="29"/>
        <v>131</v>
      </c>
      <c r="AC130" s="78" t="str">
        <f>VLOOKUP(X130,[1]TONG_SL!$A$1:$F$65536,3,0)</f>
        <v>Túi</v>
      </c>
      <c r="AD130" s="126">
        <v>2</v>
      </c>
      <c r="AF130" s="159"/>
      <c r="AK130" s="274"/>
      <c r="AN130" s="274"/>
    </row>
    <row r="131" spans="5:40" x14ac:dyDescent="0.25">
      <c r="E131" s="122">
        <v>46118</v>
      </c>
      <c r="F131" s="122">
        <v>46118</v>
      </c>
      <c r="G131" s="123" t="s">
        <v>15701</v>
      </c>
      <c r="H131" s="124">
        <f t="shared" si="22"/>
        <v>46118</v>
      </c>
      <c r="I131" s="272" t="str">
        <f t="shared" si="23"/>
        <v>NKMB-0604s08</v>
      </c>
      <c r="J131" s="123"/>
      <c r="K131" s="123"/>
      <c r="L131" s="123"/>
      <c r="M131" s="122"/>
      <c r="N131" s="138" t="s">
        <v>7441</v>
      </c>
      <c r="O131" s="272" t="str">
        <f>VLOOKUP(N131,[2]Ma_KH!$A$1:$R$65536,2,0)</f>
        <v>SOI 8 - 20 Núi Trúc</v>
      </c>
      <c r="P131" s="123"/>
      <c r="Q131" s="123"/>
      <c r="R131" s="272" t="str">
        <f t="shared" si="24"/>
        <v>Hàng trả - SOI-HNI-BDH-S08 - SOI 8 - 20 Núi Trúc - 0604s08 - Phiếu ngày (06/04/2026)</v>
      </c>
      <c r="S131" s="125" t="s">
        <v>1784</v>
      </c>
      <c r="T131" s="123"/>
      <c r="U131" s="123" t="str">
        <f t="shared" si="25"/>
        <v>Hàng trả - SOI-HNI-BDH-S08 - SOI 8 - 20 Núi Trúc - 0604s08 - Phiếu ngày (06/04/2026)</v>
      </c>
      <c r="V131" s="123"/>
      <c r="W131" s="123"/>
      <c r="X131" s="125" t="s">
        <v>30</v>
      </c>
      <c r="Y131" s="80" t="str">
        <f>VLOOKUP(X131,[1]TONG_SL!$A$1:$F$65536,2,0)</f>
        <v>Gà muối 500g</v>
      </c>
      <c r="AA131" s="78" t="str">
        <f t="shared" si="28"/>
        <v>5111</v>
      </c>
      <c r="AB131" s="78" t="str">
        <f t="shared" si="29"/>
        <v>131</v>
      </c>
      <c r="AC131" s="78" t="str">
        <f>VLOOKUP(X131,[1]TONG_SL!$A$1:$F$65536,3,0)</f>
        <v>Túi</v>
      </c>
      <c r="AD131" s="126">
        <v>1</v>
      </c>
      <c r="AF131" s="159"/>
      <c r="AK131" s="274"/>
      <c r="AN131" s="274"/>
    </row>
    <row r="132" spans="5:40" x14ac:dyDescent="0.25">
      <c r="E132" s="122">
        <v>46118</v>
      </c>
      <c r="F132" s="122">
        <v>46118</v>
      </c>
      <c r="G132" s="123" t="s">
        <v>15702</v>
      </c>
      <c r="H132" s="124">
        <f t="shared" si="22"/>
        <v>46118</v>
      </c>
      <c r="I132" s="272" t="str">
        <f t="shared" si="23"/>
        <v>NKMB-0604s15</v>
      </c>
      <c r="J132" s="123"/>
      <c r="K132" s="123"/>
      <c r="L132" s="123"/>
      <c r="M132" s="122"/>
      <c r="N132" s="138" t="s">
        <v>7445</v>
      </c>
      <c r="O132" s="272" t="str">
        <f>VLOOKUP(N132,[2]Ma_KH!$A$1:$R$65536,2,0)</f>
        <v>SOI 15 - Long Khánh 06</v>
      </c>
      <c r="P132" s="123"/>
      <c r="Q132" s="123"/>
      <c r="R132" s="272" t="str">
        <f t="shared" si="24"/>
        <v>Hàng trả - SOI-HNI-HDC-S15 - SOI 15 - Long Khánh 06 - 0604s15 - Phiếu ngày (06/04/2026)</v>
      </c>
      <c r="S132" s="125" t="s">
        <v>1784</v>
      </c>
      <c r="T132" s="123"/>
      <c r="U132" s="123" t="str">
        <f t="shared" si="25"/>
        <v>Hàng trả - SOI-HNI-HDC-S15 - SOI 15 - Long Khánh 06 - 0604s15 - Phiếu ngày (06/04/2026)</v>
      </c>
      <c r="V132" s="123"/>
      <c r="W132" s="123"/>
      <c r="X132" s="125" t="s">
        <v>30</v>
      </c>
      <c r="Y132" s="80" t="str">
        <f>VLOOKUP(X132,[1]TONG_SL!$A$1:$F$65536,2,0)</f>
        <v>Gà muối 500g</v>
      </c>
      <c r="AA132" s="78" t="str">
        <f t="shared" si="28"/>
        <v>5111</v>
      </c>
      <c r="AB132" s="78" t="str">
        <f t="shared" si="29"/>
        <v>131</v>
      </c>
      <c r="AC132" s="78" t="str">
        <f>VLOOKUP(X132,[1]TONG_SL!$A$1:$F$65536,3,0)</f>
        <v>Túi</v>
      </c>
      <c r="AD132" s="126">
        <v>1</v>
      </c>
      <c r="AF132" s="159"/>
      <c r="AK132" s="274"/>
      <c r="AN132" s="274"/>
    </row>
    <row r="133" spans="5:40" x14ac:dyDescent="0.25">
      <c r="E133" s="122">
        <v>46118</v>
      </c>
      <c r="F133" s="122">
        <v>46118</v>
      </c>
      <c r="G133" s="123" t="s">
        <v>15702</v>
      </c>
      <c r="H133" s="124">
        <f>E133</f>
        <v>46118</v>
      </c>
      <c r="I133" s="272" t="str">
        <f>IF(LEN("NKMB-"&amp;G133)&gt;20,"Quá 20 Ký tự","NKMB-"&amp;G133)</f>
        <v>NKMB-0604s15</v>
      </c>
      <c r="J133" s="123"/>
      <c r="K133" s="123"/>
      <c r="L133" s="123"/>
      <c r="M133" s="122"/>
      <c r="N133" s="138" t="s">
        <v>7445</v>
      </c>
      <c r="O133" s="272" t="str">
        <f>VLOOKUP(N133,[2]Ma_KH!$A$1:$R$65536,2,0)</f>
        <v>SOI 15 - Long Khánh 06</v>
      </c>
      <c r="P133" s="123"/>
      <c r="Q133" s="123"/>
      <c r="R133" s="272" t="str">
        <f t="shared" si="24"/>
        <v>Hàng trả - SOI-HNI-HDC-S15 - SOI 15 - Long Khánh 06 - 0604s15 - Phiếu ngày (06/04/2026)</v>
      </c>
      <c r="S133" s="125" t="s">
        <v>1784</v>
      </c>
      <c r="T133" s="123"/>
      <c r="U133" s="123" t="str">
        <f t="shared" si="25"/>
        <v>Hàng trả - SOI-HNI-HDC-S15 - SOI 15 - Long Khánh 06 - 0604s15 - Phiếu ngày (06/04/2026)</v>
      </c>
      <c r="V133" s="123"/>
      <c r="W133" s="123"/>
      <c r="X133" s="125" t="s">
        <v>27</v>
      </c>
      <c r="Y133" s="80" t="str">
        <f>VLOOKUP(X133,[1]TONG_SL!$A$1:$F$65536,2,0)</f>
        <v>Chân giò heo muối 300g</v>
      </c>
      <c r="AA133" s="78" t="str">
        <f t="shared" si="28"/>
        <v>5111</v>
      </c>
      <c r="AB133" s="78" t="str">
        <f t="shared" si="29"/>
        <v>131</v>
      </c>
      <c r="AC133" s="78" t="str">
        <f>VLOOKUP(X133,[1]TONG_SL!$A$1:$F$65536,3,0)</f>
        <v>Túi</v>
      </c>
      <c r="AD133" s="126">
        <v>1</v>
      </c>
      <c r="AF133" s="159"/>
      <c r="AK133" s="274"/>
      <c r="AN133" s="274"/>
    </row>
    <row r="134" spans="5:40" x14ac:dyDescent="0.25">
      <c r="E134" s="122">
        <v>46118</v>
      </c>
      <c r="F134" s="122">
        <v>46118</v>
      </c>
      <c r="G134" s="123" t="s">
        <v>15703</v>
      </c>
      <c r="H134" s="124">
        <f t="shared" si="22"/>
        <v>46118</v>
      </c>
      <c r="I134" s="272" t="str">
        <f t="shared" si="23"/>
        <v>NKMB-0604s42</v>
      </c>
      <c r="J134" s="123"/>
      <c r="K134" s="123"/>
      <c r="L134" s="123"/>
      <c r="M134" s="122"/>
      <c r="N134" s="138" t="s">
        <v>12109</v>
      </c>
      <c r="O134" s="272" t="e">
        <f>VLOOKUP(N134,[2]Ma_KH!$A$1:$R$65536,2,0)</f>
        <v>#N/A</v>
      </c>
      <c r="P134" s="123"/>
      <c r="Q134" s="123"/>
      <c r="R134" s="272" t="e">
        <f t="shared" si="24"/>
        <v>#N/A</v>
      </c>
      <c r="S134" s="125" t="s">
        <v>1784</v>
      </c>
      <c r="T134" s="123"/>
      <c r="U134" s="123" t="e">
        <f t="shared" si="25"/>
        <v>#N/A</v>
      </c>
      <c r="V134" s="123"/>
      <c r="W134" s="123"/>
      <c r="X134" s="125" t="s">
        <v>30</v>
      </c>
      <c r="Y134" s="80" t="str">
        <f>VLOOKUP(X134,[1]TONG_SL!$A$1:$F$65536,2,0)</f>
        <v>Gà muối 500g</v>
      </c>
      <c r="AA134" s="78" t="str">
        <f t="shared" si="28"/>
        <v>5111</v>
      </c>
      <c r="AB134" s="78" t="str">
        <f t="shared" si="29"/>
        <v>131</v>
      </c>
      <c r="AC134" s="78" t="str">
        <f>VLOOKUP(X134,[1]TONG_SL!$A$1:$F$65536,3,0)</f>
        <v>Túi</v>
      </c>
      <c r="AD134" s="126">
        <v>1</v>
      </c>
      <c r="AF134" s="159"/>
      <c r="AK134" s="274"/>
      <c r="AN134" s="274"/>
    </row>
    <row r="135" spans="5:40" x14ac:dyDescent="0.25">
      <c r="E135" s="122">
        <v>46118</v>
      </c>
      <c r="F135" s="122">
        <v>46118</v>
      </c>
      <c r="G135" s="123" t="s">
        <v>15704</v>
      </c>
      <c r="H135" s="124">
        <f t="shared" si="22"/>
        <v>46118</v>
      </c>
      <c r="I135" s="272" t="str">
        <f t="shared" si="23"/>
        <v>NKMB-0604s44</v>
      </c>
      <c r="J135" s="123"/>
      <c r="K135" s="123"/>
      <c r="L135" s="123"/>
      <c r="M135" s="122"/>
      <c r="N135" s="138" t="s">
        <v>7460</v>
      </c>
      <c r="O135" s="272" t="str">
        <f>VLOOKUP(N135,[2]Ma_KH!$A$1:$R$65536,2,0)</f>
        <v>SOI 44 - 12C Láng Hạ</v>
      </c>
      <c r="P135" s="123"/>
      <c r="Q135" s="123"/>
      <c r="R135" s="272" t="str">
        <f t="shared" si="24"/>
        <v>Hàng trả - SOI-HNI-BDH-S44 - SOI 44 - 12C Láng Hạ - 0604s44 - Phiếu ngày (06/04/2026)</v>
      </c>
      <c r="S135" s="125" t="s">
        <v>1784</v>
      </c>
      <c r="T135" s="123"/>
      <c r="U135" s="123" t="str">
        <f t="shared" si="25"/>
        <v>Hàng trả - SOI-HNI-BDH-S44 - SOI 44 - 12C Láng Hạ - 0604s44 - Phiếu ngày (06/04/2026)</v>
      </c>
      <c r="V135" s="123"/>
      <c r="W135" s="123"/>
      <c r="X135" s="125" t="s">
        <v>32</v>
      </c>
      <c r="Y135" s="80" t="str">
        <f>VLOOKUP(X135,[1]TONG_SL!$A$1:$F$65536,2,0)</f>
        <v>Giò Tai Lưỡi Xào 250g</v>
      </c>
      <c r="AA135" s="78" t="str">
        <f t="shared" si="28"/>
        <v>5111</v>
      </c>
      <c r="AB135" s="78" t="str">
        <f t="shared" si="29"/>
        <v>131</v>
      </c>
      <c r="AC135" s="78" t="str">
        <f>VLOOKUP(X135,[1]TONG_SL!$A$1:$F$65536,3,0)</f>
        <v>Túi</v>
      </c>
      <c r="AD135" s="126">
        <v>2</v>
      </c>
      <c r="AF135" s="159"/>
      <c r="AK135" s="274"/>
      <c r="AN135" s="274"/>
    </row>
    <row r="136" spans="5:40" x14ac:dyDescent="0.25">
      <c r="E136" s="122">
        <v>46118</v>
      </c>
      <c r="F136" s="122">
        <v>46118</v>
      </c>
      <c r="G136" s="123" t="s">
        <v>15705</v>
      </c>
      <c r="H136" s="124">
        <f t="shared" si="22"/>
        <v>46118</v>
      </c>
      <c r="I136" s="272" t="str">
        <f t="shared" si="23"/>
        <v>NKMB-0604s48</v>
      </c>
      <c r="J136" s="123"/>
      <c r="K136" s="123"/>
      <c r="L136" s="123"/>
      <c r="M136" s="122"/>
      <c r="N136" s="138" t="s">
        <v>7464</v>
      </c>
      <c r="O136" s="272" t="str">
        <f>VLOOKUP(N136,[2]Ma_KH!$A$1:$R$65536,2,0)</f>
        <v>SOI 48 - Imperia</v>
      </c>
      <c r="P136" s="123"/>
      <c r="Q136" s="123"/>
      <c r="R136" s="272" t="str">
        <f t="shared" si="24"/>
        <v>Hàng trả - SOI-HNI-HBT-S48 - SOI 48 - Imperia - 0604s48 - Phiếu ngày (06/04/2026)</v>
      </c>
      <c r="S136" s="125" t="s">
        <v>1784</v>
      </c>
      <c r="T136" s="123"/>
      <c r="U136" s="123" t="str">
        <f t="shared" si="25"/>
        <v>Hàng trả - SOI-HNI-HBT-S48 - SOI 48 - Imperia - 0604s48 - Phiếu ngày (06/04/2026)</v>
      </c>
      <c r="V136" s="123"/>
      <c r="W136" s="123"/>
      <c r="X136" s="125" t="s">
        <v>52</v>
      </c>
      <c r="Y136" s="80" t="str">
        <f>VLOOKUP(X136,[1]TONG_SL!$A$1:$F$65536,2,0)</f>
        <v>Gà xì dầu 500g</v>
      </c>
      <c r="AA136" s="78" t="str">
        <f t="shared" si="28"/>
        <v>5111</v>
      </c>
      <c r="AB136" s="78" t="str">
        <f t="shared" si="29"/>
        <v>131</v>
      </c>
      <c r="AC136" s="78" t="str">
        <f>VLOOKUP(X136,[1]TONG_SL!$A$1:$F$65536,3,0)</f>
        <v>Túi</v>
      </c>
      <c r="AD136" s="126">
        <v>1</v>
      </c>
      <c r="AF136" s="159"/>
      <c r="AK136" s="274"/>
      <c r="AN136" s="274"/>
    </row>
    <row r="137" spans="5:40" x14ac:dyDescent="0.25">
      <c r="E137" s="122">
        <v>46118</v>
      </c>
      <c r="F137" s="122">
        <v>46118</v>
      </c>
      <c r="G137" s="123" t="s">
        <v>15706</v>
      </c>
      <c r="H137" s="124">
        <f t="shared" si="22"/>
        <v>46118</v>
      </c>
      <c r="I137" s="272" t="str">
        <f t="shared" si="23"/>
        <v>NKMB-0604s52</v>
      </c>
      <c r="J137" s="123"/>
      <c r="K137" s="123"/>
      <c r="L137" s="123"/>
      <c r="M137" s="122"/>
      <c r="N137" s="138" t="s">
        <v>7468</v>
      </c>
      <c r="O137" s="272" t="str">
        <f>VLOOKUP(N137,[2]Ma_KH!$A$1:$R$65536,2,0)</f>
        <v>SOI 52 - 55 Ngụy Như Kon Tum</v>
      </c>
      <c r="P137" s="123"/>
      <c r="Q137" s="123"/>
      <c r="R137" s="272" t="str">
        <f t="shared" si="24"/>
        <v>Hàng trả - SOI-HNI-TTX-S52 - SOI 52 - 55 Ngụy Như Kon Tum - 0604s52 - Phiếu ngày (06/04/2026)</v>
      </c>
      <c r="S137" s="125" t="s">
        <v>1784</v>
      </c>
      <c r="T137" s="123"/>
      <c r="U137" s="123" t="str">
        <f t="shared" si="25"/>
        <v>Hàng trả - SOI-HNI-TTX-S52 - SOI 52 - 55 Ngụy Như Kon Tum - 0604s52 - Phiếu ngày (06/04/2026)</v>
      </c>
      <c r="V137" s="123"/>
      <c r="W137" s="123"/>
      <c r="X137" s="125" t="s">
        <v>52</v>
      </c>
      <c r="Y137" s="80" t="str">
        <f>VLOOKUP(X137,[1]TONG_SL!$A$1:$F$65536,2,0)</f>
        <v>Gà xì dầu 500g</v>
      </c>
      <c r="AA137" s="78" t="str">
        <f t="shared" si="28"/>
        <v>5111</v>
      </c>
      <c r="AB137" s="78" t="str">
        <f t="shared" si="29"/>
        <v>131</v>
      </c>
      <c r="AC137" s="78" t="str">
        <f>VLOOKUP(X137,[1]TONG_SL!$A$1:$F$65536,3,0)</f>
        <v>Túi</v>
      </c>
      <c r="AD137" s="126">
        <v>1</v>
      </c>
      <c r="AF137" s="159"/>
      <c r="AK137" s="274"/>
      <c r="AN137" s="274"/>
    </row>
    <row r="138" spans="5:40" x14ac:dyDescent="0.25">
      <c r="E138" s="122">
        <v>46118</v>
      </c>
      <c r="F138" s="122">
        <v>46118</v>
      </c>
      <c r="G138" s="123" t="s">
        <v>15707</v>
      </c>
      <c r="H138" s="124">
        <f t="shared" si="22"/>
        <v>46118</v>
      </c>
      <c r="I138" s="272" t="str">
        <f t="shared" si="23"/>
        <v>NKMB-0604s53</v>
      </c>
      <c r="J138" s="123"/>
      <c r="K138" s="123"/>
      <c r="L138" s="123"/>
      <c r="M138" s="122"/>
      <c r="N138" s="138" t="s">
        <v>7470</v>
      </c>
      <c r="O138" s="272" t="str">
        <f>VLOOKUP(N138,[2]Ma_KH!$A$1:$R$65536,2,0)</f>
        <v>SOI 53 - 44 Nguyễn Sơn</v>
      </c>
      <c r="P138" s="123"/>
      <c r="Q138" s="123"/>
      <c r="R138" s="272" t="str">
        <f>"Hàng trả - "&amp;N138&amp;" - "&amp;O138&amp;" - "&amp;G138&amp;" - Phiếu ngày ("&amp;TEXT(F138,"dd/mm/yyyy")&amp;")"</f>
        <v>Hàng trả - SOI-HNI-LBN-S53 - SOI 53 - 44 Nguyễn Sơn - 0604s53 - Phiếu ngày (06/04/2026)</v>
      </c>
      <c r="S138" s="125" t="s">
        <v>1784</v>
      </c>
      <c r="T138" s="123"/>
      <c r="U138" s="123" t="str">
        <f>R138</f>
        <v>Hàng trả - SOI-HNI-LBN-S53 - SOI 53 - 44 Nguyễn Sơn - 0604s53 - Phiếu ngày (06/04/2026)</v>
      </c>
      <c r="V138" s="123"/>
      <c r="W138" s="123"/>
      <c r="X138" s="125" t="s">
        <v>52</v>
      </c>
      <c r="Y138" s="80" t="str">
        <f>VLOOKUP(X138,[1]TONG_SL!$A$1:$F$65536,2,0)</f>
        <v>Gà xì dầu 500g</v>
      </c>
      <c r="AA138" s="78" t="str">
        <f t="shared" si="28"/>
        <v>5111</v>
      </c>
      <c r="AB138" s="78" t="str">
        <f t="shared" si="29"/>
        <v>131</v>
      </c>
      <c r="AC138" s="78" t="str">
        <f>VLOOKUP(X138,[1]TONG_SL!$A$1:$F$65536,3,0)</f>
        <v>Túi</v>
      </c>
      <c r="AD138" s="126">
        <v>1</v>
      </c>
      <c r="AF138" s="159"/>
      <c r="AK138" s="274"/>
      <c r="AN138" s="274"/>
    </row>
    <row r="139" spans="5:40" x14ac:dyDescent="0.25">
      <c r="E139" s="122">
        <v>46118</v>
      </c>
      <c r="F139" s="122">
        <v>46118</v>
      </c>
      <c r="G139" s="123" t="s">
        <v>15707</v>
      </c>
      <c r="H139" s="124">
        <f>E139</f>
        <v>46118</v>
      </c>
      <c r="I139" s="272" t="str">
        <f>IF(LEN("NKMB-"&amp;G139)&gt;20,"Quá 20 Ký tự","NKMB-"&amp;G139)</f>
        <v>NKMB-0604s53</v>
      </c>
      <c r="J139" s="123"/>
      <c r="K139" s="123"/>
      <c r="L139" s="123"/>
      <c r="M139" s="122"/>
      <c r="N139" s="138" t="s">
        <v>7470</v>
      </c>
      <c r="O139" s="272" t="str">
        <f>VLOOKUP(N139,[2]Ma_KH!$A$1:$R$65536,2,0)</f>
        <v>SOI 53 - 44 Nguyễn Sơn</v>
      </c>
      <c r="P139" s="123"/>
      <c r="Q139" s="123"/>
      <c r="R139" s="272" t="str">
        <f t="shared" ref="R139:R153" si="30">"Hàng trả - "&amp;N139&amp;" - "&amp;O139&amp;" - "&amp;G139&amp;" - Phiếu ngày ("&amp;TEXT(F139,"dd/mm/yyyy")&amp;")"</f>
        <v>Hàng trả - SOI-HNI-LBN-S53 - SOI 53 - 44 Nguyễn Sơn - 0604s53 - Phiếu ngày (06/04/2026)</v>
      </c>
      <c r="S139" s="125" t="s">
        <v>1784</v>
      </c>
      <c r="T139" s="123"/>
      <c r="U139" s="123" t="str">
        <f t="shared" ref="U139:U153" si="31">R139</f>
        <v>Hàng trả - SOI-HNI-LBN-S53 - SOI 53 - 44 Nguyễn Sơn - 0604s53 - Phiếu ngày (06/04/2026)</v>
      </c>
      <c r="V139" s="123"/>
      <c r="W139" s="123"/>
      <c r="X139" s="125" t="s">
        <v>32</v>
      </c>
      <c r="Y139" s="80" t="str">
        <f>VLOOKUP(X139,[1]TONG_SL!$A$1:$F$65536,2,0)</f>
        <v>Giò Tai Lưỡi Xào 250g</v>
      </c>
      <c r="AA139" s="78" t="str">
        <f t="shared" si="28"/>
        <v>5111</v>
      </c>
      <c r="AB139" s="78" t="str">
        <f t="shared" si="29"/>
        <v>131</v>
      </c>
      <c r="AC139" s="78" t="str">
        <f>VLOOKUP(X139,[1]TONG_SL!$A$1:$F$65536,3,0)</f>
        <v>Túi</v>
      </c>
      <c r="AD139" s="126">
        <v>1</v>
      </c>
      <c r="AF139" s="159"/>
      <c r="AK139" s="274"/>
      <c r="AN139" s="274"/>
    </row>
    <row r="140" spans="5:40" x14ac:dyDescent="0.25">
      <c r="E140" s="122">
        <v>46118</v>
      </c>
      <c r="F140" s="122">
        <v>46118</v>
      </c>
      <c r="G140" s="123" t="s">
        <v>15708</v>
      </c>
      <c r="H140" s="124">
        <f t="shared" si="22"/>
        <v>46118</v>
      </c>
      <c r="I140" s="272" t="str">
        <f t="shared" si="23"/>
        <v>NKMB-0604okonoa18</v>
      </c>
      <c r="J140" s="123"/>
      <c r="K140" s="123"/>
      <c r="L140" s="123"/>
      <c r="M140" s="122"/>
      <c r="N140" s="138" t="s">
        <v>11486</v>
      </c>
      <c r="O140" s="272" t="str">
        <f>VLOOKUP(N140,[2]Ma_KH!$A$1:$R$65536,2,0)</f>
        <v>A18MT20- Cửa hàng OKONO 20/14 Mễ Trì</v>
      </c>
      <c r="P140" s="123"/>
      <c r="Q140" s="123"/>
      <c r="R140" s="272" t="str">
        <f t="shared" si="30"/>
        <v>Hàng trả - OKONO-HNI-NTL-A18 - A18MT20- Cửa hàng OKONO 20/14 Mễ Trì - 0604okonoa18 - Phiếu ngày (06/04/2026)</v>
      </c>
      <c r="S140" s="125" t="s">
        <v>1784</v>
      </c>
      <c r="T140" s="123"/>
      <c r="U140" s="123" t="str">
        <f t="shared" si="31"/>
        <v>Hàng trả - OKONO-HNI-NTL-A18 - A18MT20- Cửa hàng OKONO 20/14 Mễ Trì - 0604okonoa18 - Phiếu ngày (06/04/2026)</v>
      </c>
      <c r="V140" s="123"/>
      <c r="W140" s="123"/>
      <c r="X140" s="125" t="s">
        <v>34</v>
      </c>
      <c r="Y140" s="80" t="str">
        <f>VLOOKUP(X140,[1]TONG_SL!$A$1:$F$65536,2,0)</f>
        <v>Tai heo muối 200g</v>
      </c>
      <c r="AA140" s="78" t="str">
        <f t="shared" si="28"/>
        <v>5111</v>
      </c>
      <c r="AB140" s="78" t="str">
        <f t="shared" si="29"/>
        <v>131</v>
      </c>
      <c r="AC140" s="78" t="str">
        <f>VLOOKUP(X140,[1]TONG_SL!$A$1:$F$65536,3,0)</f>
        <v>Túi</v>
      </c>
      <c r="AD140" s="126">
        <v>3</v>
      </c>
      <c r="AF140" s="159"/>
      <c r="AK140" s="274"/>
      <c r="AN140" s="274"/>
    </row>
    <row r="141" spans="5:40" x14ac:dyDescent="0.25">
      <c r="E141" s="122">
        <v>46118</v>
      </c>
      <c r="F141" s="122">
        <v>46118</v>
      </c>
      <c r="G141" s="123" t="s">
        <v>15708</v>
      </c>
      <c r="H141" s="124">
        <f>E141</f>
        <v>46118</v>
      </c>
      <c r="I141" s="272" t="str">
        <f>IF(LEN("NKMB-"&amp;G141)&gt;20,"Quá 20 Ký tự","NKMB-"&amp;G141)</f>
        <v>NKMB-0604okonoa18</v>
      </c>
      <c r="J141" s="123"/>
      <c r="K141" s="123"/>
      <c r="L141" s="123"/>
      <c r="M141" s="122"/>
      <c r="N141" s="138" t="s">
        <v>11486</v>
      </c>
      <c r="O141" s="272" t="str">
        <f>VLOOKUP(N141,[2]Ma_KH!$A$1:$R$65536,2,0)</f>
        <v>A18MT20- Cửa hàng OKONO 20/14 Mễ Trì</v>
      </c>
      <c r="P141" s="123"/>
      <c r="Q141" s="123"/>
      <c r="R141" s="272" t="str">
        <f t="shared" si="30"/>
        <v>Hàng trả - OKONO-HNI-NTL-A18 - A18MT20- Cửa hàng OKONO 20/14 Mễ Trì - 0604okonoa18 - Phiếu ngày (06/04/2026)</v>
      </c>
      <c r="S141" s="125" t="s">
        <v>1784</v>
      </c>
      <c r="T141" s="123"/>
      <c r="U141" s="123" t="str">
        <f t="shared" si="31"/>
        <v>Hàng trả - OKONO-HNI-NTL-A18 - A18MT20- Cửa hàng OKONO 20/14 Mễ Trì - 0604okonoa18 - Phiếu ngày (06/04/2026)</v>
      </c>
      <c r="V141" s="123"/>
      <c r="W141" s="123"/>
      <c r="X141" s="125" t="s">
        <v>32</v>
      </c>
      <c r="Y141" s="80" t="str">
        <f>VLOOKUP(X141,[1]TONG_SL!$A$1:$F$65536,2,0)</f>
        <v>Giò Tai Lưỡi Xào 250g</v>
      </c>
      <c r="AA141" s="78" t="str">
        <f t="shared" si="28"/>
        <v>5111</v>
      </c>
      <c r="AB141" s="78" t="str">
        <f t="shared" si="29"/>
        <v>131</v>
      </c>
      <c r="AC141" s="78" t="str">
        <f>VLOOKUP(X141,[1]TONG_SL!$A$1:$F$65536,3,0)</f>
        <v>Túi</v>
      </c>
      <c r="AD141" s="126">
        <v>1</v>
      </c>
      <c r="AF141" s="159"/>
      <c r="AK141" s="274"/>
      <c r="AN141" s="274"/>
    </row>
    <row r="142" spans="5:40" x14ac:dyDescent="0.25">
      <c r="E142" s="122">
        <v>46118</v>
      </c>
      <c r="F142" s="122">
        <v>46099</v>
      </c>
      <c r="G142" s="123" t="s">
        <v>15709</v>
      </c>
      <c r="H142" s="124">
        <f t="shared" si="22"/>
        <v>46118</v>
      </c>
      <c r="I142" s="272" t="str">
        <f t="shared" si="23"/>
        <v>NKMB-180326pk0081</v>
      </c>
      <c r="J142" s="123"/>
      <c r="K142" s="123"/>
      <c r="L142" s="123"/>
      <c r="M142" s="122"/>
      <c r="N142" s="138" t="s">
        <v>12162</v>
      </c>
      <c r="O142" s="272" t="str">
        <f>VLOOKUP(N142,[2]Ma_KH!$A$1:$R$65536,2,0)</f>
        <v>Tmart03005 1801. Quầy Cổ Nhuế</v>
      </c>
      <c r="P142" s="123"/>
      <c r="Q142" s="123"/>
      <c r="R142" s="272" t="str">
        <f t="shared" si="30"/>
        <v>Hàng trả - TMART-HNI-BTL-03005 - Tmart03005 1801. Quầy Cổ Nhuế - 180326pk0081 - Phiếu ngày (18/03/2026)</v>
      </c>
      <c r="S142" s="125" t="s">
        <v>1784</v>
      </c>
      <c r="T142" s="123"/>
      <c r="U142" s="123" t="str">
        <f t="shared" si="31"/>
        <v>Hàng trả - TMART-HNI-BTL-03005 - Tmart03005 1801. Quầy Cổ Nhuế - 180326pk0081 - Phiếu ngày (18/03/2026)</v>
      </c>
      <c r="V142" s="123"/>
      <c r="W142" s="123"/>
      <c r="X142" s="125" t="s">
        <v>598</v>
      </c>
      <c r="Y142" s="80" t="str">
        <f>VLOOKUP(X142,[1]TONG_SL!$A$1:$F$65536,2,0)</f>
        <v>Chân gà sả tắc 250g</v>
      </c>
      <c r="AA142" s="78" t="str">
        <f t="shared" si="28"/>
        <v>5111</v>
      </c>
      <c r="AB142" s="78" t="str">
        <f t="shared" si="29"/>
        <v>131</v>
      </c>
      <c r="AC142" s="78" t="str">
        <f>VLOOKUP(X142,[1]TONG_SL!$A$1:$F$65536,3,0)</f>
        <v>Hộp</v>
      </c>
      <c r="AD142" s="126">
        <v>3</v>
      </c>
      <c r="AF142" s="159"/>
      <c r="AK142" s="274"/>
      <c r="AN142" s="274"/>
    </row>
    <row r="143" spans="5:40" x14ac:dyDescent="0.25">
      <c r="E143" s="122">
        <v>46118</v>
      </c>
      <c r="F143" s="122">
        <v>46099</v>
      </c>
      <c r="G143" s="123" t="s">
        <v>15709</v>
      </c>
      <c r="H143" s="124">
        <f>E143</f>
        <v>46118</v>
      </c>
      <c r="I143" s="272" t="str">
        <f>IF(LEN("NKMB-"&amp;G143)&gt;20,"Quá 20 Ký tự","NKMB-"&amp;G143)</f>
        <v>NKMB-180326pk0081</v>
      </c>
      <c r="J143" s="123"/>
      <c r="K143" s="123"/>
      <c r="L143" s="123"/>
      <c r="M143" s="122"/>
      <c r="N143" s="138" t="s">
        <v>12162</v>
      </c>
      <c r="O143" s="272" t="str">
        <f>VLOOKUP(N143,[2]Ma_KH!$A$1:$R$65536,2,0)</f>
        <v>Tmart03005 1801. Quầy Cổ Nhuế</v>
      </c>
      <c r="P143" s="123"/>
      <c r="Q143" s="123"/>
      <c r="R143" s="272" t="str">
        <f t="shared" si="30"/>
        <v>Hàng trả - TMART-HNI-BTL-03005 - Tmart03005 1801. Quầy Cổ Nhuế - 180326pk0081 - Phiếu ngày (18/03/2026)</v>
      </c>
      <c r="S143" s="125" t="s">
        <v>1784</v>
      </c>
      <c r="T143" s="123"/>
      <c r="U143" s="123" t="str">
        <f t="shared" si="31"/>
        <v>Hàng trả - TMART-HNI-BTL-03005 - Tmart03005 1801. Quầy Cổ Nhuế - 180326pk0081 - Phiếu ngày (18/03/2026)</v>
      </c>
      <c r="V143" s="123"/>
      <c r="W143" s="123"/>
      <c r="X143" s="125" t="s">
        <v>600</v>
      </c>
      <c r="Y143" s="80" t="str">
        <f>VLOOKUP(X143,[1]TONG_SL!$A$1:$F$65536,2,0)</f>
        <v>Tai heo sốt thái 250g</v>
      </c>
      <c r="AA143" s="78" t="str">
        <f t="shared" si="28"/>
        <v>5111</v>
      </c>
      <c r="AB143" s="78" t="str">
        <f t="shared" si="29"/>
        <v>131</v>
      </c>
      <c r="AC143" s="78" t="str">
        <f>VLOOKUP(X143,[1]TONG_SL!$A$1:$F$65536,3,0)</f>
        <v>Hộp</v>
      </c>
      <c r="AD143" s="126">
        <v>4</v>
      </c>
      <c r="AF143" s="159"/>
      <c r="AK143" s="274"/>
      <c r="AN143" s="274"/>
    </row>
    <row r="144" spans="5:40" x14ac:dyDescent="0.25">
      <c r="E144" s="122">
        <v>46118</v>
      </c>
      <c r="F144" s="122">
        <v>46118</v>
      </c>
      <c r="G144" s="123" t="s">
        <v>15710</v>
      </c>
      <c r="H144" s="124">
        <f t="shared" si="22"/>
        <v>46118</v>
      </c>
      <c r="I144" s="272" t="str">
        <f t="shared" si="23"/>
        <v>NKMB-0604kmarket0034</v>
      </c>
      <c r="J144" s="123"/>
      <c r="K144" s="123"/>
      <c r="L144" s="123"/>
      <c r="M144" s="122"/>
      <c r="N144" s="138" t="s">
        <v>11214</v>
      </c>
      <c r="O144" s="272" t="str">
        <f>VLOOKUP(N144,[2]Ma_KH!$A$1:$R$65536,2,0)</f>
        <v>K-Market Daewoo Starlake</v>
      </c>
      <c r="P144" s="123"/>
      <c r="Q144" s="123"/>
      <c r="R144" s="272" t="str">
        <f t="shared" si="30"/>
        <v>Hàng trả - KMARKET-HNI-BTL-0034 - K-Market Daewoo Starlake - 0604kmarket0034 - Phiếu ngày (06/04/2026)</v>
      </c>
      <c r="S144" s="125" t="s">
        <v>1784</v>
      </c>
      <c r="T144" s="123"/>
      <c r="U144" s="123" t="str">
        <f t="shared" si="31"/>
        <v>Hàng trả - KMARKET-HNI-BTL-0034 - K-Market Daewoo Starlake - 0604kmarket0034 - Phiếu ngày (06/04/2026)</v>
      </c>
      <c r="V144" s="123"/>
      <c r="W144" s="123"/>
      <c r="X144" s="125" t="s">
        <v>46</v>
      </c>
      <c r="Y144" s="80" t="str">
        <f>VLOOKUP(X144,[1]TONG_SL!$A$1:$F$65536,2,0)</f>
        <v>Giò sụn gà 250g</v>
      </c>
      <c r="AA144" s="78" t="str">
        <f t="shared" si="28"/>
        <v>5111</v>
      </c>
      <c r="AB144" s="78" t="str">
        <f t="shared" si="29"/>
        <v>131</v>
      </c>
      <c r="AC144" s="78" t="str">
        <f>VLOOKUP(X144,[1]TONG_SL!$A$1:$F$65536,3,0)</f>
        <v>Túi</v>
      </c>
      <c r="AD144" s="126">
        <v>2</v>
      </c>
      <c r="AF144" s="159"/>
      <c r="AK144" s="274"/>
      <c r="AN144" s="274"/>
    </row>
    <row r="145" spans="1:47" x14ac:dyDescent="0.25">
      <c r="A145" s="120"/>
      <c r="B145" s="121"/>
      <c r="C145" s="121"/>
      <c r="D145" s="121"/>
      <c r="E145" s="122">
        <v>46118</v>
      </c>
      <c r="F145" s="122">
        <v>46118</v>
      </c>
      <c r="G145" s="123" t="s">
        <v>15710</v>
      </c>
      <c r="H145" s="124">
        <f t="shared" ref="H145:H154" si="32">E145</f>
        <v>46118</v>
      </c>
      <c r="I145" s="272" t="str">
        <f t="shared" ref="I145:I154" si="33">IF(LEN("NKMB-"&amp;G145)&gt;20,"Quá 20 Ký tự","NKMB-"&amp;G145)</f>
        <v>NKMB-0604kmarket0034</v>
      </c>
      <c r="J145" s="123"/>
      <c r="K145" s="123"/>
      <c r="L145" s="123"/>
      <c r="M145" s="122"/>
      <c r="N145" s="275" t="s">
        <v>11214</v>
      </c>
      <c r="O145" s="272" t="str">
        <f>VLOOKUP(N145,[2]Ma_KH!$A$1:$R$65536,2,0)</f>
        <v>K-Market Daewoo Starlake</v>
      </c>
      <c r="P145" s="123"/>
      <c r="Q145" s="123"/>
      <c r="R145" s="272" t="str">
        <f t="shared" si="30"/>
        <v>Hàng trả - KMARKET-HNI-BTL-0034 - K-Market Daewoo Starlake - 0604kmarket0034 - Phiếu ngày (06/04/2026)</v>
      </c>
      <c r="S145" s="125" t="s">
        <v>1784</v>
      </c>
      <c r="T145" s="123"/>
      <c r="U145" s="123" t="str">
        <f t="shared" si="31"/>
        <v>Hàng trả - KMARKET-HNI-BTL-0034 - K-Market Daewoo Starlake - 0604kmarket0034 - Phiếu ngày (06/04/2026)</v>
      </c>
      <c r="V145" s="123"/>
      <c r="W145" s="123"/>
      <c r="X145" s="125" t="s">
        <v>39</v>
      </c>
      <c r="Y145" s="123" t="str">
        <f>VLOOKUP(X145,[1]TONG_SL!$A$1:$F$65536,2,0)</f>
        <v>Chả nướng 300g</v>
      </c>
      <c r="Z145" s="121"/>
      <c r="AA145" s="121" t="str">
        <f t="shared" si="28"/>
        <v>5111</v>
      </c>
      <c r="AB145" s="121" t="str">
        <f t="shared" si="29"/>
        <v>131</v>
      </c>
      <c r="AC145" s="121" t="str">
        <f>VLOOKUP(X145,[1]TONG_SL!$A$1:$F$65536,3,0)</f>
        <v>Túi</v>
      </c>
      <c r="AD145" s="126">
        <v>2</v>
      </c>
      <c r="AE145" s="126"/>
      <c r="AF145" s="160"/>
      <c r="AG145" s="127"/>
      <c r="AH145" s="126"/>
      <c r="AI145" s="128"/>
      <c r="AJ145" s="276"/>
      <c r="AK145" s="129"/>
      <c r="AL145" s="126"/>
      <c r="AM145" s="128"/>
      <c r="AN145" s="129"/>
      <c r="AO145" s="276"/>
      <c r="AP145" s="130"/>
      <c r="AQ145" s="130"/>
      <c r="AR145" s="130"/>
      <c r="AS145" s="130"/>
      <c r="AT145" s="130"/>
      <c r="AU145" s="276"/>
    </row>
    <row r="146" spans="1:47" x14ac:dyDescent="0.25">
      <c r="E146" s="122">
        <v>46119</v>
      </c>
      <c r="F146" s="122">
        <v>46113</v>
      </c>
      <c r="G146" s="123" t="s">
        <v>15747</v>
      </c>
      <c r="H146" s="124">
        <f t="shared" si="32"/>
        <v>46119</v>
      </c>
      <c r="I146" s="272" t="str">
        <f t="shared" si="33"/>
        <v>NKMB-010426pk0240</v>
      </c>
      <c r="J146" s="123"/>
      <c r="K146" s="123"/>
      <c r="L146" s="123"/>
      <c r="M146" s="122"/>
      <c r="N146" s="138" t="s">
        <v>12218</v>
      </c>
      <c r="O146" s="272" t="str">
        <f>VLOOKUP(N146,[2]Ma_KH!$A$1:$R$65536,2,0)</f>
        <v>Tmart03013 Quầy Phúc Thọ</v>
      </c>
      <c r="P146" s="123"/>
      <c r="Q146" s="123"/>
      <c r="R146" s="272" t="str">
        <f t="shared" si="30"/>
        <v>Hàng trả - TMART-HNI-PTO-03013 - Tmart03013 Quầy Phúc Thọ - 010426pk0240 - Phiếu ngày (01/04/2026)</v>
      </c>
      <c r="S146" s="125" t="s">
        <v>1784</v>
      </c>
      <c r="T146" s="123"/>
      <c r="U146" s="123" t="str">
        <f t="shared" si="31"/>
        <v>Hàng trả - TMART-HNI-PTO-03013 - Tmart03013 Quầy Phúc Thọ - 010426pk0240 - Phiếu ngày (01/04/2026)</v>
      </c>
      <c r="V146" s="123"/>
      <c r="W146" s="123"/>
      <c r="X146" s="125" t="s">
        <v>598</v>
      </c>
      <c r="Y146" s="80" t="str">
        <f>VLOOKUP(X146,[1]TONG_SL!$A$1:$F$65536,2,0)</f>
        <v>Chân gà sả tắc 250g</v>
      </c>
      <c r="AA146" s="78" t="str">
        <f t="shared" ref="AA146:AA166" si="34">IF(X146="","","5111")</f>
        <v>5111</v>
      </c>
      <c r="AB146" s="78" t="str">
        <f t="shared" ref="AB146:AB166" si="35">IF(X146="","","131")</f>
        <v>131</v>
      </c>
      <c r="AC146" s="78" t="str">
        <f>VLOOKUP(X146,[1]TONG_SL!$A$1:$F$65536,3,0)</f>
        <v>Hộp</v>
      </c>
      <c r="AD146" s="126">
        <v>3</v>
      </c>
      <c r="AF146" s="159"/>
      <c r="AK146" s="274"/>
      <c r="AN146" s="274"/>
    </row>
    <row r="147" spans="1:47" x14ac:dyDescent="0.25">
      <c r="E147" s="122">
        <v>46119</v>
      </c>
      <c r="F147" s="122">
        <v>46119</v>
      </c>
      <c r="G147" s="123" t="s">
        <v>15748</v>
      </c>
      <c r="H147" s="124">
        <f t="shared" si="32"/>
        <v>46119</v>
      </c>
      <c r="I147" s="272" t="str">
        <f t="shared" si="33"/>
        <v>NKMB-070426pk0130</v>
      </c>
      <c r="J147" s="123"/>
      <c r="K147" s="123"/>
      <c r="L147" s="123"/>
      <c r="M147" s="122"/>
      <c r="N147" s="138" t="s">
        <v>12156</v>
      </c>
      <c r="O147" s="272" t="str">
        <f>VLOOKUP(N147,[2]Ma_KH!$A$1:$R$65536,2,0)</f>
        <v>Tmart01075 94. 282 Xuân Đỉnh</v>
      </c>
      <c r="P147" s="123"/>
      <c r="Q147" s="123"/>
      <c r="R147" s="272" t="str">
        <f t="shared" si="30"/>
        <v>Hàng trả - TMART-HNI-BTL-01075 - Tmart01075 94. 282 Xuân Đỉnh - 070426pk0130 - Phiếu ngày (07/04/2026)</v>
      </c>
      <c r="S147" s="125" t="s">
        <v>1784</v>
      </c>
      <c r="T147" s="123"/>
      <c r="U147" s="123" t="str">
        <f t="shared" si="31"/>
        <v>Hàng trả - TMART-HNI-BTL-01075 - Tmart01075 94. 282 Xuân Đỉnh - 070426pk0130 - Phiếu ngày (07/04/2026)</v>
      </c>
      <c r="V147" s="123"/>
      <c r="W147" s="123"/>
      <c r="X147" s="125" t="s">
        <v>37</v>
      </c>
      <c r="Y147" s="80" t="str">
        <f>VLOOKUP(X147,[1]TONG_SL!$A$1:$F$65536,2,0)</f>
        <v>Chả cốm 300g</v>
      </c>
      <c r="AA147" s="78" t="str">
        <f t="shared" si="34"/>
        <v>5111</v>
      </c>
      <c r="AB147" s="78" t="str">
        <f t="shared" si="35"/>
        <v>131</v>
      </c>
      <c r="AC147" s="78" t="str">
        <f>VLOOKUP(X147,[1]TONG_SL!$A$1:$F$65536,3,0)</f>
        <v>Túi</v>
      </c>
      <c r="AD147" s="126">
        <v>2</v>
      </c>
      <c r="AF147" s="159"/>
      <c r="AK147" s="274"/>
      <c r="AN147" s="274"/>
    </row>
    <row r="148" spans="1:47" x14ac:dyDescent="0.25">
      <c r="E148" s="122">
        <v>46119</v>
      </c>
      <c r="F148" s="122">
        <v>46119</v>
      </c>
      <c r="G148" s="123" t="s">
        <v>15748</v>
      </c>
      <c r="H148" s="124">
        <f t="shared" si="32"/>
        <v>46119</v>
      </c>
      <c r="I148" s="272" t="str">
        <f t="shared" si="33"/>
        <v>NKMB-070426pk0130</v>
      </c>
      <c r="J148" s="123"/>
      <c r="K148" s="123"/>
      <c r="L148" s="123"/>
      <c r="M148" s="122"/>
      <c r="N148" s="138" t="s">
        <v>12156</v>
      </c>
      <c r="O148" s="272" t="str">
        <f>VLOOKUP(N148,[2]Ma_KH!$A$1:$R$65536,2,0)</f>
        <v>Tmart01075 94. 282 Xuân Đỉnh</v>
      </c>
      <c r="P148" s="123"/>
      <c r="Q148" s="123"/>
      <c r="R148" s="272" t="str">
        <f t="shared" si="30"/>
        <v>Hàng trả - TMART-HNI-BTL-01075 - Tmart01075 94. 282 Xuân Đỉnh - 070426pk0130 - Phiếu ngày (07/04/2026)</v>
      </c>
      <c r="S148" s="125" t="s">
        <v>1784</v>
      </c>
      <c r="T148" s="123"/>
      <c r="U148" s="123" t="str">
        <f t="shared" si="31"/>
        <v>Hàng trả - TMART-HNI-BTL-01075 - Tmart01075 94. 282 Xuân Đỉnh - 070426pk0130 - Phiếu ngày (07/04/2026)</v>
      </c>
      <c r="V148" s="123"/>
      <c r="W148" s="123"/>
      <c r="X148" s="125" t="s">
        <v>34</v>
      </c>
      <c r="Y148" s="80" t="str">
        <f>VLOOKUP(X148,[1]TONG_SL!$A$1:$F$65536,2,0)</f>
        <v>Tai heo muối 200g</v>
      </c>
      <c r="AA148" s="78" t="str">
        <f t="shared" si="34"/>
        <v>5111</v>
      </c>
      <c r="AB148" s="78" t="str">
        <f t="shared" si="35"/>
        <v>131</v>
      </c>
      <c r="AC148" s="78" t="str">
        <f>VLOOKUP(X148,[1]TONG_SL!$A$1:$F$65536,3,0)</f>
        <v>Túi</v>
      </c>
      <c r="AD148" s="126">
        <v>1</v>
      </c>
      <c r="AF148" s="159"/>
      <c r="AK148" s="274"/>
      <c r="AN148" s="274"/>
    </row>
    <row r="149" spans="1:47" x14ac:dyDescent="0.25">
      <c r="E149" s="122">
        <v>46119</v>
      </c>
      <c r="F149" s="122">
        <v>46119</v>
      </c>
      <c r="G149" s="123" t="s">
        <v>15749</v>
      </c>
      <c r="H149" s="124">
        <f t="shared" si="32"/>
        <v>46119</v>
      </c>
      <c r="I149" s="272" t="str">
        <f t="shared" si="33"/>
        <v>NKMB-070426coop9105</v>
      </c>
      <c r="J149" s="123"/>
      <c r="K149" s="123"/>
      <c r="L149" s="123"/>
      <c r="M149" s="122"/>
      <c r="N149" s="138" t="s">
        <v>9895</v>
      </c>
      <c r="O149" s="272" t="str">
        <f>VLOOKUP(N149,[2]Ma_KH!$A$1:$R$65536,2,0)</f>
        <v>Cửa hàng Co.op Food HN Bắc Hà Tower</v>
      </c>
      <c r="P149" s="123"/>
      <c r="Q149" s="123"/>
      <c r="R149" s="272" t="str">
        <f t="shared" si="30"/>
        <v>Hàng trả - COOP-HNI-NTL-9105 - Cửa hàng Co.op Food HN Bắc Hà Tower - 070426coop9105 - Phiếu ngày (07/04/2026)</v>
      </c>
      <c r="S149" s="125" t="s">
        <v>1784</v>
      </c>
      <c r="T149" s="123"/>
      <c r="U149" s="123" t="str">
        <f t="shared" si="31"/>
        <v>Hàng trả - COOP-HNI-NTL-9105 - Cửa hàng Co.op Food HN Bắc Hà Tower - 070426coop9105 - Phiếu ngày (07/04/2026)</v>
      </c>
      <c r="V149" s="123"/>
      <c r="W149" s="123"/>
      <c r="X149" s="125" t="s">
        <v>37</v>
      </c>
      <c r="Y149" s="80" t="str">
        <f>VLOOKUP(X149,[1]TONG_SL!$A$1:$F$65536,2,0)</f>
        <v>Chả cốm 300g</v>
      </c>
      <c r="AA149" s="78" t="str">
        <f t="shared" si="34"/>
        <v>5111</v>
      </c>
      <c r="AB149" s="78" t="str">
        <f t="shared" si="35"/>
        <v>131</v>
      </c>
      <c r="AC149" s="78" t="str">
        <f>VLOOKUP(X149,[1]TONG_SL!$A$1:$F$65536,3,0)</f>
        <v>Túi</v>
      </c>
      <c r="AD149" s="126">
        <v>2</v>
      </c>
      <c r="AF149" s="159"/>
      <c r="AK149" s="274"/>
      <c r="AN149" s="274"/>
    </row>
    <row r="150" spans="1:47" x14ac:dyDescent="0.25">
      <c r="E150" s="122">
        <v>46119</v>
      </c>
      <c r="F150" s="122">
        <v>46119</v>
      </c>
      <c r="G150" s="123" t="s">
        <v>15750</v>
      </c>
      <c r="H150" s="124">
        <f t="shared" si="32"/>
        <v>46119</v>
      </c>
      <c r="I150" s="272" t="str">
        <f t="shared" si="33"/>
        <v>NKMB-070426pk0176</v>
      </c>
      <c r="J150" s="123"/>
      <c r="K150" s="123"/>
      <c r="L150" s="123"/>
      <c r="M150" s="122"/>
      <c r="N150" s="138" t="s">
        <v>12181</v>
      </c>
      <c r="O150" s="272" t="str">
        <f>VLOOKUP(N150,[2]Ma_KH!$A$1:$R$65536,2,0)</f>
        <v>Tmart01010 34. Quầy tòa HH2A, KĐT The Spark Dương Nội</v>
      </c>
      <c r="P150" s="123"/>
      <c r="Q150" s="123"/>
      <c r="R150" s="272" t="str">
        <f t="shared" si="30"/>
        <v>Hàng trả - TMART-HNI-HDG-01010 - Tmart01010 34. Quầy tòa HH2A, KĐT The Spark Dương Nội - 070426pk0176 - Phiếu ngày (07/04/2026)</v>
      </c>
      <c r="S150" s="125" t="s">
        <v>1784</v>
      </c>
      <c r="T150" s="123"/>
      <c r="U150" s="123" t="str">
        <f t="shared" si="31"/>
        <v>Hàng trả - TMART-HNI-HDG-01010 - Tmart01010 34. Quầy tòa HH2A, KĐT The Spark Dương Nội - 070426pk0176 - Phiếu ngày (07/04/2026)</v>
      </c>
      <c r="V150" s="123"/>
      <c r="W150" s="123"/>
      <c r="X150" s="125" t="s">
        <v>7263</v>
      </c>
      <c r="Y150" s="80" t="str">
        <f>VLOOKUP(X150,[1]TONG_SL!$A$1:$F$65536,2,0)</f>
        <v>Lạp xưởng Tây Bắc 500g</v>
      </c>
      <c r="AA150" s="78" t="str">
        <f t="shared" si="34"/>
        <v>5111</v>
      </c>
      <c r="AB150" s="78" t="str">
        <f t="shared" si="35"/>
        <v>131</v>
      </c>
      <c r="AC150" s="78" t="str">
        <f>VLOOKUP(X150,[1]TONG_SL!$A$1:$F$65536,3,0)</f>
        <v>Túi</v>
      </c>
      <c r="AD150" s="126">
        <v>1</v>
      </c>
      <c r="AF150" s="159"/>
      <c r="AK150" s="274"/>
      <c r="AN150" s="274"/>
    </row>
    <row r="151" spans="1:47" x14ac:dyDescent="0.25">
      <c r="E151" s="122">
        <v>46119</v>
      </c>
      <c r="F151" s="122">
        <v>46119</v>
      </c>
      <c r="G151" s="123" t="s">
        <v>15751</v>
      </c>
      <c r="H151" s="124">
        <f t="shared" si="32"/>
        <v>46119</v>
      </c>
      <c r="I151" s="272" t="str">
        <f t="shared" si="33"/>
        <v>NKMB-070426pk0101</v>
      </c>
      <c r="J151" s="123"/>
      <c r="K151" s="123"/>
      <c r="L151" s="123"/>
      <c r="M151" s="122"/>
      <c r="N151" s="138" t="s">
        <v>12237</v>
      </c>
      <c r="O151" s="272" t="str">
        <f>VLOOKUP(N151,[2]Ma_KH!$A$1:$R$65536,2,0)</f>
        <v>Tmart01089 108. Quầy Licogi 13</v>
      </c>
      <c r="P151" s="123"/>
      <c r="Q151" s="123"/>
      <c r="R151" s="272" t="str">
        <f t="shared" si="30"/>
        <v>Hàng trả - TMART-HNI-TXN-01089 - Tmart01089 108. Quầy Licogi 13 - 070426pk0101 - Phiếu ngày (07/04/2026)</v>
      </c>
      <c r="S151" s="125" t="s">
        <v>1784</v>
      </c>
      <c r="T151" s="123"/>
      <c r="U151" s="123" t="str">
        <f t="shared" si="31"/>
        <v>Hàng trả - TMART-HNI-TXN-01089 - Tmart01089 108. Quầy Licogi 13 - 070426pk0101 - Phiếu ngày (07/04/2026)</v>
      </c>
      <c r="V151" s="123"/>
      <c r="W151" s="123"/>
      <c r="X151" s="125" t="s">
        <v>30</v>
      </c>
      <c r="Y151" s="80" t="str">
        <f>VLOOKUP(X151,[1]TONG_SL!$A$1:$F$65536,2,0)</f>
        <v>Gà muối 500g</v>
      </c>
      <c r="AA151" s="78" t="str">
        <f t="shared" si="34"/>
        <v>5111</v>
      </c>
      <c r="AB151" s="78" t="str">
        <f t="shared" si="35"/>
        <v>131</v>
      </c>
      <c r="AC151" s="78" t="str">
        <f>VLOOKUP(X151,[1]TONG_SL!$A$1:$F$65536,3,0)</f>
        <v>Túi</v>
      </c>
      <c r="AD151" s="126">
        <v>1</v>
      </c>
      <c r="AF151" s="159"/>
      <c r="AK151" s="274"/>
      <c r="AN151" s="274"/>
    </row>
    <row r="152" spans="1:47" x14ac:dyDescent="0.25">
      <c r="E152" s="122">
        <v>46119</v>
      </c>
      <c r="F152" s="122">
        <v>46119</v>
      </c>
      <c r="G152" s="123" t="s">
        <v>15751</v>
      </c>
      <c r="H152" s="124">
        <f t="shared" si="32"/>
        <v>46119</v>
      </c>
      <c r="I152" s="272" t="str">
        <f t="shared" si="33"/>
        <v>NKMB-070426pk0101</v>
      </c>
      <c r="J152" s="123"/>
      <c r="K152" s="123"/>
      <c r="L152" s="123"/>
      <c r="M152" s="122"/>
      <c r="N152" s="138" t="s">
        <v>12237</v>
      </c>
      <c r="O152" s="272" t="str">
        <f>VLOOKUP(N152,[2]Ma_KH!$A$1:$R$65536,2,0)</f>
        <v>Tmart01089 108. Quầy Licogi 13</v>
      </c>
      <c r="P152" s="123"/>
      <c r="Q152" s="123"/>
      <c r="R152" s="272" t="str">
        <f t="shared" si="30"/>
        <v>Hàng trả - TMART-HNI-TXN-01089 - Tmart01089 108. Quầy Licogi 13 - 070426pk0101 - Phiếu ngày (07/04/2026)</v>
      </c>
      <c r="S152" s="125" t="s">
        <v>1784</v>
      </c>
      <c r="T152" s="123"/>
      <c r="U152" s="123" t="str">
        <f t="shared" si="31"/>
        <v>Hàng trả - TMART-HNI-TXN-01089 - Tmart01089 108. Quầy Licogi 13 - 070426pk0101 - Phiếu ngày (07/04/2026)</v>
      </c>
      <c r="V152" s="123"/>
      <c r="W152" s="123"/>
      <c r="X152" s="125" t="s">
        <v>39</v>
      </c>
      <c r="Y152" s="80" t="str">
        <f>VLOOKUP(X152,[1]TONG_SL!$A$1:$F$65536,2,0)</f>
        <v>Chả nướng 300g</v>
      </c>
      <c r="AA152" s="78" t="str">
        <f t="shared" si="34"/>
        <v>5111</v>
      </c>
      <c r="AB152" s="78" t="str">
        <f t="shared" si="35"/>
        <v>131</v>
      </c>
      <c r="AC152" s="78" t="str">
        <f>VLOOKUP(X152,[1]TONG_SL!$A$1:$F$65536,3,0)</f>
        <v>Túi</v>
      </c>
      <c r="AD152" s="126">
        <v>1</v>
      </c>
      <c r="AF152" s="159"/>
      <c r="AK152" s="274"/>
      <c r="AN152" s="274"/>
    </row>
    <row r="153" spans="1:47" x14ac:dyDescent="0.25">
      <c r="E153" s="122">
        <v>46119</v>
      </c>
      <c r="F153" s="122">
        <v>46119</v>
      </c>
      <c r="G153" s="123" t="s">
        <v>15751</v>
      </c>
      <c r="H153" s="124">
        <f t="shared" si="32"/>
        <v>46119</v>
      </c>
      <c r="I153" s="272" t="str">
        <f t="shared" si="33"/>
        <v>NKMB-070426pk0101</v>
      </c>
      <c r="J153" s="123"/>
      <c r="K153" s="123"/>
      <c r="L153" s="123"/>
      <c r="M153" s="122"/>
      <c r="N153" s="138" t="s">
        <v>12237</v>
      </c>
      <c r="O153" s="272" t="str">
        <f>VLOOKUP(N153,[2]Ma_KH!$A$1:$R$65536,2,0)</f>
        <v>Tmart01089 108. Quầy Licogi 13</v>
      </c>
      <c r="P153" s="123"/>
      <c r="Q153" s="123"/>
      <c r="R153" s="272" t="str">
        <f t="shared" si="30"/>
        <v>Hàng trả - TMART-HNI-TXN-01089 - Tmart01089 108. Quầy Licogi 13 - 070426pk0101 - Phiếu ngày (07/04/2026)</v>
      </c>
      <c r="S153" s="125" t="s">
        <v>1784</v>
      </c>
      <c r="T153" s="123"/>
      <c r="U153" s="123" t="str">
        <f t="shared" si="31"/>
        <v>Hàng trả - TMART-HNI-TXN-01089 - Tmart01089 108. Quầy Licogi 13 - 070426pk0101 - Phiếu ngày (07/04/2026)</v>
      </c>
      <c r="V153" s="123"/>
      <c r="W153" s="123"/>
      <c r="X153" s="125" t="s">
        <v>48</v>
      </c>
      <c r="Y153" s="80" t="str">
        <f>VLOOKUP(X153,[1]TONG_SL!$A$1:$F$65536,2,0)</f>
        <v>Mọc Nấm Hương 250g</v>
      </c>
      <c r="AA153" s="78" t="str">
        <f t="shared" si="34"/>
        <v>5111</v>
      </c>
      <c r="AB153" s="78" t="str">
        <f t="shared" si="35"/>
        <v>131</v>
      </c>
      <c r="AC153" s="78" t="str">
        <f>VLOOKUP(X153,[1]TONG_SL!$A$1:$F$65536,3,0)</f>
        <v>Túi</v>
      </c>
      <c r="AD153" s="126">
        <v>1</v>
      </c>
      <c r="AF153" s="159"/>
      <c r="AK153" s="274"/>
      <c r="AN153" s="274"/>
    </row>
    <row r="154" spans="1:47" x14ac:dyDescent="0.25">
      <c r="E154" s="122">
        <v>46119</v>
      </c>
      <c r="F154" s="122">
        <v>46119</v>
      </c>
      <c r="G154" s="123" t="s">
        <v>15751</v>
      </c>
      <c r="H154" s="124">
        <f t="shared" si="32"/>
        <v>46119</v>
      </c>
      <c r="I154" s="272" t="str">
        <f t="shared" si="33"/>
        <v>NKMB-070426pk0101</v>
      </c>
      <c r="J154" s="123"/>
      <c r="K154" s="123"/>
      <c r="L154" s="123"/>
      <c r="M154" s="122"/>
      <c r="N154" s="138" t="s">
        <v>12237</v>
      </c>
      <c r="O154" s="272" t="str">
        <f>VLOOKUP(N154,[2]Ma_KH!$A$1:$R$65536,2,0)</f>
        <v>Tmart01089 108. Quầy Licogi 13</v>
      </c>
      <c r="P154" s="123"/>
      <c r="Q154" s="123"/>
      <c r="R154" s="272" t="str">
        <f>"Hàng trả - "&amp;N154&amp;" - "&amp;O154&amp;" - "&amp;G154&amp;" - Phiếu ngày ("&amp;TEXT(F154,"dd/mm/yyyy")&amp;")"</f>
        <v>Hàng trả - TMART-HNI-TXN-01089 - Tmart01089 108. Quầy Licogi 13 - 070426pk0101 - Phiếu ngày (07/04/2026)</v>
      </c>
      <c r="S154" s="125" t="s">
        <v>1784</v>
      </c>
      <c r="T154" s="123"/>
      <c r="U154" s="123" t="str">
        <f>R154</f>
        <v>Hàng trả - TMART-HNI-TXN-01089 - Tmart01089 108. Quầy Licogi 13 - 070426pk0101 - Phiếu ngày (07/04/2026)</v>
      </c>
      <c r="V154" s="123"/>
      <c r="W154" s="123"/>
      <c r="X154" s="125" t="s">
        <v>7263</v>
      </c>
      <c r="Y154" s="80" t="str">
        <f>VLOOKUP(X154,[1]TONG_SL!$A$1:$F$65536,2,0)</f>
        <v>Lạp xưởng Tây Bắc 500g</v>
      </c>
      <c r="AA154" s="78" t="str">
        <f t="shared" si="34"/>
        <v>5111</v>
      </c>
      <c r="AB154" s="78" t="str">
        <f t="shared" si="35"/>
        <v>131</v>
      </c>
      <c r="AC154" s="78" t="str">
        <f>VLOOKUP(X154,[1]TONG_SL!$A$1:$F$65536,3,0)</f>
        <v>Túi</v>
      </c>
      <c r="AD154" s="126">
        <v>2</v>
      </c>
      <c r="AF154" s="159"/>
      <c r="AK154" s="274"/>
      <c r="AN154" s="274"/>
    </row>
    <row r="155" spans="1:47" x14ac:dyDescent="0.25">
      <c r="E155" s="122">
        <v>46119</v>
      </c>
      <c r="F155" s="122">
        <v>46119</v>
      </c>
      <c r="G155" s="123" t="s">
        <v>15752</v>
      </c>
      <c r="H155" s="124">
        <f t="shared" ref="H155:H162" si="36">E155</f>
        <v>46119</v>
      </c>
      <c r="I155" s="272" t="str">
        <f t="shared" ref="I155:I162" si="37">IF(LEN("NKMB-"&amp;G155)&gt;20,"Quá 20 Ký tự","NKMB-"&amp;G155)</f>
        <v>NKMB-070426coop9166</v>
      </c>
      <c r="J155" s="123"/>
      <c r="K155" s="123"/>
      <c r="L155" s="123"/>
      <c r="M155" s="122"/>
      <c r="N155" s="138" t="s">
        <v>9883</v>
      </c>
      <c r="O155" s="272" t="str">
        <f>VLOOKUP(N155,[2]Ma_KH!$A$1:$R$65536,2,0)</f>
        <v>Cửa hàng Co.op Food HN Parkview Residence</v>
      </c>
      <c r="P155" s="123"/>
      <c r="Q155" s="123"/>
      <c r="R155" s="272" t="str">
        <f>"Hàng trả - "&amp;N155&amp;" - "&amp;O155&amp;" - "&amp;G155&amp;" - Phiếu ngày ("&amp;TEXT(F155,"dd/mm/yyyy")&amp;")"</f>
        <v>Hàng trả - COOP-HNI-HDG-9166 - Cửa hàng Co.op Food HN Parkview Residence - 070426coop9166 - Phiếu ngày (07/04/2026)</v>
      </c>
      <c r="S155" s="125" t="s">
        <v>1784</v>
      </c>
      <c r="T155" s="123"/>
      <c r="U155" s="123" t="str">
        <f>R155</f>
        <v>Hàng trả - COOP-HNI-HDG-9166 - Cửa hàng Co.op Food HN Parkview Residence - 070426coop9166 - Phiếu ngày (07/04/2026)</v>
      </c>
      <c r="V155" s="123"/>
      <c r="W155" s="123"/>
      <c r="X155" s="125" t="s">
        <v>27</v>
      </c>
      <c r="Y155" s="80" t="str">
        <f>VLOOKUP(X155,[1]TONG_SL!$A$1:$F$65536,2,0)</f>
        <v>Chân giò heo muối 300g</v>
      </c>
      <c r="AA155" s="78" t="str">
        <f t="shared" si="34"/>
        <v>5111</v>
      </c>
      <c r="AB155" s="78" t="str">
        <f t="shared" si="35"/>
        <v>131</v>
      </c>
      <c r="AC155" s="78" t="str">
        <f>VLOOKUP(X155,[1]TONG_SL!$A$1:$F$65536,3,0)</f>
        <v>Túi</v>
      </c>
      <c r="AD155" s="126">
        <v>1</v>
      </c>
      <c r="AF155" s="159"/>
      <c r="AK155" s="274"/>
      <c r="AN155" s="274"/>
    </row>
    <row r="156" spans="1:47" x14ac:dyDescent="0.25">
      <c r="E156" s="122">
        <v>46119</v>
      </c>
      <c r="F156" s="122">
        <v>46119</v>
      </c>
      <c r="G156" s="123" t="s">
        <v>15752</v>
      </c>
      <c r="H156" s="124">
        <f>E156</f>
        <v>46119</v>
      </c>
      <c r="I156" s="272" t="str">
        <f>IF(LEN("NKMB-"&amp;G156)&gt;20,"Quá 20 Ký tự","NKMB-"&amp;G156)</f>
        <v>NKMB-070426coop9166</v>
      </c>
      <c r="J156" s="123"/>
      <c r="K156" s="123"/>
      <c r="L156" s="123"/>
      <c r="M156" s="122"/>
      <c r="N156" s="138" t="s">
        <v>9883</v>
      </c>
      <c r="O156" s="272" t="str">
        <f>VLOOKUP(N156,[2]Ma_KH!$A$1:$R$65536,2,0)</f>
        <v>Cửa hàng Co.op Food HN Parkview Residence</v>
      </c>
      <c r="P156" s="123"/>
      <c r="Q156" s="123"/>
      <c r="R156" s="272" t="str">
        <f t="shared" ref="R156:R166" si="38">"Hàng trả - "&amp;N156&amp;" - "&amp;O156&amp;" - "&amp;G156&amp;" - Phiếu ngày ("&amp;TEXT(F156,"dd/mm/yyyy")&amp;")"</f>
        <v>Hàng trả - COOP-HNI-HDG-9166 - Cửa hàng Co.op Food HN Parkview Residence - 070426coop9166 - Phiếu ngày (07/04/2026)</v>
      </c>
      <c r="S156" s="125" t="s">
        <v>1784</v>
      </c>
      <c r="T156" s="123"/>
      <c r="U156" s="123" t="str">
        <f t="shared" ref="U156:U166" si="39">R156</f>
        <v>Hàng trả - COOP-HNI-HDG-9166 - Cửa hàng Co.op Food HN Parkview Residence - 070426coop9166 - Phiếu ngày (07/04/2026)</v>
      </c>
      <c r="V156" s="123"/>
      <c r="W156" s="123"/>
      <c r="X156" s="125" t="s">
        <v>30</v>
      </c>
      <c r="Y156" s="80" t="str">
        <f>VLOOKUP(X156,[1]TONG_SL!$A$1:$F$65536,2,0)</f>
        <v>Gà muối 500g</v>
      </c>
      <c r="AA156" s="78" t="str">
        <f t="shared" si="34"/>
        <v>5111</v>
      </c>
      <c r="AB156" s="78" t="str">
        <f t="shared" si="35"/>
        <v>131</v>
      </c>
      <c r="AC156" s="78" t="str">
        <f>VLOOKUP(X156,[1]TONG_SL!$A$1:$F$65536,3,0)</f>
        <v>Túi</v>
      </c>
      <c r="AD156" s="126">
        <v>1</v>
      </c>
      <c r="AF156" s="159"/>
      <c r="AK156" s="274"/>
      <c r="AN156" s="274"/>
    </row>
    <row r="157" spans="1:47" x14ac:dyDescent="0.25">
      <c r="E157" s="122">
        <v>46119</v>
      </c>
      <c r="F157" s="122">
        <v>46119</v>
      </c>
      <c r="G157" s="123" t="s">
        <v>15752</v>
      </c>
      <c r="H157" s="124">
        <f>E157</f>
        <v>46119</v>
      </c>
      <c r="I157" s="272" t="str">
        <f>IF(LEN("NKMB-"&amp;G157)&gt;20,"Quá 20 Ký tự","NKMB-"&amp;G157)</f>
        <v>NKMB-070426coop9166</v>
      </c>
      <c r="J157" s="123"/>
      <c r="K157" s="123"/>
      <c r="L157" s="123"/>
      <c r="M157" s="122"/>
      <c r="N157" s="138" t="s">
        <v>9883</v>
      </c>
      <c r="O157" s="272" t="str">
        <f>VLOOKUP(N157,[2]Ma_KH!$A$1:$R$65536,2,0)</f>
        <v>Cửa hàng Co.op Food HN Parkview Residence</v>
      </c>
      <c r="P157" s="123"/>
      <c r="Q157" s="123"/>
      <c r="R157" s="272" t="str">
        <f t="shared" si="38"/>
        <v>Hàng trả - COOP-HNI-HDG-9166 - Cửa hàng Co.op Food HN Parkview Residence - 070426coop9166 - Phiếu ngày (07/04/2026)</v>
      </c>
      <c r="S157" s="125" t="s">
        <v>1784</v>
      </c>
      <c r="T157" s="123"/>
      <c r="U157" s="123" t="str">
        <f t="shared" si="39"/>
        <v>Hàng trả - COOP-HNI-HDG-9166 - Cửa hàng Co.op Food HN Parkview Residence - 070426coop9166 - Phiếu ngày (07/04/2026)</v>
      </c>
      <c r="V157" s="123"/>
      <c r="W157" s="123"/>
      <c r="X157" s="125" t="s">
        <v>32</v>
      </c>
      <c r="Y157" s="80" t="str">
        <f>VLOOKUP(X157,[1]TONG_SL!$A$1:$F$65536,2,0)</f>
        <v>Giò Tai Lưỡi Xào 250g</v>
      </c>
      <c r="AA157" s="78" t="str">
        <f t="shared" si="34"/>
        <v>5111</v>
      </c>
      <c r="AB157" s="78" t="str">
        <f t="shared" si="35"/>
        <v>131</v>
      </c>
      <c r="AC157" s="78" t="str">
        <f>VLOOKUP(X157,[1]TONG_SL!$A$1:$F$65536,3,0)</f>
        <v>Túi</v>
      </c>
      <c r="AD157" s="126">
        <v>3</v>
      </c>
      <c r="AF157" s="159"/>
      <c r="AK157" s="274"/>
      <c r="AN157" s="274"/>
    </row>
    <row r="158" spans="1:47" x14ac:dyDescent="0.25">
      <c r="E158" s="122">
        <v>46119</v>
      </c>
      <c r="F158" s="122">
        <v>46110</v>
      </c>
      <c r="G158" s="123" t="s">
        <v>15753</v>
      </c>
      <c r="H158" s="124">
        <f t="shared" si="36"/>
        <v>46119</v>
      </c>
      <c r="I158" s="272" t="str">
        <f t="shared" si="37"/>
        <v>NKMB-2903pk0321</v>
      </c>
      <c r="J158" s="123"/>
      <c r="K158" s="123"/>
      <c r="L158" s="123"/>
      <c r="M158" s="122"/>
      <c r="N158" s="138" t="s">
        <v>15754</v>
      </c>
      <c r="O158" s="272" t="str">
        <f>VLOOKUP(N158,[2]Ma_KH!$A$1:$R$65536,2,0)</f>
        <v>Tmart01001 29. Quầy tòa K-KĐT Dương Nội</v>
      </c>
      <c r="P158" s="123"/>
      <c r="Q158" s="123"/>
      <c r="R158" s="272" t="str">
        <f t="shared" si="38"/>
        <v>Hàng trả - tmart-hni-hdg-01001 - Tmart01001 29. Quầy tòa K-KĐT Dương Nội - 2903pk0321 - Phiếu ngày (29/03/2026)</v>
      </c>
      <c r="S158" s="125" t="s">
        <v>1784</v>
      </c>
      <c r="T158" s="123"/>
      <c r="U158" s="123" t="str">
        <f t="shared" si="39"/>
        <v>Hàng trả - tmart-hni-hdg-01001 - Tmart01001 29. Quầy tòa K-KĐT Dương Nội - 2903pk0321 - Phiếu ngày (29/03/2026)</v>
      </c>
      <c r="V158" s="123"/>
      <c r="W158" s="123"/>
      <c r="X158" s="125" t="s">
        <v>32</v>
      </c>
      <c r="Y158" s="80" t="str">
        <f>VLOOKUP(X158,[1]TONG_SL!$A$1:$F$65536,2,0)</f>
        <v>Giò Tai Lưỡi Xào 250g</v>
      </c>
      <c r="AA158" s="78" t="str">
        <f t="shared" si="34"/>
        <v>5111</v>
      </c>
      <c r="AB158" s="78" t="str">
        <f t="shared" si="35"/>
        <v>131</v>
      </c>
      <c r="AC158" s="78" t="str">
        <f>VLOOKUP(X158,[1]TONG_SL!$A$1:$F$65536,3,0)</f>
        <v>Túi</v>
      </c>
      <c r="AD158" s="126">
        <v>2</v>
      </c>
      <c r="AF158" s="159"/>
      <c r="AK158" s="274"/>
      <c r="AN158" s="274"/>
    </row>
    <row r="159" spans="1:47" x14ac:dyDescent="0.25">
      <c r="E159" s="122">
        <v>46119</v>
      </c>
      <c r="F159" s="122">
        <v>46110</v>
      </c>
      <c r="G159" s="123" t="s">
        <v>15753</v>
      </c>
      <c r="H159" s="124">
        <f>E159</f>
        <v>46119</v>
      </c>
      <c r="I159" s="272" t="str">
        <f>IF(LEN("NKMB-"&amp;G159)&gt;20,"Quá 20 Ký tự","NKMB-"&amp;G159)</f>
        <v>NKMB-2903pk0321</v>
      </c>
      <c r="J159" s="123"/>
      <c r="K159" s="123"/>
      <c r="L159" s="123"/>
      <c r="M159" s="122"/>
      <c r="N159" s="138" t="s">
        <v>15754</v>
      </c>
      <c r="O159" s="272" t="str">
        <f>VLOOKUP(N159,[2]Ma_KH!$A$1:$R$65536,2,0)</f>
        <v>Tmart01001 29. Quầy tòa K-KĐT Dương Nội</v>
      </c>
      <c r="P159" s="123"/>
      <c r="Q159" s="123"/>
      <c r="R159" s="272" t="str">
        <f t="shared" si="38"/>
        <v>Hàng trả - tmart-hni-hdg-01001 - Tmart01001 29. Quầy tòa K-KĐT Dương Nội - 2903pk0321 - Phiếu ngày (29/03/2026)</v>
      </c>
      <c r="S159" s="125" t="s">
        <v>1784</v>
      </c>
      <c r="T159" s="123"/>
      <c r="U159" s="123" t="str">
        <f t="shared" si="39"/>
        <v>Hàng trả - tmart-hni-hdg-01001 - Tmart01001 29. Quầy tòa K-KĐT Dương Nội - 2903pk0321 - Phiếu ngày (29/03/2026)</v>
      </c>
      <c r="V159" s="123"/>
      <c r="W159" s="123"/>
      <c r="X159" s="125" t="s">
        <v>34</v>
      </c>
      <c r="Y159" s="80" t="str">
        <f>VLOOKUP(X159,[1]TONG_SL!$A$1:$F$65536,2,0)</f>
        <v>Tai heo muối 200g</v>
      </c>
      <c r="AA159" s="78" t="str">
        <f t="shared" si="34"/>
        <v>5111</v>
      </c>
      <c r="AB159" s="78" t="str">
        <f t="shared" si="35"/>
        <v>131</v>
      </c>
      <c r="AC159" s="78" t="str">
        <f>VLOOKUP(X159,[1]TONG_SL!$A$1:$F$65536,3,0)</f>
        <v>Túi</v>
      </c>
      <c r="AD159" s="126">
        <v>3</v>
      </c>
      <c r="AF159" s="159"/>
      <c r="AK159" s="274"/>
      <c r="AN159" s="274"/>
    </row>
    <row r="160" spans="1:47" x14ac:dyDescent="0.25">
      <c r="E160" s="122">
        <v>46119</v>
      </c>
      <c r="F160" s="122">
        <v>46117</v>
      </c>
      <c r="G160" s="123" t="s">
        <v>15755</v>
      </c>
      <c r="H160" s="124">
        <f t="shared" si="36"/>
        <v>46119</v>
      </c>
      <c r="I160" s="272" t="str">
        <f t="shared" si="37"/>
        <v>NKMB-050426pk0293</v>
      </c>
      <c r="J160" s="123"/>
      <c r="K160" s="123"/>
      <c r="L160" s="123"/>
      <c r="M160" s="122"/>
      <c r="N160" s="138" t="s">
        <v>15754</v>
      </c>
      <c r="O160" s="272" t="str">
        <f>VLOOKUP(N160,[2]Ma_KH!$A$1:$R$65536,2,0)</f>
        <v>Tmart01001 29. Quầy tòa K-KĐT Dương Nội</v>
      </c>
      <c r="P160" s="123"/>
      <c r="Q160" s="123"/>
      <c r="R160" s="272" t="str">
        <f t="shared" si="38"/>
        <v>Hàng trả - tmart-hni-hdg-01001 - Tmart01001 29. Quầy tòa K-KĐT Dương Nội - 050426pk0293 - Phiếu ngày (05/04/2026)</v>
      </c>
      <c r="S160" s="125" t="s">
        <v>1784</v>
      </c>
      <c r="T160" s="123"/>
      <c r="U160" s="123" t="str">
        <f t="shared" si="39"/>
        <v>Hàng trả - tmart-hni-hdg-01001 - Tmart01001 29. Quầy tòa K-KĐT Dương Nội - 050426pk0293 - Phiếu ngày (05/04/2026)</v>
      </c>
      <c r="V160" s="123"/>
      <c r="W160" s="123"/>
      <c r="X160" s="125" t="s">
        <v>7263</v>
      </c>
      <c r="Y160" s="80" t="str">
        <f>VLOOKUP(X160,[1]TONG_SL!$A$1:$F$65536,2,0)</f>
        <v>Lạp xưởng Tây Bắc 500g</v>
      </c>
      <c r="AA160" s="78" t="str">
        <f t="shared" si="34"/>
        <v>5111</v>
      </c>
      <c r="AB160" s="78" t="str">
        <f t="shared" si="35"/>
        <v>131</v>
      </c>
      <c r="AC160" s="78" t="str">
        <f>VLOOKUP(X160,[1]TONG_SL!$A$1:$F$65536,3,0)</f>
        <v>Túi</v>
      </c>
      <c r="AD160" s="126">
        <v>3</v>
      </c>
      <c r="AF160" s="159"/>
      <c r="AK160" s="274"/>
      <c r="AN160" s="274"/>
    </row>
    <row r="161" spans="1:47" x14ac:dyDescent="0.25">
      <c r="E161" s="122">
        <v>46119</v>
      </c>
      <c r="F161" s="122">
        <v>46119</v>
      </c>
      <c r="G161" s="123" t="s">
        <v>15756</v>
      </c>
      <c r="H161" s="124">
        <f t="shared" si="36"/>
        <v>46119</v>
      </c>
      <c r="I161" s="272" t="str">
        <f t="shared" si="37"/>
        <v>NKMB-070426s66</v>
      </c>
      <c r="J161" s="123"/>
      <c r="K161" s="123"/>
      <c r="L161" s="123"/>
      <c r="M161" s="122"/>
      <c r="N161" s="138" t="s">
        <v>7484</v>
      </c>
      <c r="O161" s="272" t="str">
        <f>VLOOKUP(N161,[2]Ma_KH!$A$1:$R$65536,2,0)</f>
        <v>SOI 66 - 56 Nguyễn Khuyến</v>
      </c>
      <c r="P161" s="123"/>
      <c r="Q161" s="123"/>
      <c r="R161" s="272" t="str">
        <f t="shared" si="38"/>
        <v>Hàng trả - SOI-HNI-HDG-S66 - SOI 66 - 56 Nguyễn Khuyến - 070426s66 - Phiếu ngày (07/04/2026)</v>
      </c>
      <c r="S161" s="125" t="s">
        <v>1784</v>
      </c>
      <c r="T161" s="123"/>
      <c r="U161" s="123" t="str">
        <f t="shared" si="39"/>
        <v>Hàng trả - SOI-HNI-HDG-S66 - SOI 66 - 56 Nguyễn Khuyến - 070426s66 - Phiếu ngày (07/04/2026)</v>
      </c>
      <c r="V161" s="123"/>
      <c r="W161" s="123"/>
      <c r="X161" s="125" t="s">
        <v>32</v>
      </c>
      <c r="Y161" s="80" t="str">
        <f>VLOOKUP(X161,[1]TONG_SL!$A$1:$F$65536,2,0)</f>
        <v>Giò Tai Lưỡi Xào 250g</v>
      </c>
      <c r="AA161" s="78" t="str">
        <f t="shared" si="34"/>
        <v>5111</v>
      </c>
      <c r="AB161" s="78" t="str">
        <f t="shared" si="35"/>
        <v>131</v>
      </c>
      <c r="AC161" s="78" t="str">
        <f>VLOOKUP(X161,[1]TONG_SL!$A$1:$F$65536,3,0)</f>
        <v>Túi</v>
      </c>
      <c r="AD161" s="126">
        <v>2</v>
      </c>
      <c r="AF161" s="159"/>
      <c r="AK161" s="274"/>
      <c r="AN161" s="274"/>
    </row>
    <row r="162" spans="1:47" x14ac:dyDescent="0.25">
      <c r="E162" s="122">
        <v>46119</v>
      </c>
      <c r="F162" s="122">
        <v>46114</v>
      </c>
      <c r="G162" s="123" t="s">
        <v>15757</v>
      </c>
      <c r="H162" s="124">
        <f t="shared" si="36"/>
        <v>46119</v>
      </c>
      <c r="I162" s="272" t="str">
        <f t="shared" si="37"/>
        <v>NKMB-020426coop9124</v>
      </c>
      <c r="J162" s="123"/>
      <c r="K162" s="123"/>
      <c r="L162" s="123"/>
      <c r="M162" s="122"/>
      <c r="N162" s="138" t="s">
        <v>9880</v>
      </c>
      <c r="O162" s="272" t="str">
        <f>VLOOKUP(N162,[2]Ma_KH!$A$1:$R$65536,2,0)</f>
        <v>Cửa hàng Co.op Food HN Xuân Mai Dương Nội</v>
      </c>
      <c r="P162" s="123"/>
      <c r="Q162" s="123"/>
      <c r="R162" s="272" t="str">
        <f t="shared" si="38"/>
        <v>Hàng trả - COOP-HNI-HDG-9134 - Cửa hàng Co.op Food HN Xuân Mai Dương Nội - 020426coop9124 - Phiếu ngày (02/04/2026)</v>
      </c>
      <c r="S162" s="125" t="s">
        <v>1784</v>
      </c>
      <c r="T162" s="123"/>
      <c r="U162" s="123" t="str">
        <f t="shared" si="39"/>
        <v>Hàng trả - COOP-HNI-HDG-9134 - Cửa hàng Co.op Food HN Xuân Mai Dương Nội - 020426coop9124 - Phiếu ngày (02/04/2026)</v>
      </c>
      <c r="V162" s="123"/>
      <c r="W162" s="123"/>
      <c r="X162" s="125" t="s">
        <v>37</v>
      </c>
      <c r="Y162" s="80" t="str">
        <f>VLOOKUP(X162,[1]TONG_SL!$A$1:$F$65536,2,0)</f>
        <v>Chả cốm 300g</v>
      </c>
      <c r="AA162" s="78" t="str">
        <f t="shared" si="34"/>
        <v>5111</v>
      </c>
      <c r="AB162" s="78" t="str">
        <f t="shared" si="35"/>
        <v>131</v>
      </c>
      <c r="AC162" s="78" t="str">
        <f>VLOOKUP(X162,[1]TONG_SL!$A$1:$F$65536,3,0)</f>
        <v>Túi</v>
      </c>
      <c r="AD162" s="126">
        <v>1</v>
      </c>
      <c r="AF162" s="159"/>
      <c r="AK162" s="274"/>
      <c r="AN162" s="274"/>
    </row>
    <row r="163" spans="1:47" x14ac:dyDescent="0.25">
      <c r="E163" s="122">
        <v>46119</v>
      </c>
      <c r="F163" s="122">
        <v>46114</v>
      </c>
      <c r="G163" s="123" t="s">
        <v>15757</v>
      </c>
      <c r="H163" s="124">
        <f>E163</f>
        <v>46119</v>
      </c>
      <c r="I163" s="272" t="str">
        <f>IF(LEN("NKMB-"&amp;G163)&gt;20,"Quá 20 Ký tự","NKMB-"&amp;G163)</f>
        <v>NKMB-020426coop9124</v>
      </c>
      <c r="J163" s="123"/>
      <c r="K163" s="123"/>
      <c r="L163" s="123"/>
      <c r="M163" s="122"/>
      <c r="N163" s="138" t="s">
        <v>9880</v>
      </c>
      <c r="O163" s="272" t="str">
        <f>VLOOKUP(N163,[2]Ma_KH!$A$1:$R$65536,2,0)</f>
        <v>Cửa hàng Co.op Food HN Xuân Mai Dương Nội</v>
      </c>
      <c r="P163" s="123"/>
      <c r="Q163" s="123"/>
      <c r="R163" s="272" t="str">
        <f t="shared" si="38"/>
        <v>Hàng trả - COOP-HNI-HDG-9134 - Cửa hàng Co.op Food HN Xuân Mai Dương Nội - 020426coop9124 - Phiếu ngày (02/04/2026)</v>
      </c>
      <c r="S163" s="125" t="s">
        <v>1784</v>
      </c>
      <c r="T163" s="123"/>
      <c r="U163" s="123" t="str">
        <f t="shared" si="39"/>
        <v>Hàng trả - COOP-HNI-HDG-9134 - Cửa hàng Co.op Food HN Xuân Mai Dương Nội - 020426coop9124 - Phiếu ngày (02/04/2026)</v>
      </c>
      <c r="V163" s="123"/>
      <c r="W163" s="123"/>
      <c r="X163" s="125" t="s">
        <v>30</v>
      </c>
      <c r="Y163" s="80" t="str">
        <f>VLOOKUP(X163,[1]TONG_SL!$A$1:$F$65536,2,0)</f>
        <v>Gà muối 500g</v>
      </c>
      <c r="AA163" s="78" t="str">
        <f t="shared" si="34"/>
        <v>5111</v>
      </c>
      <c r="AB163" s="78" t="str">
        <f t="shared" si="35"/>
        <v>131</v>
      </c>
      <c r="AC163" s="78" t="str">
        <f>VLOOKUP(X163,[1]TONG_SL!$A$1:$F$65536,3,0)</f>
        <v>Túi</v>
      </c>
      <c r="AD163" s="126">
        <v>1</v>
      </c>
      <c r="AF163" s="159"/>
      <c r="AK163" s="274"/>
      <c r="AN163" s="274"/>
    </row>
    <row r="164" spans="1:47" x14ac:dyDescent="0.25">
      <c r="E164" s="122">
        <v>46119</v>
      </c>
      <c r="F164" s="122">
        <v>46114</v>
      </c>
      <c r="G164" s="123" t="s">
        <v>15757</v>
      </c>
      <c r="H164" s="124">
        <f>E164</f>
        <v>46119</v>
      </c>
      <c r="I164" s="272" t="str">
        <f>IF(LEN("NKMB-"&amp;G164)&gt;20,"Quá 20 Ký tự","NKMB-"&amp;G164)</f>
        <v>NKMB-020426coop9124</v>
      </c>
      <c r="J164" s="123"/>
      <c r="K164" s="123"/>
      <c r="L164" s="123"/>
      <c r="M164" s="122"/>
      <c r="N164" s="138" t="s">
        <v>9880</v>
      </c>
      <c r="O164" s="272" t="str">
        <f>VLOOKUP(N164,[2]Ma_KH!$A$1:$R$65536,2,0)</f>
        <v>Cửa hàng Co.op Food HN Xuân Mai Dương Nội</v>
      </c>
      <c r="P164" s="123"/>
      <c r="Q164" s="123"/>
      <c r="R164" s="272" t="str">
        <f t="shared" si="38"/>
        <v>Hàng trả - COOP-HNI-HDG-9134 - Cửa hàng Co.op Food HN Xuân Mai Dương Nội - 020426coop9124 - Phiếu ngày (02/04/2026)</v>
      </c>
      <c r="S164" s="125" t="s">
        <v>1784</v>
      </c>
      <c r="T164" s="123"/>
      <c r="U164" s="123" t="str">
        <f t="shared" si="39"/>
        <v>Hàng trả - COOP-HNI-HDG-9134 - Cửa hàng Co.op Food HN Xuân Mai Dương Nội - 020426coop9124 - Phiếu ngày (02/04/2026)</v>
      </c>
      <c r="V164" s="123"/>
      <c r="W164" s="123"/>
      <c r="X164" s="125" t="s">
        <v>27</v>
      </c>
      <c r="Y164" s="80" t="str">
        <f>VLOOKUP(X164,[1]TONG_SL!$A$1:$F$65536,2,0)</f>
        <v>Chân giò heo muối 300g</v>
      </c>
      <c r="AA164" s="78" t="str">
        <f t="shared" si="34"/>
        <v>5111</v>
      </c>
      <c r="AB164" s="78" t="str">
        <f t="shared" si="35"/>
        <v>131</v>
      </c>
      <c r="AC164" s="78" t="str">
        <f>VLOOKUP(X164,[1]TONG_SL!$A$1:$F$65536,3,0)</f>
        <v>Túi</v>
      </c>
      <c r="AD164" s="126">
        <v>4</v>
      </c>
      <c r="AF164" s="159"/>
      <c r="AK164" s="274"/>
      <c r="AN164" s="274"/>
    </row>
    <row r="165" spans="1:47" x14ac:dyDescent="0.25">
      <c r="E165" s="122">
        <v>46119</v>
      </c>
      <c r="F165" s="122">
        <v>46114</v>
      </c>
      <c r="G165" s="123" t="s">
        <v>15757</v>
      </c>
      <c r="H165" s="124">
        <f>E165</f>
        <v>46119</v>
      </c>
      <c r="I165" s="272" t="str">
        <f>IF(LEN("NKMB-"&amp;G165)&gt;20,"Quá 20 Ký tự","NKMB-"&amp;G165)</f>
        <v>NKMB-020426coop9124</v>
      </c>
      <c r="J165" s="123"/>
      <c r="K165" s="123"/>
      <c r="L165" s="123"/>
      <c r="M165" s="122"/>
      <c r="N165" s="138" t="s">
        <v>9880</v>
      </c>
      <c r="O165" s="272" t="str">
        <f>VLOOKUP(N165,[2]Ma_KH!$A$1:$R$65536,2,0)</f>
        <v>Cửa hàng Co.op Food HN Xuân Mai Dương Nội</v>
      </c>
      <c r="P165" s="123"/>
      <c r="Q165" s="123"/>
      <c r="R165" s="272" t="str">
        <f t="shared" si="38"/>
        <v>Hàng trả - COOP-HNI-HDG-9134 - Cửa hàng Co.op Food HN Xuân Mai Dương Nội - 020426coop9124 - Phiếu ngày (02/04/2026)</v>
      </c>
      <c r="S165" s="125" t="s">
        <v>1784</v>
      </c>
      <c r="T165" s="123"/>
      <c r="U165" s="123" t="str">
        <f t="shared" si="39"/>
        <v>Hàng trả - COOP-HNI-HDG-9134 - Cửa hàng Co.op Food HN Xuân Mai Dương Nội - 020426coop9124 - Phiếu ngày (02/04/2026)</v>
      </c>
      <c r="V165" s="123"/>
      <c r="W165" s="123"/>
      <c r="X165" s="125" t="s">
        <v>542</v>
      </c>
      <c r="Y165" s="80" t="str">
        <f>VLOOKUP(X165,[1]TONG_SL!$A$1:$F$65536,2,0)</f>
        <v>Chân giò heo muối 500g</v>
      </c>
      <c r="AA165" s="78" t="str">
        <f t="shared" si="34"/>
        <v>5111</v>
      </c>
      <c r="AB165" s="78" t="str">
        <f t="shared" si="35"/>
        <v>131</v>
      </c>
      <c r="AC165" s="78" t="str">
        <f>VLOOKUP(X165,[1]TONG_SL!$A$1:$F$65536,3,0)</f>
        <v>Túi</v>
      </c>
      <c r="AD165" s="126">
        <v>1</v>
      </c>
      <c r="AF165" s="159"/>
      <c r="AK165" s="274"/>
      <c r="AN165" s="274"/>
    </row>
    <row r="166" spans="1:47" x14ac:dyDescent="0.25">
      <c r="A166" s="120"/>
      <c r="B166" s="121"/>
      <c r="C166" s="121"/>
      <c r="D166" s="121"/>
      <c r="E166" s="122">
        <v>46119</v>
      </c>
      <c r="F166" s="122">
        <v>46119</v>
      </c>
      <c r="G166" s="123" t="s">
        <v>15758</v>
      </c>
      <c r="H166" s="124">
        <f>E166</f>
        <v>46119</v>
      </c>
      <c r="I166" s="272" t="str">
        <f>IF(LEN("NKMB-"&amp;G166)&gt;20,"Quá 20 Ký tự","NKMB-"&amp;G166)</f>
        <v>NKMB-0704brg11121</v>
      </c>
      <c r="J166" s="123"/>
      <c r="K166" s="123"/>
      <c r="L166" s="123"/>
      <c r="M166" s="122"/>
      <c r="N166" s="275" t="s">
        <v>10295</v>
      </c>
      <c r="O166" s="272" t="str">
        <f>VLOOKUP(N166,[2]Ma_KH!$A$1:$R$65536,2,0)</f>
        <v>Siêu thị Fuji The Light</v>
      </c>
      <c r="P166" s="123"/>
      <c r="Q166" s="123"/>
      <c r="R166" s="272" t="str">
        <f t="shared" si="38"/>
        <v>Hàng trả - FUJIBRG-HNI-NTL-11121 - Siêu thị Fuji The Light - 0704brg11121 - Phiếu ngày (07/04/2026)</v>
      </c>
      <c r="S166" s="125" t="s">
        <v>1784</v>
      </c>
      <c r="T166" s="123"/>
      <c r="U166" s="123" t="str">
        <f t="shared" si="39"/>
        <v>Hàng trả - FUJIBRG-HNI-NTL-11121 - Siêu thị Fuji The Light - 0704brg11121 - Phiếu ngày (07/04/2026)</v>
      </c>
      <c r="V166" s="123"/>
      <c r="W166" s="123"/>
      <c r="X166" s="125" t="s">
        <v>27</v>
      </c>
      <c r="Y166" s="123" t="str">
        <f>VLOOKUP(X166,[1]TONG_SL!$A$1:$F$65536,2,0)</f>
        <v>Chân giò heo muối 300g</v>
      </c>
      <c r="Z166" s="121"/>
      <c r="AA166" s="121" t="str">
        <f t="shared" si="34"/>
        <v>5111</v>
      </c>
      <c r="AB166" s="121" t="str">
        <f t="shared" si="35"/>
        <v>131</v>
      </c>
      <c r="AC166" s="121" t="str">
        <f>VLOOKUP(X166,[1]TONG_SL!$A$1:$F$65536,3,0)</f>
        <v>Túi</v>
      </c>
      <c r="AD166" s="126">
        <v>1</v>
      </c>
      <c r="AE166" s="126"/>
      <c r="AF166" s="160"/>
      <c r="AG166" s="127"/>
      <c r="AH166" s="126"/>
      <c r="AI166" s="128"/>
      <c r="AJ166" s="276"/>
      <c r="AK166" s="129"/>
      <c r="AL166" s="126"/>
      <c r="AM166" s="128"/>
      <c r="AN166" s="129"/>
      <c r="AO166" s="276"/>
      <c r="AP166" s="130"/>
      <c r="AQ166" s="130"/>
      <c r="AR166" s="130"/>
      <c r="AS166" s="130"/>
      <c r="AT166" s="130"/>
      <c r="AU166" s="276"/>
    </row>
  </sheetData>
  <sheetCalcPr fullCalcOnLoad="1"/>
  <sheetProtection selectLockedCells="1" selectUnlockedCells="1"/>
  <phoneticPr fontId="17" type="noConversion"/>
  <conditionalFormatting sqref="I1">
    <cfRule type="expression" dxfId="124" priority="52" stopIfTrue="1">
      <formula>$I1="Quá 20 Ký tự"</formula>
    </cfRule>
  </conditionalFormatting>
  <conditionalFormatting sqref="I2:I166">
    <cfRule type="expression" dxfId="123" priority="6" stopIfTrue="1">
      <formula>$I2="Quá 20 Ký tự"</formula>
    </cfRule>
  </conditionalFormatting>
  <conditionalFormatting sqref="I15:I63">
    <cfRule type="expression" dxfId="122" priority="5" stopIfTrue="1">
      <formula>$I15="Quá 20 Ký tự"</formula>
    </cfRule>
  </conditionalFormatting>
  <conditionalFormatting sqref="I64:I84">
    <cfRule type="expression" dxfId="121" priority="4" stopIfTrue="1">
      <formula>$I64="Quá 20 Ký tự"</formula>
    </cfRule>
  </conditionalFormatting>
  <conditionalFormatting sqref="I85:I95">
    <cfRule type="expression" dxfId="120" priority="3" stopIfTrue="1">
      <formula>$I85="Quá 20 Ký tự"</formula>
    </cfRule>
  </conditionalFormatting>
  <conditionalFormatting sqref="I96:I145">
    <cfRule type="expression" dxfId="119" priority="2" stopIfTrue="1">
      <formula>$I96="Quá 20 Ký tự"</formula>
    </cfRule>
  </conditionalFormatting>
  <conditionalFormatting sqref="I146:I166">
    <cfRule type="expression" dxfId="118" priority="1" stopIfTrue="1">
      <formula>$I146="Quá 20 Ký tự"</formula>
    </cfRule>
  </conditionalFormatting>
  <dataValidations xWindow="1649" yWindow="842" count="58">
    <dataValidation type="list" allowBlank="1" showInputMessage="1" showErrorMessage="1" promptTitle="MISA SME.NET 2019" prompt="Nhập Hiển thị trên sổ_x000a_Nhập 0: Sổ tài chính_x000a_Nhập 1: Sổ quản trị_x000a_Nhập 2 hoặc bỏ trống: Sổ tài chính và quản trị" sqref="A304:A62839" xr:uid="{FE5319AB-8124-4EF8-8003-4C62EF5D8018}">
      <formula1>"0,1,2"</formula1>
    </dataValidation>
    <dataValidation type="list" allowBlank="1" showInputMessage="1" showErrorMessage="1" promptTitle="MISA SME.NET 2019" prompt="Nhập Hình thức bán hàng_x000a_Nhập 0 hoặc bỏ trống: Bán hàng hóa dịch vụ_x000a_Nhập 1: Bán hàng đại lý bán đúng giá_x000a_Nhập 2: Bán hàng ủy thác xuất khẩu_x000a__x000a_" sqref="B304:B62839" xr:uid="{5E2B8E35-A632-437D-8DB5-470A92380A1E}">
      <formula1>"0,1,2"</formula1>
    </dataValidation>
    <dataValidation type="list" allowBlank="1" showInputMessage="1" showErrorMessage="1" promptTitle="MISA SME.NET 2019" prompt="Nhập Phương thức thanh toán._x000a_Nhập 0 hoặc để trống:  Giảm trừ công nợ_x000a_Nhập 1: Trả lại tiền mặt" sqref="C304:C62839" xr:uid="{D1D16FE8-DBB4-48AC-BA34-13C984EDFDEF}">
      <formula1>"0,1"</formula1>
    </dataValidation>
    <dataValidation type="list" operator="equal" allowBlank="1" showInputMessage="1" promptTitle="MISA SME.NET 2019" prompt="Nhập Cách lấy đơn giá nhập:_x000a_- Nhập 0 hoặc để trống: Lấy từ đơn giá BQCK (PP tính giá BQCK) Hoặc Lấy từ giá xuất kho (các PP tính giá khác)_x000a_- Nhập 1: Nhập đơn giá bằng tay._x000a_Lưu ý: Chỉ nhập với trả lại hàng bán kiêm phiếu nhập." sqref="W304:W62839" xr:uid="{6E21FB15-BAB4-4051-A8E1-E1624AB3BBE0}">
      <formula1>"0,1"</formula1>
    </dataValidation>
    <dataValidation allowBlank="1" showInputMessage="1" showErrorMessage="1" promptTitle="MISA SME.NET" prompt="Nhập Hiển thị trên sổ_x000a_Nhập 0: Sổ tài chính_x000a_Nhập 1: Sổ quản trị_x000a_Nhập 2 hoặc bỏ trống: Sổ tài chính và quản trị" sqref="A1" xr:uid="{FA3C1EC6-0D0A-439E-886D-3B8BADC2FAA1}"/>
    <dataValidation allowBlank="1" showInputMessage="1" showErrorMessage="1" promptTitle="MISA SME.NET" prompt="Nhập Hình thức bán hàng_x000a_Nhập 0 hoặc bỏ trống: Bán hàng hóa dịch vụ_x000a_Nhập 1: Bán hàng đại lý bán đúng giá_x000a_Nhập 2: Bán hàng ủy thác xuất khẩu_x000a__x000a_" sqref="B1" xr:uid="{4F19715A-FB57-43C3-88F1-97E477C8F68B}"/>
    <dataValidation operator="equal" allowBlank="1" showInputMessage="1" promptTitle="MISA SME.NET" prompt="Nhập Cách lấy đơn giá nhập:_x000a_- Nhập 0 hoặc để trống: Lấy từ đơn giá BQCK (PP tính giá BQCK) Hoặc Lấy từ giá xuất kho (các PP tính giá khác)_x000a_- Nhập 1: Nhập đơn giá bằng tay._x000a_Lưu ý: Chỉ nhập với trả lại hàng bán kiêm phiếu nhập." sqref="W1" xr:uid="{0B0181D7-7B64-4042-B94C-ADDAC57918D4}"/>
    <dataValidation showInputMessage="1" showErrorMessage="1" errorTitle="MISA SME.NET" error="Mã hàng không được để trống!" promptTitle="MISA SME.NET" prompt="Nhập Tài khoản công nợ/Tài khoản tiền/Tài khoản có_x000a_Tối đa 20 ký tự" sqref="AB1" xr:uid="{32AEC44C-D50A-424C-960A-3934CF56E262}"/>
    <dataValidation showInputMessage="1" showErrorMessage="1" errorTitle="MISA SME.NET" error="Mã hàng không được để trống!" promptTitle="MISA SME.NET" prompt="Nhập Tài khoản trả lại/Tài khoản nợ_x000a_Tối đa 20 ký tự" sqref="AA1" xr:uid="{E244807B-0285-4C06-B018-B3619430EB74}"/>
    <dataValidation operator="equal" showInputMessage="1" showErrorMessage="1" errorTitle="MISA SME.NET" error="Ngày chứng từ không được để trống!" promptTitle="MISA SME.NET" prompt="Nhập Ngày chứng từ." sqref="F1" xr:uid="{DF711F42-8579-4A22-A576-70C68799CA8E}"/>
    <dataValidation operator="equal" showInputMessage="1" showErrorMessage="1" errorTitle="MISA SME.NET" error="Ngày hạch toán không được để trống!" promptTitle="MISA SME.NET" prompt="Nhập Ngày hạch toán." sqref="E1" xr:uid="{BF077412-0439-47E1-850E-E45747AC0D6E}"/>
    <dataValidation type="list" showInputMessage="1" errorTitle="MISA SME.NET 2012" error="Mã khách hàng không được để trống!" promptTitle="MISA SME.NET" prompt="Nhập Mã khách hàng" sqref="N1:N23 N31:N39 N41:N80 N84:N97 N135:N143 N101:N105 N109:N126 N130:N133 N166:N65536 N146:N148 N150:N154" xr:uid="{85980746-ECDB-470F-B87B-B324DFE636A4}">
      <formula1>Ma_KH</formula1>
    </dataValidation>
    <dataValidation operator="equal" showInputMessage="1" showErrorMessage="1" errorTitle="MISA SME.NET 2012" error="Ngày hạch toán không được để trống!" promptTitle="MISA SME.NET" prompt="Nhập Ngày hạch toán." sqref="E2:E62839" xr:uid="{CE2DD539-4189-41AD-AA9F-3715330CE9EC}"/>
    <dataValidation operator="equal" showInputMessage="1" showErrorMessage="1" errorTitle="MISA SME.NET 2012" error="Ngày chứng từ không được để trống!" promptTitle="MISA SME.NET" prompt="Nhập Ngày chứng từ." sqref="F2:F62839" xr:uid="{36D453AE-AFEC-42BA-BF94-952E442EE94A}"/>
    <dataValidation operator="equal" allowBlank="1" showInputMessage="1" promptTitle="MISA SME.NET" prompt="Nhập Tên khách hàng_x000a_Tối đa 128 ký tự." sqref="O1:O1048576" xr:uid="{866E703E-E2B6-40B1-9163-749FD4915014}"/>
    <dataValidation allowBlank="1" showInputMessage="1" showErrorMessage="1" promptTitle="MISA SME.NET" prompt="Nhập Số chứng từ_x000a_Tối đa 20 ký tự." sqref="G1:G1048576" xr:uid="{E38A3F45-FFAC-48A8-9458-D7B1006147B3}"/>
    <dataValidation type="list" allowBlank="1" showInputMessage="1" showErrorMessage="1" sqref="X1:X1048576" xr:uid="{B321D8CF-84F1-4ABC-8709-E435893271E7}">
      <formula1>Ma_HH</formula1>
    </dataValidation>
    <dataValidation operator="equal" allowBlank="1" showInputMessage="1" promptTitle="MISA SME.NET" prompt="Nhập Diễn giải/Lý do chi_x000a_Tối đa 255 ký tự." sqref="R1:R1048576" xr:uid="{6C7C65DE-260E-499B-8500-72C2CDBECD7F}"/>
    <dataValidation operator="equal" allowBlank="1" showInputMessage="1" promptTitle="MISA SME.NET" prompt="Nhập Tên mặt hàng_x000a_Tối đa 255 ký tự." sqref="Y1:Y1048576" xr:uid="{4E15F924-8AA8-43CC-B78E-7AFD6925F0A1}"/>
    <dataValidation allowBlank="1" showInputMessage="1" showErrorMessage="1" promptTitle="MISA SME.NET" prompt="Nhập Số phiếu nhập_x000a_Tối đa 20 ký tự._x000a_Lưu ý: Chỉ nhập với trả lại hàng bán kiêm phiếu nhập." sqref="I1:I1048576" xr:uid="{51EA1B58-DD9A-49F8-92D4-9FCD92219E78}"/>
    <dataValidation allowBlank="1" showInputMessage="1" showErrorMessage="1" promptTitle="MISA SME.NET" prompt="Nhập Diễn giải phiếu nhập._x000a_Tối đa 255 ký tự._x000a_Lưu ý: Chỉ nhập với trả lại hàng bán kiêm phiếu nhập." sqref="U1:U1048576" xr:uid="{72786A37-890D-4D98-A531-BCB236DB6607}"/>
    <dataValidation allowBlank="1" showInputMessage="1" promptTitle="MISA SME.NET" prompt="Nhập Tài khoản thuế giá trị gia tăng._x000a_Lưu ý chỉ nhập với Hình thức bán hàng là (Bán hàng hóa dịch vụ)" sqref="AN1:AN1048576" xr:uid="{A75B4AB1-FC0D-4B45-A3D4-A284C241FC64}"/>
    <dataValidation operator="equal" allowBlank="1" showInputMessage="1" promptTitle="MISA SME.NET" prompt="Nhập Thuế suất thuế GTGT_x000a_Nhập 0: 0%_x000a_Nhập 5: 5%_x000a_Nhập 8: 8%_x000a_Nhập 10: 10%._x000a_Nhập KCT: KCT_x000a_Nhập KKKNT: Không kê khai, nộp thuế_x000a_Nhập KHAC: Thuế suất khác_x000a_Lưu ý chỉ nhập với Hình thức bán hàng là (Bán hàng hóa dịch vụ, Bán hàng đại lý bán đúng giá)" sqref="AK1:AK1048576" xr:uid="{39321819-4584-411D-B6BB-F52DA8426B51}"/>
    <dataValidation operator="equal" allowBlank="1" showInputMessage="1" promptTitle="MISA SME.NET" prompt="Nhập Tiền thuế giá trị gia tăng_x000a_Tối đa 14 ký tự._x000a_Lưu ý chỉ nhập với Hình thức bán hàng là (Bán hàng hóa dịch vụ, Bán hàng đại lý bán đúng giá)" sqref="AM1:AM1048576" xr:uid="{8A259A74-6A8B-41F7-9F87-B237CFABE366}"/>
    <dataValidation allowBlank="1" showInputMessage="1" promptTitle="MISA SME.NET" prompt="Nhập Tài khoản chiết khấu._x000a_Lưu ý chỉ nhập với Hình thức bán hàng là (Bán hàng hóa dịch vụ)" sqref="AJ1:AJ1048576" xr:uid="{5F224476-4DD9-4FB0-B455-73CAC30514CF}"/>
    <dataValidation allowBlank="1" showInputMessage="1" promptTitle="MISA SME.NET" prompt="Nhập Tỷ lệ chiết khẩu_x000a_Nhập giá trị trong khoảng 0 - 100." sqref="AH1:AH1048576" xr:uid="{13F9E105-12FC-4D8B-B590-A01DD0B07C40}"/>
    <dataValidation operator="equal" allowBlank="1" showInputMessage="1" promptTitle="MISA SME.NET" prompt="Nhập Tiền chiết khấu_x000a_Tối đa 14 ký tự." sqref="AI1:AI1048576" xr:uid="{41FB0BAA-05F2-43B5-A605-8643FA1FE192}"/>
    <dataValidation allowBlank="1" showInputMessage="1" promptTitle="MISA SME.NET" prompt="Nhập Hàng hóa không tổng hợp trên tờ khai thuế giá trị gia tăng._x000a_Lưu ý chỉ nhập với Hình thức bán hàng là (Bán hàng hóa dịch vụ trong nước)._x000a_Nhập 0 hoặc bỏ trống: Không tích chọn_x000a_Nhập 1: Tích chọn" sqref="AO1:AO1048576" xr:uid="{0F7C8D7F-5431-4E5D-8B09-0F6338AACAA5}"/>
    <dataValidation operator="equal" allowBlank="1" showInputMessage="1" promptTitle="MISA SME.NET" prompt="Nhập Tỷ lệ tính thuế (Thuế suất KHAC)_x000a_Nếu thuế suất là KHAC thì nhập giá trị lớn hơn 0 đến 100" sqref="AL1:AL1048576" xr:uid="{717D789F-EC2C-478F-9D1A-A2CCBCBF8A39}"/>
    <dataValidation operator="equal" allowBlank="1" showInputMessage="1" promptTitle="MISA SME.NET" prompt="Nhập Đơn giá_x000a_Tối đa 14 ký tự." sqref="AF1:AF1048576" xr:uid="{36CDF0D5-3005-4E2B-8E27-DD28A682E79C}"/>
    <dataValidation operator="equal" allowBlank="1" showInputMessage="1" promptTitle="MISA SME.NET" prompt="Nhập Thành tiền_x000a_Tối đa 14 ký tự." sqref="AG1:AG1048576" xr:uid="{C594923E-90E1-4A80-AA82-A75AABFA4C7B}"/>
    <dataValidation operator="equal" allowBlank="1" showInputMessage="1" promptTitle="MISA SME.NET" prompt="Nhập Mã đơn vị tính." sqref="AC1:AC1048576" xr:uid="{DBEC3CE8-5D1B-4636-9657-DC05B9AE895E}"/>
    <dataValidation operator="equal" allowBlank="1" showInputMessage="1" promptTitle="MISA SME.NET" prompt="Nhập Số lượng_x000a_Tối đa 14 ký tự." sqref="AD1:AD1048576" xr:uid="{89DDE84F-3952-4940-8578-8DF29699622D}"/>
    <dataValidation showInputMessage="1" showErrorMessage="1" errorTitle="MISA SME.NET 2012" error="Mã hàng không được để trống!" promptTitle="MISA SME.NET" prompt="Nhập Tài khoản trả lại/Tài khoản nợ_x000a_Tối đa 20 ký tự" sqref="AA2:AA62839" xr:uid="{4BFD787A-E8DE-4368-95AA-10DDC0B96099}"/>
    <dataValidation showInputMessage="1" showErrorMessage="1" errorTitle="MISA SME.NET 2012" error="Mã hàng không được để trống!" promptTitle="MISA SME.NET" prompt="Nhập Tài khoản công nợ/Tài khoản tiền/Tài khoản có_x000a_Tối đa 20 ký tự" sqref="AB2:AB62839" xr:uid="{A4207B17-F0BA-4EE9-A260-78842F1DD72D}"/>
    <dataValidation operator="equal" allowBlank="1" showInputMessage="1" promptTitle="MISA SME.NET" prompt="Nhập Là hàng khuyến mại._x000a_Nhập 0 hoặc để trống: Hàng không khuyến mại._x000a_Nhập 1: Là hàng khuyến mại." sqref="Z1:Z1048576" xr:uid="{F8DAAC08-3121-44B0-8043-4F6B488CE937}"/>
    <dataValidation operator="equal" allowBlank="1" showInputMessage="1" promptTitle="MISA SME.NET" prompt="Nhập Số hóa đơn._x000a_Tối đa 25 ký tự." sqref="L1:L1048576" xr:uid="{46D2BB5D-C430-481F-9FA6-28CC1E1FF729}"/>
    <dataValidation operator="equal" allowBlank="1" showInputMessage="1" promptTitle="MISA SME.NET" prompt="Nhập Ký hiệu hóa đơn_x000a_Tối đa 20 ký tự." sqref="K1:K1048576" xr:uid="{04505DC6-DF1B-4F85-A1FC-DA1800123E0F}"/>
    <dataValidation allowBlank="1" showInputMessage="1" showErrorMessage="1" promptTitle="MISA SME.NET" prompt="Nhập Mấu số hóa đơn_x000a_Tối đa 25 ký tự._x000a_" sqref="J1:J1048576" xr:uid="{5FF4626C-B114-4D82-95C9-819374617A1C}"/>
    <dataValidation operator="equal" allowBlank="1" showInputMessage="1" promptTitle="MISA SME.NET" prompt="Nhập Ngày hóa đơn." sqref="M1:M1048576" xr:uid="{B1B6C638-8DB4-4ADC-B017-0B547CB96622}"/>
    <dataValidation operator="equal" allowBlank="1" showInputMessage="1" promptTitle="MISA SME.NET" prompt="Nhập Địa chỉ_x000a_Tối đa 255 ký tự" sqref="P1:P1048576" xr:uid="{B404680C-120E-424C-B24C-5921D071EFE1}"/>
    <dataValidation operator="equal" allowBlank="1" showInputMessage="1" promptTitle="MISA SME.NET" prompt="Nhập Mã số thuế._x000a_Tối đa 50 ký tự" sqref="Q1:Q1048576" xr:uid="{59757935-2FE7-4918-B006-642C62354E04}"/>
    <dataValidation type="list" allowBlank="1" showInputMessage="1" showErrorMessage="1" promptTitle="MISA SME.NET" prompt="Nhập Nhân viên bán hàng." sqref="S1:S1048576" xr:uid="{3F904CE3-DA7E-4B67-A5F9-02FCF8D828C5}">
      <formula1>Ma_NV</formula1>
    </dataValidation>
    <dataValidation allowBlank="1" showInputMessage="1" showErrorMessage="1" promptTitle="MISA SME.NET" prompt="Nhập Kèm theo chứng từ gốc (Phiếu nhập)._x000a_Tối đa 50 ký tự._x000a_Lưu ý: Chỉ nhập với trả lại hàng bán kiêm phiếu nhập." sqref="V1:V1048576" xr:uid="{8A3734EA-AC21-4CFF-980E-74481720E79B}"/>
    <dataValidation allowBlank="1" showInputMessage="1" showErrorMessage="1" promptTitle="MISA SME.NET" prompt="Nhập Người giao hàng._x000a_Tối đa 128 ký tự._x000a_Lưu ý: Chỉ nhập với trả lại hàng bán kiêm phiếu nhập." sqref="T1:T1048576" xr:uid="{1D0AC5EE-F191-43F7-A01A-09FB1DF108DA}"/>
    <dataValidation allowBlank="1" showInputMessage="1" showErrorMessage="1" promptTitle="MISA SME.NET" prompt="Nhập Tài khoản giá vốn._x000a_Lưu ý: Chỉ nhập với trả lại hàng bán kiêm phiếu nhập." sqref="AR1:AR1048576" xr:uid="{9C4B1BD9-C51E-45C9-9A29-80BAB27B064F}"/>
    <dataValidation allowBlank="1" showInputMessage="1" showErrorMessage="1" promptTitle="MISA SME.NET" prompt="Nhập Tài khoản kho._x000a_Lưu ý: Chỉ nhập với trả lại hàng bán kiêm phiếu nhập." sqref="AQ1:AQ1048576" xr:uid="{11BB836E-15F0-4BF3-A1FC-D6F6E69D9524}"/>
    <dataValidation allowBlank="1" showInputMessage="1" showErrorMessage="1" promptTitle="MISA SME.NET" prompt="Nhập Mã kho._x000a_Lưu ý: Chỉ nhập với trả lại hàng bán kiêm phiếu nhập." sqref="AP1:AP1048576" xr:uid="{E1F3CE67-AB00-4AC7-9F21-B6245068DFD7}"/>
    <dataValidation allowBlank="1" showInputMessage="1" showErrorMessage="1" promptTitle="MISA SME.NET" prompt="Nhập Tiền vốn_x000a_Tối đa 14 ký tự._x000a_Lưu ý: Chỉ nhập với trả lại hàng bán kiêm phiếu nhập." sqref="AT1:AT1048576" xr:uid="{363717D7-FA3E-48D1-9993-EB5992DD8E1F}"/>
    <dataValidation allowBlank="1" showInputMessage="1" showErrorMessage="1" promptTitle="MISA SME.NET" prompt="Nhập Đơn giá vốn_x000a_Tối đa 14 ký tự._x000a_Lưu ý: Chỉ nhập với trả lại hàng bán kiêm phiếu nhập." sqref="AS1:AS1048576" xr:uid="{5372C6F4-C71C-4126-ACC7-7E37A18DF902}"/>
    <dataValidation allowBlank="1" showInputMessage="1" showErrorMessage="1" promptTitle="MISA SME.NET" prompt="Nhập Ngày phiếu nhập_x000a_Lưu ý: Chỉ nhập với trả lại hàng bán kiêm phiếu nhập." sqref="H1:H1048576" xr:uid="{4B597154-B1EA-4137-91DB-4DE794759A39}"/>
    <dataValidation allowBlank="1" showInputMessage="1" showErrorMessage="1" prompt="Nhập Hàng hóa nhập giữ hộ/bán hộ. Đối với QĐ48 không sử dụng cột này mà hạch toán trực tiếp vào TK 002, 003_x000a_Nhập 0 hoặc bỏ trống: bỏ trống_x000a_Nhập 1: hàng hoá giữ hộ,gia công_x000a_Nhập 2: hàng hoá bán hộ,ký gửi_x000a_Lưu ý: Chỉ nhập với trả lại hàng bán kiêm phiếu nhập" sqref="AU1:AU1048576" xr:uid="{ED4AF785-1EBF-4F50-A132-D8F60A7CD27A}"/>
    <dataValidation operator="equal" allowBlank="1" showInputMessage="1" promptTitle="MISA SME.NET" prompt="Nhập Đơn giá sau thuế_x000a_Tối đa 14 ký tự." sqref="AE1:AE1048576" xr:uid="{DCF92AAA-135D-400C-8000-D441B285C271}"/>
    <dataValidation type="list" allowBlank="1" showInputMessage="1" showErrorMessage="1" promptTitle="MISA SME.NET" prompt="Nhập Hiển thị trên sổ_x000a_Nhập 0: Sổ tài chính_x000a_Nhập 1: Sổ quản trị_x000a_Nhập 2 hoặc bỏ trống: Sổ tài chính và quản trị" sqref="A2:A303" xr:uid="{A2973E73-CB02-4772-ACE6-2A8A4364391C}">
      <formula1>"0,1,2"</formula1>
    </dataValidation>
    <dataValidation type="list" allowBlank="1" showInputMessage="1" showErrorMessage="1" promptTitle="MISA SME.NET" prompt="Nhập Hình thức bán hàng_x000a_Nhập 0 hoặc bỏ trống: Bán hàng hóa dịch vụ_x000a_Nhập 1: Bán hàng đại lý bán đúng giá_x000a_Nhập 2: Bán hàng ủy thác xuất khẩu_x000a__x000a_" sqref="B2:B303" xr:uid="{30DCEB6B-679A-45A7-B295-8334F66CCA19}">
      <formula1>"0,1,2"</formula1>
    </dataValidation>
    <dataValidation type="list" allowBlank="1" showInputMessage="1" showErrorMessage="1" promptTitle="MISA SME.NET" prompt="Nhập Phương thức thanh toán._x000a_Nhập 0 hoặc để trống:  Giảm trừ công nợ_x000a_Nhập 1: Trả lại tiền mặt" sqref="C1:C303" xr:uid="{D140E2E7-7BAE-4252-986C-B7C68877BFCF}">
      <formula1>"0,1"</formula1>
    </dataValidation>
    <dataValidation type="list" operator="equal" allowBlank="1" showInputMessage="1" promptTitle="MISA SME.NET" prompt="Nhập Cách lấy đơn giá nhập:_x000a_- Nhập 0 hoặc để trống: Lấy từ đơn giá BQCK (PP tính giá BQCK) Hoặc Lấy từ giá xuất kho (các PP tính giá khác)_x000a_- Nhập 1: Nhập đơn giá bằng tay._x000a_Lưu ý: Chỉ nhập với trả lại hàng bán kiêm phiếu nhập." sqref="W2:W303" xr:uid="{19D45136-EF82-4450-B18C-483E74C6A75F}">
      <formula1>"0,1"</formula1>
    </dataValidation>
    <dataValidation type="list" allowBlank="1" showInputMessage="1" showErrorMessage="1" errorTitle="Nhập đúng mã Khách Hàng" error="NHap Ma Khach Hang" promptTitle="Nhap Ma Khach Hang" sqref="N106:N108" xr:uid="{16BFC50D-2CE3-48B5-AC6B-15902AD9AAC2}">
      <formula1>Ma_KH</formula1>
    </dataValidation>
  </dataValidations>
  <pageMargins left="0.7" right="0.7" top="0.75" bottom="0.75" header="0.51180555555555551" footer="0.51180555555555551"/>
  <pageSetup firstPageNumber="0" orientation="portrait" useFirstPageNumber="1" horizontalDpi="300" verticalDpi="300" r:id="rId1"/>
  <headerFooter alignWithMargins="0"/>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75A4F-8DBB-49C9-B218-626BCF76ED29}">
  <sheetPr codeName="Sheet5">
    <tabColor rgb="FF00B0F0"/>
  </sheetPr>
  <dimension ref="A1:AY47"/>
  <sheetViews>
    <sheetView topLeftCell="B1" zoomScaleNormal="100" workbookViewId="0">
      <pane ySplit="2" topLeftCell="A21" activePane="bottomLeft" state="frozen"/>
      <selection pane="bottomLeft" activeCell="AI51" sqref="AI51"/>
    </sheetView>
  </sheetViews>
  <sheetFormatPr defaultRowHeight="15" x14ac:dyDescent="0.25"/>
  <cols>
    <col min="1" max="1" width="15.85546875" hidden="1" customWidth="1"/>
    <col min="2" max="2" width="16.28515625" customWidth="1"/>
    <col min="3" max="3" width="11.42578125" style="37" customWidth="1"/>
    <col min="4" max="4" width="13.140625" style="37" customWidth="1"/>
    <col min="5" max="5" width="21.28515625" customWidth="1"/>
    <col min="6" max="6" width="12.28515625" hidden="1" customWidth="1"/>
    <col min="7" max="7" width="12.42578125" hidden="1" customWidth="1"/>
    <col min="8" max="8" width="16.28515625" customWidth="1"/>
    <col min="9" max="9" width="14.5703125" hidden="1" customWidth="1"/>
    <col min="10" max="10" width="16.28515625" hidden="1" customWidth="1"/>
    <col min="11" max="11" width="20.7109375" hidden="1" customWidth="1"/>
    <col min="12" max="12" width="25" customWidth="1"/>
    <col min="13" max="13" width="13.5703125" customWidth="1"/>
    <col min="14" max="14" width="14.85546875" customWidth="1"/>
    <col min="15" max="15" width="18" hidden="1" customWidth="1"/>
    <col min="16" max="16" width="20.7109375" hidden="1" customWidth="1"/>
    <col min="17" max="17" width="18.7109375" hidden="1" customWidth="1"/>
    <col min="18" max="18" width="22.5703125" hidden="1" customWidth="1"/>
    <col min="19" max="19" width="13.140625" hidden="1" customWidth="1"/>
    <col min="20" max="20" width="24.28515625" hidden="1" customWidth="1"/>
    <col min="21" max="21" width="14.85546875" customWidth="1"/>
    <col min="22" max="22" width="16.7109375" hidden="1" customWidth="1"/>
    <col min="23" max="23" width="19" hidden="1" customWidth="1"/>
    <col min="24" max="24" width="14.42578125" hidden="1" customWidth="1"/>
    <col min="25" max="25" width="15.7109375" hidden="1" customWidth="1"/>
    <col min="26" max="26" width="13.42578125" hidden="1" customWidth="1"/>
    <col min="27" max="27" width="17.28515625" hidden="1" customWidth="1"/>
    <col min="28" max="28" width="14.85546875" customWidth="1"/>
    <col min="29" max="29" width="38.42578125" customWidth="1"/>
    <col min="30" max="30" width="3" hidden="1" customWidth="1"/>
    <col min="31" max="31" width="10.28515625" customWidth="1"/>
    <col min="32" max="32" width="24" hidden="1" customWidth="1"/>
    <col min="33" max="33" width="13" customWidth="1"/>
    <col min="34" max="34" width="12.7109375" customWidth="1"/>
    <col min="35" max="35" width="7.85546875" customWidth="1"/>
    <col min="36" max="36" width="11.7109375" style="108" customWidth="1"/>
    <col min="37" max="37" width="14.7109375" customWidth="1"/>
    <col min="38" max="38" width="13.28515625" customWidth="1"/>
    <col min="39" max="39" width="14.7109375" hidden="1" customWidth="1"/>
    <col min="40" max="40" width="11.42578125" hidden="1" customWidth="1"/>
    <col min="41" max="41" width="7.85546875" hidden="1" customWidth="1"/>
    <col min="42" max="42" width="15.28515625" hidden="1" customWidth="1"/>
    <col min="43" max="43" width="12.85546875" hidden="1" customWidth="1"/>
    <col min="44" max="44" width="17.28515625" hidden="1" customWidth="1"/>
    <col min="45" max="45" width="9.5703125" hidden="1" customWidth="1"/>
    <col min="46" max="46" width="19.42578125" hidden="1" customWidth="1"/>
    <col min="47" max="47" width="13.140625" hidden="1" customWidth="1"/>
    <col min="48" max="48" width="16" hidden="1" customWidth="1"/>
    <col min="49" max="49" width="16.42578125" hidden="1" customWidth="1"/>
    <col min="50" max="50" width="18.85546875" hidden="1" customWidth="1"/>
    <col min="51" max="51" width="15.42578125" hidden="1" customWidth="1"/>
    <col min="54" max="54" width="22.28515625" bestFit="1" customWidth="1"/>
    <col min="57" max="57" width="9.5703125" customWidth="1"/>
    <col min="60" max="60" width="22.28515625" bestFit="1" customWidth="1"/>
  </cols>
  <sheetData>
    <row r="1" spans="1:51" x14ac:dyDescent="0.25">
      <c r="AJ1" s="108">
        <f>+SUBTOTAL(9,AJ3:AJ1512)</f>
        <v>62</v>
      </c>
    </row>
    <row r="2" spans="1:51" s="118" customFormat="1" ht="40.5" customHeight="1" x14ac:dyDescent="0.25">
      <c r="A2" s="112" t="s">
        <v>7112</v>
      </c>
      <c r="B2" s="112" t="s">
        <v>7113</v>
      </c>
      <c r="C2" s="113" t="s">
        <v>7114</v>
      </c>
      <c r="D2" s="113" t="s">
        <v>7115</v>
      </c>
      <c r="E2" s="114" t="s">
        <v>7116</v>
      </c>
      <c r="F2" s="112" t="s">
        <v>7117</v>
      </c>
      <c r="G2" s="112" t="s">
        <v>7118</v>
      </c>
      <c r="H2" s="115" t="s">
        <v>7119</v>
      </c>
      <c r="I2" s="112" t="s">
        <v>7120</v>
      </c>
      <c r="J2" s="112" t="s">
        <v>7121</v>
      </c>
      <c r="K2" s="112" t="s">
        <v>7122</v>
      </c>
      <c r="L2" s="114" t="s">
        <v>7123</v>
      </c>
      <c r="M2" s="115" t="s">
        <v>7124</v>
      </c>
      <c r="N2" s="112" t="s">
        <v>7125</v>
      </c>
      <c r="O2" s="112" t="s">
        <v>7126</v>
      </c>
      <c r="P2" s="112" t="s">
        <v>7127</v>
      </c>
      <c r="Q2" s="112" t="s">
        <v>7128</v>
      </c>
      <c r="R2" s="112" t="s">
        <v>7129</v>
      </c>
      <c r="S2" s="112" t="s">
        <v>7130</v>
      </c>
      <c r="T2" s="112" t="s">
        <v>7131</v>
      </c>
      <c r="U2" s="112" t="s">
        <v>7132</v>
      </c>
      <c r="V2" s="112" t="s">
        <v>7133</v>
      </c>
      <c r="W2" s="112" t="s">
        <v>7134</v>
      </c>
      <c r="X2" s="112" t="s">
        <v>7135</v>
      </c>
      <c r="Y2" s="112" t="s">
        <v>7136</v>
      </c>
      <c r="Z2" s="112" t="s">
        <v>7137</v>
      </c>
      <c r="AA2" s="112" t="s">
        <v>7138</v>
      </c>
      <c r="AB2" s="115" t="s">
        <v>1</v>
      </c>
      <c r="AC2" s="112" t="s">
        <v>2</v>
      </c>
      <c r="AD2" s="114" t="s">
        <v>7139</v>
      </c>
      <c r="AE2" s="112" t="s">
        <v>7140</v>
      </c>
      <c r="AF2" s="112" t="s">
        <v>7141</v>
      </c>
      <c r="AG2" s="112" t="s">
        <v>7142</v>
      </c>
      <c r="AH2" s="112" t="s">
        <v>7143</v>
      </c>
      <c r="AI2" s="112" t="s">
        <v>10</v>
      </c>
      <c r="AJ2" s="116" t="s">
        <v>3</v>
      </c>
      <c r="AK2" s="112" t="s">
        <v>7144</v>
      </c>
      <c r="AL2" s="112" t="s">
        <v>5</v>
      </c>
      <c r="AM2" s="115" t="s">
        <v>7145</v>
      </c>
      <c r="AN2" s="115" t="s">
        <v>7146</v>
      </c>
      <c r="AO2" s="115" t="s">
        <v>19</v>
      </c>
      <c r="AP2" s="115" t="s">
        <v>20</v>
      </c>
      <c r="AQ2" s="115" t="s">
        <v>7147</v>
      </c>
      <c r="AR2" s="117" t="s">
        <v>7148</v>
      </c>
      <c r="AS2" s="115" t="s">
        <v>7105</v>
      </c>
      <c r="AT2" s="115" t="s">
        <v>7106</v>
      </c>
      <c r="AU2" s="117" t="s">
        <v>7107</v>
      </c>
      <c r="AV2" s="115" t="s">
        <v>7108</v>
      </c>
      <c r="AW2" s="115" t="s">
        <v>7109</v>
      </c>
      <c r="AX2" s="115" t="s">
        <v>7110</v>
      </c>
      <c r="AY2" s="117" t="s">
        <v>7111</v>
      </c>
    </row>
    <row r="3" spans="1:51" ht="15.75" x14ac:dyDescent="0.25">
      <c r="A3" s="131"/>
      <c r="B3" s="131"/>
      <c r="C3" s="37">
        <v>46113</v>
      </c>
      <c r="D3" s="37">
        <v>46113</v>
      </c>
      <c r="E3" s="259" t="s">
        <v>15356</v>
      </c>
      <c r="H3" s="150" t="s">
        <v>1769</v>
      </c>
      <c r="I3" s="150"/>
      <c r="J3" s="150"/>
      <c r="K3" s="150"/>
      <c r="L3" s="150" t="s">
        <v>15357</v>
      </c>
      <c r="M3" s="150" t="s">
        <v>1769</v>
      </c>
      <c r="N3" s="150" t="s">
        <v>7186</v>
      </c>
      <c r="U3" t="str">
        <f t="shared" ref="U3:U8" si="0">IF($C3&lt;&gt;"","K-C6","")</f>
        <v>K-C6</v>
      </c>
      <c r="AB3" t="s">
        <v>48</v>
      </c>
      <c r="AC3" s="208" t="str">
        <f>VLOOKUP(AB3,[1]TONG_SL!$A$1:$C$65536,2,0)</f>
        <v>Mọc Nấm Hương 250g</v>
      </c>
      <c r="AD3" s="131"/>
      <c r="AE3" s="208" t="str">
        <f t="shared" ref="AE3:AE8" si="1">IF($C3&lt;&gt;"","K-C6","")</f>
        <v>K-C6</v>
      </c>
      <c r="AF3" s="131"/>
      <c r="AG3" s="208" t="str">
        <f t="shared" ref="AG3:AG8" si="2">IF($C3&lt;&gt;"","632","")</f>
        <v>632</v>
      </c>
      <c r="AH3" s="208" t="str">
        <f t="shared" ref="AH3:AH8" si="3">IF($C3&lt;&gt;"","156","")</f>
        <v>156</v>
      </c>
      <c r="AI3" s="208" t="str">
        <f>VLOOKUP($AB3,[1]TONG_SL!$A$1:$D$65536,3,0)</f>
        <v>Túi</v>
      </c>
      <c r="AJ3" s="108">
        <v>1</v>
      </c>
      <c r="AK3" s="209">
        <f>IFERROR(VLOOKUP(AB3,[1]Gia_HD_XI_SPL!$A$1:$C$65536,3,0),0)</f>
        <v>46</v>
      </c>
      <c r="AL3" s="131"/>
      <c r="AM3" s="131"/>
      <c r="AN3" s="131"/>
      <c r="AO3" s="131"/>
      <c r="AP3" s="131"/>
      <c r="AQ3" s="131"/>
      <c r="AR3" s="131"/>
      <c r="AS3" s="131"/>
      <c r="AT3" s="131"/>
      <c r="AU3" s="131"/>
      <c r="AV3" s="131"/>
      <c r="AW3" s="131"/>
      <c r="AX3" s="131"/>
      <c r="AY3" s="131"/>
    </row>
    <row r="4" spans="1:51" ht="15.75" x14ac:dyDescent="0.25">
      <c r="A4" s="131"/>
      <c r="B4" s="131"/>
      <c r="C4" s="37">
        <v>46113</v>
      </c>
      <c r="D4" s="37">
        <v>46113</v>
      </c>
      <c r="E4" s="259" t="s">
        <v>15356</v>
      </c>
      <c r="H4" s="150" t="s">
        <v>1769</v>
      </c>
      <c r="I4" s="150"/>
      <c r="J4" s="150"/>
      <c r="K4" s="150"/>
      <c r="L4" s="150" t="s">
        <v>15357</v>
      </c>
      <c r="M4" s="150" t="s">
        <v>1769</v>
      </c>
      <c r="N4" s="150" t="s">
        <v>7186</v>
      </c>
      <c r="U4" t="str">
        <f t="shared" si="0"/>
        <v>K-C6</v>
      </c>
      <c r="AB4" t="s">
        <v>37</v>
      </c>
      <c r="AC4" s="208" t="str">
        <f>VLOOKUP(AB4,[1]TONG_SL!$A$1:$C$65536,2,0)</f>
        <v>Chả cốm 300g</v>
      </c>
      <c r="AD4" s="131"/>
      <c r="AE4" s="208" t="str">
        <f t="shared" si="1"/>
        <v>K-C6</v>
      </c>
      <c r="AF4" s="131"/>
      <c r="AG4" s="208" t="str">
        <f t="shared" si="2"/>
        <v>632</v>
      </c>
      <c r="AH4" s="208" t="str">
        <f t="shared" si="3"/>
        <v>156</v>
      </c>
      <c r="AI4" s="208" t="str">
        <f>VLOOKUP($AB4,[1]TONG_SL!$A$1:$D$65536,3,0)</f>
        <v>Túi</v>
      </c>
      <c r="AJ4" s="108">
        <v>1</v>
      </c>
      <c r="AK4" s="260">
        <f>IFERROR(VLOOKUP(AB4,[1]Gia_HD_XI_SPL!$A$1:$C$65536,3,0),0)</f>
        <v>74.25</v>
      </c>
      <c r="AL4" s="131"/>
      <c r="AM4" s="131"/>
      <c r="AN4" s="131"/>
      <c r="AO4" s="131"/>
      <c r="AP4" s="131"/>
      <c r="AQ4" s="131"/>
      <c r="AR4" s="131"/>
      <c r="AS4" s="131"/>
      <c r="AT4" s="131"/>
      <c r="AU4" s="131"/>
      <c r="AV4" s="131"/>
      <c r="AW4" s="131"/>
      <c r="AX4" s="131"/>
      <c r="AY4" s="131"/>
    </row>
    <row r="5" spans="1:51" ht="15.75" x14ac:dyDescent="0.25">
      <c r="A5" s="131"/>
      <c r="B5" s="131"/>
      <c r="C5" s="37">
        <v>46113</v>
      </c>
      <c r="D5" s="37">
        <v>46113</v>
      </c>
      <c r="E5" s="259" t="s">
        <v>15356</v>
      </c>
      <c r="H5" s="150" t="s">
        <v>1769</v>
      </c>
      <c r="I5" s="150"/>
      <c r="J5" s="150"/>
      <c r="K5" s="150"/>
      <c r="L5" s="150" t="s">
        <v>15357</v>
      </c>
      <c r="M5" s="150" t="s">
        <v>1769</v>
      </c>
      <c r="N5" s="150" t="s">
        <v>7186</v>
      </c>
      <c r="U5" t="str">
        <f t="shared" si="0"/>
        <v>K-C6</v>
      </c>
      <c r="AB5" t="s">
        <v>32</v>
      </c>
      <c r="AC5" s="208" t="str">
        <f>VLOOKUP(AB5,[1]TONG_SL!$A$1:$C$65536,2,0)</f>
        <v>Giò Tai Lưỡi Xào 250g</v>
      </c>
      <c r="AD5" s="131"/>
      <c r="AE5" s="208" t="str">
        <f t="shared" si="1"/>
        <v>K-C6</v>
      </c>
      <c r="AF5" s="131"/>
      <c r="AG5" s="208" t="str">
        <f t="shared" si="2"/>
        <v>632</v>
      </c>
      <c r="AH5" s="208" t="str">
        <f t="shared" si="3"/>
        <v>156</v>
      </c>
      <c r="AI5" s="208" t="str">
        <f>VLOOKUP($AB5,[1]TONG_SL!$A$1:$D$65536,3,0)</f>
        <v>Túi</v>
      </c>
      <c r="AJ5" s="108">
        <v>1</v>
      </c>
      <c r="AK5" s="260">
        <f>IFERROR(VLOOKUP(AB5,[1]Gia_HD_XI_SPL!$A$1:$C$65536,3,0),0)</f>
        <v>50.183</v>
      </c>
      <c r="AL5" s="131"/>
      <c r="AM5" s="131"/>
      <c r="AN5" s="131"/>
      <c r="AO5" s="131"/>
      <c r="AP5" s="131"/>
      <c r="AQ5" s="131"/>
      <c r="AR5" s="131"/>
      <c r="AS5" s="131"/>
      <c r="AT5" s="131"/>
      <c r="AU5" s="131"/>
      <c r="AV5" s="131"/>
      <c r="AW5" s="131"/>
      <c r="AX5" s="131"/>
      <c r="AY5" s="131"/>
    </row>
    <row r="6" spans="1:51" ht="15.75" x14ac:dyDescent="0.25">
      <c r="A6" s="131"/>
      <c r="B6" s="131"/>
      <c r="C6" s="37">
        <v>46113</v>
      </c>
      <c r="D6" s="37">
        <v>46113</v>
      </c>
      <c r="E6" s="259" t="s">
        <v>15356</v>
      </c>
      <c r="H6" s="150" t="s">
        <v>1769</v>
      </c>
      <c r="I6" s="150"/>
      <c r="J6" s="150"/>
      <c r="K6" s="150"/>
      <c r="L6" s="150" t="s">
        <v>15357</v>
      </c>
      <c r="M6" s="150" t="s">
        <v>1769</v>
      </c>
      <c r="N6" s="150" t="s">
        <v>7186</v>
      </c>
      <c r="U6" t="str">
        <f t="shared" si="0"/>
        <v>K-C6</v>
      </c>
      <c r="AB6" t="s">
        <v>34</v>
      </c>
      <c r="AC6" s="208" t="str">
        <f>VLOOKUP(AB6,[1]TONG_SL!$A$1:$C$65536,2,0)</f>
        <v>Tai heo muối 200g</v>
      </c>
      <c r="AD6" s="131"/>
      <c r="AE6" s="208" t="str">
        <f t="shared" si="1"/>
        <v>K-C6</v>
      </c>
      <c r="AF6" s="131"/>
      <c r="AG6" s="208" t="str">
        <f t="shared" si="2"/>
        <v>632</v>
      </c>
      <c r="AH6" s="208" t="str">
        <f t="shared" si="3"/>
        <v>156</v>
      </c>
      <c r="AI6" s="208" t="str">
        <f>VLOOKUP($AB6,[1]TONG_SL!$A$1:$D$65536,3,0)</f>
        <v>Túi</v>
      </c>
      <c r="AJ6" s="108">
        <v>1</v>
      </c>
      <c r="AK6" s="260">
        <f>IFERROR(VLOOKUP(AB6,[1]Gia_HD_XI_SPL!$A$1:$C$65536,3,0),0)</f>
        <v>55.594999999999999</v>
      </c>
      <c r="AL6" s="131"/>
      <c r="AM6" s="131"/>
      <c r="AN6" s="131"/>
      <c r="AO6" s="131"/>
      <c r="AP6" s="131"/>
      <c r="AQ6" s="131"/>
      <c r="AR6" s="131"/>
      <c r="AS6" s="131"/>
      <c r="AT6" s="131"/>
      <c r="AU6" s="131"/>
      <c r="AV6" s="131"/>
      <c r="AW6" s="131"/>
      <c r="AX6" s="131"/>
      <c r="AY6" s="131"/>
    </row>
    <row r="7" spans="1:51" ht="15.75" x14ac:dyDescent="0.25">
      <c r="A7" s="131"/>
      <c r="B7" s="131"/>
      <c r="C7" s="37">
        <v>46114</v>
      </c>
      <c r="D7" s="37">
        <v>46114</v>
      </c>
      <c r="E7" s="259" t="s">
        <v>15358</v>
      </c>
      <c r="H7" s="150" t="s">
        <v>15016</v>
      </c>
      <c r="I7" s="150"/>
      <c r="J7" s="150"/>
      <c r="K7" s="150"/>
      <c r="L7" s="259" t="s">
        <v>15359</v>
      </c>
      <c r="M7" t="s">
        <v>1769</v>
      </c>
      <c r="N7" s="259" t="s">
        <v>7289</v>
      </c>
      <c r="U7" t="str">
        <f t="shared" si="0"/>
        <v>K-C6</v>
      </c>
      <c r="AB7" t="s">
        <v>30</v>
      </c>
      <c r="AC7" s="208" t="str">
        <f>VLOOKUP(AB7,[1]TONG_SL!$A$1:$C$65536,2,0)</f>
        <v>Gà muối 500g</v>
      </c>
      <c r="AD7" s="131"/>
      <c r="AE7" s="208" t="str">
        <f t="shared" si="1"/>
        <v>K-C6</v>
      </c>
      <c r="AF7" s="131"/>
      <c r="AG7" s="208" t="str">
        <f t="shared" si="2"/>
        <v>632</v>
      </c>
      <c r="AH7" s="208" t="str">
        <f t="shared" si="3"/>
        <v>156</v>
      </c>
      <c r="AI7" s="208" t="str">
        <f>VLOOKUP($AB7,[1]TONG_SL!$A$1:$D$65536,3,0)</f>
        <v>Túi</v>
      </c>
      <c r="AJ7" s="108">
        <v>1</v>
      </c>
      <c r="AK7" s="260">
        <f>IFERROR(VLOOKUP(AB7,[1]Gia_HD_XI_SPL!$A$1:$C$65536,3,0),0)</f>
        <v>111.05800000000001</v>
      </c>
      <c r="AL7" s="131"/>
      <c r="AM7" s="131"/>
      <c r="AN7" s="131"/>
      <c r="AO7" s="131"/>
      <c r="AP7" s="131"/>
      <c r="AQ7" s="131"/>
      <c r="AR7" s="131"/>
      <c r="AS7" s="131"/>
      <c r="AT7" s="131"/>
      <c r="AU7" s="131"/>
      <c r="AV7" s="131"/>
      <c r="AW7" s="131"/>
      <c r="AX7" s="131"/>
      <c r="AY7" s="131"/>
    </row>
    <row r="8" spans="1:51" ht="15.75" x14ac:dyDescent="0.25">
      <c r="A8" s="131"/>
      <c r="B8" s="131"/>
      <c r="C8" s="37">
        <v>46114</v>
      </c>
      <c r="D8" s="37">
        <v>46114</v>
      </c>
      <c r="E8" s="259" t="s">
        <v>15358</v>
      </c>
      <c r="H8" s="150" t="s">
        <v>15016</v>
      </c>
      <c r="I8" s="150"/>
      <c r="J8" s="150"/>
      <c r="K8" s="150"/>
      <c r="L8" s="259" t="s">
        <v>15359</v>
      </c>
      <c r="M8" t="s">
        <v>1769</v>
      </c>
      <c r="N8" s="259" t="s">
        <v>7289</v>
      </c>
      <c r="U8" t="str">
        <f t="shared" si="0"/>
        <v>K-C6</v>
      </c>
      <c r="AB8" t="s">
        <v>27</v>
      </c>
      <c r="AC8" s="208" t="str">
        <f>VLOOKUP(AB8,[1]TONG_SL!$A$1:$C$65536,2,0)</f>
        <v>Chân giò heo muối 300g</v>
      </c>
      <c r="AD8" s="131"/>
      <c r="AE8" s="208" t="str">
        <f t="shared" si="1"/>
        <v>K-C6</v>
      </c>
      <c r="AF8" s="131"/>
      <c r="AG8" s="208" t="str">
        <f t="shared" si="2"/>
        <v>632</v>
      </c>
      <c r="AH8" s="208" t="str">
        <f t="shared" si="3"/>
        <v>156</v>
      </c>
      <c r="AI8" s="208" t="str">
        <f>VLOOKUP($AB8,[1]TONG_SL!$A$1:$D$65536,3,0)</f>
        <v>Túi</v>
      </c>
      <c r="AJ8" s="108">
        <v>1</v>
      </c>
      <c r="AK8" s="260">
        <f>IFERROR(VLOOKUP(AB8,[1]Gia_HD_XI_SPL!$A$1:$C$65536,3,0),0)</f>
        <v>73.430999999999997</v>
      </c>
      <c r="AL8" s="131"/>
      <c r="AM8" s="131"/>
      <c r="AN8" s="131"/>
      <c r="AO8" s="131"/>
      <c r="AP8" s="131"/>
      <c r="AQ8" s="131"/>
      <c r="AR8" s="131"/>
      <c r="AS8" s="131"/>
      <c r="AT8" s="131"/>
      <c r="AU8" s="131"/>
      <c r="AV8" s="131"/>
      <c r="AW8" s="131"/>
      <c r="AX8" s="131"/>
      <c r="AY8" s="131"/>
    </row>
    <row r="9" spans="1:51" ht="15.75" x14ac:dyDescent="0.25">
      <c r="A9" s="131"/>
      <c r="B9" s="131"/>
      <c r="C9" s="278">
        <v>46114</v>
      </c>
      <c r="D9" s="278">
        <v>46114</v>
      </c>
      <c r="E9" s="277" t="s">
        <v>15429</v>
      </c>
      <c r="F9" s="277"/>
      <c r="G9" s="277"/>
      <c r="H9" s="150" t="s">
        <v>1769</v>
      </c>
      <c r="I9" s="150"/>
      <c r="J9" s="150"/>
      <c r="K9" s="150"/>
      <c r="L9" s="150" t="s">
        <v>15357</v>
      </c>
      <c r="M9" s="150" t="s">
        <v>1769</v>
      </c>
      <c r="N9" s="150" t="s">
        <v>7186</v>
      </c>
      <c r="O9" s="131"/>
      <c r="P9" s="131"/>
      <c r="Q9" s="131"/>
      <c r="R9" s="131"/>
      <c r="S9" s="131"/>
      <c r="T9" s="131"/>
      <c r="U9" s="131" t="str">
        <f t="shared" ref="U9:U14" si="4">IF($C9&lt;&gt;"","K-C6","")</f>
        <v>K-C6</v>
      </c>
      <c r="V9" s="131"/>
      <c r="W9" s="131"/>
      <c r="X9" s="131"/>
      <c r="Y9" s="131"/>
      <c r="Z9" s="131"/>
      <c r="AA9" s="131"/>
      <c r="AB9" s="131" t="s">
        <v>30</v>
      </c>
      <c r="AC9" s="208" t="str">
        <f>VLOOKUP(AB9,[1]TONG_SL!$A$1:$C$65536,2,0)</f>
        <v>Gà muối 500g</v>
      </c>
      <c r="AD9" s="131"/>
      <c r="AE9" s="208" t="str">
        <f t="shared" ref="AE9:AE14" si="5">IF($C9&lt;&gt;"","K-C6","")</f>
        <v>K-C6</v>
      </c>
      <c r="AF9" s="131"/>
      <c r="AG9" s="208" t="str">
        <f t="shared" ref="AG9:AG14" si="6">IF($C9&lt;&gt;"","632","")</f>
        <v>632</v>
      </c>
      <c r="AH9" s="208" t="str">
        <f t="shared" ref="AH9:AH14" si="7">IF($C9&lt;&gt;"","156","")</f>
        <v>156</v>
      </c>
      <c r="AI9" s="208" t="str">
        <f>VLOOKUP($AB9,[1]TONG_SL!$A$1:$D$65536,3,0)</f>
        <v>Túi</v>
      </c>
      <c r="AJ9" s="108">
        <v>3</v>
      </c>
      <c r="AK9" s="260">
        <f>IFERROR(VLOOKUP(AB9,[1]Gia_HD_XI_SPL!$A$1:$C$65536,3,0),0)</f>
        <v>111.05800000000001</v>
      </c>
      <c r="AL9" s="131"/>
      <c r="AM9" s="131"/>
      <c r="AN9" s="131"/>
      <c r="AO9" s="131"/>
      <c r="AP9" s="131"/>
      <c r="AQ9" s="131"/>
      <c r="AR9" s="131"/>
      <c r="AS9" s="131"/>
      <c r="AT9" s="131"/>
      <c r="AU9" s="131"/>
      <c r="AV9" s="131"/>
      <c r="AW9" s="131"/>
      <c r="AX9" s="131"/>
      <c r="AY9" s="131"/>
    </row>
    <row r="10" spans="1:51" ht="15.75" x14ac:dyDescent="0.25">
      <c r="A10" s="131"/>
      <c r="B10" s="131"/>
      <c r="C10" s="278">
        <v>46114</v>
      </c>
      <c r="D10" s="278">
        <v>46114</v>
      </c>
      <c r="E10" s="277" t="s">
        <v>15429</v>
      </c>
      <c r="F10" s="277"/>
      <c r="G10" s="277"/>
      <c r="H10" s="150" t="s">
        <v>1769</v>
      </c>
      <c r="I10" s="150"/>
      <c r="J10" s="150"/>
      <c r="K10" s="150"/>
      <c r="L10" s="150" t="s">
        <v>15357</v>
      </c>
      <c r="M10" s="150" t="s">
        <v>1769</v>
      </c>
      <c r="N10" s="150" t="s">
        <v>7186</v>
      </c>
      <c r="O10" s="131"/>
      <c r="P10" s="131"/>
      <c r="Q10" s="131"/>
      <c r="R10" s="131"/>
      <c r="S10" s="131"/>
      <c r="T10" s="131"/>
      <c r="U10" s="131" t="str">
        <f t="shared" si="4"/>
        <v>K-C6</v>
      </c>
      <c r="V10" s="131"/>
      <c r="W10" s="131"/>
      <c r="X10" s="131"/>
      <c r="Y10" s="131"/>
      <c r="Z10" s="131"/>
      <c r="AA10" s="131"/>
      <c r="AB10" s="131" t="s">
        <v>27</v>
      </c>
      <c r="AC10" s="208" t="str">
        <f>VLOOKUP(AB10,[1]TONG_SL!$A$1:$C$65536,2,0)</f>
        <v>Chân giò heo muối 300g</v>
      </c>
      <c r="AD10" s="131"/>
      <c r="AE10" s="208" t="str">
        <f t="shared" si="5"/>
        <v>K-C6</v>
      </c>
      <c r="AF10" s="131"/>
      <c r="AG10" s="208" t="str">
        <f t="shared" si="6"/>
        <v>632</v>
      </c>
      <c r="AH10" s="208" t="str">
        <f t="shared" si="7"/>
        <v>156</v>
      </c>
      <c r="AI10" s="208" t="str">
        <f>VLOOKUP($AB10,[1]TONG_SL!$A$1:$D$65536,3,0)</f>
        <v>Túi</v>
      </c>
      <c r="AJ10" s="108">
        <v>1</v>
      </c>
      <c r="AK10" s="260">
        <f>IFERROR(VLOOKUP(AB10,[1]Gia_HD_XI_SPL!$A$1:$C$65536,3,0),0)</f>
        <v>73.430999999999997</v>
      </c>
      <c r="AL10" s="131"/>
      <c r="AM10" s="131"/>
      <c r="AN10" s="131"/>
      <c r="AO10" s="131"/>
      <c r="AP10" s="131"/>
      <c r="AQ10" s="131"/>
      <c r="AR10" s="131"/>
      <c r="AS10" s="131"/>
      <c r="AT10" s="131"/>
      <c r="AU10" s="131"/>
      <c r="AV10" s="131"/>
      <c r="AW10" s="131"/>
      <c r="AX10" s="131"/>
      <c r="AY10" s="131"/>
    </row>
    <row r="11" spans="1:51" ht="15.75" x14ac:dyDescent="0.25">
      <c r="A11" s="131"/>
      <c r="B11" s="131"/>
      <c r="C11" s="279">
        <v>46114</v>
      </c>
      <c r="D11" s="279">
        <v>46114</v>
      </c>
      <c r="E11" s="150" t="s">
        <v>15429</v>
      </c>
      <c r="F11" s="150"/>
      <c r="G11" s="150"/>
      <c r="H11" s="150" t="s">
        <v>1769</v>
      </c>
      <c r="I11" s="150"/>
      <c r="J11" s="150"/>
      <c r="K11" s="150"/>
      <c r="L11" s="150" t="s">
        <v>15357</v>
      </c>
      <c r="M11" s="150" t="s">
        <v>1769</v>
      </c>
      <c r="N11" s="150" t="s">
        <v>7186</v>
      </c>
      <c r="O11" s="131"/>
      <c r="P11" s="131"/>
      <c r="Q11" s="131"/>
      <c r="R11" s="131"/>
      <c r="S11" s="131"/>
      <c r="T11" s="131"/>
      <c r="U11" s="131" t="str">
        <f t="shared" si="4"/>
        <v>K-C6</v>
      </c>
      <c r="V11" s="131"/>
      <c r="W11" s="131"/>
      <c r="X11" s="131"/>
      <c r="Y11" s="131"/>
      <c r="Z11" s="131"/>
      <c r="AA11" s="131"/>
      <c r="AB11" s="131" t="s">
        <v>34</v>
      </c>
      <c r="AC11" s="208" t="str">
        <f>VLOOKUP(AB11,[1]TONG_SL!$A$1:$C$65536,2,0)</f>
        <v>Tai heo muối 200g</v>
      </c>
      <c r="AD11" s="131"/>
      <c r="AE11" s="208" t="str">
        <f t="shared" si="5"/>
        <v>K-C6</v>
      </c>
      <c r="AF11" s="131"/>
      <c r="AG11" s="208" t="str">
        <f t="shared" si="6"/>
        <v>632</v>
      </c>
      <c r="AH11" s="208" t="str">
        <f t="shared" si="7"/>
        <v>156</v>
      </c>
      <c r="AI11" s="208" t="str">
        <f>VLOOKUP($AB11,[1]TONG_SL!$A$1:$D$65536,3,0)</f>
        <v>Túi</v>
      </c>
      <c r="AJ11" s="108">
        <v>1</v>
      </c>
      <c r="AK11" s="280">
        <f>IFERROR(VLOOKUP(AB11,[1]Gia_HD_XI_SPL!$A$1:$C$65536,3,0),0)</f>
        <v>55.594999999999999</v>
      </c>
      <c r="AL11" s="131"/>
      <c r="AM11" s="131"/>
      <c r="AN11" s="131"/>
      <c r="AO11" s="131"/>
      <c r="AP11" s="131"/>
      <c r="AQ11" s="131"/>
      <c r="AR11" s="131"/>
      <c r="AS11" s="131"/>
      <c r="AT11" s="131"/>
      <c r="AU11" s="131"/>
      <c r="AV11" s="131"/>
      <c r="AW11" s="131"/>
      <c r="AX11" s="131"/>
      <c r="AY11" s="131"/>
    </row>
    <row r="12" spans="1:51" ht="15.75" x14ac:dyDescent="0.25">
      <c r="A12" s="131"/>
      <c r="B12" s="131"/>
      <c r="C12" s="278">
        <v>46115</v>
      </c>
      <c r="D12" s="278">
        <v>46115</v>
      </c>
      <c r="E12" s="277" t="s">
        <v>15510</v>
      </c>
      <c r="F12" s="277"/>
      <c r="G12" s="277"/>
      <c r="H12" s="150" t="s">
        <v>1769</v>
      </c>
      <c r="I12" s="150"/>
      <c r="J12" s="150"/>
      <c r="K12" s="150"/>
      <c r="L12" s="150" t="s">
        <v>15357</v>
      </c>
      <c r="M12" s="150" t="s">
        <v>1769</v>
      </c>
      <c r="N12" s="150" t="s">
        <v>7186</v>
      </c>
      <c r="O12" s="131"/>
      <c r="P12" s="131"/>
      <c r="Q12" s="131"/>
      <c r="R12" s="131"/>
      <c r="S12" s="131"/>
      <c r="T12" s="131"/>
      <c r="U12" s="131" t="str">
        <f t="shared" si="4"/>
        <v>K-C6</v>
      </c>
      <c r="V12" s="131"/>
      <c r="W12" s="131"/>
      <c r="X12" s="131"/>
      <c r="Y12" s="131"/>
      <c r="Z12" s="131"/>
      <c r="AA12" s="131"/>
      <c r="AB12" s="131" t="s">
        <v>30</v>
      </c>
      <c r="AC12" s="208" t="str">
        <f>VLOOKUP(AB12,[1]TONG_SL!$A$1:$C$65536,2,0)</f>
        <v>Gà muối 500g</v>
      </c>
      <c r="AD12" s="131"/>
      <c r="AE12" s="208" t="str">
        <f t="shared" si="5"/>
        <v>K-C6</v>
      </c>
      <c r="AF12" s="131"/>
      <c r="AG12" s="208" t="str">
        <f t="shared" si="6"/>
        <v>632</v>
      </c>
      <c r="AH12" s="208" t="str">
        <f t="shared" si="7"/>
        <v>156</v>
      </c>
      <c r="AI12" s="208" t="str">
        <f>VLOOKUP($AB12,[1]TONG_SL!$A$1:$D$65536,3,0)</f>
        <v>Túi</v>
      </c>
      <c r="AJ12" s="108">
        <v>4</v>
      </c>
      <c r="AK12" s="260">
        <f>IFERROR(VLOOKUP(AB12,[1]Gia_HD_XI_SPL!$A$1:$C$65536,3,0),0)</f>
        <v>111.05800000000001</v>
      </c>
      <c r="AL12" s="131"/>
      <c r="AM12" s="131"/>
      <c r="AN12" s="131"/>
      <c r="AO12" s="131"/>
      <c r="AP12" s="131"/>
      <c r="AQ12" s="131"/>
      <c r="AR12" s="131"/>
      <c r="AS12" s="131"/>
      <c r="AT12" s="131"/>
      <c r="AU12" s="131"/>
      <c r="AV12" s="131"/>
      <c r="AW12" s="131"/>
      <c r="AX12" s="131"/>
      <c r="AY12" s="131"/>
    </row>
    <row r="13" spans="1:51" ht="15.75" x14ac:dyDescent="0.25">
      <c r="A13" s="131"/>
      <c r="B13" s="131"/>
      <c r="C13" s="278">
        <v>46115</v>
      </c>
      <c r="D13" s="278">
        <v>46115</v>
      </c>
      <c r="E13" s="277" t="s">
        <v>15510</v>
      </c>
      <c r="F13" s="277"/>
      <c r="G13" s="277"/>
      <c r="H13" s="150" t="s">
        <v>1769</v>
      </c>
      <c r="I13" s="150"/>
      <c r="J13" s="150"/>
      <c r="K13" s="150"/>
      <c r="L13" s="150" t="s">
        <v>15357</v>
      </c>
      <c r="M13" s="150" t="s">
        <v>1769</v>
      </c>
      <c r="N13" s="150" t="s">
        <v>7186</v>
      </c>
      <c r="O13" s="131"/>
      <c r="P13" s="131"/>
      <c r="Q13" s="131"/>
      <c r="R13" s="131"/>
      <c r="S13" s="131"/>
      <c r="T13" s="131"/>
      <c r="U13" s="131" t="str">
        <f t="shared" si="4"/>
        <v>K-C6</v>
      </c>
      <c r="V13" s="131"/>
      <c r="W13" s="131"/>
      <c r="X13" s="131"/>
      <c r="Y13" s="131"/>
      <c r="Z13" s="131"/>
      <c r="AA13" s="131"/>
      <c r="AB13" s="131" t="s">
        <v>34</v>
      </c>
      <c r="AC13" s="208" t="str">
        <f>VLOOKUP(AB13,[1]TONG_SL!$A$1:$C$65536,2,0)</f>
        <v>Tai heo muối 200g</v>
      </c>
      <c r="AD13" s="131"/>
      <c r="AE13" s="208" t="str">
        <f t="shared" si="5"/>
        <v>K-C6</v>
      </c>
      <c r="AF13" s="131"/>
      <c r="AG13" s="208" t="str">
        <f t="shared" si="6"/>
        <v>632</v>
      </c>
      <c r="AH13" s="208" t="str">
        <f t="shared" si="7"/>
        <v>156</v>
      </c>
      <c r="AI13" s="208" t="str">
        <f>VLOOKUP($AB13,[1]TONG_SL!$A$1:$D$65536,3,0)</f>
        <v>Túi</v>
      </c>
      <c r="AJ13" s="108">
        <v>1</v>
      </c>
      <c r="AK13" s="260">
        <f>IFERROR(VLOOKUP(AB13,[1]Gia_HD_XI_SPL!$A$1:$C$65536,3,0),0)</f>
        <v>55.594999999999999</v>
      </c>
      <c r="AL13" s="131"/>
      <c r="AM13" s="131"/>
      <c r="AN13" s="131"/>
      <c r="AO13" s="131"/>
      <c r="AP13" s="131"/>
      <c r="AQ13" s="131"/>
      <c r="AR13" s="131"/>
      <c r="AS13" s="131"/>
      <c r="AT13" s="131"/>
      <c r="AU13" s="131"/>
      <c r="AV13" s="131"/>
      <c r="AW13" s="131"/>
      <c r="AX13" s="131"/>
      <c r="AY13" s="131"/>
    </row>
    <row r="14" spans="1:51" ht="15.75" x14ac:dyDescent="0.25">
      <c r="A14" s="131"/>
      <c r="B14" s="131"/>
      <c r="C14" s="278">
        <v>46115</v>
      </c>
      <c r="D14" s="278">
        <v>46115</v>
      </c>
      <c r="E14" s="277" t="s">
        <v>15510</v>
      </c>
      <c r="F14" s="277"/>
      <c r="G14" s="277"/>
      <c r="H14" s="150" t="s">
        <v>1769</v>
      </c>
      <c r="I14" s="150"/>
      <c r="J14" s="150"/>
      <c r="K14" s="150"/>
      <c r="L14" s="150" t="s">
        <v>15357</v>
      </c>
      <c r="M14" s="150" t="s">
        <v>1769</v>
      </c>
      <c r="N14" s="150" t="s">
        <v>7186</v>
      </c>
      <c r="O14" s="131"/>
      <c r="P14" s="131"/>
      <c r="Q14" s="131"/>
      <c r="R14" s="131"/>
      <c r="S14" s="131"/>
      <c r="T14" s="131"/>
      <c r="U14" s="131" t="str">
        <f t="shared" si="4"/>
        <v>K-C6</v>
      </c>
      <c r="V14" s="131"/>
      <c r="W14" s="131"/>
      <c r="X14" s="131"/>
      <c r="Y14" s="131"/>
      <c r="Z14" s="131"/>
      <c r="AA14" s="131"/>
      <c r="AB14" s="281" t="s">
        <v>15349</v>
      </c>
      <c r="AC14" s="208" t="str">
        <f>VLOOKUP(AB14,[1]TONG_SL!$A$1:$C$65536,2,0)</f>
        <v>Gà hun cỏ xạ hương Coop Select 500g</v>
      </c>
      <c r="AD14" s="131"/>
      <c r="AE14" s="208" t="str">
        <f t="shared" si="5"/>
        <v>K-C6</v>
      </c>
      <c r="AF14" s="131"/>
      <c r="AG14" s="208" t="str">
        <f t="shared" si="6"/>
        <v>632</v>
      </c>
      <c r="AH14" s="208" t="str">
        <f t="shared" si="7"/>
        <v>156</v>
      </c>
      <c r="AI14" s="208" t="str">
        <f>VLOOKUP($AB14,[1]TONG_SL!$A$1:$D$65536,3,0)</f>
        <v>Túi</v>
      </c>
      <c r="AJ14" s="108">
        <v>1</v>
      </c>
      <c r="AK14" s="260">
        <f>IFERROR(VLOOKUP(AB14,[1]Gia_HD_XI_SPL!$A$1:$C$65536,3,0),0)</f>
        <v>116.611</v>
      </c>
      <c r="AL14" s="131"/>
      <c r="AM14" s="131"/>
      <c r="AN14" s="131"/>
      <c r="AO14" s="131"/>
      <c r="AP14" s="131"/>
      <c r="AQ14" s="131"/>
      <c r="AR14" s="131"/>
      <c r="AS14" s="131"/>
      <c r="AT14" s="131"/>
      <c r="AU14" s="131"/>
      <c r="AV14" s="131"/>
      <c r="AW14" s="131"/>
      <c r="AX14" s="131"/>
      <c r="AY14" s="131"/>
    </row>
    <row r="15" spans="1:51" ht="15.75" x14ac:dyDescent="0.25">
      <c r="A15" s="131"/>
      <c r="B15" s="131"/>
      <c r="C15" s="278">
        <v>46116</v>
      </c>
      <c r="D15" s="278">
        <v>46116</v>
      </c>
      <c r="E15" s="277" t="s">
        <v>15594</v>
      </c>
      <c r="F15" s="277"/>
      <c r="G15" s="277"/>
      <c r="H15" s="150" t="s">
        <v>1769</v>
      </c>
      <c r="I15" s="150"/>
      <c r="J15" s="150"/>
      <c r="K15" s="150"/>
      <c r="L15" s="150" t="s">
        <v>15357</v>
      </c>
      <c r="M15" s="150" t="s">
        <v>1769</v>
      </c>
      <c r="N15" s="150" t="s">
        <v>7186</v>
      </c>
      <c r="O15" s="131"/>
      <c r="P15" s="131"/>
      <c r="Q15" s="131"/>
      <c r="R15" s="131"/>
      <c r="S15" s="131"/>
      <c r="T15" s="131"/>
      <c r="U15" s="131" t="str">
        <f>IF($C15&lt;&gt;"","K-C6","")</f>
        <v>K-C6</v>
      </c>
      <c r="V15" s="131"/>
      <c r="W15" s="131"/>
      <c r="X15" s="131"/>
      <c r="Y15" s="131"/>
      <c r="Z15" s="131"/>
      <c r="AA15" s="131"/>
      <c r="AB15" s="131" t="s">
        <v>30</v>
      </c>
      <c r="AC15" s="208" t="str">
        <f>VLOOKUP(AB15,[1]TONG_SL!$A$1:$C$65536,2,0)</f>
        <v>Gà muối 500g</v>
      </c>
      <c r="AD15" s="131"/>
      <c r="AE15" s="208" t="str">
        <f>IF($C15&lt;&gt;"","K-C6","")</f>
        <v>K-C6</v>
      </c>
      <c r="AF15" s="131"/>
      <c r="AG15" s="208" t="str">
        <f>IF($C15&lt;&gt;"","632","")</f>
        <v>632</v>
      </c>
      <c r="AH15" s="208" t="str">
        <f>IF($C15&lt;&gt;"","156","")</f>
        <v>156</v>
      </c>
      <c r="AI15" s="208" t="str">
        <f>VLOOKUP($AB15,[1]TONG_SL!$A$1:$D$65536,3,0)</f>
        <v>Túi</v>
      </c>
      <c r="AJ15" s="108">
        <v>1</v>
      </c>
      <c r="AK15" s="260">
        <f>IFERROR(VLOOKUP(AB15,[1]Gia_HD_XI_SPL!$A$1:$C$65536,3,0),0)</f>
        <v>111.05800000000001</v>
      </c>
      <c r="AL15" s="131"/>
      <c r="AM15" s="131"/>
      <c r="AN15" s="131"/>
      <c r="AO15" s="131"/>
      <c r="AP15" s="131"/>
      <c r="AQ15" s="131"/>
      <c r="AR15" s="131"/>
      <c r="AS15" s="131"/>
      <c r="AT15" s="131"/>
      <c r="AU15" s="131"/>
      <c r="AV15" s="131"/>
      <c r="AW15" s="131"/>
      <c r="AX15" s="131"/>
      <c r="AY15" s="131"/>
    </row>
    <row r="16" spans="1:51" ht="15.75" x14ac:dyDescent="0.25">
      <c r="A16" s="131"/>
      <c r="B16" s="131"/>
      <c r="C16" s="278">
        <v>46116</v>
      </c>
      <c r="D16" s="278">
        <v>46116</v>
      </c>
      <c r="E16" s="277" t="s">
        <v>15594</v>
      </c>
      <c r="F16" s="277"/>
      <c r="G16" s="277"/>
      <c r="H16" s="150" t="s">
        <v>1769</v>
      </c>
      <c r="I16" s="150"/>
      <c r="J16" s="150"/>
      <c r="K16" s="150"/>
      <c r="L16" s="150" t="s">
        <v>15357</v>
      </c>
      <c r="M16" s="150" t="s">
        <v>1769</v>
      </c>
      <c r="N16" s="150" t="s">
        <v>7186</v>
      </c>
      <c r="O16" s="131"/>
      <c r="P16" s="131"/>
      <c r="Q16" s="131"/>
      <c r="R16" s="131"/>
      <c r="S16" s="131"/>
      <c r="T16" s="131"/>
      <c r="U16" s="131" t="str">
        <f>IF($C16&lt;&gt;"","K-C6","")</f>
        <v>K-C6</v>
      </c>
      <c r="V16" s="131"/>
      <c r="W16" s="131"/>
      <c r="X16" s="131"/>
      <c r="Y16" s="131"/>
      <c r="Z16" s="131"/>
      <c r="AA16" s="131"/>
      <c r="AB16" s="131" t="s">
        <v>48</v>
      </c>
      <c r="AC16" s="208" t="str">
        <f>VLOOKUP(AB16,[1]TONG_SL!$A$1:$C$65536,2,0)</f>
        <v>Mọc Nấm Hương 250g</v>
      </c>
      <c r="AD16" s="131"/>
      <c r="AE16" s="208" t="str">
        <f>IF($C16&lt;&gt;"","K-C6","")</f>
        <v>K-C6</v>
      </c>
      <c r="AF16" s="131"/>
      <c r="AG16" s="208" t="str">
        <f>IF($C16&lt;&gt;"","632","")</f>
        <v>632</v>
      </c>
      <c r="AH16" s="208" t="str">
        <f>IF($C16&lt;&gt;"","156","")</f>
        <v>156</v>
      </c>
      <c r="AI16" s="208" t="str">
        <f>VLOOKUP($AB16,[1]TONG_SL!$A$1:$D$65536,3,0)</f>
        <v>Túi</v>
      </c>
      <c r="AJ16" s="108">
        <v>1</v>
      </c>
      <c r="AK16" s="260">
        <f>IFERROR(VLOOKUP(AB16,[1]Gia_HD_XI_SPL!$A$1:$C$65536,3,0),0)</f>
        <v>46</v>
      </c>
      <c r="AL16" s="131"/>
      <c r="AM16" s="131"/>
      <c r="AN16" s="131"/>
      <c r="AO16" s="131"/>
      <c r="AP16" s="131"/>
      <c r="AQ16" s="131"/>
      <c r="AR16" s="131"/>
      <c r="AS16" s="131"/>
      <c r="AT16" s="131"/>
      <c r="AU16" s="131"/>
      <c r="AV16" s="131"/>
      <c r="AW16" s="131"/>
      <c r="AX16" s="131"/>
      <c r="AY16" s="131"/>
    </row>
    <row r="17" spans="1:51" ht="15.75" x14ac:dyDescent="0.25">
      <c r="A17" s="131"/>
      <c r="B17" s="131"/>
      <c r="C17" s="278">
        <v>46118</v>
      </c>
      <c r="D17" s="278">
        <v>46118</v>
      </c>
      <c r="E17" s="277" t="s">
        <v>15595</v>
      </c>
      <c r="F17" s="277"/>
      <c r="G17" s="277"/>
      <c r="H17" s="150" t="s">
        <v>7224</v>
      </c>
      <c r="I17" s="150"/>
      <c r="J17" s="150"/>
      <c r="K17" s="150"/>
      <c r="L17" s="295" t="s">
        <v>15359</v>
      </c>
      <c r="M17" s="295" t="s">
        <v>1769</v>
      </c>
      <c r="N17" s="295" t="s">
        <v>7289</v>
      </c>
      <c r="O17" s="131"/>
      <c r="P17" s="131"/>
      <c r="Q17" s="131"/>
      <c r="R17" s="131"/>
      <c r="S17" s="131"/>
      <c r="T17" s="131"/>
      <c r="U17" s="131" t="str">
        <f>IF($C17&lt;&gt;"","K-C6","")</f>
        <v>K-C6</v>
      </c>
      <c r="V17" s="131"/>
      <c r="W17" s="131"/>
      <c r="X17" s="131"/>
      <c r="Y17" s="131"/>
      <c r="Z17" s="131"/>
      <c r="AA17" s="131"/>
      <c r="AB17" s="131" t="s">
        <v>32</v>
      </c>
      <c r="AC17" s="208" t="str">
        <f>VLOOKUP(AB17,[1]TONG_SL!$A$1:$C$65536,2,0)</f>
        <v>Giò Tai Lưỡi Xào 250g</v>
      </c>
      <c r="AD17" s="131"/>
      <c r="AE17" s="208" t="str">
        <f>IF($C17&lt;&gt;"","K-C6","")</f>
        <v>K-C6</v>
      </c>
      <c r="AF17" s="131"/>
      <c r="AG17" s="208" t="str">
        <f>IF($C17&lt;&gt;"","632","")</f>
        <v>632</v>
      </c>
      <c r="AH17" s="208" t="str">
        <f>IF($C17&lt;&gt;"","156","")</f>
        <v>156</v>
      </c>
      <c r="AI17" s="208" t="str">
        <f>VLOOKUP($AB17,[1]TONG_SL!$A$1:$D$65536,3,0)</f>
        <v>Túi</v>
      </c>
      <c r="AJ17" s="108">
        <v>2</v>
      </c>
      <c r="AK17" s="260">
        <f>IFERROR(VLOOKUP(AB17,[1]Gia_HD_XI_SPL!$A$1:$C$65536,3,0),0)</f>
        <v>50.183</v>
      </c>
      <c r="AL17" s="131"/>
      <c r="AM17" s="131"/>
      <c r="AN17" s="131"/>
      <c r="AO17" s="131"/>
      <c r="AP17" s="131"/>
      <c r="AQ17" s="131"/>
      <c r="AR17" s="131"/>
      <c r="AS17" s="131"/>
      <c r="AT17" s="131"/>
      <c r="AU17" s="131"/>
      <c r="AV17" s="131"/>
      <c r="AW17" s="131"/>
      <c r="AX17" s="131"/>
      <c r="AY17" s="131"/>
    </row>
    <row r="18" spans="1:51" ht="15.75" x14ac:dyDescent="0.25">
      <c r="A18" s="131"/>
      <c r="B18" s="131"/>
      <c r="C18" s="279">
        <v>46118</v>
      </c>
      <c r="D18" s="279">
        <v>46118</v>
      </c>
      <c r="E18" s="150" t="s">
        <v>15595</v>
      </c>
      <c r="F18" s="150"/>
      <c r="G18" s="150"/>
      <c r="H18" s="150" t="s">
        <v>7224</v>
      </c>
      <c r="I18" s="150"/>
      <c r="J18" s="150"/>
      <c r="K18" s="150"/>
      <c r="L18" s="295" t="s">
        <v>15359</v>
      </c>
      <c r="M18" s="295" t="s">
        <v>1769</v>
      </c>
      <c r="N18" s="295" t="s">
        <v>7289</v>
      </c>
      <c r="O18" s="131"/>
      <c r="P18" s="131"/>
      <c r="Q18" s="131"/>
      <c r="R18" s="131"/>
      <c r="S18" s="131"/>
      <c r="T18" s="131"/>
      <c r="U18" s="131" t="str">
        <f>IF($C18&lt;&gt;"","K-C6","")</f>
        <v>K-C6</v>
      </c>
      <c r="V18" s="131"/>
      <c r="W18" s="131"/>
      <c r="X18" s="131"/>
      <c r="Y18" s="131"/>
      <c r="Z18" s="131"/>
      <c r="AA18" s="131"/>
      <c r="AB18" s="131" t="s">
        <v>27</v>
      </c>
      <c r="AC18" s="208" t="str">
        <f>VLOOKUP(AB18,[1]TONG_SL!$A$1:$C$65536,2,0)</f>
        <v>Chân giò heo muối 300g</v>
      </c>
      <c r="AD18" s="131"/>
      <c r="AE18" s="208" t="str">
        <f>IF($C18&lt;&gt;"","K-C6","")</f>
        <v>K-C6</v>
      </c>
      <c r="AF18" s="131"/>
      <c r="AG18" s="208" t="str">
        <f>IF($C18&lt;&gt;"","632","")</f>
        <v>632</v>
      </c>
      <c r="AH18" s="208" t="str">
        <f>IF($C18&lt;&gt;"","156","")</f>
        <v>156</v>
      </c>
      <c r="AI18" s="208" t="str">
        <f>VLOOKUP($AB18,[1]TONG_SL!$A$1:$D$65536,3,0)</f>
        <v>Túi</v>
      </c>
      <c r="AJ18" s="108">
        <v>1</v>
      </c>
      <c r="AK18" s="280">
        <f>IFERROR(VLOOKUP(AB18,[1]Gia_HD_XI_SPL!$A$1:$C$65536,3,0),0)</f>
        <v>73.430999999999997</v>
      </c>
      <c r="AL18" s="131"/>
      <c r="AM18" s="131"/>
      <c r="AN18" s="131"/>
      <c r="AO18" s="131"/>
      <c r="AP18" s="131"/>
      <c r="AQ18" s="131"/>
      <c r="AR18" s="131"/>
      <c r="AS18" s="131"/>
      <c r="AT18" s="131"/>
      <c r="AU18" s="131"/>
      <c r="AV18" s="131"/>
      <c r="AW18" s="131"/>
      <c r="AX18" s="131"/>
      <c r="AY18" s="131"/>
    </row>
    <row r="19" spans="1:51" ht="15.75" x14ac:dyDescent="0.25">
      <c r="A19" s="131"/>
      <c r="B19" s="131"/>
      <c r="C19" s="278">
        <v>46118</v>
      </c>
      <c r="D19" s="278">
        <v>46118</v>
      </c>
      <c r="E19" s="277" t="s">
        <v>15711</v>
      </c>
      <c r="F19" s="277"/>
      <c r="G19" s="277"/>
      <c r="H19" s="150" t="s">
        <v>10772</v>
      </c>
      <c r="I19" s="150"/>
      <c r="J19" s="150"/>
      <c r="K19" s="150"/>
      <c r="L19" s="150" t="s">
        <v>15712</v>
      </c>
      <c r="M19" s="150" t="s">
        <v>1788</v>
      </c>
      <c r="N19" s="150" t="s">
        <v>15713</v>
      </c>
      <c r="O19" s="131"/>
      <c r="P19" s="131"/>
      <c r="Q19" s="131"/>
      <c r="R19" s="131"/>
      <c r="S19" s="131"/>
      <c r="T19" s="131"/>
      <c r="U19" s="131" t="str">
        <f t="shared" ref="U19:U47" si="8">IF($C19&lt;&gt;"","K-C6","")</f>
        <v>K-C6</v>
      </c>
      <c r="V19" s="131"/>
      <c r="W19" s="131"/>
      <c r="X19" s="131"/>
      <c r="Y19" s="131"/>
      <c r="Z19" s="131"/>
      <c r="AA19" s="131"/>
      <c r="AB19" s="131" t="s">
        <v>27</v>
      </c>
      <c r="AC19" s="208" t="str">
        <f>VLOOKUP(AB19,[1]TONG_SL!$A$1:$C$65536,2,0)</f>
        <v>Chân giò heo muối 300g</v>
      </c>
      <c r="AD19" s="131"/>
      <c r="AE19" s="208" t="str">
        <f t="shared" ref="AE19:AE41" si="9">IF($C19&lt;&gt;"","K-C6","")</f>
        <v>K-C6</v>
      </c>
      <c r="AF19" s="131"/>
      <c r="AG19" s="208" t="str">
        <f t="shared" ref="AG19:AG41" si="10">IF($C19&lt;&gt;"","632","")</f>
        <v>632</v>
      </c>
      <c r="AH19" s="208" t="str">
        <f t="shared" ref="AH19:AH41" si="11">IF($C19&lt;&gt;"","156","")</f>
        <v>156</v>
      </c>
      <c r="AI19" s="208" t="str">
        <f>VLOOKUP($AB19,[1]TONG_SL!$A$1:$D$65536,3,0)</f>
        <v>Túi</v>
      </c>
      <c r="AJ19" s="108">
        <v>1</v>
      </c>
      <c r="AK19" s="260">
        <f>IFERROR(VLOOKUP(AB19,[1]Gia_HD_XI_SPL!$A$1:$C$65536,3,0),0)</f>
        <v>73.430999999999997</v>
      </c>
      <c r="AL19" s="131"/>
      <c r="AM19" s="131"/>
      <c r="AN19" s="131"/>
      <c r="AO19" s="131"/>
      <c r="AP19" s="131"/>
      <c r="AQ19" s="131"/>
      <c r="AR19" s="131"/>
      <c r="AS19" s="131"/>
      <c r="AT19" s="131"/>
      <c r="AU19" s="131"/>
      <c r="AV19" s="131"/>
      <c r="AW19" s="131"/>
      <c r="AX19" s="131"/>
      <c r="AY19" s="131"/>
    </row>
    <row r="20" spans="1:51" ht="15.75" x14ac:dyDescent="0.25">
      <c r="A20" s="131"/>
      <c r="B20" s="131"/>
      <c r="C20" s="278">
        <v>46118</v>
      </c>
      <c r="D20" s="278">
        <v>46118</v>
      </c>
      <c r="E20" s="277" t="s">
        <v>15711</v>
      </c>
      <c r="F20" s="277"/>
      <c r="G20" s="277"/>
      <c r="H20" s="150" t="s">
        <v>10772</v>
      </c>
      <c r="I20" s="150"/>
      <c r="J20" s="150"/>
      <c r="K20" s="150"/>
      <c r="L20" s="150" t="s">
        <v>15712</v>
      </c>
      <c r="M20" s="150" t="s">
        <v>1788</v>
      </c>
      <c r="N20" s="150" t="s">
        <v>15713</v>
      </c>
      <c r="O20" s="131"/>
      <c r="P20" s="131"/>
      <c r="Q20" s="131"/>
      <c r="R20" s="131"/>
      <c r="S20" s="131"/>
      <c r="T20" s="131"/>
      <c r="U20" s="131" t="str">
        <f t="shared" si="8"/>
        <v>K-C6</v>
      </c>
      <c r="V20" s="131"/>
      <c r="W20" s="131"/>
      <c r="X20" s="131"/>
      <c r="Y20" s="131"/>
      <c r="Z20" s="131"/>
      <c r="AA20" s="131"/>
      <c r="AB20" s="131" t="s">
        <v>551</v>
      </c>
      <c r="AC20" s="208" t="str">
        <f>VLOOKUP(AB20,[1]TONG_SL!$A$1:$C$65536,2,0)</f>
        <v>Chân giò heo muối 100g</v>
      </c>
      <c r="AD20" s="131"/>
      <c r="AE20" s="208" t="str">
        <f t="shared" si="9"/>
        <v>K-C6</v>
      </c>
      <c r="AF20" s="131"/>
      <c r="AG20" s="208" t="str">
        <f t="shared" si="10"/>
        <v>632</v>
      </c>
      <c r="AH20" s="208" t="str">
        <f t="shared" si="11"/>
        <v>156</v>
      </c>
      <c r="AI20" s="208" t="str">
        <f>VLOOKUP($AB20,[1]TONG_SL!$A$1:$D$65536,3,0)</f>
        <v>Gói</v>
      </c>
      <c r="AJ20" s="108">
        <v>1</v>
      </c>
      <c r="AK20" s="260">
        <f>IFERROR(VLOOKUP(AB20,[1]Gia_HD_XI_SPL!$A$1:$C$65536,3,0),0)</f>
        <v>24.548999999999999</v>
      </c>
      <c r="AL20" s="131"/>
      <c r="AM20" s="131"/>
      <c r="AN20" s="131"/>
      <c r="AO20" s="131"/>
      <c r="AP20" s="131"/>
      <c r="AQ20" s="131"/>
      <c r="AR20" s="131"/>
      <c r="AS20" s="131"/>
      <c r="AT20" s="131"/>
      <c r="AU20" s="131"/>
      <c r="AV20" s="131"/>
      <c r="AW20" s="131"/>
      <c r="AX20" s="131"/>
      <c r="AY20" s="131"/>
    </row>
    <row r="21" spans="1:51" ht="15.75" x14ac:dyDescent="0.25">
      <c r="A21" s="131"/>
      <c r="B21" s="131"/>
      <c r="C21" s="278">
        <v>46118</v>
      </c>
      <c r="D21" s="278">
        <v>46118</v>
      </c>
      <c r="E21" s="277" t="s">
        <v>15711</v>
      </c>
      <c r="F21" s="277"/>
      <c r="G21" s="277"/>
      <c r="H21" s="150" t="s">
        <v>10772</v>
      </c>
      <c r="I21" s="150"/>
      <c r="J21" s="150"/>
      <c r="K21" s="150"/>
      <c r="L21" s="150" t="s">
        <v>15712</v>
      </c>
      <c r="M21" s="150" t="s">
        <v>1788</v>
      </c>
      <c r="N21" s="150" t="s">
        <v>15713</v>
      </c>
      <c r="O21" s="131"/>
      <c r="P21" s="131"/>
      <c r="Q21" s="131"/>
      <c r="R21" s="131"/>
      <c r="S21" s="131"/>
      <c r="T21" s="131"/>
      <c r="U21" s="131" t="str">
        <f t="shared" si="8"/>
        <v>K-C6</v>
      </c>
      <c r="V21" s="131"/>
      <c r="W21" s="131"/>
      <c r="X21" s="131"/>
      <c r="Y21" s="131"/>
      <c r="Z21" s="131"/>
      <c r="AA21" s="131"/>
      <c r="AB21" s="131" t="s">
        <v>32</v>
      </c>
      <c r="AC21" s="208" t="str">
        <f>VLOOKUP(AB21,[1]TONG_SL!$A$1:$C$65536,2,0)</f>
        <v>Giò Tai Lưỡi Xào 250g</v>
      </c>
      <c r="AD21" s="131"/>
      <c r="AE21" s="208" t="str">
        <f t="shared" si="9"/>
        <v>K-C6</v>
      </c>
      <c r="AF21" s="131"/>
      <c r="AG21" s="208" t="str">
        <f t="shared" si="10"/>
        <v>632</v>
      </c>
      <c r="AH21" s="208" t="str">
        <f t="shared" si="11"/>
        <v>156</v>
      </c>
      <c r="AI21" s="208" t="str">
        <f>VLOOKUP($AB21,[1]TONG_SL!$A$1:$D$65536,3,0)</f>
        <v>Túi</v>
      </c>
      <c r="AJ21" s="108">
        <v>1</v>
      </c>
      <c r="AK21" s="260">
        <f>IFERROR(VLOOKUP(AB21,[1]Gia_HD_XI_SPL!$A$1:$C$65536,3,0),0)</f>
        <v>50.183</v>
      </c>
      <c r="AL21" s="131"/>
      <c r="AM21" s="131"/>
      <c r="AN21" s="131"/>
      <c r="AO21" s="131"/>
      <c r="AP21" s="131"/>
      <c r="AQ21" s="131"/>
      <c r="AR21" s="131"/>
      <c r="AS21" s="131"/>
      <c r="AT21" s="131"/>
      <c r="AU21" s="131"/>
      <c r="AV21" s="131"/>
      <c r="AW21" s="131"/>
      <c r="AX21" s="131"/>
      <c r="AY21" s="131"/>
    </row>
    <row r="22" spans="1:51" ht="15.75" x14ac:dyDescent="0.25">
      <c r="A22" s="131"/>
      <c r="B22" s="131"/>
      <c r="C22" s="278">
        <v>46118</v>
      </c>
      <c r="D22" s="278">
        <v>46118</v>
      </c>
      <c r="E22" s="277" t="s">
        <v>15714</v>
      </c>
      <c r="F22" s="277"/>
      <c r="G22" s="277"/>
      <c r="H22" s="150" t="s">
        <v>10774</v>
      </c>
      <c r="I22" s="150"/>
      <c r="J22" s="150"/>
      <c r="K22" s="150"/>
      <c r="L22" s="150" t="s">
        <v>15712</v>
      </c>
      <c r="M22" s="150" t="s">
        <v>1788</v>
      </c>
      <c r="N22" s="150" t="s">
        <v>15713</v>
      </c>
      <c r="O22" s="131"/>
      <c r="P22" s="131"/>
      <c r="Q22" s="131"/>
      <c r="R22" s="131"/>
      <c r="S22" s="131"/>
      <c r="T22" s="131"/>
      <c r="U22" s="131" t="str">
        <f t="shared" si="8"/>
        <v>K-C6</v>
      </c>
      <c r="V22" s="131"/>
      <c r="W22" s="131"/>
      <c r="X22" s="131"/>
      <c r="Y22" s="131"/>
      <c r="Z22" s="131"/>
      <c r="AA22" s="131"/>
      <c r="AB22" s="131" t="s">
        <v>30</v>
      </c>
      <c r="AC22" s="208" t="str">
        <f>VLOOKUP(AB22,[1]TONG_SL!$A$1:$C$65536,2,0)</f>
        <v>Gà muối 500g</v>
      </c>
      <c r="AD22" s="131"/>
      <c r="AE22" s="208" t="str">
        <f t="shared" si="9"/>
        <v>K-C6</v>
      </c>
      <c r="AF22" s="131"/>
      <c r="AG22" s="208" t="str">
        <f t="shared" si="10"/>
        <v>632</v>
      </c>
      <c r="AH22" s="208" t="str">
        <f t="shared" si="11"/>
        <v>156</v>
      </c>
      <c r="AI22" s="208" t="str">
        <f>VLOOKUP($AB22,[1]TONG_SL!$A$1:$D$65536,3,0)</f>
        <v>Túi</v>
      </c>
      <c r="AJ22" s="108">
        <v>1</v>
      </c>
      <c r="AK22" s="260">
        <f>IFERROR(VLOOKUP(AB22,[1]Gia_HD_XI_SPL!$A$1:$C$65536,3,0),0)</f>
        <v>111.05800000000001</v>
      </c>
      <c r="AL22" s="131"/>
      <c r="AM22" s="131"/>
      <c r="AN22" s="131"/>
      <c r="AO22" s="131"/>
      <c r="AP22" s="131"/>
      <c r="AQ22" s="131"/>
      <c r="AR22" s="131"/>
      <c r="AS22" s="131"/>
      <c r="AT22" s="131"/>
      <c r="AU22" s="131"/>
      <c r="AV22" s="131"/>
      <c r="AW22" s="131"/>
      <c r="AX22" s="131"/>
      <c r="AY22" s="131"/>
    </row>
    <row r="23" spans="1:51" ht="15.75" x14ac:dyDescent="0.25">
      <c r="A23" s="131"/>
      <c r="B23" s="131"/>
      <c r="C23" s="278">
        <v>46118</v>
      </c>
      <c r="D23" s="278">
        <v>46118</v>
      </c>
      <c r="E23" s="277" t="s">
        <v>15714</v>
      </c>
      <c r="F23" s="277"/>
      <c r="G23" s="277"/>
      <c r="H23" s="150" t="s">
        <v>10774</v>
      </c>
      <c r="I23" s="150"/>
      <c r="J23" s="150"/>
      <c r="K23" s="150"/>
      <c r="L23" s="150" t="s">
        <v>15712</v>
      </c>
      <c r="M23" s="150" t="s">
        <v>1788</v>
      </c>
      <c r="N23" s="150" t="s">
        <v>15713</v>
      </c>
      <c r="O23" s="131"/>
      <c r="P23" s="131"/>
      <c r="Q23" s="131"/>
      <c r="R23" s="131"/>
      <c r="S23" s="131"/>
      <c r="T23" s="131"/>
      <c r="U23" s="131" t="str">
        <f t="shared" si="8"/>
        <v>K-C6</v>
      </c>
      <c r="V23" s="131"/>
      <c r="W23" s="131"/>
      <c r="X23" s="131"/>
      <c r="Y23" s="131"/>
      <c r="Z23" s="131"/>
      <c r="AA23" s="131"/>
      <c r="AB23" s="131" t="s">
        <v>551</v>
      </c>
      <c r="AC23" s="208" t="str">
        <f>VLOOKUP(AB23,[1]TONG_SL!$A$1:$C$65536,2,0)</f>
        <v>Chân giò heo muối 100g</v>
      </c>
      <c r="AD23" s="131"/>
      <c r="AE23" s="208" t="str">
        <f t="shared" si="9"/>
        <v>K-C6</v>
      </c>
      <c r="AF23" s="131"/>
      <c r="AG23" s="208" t="str">
        <f t="shared" si="10"/>
        <v>632</v>
      </c>
      <c r="AH23" s="208" t="str">
        <f t="shared" si="11"/>
        <v>156</v>
      </c>
      <c r="AI23" s="208" t="str">
        <f>VLOOKUP($AB23,[1]TONG_SL!$A$1:$D$65536,3,0)</f>
        <v>Gói</v>
      </c>
      <c r="AJ23" s="108">
        <v>1</v>
      </c>
      <c r="AK23" s="260">
        <f>IFERROR(VLOOKUP(AB23,[1]Gia_HD_XI_SPL!$A$1:$C$65536,3,0),0)</f>
        <v>24.548999999999999</v>
      </c>
      <c r="AL23" s="131"/>
      <c r="AM23" s="131"/>
      <c r="AN23" s="131"/>
      <c r="AO23" s="131"/>
      <c r="AP23" s="131"/>
      <c r="AQ23" s="131"/>
      <c r="AR23" s="131"/>
      <c r="AS23" s="131"/>
      <c r="AT23" s="131"/>
      <c r="AU23" s="131"/>
      <c r="AV23" s="131"/>
      <c r="AW23" s="131"/>
      <c r="AX23" s="131"/>
      <c r="AY23" s="131"/>
    </row>
    <row r="24" spans="1:51" ht="15.75" x14ac:dyDescent="0.25">
      <c r="A24" s="131"/>
      <c r="B24" s="131"/>
      <c r="C24" s="278">
        <v>46118</v>
      </c>
      <c r="D24" s="278">
        <v>46118</v>
      </c>
      <c r="E24" s="277" t="s">
        <v>15715</v>
      </c>
      <c r="F24" s="277"/>
      <c r="G24" s="277"/>
      <c r="H24" s="150" t="s">
        <v>10764</v>
      </c>
      <c r="I24" s="150"/>
      <c r="J24" s="150"/>
      <c r="K24" s="150"/>
      <c r="L24" s="150" t="s">
        <v>15712</v>
      </c>
      <c r="M24" s="150" t="s">
        <v>1788</v>
      </c>
      <c r="N24" s="150" t="s">
        <v>15713</v>
      </c>
      <c r="O24" s="131"/>
      <c r="P24" s="131"/>
      <c r="Q24" s="131"/>
      <c r="R24" s="131"/>
      <c r="S24" s="131"/>
      <c r="T24" s="131"/>
      <c r="U24" s="131" t="str">
        <f t="shared" si="8"/>
        <v>K-C6</v>
      </c>
      <c r="V24" s="131"/>
      <c r="W24" s="131"/>
      <c r="X24" s="131"/>
      <c r="Y24" s="131"/>
      <c r="Z24" s="131"/>
      <c r="AA24" s="131"/>
      <c r="AB24" s="131" t="s">
        <v>37</v>
      </c>
      <c r="AC24" s="208" t="str">
        <f>VLOOKUP(AB24,[1]TONG_SL!$A$1:$C$65536,2,0)</f>
        <v>Chả cốm 300g</v>
      </c>
      <c r="AD24" s="131"/>
      <c r="AE24" s="208" t="str">
        <f t="shared" si="9"/>
        <v>K-C6</v>
      </c>
      <c r="AF24" s="131"/>
      <c r="AG24" s="208" t="str">
        <f t="shared" si="10"/>
        <v>632</v>
      </c>
      <c r="AH24" s="208" t="str">
        <f t="shared" si="11"/>
        <v>156</v>
      </c>
      <c r="AI24" s="208" t="str">
        <f>VLOOKUP($AB24,[1]TONG_SL!$A$1:$D$65536,3,0)</f>
        <v>Túi</v>
      </c>
      <c r="AJ24" s="108">
        <v>3</v>
      </c>
      <c r="AK24" s="260">
        <f>IFERROR(VLOOKUP(AB24,[1]Gia_HD_XI_SPL!$A$1:$C$65536,3,0),0)</f>
        <v>74.25</v>
      </c>
      <c r="AL24" s="131"/>
      <c r="AM24" s="131"/>
      <c r="AN24" s="131"/>
      <c r="AO24" s="131"/>
      <c r="AP24" s="131"/>
      <c r="AQ24" s="131"/>
      <c r="AR24" s="131"/>
      <c r="AS24" s="131"/>
      <c r="AT24" s="131"/>
      <c r="AU24" s="131"/>
      <c r="AV24" s="131"/>
      <c r="AW24" s="131"/>
      <c r="AX24" s="131"/>
      <c r="AY24" s="131"/>
    </row>
    <row r="25" spans="1:51" ht="15.75" x14ac:dyDescent="0.25">
      <c r="A25" s="131"/>
      <c r="B25" s="131"/>
      <c r="C25" s="278">
        <v>46118</v>
      </c>
      <c r="D25" s="278">
        <v>46118</v>
      </c>
      <c r="E25" s="277" t="s">
        <v>15715</v>
      </c>
      <c r="F25" s="277"/>
      <c r="G25" s="277"/>
      <c r="H25" s="150" t="s">
        <v>10764</v>
      </c>
      <c r="I25" s="150"/>
      <c r="J25" s="150"/>
      <c r="K25" s="150"/>
      <c r="L25" s="150" t="s">
        <v>15712</v>
      </c>
      <c r="M25" s="150" t="s">
        <v>1788</v>
      </c>
      <c r="N25" s="150" t="s">
        <v>15713</v>
      </c>
      <c r="O25" s="131"/>
      <c r="P25" s="131"/>
      <c r="Q25" s="131"/>
      <c r="R25" s="131"/>
      <c r="S25" s="131"/>
      <c r="T25" s="131"/>
      <c r="U25" s="131" t="str">
        <f t="shared" si="8"/>
        <v>K-C6</v>
      </c>
      <c r="V25" s="131"/>
      <c r="W25" s="131"/>
      <c r="X25" s="131"/>
      <c r="Y25" s="131"/>
      <c r="Z25" s="131"/>
      <c r="AA25" s="131"/>
      <c r="AB25" s="131" t="s">
        <v>32</v>
      </c>
      <c r="AC25" s="208" t="str">
        <f>VLOOKUP(AB25,[1]TONG_SL!$A$1:$C$65536,2,0)</f>
        <v>Giò Tai Lưỡi Xào 250g</v>
      </c>
      <c r="AD25" s="131"/>
      <c r="AE25" s="208" t="str">
        <f t="shared" si="9"/>
        <v>K-C6</v>
      </c>
      <c r="AF25" s="131"/>
      <c r="AG25" s="208" t="str">
        <f t="shared" si="10"/>
        <v>632</v>
      </c>
      <c r="AH25" s="208" t="str">
        <f t="shared" si="11"/>
        <v>156</v>
      </c>
      <c r="AI25" s="208" t="str">
        <f>VLOOKUP($AB25,[1]TONG_SL!$A$1:$D$65536,3,0)</f>
        <v>Túi</v>
      </c>
      <c r="AJ25" s="108">
        <v>2</v>
      </c>
      <c r="AK25" s="260">
        <f>IFERROR(VLOOKUP(AB25,[1]Gia_HD_XI_SPL!$A$1:$C$65536,3,0),0)</f>
        <v>50.183</v>
      </c>
      <c r="AL25" s="131"/>
      <c r="AM25" s="131"/>
      <c r="AN25" s="131"/>
      <c r="AO25" s="131"/>
      <c r="AP25" s="131"/>
      <c r="AQ25" s="131"/>
      <c r="AR25" s="131"/>
      <c r="AS25" s="131"/>
      <c r="AT25" s="131"/>
      <c r="AU25" s="131"/>
      <c r="AV25" s="131"/>
      <c r="AW25" s="131"/>
      <c r="AX25" s="131"/>
      <c r="AY25" s="131"/>
    </row>
    <row r="26" spans="1:51" ht="15.75" x14ac:dyDescent="0.25">
      <c r="A26" s="131"/>
      <c r="B26" s="131"/>
      <c r="C26" s="278">
        <v>46118</v>
      </c>
      <c r="D26" s="278">
        <v>46118</v>
      </c>
      <c r="E26" s="277" t="s">
        <v>15715</v>
      </c>
      <c r="F26" s="277"/>
      <c r="G26" s="277"/>
      <c r="H26" s="150" t="s">
        <v>10764</v>
      </c>
      <c r="I26" s="150"/>
      <c r="J26" s="150"/>
      <c r="K26" s="150"/>
      <c r="L26" s="150" t="s">
        <v>15712</v>
      </c>
      <c r="M26" s="150" t="s">
        <v>1788</v>
      </c>
      <c r="N26" s="150" t="s">
        <v>15713</v>
      </c>
      <c r="O26" s="131"/>
      <c r="P26" s="131"/>
      <c r="Q26" s="131"/>
      <c r="R26" s="131"/>
      <c r="S26" s="131"/>
      <c r="T26" s="131"/>
      <c r="U26" s="131" t="str">
        <f t="shared" si="8"/>
        <v>K-C6</v>
      </c>
      <c r="V26" s="131"/>
      <c r="W26" s="131"/>
      <c r="X26" s="131"/>
      <c r="Y26" s="131"/>
      <c r="Z26" s="131"/>
      <c r="AA26" s="131"/>
      <c r="AB26" s="131" t="s">
        <v>48</v>
      </c>
      <c r="AC26" s="208" t="str">
        <f>VLOOKUP(AB26,[1]TONG_SL!$A$1:$C$65536,2,0)</f>
        <v>Mọc Nấm Hương 250g</v>
      </c>
      <c r="AD26" s="131"/>
      <c r="AE26" s="208" t="str">
        <f t="shared" si="9"/>
        <v>K-C6</v>
      </c>
      <c r="AF26" s="131"/>
      <c r="AG26" s="208" t="str">
        <f t="shared" si="10"/>
        <v>632</v>
      </c>
      <c r="AH26" s="208" t="str">
        <f t="shared" si="11"/>
        <v>156</v>
      </c>
      <c r="AI26" s="208" t="str">
        <f>VLOOKUP($AB26,[1]TONG_SL!$A$1:$D$65536,3,0)</f>
        <v>Túi</v>
      </c>
      <c r="AJ26" s="108">
        <v>1</v>
      </c>
      <c r="AK26" s="260">
        <f>IFERROR(VLOOKUP(AB26,[1]Gia_HD_XI_SPL!$A$1:$C$65536,3,0),0)</f>
        <v>46</v>
      </c>
      <c r="AL26" s="131"/>
      <c r="AM26" s="131"/>
      <c r="AN26" s="131"/>
      <c r="AO26" s="131"/>
      <c r="AP26" s="131"/>
      <c r="AQ26" s="131"/>
      <c r="AR26" s="131"/>
      <c r="AS26" s="131"/>
      <c r="AT26" s="131"/>
      <c r="AU26" s="131"/>
      <c r="AV26" s="131"/>
      <c r="AW26" s="131"/>
      <c r="AX26" s="131"/>
      <c r="AY26" s="131"/>
    </row>
    <row r="27" spans="1:51" ht="15.75" x14ac:dyDescent="0.25">
      <c r="A27" s="131"/>
      <c r="B27" s="131"/>
      <c r="C27" s="278">
        <v>46118</v>
      </c>
      <c r="D27" s="278">
        <v>46118</v>
      </c>
      <c r="E27" s="277" t="s">
        <v>15715</v>
      </c>
      <c r="F27" s="277"/>
      <c r="G27" s="277"/>
      <c r="H27" s="150" t="s">
        <v>10764</v>
      </c>
      <c r="I27" s="150"/>
      <c r="J27" s="150"/>
      <c r="K27" s="150"/>
      <c r="L27" s="150" t="s">
        <v>15712</v>
      </c>
      <c r="M27" s="150" t="s">
        <v>1788</v>
      </c>
      <c r="N27" s="150" t="s">
        <v>15713</v>
      </c>
      <c r="O27" s="131"/>
      <c r="P27" s="131"/>
      <c r="Q27" s="131"/>
      <c r="R27" s="131"/>
      <c r="S27" s="131"/>
      <c r="T27" s="131"/>
      <c r="U27" s="131" t="str">
        <f t="shared" si="8"/>
        <v>K-C6</v>
      </c>
      <c r="V27" s="131"/>
      <c r="W27" s="131"/>
      <c r="X27" s="131"/>
      <c r="Y27" s="131"/>
      <c r="Z27" s="131"/>
      <c r="AA27" s="131"/>
      <c r="AB27" s="131" t="s">
        <v>598</v>
      </c>
      <c r="AC27" s="208" t="str">
        <f>VLOOKUP(AB27,[1]TONG_SL!$A$1:$C$65536,2,0)</f>
        <v>Chân gà sả tắc 250g</v>
      </c>
      <c r="AD27" s="131"/>
      <c r="AE27" s="208" t="str">
        <f t="shared" si="9"/>
        <v>K-C6</v>
      </c>
      <c r="AF27" s="131"/>
      <c r="AG27" s="208" t="str">
        <f t="shared" si="10"/>
        <v>632</v>
      </c>
      <c r="AH27" s="208" t="str">
        <f t="shared" si="11"/>
        <v>156</v>
      </c>
      <c r="AI27" s="208" t="str">
        <f>VLOOKUP($AB27,[1]TONG_SL!$A$1:$D$65536,3,0)</f>
        <v>Hộp</v>
      </c>
      <c r="AJ27" s="108">
        <v>1</v>
      </c>
      <c r="AK27" s="260">
        <f>IFERROR(VLOOKUP(AB27,[1]Gia_HD_XI_SPL!$A$1:$C$65536,3,0),0)</f>
        <v>37.5</v>
      </c>
      <c r="AL27" s="131"/>
      <c r="AM27" s="131"/>
      <c r="AN27" s="131"/>
      <c r="AO27" s="131"/>
      <c r="AP27" s="131"/>
      <c r="AQ27" s="131"/>
      <c r="AR27" s="131"/>
      <c r="AS27" s="131"/>
      <c r="AT27" s="131"/>
      <c r="AU27" s="131"/>
      <c r="AV27" s="131"/>
      <c r="AW27" s="131"/>
      <c r="AX27" s="131"/>
      <c r="AY27" s="131"/>
    </row>
    <row r="28" spans="1:51" ht="15.75" x14ac:dyDescent="0.25">
      <c r="A28" s="131"/>
      <c r="B28" s="131"/>
      <c r="C28" s="278">
        <v>46118</v>
      </c>
      <c r="D28" s="278">
        <v>46118</v>
      </c>
      <c r="E28" s="277" t="s">
        <v>15715</v>
      </c>
      <c r="F28" s="277"/>
      <c r="G28" s="277"/>
      <c r="H28" s="150" t="s">
        <v>10764</v>
      </c>
      <c r="I28" s="150"/>
      <c r="J28" s="150"/>
      <c r="K28" s="150"/>
      <c r="L28" s="150" t="s">
        <v>15712</v>
      </c>
      <c r="M28" s="150" t="s">
        <v>1788</v>
      </c>
      <c r="N28" s="150" t="s">
        <v>15713</v>
      </c>
      <c r="O28" s="131"/>
      <c r="P28" s="131"/>
      <c r="Q28" s="131"/>
      <c r="R28" s="131"/>
      <c r="S28" s="131"/>
      <c r="T28" s="131"/>
      <c r="U28" s="131" t="str">
        <f t="shared" si="8"/>
        <v>K-C6</v>
      </c>
      <c r="V28" s="131"/>
      <c r="W28" s="131"/>
      <c r="X28" s="131"/>
      <c r="Y28" s="131"/>
      <c r="Z28" s="131"/>
      <c r="AA28" s="131"/>
      <c r="AB28" s="131" t="s">
        <v>600</v>
      </c>
      <c r="AC28" s="208" t="str">
        <f>VLOOKUP(AB28,[1]TONG_SL!$A$1:$C$65536,2,0)</f>
        <v>Tai heo sốt thái 250g</v>
      </c>
      <c r="AD28" s="131"/>
      <c r="AE28" s="208" t="str">
        <f t="shared" si="9"/>
        <v>K-C6</v>
      </c>
      <c r="AF28" s="131"/>
      <c r="AG28" s="208" t="str">
        <f t="shared" si="10"/>
        <v>632</v>
      </c>
      <c r="AH28" s="208" t="str">
        <f t="shared" si="11"/>
        <v>156</v>
      </c>
      <c r="AI28" s="208" t="str">
        <f>VLOOKUP($AB28,[1]TONG_SL!$A$1:$D$65536,3,0)</f>
        <v>Hộp</v>
      </c>
      <c r="AJ28" s="108">
        <v>1</v>
      </c>
      <c r="AK28" s="260">
        <f>IFERROR(VLOOKUP(AB28,[1]Gia_HD_XI_SPL!$A$1:$C$65536,3,0),0)</f>
        <v>32.5</v>
      </c>
      <c r="AL28" s="131"/>
      <c r="AM28" s="131"/>
      <c r="AN28" s="131"/>
      <c r="AO28" s="131"/>
      <c r="AP28" s="131"/>
      <c r="AQ28" s="131"/>
      <c r="AR28" s="131"/>
      <c r="AS28" s="131"/>
      <c r="AT28" s="131"/>
      <c r="AU28" s="131"/>
      <c r="AV28" s="131"/>
      <c r="AW28" s="131"/>
      <c r="AX28" s="131"/>
      <c r="AY28" s="131"/>
    </row>
    <row r="29" spans="1:51" ht="15.75" x14ac:dyDescent="0.25">
      <c r="A29" s="131"/>
      <c r="B29" s="131"/>
      <c r="C29" s="278">
        <v>46118</v>
      </c>
      <c r="D29" s="278">
        <v>46118</v>
      </c>
      <c r="E29" s="277" t="s">
        <v>15716</v>
      </c>
      <c r="F29" s="277"/>
      <c r="G29" s="277"/>
      <c r="H29" s="150" t="s">
        <v>10788</v>
      </c>
      <c r="I29" s="150"/>
      <c r="J29" s="150"/>
      <c r="K29" s="150"/>
      <c r="L29" s="150" t="s">
        <v>15712</v>
      </c>
      <c r="M29" s="150" t="s">
        <v>1788</v>
      </c>
      <c r="N29" s="150" t="s">
        <v>15713</v>
      </c>
      <c r="O29" s="131"/>
      <c r="P29" s="131"/>
      <c r="Q29" s="131"/>
      <c r="R29" s="131"/>
      <c r="S29" s="131"/>
      <c r="T29" s="131"/>
      <c r="U29" s="131" t="str">
        <f t="shared" si="8"/>
        <v>K-C6</v>
      </c>
      <c r="V29" s="131"/>
      <c r="W29" s="131"/>
      <c r="X29" s="131"/>
      <c r="Y29" s="131"/>
      <c r="Z29" s="131"/>
      <c r="AA29" s="131"/>
      <c r="AB29" s="131" t="s">
        <v>563</v>
      </c>
      <c r="AC29" s="208" t="str">
        <f>VLOOKUP(AB29,[1]TONG_SL!$A$1:$C$65536,2,0)</f>
        <v>Chân gà sả tắc 150g</v>
      </c>
      <c r="AD29" s="131"/>
      <c r="AE29" s="208" t="str">
        <f t="shared" si="9"/>
        <v>K-C6</v>
      </c>
      <c r="AF29" s="131"/>
      <c r="AG29" s="208" t="str">
        <f t="shared" si="10"/>
        <v>632</v>
      </c>
      <c r="AH29" s="208" t="str">
        <f t="shared" si="11"/>
        <v>156</v>
      </c>
      <c r="AI29" s="208" t="str">
        <f>VLOOKUP($AB29,[1]TONG_SL!$A$1:$D$65536,3,0)</f>
        <v>Túi</v>
      </c>
      <c r="AJ29" s="108">
        <v>1</v>
      </c>
      <c r="AK29" s="260">
        <f>IFERROR(VLOOKUP(AB29,[1]Gia_HD_XI_SPL!$A$1:$C$65536,3,0),0)</f>
        <v>22.5</v>
      </c>
      <c r="AL29" s="131"/>
      <c r="AM29" s="131"/>
      <c r="AN29" s="131"/>
      <c r="AO29" s="131"/>
      <c r="AP29" s="131"/>
      <c r="AQ29" s="131"/>
      <c r="AR29" s="131"/>
      <c r="AS29" s="131"/>
      <c r="AT29" s="131"/>
      <c r="AU29" s="131"/>
      <c r="AV29" s="131"/>
      <c r="AW29" s="131"/>
      <c r="AX29" s="131"/>
      <c r="AY29" s="131"/>
    </row>
    <row r="30" spans="1:51" ht="15.75" x14ac:dyDescent="0.25">
      <c r="A30" s="131"/>
      <c r="B30" s="131"/>
      <c r="C30" s="278">
        <v>46118</v>
      </c>
      <c r="D30" s="278">
        <v>46118</v>
      </c>
      <c r="E30" s="277" t="s">
        <v>15717</v>
      </c>
      <c r="F30" s="277"/>
      <c r="G30" s="277"/>
      <c r="H30" s="150" t="s">
        <v>11041</v>
      </c>
      <c r="I30" s="150"/>
      <c r="J30" s="150"/>
      <c r="K30" s="150"/>
      <c r="L30" s="150" t="s">
        <v>15712</v>
      </c>
      <c r="M30" s="150" t="s">
        <v>1788</v>
      </c>
      <c r="N30" s="150" t="s">
        <v>15713</v>
      </c>
      <c r="O30" s="131"/>
      <c r="P30" s="131"/>
      <c r="Q30" s="131"/>
      <c r="R30" s="131"/>
      <c r="S30" s="131"/>
      <c r="T30" s="131"/>
      <c r="U30" s="131" t="str">
        <f t="shared" si="8"/>
        <v>K-C6</v>
      </c>
      <c r="V30" s="131"/>
      <c r="W30" s="131"/>
      <c r="X30" s="131"/>
      <c r="Y30" s="131"/>
      <c r="Z30" s="131"/>
      <c r="AA30" s="131"/>
      <c r="AB30" s="131" t="s">
        <v>27</v>
      </c>
      <c r="AC30" s="208" t="str">
        <f>VLOOKUP(AB30,[1]TONG_SL!$A$1:$C$65536,2,0)</f>
        <v>Chân giò heo muối 300g</v>
      </c>
      <c r="AD30" s="131"/>
      <c r="AE30" s="208" t="str">
        <f t="shared" si="9"/>
        <v>K-C6</v>
      </c>
      <c r="AF30" s="131"/>
      <c r="AG30" s="208" t="str">
        <f t="shared" si="10"/>
        <v>632</v>
      </c>
      <c r="AH30" s="208" t="str">
        <f t="shared" si="11"/>
        <v>156</v>
      </c>
      <c r="AI30" s="208" t="str">
        <f>VLOOKUP($AB30,[1]TONG_SL!$A$1:$D$65536,3,0)</f>
        <v>Túi</v>
      </c>
      <c r="AJ30" s="108">
        <v>1</v>
      </c>
      <c r="AK30" s="260">
        <f>IFERROR(VLOOKUP(AB30,[1]Gia_HD_XI_SPL!$A$1:$C$65536,3,0),0)</f>
        <v>73.430999999999997</v>
      </c>
      <c r="AL30" s="131"/>
      <c r="AM30" s="131"/>
      <c r="AN30" s="131"/>
      <c r="AO30" s="131"/>
      <c r="AP30" s="131"/>
      <c r="AQ30" s="131"/>
      <c r="AR30" s="131"/>
      <c r="AS30" s="131"/>
      <c r="AT30" s="131"/>
      <c r="AU30" s="131"/>
      <c r="AV30" s="131"/>
      <c r="AW30" s="131"/>
      <c r="AX30" s="131"/>
      <c r="AY30" s="131"/>
    </row>
    <row r="31" spans="1:51" ht="15.75" x14ac:dyDescent="0.25">
      <c r="A31" s="131"/>
      <c r="B31" s="131"/>
      <c r="C31" s="278">
        <v>46118</v>
      </c>
      <c r="D31" s="278">
        <v>46118</v>
      </c>
      <c r="E31" s="277" t="s">
        <v>15717</v>
      </c>
      <c r="F31" s="277"/>
      <c r="G31" s="277"/>
      <c r="H31" s="150" t="s">
        <v>11041</v>
      </c>
      <c r="I31" s="150"/>
      <c r="J31" s="150"/>
      <c r="K31" s="150"/>
      <c r="L31" s="150" t="s">
        <v>15712</v>
      </c>
      <c r="M31" s="150" t="s">
        <v>1788</v>
      </c>
      <c r="N31" s="150" t="s">
        <v>15713</v>
      </c>
      <c r="O31" s="131"/>
      <c r="P31" s="131"/>
      <c r="Q31" s="131"/>
      <c r="R31" s="131"/>
      <c r="S31" s="131"/>
      <c r="T31" s="131"/>
      <c r="U31" s="131" t="str">
        <f t="shared" si="8"/>
        <v>K-C6</v>
      </c>
      <c r="V31" s="131"/>
      <c r="W31" s="131"/>
      <c r="X31" s="131"/>
      <c r="Y31" s="131"/>
      <c r="Z31" s="131"/>
      <c r="AA31" s="131"/>
      <c r="AB31" s="131" t="s">
        <v>34</v>
      </c>
      <c r="AC31" s="208" t="str">
        <f>VLOOKUP(AB31,[1]TONG_SL!$A$1:$C$65536,2,0)</f>
        <v>Tai heo muối 200g</v>
      </c>
      <c r="AD31" s="131"/>
      <c r="AE31" s="208" t="str">
        <f t="shared" si="9"/>
        <v>K-C6</v>
      </c>
      <c r="AF31" s="131"/>
      <c r="AG31" s="208" t="str">
        <f t="shared" si="10"/>
        <v>632</v>
      </c>
      <c r="AH31" s="208" t="str">
        <f t="shared" si="11"/>
        <v>156</v>
      </c>
      <c r="AI31" s="208" t="str">
        <f>VLOOKUP($AB31,[1]TONG_SL!$A$1:$D$65536,3,0)</f>
        <v>Túi</v>
      </c>
      <c r="AJ31" s="108">
        <v>2</v>
      </c>
      <c r="AK31" s="260">
        <f>IFERROR(VLOOKUP(AB31,[1]Gia_HD_XI_SPL!$A$1:$C$65536,3,0),0)</f>
        <v>55.594999999999999</v>
      </c>
      <c r="AL31" s="131"/>
      <c r="AM31" s="131"/>
      <c r="AN31" s="131"/>
      <c r="AO31" s="131"/>
      <c r="AP31" s="131"/>
      <c r="AQ31" s="131"/>
      <c r="AR31" s="131"/>
      <c r="AS31" s="131"/>
      <c r="AT31" s="131"/>
      <c r="AU31" s="131"/>
      <c r="AV31" s="131"/>
      <c r="AW31" s="131"/>
      <c r="AX31" s="131"/>
      <c r="AY31" s="131"/>
    </row>
    <row r="32" spans="1:51" ht="15.75" x14ac:dyDescent="0.25">
      <c r="A32" s="131"/>
      <c r="B32" s="131"/>
      <c r="C32" s="278">
        <v>46118</v>
      </c>
      <c r="D32" s="278">
        <v>46118</v>
      </c>
      <c r="E32" s="277" t="s">
        <v>15718</v>
      </c>
      <c r="F32" s="277"/>
      <c r="G32" s="277"/>
      <c r="H32" s="302" t="s">
        <v>10782</v>
      </c>
      <c r="I32" s="150"/>
      <c r="J32" s="150"/>
      <c r="K32" s="150"/>
      <c r="L32" s="150" t="s">
        <v>15712</v>
      </c>
      <c r="M32" s="150" t="s">
        <v>1788</v>
      </c>
      <c r="N32" s="150" t="s">
        <v>15713</v>
      </c>
      <c r="O32" s="131"/>
      <c r="P32" s="131"/>
      <c r="Q32" s="131"/>
      <c r="R32" s="131"/>
      <c r="S32" s="131"/>
      <c r="T32" s="131"/>
      <c r="U32" s="131" t="str">
        <f t="shared" si="8"/>
        <v>K-C6</v>
      </c>
      <c r="V32" s="131"/>
      <c r="W32" s="131"/>
      <c r="X32" s="131"/>
      <c r="Y32" s="131"/>
      <c r="Z32" s="131"/>
      <c r="AA32" s="131"/>
      <c r="AB32" s="131" t="s">
        <v>37</v>
      </c>
      <c r="AC32" s="208" t="str">
        <f>VLOOKUP(AB32,[1]TONG_SL!$A$1:$C$65536,2,0)</f>
        <v>Chả cốm 300g</v>
      </c>
      <c r="AD32" s="131"/>
      <c r="AE32" s="208" t="str">
        <f t="shared" si="9"/>
        <v>K-C6</v>
      </c>
      <c r="AF32" s="131"/>
      <c r="AG32" s="208" t="str">
        <f t="shared" si="10"/>
        <v>632</v>
      </c>
      <c r="AH32" s="208" t="str">
        <f t="shared" si="11"/>
        <v>156</v>
      </c>
      <c r="AI32" s="208" t="str">
        <f>VLOOKUP($AB32,[1]TONG_SL!$A$1:$D$65536,3,0)</f>
        <v>Túi</v>
      </c>
      <c r="AJ32" s="108">
        <v>2</v>
      </c>
      <c r="AK32" s="260">
        <f>IFERROR(VLOOKUP(AB32,[1]Gia_HD_XI_SPL!$A$1:$C$65536,3,0),0)</f>
        <v>74.25</v>
      </c>
      <c r="AL32" s="131"/>
      <c r="AM32" s="131"/>
      <c r="AN32" s="131"/>
      <c r="AO32" s="131"/>
      <c r="AP32" s="131"/>
      <c r="AQ32" s="131"/>
      <c r="AR32" s="131"/>
      <c r="AS32" s="131"/>
      <c r="AT32" s="131"/>
      <c r="AU32" s="131"/>
      <c r="AV32" s="131"/>
      <c r="AW32" s="131"/>
      <c r="AX32" s="131"/>
      <c r="AY32" s="131"/>
    </row>
    <row r="33" spans="1:51" ht="15.75" x14ac:dyDescent="0.25">
      <c r="A33" s="131"/>
      <c r="B33" s="131"/>
      <c r="C33" s="278">
        <v>46118</v>
      </c>
      <c r="D33" s="278">
        <v>46118</v>
      </c>
      <c r="E33" s="277" t="s">
        <v>15718</v>
      </c>
      <c r="F33" s="277"/>
      <c r="G33" s="277"/>
      <c r="H33" s="302" t="s">
        <v>10782</v>
      </c>
      <c r="I33" s="150"/>
      <c r="J33" s="150"/>
      <c r="K33" s="150"/>
      <c r="L33" s="150" t="s">
        <v>15712</v>
      </c>
      <c r="M33" s="150" t="s">
        <v>1788</v>
      </c>
      <c r="N33" s="150" t="s">
        <v>15713</v>
      </c>
      <c r="O33" s="131"/>
      <c r="P33" s="131"/>
      <c r="Q33" s="131"/>
      <c r="R33" s="131"/>
      <c r="S33" s="131"/>
      <c r="T33" s="131"/>
      <c r="U33" s="131" t="str">
        <f t="shared" si="8"/>
        <v>K-C6</v>
      </c>
      <c r="V33" s="131"/>
      <c r="W33" s="131"/>
      <c r="X33" s="131"/>
      <c r="Y33" s="131"/>
      <c r="Z33" s="131"/>
      <c r="AA33" s="131"/>
      <c r="AB33" s="131" t="s">
        <v>30</v>
      </c>
      <c r="AC33" s="208" t="str">
        <f>VLOOKUP(AB33,[1]TONG_SL!$A$1:$C$65536,2,0)</f>
        <v>Gà muối 500g</v>
      </c>
      <c r="AD33" s="131"/>
      <c r="AE33" s="208" t="str">
        <f t="shared" si="9"/>
        <v>K-C6</v>
      </c>
      <c r="AF33" s="131"/>
      <c r="AG33" s="208" t="str">
        <f t="shared" si="10"/>
        <v>632</v>
      </c>
      <c r="AH33" s="208" t="str">
        <f t="shared" si="11"/>
        <v>156</v>
      </c>
      <c r="AI33" s="208" t="str">
        <f>VLOOKUP($AB33,[1]TONG_SL!$A$1:$D$65536,3,0)</f>
        <v>Túi</v>
      </c>
      <c r="AJ33" s="108">
        <v>1</v>
      </c>
      <c r="AK33" s="260">
        <f>IFERROR(VLOOKUP(AB33,[1]Gia_HD_XI_SPL!$A$1:$C$65536,3,0),0)</f>
        <v>111.05800000000001</v>
      </c>
      <c r="AL33" s="131"/>
      <c r="AM33" s="131"/>
      <c r="AN33" s="131"/>
      <c r="AO33" s="131"/>
      <c r="AP33" s="131"/>
      <c r="AQ33" s="131"/>
      <c r="AR33" s="131"/>
      <c r="AS33" s="131"/>
      <c r="AT33" s="131"/>
      <c r="AU33" s="131"/>
      <c r="AV33" s="131"/>
      <c r="AW33" s="131"/>
      <c r="AX33" s="131"/>
      <c r="AY33" s="131"/>
    </row>
    <row r="34" spans="1:51" ht="15.75" x14ac:dyDescent="0.25">
      <c r="A34" s="131"/>
      <c r="B34" s="131"/>
      <c r="C34" s="278">
        <v>46118</v>
      </c>
      <c r="D34" s="278">
        <v>46118</v>
      </c>
      <c r="E34" s="277" t="s">
        <v>15718</v>
      </c>
      <c r="F34" s="277"/>
      <c r="G34" s="277"/>
      <c r="H34" s="302" t="s">
        <v>10782</v>
      </c>
      <c r="I34" s="150"/>
      <c r="J34" s="150"/>
      <c r="K34" s="150"/>
      <c r="L34" s="150" t="s">
        <v>15712</v>
      </c>
      <c r="M34" s="150" t="s">
        <v>1788</v>
      </c>
      <c r="N34" s="150" t="s">
        <v>15713</v>
      </c>
      <c r="O34" s="131"/>
      <c r="P34" s="131"/>
      <c r="Q34" s="131"/>
      <c r="R34" s="131"/>
      <c r="S34" s="131"/>
      <c r="T34" s="131"/>
      <c r="U34" s="131" t="str">
        <f t="shared" si="8"/>
        <v>K-C6</v>
      </c>
      <c r="V34" s="131"/>
      <c r="W34" s="131"/>
      <c r="X34" s="131"/>
      <c r="Y34" s="131"/>
      <c r="Z34" s="131"/>
      <c r="AA34" s="131"/>
      <c r="AB34" s="242" t="s">
        <v>15250</v>
      </c>
      <c r="AC34" s="208" t="str">
        <f>VLOOKUP(AB34,[1]TONG_SL!$A$1:$C$65536,2,0)</f>
        <v>Chân giò heo muối vị Tayaki 450g</v>
      </c>
      <c r="AD34" s="131"/>
      <c r="AE34" s="208" t="str">
        <f t="shared" si="9"/>
        <v>K-C6</v>
      </c>
      <c r="AF34" s="131"/>
      <c r="AG34" s="208" t="str">
        <f t="shared" si="10"/>
        <v>632</v>
      </c>
      <c r="AH34" s="208" t="str">
        <f t="shared" si="11"/>
        <v>156</v>
      </c>
      <c r="AI34" s="208" t="str">
        <f>VLOOKUP($AB34,[1]TONG_SL!$A$1:$D$65536,3,0)</f>
        <v>Túi</v>
      </c>
      <c r="AJ34" s="108">
        <v>1</v>
      </c>
      <c r="AK34" s="260">
        <f>IFERROR(VLOOKUP(AB34,[1]Gia_HD_XI_SPL!$A$1:$C$65536,3,0),0)</f>
        <v>0</v>
      </c>
      <c r="AL34" s="131"/>
      <c r="AM34" s="131"/>
      <c r="AN34" s="131"/>
      <c r="AO34" s="131"/>
      <c r="AP34" s="131"/>
      <c r="AQ34" s="131"/>
      <c r="AR34" s="131"/>
      <c r="AS34" s="131"/>
      <c r="AT34" s="131"/>
      <c r="AU34" s="131"/>
      <c r="AV34" s="131"/>
      <c r="AW34" s="131"/>
      <c r="AX34" s="131"/>
      <c r="AY34" s="131"/>
    </row>
    <row r="35" spans="1:51" ht="15.75" x14ac:dyDescent="0.25">
      <c r="A35" s="131"/>
      <c r="B35" s="131"/>
      <c r="C35" s="278">
        <v>46118</v>
      </c>
      <c r="D35" s="278">
        <v>46118</v>
      </c>
      <c r="E35" s="277" t="s">
        <v>15719</v>
      </c>
      <c r="F35" s="277"/>
      <c r="G35" s="277"/>
      <c r="H35" s="150" t="s">
        <v>1769</v>
      </c>
      <c r="I35" s="150"/>
      <c r="J35" s="150"/>
      <c r="K35" s="150"/>
      <c r="L35" s="150" t="s">
        <v>15357</v>
      </c>
      <c r="M35" s="150" t="s">
        <v>1769</v>
      </c>
      <c r="N35" s="150" t="s">
        <v>7186</v>
      </c>
      <c r="O35" s="131"/>
      <c r="P35" s="131"/>
      <c r="Q35" s="131"/>
      <c r="R35" s="131"/>
      <c r="S35" s="131"/>
      <c r="T35" s="131"/>
      <c r="U35" s="131" t="str">
        <f t="shared" si="8"/>
        <v>K-C6</v>
      </c>
      <c r="V35" s="131"/>
      <c r="W35" s="131"/>
      <c r="X35" s="131"/>
      <c r="Y35" s="131"/>
      <c r="Z35" s="131"/>
      <c r="AA35" s="131"/>
      <c r="AB35" s="131" t="s">
        <v>30</v>
      </c>
      <c r="AC35" s="208" t="str">
        <f>VLOOKUP(AB35,[1]TONG_SL!$A$1:$C$65536,2,0)</f>
        <v>Gà muối 500g</v>
      </c>
      <c r="AD35" s="131"/>
      <c r="AE35" s="208" t="str">
        <f t="shared" si="9"/>
        <v>K-C6</v>
      </c>
      <c r="AF35" s="131"/>
      <c r="AG35" s="208" t="str">
        <f t="shared" si="10"/>
        <v>632</v>
      </c>
      <c r="AH35" s="208" t="str">
        <f t="shared" si="11"/>
        <v>156</v>
      </c>
      <c r="AI35" s="208" t="str">
        <f>VLOOKUP($AB35,[1]TONG_SL!$A$1:$D$65536,3,0)</f>
        <v>Túi</v>
      </c>
      <c r="AJ35" s="108">
        <v>3</v>
      </c>
      <c r="AK35" s="260">
        <f>IFERROR(VLOOKUP(AB35,[1]Gia_HD_XI_SPL!$A$1:$C$65536,3,0),0)</f>
        <v>111.05800000000001</v>
      </c>
      <c r="AL35" s="131"/>
      <c r="AM35" s="131"/>
      <c r="AN35" s="131"/>
      <c r="AO35" s="131"/>
      <c r="AP35" s="131"/>
      <c r="AQ35" s="131"/>
      <c r="AR35" s="131"/>
      <c r="AS35" s="131"/>
      <c r="AT35" s="131"/>
      <c r="AU35" s="131"/>
      <c r="AV35" s="131"/>
      <c r="AW35" s="131"/>
      <c r="AX35" s="131"/>
      <c r="AY35" s="131"/>
    </row>
    <row r="36" spans="1:51" ht="15.75" x14ac:dyDescent="0.25">
      <c r="A36" s="131"/>
      <c r="B36" s="131"/>
      <c r="C36" s="278">
        <v>46118</v>
      </c>
      <c r="D36" s="278">
        <v>46118</v>
      </c>
      <c r="E36" s="277" t="s">
        <v>15719</v>
      </c>
      <c r="F36" s="277"/>
      <c r="G36" s="277"/>
      <c r="H36" s="150" t="s">
        <v>1769</v>
      </c>
      <c r="I36" s="150"/>
      <c r="J36" s="150"/>
      <c r="K36" s="150"/>
      <c r="L36" s="150" t="s">
        <v>15357</v>
      </c>
      <c r="M36" s="150" t="s">
        <v>1769</v>
      </c>
      <c r="N36" s="150" t="s">
        <v>7186</v>
      </c>
      <c r="O36" s="131"/>
      <c r="P36" s="131"/>
      <c r="Q36" s="131"/>
      <c r="R36" s="131"/>
      <c r="S36" s="131"/>
      <c r="T36" s="131"/>
      <c r="U36" s="131" t="str">
        <f t="shared" si="8"/>
        <v>K-C6</v>
      </c>
      <c r="V36" s="131"/>
      <c r="W36" s="131"/>
      <c r="X36" s="131"/>
      <c r="Y36" s="131"/>
      <c r="Z36" s="131"/>
      <c r="AA36" s="131"/>
      <c r="AB36" s="131" t="s">
        <v>34</v>
      </c>
      <c r="AC36" s="208" t="str">
        <f>VLOOKUP(AB36,[1]TONG_SL!$A$1:$C$65536,2,0)</f>
        <v>Tai heo muối 200g</v>
      </c>
      <c r="AD36" s="131"/>
      <c r="AE36" s="208" t="str">
        <f t="shared" si="9"/>
        <v>K-C6</v>
      </c>
      <c r="AF36" s="131"/>
      <c r="AG36" s="208" t="str">
        <f t="shared" si="10"/>
        <v>632</v>
      </c>
      <c r="AH36" s="208" t="str">
        <f t="shared" si="11"/>
        <v>156</v>
      </c>
      <c r="AI36" s="208" t="str">
        <f>VLOOKUP($AB36,[1]TONG_SL!$A$1:$D$65536,3,0)</f>
        <v>Túi</v>
      </c>
      <c r="AJ36" s="108">
        <v>1</v>
      </c>
      <c r="AK36" s="260">
        <f>IFERROR(VLOOKUP(AB36,[1]Gia_HD_XI_SPL!$A$1:$C$65536,3,0),0)</f>
        <v>55.594999999999999</v>
      </c>
      <c r="AL36" s="131"/>
      <c r="AM36" s="131"/>
      <c r="AN36" s="131"/>
      <c r="AO36" s="131"/>
      <c r="AP36" s="131"/>
      <c r="AQ36" s="131"/>
      <c r="AR36" s="131"/>
      <c r="AS36" s="131"/>
      <c r="AT36" s="131"/>
      <c r="AU36" s="131"/>
      <c r="AV36" s="131"/>
      <c r="AW36" s="131"/>
      <c r="AX36" s="131"/>
      <c r="AY36" s="131"/>
    </row>
    <row r="37" spans="1:51" ht="15.75" x14ac:dyDescent="0.25">
      <c r="A37" s="131"/>
      <c r="B37" s="131"/>
      <c r="C37" s="278">
        <v>46118</v>
      </c>
      <c r="D37" s="278">
        <v>46118</v>
      </c>
      <c r="E37" s="277" t="s">
        <v>15719</v>
      </c>
      <c r="F37" s="277"/>
      <c r="G37" s="277"/>
      <c r="H37" s="150" t="s">
        <v>1769</v>
      </c>
      <c r="I37" s="150"/>
      <c r="J37" s="150"/>
      <c r="K37" s="150"/>
      <c r="L37" s="150" t="s">
        <v>15357</v>
      </c>
      <c r="M37" s="150" t="s">
        <v>1769</v>
      </c>
      <c r="N37" s="150" t="s">
        <v>7186</v>
      </c>
      <c r="O37" s="131"/>
      <c r="P37" s="131"/>
      <c r="Q37" s="131"/>
      <c r="R37" s="131"/>
      <c r="S37" s="131"/>
      <c r="T37" s="131"/>
      <c r="U37" s="131" t="str">
        <f t="shared" si="8"/>
        <v>K-C6</v>
      </c>
      <c r="V37" s="131"/>
      <c r="W37" s="131"/>
      <c r="X37" s="131"/>
      <c r="Y37" s="131"/>
      <c r="Z37" s="131"/>
      <c r="AA37" s="131"/>
      <c r="AB37" s="131" t="s">
        <v>32</v>
      </c>
      <c r="AC37" s="208" t="str">
        <f>VLOOKUP(AB37,[1]TONG_SL!$A$1:$C$65536,2,0)</f>
        <v>Giò Tai Lưỡi Xào 250g</v>
      </c>
      <c r="AD37" s="131"/>
      <c r="AE37" s="208" t="str">
        <f t="shared" si="9"/>
        <v>K-C6</v>
      </c>
      <c r="AF37" s="131"/>
      <c r="AG37" s="208" t="str">
        <f t="shared" si="10"/>
        <v>632</v>
      </c>
      <c r="AH37" s="208" t="str">
        <f t="shared" si="11"/>
        <v>156</v>
      </c>
      <c r="AI37" s="208" t="str">
        <f>VLOOKUP($AB37,[1]TONG_SL!$A$1:$D$65536,3,0)</f>
        <v>Túi</v>
      </c>
      <c r="AJ37" s="108">
        <v>1</v>
      </c>
      <c r="AK37" s="260">
        <f>IFERROR(VLOOKUP(AB37,[1]Gia_HD_XI_SPL!$A$1:$C$65536,3,0),0)</f>
        <v>50.183</v>
      </c>
      <c r="AL37" s="131"/>
      <c r="AM37" s="131"/>
      <c r="AN37" s="131"/>
      <c r="AO37" s="131"/>
      <c r="AP37" s="131"/>
      <c r="AQ37" s="131"/>
      <c r="AR37" s="131"/>
      <c r="AS37" s="131"/>
      <c r="AT37" s="131"/>
      <c r="AU37" s="131"/>
      <c r="AV37" s="131"/>
      <c r="AW37" s="131"/>
      <c r="AX37" s="131"/>
      <c r="AY37" s="131"/>
    </row>
    <row r="38" spans="1:51" ht="15.75" x14ac:dyDescent="0.25">
      <c r="A38" s="131"/>
      <c r="B38" s="131"/>
      <c r="C38" s="278">
        <v>46118</v>
      </c>
      <c r="D38" s="278">
        <v>46118</v>
      </c>
      <c r="E38" s="277" t="s">
        <v>15719</v>
      </c>
      <c r="F38" s="277"/>
      <c r="G38" s="277"/>
      <c r="H38" s="150" t="s">
        <v>1769</v>
      </c>
      <c r="I38" s="150"/>
      <c r="J38" s="150"/>
      <c r="K38" s="150"/>
      <c r="L38" s="150" t="s">
        <v>15357</v>
      </c>
      <c r="M38" s="150" t="s">
        <v>1769</v>
      </c>
      <c r="N38" s="150" t="s">
        <v>7186</v>
      </c>
      <c r="O38" s="131"/>
      <c r="P38" s="131"/>
      <c r="Q38" s="131"/>
      <c r="R38" s="131"/>
      <c r="S38" s="131"/>
      <c r="T38" s="131"/>
      <c r="U38" s="131" t="str">
        <f t="shared" si="8"/>
        <v>K-C6</v>
      </c>
      <c r="V38" s="131"/>
      <c r="W38" s="131"/>
      <c r="X38" s="131"/>
      <c r="Y38" s="131"/>
      <c r="Z38" s="131"/>
      <c r="AA38" s="131"/>
      <c r="AB38" s="131" t="s">
        <v>37</v>
      </c>
      <c r="AC38" s="208" t="str">
        <f>VLOOKUP(AB38,[1]TONG_SL!$A$1:$C$65536,2,0)</f>
        <v>Chả cốm 300g</v>
      </c>
      <c r="AD38" s="131"/>
      <c r="AE38" s="208" t="str">
        <f t="shared" si="9"/>
        <v>K-C6</v>
      </c>
      <c r="AF38" s="131"/>
      <c r="AG38" s="208" t="str">
        <f t="shared" si="10"/>
        <v>632</v>
      </c>
      <c r="AH38" s="208" t="str">
        <f t="shared" si="11"/>
        <v>156</v>
      </c>
      <c r="AI38" s="208" t="str">
        <f>VLOOKUP($AB38,[1]TONG_SL!$A$1:$D$65536,3,0)</f>
        <v>Túi</v>
      </c>
      <c r="AJ38" s="108">
        <v>1</v>
      </c>
      <c r="AK38" s="260">
        <f>IFERROR(VLOOKUP(AB38,[1]Gia_HD_XI_SPL!$A$1:$C$65536,3,0),0)</f>
        <v>74.25</v>
      </c>
      <c r="AL38" s="131"/>
      <c r="AM38" s="131"/>
      <c r="AN38" s="131"/>
      <c r="AO38" s="131"/>
      <c r="AP38" s="131"/>
      <c r="AQ38" s="131"/>
      <c r="AR38" s="131"/>
      <c r="AS38" s="131"/>
      <c r="AT38" s="131"/>
      <c r="AU38" s="131"/>
      <c r="AV38" s="131"/>
      <c r="AW38" s="131"/>
      <c r="AX38" s="131"/>
      <c r="AY38" s="131"/>
    </row>
    <row r="39" spans="1:51" ht="15.75" x14ac:dyDescent="0.25">
      <c r="A39" s="131"/>
      <c r="B39" s="131"/>
      <c r="C39" s="278">
        <v>46118</v>
      </c>
      <c r="D39" s="278">
        <v>46118</v>
      </c>
      <c r="E39" s="277" t="s">
        <v>15719</v>
      </c>
      <c r="F39" s="277"/>
      <c r="G39" s="277"/>
      <c r="H39" s="150" t="s">
        <v>1769</v>
      </c>
      <c r="I39" s="150"/>
      <c r="J39" s="150"/>
      <c r="K39" s="150"/>
      <c r="L39" s="150" t="s">
        <v>15357</v>
      </c>
      <c r="M39" s="150" t="s">
        <v>1769</v>
      </c>
      <c r="N39" s="150" t="s">
        <v>7186</v>
      </c>
      <c r="O39" s="131"/>
      <c r="P39" s="131"/>
      <c r="Q39" s="131"/>
      <c r="R39" s="131"/>
      <c r="S39" s="131"/>
      <c r="T39" s="131"/>
      <c r="U39" s="131" t="str">
        <f t="shared" si="8"/>
        <v>K-C6</v>
      </c>
      <c r="V39" s="131"/>
      <c r="W39" s="131"/>
      <c r="X39" s="131"/>
      <c r="Y39" s="131"/>
      <c r="Z39" s="131"/>
      <c r="AA39" s="131"/>
      <c r="AB39" s="131" t="s">
        <v>27</v>
      </c>
      <c r="AC39" s="208" t="str">
        <f>VLOOKUP(AB39,[1]TONG_SL!$A$1:$C$65536,2,0)</f>
        <v>Chân giò heo muối 300g</v>
      </c>
      <c r="AD39" s="131"/>
      <c r="AE39" s="208" t="str">
        <f t="shared" si="9"/>
        <v>K-C6</v>
      </c>
      <c r="AF39" s="131"/>
      <c r="AG39" s="208" t="str">
        <f t="shared" si="10"/>
        <v>632</v>
      </c>
      <c r="AH39" s="208" t="str">
        <f t="shared" si="11"/>
        <v>156</v>
      </c>
      <c r="AI39" s="208" t="str">
        <f>VLOOKUP($AB39,[1]TONG_SL!$A$1:$D$65536,3,0)</f>
        <v>Túi</v>
      </c>
      <c r="AJ39" s="108">
        <v>1</v>
      </c>
      <c r="AK39" s="260">
        <f>IFERROR(VLOOKUP(AB39,[1]Gia_HD_XI_SPL!$A$1:$C$65536,3,0),0)</f>
        <v>73.430999999999997</v>
      </c>
      <c r="AL39" s="131"/>
      <c r="AM39" s="131"/>
      <c r="AN39" s="131"/>
      <c r="AO39" s="131"/>
      <c r="AP39" s="131"/>
      <c r="AQ39" s="131"/>
      <c r="AR39" s="131"/>
      <c r="AS39" s="131"/>
      <c r="AT39" s="131"/>
      <c r="AU39" s="131"/>
      <c r="AV39" s="131"/>
      <c r="AW39" s="131"/>
      <c r="AX39" s="131"/>
      <c r="AY39" s="131"/>
    </row>
    <row r="40" spans="1:51" ht="15.75" x14ac:dyDescent="0.25">
      <c r="A40" s="131"/>
      <c r="B40" s="131"/>
      <c r="C40" s="278">
        <v>46118</v>
      </c>
      <c r="D40" s="278">
        <v>46118</v>
      </c>
      <c r="E40" s="277" t="s">
        <v>15719</v>
      </c>
      <c r="F40" s="277"/>
      <c r="G40" s="277"/>
      <c r="H40" s="150" t="s">
        <v>1769</v>
      </c>
      <c r="I40" s="150"/>
      <c r="J40" s="150"/>
      <c r="K40" s="150"/>
      <c r="L40" s="150" t="s">
        <v>15357</v>
      </c>
      <c r="M40" s="150" t="s">
        <v>1769</v>
      </c>
      <c r="N40" s="150" t="s">
        <v>7186</v>
      </c>
      <c r="O40" s="131"/>
      <c r="P40" s="131"/>
      <c r="Q40" s="131"/>
      <c r="R40" s="131"/>
      <c r="S40" s="131"/>
      <c r="T40" s="131"/>
      <c r="U40" s="131" t="str">
        <f t="shared" si="8"/>
        <v>K-C6</v>
      </c>
      <c r="V40" s="131"/>
      <c r="W40" s="131"/>
      <c r="X40" s="131"/>
      <c r="Y40" s="131"/>
      <c r="Z40" s="131"/>
      <c r="AA40" s="131"/>
      <c r="AB40" s="131" t="s">
        <v>542</v>
      </c>
      <c r="AC40" s="208" t="str">
        <f>VLOOKUP(AB40,[1]TONG_SL!$A$1:$C$65536,2,0)</f>
        <v>Chân giò heo muối 500g</v>
      </c>
      <c r="AD40" s="131"/>
      <c r="AE40" s="208" t="str">
        <f t="shared" si="9"/>
        <v>K-C6</v>
      </c>
      <c r="AF40" s="131"/>
      <c r="AG40" s="208" t="str">
        <f t="shared" si="10"/>
        <v>632</v>
      </c>
      <c r="AH40" s="208" t="str">
        <f t="shared" si="11"/>
        <v>156</v>
      </c>
      <c r="AI40" s="208" t="str">
        <f>VLOOKUP($AB40,[1]TONG_SL!$A$1:$D$65536,3,0)</f>
        <v>Túi</v>
      </c>
      <c r="AJ40" s="108">
        <v>2</v>
      </c>
      <c r="AK40" s="260">
        <f>IFERROR(VLOOKUP(AB40,[1]Gia_HD_XI_SPL!$A$1:$C$65536,3,0),0)</f>
        <v>119.066</v>
      </c>
      <c r="AL40" s="131"/>
      <c r="AM40" s="131"/>
      <c r="AN40" s="131"/>
      <c r="AO40" s="131"/>
      <c r="AP40" s="131"/>
      <c r="AQ40" s="131"/>
      <c r="AR40" s="131"/>
      <c r="AS40" s="131"/>
      <c r="AT40" s="131"/>
      <c r="AU40" s="131"/>
      <c r="AV40" s="131"/>
      <c r="AW40" s="131"/>
      <c r="AX40" s="131"/>
      <c r="AY40" s="131"/>
    </row>
    <row r="41" spans="1:51" ht="15.75" x14ac:dyDescent="0.25">
      <c r="A41" s="131"/>
      <c r="B41" s="131"/>
      <c r="C41" s="279">
        <v>46119</v>
      </c>
      <c r="D41" s="279">
        <v>46119</v>
      </c>
      <c r="E41" s="150" t="s">
        <v>15720</v>
      </c>
      <c r="F41" s="150"/>
      <c r="G41" s="150"/>
      <c r="H41" s="150" t="s">
        <v>15038</v>
      </c>
      <c r="I41" s="150"/>
      <c r="J41" s="150"/>
      <c r="K41" s="150"/>
      <c r="L41" s="295" t="s">
        <v>15359</v>
      </c>
      <c r="M41" s="295" t="s">
        <v>1769</v>
      </c>
      <c r="N41" s="295" t="s">
        <v>7289</v>
      </c>
      <c r="O41" s="131"/>
      <c r="P41" s="131"/>
      <c r="Q41" s="131"/>
      <c r="R41" s="131"/>
      <c r="S41" s="131"/>
      <c r="T41" s="131"/>
      <c r="U41" s="131" t="str">
        <f t="shared" si="8"/>
        <v>K-C6</v>
      </c>
      <c r="V41" s="131"/>
      <c r="W41" s="131"/>
      <c r="X41" s="131"/>
      <c r="Y41" s="131"/>
      <c r="Z41" s="131"/>
      <c r="AA41" s="131"/>
      <c r="AB41" s="131" t="s">
        <v>30</v>
      </c>
      <c r="AC41" s="208" t="str">
        <f>VLOOKUP(AB41,[1]TONG_SL!$A$1:$C$65536,2,0)</f>
        <v>Gà muối 500g</v>
      </c>
      <c r="AD41" s="131"/>
      <c r="AE41" s="208" t="str">
        <f t="shared" si="9"/>
        <v>K-C6</v>
      </c>
      <c r="AF41" s="131"/>
      <c r="AG41" s="208" t="str">
        <f t="shared" si="10"/>
        <v>632</v>
      </c>
      <c r="AH41" s="208" t="str">
        <f t="shared" si="11"/>
        <v>156</v>
      </c>
      <c r="AI41" s="208" t="str">
        <f>VLOOKUP($AB41,[1]TONG_SL!$A$1:$D$65536,3,0)</f>
        <v>Túi</v>
      </c>
      <c r="AJ41" s="108">
        <v>1</v>
      </c>
      <c r="AK41" s="280">
        <f>IFERROR(VLOOKUP(AB41,[1]Gia_HD_XI_SPL!$A$1:$C$65536,3,0),0)</f>
        <v>111.05800000000001</v>
      </c>
      <c r="AL41" s="131"/>
      <c r="AM41" s="131"/>
      <c r="AN41" s="131"/>
      <c r="AO41" s="131"/>
      <c r="AP41" s="131"/>
      <c r="AQ41" s="131"/>
      <c r="AR41" s="131"/>
      <c r="AS41" s="131"/>
      <c r="AT41" s="131"/>
      <c r="AU41" s="131"/>
      <c r="AV41" s="131"/>
      <c r="AW41" s="131"/>
      <c r="AX41" s="131"/>
      <c r="AY41" s="131"/>
    </row>
    <row r="42" spans="1:51" ht="15.75" x14ac:dyDescent="0.25">
      <c r="A42" s="131"/>
      <c r="B42" s="131"/>
      <c r="C42" s="278">
        <v>46119</v>
      </c>
      <c r="D42" s="278">
        <v>46119</v>
      </c>
      <c r="E42" s="277" t="s">
        <v>15759</v>
      </c>
      <c r="F42" s="277"/>
      <c r="G42" s="277"/>
      <c r="H42" s="150" t="s">
        <v>1769</v>
      </c>
      <c r="I42" s="150"/>
      <c r="J42" s="150"/>
      <c r="K42" s="150"/>
      <c r="L42" s="150" t="s">
        <v>15357</v>
      </c>
      <c r="M42" s="150" t="s">
        <v>1769</v>
      </c>
      <c r="N42" s="150" t="s">
        <v>7186</v>
      </c>
      <c r="O42" s="131"/>
      <c r="P42" s="131"/>
      <c r="Q42" s="131"/>
      <c r="R42" s="131"/>
      <c r="S42" s="131"/>
      <c r="T42" s="131"/>
      <c r="U42" s="131" t="str">
        <f t="shared" si="8"/>
        <v>K-C6</v>
      </c>
      <c r="V42" s="131"/>
      <c r="W42" s="131"/>
      <c r="X42" s="131"/>
      <c r="Y42" s="131"/>
      <c r="Z42" s="131"/>
      <c r="AA42" s="131"/>
      <c r="AB42" s="131" t="s">
        <v>30</v>
      </c>
      <c r="AC42" s="208" t="str">
        <f>VLOOKUP(AB42,[1]TONG_SL!$A$1:$C$65536,2,0)</f>
        <v>Gà muối 500g</v>
      </c>
      <c r="AD42" s="131"/>
      <c r="AE42" s="208" t="str">
        <f t="shared" ref="AE42:AE47" si="12">IF($C42&lt;&gt;"","K-C6","")</f>
        <v>K-C6</v>
      </c>
      <c r="AF42" s="131"/>
      <c r="AG42" s="208" t="str">
        <f t="shared" ref="AG42:AG47" si="13">IF($C42&lt;&gt;"","632","")</f>
        <v>632</v>
      </c>
      <c r="AH42" s="208" t="str">
        <f t="shared" ref="AH42:AH47" si="14">IF($C42&lt;&gt;"","156","")</f>
        <v>156</v>
      </c>
      <c r="AI42" s="208" t="str">
        <f>VLOOKUP($AB42,[1]TONG_SL!$A$1:$D$65536,3,0)</f>
        <v>Túi</v>
      </c>
      <c r="AJ42" s="108">
        <v>4</v>
      </c>
      <c r="AK42" s="260">
        <f>IFERROR(VLOOKUP(AB42,[1]Gia_HD_XI_SPL!$A$1:$C$65536,3,0),0)</f>
        <v>111.05800000000001</v>
      </c>
      <c r="AL42" s="131"/>
      <c r="AM42" s="131"/>
      <c r="AN42" s="131"/>
      <c r="AO42" s="131"/>
      <c r="AP42" s="131"/>
      <c r="AQ42" s="131"/>
      <c r="AR42" s="131"/>
      <c r="AS42" s="131"/>
      <c r="AT42" s="131"/>
      <c r="AU42" s="131"/>
      <c r="AV42" s="131"/>
      <c r="AW42" s="131"/>
      <c r="AX42" s="131"/>
      <c r="AY42" s="131"/>
    </row>
    <row r="43" spans="1:51" ht="15.75" x14ac:dyDescent="0.25">
      <c r="A43" s="131"/>
      <c r="B43" s="131"/>
      <c r="C43" s="278">
        <v>46119</v>
      </c>
      <c r="D43" s="278">
        <v>46119</v>
      </c>
      <c r="E43" s="277" t="s">
        <v>15759</v>
      </c>
      <c r="F43" s="277"/>
      <c r="G43" s="277"/>
      <c r="H43" s="150" t="s">
        <v>1769</v>
      </c>
      <c r="I43" s="150"/>
      <c r="J43" s="150"/>
      <c r="K43" s="150"/>
      <c r="L43" s="150" t="s">
        <v>15357</v>
      </c>
      <c r="M43" s="150" t="s">
        <v>1769</v>
      </c>
      <c r="N43" s="150" t="s">
        <v>7186</v>
      </c>
      <c r="O43" s="131"/>
      <c r="P43" s="131"/>
      <c r="Q43" s="131"/>
      <c r="R43" s="131"/>
      <c r="S43" s="131"/>
      <c r="T43" s="131"/>
      <c r="U43" s="131" t="str">
        <f t="shared" si="8"/>
        <v>K-C6</v>
      </c>
      <c r="V43" s="131"/>
      <c r="W43" s="131"/>
      <c r="X43" s="131"/>
      <c r="Y43" s="131"/>
      <c r="Z43" s="131"/>
      <c r="AA43" s="131"/>
      <c r="AB43" s="131" t="s">
        <v>37</v>
      </c>
      <c r="AC43" s="208" t="str">
        <f>VLOOKUP(AB43,[1]TONG_SL!$A$1:$C$65536,2,0)</f>
        <v>Chả cốm 300g</v>
      </c>
      <c r="AD43" s="131"/>
      <c r="AE43" s="208" t="str">
        <f t="shared" si="12"/>
        <v>K-C6</v>
      </c>
      <c r="AF43" s="131"/>
      <c r="AG43" s="208" t="str">
        <f t="shared" si="13"/>
        <v>632</v>
      </c>
      <c r="AH43" s="208" t="str">
        <f t="shared" si="14"/>
        <v>156</v>
      </c>
      <c r="AI43" s="208" t="str">
        <f>VLOOKUP($AB43,[1]TONG_SL!$A$1:$D$65536,3,0)</f>
        <v>Túi</v>
      </c>
      <c r="AJ43" s="108">
        <v>1</v>
      </c>
      <c r="AK43" s="260">
        <f>IFERROR(VLOOKUP(AB43,[1]Gia_HD_XI_SPL!$A$1:$C$65536,3,0),0)</f>
        <v>74.25</v>
      </c>
      <c r="AL43" s="131"/>
      <c r="AM43" s="131"/>
      <c r="AN43" s="131"/>
      <c r="AO43" s="131"/>
      <c r="AP43" s="131"/>
      <c r="AQ43" s="131"/>
      <c r="AR43" s="131"/>
      <c r="AS43" s="131"/>
      <c r="AT43" s="131"/>
      <c r="AU43" s="131"/>
      <c r="AV43" s="131"/>
      <c r="AW43" s="131"/>
      <c r="AX43" s="131"/>
      <c r="AY43" s="131"/>
    </row>
    <row r="44" spans="1:51" ht="15.75" x14ac:dyDescent="0.25">
      <c r="A44" s="131"/>
      <c r="B44" s="131"/>
      <c r="C44" s="278">
        <v>46119</v>
      </c>
      <c r="D44" s="278">
        <v>46119</v>
      </c>
      <c r="E44" s="277" t="s">
        <v>15759</v>
      </c>
      <c r="F44" s="277"/>
      <c r="G44" s="277"/>
      <c r="H44" s="150" t="s">
        <v>1769</v>
      </c>
      <c r="I44" s="150"/>
      <c r="J44" s="150"/>
      <c r="K44" s="150"/>
      <c r="L44" s="150" t="s">
        <v>15357</v>
      </c>
      <c r="M44" s="150" t="s">
        <v>1769</v>
      </c>
      <c r="N44" s="150" t="s">
        <v>7186</v>
      </c>
      <c r="O44" s="131"/>
      <c r="P44" s="131"/>
      <c r="Q44" s="131"/>
      <c r="R44" s="131"/>
      <c r="S44" s="131"/>
      <c r="T44" s="131"/>
      <c r="U44" s="131" t="str">
        <f t="shared" si="8"/>
        <v>K-C6</v>
      </c>
      <c r="V44" s="131"/>
      <c r="W44" s="131"/>
      <c r="X44" s="131"/>
      <c r="Y44" s="131"/>
      <c r="Z44" s="131"/>
      <c r="AA44" s="131"/>
      <c r="AB44" s="131" t="s">
        <v>32</v>
      </c>
      <c r="AC44" s="208" t="str">
        <f>VLOOKUP(AB44,[1]TONG_SL!$A$1:$C$65536,2,0)</f>
        <v>Giò Tai Lưỡi Xào 250g</v>
      </c>
      <c r="AD44" s="131"/>
      <c r="AE44" s="208" t="str">
        <f t="shared" si="12"/>
        <v>K-C6</v>
      </c>
      <c r="AF44" s="131"/>
      <c r="AG44" s="208" t="str">
        <f t="shared" si="13"/>
        <v>632</v>
      </c>
      <c r="AH44" s="208" t="str">
        <f t="shared" si="14"/>
        <v>156</v>
      </c>
      <c r="AI44" s="208" t="str">
        <f>VLOOKUP($AB44,[1]TONG_SL!$A$1:$D$65536,3,0)</f>
        <v>Túi</v>
      </c>
      <c r="AJ44" s="108">
        <v>1</v>
      </c>
      <c r="AK44" s="260">
        <f>IFERROR(VLOOKUP(AB44,[1]Gia_HD_XI_SPL!$A$1:$C$65536,3,0),0)</f>
        <v>50.183</v>
      </c>
      <c r="AL44" s="131"/>
      <c r="AM44" s="131"/>
      <c r="AN44" s="131"/>
      <c r="AO44" s="131"/>
      <c r="AP44" s="131"/>
      <c r="AQ44" s="131"/>
      <c r="AR44" s="131"/>
      <c r="AS44" s="131"/>
      <c r="AT44" s="131"/>
      <c r="AU44" s="131"/>
      <c r="AV44" s="131"/>
      <c r="AW44" s="131"/>
      <c r="AX44" s="131"/>
      <c r="AY44" s="131"/>
    </row>
    <row r="45" spans="1:51" ht="15.75" x14ac:dyDescent="0.25">
      <c r="A45" s="131"/>
      <c r="B45" s="131"/>
      <c r="C45" s="278">
        <v>46119</v>
      </c>
      <c r="D45" s="278">
        <v>46119</v>
      </c>
      <c r="E45" s="277" t="s">
        <v>15759</v>
      </c>
      <c r="F45" s="277"/>
      <c r="G45" s="277"/>
      <c r="H45" s="150" t="s">
        <v>1769</v>
      </c>
      <c r="I45" s="150"/>
      <c r="J45" s="150"/>
      <c r="K45" s="150"/>
      <c r="L45" s="150" t="s">
        <v>15357</v>
      </c>
      <c r="M45" s="150" t="s">
        <v>1769</v>
      </c>
      <c r="N45" s="150" t="s">
        <v>7186</v>
      </c>
      <c r="O45" s="131"/>
      <c r="P45" s="131"/>
      <c r="Q45" s="131"/>
      <c r="R45" s="131"/>
      <c r="S45" s="131"/>
      <c r="T45" s="131"/>
      <c r="U45" s="131" t="str">
        <f t="shared" si="8"/>
        <v>K-C6</v>
      </c>
      <c r="V45" s="131"/>
      <c r="W45" s="131"/>
      <c r="X45" s="131"/>
      <c r="Y45" s="131"/>
      <c r="Z45" s="131"/>
      <c r="AA45" s="131"/>
      <c r="AB45" s="131" t="s">
        <v>48</v>
      </c>
      <c r="AC45" s="208" t="str">
        <f>VLOOKUP(AB45,[1]TONG_SL!$A$1:$C$65536,2,0)</f>
        <v>Mọc Nấm Hương 250g</v>
      </c>
      <c r="AD45" s="131"/>
      <c r="AE45" s="208" t="str">
        <f t="shared" si="12"/>
        <v>K-C6</v>
      </c>
      <c r="AF45" s="131"/>
      <c r="AG45" s="208" t="str">
        <f t="shared" si="13"/>
        <v>632</v>
      </c>
      <c r="AH45" s="208" t="str">
        <f t="shared" si="14"/>
        <v>156</v>
      </c>
      <c r="AI45" s="208" t="str">
        <f>VLOOKUP($AB45,[1]TONG_SL!$A$1:$D$65536,3,0)</f>
        <v>Túi</v>
      </c>
      <c r="AJ45" s="108">
        <v>1</v>
      </c>
      <c r="AK45" s="260">
        <f>IFERROR(VLOOKUP(AB45,[1]Gia_HD_XI_SPL!$A$1:$C$65536,3,0),0)</f>
        <v>46</v>
      </c>
      <c r="AL45" s="131"/>
      <c r="AM45" s="131"/>
      <c r="AN45" s="131"/>
      <c r="AO45" s="131"/>
      <c r="AP45" s="131"/>
      <c r="AQ45" s="131"/>
      <c r="AR45" s="131"/>
      <c r="AS45" s="131"/>
      <c r="AT45" s="131"/>
      <c r="AU45" s="131"/>
      <c r="AV45" s="131"/>
      <c r="AW45" s="131"/>
      <c r="AX45" s="131"/>
      <c r="AY45" s="131"/>
    </row>
    <row r="46" spans="1:51" ht="15.75" x14ac:dyDescent="0.25">
      <c r="A46" s="131"/>
      <c r="B46" s="131"/>
      <c r="C46" s="278">
        <v>46119</v>
      </c>
      <c r="D46" s="278">
        <v>46119</v>
      </c>
      <c r="E46" s="277" t="s">
        <v>15760</v>
      </c>
      <c r="F46" s="277"/>
      <c r="G46" s="277"/>
      <c r="H46" s="303" t="s">
        <v>11026</v>
      </c>
      <c r="I46" s="150"/>
      <c r="J46" s="150"/>
      <c r="K46" s="150"/>
      <c r="L46" s="150" t="s">
        <v>15712</v>
      </c>
      <c r="M46" s="150" t="s">
        <v>1788</v>
      </c>
      <c r="N46" s="150" t="s">
        <v>15713</v>
      </c>
      <c r="O46" s="131"/>
      <c r="P46" s="131"/>
      <c r="Q46" s="131"/>
      <c r="R46" s="131"/>
      <c r="S46" s="131"/>
      <c r="T46" s="131"/>
      <c r="U46" s="131" t="str">
        <f t="shared" si="8"/>
        <v>K-C6</v>
      </c>
      <c r="V46" s="131"/>
      <c r="W46" s="131"/>
      <c r="X46" s="131"/>
      <c r="Y46" s="131"/>
      <c r="Z46" s="131"/>
      <c r="AA46" s="131"/>
      <c r="AB46" s="131" t="s">
        <v>52</v>
      </c>
      <c r="AC46" s="208" t="str">
        <f>VLOOKUP(AB46,[1]TONG_SL!$A$1:$C$65536,2,0)</f>
        <v>Gà xì dầu 500g</v>
      </c>
      <c r="AD46" s="131"/>
      <c r="AE46" s="208" t="str">
        <f t="shared" si="12"/>
        <v>K-C6</v>
      </c>
      <c r="AF46" s="131"/>
      <c r="AG46" s="208" t="str">
        <f t="shared" si="13"/>
        <v>632</v>
      </c>
      <c r="AH46" s="208" t="str">
        <f t="shared" si="14"/>
        <v>156</v>
      </c>
      <c r="AI46" s="208" t="str">
        <f>VLOOKUP($AB46,[1]TONG_SL!$A$1:$D$65536,3,0)</f>
        <v>Túi</v>
      </c>
      <c r="AJ46" s="108">
        <v>1</v>
      </c>
      <c r="AK46" s="260">
        <f>IFERROR(VLOOKUP(AB46,[1]Gia_HD_XI_SPL!$A$1:$C$65536,3,0),0)</f>
        <v>111.60599999999999</v>
      </c>
      <c r="AL46" s="131"/>
      <c r="AM46" s="131"/>
      <c r="AN46" s="131"/>
      <c r="AO46" s="131"/>
      <c r="AP46" s="131"/>
      <c r="AQ46" s="131"/>
      <c r="AR46" s="131"/>
      <c r="AS46" s="131"/>
      <c r="AT46" s="131"/>
      <c r="AU46" s="131"/>
      <c r="AV46" s="131"/>
      <c r="AW46" s="131"/>
      <c r="AX46" s="131"/>
      <c r="AY46" s="131"/>
    </row>
    <row r="47" spans="1:51" ht="15.75" x14ac:dyDescent="0.25">
      <c r="A47" s="131"/>
      <c r="B47" s="131"/>
      <c r="C47" s="279">
        <v>46119</v>
      </c>
      <c r="D47" s="279">
        <v>46119</v>
      </c>
      <c r="E47" s="150" t="s">
        <v>15760</v>
      </c>
      <c r="F47" s="150"/>
      <c r="G47" s="150"/>
      <c r="H47" s="303" t="s">
        <v>11026</v>
      </c>
      <c r="I47" s="150"/>
      <c r="J47" s="150"/>
      <c r="K47" s="150"/>
      <c r="L47" s="150" t="s">
        <v>15712</v>
      </c>
      <c r="M47" s="150" t="s">
        <v>1788</v>
      </c>
      <c r="N47" s="150" t="s">
        <v>15713</v>
      </c>
      <c r="O47" s="131"/>
      <c r="P47" s="131"/>
      <c r="Q47" s="131"/>
      <c r="R47" s="131"/>
      <c r="S47" s="131"/>
      <c r="T47" s="131"/>
      <c r="U47" s="131" t="str">
        <f t="shared" si="8"/>
        <v>K-C6</v>
      </c>
      <c r="V47" s="131"/>
      <c r="W47" s="131"/>
      <c r="X47" s="131"/>
      <c r="Y47" s="131"/>
      <c r="Z47" s="131"/>
      <c r="AA47" s="131"/>
      <c r="AB47" s="131" t="s">
        <v>27</v>
      </c>
      <c r="AC47" s="208" t="str">
        <f>VLOOKUP(AB47,[1]TONG_SL!$A$1:$C$65536,2,0)</f>
        <v>Chân giò heo muối 300g</v>
      </c>
      <c r="AD47" s="131"/>
      <c r="AE47" s="208" t="str">
        <f t="shared" si="12"/>
        <v>K-C6</v>
      </c>
      <c r="AF47" s="131"/>
      <c r="AG47" s="208" t="str">
        <f t="shared" si="13"/>
        <v>632</v>
      </c>
      <c r="AH47" s="208" t="str">
        <f t="shared" si="14"/>
        <v>156</v>
      </c>
      <c r="AI47" s="208" t="str">
        <f>VLOOKUP($AB47,[1]TONG_SL!$A$1:$D$65536,3,0)</f>
        <v>Túi</v>
      </c>
      <c r="AJ47" s="108">
        <v>1</v>
      </c>
      <c r="AK47" s="280">
        <f>IFERROR(VLOOKUP(AB47,[1]Gia_HD_XI_SPL!$A$1:$C$65536,3,0),0)</f>
        <v>73.430999999999997</v>
      </c>
      <c r="AL47" s="131"/>
      <c r="AM47" s="131"/>
      <c r="AN47" s="131"/>
      <c r="AO47" s="131"/>
      <c r="AP47" s="131"/>
      <c r="AQ47" s="131"/>
      <c r="AR47" s="131"/>
      <c r="AS47" s="131"/>
      <c r="AT47" s="131"/>
      <c r="AU47" s="131"/>
      <c r="AV47" s="131"/>
      <c r="AW47" s="131"/>
      <c r="AX47" s="131"/>
      <c r="AY47" s="131"/>
    </row>
  </sheetData>
  <sheetCalcPr fullCalcOnLoad="1"/>
  <phoneticPr fontId="17" type="noConversion"/>
  <dataValidations count="5">
    <dataValidation operator="equal" allowBlank="1" showInputMessage="1" promptTitle="MISA SME.NET" prompt="Nhập Đơn giá_x000a_Tối đa 14 ký tự." sqref="AK3:AK47" xr:uid="{ACC2B5A3-7343-42FB-A95B-186D92925196}"/>
    <dataValidation type="list" allowBlank="1" showInputMessage="1" showErrorMessage="1" sqref="AB1:AB13 AB15:AB65536" xr:uid="{EE781FB1-5143-4CDC-B556-035FA13D7E47}">
      <formula1>Ma_HH</formula1>
    </dataValidation>
    <dataValidation type="list" allowBlank="1" showInputMessage="1" showErrorMessage="1" sqref="H1:H31 H35:H45 H48:H65536" xr:uid="{B3A577D8-CE8F-48E6-AED7-7DB8DF43F12C}">
      <formula1>Ma_KH</formula1>
    </dataValidation>
    <dataValidation type="list" allowBlank="1" showInputMessage="1" showErrorMessage="1" sqref="M1:M1048576" xr:uid="{C2F19ABB-5659-4318-BA56-65400C3CD030}">
      <formula1>Ma_NV</formula1>
    </dataValidation>
    <dataValidation type="list" allowBlank="1" showInputMessage="1" showErrorMessage="1" errorTitle="Nhập đúng mã Khách Hàng" error="NHap Ma Khach Hang" promptTitle="Nhap Ma Khach Hang" sqref="H32:H34" xr:uid="{01E15538-83BE-44BB-AE90-078728BDE18E}">
      <formula1>Ma_KH</formula1>
    </dataValidation>
  </dataValidations>
  <pageMargins left="0.7" right="0.7" top="0.75" bottom="0.75" header="0.3" footer="0.3"/>
  <pageSetup paperSize="9" orientation="portrait" horizontalDpi="300" verticalDpi="30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E0179-9A28-48FF-844A-BFB51CF74A5D}">
  <sheetPr codeName="Sheet2"/>
  <dimension ref="A1:L1200"/>
  <sheetViews>
    <sheetView workbookViewId="0">
      <pane ySplit="4" topLeftCell="A503" activePane="bottomLeft" state="frozen"/>
      <selection pane="bottomLeft" activeCell="D516" sqref="D516"/>
    </sheetView>
  </sheetViews>
  <sheetFormatPr defaultRowHeight="15" x14ac:dyDescent="0.25"/>
  <cols>
    <col min="1" max="2" width="21.7109375" customWidth="1"/>
    <col min="3" max="3" width="14.85546875" bestFit="1" customWidth="1"/>
    <col min="4" max="4" width="47" bestFit="1" customWidth="1"/>
    <col min="5" max="5" width="23.7109375" bestFit="1" customWidth="1"/>
    <col min="6" max="6" width="12.5703125" customWidth="1"/>
    <col min="7" max="7" width="14.140625" customWidth="1"/>
    <col min="9" max="9" width="10.28515625" bestFit="1" customWidth="1"/>
  </cols>
  <sheetData>
    <row r="1" spans="1:12" ht="25.5" x14ac:dyDescent="0.35">
      <c r="A1" s="20" t="s">
        <v>534</v>
      </c>
      <c r="B1" s="20"/>
      <c r="C1" s="20"/>
      <c r="D1" s="20"/>
      <c r="E1" s="20"/>
      <c r="F1" s="20"/>
      <c r="G1" s="20"/>
    </row>
    <row r="2" spans="1:12" ht="16.5" x14ac:dyDescent="0.25">
      <c r="A2" s="13"/>
      <c r="B2" s="13"/>
      <c r="C2" s="13"/>
      <c r="D2" s="13"/>
      <c r="E2" s="13"/>
      <c r="F2" s="14" t="s">
        <v>535</v>
      </c>
    </row>
    <row r="3" spans="1:12" ht="16.5" x14ac:dyDescent="0.25">
      <c r="A3" s="13"/>
      <c r="B3" s="13"/>
      <c r="C3" s="13"/>
      <c r="D3" s="13"/>
      <c r="E3" s="13"/>
      <c r="F3" s="13"/>
      <c r="G3" s="13"/>
    </row>
    <row r="4" spans="1:12" ht="66" x14ac:dyDescent="0.25">
      <c r="A4" s="28" t="s">
        <v>7104</v>
      </c>
      <c r="B4" s="28" t="s">
        <v>536</v>
      </c>
      <c r="C4" s="28" t="s">
        <v>537</v>
      </c>
      <c r="D4" s="28" t="s">
        <v>2</v>
      </c>
      <c r="E4" s="29" t="s">
        <v>538</v>
      </c>
      <c r="F4" s="30" t="s">
        <v>539</v>
      </c>
    </row>
    <row r="5" spans="1:12" ht="16.5" x14ac:dyDescent="0.25">
      <c r="A5" s="15" t="str">
        <f t="shared" ref="A5:A71" si="0">B5&amp;C5</f>
        <v>AAUCGM300</v>
      </c>
      <c r="B5" s="15" t="s">
        <v>7151</v>
      </c>
      <c r="C5" s="15" t="s">
        <v>27</v>
      </c>
      <c r="D5" s="15" t="s">
        <v>28</v>
      </c>
      <c r="E5" s="16">
        <v>73431</v>
      </c>
      <c r="F5" s="16">
        <v>73431</v>
      </c>
      <c r="H5" s="39">
        <f>F5-E5</f>
        <v>0</v>
      </c>
      <c r="I5" s="41">
        <v>24549</v>
      </c>
      <c r="J5">
        <f>IF(H5&gt;=0,F5,E5)</f>
        <v>73431</v>
      </c>
      <c r="L5">
        <v>24549</v>
      </c>
    </row>
    <row r="6" spans="1:12" ht="16.5" x14ac:dyDescent="0.25">
      <c r="A6" s="15" t="str">
        <f t="shared" si="0"/>
        <v>AAUGL250</v>
      </c>
      <c r="B6" s="15" t="s">
        <v>7151</v>
      </c>
      <c r="C6" s="15" t="s">
        <v>44</v>
      </c>
      <c r="D6" s="15" t="s">
        <v>45</v>
      </c>
      <c r="E6" s="17">
        <v>59400</v>
      </c>
      <c r="F6" s="17">
        <v>49500</v>
      </c>
      <c r="H6" s="39">
        <f t="shared" ref="H6:H72" si="1">F6-E6</f>
        <v>-9900</v>
      </c>
      <c r="I6" s="41">
        <v>73431</v>
      </c>
      <c r="L6">
        <v>73431</v>
      </c>
    </row>
    <row r="7" spans="1:12" ht="16.5" x14ac:dyDescent="0.25">
      <c r="A7" s="15" t="str">
        <f t="shared" si="0"/>
        <v>AAUGM500</v>
      </c>
      <c r="B7" s="15" t="s">
        <v>7151</v>
      </c>
      <c r="C7" s="15" t="s">
        <v>30</v>
      </c>
      <c r="D7" s="15" t="s">
        <v>31</v>
      </c>
      <c r="E7" s="16">
        <v>111058</v>
      </c>
      <c r="F7" s="16">
        <v>111058</v>
      </c>
      <c r="H7" s="39">
        <f t="shared" si="1"/>
        <v>0</v>
      </c>
      <c r="I7" s="41">
        <v>59400</v>
      </c>
      <c r="L7">
        <v>49500</v>
      </c>
    </row>
    <row r="8" spans="1:12" ht="16.5" x14ac:dyDescent="0.25">
      <c r="A8" s="15" t="str">
        <f t="shared" si="0"/>
        <v>AAUGSG250</v>
      </c>
      <c r="B8" s="15" t="s">
        <v>7151</v>
      </c>
      <c r="C8" s="15" t="s">
        <v>46</v>
      </c>
      <c r="D8" s="15" t="s">
        <v>47</v>
      </c>
      <c r="E8" s="16">
        <v>61050</v>
      </c>
      <c r="F8" s="16">
        <v>50400</v>
      </c>
      <c r="H8" s="39">
        <f t="shared" si="1"/>
        <v>-10650</v>
      </c>
      <c r="I8" s="41">
        <v>111058</v>
      </c>
      <c r="L8">
        <v>111058</v>
      </c>
    </row>
    <row r="9" spans="1:12" ht="16.5" x14ac:dyDescent="0.25">
      <c r="A9" s="15" t="str">
        <f t="shared" si="0"/>
        <v>AAUGTLX250G</v>
      </c>
      <c r="B9" s="15" t="s">
        <v>7151</v>
      </c>
      <c r="C9" s="15" t="s">
        <v>32</v>
      </c>
      <c r="D9" s="15" t="s">
        <v>33</v>
      </c>
      <c r="E9" s="17">
        <v>50182</v>
      </c>
      <c r="F9" s="16">
        <v>50182</v>
      </c>
      <c r="H9" s="39">
        <f t="shared" si="1"/>
        <v>0</v>
      </c>
      <c r="I9" s="41">
        <v>61050</v>
      </c>
      <c r="L9">
        <v>50400</v>
      </c>
    </row>
    <row r="10" spans="1:12" ht="16.5" x14ac:dyDescent="0.25">
      <c r="A10" s="15" t="str">
        <f t="shared" si="0"/>
        <v>AAUGXD500</v>
      </c>
      <c r="B10" s="15" t="s">
        <v>7151</v>
      </c>
      <c r="C10" s="15" t="s">
        <v>52</v>
      </c>
      <c r="D10" s="15" t="s">
        <v>53</v>
      </c>
      <c r="E10" s="16">
        <v>111606</v>
      </c>
      <c r="F10" s="16">
        <v>111606</v>
      </c>
      <c r="H10" s="39">
        <f t="shared" si="1"/>
        <v>0</v>
      </c>
      <c r="I10" s="41">
        <v>50183</v>
      </c>
      <c r="L10">
        <v>50183</v>
      </c>
    </row>
    <row r="11" spans="1:12" ht="16.5" x14ac:dyDescent="0.25">
      <c r="A11" s="15" t="str">
        <f t="shared" si="0"/>
        <v>AAUMNH250</v>
      </c>
      <c r="B11" s="15" t="s">
        <v>7151</v>
      </c>
      <c r="C11" s="15" t="s">
        <v>48</v>
      </c>
      <c r="D11" s="15" t="s">
        <v>49</v>
      </c>
      <c r="E11" s="16">
        <v>46000</v>
      </c>
      <c r="F11" s="16">
        <v>46000</v>
      </c>
      <c r="H11" s="39">
        <f t="shared" si="1"/>
        <v>0</v>
      </c>
      <c r="I11" s="41">
        <v>111606</v>
      </c>
      <c r="L11">
        <v>111606</v>
      </c>
    </row>
    <row r="12" spans="1:12" ht="16.5" x14ac:dyDescent="0.25">
      <c r="A12" s="15" t="str">
        <f t="shared" si="0"/>
        <v>AAUTH200</v>
      </c>
      <c r="B12" s="15" t="s">
        <v>7151</v>
      </c>
      <c r="C12" s="15" t="s">
        <v>34</v>
      </c>
      <c r="D12" s="15" t="s">
        <v>35</v>
      </c>
      <c r="E12" s="16">
        <v>55595</v>
      </c>
      <c r="F12" s="16">
        <v>55595</v>
      </c>
      <c r="H12" s="39">
        <f t="shared" si="1"/>
        <v>0</v>
      </c>
      <c r="I12" s="41">
        <v>46000</v>
      </c>
      <c r="L12">
        <v>46000</v>
      </c>
    </row>
    <row r="13" spans="1:12" ht="16.5" x14ac:dyDescent="0.25">
      <c r="A13" s="15" t="str">
        <f t="shared" si="0"/>
        <v/>
      </c>
      <c r="B13" s="15"/>
      <c r="C13" s="15"/>
      <c r="D13" s="15"/>
      <c r="E13" s="16"/>
      <c r="F13" s="16"/>
      <c r="H13" s="39">
        <f t="shared" si="1"/>
        <v>0</v>
      </c>
      <c r="I13" s="41">
        <v>55595</v>
      </c>
      <c r="L13">
        <v>55595</v>
      </c>
    </row>
    <row r="14" spans="1:12" ht="16.5" x14ac:dyDescent="0.25">
      <c r="A14" s="15" t="str">
        <f t="shared" si="0"/>
        <v>ACMCGM300</v>
      </c>
      <c r="B14" s="15" t="s">
        <v>1824</v>
      </c>
      <c r="C14" s="15" t="s">
        <v>27</v>
      </c>
      <c r="D14" s="15" t="s">
        <v>28</v>
      </c>
      <c r="E14" s="16">
        <v>73431</v>
      </c>
      <c r="F14" s="16">
        <v>66088</v>
      </c>
      <c r="H14" s="39">
        <f t="shared" si="1"/>
        <v>-7343</v>
      </c>
      <c r="I14" s="41" t="e">
        <v>#VALUE!</v>
      </c>
      <c r="L14" t="e">
        <v>#VALUE!</v>
      </c>
    </row>
    <row r="15" spans="1:12" ht="16.5" x14ac:dyDescent="0.25">
      <c r="A15" s="15" t="str">
        <f t="shared" si="0"/>
        <v>ACMCN300</v>
      </c>
      <c r="B15" s="15" t="s">
        <v>1824</v>
      </c>
      <c r="C15" s="15" t="s">
        <v>39</v>
      </c>
      <c r="D15" s="15" t="s">
        <v>40</v>
      </c>
      <c r="E15" s="16">
        <v>70950</v>
      </c>
      <c r="F15" s="16">
        <v>63855</v>
      </c>
      <c r="H15" s="39">
        <f t="shared" si="1"/>
        <v>-7095</v>
      </c>
      <c r="I15" s="41">
        <v>73431</v>
      </c>
      <c r="L15">
        <v>66088</v>
      </c>
    </row>
    <row r="16" spans="1:12" ht="16.5" x14ac:dyDescent="0.25">
      <c r="A16" s="15" t="str">
        <f t="shared" si="0"/>
        <v>ACMGM500</v>
      </c>
      <c r="B16" s="15" t="s">
        <v>1824</v>
      </c>
      <c r="C16" s="15" t="s">
        <v>30</v>
      </c>
      <c r="D16" s="15" t="s">
        <v>31</v>
      </c>
      <c r="E16" s="17">
        <v>111058</v>
      </c>
      <c r="F16" s="17">
        <v>99952</v>
      </c>
      <c r="H16" s="39">
        <f t="shared" si="1"/>
        <v>-11106</v>
      </c>
      <c r="I16" s="41">
        <v>70950</v>
      </c>
      <c r="L16">
        <v>63855</v>
      </c>
    </row>
    <row r="17" spans="1:12" ht="16.5" x14ac:dyDescent="0.25">
      <c r="A17" s="15" t="str">
        <f t="shared" si="0"/>
        <v>ACMGTLX250G</v>
      </c>
      <c r="B17" s="15" t="s">
        <v>1824</v>
      </c>
      <c r="C17" s="15" t="s">
        <v>32</v>
      </c>
      <c r="D17" s="15" t="s">
        <v>33</v>
      </c>
      <c r="E17" s="16">
        <v>50182</v>
      </c>
      <c r="F17" s="16">
        <v>45165</v>
      </c>
      <c r="H17" s="39">
        <f t="shared" si="1"/>
        <v>-5017</v>
      </c>
      <c r="I17" s="41">
        <v>111058</v>
      </c>
      <c r="L17">
        <v>99952</v>
      </c>
    </row>
    <row r="18" spans="1:12" ht="16.5" x14ac:dyDescent="0.25">
      <c r="A18" s="15" t="str">
        <f t="shared" si="0"/>
        <v/>
      </c>
      <c r="B18" s="15"/>
      <c r="C18" s="15"/>
      <c r="D18" s="15"/>
      <c r="E18" s="16"/>
      <c r="F18" s="16"/>
      <c r="H18" s="39">
        <f t="shared" si="1"/>
        <v>0</v>
      </c>
      <c r="I18" s="41">
        <v>50183</v>
      </c>
      <c r="L18">
        <v>45165</v>
      </c>
    </row>
    <row r="19" spans="1:12" ht="16.5" x14ac:dyDescent="0.25">
      <c r="A19" s="15" t="str">
        <f t="shared" si="0"/>
        <v>AEONCN300</v>
      </c>
      <c r="B19" s="15" t="s">
        <v>1849</v>
      </c>
      <c r="C19" s="15" t="s">
        <v>39</v>
      </c>
      <c r="D19" s="15" t="s">
        <v>40</v>
      </c>
      <c r="E19" s="16">
        <v>70950</v>
      </c>
      <c r="F19" s="16">
        <v>70950</v>
      </c>
      <c r="H19" s="39">
        <f t="shared" si="1"/>
        <v>0</v>
      </c>
      <c r="I19" s="41" t="e">
        <v>#VALUE!</v>
      </c>
      <c r="L19" t="e">
        <v>#VALUE!</v>
      </c>
    </row>
    <row r="20" spans="1:12" ht="16.5" x14ac:dyDescent="0.25">
      <c r="A20" s="15" t="str">
        <f t="shared" si="0"/>
        <v>AEONGM500</v>
      </c>
      <c r="B20" s="15" t="s">
        <v>1849</v>
      </c>
      <c r="C20" s="15" t="s">
        <v>30</v>
      </c>
      <c r="D20" s="15" t="s">
        <v>31</v>
      </c>
      <c r="E20" s="16">
        <v>111058</v>
      </c>
      <c r="F20" s="16">
        <v>111058</v>
      </c>
      <c r="H20" s="39">
        <f t="shared" si="1"/>
        <v>0</v>
      </c>
      <c r="I20" s="41">
        <v>70950</v>
      </c>
      <c r="L20">
        <v>70950</v>
      </c>
    </row>
    <row r="21" spans="1:12" ht="16.5" x14ac:dyDescent="0.25">
      <c r="A21" s="15" t="str">
        <f t="shared" si="0"/>
        <v>AEONGTLX250G</v>
      </c>
      <c r="B21" s="15" t="s">
        <v>1849</v>
      </c>
      <c r="C21" s="15" t="s">
        <v>32</v>
      </c>
      <c r="D21" s="15" t="s">
        <v>33</v>
      </c>
      <c r="E21" s="16">
        <v>50182</v>
      </c>
      <c r="F21" s="16">
        <v>50182</v>
      </c>
      <c r="H21" s="39">
        <f t="shared" si="1"/>
        <v>0</v>
      </c>
      <c r="I21" s="41">
        <v>111058</v>
      </c>
      <c r="L21">
        <v>111058</v>
      </c>
    </row>
    <row r="22" spans="1:12" ht="16.5" x14ac:dyDescent="0.25">
      <c r="A22" s="15" t="str">
        <f t="shared" si="0"/>
        <v/>
      </c>
      <c r="B22" s="15"/>
      <c r="C22" s="15"/>
      <c r="D22" s="15"/>
      <c r="E22" s="16"/>
      <c r="F22" s="16"/>
      <c r="H22" s="39">
        <f t="shared" si="1"/>
        <v>0</v>
      </c>
      <c r="I22" s="41">
        <v>50183</v>
      </c>
      <c r="L22">
        <v>50183</v>
      </c>
    </row>
    <row r="23" spans="1:12" ht="16.5" x14ac:dyDescent="0.25">
      <c r="A23" s="15" t="str">
        <f t="shared" si="0"/>
        <v>ANNGHIACGM300</v>
      </c>
      <c r="B23" s="15" t="s">
        <v>7152</v>
      </c>
      <c r="C23" s="15" t="s">
        <v>27</v>
      </c>
      <c r="D23" s="15" t="s">
        <v>28</v>
      </c>
      <c r="E23" s="16">
        <v>73431</v>
      </c>
      <c r="F23" s="16">
        <v>73431</v>
      </c>
      <c r="H23" s="39">
        <f t="shared" si="1"/>
        <v>0</v>
      </c>
      <c r="I23" s="41" t="e">
        <v>#VALUE!</v>
      </c>
      <c r="L23" t="e">
        <v>#VALUE!</v>
      </c>
    </row>
    <row r="24" spans="1:12" ht="16.5" x14ac:dyDescent="0.25">
      <c r="A24" s="15" t="str">
        <f t="shared" si="0"/>
        <v>ANNGHIAGHK300</v>
      </c>
      <c r="B24" s="15" t="s">
        <v>7152</v>
      </c>
      <c r="C24" s="15" t="s">
        <v>553</v>
      </c>
      <c r="D24" s="15" t="s">
        <v>554</v>
      </c>
      <c r="E24" s="16">
        <v>70000</v>
      </c>
      <c r="F24" s="16">
        <v>70000</v>
      </c>
      <c r="H24" s="39">
        <f t="shared" si="1"/>
        <v>0</v>
      </c>
      <c r="I24" s="41">
        <v>73431</v>
      </c>
      <c r="L24">
        <v>73431</v>
      </c>
    </row>
    <row r="25" spans="1:12" ht="16.5" x14ac:dyDescent="0.25">
      <c r="A25" s="15" t="str">
        <f t="shared" si="0"/>
        <v>ANNGHIAGM500</v>
      </c>
      <c r="B25" s="15" t="s">
        <v>7152</v>
      </c>
      <c r="C25" s="15" t="s">
        <v>30</v>
      </c>
      <c r="D25" s="15" t="s">
        <v>31</v>
      </c>
      <c r="E25" s="16">
        <v>111058</v>
      </c>
      <c r="F25" s="16">
        <v>111058</v>
      </c>
      <c r="H25" s="39">
        <f t="shared" si="1"/>
        <v>0</v>
      </c>
      <c r="I25" s="41">
        <v>70000</v>
      </c>
      <c r="L25">
        <v>70000</v>
      </c>
    </row>
    <row r="26" spans="1:12" ht="16.5" x14ac:dyDescent="0.25">
      <c r="A26" s="15" t="str">
        <f t="shared" si="0"/>
        <v>ANNGHIAGTLX250G</v>
      </c>
      <c r="B26" s="15" t="s">
        <v>7152</v>
      </c>
      <c r="C26" s="15" t="s">
        <v>32</v>
      </c>
      <c r="D26" s="15" t="s">
        <v>33</v>
      </c>
      <c r="E26" s="16">
        <v>50182</v>
      </c>
      <c r="F26" s="16">
        <v>50182</v>
      </c>
      <c r="H26" s="39">
        <f t="shared" si="1"/>
        <v>0</v>
      </c>
      <c r="I26" s="41">
        <v>111058</v>
      </c>
      <c r="L26">
        <v>111058</v>
      </c>
    </row>
    <row r="27" spans="1:12" ht="16.5" x14ac:dyDescent="0.25">
      <c r="A27" s="15" t="str">
        <f t="shared" si="0"/>
        <v>ANNGHIATH200</v>
      </c>
      <c r="B27" s="15" t="s">
        <v>7152</v>
      </c>
      <c r="C27" s="15" t="s">
        <v>34</v>
      </c>
      <c r="D27" s="15" t="s">
        <v>35</v>
      </c>
      <c r="E27" s="16">
        <v>55595</v>
      </c>
      <c r="F27" s="16">
        <v>55595</v>
      </c>
      <c r="H27" s="39">
        <f t="shared" si="1"/>
        <v>0</v>
      </c>
      <c r="I27" s="41">
        <v>50183</v>
      </c>
      <c r="L27">
        <v>50183</v>
      </c>
    </row>
    <row r="28" spans="1:12" ht="16.5" x14ac:dyDescent="0.25">
      <c r="A28" s="15" t="str">
        <f t="shared" si="0"/>
        <v/>
      </c>
      <c r="B28" s="15"/>
      <c r="C28" s="15"/>
      <c r="D28" s="15"/>
      <c r="E28" s="16"/>
      <c r="F28" s="16"/>
      <c r="H28" s="39">
        <f t="shared" si="1"/>
        <v>0</v>
      </c>
      <c r="I28" s="41">
        <v>55595</v>
      </c>
      <c r="L28">
        <v>55595</v>
      </c>
    </row>
    <row r="29" spans="1:12" ht="16.5" x14ac:dyDescent="0.25">
      <c r="A29" s="15" t="str">
        <f t="shared" si="0"/>
        <v>BACHHOAXANHCGM300</v>
      </c>
      <c r="B29" s="15" t="s">
        <v>7153</v>
      </c>
      <c r="C29" s="15" t="s">
        <v>27</v>
      </c>
      <c r="D29" s="15" t="s">
        <v>28</v>
      </c>
      <c r="E29" s="16">
        <v>73431</v>
      </c>
      <c r="F29" s="16">
        <v>66088</v>
      </c>
      <c r="H29" s="39">
        <f t="shared" si="1"/>
        <v>-7343</v>
      </c>
      <c r="I29" s="41" t="e">
        <v>#VALUE!</v>
      </c>
      <c r="L29" t="e">
        <v>#VALUE!</v>
      </c>
    </row>
    <row r="30" spans="1:12" ht="16.5" x14ac:dyDescent="0.25">
      <c r="A30" s="15" t="str">
        <f t="shared" si="0"/>
        <v>BACHHOAXANHGM500</v>
      </c>
      <c r="B30" s="15" t="s">
        <v>7153</v>
      </c>
      <c r="C30" s="15" t="s">
        <v>30</v>
      </c>
      <c r="D30" s="15" t="s">
        <v>31</v>
      </c>
      <c r="E30" s="16">
        <v>111058</v>
      </c>
      <c r="F30" s="16">
        <v>81818</v>
      </c>
      <c r="H30" s="39">
        <f t="shared" si="1"/>
        <v>-29240</v>
      </c>
      <c r="I30" s="41">
        <v>73431</v>
      </c>
      <c r="L30">
        <v>66088</v>
      </c>
    </row>
    <row r="31" spans="1:12" ht="16.5" x14ac:dyDescent="0.25">
      <c r="A31" s="15" t="str">
        <f t="shared" si="0"/>
        <v>BACHHOAXANHGTLX250G</v>
      </c>
      <c r="B31" s="15" t="s">
        <v>7153</v>
      </c>
      <c r="C31" s="15" t="s">
        <v>32</v>
      </c>
      <c r="D31" s="15" t="s">
        <v>33</v>
      </c>
      <c r="E31" s="16">
        <v>50182</v>
      </c>
      <c r="F31" s="16">
        <v>45165</v>
      </c>
      <c r="H31" s="39">
        <f t="shared" si="1"/>
        <v>-5017</v>
      </c>
      <c r="I31" s="41">
        <v>111058</v>
      </c>
      <c r="L31">
        <v>81818</v>
      </c>
    </row>
    <row r="32" spans="1:12" ht="16.5" x14ac:dyDescent="0.25">
      <c r="A32" s="15" t="str">
        <f t="shared" si="0"/>
        <v/>
      </c>
      <c r="B32" s="15"/>
      <c r="C32" s="15"/>
      <c r="D32" s="15"/>
      <c r="E32" s="16"/>
      <c r="F32" s="16"/>
      <c r="H32" s="39">
        <f t="shared" si="1"/>
        <v>0</v>
      </c>
      <c r="I32" s="41">
        <v>50183</v>
      </c>
      <c r="L32">
        <v>45165</v>
      </c>
    </row>
    <row r="33" spans="1:12" ht="16.5" x14ac:dyDescent="0.25">
      <c r="A33" s="15" t="str">
        <f t="shared" si="0"/>
        <v>BRGCGM300</v>
      </c>
      <c r="B33" s="15" t="s">
        <v>1866</v>
      </c>
      <c r="C33" s="15" t="s">
        <v>27</v>
      </c>
      <c r="D33" s="15" t="s">
        <v>28</v>
      </c>
      <c r="E33" s="16">
        <v>73431</v>
      </c>
      <c r="F33" s="16">
        <v>69759</v>
      </c>
      <c r="H33" s="39">
        <f t="shared" si="1"/>
        <v>-3672</v>
      </c>
      <c r="I33" s="41" t="e">
        <v>#VALUE!</v>
      </c>
      <c r="L33" t="e">
        <v>#VALUE!</v>
      </c>
    </row>
    <row r="34" spans="1:12" ht="16.5" x14ac:dyDescent="0.25">
      <c r="A34" s="15" t="str">
        <f t="shared" si="0"/>
        <v>BRGCGM500</v>
      </c>
      <c r="B34" s="15" t="s">
        <v>1866</v>
      </c>
      <c r="C34" s="15" t="s">
        <v>542</v>
      </c>
      <c r="D34" s="15" t="s">
        <v>543</v>
      </c>
      <c r="E34" s="16">
        <v>119066</v>
      </c>
      <c r="F34" s="16">
        <v>113113</v>
      </c>
      <c r="H34" s="39">
        <f t="shared" si="1"/>
        <v>-5953</v>
      </c>
      <c r="I34" s="41">
        <v>73431</v>
      </c>
      <c r="L34">
        <v>69759</v>
      </c>
    </row>
    <row r="35" spans="1:12" ht="16.5" x14ac:dyDescent="0.25">
      <c r="A35" s="15" t="str">
        <f t="shared" si="0"/>
        <v>BRGGL500KT</v>
      </c>
      <c r="B35" s="15" t="s">
        <v>1866</v>
      </c>
      <c r="C35" s="15" t="s">
        <v>544</v>
      </c>
      <c r="D35" s="15" t="s">
        <v>545</v>
      </c>
      <c r="E35" s="16">
        <v>89312</v>
      </c>
      <c r="F35" s="16">
        <v>89312</v>
      </c>
      <c r="H35" s="39">
        <f t="shared" si="1"/>
        <v>0</v>
      </c>
      <c r="I35" s="41">
        <v>119066</v>
      </c>
      <c r="L35">
        <v>113113</v>
      </c>
    </row>
    <row r="36" spans="1:12" ht="16.5" x14ac:dyDescent="0.25">
      <c r="A36" s="15" t="str">
        <f t="shared" si="0"/>
        <v>BRGGM500</v>
      </c>
      <c r="B36" s="15" t="s">
        <v>1866</v>
      </c>
      <c r="C36" s="15" t="s">
        <v>30</v>
      </c>
      <c r="D36" s="15" t="s">
        <v>31</v>
      </c>
      <c r="E36" s="16">
        <v>111058</v>
      </c>
      <c r="F36" s="16">
        <v>105505</v>
      </c>
      <c r="H36" s="39">
        <f t="shared" si="1"/>
        <v>-5553</v>
      </c>
      <c r="I36" s="41">
        <v>89312</v>
      </c>
      <c r="L36">
        <v>89312</v>
      </c>
    </row>
    <row r="37" spans="1:12" ht="16.5" x14ac:dyDescent="0.25">
      <c r="A37" s="15" t="str">
        <f t="shared" si="0"/>
        <v>BRGGTLX250G</v>
      </c>
      <c r="B37" s="15" t="s">
        <v>1866</v>
      </c>
      <c r="C37" s="15" t="s">
        <v>32</v>
      </c>
      <c r="D37" s="15" t="s">
        <v>33</v>
      </c>
      <c r="E37" s="16">
        <v>50182</v>
      </c>
      <c r="F37" s="16">
        <v>47673</v>
      </c>
      <c r="H37" s="39">
        <f t="shared" si="1"/>
        <v>-2509</v>
      </c>
      <c r="I37" s="41">
        <v>111058</v>
      </c>
      <c r="L37">
        <v>105505</v>
      </c>
    </row>
    <row r="38" spans="1:12" ht="16.5" x14ac:dyDescent="0.25">
      <c r="A38" s="15" t="str">
        <f t="shared" si="0"/>
        <v>BRGGTNH500</v>
      </c>
      <c r="B38" s="15" t="s">
        <v>1866</v>
      </c>
      <c r="C38" s="15" t="s">
        <v>546</v>
      </c>
      <c r="D38" s="15" t="s">
        <v>547</v>
      </c>
      <c r="E38" s="16">
        <v>96890</v>
      </c>
      <c r="F38" s="16">
        <v>96890</v>
      </c>
      <c r="H38" s="39">
        <f t="shared" si="1"/>
        <v>0</v>
      </c>
      <c r="I38" s="41">
        <v>50183</v>
      </c>
      <c r="L38">
        <v>47673</v>
      </c>
    </row>
    <row r="39" spans="1:12" ht="16.5" x14ac:dyDescent="0.25">
      <c r="A39" s="15" t="str">
        <f t="shared" si="0"/>
        <v>BRGGXD500</v>
      </c>
      <c r="B39" s="15" t="s">
        <v>1866</v>
      </c>
      <c r="C39" s="15" t="s">
        <v>52</v>
      </c>
      <c r="D39" s="15" t="s">
        <v>53</v>
      </c>
      <c r="E39" s="16">
        <v>111606</v>
      </c>
      <c r="F39" s="16">
        <v>106026</v>
      </c>
      <c r="H39" s="39">
        <f t="shared" si="1"/>
        <v>-5580</v>
      </c>
      <c r="I39" s="41">
        <v>96890</v>
      </c>
      <c r="L39">
        <v>96890</v>
      </c>
    </row>
    <row r="40" spans="1:12" ht="16.5" x14ac:dyDescent="0.25">
      <c r="A40" s="15" t="str">
        <f t="shared" si="0"/>
        <v>BRGMNH250</v>
      </c>
      <c r="B40" s="15" t="s">
        <v>1866</v>
      </c>
      <c r="C40" s="15" t="s">
        <v>48</v>
      </c>
      <c r="D40" s="15" t="s">
        <v>49</v>
      </c>
      <c r="E40" s="16">
        <v>46000</v>
      </c>
      <c r="F40" s="16">
        <v>43700</v>
      </c>
      <c r="H40" s="39">
        <f t="shared" si="1"/>
        <v>-2300</v>
      </c>
      <c r="I40" s="41">
        <v>111606</v>
      </c>
      <c r="L40">
        <v>106026</v>
      </c>
    </row>
    <row r="41" spans="1:12" ht="16.5" x14ac:dyDescent="0.25">
      <c r="A41" s="15" t="str">
        <f t="shared" si="0"/>
        <v>BRGTH200</v>
      </c>
      <c r="B41" s="15" t="s">
        <v>1866</v>
      </c>
      <c r="C41" s="15" t="s">
        <v>34</v>
      </c>
      <c r="D41" s="15" t="s">
        <v>35</v>
      </c>
      <c r="E41" s="16">
        <v>55595</v>
      </c>
      <c r="F41" s="16">
        <v>52815</v>
      </c>
      <c r="H41" s="39">
        <f t="shared" si="1"/>
        <v>-2780</v>
      </c>
      <c r="I41" s="41">
        <v>46000</v>
      </c>
      <c r="L41">
        <v>43700</v>
      </c>
    </row>
    <row r="42" spans="1:12" ht="16.5" x14ac:dyDescent="0.25">
      <c r="A42" s="15" t="str">
        <f t="shared" si="0"/>
        <v>BRGTH400</v>
      </c>
      <c r="B42" s="15" t="s">
        <v>1866</v>
      </c>
      <c r="C42" s="15" t="s">
        <v>548</v>
      </c>
      <c r="D42" s="15" t="s">
        <v>549</v>
      </c>
      <c r="E42" s="16">
        <v>107205</v>
      </c>
      <c r="F42" s="16">
        <v>101845</v>
      </c>
      <c r="H42" s="39">
        <f t="shared" si="1"/>
        <v>-5360</v>
      </c>
      <c r="I42" s="41">
        <v>55595</v>
      </c>
      <c r="L42">
        <v>52815</v>
      </c>
    </row>
    <row r="43" spans="1:12" ht="16.5" x14ac:dyDescent="0.25">
      <c r="A43" s="15" t="str">
        <f t="shared" si="0"/>
        <v/>
      </c>
      <c r="B43" s="15"/>
      <c r="C43" s="15"/>
      <c r="D43" s="15"/>
      <c r="E43" s="16"/>
      <c r="F43" s="16"/>
      <c r="H43" s="39">
        <f t="shared" si="1"/>
        <v>0</v>
      </c>
      <c r="I43" s="41">
        <v>107205</v>
      </c>
      <c r="L43">
        <v>101845</v>
      </c>
    </row>
    <row r="44" spans="1:12" ht="16.5" x14ac:dyDescent="0.25">
      <c r="A44" s="15" t="str">
        <f t="shared" si="0"/>
        <v>CircleKCGM100</v>
      </c>
      <c r="B44" s="15" t="s">
        <v>550</v>
      </c>
      <c r="C44" s="15" t="s">
        <v>551</v>
      </c>
      <c r="D44" s="15" t="s">
        <v>552</v>
      </c>
      <c r="E44" s="16">
        <v>24549</v>
      </c>
      <c r="F44" s="16">
        <v>23076</v>
      </c>
      <c r="H44" s="39">
        <f t="shared" si="1"/>
        <v>-1473</v>
      </c>
      <c r="I44" s="41" t="e">
        <v>#VALUE!</v>
      </c>
      <c r="L44" t="e">
        <v>#VALUE!</v>
      </c>
    </row>
    <row r="45" spans="1:12" ht="16.5" x14ac:dyDescent="0.25">
      <c r="A45" s="15" t="str">
        <f t="shared" si="0"/>
        <v>CircleKGHK300</v>
      </c>
      <c r="B45" s="15" t="s">
        <v>550</v>
      </c>
      <c r="C45" s="15" t="s">
        <v>553</v>
      </c>
      <c r="D45" s="15" t="s">
        <v>554</v>
      </c>
      <c r="E45" s="17">
        <v>70000</v>
      </c>
      <c r="F45" s="17">
        <v>62637</v>
      </c>
      <c r="H45" s="39">
        <f t="shared" si="1"/>
        <v>-7363</v>
      </c>
      <c r="I45" s="41">
        <v>24549</v>
      </c>
      <c r="L45">
        <v>23076</v>
      </c>
    </row>
    <row r="46" spans="1:12" ht="16.5" x14ac:dyDescent="0.25">
      <c r="A46" s="15" t="str">
        <f t="shared" si="0"/>
        <v/>
      </c>
      <c r="B46" s="15"/>
      <c r="C46" s="15"/>
      <c r="D46" s="15"/>
      <c r="E46" s="17"/>
      <c r="F46" s="17"/>
      <c r="H46" s="39">
        <f t="shared" si="1"/>
        <v>0</v>
      </c>
      <c r="I46" s="41">
        <v>70000</v>
      </c>
      <c r="L46">
        <v>62637</v>
      </c>
    </row>
    <row r="47" spans="1:12" ht="16.5" x14ac:dyDescent="0.25">
      <c r="A47" s="15" t="str">
        <f t="shared" si="0"/>
        <v>CLEVERFOODCC300</v>
      </c>
      <c r="B47" s="15" t="s">
        <v>555</v>
      </c>
      <c r="C47" s="15" t="s">
        <v>37</v>
      </c>
      <c r="D47" s="15" t="s">
        <v>38</v>
      </c>
      <c r="E47" s="17">
        <v>74250</v>
      </c>
      <c r="F47" s="17">
        <v>71280</v>
      </c>
      <c r="H47" s="39">
        <f t="shared" si="1"/>
        <v>-2970</v>
      </c>
      <c r="I47" s="41" t="e">
        <v>#VALUE!</v>
      </c>
      <c r="L47" t="e">
        <v>#VALUE!</v>
      </c>
    </row>
    <row r="48" spans="1:12" ht="16.5" x14ac:dyDescent="0.25">
      <c r="A48" s="15" t="str">
        <f t="shared" si="0"/>
        <v>CLEVERFOODCGM300</v>
      </c>
      <c r="B48" s="15" t="s">
        <v>555</v>
      </c>
      <c r="C48" s="15" t="s">
        <v>27</v>
      </c>
      <c r="D48" s="15" t="s">
        <v>28</v>
      </c>
      <c r="E48" s="17">
        <v>73431</v>
      </c>
      <c r="F48" s="17">
        <v>70494</v>
      </c>
      <c r="H48" s="39">
        <f t="shared" si="1"/>
        <v>-2937</v>
      </c>
      <c r="I48" s="41">
        <v>74250</v>
      </c>
      <c r="L48">
        <v>71280</v>
      </c>
    </row>
    <row r="49" spans="1:12" ht="16.5" x14ac:dyDescent="0.25">
      <c r="A49" s="15" t="str">
        <f t="shared" si="0"/>
        <v>CLEVERFOODCN300</v>
      </c>
      <c r="B49" s="15" t="s">
        <v>555</v>
      </c>
      <c r="C49" s="15" t="s">
        <v>39</v>
      </c>
      <c r="D49" s="15" t="s">
        <v>40</v>
      </c>
      <c r="E49" s="17">
        <v>70950</v>
      </c>
      <c r="F49" s="17">
        <v>68112</v>
      </c>
      <c r="H49" s="39">
        <f t="shared" si="1"/>
        <v>-2838</v>
      </c>
      <c r="I49" s="41">
        <v>73431</v>
      </c>
      <c r="L49">
        <v>70494</v>
      </c>
    </row>
    <row r="50" spans="1:12" ht="16.5" x14ac:dyDescent="0.25">
      <c r="A50" s="15" t="str">
        <f t="shared" si="0"/>
        <v>CLEVERFOODGM500</v>
      </c>
      <c r="B50" s="15" t="s">
        <v>555</v>
      </c>
      <c r="C50" s="15" t="s">
        <v>30</v>
      </c>
      <c r="D50" s="15" t="s">
        <v>31</v>
      </c>
      <c r="E50" s="17">
        <v>111058</v>
      </c>
      <c r="F50" s="17">
        <v>106616</v>
      </c>
      <c r="H50" s="39">
        <f t="shared" si="1"/>
        <v>-4442</v>
      </c>
      <c r="I50" s="41">
        <v>70950</v>
      </c>
      <c r="L50">
        <v>68112</v>
      </c>
    </row>
    <row r="51" spans="1:12" ht="16.5" x14ac:dyDescent="0.25">
      <c r="A51" s="15" t="str">
        <f t="shared" si="0"/>
        <v>CLEVERFOODGTLX250G</v>
      </c>
      <c r="B51" s="15" t="s">
        <v>555</v>
      </c>
      <c r="C51" s="15" t="s">
        <v>32</v>
      </c>
      <c r="D51" s="15" t="s">
        <v>33</v>
      </c>
      <c r="E51" s="16">
        <v>50182</v>
      </c>
      <c r="F51" s="17">
        <v>48175</v>
      </c>
      <c r="H51" s="39">
        <f t="shared" si="1"/>
        <v>-2007</v>
      </c>
      <c r="I51" s="41">
        <v>111058</v>
      </c>
      <c r="L51">
        <v>106616</v>
      </c>
    </row>
    <row r="52" spans="1:12" ht="16.5" x14ac:dyDescent="0.25">
      <c r="A52" s="15" t="str">
        <f t="shared" si="0"/>
        <v>CLEVERFOODMNH250</v>
      </c>
      <c r="B52" s="15" t="s">
        <v>555</v>
      </c>
      <c r="C52" s="15" t="s">
        <v>48</v>
      </c>
      <c r="D52" s="15" t="s">
        <v>49</v>
      </c>
      <c r="E52" s="17">
        <v>46000</v>
      </c>
      <c r="F52" s="17">
        <v>44160</v>
      </c>
      <c r="H52" s="39">
        <f t="shared" si="1"/>
        <v>-1840</v>
      </c>
      <c r="I52" s="41">
        <v>50183</v>
      </c>
      <c r="L52">
        <v>48175</v>
      </c>
    </row>
    <row r="53" spans="1:12" ht="16.5" x14ac:dyDescent="0.25">
      <c r="A53" s="15" t="str">
        <f t="shared" si="0"/>
        <v>CLEVERFOODTH200</v>
      </c>
      <c r="B53" s="15" t="s">
        <v>555</v>
      </c>
      <c r="C53" s="15" t="s">
        <v>34</v>
      </c>
      <c r="D53" s="15" t="s">
        <v>35</v>
      </c>
      <c r="E53" s="17">
        <v>55595</v>
      </c>
      <c r="F53" s="17">
        <v>53371</v>
      </c>
      <c r="H53" s="39">
        <f t="shared" si="1"/>
        <v>-2224</v>
      </c>
      <c r="I53" s="41">
        <v>46000</v>
      </c>
      <c r="L53">
        <v>44160</v>
      </c>
    </row>
    <row r="54" spans="1:12" ht="16.5" x14ac:dyDescent="0.25">
      <c r="A54" s="15" t="str">
        <f t="shared" si="0"/>
        <v/>
      </c>
      <c r="B54" s="15"/>
      <c r="C54" s="15"/>
      <c r="D54" s="15"/>
      <c r="E54" s="17"/>
      <c r="F54" s="17"/>
      <c r="H54" s="39">
        <f t="shared" si="1"/>
        <v>0</v>
      </c>
      <c r="I54" s="41">
        <v>55595</v>
      </c>
      <c r="L54">
        <v>53371</v>
      </c>
    </row>
    <row r="55" spans="1:12" ht="16.5" x14ac:dyDescent="0.25">
      <c r="A55" s="15" t="str">
        <f t="shared" si="0"/>
        <v>COOPBGHM450</v>
      </c>
      <c r="B55" s="15" t="s">
        <v>557</v>
      </c>
      <c r="C55" s="15" t="s">
        <v>558</v>
      </c>
      <c r="D55" s="15" t="s">
        <v>559</v>
      </c>
      <c r="E55" s="17">
        <v>106050</v>
      </c>
      <c r="F55" s="17">
        <v>86961</v>
      </c>
      <c r="H55" s="39">
        <f t="shared" si="1"/>
        <v>-19089</v>
      </c>
      <c r="I55" s="41" t="e">
        <v>#VALUE!</v>
      </c>
      <c r="L55" t="e">
        <v>#VALUE!</v>
      </c>
    </row>
    <row r="56" spans="1:12" ht="16.5" x14ac:dyDescent="0.25">
      <c r="A56" s="15" t="str">
        <f t="shared" si="0"/>
        <v>COOPCC300</v>
      </c>
      <c r="B56" s="15" t="s">
        <v>557</v>
      </c>
      <c r="C56" s="15" t="s">
        <v>37</v>
      </c>
      <c r="D56" s="15" t="s">
        <v>38</v>
      </c>
      <c r="E56" s="17">
        <v>74250</v>
      </c>
      <c r="F56" s="17">
        <v>74250</v>
      </c>
      <c r="H56" s="39">
        <f t="shared" si="1"/>
        <v>0</v>
      </c>
      <c r="I56" s="41">
        <v>106050</v>
      </c>
      <c r="L56">
        <v>86961</v>
      </c>
    </row>
    <row r="57" spans="1:12" ht="16.5" x14ac:dyDescent="0.25">
      <c r="A57" s="15" t="str">
        <f t="shared" si="0"/>
        <v>COOPCGM300</v>
      </c>
      <c r="B57" s="15" t="s">
        <v>557</v>
      </c>
      <c r="C57" s="15" t="s">
        <v>27</v>
      </c>
      <c r="D57" s="15" t="s">
        <v>28</v>
      </c>
      <c r="E57" s="17">
        <v>73431</v>
      </c>
      <c r="F57" s="17">
        <v>73431</v>
      </c>
      <c r="H57" s="39">
        <f t="shared" si="1"/>
        <v>0</v>
      </c>
      <c r="I57" s="41">
        <v>74250</v>
      </c>
      <c r="L57">
        <v>74250</v>
      </c>
    </row>
    <row r="58" spans="1:12" ht="16.5" x14ac:dyDescent="0.25">
      <c r="A58" s="15" t="str">
        <f t="shared" si="0"/>
        <v>COOPCGM500</v>
      </c>
      <c r="B58" s="15" t="s">
        <v>557</v>
      </c>
      <c r="C58" s="15" t="s">
        <v>542</v>
      </c>
      <c r="D58" s="15" t="s">
        <v>543</v>
      </c>
      <c r="E58" s="17">
        <v>119066</v>
      </c>
      <c r="F58" s="17">
        <v>119066</v>
      </c>
      <c r="H58" s="39">
        <f t="shared" si="1"/>
        <v>0</v>
      </c>
      <c r="I58" s="41">
        <v>73431</v>
      </c>
      <c r="L58">
        <v>73431</v>
      </c>
    </row>
    <row r="59" spans="1:12" ht="16.5" x14ac:dyDescent="0.25">
      <c r="A59" s="15" t="str">
        <f t="shared" si="0"/>
        <v>COOPCN300</v>
      </c>
      <c r="B59" s="15" t="s">
        <v>557</v>
      </c>
      <c r="C59" s="15" t="s">
        <v>39</v>
      </c>
      <c r="D59" s="15" t="s">
        <v>40</v>
      </c>
      <c r="E59" s="17">
        <v>74250</v>
      </c>
      <c r="F59" s="17">
        <v>70950</v>
      </c>
      <c r="H59" s="39">
        <f t="shared" si="1"/>
        <v>-3300</v>
      </c>
      <c r="I59" s="41">
        <v>119066</v>
      </c>
      <c r="L59">
        <v>119066</v>
      </c>
    </row>
    <row r="60" spans="1:12" ht="16.5" x14ac:dyDescent="0.25">
      <c r="A60" s="15" t="str">
        <f t="shared" si="0"/>
        <v>COOPGHC500</v>
      </c>
      <c r="B60" s="15" t="s">
        <v>557</v>
      </c>
      <c r="C60" s="15" t="s">
        <v>560</v>
      </c>
      <c r="D60" s="15" t="s">
        <v>561</v>
      </c>
      <c r="E60" s="16">
        <v>110250</v>
      </c>
      <c r="F60" s="16">
        <v>110250</v>
      </c>
      <c r="H60" s="39">
        <f t="shared" si="1"/>
        <v>0</v>
      </c>
      <c r="I60" s="41">
        <v>74250</v>
      </c>
      <c r="L60">
        <v>70950</v>
      </c>
    </row>
    <row r="61" spans="1:12" ht="16.5" x14ac:dyDescent="0.25">
      <c r="A61" s="15" t="str">
        <f t="shared" si="0"/>
        <v>COOPCGST250g</v>
      </c>
      <c r="B61" s="15" t="s">
        <v>557</v>
      </c>
      <c r="C61" s="15" t="s">
        <v>7767</v>
      </c>
      <c r="D61" s="15" t="s">
        <v>7768</v>
      </c>
      <c r="E61" s="16">
        <v>41389</v>
      </c>
      <c r="F61" s="16">
        <v>41389</v>
      </c>
      <c r="H61" s="39"/>
      <c r="I61" s="41"/>
    </row>
    <row r="62" spans="1:12" ht="16.5" x14ac:dyDescent="0.25">
      <c r="A62" s="15" t="str">
        <f t="shared" si="0"/>
        <v>COOPCGST250</v>
      </c>
      <c r="B62" s="15" t="s">
        <v>557</v>
      </c>
      <c r="C62" s="15" t="s">
        <v>598</v>
      </c>
      <c r="D62" s="15" t="s">
        <v>7769</v>
      </c>
      <c r="E62" s="16">
        <v>30000</v>
      </c>
      <c r="F62" s="16">
        <v>30000</v>
      </c>
      <c r="H62" s="39"/>
      <c r="I62" s="41"/>
    </row>
    <row r="63" spans="1:12" ht="16.5" x14ac:dyDescent="0.25">
      <c r="A63" s="15" t="str">
        <f t="shared" si="0"/>
        <v>COOPTHST250</v>
      </c>
      <c r="B63" s="15" t="s">
        <v>557</v>
      </c>
      <c r="C63" s="15" t="s">
        <v>600</v>
      </c>
      <c r="D63" s="15" t="s">
        <v>7770</v>
      </c>
      <c r="E63" s="16">
        <v>36111</v>
      </c>
      <c r="F63" s="16">
        <v>36111</v>
      </c>
      <c r="H63" s="39"/>
      <c r="I63" s="41"/>
    </row>
    <row r="64" spans="1:12" ht="16.5" x14ac:dyDescent="0.25">
      <c r="A64" s="15" t="str">
        <f t="shared" si="0"/>
        <v>COOPGM500</v>
      </c>
      <c r="B64" s="15" t="s">
        <v>557</v>
      </c>
      <c r="C64" s="15" t="s">
        <v>30</v>
      </c>
      <c r="D64" s="15" t="s">
        <v>31</v>
      </c>
      <c r="E64" s="16">
        <v>111058</v>
      </c>
      <c r="F64" s="16">
        <v>111058</v>
      </c>
      <c r="H64" s="39">
        <f t="shared" si="1"/>
        <v>0</v>
      </c>
      <c r="I64" s="41">
        <v>110250</v>
      </c>
      <c r="L64">
        <v>110250</v>
      </c>
    </row>
    <row r="65" spans="1:12" ht="16.5" x14ac:dyDescent="0.25">
      <c r="A65" s="15" t="str">
        <f t="shared" si="0"/>
        <v>COOPGTLX250G</v>
      </c>
      <c r="B65" s="15" t="s">
        <v>557</v>
      </c>
      <c r="C65" s="15" t="s">
        <v>32</v>
      </c>
      <c r="D65" s="15" t="s">
        <v>33</v>
      </c>
      <c r="E65" s="16">
        <v>50182</v>
      </c>
      <c r="F65" s="16">
        <v>50182</v>
      </c>
      <c r="H65" s="39">
        <f t="shared" si="1"/>
        <v>0</v>
      </c>
      <c r="I65" s="41">
        <v>111058</v>
      </c>
      <c r="L65">
        <v>111058</v>
      </c>
    </row>
    <row r="66" spans="1:12" ht="16.5" x14ac:dyDescent="0.25">
      <c r="A66" s="15" t="str">
        <f t="shared" si="0"/>
        <v>COOPGXD500</v>
      </c>
      <c r="B66" s="15" t="s">
        <v>557</v>
      </c>
      <c r="C66" s="15" t="s">
        <v>52</v>
      </c>
      <c r="D66" s="15" t="s">
        <v>53</v>
      </c>
      <c r="E66" s="16">
        <v>111606</v>
      </c>
      <c r="F66" s="16">
        <v>111606</v>
      </c>
      <c r="H66" s="39">
        <f t="shared" si="1"/>
        <v>0</v>
      </c>
      <c r="I66" s="41">
        <v>50183</v>
      </c>
      <c r="L66">
        <v>50182</v>
      </c>
    </row>
    <row r="67" spans="1:12" ht="16.5" x14ac:dyDescent="0.25">
      <c r="A67" s="15" t="str">
        <f t="shared" si="0"/>
        <v/>
      </c>
      <c r="B67" s="15"/>
      <c r="C67" s="15"/>
      <c r="D67" s="15"/>
      <c r="E67" s="16"/>
      <c r="F67" s="16"/>
      <c r="H67" s="39">
        <f t="shared" si="1"/>
        <v>0</v>
      </c>
      <c r="I67" s="41">
        <v>111606</v>
      </c>
      <c r="L67">
        <v>111606</v>
      </c>
    </row>
    <row r="68" spans="1:12" ht="16.5" x14ac:dyDescent="0.25">
      <c r="A68" s="15" t="str">
        <f t="shared" si="0"/>
        <v>DALATFARMCC300</v>
      </c>
      <c r="B68" s="15" t="s">
        <v>562</v>
      </c>
      <c r="C68" s="15" t="s">
        <v>37</v>
      </c>
      <c r="D68" s="15" t="s">
        <v>38</v>
      </c>
      <c r="E68" s="16">
        <v>74250</v>
      </c>
      <c r="F68" s="16">
        <v>74250</v>
      </c>
      <c r="H68" s="39">
        <f t="shared" si="1"/>
        <v>0</v>
      </c>
      <c r="I68" s="41" t="e">
        <v>#VALUE!</v>
      </c>
      <c r="L68" t="e">
        <v>#VALUE!</v>
      </c>
    </row>
    <row r="69" spans="1:12" ht="16.5" x14ac:dyDescent="0.25">
      <c r="A69" s="15" t="str">
        <f t="shared" si="0"/>
        <v>DALATFARMCGM100</v>
      </c>
      <c r="B69" s="15" t="s">
        <v>562</v>
      </c>
      <c r="C69" s="15" t="s">
        <v>551</v>
      </c>
      <c r="D69" s="15" t="s">
        <v>552</v>
      </c>
      <c r="E69" s="16">
        <v>24549</v>
      </c>
      <c r="F69" s="16">
        <v>24549</v>
      </c>
      <c r="H69" s="39">
        <f t="shared" si="1"/>
        <v>0</v>
      </c>
      <c r="I69" s="41">
        <v>74250</v>
      </c>
      <c r="L69">
        <v>74250</v>
      </c>
    </row>
    <row r="70" spans="1:12" ht="16.5" x14ac:dyDescent="0.25">
      <c r="A70" s="15" t="str">
        <f t="shared" si="0"/>
        <v>DALATFARMCGM300</v>
      </c>
      <c r="B70" s="15" t="s">
        <v>562</v>
      </c>
      <c r="C70" s="15" t="s">
        <v>27</v>
      </c>
      <c r="D70" s="15" t="s">
        <v>28</v>
      </c>
      <c r="E70" s="16">
        <v>73431</v>
      </c>
      <c r="F70" s="16">
        <v>73431</v>
      </c>
      <c r="H70" s="39">
        <f t="shared" si="1"/>
        <v>0</v>
      </c>
      <c r="I70" s="41">
        <v>24549</v>
      </c>
      <c r="L70">
        <v>24549</v>
      </c>
    </row>
    <row r="71" spans="1:12" ht="16.5" x14ac:dyDescent="0.25">
      <c r="A71" s="15" t="str">
        <f t="shared" si="0"/>
        <v>DALATFARMCGM500</v>
      </c>
      <c r="B71" s="15" t="s">
        <v>562</v>
      </c>
      <c r="C71" s="15" t="s">
        <v>542</v>
      </c>
      <c r="D71" s="15" t="s">
        <v>543</v>
      </c>
      <c r="E71" s="16">
        <v>119066</v>
      </c>
      <c r="F71" s="16">
        <v>119066</v>
      </c>
      <c r="H71" s="39">
        <f t="shared" si="1"/>
        <v>0</v>
      </c>
      <c r="I71" s="41">
        <v>73431</v>
      </c>
      <c r="L71">
        <v>73431</v>
      </c>
    </row>
    <row r="72" spans="1:12" ht="16.5" x14ac:dyDescent="0.25">
      <c r="A72" s="15" t="str">
        <f t="shared" ref="A72:A327" si="2">B72&amp;C72</f>
        <v>DALATFARMCGST150</v>
      </c>
      <c r="B72" s="15" t="s">
        <v>562</v>
      </c>
      <c r="C72" s="15" t="s">
        <v>563</v>
      </c>
      <c r="D72" s="15" t="s">
        <v>564</v>
      </c>
      <c r="E72" s="16">
        <v>22500</v>
      </c>
      <c r="F72" s="16">
        <v>22500</v>
      </c>
      <c r="H72" s="39">
        <f t="shared" si="1"/>
        <v>0</v>
      </c>
      <c r="I72" s="41">
        <v>119066</v>
      </c>
      <c r="L72">
        <v>119066</v>
      </c>
    </row>
    <row r="73" spans="1:12" ht="16.5" x14ac:dyDescent="0.25">
      <c r="A73" s="15" t="str">
        <f t="shared" si="2"/>
        <v>DALATFARMCN300</v>
      </c>
      <c r="B73" s="15" t="s">
        <v>562</v>
      </c>
      <c r="C73" s="15" t="s">
        <v>39</v>
      </c>
      <c r="D73" s="15" t="s">
        <v>40</v>
      </c>
      <c r="E73" s="16">
        <v>70950</v>
      </c>
      <c r="F73" s="16">
        <v>70950</v>
      </c>
      <c r="H73" s="39">
        <f t="shared" ref="H73:H137" si="3">F73-E73</f>
        <v>0</v>
      </c>
      <c r="I73" s="41">
        <v>22500</v>
      </c>
      <c r="L73">
        <v>22500</v>
      </c>
    </row>
    <row r="74" spans="1:12" ht="16.5" x14ac:dyDescent="0.25">
      <c r="A74" s="15" t="str">
        <f t="shared" si="2"/>
        <v>DALATFARMGHK300</v>
      </c>
      <c r="B74" s="15" t="s">
        <v>562</v>
      </c>
      <c r="C74" s="15" t="s">
        <v>553</v>
      </c>
      <c r="D74" s="15" t="s">
        <v>554</v>
      </c>
      <c r="E74" s="16">
        <v>70000</v>
      </c>
      <c r="F74" s="16">
        <v>70000</v>
      </c>
      <c r="H74" s="39">
        <f t="shared" si="3"/>
        <v>0</v>
      </c>
      <c r="I74" s="41">
        <v>70950</v>
      </c>
      <c r="L74">
        <v>70950</v>
      </c>
    </row>
    <row r="75" spans="1:12" ht="16.5" x14ac:dyDescent="0.25">
      <c r="A75" s="15" t="str">
        <f t="shared" si="2"/>
        <v>DALATFARMGM500</v>
      </c>
      <c r="B75" s="15" t="s">
        <v>562</v>
      </c>
      <c r="C75" s="15" t="s">
        <v>30</v>
      </c>
      <c r="D75" s="15" t="s">
        <v>31</v>
      </c>
      <c r="E75" s="17">
        <v>111058</v>
      </c>
      <c r="F75" s="17">
        <v>111058</v>
      </c>
      <c r="H75" s="39">
        <f t="shared" si="3"/>
        <v>0</v>
      </c>
      <c r="I75" s="41">
        <v>70000</v>
      </c>
      <c r="L75">
        <v>70000</v>
      </c>
    </row>
    <row r="76" spans="1:12" ht="16.5" x14ac:dyDescent="0.25">
      <c r="A76" s="15" t="str">
        <f t="shared" si="2"/>
        <v>DALATFARMGTLX250G</v>
      </c>
      <c r="B76" s="15" t="s">
        <v>562</v>
      </c>
      <c r="C76" s="15" t="s">
        <v>32</v>
      </c>
      <c r="D76" s="15" t="s">
        <v>33</v>
      </c>
      <c r="E76" s="16">
        <v>50182</v>
      </c>
      <c r="F76" s="16">
        <v>50182</v>
      </c>
      <c r="H76" s="39">
        <f t="shared" si="3"/>
        <v>0</v>
      </c>
      <c r="I76" s="41">
        <v>111058</v>
      </c>
      <c r="L76">
        <v>111058</v>
      </c>
    </row>
    <row r="77" spans="1:12" ht="16.5" x14ac:dyDescent="0.25">
      <c r="A77" s="15" t="str">
        <f t="shared" si="2"/>
        <v>DALATFARMGXD500</v>
      </c>
      <c r="B77" s="15" t="s">
        <v>562</v>
      </c>
      <c r="C77" s="15" t="s">
        <v>52</v>
      </c>
      <c r="D77" s="15" t="s">
        <v>53</v>
      </c>
      <c r="E77" s="17">
        <v>111606</v>
      </c>
      <c r="F77" s="17">
        <v>111606</v>
      </c>
      <c r="H77" s="39">
        <f t="shared" si="3"/>
        <v>0</v>
      </c>
      <c r="I77" s="41">
        <v>50183</v>
      </c>
      <c r="L77">
        <v>50183</v>
      </c>
    </row>
    <row r="78" spans="1:12" ht="16.5" x14ac:dyDescent="0.25">
      <c r="A78" s="15" t="str">
        <f t="shared" si="2"/>
        <v>DALATFARMMNH250</v>
      </c>
      <c r="B78" s="15" t="s">
        <v>562</v>
      </c>
      <c r="C78" s="15" t="s">
        <v>48</v>
      </c>
      <c r="D78" s="15" t="s">
        <v>49</v>
      </c>
      <c r="E78" s="17">
        <v>46000</v>
      </c>
      <c r="F78" s="17">
        <v>46000</v>
      </c>
      <c r="H78" s="39">
        <f t="shared" si="3"/>
        <v>0</v>
      </c>
      <c r="I78" s="41">
        <v>111606</v>
      </c>
      <c r="L78">
        <v>111606</v>
      </c>
    </row>
    <row r="79" spans="1:12" ht="16.5" x14ac:dyDescent="0.25">
      <c r="A79" s="15" t="str">
        <f t="shared" si="2"/>
        <v>DALATFARMTH200</v>
      </c>
      <c r="B79" s="15" t="s">
        <v>562</v>
      </c>
      <c r="C79" s="15" t="s">
        <v>34</v>
      </c>
      <c r="D79" s="15" t="s">
        <v>35</v>
      </c>
      <c r="E79" s="17">
        <v>55595</v>
      </c>
      <c r="F79" s="17">
        <v>55595</v>
      </c>
      <c r="H79" s="39">
        <f t="shared" si="3"/>
        <v>0</v>
      </c>
      <c r="I79" s="41">
        <v>46000</v>
      </c>
      <c r="L79">
        <v>46000</v>
      </c>
    </row>
    <row r="80" spans="1:12" ht="16.5" x14ac:dyDescent="0.25">
      <c r="A80" s="15" t="str">
        <f t="shared" si="2"/>
        <v>DALATFARMTHST150</v>
      </c>
      <c r="B80" s="15" t="s">
        <v>562</v>
      </c>
      <c r="C80" s="15" t="s">
        <v>565</v>
      </c>
      <c r="D80" s="15" t="s">
        <v>566</v>
      </c>
      <c r="E80" s="17">
        <v>21667</v>
      </c>
      <c r="F80" s="17">
        <v>21667</v>
      </c>
      <c r="H80" s="39">
        <f t="shared" si="3"/>
        <v>0</v>
      </c>
      <c r="I80" s="41">
        <v>55595</v>
      </c>
      <c r="L80">
        <v>55595</v>
      </c>
    </row>
    <row r="81" spans="1:12" ht="16.5" x14ac:dyDescent="0.25">
      <c r="A81" s="15" t="str">
        <f t="shared" si="2"/>
        <v/>
      </c>
      <c r="B81" s="15"/>
      <c r="C81" s="15"/>
      <c r="D81" s="15"/>
      <c r="E81" s="17"/>
      <c r="F81" s="17"/>
      <c r="H81" s="39">
        <f t="shared" si="3"/>
        <v>0</v>
      </c>
      <c r="I81" s="41">
        <v>21667</v>
      </c>
      <c r="L81">
        <v>21667</v>
      </c>
    </row>
    <row r="82" spans="1:12" ht="16.5" x14ac:dyDescent="0.25">
      <c r="A82" s="15" t="str">
        <f t="shared" si="2"/>
        <v>DUCTHANHCGM300</v>
      </c>
      <c r="B82" s="15" t="s">
        <v>567</v>
      </c>
      <c r="C82" s="15" t="s">
        <v>27</v>
      </c>
      <c r="D82" s="15" t="s">
        <v>28</v>
      </c>
      <c r="E82" s="17">
        <v>73431</v>
      </c>
      <c r="F82" s="17">
        <v>73431</v>
      </c>
      <c r="H82" s="39">
        <f t="shared" si="3"/>
        <v>0</v>
      </c>
      <c r="I82" s="41" t="e">
        <v>#VALUE!</v>
      </c>
      <c r="L82" t="e">
        <v>#VALUE!</v>
      </c>
    </row>
    <row r="83" spans="1:12" ht="16.5" x14ac:dyDescent="0.25">
      <c r="A83" s="15" t="str">
        <f t="shared" si="2"/>
        <v>DUCTHANHGTLX250G</v>
      </c>
      <c r="B83" s="15" t="s">
        <v>567</v>
      </c>
      <c r="C83" s="15" t="s">
        <v>32</v>
      </c>
      <c r="D83" s="15" t="s">
        <v>33</v>
      </c>
      <c r="E83" s="16">
        <v>50182</v>
      </c>
      <c r="F83" s="17">
        <v>50182</v>
      </c>
      <c r="H83" s="39">
        <f t="shared" si="3"/>
        <v>0</v>
      </c>
      <c r="I83" s="41">
        <v>73431</v>
      </c>
      <c r="L83">
        <v>73431</v>
      </c>
    </row>
    <row r="84" spans="1:12" ht="16.5" x14ac:dyDescent="0.25">
      <c r="A84" s="15" t="str">
        <f t="shared" si="2"/>
        <v>DUCTHANHTH200</v>
      </c>
      <c r="B84" s="15" t="s">
        <v>567</v>
      </c>
      <c r="C84" s="15" t="s">
        <v>34</v>
      </c>
      <c r="D84" s="15" t="s">
        <v>35</v>
      </c>
      <c r="E84" s="17">
        <v>55595</v>
      </c>
      <c r="F84" s="17">
        <v>55595</v>
      </c>
      <c r="H84" s="39">
        <f t="shared" si="3"/>
        <v>0</v>
      </c>
      <c r="I84" s="41">
        <v>50183</v>
      </c>
      <c r="L84">
        <v>50182</v>
      </c>
    </row>
    <row r="85" spans="1:12" ht="16.5" x14ac:dyDescent="0.25">
      <c r="A85" s="15" t="str">
        <f t="shared" si="2"/>
        <v/>
      </c>
      <c r="B85" s="15"/>
      <c r="C85" s="15"/>
      <c r="D85" s="15"/>
      <c r="E85" s="17"/>
      <c r="F85" s="17"/>
      <c r="H85" s="39">
        <f t="shared" si="3"/>
        <v>0</v>
      </c>
      <c r="I85" s="41">
        <v>55595</v>
      </c>
      <c r="L85">
        <v>55595</v>
      </c>
    </row>
    <row r="86" spans="1:12" ht="16.5" x14ac:dyDescent="0.25">
      <c r="A86" s="15" t="str">
        <f t="shared" si="2"/>
        <v>EASYMARTCC300</v>
      </c>
      <c r="B86" s="15" t="s">
        <v>569</v>
      </c>
      <c r="C86" s="15" t="s">
        <v>37</v>
      </c>
      <c r="D86" s="15" t="s">
        <v>38</v>
      </c>
      <c r="E86" s="17">
        <v>74250</v>
      </c>
      <c r="F86" s="17">
        <v>71280</v>
      </c>
      <c r="H86" s="39">
        <f t="shared" si="3"/>
        <v>-2970</v>
      </c>
      <c r="I86" s="41" t="e">
        <v>#VALUE!</v>
      </c>
      <c r="L86" t="e">
        <v>#VALUE!</v>
      </c>
    </row>
    <row r="87" spans="1:12" ht="16.5" x14ac:dyDescent="0.25">
      <c r="A87" s="15" t="str">
        <f t="shared" si="2"/>
        <v>EASYMARTCGM300</v>
      </c>
      <c r="B87" s="15" t="s">
        <v>569</v>
      </c>
      <c r="C87" s="15" t="s">
        <v>27</v>
      </c>
      <c r="D87" s="15" t="s">
        <v>28</v>
      </c>
      <c r="E87" s="17">
        <v>73431</v>
      </c>
      <c r="F87" s="17">
        <v>70494</v>
      </c>
      <c r="H87" s="39">
        <f t="shared" si="3"/>
        <v>-2937</v>
      </c>
      <c r="I87" s="41">
        <v>74250</v>
      </c>
      <c r="L87">
        <v>71280</v>
      </c>
    </row>
    <row r="88" spans="1:12" ht="16.5" x14ac:dyDescent="0.25">
      <c r="A88" s="15" t="str">
        <f t="shared" si="2"/>
        <v>EASYMARTGM500</v>
      </c>
      <c r="B88" s="15" t="s">
        <v>569</v>
      </c>
      <c r="C88" s="15" t="s">
        <v>30</v>
      </c>
      <c r="D88" s="15" t="s">
        <v>31</v>
      </c>
      <c r="E88" s="17">
        <v>111058</v>
      </c>
      <c r="F88" s="17">
        <v>106616</v>
      </c>
      <c r="H88" s="39">
        <f t="shared" si="3"/>
        <v>-4442</v>
      </c>
      <c r="I88" s="41">
        <v>73431</v>
      </c>
      <c r="L88">
        <v>70494</v>
      </c>
    </row>
    <row r="89" spans="1:12" ht="16.5" x14ac:dyDescent="0.25">
      <c r="A89" s="15" t="str">
        <f>B89&amp;C89</f>
        <v>EASYMARTGTLX250G</v>
      </c>
      <c r="B89" s="15" t="s">
        <v>569</v>
      </c>
      <c r="C89" s="15" t="s">
        <v>32</v>
      </c>
      <c r="D89" s="15" t="s">
        <v>33</v>
      </c>
      <c r="E89" s="16">
        <v>50182</v>
      </c>
      <c r="F89" s="17">
        <v>48175</v>
      </c>
      <c r="H89" s="39">
        <f t="shared" si="3"/>
        <v>-2007</v>
      </c>
      <c r="I89" s="41">
        <v>111058</v>
      </c>
      <c r="L89">
        <v>106616</v>
      </c>
    </row>
    <row r="90" spans="1:12" ht="16.5" x14ac:dyDescent="0.25">
      <c r="A90" s="15" t="str">
        <f t="shared" si="2"/>
        <v>EASYMARTMNH250</v>
      </c>
      <c r="B90" s="15" t="s">
        <v>569</v>
      </c>
      <c r="C90" s="15" t="s">
        <v>48</v>
      </c>
      <c r="D90" s="15" t="s">
        <v>49</v>
      </c>
      <c r="E90" s="17">
        <v>46000</v>
      </c>
      <c r="F90" s="17">
        <v>44160</v>
      </c>
      <c r="H90" s="39">
        <f t="shared" si="3"/>
        <v>-1840</v>
      </c>
      <c r="I90" s="41">
        <v>50183</v>
      </c>
      <c r="L90">
        <v>48175</v>
      </c>
    </row>
    <row r="91" spans="1:12" ht="16.5" x14ac:dyDescent="0.25">
      <c r="A91" s="15" t="str">
        <f t="shared" si="2"/>
        <v>EASYMARTTH200</v>
      </c>
      <c r="B91" s="15" t="s">
        <v>569</v>
      </c>
      <c r="C91" s="15" t="s">
        <v>34</v>
      </c>
      <c r="D91" s="15" t="s">
        <v>35</v>
      </c>
      <c r="E91" s="17">
        <v>55595</v>
      </c>
      <c r="F91" s="17">
        <v>53372</v>
      </c>
      <c r="H91" s="39">
        <f t="shared" si="3"/>
        <v>-2223</v>
      </c>
      <c r="I91" s="41">
        <v>46000</v>
      </c>
      <c r="L91">
        <v>44160</v>
      </c>
    </row>
    <row r="92" spans="1:12" ht="16.5" x14ac:dyDescent="0.25">
      <c r="A92" s="15" t="str">
        <f t="shared" si="2"/>
        <v/>
      </c>
      <c r="B92" s="15"/>
      <c r="C92" s="15"/>
      <c r="D92" s="15"/>
      <c r="E92" s="16"/>
      <c r="F92" s="17"/>
      <c r="H92" s="39">
        <f t="shared" si="3"/>
        <v>0</v>
      </c>
      <c r="I92" s="41">
        <v>55595</v>
      </c>
      <c r="L92">
        <v>53372</v>
      </c>
    </row>
    <row r="93" spans="1:12" ht="16.5" x14ac:dyDescent="0.25">
      <c r="A93" s="15" t="str">
        <f t="shared" si="2"/>
        <v>EBCC300</v>
      </c>
      <c r="B93" s="15" t="s">
        <v>3464</v>
      </c>
      <c r="C93" s="15" t="s">
        <v>37</v>
      </c>
      <c r="D93" s="15" t="s">
        <v>38</v>
      </c>
      <c r="E93" s="16">
        <v>74250</v>
      </c>
      <c r="F93" s="17">
        <v>63113</v>
      </c>
      <c r="H93" s="39">
        <f t="shared" si="3"/>
        <v>-11137</v>
      </c>
      <c r="I93" s="41" t="e">
        <v>#VALUE!</v>
      </c>
      <c r="L93" t="e">
        <v>#VALUE!</v>
      </c>
    </row>
    <row r="94" spans="1:12" ht="16.5" x14ac:dyDescent="0.25">
      <c r="A94" s="15" t="str">
        <f t="shared" si="2"/>
        <v>EBCGM300</v>
      </c>
      <c r="B94" s="15" t="s">
        <v>3464</v>
      </c>
      <c r="C94" s="15" t="s">
        <v>27</v>
      </c>
      <c r="D94" s="15" t="s">
        <v>28</v>
      </c>
      <c r="E94" s="16">
        <v>73432</v>
      </c>
      <c r="F94" s="17">
        <v>73431</v>
      </c>
      <c r="H94" s="39">
        <f t="shared" si="3"/>
        <v>-1</v>
      </c>
      <c r="I94" s="41">
        <v>74250</v>
      </c>
      <c r="L94">
        <v>63113</v>
      </c>
    </row>
    <row r="95" spans="1:12" ht="16.5" x14ac:dyDescent="0.25">
      <c r="A95" s="15" t="str">
        <f t="shared" si="2"/>
        <v>EBCN300</v>
      </c>
      <c r="B95" s="15" t="s">
        <v>3464</v>
      </c>
      <c r="C95" s="15" t="s">
        <v>39</v>
      </c>
      <c r="D95" s="15" t="s">
        <v>40</v>
      </c>
      <c r="E95" s="16">
        <v>70950</v>
      </c>
      <c r="F95" s="17">
        <v>60308</v>
      </c>
      <c r="H95" s="39">
        <f t="shared" si="3"/>
        <v>-10642</v>
      </c>
      <c r="I95" s="41">
        <v>73432</v>
      </c>
      <c r="L95">
        <v>73431</v>
      </c>
    </row>
    <row r="96" spans="1:12" ht="16.5" x14ac:dyDescent="0.25">
      <c r="A96" s="15" t="str">
        <f t="shared" si="2"/>
        <v>EBGM500</v>
      </c>
      <c r="B96" s="15" t="s">
        <v>3464</v>
      </c>
      <c r="C96" s="15" t="s">
        <v>30</v>
      </c>
      <c r="D96" s="15" t="s">
        <v>31</v>
      </c>
      <c r="E96" s="16">
        <v>111058</v>
      </c>
      <c r="F96" s="17">
        <v>111058</v>
      </c>
      <c r="H96" s="39">
        <f t="shared" si="3"/>
        <v>0</v>
      </c>
      <c r="I96" s="41">
        <v>70950</v>
      </c>
      <c r="L96">
        <v>60308</v>
      </c>
    </row>
    <row r="97" spans="1:12" ht="16.5" x14ac:dyDescent="0.25">
      <c r="A97" s="15" t="str">
        <f t="shared" si="2"/>
        <v>EBGTLX250G</v>
      </c>
      <c r="B97" s="15" t="s">
        <v>3464</v>
      </c>
      <c r="C97" s="15" t="s">
        <v>32</v>
      </c>
      <c r="D97" s="15" t="s">
        <v>33</v>
      </c>
      <c r="E97" s="16">
        <v>50182</v>
      </c>
      <c r="F97" s="16">
        <v>50182</v>
      </c>
      <c r="H97" s="39">
        <f t="shared" si="3"/>
        <v>0</v>
      </c>
      <c r="I97" s="41">
        <v>111058</v>
      </c>
      <c r="L97">
        <v>111058</v>
      </c>
    </row>
    <row r="98" spans="1:12" ht="16.5" x14ac:dyDescent="0.25">
      <c r="A98" s="15" t="str">
        <f t="shared" si="2"/>
        <v>EBGXD500</v>
      </c>
      <c r="B98" s="15" t="s">
        <v>3464</v>
      </c>
      <c r="C98" s="15" t="s">
        <v>52</v>
      </c>
      <c r="D98" s="15" t="s">
        <v>53</v>
      </c>
      <c r="E98" s="16">
        <v>111606</v>
      </c>
      <c r="F98" s="17">
        <v>94865</v>
      </c>
      <c r="H98" s="39">
        <f t="shared" si="3"/>
        <v>-16741</v>
      </c>
      <c r="I98" s="41">
        <v>50183</v>
      </c>
      <c r="L98">
        <v>50183</v>
      </c>
    </row>
    <row r="99" spans="1:12" ht="16.5" x14ac:dyDescent="0.25">
      <c r="A99" s="15" t="str">
        <f t="shared" si="2"/>
        <v>EBMNH250</v>
      </c>
      <c r="B99" s="15" t="s">
        <v>3464</v>
      </c>
      <c r="C99" s="15" t="s">
        <v>48</v>
      </c>
      <c r="D99" s="15" t="s">
        <v>49</v>
      </c>
      <c r="E99" s="16">
        <v>46000</v>
      </c>
      <c r="F99" s="16">
        <v>46000</v>
      </c>
      <c r="H99" s="39">
        <f t="shared" si="3"/>
        <v>0</v>
      </c>
      <c r="I99" s="41">
        <v>111606</v>
      </c>
      <c r="L99">
        <v>94865</v>
      </c>
    </row>
    <row r="100" spans="1:12" ht="16.5" x14ac:dyDescent="0.25">
      <c r="A100" s="15" t="str">
        <f t="shared" si="2"/>
        <v>EBTH200</v>
      </c>
      <c r="B100" s="15" t="s">
        <v>3464</v>
      </c>
      <c r="C100" s="15" t="s">
        <v>34</v>
      </c>
      <c r="D100" s="15" t="s">
        <v>35</v>
      </c>
      <c r="E100" s="16">
        <v>55595</v>
      </c>
      <c r="F100" s="16">
        <v>55595</v>
      </c>
      <c r="H100" s="39">
        <f t="shared" si="3"/>
        <v>0</v>
      </c>
      <c r="I100" s="41">
        <v>46000</v>
      </c>
      <c r="L100">
        <v>46000</v>
      </c>
    </row>
    <row r="101" spans="1:12" ht="16.5" x14ac:dyDescent="0.25">
      <c r="A101" s="15" t="str">
        <f t="shared" si="2"/>
        <v>EBCGM500</v>
      </c>
      <c r="B101" s="15" t="s">
        <v>3464</v>
      </c>
      <c r="C101" s="15" t="s">
        <v>542</v>
      </c>
      <c r="D101" s="15" t="s">
        <v>543</v>
      </c>
      <c r="E101" s="16">
        <v>111058</v>
      </c>
      <c r="F101" s="16">
        <v>111058</v>
      </c>
      <c r="H101" s="39">
        <f t="shared" si="3"/>
        <v>0</v>
      </c>
      <c r="I101" s="41">
        <v>55595</v>
      </c>
      <c r="L101">
        <v>55595</v>
      </c>
    </row>
    <row r="102" spans="1:12" ht="16.5" x14ac:dyDescent="0.25">
      <c r="A102" s="15" t="str">
        <f t="shared" si="2"/>
        <v/>
      </c>
      <c r="B102" s="15"/>
      <c r="C102" s="15"/>
      <c r="D102" s="15"/>
      <c r="E102" s="16"/>
      <c r="F102" s="16"/>
      <c r="H102" s="39">
        <f>F102-E102</f>
        <v>0</v>
      </c>
      <c r="I102" s="41">
        <v>55595</v>
      </c>
      <c r="L102">
        <v>55595</v>
      </c>
    </row>
    <row r="103" spans="1:12" ht="16.5" x14ac:dyDescent="0.25">
      <c r="A103" s="15" t="str">
        <f t="shared" si="2"/>
        <v>Eco001CGM300</v>
      </c>
      <c r="B103" s="15" t="s">
        <v>571</v>
      </c>
      <c r="C103" s="15" t="s">
        <v>27</v>
      </c>
      <c r="D103" s="15" t="s">
        <v>28</v>
      </c>
      <c r="E103" s="16">
        <v>73431</v>
      </c>
      <c r="F103" s="16">
        <v>73431</v>
      </c>
      <c r="H103" s="39">
        <f t="shared" si="3"/>
        <v>0</v>
      </c>
      <c r="I103" s="41" t="e">
        <v>#VALUE!</v>
      </c>
      <c r="L103" t="e">
        <v>#VALUE!</v>
      </c>
    </row>
    <row r="104" spans="1:12" ht="16.5" x14ac:dyDescent="0.25">
      <c r="A104" s="15" t="str">
        <f t="shared" si="2"/>
        <v>Eco001GHK300</v>
      </c>
      <c r="B104" s="15" t="s">
        <v>571</v>
      </c>
      <c r="C104" s="15" t="s">
        <v>553</v>
      </c>
      <c r="D104" s="15" t="s">
        <v>554</v>
      </c>
      <c r="E104" s="16">
        <v>70000</v>
      </c>
      <c r="F104" s="16">
        <v>70000</v>
      </c>
      <c r="H104" s="39">
        <f t="shared" si="3"/>
        <v>0</v>
      </c>
      <c r="I104" s="41">
        <v>73431</v>
      </c>
      <c r="L104">
        <v>73431</v>
      </c>
    </row>
    <row r="105" spans="1:12" ht="16.5" x14ac:dyDescent="0.25">
      <c r="A105" s="15" t="str">
        <f t="shared" si="2"/>
        <v>Eco001GM500</v>
      </c>
      <c r="B105" s="15" t="s">
        <v>571</v>
      </c>
      <c r="C105" s="15" t="s">
        <v>30</v>
      </c>
      <c r="D105" s="15" t="s">
        <v>31</v>
      </c>
      <c r="E105" s="16">
        <v>111058</v>
      </c>
      <c r="F105" s="16">
        <v>111058</v>
      </c>
      <c r="H105" s="39">
        <f t="shared" si="3"/>
        <v>0</v>
      </c>
      <c r="I105" s="41">
        <v>70000</v>
      </c>
      <c r="L105">
        <v>70000</v>
      </c>
    </row>
    <row r="106" spans="1:12" ht="16.5" x14ac:dyDescent="0.25">
      <c r="A106" s="15" t="str">
        <f t="shared" si="2"/>
        <v>Eco001GTLX250G</v>
      </c>
      <c r="B106" s="15" t="s">
        <v>571</v>
      </c>
      <c r="C106" s="15" t="s">
        <v>32</v>
      </c>
      <c r="D106" s="15" t="s">
        <v>33</v>
      </c>
      <c r="E106" s="16">
        <v>50182</v>
      </c>
      <c r="F106" s="16">
        <v>50182</v>
      </c>
      <c r="H106" s="39">
        <f t="shared" si="3"/>
        <v>0</v>
      </c>
      <c r="I106" s="41">
        <v>111058</v>
      </c>
      <c r="L106">
        <v>111058</v>
      </c>
    </row>
    <row r="107" spans="1:12" ht="16.5" x14ac:dyDescent="0.25">
      <c r="A107" s="15" t="str">
        <f t="shared" si="2"/>
        <v>Eco001TH200</v>
      </c>
      <c r="B107" s="15" t="s">
        <v>571</v>
      </c>
      <c r="C107" s="15" t="s">
        <v>34</v>
      </c>
      <c r="D107" s="15" t="s">
        <v>35</v>
      </c>
      <c r="E107" s="16">
        <v>55595</v>
      </c>
      <c r="F107" s="16">
        <v>55595</v>
      </c>
      <c r="H107" s="39">
        <f t="shared" si="3"/>
        <v>0</v>
      </c>
      <c r="I107" s="41">
        <v>50183</v>
      </c>
      <c r="L107">
        <v>50182</v>
      </c>
    </row>
    <row r="108" spans="1:12" ht="16.5" x14ac:dyDescent="0.25">
      <c r="A108" s="15" t="str">
        <f t="shared" si="2"/>
        <v/>
      </c>
      <c r="B108" s="15"/>
      <c r="C108" s="15"/>
      <c r="D108" s="15"/>
      <c r="E108" s="16"/>
      <c r="F108" s="16"/>
      <c r="H108" s="39">
        <f t="shared" si="3"/>
        <v>0</v>
      </c>
      <c r="I108" s="41">
        <v>55595</v>
      </c>
      <c r="L108">
        <v>55595</v>
      </c>
    </row>
    <row r="109" spans="1:12" ht="16.5" x14ac:dyDescent="0.25">
      <c r="A109" s="15" t="str">
        <f t="shared" si="2"/>
        <v>FARMSHOPCC300</v>
      </c>
      <c r="B109" s="15" t="s">
        <v>7154</v>
      </c>
      <c r="C109" s="15" t="s">
        <v>37</v>
      </c>
      <c r="D109" s="15" t="s">
        <v>38</v>
      </c>
      <c r="E109" s="16">
        <v>74250</v>
      </c>
      <c r="F109" s="16">
        <v>74250</v>
      </c>
      <c r="H109" s="39">
        <f t="shared" si="3"/>
        <v>0</v>
      </c>
      <c r="I109" s="41" t="e">
        <v>#VALUE!</v>
      </c>
      <c r="L109" t="e">
        <v>#VALUE!</v>
      </c>
    </row>
    <row r="110" spans="1:12" ht="16.5" x14ac:dyDescent="0.25">
      <c r="A110" s="15" t="str">
        <f t="shared" si="2"/>
        <v>FARMSHOPCGM100</v>
      </c>
      <c r="B110" s="15" t="s">
        <v>7154</v>
      </c>
      <c r="C110" s="15" t="s">
        <v>551</v>
      </c>
      <c r="D110" s="15" t="s">
        <v>552</v>
      </c>
      <c r="E110" s="16">
        <v>24549</v>
      </c>
      <c r="F110" s="16">
        <v>24549</v>
      </c>
      <c r="H110" s="39">
        <f t="shared" si="3"/>
        <v>0</v>
      </c>
      <c r="I110" s="41">
        <v>74250</v>
      </c>
      <c r="L110">
        <v>74250</v>
      </c>
    </row>
    <row r="111" spans="1:12" ht="16.5" x14ac:dyDescent="0.25">
      <c r="A111" s="15" t="str">
        <f t="shared" si="2"/>
        <v>FARMSHOPCN300</v>
      </c>
      <c r="B111" s="15" t="s">
        <v>7154</v>
      </c>
      <c r="C111" s="15" t="s">
        <v>39</v>
      </c>
      <c r="D111" s="15" t="s">
        <v>40</v>
      </c>
      <c r="E111" s="16">
        <v>70950</v>
      </c>
      <c r="F111" s="16">
        <v>70950</v>
      </c>
      <c r="H111" s="39">
        <f t="shared" si="3"/>
        <v>0</v>
      </c>
      <c r="I111" s="41">
        <v>24549</v>
      </c>
      <c r="L111">
        <v>24549</v>
      </c>
    </row>
    <row r="112" spans="1:12" ht="16.5" x14ac:dyDescent="0.25">
      <c r="A112" s="15" t="str">
        <f t="shared" si="2"/>
        <v>FARMSHOPGM500</v>
      </c>
      <c r="B112" s="15" t="s">
        <v>7154</v>
      </c>
      <c r="C112" s="15" t="s">
        <v>30</v>
      </c>
      <c r="D112" s="15" t="s">
        <v>31</v>
      </c>
      <c r="E112" s="16">
        <v>111058</v>
      </c>
      <c r="F112" s="16">
        <v>111058</v>
      </c>
      <c r="H112" s="39">
        <f t="shared" si="3"/>
        <v>0</v>
      </c>
      <c r="I112" s="41">
        <v>70950</v>
      </c>
      <c r="L112">
        <v>70950</v>
      </c>
    </row>
    <row r="113" spans="1:12" ht="16.5" x14ac:dyDescent="0.25">
      <c r="A113" s="15" t="str">
        <f t="shared" si="2"/>
        <v>FARMSHOPGTLX250G</v>
      </c>
      <c r="B113" s="15" t="s">
        <v>7154</v>
      </c>
      <c r="C113" s="15" t="s">
        <v>32</v>
      </c>
      <c r="D113" s="15" t="s">
        <v>33</v>
      </c>
      <c r="E113" s="16">
        <v>50182</v>
      </c>
      <c r="F113" s="16">
        <v>50182</v>
      </c>
      <c r="H113" s="39">
        <f t="shared" si="3"/>
        <v>0</v>
      </c>
      <c r="I113" s="41">
        <v>111058</v>
      </c>
      <c r="L113">
        <v>111058</v>
      </c>
    </row>
    <row r="114" spans="1:12" ht="16.5" x14ac:dyDescent="0.25">
      <c r="A114" s="15" t="str">
        <f t="shared" si="2"/>
        <v/>
      </c>
      <c r="B114" s="15"/>
      <c r="C114" s="15"/>
      <c r="D114" s="15"/>
      <c r="E114" s="16"/>
      <c r="F114" s="16"/>
      <c r="H114" s="39">
        <f t="shared" si="3"/>
        <v>0</v>
      </c>
      <c r="I114" s="41">
        <v>50183</v>
      </c>
      <c r="L114">
        <v>50182</v>
      </c>
    </row>
    <row r="115" spans="1:12" ht="16.5" x14ac:dyDescent="0.25">
      <c r="A115" s="15" t="str">
        <f t="shared" si="2"/>
        <v>FINEMARTCC300</v>
      </c>
      <c r="B115" s="15" t="s">
        <v>7155</v>
      </c>
      <c r="C115" s="15" t="s">
        <v>37</v>
      </c>
      <c r="D115" s="15" t="s">
        <v>38</v>
      </c>
      <c r="E115" s="16">
        <v>74250</v>
      </c>
      <c r="F115" s="16">
        <v>74250</v>
      </c>
      <c r="H115" s="39">
        <f t="shared" si="3"/>
        <v>0</v>
      </c>
      <c r="I115" s="41" t="e">
        <v>#VALUE!</v>
      </c>
      <c r="L115" t="e">
        <v>#VALUE!</v>
      </c>
    </row>
    <row r="116" spans="1:12" ht="16.5" x14ac:dyDescent="0.25">
      <c r="A116" s="15" t="str">
        <f t="shared" si="2"/>
        <v>FINEMARTCGM300</v>
      </c>
      <c r="B116" s="15" t="s">
        <v>7155</v>
      </c>
      <c r="C116" s="15" t="s">
        <v>27</v>
      </c>
      <c r="D116" s="15" t="s">
        <v>28</v>
      </c>
      <c r="E116" s="16">
        <v>73431</v>
      </c>
      <c r="F116" s="16">
        <v>73431</v>
      </c>
      <c r="H116" s="39">
        <f t="shared" si="3"/>
        <v>0</v>
      </c>
      <c r="I116" s="41">
        <v>74250</v>
      </c>
      <c r="L116">
        <v>74250</v>
      </c>
    </row>
    <row r="117" spans="1:12" ht="16.5" x14ac:dyDescent="0.25">
      <c r="A117" s="15" t="str">
        <f t="shared" si="2"/>
        <v>FINEMARTCN300</v>
      </c>
      <c r="B117" s="15" t="s">
        <v>7155</v>
      </c>
      <c r="C117" s="15" t="s">
        <v>39</v>
      </c>
      <c r="D117" s="15" t="s">
        <v>40</v>
      </c>
      <c r="E117" s="16">
        <v>70950</v>
      </c>
      <c r="F117" s="16">
        <v>70950</v>
      </c>
      <c r="H117" s="39">
        <f t="shared" si="3"/>
        <v>0</v>
      </c>
      <c r="I117" s="41">
        <v>73431</v>
      </c>
      <c r="L117">
        <v>73431</v>
      </c>
    </row>
    <row r="118" spans="1:12" ht="16.5" x14ac:dyDescent="0.25">
      <c r="A118" s="15" t="str">
        <f t="shared" si="2"/>
        <v>FINEMARTGL250</v>
      </c>
      <c r="B118" s="15" t="s">
        <v>7155</v>
      </c>
      <c r="C118" s="15" t="s">
        <v>44</v>
      </c>
      <c r="D118" s="15" t="s">
        <v>45</v>
      </c>
      <c r="E118" s="16">
        <v>59400</v>
      </c>
      <c r="F118" s="16">
        <v>49500</v>
      </c>
      <c r="H118" s="39">
        <f t="shared" si="3"/>
        <v>-9900</v>
      </c>
      <c r="I118" s="41">
        <v>70950</v>
      </c>
      <c r="L118">
        <v>70950</v>
      </c>
    </row>
    <row r="119" spans="1:12" ht="16.5" x14ac:dyDescent="0.25">
      <c r="A119" s="15" t="str">
        <f t="shared" si="2"/>
        <v>FINEMARTGM500</v>
      </c>
      <c r="B119" s="15" t="s">
        <v>7155</v>
      </c>
      <c r="C119" s="15" t="s">
        <v>30</v>
      </c>
      <c r="D119" s="15" t="s">
        <v>31</v>
      </c>
      <c r="E119" s="16">
        <v>111058</v>
      </c>
      <c r="F119" s="16">
        <v>111058</v>
      </c>
      <c r="H119" s="39">
        <f t="shared" si="3"/>
        <v>0</v>
      </c>
      <c r="I119" s="41">
        <v>59400</v>
      </c>
      <c r="L119">
        <v>49500</v>
      </c>
    </row>
    <row r="120" spans="1:12" ht="16.5" x14ac:dyDescent="0.25">
      <c r="A120" s="15" t="str">
        <f t="shared" si="2"/>
        <v>FINEMARTMNH250</v>
      </c>
      <c r="B120" s="15" t="s">
        <v>7155</v>
      </c>
      <c r="C120" s="15" t="s">
        <v>48</v>
      </c>
      <c r="D120" s="15" t="s">
        <v>49</v>
      </c>
      <c r="E120" s="16">
        <v>46000</v>
      </c>
      <c r="F120" s="16">
        <v>46000</v>
      </c>
      <c r="H120" s="39">
        <f t="shared" si="3"/>
        <v>0</v>
      </c>
      <c r="I120" s="41">
        <v>111058</v>
      </c>
      <c r="L120">
        <v>111058</v>
      </c>
    </row>
    <row r="121" spans="1:12" ht="16.5" x14ac:dyDescent="0.25">
      <c r="A121" s="15" t="str">
        <f t="shared" si="2"/>
        <v>FINEMARTTH200</v>
      </c>
      <c r="B121" s="15" t="s">
        <v>7155</v>
      </c>
      <c r="C121" s="15" t="s">
        <v>34</v>
      </c>
      <c r="D121" s="15" t="s">
        <v>35</v>
      </c>
      <c r="E121" s="16">
        <v>55595</v>
      </c>
      <c r="F121" s="16">
        <v>55595</v>
      </c>
      <c r="H121" s="39">
        <f t="shared" si="3"/>
        <v>0</v>
      </c>
      <c r="I121" s="41">
        <v>46000</v>
      </c>
      <c r="L121">
        <v>46000</v>
      </c>
    </row>
    <row r="122" spans="1:12" ht="16.5" x14ac:dyDescent="0.25">
      <c r="A122" s="15" t="str">
        <f t="shared" si="2"/>
        <v/>
      </c>
      <c r="B122" s="15"/>
      <c r="C122" s="15"/>
      <c r="D122" s="15"/>
      <c r="E122" s="16"/>
      <c r="F122" s="16"/>
      <c r="H122" s="39">
        <f t="shared" si="3"/>
        <v>0</v>
      </c>
      <c r="I122" s="41">
        <v>55595</v>
      </c>
      <c r="L122">
        <v>55595</v>
      </c>
    </row>
    <row r="123" spans="1:12" ht="16.5" x14ac:dyDescent="0.25">
      <c r="A123" s="15" t="str">
        <f t="shared" si="2"/>
        <v>FMCGM300</v>
      </c>
      <c r="B123" s="15" t="s">
        <v>7156</v>
      </c>
      <c r="C123" s="15" t="s">
        <v>27</v>
      </c>
      <c r="D123" s="15" t="s">
        <v>28</v>
      </c>
      <c r="E123" s="16">
        <v>73431</v>
      </c>
      <c r="F123" s="16">
        <v>73431</v>
      </c>
      <c r="H123" s="39">
        <f t="shared" si="3"/>
        <v>0</v>
      </c>
      <c r="I123" s="41" t="e">
        <v>#VALUE!</v>
      </c>
      <c r="L123" t="e">
        <v>#VALUE!</v>
      </c>
    </row>
    <row r="124" spans="1:12" ht="16.5" x14ac:dyDescent="0.25">
      <c r="A124" s="15" t="str">
        <f t="shared" si="2"/>
        <v>FMGM500</v>
      </c>
      <c r="B124" s="15" t="s">
        <v>7156</v>
      </c>
      <c r="C124" s="15" t="s">
        <v>30</v>
      </c>
      <c r="D124" s="15" t="s">
        <v>31</v>
      </c>
      <c r="E124" s="16">
        <v>111058</v>
      </c>
      <c r="F124" s="16">
        <v>111058</v>
      </c>
      <c r="H124" s="39">
        <f t="shared" si="3"/>
        <v>0</v>
      </c>
      <c r="I124" s="41">
        <v>73431</v>
      </c>
      <c r="L124">
        <v>73431</v>
      </c>
    </row>
    <row r="125" spans="1:12" ht="16.5" x14ac:dyDescent="0.25">
      <c r="A125" s="15" t="str">
        <f t="shared" si="2"/>
        <v>FMGTLX250G</v>
      </c>
      <c r="B125" s="15" t="s">
        <v>7156</v>
      </c>
      <c r="C125" s="15" t="s">
        <v>32</v>
      </c>
      <c r="D125" s="15" t="s">
        <v>33</v>
      </c>
      <c r="E125" s="16">
        <v>50182</v>
      </c>
      <c r="F125" s="16">
        <v>50182</v>
      </c>
      <c r="H125" s="39">
        <f t="shared" si="3"/>
        <v>0</v>
      </c>
      <c r="I125" s="41">
        <v>111058</v>
      </c>
      <c r="L125">
        <v>111058</v>
      </c>
    </row>
    <row r="126" spans="1:12" ht="16.5" x14ac:dyDescent="0.25">
      <c r="A126" s="15" t="str">
        <f t="shared" si="2"/>
        <v>FMTH200</v>
      </c>
      <c r="B126" s="15" t="s">
        <v>7156</v>
      </c>
      <c r="C126" s="15" t="s">
        <v>34</v>
      </c>
      <c r="D126" s="15" t="s">
        <v>35</v>
      </c>
      <c r="E126" s="16">
        <v>55595</v>
      </c>
      <c r="F126" s="16">
        <v>55595</v>
      </c>
      <c r="H126" s="39">
        <f t="shared" si="3"/>
        <v>0</v>
      </c>
      <c r="I126" s="41">
        <v>50183</v>
      </c>
      <c r="L126">
        <v>50183</v>
      </c>
    </row>
    <row r="127" spans="1:12" ht="16.5" x14ac:dyDescent="0.25">
      <c r="A127" s="15" t="str">
        <f t="shared" si="2"/>
        <v/>
      </c>
      <c r="B127" s="15"/>
      <c r="C127" s="15"/>
      <c r="D127" s="15"/>
      <c r="E127" s="16"/>
      <c r="F127" s="16"/>
      <c r="H127" s="39">
        <f t="shared" si="3"/>
        <v>0</v>
      </c>
      <c r="I127" s="41">
        <v>55595</v>
      </c>
      <c r="L127">
        <v>55595</v>
      </c>
    </row>
    <row r="128" spans="1:12" ht="16.5" x14ac:dyDescent="0.25">
      <c r="A128" s="15" t="str">
        <f t="shared" si="2"/>
        <v>FRUITSCC300</v>
      </c>
      <c r="B128" s="15" t="s">
        <v>7157</v>
      </c>
      <c r="C128" s="15" t="s">
        <v>37</v>
      </c>
      <c r="D128" s="15" t="s">
        <v>38</v>
      </c>
      <c r="E128" s="16">
        <v>74250</v>
      </c>
      <c r="F128" s="16">
        <v>70538</v>
      </c>
      <c r="H128" s="39">
        <f t="shared" si="3"/>
        <v>-3712</v>
      </c>
      <c r="I128" s="41" t="e">
        <v>#VALUE!</v>
      </c>
      <c r="L128" t="e">
        <v>#VALUE!</v>
      </c>
    </row>
    <row r="129" spans="1:12" ht="16.5" x14ac:dyDescent="0.25">
      <c r="A129" s="15" t="str">
        <f t="shared" si="2"/>
        <v>FRUITSCGM300</v>
      </c>
      <c r="B129" s="15" t="s">
        <v>7157</v>
      </c>
      <c r="C129" s="15" t="s">
        <v>27</v>
      </c>
      <c r="D129" s="15" t="s">
        <v>28</v>
      </c>
      <c r="E129" s="16">
        <v>73431</v>
      </c>
      <c r="F129" s="16">
        <v>69759</v>
      </c>
      <c r="H129" s="39">
        <f t="shared" si="3"/>
        <v>-3672</v>
      </c>
      <c r="I129" s="41">
        <v>74250</v>
      </c>
      <c r="L129">
        <v>70538</v>
      </c>
    </row>
    <row r="130" spans="1:12" ht="16.5" x14ac:dyDescent="0.25">
      <c r="A130" s="15" t="str">
        <f t="shared" si="2"/>
        <v>FRUITSCGM500</v>
      </c>
      <c r="B130" s="15" t="s">
        <v>7157</v>
      </c>
      <c r="C130" s="15" t="s">
        <v>542</v>
      </c>
      <c r="D130" s="15" t="s">
        <v>543</v>
      </c>
      <c r="E130" s="16">
        <v>119066</v>
      </c>
      <c r="F130" s="16">
        <v>113113</v>
      </c>
      <c r="H130" s="39">
        <f t="shared" si="3"/>
        <v>-5953</v>
      </c>
      <c r="I130" s="41">
        <v>73431</v>
      </c>
      <c r="L130">
        <v>69759</v>
      </c>
    </row>
    <row r="131" spans="1:12" ht="16.5" x14ac:dyDescent="0.25">
      <c r="A131" s="15" t="str">
        <f t="shared" si="2"/>
        <v>FRUITSCN300</v>
      </c>
      <c r="B131" s="15" t="s">
        <v>7157</v>
      </c>
      <c r="C131" s="15" t="s">
        <v>39</v>
      </c>
      <c r="D131" s="15" t="s">
        <v>40</v>
      </c>
      <c r="E131" s="16">
        <v>70950</v>
      </c>
      <c r="F131" s="16">
        <v>67403</v>
      </c>
      <c r="H131" s="39">
        <f t="shared" si="3"/>
        <v>-3547</v>
      </c>
      <c r="I131" s="41">
        <v>119066</v>
      </c>
      <c r="L131">
        <v>113113</v>
      </c>
    </row>
    <row r="132" spans="1:12" ht="16.5" x14ac:dyDescent="0.25">
      <c r="A132" s="15" t="str">
        <f t="shared" si="2"/>
        <v>FRUITSGHK300</v>
      </c>
      <c r="B132" s="15" t="s">
        <v>7157</v>
      </c>
      <c r="C132" s="15" t="s">
        <v>553</v>
      </c>
      <c r="D132" s="15" t="s">
        <v>554</v>
      </c>
      <c r="E132" s="16">
        <v>70000</v>
      </c>
      <c r="F132" s="16">
        <v>66500</v>
      </c>
      <c r="H132" s="39">
        <f t="shared" si="3"/>
        <v>-3500</v>
      </c>
      <c r="I132" s="41">
        <v>70950</v>
      </c>
      <c r="L132">
        <v>67403</v>
      </c>
    </row>
    <row r="133" spans="1:12" ht="16.5" x14ac:dyDescent="0.25">
      <c r="A133" s="15" t="str">
        <f t="shared" si="2"/>
        <v>FRUITSGL250</v>
      </c>
      <c r="B133" s="15" t="s">
        <v>7157</v>
      </c>
      <c r="C133" s="15" t="s">
        <v>44</v>
      </c>
      <c r="D133" s="15" t="s">
        <v>45</v>
      </c>
      <c r="E133" s="16">
        <v>49500</v>
      </c>
      <c r="F133" s="16">
        <v>47025</v>
      </c>
      <c r="H133" s="39">
        <f t="shared" si="3"/>
        <v>-2475</v>
      </c>
      <c r="I133" s="41">
        <v>70000</v>
      </c>
      <c r="L133">
        <v>66500</v>
      </c>
    </row>
    <row r="134" spans="1:12" ht="16.5" x14ac:dyDescent="0.25">
      <c r="A134" s="15" t="str">
        <f t="shared" si="2"/>
        <v>FRUITSGM500</v>
      </c>
      <c r="B134" s="15" t="s">
        <v>7157</v>
      </c>
      <c r="C134" s="15" t="s">
        <v>30</v>
      </c>
      <c r="D134" s="15" t="s">
        <v>31</v>
      </c>
      <c r="E134" s="16">
        <v>111058</v>
      </c>
      <c r="F134" s="16">
        <v>105505</v>
      </c>
      <c r="H134" s="39">
        <f t="shared" si="3"/>
        <v>-5553</v>
      </c>
      <c r="I134" s="41">
        <v>49500</v>
      </c>
      <c r="L134">
        <v>47025</v>
      </c>
    </row>
    <row r="135" spans="1:12" ht="16.5" x14ac:dyDescent="0.25">
      <c r="A135" s="15" t="str">
        <f t="shared" si="2"/>
        <v>FRUITSGSG250</v>
      </c>
      <c r="B135" s="15" t="s">
        <v>7157</v>
      </c>
      <c r="C135" s="15" t="s">
        <v>46</v>
      </c>
      <c r="D135" s="15" t="s">
        <v>47</v>
      </c>
      <c r="E135" s="16">
        <v>50400</v>
      </c>
      <c r="F135" s="16">
        <v>47880</v>
      </c>
      <c r="H135" s="39">
        <f t="shared" si="3"/>
        <v>-2520</v>
      </c>
      <c r="I135" s="41">
        <v>111058</v>
      </c>
      <c r="L135">
        <v>105505</v>
      </c>
    </row>
    <row r="136" spans="1:12" ht="16.5" x14ac:dyDescent="0.25">
      <c r="A136" s="15" t="str">
        <f t="shared" si="2"/>
        <v>FRUITSGTLX250G</v>
      </c>
      <c r="B136" s="15" t="s">
        <v>7157</v>
      </c>
      <c r="C136" s="15" t="s">
        <v>32</v>
      </c>
      <c r="D136" s="15" t="s">
        <v>33</v>
      </c>
      <c r="E136" s="16">
        <v>50182</v>
      </c>
      <c r="F136" s="16">
        <v>47674</v>
      </c>
      <c r="H136" s="39">
        <f t="shared" si="3"/>
        <v>-2508</v>
      </c>
      <c r="I136" s="41">
        <v>50400</v>
      </c>
      <c r="L136">
        <v>47880</v>
      </c>
    </row>
    <row r="137" spans="1:12" ht="16.5" x14ac:dyDescent="0.25">
      <c r="A137" s="15" t="str">
        <f t="shared" si="2"/>
        <v>FRUITSMNH250</v>
      </c>
      <c r="B137" s="15" t="s">
        <v>7157</v>
      </c>
      <c r="C137" s="15" t="s">
        <v>48</v>
      </c>
      <c r="D137" s="15" t="s">
        <v>49</v>
      </c>
      <c r="E137" s="16">
        <v>46000</v>
      </c>
      <c r="F137" s="16">
        <v>43700</v>
      </c>
      <c r="H137" s="39">
        <f t="shared" si="3"/>
        <v>-2300</v>
      </c>
      <c r="I137" s="41">
        <v>50183</v>
      </c>
      <c r="L137">
        <v>47674</v>
      </c>
    </row>
    <row r="138" spans="1:12" ht="16.5" x14ac:dyDescent="0.25">
      <c r="A138" s="15" t="str">
        <f t="shared" si="2"/>
        <v>FRUITSTH200</v>
      </c>
      <c r="B138" s="15" t="s">
        <v>7157</v>
      </c>
      <c r="C138" s="15" t="s">
        <v>34</v>
      </c>
      <c r="D138" s="15" t="s">
        <v>35</v>
      </c>
      <c r="E138" s="16">
        <v>55595</v>
      </c>
      <c r="F138" s="16">
        <v>52815</v>
      </c>
      <c r="H138" s="39">
        <f t="shared" ref="H138:H201" si="4">F138-E138</f>
        <v>-2780</v>
      </c>
      <c r="I138" s="41">
        <v>46000</v>
      </c>
      <c r="L138">
        <v>43700</v>
      </c>
    </row>
    <row r="139" spans="1:12" ht="16.5" x14ac:dyDescent="0.25">
      <c r="A139" s="15" t="str">
        <f t="shared" si="2"/>
        <v>FRUITSTH400</v>
      </c>
      <c r="B139" s="15" t="s">
        <v>7157</v>
      </c>
      <c r="C139" s="15" t="s">
        <v>548</v>
      </c>
      <c r="D139" s="15" t="s">
        <v>549</v>
      </c>
      <c r="E139" s="16">
        <v>107205</v>
      </c>
      <c r="F139" s="16">
        <v>101845</v>
      </c>
      <c r="H139" s="39">
        <f t="shared" si="4"/>
        <v>-5360</v>
      </c>
      <c r="I139" s="41">
        <v>55595</v>
      </c>
      <c r="L139">
        <v>52815</v>
      </c>
    </row>
    <row r="140" spans="1:12" ht="16.5" x14ac:dyDescent="0.25">
      <c r="A140" s="15" t="str">
        <f t="shared" si="2"/>
        <v/>
      </c>
      <c r="B140" s="15"/>
      <c r="C140" s="15"/>
      <c r="D140" s="15"/>
      <c r="E140" s="16"/>
      <c r="F140" s="16"/>
      <c r="H140" s="39">
        <f t="shared" si="4"/>
        <v>0</v>
      </c>
      <c r="I140" s="41">
        <v>107205</v>
      </c>
      <c r="L140">
        <v>101845</v>
      </c>
    </row>
    <row r="141" spans="1:12" ht="16.5" x14ac:dyDescent="0.25">
      <c r="A141" s="15" t="str">
        <f t="shared" si="2"/>
        <v>GDVNCGM300</v>
      </c>
      <c r="B141" s="15" t="s">
        <v>7158</v>
      </c>
      <c r="C141" s="15" t="s">
        <v>27</v>
      </c>
      <c r="D141" s="15" t="s">
        <v>28</v>
      </c>
      <c r="E141" s="16">
        <v>73431</v>
      </c>
      <c r="F141" s="16">
        <v>73431</v>
      </c>
      <c r="H141" s="39">
        <f t="shared" si="4"/>
        <v>0</v>
      </c>
      <c r="I141" s="41" t="e">
        <v>#VALUE!</v>
      </c>
      <c r="L141" t="e">
        <v>#VALUE!</v>
      </c>
    </row>
    <row r="142" spans="1:12" ht="16.5" x14ac:dyDescent="0.25">
      <c r="A142" s="15" t="str">
        <f t="shared" si="2"/>
        <v>GDVNGHK300</v>
      </c>
      <c r="B142" s="15" t="s">
        <v>7158</v>
      </c>
      <c r="C142" s="15" t="s">
        <v>553</v>
      </c>
      <c r="D142" s="15" t="s">
        <v>554</v>
      </c>
      <c r="E142" s="16">
        <v>70000</v>
      </c>
      <c r="F142" s="16">
        <v>70000</v>
      </c>
      <c r="H142" s="39">
        <f t="shared" si="4"/>
        <v>0</v>
      </c>
      <c r="I142" s="41">
        <v>73431</v>
      </c>
      <c r="L142">
        <v>73431</v>
      </c>
    </row>
    <row r="143" spans="1:12" ht="16.5" x14ac:dyDescent="0.25">
      <c r="A143" s="15" t="str">
        <f t="shared" si="2"/>
        <v/>
      </c>
      <c r="B143" s="15"/>
      <c r="C143" s="15"/>
      <c r="D143" s="15"/>
      <c r="E143" s="16"/>
      <c r="F143" s="16"/>
      <c r="H143" s="39">
        <f t="shared" si="4"/>
        <v>0</v>
      </c>
      <c r="I143" s="41">
        <v>70000</v>
      </c>
      <c r="L143">
        <v>70000</v>
      </c>
    </row>
    <row r="144" spans="1:12" ht="16.5" x14ac:dyDescent="0.25">
      <c r="A144" s="15" t="str">
        <f t="shared" si="2"/>
        <v>GreenCGM100</v>
      </c>
      <c r="B144" s="15" t="s">
        <v>573</v>
      </c>
      <c r="C144" s="15" t="s">
        <v>551</v>
      </c>
      <c r="D144" s="15" t="s">
        <v>552</v>
      </c>
      <c r="E144" s="16">
        <v>24549</v>
      </c>
      <c r="F144" s="16">
        <v>24549</v>
      </c>
      <c r="H144" s="39">
        <f t="shared" si="4"/>
        <v>0</v>
      </c>
      <c r="I144" s="41" t="e">
        <v>#VALUE!</v>
      </c>
      <c r="L144" t="e">
        <v>#VALUE!</v>
      </c>
    </row>
    <row r="145" spans="1:12" ht="16.5" x14ac:dyDescent="0.25">
      <c r="A145" s="15" t="str">
        <f t="shared" si="2"/>
        <v>GreenCGM300</v>
      </c>
      <c r="B145" s="15" t="s">
        <v>573</v>
      </c>
      <c r="C145" s="15" t="s">
        <v>27</v>
      </c>
      <c r="D145" s="15" t="s">
        <v>28</v>
      </c>
      <c r="E145" s="16">
        <v>73431</v>
      </c>
      <c r="F145" s="16">
        <v>73431</v>
      </c>
      <c r="H145" s="39">
        <f t="shared" si="4"/>
        <v>0</v>
      </c>
      <c r="I145" s="41">
        <v>24549</v>
      </c>
      <c r="L145">
        <v>24549</v>
      </c>
    </row>
    <row r="146" spans="1:12" ht="16.5" x14ac:dyDescent="0.25">
      <c r="A146" s="15" t="str">
        <f t="shared" si="2"/>
        <v>GreenCGM500</v>
      </c>
      <c r="B146" s="15" t="s">
        <v>573</v>
      </c>
      <c r="C146" s="15" t="s">
        <v>542</v>
      </c>
      <c r="D146" s="15" t="s">
        <v>543</v>
      </c>
      <c r="E146" s="16">
        <v>119066</v>
      </c>
      <c r="F146" s="16">
        <v>119066</v>
      </c>
      <c r="H146" s="39">
        <f t="shared" si="4"/>
        <v>0</v>
      </c>
      <c r="I146" s="41">
        <v>73431</v>
      </c>
      <c r="L146">
        <v>73431</v>
      </c>
    </row>
    <row r="147" spans="1:12" ht="16.5" x14ac:dyDescent="0.25">
      <c r="A147" s="15" t="str">
        <f t="shared" si="2"/>
        <v>GreenGHK300</v>
      </c>
      <c r="B147" s="15" t="s">
        <v>573</v>
      </c>
      <c r="C147" s="15" t="s">
        <v>553</v>
      </c>
      <c r="D147" s="15" t="s">
        <v>554</v>
      </c>
      <c r="E147" s="16">
        <v>70000</v>
      </c>
      <c r="F147" s="16">
        <v>70000</v>
      </c>
      <c r="H147" s="39">
        <f t="shared" si="4"/>
        <v>0</v>
      </c>
      <c r="I147" s="41">
        <v>119066</v>
      </c>
      <c r="L147">
        <v>119066</v>
      </c>
    </row>
    <row r="148" spans="1:12" ht="16.5" x14ac:dyDescent="0.25">
      <c r="A148" s="15" t="str">
        <f t="shared" si="2"/>
        <v>GreenGM500</v>
      </c>
      <c r="B148" s="15" t="s">
        <v>573</v>
      </c>
      <c r="C148" s="15" t="s">
        <v>30</v>
      </c>
      <c r="D148" s="15" t="s">
        <v>31</v>
      </c>
      <c r="E148" s="16">
        <v>111058</v>
      </c>
      <c r="F148" s="16">
        <v>111058</v>
      </c>
      <c r="H148" s="39">
        <f t="shared" si="4"/>
        <v>0</v>
      </c>
      <c r="I148" s="41">
        <v>70000</v>
      </c>
      <c r="L148">
        <v>70000</v>
      </c>
    </row>
    <row r="149" spans="1:12" ht="16.5" x14ac:dyDescent="0.25">
      <c r="A149" s="15" t="str">
        <f t="shared" si="2"/>
        <v>GreenGTLX250G</v>
      </c>
      <c r="B149" s="15" t="s">
        <v>573</v>
      </c>
      <c r="C149" s="15" t="s">
        <v>32</v>
      </c>
      <c r="D149" s="15" t="s">
        <v>33</v>
      </c>
      <c r="E149" s="16">
        <v>50182</v>
      </c>
      <c r="F149" s="16">
        <v>50182</v>
      </c>
      <c r="H149" s="39">
        <f t="shared" si="4"/>
        <v>0</v>
      </c>
      <c r="I149" s="41">
        <v>111058</v>
      </c>
      <c r="L149">
        <v>111058</v>
      </c>
    </row>
    <row r="150" spans="1:12" ht="16.5" x14ac:dyDescent="0.25">
      <c r="A150" s="15" t="str">
        <f t="shared" si="2"/>
        <v>GreenGXD500</v>
      </c>
      <c r="B150" s="15" t="s">
        <v>573</v>
      </c>
      <c r="C150" s="15" t="s">
        <v>52</v>
      </c>
      <c r="D150" s="15" t="s">
        <v>53</v>
      </c>
      <c r="E150" s="16">
        <v>111606</v>
      </c>
      <c r="F150" s="16">
        <v>111606</v>
      </c>
      <c r="H150" s="39">
        <f t="shared" si="4"/>
        <v>0</v>
      </c>
      <c r="I150" s="41">
        <v>50183</v>
      </c>
      <c r="L150">
        <v>50182</v>
      </c>
    </row>
    <row r="151" spans="1:12" ht="16.5" x14ac:dyDescent="0.25">
      <c r="A151" s="15" t="str">
        <f t="shared" si="2"/>
        <v>GreenMNH250</v>
      </c>
      <c r="B151" s="15" t="s">
        <v>573</v>
      </c>
      <c r="C151" s="15" t="s">
        <v>48</v>
      </c>
      <c r="D151" s="15" t="s">
        <v>49</v>
      </c>
      <c r="E151" s="16">
        <v>46000</v>
      </c>
      <c r="F151" s="16">
        <v>46000</v>
      </c>
      <c r="H151" s="39">
        <f t="shared" si="4"/>
        <v>0</v>
      </c>
      <c r="I151" s="41">
        <v>111606</v>
      </c>
      <c r="L151">
        <v>111606</v>
      </c>
    </row>
    <row r="152" spans="1:12" ht="16.5" x14ac:dyDescent="0.25">
      <c r="A152" s="15" t="str">
        <f t="shared" si="2"/>
        <v>GreenTH200</v>
      </c>
      <c r="B152" s="15" t="s">
        <v>573</v>
      </c>
      <c r="C152" s="15" t="s">
        <v>34</v>
      </c>
      <c r="D152" s="15" t="s">
        <v>35</v>
      </c>
      <c r="E152" s="16">
        <v>55595</v>
      </c>
      <c r="F152" s="16">
        <v>55595</v>
      </c>
      <c r="H152" s="39">
        <f t="shared" si="4"/>
        <v>0</v>
      </c>
      <c r="I152" s="41">
        <v>46000</v>
      </c>
      <c r="L152">
        <v>46000</v>
      </c>
    </row>
    <row r="153" spans="1:12" ht="16.5" x14ac:dyDescent="0.25">
      <c r="A153" s="15" t="str">
        <f t="shared" si="2"/>
        <v/>
      </c>
      <c r="B153" s="15"/>
      <c r="C153" s="15"/>
      <c r="D153" s="15"/>
      <c r="E153" s="16"/>
      <c r="F153" s="16"/>
      <c r="H153" s="39">
        <f t="shared" si="4"/>
        <v>0</v>
      </c>
      <c r="I153" s="41">
        <v>55595</v>
      </c>
      <c r="L153">
        <v>55595</v>
      </c>
    </row>
    <row r="154" spans="1:12" ht="16.5" x14ac:dyDescent="0.25">
      <c r="A154" s="15" t="str">
        <f t="shared" si="2"/>
        <v>GS25CGM100</v>
      </c>
      <c r="B154" s="15" t="s">
        <v>575</v>
      </c>
      <c r="C154" s="15" t="s">
        <v>551</v>
      </c>
      <c r="D154" s="15" t="s">
        <v>552</v>
      </c>
      <c r="E154" s="16">
        <v>24549</v>
      </c>
      <c r="F154" s="16">
        <v>24549</v>
      </c>
      <c r="H154" s="39">
        <f t="shared" si="4"/>
        <v>0</v>
      </c>
      <c r="I154" s="41" t="e">
        <v>#VALUE!</v>
      </c>
      <c r="L154" t="e">
        <v>#VALUE!</v>
      </c>
    </row>
    <row r="155" spans="1:12" ht="16.5" x14ac:dyDescent="0.25">
      <c r="A155" s="15" t="str">
        <f t="shared" si="2"/>
        <v>GS25CGM300</v>
      </c>
      <c r="B155" s="15" t="s">
        <v>575</v>
      </c>
      <c r="C155" s="15" t="s">
        <v>27</v>
      </c>
      <c r="D155" s="15" t="s">
        <v>28</v>
      </c>
      <c r="E155" s="16">
        <v>73431</v>
      </c>
      <c r="F155" s="16">
        <v>73431</v>
      </c>
      <c r="H155" s="39">
        <f t="shared" si="4"/>
        <v>0</v>
      </c>
      <c r="I155" s="41">
        <v>24549</v>
      </c>
      <c r="L155">
        <v>24549</v>
      </c>
    </row>
    <row r="156" spans="1:12" ht="16.5" x14ac:dyDescent="0.25">
      <c r="A156" s="15" t="str">
        <f t="shared" si="2"/>
        <v>GS25GHK300</v>
      </c>
      <c r="B156" s="15" t="s">
        <v>575</v>
      </c>
      <c r="C156" s="15" t="s">
        <v>553</v>
      </c>
      <c r="D156" s="15" t="s">
        <v>554</v>
      </c>
      <c r="E156" s="16">
        <v>70000</v>
      </c>
      <c r="F156" s="16">
        <v>66500</v>
      </c>
      <c r="H156" s="39">
        <f t="shared" si="4"/>
        <v>-3500</v>
      </c>
      <c r="I156" s="41">
        <v>73431</v>
      </c>
      <c r="L156">
        <v>73431</v>
      </c>
    </row>
    <row r="157" spans="1:12" ht="16.5" x14ac:dyDescent="0.25">
      <c r="A157" s="15" t="str">
        <f t="shared" si="2"/>
        <v>GS25GSG45G</v>
      </c>
      <c r="B157" s="15" t="s">
        <v>575</v>
      </c>
      <c r="C157" s="15" t="s">
        <v>681</v>
      </c>
      <c r="D157" s="15" t="s">
        <v>682</v>
      </c>
      <c r="E157" s="16">
        <v>9200</v>
      </c>
      <c r="F157" s="16">
        <v>9200</v>
      </c>
      <c r="H157" s="39">
        <f t="shared" si="4"/>
        <v>0</v>
      </c>
      <c r="I157" s="41">
        <v>70000</v>
      </c>
      <c r="L157">
        <v>66500</v>
      </c>
    </row>
    <row r="158" spans="1:12" ht="16.5" x14ac:dyDescent="0.25">
      <c r="A158" s="15" t="str">
        <f t="shared" si="2"/>
        <v>GS25GTLX250G</v>
      </c>
      <c r="B158" s="15" t="s">
        <v>575</v>
      </c>
      <c r="C158" s="15" t="s">
        <v>32</v>
      </c>
      <c r="D158" s="15" t="s">
        <v>33</v>
      </c>
      <c r="E158" s="16">
        <v>50182</v>
      </c>
      <c r="F158" s="16">
        <v>50182</v>
      </c>
      <c r="H158" s="39">
        <f t="shared" si="4"/>
        <v>0</v>
      </c>
      <c r="I158" s="41">
        <v>9200</v>
      </c>
      <c r="L158">
        <v>9200</v>
      </c>
    </row>
    <row r="159" spans="1:12" ht="16.5" x14ac:dyDescent="0.25">
      <c r="A159" s="15" t="str">
        <f t="shared" si="2"/>
        <v>GS25THST150</v>
      </c>
      <c r="B159" s="15" t="s">
        <v>575</v>
      </c>
      <c r="C159" s="15" t="s">
        <v>565</v>
      </c>
      <c r="D159" s="15" t="s">
        <v>566</v>
      </c>
      <c r="E159" s="16">
        <v>21667</v>
      </c>
      <c r="F159" s="16">
        <v>21667</v>
      </c>
      <c r="H159" s="39">
        <f t="shared" si="4"/>
        <v>0</v>
      </c>
      <c r="I159" s="41">
        <v>50183</v>
      </c>
      <c r="L159">
        <v>50183</v>
      </c>
    </row>
    <row r="160" spans="1:12" ht="16.5" x14ac:dyDescent="0.25">
      <c r="A160" s="15" t="str">
        <f t="shared" si="2"/>
        <v/>
      </c>
      <c r="B160" s="15"/>
      <c r="C160" s="15"/>
      <c r="D160" s="15"/>
      <c r="E160" s="16"/>
      <c r="F160" s="16"/>
      <c r="H160" s="39">
        <f t="shared" si="4"/>
        <v>0</v>
      </c>
      <c r="I160" s="41">
        <v>21667</v>
      </c>
      <c r="L160">
        <v>21667</v>
      </c>
    </row>
    <row r="161" spans="1:12" ht="16.5" x14ac:dyDescent="0.25">
      <c r="A161" s="15" t="str">
        <f t="shared" si="2"/>
        <v>GTGLCC300</v>
      </c>
      <c r="B161" s="15" t="s">
        <v>576</v>
      </c>
      <c r="C161" s="15" t="s">
        <v>37</v>
      </c>
      <c r="D161" s="15" t="s">
        <v>38</v>
      </c>
      <c r="E161" s="16">
        <v>74250</v>
      </c>
      <c r="F161" s="16">
        <v>71280</v>
      </c>
      <c r="H161" s="39">
        <f t="shared" si="4"/>
        <v>-2970</v>
      </c>
      <c r="I161" s="41" t="e">
        <v>#VALUE!</v>
      </c>
      <c r="L161" t="e">
        <v>#VALUE!</v>
      </c>
    </row>
    <row r="162" spans="1:12" ht="16.5" x14ac:dyDescent="0.25">
      <c r="A162" s="15" t="str">
        <f t="shared" si="2"/>
        <v>GTGLCGM300</v>
      </c>
      <c r="B162" s="15" t="s">
        <v>576</v>
      </c>
      <c r="C162" s="15" t="s">
        <v>27</v>
      </c>
      <c r="D162" s="15" t="s">
        <v>28</v>
      </c>
      <c r="E162" s="16">
        <v>73431</v>
      </c>
      <c r="F162" s="16">
        <v>70494</v>
      </c>
      <c r="H162" s="39">
        <f t="shared" si="4"/>
        <v>-2937</v>
      </c>
      <c r="I162" s="41">
        <v>74250</v>
      </c>
      <c r="L162">
        <v>71280</v>
      </c>
    </row>
    <row r="163" spans="1:12" ht="16.5" x14ac:dyDescent="0.25">
      <c r="A163" s="15" t="str">
        <f t="shared" si="2"/>
        <v>GTGLGM500</v>
      </c>
      <c r="B163" s="15" t="s">
        <v>576</v>
      </c>
      <c r="C163" s="15" t="s">
        <v>30</v>
      </c>
      <c r="D163" s="15" t="s">
        <v>31</v>
      </c>
      <c r="E163" s="16">
        <v>111058</v>
      </c>
      <c r="F163" s="16">
        <v>106616</v>
      </c>
      <c r="H163" s="39">
        <f t="shared" si="4"/>
        <v>-4442</v>
      </c>
      <c r="I163" s="41">
        <v>73431</v>
      </c>
      <c r="L163">
        <v>70494</v>
      </c>
    </row>
    <row r="164" spans="1:12" ht="16.5" x14ac:dyDescent="0.25">
      <c r="A164" s="15" t="str">
        <f t="shared" si="2"/>
        <v>GTGLGTLX250G</v>
      </c>
      <c r="B164" s="15" t="s">
        <v>576</v>
      </c>
      <c r="C164" s="15" t="s">
        <v>32</v>
      </c>
      <c r="D164" s="15" t="s">
        <v>33</v>
      </c>
      <c r="E164" s="16">
        <v>50182</v>
      </c>
      <c r="F164" s="16">
        <v>48175</v>
      </c>
      <c r="H164" s="39">
        <f t="shared" si="4"/>
        <v>-2007</v>
      </c>
      <c r="I164" s="41">
        <v>111058</v>
      </c>
      <c r="L164">
        <v>106616</v>
      </c>
    </row>
    <row r="165" spans="1:12" ht="16.5" x14ac:dyDescent="0.25">
      <c r="A165" s="15" t="str">
        <f t="shared" si="2"/>
        <v>GTGLMNH250</v>
      </c>
      <c r="B165" s="15" t="s">
        <v>576</v>
      </c>
      <c r="C165" s="15" t="s">
        <v>48</v>
      </c>
      <c r="D165" s="15" t="s">
        <v>49</v>
      </c>
      <c r="E165" s="16">
        <v>46000</v>
      </c>
      <c r="F165" s="16">
        <v>44160</v>
      </c>
      <c r="H165" s="39">
        <f t="shared" si="4"/>
        <v>-1840</v>
      </c>
      <c r="I165" s="41">
        <v>50183</v>
      </c>
      <c r="L165">
        <v>48175</v>
      </c>
    </row>
    <row r="166" spans="1:12" ht="16.5" x14ac:dyDescent="0.25">
      <c r="A166" s="15" t="str">
        <f t="shared" si="2"/>
        <v>GTGLTH200</v>
      </c>
      <c r="B166" s="15" t="s">
        <v>576</v>
      </c>
      <c r="C166" s="15" t="s">
        <v>34</v>
      </c>
      <c r="D166" s="15" t="s">
        <v>35</v>
      </c>
      <c r="E166" s="16">
        <v>55595</v>
      </c>
      <c r="F166" s="16">
        <v>53372</v>
      </c>
      <c r="H166" s="39">
        <f t="shared" si="4"/>
        <v>-2223</v>
      </c>
      <c r="I166" s="41">
        <v>46000</v>
      </c>
      <c r="L166">
        <v>44160</v>
      </c>
    </row>
    <row r="167" spans="1:12" ht="16.5" x14ac:dyDescent="0.25">
      <c r="A167" s="15" t="str">
        <f t="shared" si="2"/>
        <v/>
      </c>
      <c r="B167" s="15"/>
      <c r="C167" s="15"/>
      <c r="D167" s="15"/>
      <c r="E167" s="16"/>
      <c r="F167" s="16"/>
      <c r="H167" s="39">
        <f t="shared" si="4"/>
        <v>0</v>
      </c>
      <c r="I167" s="41">
        <v>55595</v>
      </c>
      <c r="L167">
        <v>53372</v>
      </c>
    </row>
    <row r="168" spans="1:12" ht="16.5" x14ac:dyDescent="0.25">
      <c r="A168" s="15" t="str">
        <f t="shared" si="2"/>
        <v>HTLCC300</v>
      </c>
      <c r="B168" s="15" t="s">
        <v>578</v>
      </c>
      <c r="C168" s="15" t="s">
        <v>37</v>
      </c>
      <c r="D168" s="15" t="s">
        <v>38</v>
      </c>
      <c r="E168" s="16">
        <v>74250</v>
      </c>
      <c r="F168" s="16">
        <v>72765</v>
      </c>
      <c r="H168" s="39">
        <f t="shared" si="4"/>
        <v>-1485</v>
      </c>
      <c r="I168" s="41" t="e">
        <v>#VALUE!</v>
      </c>
      <c r="L168" t="e">
        <v>#VALUE!</v>
      </c>
    </row>
    <row r="169" spans="1:12" ht="16.5" x14ac:dyDescent="0.25">
      <c r="A169" s="15" t="str">
        <f t="shared" si="2"/>
        <v>HTLCGM300</v>
      </c>
      <c r="B169" s="15" t="s">
        <v>578</v>
      </c>
      <c r="C169" s="15" t="s">
        <v>27</v>
      </c>
      <c r="D169" s="15" t="s">
        <v>28</v>
      </c>
      <c r="E169" s="16">
        <v>73431</v>
      </c>
      <c r="F169" s="16">
        <v>71962</v>
      </c>
      <c r="H169" s="39">
        <f t="shared" si="4"/>
        <v>-1469</v>
      </c>
      <c r="I169" s="41">
        <v>74250</v>
      </c>
      <c r="L169">
        <v>72765</v>
      </c>
    </row>
    <row r="170" spans="1:12" ht="16.5" x14ac:dyDescent="0.25">
      <c r="A170" s="15" t="str">
        <f t="shared" si="2"/>
        <v>HTLGM500</v>
      </c>
      <c r="B170" s="15" t="s">
        <v>578</v>
      </c>
      <c r="C170" s="15" t="s">
        <v>30</v>
      </c>
      <c r="D170" s="15" t="s">
        <v>31</v>
      </c>
      <c r="E170" s="16">
        <v>111058</v>
      </c>
      <c r="F170" s="16">
        <v>108837</v>
      </c>
      <c r="H170" s="39">
        <f t="shared" si="4"/>
        <v>-2221</v>
      </c>
      <c r="I170" s="41">
        <v>73431</v>
      </c>
      <c r="L170">
        <v>71962</v>
      </c>
    </row>
    <row r="171" spans="1:12" ht="16.5" x14ac:dyDescent="0.25">
      <c r="A171" s="15" t="str">
        <f t="shared" si="2"/>
        <v>HTLGTLX250G</v>
      </c>
      <c r="B171" s="15" t="s">
        <v>578</v>
      </c>
      <c r="C171" s="15" t="s">
        <v>32</v>
      </c>
      <c r="D171" s="15" t="s">
        <v>33</v>
      </c>
      <c r="E171" s="16">
        <v>50182</v>
      </c>
      <c r="F171" s="16">
        <v>49179</v>
      </c>
      <c r="H171" s="39">
        <f t="shared" si="4"/>
        <v>-1003</v>
      </c>
      <c r="I171" s="41">
        <v>111058</v>
      </c>
      <c r="L171">
        <v>108837</v>
      </c>
    </row>
    <row r="172" spans="1:12" ht="16.5" x14ac:dyDescent="0.25">
      <c r="A172" s="15" t="str">
        <f t="shared" si="2"/>
        <v>HTLMNH250</v>
      </c>
      <c r="B172" s="15" t="s">
        <v>578</v>
      </c>
      <c r="C172" s="15" t="s">
        <v>48</v>
      </c>
      <c r="D172" s="15" t="s">
        <v>49</v>
      </c>
      <c r="E172" s="16">
        <v>46000</v>
      </c>
      <c r="F172" s="16">
        <v>45080</v>
      </c>
      <c r="H172" s="39">
        <f t="shared" si="4"/>
        <v>-920</v>
      </c>
      <c r="I172" s="41">
        <v>50183</v>
      </c>
      <c r="L172">
        <v>49179</v>
      </c>
    </row>
    <row r="173" spans="1:12" ht="16.5" x14ac:dyDescent="0.25">
      <c r="A173" s="15" t="str">
        <f t="shared" si="2"/>
        <v/>
      </c>
      <c r="B173" s="15"/>
      <c r="C173" s="15"/>
      <c r="D173" s="15"/>
      <c r="E173" s="16"/>
      <c r="F173" s="16"/>
      <c r="H173" s="39">
        <f t="shared" si="4"/>
        <v>0</v>
      </c>
      <c r="I173" s="41">
        <v>46000</v>
      </c>
      <c r="L173">
        <v>45080</v>
      </c>
    </row>
    <row r="174" spans="1:12" ht="16.5" x14ac:dyDescent="0.25">
      <c r="A174" s="15" t="str">
        <f t="shared" si="2"/>
        <v>HUYHUNGCC300</v>
      </c>
      <c r="B174" s="15" t="s">
        <v>580</v>
      </c>
      <c r="C174" s="15" t="s">
        <v>37</v>
      </c>
      <c r="D174" s="15" t="s">
        <v>38</v>
      </c>
      <c r="E174" s="16">
        <v>74250</v>
      </c>
      <c r="F174" s="16">
        <v>66825</v>
      </c>
      <c r="H174" s="39">
        <f t="shared" si="4"/>
        <v>-7425</v>
      </c>
      <c r="I174" s="41" t="e">
        <v>#VALUE!</v>
      </c>
      <c r="L174" t="e">
        <v>#VALUE!</v>
      </c>
    </row>
    <row r="175" spans="1:12" ht="16.5" x14ac:dyDescent="0.25">
      <c r="A175" s="15" t="str">
        <f t="shared" si="2"/>
        <v>HUYHUNGCGM100</v>
      </c>
      <c r="B175" s="15" t="s">
        <v>580</v>
      </c>
      <c r="C175" s="15" t="s">
        <v>551</v>
      </c>
      <c r="D175" s="15" t="s">
        <v>552</v>
      </c>
      <c r="E175" s="16">
        <v>24549</v>
      </c>
      <c r="F175" s="16">
        <v>22094</v>
      </c>
      <c r="H175" s="39">
        <f t="shared" si="4"/>
        <v>-2455</v>
      </c>
      <c r="I175" s="41">
        <v>74250</v>
      </c>
      <c r="L175">
        <v>66825</v>
      </c>
    </row>
    <row r="176" spans="1:12" ht="16.5" x14ac:dyDescent="0.25">
      <c r="A176" s="15" t="str">
        <f t="shared" si="2"/>
        <v>HUYHUNGCGM300</v>
      </c>
      <c r="B176" s="15" t="s">
        <v>580</v>
      </c>
      <c r="C176" s="15" t="s">
        <v>27</v>
      </c>
      <c r="D176" s="15" t="s">
        <v>28</v>
      </c>
      <c r="E176" s="16">
        <v>73431</v>
      </c>
      <c r="F176" s="16">
        <v>66088</v>
      </c>
      <c r="H176" s="39">
        <f t="shared" si="4"/>
        <v>-7343</v>
      </c>
      <c r="I176" s="41">
        <v>24549</v>
      </c>
      <c r="L176">
        <v>22094</v>
      </c>
    </row>
    <row r="177" spans="1:12" ht="16.5" x14ac:dyDescent="0.25">
      <c r="A177" s="15" t="str">
        <f t="shared" si="2"/>
        <v>HUYHUNGCGM500</v>
      </c>
      <c r="B177" s="15" t="s">
        <v>580</v>
      </c>
      <c r="C177" s="15" t="s">
        <v>542</v>
      </c>
      <c r="D177" s="15" t="s">
        <v>543</v>
      </c>
      <c r="E177" s="16">
        <v>119066</v>
      </c>
      <c r="F177" s="16">
        <v>107159</v>
      </c>
      <c r="H177" s="39">
        <f t="shared" si="4"/>
        <v>-11907</v>
      </c>
      <c r="I177" s="41">
        <v>73431</v>
      </c>
      <c r="L177">
        <v>66088</v>
      </c>
    </row>
    <row r="178" spans="1:12" ht="16.5" x14ac:dyDescent="0.25">
      <c r="A178" s="15" t="str">
        <f t="shared" si="2"/>
        <v>HUYHUNGCN300</v>
      </c>
      <c r="B178" s="15" t="s">
        <v>580</v>
      </c>
      <c r="C178" s="15" t="s">
        <v>39</v>
      </c>
      <c r="D178" s="15" t="s">
        <v>40</v>
      </c>
      <c r="E178" s="16">
        <v>70950</v>
      </c>
      <c r="F178" s="16">
        <v>63855</v>
      </c>
      <c r="H178" s="39">
        <f t="shared" si="4"/>
        <v>-7095</v>
      </c>
      <c r="I178" s="41">
        <v>119066</v>
      </c>
      <c r="L178">
        <v>107159</v>
      </c>
    </row>
    <row r="179" spans="1:12" ht="16.5" x14ac:dyDescent="0.25">
      <c r="A179" s="15" t="str">
        <f t="shared" si="2"/>
        <v>HUYHUNGGHK300</v>
      </c>
      <c r="B179" s="15" t="s">
        <v>580</v>
      </c>
      <c r="C179" s="15" t="s">
        <v>553</v>
      </c>
      <c r="D179" s="15" t="s">
        <v>554</v>
      </c>
      <c r="E179" s="16">
        <v>70000</v>
      </c>
      <c r="F179" s="16">
        <v>63000</v>
      </c>
      <c r="H179" s="39">
        <f t="shared" si="4"/>
        <v>-7000</v>
      </c>
      <c r="I179" s="41">
        <v>70950</v>
      </c>
      <c r="L179">
        <v>63855</v>
      </c>
    </row>
    <row r="180" spans="1:12" ht="16.5" x14ac:dyDescent="0.25">
      <c r="A180" s="15" t="str">
        <f t="shared" si="2"/>
        <v>HUYHUNGGM500</v>
      </c>
      <c r="B180" s="15" t="s">
        <v>580</v>
      </c>
      <c r="C180" s="15" t="s">
        <v>30</v>
      </c>
      <c r="D180" s="15" t="s">
        <v>31</v>
      </c>
      <c r="E180" s="16">
        <v>111058</v>
      </c>
      <c r="F180" s="16">
        <v>99952</v>
      </c>
      <c r="H180" s="39">
        <f t="shared" si="4"/>
        <v>-11106</v>
      </c>
      <c r="I180" s="41">
        <v>70000</v>
      </c>
      <c r="L180">
        <v>63000</v>
      </c>
    </row>
    <row r="181" spans="1:12" ht="16.5" x14ac:dyDescent="0.25">
      <c r="A181" s="15" t="str">
        <f t="shared" si="2"/>
        <v>HUYHUNGGSG250</v>
      </c>
      <c r="B181" s="15" t="s">
        <v>580</v>
      </c>
      <c r="C181" s="15" t="s">
        <v>46</v>
      </c>
      <c r="D181" s="15" t="s">
        <v>47</v>
      </c>
      <c r="E181" s="16">
        <v>50400</v>
      </c>
      <c r="F181" s="16">
        <v>45360</v>
      </c>
      <c r="H181" s="39">
        <f t="shared" si="4"/>
        <v>-5040</v>
      </c>
      <c r="I181" s="41">
        <v>111058</v>
      </c>
      <c r="L181">
        <v>99952</v>
      </c>
    </row>
    <row r="182" spans="1:12" ht="16.5" x14ac:dyDescent="0.25">
      <c r="A182" s="15" t="str">
        <f t="shared" si="2"/>
        <v>HUYHUNGGTLX250G</v>
      </c>
      <c r="B182" s="15" t="s">
        <v>580</v>
      </c>
      <c r="C182" s="15" t="s">
        <v>32</v>
      </c>
      <c r="D182" s="15" t="s">
        <v>33</v>
      </c>
      <c r="E182" s="16">
        <v>50182</v>
      </c>
      <c r="F182" s="16">
        <v>45165</v>
      </c>
      <c r="H182" s="39">
        <f t="shared" si="4"/>
        <v>-5017</v>
      </c>
      <c r="I182" s="41">
        <v>50400</v>
      </c>
      <c r="L182">
        <v>45360</v>
      </c>
    </row>
    <row r="183" spans="1:12" ht="16.5" x14ac:dyDescent="0.25">
      <c r="A183" s="15" t="str">
        <f t="shared" si="2"/>
        <v>HUYHUNGGXD500</v>
      </c>
      <c r="B183" s="15" t="s">
        <v>580</v>
      </c>
      <c r="C183" s="15" t="s">
        <v>52</v>
      </c>
      <c r="D183" s="15" t="s">
        <v>53</v>
      </c>
      <c r="E183" s="16">
        <v>111606</v>
      </c>
      <c r="F183" s="16">
        <v>100445</v>
      </c>
      <c r="H183" s="39">
        <f t="shared" si="4"/>
        <v>-11161</v>
      </c>
      <c r="I183" s="41">
        <v>50183</v>
      </c>
      <c r="L183">
        <v>45165</v>
      </c>
    </row>
    <row r="184" spans="1:12" ht="16.5" x14ac:dyDescent="0.25">
      <c r="A184" s="15" t="str">
        <f t="shared" si="2"/>
        <v>HUYHUNGTH200</v>
      </c>
      <c r="B184" s="15" t="s">
        <v>580</v>
      </c>
      <c r="C184" s="15" t="s">
        <v>34</v>
      </c>
      <c r="D184" s="15" t="s">
        <v>35</v>
      </c>
      <c r="E184" s="16">
        <v>55595</v>
      </c>
      <c r="F184" s="16">
        <v>50036</v>
      </c>
      <c r="H184" s="39">
        <f t="shared" si="4"/>
        <v>-5559</v>
      </c>
      <c r="I184" s="41">
        <v>111606</v>
      </c>
      <c r="L184">
        <v>100445</v>
      </c>
    </row>
    <row r="185" spans="1:12" ht="16.5" x14ac:dyDescent="0.25">
      <c r="A185" s="15" t="str">
        <f t="shared" si="2"/>
        <v/>
      </c>
      <c r="B185" s="15"/>
      <c r="C185" s="15"/>
      <c r="D185" s="15"/>
      <c r="E185" s="16"/>
      <c r="F185" s="16"/>
      <c r="H185" s="39">
        <f t="shared" si="4"/>
        <v>0</v>
      </c>
      <c r="I185" s="41">
        <v>55595</v>
      </c>
      <c r="L185">
        <v>50036</v>
      </c>
    </row>
    <row r="186" spans="1:12" ht="16.5" x14ac:dyDescent="0.25">
      <c r="A186" s="15" t="str">
        <f t="shared" si="2"/>
        <v>INTIMEXDANANGCGM300</v>
      </c>
      <c r="B186" s="15" t="s">
        <v>7159</v>
      </c>
      <c r="C186" s="15" t="s">
        <v>27</v>
      </c>
      <c r="D186" s="15" t="s">
        <v>28</v>
      </c>
      <c r="E186" s="16">
        <v>73431</v>
      </c>
      <c r="F186" s="16">
        <v>73431</v>
      </c>
      <c r="H186" s="39">
        <f t="shared" si="4"/>
        <v>0</v>
      </c>
      <c r="I186" s="41" t="e">
        <v>#VALUE!</v>
      </c>
      <c r="L186" t="e">
        <v>#VALUE!</v>
      </c>
    </row>
    <row r="187" spans="1:12" ht="16.5" x14ac:dyDescent="0.25">
      <c r="A187" s="15" t="str">
        <f t="shared" si="2"/>
        <v>INTIMEXDANANGGM500</v>
      </c>
      <c r="B187" s="15" t="s">
        <v>7159</v>
      </c>
      <c r="C187" s="15" t="s">
        <v>30</v>
      </c>
      <c r="D187" s="15" t="s">
        <v>31</v>
      </c>
      <c r="E187" s="16">
        <v>111058</v>
      </c>
      <c r="F187" s="16">
        <v>111058</v>
      </c>
      <c r="H187" s="39">
        <f t="shared" si="4"/>
        <v>0</v>
      </c>
      <c r="I187" s="41">
        <v>73431</v>
      </c>
      <c r="L187">
        <v>73431</v>
      </c>
    </row>
    <row r="188" spans="1:12" ht="16.5" x14ac:dyDescent="0.25">
      <c r="A188" s="15" t="str">
        <f t="shared" si="2"/>
        <v>INTIMEXDANANGTH200</v>
      </c>
      <c r="B188" s="15" t="s">
        <v>7159</v>
      </c>
      <c r="C188" s="15" t="s">
        <v>34</v>
      </c>
      <c r="D188" s="15" t="s">
        <v>35</v>
      </c>
      <c r="E188" s="16">
        <v>55595</v>
      </c>
      <c r="F188" s="16">
        <v>55595</v>
      </c>
      <c r="H188" s="39">
        <f t="shared" si="4"/>
        <v>0</v>
      </c>
      <c r="I188" s="41">
        <v>111058</v>
      </c>
      <c r="L188">
        <v>111058</v>
      </c>
    </row>
    <row r="189" spans="1:12" ht="16.5" x14ac:dyDescent="0.25">
      <c r="A189" s="15" t="str">
        <f t="shared" si="2"/>
        <v/>
      </c>
      <c r="B189" s="15"/>
      <c r="C189" s="15"/>
      <c r="D189" s="15"/>
      <c r="E189" s="16"/>
      <c r="F189" s="16"/>
      <c r="H189" s="39">
        <f t="shared" si="4"/>
        <v>0</v>
      </c>
      <c r="I189" s="41">
        <v>55595</v>
      </c>
      <c r="L189">
        <v>55595</v>
      </c>
    </row>
    <row r="190" spans="1:12" ht="16.5" x14ac:dyDescent="0.25">
      <c r="A190" s="15" t="str">
        <f t="shared" si="2"/>
        <v>JMARTCGM300</v>
      </c>
      <c r="B190" s="15" t="s">
        <v>7160</v>
      </c>
      <c r="C190" s="15" t="s">
        <v>27</v>
      </c>
      <c r="D190" s="15" t="s">
        <v>28</v>
      </c>
      <c r="E190" s="16">
        <v>73431</v>
      </c>
      <c r="F190" s="16">
        <v>68291</v>
      </c>
      <c r="H190" s="39">
        <f t="shared" si="4"/>
        <v>-5140</v>
      </c>
      <c r="I190" s="41" t="e">
        <v>#VALUE!</v>
      </c>
      <c r="L190" t="e">
        <v>#VALUE!</v>
      </c>
    </row>
    <row r="191" spans="1:12" ht="16.5" x14ac:dyDescent="0.25">
      <c r="A191" s="15" t="str">
        <f t="shared" si="2"/>
        <v>JMARTCGM500</v>
      </c>
      <c r="B191" s="15" t="s">
        <v>7160</v>
      </c>
      <c r="C191" s="15" t="s">
        <v>542</v>
      </c>
      <c r="D191" s="15" t="s">
        <v>543</v>
      </c>
      <c r="E191" s="16">
        <v>119066</v>
      </c>
      <c r="F191" s="16">
        <v>110731</v>
      </c>
      <c r="H191" s="39">
        <f t="shared" si="4"/>
        <v>-8335</v>
      </c>
      <c r="I191" s="41">
        <v>73431</v>
      </c>
      <c r="L191">
        <v>68291</v>
      </c>
    </row>
    <row r="192" spans="1:12" ht="16.5" x14ac:dyDescent="0.25">
      <c r="A192" s="15" t="str">
        <f t="shared" si="2"/>
        <v>JMARTGHK300</v>
      </c>
      <c r="B192" s="15" t="s">
        <v>7160</v>
      </c>
      <c r="C192" s="15" t="s">
        <v>553</v>
      </c>
      <c r="D192" s="15" t="s">
        <v>554</v>
      </c>
      <c r="E192" s="16">
        <v>70000</v>
      </c>
      <c r="F192" s="16">
        <v>65100</v>
      </c>
      <c r="H192" s="39">
        <f t="shared" si="4"/>
        <v>-4900</v>
      </c>
      <c r="I192" s="41">
        <v>119066</v>
      </c>
      <c r="L192">
        <v>110731</v>
      </c>
    </row>
    <row r="193" spans="1:12" ht="16.5" x14ac:dyDescent="0.25">
      <c r="A193" s="15" t="str">
        <f t="shared" si="2"/>
        <v>JMARTGM500</v>
      </c>
      <c r="B193" s="15" t="s">
        <v>7160</v>
      </c>
      <c r="C193" s="15" t="s">
        <v>30</v>
      </c>
      <c r="D193" s="15" t="s">
        <v>31</v>
      </c>
      <c r="E193" s="16">
        <v>111058</v>
      </c>
      <c r="F193" s="16">
        <v>103284</v>
      </c>
      <c r="H193" s="39">
        <f t="shared" si="4"/>
        <v>-7774</v>
      </c>
      <c r="I193" s="41">
        <v>70000</v>
      </c>
      <c r="L193">
        <v>65100</v>
      </c>
    </row>
    <row r="194" spans="1:12" ht="16.5" x14ac:dyDescent="0.25">
      <c r="A194" s="15" t="str">
        <f t="shared" si="2"/>
        <v>JMARTTH200</v>
      </c>
      <c r="B194" s="15" t="s">
        <v>7160</v>
      </c>
      <c r="C194" s="15" t="s">
        <v>34</v>
      </c>
      <c r="D194" s="15" t="s">
        <v>35</v>
      </c>
      <c r="E194" s="16">
        <v>55595</v>
      </c>
      <c r="F194" s="16">
        <v>51703</v>
      </c>
      <c r="H194" s="39">
        <f t="shared" si="4"/>
        <v>-3892</v>
      </c>
      <c r="I194" s="41">
        <v>111058</v>
      </c>
      <c r="L194">
        <v>103284</v>
      </c>
    </row>
    <row r="195" spans="1:12" ht="16.5" x14ac:dyDescent="0.25">
      <c r="A195" s="15" t="str">
        <f t="shared" si="2"/>
        <v/>
      </c>
      <c r="B195" s="15"/>
      <c r="C195" s="15"/>
      <c r="D195" s="15"/>
      <c r="E195" s="16"/>
      <c r="F195" s="16"/>
      <c r="H195" s="39">
        <f t="shared" si="4"/>
        <v>0</v>
      </c>
      <c r="I195" s="41">
        <v>55595</v>
      </c>
      <c r="L195">
        <v>51703</v>
      </c>
    </row>
    <row r="196" spans="1:12" ht="16.5" x14ac:dyDescent="0.25">
      <c r="A196" s="15" t="str">
        <f t="shared" si="2"/>
        <v>KACC300</v>
      </c>
      <c r="B196" s="15" t="s">
        <v>7161</v>
      </c>
      <c r="C196" s="15" t="s">
        <v>37</v>
      </c>
      <c r="D196" s="15" t="s">
        <v>38</v>
      </c>
      <c r="E196" s="16">
        <v>74250</v>
      </c>
      <c r="F196" s="16">
        <v>74250</v>
      </c>
      <c r="H196" s="39">
        <f t="shared" si="4"/>
        <v>0</v>
      </c>
      <c r="I196" s="41" t="e">
        <v>#VALUE!</v>
      </c>
      <c r="L196" t="e">
        <v>#VALUE!</v>
      </c>
    </row>
    <row r="197" spans="1:12" ht="16.5" x14ac:dyDescent="0.25">
      <c r="A197" s="15" t="str">
        <f t="shared" si="2"/>
        <v>KACGM300</v>
      </c>
      <c r="B197" s="15" t="s">
        <v>7161</v>
      </c>
      <c r="C197" s="15" t="s">
        <v>27</v>
      </c>
      <c r="D197" s="15" t="s">
        <v>28</v>
      </c>
      <c r="E197" s="16">
        <v>73431</v>
      </c>
      <c r="F197" s="16">
        <v>73431</v>
      </c>
      <c r="H197" s="39">
        <f t="shared" si="4"/>
        <v>0</v>
      </c>
      <c r="I197" s="41">
        <v>74250</v>
      </c>
      <c r="L197">
        <v>74250</v>
      </c>
    </row>
    <row r="198" spans="1:12" ht="16.5" x14ac:dyDescent="0.25">
      <c r="A198" s="15" t="str">
        <f t="shared" si="2"/>
        <v>KACGM500</v>
      </c>
      <c r="B198" s="15" t="s">
        <v>7161</v>
      </c>
      <c r="C198" s="15" t="s">
        <v>542</v>
      </c>
      <c r="D198" s="15" t="s">
        <v>543</v>
      </c>
      <c r="E198" s="16">
        <v>119066</v>
      </c>
      <c r="F198" s="16">
        <v>119066</v>
      </c>
      <c r="H198" s="39">
        <f t="shared" si="4"/>
        <v>0</v>
      </c>
      <c r="I198" s="41">
        <v>73431</v>
      </c>
      <c r="L198">
        <v>73431</v>
      </c>
    </row>
    <row r="199" spans="1:12" ht="16.5" x14ac:dyDescent="0.25">
      <c r="A199" s="15" t="str">
        <f t="shared" si="2"/>
        <v>KACN300</v>
      </c>
      <c r="B199" s="15" t="s">
        <v>7161</v>
      </c>
      <c r="C199" s="15" t="s">
        <v>39</v>
      </c>
      <c r="D199" s="15" t="s">
        <v>40</v>
      </c>
      <c r="E199" s="16">
        <v>70950</v>
      </c>
      <c r="F199" s="16">
        <v>70950</v>
      </c>
      <c r="H199" s="39">
        <f t="shared" si="4"/>
        <v>0</v>
      </c>
      <c r="I199" s="41">
        <v>119066</v>
      </c>
      <c r="L199">
        <v>119066</v>
      </c>
    </row>
    <row r="200" spans="1:12" ht="16.5" x14ac:dyDescent="0.25">
      <c r="A200" s="15" t="str">
        <f t="shared" si="2"/>
        <v>KAGL250</v>
      </c>
      <c r="B200" s="15" t="s">
        <v>7161</v>
      </c>
      <c r="C200" s="15" t="s">
        <v>44</v>
      </c>
      <c r="D200" s="15" t="s">
        <v>45</v>
      </c>
      <c r="E200" s="16">
        <v>59400</v>
      </c>
      <c r="F200" s="16">
        <v>49500</v>
      </c>
      <c r="H200" s="39">
        <f t="shared" si="4"/>
        <v>-9900</v>
      </c>
      <c r="I200" s="41">
        <v>70950</v>
      </c>
      <c r="L200">
        <v>70950</v>
      </c>
    </row>
    <row r="201" spans="1:12" ht="16.5" x14ac:dyDescent="0.25">
      <c r="A201" s="15" t="str">
        <f t="shared" si="2"/>
        <v>KAGM500</v>
      </c>
      <c r="B201" s="15" t="s">
        <v>7161</v>
      </c>
      <c r="C201" s="15" t="s">
        <v>30</v>
      </c>
      <c r="D201" s="15" t="s">
        <v>31</v>
      </c>
      <c r="E201" s="16">
        <v>111058</v>
      </c>
      <c r="F201" s="16">
        <v>111058</v>
      </c>
      <c r="H201" s="39">
        <f t="shared" si="4"/>
        <v>0</v>
      </c>
      <c r="I201" s="41">
        <v>59400</v>
      </c>
      <c r="L201">
        <v>49500</v>
      </c>
    </row>
    <row r="202" spans="1:12" ht="16.5" x14ac:dyDescent="0.25">
      <c r="A202" s="15" t="str">
        <f t="shared" si="2"/>
        <v>KAGSG250</v>
      </c>
      <c r="B202" s="15" t="s">
        <v>7161</v>
      </c>
      <c r="C202" s="15" t="s">
        <v>46</v>
      </c>
      <c r="D202" s="15" t="s">
        <v>47</v>
      </c>
      <c r="E202" s="16">
        <v>61050</v>
      </c>
      <c r="F202" s="16">
        <v>50400</v>
      </c>
      <c r="H202" s="39">
        <f t="shared" ref="H202:H265" si="5">F202-E202</f>
        <v>-10650</v>
      </c>
      <c r="I202" s="41">
        <v>111058</v>
      </c>
      <c r="L202">
        <v>111058</v>
      </c>
    </row>
    <row r="203" spans="1:12" ht="16.5" x14ac:dyDescent="0.25">
      <c r="A203" s="15" t="str">
        <f t="shared" si="2"/>
        <v>KAGTLX250G</v>
      </c>
      <c r="B203" s="15" t="s">
        <v>7161</v>
      </c>
      <c r="C203" s="15" t="s">
        <v>32</v>
      </c>
      <c r="D203" s="15" t="s">
        <v>33</v>
      </c>
      <c r="E203" s="16">
        <v>50182</v>
      </c>
      <c r="F203" s="16">
        <v>50182</v>
      </c>
      <c r="H203" s="39">
        <f t="shared" si="5"/>
        <v>0</v>
      </c>
      <c r="I203" s="41">
        <v>61050</v>
      </c>
      <c r="L203">
        <v>50400</v>
      </c>
    </row>
    <row r="204" spans="1:12" ht="16.5" x14ac:dyDescent="0.25">
      <c r="A204" s="15" t="str">
        <f t="shared" si="2"/>
        <v>KAGXD500</v>
      </c>
      <c r="B204" s="15" t="s">
        <v>7161</v>
      </c>
      <c r="C204" s="15" t="s">
        <v>52</v>
      </c>
      <c r="D204" s="15" t="s">
        <v>53</v>
      </c>
      <c r="E204" s="16">
        <v>111606</v>
      </c>
      <c r="F204" s="16">
        <v>111606</v>
      </c>
      <c r="H204" s="39">
        <f t="shared" si="5"/>
        <v>0</v>
      </c>
      <c r="I204" s="41">
        <v>50183</v>
      </c>
      <c r="L204">
        <v>50183</v>
      </c>
    </row>
    <row r="205" spans="1:12" ht="16.5" x14ac:dyDescent="0.25">
      <c r="A205" s="15" t="str">
        <f t="shared" si="2"/>
        <v>KAMNH250</v>
      </c>
      <c r="B205" s="15" t="s">
        <v>7161</v>
      </c>
      <c r="C205" s="15" t="s">
        <v>48</v>
      </c>
      <c r="D205" s="15" t="s">
        <v>49</v>
      </c>
      <c r="E205" s="16">
        <v>46000</v>
      </c>
      <c r="F205" s="16">
        <v>46000</v>
      </c>
      <c r="H205" s="39">
        <f t="shared" si="5"/>
        <v>0</v>
      </c>
      <c r="I205" s="41">
        <v>111606</v>
      </c>
      <c r="L205">
        <v>111606</v>
      </c>
    </row>
    <row r="206" spans="1:12" ht="16.5" x14ac:dyDescent="0.25">
      <c r="A206" s="15" t="str">
        <f t="shared" si="2"/>
        <v>KATH200</v>
      </c>
      <c r="B206" s="15" t="s">
        <v>7161</v>
      </c>
      <c r="C206" s="15" t="s">
        <v>34</v>
      </c>
      <c r="D206" s="15" t="s">
        <v>35</v>
      </c>
      <c r="E206" s="16">
        <v>55595</v>
      </c>
      <c r="F206" s="16">
        <v>55595</v>
      </c>
      <c r="H206" s="39">
        <f t="shared" si="5"/>
        <v>0</v>
      </c>
      <c r="I206" s="41">
        <v>46000</v>
      </c>
      <c r="L206">
        <v>46000</v>
      </c>
    </row>
    <row r="207" spans="1:12" ht="16.5" x14ac:dyDescent="0.25">
      <c r="A207" s="15" t="str">
        <f t="shared" si="2"/>
        <v/>
      </c>
      <c r="B207" s="15"/>
      <c r="C207" s="15"/>
      <c r="D207" s="15"/>
      <c r="E207" s="16"/>
      <c r="F207" s="16"/>
      <c r="H207" s="39">
        <f t="shared" si="5"/>
        <v>0</v>
      </c>
      <c r="I207" s="41">
        <v>55595</v>
      </c>
      <c r="L207">
        <v>55595</v>
      </c>
    </row>
    <row r="208" spans="1:12" ht="16.5" x14ac:dyDescent="0.25">
      <c r="A208" s="15" t="str">
        <f t="shared" si="2"/>
        <v>KFCGM100</v>
      </c>
      <c r="B208" s="15" t="s">
        <v>7162</v>
      </c>
      <c r="C208" s="15" t="s">
        <v>551</v>
      </c>
      <c r="D208" s="15" t="s">
        <v>552</v>
      </c>
      <c r="E208" s="16">
        <v>24549</v>
      </c>
      <c r="F208" s="16">
        <v>22217</v>
      </c>
      <c r="H208" s="39">
        <f t="shared" si="5"/>
        <v>-2332</v>
      </c>
      <c r="I208" s="41" t="e">
        <v>#VALUE!</v>
      </c>
      <c r="L208" t="e">
        <v>#VALUE!</v>
      </c>
    </row>
    <row r="209" spans="1:12" ht="16.5" x14ac:dyDescent="0.25">
      <c r="A209" s="15" t="str">
        <f t="shared" si="2"/>
        <v>KFCGM300</v>
      </c>
      <c r="B209" s="15" t="s">
        <v>7162</v>
      </c>
      <c r="C209" s="15" t="s">
        <v>27</v>
      </c>
      <c r="D209" s="15" t="s">
        <v>28</v>
      </c>
      <c r="E209" s="16">
        <v>73431</v>
      </c>
      <c r="F209" s="16">
        <v>66455</v>
      </c>
      <c r="H209" s="39">
        <f t="shared" si="5"/>
        <v>-6976</v>
      </c>
      <c r="I209" s="41">
        <v>24549</v>
      </c>
      <c r="L209">
        <v>22217</v>
      </c>
    </row>
    <row r="210" spans="1:12" ht="16.5" x14ac:dyDescent="0.25">
      <c r="A210" s="15" t="str">
        <f t="shared" si="2"/>
        <v>KFCGM500</v>
      </c>
      <c r="B210" s="15" t="s">
        <v>7162</v>
      </c>
      <c r="C210" s="15" t="s">
        <v>542</v>
      </c>
      <c r="D210" s="15" t="s">
        <v>543</v>
      </c>
      <c r="E210" s="16">
        <v>119066</v>
      </c>
      <c r="F210" s="16">
        <v>107755</v>
      </c>
      <c r="H210" s="39">
        <f t="shared" si="5"/>
        <v>-11311</v>
      </c>
      <c r="I210" s="41">
        <v>73431</v>
      </c>
      <c r="L210">
        <v>66455</v>
      </c>
    </row>
    <row r="211" spans="1:12" ht="16.5" x14ac:dyDescent="0.25">
      <c r="A211" s="15" t="str">
        <f t="shared" si="2"/>
        <v>KFGM500</v>
      </c>
      <c r="B211" s="15" t="s">
        <v>7162</v>
      </c>
      <c r="C211" s="15" t="s">
        <v>30</v>
      </c>
      <c r="D211" s="15" t="s">
        <v>31</v>
      </c>
      <c r="E211" s="16">
        <v>111058</v>
      </c>
      <c r="F211" s="16">
        <v>102729</v>
      </c>
      <c r="H211" s="39">
        <f t="shared" si="5"/>
        <v>-8329</v>
      </c>
      <c r="I211" s="41">
        <v>119066</v>
      </c>
      <c r="L211">
        <v>107755</v>
      </c>
    </row>
    <row r="212" spans="1:12" ht="16.5" x14ac:dyDescent="0.25">
      <c r="A212" s="15" t="str">
        <f t="shared" si="2"/>
        <v>KFGTLX250G</v>
      </c>
      <c r="B212" s="15" t="s">
        <v>7162</v>
      </c>
      <c r="C212" s="15" t="s">
        <v>32</v>
      </c>
      <c r="D212" s="15" t="s">
        <v>33</v>
      </c>
      <c r="E212" s="16">
        <v>50182</v>
      </c>
      <c r="F212" s="16">
        <v>45416</v>
      </c>
      <c r="H212" s="39">
        <f t="shared" si="5"/>
        <v>-4766</v>
      </c>
      <c r="I212" s="41">
        <v>111058</v>
      </c>
      <c r="L212">
        <v>102729</v>
      </c>
    </row>
    <row r="213" spans="1:12" ht="16.5" x14ac:dyDescent="0.25">
      <c r="A213" s="15" t="str">
        <f t="shared" si="2"/>
        <v>KFGXD500</v>
      </c>
      <c r="B213" s="15" t="s">
        <v>7162</v>
      </c>
      <c r="C213" s="15" t="s">
        <v>52</v>
      </c>
      <c r="D213" s="15" t="s">
        <v>53</v>
      </c>
      <c r="E213" s="16">
        <v>111606</v>
      </c>
      <c r="F213" s="16">
        <v>101003</v>
      </c>
      <c r="H213" s="39">
        <f t="shared" si="5"/>
        <v>-10603</v>
      </c>
      <c r="I213" s="41">
        <v>50183</v>
      </c>
      <c r="L213">
        <v>45416</v>
      </c>
    </row>
    <row r="214" spans="1:12" ht="16.5" x14ac:dyDescent="0.25">
      <c r="A214" s="15" t="str">
        <f t="shared" si="2"/>
        <v/>
      </c>
      <c r="B214" s="15"/>
      <c r="C214" s="15"/>
      <c r="D214" s="15"/>
      <c r="E214" s="16"/>
      <c r="F214" s="16"/>
      <c r="H214" s="39">
        <f t="shared" si="5"/>
        <v>0</v>
      </c>
      <c r="I214" s="41">
        <v>111606</v>
      </c>
      <c r="L214">
        <v>101003</v>
      </c>
    </row>
    <row r="215" spans="1:12" ht="16.5" x14ac:dyDescent="0.25">
      <c r="A215" s="15" t="str">
        <f t="shared" si="2"/>
        <v>KJHBINHDUONG-163TH400</v>
      </c>
      <c r="B215" s="15" t="s">
        <v>7163</v>
      </c>
      <c r="C215" s="15" t="s">
        <v>548</v>
      </c>
      <c r="D215" s="15" t="s">
        <v>549</v>
      </c>
      <c r="E215" s="16">
        <v>107205</v>
      </c>
      <c r="F215" s="16">
        <v>107205</v>
      </c>
      <c r="H215" s="39">
        <f t="shared" si="5"/>
        <v>0</v>
      </c>
      <c r="I215" s="41" t="e">
        <v>#VALUE!</v>
      </c>
      <c r="L215" t="e">
        <v>#VALUE!</v>
      </c>
    </row>
    <row r="216" spans="1:12" ht="16.5" x14ac:dyDescent="0.25">
      <c r="A216" s="15" t="str">
        <f t="shared" si="2"/>
        <v/>
      </c>
      <c r="B216" s="15"/>
      <c r="C216" s="15"/>
      <c r="D216" s="15"/>
      <c r="E216" s="16"/>
      <c r="F216" s="16"/>
      <c r="H216" s="39">
        <f t="shared" si="5"/>
        <v>0</v>
      </c>
      <c r="I216" s="41">
        <v>107205</v>
      </c>
      <c r="L216">
        <v>107205</v>
      </c>
    </row>
    <row r="217" spans="1:12" ht="16.5" x14ac:dyDescent="0.25">
      <c r="A217" s="15" t="str">
        <f t="shared" si="2"/>
        <v>KKCGM300</v>
      </c>
      <c r="B217" s="15" t="s">
        <v>582</v>
      </c>
      <c r="C217" s="15" t="s">
        <v>27</v>
      </c>
      <c r="D217" s="15" t="s">
        <v>28</v>
      </c>
      <c r="E217" s="16">
        <v>73431</v>
      </c>
      <c r="F217" s="16">
        <v>73431</v>
      </c>
      <c r="H217" s="39">
        <f t="shared" si="5"/>
        <v>0</v>
      </c>
      <c r="I217" s="41" t="e">
        <v>#VALUE!</v>
      </c>
      <c r="L217" t="e">
        <v>#VALUE!</v>
      </c>
    </row>
    <row r="218" spans="1:12" ht="16.5" x14ac:dyDescent="0.25">
      <c r="A218" s="15" t="str">
        <f t="shared" si="2"/>
        <v>KKGM500</v>
      </c>
      <c r="B218" s="15" t="s">
        <v>582</v>
      </c>
      <c r="C218" s="15" t="s">
        <v>30</v>
      </c>
      <c r="D218" s="15" t="s">
        <v>31</v>
      </c>
      <c r="E218" s="16">
        <v>111058</v>
      </c>
      <c r="F218" s="16">
        <v>111058</v>
      </c>
      <c r="H218" s="39">
        <f t="shared" si="5"/>
        <v>0</v>
      </c>
      <c r="I218" s="41">
        <v>73431</v>
      </c>
      <c r="L218">
        <v>73431</v>
      </c>
    </row>
    <row r="219" spans="1:12" ht="16.5" x14ac:dyDescent="0.25">
      <c r="A219" s="15" t="str">
        <f t="shared" si="2"/>
        <v/>
      </c>
      <c r="B219" s="15"/>
      <c r="C219" s="15"/>
      <c r="D219" s="15"/>
      <c r="E219" s="16"/>
      <c r="F219" s="16"/>
      <c r="H219" s="39">
        <f t="shared" si="5"/>
        <v>0</v>
      </c>
      <c r="I219" s="41">
        <v>111058</v>
      </c>
      <c r="L219">
        <v>111058</v>
      </c>
    </row>
    <row r="220" spans="1:12" ht="16.5" x14ac:dyDescent="0.25">
      <c r="A220" s="15" t="str">
        <f t="shared" si="2"/>
        <v>KMARKETCGM300</v>
      </c>
      <c r="B220" s="15" t="s">
        <v>584</v>
      </c>
      <c r="C220" s="15" t="s">
        <v>27</v>
      </c>
      <c r="D220" s="15" t="s">
        <v>28</v>
      </c>
      <c r="E220" s="16">
        <v>73431</v>
      </c>
      <c r="F220" s="16">
        <v>69759</v>
      </c>
      <c r="H220" s="39">
        <f t="shared" si="5"/>
        <v>-3672</v>
      </c>
      <c r="I220" s="41" t="e">
        <v>#VALUE!</v>
      </c>
      <c r="L220" t="e">
        <v>#VALUE!</v>
      </c>
    </row>
    <row r="221" spans="1:12" ht="16.5" x14ac:dyDescent="0.25">
      <c r="A221" s="15" t="str">
        <f t="shared" si="2"/>
        <v>KMARKETCN300</v>
      </c>
      <c r="B221" s="15" t="s">
        <v>584</v>
      </c>
      <c r="C221" s="15" t="s">
        <v>39</v>
      </c>
      <c r="D221" s="15" t="s">
        <v>40</v>
      </c>
      <c r="E221" s="16">
        <v>70950</v>
      </c>
      <c r="F221" s="16">
        <v>67403</v>
      </c>
      <c r="H221" s="39">
        <f t="shared" si="5"/>
        <v>-3547</v>
      </c>
      <c r="I221" s="41">
        <v>73431</v>
      </c>
      <c r="L221">
        <v>69759</v>
      </c>
    </row>
    <row r="222" spans="1:12" ht="16.5" x14ac:dyDescent="0.25">
      <c r="A222" s="15" t="str">
        <f t="shared" si="2"/>
        <v>KMARKETGL250</v>
      </c>
      <c r="B222" s="15" t="s">
        <v>584</v>
      </c>
      <c r="C222" s="15" t="s">
        <v>44</v>
      </c>
      <c r="D222" s="15" t="s">
        <v>45</v>
      </c>
      <c r="E222" s="16">
        <v>56430</v>
      </c>
      <c r="F222" s="16">
        <v>49500</v>
      </c>
      <c r="H222" s="39">
        <f t="shared" si="5"/>
        <v>-6930</v>
      </c>
      <c r="I222" s="41">
        <v>70950</v>
      </c>
      <c r="L222">
        <v>67403</v>
      </c>
    </row>
    <row r="223" spans="1:12" ht="16.5" x14ac:dyDescent="0.25">
      <c r="A223" s="15" t="str">
        <f t="shared" si="2"/>
        <v>KMARKETGL500KT</v>
      </c>
      <c r="B223" s="15" t="s">
        <v>584</v>
      </c>
      <c r="C223" s="15" t="s">
        <v>544</v>
      </c>
      <c r="D223" s="15" t="s">
        <v>545</v>
      </c>
      <c r="E223" s="16">
        <v>89312</v>
      </c>
      <c r="F223" s="16">
        <v>89312</v>
      </c>
      <c r="H223" s="39">
        <f t="shared" si="5"/>
        <v>0</v>
      </c>
      <c r="I223" s="41">
        <v>56430</v>
      </c>
      <c r="L223">
        <v>49500</v>
      </c>
    </row>
    <row r="224" spans="1:12" ht="16.5" x14ac:dyDescent="0.25">
      <c r="A224" s="15" t="str">
        <f t="shared" si="2"/>
        <v>KMARKETGM500</v>
      </c>
      <c r="B224" s="15" t="s">
        <v>584</v>
      </c>
      <c r="C224" s="15" t="s">
        <v>30</v>
      </c>
      <c r="D224" s="15" t="s">
        <v>31</v>
      </c>
      <c r="E224" s="16">
        <v>111058</v>
      </c>
      <c r="F224" s="16">
        <v>105505</v>
      </c>
      <c r="H224" s="39">
        <f t="shared" si="5"/>
        <v>-5553</v>
      </c>
      <c r="I224" s="41">
        <v>89312</v>
      </c>
      <c r="L224">
        <v>89312</v>
      </c>
    </row>
    <row r="225" spans="1:12" ht="16.5" x14ac:dyDescent="0.25">
      <c r="A225" s="15" t="str">
        <f t="shared" si="2"/>
        <v>KMARKETGSG250</v>
      </c>
      <c r="B225" s="15" t="s">
        <v>584</v>
      </c>
      <c r="C225" s="15" t="s">
        <v>46</v>
      </c>
      <c r="D225" s="15" t="s">
        <v>47</v>
      </c>
      <c r="E225" s="16">
        <v>57998</v>
      </c>
      <c r="F225" s="16">
        <v>50400</v>
      </c>
      <c r="H225" s="39">
        <f t="shared" si="5"/>
        <v>-7598</v>
      </c>
      <c r="I225" s="41">
        <v>111058</v>
      </c>
      <c r="L225">
        <v>105505</v>
      </c>
    </row>
    <row r="226" spans="1:12" ht="16.5" x14ac:dyDescent="0.25">
      <c r="A226" s="15" t="str">
        <f t="shared" si="2"/>
        <v>KMARKETTH200</v>
      </c>
      <c r="B226" s="15" t="s">
        <v>584</v>
      </c>
      <c r="C226" s="15" t="s">
        <v>34</v>
      </c>
      <c r="D226" s="15" t="s">
        <v>35</v>
      </c>
      <c r="E226" s="16">
        <v>55595</v>
      </c>
      <c r="F226" s="16">
        <v>52816</v>
      </c>
      <c r="H226" s="39">
        <f t="shared" si="5"/>
        <v>-2779</v>
      </c>
      <c r="I226" s="41">
        <v>57998</v>
      </c>
      <c r="L226">
        <v>50400</v>
      </c>
    </row>
    <row r="227" spans="1:12" ht="16.5" x14ac:dyDescent="0.25">
      <c r="A227" s="15" t="str">
        <f t="shared" si="2"/>
        <v/>
      </c>
      <c r="B227" s="15"/>
      <c r="C227" s="15"/>
      <c r="D227" s="15"/>
      <c r="E227" s="16"/>
      <c r="F227" s="16"/>
      <c r="H227" s="39">
        <f t="shared" si="5"/>
        <v>0</v>
      </c>
      <c r="I227" s="41">
        <v>55595</v>
      </c>
      <c r="L227">
        <v>52816</v>
      </c>
    </row>
    <row r="228" spans="1:12" ht="16.5" x14ac:dyDescent="0.25">
      <c r="A228" s="38" t="str">
        <f t="shared" si="2"/>
        <v>LOCALMARTCGM300</v>
      </c>
      <c r="B228" s="15" t="s">
        <v>586</v>
      </c>
      <c r="C228" s="15" t="s">
        <v>27</v>
      </c>
      <c r="D228" s="15" t="s">
        <v>28</v>
      </c>
      <c r="E228" s="16">
        <v>73431</v>
      </c>
      <c r="F228" s="16">
        <v>73431</v>
      </c>
      <c r="H228" s="39">
        <f t="shared" si="5"/>
        <v>0</v>
      </c>
      <c r="I228" s="41" t="e">
        <v>#VALUE!</v>
      </c>
      <c r="L228" t="e">
        <v>#VALUE!</v>
      </c>
    </row>
    <row r="229" spans="1:12" ht="16.5" x14ac:dyDescent="0.25">
      <c r="A229" s="38" t="str">
        <f t="shared" si="2"/>
        <v>LOCALMARTCN300</v>
      </c>
      <c r="B229" s="15" t="s">
        <v>586</v>
      </c>
      <c r="C229" s="15" t="s">
        <v>39</v>
      </c>
      <c r="D229" s="15" t="s">
        <v>40</v>
      </c>
      <c r="E229" s="16">
        <v>70950</v>
      </c>
      <c r="F229" s="16">
        <v>70950</v>
      </c>
      <c r="H229" s="39">
        <f t="shared" si="5"/>
        <v>0</v>
      </c>
      <c r="I229" s="41">
        <v>73431</v>
      </c>
      <c r="L229">
        <v>73431</v>
      </c>
    </row>
    <row r="230" spans="1:12" ht="16.5" x14ac:dyDescent="0.25">
      <c r="A230" s="38" t="str">
        <f t="shared" si="2"/>
        <v>LOCALMARTGM500</v>
      </c>
      <c r="B230" s="15" t="s">
        <v>586</v>
      </c>
      <c r="C230" s="15" t="s">
        <v>30</v>
      </c>
      <c r="D230" s="15" t="s">
        <v>31</v>
      </c>
      <c r="E230" s="16">
        <v>111058</v>
      </c>
      <c r="F230" s="16">
        <v>111058</v>
      </c>
      <c r="H230" s="39">
        <f t="shared" si="5"/>
        <v>0</v>
      </c>
      <c r="I230" s="41">
        <v>70950</v>
      </c>
      <c r="L230">
        <v>70950</v>
      </c>
    </row>
    <row r="231" spans="1:12" ht="16.5" x14ac:dyDescent="0.25">
      <c r="A231" s="38" t="str">
        <f t="shared" si="2"/>
        <v>LOCALMARTGTLX250G</v>
      </c>
      <c r="B231" s="15" t="s">
        <v>586</v>
      </c>
      <c r="C231" s="15" t="s">
        <v>32</v>
      </c>
      <c r="D231" s="15" t="s">
        <v>33</v>
      </c>
      <c r="E231" s="16">
        <v>50182</v>
      </c>
      <c r="F231" s="16">
        <v>50182</v>
      </c>
      <c r="H231" s="39">
        <f t="shared" si="5"/>
        <v>0</v>
      </c>
      <c r="I231" s="41">
        <v>111058</v>
      </c>
      <c r="L231">
        <v>111058</v>
      </c>
    </row>
    <row r="232" spans="1:12" ht="16.5" x14ac:dyDescent="0.25">
      <c r="A232" s="38" t="str">
        <f t="shared" si="2"/>
        <v>LOCALMARTGXD500</v>
      </c>
      <c r="B232" s="15" t="s">
        <v>586</v>
      </c>
      <c r="C232" s="15" t="s">
        <v>52</v>
      </c>
      <c r="D232" s="15" t="s">
        <v>53</v>
      </c>
      <c r="E232" s="16">
        <v>111606</v>
      </c>
      <c r="F232" s="16">
        <v>111606</v>
      </c>
      <c r="H232" s="39">
        <f t="shared" si="5"/>
        <v>0</v>
      </c>
      <c r="I232" s="41">
        <v>50183</v>
      </c>
      <c r="L232">
        <v>50182</v>
      </c>
    </row>
    <row r="233" spans="1:12" ht="16.5" x14ac:dyDescent="0.25">
      <c r="A233" s="38" t="str">
        <f t="shared" si="2"/>
        <v/>
      </c>
      <c r="B233" s="15"/>
      <c r="C233" s="15"/>
      <c r="D233" s="15"/>
      <c r="E233" s="16"/>
      <c r="F233" s="16"/>
      <c r="H233" s="39">
        <f t="shared" si="5"/>
        <v>0</v>
      </c>
      <c r="I233" s="41">
        <v>111606</v>
      </c>
      <c r="L233">
        <v>111606</v>
      </c>
    </row>
    <row r="234" spans="1:12" ht="16.5" x14ac:dyDescent="0.25">
      <c r="A234" s="38" t="str">
        <f t="shared" si="2"/>
        <v>LOTTECGM500</v>
      </c>
      <c r="B234" s="15" t="s">
        <v>588</v>
      </c>
      <c r="C234" s="15" t="s">
        <v>542</v>
      </c>
      <c r="D234" s="15" t="s">
        <v>543</v>
      </c>
      <c r="E234" s="16">
        <v>119066</v>
      </c>
      <c r="F234" s="16">
        <v>119066</v>
      </c>
      <c r="H234" s="39">
        <f t="shared" si="5"/>
        <v>0</v>
      </c>
      <c r="I234" s="41" t="e">
        <v>#VALUE!</v>
      </c>
      <c r="L234" t="e">
        <v>#VALUE!</v>
      </c>
    </row>
    <row r="235" spans="1:12" ht="16.5" x14ac:dyDescent="0.25">
      <c r="A235" s="38" t="str">
        <f t="shared" si="2"/>
        <v>LOTTEGM500</v>
      </c>
      <c r="B235" s="15" t="s">
        <v>588</v>
      </c>
      <c r="C235" s="15" t="s">
        <v>30</v>
      </c>
      <c r="D235" s="15" t="s">
        <v>31</v>
      </c>
      <c r="E235" s="16">
        <v>111058</v>
      </c>
      <c r="F235" s="16">
        <v>111058</v>
      </c>
      <c r="H235" s="39">
        <f t="shared" si="5"/>
        <v>0</v>
      </c>
      <c r="I235" s="41">
        <v>119066</v>
      </c>
      <c r="L235">
        <v>119066</v>
      </c>
    </row>
    <row r="236" spans="1:12" ht="16.5" x14ac:dyDescent="0.25">
      <c r="A236" s="38" t="str">
        <f t="shared" si="2"/>
        <v>LOTTETH400</v>
      </c>
      <c r="B236" s="15" t="s">
        <v>588</v>
      </c>
      <c r="C236" s="15" t="s">
        <v>548</v>
      </c>
      <c r="D236" s="15" t="s">
        <v>549</v>
      </c>
      <c r="E236" s="16">
        <v>107205</v>
      </c>
      <c r="F236" s="16">
        <v>107205</v>
      </c>
      <c r="H236" s="39">
        <f t="shared" si="5"/>
        <v>0</v>
      </c>
      <c r="I236" s="41">
        <v>111058</v>
      </c>
      <c r="L236">
        <v>111058</v>
      </c>
    </row>
    <row r="237" spans="1:12" ht="16.5" x14ac:dyDescent="0.25">
      <c r="A237" s="38" t="str">
        <f t="shared" si="2"/>
        <v/>
      </c>
      <c r="B237" s="15"/>
      <c r="C237" s="15"/>
      <c r="D237" s="15"/>
      <c r="E237" s="16"/>
      <c r="F237" s="16"/>
      <c r="H237" s="39">
        <f t="shared" si="5"/>
        <v>0</v>
      </c>
      <c r="I237" s="41">
        <v>107205</v>
      </c>
      <c r="L237">
        <v>107205</v>
      </c>
    </row>
    <row r="238" spans="1:12" ht="16.5" x14ac:dyDescent="0.25">
      <c r="A238" s="38" t="str">
        <f t="shared" si="2"/>
        <v>MDBDCGM300</v>
      </c>
      <c r="B238" s="15" t="s">
        <v>7164</v>
      </c>
      <c r="C238" s="15" t="s">
        <v>27</v>
      </c>
      <c r="D238" s="15" t="s">
        <v>28</v>
      </c>
      <c r="E238" s="16">
        <v>73431</v>
      </c>
      <c r="F238" s="16">
        <v>73431</v>
      </c>
      <c r="H238" s="39">
        <f t="shared" si="5"/>
        <v>0</v>
      </c>
      <c r="I238" s="41" t="e">
        <v>#VALUE!</v>
      </c>
      <c r="L238" t="e">
        <v>#VALUE!</v>
      </c>
    </row>
    <row r="239" spans="1:12" ht="16.5" x14ac:dyDescent="0.25">
      <c r="A239" s="38" t="str">
        <f t="shared" si="2"/>
        <v>MDBDTH200</v>
      </c>
      <c r="B239" s="15" t="s">
        <v>7164</v>
      </c>
      <c r="C239" s="15" t="s">
        <v>34</v>
      </c>
      <c r="D239" s="15" t="s">
        <v>35</v>
      </c>
      <c r="E239" s="16">
        <v>55595</v>
      </c>
      <c r="F239" s="16">
        <v>55595</v>
      </c>
      <c r="H239" s="39">
        <f t="shared" si="5"/>
        <v>0</v>
      </c>
      <c r="I239" s="41">
        <v>73431</v>
      </c>
      <c r="L239">
        <v>73431</v>
      </c>
    </row>
    <row r="240" spans="1:12" ht="16.5" x14ac:dyDescent="0.25">
      <c r="A240" s="15" t="str">
        <f t="shared" si="2"/>
        <v/>
      </c>
      <c r="B240" s="15"/>
      <c r="C240" s="15"/>
      <c r="D240" s="15"/>
      <c r="E240" s="16"/>
      <c r="F240" s="16"/>
      <c r="H240" s="39">
        <f t="shared" si="5"/>
        <v>0</v>
      </c>
      <c r="I240" s="41">
        <v>55595</v>
      </c>
      <c r="L240">
        <v>55595</v>
      </c>
    </row>
    <row r="241" spans="1:12" ht="16.5" x14ac:dyDescent="0.25">
      <c r="A241" s="15" t="str">
        <f t="shared" si="2"/>
        <v>MEGACGM300</v>
      </c>
      <c r="B241" s="38" t="s">
        <v>589</v>
      </c>
      <c r="C241" s="38" t="s">
        <v>27</v>
      </c>
      <c r="D241" s="38" t="s">
        <v>28</v>
      </c>
      <c r="E241" s="17">
        <v>73431</v>
      </c>
      <c r="F241" s="17">
        <v>73431</v>
      </c>
      <c r="H241" s="39">
        <f t="shared" si="5"/>
        <v>0</v>
      </c>
      <c r="I241" s="41" t="e">
        <v>#VALUE!</v>
      </c>
      <c r="L241" t="e">
        <v>#VALUE!</v>
      </c>
    </row>
    <row r="242" spans="1:12" ht="16.5" x14ac:dyDescent="0.25">
      <c r="A242" s="15" t="str">
        <f t="shared" si="2"/>
        <v>MEGACGM500</v>
      </c>
      <c r="B242" s="38" t="s">
        <v>589</v>
      </c>
      <c r="C242" s="38" t="s">
        <v>542</v>
      </c>
      <c r="D242" s="38" t="s">
        <v>543</v>
      </c>
      <c r="E242" s="17">
        <v>119066</v>
      </c>
      <c r="F242" s="17">
        <v>119066</v>
      </c>
      <c r="H242" s="39">
        <f t="shared" si="5"/>
        <v>0</v>
      </c>
      <c r="I242" s="41">
        <v>73431</v>
      </c>
      <c r="L242">
        <v>73431</v>
      </c>
    </row>
    <row r="243" spans="1:12" ht="16.5" x14ac:dyDescent="0.25">
      <c r="A243" s="15" t="str">
        <f t="shared" si="2"/>
        <v>MEGAGM500</v>
      </c>
      <c r="B243" s="38" t="s">
        <v>589</v>
      </c>
      <c r="C243" s="38" t="s">
        <v>30</v>
      </c>
      <c r="D243" s="38" t="s">
        <v>31</v>
      </c>
      <c r="E243" s="17">
        <v>111058</v>
      </c>
      <c r="F243" s="17">
        <v>111058</v>
      </c>
      <c r="H243" s="39">
        <f t="shared" si="5"/>
        <v>0</v>
      </c>
      <c r="I243" s="41">
        <v>119066</v>
      </c>
      <c r="L243">
        <v>119066</v>
      </c>
    </row>
    <row r="244" spans="1:12" ht="16.5" x14ac:dyDescent="0.25">
      <c r="A244" s="15" t="str">
        <f t="shared" si="2"/>
        <v>MEGAGTLX250G</v>
      </c>
      <c r="B244" s="38" t="s">
        <v>589</v>
      </c>
      <c r="C244" s="38" t="s">
        <v>32</v>
      </c>
      <c r="D244" s="38" t="s">
        <v>33</v>
      </c>
      <c r="E244" s="16">
        <v>50182</v>
      </c>
      <c r="F244" s="16">
        <v>50182</v>
      </c>
      <c r="H244" s="39">
        <f t="shared" si="5"/>
        <v>0</v>
      </c>
      <c r="I244" s="41">
        <v>111058</v>
      </c>
      <c r="L244">
        <v>111058</v>
      </c>
    </row>
    <row r="245" spans="1:12" ht="16.5" x14ac:dyDescent="0.25">
      <c r="A245" s="15" t="str">
        <f t="shared" si="2"/>
        <v>MEGAGXD500</v>
      </c>
      <c r="B245" s="38" t="s">
        <v>589</v>
      </c>
      <c r="C245" s="38" t="s">
        <v>52</v>
      </c>
      <c r="D245" s="38" t="s">
        <v>53</v>
      </c>
      <c r="E245" s="17">
        <v>111606</v>
      </c>
      <c r="F245" s="17">
        <v>111606</v>
      </c>
      <c r="H245" s="39">
        <f t="shared" si="5"/>
        <v>0</v>
      </c>
      <c r="I245" s="41">
        <v>50183</v>
      </c>
      <c r="L245">
        <v>50183</v>
      </c>
    </row>
    <row r="246" spans="1:12" ht="16.5" x14ac:dyDescent="0.25">
      <c r="A246" s="15" t="str">
        <f t="shared" si="2"/>
        <v>MEGAMNH250</v>
      </c>
      <c r="B246" s="38" t="s">
        <v>589</v>
      </c>
      <c r="C246" s="38" t="s">
        <v>48</v>
      </c>
      <c r="D246" s="38" t="s">
        <v>49</v>
      </c>
      <c r="E246" s="17">
        <v>46000</v>
      </c>
      <c r="F246" s="17">
        <v>46000</v>
      </c>
      <c r="H246" s="39">
        <f t="shared" si="5"/>
        <v>0</v>
      </c>
      <c r="I246" s="41">
        <v>111606</v>
      </c>
      <c r="L246">
        <v>111606</v>
      </c>
    </row>
    <row r="247" spans="1:12" ht="16.5" x14ac:dyDescent="0.25">
      <c r="A247" s="15" t="str">
        <f t="shared" si="2"/>
        <v>MEGAMNH500</v>
      </c>
      <c r="B247" s="38" t="s">
        <v>589</v>
      </c>
      <c r="C247" s="38" t="s">
        <v>590</v>
      </c>
      <c r="D247" s="38" t="s">
        <v>591</v>
      </c>
      <c r="E247" s="17">
        <v>92000</v>
      </c>
      <c r="F247" s="17">
        <v>78200</v>
      </c>
      <c r="H247" s="39">
        <f t="shared" si="5"/>
        <v>-13800</v>
      </c>
      <c r="I247" s="41">
        <v>46000</v>
      </c>
      <c r="L247">
        <v>46000</v>
      </c>
    </row>
    <row r="248" spans="1:12" ht="16.5" x14ac:dyDescent="0.25">
      <c r="A248" s="15" t="str">
        <f t="shared" si="2"/>
        <v>MEGATH200</v>
      </c>
      <c r="B248" s="38" t="s">
        <v>589</v>
      </c>
      <c r="C248" s="38" t="s">
        <v>34</v>
      </c>
      <c r="D248" s="38" t="s">
        <v>35</v>
      </c>
      <c r="E248" s="17">
        <v>55595</v>
      </c>
      <c r="F248" s="17">
        <v>55595</v>
      </c>
      <c r="H248" s="39">
        <f t="shared" si="5"/>
        <v>0</v>
      </c>
      <c r="I248" s="41">
        <v>92000</v>
      </c>
      <c r="L248">
        <v>78200</v>
      </c>
    </row>
    <row r="249" spans="1:12" ht="16.5" x14ac:dyDescent="0.25">
      <c r="A249" s="15" t="str">
        <f t="shared" si="2"/>
        <v>MEGATH400</v>
      </c>
      <c r="B249" s="38" t="s">
        <v>589</v>
      </c>
      <c r="C249" s="38" t="s">
        <v>548</v>
      </c>
      <c r="D249" s="38" t="s">
        <v>549</v>
      </c>
      <c r="E249" s="17">
        <v>107205</v>
      </c>
      <c r="F249" s="17">
        <v>107205</v>
      </c>
      <c r="H249" s="39">
        <f t="shared" si="5"/>
        <v>0</v>
      </c>
      <c r="I249" s="41">
        <v>55595</v>
      </c>
      <c r="L249">
        <v>55595</v>
      </c>
    </row>
    <row r="250" spans="1:12" ht="16.5" x14ac:dyDescent="0.25">
      <c r="A250" s="15" t="str">
        <f t="shared" si="2"/>
        <v>MEGATHST500</v>
      </c>
      <c r="B250" s="38" t="s">
        <v>589</v>
      </c>
      <c r="C250" s="38" t="s">
        <v>1759</v>
      </c>
      <c r="D250" s="38" t="s">
        <v>1760</v>
      </c>
      <c r="E250" s="17">
        <v>72500</v>
      </c>
      <c r="F250" s="17">
        <v>72500</v>
      </c>
      <c r="H250" s="39">
        <f t="shared" si="5"/>
        <v>0</v>
      </c>
      <c r="I250" s="41">
        <v>107205</v>
      </c>
      <c r="L250">
        <v>107205</v>
      </c>
    </row>
    <row r="251" spans="1:12" ht="16.5" x14ac:dyDescent="0.25">
      <c r="A251" s="15" t="str">
        <f t="shared" si="2"/>
        <v>MEGACGST500</v>
      </c>
      <c r="B251" s="38" t="s">
        <v>589</v>
      </c>
      <c r="C251" s="38" t="s">
        <v>1701</v>
      </c>
      <c r="D251" s="38" t="s">
        <v>1702</v>
      </c>
      <c r="E251" s="17">
        <v>70000</v>
      </c>
      <c r="F251" s="17">
        <v>70000</v>
      </c>
      <c r="H251" s="39">
        <f t="shared" si="5"/>
        <v>0</v>
      </c>
      <c r="I251" s="41">
        <v>72500</v>
      </c>
      <c r="L251">
        <v>72500</v>
      </c>
    </row>
    <row r="252" spans="1:12" ht="16.5" x14ac:dyDescent="0.25">
      <c r="A252" s="15" t="str">
        <f t="shared" si="2"/>
        <v>MEGACGST500</v>
      </c>
      <c r="B252" s="38" t="s">
        <v>589</v>
      </c>
      <c r="C252" s="38" t="s">
        <v>1701</v>
      </c>
      <c r="D252" s="38" t="s">
        <v>1702</v>
      </c>
      <c r="E252" s="17">
        <v>70000</v>
      </c>
      <c r="F252" s="17">
        <v>70000</v>
      </c>
      <c r="H252" s="39">
        <f t="shared" si="5"/>
        <v>0</v>
      </c>
      <c r="I252" s="41">
        <v>70000</v>
      </c>
      <c r="L252">
        <v>70000</v>
      </c>
    </row>
    <row r="253" spans="1:12" ht="16.5" x14ac:dyDescent="0.25">
      <c r="A253" s="15" t="str">
        <f t="shared" si="2"/>
        <v/>
      </c>
      <c r="B253" s="15"/>
      <c r="C253" s="15"/>
      <c r="D253" s="15"/>
      <c r="E253" s="16"/>
      <c r="F253" s="16"/>
      <c r="H253" s="39">
        <f t="shared" si="5"/>
        <v>0</v>
      </c>
      <c r="I253" s="41">
        <v>70000</v>
      </c>
      <c r="L253">
        <v>70000</v>
      </c>
    </row>
    <row r="254" spans="1:12" ht="16.5" x14ac:dyDescent="0.25">
      <c r="A254" s="15" t="str">
        <f t="shared" si="2"/>
        <v>MENASCC300</v>
      </c>
      <c r="B254" s="15" t="s">
        <v>7165</v>
      </c>
      <c r="C254" s="15" t="s">
        <v>37</v>
      </c>
      <c r="D254" s="15" t="s">
        <v>38</v>
      </c>
      <c r="E254" s="16">
        <v>74250</v>
      </c>
      <c r="F254" s="16">
        <v>74250</v>
      </c>
      <c r="H254" s="39">
        <f t="shared" si="5"/>
        <v>0</v>
      </c>
      <c r="I254" s="41" t="e">
        <v>#VALUE!</v>
      </c>
      <c r="L254" t="e">
        <v>#VALUE!</v>
      </c>
    </row>
    <row r="255" spans="1:12" ht="16.5" x14ac:dyDescent="0.25">
      <c r="A255" s="15" t="str">
        <f t="shared" si="2"/>
        <v>MENASCGM300</v>
      </c>
      <c r="B255" s="15" t="s">
        <v>7165</v>
      </c>
      <c r="C255" s="15" t="s">
        <v>27</v>
      </c>
      <c r="D255" s="15" t="s">
        <v>28</v>
      </c>
      <c r="E255" s="16">
        <v>73431</v>
      </c>
      <c r="F255" s="16">
        <v>73431</v>
      </c>
      <c r="H255" s="39">
        <f t="shared" si="5"/>
        <v>0</v>
      </c>
      <c r="I255" s="41">
        <v>74250</v>
      </c>
      <c r="L255">
        <v>74250</v>
      </c>
    </row>
    <row r="256" spans="1:12" ht="16.5" x14ac:dyDescent="0.25">
      <c r="A256" s="15" t="str">
        <f t="shared" si="2"/>
        <v>MENASCGM500</v>
      </c>
      <c r="B256" s="15" t="s">
        <v>7165</v>
      </c>
      <c r="C256" s="15" t="s">
        <v>542</v>
      </c>
      <c r="D256" s="15" t="s">
        <v>543</v>
      </c>
      <c r="E256" s="16">
        <v>119066</v>
      </c>
      <c r="F256" s="16">
        <v>119066</v>
      </c>
      <c r="H256" s="39">
        <f t="shared" si="5"/>
        <v>0</v>
      </c>
      <c r="I256" s="41">
        <v>73431</v>
      </c>
      <c r="L256">
        <v>73431</v>
      </c>
    </row>
    <row r="257" spans="1:12" ht="16.5" x14ac:dyDescent="0.25">
      <c r="A257" s="15" t="str">
        <f t="shared" si="2"/>
        <v>MENASCN300</v>
      </c>
      <c r="B257" s="15" t="s">
        <v>7165</v>
      </c>
      <c r="C257" s="15" t="s">
        <v>39</v>
      </c>
      <c r="D257" s="15" t="s">
        <v>40</v>
      </c>
      <c r="E257" s="16">
        <v>70950</v>
      </c>
      <c r="F257" s="16">
        <v>70950</v>
      </c>
      <c r="H257" s="39">
        <f t="shared" si="5"/>
        <v>0</v>
      </c>
      <c r="I257" s="41">
        <v>119066</v>
      </c>
      <c r="L257">
        <v>119066</v>
      </c>
    </row>
    <row r="258" spans="1:12" ht="16.5" x14ac:dyDescent="0.25">
      <c r="A258" s="15" t="str">
        <f t="shared" si="2"/>
        <v>MENASGL250</v>
      </c>
      <c r="B258" s="15" t="s">
        <v>7165</v>
      </c>
      <c r="C258" s="15" t="s">
        <v>44</v>
      </c>
      <c r="D258" s="15" t="s">
        <v>45</v>
      </c>
      <c r="E258" s="16">
        <v>49500</v>
      </c>
      <c r="F258" s="16">
        <v>49500</v>
      </c>
      <c r="H258" s="39">
        <f t="shared" si="5"/>
        <v>0</v>
      </c>
      <c r="I258" s="41">
        <v>70950</v>
      </c>
      <c r="L258">
        <v>70950</v>
      </c>
    </row>
    <row r="259" spans="1:12" ht="16.5" x14ac:dyDescent="0.25">
      <c r="A259" s="15" t="str">
        <f t="shared" si="2"/>
        <v>MENASGSG250</v>
      </c>
      <c r="B259" s="15" t="s">
        <v>7165</v>
      </c>
      <c r="C259" s="15" t="s">
        <v>46</v>
      </c>
      <c r="D259" s="15" t="s">
        <v>47</v>
      </c>
      <c r="E259" s="16">
        <v>50400</v>
      </c>
      <c r="F259" s="16">
        <v>50400</v>
      </c>
      <c r="H259" s="39">
        <f t="shared" si="5"/>
        <v>0</v>
      </c>
      <c r="I259" s="41">
        <v>49500</v>
      </c>
      <c r="L259">
        <v>49500</v>
      </c>
    </row>
    <row r="260" spans="1:12" ht="16.5" x14ac:dyDescent="0.25">
      <c r="A260" s="15" t="str">
        <f t="shared" si="2"/>
        <v>MENASGTLX250G</v>
      </c>
      <c r="B260" s="15" t="s">
        <v>7165</v>
      </c>
      <c r="C260" s="15" t="s">
        <v>32</v>
      </c>
      <c r="D260" s="15" t="s">
        <v>33</v>
      </c>
      <c r="E260" s="16">
        <v>50182</v>
      </c>
      <c r="F260" s="16">
        <v>50182</v>
      </c>
      <c r="H260" s="39">
        <f t="shared" si="5"/>
        <v>0</v>
      </c>
      <c r="I260" s="41">
        <v>50400</v>
      </c>
      <c r="L260">
        <v>50400</v>
      </c>
    </row>
    <row r="261" spans="1:12" ht="16.5" x14ac:dyDescent="0.25">
      <c r="A261" s="15" t="str">
        <f t="shared" si="2"/>
        <v>MENASTH200</v>
      </c>
      <c r="B261" s="15" t="s">
        <v>7165</v>
      </c>
      <c r="C261" s="15" t="s">
        <v>34</v>
      </c>
      <c r="D261" s="15" t="s">
        <v>35</v>
      </c>
      <c r="E261" s="16">
        <v>55595</v>
      </c>
      <c r="F261" s="16">
        <v>55595</v>
      </c>
      <c r="H261" s="39">
        <f t="shared" si="5"/>
        <v>0</v>
      </c>
      <c r="I261" s="41">
        <v>50183</v>
      </c>
      <c r="L261">
        <v>50183</v>
      </c>
    </row>
    <row r="262" spans="1:12" ht="16.5" x14ac:dyDescent="0.25">
      <c r="A262" s="15" t="str">
        <f t="shared" si="2"/>
        <v>MENASTH400</v>
      </c>
      <c r="B262" s="15" t="s">
        <v>7165</v>
      </c>
      <c r="C262" s="15" t="s">
        <v>548</v>
      </c>
      <c r="D262" s="15" t="s">
        <v>549</v>
      </c>
      <c r="E262" s="16">
        <v>107205</v>
      </c>
      <c r="F262" s="16">
        <v>107205</v>
      </c>
      <c r="H262" s="39">
        <f t="shared" si="5"/>
        <v>0</v>
      </c>
      <c r="I262" s="41">
        <v>55595</v>
      </c>
      <c r="L262">
        <v>55595</v>
      </c>
    </row>
    <row r="263" spans="1:12" ht="16.5" x14ac:dyDescent="0.25">
      <c r="A263" s="15" t="str">
        <f t="shared" si="2"/>
        <v/>
      </c>
      <c r="B263" s="15"/>
      <c r="C263" s="15"/>
      <c r="D263" s="15"/>
      <c r="E263" s="16"/>
      <c r="F263" s="16"/>
      <c r="H263" s="39">
        <f t="shared" si="5"/>
        <v>0</v>
      </c>
      <c r="I263" s="41">
        <v>107205</v>
      </c>
      <c r="L263">
        <v>107205</v>
      </c>
    </row>
    <row r="264" spans="1:12" ht="16.5" x14ac:dyDescent="0.25">
      <c r="A264" s="15" t="str">
        <f t="shared" si="2"/>
        <v>MINHCAUCGM300</v>
      </c>
      <c r="B264" s="15" t="s">
        <v>592</v>
      </c>
      <c r="C264" s="15" t="s">
        <v>27</v>
      </c>
      <c r="D264" s="15" t="s">
        <v>28</v>
      </c>
      <c r="E264" s="16">
        <v>73431</v>
      </c>
      <c r="F264" s="16">
        <v>66088</v>
      </c>
      <c r="H264" s="39">
        <f t="shared" si="5"/>
        <v>-7343</v>
      </c>
      <c r="I264" s="41" t="e">
        <v>#VALUE!</v>
      </c>
      <c r="L264" t="e">
        <v>#VALUE!</v>
      </c>
    </row>
    <row r="265" spans="1:12" ht="16.5" x14ac:dyDescent="0.25">
      <c r="A265" s="15" t="str">
        <f t="shared" si="2"/>
        <v>MINHCAUCGM500</v>
      </c>
      <c r="B265" s="15" t="s">
        <v>592</v>
      </c>
      <c r="C265" s="15" t="s">
        <v>542</v>
      </c>
      <c r="D265" s="15" t="s">
        <v>543</v>
      </c>
      <c r="E265" s="16">
        <v>119066</v>
      </c>
      <c r="F265" s="16">
        <v>107159</v>
      </c>
      <c r="H265" s="39">
        <f t="shared" si="5"/>
        <v>-11907</v>
      </c>
      <c r="I265" s="41">
        <v>73431</v>
      </c>
      <c r="L265">
        <v>66088</v>
      </c>
    </row>
    <row r="266" spans="1:12" ht="16.5" x14ac:dyDescent="0.25">
      <c r="A266" s="15" t="str">
        <f t="shared" si="2"/>
        <v>MINHCAUGM500</v>
      </c>
      <c r="B266" s="15" t="s">
        <v>592</v>
      </c>
      <c r="C266" s="15" t="s">
        <v>30</v>
      </c>
      <c r="D266" s="15" t="s">
        <v>31</v>
      </c>
      <c r="E266" s="16">
        <v>111058</v>
      </c>
      <c r="F266" s="16">
        <v>99952</v>
      </c>
      <c r="H266" s="39">
        <f t="shared" ref="H266:H329" si="6">F266-E266</f>
        <v>-11106</v>
      </c>
      <c r="I266" s="41">
        <v>119066</v>
      </c>
      <c r="L266">
        <v>107159</v>
      </c>
    </row>
    <row r="267" spans="1:12" ht="16.5" x14ac:dyDescent="0.25">
      <c r="A267" s="15" t="str">
        <f t="shared" si="2"/>
        <v>MINHCAUGTLX250G</v>
      </c>
      <c r="B267" s="15" t="s">
        <v>592</v>
      </c>
      <c r="C267" s="15" t="s">
        <v>32</v>
      </c>
      <c r="D267" s="15" t="s">
        <v>7358</v>
      </c>
      <c r="E267" s="16">
        <v>55595</v>
      </c>
      <c r="F267" s="16">
        <v>50036</v>
      </c>
      <c r="H267" s="39">
        <f t="shared" si="6"/>
        <v>-5559</v>
      </c>
      <c r="I267" s="41">
        <v>111058</v>
      </c>
      <c r="L267">
        <v>99952</v>
      </c>
    </row>
    <row r="268" spans="1:12" ht="16.5" x14ac:dyDescent="0.25">
      <c r="A268" s="15" t="str">
        <f t="shared" si="2"/>
        <v/>
      </c>
      <c r="B268" s="15"/>
      <c r="C268" s="15"/>
      <c r="D268" s="15"/>
      <c r="E268" s="16"/>
      <c r="F268" s="16"/>
      <c r="H268" s="39">
        <f t="shared" si="6"/>
        <v>0</v>
      </c>
      <c r="I268" s="41">
        <v>55595</v>
      </c>
      <c r="L268">
        <v>50036</v>
      </c>
    </row>
    <row r="269" spans="1:12" ht="16.5" x14ac:dyDescent="0.25">
      <c r="A269" s="15" t="str">
        <f t="shared" si="2"/>
        <v>MINHPHUOCCGM500</v>
      </c>
      <c r="B269" s="15" t="s">
        <v>7166</v>
      </c>
      <c r="C269" s="15" t="s">
        <v>542</v>
      </c>
      <c r="D269" s="15" t="s">
        <v>543</v>
      </c>
      <c r="E269" s="16">
        <v>119066</v>
      </c>
      <c r="F269" s="16">
        <v>119066</v>
      </c>
      <c r="H269" s="39">
        <f t="shared" si="6"/>
        <v>0</v>
      </c>
      <c r="I269" s="41" t="e">
        <v>#VALUE!</v>
      </c>
      <c r="L269" t="e">
        <v>#VALUE!</v>
      </c>
    </row>
    <row r="270" spans="1:12" ht="16.5" x14ac:dyDescent="0.25">
      <c r="A270" s="15" t="str">
        <f t="shared" si="2"/>
        <v/>
      </c>
      <c r="B270" s="15"/>
      <c r="C270" s="15"/>
      <c r="D270" s="15"/>
      <c r="E270" s="16"/>
      <c r="F270" s="16"/>
      <c r="H270" s="39">
        <f t="shared" si="6"/>
        <v>0</v>
      </c>
      <c r="I270" s="41">
        <v>119066</v>
      </c>
      <c r="L270">
        <v>119066</v>
      </c>
    </row>
    <row r="271" spans="1:12" ht="16.5" x14ac:dyDescent="0.25">
      <c r="A271" s="15" t="str">
        <f t="shared" si="2"/>
        <v>NNKCC300</v>
      </c>
      <c r="B271" s="15" t="s">
        <v>7167</v>
      </c>
      <c r="C271" s="15" t="s">
        <v>37</v>
      </c>
      <c r="D271" s="15" t="s">
        <v>38</v>
      </c>
      <c r="E271" s="16">
        <v>74250</v>
      </c>
      <c r="F271" s="16">
        <v>74250</v>
      </c>
      <c r="H271" s="39">
        <f t="shared" si="6"/>
        <v>0</v>
      </c>
      <c r="I271" s="41" t="e">
        <v>#VALUE!</v>
      </c>
      <c r="L271" t="e">
        <v>#VALUE!</v>
      </c>
    </row>
    <row r="272" spans="1:12" ht="16.5" x14ac:dyDescent="0.25">
      <c r="A272" s="15" t="str">
        <f t="shared" si="2"/>
        <v>NNKCGM300</v>
      </c>
      <c r="B272" s="15" t="s">
        <v>7167</v>
      </c>
      <c r="C272" s="15" t="s">
        <v>27</v>
      </c>
      <c r="D272" s="15" t="s">
        <v>28</v>
      </c>
      <c r="E272" s="16">
        <v>73431</v>
      </c>
      <c r="F272" s="16">
        <v>73431</v>
      </c>
      <c r="H272" s="39">
        <f t="shared" si="6"/>
        <v>0</v>
      </c>
      <c r="I272" s="41">
        <v>74250</v>
      </c>
      <c r="L272">
        <v>74250</v>
      </c>
    </row>
    <row r="273" spans="1:12" ht="16.5" x14ac:dyDescent="0.25">
      <c r="A273" s="15" t="str">
        <f t="shared" si="2"/>
        <v>NNKCGST250</v>
      </c>
      <c r="B273" s="15" t="s">
        <v>7167</v>
      </c>
      <c r="C273" s="15" t="s">
        <v>598</v>
      </c>
      <c r="D273" s="15" t="s">
        <v>599</v>
      </c>
      <c r="E273" s="16">
        <v>37500</v>
      </c>
      <c r="F273" s="16">
        <v>37500</v>
      </c>
      <c r="H273" s="39">
        <f t="shared" si="6"/>
        <v>0</v>
      </c>
      <c r="I273" s="41">
        <v>73431</v>
      </c>
      <c r="L273">
        <v>73431</v>
      </c>
    </row>
    <row r="274" spans="1:12" ht="16.5" x14ac:dyDescent="0.25">
      <c r="A274" s="15" t="str">
        <f t="shared" si="2"/>
        <v>NNKCN300</v>
      </c>
      <c r="B274" s="15" t="s">
        <v>7167</v>
      </c>
      <c r="C274" s="15" t="s">
        <v>39</v>
      </c>
      <c r="D274" s="15" t="s">
        <v>40</v>
      </c>
      <c r="E274" s="16">
        <v>70950</v>
      </c>
      <c r="F274" s="16">
        <v>70950</v>
      </c>
      <c r="H274" s="39">
        <f t="shared" si="6"/>
        <v>0</v>
      </c>
      <c r="I274" s="41">
        <v>37500</v>
      </c>
      <c r="L274">
        <v>37500</v>
      </c>
    </row>
    <row r="275" spans="1:12" ht="16.5" x14ac:dyDescent="0.25">
      <c r="A275" s="15" t="str">
        <f t="shared" si="2"/>
        <v>NNKGM500</v>
      </c>
      <c r="B275" s="15" t="s">
        <v>7167</v>
      </c>
      <c r="C275" s="15" t="s">
        <v>30</v>
      </c>
      <c r="D275" s="15" t="s">
        <v>31</v>
      </c>
      <c r="E275" s="16">
        <v>111058</v>
      </c>
      <c r="F275" s="16">
        <v>111058</v>
      </c>
      <c r="H275" s="39">
        <f t="shared" si="6"/>
        <v>0</v>
      </c>
      <c r="I275" s="41">
        <v>70950</v>
      </c>
      <c r="L275">
        <v>70950</v>
      </c>
    </row>
    <row r="276" spans="1:12" ht="16.5" x14ac:dyDescent="0.25">
      <c r="A276" s="15" t="str">
        <f t="shared" si="2"/>
        <v>NNKGTLX250G</v>
      </c>
      <c r="B276" s="15" t="s">
        <v>7167</v>
      </c>
      <c r="C276" s="15" t="s">
        <v>32</v>
      </c>
      <c r="D276" s="15" t="s">
        <v>33</v>
      </c>
      <c r="E276" s="16">
        <v>50182</v>
      </c>
      <c r="F276" s="16">
        <v>50182</v>
      </c>
      <c r="H276" s="39">
        <f t="shared" si="6"/>
        <v>0</v>
      </c>
      <c r="I276" s="41">
        <v>111058</v>
      </c>
      <c r="L276">
        <v>111058</v>
      </c>
    </row>
    <row r="277" spans="1:12" ht="16.5" x14ac:dyDescent="0.25">
      <c r="A277" s="15" t="str">
        <f t="shared" si="2"/>
        <v>NNKGXD500</v>
      </c>
      <c r="B277" s="15" t="s">
        <v>7167</v>
      </c>
      <c r="C277" s="15" t="s">
        <v>52</v>
      </c>
      <c r="D277" s="15" t="s">
        <v>53</v>
      </c>
      <c r="E277" s="16">
        <v>111606</v>
      </c>
      <c r="F277" s="16">
        <v>111606</v>
      </c>
      <c r="H277" s="39">
        <f t="shared" si="6"/>
        <v>0</v>
      </c>
      <c r="I277" s="41">
        <v>50183</v>
      </c>
      <c r="L277">
        <v>50183</v>
      </c>
    </row>
    <row r="278" spans="1:12" ht="16.5" x14ac:dyDescent="0.25">
      <c r="A278" s="15" t="str">
        <f t="shared" si="2"/>
        <v>NNKTH200</v>
      </c>
      <c r="B278" s="15" t="s">
        <v>7167</v>
      </c>
      <c r="C278" s="15" t="s">
        <v>34</v>
      </c>
      <c r="D278" s="15" t="s">
        <v>35</v>
      </c>
      <c r="E278" s="16">
        <v>55595</v>
      </c>
      <c r="F278" s="16">
        <v>55595</v>
      </c>
      <c r="H278" s="39">
        <f t="shared" si="6"/>
        <v>0</v>
      </c>
      <c r="I278" s="41">
        <v>111606</v>
      </c>
      <c r="L278">
        <v>111606</v>
      </c>
    </row>
    <row r="279" spans="1:12" ht="16.5" x14ac:dyDescent="0.25">
      <c r="A279" s="15" t="str">
        <f t="shared" si="2"/>
        <v>NNKTHST250</v>
      </c>
      <c r="B279" s="15" t="s">
        <v>7167</v>
      </c>
      <c r="C279" s="15" t="s">
        <v>600</v>
      </c>
      <c r="D279" s="15" t="s">
        <v>601</v>
      </c>
      <c r="E279" s="16">
        <v>36111</v>
      </c>
      <c r="F279" s="16">
        <v>36111</v>
      </c>
      <c r="H279" s="39">
        <f t="shared" si="6"/>
        <v>0</v>
      </c>
      <c r="I279" s="41">
        <v>55595</v>
      </c>
      <c r="L279">
        <v>55595</v>
      </c>
    </row>
    <row r="280" spans="1:12" ht="16.5" x14ac:dyDescent="0.25">
      <c r="A280" s="15" t="str">
        <f t="shared" si="2"/>
        <v/>
      </c>
      <c r="B280" s="15"/>
      <c r="C280" s="15"/>
      <c r="D280" s="15"/>
      <c r="E280" s="16"/>
      <c r="F280" s="16"/>
      <c r="H280" s="39">
        <f t="shared" si="6"/>
        <v>0</v>
      </c>
      <c r="I280" s="41">
        <v>36111</v>
      </c>
      <c r="L280">
        <v>36111</v>
      </c>
    </row>
    <row r="281" spans="1:12" ht="16.5" x14ac:dyDescent="0.25">
      <c r="A281" s="15" t="str">
        <f t="shared" si="2"/>
        <v>NHATMINHCC300</v>
      </c>
      <c r="B281" s="15" t="s">
        <v>7168</v>
      </c>
      <c r="C281" s="15" t="s">
        <v>37</v>
      </c>
      <c r="D281" s="15" t="s">
        <v>38</v>
      </c>
      <c r="E281" s="16">
        <v>74250</v>
      </c>
      <c r="F281" s="16">
        <v>74250</v>
      </c>
      <c r="H281" s="39">
        <f t="shared" si="6"/>
        <v>0</v>
      </c>
      <c r="I281" s="41" t="e">
        <v>#VALUE!</v>
      </c>
      <c r="L281" t="e">
        <v>#VALUE!</v>
      </c>
    </row>
    <row r="282" spans="1:12" ht="16.5" x14ac:dyDescent="0.25">
      <c r="A282" s="15" t="str">
        <f t="shared" si="2"/>
        <v>NHATMINHCGM300</v>
      </c>
      <c r="B282" s="15" t="s">
        <v>7168</v>
      </c>
      <c r="C282" s="15" t="s">
        <v>27</v>
      </c>
      <c r="D282" s="15" t="s">
        <v>28</v>
      </c>
      <c r="E282" s="16">
        <v>73431</v>
      </c>
      <c r="F282" s="16">
        <v>73431</v>
      </c>
      <c r="H282" s="39">
        <f t="shared" si="6"/>
        <v>0</v>
      </c>
      <c r="I282" s="41">
        <v>74250</v>
      </c>
      <c r="L282">
        <v>74250</v>
      </c>
    </row>
    <row r="283" spans="1:12" ht="16.5" x14ac:dyDescent="0.25">
      <c r="A283" s="15" t="str">
        <f t="shared" si="2"/>
        <v>NHATMINHCGM500</v>
      </c>
      <c r="B283" s="15" t="s">
        <v>7168</v>
      </c>
      <c r="C283" s="15" t="s">
        <v>542</v>
      </c>
      <c r="D283" s="15" t="s">
        <v>543</v>
      </c>
      <c r="E283" s="16">
        <v>119066</v>
      </c>
      <c r="F283" s="16">
        <v>119066</v>
      </c>
      <c r="H283" s="39">
        <f t="shared" si="6"/>
        <v>0</v>
      </c>
      <c r="I283" s="41">
        <v>73431</v>
      </c>
      <c r="L283">
        <v>73431</v>
      </c>
    </row>
    <row r="284" spans="1:12" ht="16.5" x14ac:dyDescent="0.25">
      <c r="A284" s="15" t="str">
        <f t="shared" si="2"/>
        <v>NHATMINHCGST250</v>
      </c>
      <c r="B284" s="15" t="s">
        <v>7168</v>
      </c>
      <c r="C284" s="15" t="s">
        <v>598</v>
      </c>
      <c r="D284" s="15" t="s">
        <v>599</v>
      </c>
      <c r="E284" s="16">
        <v>37500</v>
      </c>
      <c r="F284" s="16">
        <v>33750</v>
      </c>
      <c r="H284" s="39">
        <f t="shared" si="6"/>
        <v>-3750</v>
      </c>
      <c r="I284" s="41">
        <v>119066</v>
      </c>
      <c r="L284">
        <v>119066</v>
      </c>
    </row>
    <row r="285" spans="1:12" ht="16.5" x14ac:dyDescent="0.25">
      <c r="A285" s="15" t="str">
        <f t="shared" si="2"/>
        <v>NHATMINHCN300</v>
      </c>
      <c r="B285" s="15" t="s">
        <v>7168</v>
      </c>
      <c r="C285" s="15" t="s">
        <v>39</v>
      </c>
      <c r="D285" s="15" t="s">
        <v>40</v>
      </c>
      <c r="E285" s="16">
        <v>70950</v>
      </c>
      <c r="F285" s="16">
        <v>70950</v>
      </c>
      <c r="H285" s="39">
        <f t="shared" si="6"/>
        <v>0</v>
      </c>
      <c r="I285" s="41">
        <v>37500</v>
      </c>
      <c r="L285">
        <v>33750</v>
      </c>
    </row>
    <row r="286" spans="1:12" ht="16.5" x14ac:dyDescent="0.25">
      <c r="A286" s="15" t="str">
        <f t="shared" si="2"/>
        <v>NHATMINHGL250</v>
      </c>
      <c r="B286" s="15" t="s">
        <v>7168</v>
      </c>
      <c r="C286" s="15" t="s">
        <v>44</v>
      </c>
      <c r="D286" s="15" t="s">
        <v>45</v>
      </c>
      <c r="E286" s="16">
        <v>59400</v>
      </c>
      <c r="F286" s="16">
        <v>49500</v>
      </c>
      <c r="H286" s="39">
        <f t="shared" si="6"/>
        <v>-9900</v>
      </c>
      <c r="I286" s="41">
        <v>70950</v>
      </c>
      <c r="L286">
        <v>70950</v>
      </c>
    </row>
    <row r="287" spans="1:12" ht="16.5" x14ac:dyDescent="0.25">
      <c r="A287" s="15" t="str">
        <f t="shared" si="2"/>
        <v>NHATMINHGM500</v>
      </c>
      <c r="B287" s="15" t="s">
        <v>7168</v>
      </c>
      <c r="C287" s="15" t="s">
        <v>30</v>
      </c>
      <c r="D287" s="15" t="s">
        <v>31</v>
      </c>
      <c r="E287" s="16">
        <v>111058</v>
      </c>
      <c r="F287" s="16">
        <v>111058</v>
      </c>
      <c r="H287" s="39">
        <f t="shared" si="6"/>
        <v>0</v>
      </c>
      <c r="I287" s="41">
        <v>59400</v>
      </c>
      <c r="L287">
        <v>49500</v>
      </c>
    </row>
    <row r="288" spans="1:12" ht="16.5" x14ac:dyDescent="0.25">
      <c r="A288" s="15" t="str">
        <f t="shared" si="2"/>
        <v>NHATMINHGSG250</v>
      </c>
      <c r="B288" s="15" t="s">
        <v>7168</v>
      </c>
      <c r="C288" s="15" t="s">
        <v>46</v>
      </c>
      <c r="D288" s="15" t="s">
        <v>47</v>
      </c>
      <c r="E288" s="16">
        <v>61050</v>
      </c>
      <c r="F288" s="16">
        <v>50400</v>
      </c>
      <c r="H288" s="39">
        <f t="shared" si="6"/>
        <v>-10650</v>
      </c>
      <c r="I288" s="41">
        <v>111058</v>
      </c>
      <c r="L288">
        <v>111058</v>
      </c>
    </row>
    <row r="289" spans="1:12" ht="16.5" x14ac:dyDescent="0.25">
      <c r="A289" s="15" t="str">
        <f t="shared" si="2"/>
        <v>NHATMINHGTLX250G</v>
      </c>
      <c r="B289" s="15" t="s">
        <v>7168</v>
      </c>
      <c r="C289" s="15" t="s">
        <v>32</v>
      </c>
      <c r="D289" s="15" t="s">
        <v>33</v>
      </c>
      <c r="E289" s="16">
        <v>50182</v>
      </c>
      <c r="F289" s="16">
        <v>50182</v>
      </c>
      <c r="H289" s="39">
        <f t="shared" si="6"/>
        <v>0</v>
      </c>
      <c r="I289" s="41">
        <v>61050</v>
      </c>
      <c r="L289">
        <v>50400</v>
      </c>
    </row>
    <row r="290" spans="1:12" ht="16.5" x14ac:dyDescent="0.25">
      <c r="A290" s="15" t="str">
        <f t="shared" si="2"/>
        <v>NHATMINHMNH250</v>
      </c>
      <c r="B290" s="15" t="s">
        <v>7168</v>
      </c>
      <c r="C290" s="15" t="s">
        <v>48</v>
      </c>
      <c r="D290" s="15" t="s">
        <v>49</v>
      </c>
      <c r="E290" s="16">
        <v>46000</v>
      </c>
      <c r="F290" s="16">
        <v>46000</v>
      </c>
      <c r="H290" s="39">
        <f t="shared" si="6"/>
        <v>0</v>
      </c>
      <c r="I290" s="41">
        <v>50183</v>
      </c>
      <c r="L290">
        <v>50183</v>
      </c>
    </row>
    <row r="291" spans="1:12" ht="16.5" x14ac:dyDescent="0.25">
      <c r="A291" s="15" t="str">
        <f t="shared" si="2"/>
        <v>NHATMINHTH200</v>
      </c>
      <c r="B291" s="15" t="s">
        <v>7168</v>
      </c>
      <c r="C291" s="15" t="s">
        <v>34</v>
      </c>
      <c r="D291" s="15" t="s">
        <v>35</v>
      </c>
      <c r="E291" s="16">
        <v>55595</v>
      </c>
      <c r="F291" s="16">
        <v>55595</v>
      </c>
      <c r="H291" s="39">
        <f t="shared" si="6"/>
        <v>0</v>
      </c>
      <c r="I291" s="41">
        <v>46000</v>
      </c>
      <c r="L291">
        <v>46000</v>
      </c>
    </row>
    <row r="292" spans="1:12" ht="16.5" x14ac:dyDescent="0.25">
      <c r="A292" s="15" t="str">
        <f t="shared" si="2"/>
        <v>NHATMINHTHST250</v>
      </c>
      <c r="B292" s="15" t="s">
        <v>7168</v>
      </c>
      <c r="C292" s="15" t="s">
        <v>600</v>
      </c>
      <c r="D292" s="15" t="s">
        <v>601</v>
      </c>
      <c r="E292" s="16">
        <v>36111</v>
      </c>
      <c r="F292" s="16">
        <v>32500</v>
      </c>
      <c r="H292" s="39">
        <f t="shared" si="6"/>
        <v>-3611</v>
      </c>
      <c r="I292" s="41">
        <v>55595</v>
      </c>
      <c r="L292">
        <v>55595</v>
      </c>
    </row>
    <row r="293" spans="1:12" ht="16.5" x14ac:dyDescent="0.25">
      <c r="A293" s="15" t="str">
        <f t="shared" si="2"/>
        <v/>
      </c>
      <c r="B293" s="15"/>
      <c r="C293" s="15"/>
      <c r="D293" s="15"/>
      <c r="E293" s="16"/>
      <c r="F293" s="16"/>
      <c r="H293" s="39">
        <f t="shared" si="6"/>
        <v>0</v>
      </c>
      <c r="I293" s="41">
        <v>36111</v>
      </c>
      <c r="L293">
        <v>32500</v>
      </c>
    </row>
    <row r="294" spans="1:12" ht="16.5" x14ac:dyDescent="0.25">
      <c r="A294" s="15" t="str">
        <f t="shared" si="2"/>
        <v>OKONOCGM100</v>
      </c>
      <c r="B294" s="15" t="s">
        <v>594</v>
      </c>
      <c r="C294" s="15" t="s">
        <v>551</v>
      </c>
      <c r="D294" s="15" t="s">
        <v>552</v>
      </c>
      <c r="E294" s="16">
        <v>24549</v>
      </c>
      <c r="F294" s="16">
        <v>23322</v>
      </c>
      <c r="H294" s="39">
        <f t="shared" si="6"/>
        <v>-1227</v>
      </c>
      <c r="I294" s="41" t="e">
        <v>#VALUE!</v>
      </c>
      <c r="L294" t="e">
        <v>#VALUE!</v>
      </c>
    </row>
    <row r="295" spans="1:12" ht="16.5" x14ac:dyDescent="0.25">
      <c r="A295" s="15" t="str">
        <f t="shared" si="2"/>
        <v>OKONOCGM300</v>
      </c>
      <c r="B295" s="15" t="s">
        <v>594</v>
      </c>
      <c r="C295" s="15" t="s">
        <v>27</v>
      </c>
      <c r="D295" s="15" t="s">
        <v>28</v>
      </c>
      <c r="E295" s="16">
        <v>73431</v>
      </c>
      <c r="F295" s="16">
        <v>69759</v>
      </c>
      <c r="H295" s="39">
        <f t="shared" si="6"/>
        <v>-3672</v>
      </c>
      <c r="I295" s="41">
        <v>24549</v>
      </c>
      <c r="L295">
        <v>23322</v>
      </c>
    </row>
    <row r="296" spans="1:12" ht="16.5" x14ac:dyDescent="0.25">
      <c r="A296" s="15" t="str">
        <f t="shared" si="2"/>
        <v>OKONOGM500</v>
      </c>
      <c r="B296" s="15" t="s">
        <v>594</v>
      </c>
      <c r="C296" s="15" t="s">
        <v>30</v>
      </c>
      <c r="D296" s="15" t="s">
        <v>31</v>
      </c>
      <c r="E296" s="16">
        <v>111058</v>
      </c>
      <c r="F296" s="16">
        <v>105505</v>
      </c>
      <c r="H296" s="39">
        <f t="shared" si="6"/>
        <v>-5553</v>
      </c>
      <c r="I296" s="41">
        <v>73431</v>
      </c>
      <c r="L296">
        <v>69759</v>
      </c>
    </row>
    <row r="297" spans="1:12" ht="16.5" x14ac:dyDescent="0.25">
      <c r="A297" s="15" t="str">
        <f t="shared" si="2"/>
        <v>OKONOGTLX250G</v>
      </c>
      <c r="B297" s="15" t="s">
        <v>594</v>
      </c>
      <c r="C297" s="15" t="s">
        <v>32</v>
      </c>
      <c r="D297" s="15" t="s">
        <v>33</v>
      </c>
      <c r="E297" s="16">
        <v>50182</v>
      </c>
      <c r="F297" s="16">
        <v>47674</v>
      </c>
      <c r="H297" s="39">
        <f t="shared" si="6"/>
        <v>-2508</v>
      </c>
      <c r="I297" s="41">
        <v>111058</v>
      </c>
      <c r="L297">
        <v>105505</v>
      </c>
    </row>
    <row r="298" spans="1:12" ht="16.5" x14ac:dyDescent="0.25">
      <c r="A298" s="15" t="str">
        <f t="shared" si="2"/>
        <v>OKONOTH200</v>
      </c>
      <c r="B298" s="15" t="s">
        <v>594</v>
      </c>
      <c r="C298" s="15" t="s">
        <v>34</v>
      </c>
      <c r="D298" s="15" t="s">
        <v>35</v>
      </c>
      <c r="E298" s="16">
        <v>55595</v>
      </c>
      <c r="F298" s="16">
        <v>52816</v>
      </c>
      <c r="H298" s="39">
        <f t="shared" si="6"/>
        <v>-2779</v>
      </c>
      <c r="I298" s="41">
        <v>50183</v>
      </c>
      <c r="L298">
        <v>47674</v>
      </c>
    </row>
    <row r="299" spans="1:12" ht="16.5" x14ac:dyDescent="0.25">
      <c r="A299" s="15" t="str">
        <f t="shared" si="2"/>
        <v/>
      </c>
      <c r="B299" s="15"/>
      <c r="C299" s="15"/>
      <c r="D299" s="15"/>
      <c r="E299" s="16"/>
      <c r="F299" s="16"/>
      <c r="H299" s="39">
        <f t="shared" si="6"/>
        <v>0</v>
      </c>
      <c r="I299" s="41">
        <v>55595</v>
      </c>
      <c r="L299">
        <v>52816</v>
      </c>
    </row>
    <row r="300" spans="1:12" ht="16.5" x14ac:dyDescent="0.25">
      <c r="A300" s="15" t="str">
        <f t="shared" si="2"/>
        <v>PTMARTCC300</v>
      </c>
      <c r="B300" s="15" t="s">
        <v>596</v>
      </c>
      <c r="C300" s="15" t="s">
        <v>37</v>
      </c>
      <c r="D300" s="15" t="s">
        <v>38</v>
      </c>
      <c r="E300" s="16">
        <v>74250</v>
      </c>
      <c r="F300" s="16">
        <v>74250</v>
      </c>
      <c r="H300" s="39">
        <f t="shared" si="6"/>
        <v>0</v>
      </c>
      <c r="I300" s="41" t="e">
        <v>#VALUE!</v>
      </c>
      <c r="L300" t="e">
        <v>#VALUE!</v>
      </c>
    </row>
    <row r="301" spans="1:12" ht="16.5" x14ac:dyDescent="0.25">
      <c r="A301" s="15" t="str">
        <f t="shared" si="2"/>
        <v>PTMARTCGM300</v>
      </c>
      <c r="B301" s="15" t="s">
        <v>596</v>
      </c>
      <c r="C301" s="15" t="s">
        <v>27</v>
      </c>
      <c r="D301" s="15" t="s">
        <v>28</v>
      </c>
      <c r="E301" s="16">
        <v>73431</v>
      </c>
      <c r="F301" s="16">
        <v>73431</v>
      </c>
      <c r="H301" s="39">
        <f t="shared" si="6"/>
        <v>0</v>
      </c>
      <c r="I301" s="41">
        <v>74250</v>
      </c>
      <c r="L301">
        <v>74250</v>
      </c>
    </row>
    <row r="302" spans="1:12" ht="16.5" x14ac:dyDescent="0.25">
      <c r="A302" s="15" t="str">
        <f t="shared" si="2"/>
        <v>PTMARTCGM500</v>
      </c>
      <c r="B302" s="15" t="s">
        <v>596</v>
      </c>
      <c r="C302" s="15" t="s">
        <v>542</v>
      </c>
      <c r="D302" s="15" t="s">
        <v>543</v>
      </c>
      <c r="E302" s="16">
        <v>119066</v>
      </c>
      <c r="F302" s="16">
        <v>119066</v>
      </c>
      <c r="H302" s="39">
        <f t="shared" si="6"/>
        <v>0</v>
      </c>
      <c r="I302" s="41">
        <v>73431</v>
      </c>
      <c r="L302">
        <v>73431</v>
      </c>
    </row>
    <row r="303" spans="1:12" ht="16.5" x14ac:dyDescent="0.25">
      <c r="A303" s="15" t="str">
        <f t="shared" si="2"/>
        <v>PTMARTCN300</v>
      </c>
      <c r="B303" s="15" t="s">
        <v>596</v>
      </c>
      <c r="C303" s="15" t="s">
        <v>39</v>
      </c>
      <c r="D303" s="15" t="s">
        <v>40</v>
      </c>
      <c r="E303" s="16">
        <v>70950</v>
      </c>
      <c r="F303" s="16">
        <v>70950</v>
      </c>
      <c r="H303" s="39">
        <f t="shared" si="6"/>
        <v>0</v>
      </c>
      <c r="I303" s="41">
        <v>119066</v>
      </c>
      <c r="L303">
        <v>119066</v>
      </c>
    </row>
    <row r="304" spans="1:12" ht="16.5" x14ac:dyDescent="0.25">
      <c r="A304" s="15" t="str">
        <f t="shared" si="2"/>
        <v>PTMARTGM500</v>
      </c>
      <c r="B304" s="15" t="s">
        <v>596</v>
      </c>
      <c r="C304" s="15" t="s">
        <v>30</v>
      </c>
      <c r="D304" s="15" t="s">
        <v>31</v>
      </c>
      <c r="E304" s="16">
        <v>111058</v>
      </c>
      <c r="F304" s="16">
        <v>111058</v>
      </c>
      <c r="H304" s="39">
        <f t="shared" si="6"/>
        <v>0</v>
      </c>
      <c r="I304" s="41">
        <v>70950</v>
      </c>
      <c r="L304">
        <v>70950</v>
      </c>
    </row>
    <row r="305" spans="1:12" ht="16.5" x14ac:dyDescent="0.25">
      <c r="A305" s="15" t="str">
        <f t="shared" si="2"/>
        <v>PTMARTGTLX250G</v>
      </c>
      <c r="B305" s="15" t="s">
        <v>596</v>
      </c>
      <c r="C305" s="15" t="s">
        <v>32</v>
      </c>
      <c r="D305" s="15" t="s">
        <v>33</v>
      </c>
      <c r="E305" s="16">
        <v>50182</v>
      </c>
      <c r="F305" s="16">
        <v>50182</v>
      </c>
      <c r="H305" s="39">
        <f t="shared" si="6"/>
        <v>0</v>
      </c>
      <c r="I305" s="41">
        <v>111058</v>
      </c>
      <c r="L305">
        <v>111058</v>
      </c>
    </row>
    <row r="306" spans="1:12" ht="16.5" x14ac:dyDescent="0.25">
      <c r="A306" s="15" t="str">
        <f t="shared" si="2"/>
        <v>PTMARTMNH250</v>
      </c>
      <c r="B306" s="15" t="s">
        <v>596</v>
      </c>
      <c r="C306" s="15" t="s">
        <v>48</v>
      </c>
      <c r="D306" s="15" t="s">
        <v>49</v>
      </c>
      <c r="E306" s="16">
        <v>46000</v>
      </c>
      <c r="F306" s="16">
        <v>46000</v>
      </c>
      <c r="H306" s="39">
        <f t="shared" si="6"/>
        <v>0</v>
      </c>
      <c r="I306" s="41">
        <v>50183</v>
      </c>
      <c r="L306">
        <v>50183</v>
      </c>
    </row>
    <row r="307" spans="1:12" ht="16.5" x14ac:dyDescent="0.25">
      <c r="A307" s="15" t="str">
        <f t="shared" si="2"/>
        <v>PTMARTTH200</v>
      </c>
      <c r="B307" s="15" t="s">
        <v>596</v>
      </c>
      <c r="C307" s="15" t="s">
        <v>34</v>
      </c>
      <c r="D307" s="15" t="s">
        <v>35</v>
      </c>
      <c r="E307" s="16">
        <v>55595</v>
      </c>
      <c r="F307" s="16">
        <v>55595</v>
      </c>
      <c r="H307" s="39">
        <f t="shared" si="6"/>
        <v>0</v>
      </c>
      <c r="I307" s="41">
        <v>46000</v>
      </c>
      <c r="L307">
        <v>46000</v>
      </c>
    </row>
    <row r="308" spans="1:12" ht="16.5" x14ac:dyDescent="0.25">
      <c r="A308" s="15" t="str">
        <f t="shared" si="2"/>
        <v/>
      </c>
      <c r="B308" s="15"/>
      <c r="C308" s="15"/>
      <c r="D308" s="15"/>
      <c r="E308" s="16"/>
      <c r="F308" s="16"/>
      <c r="H308" s="39">
        <f t="shared" si="6"/>
        <v>0</v>
      </c>
      <c r="I308" s="41">
        <v>55595</v>
      </c>
      <c r="L308">
        <v>55595</v>
      </c>
    </row>
    <row r="309" spans="1:12" ht="16.5" x14ac:dyDescent="0.25">
      <c r="A309" s="15" t="str">
        <f t="shared" si="2"/>
        <v>READY MARTCC300</v>
      </c>
      <c r="B309" s="15" t="s">
        <v>7169</v>
      </c>
      <c r="C309" s="15" t="s">
        <v>37</v>
      </c>
      <c r="D309" s="15" t="s">
        <v>38</v>
      </c>
      <c r="E309" s="16">
        <v>74250</v>
      </c>
      <c r="F309" s="16">
        <v>74250</v>
      </c>
      <c r="H309" s="39">
        <f t="shared" si="6"/>
        <v>0</v>
      </c>
      <c r="I309" s="41" t="e">
        <v>#VALUE!</v>
      </c>
      <c r="L309" t="e">
        <v>#VALUE!</v>
      </c>
    </row>
    <row r="310" spans="1:12" ht="16.5" x14ac:dyDescent="0.25">
      <c r="A310" s="15" t="str">
        <f t="shared" si="2"/>
        <v>READY MARTCGM100</v>
      </c>
      <c r="B310" s="15" t="s">
        <v>7169</v>
      </c>
      <c r="C310" s="15" t="s">
        <v>551</v>
      </c>
      <c r="D310" s="15" t="s">
        <v>552</v>
      </c>
      <c r="E310" s="16">
        <v>24549</v>
      </c>
      <c r="F310" s="16">
        <v>24549</v>
      </c>
      <c r="H310" s="39">
        <f t="shared" si="6"/>
        <v>0</v>
      </c>
      <c r="I310" s="41">
        <v>74250</v>
      </c>
      <c r="L310">
        <v>74250</v>
      </c>
    </row>
    <row r="311" spans="1:12" ht="16.5" x14ac:dyDescent="0.25">
      <c r="A311" s="15" t="str">
        <f t="shared" si="2"/>
        <v>READY MARTCGM300</v>
      </c>
      <c r="B311" s="15" t="s">
        <v>7169</v>
      </c>
      <c r="C311" s="15" t="s">
        <v>27</v>
      </c>
      <c r="D311" s="15" t="s">
        <v>28</v>
      </c>
      <c r="E311" s="16">
        <v>73431</v>
      </c>
      <c r="F311" s="16">
        <v>73431</v>
      </c>
      <c r="H311" s="39">
        <f t="shared" si="6"/>
        <v>0</v>
      </c>
      <c r="I311" s="41">
        <v>24549</v>
      </c>
      <c r="L311">
        <v>24549</v>
      </c>
    </row>
    <row r="312" spans="1:12" ht="16.5" x14ac:dyDescent="0.25">
      <c r="A312" s="15" t="str">
        <f t="shared" si="2"/>
        <v>READY MARTCGM500</v>
      </c>
      <c r="B312" s="15" t="s">
        <v>7169</v>
      </c>
      <c r="C312" s="15" t="s">
        <v>542</v>
      </c>
      <c r="D312" s="15" t="s">
        <v>543</v>
      </c>
      <c r="E312" s="16">
        <v>119066</v>
      </c>
      <c r="F312" s="16">
        <v>119066</v>
      </c>
      <c r="H312" s="39">
        <f t="shared" si="6"/>
        <v>0</v>
      </c>
      <c r="I312" s="41">
        <v>73431</v>
      </c>
      <c r="L312">
        <v>73431</v>
      </c>
    </row>
    <row r="313" spans="1:12" ht="16.5" x14ac:dyDescent="0.25">
      <c r="A313" s="15" t="str">
        <f t="shared" si="2"/>
        <v>READY MARTCGST150</v>
      </c>
      <c r="B313" s="15" t="s">
        <v>7169</v>
      </c>
      <c r="C313" s="15" t="s">
        <v>563</v>
      </c>
      <c r="D313" s="15" t="s">
        <v>564</v>
      </c>
      <c r="E313" s="16">
        <v>22500</v>
      </c>
      <c r="F313" s="16">
        <v>22500</v>
      </c>
      <c r="H313" s="39">
        <f t="shared" si="6"/>
        <v>0</v>
      </c>
      <c r="I313" s="41">
        <v>119066</v>
      </c>
      <c r="L313">
        <v>119066</v>
      </c>
    </row>
    <row r="314" spans="1:12" ht="16.5" x14ac:dyDescent="0.25">
      <c r="A314" s="15" t="str">
        <f t="shared" si="2"/>
        <v>READY MARTCGST250</v>
      </c>
      <c r="B314" s="15" t="s">
        <v>7169</v>
      </c>
      <c r="C314" s="15" t="s">
        <v>598</v>
      </c>
      <c r="D314" s="15" t="s">
        <v>599</v>
      </c>
      <c r="E314" s="16">
        <v>37500</v>
      </c>
      <c r="F314" s="16">
        <v>37500</v>
      </c>
      <c r="H314" s="39">
        <f t="shared" si="6"/>
        <v>0</v>
      </c>
      <c r="I314" s="41">
        <v>22500</v>
      </c>
      <c r="L314">
        <v>22500</v>
      </c>
    </row>
    <row r="315" spans="1:12" ht="16.5" x14ac:dyDescent="0.25">
      <c r="A315" s="15" t="str">
        <f t="shared" si="2"/>
        <v>READY MARTCN300</v>
      </c>
      <c r="B315" s="15" t="s">
        <v>7169</v>
      </c>
      <c r="C315" s="15" t="s">
        <v>39</v>
      </c>
      <c r="D315" s="15" t="s">
        <v>40</v>
      </c>
      <c r="E315" s="16">
        <v>70950</v>
      </c>
      <c r="F315" s="16">
        <v>70950</v>
      </c>
      <c r="H315" s="39">
        <f t="shared" si="6"/>
        <v>0</v>
      </c>
      <c r="I315" s="41">
        <v>37500</v>
      </c>
      <c r="L315">
        <v>37500</v>
      </c>
    </row>
    <row r="316" spans="1:12" ht="16.5" x14ac:dyDescent="0.25">
      <c r="A316" s="15" t="str">
        <f t="shared" si="2"/>
        <v>READY MARTGHK300</v>
      </c>
      <c r="B316" s="15" t="s">
        <v>7169</v>
      </c>
      <c r="C316" s="15" t="s">
        <v>553</v>
      </c>
      <c r="D316" s="15" t="s">
        <v>554</v>
      </c>
      <c r="E316" s="16">
        <v>70000</v>
      </c>
      <c r="F316" s="16">
        <v>70000</v>
      </c>
      <c r="H316" s="39">
        <f t="shared" si="6"/>
        <v>0</v>
      </c>
      <c r="I316" s="41">
        <v>70950</v>
      </c>
      <c r="L316">
        <v>70950</v>
      </c>
    </row>
    <row r="317" spans="1:12" ht="16.5" x14ac:dyDescent="0.25">
      <c r="A317" s="15" t="str">
        <f t="shared" si="2"/>
        <v>READY MARTGL250</v>
      </c>
      <c r="B317" s="15" t="s">
        <v>7169</v>
      </c>
      <c r="C317" s="15" t="s">
        <v>44</v>
      </c>
      <c r="D317" s="15" t="s">
        <v>45</v>
      </c>
      <c r="E317" s="16">
        <v>59400</v>
      </c>
      <c r="F317" s="16">
        <v>49500</v>
      </c>
      <c r="H317" s="39">
        <f t="shared" si="6"/>
        <v>-9900</v>
      </c>
      <c r="I317" s="41">
        <v>70000</v>
      </c>
      <c r="L317">
        <v>70000</v>
      </c>
    </row>
    <row r="318" spans="1:12" ht="16.5" x14ac:dyDescent="0.25">
      <c r="A318" s="15" t="str">
        <f t="shared" si="2"/>
        <v>READY MARTGM500</v>
      </c>
      <c r="B318" s="15" t="s">
        <v>7169</v>
      </c>
      <c r="C318" s="15" t="s">
        <v>30</v>
      </c>
      <c r="D318" s="15" t="s">
        <v>31</v>
      </c>
      <c r="E318" s="16">
        <v>111058</v>
      </c>
      <c r="F318" s="16">
        <v>111058</v>
      </c>
      <c r="H318" s="39">
        <f t="shared" si="6"/>
        <v>0</v>
      </c>
      <c r="I318" s="41">
        <v>59400</v>
      </c>
      <c r="L318">
        <v>49500</v>
      </c>
    </row>
    <row r="319" spans="1:12" ht="16.5" x14ac:dyDescent="0.25">
      <c r="A319" s="15" t="str">
        <f t="shared" si="2"/>
        <v>READY MARTGSG250</v>
      </c>
      <c r="B319" s="15" t="s">
        <v>7169</v>
      </c>
      <c r="C319" s="15" t="s">
        <v>46</v>
      </c>
      <c r="D319" s="15" t="s">
        <v>47</v>
      </c>
      <c r="E319" s="16">
        <v>61050</v>
      </c>
      <c r="F319" s="16">
        <v>50400</v>
      </c>
      <c r="H319" s="39">
        <f t="shared" si="6"/>
        <v>-10650</v>
      </c>
      <c r="I319" s="41">
        <v>111058</v>
      </c>
      <c r="L319">
        <v>111058</v>
      </c>
    </row>
    <row r="320" spans="1:12" ht="16.5" x14ac:dyDescent="0.25">
      <c r="A320" s="15" t="str">
        <f t="shared" si="2"/>
        <v>READY MARTGTLX250G</v>
      </c>
      <c r="B320" s="15" t="s">
        <v>7169</v>
      </c>
      <c r="C320" s="15" t="s">
        <v>32</v>
      </c>
      <c r="D320" s="15" t="s">
        <v>33</v>
      </c>
      <c r="E320" s="16">
        <v>50182</v>
      </c>
      <c r="F320" s="16">
        <v>50182</v>
      </c>
      <c r="H320" s="39">
        <f t="shared" si="6"/>
        <v>0</v>
      </c>
      <c r="I320" s="41">
        <v>61050</v>
      </c>
      <c r="L320">
        <v>50400</v>
      </c>
    </row>
    <row r="321" spans="1:12" ht="16.5" x14ac:dyDescent="0.25">
      <c r="A321" s="15" t="str">
        <f t="shared" si="2"/>
        <v>READY MARTGXD500</v>
      </c>
      <c r="B321" s="15" t="s">
        <v>7169</v>
      </c>
      <c r="C321" s="15" t="s">
        <v>52</v>
      </c>
      <c r="D321" s="15" t="s">
        <v>53</v>
      </c>
      <c r="E321" s="16">
        <v>111606</v>
      </c>
      <c r="F321" s="16">
        <v>111606</v>
      </c>
      <c r="H321" s="39">
        <f t="shared" si="6"/>
        <v>0</v>
      </c>
      <c r="I321" s="41">
        <v>50183</v>
      </c>
      <c r="L321">
        <v>50183</v>
      </c>
    </row>
    <row r="322" spans="1:12" ht="16.5" x14ac:dyDescent="0.25">
      <c r="A322" s="15" t="str">
        <f t="shared" si="2"/>
        <v>READY MARTMNH250</v>
      </c>
      <c r="B322" s="15" t="s">
        <v>7169</v>
      </c>
      <c r="C322" s="15" t="s">
        <v>48</v>
      </c>
      <c r="D322" s="15" t="s">
        <v>49</v>
      </c>
      <c r="E322" s="16">
        <v>46000</v>
      </c>
      <c r="F322" s="16">
        <v>46000</v>
      </c>
      <c r="H322" s="39">
        <f t="shared" si="6"/>
        <v>0</v>
      </c>
      <c r="I322" s="41">
        <v>111606</v>
      </c>
      <c r="L322">
        <v>111606</v>
      </c>
    </row>
    <row r="323" spans="1:12" ht="16.5" x14ac:dyDescent="0.25">
      <c r="A323" s="15" t="str">
        <f t="shared" si="2"/>
        <v>READY MARTTH200</v>
      </c>
      <c r="B323" s="15" t="s">
        <v>7169</v>
      </c>
      <c r="C323" s="15" t="s">
        <v>34</v>
      </c>
      <c r="D323" s="15" t="s">
        <v>35</v>
      </c>
      <c r="E323" s="16">
        <v>55595</v>
      </c>
      <c r="F323" s="16">
        <v>55595</v>
      </c>
      <c r="H323" s="39">
        <f t="shared" si="6"/>
        <v>0</v>
      </c>
      <c r="I323" s="41">
        <v>46000</v>
      </c>
      <c r="L323">
        <v>46000</v>
      </c>
    </row>
    <row r="324" spans="1:12" ht="16.5" x14ac:dyDescent="0.25">
      <c r="A324" s="15" t="str">
        <f t="shared" si="2"/>
        <v>READY MARTTHST150</v>
      </c>
      <c r="B324" s="15" t="s">
        <v>7169</v>
      </c>
      <c r="C324" s="15" t="s">
        <v>565</v>
      </c>
      <c r="D324" s="15" t="s">
        <v>566</v>
      </c>
      <c r="E324" s="16">
        <v>21667</v>
      </c>
      <c r="F324" s="16">
        <v>21667</v>
      </c>
      <c r="H324" s="39">
        <f t="shared" si="6"/>
        <v>0</v>
      </c>
      <c r="I324" s="41">
        <v>55595</v>
      </c>
      <c r="L324">
        <v>55595</v>
      </c>
    </row>
    <row r="325" spans="1:12" ht="16.5" x14ac:dyDescent="0.25">
      <c r="A325" s="15" t="str">
        <f t="shared" si="2"/>
        <v>READY MARTTHST250</v>
      </c>
      <c r="B325" s="15" t="s">
        <v>7169</v>
      </c>
      <c r="C325" s="15" t="s">
        <v>600</v>
      </c>
      <c r="D325" s="15" t="s">
        <v>601</v>
      </c>
      <c r="E325" s="16">
        <v>36111</v>
      </c>
      <c r="F325" s="16">
        <v>36111</v>
      </c>
      <c r="H325" s="39">
        <f t="shared" si="6"/>
        <v>0</v>
      </c>
      <c r="I325" s="41">
        <v>21667</v>
      </c>
      <c r="L325">
        <v>21667</v>
      </c>
    </row>
    <row r="326" spans="1:12" ht="16.5" x14ac:dyDescent="0.25">
      <c r="A326" s="15" t="str">
        <f t="shared" si="2"/>
        <v/>
      </c>
      <c r="B326" s="15"/>
      <c r="C326" s="15"/>
      <c r="D326" s="15"/>
      <c r="E326" s="16"/>
      <c r="F326" s="16"/>
      <c r="H326" s="39">
        <f t="shared" si="6"/>
        <v>0</v>
      </c>
      <c r="I326" s="41">
        <v>36111</v>
      </c>
      <c r="L326">
        <v>36111</v>
      </c>
    </row>
    <row r="327" spans="1:12" ht="16.5" x14ac:dyDescent="0.25">
      <c r="A327" s="15" t="str">
        <f t="shared" si="2"/>
        <v>REALFMARTCC300</v>
      </c>
      <c r="B327" s="15" t="s">
        <v>7170</v>
      </c>
      <c r="C327" s="15" t="s">
        <v>37</v>
      </c>
      <c r="D327" s="15" t="s">
        <v>38</v>
      </c>
      <c r="E327" s="16">
        <v>74250</v>
      </c>
      <c r="F327" s="16">
        <v>74250</v>
      </c>
      <c r="H327" s="39">
        <f t="shared" si="6"/>
        <v>0</v>
      </c>
      <c r="I327" s="41" t="e">
        <v>#VALUE!</v>
      </c>
      <c r="L327" t="e">
        <v>#VALUE!</v>
      </c>
    </row>
    <row r="328" spans="1:12" ht="16.5" x14ac:dyDescent="0.25">
      <c r="A328" s="15" t="str">
        <f t="shared" ref="A328:A393" si="7">B328&amp;C328</f>
        <v>REALFMARTCGM300</v>
      </c>
      <c r="B328" s="15" t="s">
        <v>7170</v>
      </c>
      <c r="C328" s="15" t="s">
        <v>27</v>
      </c>
      <c r="D328" s="15" t="s">
        <v>28</v>
      </c>
      <c r="E328" s="16">
        <v>73431</v>
      </c>
      <c r="F328" s="16">
        <v>73431</v>
      </c>
      <c r="H328" s="39">
        <f t="shared" si="6"/>
        <v>0</v>
      </c>
      <c r="I328" s="41">
        <v>74250</v>
      </c>
      <c r="L328">
        <v>74250</v>
      </c>
    </row>
    <row r="329" spans="1:12" ht="16.5" x14ac:dyDescent="0.25">
      <c r="A329" s="15" t="str">
        <f t="shared" si="7"/>
        <v>REALFMARTCGM500</v>
      </c>
      <c r="B329" s="15" t="s">
        <v>7170</v>
      </c>
      <c r="C329" s="15" t="s">
        <v>542</v>
      </c>
      <c r="D329" s="15" t="s">
        <v>543</v>
      </c>
      <c r="E329" s="16">
        <v>119066</v>
      </c>
      <c r="F329" s="16">
        <v>119066</v>
      </c>
      <c r="H329" s="39">
        <f t="shared" si="6"/>
        <v>0</v>
      </c>
      <c r="I329" s="41">
        <v>73431</v>
      </c>
      <c r="L329">
        <v>73431</v>
      </c>
    </row>
    <row r="330" spans="1:12" ht="16.5" x14ac:dyDescent="0.25">
      <c r="A330" s="15" t="str">
        <f t="shared" si="7"/>
        <v>REALFMARTCN300</v>
      </c>
      <c r="B330" s="15" t="s">
        <v>7170</v>
      </c>
      <c r="C330" s="15" t="s">
        <v>39</v>
      </c>
      <c r="D330" s="15" t="s">
        <v>40</v>
      </c>
      <c r="E330" s="16">
        <v>70950</v>
      </c>
      <c r="F330" s="16">
        <v>70950</v>
      </c>
      <c r="H330" s="39">
        <f t="shared" ref="H330:H395" si="8">F330-E330</f>
        <v>0</v>
      </c>
      <c r="I330" s="41">
        <v>119066</v>
      </c>
      <c r="L330">
        <v>119066</v>
      </c>
    </row>
    <row r="331" spans="1:12" ht="16.5" x14ac:dyDescent="0.25">
      <c r="A331" s="15" t="str">
        <f t="shared" si="7"/>
        <v>REALFMARTGTLX250G</v>
      </c>
      <c r="B331" s="15" t="s">
        <v>7170</v>
      </c>
      <c r="C331" s="15" t="s">
        <v>32</v>
      </c>
      <c r="D331" s="15" t="s">
        <v>33</v>
      </c>
      <c r="E331" s="16">
        <v>50182</v>
      </c>
      <c r="F331" s="16">
        <v>50182</v>
      </c>
      <c r="H331" s="39">
        <f t="shared" si="8"/>
        <v>0</v>
      </c>
      <c r="I331" s="41">
        <v>70950</v>
      </c>
      <c r="L331">
        <v>70950</v>
      </c>
    </row>
    <row r="332" spans="1:12" ht="16.5" x14ac:dyDescent="0.25">
      <c r="A332" s="15" t="str">
        <f t="shared" si="7"/>
        <v>REALFMARTMNH250</v>
      </c>
      <c r="B332" s="15" t="s">
        <v>7170</v>
      </c>
      <c r="C332" s="15" t="s">
        <v>48</v>
      </c>
      <c r="D332" s="15" t="s">
        <v>49</v>
      </c>
      <c r="E332" s="16">
        <v>46000</v>
      </c>
      <c r="F332" s="16">
        <v>46000</v>
      </c>
      <c r="H332" s="39">
        <f t="shared" si="8"/>
        <v>0</v>
      </c>
      <c r="I332" s="41">
        <v>50183</v>
      </c>
      <c r="L332">
        <v>50183</v>
      </c>
    </row>
    <row r="333" spans="1:12" ht="16.5" x14ac:dyDescent="0.25">
      <c r="A333" s="15" t="str">
        <f t="shared" si="7"/>
        <v/>
      </c>
      <c r="B333" s="15"/>
      <c r="C333" s="15"/>
      <c r="D333" s="15"/>
      <c r="E333" s="16"/>
      <c r="F333" s="16"/>
      <c r="H333" s="39">
        <f t="shared" si="8"/>
        <v>0</v>
      </c>
      <c r="I333" s="41">
        <v>46000</v>
      </c>
      <c r="L333">
        <v>46000</v>
      </c>
    </row>
    <row r="334" spans="1:12" ht="16.5" x14ac:dyDescent="0.25">
      <c r="A334" s="15" t="str">
        <f t="shared" si="7"/>
        <v>SAIGONHDCGM300</v>
      </c>
      <c r="B334" s="15" t="s">
        <v>7171</v>
      </c>
      <c r="C334" s="15" t="s">
        <v>27</v>
      </c>
      <c r="D334" s="15" t="s">
        <v>28</v>
      </c>
      <c r="E334" s="16">
        <v>73431</v>
      </c>
      <c r="F334" s="16">
        <v>73431</v>
      </c>
      <c r="H334" s="39">
        <f t="shared" si="8"/>
        <v>0</v>
      </c>
      <c r="I334" s="41" t="e">
        <v>#VALUE!</v>
      </c>
      <c r="L334" t="e">
        <v>#VALUE!</v>
      </c>
    </row>
    <row r="335" spans="1:12" ht="16.5" x14ac:dyDescent="0.25">
      <c r="A335" s="15" t="str">
        <f t="shared" si="7"/>
        <v>SAIGONHDCGM500</v>
      </c>
      <c r="B335" s="15" t="s">
        <v>7171</v>
      </c>
      <c r="C335" s="15" t="s">
        <v>542</v>
      </c>
      <c r="D335" s="15" t="s">
        <v>543</v>
      </c>
      <c r="E335" s="16">
        <v>119066</v>
      </c>
      <c r="F335" s="16">
        <v>119066</v>
      </c>
      <c r="H335" s="39">
        <f t="shared" si="8"/>
        <v>0</v>
      </c>
      <c r="I335" s="41">
        <v>73431</v>
      </c>
      <c r="L335">
        <v>73431</v>
      </c>
    </row>
    <row r="336" spans="1:12" ht="16.5" x14ac:dyDescent="0.25">
      <c r="A336" s="15" t="str">
        <f t="shared" si="7"/>
        <v>SAIGONHDGM500</v>
      </c>
      <c r="B336" s="15" t="s">
        <v>7171</v>
      </c>
      <c r="C336" s="15" t="s">
        <v>30</v>
      </c>
      <c r="D336" s="15" t="s">
        <v>31</v>
      </c>
      <c r="E336" s="16">
        <v>111058</v>
      </c>
      <c r="F336" s="16">
        <v>111058</v>
      </c>
      <c r="H336" s="39">
        <f t="shared" si="8"/>
        <v>0</v>
      </c>
      <c r="I336" s="41">
        <v>119066</v>
      </c>
      <c r="L336">
        <v>119066</v>
      </c>
    </row>
    <row r="337" spans="1:12" ht="16.5" x14ac:dyDescent="0.25">
      <c r="A337" s="15" t="str">
        <f t="shared" si="7"/>
        <v>SAIGONHDTH200</v>
      </c>
      <c r="B337" s="15" t="s">
        <v>7171</v>
      </c>
      <c r="C337" s="15" t="s">
        <v>34</v>
      </c>
      <c r="D337" s="15" t="s">
        <v>35</v>
      </c>
      <c r="E337" s="16">
        <v>55595</v>
      </c>
      <c r="F337" s="16">
        <v>55595</v>
      </c>
      <c r="H337" s="39">
        <f t="shared" si="8"/>
        <v>0</v>
      </c>
      <c r="I337" s="41">
        <v>111058</v>
      </c>
      <c r="L337">
        <v>111058</v>
      </c>
    </row>
    <row r="338" spans="1:12" ht="16.5" x14ac:dyDescent="0.25">
      <c r="A338" s="15" t="str">
        <f t="shared" si="7"/>
        <v>SAIGONHDTH400</v>
      </c>
      <c r="B338" s="15" t="s">
        <v>7171</v>
      </c>
      <c r="C338" s="15" t="s">
        <v>548</v>
      </c>
      <c r="D338" s="15" t="s">
        <v>549</v>
      </c>
      <c r="E338" s="16">
        <v>107205</v>
      </c>
      <c r="F338" s="16">
        <v>107205</v>
      </c>
      <c r="H338" s="39">
        <f t="shared" si="8"/>
        <v>0</v>
      </c>
      <c r="I338" s="41">
        <v>55595</v>
      </c>
      <c r="L338">
        <v>55595</v>
      </c>
    </row>
    <row r="339" spans="1:12" ht="16.5" x14ac:dyDescent="0.25">
      <c r="A339" s="15" t="str">
        <f t="shared" si="7"/>
        <v/>
      </c>
      <c r="B339" s="15"/>
      <c r="C339" s="15"/>
      <c r="D339" s="15"/>
      <c r="E339" s="16"/>
      <c r="F339" s="16"/>
      <c r="H339" s="39">
        <f t="shared" si="8"/>
        <v>0</v>
      </c>
      <c r="I339" s="41">
        <v>107205</v>
      </c>
      <c r="L339">
        <v>107205</v>
      </c>
    </row>
    <row r="340" spans="1:12" ht="16.5" x14ac:dyDescent="0.25">
      <c r="A340" s="15" t="str">
        <f t="shared" si="7"/>
        <v>SANHDIEUCGM300</v>
      </c>
      <c r="B340" s="15" t="s">
        <v>602</v>
      </c>
      <c r="C340" s="15" t="s">
        <v>27</v>
      </c>
      <c r="D340" s="15" t="s">
        <v>28</v>
      </c>
      <c r="E340" s="16">
        <v>73431</v>
      </c>
      <c r="F340" s="16">
        <v>73431</v>
      </c>
      <c r="H340" s="39">
        <f t="shared" si="8"/>
        <v>0</v>
      </c>
      <c r="I340" s="41" t="e">
        <v>#VALUE!</v>
      </c>
      <c r="L340" t="e">
        <v>#VALUE!</v>
      </c>
    </row>
    <row r="341" spans="1:12" ht="16.5" x14ac:dyDescent="0.25">
      <c r="A341" s="15" t="str">
        <f t="shared" si="7"/>
        <v>SANHDIEUGM500</v>
      </c>
      <c r="B341" s="15" t="s">
        <v>602</v>
      </c>
      <c r="C341" s="15" t="s">
        <v>30</v>
      </c>
      <c r="D341" s="15" t="s">
        <v>31</v>
      </c>
      <c r="E341" s="16">
        <v>111058</v>
      </c>
      <c r="F341" s="16">
        <v>111058</v>
      </c>
      <c r="H341" s="39">
        <f t="shared" si="8"/>
        <v>0</v>
      </c>
      <c r="I341" s="41">
        <v>73431</v>
      </c>
      <c r="L341">
        <v>73431</v>
      </c>
    </row>
    <row r="342" spans="1:12" ht="16.5" x14ac:dyDescent="0.25">
      <c r="A342" s="15" t="str">
        <f t="shared" si="7"/>
        <v>SANHDIEUGTLX250G</v>
      </c>
      <c r="B342" s="15" t="s">
        <v>602</v>
      </c>
      <c r="C342" s="15" t="s">
        <v>32</v>
      </c>
      <c r="D342" s="15" t="s">
        <v>33</v>
      </c>
      <c r="E342" s="16">
        <v>50182</v>
      </c>
      <c r="F342" s="16">
        <v>50182</v>
      </c>
      <c r="H342" s="39">
        <f t="shared" si="8"/>
        <v>0</v>
      </c>
      <c r="I342" s="41">
        <v>111058</v>
      </c>
      <c r="L342">
        <v>111058</v>
      </c>
    </row>
    <row r="343" spans="1:12" ht="16.5" x14ac:dyDescent="0.25">
      <c r="A343" s="15" t="str">
        <f t="shared" si="7"/>
        <v>SANHDIEUTH200</v>
      </c>
      <c r="B343" s="15" t="s">
        <v>602</v>
      </c>
      <c r="C343" s="15" t="s">
        <v>34</v>
      </c>
      <c r="D343" s="15" t="s">
        <v>35</v>
      </c>
      <c r="E343" s="16">
        <v>55595</v>
      </c>
      <c r="F343" s="16">
        <v>55595</v>
      </c>
      <c r="H343" s="39">
        <f t="shared" si="8"/>
        <v>0</v>
      </c>
      <c r="I343" s="41">
        <v>50183</v>
      </c>
      <c r="L343">
        <v>50183</v>
      </c>
    </row>
    <row r="344" spans="1:12" ht="16.5" x14ac:dyDescent="0.25">
      <c r="A344" s="15" t="str">
        <f t="shared" si="7"/>
        <v/>
      </c>
      <c r="B344" s="15"/>
      <c r="C344" s="15"/>
      <c r="D344" s="15"/>
      <c r="E344" s="16"/>
      <c r="F344" s="16"/>
      <c r="H344" s="39">
        <f t="shared" si="8"/>
        <v>0</v>
      </c>
      <c r="I344" s="41">
        <v>55595</v>
      </c>
      <c r="L344">
        <v>55595</v>
      </c>
    </row>
    <row r="345" spans="1:12" ht="16.5" x14ac:dyDescent="0.25">
      <c r="A345" s="15" t="str">
        <f t="shared" si="7"/>
        <v>SATRACGM300</v>
      </c>
      <c r="B345" s="15" t="s">
        <v>7172</v>
      </c>
      <c r="C345" s="15" t="s">
        <v>27</v>
      </c>
      <c r="D345" s="15" t="s">
        <v>28</v>
      </c>
      <c r="E345" s="16">
        <v>73431</v>
      </c>
      <c r="F345" s="16">
        <v>73431</v>
      </c>
      <c r="H345" s="39">
        <f t="shared" si="8"/>
        <v>0</v>
      </c>
      <c r="I345" s="41" t="e">
        <v>#VALUE!</v>
      </c>
      <c r="L345" t="e">
        <v>#VALUE!</v>
      </c>
    </row>
    <row r="346" spans="1:12" ht="16.5" x14ac:dyDescent="0.25">
      <c r="A346" s="15" t="str">
        <f t="shared" si="7"/>
        <v>SATRACGM500</v>
      </c>
      <c r="B346" s="15" t="s">
        <v>7172</v>
      </c>
      <c r="C346" s="15" t="s">
        <v>542</v>
      </c>
      <c r="D346" s="15" t="s">
        <v>543</v>
      </c>
      <c r="E346" s="16">
        <v>119066</v>
      </c>
      <c r="F346" s="16">
        <v>119066</v>
      </c>
      <c r="H346" s="39">
        <f t="shared" si="8"/>
        <v>0</v>
      </c>
      <c r="I346" s="41">
        <v>73431</v>
      </c>
      <c r="L346">
        <v>73431</v>
      </c>
    </row>
    <row r="347" spans="1:12" ht="16.5" x14ac:dyDescent="0.25">
      <c r="A347" s="15" t="str">
        <f t="shared" si="7"/>
        <v>SATRAGM500</v>
      </c>
      <c r="B347" s="15" t="s">
        <v>7172</v>
      </c>
      <c r="C347" s="15" t="s">
        <v>30</v>
      </c>
      <c r="D347" s="15" t="s">
        <v>31</v>
      </c>
      <c r="E347" s="16">
        <v>111058</v>
      </c>
      <c r="F347" s="16">
        <v>111058</v>
      </c>
      <c r="H347" s="39">
        <f t="shared" si="8"/>
        <v>0</v>
      </c>
      <c r="I347" s="41">
        <v>119066</v>
      </c>
      <c r="L347">
        <v>119066</v>
      </c>
    </row>
    <row r="348" spans="1:12" ht="16.5" x14ac:dyDescent="0.25">
      <c r="A348" s="15" t="str">
        <f t="shared" si="7"/>
        <v>SATRAGTLX250G</v>
      </c>
      <c r="B348" s="15" t="s">
        <v>7172</v>
      </c>
      <c r="C348" s="15" t="s">
        <v>32</v>
      </c>
      <c r="D348" s="15" t="s">
        <v>33</v>
      </c>
      <c r="E348" s="16">
        <v>50182</v>
      </c>
      <c r="F348" s="16">
        <v>50182</v>
      </c>
      <c r="H348" s="39">
        <f t="shared" si="8"/>
        <v>0</v>
      </c>
      <c r="I348" s="41">
        <v>111058</v>
      </c>
      <c r="L348">
        <v>111058</v>
      </c>
    </row>
    <row r="349" spans="1:12" ht="16.5" x14ac:dyDescent="0.25">
      <c r="A349" s="15" t="str">
        <f t="shared" si="7"/>
        <v>SATRAMNH250</v>
      </c>
      <c r="B349" s="15" t="s">
        <v>7172</v>
      </c>
      <c r="C349" s="15" t="s">
        <v>48</v>
      </c>
      <c r="D349" s="15" t="s">
        <v>49</v>
      </c>
      <c r="E349" s="16">
        <v>46000</v>
      </c>
      <c r="F349" s="16">
        <v>46000</v>
      </c>
      <c r="H349" s="39">
        <f t="shared" si="8"/>
        <v>0</v>
      </c>
      <c r="I349" s="41">
        <v>50183</v>
      </c>
      <c r="L349">
        <v>50182</v>
      </c>
    </row>
    <row r="350" spans="1:12" ht="16.5" x14ac:dyDescent="0.25">
      <c r="A350" s="15" t="str">
        <f t="shared" si="7"/>
        <v>SATRATH200</v>
      </c>
      <c r="B350" s="15" t="s">
        <v>7172</v>
      </c>
      <c r="C350" s="15" t="s">
        <v>34</v>
      </c>
      <c r="D350" s="15" t="s">
        <v>35</v>
      </c>
      <c r="E350" s="16">
        <v>55595</v>
      </c>
      <c r="F350" s="16">
        <v>55595</v>
      </c>
      <c r="H350" s="39">
        <f t="shared" si="8"/>
        <v>0</v>
      </c>
      <c r="I350" s="41">
        <v>46000</v>
      </c>
      <c r="L350">
        <v>46000</v>
      </c>
    </row>
    <row r="351" spans="1:12" ht="16.5" x14ac:dyDescent="0.25">
      <c r="A351" s="15" t="str">
        <f t="shared" si="7"/>
        <v>SATRATH400</v>
      </c>
      <c r="B351" s="15" t="s">
        <v>7172</v>
      </c>
      <c r="C351" s="15" t="s">
        <v>548</v>
      </c>
      <c r="D351" s="15" t="s">
        <v>549</v>
      </c>
      <c r="E351" s="16">
        <v>107205</v>
      </c>
      <c r="F351" s="16">
        <v>107205</v>
      </c>
      <c r="H351" s="39">
        <f t="shared" si="8"/>
        <v>0</v>
      </c>
      <c r="I351" s="41">
        <v>55595</v>
      </c>
      <c r="L351">
        <v>55595</v>
      </c>
    </row>
    <row r="352" spans="1:12" ht="16.5" x14ac:dyDescent="0.25">
      <c r="A352" s="15" t="str">
        <f t="shared" si="7"/>
        <v/>
      </c>
      <c r="B352" s="15"/>
      <c r="C352" s="15"/>
      <c r="D352" s="15"/>
      <c r="E352" s="16"/>
      <c r="F352" s="16"/>
      <c r="H352" s="39">
        <f t="shared" si="8"/>
        <v>0</v>
      </c>
      <c r="I352" s="41">
        <v>107205</v>
      </c>
      <c r="L352">
        <v>107205</v>
      </c>
    </row>
    <row r="353" spans="1:12" ht="16.5" x14ac:dyDescent="0.25">
      <c r="A353" s="15" t="str">
        <f t="shared" si="7"/>
        <v>SEVENCGM100</v>
      </c>
      <c r="B353" s="15" t="s">
        <v>603</v>
      </c>
      <c r="C353" s="15" t="s">
        <v>551</v>
      </c>
      <c r="D353" s="15" t="s">
        <v>552</v>
      </c>
      <c r="E353" s="16">
        <v>24549</v>
      </c>
      <c r="F353" s="16">
        <v>22340</v>
      </c>
      <c r="H353" s="39">
        <f t="shared" si="8"/>
        <v>-2209</v>
      </c>
      <c r="I353" s="41" t="e">
        <v>#VALUE!</v>
      </c>
      <c r="L353" t="e">
        <v>#VALUE!</v>
      </c>
    </row>
    <row r="354" spans="1:12" ht="16.5" x14ac:dyDescent="0.25">
      <c r="A354" s="15" t="str">
        <f t="shared" si="7"/>
        <v>SEVENGM500</v>
      </c>
      <c r="B354" s="15" t="s">
        <v>603</v>
      </c>
      <c r="C354" s="15" t="s">
        <v>30</v>
      </c>
      <c r="D354" s="15" t="s">
        <v>31</v>
      </c>
      <c r="E354" s="16">
        <v>111058</v>
      </c>
      <c r="F354" s="16">
        <v>101063</v>
      </c>
      <c r="H354" s="39">
        <f t="shared" si="8"/>
        <v>-9995</v>
      </c>
      <c r="I354" s="41">
        <v>24549</v>
      </c>
      <c r="L354">
        <v>22340</v>
      </c>
    </row>
    <row r="355" spans="1:12" ht="16.5" x14ac:dyDescent="0.25">
      <c r="A355" s="15" t="str">
        <f t="shared" si="7"/>
        <v>SEVENGSG45G</v>
      </c>
      <c r="B355" s="15" t="s">
        <v>603</v>
      </c>
      <c r="C355" s="15" t="s">
        <v>681</v>
      </c>
      <c r="D355" s="15" t="s">
        <v>682</v>
      </c>
      <c r="E355" s="16">
        <v>8372</v>
      </c>
      <c r="F355" s="16">
        <v>8372</v>
      </c>
      <c r="H355" s="39">
        <f t="shared" si="8"/>
        <v>0</v>
      </c>
      <c r="I355" s="41">
        <v>111058</v>
      </c>
      <c r="L355">
        <v>101063</v>
      </c>
    </row>
    <row r="356" spans="1:12" ht="16.5" x14ac:dyDescent="0.25">
      <c r="A356" s="15" t="str">
        <f t="shared" si="7"/>
        <v/>
      </c>
      <c r="B356" s="15"/>
      <c r="C356" s="15"/>
      <c r="D356" s="15"/>
      <c r="E356" s="16"/>
      <c r="F356" s="16"/>
      <c r="H356" s="39">
        <f t="shared" si="8"/>
        <v>0</v>
      </c>
      <c r="I356" s="41">
        <v>8372</v>
      </c>
      <c r="L356">
        <v>8372</v>
      </c>
    </row>
    <row r="357" spans="1:12" ht="16.5" x14ac:dyDescent="0.25">
      <c r="A357" s="15" t="str">
        <f t="shared" si="7"/>
        <v>SIBACGM300</v>
      </c>
      <c r="B357" s="15" t="s">
        <v>604</v>
      </c>
      <c r="C357" s="15" t="s">
        <v>27</v>
      </c>
      <c r="D357" s="15" t="s">
        <v>28</v>
      </c>
      <c r="E357" s="16">
        <v>73431</v>
      </c>
      <c r="F357" s="16">
        <v>69025</v>
      </c>
      <c r="H357" s="39">
        <f t="shared" si="8"/>
        <v>-4406</v>
      </c>
      <c r="I357" s="41" t="e">
        <v>#VALUE!</v>
      </c>
      <c r="L357" t="e">
        <v>#VALUE!</v>
      </c>
    </row>
    <row r="358" spans="1:12" ht="16.5" x14ac:dyDescent="0.25">
      <c r="A358" s="15" t="str">
        <f t="shared" si="7"/>
        <v>SIBAGSG250</v>
      </c>
      <c r="B358" s="15" t="s">
        <v>604</v>
      </c>
      <c r="C358" s="15" t="s">
        <v>46</v>
      </c>
      <c r="D358" s="15" t="s">
        <v>47</v>
      </c>
      <c r="E358" s="16">
        <v>57387</v>
      </c>
      <c r="F358" s="16">
        <v>50400</v>
      </c>
      <c r="H358" s="39">
        <f t="shared" si="8"/>
        <v>-6987</v>
      </c>
      <c r="I358" s="41">
        <v>73431</v>
      </c>
      <c r="L358">
        <v>69025</v>
      </c>
    </row>
    <row r="359" spans="1:12" ht="16.5" x14ac:dyDescent="0.25">
      <c r="A359" s="15" t="str">
        <f t="shared" si="7"/>
        <v>SIBAGTLX250G</v>
      </c>
      <c r="B359" s="15" t="s">
        <v>604</v>
      </c>
      <c r="C359" s="15" t="s">
        <v>32</v>
      </c>
      <c r="D359" s="15" t="s">
        <v>33</v>
      </c>
      <c r="E359" s="16">
        <v>50182</v>
      </c>
      <c r="F359" s="16">
        <v>47172</v>
      </c>
      <c r="H359" s="39">
        <f t="shared" si="8"/>
        <v>-3010</v>
      </c>
      <c r="I359" s="41">
        <v>57387</v>
      </c>
      <c r="L359">
        <v>50400</v>
      </c>
    </row>
    <row r="360" spans="1:12" ht="16.5" x14ac:dyDescent="0.25">
      <c r="A360" s="15" t="str">
        <f t="shared" si="7"/>
        <v>SIBATH200</v>
      </c>
      <c r="B360" s="15" t="s">
        <v>604</v>
      </c>
      <c r="C360" s="15" t="s">
        <v>34</v>
      </c>
      <c r="D360" s="15" t="s">
        <v>35</v>
      </c>
      <c r="E360" s="16">
        <v>55595</v>
      </c>
      <c r="F360" s="16">
        <v>52259</v>
      </c>
      <c r="H360" s="39">
        <f t="shared" si="8"/>
        <v>-3336</v>
      </c>
      <c r="I360" s="41">
        <v>50183</v>
      </c>
      <c r="L360">
        <v>47172</v>
      </c>
    </row>
    <row r="361" spans="1:12" ht="16.5" x14ac:dyDescent="0.25">
      <c r="A361" s="15" t="str">
        <f t="shared" si="7"/>
        <v>SIBAGM500</v>
      </c>
      <c r="B361" s="15" t="s">
        <v>604</v>
      </c>
      <c r="C361" s="15" t="s">
        <v>30</v>
      </c>
      <c r="D361" s="15" t="s">
        <v>31</v>
      </c>
      <c r="E361" s="16">
        <v>109614</v>
      </c>
      <c r="F361" s="16">
        <v>109614</v>
      </c>
      <c r="H361" s="39"/>
      <c r="I361" s="41"/>
    </row>
    <row r="362" spans="1:12" ht="16.5" x14ac:dyDescent="0.25">
      <c r="A362" s="15" t="str">
        <f t="shared" si="7"/>
        <v>SIBAGXD500</v>
      </c>
      <c r="B362" s="15" t="s">
        <v>604</v>
      </c>
      <c r="C362" s="15" t="s">
        <v>52</v>
      </c>
      <c r="D362" s="15" t="s">
        <v>53</v>
      </c>
      <c r="E362" s="16">
        <v>104910</v>
      </c>
      <c r="F362" s="16">
        <v>104910</v>
      </c>
      <c r="H362" s="39"/>
      <c r="I362" s="41"/>
    </row>
    <row r="363" spans="1:12" ht="16.5" x14ac:dyDescent="0.25">
      <c r="A363" s="15" t="str">
        <f t="shared" si="7"/>
        <v/>
      </c>
      <c r="B363" s="15"/>
      <c r="C363" s="15"/>
      <c r="D363" s="15"/>
      <c r="E363" s="16"/>
      <c r="F363" s="16"/>
      <c r="H363" s="39">
        <f t="shared" si="8"/>
        <v>0</v>
      </c>
      <c r="I363" s="41">
        <v>55595</v>
      </c>
      <c r="L363">
        <v>52259</v>
      </c>
    </row>
    <row r="364" spans="1:12" ht="16.5" x14ac:dyDescent="0.25">
      <c r="A364" s="15" t="str">
        <f t="shared" si="7"/>
        <v>SMARTCC300</v>
      </c>
      <c r="B364" s="15" t="s">
        <v>606</v>
      </c>
      <c r="C364" s="15" t="s">
        <v>37</v>
      </c>
      <c r="D364" s="15" t="s">
        <v>38</v>
      </c>
      <c r="E364" s="16">
        <v>74250</v>
      </c>
      <c r="F364" s="16">
        <v>70538</v>
      </c>
      <c r="H364" s="39">
        <f t="shared" si="8"/>
        <v>-3712</v>
      </c>
      <c r="I364" s="41" t="e">
        <v>#VALUE!</v>
      </c>
      <c r="L364" t="e">
        <v>#VALUE!</v>
      </c>
    </row>
    <row r="365" spans="1:12" ht="16.5" x14ac:dyDescent="0.25">
      <c r="A365" s="15" t="str">
        <f t="shared" si="7"/>
        <v>SMARTCGM100</v>
      </c>
      <c r="B365" s="15" t="s">
        <v>606</v>
      </c>
      <c r="C365" s="15" t="s">
        <v>551</v>
      </c>
      <c r="D365" s="15" t="s">
        <v>552</v>
      </c>
      <c r="E365" s="16">
        <v>24549</v>
      </c>
      <c r="F365" s="16">
        <v>23322</v>
      </c>
      <c r="H365" s="39">
        <f t="shared" si="8"/>
        <v>-1227</v>
      </c>
      <c r="I365" s="41">
        <v>74250</v>
      </c>
      <c r="L365">
        <v>70538</v>
      </c>
    </row>
    <row r="366" spans="1:12" ht="16.5" x14ac:dyDescent="0.25">
      <c r="A366" s="15" t="str">
        <f t="shared" si="7"/>
        <v>SMARTCGM300</v>
      </c>
      <c r="B366" s="15" t="s">
        <v>606</v>
      </c>
      <c r="C366" s="15" t="s">
        <v>27</v>
      </c>
      <c r="D366" s="15" t="s">
        <v>28</v>
      </c>
      <c r="E366" s="16">
        <v>73431</v>
      </c>
      <c r="F366" s="16">
        <v>69759</v>
      </c>
      <c r="H366" s="39">
        <f t="shared" si="8"/>
        <v>-3672</v>
      </c>
      <c r="I366" s="41">
        <v>24549</v>
      </c>
      <c r="L366">
        <v>23322</v>
      </c>
    </row>
    <row r="367" spans="1:12" ht="16.5" x14ac:dyDescent="0.25">
      <c r="A367" s="15" t="str">
        <f t="shared" si="7"/>
        <v>SMARTCN300</v>
      </c>
      <c r="B367" s="15" t="s">
        <v>606</v>
      </c>
      <c r="C367" s="15" t="s">
        <v>39</v>
      </c>
      <c r="D367" s="15" t="s">
        <v>40</v>
      </c>
      <c r="E367" s="16">
        <v>70950</v>
      </c>
      <c r="F367" s="16">
        <v>67403</v>
      </c>
      <c r="H367" s="39">
        <f t="shared" si="8"/>
        <v>-3547</v>
      </c>
      <c r="I367" s="41">
        <v>73431</v>
      </c>
      <c r="L367">
        <v>69759</v>
      </c>
    </row>
    <row r="368" spans="1:12" ht="16.5" x14ac:dyDescent="0.25">
      <c r="A368" s="15" t="str">
        <f t="shared" si="7"/>
        <v>SMARTGL250</v>
      </c>
      <c r="B368" s="15" t="s">
        <v>606</v>
      </c>
      <c r="C368" s="15" t="s">
        <v>44</v>
      </c>
      <c r="D368" s="15" t="s">
        <v>45</v>
      </c>
      <c r="E368" s="16">
        <v>56430</v>
      </c>
      <c r="F368" s="16">
        <v>49500</v>
      </c>
      <c r="H368" s="39">
        <f t="shared" si="8"/>
        <v>-6930</v>
      </c>
      <c r="I368" s="41">
        <v>70950</v>
      </c>
      <c r="L368">
        <v>67403</v>
      </c>
    </row>
    <row r="369" spans="1:12" ht="16.5" x14ac:dyDescent="0.25">
      <c r="A369" s="15" t="str">
        <f t="shared" si="7"/>
        <v>SMARTGM500</v>
      </c>
      <c r="B369" s="15" t="s">
        <v>606</v>
      </c>
      <c r="C369" s="15" t="s">
        <v>30</v>
      </c>
      <c r="D369" s="15" t="s">
        <v>31</v>
      </c>
      <c r="E369" s="16">
        <v>111058</v>
      </c>
      <c r="F369" s="16">
        <v>105506</v>
      </c>
      <c r="H369" s="39">
        <f t="shared" si="8"/>
        <v>-5552</v>
      </c>
      <c r="I369" s="41">
        <v>56430</v>
      </c>
      <c r="L369">
        <v>49500</v>
      </c>
    </row>
    <row r="370" spans="1:12" ht="16.5" x14ac:dyDescent="0.25">
      <c r="A370" s="15" t="str">
        <f t="shared" si="7"/>
        <v>SMARTGSG250</v>
      </c>
      <c r="B370" s="15" t="s">
        <v>606</v>
      </c>
      <c r="C370" s="15" t="s">
        <v>46</v>
      </c>
      <c r="D370" s="15" t="s">
        <v>47</v>
      </c>
      <c r="E370" s="16">
        <v>57998</v>
      </c>
      <c r="F370" s="16">
        <v>50400</v>
      </c>
      <c r="H370" s="39">
        <f t="shared" si="8"/>
        <v>-7598</v>
      </c>
      <c r="I370" s="41">
        <v>111058</v>
      </c>
      <c r="L370">
        <v>105506</v>
      </c>
    </row>
    <row r="371" spans="1:12" ht="16.5" x14ac:dyDescent="0.25">
      <c r="A371" s="15" t="str">
        <f t="shared" si="7"/>
        <v>SMARTGTLX250G</v>
      </c>
      <c r="B371" s="15" t="s">
        <v>606</v>
      </c>
      <c r="C371" s="15" t="s">
        <v>32</v>
      </c>
      <c r="D371" s="15" t="s">
        <v>33</v>
      </c>
      <c r="E371" s="16">
        <v>50182</v>
      </c>
      <c r="F371" s="16">
        <v>47672</v>
      </c>
      <c r="H371" s="39">
        <f t="shared" si="8"/>
        <v>-2510</v>
      </c>
      <c r="I371" s="41">
        <v>57998</v>
      </c>
      <c r="L371">
        <v>50400</v>
      </c>
    </row>
    <row r="372" spans="1:12" ht="16.5" x14ac:dyDescent="0.25">
      <c r="A372" s="15" t="str">
        <f t="shared" si="7"/>
        <v>SMARTGTNH500</v>
      </c>
      <c r="B372" s="15" t="s">
        <v>606</v>
      </c>
      <c r="C372" s="15" t="s">
        <v>546</v>
      </c>
      <c r="D372" s="15" t="s">
        <v>547</v>
      </c>
      <c r="E372" s="16">
        <v>96890</v>
      </c>
      <c r="F372" s="16">
        <v>96890</v>
      </c>
      <c r="H372" s="39">
        <f t="shared" si="8"/>
        <v>0</v>
      </c>
      <c r="I372" s="41">
        <v>50183</v>
      </c>
      <c r="L372">
        <v>47672</v>
      </c>
    </row>
    <row r="373" spans="1:12" ht="16.5" x14ac:dyDescent="0.25">
      <c r="A373" s="15" t="str">
        <f t="shared" si="7"/>
        <v>SMARTMNH250</v>
      </c>
      <c r="B373" s="15" t="s">
        <v>606</v>
      </c>
      <c r="C373" s="15" t="s">
        <v>48</v>
      </c>
      <c r="D373" s="15" t="s">
        <v>49</v>
      </c>
      <c r="E373" s="16">
        <v>46000</v>
      </c>
      <c r="F373" s="16">
        <v>43700</v>
      </c>
      <c r="H373" s="39">
        <f t="shared" si="8"/>
        <v>-2300</v>
      </c>
      <c r="I373" s="41">
        <v>96890</v>
      </c>
      <c r="L373">
        <v>96890</v>
      </c>
    </row>
    <row r="374" spans="1:12" ht="16.5" x14ac:dyDescent="0.25">
      <c r="A374" s="15" t="str">
        <f t="shared" si="7"/>
        <v>SMARTTH200</v>
      </c>
      <c r="B374" s="15" t="s">
        <v>606</v>
      </c>
      <c r="C374" s="15" t="s">
        <v>34</v>
      </c>
      <c r="D374" s="15" t="s">
        <v>35</v>
      </c>
      <c r="E374" s="16">
        <v>55595</v>
      </c>
      <c r="F374" s="16">
        <v>52815</v>
      </c>
      <c r="H374" s="39">
        <f t="shared" si="8"/>
        <v>-2780</v>
      </c>
      <c r="I374" s="41">
        <v>46000</v>
      </c>
      <c r="L374">
        <v>43700</v>
      </c>
    </row>
    <row r="375" spans="1:12" ht="16.5" x14ac:dyDescent="0.25">
      <c r="A375" s="15" t="str">
        <f t="shared" si="7"/>
        <v/>
      </c>
      <c r="B375" s="15"/>
      <c r="C375" s="15"/>
      <c r="D375" s="15"/>
      <c r="E375" s="16"/>
      <c r="F375" s="16"/>
      <c r="H375" s="39">
        <f t="shared" si="8"/>
        <v>0</v>
      </c>
      <c r="I375" s="41">
        <v>55595</v>
      </c>
      <c r="L375">
        <v>52815</v>
      </c>
    </row>
    <row r="376" spans="1:12" ht="16.5" x14ac:dyDescent="0.25">
      <c r="A376" s="15" t="str">
        <f t="shared" si="7"/>
        <v>SONGNGOCCC300</v>
      </c>
      <c r="B376" s="15" t="s">
        <v>7173</v>
      </c>
      <c r="C376" s="15" t="s">
        <v>37</v>
      </c>
      <c r="D376" s="15" t="s">
        <v>38</v>
      </c>
      <c r="E376" s="16">
        <v>74250</v>
      </c>
      <c r="F376" s="16">
        <v>74250</v>
      </c>
      <c r="H376" s="39">
        <f t="shared" si="8"/>
        <v>0</v>
      </c>
      <c r="I376" s="41" t="e">
        <v>#VALUE!</v>
      </c>
      <c r="L376" t="e">
        <v>#VALUE!</v>
      </c>
    </row>
    <row r="377" spans="1:12" ht="16.5" x14ac:dyDescent="0.25">
      <c r="A377" s="15" t="str">
        <f t="shared" si="7"/>
        <v>SONGNGOCCGM300</v>
      </c>
      <c r="B377" s="15" t="s">
        <v>7173</v>
      </c>
      <c r="C377" s="15" t="s">
        <v>27</v>
      </c>
      <c r="D377" s="15" t="s">
        <v>28</v>
      </c>
      <c r="E377" s="16">
        <v>73431</v>
      </c>
      <c r="F377" s="16">
        <v>73431</v>
      </c>
      <c r="H377" s="39">
        <f t="shared" si="8"/>
        <v>0</v>
      </c>
      <c r="I377" s="41">
        <v>74250</v>
      </c>
      <c r="L377">
        <v>74250</v>
      </c>
    </row>
    <row r="378" spans="1:12" ht="16.5" x14ac:dyDescent="0.25">
      <c r="A378" s="15" t="str">
        <f t="shared" si="7"/>
        <v>SONGNGOCCGM500</v>
      </c>
      <c r="B378" s="15" t="s">
        <v>7173</v>
      </c>
      <c r="C378" s="15" t="s">
        <v>542</v>
      </c>
      <c r="D378" s="15" t="s">
        <v>543</v>
      </c>
      <c r="E378" s="16">
        <v>119066</v>
      </c>
      <c r="F378" s="16">
        <v>119066</v>
      </c>
      <c r="H378" s="39">
        <f t="shared" si="8"/>
        <v>0</v>
      </c>
      <c r="I378" s="41">
        <v>73431</v>
      </c>
      <c r="L378">
        <v>73431</v>
      </c>
    </row>
    <row r="379" spans="1:12" ht="16.5" x14ac:dyDescent="0.25">
      <c r="A379" s="15" t="str">
        <f t="shared" si="7"/>
        <v>SONGNGOCCN300</v>
      </c>
      <c r="B379" s="15" t="s">
        <v>7173</v>
      </c>
      <c r="C379" s="15" t="s">
        <v>39</v>
      </c>
      <c r="D379" s="15" t="s">
        <v>40</v>
      </c>
      <c r="E379" s="16">
        <v>70950</v>
      </c>
      <c r="F379" s="16">
        <v>70950</v>
      </c>
      <c r="H379" s="39">
        <f t="shared" si="8"/>
        <v>0</v>
      </c>
      <c r="I379" s="41">
        <v>119066</v>
      </c>
      <c r="L379">
        <v>119066</v>
      </c>
    </row>
    <row r="380" spans="1:12" ht="16.5" x14ac:dyDescent="0.25">
      <c r="A380" s="15" t="str">
        <f t="shared" si="7"/>
        <v>SONGNGOCGM500</v>
      </c>
      <c r="B380" s="15" t="s">
        <v>7173</v>
      </c>
      <c r="C380" s="15" t="s">
        <v>30</v>
      </c>
      <c r="D380" s="15" t="s">
        <v>31</v>
      </c>
      <c r="E380" s="16">
        <v>111058</v>
      </c>
      <c r="F380" s="16">
        <v>111058</v>
      </c>
      <c r="H380" s="39">
        <f t="shared" si="8"/>
        <v>0</v>
      </c>
      <c r="I380" s="41">
        <v>70950</v>
      </c>
      <c r="L380">
        <v>70950</v>
      </c>
    </row>
    <row r="381" spans="1:12" ht="16.5" x14ac:dyDescent="0.25">
      <c r="A381" s="15" t="str">
        <f t="shared" si="7"/>
        <v>SONGNGOCGTLX250G</v>
      </c>
      <c r="B381" s="15" t="s">
        <v>7173</v>
      </c>
      <c r="C381" s="15" t="s">
        <v>32</v>
      </c>
      <c r="D381" s="15" t="s">
        <v>33</v>
      </c>
      <c r="E381" s="16">
        <v>50182</v>
      </c>
      <c r="F381" s="16">
        <v>50182</v>
      </c>
      <c r="H381" s="39">
        <f t="shared" si="8"/>
        <v>0</v>
      </c>
      <c r="I381" s="41">
        <v>111058</v>
      </c>
      <c r="L381">
        <v>111058</v>
      </c>
    </row>
    <row r="382" spans="1:12" ht="16.5" x14ac:dyDescent="0.25">
      <c r="A382" s="15" t="str">
        <f t="shared" si="7"/>
        <v/>
      </c>
      <c r="B382" s="15"/>
      <c r="C382" s="15"/>
      <c r="D382" s="15"/>
      <c r="E382" s="16"/>
      <c r="F382" s="16"/>
      <c r="H382" s="39">
        <f t="shared" si="8"/>
        <v>0</v>
      </c>
      <c r="I382" s="41">
        <v>50183</v>
      </c>
      <c r="L382">
        <v>50183</v>
      </c>
    </row>
    <row r="383" spans="1:12" ht="16.5" x14ac:dyDescent="0.25">
      <c r="A383" s="15" t="str">
        <f t="shared" si="7"/>
        <v>STCHOHAYCGM100</v>
      </c>
      <c r="B383" s="15" t="s">
        <v>608</v>
      </c>
      <c r="C383" s="15" t="s">
        <v>551</v>
      </c>
      <c r="D383" s="15" t="s">
        <v>552</v>
      </c>
      <c r="E383" s="16">
        <v>24549</v>
      </c>
      <c r="F383" s="16">
        <v>24549</v>
      </c>
      <c r="H383" s="39">
        <f t="shared" si="8"/>
        <v>0</v>
      </c>
      <c r="I383" s="41" t="e">
        <v>#VALUE!</v>
      </c>
      <c r="L383" t="e">
        <v>#VALUE!</v>
      </c>
    </row>
    <row r="384" spans="1:12" ht="16.5" x14ac:dyDescent="0.25">
      <c r="A384" s="15" t="str">
        <f t="shared" si="7"/>
        <v>STCHOHAYCGM300</v>
      </c>
      <c r="B384" s="15" t="s">
        <v>608</v>
      </c>
      <c r="C384" s="15" t="s">
        <v>27</v>
      </c>
      <c r="D384" s="15" t="s">
        <v>28</v>
      </c>
      <c r="E384" s="16">
        <v>73431</v>
      </c>
      <c r="F384" s="16">
        <v>73431</v>
      </c>
      <c r="H384" s="39">
        <f t="shared" si="8"/>
        <v>0</v>
      </c>
      <c r="I384" s="41">
        <v>24549</v>
      </c>
      <c r="L384">
        <v>24549</v>
      </c>
    </row>
    <row r="385" spans="1:12" ht="16.5" x14ac:dyDescent="0.25">
      <c r="A385" s="15" t="str">
        <f t="shared" si="7"/>
        <v>STCHOHAYCN300</v>
      </c>
      <c r="B385" s="15" t="s">
        <v>608</v>
      </c>
      <c r="C385" s="15" t="s">
        <v>39</v>
      </c>
      <c r="D385" s="15" t="s">
        <v>40</v>
      </c>
      <c r="E385" s="16">
        <v>70950</v>
      </c>
      <c r="F385" s="16">
        <v>70950</v>
      </c>
      <c r="H385" s="39">
        <f t="shared" si="8"/>
        <v>0</v>
      </c>
      <c r="I385" s="41">
        <v>73431</v>
      </c>
      <c r="L385">
        <v>73431</v>
      </c>
    </row>
    <row r="386" spans="1:12" ht="16.5" x14ac:dyDescent="0.25">
      <c r="A386" s="15" t="str">
        <f t="shared" si="7"/>
        <v>STCHOHAYGHK300</v>
      </c>
      <c r="B386" s="15" t="s">
        <v>608</v>
      </c>
      <c r="C386" s="15" t="s">
        <v>553</v>
      </c>
      <c r="D386" s="15" t="s">
        <v>554</v>
      </c>
      <c r="E386" s="16">
        <v>70000</v>
      </c>
      <c r="F386" s="16">
        <v>70000</v>
      </c>
      <c r="H386" s="39">
        <f t="shared" si="8"/>
        <v>0</v>
      </c>
      <c r="I386" s="41">
        <v>70950</v>
      </c>
      <c r="L386">
        <v>70950</v>
      </c>
    </row>
    <row r="387" spans="1:12" ht="16.5" x14ac:dyDescent="0.25">
      <c r="A387" s="15" t="str">
        <f t="shared" si="7"/>
        <v>STCHOHAYGL250</v>
      </c>
      <c r="B387" s="15" t="s">
        <v>608</v>
      </c>
      <c r="C387" s="15" t="s">
        <v>44</v>
      </c>
      <c r="D387" s="15" t="s">
        <v>45</v>
      </c>
      <c r="E387" s="16">
        <v>49500</v>
      </c>
      <c r="F387" s="16">
        <v>49500</v>
      </c>
      <c r="H387" s="39">
        <f t="shared" si="8"/>
        <v>0</v>
      </c>
      <c r="I387" s="41">
        <v>70000</v>
      </c>
      <c r="L387">
        <v>70000</v>
      </c>
    </row>
    <row r="388" spans="1:12" ht="16.5" x14ac:dyDescent="0.25">
      <c r="A388" s="15" t="str">
        <f t="shared" si="7"/>
        <v>STCHOHAYGM500</v>
      </c>
      <c r="B388" s="15" t="s">
        <v>608</v>
      </c>
      <c r="C388" s="15" t="s">
        <v>30</v>
      </c>
      <c r="D388" s="15" t="s">
        <v>31</v>
      </c>
      <c r="E388" s="16">
        <v>111058</v>
      </c>
      <c r="F388" s="16">
        <v>111058</v>
      </c>
      <c r="H388" s="39">
        <f t="shared" si="8"/>
        <v>0</v>
      </c>
      <c r="I388" s="41">
        <v>49500</v>
      </c>
      <c r="L388">
        <v>49500</v>
      </c>
    </row>
    <row r="389" spans="1:12" ht="16.5" x14ac:dyDescent="0.25">
      <c r="A389" s="15" t="str">
        <f t="shared" si="7"/>
        <v>STCHOHAYGSG250</v>
      </c>
      <c r="B389" s="15" t="s">
        <v>608</v>
      </c>
      <c r="C389" s="15" t="s">
        <v>46</v>
      </c>
      <c r="D389" s="15" t="s">
        <v>47</v>
      </c>
      <c r="E389" s="16">
        <v>50400</v>
      </c>
      <c r="F389" s="16">
        <v>50400</v>
      </c>
      <c r="H389" s="39">
        <f t="shared" si="8"/>
        <v>0</v>
      </c>
      <c r="I389" s="41">
        <v>111058</v>
      </c>
      <c r="L389">
        <v>111058</v>
      </c>
    </row>
    <row r="390" spans="1:12" ht="16.5" x14ac:dyDescent="0.25">
      <c r="A390" s="15" t="str">
        <f t="shared" si="7"/>
        <v>STCHOHAYGTLX250G</v>
      </c>
      <c r="B390" s="15" t="s">
        <v>608</v>
      </c>
      <c r="C390" s="15" t="s">
        <v>32</v>
      </c>
      <c r="D390" s="15" t="s">
        <v>33</v>
      </c>
      <c r="E390" s="16">
        <v>50182</v>
      </c>
      <c r="F390" s="16">
        <v>50182</v>
      </c>
      <c r="H390" s="39">
        <f t="shared" si="8"/>
        <v>0</v>
      </c>
      <c r="I390" s="41">
        <v>50400</v>
      </c>
      <c r="L390">
        <v>50400</v>
      </c>
    </row>
    <row r="391" spans="1:12" ht="16.5" x14ac:dyDescent="0.25">
      <c r="A391" s="15" t="str">
        <f t="shared" si="7"/>
        <v>STCHOHAYGXD500</v>
      </c>
      <c r="B391" s="15" t="s">
        <v>608</v>
      </c>
      <c r="C391" s="15" t="s">
        <v>52</v>
      </c>
      <c r="D391" s="15" t="s">
        <v>53</v>
      </c>
      <c r="E391" s="16">
        <v>111606</v>
      </c>
      <c r="F391" s="16">
        <v>111606</v>
      </c>
      <c r="H391" s="39">
        <f t="shared" si="8"/>
        <v>0</v>
      </c>
      <c r="I391" s="41">
        <v>50183</v>
      </c>
      <c r="L391">
        <v>50182</v>
      </c>
    </row>
    <row r="392" spans="1:12" ht="16.5" x14ac:dyDescent="0.25">
      <c r="A392" s="15" t="str">
        <f t="shared" si="7"/>
        <v>STCHOHAYMNH250</v>
      </c>
      <c r="B392" s="15" t="s">
        <v>608</v>
      </c>
      <c r="C392" s="15" t="s">
        <v>48</v>
      </c>
      <c r="D392" s="15" t="s">
        <v>49</v>
      </c>
      <c r="E392" s="16">
        <v>46000</v>
      </c>
      <c r="F392" s="16">
        <v>46000</v>
      </c>
      <c r="H392" s="39">
        <f t="shared" si="8"/>
        <v>0</v>
      </c>
      <c r="I392" s="41">
        <v>111606</v>
      </c>
      <c r="L392">
        <v>111606</v>
      </c>
    </row>
    <row r="393" spans="1:12" ht="16.5" x14ac:dyDescent="0.25">
      <c r="A393" s="15" t="str">
        <f t="shared" si="7"/>
        <v>STCHOHAYTH200</v>
      </c>
      <c r="B393" s="15" t="s">
        <v>608</v>
      </c>
      <c r="C393" s="15" t="s">
        <v>34</v>
      </c>
      <c r="D393" s="15" t="s">
        <v>35</v>
      </c>
      <c r="E393" s="16">
        <v>55595</v>
      </c>
      <c r="F393" s="16">
        <v>55595</v>
      </c>
      <c r="H393" s="39">
        <f t="shared" si="8"/>
        <v>0</v>
      </c>
      <c r="I393" s="41">
        <v>46000</v>
      </c>
      <c r="L393">
        <v>46000</v>
      </c>
    </row>
    <row r="394" spans="1:12" ht="16.5" x14ac:dyDescent="0.25">
      <c r="A394" s="15" t="str">
        <f t="shared" ref="A394:A460" si="9">B394&amp;C394</f>
        <v/>
      </c>
      <c r="B394" s="15"/>
      <c r="C394" s="15"/>
      <c r="D394" s="15"/>
      <c r="E394" s="16"/>
      <c r="F394" s="16"/>
      <c r="H394" s="39">
        <f t="shared" si="8"/>
        <v>0</v>
      </c>
      <c r="I394" s="41">
        <v>55595</v>
      </c>
      <c r="L394">
        <v>55595</v>
      </c>
    </row>
    <row r="395" spans="1:12" ht="16.5" x14ac:dyDescent="0.25">
      <c r="A395" s="15" t="str">
        <f t="shared" si="9"/>
        <v>STTHANHCONGCGST150</v>
      </c>
      <c r="B395" s="15" t="s">
        <v>610</v>
      </c>
      <c r="C395" s="15" t="s">
        <v>563</v>
      </c>
      <c r="D395" s="15" t="s">
        <v>564</v>
      </c>
      <c r="E395" s="16">
        <v>22500</v>
      </c>
      <c r="F395" s="16">
        <v>20925</v>
      </c>
      <c r="H395" s="39">
        <f t="shared" si="8"/>
        <v>-1575</v>
      </c>
      <c r="I395" s="41" t="e">
        <v>#VALUE!</v>
      </c>
      <c r="L395" t="e">
        <v>#VALUE!</v>
      </c>
    </row>
    <row r="396" spans="1:12" ht="16.5" x14ac:dyDescent="0.25">
      <c r="A396" s="15" t="str">
        <f>B396&amp;C396</f>
        <v>STTHANHCONGCGST250</v>
      </c>
      <c r="B396" s="15" t="s">
        <v>610</v>
      </c>
      <c r="C396" s="15" t="s">
        <v>598</v>
      </c>
      <c r="D396" s="15" t="s">
        <v>599</v>
      </c>
      <c r="E396" s="16">
        <v>34875</v>
      </c>
      <c r="F396" s="16">
        <v>34875</v>
      </c>
      <c r="H396" s="39"/>
      <c r="I396" s="41"/>
    </row>
    <row r="397" spans="1:12" ht="16.5" x14ac:dyDescent="0.25">
      <c r="A397" s="15" t="str">
        <f t="shared" si="9"/>
        <v>STTHANHCONGGM500</v>
      </c>
      <c r="B397" s="15" t="s">
        <v>610</v>
      </c>
      <c r="C397" s="15" t="s">
        <v>30</v>
      </c>
      <c r="D397" s="15" t="s">
        <v>31</v>
      </c>
      <c r="E397" s="16">
        <v>111058</v>
      </c>
      <c r="F397" s="16">
        <v>103284</v>
      </c>
      <c r="H397" s="39">
        <f t="shared" ref="H397:H462" si="10">F397-E397</f>
        <v>-7774</v>
      </c>
      <c r="I397" s="41">
        <v>22500</v>
      </c>
      <c r="L397">
        <v>20925</v>
      </c>
    </row>
    <row r="398" spans="1:12" ht="16.5" x14ac:dyDescent="0.25">
      <c r="A398" s="15" t="str">
        <f t="shared" si="9"/>
        <v>STTHANHCONGGSG250</v>
      </c>
      <c r="B398" s="15" t="s">
        <v>610</v>
      </c>
      <c r="C398" s="15" t="s">
        <v>46</v>
      </c>
      <c r="D398" s="15" t="s">
        <v>47</v>
      </c>
      <c r="E398" s="16">
        <v>50400</v>
      </c>
      <c r="F398" s="16">
        <v>46872</v>
      </c>
      <c r="H398" s="39">
        <f t="shared" si="10"/>
        <v>-3528</v>
      </c>
      <c r="I398" s="41">
        <v>111058</v>
      </c>
      <c r="L398">
        <v>103284</v>
      </c>
    </row>
    <row r="399" spans="1:12" ht="16.5" x14ac:dyDescent="0.25">
      <c r="A399" s="15" t="str">
        <f t="shared" si="9"/>
        <v>STTHANHCONGGXD500</v>
      </c>
      <c r="B399" s="15" t="s">
        <v>610</v>
      </c>
      <c r="C399" s="15" t="s">
        <v>52</v>
      </c>
      <c r="D399" s="15" t="s">
        <v>53</v>
      </c>
      <c r="E399" s="16">
        <v>111606</v>
      </c>
      <c r="F399" s="16">
        <v>103794</v>
      </c>
      <c r="H399" s="39">
        <f t="shared" si="10"/>
        <v>-7812</v>
      </c>
      <c r="I399" s="41">
        <v>50400</v>
      </c>
      <c r="L399">
        <v>46872</v>
      </c>
    </row>
    <row r="400" spans="1:12" ht="16.5" x14ac:dyDescent="0.25">
      <c r="A400" s="15" t="str">
        <f t="shared" si="9"/>
        <v>STTHANHCONGTH200</v>
      </c>
      <c r="B400" s="15" t="s">
        <v>610</v>
      </c>
      <c r="C400" s="15" t="s">
        <v>34</v>
      </c>
      <c r="D400" s="15" t="s">
        <v>35</v>
      </c>
      <c r="E400" s="16">
        <v>55595</v>
      </c>
      <c r="F400" s="16">
        <v>51704</v>
      </c>
      <c r="H400" s="39">
        <f t="shared" si="10"/>
        <v>-3891</v>
      </c>
      <c r="I400" s="41">
        <v>111606</v>
      </c>
      <c r="L400">
        <v>103794</v>
      </c>
    </row>
    <row r="401" spans="1:12" ht="16.5" x14ac:dyDescent="0.25">
      <c r="A401" s="15" t="str">
        <f t="shared" si="9"/>
        <v>STTHANHCONGTHST150</v>
      </c>
      <c r="B401" s="15" t="s">
        <v>610</v>
      </c>
      <c r="C401" s="15" t="s">
        <v>565</v>
      </c>
      <c r="D401" s="15" t="s">
        <v>566</v>
      </c>
      <c r="E401" s="16">
        <v>21667</v>
      </c>
      <c r="F401" s="16">
        <v>20150</v>
      </c>
      <c r="H401" s="39">
        <f t="shared" si="10"/>
        <v>-1517</v>
      </c>
      <c r="I401" s="41">
        <v>55595</v>
      </c>
      <c r="L401">
        <v>51704</v>
      </c>
    </row>
    <row r="402" spans="1:12" ht="16.5" x14ac:dyDescent="0.25">
      <c r="A402" s="15" t="str">
        <f t="shared" si="9"/>
        <v>STTHANHCONGTH400</v>
      </c>
      <c r="B402" s="15" t="s">
        <v>610</v>
      </c>
      <c r="C402" s="15" t="s">
        <v>548</v>
      </c>
      <c r="D402" s="15" t="s">
        <v>549</v>
      </c>
      <c r="E402" s="16">
        <v>99701</v>
      </c>
      <c r="F402" s="16">
        <v>99701</v>
      </c>
      <c r="H402" s="39"/>
      <c r="I402" s="41"/>
    </row>
    <row r="403" spans="1:12" ht="16.5" x14ac:dyDescent="0.25">
      <c r="A403" s="15" t="str">
        <f t="shared" si="9"/>
        <v>STTHANHCONGCGM300</v>
      </c>
      <c r="B403" s="15" t="s">
        <v>610</v>
      </c>
      <c r="C403" s="15" t="s">
        <v>27</v>
      </c>
      <c r="D403" s="15" t="s">
        <v>28</v>
      </c>
      <c r="E403" s="16">
        <v>68291</v>
      </c>
      <c r="F403" s="16">
        <v>68291</v>
      </c>
      <c r="H403" s="39"/>
      <c r="I403" s="41"/>
    </row>
    <row r="404" spans="1:12" ht="16.5" x14ac:dyDescent="0.25">
      <c r="A404" s="15" t="str">
        <f t="shared" si="9"/>
        <v>STTHANHCONGTHST250</v>
      </c>
      <c r="B404" s="15" t="s">
        <v>610</v>
      </c>
      <c r="C404" s="15" t="s">
        <v>600</v>
      </c>
      <c r="D404" s="15" t="s">
        <v>601</v>
      </c>
      <c r="E404" s="16">
        <v>36111</v>
      </c>
      <c r="F404" s="16">
        <v>33583</v>
      </c>
      <c r="H404" s="39">
        <f t="shared" si="10"/>
        <v>-2528</v>
      </c>
      <c r="I404" s="41">
        <v>21667</v>
      </c>
      <c r="L404">
        <v>20150</v>
      </c>
    </row>
    <row r="405" spans="1:12" ht="16.5" x14ac:dyDescent="0.25">
      <c r="A405" s="15" t="str">
        <f t="shared" si="9"/>
        <v/>
      </c>
      <c r="B405" s="15"/>
      <c r="C405" s="15"/>
      <c r="D405" s="15"/>
      <c r="E405" s="16"/>
      <c r="F405" s="16"/>
      <c r="H405" s="39">
        <f t="shared" si="10"/>
        <v>0</v>
      </c>
      <c r="I405" s="41">
        <v>36111</v>
      </c>
      <c r="L405">
        <v>33583</v>
      </c>
    </row>
    <row r="406" spans="1:12" ht="16.5" x14ac:dyDescent="0.25">
      <c r="A406" s="15" t="str">
        <f t="shared" si="9"/>
        <v>TAEBACKTH400</v>
      </c>
      <c r="B406" s="15" t="s">
        <v>612</v>
      </c>
      <c r="C406" s="15" t="s">
        <v>548</v>
      </c>
      <c r="D406" s="15" t="s">
        <v>549</v>
      </c>
      <c r="E406" s="16">
        <v>107205</v>
      </c>
      <c r="F406" s="16">
        <v>98629</v>
      </c>
      <c r="H406" s="39">
        <f t="shared" si="10"/>
        <v>-8576</v>
      </c>
      <c r="I406" s="41" t="e">
        <v>#VALUE!</v>
      </c>
      <c r="L406" t="e">
        <v>#VALUE!</v>
      </c>
    </row>
    <row r="407" spans="1:12" ht="16.5" x14ac:dyDescent="0.25">
      <c r="A407" s="15" t="str">
        <f t="shared" si="9"/>
        <v/>
      </c>
      <c r="B407" s="15"/>
      <c r="C407" s="15"/>
      <c r="D407" s="15"/>
      <c r="E407" s="16"/>
      <c r="F407" s="16"/>
      <c r="H407" s="39">
        <f t="shared" si="10"/>
        <v>0</v>
      </c>
      <c r="I407" s="41">
        <v>107205</v>
      </c>
      <c r="L407">
        <v>98629</v>
      </c>
    </row>
    <row r="408" spans="1:12" ht="16.5" x14ac:dyDescent="0.25">
      <c r="A408" s="15" t="str">
        <f t="shared" si="9"/>
        <v>TMARTCC300</v>
      </c>
      <c r="B408" s="15" t="s">
        <v>614</v>
      </c>
      <c r="C408" s="15" t="s">
        <v>37</v>
      </c>
      <c r="D408" s="15" t="s">
        <v>38</v>
      </c>
      <c r="E408" s="16">
        <v>74250</v>
      </c>
      <c r="F408" s="16">
        <v>74250</v>
      </c>
      <c r="H408" s="39">
        <f t="shared" si="10"/>
        <v>0</v>
      </c>
      <c r="I408" s="41" t="e">
        <v>#VALUE!</v>
      </c>
      <c r="L408" t="e">
        <v>#VALUE!</v>
      </c>
    </row>
    <row r="409" spans="1:12" ht="16.5" x14ac:dyDescent="0.25">
      <c r="A409" s="15" t="str">
        <f t="shared" si="9"/>
        <v>TMARTCGM100</v>
      </c>
      <c r="B409" s="15" t="s">
        <v>614</v>
      </c>
      <c r="C409" s="15" t="s">
        <v>551</v>
      </c>
      <c r="D409" s="15" t="s">
        <v>552</v>
      </c>
      <c r="E409" s="16">
        <v>24549</v>
      </c>
      <c r="F409" s="16">
        <v>24549</v>
      </c>
      <c r="H409" s="39">
        <f t="shared" si="10"/>
        <v>0</v>
      </c>
      <c r="I409" s="41">
        <v>74250</v>
      </c>
      <c r="L409">
        <v>74250</v>
      </c>
    </row>
    <row r="410" spans="1:12" ht="16.5" x14ac:dyDescent="0.25">
      <c r="A410" s="15" t="str">
        <f t="shared" si="9"/>
        <v>TMARTCGM300</v>
      </c>
      <c r="B410" s="15" t="s">
        <v>614</v>
      </c>
      <c r="C410" s="15" t="s">
        <v>27</v>
      </c>
      <c r="D410" s="15" t="s">
        <v>28</v>
      </c>
      <c r="E410" s="16">
        <v>73431</v>
      </c>
      <c r="F410" s="16">
        <v>73431</v>
      </c>
      <c r="H410" s="39">
        <f t="shared" si="10"/>
        <v>0</v>
      </c>
      <c r="I410" s="41">
        <v>24549</v>
      </c>
      <c r="L410">
        <v>24549</v>
      </c>
    </row>
    <row r="411" spans="1:12" ht="16.5" x14ac:dyDescent="0.25">
      <c r="A411" s="15" t="str">
        <f t="shared" si="9"/>
        <v>TMARTCGM500</v>
      </c>
      <c r="B411" s="15" t="s">
        <v>614</v>
      </c>
      <c r="C411" s="15" t="s">
        <v>542</v>
      </c>
      <c r="D411" s="15" t="s">
        <v>543</v>
      </c>
      <c r="E411" s="16">
        <v>119066</v>
      </c>
      <c r="F411" s="16">
        <v>119066</v>
      </c>
      <c r="H411" s="39">
        <f t="shared" si="10"/>
        <v>0</v>
      </c>
      <c r="I411" s="41">
        <v>73431</v>
      </c>
      <c r="L411">
        <v>73431</v>
      </c>
    </row>
    <row r="412" spans="1:12" ht="16.5" x14ac:dyDescent="0.25">
      <c r="A412" s="15" t="str">
        <f t="shared" si="9"/>
        <v>TMARTCGST150</v>
      </c>
      <c r="B412" s="15" t="s">
        <v>614</v>
      </c>
      <c r="C412" s="15" t="s">
        <v>563</v>
      </c>
      <c r="D412" s="15" t="s">
        <v>564</v>
      </c>
      <c r="E412" s="16">
        <v>22500</v>
      </c>
      <c r="F412" s="16">
        <v>20250</v>
      </c>
      <c r="H412" s="39">
        <f t="shared" si="10"/>
        <v>-2250</v>
      </c>
      <c r="I412" s="41">
        <v>119066</v>
      </c>
      <c r="L412">
        <v>119066</v>
      </c>
    </row>
    <row r="413" spans="1:12" ht="16.5" x14ac:dyDescent="0.25">
      <c r="A413" s="15" t="str">
        <f t="shared" si="9"/>
        <v>TMARTCN300</v>
      </c>
      <c r="B413" s="15" t="s">
        <v>614</v>
      </c>
      <c r="C413" s="15" t="s">
        <v>39</v>
      </c>
      <c r="D413" s="15" t="s">
        <v>40</v>
      </c>
      <c r="E413" s="16">
        <v>70950</v>
      </c>
      <c r="F413" s="16">
        <v>70950</v>
      </c>
      <c r="H413" s="39">
        <f t="shared" si="10"/>
        <v>0</v>
      </c>
      <c r="I413" s="41">
        <v>22500</v>
      </c>
      <c r="L413">
        <v>20250</v>
      </c>
    </row>
    <row r="414" spans="1:12" ht="16.5" x14ac:dyDescent="0.25">
      <c r="A414" s="15" t="str">
        <f t="shared" si="9"/>
        <v>TMARTGHK300</v>
      </c>
      <c r="B414" s="15" t="s">
        <v>614</v>
      </c>
      <c r="C414" s="15" t="s">
        <v>553</v>
      </c>
      <c r="D414" s="15" t="s">
        <v>554</v>
      </c>
      <c r="E414" s="16">
        <v>70000</v>
      </c>
      <c r="F414" s="16">
        <v>70000</v>
      </c>
      <c r="H414" s="39">
        <f t="shared" si="10"/>
        <v>0</v>
      </c>
      <c r="I414" s="41">
        <v>70950</v>
      </c>
      <c r="L414">
        <v>70950</v>
      </c>
    </row>
    <row r="415" spans="1:12" ht="16.5" x14ac:dyDescent="0.25">
      <c r="A415" s="15" t="str">
        <f t="shared" si="9"/>
        <v>TMARTGL250</v>
      </c>
      <c r="B415" s="15" t="s">
        <v>614</v>
      </c>
      <c r="C415" s="15" t="s">
        <v>44</v>
      </c>
      <c r="D415" s="15" t="s">
        <v>45</v>
      </c>
      <c r="E415" s="16">
        <v>59400</v>
      </c>
      <c r="F415" s="16">
        <v>49500</v>
      </c>
      <c r="H415" s="39">
        <f t="shared" si="10"/>
        <v>-9900</v>
      </c>
      <c r="I415" s="41">
        <v>70000</v>
      </c>
      <c r="L415">
        <v>70000</v>
      </c>
    </row>
    <row r="416" spans="1:12" ht="16.5" x14ac:dyDescent="0.25">
      <c r="A416" s="15" t="str">
        <f t="shared" si="9"/>
        <v>TMARTGL500KT</v>
      </c>
      <c r="B416" s="15" t="s">
        <v>614</v>
      </c>
      <c r="C416" s="15" t="s">
        <v>544</v>
      </c>
      <c r="D416" s="15" t="s">
        <v>545</v>
      </c>
      <c r="E416" s="16">
        <v>94013</v>
      </c>
      <c r="F416" s="16">
        <v>94013</v>
      </c>
      <c r="H416" s="39">
        <f t="shared" si="10"/>
        <v>0</v>
      </c>
      <c r="I416" s="41">
        <v>59400</v>
      </c>
      <c r="L416">
        <v>49500</v>
      </c>
    </row>
    <row r="417" spans="1:12" ht="16.5" x14ac:dyDescent="0.25">
      <c r="A417" s="15" t="str">
        <f t="shared" si="9"/>
        <v>TMARTGM500</v>
      </c>
      <c r="B417" s="15" t="s">
        <v>614</v>
      </c>
      <c r="C417" s="15" t="s">
        <v>30</v>
      </c>
      <c r="D417" s="15" t="s">
        <v>31</v>
      </c>
      <c r="E417" s="16">
        <v>111058</v>
      </c>
      <c r="F417" s="16">
        <v>111058</v>
      </c>
      <c r="H417" s="39">
        <f t="shared" si="10"/>
        <v>0</v>
      </c>
      <c r="I417" s="41">
        <v>94013</v>
      </c>
      <c r="L417">
        <v>94013</v>
      </c>
    </row>
    <row r="418" spans="1:12" ht="16.5" x14ac:dyDescent="0.25">
      <c r="A418" s="15" t="str">
        <f t="shared" si="9"/>
        <v>TMARTGSG250</v>
      </c>
      <c r="B418" s="15" t="s">
        <v>614</v>
      </c>
      <c r="C418" s="15" t="s">
        <v>46</v>
      </c>
      <c r="D418" s="15" t="s">
        <v>47</v>
      </c>
      <c r="E418" s="16">
        <v>61050</v>
      </c>
      <c r="F418" s="16">
        <v>50400</v>
      </c>
      <c r="H418" s="39">
        <f t="shared" si="10"/>
        <v>-10650</v>
      </c>
      <c r="I418" s="41">
        <v>111058</v>
      </c>
      <c r="L418">
        <v>111058</v>
      </c>
    </row>
    <row r="419" spans="1:12" ht="16.5" x14ac:dyDescent="0.25">
      <c r="A419" s="15" t="str">
        <f t="shared" si="9"/>
        <v>TMARTGTLX250G</v>
      </c>
      <c r="B419" s="15" t="s">
        <v>614</v>
      </c>
      <c r="C419" s="15" t="s">
        <v>32</v>
      </c>
      <c r="D419" s="15" t="s">
        <v>33</v>
      </c>
      <c r="E419" s="16">
        <v>50182</v>
      </c>
      <c r="F419" s="16">
        <v>50182</v>
      </c>
      <c r="H419" s="39">
        <f t="shared" si="10"/>
        <v>0</v>
      </c>
      <c r="I419" s="41">
        <v>61050</v>
      </c>
      <c r="L419">
        <v>50400</v>
      </c>
    </row>
    <row r="420" spans="1:12" ht="16.5" x14ac:dyDescent="0.25">
      <c r="A420" s="15" t="str">
        <f t="shared" si="9"/>
        <v>TMARTGXD500</v>
      </c>
      <c r="B420" s="15" t="s">
        <v>614</v>
      </c>
      <c r="C420" s="15" t="s">
        <v>52</v>
      </c>
      <c r="D420" s="15" t="s">
        <v>53</v>
      </c>
      <c r="E420" s="16">
        <v>111606</v>
      </c>
      <c r="F420" s="16">
        <v>111606</v>
      </c>
      <c r="H420" s="39">
        <f t="shared" si="10"/>
        <v>0</v>
      </c>
      <c r="I420" s="41">
        <v>50812</v>
      </c>
      <c r="L420">
        <v>50183</v>
      </c>
    </row>
    <row r="421" spans="1:12" ht="16.5" x14ac:dyDescent="0.25">
      <c r="A421" s="15" t="str">
        <f t="shared" si="9"/>
        <v>TMARTMNH250</v>
      </c>
      <c r="B421" s="15" t="s">
        <v>614</v>
      </c>
      <c r="C421" s="15" t="s">
        <v>48</v>
      </c>
      <c r="D421" s="15" t="s">
        <v>49</v>
      </c>
      <c r="E421" s="16">
        <v>46000</v>
      </c>
      <c r="F421" s="16">
        <v>46000</v>
      </c>
      <c r="H421" s="39">
        <f t="shared" si="10"/>
        <v>0</v>
      </c>
      <c r="I421" s="41">
        <v>111606</v>
      </c>
      <c r="L421">
        <v>111606</v>
      </c>
    </row>
    <row r="422" spans="1:12" ht="16.5" x14ac:dyDescent="0.25">
      <c r="A422" s="15" t="str">
        <f t="shared" si="9"/>
        <v>TMARTTH200</v>
      </c>
      <c r="B422" s="15" t="s">
        <v>614</v>
      </c>
      <c r="C422" s="15" t="s">
        <v>34</v>
      </c>
      <c r="D422" s="15" t="s">
        <v>35</v>
      </c>
      <c r="E422" s="16">
        <v>55595</v>
      </c>
      <c r="F422" s="16">
        <v>55595</v>
      </c>
      <c r="H422" s="39">
        <f t="shared" si="10"/>
        <v>0</v>
      </c>
      <c r="I422" s="41">
        <v>46000</v>
      </c>
      <c r="L422">
        <v>46000</v>
      </c>
    </row>
    <row r="423" spans="1:12" ht="16.5" x14ac:dyDescent="0.25">
      <c r="A423" s="15" t="str">
        <f t="shared" si="9"/>
        <v>TMARTTH400</v>
      </c>
      <c r="B423" s="15" t="s">
        <v>614</v>
      </c>
      <c r="C423" s="15" t="s">
        <v>548</v>
      </c>
      <c r="D423" s="15" t="s">
        <v>549</v>
      </c>
      <c r="E423" s="16">
        <v>107205</v>
      </c>
      <c r="F423" s="16">
        <v>107205</v>
      </c>
      <c r="H423" s="39">
        <f t="shared" si="10"/>
        <v>0</v>
      </c>
      <c r="I423" s="41">
        <v>55595</v>
      </c>
      <c r="L423">
        <v>55595</v>
      </c>
    </row>
    <row r="424" spans="1:12" ht="16.5" x14ac:dyDescent="0.25">
      <c r="A424" s="15" t="str">
        <f t="shared" si="9"/>
        <v>TMARTTHST150</v>
      </c>
      <c r="B424" s="15" t="s">
        <v>614</v>
      </c>
      <c r="C424" s="15" t="s">
        <v>565</v>
      </c>
      <c r="D424" s="15" t="s">
        <v>566</v>
      </c>
      <c r="E424" s="16">
        <v>21667</v>
      </c>
      <c r="F424" s="16">
        <v>19500</v>
      </c>
      <c r="H424" s="39">
        <f t="shared" si="10"/>
        <v>-2167</v>
      </c>
      <c r="I424" s="41">
        <v>107205</v>
      </c>
      <c r="L424">
        <v>107205</v>
      </c>
    </row>
    <row r="425" spans="1:12" ht="16.5" x14ac:dyDescent="0.25">
      <c r="A425" s="15" t="str">
        <f t="shared" si="9"/>
        <v/>
      </c>
      <c r="B425" s="15"/>
      <c r="C425" s="15"/>
      <c r="D425" s="15"/>
      <c r="E425" s="16"/>
      <c r="F425" s="16"/>
      <c r="H425" s="39">
        <f t="shared" si="10"/>
        <v>0</v>
      </c>
      <c r="I425" s="41">
        <v>21667</v>
      </c>
      <c r="L425">
        <v>19500</v>
      </c>
    </row>
    <row r="426" spans="1:12" ht="16.5" x14ac:dyDescent="0.25">
      <c r="A426" s="15" t="str">
        <f t="shared" si="9"/>
        <v>TMARTHATECOCGM300</v>
      </c>
      <c r="B426" s="15" t="s">
        <v>616</v>
      </c>
      <c r="C426" s="15" t="s">
        <v>27</v>
      </c>
      <c r="D426" s="15" t="s">
        <v>28</v>
      </c>
      <c r="E426" s="16">
        <v>73431</v>
      </c>
      <c r="F426" s="16">
        <v>73431</v>
      </c>
      <c r="H426" s="39">
        <f t="shared" si="10"/>
        <v>0</v>
      </c>
      <c r="I426" s="41" t="e">
        <v>#VALUE!</v>
      </c>
      <c r="L426" t="e">
        <v>#VALUE!</v>
      </c>
    </row>
    <row r="427" spans="1:12" ht="16.5" x14ac:dyDescent="0.25">
      <c r="A427" s="15" t="str">
        <f t="shared" si="9"/>
        <v>TMARTHATECOCGM500</v>
      </c>
      <c r="B427" s="15" t="s">
        <v>616</v>
      </c>
      <c r="C427" s="15" t="s">
        <v>542</v>
      </c>
      <c r="D427" s="15" t="s">
        <v>543</v>
      </c>
      <c r="E427" s="16">
        <v>119066</v>
      </c>
      <c r="F427" s="16">
        <v>119066</v>
      </c>
      <c r="H427" s="39">
        <f t="shared" si="10"/>
        <v>0</v>
      </c>
      <c r="I427" s="41">
        <v>73431</v>
      </c>
      <c r="L427">
        <v>73431</v>
      </c>
    </row>
    <row r="428" spans="1:12" ht="16.5" x14ac:dyDescent="0.25">
      <c r="A428" s="15" t="str">
        <f t="shared" si="9"/>
        <v>TMARTHATECOGM500</v>
      </c>
      <c r="B428" s="15" t="s">
        <v>616</v>
      </c>
      <c r="C428" s="15" t="s">
        <v>30</v>
      </c>
      <c r="D428" s="15" t="s">
        <v>31</v>
      </c>
      <c r="E428" s="16">
        <v>111058</v>
      </c>
      <c r="F428" s="16">
        <v>111058</v>
      </c>
      <c r="H428" s="39">
        <f t="shared" si="10"/>
        <v>0</v>
      </c>
      <c r="I428" s="41">
        <v>119066</v>
      </c>
      <c r="L428">
        <v>119066</v>
      </c>
    </row>
    <row r="429" spans="1:12" ht="16.5" x14ac:dyDescent="0.25">
      <c r="A429" s="15" t="str">
        <f t="shared" si="9"/>
        <v>TMARTHATECOGTLX250G</v>
      </c>
      <c r="B429" s="15" t="s">
        <v>616</v>
      </c>
      <c r="C429" s="15" t="s">
        <v>32</v>
      </c>
      <c r="D429" s="15" t="s">
        <v>33</v>
      </c>
      <c r="E429" s="16">
        <v>50182</v>
      </c>
      <c r="F429" s="16">
        <v>50182</v>
      </c>
      <c r="H429" s="39">
        <f t="shared" si="10"/>
        <v>0</v>
      </c>
      <c r="I429" s="41">
        <v>111058</v>
      </c>
      <c r="L429">
        <v>111058</v>
      </c>
    </row>
    <row r="430" spans="1:12" ht="16.5" x14ac:dyDescent="0.25">
      <c r="A430" s="15" t="str">
        <f t="shared" si="9"/>
        <v>TMARTHATECOMNH250</v>
      </c>
      <c r="B430" s="15" t="s">
        <v>616</v>
      </c>
      <c r="C430" s="15" t="s">
        <v>48</v>
      </c>
      <c r="D430" s="15" t="s">
        <v>49</v>
      </c>
      <c r="E430" s="16">
        <v>46000</v>
      </c>
      <c r="F430" s="16">
        <v>46000</v>
      </c>
      <c r="H430" s="39">
        <f t="shared" si="10"/>
        <v>0</v>
      </c>
      <c r="I430" s="41">
        <v>50183</v>
      </c>
      <c r="L430">
        <v>50182</v>
      </c>
    </row>
    <row r="431" spans="1:12" ht="16.5" x14ac:dyDescent="0.25">
      <c r="A431" s="15" t="str">
        <f t="shared" si="9"/>
        <v>TMARTHATECOTH200</v>
      </c>
      <c r="B431" s="15" t="s">
        <v>616</v>
      </c>
      <c r="C431" s="15" t="s">
        <v>34</v>
      </c>
      <c r="D431" s="15" t="s">
        <v>35</v>
      </c>
      <c r="E431" s="16">
        <v>55595</v>
      </c>
      <c r="F431" s="16">
        <v>55595</v>
      </c>
      <c r="H431" s="39">
        <f t="shared" si="10"/>
        <v>0</v>
      </c>
      <c r="I431" s="41">
        <v>46000</v>
      </c>
      <c r="L431">
        <v>46000</v>
      </c>
    </row>
    <row r="432" spans="1:12" ht="16.5" x14ac:dyDescent="0.25">
      <c r="A432" s="15" t="str">
        <f t="shared" si="9"/>
        <v/>
      </c>
      <c r="B432" s="15"/>
      <c r="C432" s="15"/>
      <c r="D432" s="15"/>
      <c r="E432" s="16"/>
      <c r="F432" s="16"/>
      <c r="H432" s="39">
        <f t="shared" si="10"/>
        <v>0</v>
      </c>
      <c r="I432" s="41">
        <v>55595</v>
      </c>
      <c r="L432">
        <v>55595</v>
      </c>
    </row>
    <row r="433" spans="1:12" ht="16.5" x14ac:dyDescent="0.25">
      <c r="A433" s="15" t="str">
        <f>B433&amp;C433</f>
        <v>TOMITACGM100</v>
      </c>
      <c r="B433" s="15" t="s">
        <v>618</v>
      </c>
      <c r="C433" s="15" t="s">
        <v>551</v>
      </c>
      <c r="D433" s="15" t="s">
        <v>552</v>
      </c>
      <c r="E433" s="16">
        <v>24549</v>
      </c>
      <c r="F433" s="16">
        <v>24549</v>
      </c>
      <c r="H433" s="39">
        <f t="shared" si="10"/>
        <v>0</v>
      </c>
      <c r="I433" s="41" t="e">
        <v>#VALUE!</v>
      </c>
      <c r="L433" t="e">
        <v>#VALUE!</v>
      </c>
    </row>
    <row r="434" spans="1:12" ht="16.5" x14ac:dyDescent="0.25">
      <c r="A434" s="15" t="str">
        <f t="shared" si="9"/>
        <v>TOMITACGM300</v>
      </c>
      <c r="B434" s="15" t="s">
        <v>618</v>
      </c>
      <c r="C434" s="15" t="s">
        <v>27</v>
      </c>
      <c r="D434" s="15" t="s">
        <v>28</v>
      </c>
      <c r="E434" s="16">
        <v>73431</v>
      </c>
      <c r="F434" s="16">
        <v>73431</v>
      </c>
      <c r="H434" s="39">
        <f t="shared" si="10"/>
        <v>0</v>
      </c>
      <c r="I434" s="41">
        <v>24549</v>
      </c>
      <c r="L434">
        <v>24549</v>
      </c>
    </row>
    <row r="435" spans="1:12" ht="16.5" x14ac:dyDescent="0.25">
      <c r="A435" s="15" t="str">
        <f t="shared" si="9"/>
        <v/>
      </c>
      <c r="B435" s="15"/>
      <c r="C435" s="15"/>
      <c r="D435" s="15"/>
      <c r="E435" s="16"/>
      <c r="F435" s="16"/>
      <c r="H435" s="39">
        <f t="shared" si="10"/>
        <v>0</v>
      </c>
      <c r="I435" s="41">
        <v>73431</v>
      </c>
      <c r="L435">
        <v>73431</v>
      </c>
    </row>
    <row r="436" spans="1:12" ht="16.5" x14ac:dyDescent="0.25">
      <c r="A436" s="15" t="str">
        <f t="shared" si="9"/>
        <v>TTMFARMCC300</v>
      </c>
      <c r="B436" s="15" t="s">
        <v>620</v>
      </c>
      <c r="C436" s="15" t="s">
        <v>37</v>
      </c>
      <c r="D436" s="15" t="s">
        <v>38</v>
      </c>
      <c r="E436" s="16">
        <v>74250</v>
      </c>
      <c r="F436" s="16">
        <v>74250</v>
      </c>
      <c r="H436" s="39">
        <f t="shared" si="10"/>
        <v>0</v>
      </c>
      <c r="I436" s="41" t="e">
        <v>#VALUE!</v>
      </c>
      <c r="L436" t="e">
        <v>#VALUE!</v>
      </c>
    </row>
    <row r="437" spans="1:12" ht="16.5" x14ac:dyDescent="0.25">
      <c r="A437" s="15" t="str">
        <f t="shared" si="9"/>
        <v>TTMFARMCGM300</v>
      </c>
      <c r="B437" s="15" t="s">
        <v>620</v>
      </c>
      <c r="C437" s="15" t="s">
        <v>27</v>
      </c>
      <c r="D437" s="15" t="s">
        <v>28</v>
      </c>
      <c r="E437" s="16">
        <v>73431</v>
      </c>
      <c r="F437" s="16">
        <v>73431</v>
      </c>
      <c r="H437" s="39">
        <f t="shared" si="10"/>
        <v>0</v>
      </c>
      <c r="I437" s="41">
        <v>74250</v>
      </c>
      <c r="L437">
        <v>74250</v>
      </c>
    </row>
    <row r="438" spans="1:12" ht="16.5" x14ac:dyDescent="0.25">
      <c r="A438" s="15" t="str">
        <f t="shared" si="9"/>
        <v>TTMFARMCGM500</v>
      </c>
      <c r="B438" s="15" t="s">
        <v>620</v>
      </c>
      <c r="C438" s="15" t="s">
        <v>542</v>
      </c>
      <c r="D438" s="15" t="s">
        <v>543</v>
      </c>
      <c r="E438" s="16">
        <v>119066</v>
      </c>
      <c r="F438" s="16">
        <v>119066</v>
      </c>
      <c r="H438" s="39">
        <f t="shared" si="10"/>
        <v>0</v>
      </c>
      <c r="I438" s="41">
        <v>73431</v>
      </c>
      <c r="L438">
        <v>73431</v>
      </c>
    </row>
    <row r="439" spans="1:12" ht="16.5" x14ac:dyDescent="0.25">
      <c r="A439" s="15" t="str">
        <f t="shared" si="9"/>
        <v>TTMFARMGM500</v>
      </c>
      <c r="B439" s="15" t="s">
        <v>620</v>
      </c>
      <c r="C439" s="15" t="s">
        <v>30</v>
      </c>
      <c r="D439" s="15" t="s">
        <v>31</v>
      </c>
      <c r="E439" s="16">
        <v>111058</v>
      </c>
      <c r="F439" s="16">
        <v>111058</v>
      </c>
      <c r="H439" s="39">
        <f t="shared" si="10"/>
        <v>0</v>
      </c>
      <c r="I439" s="41">
        <v>119066</v>
      </c>
      <c r="L439">
        <v>119066</v>
      </c>
    </row>
    <row r="440" spans="1:12" ht="16.5" x14ac:dyDescent="0.25">
      <c r="A440" s="15" t="str">
        <f t="shared" si="9"/>
        <v>TTMFARMGTLX250G</v>
      </c>
      <c r="B440" s="15" t="s">
        <v>620</v>
      </c>
      <c r="C440" s="15" t="s">
        <v>32</v>
      </c>
      <c r="D440" s="15" t="s">
        <v>33</v>
      </c>
      <c r="E440" s="16">
        <v>50182</v>
      </c>
      <c r="F440" s="16">
        <v>50182</v>
      </c>
      <c r="H440" s="39">
        <f t="shared" si="10"/>
        <v>0</v>
      </c>
      <c r="I440" s="41">
        <v>111058</v>
      </c>
      <c r="L440">
        <v>111058</v>
      </c>
    </row>
    <row r="441" spans="1:12" ht="16.5" x14ac:dyDescent="0.25">
      <c r="A441" s="15" t="str">
        <f t="shared" si="9"/>
        <v>TTMFARMMNH250</v>
      </c>
      <c r="B441" s="15" t="s">
        <v>620</v>
      </c>
      <c r="C441" s="15" t="s">
        <v>48</v>
      </c>
      <c r="D441" s="15" t="s">
        <v>49</v>
      </c>
      <c r="E441" s="16">
        <v>46000</v>
      </c>
      <c r="F441" s="16">
        <v>46000</v>
      </c>
      <c r="H441" s="39">
        <f t="shared" si="10"/>
        <v>0</v>
      </c>
      <c r="I441" s="41">
        <v>50183</v>
      </c>
      <c r="L441">
        <v>50183</v>
      </c>
    </row>
    <row r="442" spans="1:12" ht="16.5" x14ac:dyDescent="0.25">
      <c r="A442" s="15" t="str">
        <f t="shared" si="9"/>
        <v>TTMFARMTH200</v>
      </c>
      <c r="B442" s="15" t="s">
        <v>620</v>
      </c>
      <c r="C442" s="15" t="s">
        <v>34</v>
      </c>
      <c r="D442" s="15" t="s">
        <v>35</v>
      </c>
      <c r="E442" s="16">
        <v>55595</v>
      </c>
      <c r="F442" s="16">
        <v>55595</v>
      </c>
      <c r="H442" s="39">
        <f t="shared" si="10"/>
        <v>0</v>
      </c>
      <c r="I442" s="41">
        <v>46000</v>
      </c>
      <c r="L442">
        <v>46000</v>
      </c>
    </row>
    <row r="443" spans="1:12" ht="16.5" x14ac:dyDescent="0.25">
      <c r="A443" s="15" t="str">
        <f t="shared" si="9"/>
        <v/>
      </c>
      <c r="B443" s="15"/>
      <c r="C443" s="15"/>
      <c r="D443" s="15"/>
      <c r="E443" s="16"/>
      <c r="F443" s="16"/>
      <c r="H443" s="39">
        <f t="shared" si="10"/>
        <v>0</v>
      </c>
      <c r="I443" s="41">
        <v>55595</v>
      </c>
      <c r="L443">
        <v>55595</v>
      </c>
    </row>
    <row r="444" spans="1:12" ht="16.5" x14ac:dyDescent="0.25">
      <c r="A444" s="15" t="str">
        <f t="shared" si="9"/>
        <v>UNITCC300</v>
      </c>
      <c r="B444" s="15" t="s">
        <v>622</v>
      </c>
      <c r="C444" s="15" t="s">
        <v>37</v>
      </c>
      <c r="D444" s="15" t="s">
        <v>38</v>
      </c>
      <c r="E444" s="16">
        <v>74250</v>
      </c>
      <c r="F444" s="16">
        <v>74250</v>
      </c>
      <c r="H444" s="39">
        <f t="shared" si="10"/>
        <v>0</v>
      </c>
      <c r="I444" s="41" t="e">
        <v>#VALUE!</v>
      </c>
      <c r="L444" t="e">
        <v>#VALUE!</v>
      </c>
    </row>
    <row r="445" spans="1:12" ht="16.5" x14ac:dyDescent="0.25">
      <c r="A445" s="15" t="str">
        <f t="shared" si="9"/>
        <v>UNITCGM300</v>
      </c>
      <c r="B445" s="15" t="s">
        <v>622</v>
      </c>
      <c r="C445" s="15" t="s">
        <v>27</v>
      </c>
      <c r="D445" s="15" t="s">
        <v>28</v>
      </c>
      <c r="E445" s="16">
        <v>73431</v>
      </c>
      <c r="F445" s="16">
        <v>73431</v>
      </c>
      <c r="H445" s="39">
        <f t="shared" si="10"/>
        <v>0</v>
      </c>
      <c r="I445" s="41">
        <v>74250</v>
      </c>
      <c r="L445">
        <v>74250</v>
      </c>
    </row>
    <row r="446" spans="1:12" ht="16.5" x14ac:dyDescent="0.25">
      <c r="A446" s="15" t="str">
        <f t="shared" si="9"/>
        <v>UNITcgm100</v>
      </c>
      <c r="B446" s="15" t="s">
        <v>622</v>
      </c>
      <c r="C446" s="15" t="s">
        <v>7183</v>
      </c>
      <c r="D446" s="15" t="s">
        <v>7197</v>
      </c>
      <c r="E446" s="16">
        <v>24549</v>
      </c>
      <c r="F446" s="16">
        <v>24549</v>
      </c>
      <c r="H446" s="39">
        <f t="shared" si="10"/>
        <v>0</v>
      </c>
      <c r="I446" s="41">
        <v>73431</v>
      </c>
      <c r="L446">
        <v>73431</v>
      </c>
    </row>
    <row r="447" spans="1:12" ht="16.5" x14ac:dyDescent="0.25">
      <c r="A447" s="15" t="str">
        <f t="shared" si="9"/>
        <v>UNITCGM500</v>
      </c>
      <c r="B447" s="15" t="s">
        <v>622</v>
      </c>
      <c r="C447" s="15" t="s">
        <v>542</v>
      </c>
      <c r="D447" s="15" t="s">
        <v>543</v>
      </c>
      <c r="E447" s="16">
        <v>119066</v>
      </c>
      <c r="F447" s="16">
        <v>119066</v>
      </c>
      <c r="H447" s="39">
        <f t="shared" si="10"/>
        <v>0</v>
      </c>
      <c r="I447" s="41">
        <v>119066</v>
      </c>
      <c r="L447">
        <v>119066</v>
      </c>
    </row>
    <row r="448" spans="1:12" ht="16.5" x14ac:dyDescent="0.25">
      <c r="A448" s="15" t="str">
        <f t="shared" si="9"/>
        <v>UNITCN300</v>
      </c>
      <c r="B448" s="15" t="s">
        <v>622</v>
      </c>
      <c r="C448" s="15" t="s">
        <v>39</v>
      </c>
      <c r="D448" s="15" t="s">
        <v>40</v>
      </c>
      <c r="E448" s="16">
        <v>70950</v>
      </c>
      <c r="F448" s="16">
        <v>70950</v>
      </c>
      <c r="H448" s="39">
        <f t="shared" si="10"/>
        <v>0</v>
      </c>
      <c r="I448" s="41">
        <v>70950</v>
      </c>
      <c r="L448">
        <v>70950</v>
      </c>
    </row>
    <row r="449" spans="1:12" ht="16.5" x14ac:dyDescent="0.25">
      <c r="A449" s="15" t="str">
        <f t="shared" si="9"/>
        <v>UNITGHK300</v>
      </c>
      <c r="B449" s="15" t="s">
        <v>622</v>
      </c>
      <c r="C449" s="15" t="s">
        <v>553</v>
      </c>
      <c r="D449" s="15" t="s">
        <v>554</v>
      </c>
      <c r="E449" s="16">
        <v>70000</v>
      </c>
      <c r="F449" s="16">
        <v>70000</v>
      </c>
      <c r="H449" s="39">
        <f t="shared" si="10"/>
        <v>0</v>
      </c>
      <c r="I449" s="41">
        <v>70000</v>
      </c>
      <c r="L449">
        <v>70000</v>
      </c>
    </row>
    <row r="450" spans="1:12" ht="16.5" x14ac:dyDescent="0.25">
      <c r="A450" s="15" t="str">
        <f t="shared" si="9"/>
        <v>UNITGM500</v>
      </c>
      <c r="B450" s="15" t="s">
        <v>622</v>
      </c>
      <c r="C450" s="15" t="s">
        <v>30</v>
      </c>
      <c r="D450" s="15" t="s">
        <v>31</v>
      </c>
      <c r="E450" s="16">
        <v>111058</v>
      </c>
      <c r="F450" s="16">
        <v>111058</v>
      </c>
      <c r="H450" s="39">
        <f t="shared" si="10"/>
        <v>0</v>
      </c>
      <c r="I450" s="41">
        <v>111058</v>
      </c>
      <c r="L450">
        <v>111058</v>
      </c>
    </row>
    <row r="451" spans="1:12" ht="16.5" x14ac:dyDescent="0.25">
      <c r="A451" s="15" t="str">
        <f t="shared" si="9"/>
        <v>UNITGTLX250G</v>
      </c>
      <c r="B451" s="15" t="s">
        <v>622</v>
      </c>
      <c r="C451" s="15" t="s">
        <v>32</v>
      </c>
      <c r="D451" s="15" t="s">
        <v>33</v>
      </c>
      <c r="E451" s="16">
        <v>50182</v>
      </c>
      <c r="F451" s="16">
        <v>50182</v>
      </c>
      <c r="H451" s="39">
        <f t="shared" si="10"/>
        <v>0</v>
      </c>
      <c r="I451" s="41">
        <v>50183</v>
      </c>
      <c r="L451">
        <v>50183</v>
      </c>
    </row>
    <row r="452" spans="1:12" ht="16.5" x14ac:dyDescent="0.25">
      <c r="A452" s="15" t="str">
        <f t="shared" si="9"/>
        <v>UNITGXD500</v>
      </c>
      <c r="B452" s="15" t="s">
        <v>622</v>
      </c>
      <c r="C452" s="15" t="s">
        <v>52</v>
      </c>
      <c r="D452" s="15" t="s">
        <v>53</v>
      </c>
      <c r="E452" s="16">
        <v>111606</v>
      </c>
      <c r="F452" s="16">
        <v>111606</v>
      </c>
      <c r="H452" s="39">
        <f t="shared" si="10"/>
        <v>0</v>
      </c>
      <c r="I452" s="41">
        <v>111606</v>
      </c>
      <c r="L452">
        <v>111606</v>
      </c>
    </row>
    <row r="453" spans="1:12" ht="16.5" x14ac:dyDescent="0.25">
      <c r="A453" s="15" t="str">
        <f t="shared" si="9"/>
        <v>UNITMNH250</v>
      </c>
      <c r="B453" s="15" t="s">
        <v>622</v>
      </c>
      <c r="C453" s="15" t="s">
        <v>48</v>
      </c>
      <c r="D453" s="15" t="s">
        <v>49</v>
      </c>
      <c r="E453" s="16">
        <v>46000</v>
      </c>
      <c r="F453" s="16">
        <v>46000</v>
      </c>
      <c r="H453" s="39">
        <f t="shared" si="10"/>
        <v>0</v>
      </c>
      <c r="I453" s="41">
        <v>46000</v>
      </c>
      <c r="L453">
        <v>46000</v>
      </c>
    </row>
    <row r="454" spans="1:12" ht="16.5" x14ac:dyDescent="0.25">
      <c r="A454" s="15" t="str">
        <f t="shared" si="9"/>
        <v>UNITTH200</v>
      </c>
      <c r="B454" s="15" t="s">
        <v>622</v>
      </c>
      <c r="C454" s="15" t="s">
        <v>34</v>
      </c>
      <c r="D454" s="15" t="s">
        <v>35</v>
      </c>
      <c r="E454" s="16">
        <v>55595</v>
      </c>
      <c r="F454" s="16">
        <v>55595</v>
      </c>
      <c r="H454" s="39">
        <f t="shared" si="10"/>
        <v>0</v>
      </c>
      <c r="I454" s="41">
        <v>55595</v>
      </c>
      <c r="L454">
        <v>55595</v>
      </c>
    </row>
    <row r="455" spans="1:12" ht="16.5" x14ac:dyDescent="0.25">
      <c r="A455" s="15" t="str">
        <f t="shared" si="9"/>
        <v/>
      </c>
      <c r="B455" s="15"/>
      <c r="C455" s="15"/>
      <c r="D455" s="15"/>
      <c r="E455" s="16"/>
      <c r="F455" s="16"/>
      <c r="H455" s="39">
        <f t="shared" si="10"/>
        <v>0</v>
      </c>
      <c r="I455" s="41" t="e">
        <v>#VALUE!</v>
      </c>
      <c r="L455" t="e">
        <v>#VALUE!</v>
      </c>
    </row>
    <row r="456" spans="1:12" ht="16.5" x14ac:dyDescent="0.25">
      <c r="A456" s="15" t="str">
        <f t="shared" si="9"/>
        <v>VANCUONGCC300</v>
      </c>
      <c r="B456" s="15" t="s">
        <v>7174</v>
      </c>
      <c r="C456" s="15" t="s">
        <v>37</v>
      </c>
      <c r="D456" s="15" t="s">
        <v>38</v>
      </c>
      <c r="E456" s="16">
        <v>74250</v>
      </c>
      <c r="F456" s="16">
        <v>74250</v>
      </c>
      <c r="H456" s="39">
        <f t="shared" si="10"/>
        <v>0</v>
      </c>
      <c r="I456" s="41">
        <v>74250</v>
      </c>
      <c r="L456">
        <v>74250</v>
      </c>
    </row>
    <row r="457" spans="1:12" ht="16.5" x14ac:dyDescent="0.25">
      <c r="A457" s="15" t="str">
        <f t="shared" si="9"/>
        <v>VANCUONGCGM300</v>
      </c>
      <c r="B457" s="15" t="s">
        <v>7174</v>
      </c>
      <c r="C457" s="15" t="s">
        <v>27</v>
      </c>
      <c r="D457" s="15" t="s">
        <v>28</v>
      </c>
      <c r="E457" s="16">
        <v>73431</v>
      </c>
      <c r="F457" s="16">
        <v>73431</v>
      </c>
      <c r="H457" s="39">
        <f t="shared" si="10"/>
        <v>0</v>
      </c>
      <c r="I457" s="41">
        <v>73431</v>
      </c>
      <c r="L457">
        <v>73431</v>
      </c>
    </row>
    <row r="458" spans="1:12" ht="16.5" x14ac:dyDescent="0.25">
      <c r="A458" s="15" t="str">
        <f t="shared" si="9"/>
        <v>VANCUONGGL250</v>
      </c>
      <c r="B458" s="15" t="s">
        <v>7174</v>
      </c>
      <c r="C458" s="15" t="s">
        <v>44</v>
      </c>
      <c r="D458" s="15" t="s">
        <v>45</v>
      </c>
      <c r="E458" s="16">
        <v>49500</v>
      </c>
      <c r="F458" s="16">
        <v>49500</v>
      </c>
      <c r="H458" s="39">
        <f t="shared" si="10"/>
        <v>0</v>
      </c>
      <c r="I458" s="41">
        <v>49500</v>
      </c>
      <c r="L458">
        <v>49500</v>
      </c>
    </row>
    <row r="459" spans="1:12" ht="16.5" x14ac:dyDescent="0.25">
      <c r="A459" s="15" t="str">
        <f t="shared" si="9"/>
        <v>VANCUONGGM500</v>
      </c>
      <c r="B459" s="15" t="s">
        <v>7174</v>
      </c>
      <c r="C459" s="15" t="s">
        <v>30</v>
      </c>
      <c r="D459" s="15" t="s">
        <v>31</v>
      </c>
      <c r="E459" s="16">
        <v>111058</v>
      </c>
      <c r="F459" s="16">
        <v>111058</v>
      </c>
      <c r="H459" s="39">
        <f t="shared" si="10"/>
        <v>0</v>
      </c>
      <c r="I459" s="41">
        <v>111058</v>
      </c>
      <c r="L459">
        <v>111058</v>
      </c>
    </row>
    <row r="460" spans="1:12" ht="16.5" x14ac:dyDescent="0.25">
      <c r="A460" s="15" t="str">
        <f t="shared" si="9"/>
        <v>VANCUONGGSG250</v>
      </c>
      <c r="B460" s="15" t="s">
        <v>7174</v>
      </c>
      <c r="C460" s="15" t="s">
        <v>46</v>
      </c>
      <c r="D460" s="15" t="s">
        <v>47</v>
      </c>
      <c r="E460" s="16">
        <v>50400</v>
      </c>
      <c r="F460" s="16">
        <v>50400</v>
      </c>
      <c r="H460" s="39">
        <f t="shared" si="10"/>
        <v>0</v>
      </c>
      <c r="I460" s="41">
        <v>50400</v>
      </c>
      <c r="L460">
        <v>50400</v>
      </c>
    </row>
    <row r="461" spans="1:12" ht="16.5" x14ac:dyDescent="0.25">
      <c r="A461" s="15" t="str">
        <f t="shared" ref="A461:A525" si="11">B461&amp;C461</f>
        <v>VANCUONGGTLX250G</v>
      </c>
      <c r="B461" s="15" t="s">
        <v>7174</v>
      </c>
      <c r="C461" s="15" t="s">
        <v>32</v>
      </c>
      <c r="D461" s="15" t="s">
        <v>33</v>
      </c>
      <c r="E461" s="16">
        <v>50182</v>
      </c>
      <c r="F461" s="16">
        <v>50182</v>
      </c>
      <c r="H461" s="39">
        <f t="shared" si="10"/>
        <v>0</v>
      </c>
      <c r="I461" s="41">
        <v>50183</v>
      </c>
      <c r="L461">
        <v>50182</v>
      </c>
    </row>
    <row r="462" spans="1:12" ht="16.5" x14ac:dyDescent="0.25">
      <c r="A462" s="15" t="str">
        <f t="shared" si="11"/>
        <v>VANCUONGMNH250</v>
      </c>
      <c r="B462" s="15" t="s">
        <v>7174</v>
      </c>
      <c r="C462" s="15" t="s">
        <v>48</v>
      </c>
      <c r="D462" s="15" t="s">
        <v>49</v>
      </c>
      <c r="E462" s="16">
        <v>46000</v>
      </c>
      <c r="F462" s="16">
        <v>46000</v>
      </c>
      <c r="H462" s="39">
        <f t="shared" si="10"/>
        <v>0</v>
      </c>
      <c r="I462" s="41">
        <v>46000</v>
      </c>
      <c r="L462">
        <v>46000</v>
      </c>
    </row>
    <row r="463" spans="1:12" ht="16.5" x14ac:dyDescent="0.25">
      <c r="A463" s="15" t="str">
        <f t="shared" si="11"/>
        <v>VANCUONGTH200</v>
      </c>
      <c r="B463" s="15" t="s">
        <v>7174</v>
      </c>
      <c r="C463" s="15" t="s">
        <v>34</v>
      </c>
      <c r="D463" s="15" t="s">
        <v>35</v>
      </c>
      <c r="E463" s="16">
        <v>55595</v>
      </c>
      <c r="F463" s="16">
        <v>55595</v>
      </c>
      <c r="H463" s="39">
        <f t="shared" ref="H463:H526" si="12">F463-E463</f>
        <v>0</v>
      </c>
      <c r="I463" s="41">
        <v>55595</v>
      </c>
      <c r="L463">
        <v>55595</v>
      </c>
    </row>
    <row r="464" spans="1:12" ht="16.5" x14ac:dyDescent="0.25">
      <c r="A464" s="15" t="str">
        <f t="shared" si="11"/>
        <v/>
      </c>
      <c r="B464" s="15"/>
      <c r="C464" s="15"/>
      <c r="D464" s="15"/>
      <c r="E464" s="16"/>
      <c r="F464" s="16"/>
      <c r="H464" s="39">
        <f t="shared" si="12"/>
        <v>0</v>
      </c>
      <c r="I464" s="41" t="e">
        <v>#VALUE!</v>
      </c>
      <c r="L464" t="e">
        <v>#VALUE!</v>
      </c>
    </row>
    <row r="465" spans="1:12" ht="16.5" x14ac:dyDescent="0.25">
      <c r="A465" s="15" t="str">
        <f t="shared" si="11"/>
        <v>VIETYCC300</v>
      </c>
      <c r="B465" s="15" t="s">
        <v>624</v>
      </c>
      <c r="C465" s="15" t="s">
        <v>37</v>
      </c>
      <c r="D465" s="15" t="s">
        <v>38</v>
      </c>
      <c r="E465" s="16">
        <v>74250</v>
      </c>
      <c r="F465" s="16">
        <v>70538</v>
      </c>
      <c r="H465" s="39">
        <f t="shared" si="12"/>
        <v>-3712</v>
      </c>
      <c r="I465" s="41">
        <v>74250</v>
      </c>
      <c r="L465">
        <v>70538</v>
      </c>
    </row>
    <row r="466" spans="1:12" ht="16.5" x14ac:dyDescent="0.25">
      <c r="A466" s="15" t="str">
        <f t="shared" si="11"/>
        <v>VIETYCGM300</v>
      </c>
      <c r="B466" s="15" t="s">
        <v>624</v>
      </c>
      <c r="C466" s="15" t="s">
        <v>27</v>
      </c>
      <c r="D466" s="15" t="s">
        <v>28</v>
      </c>
      <c r="E466" s="16">
        <v>73431</v>
      </c>
      <c r="F466" s="16">
        <v>69759</v>
      </c>
      <c r="H466" s="39">
        <f t="shared" si="12"/>
        <v>-3672</v>
      </c>
      <c r="I466" s="41">
        <v>73431</v>
      </c>
      <c r="L466">
        <v>69759</v>
      </c>
    </row>
    <row r="467" spans="1:12" ht="16.5" x14ac:dyDescent="0.25">
      <c r="A467" s="15" t="str">
        <f t="shared" si="11"/>
        <v>VIETYCN300</v>
      </c>
      <c r="B467" s="15" t="s">
        <v>624</v>
      </c>
      <c r="C467" s="15" t="s">
        <v>39</v>
      </c>
      <c r="D467" s="15" t="s">
        <v>40</v>
      </c>
      <c r="E467" s="16">
        <v>70950</v>
      </c>
      <c r="F467" s="16">
        <v>67402</v>
      </c>
      <c r="H467" s="39">
        <f t="shared" si="12"/>
        <v>-3548</v>
      </c>
      <c r="I467" s="41">
        <v>70950</v>
      </c>
      <c r="L467">
        <v>67402</v>
      </c>
    </row>
    <row r="468" spans="1:12" ht="16.5" x14ac:dyDescent="0.25">
      <c r="A468" s="15" t="str">
        <f t="shared" si="11"/>
        <v>VIETYGHK300</v>
      </c>
      <c r="B468" s="15" t="s">
        <v>624</v>
      </c>
      <c r="C468" s="15" t="s">
        <v>553</v>
      </c>
      <c r="D468" s="15" t="s">
        <v>554</v>
      </c>
      <c r="E468" s="16">
        <v>70000</v>
      </c>
      <c r="F468" s="16">
        <v>66500</v>
      </c>
      <c r="H468" s="39">
        <f t="shared" si="12"/>
        <v>-3500</v>
      </c>
      <c r="I468" s="41">
        <v>70000</v>
      </c>
      <c r="L468">
        <v>66500</v>
      </c>
    </row>
    <row r="469" spans="1:12" ht="16.5" x14ac:dyDescent="0.25">
      <c r="A469" s="15" t="str">
        <f t="shared" si="11"/>
        <v>VIETYGM500</v>
      </c>
      <c r="B469" s="15" t="s">
        <v>624</v>
      </c>
      <c r="C469" s="15" t="s">
        <v>30</v>
      </c>
      <c r="D469" s="15" t="s">
        <v>31</v>
      </c>
      <c r="E469" s="16">
        <v>111058</v>
      </c>
      <c r="F469" s="16">
        <v>105505</v>
      </c>
      <c r="H469" s="39">
        <f t="shared" si="12"/>
        <v>-5553</v>
      </c>
      <c r="I469" s="41">
        <v>111058</v>
      </c>
      <c r="L469">
        <v>105505</v>
      </c>
    </row>
    <row r="470" spans="1:12" ht="16.5" x14ac:dyDescent="0.25">
      <c r="A470" s="15" t="str">
        <f t="shared" si="11"/>
        <v>VIETYGTLX250G</v>
      </c>
      <c r="B470" s="15" t="s">
        <v>624</v>
      </c>
      <c r="C470" s="15" t="s">
        <v>32</v>
      </c>
      <c r="D470" s="15" t="s">
        <v>33</v>
      </c>
      <c r="E470" s="16">
        <v>50182</v>
      </c>
      <c r="F470" s="16">
        <v>47673</v>
      </c>
      <c r="H470" s="39">
        <f t="shared" si="12"/>
        <v>-2509</v>
      </c>
      <c r="I470" s="41">
        <v>50183</v>
      </c>
      <c r="L470">
        <v>47673</v>
      </c>
    </row>
    <row r="471" spans="1:12" ht="16.5" x14ac:dyDescent="0.25">
      <c r="A471" s="15" t="str">
        <f t="shared" si="11"/>
        <v>VIETYGXD500</v>
      </c>
      <c r="B471" s="15" t="s">
        <v>624</v>
      </c>
      <c r="C471" s="15" t="s">
        <v>52</v>
      </c>
      <c r="D471" s="15" t="s">
        <v>53</v>
      </c>
      <c r="E471" s="16">
        <v>111606</v>
      </c>
      <c r="F471" s="16">
        <v>106025</v>
      </c>
      <c r="H471" s="39">
        <f t="shared" si="12"/>
        <v>-5581</v>
      </c>
      <c r="I471" s="41">
        <v>111606</v>
      </c>
      <c r="L471">
        <v>106025</v>
      </c>
    </row>
    <row r="472" spans="1:12" ht="16.5" x14ac:dyDescent="0.25">
      <c r="A472" s="15" t="str">
        <f t="shared" si="11"/>
        <v>VIETYMNH250</v>
      </c>
      <c r="B472" s="15" t="s">
        <v>624</v>
      </c>
      <c r="C472" s="15" t="s">
        <v>48</v>
      </c>
      <c r="D472" s="15" t="s">
        <v>49</v>
      </c>
      <c r="E472" s="16">
        <v>46000</v>
      </c>
      <c r="F472" s="16">
        <v>43700</v>
      </c>
      <c r="H472" s="39">
        <f t="shared" si="12"/>
        <v>-2300</v>
      </c>
      <c r="I472" s="41">
        <v>46000</v>
      </c>
      <c r="L472">
        <v>43700</v>
      </c>
    </row>
    <row r="473" spans="1:12" ht="16.5" x14ac:dyDescent="0.25">
      <c r="A473" s="15" t="str">
        <f t="shared" si="11"/>
        <v>VIETYTH200</v>
      </c>
      <c r="B473" s="15" t="s">
        <v>624</v>
      </c>
      <c r="C473" s="15" t="s">
        <v>34</v>
      </c>
      <c r="D473" s="15" t="s">
        <v>35</v>
      </c>
      <c r="E473" s="16">
        <v>55595</v>
      </c>
      <c r="F473" s="16">
        <v>52815</v>
      </c>
      <c r="H473" s="39">
        <f t="shared" si="12"/>
        <v>-2780</v>
      </c>
      <c r="I473" s="41">
        <v>55595</v>
      </c>
      <c r="L473">
        <v>52815</v>
      </c>
    </row>
    <row r="474" spans="1:12" ht="16.5" x14ac:dyDescent="0.25">
      <c r="A474" s="15" t="str">
        <f t="shared" si="11"/>
        <v/>
      </c>
      <c r="B474" s="15"/>
      <c r="C474" s="15"/>
      <c r="D474" s="15"/>
      <c r="E474" s="16"/>
      <c r="F474" s="16"/>
      <c r="H474" s="39">
        <f t="shared" si="12"/>
        <v>0</v>
      </c>
      <c r="I474" s="41" t="e">
        <v>#VALUE!</v>
      </c>
      <c r="L474" t="e">
        <v>#VALUE!</v>
      </c>
    </row>
    <row r="475" spans="1:12" ht="16.5" x14ac:dyDescent="0.25">
      <c r="A475" s="15" t="str">
        <f t="shared" si="11"/>
        <v>VITALMARTCC300</v>
      </c>
      <c r="B475" s="15" t="s">
        <v>626</v>
      </c>
      <c r="C475" s="15" t="s">
        <v>37</v>
      </c>
      <c r="D475" s="15" t="s">
        <v>38</v>
      </c>
      <c r="E475" s="16">
        <v>74250</v>
      </c>
      <c r="F475" s="16">
        <v>74250</v>
      </c>
      <c r="H475" s="39">
        <f t="shared" si="12"/>
        <v>0</v>
      </c>
      <c r="I475" s="41">
        <v>74250</v>
      </c>
      <c r="L475">
        <v>74250</v>
      </c>
    </row>
    <row r="476" spans="1:12" ht="16.5" x14ac:dyDescent="0.25">
      <c r="A476" s="15" t="str">
        <f t="shared" si="11"/>
        <v>VITALMARTCGM100</v>
      </c>
      <c r="B476" s="15" t="s">
        <v>626</v>
      </c>
      <c r="C476" s="15" t="s">
        <v>551</v>
      </c>
      <c r="D476" s="15" t="s">
        <v>552</v>
      </c>
      <c r="E476" s="16">
        <v>24549</v>
      </c>
      <c r="F476" s="16">
        <v>22830</v>
      </c>
      <c r="H476" s="39">
        <f t="shared" si="12"/>
        <v>-1719</v>
      </c>
      <c r="I476" s="41">
        <v>24549</v>
      </c>
      <c r="L476">
        <v>22830</v>
      </c>
    </row>
    <row r="477" spans="1:12" ht="16.5" x14ac:dyDescent="0.25">
      <c r="A477" s="15" t="str">
        <f t="shared" si="11"/>
        <v>VITALMARTCGM300</v>
      </c>
      <c r="B477" s="15" t="s">
        <v>626</v>
      </c>
      <c r="C477" s="15" t="s">
        <v>27</v>
      </c>
      <c r="D477" s="15" t="s">
        <v>28</v>
      </c>
      <c r="E477" s="16">
        <v>73431</v>
      </c>
      <c r="F477" s="16">
        <v>73431</v>
      </c>
      <c r="H477" s="39">
        <f t="shared" si="12"/>
        <v>0</v>
      </c>
      <c r="I477" s="41">
        <v>73431</v>
      </c>
      <c r="L477">
        <v>73431</v>
      </c>
    </row>
    <row r="478" spans="1:12" ht="16.5" x14ac:dyDescent="0.25">
      <c r="A478" s="15" t="str">
        <f t="shared" si="11"/>
        <v>VITALMARTCGM500</v>
      </c>
      <c r="B478" s="15" t="s">
        <v>626</v>
      </c>
      <c r="C478" s="15" t="s">
        <v>542</v>
      </c>
      <c r="D478" s="15" t="s">
        <v>543</v>
      </c>
      <c r="E478" s="16">
        <v>119066</v>
      </c>
      <c r="F478" s="16">
        <v>110732</v>
      </c>
      <c r="H478" s="39">
        <f t="shared" si="12"/>
        <v>-8334</v>
      </c>
      <c r="I478" s="41">
        <v>119066</v>
      </c>
      <c r="L478">
        <v>110732</v>
      </c>
    </row>
    <row r="479" spans="1:12" ht="16.5" x14ac:dyDescent="0.25">
      <c r="A479" s="15" t="str">
        <f t="shared" si="11"/>
        <v>VITALMARTCN300</v>
      </c>
      <c r="B479" s="15" t="s">
        <v>626</v>
      </c>
      <c r="C479" s="15" t="s">
        <v>39</v>
      </c>
      <c r="D479" s="15" t="s">
        <v>40</v>
      </c>
      <c r="E479" s="16">
        <v>70950</v>
      </c>
      <c r="F479" s="16">
        <v>70950</v>
      </c>
      <c r="H479" s="39">
        <f t="shared" si="12"/>
        <v>0</v>
      </c>
      <c r="I479" s="41">
        <v>70950</v>
      </c>
      <c r="L479">
        <v>70950</v>
      </c>
    </row>
    <row r="480" spans="1:12" ht="16.5" x14ac:dyDescent="0.25">
      <c r="A480" s="15" t="str">
        <f t="shared" si="11"/>
        <v>VITALMARTGL250</v>
      </c>
      <c r="B480" s="15" t="s">
        <v>626</v>
      </c>
      <c r="C480" s="15" t="s">
        <v>44</v>
      </c>
      <c r="D480" s="15" t="s">
        <v>45</v>
      </c>
      <c r="E480" s="16">
        <v>49500</v>
      </c>
      <c r="F480" s="16">
        <v>49500</v>
      </c>
      <c r="H480" s="39">
        <f t="shared" si="12"/>
        <v>0</v>
      </c>
      <c r="I480" s="41">
        <v>49500</v>
      </c>
      <c r="L480">
        <v>49500</v>
      </c>
    </row>
    <row r="481" spans="1:12" ht="16.5" x14ac:dyDescent="0.25">
      <c r="A481" s="15" t="str">
        <f t="shared" si="11"/>
        <v>VITALMARTGM500</v>
      </c>
      <c r="B481" s="15" t="s">
        <v>626</v>
      </c>
      <c r="C481" s="15" t="s">
        <v>30</v>
      </c>
      <c r="D481" s="15" t="s">
        <v>31</v>
      </c>
      <c r="E481" s="16">
        <v>111058</v>
      </c>
      <c r="F481" s="16">
        <v>111058</v>
      </c>
      <c r="H481" s="39">
        <f t="shared" si="12"/>
        <v>0</v>
      </c>
      <c r="I481" s="41">
        <v>111058</v>
      </c>
      <c r="L481">
        <v>111058</v>
      </c>
    </row>
    <row r="482" spans="1:12" ht="16.5" x14ac:dyDescent="0.25">
      <c r="A482" s="15" t="str">
        <f t="shared" si="11"/>
        <v>VITALMARTGSG250</v>
      </c>
      <c r="B482" s="15" t="s">
        <v>626</v>
      </c>
      <c r="C482" s="15" t="s">
        <v>46</v>
      </c>
      <c r="D482" s="15" t="s">
        <v>47</v>
      </c>
      <c r="E482" s="16">
        <v>50400</v>
      </c>
      <c r="F482" s="16">
        <v>50400</v>
      </c>
      <c r="H482" s="39">
        <f t="shared" si="12"/>
        <v>0</v>
      </c>
      <c r="I482" s="41">
        <v>50400</v>
      </c>
      <c r="L482">
        <v>50400</v>
      </c>
    </row>
    <row r="483" spans="1:12" ht="16.5" x14ac:dyDescent="0.25">
      <c r="A483" s="15" t="str">
        <f t="shared" si="11"/>
        <v>VITALMARTGTLX250G</v>
      </c>
      <c r="B483" s="15" t="s">
        <v>626</v>
      </c>
      <c r="C483" s="15" t="s">
        <v>32</v>
      </c>
      <c r="D483" s="15" t="s">
        <v>33</v>
      </c>
      <c r="E483" s="16">
        <v>50182</v>
      </c>
      <c r="F483" s="16">
        <v>50182</v>
      </c>
      <c r="H483" s="39">
        <f t="shared" si="12"/>
        <v>0</v>
      </c>
      <c r="I483" s="41">
        <v>50183</v>
      </c>
      <c r="L483">
        <v>50182</v>
      </c>
    </row>
    <row r="484" spans="1:12" ht="16.5" x14ac:dyDescent="0.25">
      <c r="A484" s="15" t="str">
        <f t="shared" si="11"/>
        <v>VITALMARTGXD500</v>
      </c>
      <c r="B484" s="15" t="s">
        <v>626</v>
      </c>
      <c r="C484" s="15" t="s">
        <v>52</v>
      </c>
      <c r="D484" s="15" t="s">
        <v>53</v>
      </c>
      <c r="E484" s="16">
        <v>111606</v>
      </c>
      <c r="F484" s="16">
        <v>103794</v>
      </c>
      <c r="H484" s="39">
        <f t="shared" si="12"/>
        <v>-7812</v>
      </c>
      <c r="I484" s="41">
        <v>111606</v>
      </c>
      <c r="L484">
        <v>103794</v>
      </c>
    </row>
    <row r="485" spans="1:12" ht="16.5" x14ac:dyDescent="0.25">
      <c r="A485" s="15" t="str">
        <f t="shared" si="11"/>
        <v>VITALMARTMNH250</v>
      </c>
      <c r="B485" s="15" t="s">
        <v>626</v>
      </c>
      <c r="C485" s="15" t="s">
        <v>48</v>
      </c>
      <c r="D485" s="15" t="s">
        <v>49</v>
      </c>
      <c r="E485" s="16">
        <v>46000</v>
      </c>
      <c r="F485" s="16">
        <v>46000</v>
      </c>
      <c r="H485" s="39">
        <f t="shared" si="12"/>
        <v>0</v>
      </c>
      <c r="I485" s="41">
        <v>46000</v>
      </c>
      <c r="L485">
        <v>46000</v>
      </c>
    </row>
    <row r="486" spans="1:12" ht="16.5" x14ac:dyDescent="0.25">
      <c r="A486" s="15" t="str">
        <f t="shared" si="11"/>
        <v>VITALMARTTH200</v>
      </c>
      <c r="B486" s="15" t="s">
        <v>626</v>
      </c>
      <c r="C486" s="15" t="s">
        <v>34</v>
      </c>
      <c r="D486" s="15" t="s">
        <v>35</v>
      </c>
      <c r="E486" s="16">
        <v>55595</v>
      </c>
      <c r="F486" s="16">
        <v>55595</v>
      </c>
      <c r="H486" s="39">
        <f t="shared" si="12"/>
        <v>0</v>
      </c>
      <c r="I486" s="41">
        <v>55595</v>
      </c>
      <c r="L486">
        <v>55595</v>
      </c>
    </row>
    <row r="487" spans="1:12" ht="16.5" x14ac:dyDescent="0.25">
      <c r="A487" s="15" t="str">
        <f t="shared" si="11"/>
        <v/>
      </c>
      <c r="B487" s="15"/>
      <c r="C487" s="15"/>
      <c r="D487" s="15"/>
      <c r="E487" s="16"/>
      <c r="F487" s="16"/>
      <c r="H487" s="39">
        <f t="shared" si="12"/>
        <v>0</v>
      </c>
      <c r="I487" s="41" t="e">
        <v>#VALUE!</v>
      </c>
      <c r="L487" t="e">
        <v>#VALUE!</v>
      </c>
    </row>
    <row r="488" spans="1:12" ht="16.5" x14ac:dyDescent="0.25">
      <c r="A488" s="15" t="str">
        <f t="shared" si="11"/>
        <v>VNPOSTCC300</v>
      </c>
      <c r="B488" s="15" t="s">
        <v>628</v>
      </c>
      <c r="C488" s="15" t="s">
        <v>37</v>
      </c>
      <c r="D488" s="15" t="s">
        <v>38</v>
      </c>
      <c r="E488" s="16">
        <v>74250</v>
      </c>
      <c r="F488" s="16">
        <v>74250</v>
      </c>
      <c r="H488" s="39">
        <f t="shared" si="12"/>
        <v>0</v>
      </c>
      <c r="I488" s="41">
        <v>74250</v>
      </c>
      <c r="L488">
        <v>74250</v>
      </c>
    </row>
    <row r="489" spans="1:12" ht="16.5" x14ac:dyDescent="0.25">
      <c r="A489" s="15" t="str">
        <f t="shared" si="11"/>
        <v>VNPOSTCGM300</v>
      </c>
      <c r="B489" s="15" t="s">
        <v>628</v>
      </c>
      <c r="C489" s="15" t="s">
        <v>27</v>
      </c>
      <c r="D489" s="15" t="s">
        <v>28</v>
      </c>
      <c r="E489" s="16">
        <v>73431</v>
      </c>
      <c r="F489" s="16">
        <v>73431</v>
      </c>
      <c r="H489" s="39">
        <f t="shared" si="12"/>
        <v>0</v>
      </c>
      <c r="I489" s="41">
        <v>73431</v>
      </c>
      <c r="L489">
        <v>73431</v>
      </c>
    </row>
    <row r="490" spans="1:12" ht="16.5" x14ac:dyDescent="0.25">
      <c r="A490" s="15" t="str">
        <f t="shared" si="11"/>
        <v>VNPOSTCN300</v>
      </c>
      <c r="B490" s="15" t="s">
        <v>628</v>
      </c>
      <c r="C490" s="15" t="s">
        <v>39</v>
      </c>
      <c r="D490" s="15" t="s">
        <v>40</v>
      </c>
      <c r="E490" s="16">
        <v>70950</v>
      </c>
      <c r="F490" s="16">
        <v>70950</v>
      </c>
      <c r="H490" s="39">
        <f t="shared" si="12"/>
        <v>0</v>
      </c>
      <c r="I490" s="41">
        <v>70950</v>
      </c>
      <c r="L490">
        <v>70950</v>
      </c>
    </row>
    <row r="491" spans="1:12" ht="16.5" x14ac:dyDescent="0.25">
      <c r="A491" s="15" t="str">
        <f t="shared" si="11"/>
        <v>VNPOSTGL250</v>
      </c>
      <c r="B491" s="15" t="s">
        <v>628</v>
      </c>
      <c r="C491" s="15" t="s">
        <v>44</v>
      </c>
      <c r="D491" s="15" t="s">
        <v>45</v>
      </c>
      <c r="E491" s="16">
        <v>49500</v>
      </c>
      <c r="F491" s="16">
        <v>49500</v>
      </c>
      <c r="H491" s="39">
        <f t="shared" si="12"/>
        <v>0</v>
      </c>
      <c r="I491" s="41">
        <v>49500</v>
      </c>
      <c r="L491">
        <v>49500</v>
      </c>
    </row>
    <row r="492" spans="1:12" ht="16.5" x14ac:dyDescent="0.25">
      <c r="A492" s="15" t="str">
        <f t="shared" si="11"/>
        <v>VNPOSTGL500KT</v>
      </c>
      <c r="B492" s="15" t="s">
        <v>628</v>
      </c>
      <c r="C492" s="15" t="s">
        <v>544</v>
      </c>
      <c r="D492" s="15" t="s">
        <v>545</v>
      </c>
      <c r="E492" s="16">
        <v>77091</v>
      </c>
      <c r="F492" s="16">
        <v>77091</v>
      </c>
      <c r="H492" s="39">
        <f t="shared" si="12"/>
        <v>0</v>
      </c>
      <c r="I492" s="41">
        <v>77091</v>
      </c>
      <c r="L492">
        <v>77091</v>
      </c>
    </row>
    <row r="493" spans="1:12" ht="16.5" x14ac:dyDescent="0.25">
      <c r="A493" s="15" t="str">
        <f t="shared" si="11"/>
        <v>VNPOSTGM500</v>
      </c>
      <c r="B493" s="15" t="s">
        <v>628</v>
      </c>
      <c r="C493" s="15" t="s">
        <v>30</v>
      </c>
      <c r="D493" s="15" t="s">
        <v>31</v>
      </c>
      <c r="E493" s="16">
        <v>111058</v>
      </c>
      <c r="F493" s="16">
        <v>111058</v>
      </c>
      <c r="H493" s="39">
        <f t="shared" si="12"/>
        <v>0</v>
      </c>
      <c r="I493" s="41">
        <v>111058</v>
      </c>
      <c r="L493">
        <v>111058</v>
      </c>
    </row>
    <row r="494" spans="1:12" ht="16.5" x14ac:dyDescent="0.25">
      <c r="A494" s="15" t="str">
        <f t="shared" si="11"/>
        <v>VNPOSTGSG250</v>
      </c>
      <c r="B494" s="15" t="s">
        <v>628</v>
      </c>
      <c r="C494" s="15" t="s">
        <v>46</v>
      </c>
      <c r="D494" s="15" t="s">
        <v>47</v>
      </c>
      <c r="E494" s="16">
        <v>50400</v>
      </c>
      <c r="F494" s="16">
        <v>50400</v>
      </c>
      <c r="H494" s="39">
        <f t="shared" si="12"/>
        <v>0</v>
      </c>
      <c r="I494" s="41">
        <v>50400</v>
      </c>
      <c r="L494">
        <v>50400</v>
      </c>
    </row>
    <row r="495" spans="1:12" ht="16.5" x14ac:dyDescent="0.25">
      <c r="A495" s="15" t="str">
        <f t="shared" si="11"/>
        <v>VNPOSTGTLX250G</v>
      </c>
      <c r="B495" s="15" t="s">
        <v>628</v>
      </c>
      <c r="C495" s="15" t="s">
        <v>32</v>
      </c>
      <c r="D495" s="15" t="s">
        <v>33</v>
      </c>
      <c r="E495" s="16">
        <v>50182</v>
      </c>
      <c r="F495" s="16">
        <v>50182</v>
      </c>
      <c r="H495" s="39">
        <f t="shared" si="12"/>
        <v>0</v>
      </c>
      <c r="I495" s="41">
        <v>50183</v>
      </c>
      <c r="L495">
        <v>50183</v>
      </c>
    </row>
    <row r="496" spans="1:12" ht="16.5" x14ac:dyDescent="0.25">
      <c r="A496" s="15" t="str">
        <f t="shared" si="11"/>
        <v>VNPOSTGTNH500</v>
      </c>
      <c r="B496" s="15" t="s">
        <v>628</v>
      </c>
      <c r="C496" s="15" t="s">
        <v>546</v>
      </c>
      <c r="D496" s="15" t="s">
        <v>547</v>
      </c>
      <c r="E496" s="16">
        <v>81591</v>
      </c>
      <c r="F496" s="16">
        <v>81591</v>
      </c>
      <c r="H496" s="39">
        <f t="shared" si="12"/>
        <v>0</v>
      </c>
      <c r="I496" s="41">
        <v>81591</v>
      </c>
      <c r="L496">
        <v>81591</v>
      </c>
    </row>
    <row r="497" spans="1:12" ht="16.5" x14ac:dyDescent="0.25">
      <c r="A497" s="15" t="str">
        <f t="shared" si="11"/>
        <v>VNPOSTGXD500</v>
      </c>
      <c r="B497" s="15" t="s">
        <v>628</v>
      </c>
      <c r="C497" s="15" t="s">
        <v>52</v>
      </c>
      <c r="D497" s="15" t="s">
        <v>53</v>
      </c>
      <c r="E497" s="16">
        <v>111606</v>
      </c>
      <c r="F497" s="16">
        <v>111606</v>
      </c>
      <c r="H497" s="39">
        <f t="shared" si="12"/>
        <v>0</v>
      </c>
      <c r="I497" s="41">
        <v>111606</v>
      </c>
      <c r="L497">
        <v>111606</v>
      </c>
    </row>
    <row r="498" spans="1:12" ht="16.5" x14ac:dyDescent="0.25">
      <c r="A498" s="15" t="str">
        <f t="shared" si="11"/>
        <v>VNPOSTMNH250</v>
      </c>
      <c r="B498" s="15" t="s">
        <v>628</v>
      </c>
      <c r="C498" s="15" t="s">
        <v>48</v>
      </c>
      <c r="D498" s="15" t="s">
        <v>49</v>
      </c>
      <c r="E498" s="16">
        <v>46000</v>
      </c>
      <c r="F498" s="16">
        <v>46000</v>
      </c>
      <c r="H498" s="39">
        <f t="shared" si="12"/>
        <v>0</v>
      </c>
      <c r="I498" s="41">
        <v>46000</v>
      </c>
      <c r="L498">
        <v>46000</v>
      </c>
    </row>
    <row r="499" spans="1:12" ht="16.5" x14ac:dyDescent="0.25">
      <c r="A499" s="15" t="str">
        <f t="shared" si="11"/>
        <v>VNPOSTTH200</v>
      </c>
      <c r="B499" s="15" t="s">
        <v>628</v>
      </c>
      <c r="C499" s="15" t="s">
        <v>34</v>
      </c>
      <c r="D499" s="15" t="s">
        <v>35</v>
      </c>
      <c r="E499" s="16">
        <v>55595</v>
      </c>
      <c r="F499" s="16">
        <v>55595</v>
      </c>
      <c r="H499" s="39">
        <f t="shared" si="12"/>
        <v>0</v>
      </c>
      <c r="I499" s="41">
        <v>55595</v>
      </c>
      <c r="L499">
        <v>55595</v>
      </c>
    </row>
    <row r="500" spans="1:12" ht="16.5" x14ac:dyDescent="0.25">
      <c r="A500" s="15" t="str">
        <f t="shared" si="11"/>
        <v/>
      </c>
      <c r="B500" s="15"/>
      <c r="C500" s="15"/>
      <c r="D500" s="15"/>
      <c r="E500" s="16"/>
      <c r="F500" s="16"/>
      <c r="H500" s="39">
        <f t="shared" si="12"/>
        <v>0</v>
      </c>
      <c r="I500" s="41" t="e">
        <v>#VALUE!</v>
      </c>
      <c r="L500" t="e">
        <v>#VALUE!</v>
      </c>
    </row>
    <row r="501" spans="1:12" ht="16.5" x14ac:dyDescent="0.25">
      <c r="A501" s="15" t="str">
        <f t="shared" si="11"/>
        <v>WINCC300</v>
      </c>
      <c r="B501" s="15" t="s">
        <v>630</v>
      </c>
      <c r="C501" s="15" t="s">
        <v>37</v>
      </c>
      <c r="D501" s="15" t="s">
        <v>38</v>
      </c>
      <c r="E501" s="16">
        <v>74250</v>
      </c>
      <c r="F501" s="16">
        <v>74250</v>
      </c>
      <c r="H501" s="39">
        <f t="shared" si="12"/>
        <v>0</v>
      </c>
      <c r="I501" s="41">
        <v>74250</v>
      </c>
      <c r="L501">
        <v>74250</v>
      </c>
    </row>
    <row r="502" spans="1:12" ht="16.5" x14ac:dyDescent="0.25">
      <c r="A502" s="15" t="str">
        <f t="shared" si="11"/>
        <v>WINCGM300</v>
      </c>
      <c r="B502" s="15" t="s">
        <v>630</v>
      </c>
      <c r="C502" s="15" t="s">
        <v>27</v>
      </c>
      <c r="D502" s="15" t="s">
        <v>28</v>
      </c>
      <c r="E502" s="16">
        <v>73431</v>
      </c>
      <c r="F502" s="16">
        <v>73431</v>
      </c>
      <c r="H502" s="39">
        <f t="shared" si="12"/>
        <v>0</v>
      </c>
      <c r="I502" s="41">
        <v>73431</v>
      </c>
      <c r="L502">
        <v>73431</v>
      </c>
    </row>
    <row r="503" spans="1:12" ht="16.5" x14ac:dyDescent="0.25">
      <c r="A503" s="15" t="str">
        <f t="shared" si="11"/>
        <v>WINCGXD150</v>
      </c>
      <c r="B503" s="15" t="s">
        <v>630</v>
      </c>
      <c r="C503" s="15" t="s">
        <v>1715</v>
      </c>
      <c r="D503" s="15" t="s">
        <v>1716</v>
      </c>
      <c r="E503" s="16">
        <v>31977</v>
      </c>
      <c r="F503" s="16">
        <v>31977</v>
      </c>
      <c r="H503" s="39">
        <f t="shared" si="12"/>
        <v>0</v>
      </c>
      <c r="I503" s="41">
        <v>31977</v>
      </c>
      <c r="L503">
        <v>31977</v>
      </c>
    </row>
    <row r="504" spans="1:12" ht="16.5" x14ac:dyDescent="0.25">
      <c r="A504" s="15" t="str">
        <f t="shared" si="11"/>
        <v>WINCN300</v>
      </c>
      <c r="B504" s="15" t="s">
        <v>630</v>
      </c>
      <c r="C504" s="15" t="s">
        <v>39</v>
      </c>
      <c r="D504" s="15" t="s">
        <v>40</v>
      </c>
      <c r="E504" s="16">
        <v>70950</v>
      </c>
      <c r="F504" s="16">
        <v>70950</v>
      </c>
      <c r="H504" s="39">
        <f t="shared" si="12"/>
        <v>0</v>
      </c>
      <c r="I504" s="41">
        <v>70950</v>
      </c>
      <c r="L504">
        <v>70950</v>
      </c>
    </row>
    <row r="505" spans="1:12" ht="16.5" x14ac:dyDescent="0.25">
      <c r="A505" s="15" t="str">
        <f t="shared" si="11"/>
        <v>WINGL250</v>
      </c>
      <c r="B505" s="15" t="s">
        <v>630</v>
      </c>
      <c r="C505" s="15" t="s">
        <v>44</v>
      </c>
      <c r="D505" s="15" t="s">
        <v>45</v>
      </c>
      <c r="E505" s="16">
        <v>59400</v>
      </c>
      <c r="F505" s="16">
        <v>49500</v>
      </c>
      <c r="H505" s="39">
        <f t="shared" si="12"/>
        <v>-9900</v>
      </c>
      <c r="I505" s="41">
        <v>59400</v>
      </c>
      <c r="L505">
        <v>49500</v>
      </c>
    </row>
    <row r="506" spans="1:12" ht="16.5" x14ac:dyDescent="0.25">
      <c r="A506" s="15" t="str">
        <f t="shared" si="11"/>
        <v>WINGL500KT</v>
      </c>
      <c r="B506" s="15" t="s">
        <v>630</v>
      </c>
      <c r="C506" s="15" t="s">
        <v>544</v>
      </c>
      <c r="D506" s="15" t="s">
        <v>545</v>
      </c>
      <c r="E506" s="16">
        <v>77091</v>
      </c>
      <c r="F506" s="16">
        <v>77091</v>
      </c>
      <c r="H506" s="39">
        <f t="shared" si="12"/>
        <v>0</v>
      </c>
      <c r="I506" s="41">
        <v>77091</v>
      </c>
      <c r="L506">
        <v>77091</v>
      </c>
    </row>
    <row r="507" spans="1:12" ht="16.5" x14ac:dyDescent="0.25">
      <c r="A507" s="15" t="str">
        <f t="shared" si="11"/>
        <v>WINGM500</v>
      </c>
      <c r="B507" s="15" t="s">
        <v>630</v>
      </c>
      <c r="C507" s="15" t="s">
        <v>30</v>
      </c>
      <c r="D507" s="15" t="s">
        <v>31</v>
      </c>
      <c r="E507" s="16">
        <v>116611</v>
      </c>
      <c r="F507" s="16">
        <v>116611</v>
      </c>
      <c r="H507" s="39">
        <f t="shared" si="12"/>
        <v>0</v>
      </c>
      <c r="I507" s="41">
        <v>116611</v>
      </c>
      <c r="L507">
        <v>116611</v>
      </c>
    </row>
    <row r="508" spans="1:12" ht="16.5" x14ac:dyDescent="0.25">
      <c r="A508" s="15" t="str">
        <f t="shared" si="11"/>
        <v>WINGSG250</v>
      </c>
      <c r="B508" s="15" t="s">
        <v>630</v>
      </c>
      <c r="C508" s="15" t="s">
        <v>46</v>
      </c>
      <c r="D508" s="15" t="s">
        <v>47</v>
      </c>
      <c r="E508" s="16">
        <v>61050</v>
      </c>
      <c r="F508" s="16">
        <v>50400</v>
      </c>
      <c r="H508" s="39">
        <f t="shared" si="12"/>
        <v>-10650</v>
      </c>
      <c r="I508" s="41">
        <v>61050</v>
      </c>
      <c r="L508">
        <v>50400</v>
      </c>
    </row>
    <row r="509" spans="1:12" ht="16.5" x14ac:dyDescent="0.25">
      <c r="A509" s="15" t="str">
        <f t="shared" si="11"/>
        <v>WINGTLX250G</v>
      </c>
      <c r="B509" s="15" t="s">
        <v>630</v>
      </c>
      <c r="C509" s="15" t="s">
        <v>32</v>
      </c>
      <c r="D509" s="15" t="s">
        <v>33</v>
      </c>
      <c r="E509" s="16">
        <v>50182</v>
      </c>
      <c r="F509" s="16">
        <v>50182</v>
      </c>
      <c r="H509" s="39">
        <f t="shared" si="12"/>
        <v>0</v>
      </c>
      <c r="I509" s="41">
        <v>50183</v>
      </c>
      <c r="L509">
        <v>50183</v>
      </c>
    </row>
    <row r="510" spans="1:12" ht="16.5" x14ac:dyDescent="0.25">
      <c r="A510" s="15" t="str">
        <f t="shared" si="11"/>
        <v>WINGTNH500</v>
      </c>
      <c r="B510" s="15" t="s">
        <v>630</v>
      </c>
      <c r="C510" s="15" t="s">
        <v>546</v>
      </c>
      <c r="D510" s="15" t="s">
        <v>547</v>
      </c>
      <c r="E510" s="16">
        <v>81591</v>
      </c>
      <c r="F510" s="16">
        <v>81591</v>
      </c>
      <c r="H510" s="39">
        <f t="shared" si="12"/>
        <v>0</v>
      </c>
      <c r="I510" s="41">
        <v>81591</v>
      </c>
      <c r="L510">
        <v>81591</v>
      </c>
    </row>
    <row r="511" spans="1:12" ht="16.5" x14ac:dyDescent="0.25">
      <c r="A511" s="15" t="str">
        <f t="shared" si="11"/>
        <v>WINGXD500</v>
      </c>
      <c r="B511" s="15" t="s">
        <v>630</v>
      </c>
      <c r="C511" s="15" t="s">
        <v>52</v>
      </c>
      <c r="D511" s="15" t="s">
        <v>53</v>
      </c>
      <c r="E511" s="16">
        <v>111606</v>
      </c>
      <c r="F511" s="16">
        <v>111606</v>
      </c>
      <c r="H511" s="39">
        <f t="shared" si="12"/>
        <v>0</v>
      </c>
      <c r="I511" s="41">
        <v>111606</v>
      </c>
      <c r="L511">
        <v>111606</v>
      </c>
    </row>
    <row r="512" spans="1:12" ht="16.5" x14ac:dyDescent="0.25">
      <c r="A512" s="15" t="str">
        <f t="shared" si="11"/>
        <v>WINMNH250</v>
      </c>
      <c r="B512" s="15" t="s">
        <v>630</v>
      </c>
      <c r="C512" s="15" t="s">
        <v>48</v>
      </c>
      <c r="D512" s="15" t="s">
        <v>49</v>
      </c>
      <c r="E512" s="16">
        <v>46000</v>
      </c>
      <c r="F512" s="16">
        <v>46000</v>
      </c>
      <c r="H512" s="39">
        <f t="shared" si="12"/>
        <v>0</v>
      </c>
      <c r="I512" s="41">
        <v>46000</v>
      </c>
      <c r="L512">
        <v>46000</v>
      </c>
    </row>
    <row r="513" spans="1:12" ht="16.5" x14ac:dyDescent="0.25">
      <c r="A513" s="15" t="str">
        <f>B513&amp;C513</f>
        <v>WINTH200</v>
      </c>
      <c r="B513" s="15" t="s">
        <v>630</v>
      </c>
      <c r="C513" s="15" t="s">
        <v>34</v>
      </c>
      <c r="D513" s="15" t="s">
        <v>35</v>
      </c>
      <c r="E513" s="16">
        <v>55595</v>
      </c>
      <c r="F513" s="16">
        <v>55595</v>
      </c>
      <c r="H513" s="39">
        <f t="shared" si="12"/>
        <v>0</v>
      </c>
      <c r="I513" s="41">
        <v>55595</v>
      </c>
      <c r="L513">
        <v>55595</v>
      </c>
    </row>
    <row r="514" spans="1:12" ht="16.5" x14ac:dyDescent="0.25">
      <c r="A514" s="15" t="str">
        <f t="shared" si="11"/>
        <v/>
      </c>
      <c r="B514" s="15"/>
      <c r="C514" s="15"/>
      <c r="D514" s="15"/>
      <c r="E514" s="16"/>
      <c r="F514" s="16"/>
      <c r="H514" s="39">
        <f t="shared" si="12"/>
        <v>0</v>
      </c>
      <c r="I514" s="41">
        <v>0</v>
      </c>
      <c r="L514">
        <v>0</v>
      </c>
    </row>
    <row r="515" spans="1:12" ht="16.5" x14ac:dyDescent="0.25">
      <c r="A515" s="15" t="str">
        <f t="shared" si="11"/>
        <v>KL.HNCN300</v>
      </c>
      <c r="B515" s="15" t="s">
        <v>759</v>
      </c>
      <c r="C515" s="15" t="s">
        <v>39</v>
      </c>
      <c r="D515" s="15" t="s">
        <v>40</v>
      </c>
      <c r="E515" s="16">
        <v>86111</v>
      </c>
      <c r="F515" s="16">
        <v>86111</v>
      </c>
      <c r="H515" s="39">
        <f t="shared" si="12"/>
        <v>0</v>
      </c>
      <c r="I515" s="41">
        <v>86111</v>
      </c>
      <c r="L515">
        <v>86111</v>
      </c>
    </row>
    <row r="516" spans="1:12" ht="16.5" x14ac:dyDescent="0.25">
      <c r="A516" s="15" t="str">
        <f t="shared" si="11"/>
        <v>KL.HNGL500KT</v>
      </c>
      <c r="B516" s="15" t="s">
        <v>759</v>
      </c>
      <c r="C516" s="15" t="s">
        <v>544</v>
      </c>
      <c r="D516" s="15" t="s">
        <v>545</v>
      </c>
      <c r="E516" s="17">
        <v>94013</v>
      </c>
      <c r="F516" s="17">
        <v>94013</v>
      </c>
      <c r="H516" s="39">
        <f t="shared" si="12"/>
        <v>0</v>
      </c>
      <c r="I516" s="41">
        <v>94013</v>
      </c>
      <c r="L516">
        <v>94013</v>
      </c>
    </row>
    <row r="517" spans="1:12" ht="16.5" x14ac:dyDescent="0.25">
      <c r="A517" s="15" t="str">
        <f t="shared" si="11"/>
        <v>KL.HNGTNH500</v>
      </c>
      <c r="B517" s="15" t="s">
        <v>759</v>
      </c>
      <c r="C517" s="15" t="s">
        <v>546</v>
      </c>
      <c r="D517" s="15" t="s">
        <v>547</v>
      </c>
      <c r="E517" s="17">
        <v>135185</v>
      </c>
      <c r="F517" s="17">
        <v>135185</v>
      </c>
      <c r="H517" s="39">
        <f t="shared" si="12"/>
        <v>0</v>
      </c>
      <c r="I517" s="41">
        <v>135185</v>
      </c>
      <c r="L517">
        <v>135185</v>
      </c>
    </row>
    <row r="518" spans="1:12" ht="16.5" x14ac:dyDescent="0.25">
      <c r="A518" s="15" t="str">
        <f t="shared" si="11"/>
        <v>KL.HNCGM100</v>
      </c>
      <c r="B518" s="15" t="s">
        <v>759</v>
      </c>
      <c r="C518" s="15" t="s">
        <v>551</v>
      </c>
      <c r="D518" s="15" t="s">
        <v>552</v>
      </c>
      <c r="E518" s="17">
        <v>36111</v>
      </c>
      <c r="F518" s="17">
        <v>22585.08</v>
      </c>
      <c r="H518" s="39">
        <f t="shared" si="12"/>
        <v>-13525.919999999998</v>
      </c>
      <c r="I518" s="41">
        <v>36111</v>
      </c>
      <c r="L518">
        <v>22585.08</v>
      </c>
    </row>
    <row r="519" spans="1:12" ht="16.5" x14ac:dyDescent="0.25">
      <c r="A519" s="15" t="str">
        <f t="shared" si="11"/>
        <v>KL.HNGHK300</v>
      </c>
      <c r="B519" s="15" t="s">
        <v>759</v>
      </c>
      <c r="C519" s="15" t="s">
        <v>553</v>
      </c>
      <c r="D519" s="15" t="s">
        <v>554</v>
      </c>
      <c r="E519" s="17">
        <v>70000</v>
      </c>
      <c r="F519" s="17">
        <v>64400</v>
      </c>
      <c r="H519" s="39">
        <f t="shared" si="12"/>
        <v>-5600</v>
      </c>
      <c r="I519" s="41">
        <v>70000</v>
      </c>
      <c r="L519">
        <v>64400</v>
      </c>
    </row>
    <row r="520" spans="1:12" ht="16.5" x14ac:dyDescent="0.25">
      <c r="A520" s="15" t="str">
        <f t="shared" si="11"/>
        <v>KL.HNGM500</v>
      </c>
      <c r="B520" s="15" t="s">
        <v>759</v>
      </c>
      <c r="C520" s="15" t="s">
        <v>30</v>
      </c>
      <c r="D520" s="15" t="s">
        <v>31</v>
      </c>
      <c r="E520" s="17">
        <v>147000</v>
      </c>
      <c r="F520" s="17">
        <v>102173.36</v>
      </c>
      <c r="H520" s="39">
        <f t="shared" si="12"/>
        <v>-44826.64</v>
      </c>
      <c r="I520" s="41">
        <v>147000</v>
      </c>
      <c r="L520">
        <v>102173.36</v>
      </c>
    </row>
    <row r="521" spans="1:12" ht="16.5" x14ac:dyDescent="0.25">
      <c r="A521" s="15" t="str">
        <f>B521&amp;C521</f>
        <v>KL.HNGSG45G</v>
      </c>
      <c r="B521" s="15" t="s">
        <v>759</v>
      </c>
      <c r="C521" s="15" t="s">
        <v>681</v>
      </c>
      <c r="D521" s="15" t="s">
        <v>682</v>
      </c>
      <c r="E521" s="17">
        <v>9200</v>
      </c>
      <c r="F521" s="17">
        <v>8280</v>
      </c>
      <c r="H521" s="39">
        <f t="shared" si="12"/>
        <v>-920</v>
      </c>
      <c r="I521" s="41">
        <v>9200</v>
      </c>
      <c r="L521">
        <v>8280</v>
      </c>
    </row>
    <row r="522" spans="1:12" ht="16.5" x14ac:dyDescent="0.25">
      <c r="A522" s="15" t="str">
        <f t="shared" si="11"/>
        <v>KL.HNCC300</v>
      </c>
      <c r="B522" s="15" t="s">
        <v>759</v>
      </c>
      <c r="C522" s="15" t="s">
        <v>37</v>
      </c>
      <c r="D522" s="15" t="s">
        <v>38</v>
      </c>
      <c r="E522" s="16">
        <v>90741</v>
      </c>
      <c r="F522" s="16">
        <v>68310</v>
      </c>
      <c r="H522" s="39">
        <f t="shared" si="12"/>
        <v>-22431</v>
      </c>
      <c r="I522" s="41">
        <v>90741</v>
      </c>
      <c r="L522">
        <v>68310</v>
      </c>
    </row>
    <row r="523" spans="1:12" ht="16.5" x14ac:dyDescent="0.25">
      <c r="A523" s="15" t="str">
        <f t="shared" si="11"/>
        <v>KL.HNCGM300</v>
      </c>
      <c r="B523" s="15" t="s">
        <v>759</v>
      </c>
      <c r="C523" s="15" t="s">
        <v>27</v>
      </c>
      <c r="D523" s="15" t="s">
        <v>28</v>
      </c>
      <c r="E523" s="16">
        <v>96000</v>
      </c>
      <c r="F523" s="16">
        <v>67556.52</v>
      </c>
      <c r="H523" s="39">
        <f t="shared" si="12"/>
        <v>-28443.479999999996</v>
      </c>
      <c r="I523" s="41">
        <v>96000</v>
      </c>
      <c r="L523">
        <v>67556.52</v>
      </c>
    </row>
    <row r="524" spans="1:12" ht="16.5" x14ac:dyDescent="0.25">
      <c r="A524" s="15" t="str">
        <f t="shared" si="11"/>
        <v>KL.HNCGM500</v>
      </c>
      <c r="B524" s="15" t="s">
        <v>759</v>
      </c>
      <c r="C524" s="15" t="s">
        <v>542</v>
      </c>
      <c r="D524" s="15" t="s">
        <v>543</v>
      </c>
      <c r="E524" s="16">
        <v>147000</v>
      </c>
      <c r="F524" s="16">
        <v>109540.72</v>
      </c>
      <c r="H524" s="39">
        <f t="shared" si="12"/>
        <v>-37459.279999999999</v>
      </c>
      <c r="I524" s="41">
        <v>147000</v>
      </c>
      <c r="L524">
        <v>109540.72</v>
      </c>
    </row>
    <row r="525" spans="1:12" ht="16.5" x14ac:dyDescent="0.25">
      <c r="A525" s="15" t="str">
        <f t="shared" si="11"/>
        <v>KL.HNCGST150</v>
      </c>
      <c r="B525" s="15" t="s">
        <v>759</v>
      </c>
      <c r="C525" s="15" t="s">
        <v>563</v>
      </c>
      <c r="D525" s="15" t="s">
        <v>564</v>
      </c>
      <c r="E525" s="16">
        <v>22500</v>
      </c>
      <c r="F525" s="16">
        <v>20700</v>
      </c>
      <c r="H525" s="39">
        <f t="shared" si="12"/>
        <v>-1800</v>
      </c>
      <c r="I525" s="41">
        <v>22500</v>
      </c>
      <c r="L525">
        <v>20700</v>
      </c>
    </row>
    <row r="526" spans="1:12" ht="16.5" x14ac:dyDescent="0.25">
      <c r="A526" s="15" t="str">
        <f t="shared" ref="A526:A794" si="13">B526&amp;C526</f>
        <v>KL.HNCGST250</v>
      </c>
      <c r="B526" s="15" t="s">
        <v>759</v>
      </c>
      <c r="C526" s="15" t="s">
        <v>598</v>
      </c>
      <c r="D526" s="15" t="s">
        <v>599</v>
      </c>
      <c r="E526" s="16">
        <v>37500</v>
      </c>
      <c r="F526" s="16">
        <v>34500</v>
      </c>
      <c r="H526" s="39">
        <f t="shared" si="12"/>
        <v>-3000</v>
      </c>
      <c r="I526" s="41">
        <v>66000</v>
      </c>
      <c r="L526">
        <v>46168.36</v>
      </c>
    </row>
    <row r="527" spans="1:12" ht="16.5" x14ac:dyDescent="0.25">
      <c r="A527" s="15" t="str">
        <f t="shared" si="13"/>
        <v>KL.HNGTLX250G</v>
      </c>
      <c r="B527" s="15" t="s">
        <v>759</v>
      </c>
      <c r="C527" s="15" t="s">
        <v>32</v>
      </c>
      <c r="D527" s="15" t="s">
        <v>33</v>
      </c>
      <c r="E527" s="16">
        <v>66000</v>
      </c>
      <c r="F527" s="16">
        <v>46168.36</v>
      </c>
      <c r="H527" s="39">
        <f t="shared" ref="H527:H593" si="14">F527-E527</f>
        <v>-19831.64</v>
      </c>
      <c r="I527" s="41">
        <v>147000</v>
      </c>
      <c r="L527">
        <v>102677.52</v>
      </c>
    </row>
    <row r="528" spans="1:12" ht="16.5" x14ac:dyDescent="0.25">
      <c r="A528" s="15" t="str">
        <f t="shared" si="13"/>
        <v>KL.HNGXD500</v>
      </c>
      <c r="B528" s="15" t="s">
        <v>759</v>
      </c>
      <c r="C528" s="15" t="s">
        <v>52</v>
      </c>
      <c r="D528" s="15" t="s">
        <v>53</v>
      </c>
      <c r="E528" s="16">
        <v>147000</v>
      </c>
      <c r="F528" s="16">
        <v>102677.52</v>
      </c>
      <c r="H528" s="39">
        <f t="shared" si="14"/>
        <v>-44322.479999999996</v>
      </c>
      <c r="I528" s="41">
        <v>58333</v>
      </c>
      <c r="L528">
        <v>42320</v>
      </c>
    </row>
    <row r="529" spans="1:12" ht="16.5" x14ac:dyDescent="0.25">
      <c r="A529" s="15" t="str">
        <f t="shared" si="13"/>
        <v>KL.HNMNH250</v>
      </c>
      <c r="B529" s="15" t="s">
        <v>759</v>
      </c>
      <c r="C529" s="15" t="s">
        <v>48</v>
      </c>
      <c r="D529" s="15" t="s">
        <v>49</v>
      </c>
      <c r="E529" s="16">
        <v>58333</v>
      </c>
      <c r="F529" s="16">
        <v>42320</v>
      </c>
      <c r="H529" s="39">
        <f t="shared" si="14"/>
        <v>-16013</v>
      </c>
      <c r="I529" s="41">
        <v>73000</v>
      </c>
      <c r="L529">
        <v>51147.4</v>
      </c>
    </row>
    <row r="530" spans="1:12" ht="16.5" x14ac:dyDescent="0.25">
      <c r="A530" s="15" t="str">
        <f t="shared" si="13"/>
        <v>KL.HNTH200</v>
      </c>
      <c r="B530" s="15" t="s">
        <v>759</v>
      </c>
      <c r="C530" s="15" t="s">
        <v>34</v>
      </c>
      <c r="D530" s="15" t="s">
        <v>35</v>
      </c>
      <c r="E530" s="16">
        <v>73000</v>
      </c>
      <c r="F530" s="16">
        <v>51147.4</v>
      </c>
      <c r="H530" s="39">
        <f t="shared" si="14"/>
        <v>-21852.6</v>
      </c>
      <c r="I530" s="41">
        <v>21667</v>
      </c>
      <c r="L530">
        <v>19933.64</v>
      </c>
    </row>
    <row r="531" spans="1:12" ht="16.5" x14ac:dyDescent="0.25">
      <c r="A531" s="15" t="str">
        <f>B531&amp;C531</f>
        <v>KL.HNTHST150</v>
      </c>
      <c r="B531" s="15" t="s">
        <v>759</v>
      </c>
      <c r="C531" s="15" t="s">
        <v>565</v>
      </c>
      <c r="D531" s="15" t="s">
        <v>566</v>
      </c>
      <c r="E531" s="16">
        <v>21667</v>
      </c>
      <c r="F531" s="16">
        <v>19933.64</v>
      </c>
      <c r="H531" s="39">
        <f t="shared" si="14"/>
        <v>-1733.3600000000006</v>
      </c>
      <c r="I531" s="41">
        <v>59400</v>
      </c>
      <c r="L531">
        <v>45540</v>
      </c>
    </row>
    <row r="532" spans="1:12" ht="16.5" x14ac:dyDescent="0.25">
      <c r="A532" s="15" t="str">
        <f t="shared" si="13"/>
        <v>KL.HNGL250</v>
      </c>
      <c r="B532" s="15" t="s">
        <v>759</v>
      </c>
      <c r="C532" s="15" t="s">
        <v>44</v>
      </c>
      <c r="D532" s="15" t="s">
        <v>45</v>
      </c>
      <c r="E532" s="16">
        <v>59400</v>
      </c>
      <c r="F532" s="16">
        <v>45540</v>
      </c>
      <c r="H532" s="39">
        <f>F532-E532</f>
        <v>-13860</v>
      </c>
      <c r="I532" s="41">
        <v>59400</v>
      </c>
      <c r="L532">
        <v>45540</v>
      </c>
    </row>
    <row r="533" spans="1:12" ht="16.5" x14ac:dyDescent="0.25">
      <c r="A533" s="15" t="str">
        <f t="shared" si="13"/>
        <v>KL.HNGSG250</v>
      </c>
      <c r="B533" s="15" t="s">
        <v>759</v>
      </c>
      <c r="C533" s="15" t="s">
        <v>46</v>
      </c>
      <c r="D533" s="15" t="s">
        <v>47</v>
      </c>
      <c r="E533" s="16">
        <v>73431</v>
      </c>
      <c r="F533" s="16">
        <v>73431</v>
      </c>
      <c r="H533" s="39"/>
      <c r="I533" s="41"/>
    </row>
    <row r="534" spans="1:12" ht="16.5" x14ac:dyDescent="0.25">
      <c r="A534" s="15" t="str">
        <f t="shared" si="13"/>
        <v/>
      </c>
      <c r="B534" s="15"/>
      <c r="C534" s="15"/>
      <c r="D534" s="15"/>
      <c r="E534" s="16"/>
      <c r="F534" s="16"/>
      <c r="H534" s="39">
        <f t="shared" si="14"/>
        <v>0</v>
      </c>
      <c r="I534" s="41">
        <v>96000</v>
      </c>
      <c r="L534">
        <v>69759.45</v>
      </c>
    </row>
    <row r="535" spans="1:12" ht="16.5" x14ac:dyDescent="0.25">
      <c r="A535" s="15" t="str">
        <f t="shared" si="13"/>
        <v>KL.HN001CGM300</v>
      </c>
      <c r="B535" s="19" t="s">
        <v>760</v>
      </c>
      <c r="C535" s="19" t="s">
        <v>27</v>
      </c>
      <c r="D535" s="19" t="s">
        <v>28</v>
      </c>
      <c r="E535" s="16">
        <v>96000</v>
      </c>
      <c r="F535" s="16">
        <v>69759.45</v>
      </c>
      <c r="H535" s="39">
        <f t="shared" si="14"/>
        <v>-26240.550000000003</v>
      </c>
      <c r="I535" s="41">
        <v>147000</v>
      </c>
      <c r="L535">
        <v>106025.7</v>
      </c>
    </row>
    <row r="536" spans="1:12" ht="16.5" x14ac:dyDescent="0.25">
      <c r="A536" s="15" t="str">
        <f t="shared" si="13"/>
        <v>KL.HN001GXD500</v>
      </c>
      <c r="B536" s="19" t="s">
        <v>760</v>
      </c>
      <c r="C536" s="19" t="s">
        <v>52</v>
      </c>
      <c r="D536" s="19" t="s">
        <v>53</v>
      </c>
      <c r="E536" s="16">
        <v>147000</v>
      </c>
      <c r="F536" s="16">
        <v>106025.7</v>
      </c>
      <c r="H536" s="39">
        <f t="shared" si="14"/>
        <v>-40974.300000000003</v>
      </c>
      <c r="I536" s="41">
        <v>96000</v>
      </c>
      <c r="L536">
        <v>69759.45</v>
      </c>
    </row>
    <row r="537" spans="1:12" ht="16.5" x14ac:dyDescent="0.25">
      <c r="A537" s="15" t="str">
        <f t="shared" si="13"/>
        <v>KL.HN003CGM300</v>
      </c>
      <c r="B537" s="19" t="s">
        <v>761</v>
      </c>
      <c r="C537" s="19" t="s">
        <v>27</v>
      </c>
      <c r="D537" s="19" t="s">
        <v>28</v>
      </c>
      <c r="E537" s="16">
        <v>96000</v>
      </c>
      <c r="F537" s="16">
        <v>69759.45</v>
      </c>
      <c r="H537" s="39">
        <f t="shared" si="14"/>
        <v>-26240.550000000003</v>
      </c>
      <c r="I537" s="41">
        <v>147000</v>
      </c>
      <c r="L537">
        <v>105505.09999999999</v>
      </c>
    </row>
    <row r="538" spans="1:12" ht="16.5" x14ac:dyDescent="0.25">
      <c r="A538" s="15" t="str">
        <f t="shared" si="13"/>
        <v>KL.HN003GM500</v>
      </c>
      <c r="B538" s="19" t="s">
        <v>761</v>
      </c>
      <c r="C538" s="19" t="s">
        <v>30</v>
      </c>
      <c r="D538" s="19" t="s">
        <v>31</v>
      </c>
      <c r="E538" s="16">
        <v>147000</v>
      </c>
      <c r="F538" s="16">
        <v>105505.09999999999</v>
      </c>
      <c r="H538" s="39">
        <f t="shared" si="14"/>
        <v>-41494.900000000009</v>
      </c>
      <c r="I538" s="41">
        <v>147000</v>
      </c>
      <c r="L538">
        <v>106025.7</v>
      </c>
    </row>
    <row r="539" spans="1:12" ht="16.5" x14ac:dyDescent="0.25">
      <c r="A539" s="15" t="str">
        <f t="shared" si="13"/>
        <v>KL.HN003GXD500</v>
      </c>
      <c r="B539" s="19" t="s">
        <v>761</v>
      </c>
      <c r="C539" s="19" t="s">
        <v>52</v>
      </c>
      <c r="D539" s="19" t="s">
        <v>53</v>
      </c>
      <c r="E539" s="16">
        <v>147000</v>
      </c>
      <c r="F539" s="16">
        <v>106025.7</v>
      </c>
      <c r="H539" s="39">
        <f t="shared" si="14"/>
        <v>-40974.300000000003</v>
      </c>
      <c r="I539" s="41">
        <v>58333</v>
      </c>
      <c r="L539">
        <v>43700</v>
      </c>
    </row>
    <row r="540" spans="1:12" ht="16.5" x14ac:dyDescent="0.25">
      <c r="A540" s="15" t="str">
        <f t="shared" si="13"/>
        <v>KL.HN003MNH250</v>
      </c>
      <c r="B540" s="19" t="s">
        <v>761</v>
      </c>
      <c r="C540" s="19" t="s">
        <v>48</v>
      </c>
      <c r="D540" s="19" t="s">
        <v>49</v>
      </c>
      <c r="E540" s="16">
        <v>58333</v>
      </c>
      <c r="F540" s="16">
        <v>43700</v>
      </c>
      <c r="H540" s="39">
        <f t="shared" si="14"/>
        <v>-14633</v>
      </c>
      <c r="I540" s="41">
        <v>96000</v>
      </c>
      <c r="L540">
        <v>73431</v>
      </c>
    </row>
    <row r="541" spans="1:12" ht="16.5" x14ac:dyDescent="0.25">
      <c r="A541" s="15" t="str">
        <f t="shared" si="13"/>
        <v>KL.HN007CGM300</v>
      </c>
      <c r="B541" s="19" t="s">
        <v>762</v>
      </c>
      <c r="C541" s="19" t="s">
        <v>27</v>
      </c>
      <c r="D541" s="19" t="s">
        <v>28</v>
      </c>
      <c r="E541" s="16">
        <v>96000</v>
      </c>
      <c r="F541" s="16">
        <v>73431</v>
      </c>
      <c r="H541" s="39">
        <f t="shared" si="14"/>
        <v>-22569</v>
      </c>
      <c r="I541" s="41">
        <v>86111</v>
      </c>
      <c r="L541">
        <v>70950</v>
      </c>
    </row>
    <row r="542" spans="1:12" ht="16.5" x14ac:dyDescent="0.25">
      <c r="A542" s="15" t="str">
        <f t="shared" si="13"/>
        <v>KL.HN007CN300</v>
      </c>
      <c r="B542" s="19" t="s">
        <v>762</v>
      </c>
      <c r="C542" s="19" t="s">
        <v>39</v>
      </c>
      <c r="D542" s="19" t="s">
        <v>40</v>
      </c>
      <c r="E542" s="16">
        <v>86111</v>
      </c>
      <c r="F542" s="16">
        <v>70950</v>
      </c>
      <c r="H542" s="39">
        <f t="shared" si="14"/>
        <v>-15161</v>
      </c>
      <c r="I542" s="41">
        <v>147000</v>
      </c>
      <c r="L542">
        <v>111058</v>
      </c>
    </row>
    <row r="543" spans="1:12" ht="16.5" x14ac:dyDescent="0.25">
      <c r="A543" s="15" t="str">
        <f t="shared" si="13"/>
        <v>KL.HN007GM500</v>
      </c>
      <c r="B543" s="19" t="s">
        <v>762</v>
      </c>
      <c r="C543" s="19" t="s">
        <v>30</v>
      </c>
      <c r="D543" s="19" t="s">
        <v>31</v>
      </c>
      <c r="E543" s="16">
        <v>147000</v>
      </c>
      <c r="F543" s="16">
        <v>111058</v>
      </c>
      <c r="H543" s="39"/>
      <c r="I543" s="41"/>
    </row>
    <row r="544" spans="1:12" ht="16.5" x14ac:dyDescent="0.25">
      <c r="A544" s="15" t="str">
        <f t="shared" si="13"/>
        <v>KL.HN007CC300</v>
      </c>
      <c r="B544" s="19" t="s">
        <v>762</v>
      </c>
      <c r="C544" s="15" t="s">
        <v>37</v>
      </c>
      <c r="D544" s="15" t="s">
        <v>38</v>
      </c>
      <c r="E544" s="16">
        <v>90741</v>
      </c>
      <c r="F544" s="16">
        <v>68310</v>
      </c>
      <c r="H544" s="39">
        <f t="shared" si="14"/>
        <v>-22431</v>
      </c>
      <c r="I544" s="41">
        <v>66000</v>
      </c>
      <c r="L544">
        <v>50183</v>
      </c>
    </row>
    <row r="545" spans="1:12" ht="16.5" x14ac:dyDescent="0.25">
      <c r="A545" s="15" t="str">
        <f t="shared" si="13"/>
        <v>KL.HN007GTLX250G</v>
      </c>
      <c r="B545" s="19" t="s">
        <v>762</v>
      </c>
      <c r="C545" s="19" t="s">
        <v>32</v>
      </c>
      <c r="D545" s="19" t="s">
        <v>33</v>
      </c>
      <c r="E545" s="16">
        <v>66000</v>
      </c>
      <c r="F545" s="16">
        <v>50182</v>
      </c>
      <c r="H545" s="39">
        <f t="shared" si="14"/>
        <v>-15818</v>
      </c>
      <c r="I545" s="41">
        <v>58333</v>
      </c>
      <c r="L545">
        <v>46000</v>
      </c>
    </row>
    <row r="546" spans="1:12" ht="16.5" x14ac:dyDescent="0.25">
      <c r="A546" s="15" t="str">
        <f t="shared" si="13"/>
        <v>KL.HN007MNH250</v>
      </c>
      <c r="B546" s="19" t="s">
        <v>762</v>
      </c>
      <c r="C546" s="19" t="s">
        <v>48</v>
      </c>
      <c r="D546" s="19" t="s">
        <v>49</v>
      </c>
      <c r="E546" s="16">
        <v>58333</v>
      </c>
      <c r="F546" s="16">
        <v>46000</v>
      </c>
      <c r="H546" s="39">
        <f t="shared" si="14"/>
        <v>-12333</v>
      </c>
      <c r="I546" s="41">
        <v>96000</v>
      </c>
      <c r="L546">
        <v>73431</v>
      </c>
    </row>
    <row r="547" spans="1:12" ht="16.5" x14ac:dyDescent="0.25">
      <c r="A547" s="15" t="str">
        <f t="shared" si="13"/>
        <v>KL.HN008CGM300</v>
      </c>
      <c r="B547" s="19" t="s">
        <v>763</v>
      </c>
      <c r="C547" s="19" t="s">
        <v>27</v>
      </c>
      <c r="D547" s="19" t="s">
        <v>28</v>
      </c>
      <c r="E547" s="16">
        <v>96000</v>
      </c>
      <c r="F547" s="16">
        <v>73431</v>
      </c>
      <c r="H547" s="39">
        <f t="shared" si="14"/>
        <v>-22569</v>
      </c>
      <c r="I547" s="41">
        <v>147000</v>
      </c>
      <c r="L547">
        <v>119066</v>
      </c>
    </row>
    <row r="548" spans="1:12" ht="16.5" x14ac:dyDescent="0.25">
      <c r="A548" s="15" t="str">
        <f t="shared" si="13"/>
        <v>KL.HN008CGM500</v>
      </c>
      <c r="B548" s="19" t="s">
        <v>763</v>
      </c>
      <c r="C548" s="19" t="s">
        <v>542</v>
      </c>
      <c r="D548" s="19" t="s">
        <v>543</v>
      </c>
      <c r="E548" s="16">
        <v>147000</v>
      </c>
      <c r="F548" s="16">
        <v>119066</v>
      </c>
      <c r="H548" s="39">
        <f t="shared" si="14"/>
        <v>-27934</v>
      </c>
      <c r="I548" s="41">
        <v>90741</v>
      </c>
      <c r="L548">
        <v>70537.5</v>
      </c>
    </row>
    <row r="549" spans="1:12" ht="16.5" x14ac:dyDescent="0.25">
      <c r="A549" s="15" t="str">
        <f t="shared" si="13"/>
        <v>Kai MartCC300</v>
      </c>
      <c r="B549" s="19" t="s">
        <v>7679</v>
      </c>
      <c r="C549" s="19" t="s">
        <v>37</v>
      </c>
      <c r="D549" s="19" t="s">
        <v>38</v>
      </c>
      <c r="E549" s="16">
        <v>90741</v>
      </c>
      <c r="F549" s="16">
        <v>70537.5</v>
      </c>
      <c r="H549" s="39">
        <f t="shared" si="14"/>
        <v>-20203.5</v>
      </c>
      <c r="I549" s="41">
        <v>96000</v>
      </c>
      <c r="L549">
        <v>69759.45</v>
      </c>
    </row>
    <row r="550" spans="1:12" ht="16.5" x14ac:dyDescent="0.25">
      <c r="A550" s="15" t="str">
        <f t="shared" si="13"/>
        <v>Kai MartCGM300</v>
      </c>
      <c r="B550" s="137" t="s">
        <v>7679</v>
      </c>
      <c r="C550" s="19" t="s">
        <v>27</v>
      </c>
      <c r="D550" s="19" t="s">
        <v>28</v>
      </c>
      <c r="E550" s="16">
        <v>96000</v>
      </c>
      <c r="F550" s="16">
        <v>69759.45</v>
      </c>
      <c r="H550" s="39">
        <f t="shared" si="14"/>
        <v>-26240.550000000003</v>
      </c>
      <c r="I550" s="41">
        <v>22500</v>
      </c>
      <c r="L550">
        <v>21375</v>
      </c>
    </row>
    <row r="551" spans="1:12" ht="16.5" x14ac:dyDescent="0.25">
      <c r="A551" s="15" t="str">
        <f t="shared" si="13"/>
        <v>Kai MartCGST150</v>
      </c>
      <c r="B551" s="137" t="s">
        <v>7679</v>
      </c>
      <c r="C551" s="19" t="s">
        <v>563</v>
      </c>
      <c r="D551" s="19" t="s">
        <v>564</v>
      </c>
      <c r="E551" s="16">
        <v>22500</v>
      </c>
      <c r="F551" s="16">
        <v>21375</v>
      </c>
      <c r="H551" s="39">
        <f t="shared" si="14"/>
        <v>-1125</v>
      </c>
      <c r="I551" s="41">
        <v>147000</v>
      </c>
      <c r="L551">
        <v>105505.09999999999</v>
      </c>
    </row>
    <row r="552" spans="1:12" ht="16.5" x14ac:dyDescent="0.25">
      <c r="A552" s="15" t="str">
        <f t="shared" si="13"/>
        <v>Kai MartGM500</v>
      </c>
      <c r="B552" s="137" t="s">
        <v>7679</v>
      </c>
      <c r="C552" s="19" t="s">
        <v>30</v>
      </c>
      <c r="D552" s="19" t="s">
        <v>31</v>
      </c>
      <c r="E552" s="16">
        <v>147000</v>
      </c>
      <c r="F552" s="16">
        <v>105505.09999999999</v>
      </c>
      <c r="H552" s="39">
        <f t="shared" si="14"/>
        <v>-41494.900000000009</v>
      </c>
      <c r="I552" s="41">
        <v>66000</v>
      </c>
      <c r="L552">
        <v>47673.85</v>
      </c>
    </row>
    <row r="553" spans="1:12" ht="16.5" x14ac:dyDescent="0.25">
      <c r="A553" s="15" t="str">
        <f t="shared" si="13"/>
        <v>Kai MartGTLX250G</v>
      </c>
      <c r="B553" s="137" t="s">
        <v>7679</v>
      </c>
      <c r="C553" s="19" t="s">
        <v>32</v>
      </c>
      <c r="D553" s="19" t="s">
        <v>33</v>
      </c>
      <c r="E553" s="16">
        <v>66000</v>
      </c>
      <c r="F553" s="16">
        <v>47673.85</v>
      </c>
      <c r="H553" s="39">
        <f t="shared" si="14"/>
        <v>-18326.150000000001</v>
      </c>
      <c r="I553" s="41">
        <v>58333</v>
      </c>
      <c r="L553">
        <v>43700</v>
      </c>
    </row>
    <row r="554" spans="1:12" ht="16.5" x14ac:dyDescent="0.25">
      <c r="A554" s="15" t="str">
        <f t="shared" si="13"/>
        <v>Kai MartMNH250</v>
      </c>
      <c r="B554" s="137" t="s">
        <v>7679</v>
      </c>
      <c r="C554" s="19" t="s">
        <v>48</v>
      </c>
      <c r="D554" s="19" t="s">
        <v>49</v>
      </c>
      <c r="E554" s="16">
        <v>58333</v>
      </c>
      <c r="F554" s="16">
        <v>43700</v>
      </c>
      <c r="H554" s="39">
        <f t="shared" si="14"/>
        <v>-14633</v>
      </c>
      <c r="I554" s="41">
        <v>73000</v>
      </c>
      <c r="L554">
        <v>52815.25</v>
      </c>
    </row>
    <row r="555" spans="1:12" ht="16.5" x14ac:dyDescent="0.25">
      <c r="A555" s="15" t="str">
        <f t="shared" si="13"/>
        <v>Kai MartTH200</v>
      </c>
      <c r="B555" s="137" t="s">
        <v>7679</v>
      </c>
      <c r="C555" s="19" t="s">
        <v>34</v>
      </c>
      <c r="D555" s="19" t="s">
        <v>35</v>
      </c>
      <c r="E555" s="16">
        <v>73000</v>
      </c>
      <c r="F555" s="16">
        <v>52815.25</v>
      </c>
      <c r="H555" s="39">
        <f t="shared" si="14"/>
        <v>-20184.75</v>
      </c>
      <c r="I555" s="41">
        <v>21667</v>
      </c>
      <c r="L555">
        <v>20583.649999999998</v>
      </c>
    </row>
    <row r="556" spans="1:12" ht="16.5" x14ac:dyDescent="0.25">
      <c r="A556" s="15" t="str">
        <f t="shared" si="13"/>
        <v>Kai MartTHST150</v>
      </c>
      <c r="B556" s="137" t="s">
        <v>7679</v>
      </c>
      <c r="C556" s="19" t="s">
        <v>565</v>
      </c>
      <c r="D556" s="19" t="s">
        <v>566</v>
      </c>
      <c r="E556" s="16">
        <v>21667</v>
      </c>
      <c r="F556" s="16">
        <v>20583.649999999998</v>
      </c>
      <c r="H556" s="39">
        <f t="shared" si="14"/>
        <v>-1083.3500000000022</v>
      </c>
      <c r="I556" s="41">
        <v>96000</v>
      </c>
      <c r="L556">
        <v>96000</v>
      </c>
    </row>
    <row r="557" spans="1:12" ht="16.5" x14ac:dyDescent="0.25">
      <c r="A557" s="15" t="str">
        <f t="shared" si="13"/>
        <v>Kai MartCGM300</v>
      </c>
      <c r="B557" s="137" t="s">
        <v>7679</v>
      </c>
      <c r="C557" s="19" t="s">
        <v>27</v>
      </c>
      <c r="D557" s="19" t="s">
        <v>28</v>
      </c>
      <c r="E557" s="16">
        <v>96000</v>
      </c>
      <c r="F557" s="16">
        <v>96000</v>
      </c>
      <c r="H557" s="39">
        <f t="shared" si="14"/>
        <v>0</v>
      </c>
      <c r="I557" s="41">
        <v>147000</v>
      </c>
      <c r="L557">
        <v>147000</v>
      </c>
    </row>
    <row r="558" spans="1:12" ht="16.5" x14ac:dyDescent="0.25">
      <c r="A558" s="15" t="str">
        <f t="shared" si="13"/>
        <v>Kai MartGM500</v>
      </c>
      <c r="B558" s="137" t="s">
        <v>7679</v>
      </c>
      <c r="C558" s="19" t="s">
        <v>30</v>
      </c>
      <c r="D558" s="19" t="s">
        <v>31</v>
      </c>
      <c r="E558" s="16">
        <v>147000</v>
      </c>
      <c r="F558" s="16">
        <v>147000</v>
      </c>
      <c r="H558" s="39">
        <f t="shared" si="14"/>
        <v>0</v>
      </c>
      <c r="I558" s="41">
        <v>66000</v>
      </c>
      <c r="L558">
        <v>66000</v>
      </c>
    </row>
    <row r="559" spans="1:12" ht="16.5" x14ac:dyDescent="0.25">
      <c r="A559" s="15" t="str">
        <f t="shared" si="13"/>
        <v>Kai MartGTLX250G</v>
      </c>
      <c r="B559" s="137" t="s">
        <v>7679</v>
      </c>
      <c r="C559" s="19" t="s">
        <v>32</v>
      </c>
      <c r="D559" s="19" t="s">
        <v>33</v>
      </c>
      <c r="E559" s="16">
        <v>66000</v>
      </c>
      <c r="F559" s="16">
        <v>66000</v>
      </c>
      <c r="H559" s="39">
        <f t="shared" si="14"/>
        <v>0</v>
      </c>
      <c r="I559" s="41">
        <v>73000</v>
      </c>
      <c r="L559">
        <v>73000</v>
      </c>
    </row>
    <row r="560" spans="1:12" ht="16.5" x14ac:dyDescent="0.25">
      <c r="A560" s="15" t="str">
        <f t="shared" si="13"/>
        <v>Kai MartTH200</v>
      </c>
      <c r="B560" s="137" t="s">
        <v>7679</v>
      </c>
      <c r="C560" s="19" t="s">
        <v>34</v>
      </c>
      <c r="D560" s="19" t="s">
        <v>35</v>
      </c>
      <c r="E560" s="16">
        <v>73000</v>
      </c>
      <c r="F560" s="16">
        <v>73000</v>
      </c>
      <c r="H560" s="39">
        <f t="shared" si="14"/>
        <v>0</v>
      </c>
      <c r="I560" s="41">
        <v>96000</v>
      </c>
      <c r="L560">
        <v>96000</v>
      </c>
    </row>
    <row r="561" spans="1:12" ht="16.5" x14ac:dyDescent="0.25">
      <c r="A561" s="15" t="str">
        <f t="shared" si="13"/>
        <v>Kai MartCGM300</v>
      </c>
      <c r="B561" s="137" t="s">
        <v>7679</v>
      </c>
      <c r="C561" s="19" t="s">
        <v>27</v>
      </c>
      <c r="D561" s="19" t="s">
        <v>28</v>
      </c>
      <c r="E561" s="16">
        <v>96000</v>
      </c>
      <c r="F561" s="16">
        <v>96000</v>
      </c>
      <c r="H561" s="39">
        <f t="shared" si="14"/>
        <v>0</v>
      </c>
      <c r="I561" s="41">
        <v>147000</v>
      </c>
      <c r="L561">
        <v>147000</v>
      </c>
    </row>
    <row r="562" spans="1:12" ht="16.5" x14ac:dyDescent="0.25">
      <c r="A562" s="15" t="str">
        <f t="shared" si="13"/>
        <v>Kai MartGM500</v>
      </c>
      <c r="B562" s="137" t="s">
        <v>7679</v>
      </c>
      <c r="C562" s="19" t="s">
        <v>30</v>
      </c>
      <c r="D562" s="19" t="s">
        <v>31</v>
      </c>
      <c r="E562" s="16">
        <v>147000</v>
      </c>
      <c r="F562" s="16">
        <v>147000</v>
      </c>
      <c r="H562" s="39">
        <f t="shared" si="14"/>
        <v>0</v>
      </c>
      <c r="I562" s="41">
        <v>66000</v>
      </c>
      <c r="L562">
        <v>66000</v>
      </c>
    </row>
    <row r="563" spans="1:12" ht="16.5" x14ac:dyDescent="0.25">
      <c r="A563" s="15" t="str">
        <f t="shared" si="13"/>
        <v>Kai MartGTLX250G</v>
      </c>
      <c r="B563" s="137" t="s">
        <v>7679</v>
      </c>
      <c r="C563" s="19" t="s">
        <v>32</v>
      </c>
      <c r="D563" s="19" t="s">
        <v>33</v>
      </c>
      <c r="E563" s="16">
        <v>66000</v>
      </c>
      <c r="F563" s="16">
        <v>66000</v>
      </c>
      <c r="H563" s="39">
        <f t="shared" si="14"/>
        <v>0</v>
      </c>
      <c r="I563" s="41">
        <v>73000</v>
      </c>
      <c r="L563">
        <v>73000</v>
      </c>
    </row>
    <row r="564" spans="1:12" ht="16.5" x14ac:dyDescent="0.25">
      <c r="A564" s="15" t="str">
        <f t="shared" si="13"/>
        <v>Kai MartTH200</v>
      </c>
      <c r="B564" s="137" t="s">
        <v>7679</v>
      </c>
      <c r="C564" s="19" t="s">
        <v>34</v>
      </c>
      <c r="D564" s="19" t="s">
        <v>35</v>
      </c>
      <c r="E564" s="16">
        <v>73000</v>
      </c>
      <c r="F564" s="16">
        <v>73000</v>
      </c>
      <c r="H564" s="39">
        <f t="shared" si="14"/>
        <v>0</v>
      </c>
      <c r="I564" s="41">
        <v>96000</v>
      </c>
      <c r="L564">
        <v>68290.83</v>
      </c>
    </row>
    <row r="565" spans="1:12" ht="16.5" x14ac:dyDescent="0.25">
      <c r="A565" s="15" t="str">
        <f t="shared" si="13"/>
        <v>Kai MartCGM300</v>
      </c>
      <c r="B565" s="137" t="s">
        <v>7679</v>
      </c>
      <c r="C565" s="19" t="s">
        <v>27</v>
      </c>
      <c r="D565" s="19" t="s">
        <v>28</v>
      </c>
      <c r="E565" s="16">
        <v>96000</v>
      </c>
      <c r="F565" s="16">
        <v>68290.83</v>
      </c>
      <c r="H565" s="39">
        <f t="shared" si="14"/>
        <v>-27709.17</v>
      </c>
      <c r="I565" s="41">
        <v>147000</v>
      </c>
      <c r="L565">
        <v>103283.94</v>
      </c>
    </row>
    <row r="566" spans="1:12" ht="16.5" x14ac:dyDescent="0.25">
      <c r="A566" s="15" t="str">
        <f t="shared" si="13"/>
        <v>Kai MartGM500</v>
      </c>
      <c r="B566" s="137" t="s">
        <v>7679</v>
      </c>
      <c r="C566" s="19" t="s">
        <v>30</v>
      </c>
      <c r="D566" s="19" t="s">
        <v>31</v>
      </c>
      <c r="E566" s="16">
        <v>147000</v>
      </c>
      <c r="F566" s="16">
        <v>103283.94</v>
      </c>
      <c r="H566" s="39">
        <f t="shared" si="14"/>
        <v>-43716.06</v>
      </c>
      <c r="I566" s="41">
        <v>73000</v>
      </c>
      <c r="L566">
        <v>51703.350000000006</v>
      </c>
    </row>
    <row r="567" spans="1:12" ht="16.5" x14ac:dyDescent="0.25">
      <c r="A567" s="15" t="str">
        <f t="shared" si="13"/>
        <v>Kai MartTH200</v>
      </c>
      <c r="B567" s="137" t="s">
        <v>7679</v>
      </c>
      <c r="C567" s="19" t="s">
        <v>34</v>
      </c>
      <c r="D567" s="19" t="s">
        <v>35</v>
      </c>
      <c r="E567" s="16">
        <v>73000</v>
      </c>
      <c r="F567" s="16">
        <v>51703.350000000006</v>
      </c>
      <c r="H567" s="39">
        <f t="shared" si="14"/>
        <v>-21296.649999999994</v>
      </c>
      <c r="I567" s="41">
        <v>96000</v>
      </c>
      <c r="L567">
        <v>69759.45</v>
      </c>
    </row>
    <row r="568" spans="1:12" ht="16.5" x14ac:dyDescent="0.25">
      <c r="A568" s="15" t="str">
        <f t="shared" si="13"/>
        <v>Kai MartCGM300</v>
      </c>
      <c r="B568" s="137" t="s">
        <v>7679</v>
      </c>
      <c r="C568" s="19" t="s">
        <v>27</v>
      </c>
      <c r="D568" s="19" t="s">
        <v>28</v>
      </c>
      <c r="E568" s="16">
        <v>96000</v>
      </c>
      <c r="F568" s="16">
        <v>69759.45</v>
      </c>
      <c r="H568" s="39">
        <f t="shared" si="14"/>
        <v>-26240.550000000003</v>
      </c>
      <c r="I568" s="41">
        <v>90741</v>
      </c>
      <c r="L568">
        <v>70537.5</v>
      </c>
    </row>
    <row r="569" spans="1:12" ht="16.5" x14ac:dyDescent="0.25">
      <c r="A569" s="15" t="str">
        <f t="shared" si="13"/>
        <v>Kai MartCC300</v>
      </c>
      <c r="B569" s="137" t="s">
        <v>7679</v>
      </c>
      <c r="C569" s="19" t="s">
        <v>37</v>
      </c>
      <c r="D569" s="19" t="s">
        <v>38</v>
      </c>
      <c r="E569" s="16">
        <v>90741</v>
      </c>
      <c r="F569" s="16">
        <v>70537.5</v>
      </c>
      <c r="H569" s="39">
        <f t="shared" si="14"/>
        <v>-20203.5</v>
      </c>
      <c r="I569" s="41">
        <v>96000</v>
      </c>
      <c r="L569">
        <v>69759.45</v>
      </c>
    </row>
    <row r="570" spans="1:12" ht="16.5" x14ac:dyDescent="0.25">
      <c r="A570" s="15" t="str">
        <f t="shared" si="13"/>
        <v>Kai MartCGM300</v>
      </c>
      <c r="B570" s="137" t="s">
        <v>7679</v>
      </c>
      <c r="C570" s="19" t="s">
        <v>27</v>
      </c>
      <c r="D570" s="19" t="s">
        <v>28</v>
      </c>
      <c r="E570" s="16">
        <v>96000</v>
      </c>
      <c r="F570" s="16">
        <v>69759.45</v>
      </c>
      <c r="H570" s="39">
        <f t="shared" si="14"/>
        <v>-26240.550000000003</v>
      </c>
      <c r="I570" s="41">
        <v>86111</v>
      </c>
      <c r="L570">
        <v>67402.5</v>
      </c>
    </row>
    <row r="571" spans="1:12" ht="16.5" x14ac:dyDescent="0.25">
      <c r="A571" s="15" t="str">
        <f t="shared" si="13"/>
        <v>Kai MartCN300</v>
      </c>
      <c r="B571" s="137" t="s">
        <v>7679</v>
      </c>
      <c r="C571" s="19" t="s">
        <v>39</v>
      </c>
      <c r="D571" s="19" t="s">
        <v>40</v>
      </c>
      <c r="E571" s="16">
        <v>86111</v>
      </c>
      <c r="F571" s="16">
        <v>67402.5</v>
      </c>
      <c r="H571" s="39">
        <f t="shared" si="14"/>
        <v>-18708.5</v>
      </c>
      <c r="I571" s="41">
        <v>147000</v>
      </c>
      <c r="L571">
        <v>105505.09999999999</v>
      </c>
    </row>
    <row r="572" spans="1:12" ht="16.5" x14ac:dyDescent="0.25">
      <c r="A572" s="15" t="str">
        <f t="shared" si="13"/>
        <v>Kai MartGM500</v>
      </c>
      <c r="B572" s="137" t="s">
        <v>7679</v>
      </c>
      <c r="C572" s="19" t="s">
        <v>30</v>
      </c>
      <c r="D572" s="19" t="s">
        <v>31</v>
      </c>
      <c r="E572" s="17">
        <v>147000</v>
      </c>
      <c r="F572" s="17">
        <v>105505.09999999999</v>
      </c>
      <c r="H572" s="39">
        <f t="shared" si="14"/>
        <v>-41494.900000000009</v>
      </c>
      <c r="I572" s="41">
        <v>66000</v>
      </c>
      <c r="L572">
        <v>47673.85</v>
      </c>
    </row>
    <row r="573" spans="1:12" ht="16.5" x14ac:dyDescent="0.25">
      <c r="A573" s="15" t="str">
        <f t="shared" si="13"/>
        <v>Kai MartGTLX250G</v>
      </c>
      <c r="B573" s="137" t="s">
        <v>7679</v>
      </c>
      <c r="C573" s="19" t="s">
        <v>32</v>
      </c>
      <c r="D573" s="19" t="s">
        <v>33</v>
      </c>
      <c r="E573" s="17">
        <v>66000</v>
      </c>
      <c r="F573" s="17">
        <v>47673.85</v>
      </c>
      <c r="H573" s="39">
        <f t="shared" si="14"/>
        <v>-18326.150000000001</v>
      </c>
      <c r="I573" s="41">
        <v>147000</v>
      </c>
      <c r="L573">
        <v>106025.7</v>
      </c>
    </row>
    <row r="574" spans="1:12" ht="16.5" x14ac:dyDescent="0.25">
      <c r="A574" s="15" t="str">
        <f t="shared" si="13"/>
        <v>Kai MartGXD500</v>
      </c>
      <c r="B574" s="137" t="s">
        <v>7679</v>
      </c>
      <c r="C574" s="19" t="s">
        <v>52</v>
      </c>
      <c r="D574" s="19" t="s">
        <v>53</v>
      </c>
      <c r="E574" s="17">
        <v>147000</v>
      </c>
      <c r="F574" s="17">
        <v>106025.7</v>
      </c>
      <c r="H574" s="39">
        <f t="shared" si="14"/>
        <v>-40974.300000000003</v>
      </c>
      <c r="I574" s="41">
        <v>73000</v>
      </c>
      <c r="L574">
        <v>52815.25</v>
      </c>
    </row>
    <row r="575" spans="1:12" ht="16.5" x14ac:dyDescent="0.25">
      <c r="A575" s="15" t="str">
        <f t="shared" si="13"/>
        <v>Kai MartTH200</v>
      </c>
      <c r="B575" s="137" t="s">
        <v>7679</v>
      </c>
      <c r="C575" s="19" t="s">
        <v>34</v>
      </c>
      <c r="D575" s="19" t="s">
        <v>35</v>
      </c>
      <c r="E575" s="17">
        <v>73000</v>
      </c>
      <c r="F575" s="17">
        <v>52815.25</v>
      </c>
      <c r="H575" s="39">
        <f t="shared" si="14"/>
        <v>-20184.75</v>
      </c>
      <c r="I575" s="41">
        <v>96000</v>
      </c>
      <c r="L575">
        <v>67556.52</v>
      </c>
    </row>
    <row r="576" spans="1:12" ht="16.5" x14ac:dyDescent="0.25">
      <c r="A576" s="15" t="str">
        <f t="shared" si="13"/>
        <v>Kai MartCGM300</v>
      </c>
      <c r="B576" s="137" t="s">
        <v>7679</v>
      </c>
      <c r="C576" s="19" t="s">
        <v>27</v>
      </c>
      <c r="D576" s="19" t="s">
        <v>28</v>
      </c>
      <c r="E576" s="16">
        <v>96000</v>
      </c>
      <c r="F576" s="16">
        <v>67556.52</v>
      </c>
      <c r="H576" s="39">
        <f t="shared" si="14"/>
        <v>-28443.479999999996</v>
      </c>
      <c r="I576" s="41">
        <v>147000</v>
      </c>
      <c r="L576">
        <v>102173.36</v>
      </c>
    </row>
    <row r="577" spans="1:12" ht="16.5" x14ac:dyDescent="0.25">
      <c r="A577" s="15" t="str">
        <f t="shared" si="13"/>
        <v>Kai MartGM500</v>
      </c>
      <c r="B577" s="137" t="s">
        <v>7679</v>
      </c>
      <c r="C577" s="19" t="s">
        <v>30</v>
      </c>
      <c r="D577" s="19" t="s">
        <v>31</v>
      </c>
      <c r="E577" s="16">
        <v>147000</v>
      </c>
      <c r="F577" s="16">
        <v>102173.36</v>
      </c>
      <c r="H577" s="39">
        <f t="shared" si="14"/>
        <v>-44826.64</v>
      </c>
      <c r="I577" s="41">
        <v>90741</v>
      </c>
      <c r="L577">
        <v>90741</v>
      </c>
    </row>
    <row r="578" spans="1:12" ht="16.5" x14ac:dyDescent="0.25">
      <c r="A578" s="15" t="str">
        <f t="shared" si="13"/>
        <v>Kai MartCC300</v>
      </c>
      <c r="B578" s="137" t="s">
        <v>7679</v>
      </c>
      <c r="C578" s="19" t="s">
        <v>37</v>
      </c>
      <c r="D578" s="19" t="s">
        <v>38</v>
      </c>
      <c r="E578" s="16">
        <v>90741</v>
      </c>
      <c r="F578" s="16">
        <v>90741</v>
      </c>
      <c r="H578" s="39">
        <f t="shared" si="14"/>
        <v>0</v>
      </c>
      <c r="I578" s="41">
        <v>96000</v>
      </c>
      <c r="L578">
        <v>96000</v>
      </c>
    </row>
    <row r="579" spans="1:12" ht="16.5" x14ac:dyDescent="0.25">
      <c r="A579" s="15" t="str">
        <f t="shared" si="13"/>
        <v>Kai MartCGM300</v>
      </c>
      <c r="B579" s="137" t="s">
        <v>7679</v>
      </c>
      <c r="C579" s="19" t="s">
        <v>27</v>
      </c>
      <c r="D579" s="19" t="s">
        <v>28</v>
      </c>
      <c r="E579" s="16">
        <v>96000</v>
      </c>
      <c r="F579" s="16">
        <v>96000</v>
      </c>
      <c r="H579" s="39">
        <f t="shared" si="14"/>
        <v>0</v>
      </c>
      <c r="I579" s="41">
        <v>86111</v>
      </c>
      <c r="L579">
        <v>86111</v>
      </c>
    </row>
    <row r="580" spans="1:12" ht="16.5" x14ac:dyDescent="0.25">
      <c r="A580" s="15" t="str">
        <f t="shared" si="13"/>
        <v>Kai MartCN300</v>
      </c>
      <c r="B580" s="137" t="s">
        <v>7679</v>
      </c>
      <c r="C580" s="19" t="s">
        <v>39</v>
      </c>
      <c r="D580" s="19" t="s">
        <v>40</v>
      </c>
      <c r="E580" s="16">
        <v>86111</v>
      </c>
      <c r="F580" s="16">
        <v>86111</v>
      </c>
      <c r="H580" s="39">
        <f t="shared" si="14"/>
        <v>0</v>
      </c>
      <c r="I580" s="41">
        <v>147000</v>
      </c>
      <c r="L580">
        <v>147000</v>
      </c>
    </row>
    <row r="581" spans="1:12" ht="16.5" x14ac:dyDescent="0.25">
      <c r="A581" s="15" t="str">
        <f t="shared" si="13"/>
        <v>Kai MartGM500</v>
      </c>
      <c r="B581" s="137" t="s">
        <v>7679</v>
      </c>
      <c r="C581" s="19" t="s">
        <v>30</v>
      </c>
      <c r="D581" s="19" t="s">
        <v>31</v>
      </c>
      <c r="E581" s="16">
        <v>147000</v>
      </c>
      <c r="F581" s="16">
        <v>147000</v>
      </c>
      <c r="H581" s="39">
        <f t="shared" si="14"/>
        <v>0</v>
      </c>
      <c r="I581" s="41">
        <v>66000</v>
      </c>
      <c r="L581">
        <v>66000</v>
      </c>
    </row>
    <row r="582" spans="1:12" ht="16.5" x14ac:dyDescent="0.25">
      <c r="A582" s="15" t="str">
        <f t="shared" si="13"/>
        <v>Kai MartGTLX250G</v>
      </c>
      <c r="B582" s="137" t="s">
        <v>7679</v>
      </c>
      <c r="C582" s="19" t="s">
        <v>32</v>
      </c>
      <c r="D582" s="19" t="s">
        <v>33</v>
      </c>
      <c r="E582" s="16">
        <v>66000</v>
      </c>
      <c r="F582" s="16">
        <v>66000</v>
      </c>
      <c r="H582" s="39">
        <f t="shared" si="14"/>
        <v>0</v>
      </c>
      <c r="I582" s="41">
        <v>58333</v>
      </c>
      <c r="L582">
        <v>58333</v>
      </c>
    </row>
    <row r="583" spans="1:12" ht="16.5" x14ac:dyDescent="0.25">
      <c r="A583" s="15" t="str">
        <f t="shared" si="13"/>
        <v>Kai MartMNH250</v>
      </c>
      <c r="B583" s="137" t="s">
        <v>7679</v>
      </c>
      <c r="C583" s="19" t="s">
        <v>48</v>
      </c>
      <c r="D583" s="19" t="s">
        <v>49</v>
      </c>
      <c r="E583" s="16">
        <v>58333</v>
      </c>
      <c r="F583" s="16">
        <v>58333</v>
      </c>
      <c r="H583" s="39">
        <f t="shared" si="14"/>
        <v>0</v>
      </c>
      <c r="I583" s="41">
        <v>73000</v>
      </c>
      <c r="L583">
        <v>73000</v>
      </c>
    </row>
    <row r="584" spans="1:12" ht="16.5" x14ac:dyDescent="0.25">
      <c r="A584" s="15" t="str">
        <f t="shared" si="13"/>
        <v>Kai MartTH200</v>
      </c>
      <c r="B584" s="137" t="s">
        <v>7679</v>
      </c>
      <c r="C584" s="18" t="s">
        <v>34</v>
      </c>
      <c r="D584" s="18" t="s">
        <v>35</v>
      </c>
      <c r="E584" s="17">
        <v>73000</v>
      </c>
      <c r="F584" s="17">
        <v>73000</v>
      </c>
      <c r="H584" s="39">
        <f t="shared" si="14"/>
        <v>0</v>
      </c>
      <c r="I584" s="41">
        <v>96000</v>
      </c>
      <c r="L584">
        <v>69759.45</v>
      </c>
    </row>
    <row r="585" spans="1:12" ht="16.5" x14ac:dyDescent="0.25">
      <c r="A585" s="15" t="str">
        <f t="shared" si="13"/>
        <v>Kai MartCGM300</v>
      </c>
      <c r="B585" s="137" t="s">
        <v>7679</v>
      </c>
      <c r="C585" s="19" t="s">
        <v>27</v>
      </c>
      <c r="D585" s="19" t="s">
        <v>28</v>
      </c>
      <c r="E585" s="16">
        <v>96000</v>
      </c>
      <c r="F585" s="16">
        <v>69759.45</v>
      </c>
      <c r="H585" s="39">
        <f t="shared" si="14"/>
        <v>-26240.550000000003</v>
      </c>
      <c r="I585" s="41">
        <v>147000</v>
      </c>
      <c r="L585">
        <v>105505.09999999999</v>
      </c>
    </row>
    <row r="586" spans="1:12" ht="16.5" x14ac:dyDescent="0.25">
      <c r="A586" s="15" t="str">
        <f t="shared" si="13"/>
        <v>Kai MartGM500</v>
      </c>
      <c r="B586" s="137" t="s">
        <v>7679</v>
      </c>
      <c r="C586" s="19" t="s">
        <v>30</v>
      </c>
      <c r="D586" s="19" t="s">
        <v>31</v>
      </c>
      <c r="E586" s="16">
        <v>147000</v>
      </c>
      <c r="F586" s="16">
        <v>105505.09999999999</v>
      </c>
      <c r="H586" s="39">
        <f t="shared" si="14"/>
        <v>-41494.900000000009</v>
      </c>
      <c r="I586" s="41">
        <v>58333</v>
      </c>
      <c r="L586">
        <v>43700</v>
      </c>
    </row>
    <row r="587" spans="1:12" ht="16.5" x14ac:dyDescent="0.25">
      <c r="A587" s="15" t="str">
        <f t="shared" si="13"/>
        <v>Kai MartMNH250</v>
      </c>
      <c r="B587" s="137" t="s">
        <v>7679</v>
      </c>
      <c r="C587" s="18" t="s">
        <v>48</v>
      </c>
      <c r="D587" s="18" t="s">
        <v>49</v>
      </c>
      <c r="E587" s="17">
        <v>58333</v>
      </c>
      <c r="F587" s="17">
        <v>43700</v>
      </c>
      <c r="H587" s="39">
        <f t="shared" si="14"/>
        <v>-14633</v>
      </c>
      <c r="I587" s="41">
        <v>90741</v>
      </c>
      <c r="L587">
        <v>74250</v>
      </c>
    </row>
    <row r="588" spans="1:12" ht="16.5" x14ac:dyDescent="0.25">
      <c r="A588" s="15" t="str">
        <f t="shared" si="13"/>
        <v>Kai Martth200</v>
      </c>
      <c r="B588" s="137" t="s">
        <v>7679</v>
      </c>
      <c r="C588" s="18" t="s">
        <v>7149</v>
      </c>
      <c r="D588" s="18" t="s">
        <v>7196</v>
      </c>
      <c r="E588" s="16">
        <v>73000</v>
      </c>
      <c r="F588" s="16">
        <v>52815.25</v>
      </c>
      <c r="H588" s="39">
        <f t="shared" si="14"/>
        <v>-20184.75</v>
      </c>
      <c r="I588" s="41">
        <v>96000</v>
      </c>
      <c r="L588">
        <v>73431</v>
      </c>
    </row>
    <row r="589" spans="1:12" ht="16.5" x14ac:dyDescent="0.25">
      <c r="A589" s="15" t="str">
        <f t="shared" si="13"/>
        <v>Kai MartGTLX250G</v>
      </c>
      <c r="B589" s="137" t="s">
        <v>7679</v>
      </c>
      <c r="C589" s="18" t="s">
        <v>32</v>
      </c>
      <c r="D589" s="18" t="s">
        <v>7198</v>
      </c>
      <c r="E589" s="16">
        <v>66000</v>
      </c>
      <c r="F589" s="16">
        <v>47673.85</v>
      </c>
      <c r="H589" s="39">
        <f t="shared" si="14"/>
        <v>-18326.150000000001</v>
      </c>
      <c r="I589" s="41">
        <v>147000</v>
      </c>
      <c r="L589">
        <v>111058</v>
      </c>
    </row>
    <row r="590" spans="1:12" ht="16.5" x14ac:dyDescent="0.25">
      <c r="A590" s="15" t="str">
        <f t="shared" si="13"/>
        <v>Kai MartCC300</v>
      </c>
      <c r="B590" s="137" t="s">
        <v>7679</v>
      </c>
      <c r="C590" s="19" t="s">
        <v>37</v>
      </c>
      <c r="D590" s="19" t="s">
        <v>38</v>
      </c>
      <c r="E590" s="16">
        <v>90741</v>
      </c>
      <c r="F590" s="16">
        <v>74250</v>
      </c>
      <c r="H590" s="39">
        <f t="shared" si="14"/>
        <v>-16491</v>
      </c>
      <c r="I590" s="41">
        <v>66000</v>
      </c>
      <c r="L590">
        <v>50183</v>
      </c>
    </row>
    <row r="591" spans="1:12" ht="16.5" x14ac:dyDescent="0.25">
      <c r="A591" s="15" t="str">
        <f t="shared" si="13"/>
        <v>Kai MartCGM300</v>
      </c>
      <c r="B591" s="137" t="s">
        <v>7679</v>
      </c>
      <c r="C591" s="19" t="s">
        <v>27</v>
      </c>
      <c r="D591" s="19" t="s">
        <v>28</v>
      </c>
      <c r="E591" s="16">
        <v>96000</v>
      </c>
      <c r="F591" s="16">
        <v>73431</v>
      </c>
      <c r="H591" s="39">
        <f t="shared" si="14"/>
        <v>-22569</v>
      </c>
      <c r="I591" s="41">
        <v>147000</v>
      </c>
      <c r="L591">
        <v>111606</v>
      </c>
    </row>
    <row r="592" spans="1:12" ht="16.5" x14ac:dyDescent="0.25">
      <c r="A592" s="15" t="str">
        <f t="shared" si="13"/>
        <v>Kai MartGM500</v>
      </c>
      <c r="B592" s="137" t="s">
        <v>7679</v>
      </c>
      <c r="C592" s="19" t="s">
        <v>30</v>
      </c>
      <c r="D592" s="19" t="s">
        <v>31</v>
      </c>
      <c r="E592" s="16">
        <v>147000</v>
      </c>
      <c r="F592" s="16">
        <v>111058</v>
      </c>
      <c r="H592" s="39">
        <f t="shared" si="14"/>
        <v>-35942</v>
      </c>
      <c r="I592" s="41">
        <v>58333</v>
      </c>
      <c r="L592">
        <v>46000</v>
      </c>
    </row>
    <row r="593" spans="1:12" ht="16.5" x14ac:dyDescent="0.25">
      <c r="A593" s="15" t="str">
        <f t="shared" si="13"/>
        <v>Kai MartGTLX250G</v>
      </c>
      <c r="B593" s="137" t="s">
        <v>7679</v>
      </c>
      <c r="C593" s="19" t="s">
        <v>32</v>
      </c>
      <c r="D593" s="19" t="s">
        <v>33</v>
      </c>
      <c r="E593" s="16">
        <v>66000</v>
      </c>
      <c r="F593" s="16">
        <v>50182</v>
      </c>
      <c r="H593" s="39">
        <f t="shared" si="14"/>
        <v>-15818</v>
      </c>
      <c r="I593" s="41">
        <v>73000</v>
      </c>
      <c r="L593">
        <v>55595</v>
      </c>
    </row>
    <row r="594" spans="1:12" ht="16.5" x14ac:dyDescent="0.25">
      <c r="A594" s="15" t="str">
        <f t="shared" si="13"/>
        <v>Kai MartGXD500</v>
      </c>
      <c r="B594" s="137" t="s">
        <v>7679</v>
      </c>
      <c r="C594" s="19" t="s">
        <v>52</v>
      </c>
      <c r="D594" s="19" t="s">
        <v>53</v>
      </c>
      <c r="E594" s="16">
        <v>147000</v>
      </c>
      <c r="F594" s="16">
        <v>111606</v>
      </c>
      <c r="H594" s="39">
        <f t="shared" ref="H594:H663" si="15">F594-E594</f>
        <v>-35394</v>
      </c>
      <c r="I594" s="41">
        <v>96000</v>
      </c>
      <c r="L594">
        <v>67556.52</v>
      </c>
    </row>
    <row r="595" spans="1:12" ht="16.5" x14ac:dyDescent="0.25">
      <c r="A595" s="15" t="str">
        <f t="shared" si="13"/>
        <v>Kai MartMNH250</v>
      </c>
      <c r="B595" s="137" t="s">
        <v>7679</v>
      </c>
      <c r="C595" s="19" t="s">
        <v>48</v>
      </c>
      <c r="D595" s="19" t="s">
        <v>49</v>
      </c>
      <c r="E595" s="16">
        <v>58333</v>
      </c>
      <c r="F595" s="16">
        <v>46000</v>
      </c>
      <c r="H595" s="39">
        <f t="shared" si="15"/>
        <v>-12333</v>
      </c>
      <c r="I595" s="41">
        <v>59400</v>
      </c>
      <c r="L595">
        <v>45540</v>
      </c>
    </row>
    <row r="596" spans="1:12" ht="16.5" x14ac:dyDescent="0.25">
      <c r="A596" s="15" t="str">
        <f t="shared" si="13"/>
        <v>Kai MartTH200</v>
      </c>
      <c r="B596" s="137" t="s">
        <v>7679</v>
      </c>
      <c r="C596" s="19" t="s">
        <v>34</v>
      </c>
      <c r="D596" s="19" t="s">
        <v>35</v>
      </c>
      <c r="E596" s="16">
        <v>73000</v>
      </c>
      <c r="F596" s="16">
        <v>55595</v>
      </c>
      <c r="H596" s="39">
        <f t="shared" si="15"/>
        <v>-17405</v>
      </c>
      <c r="I596" s="41">
        <v>147000</v>
      </c>
      <c r="L596">
        <v>102173.36</v>
      </c>
    </row>
    <row r="597" spans="1:12" ht="16.5" x14ac:dyDescent="0.25">
      <c r="A597" s="15" t="str">
        <f t="shared" si="13"/>
        <v>Kai MartCGM300</v>
      </c>
      <c r="B597" s="137" t="s">
        <v>7679</v>
      </c>
      <c r="C597" s="19" t="s">
        <v>27</v>
      </c>
      <c r="D597" s="19" t="s">
        <v>28</v>
      </c>
      <c r="E597" s="16">
        <v>96000</v>
      </c>
      <c r="F597" s="16">
        <v>67556.52</v>
      </c>
      <c r="H597" s="39">
        <f t="shared" si="15"/>
        <v>-28443.479999999996</v>
      </c>
      <c r="I597" s="41">
        <v>66000</v>
      </c>
      <c r="L597">
        <v>46168.36</v>
      </c>
    </row>
    <row r="598" spans="1:12" ht="16.5" x14ac:dyDescent="0.25">
      <c r="A598" s="15" t="str">
        <f t="shared" si="13"/>
        <v>Kai MartGL250</v>
      </c>
      <c r="B598" s="137" t="s">
        <v>7679</v>
      </c>
      <c r="C598" s="19" t="s">
        <v>44</v>
      </c>
      <c r="D598" s="19" t="s">
        <v>45</v>
      </c>
      <c r="E598" s="16">
        <v>59400</v>
      </c>
      <c r="F598" s="16">
        <v>45540</v>
      </c>
      <c r="H598" s="39">
        <f t="shared" si="15"/>
        <v>-13860</v>
      </c>
      <c r="I598" s="41">
        <v>96000</v>
      </c>
      <c r="L598">
        <v>73431</v>
      </c>
    </row>
    <row r="599" spans="1:12" ht="16.5" x14ac:dyDescent="0.25">
      <c r="A599" s="15" t="str">
        <f t="shared" si="13"/>
        <v>Kai MartGM500</v>
      </c>
      <c r="B599" s="137" t="s">
        <v>7679</v>
      </c>
      <c r="C599" s="19" t="s">
        <v>30</v>
      </c>
      <c r="D599" s="19" t="s">
        <v>31</v>
      </c>
      <c r="E599" s="16">
        <v>147000</v>
      </c>
      <c r="F599" s="16">
        <v>102173.36</v>
      </c>
      <c r="H599" s="39">
        <f t="shared" si="15"/>
        <v>-44826.64</v>
      </c>
      <c r="I599" s="41">
        <v>147000</v>
      </c>
      <c r="L599">
        <v>111058</v>
      </c>
    </row>
    <row r="600" spans="1:12" ht="16.5" x14ac:dyDescent="0.25">
      <c r="A600" s="15" t="str">
        <f t="shared" si="13"/>
        <v>Kai MartGTLX250G</v>
      </c>
      <c r="B600" s="137" t="s">
        <v>7679</v>
      </c>
      <c r="C600" s="19" t="s">
        <v>32</v>
      </c>
      <c r="D600" s="19" t="s">
        <v>33</v>
      </c>
      <c r="E600" s="16">
        <v>66000</v>
      </c>
      <c r="F600" s="16">
        <v>46168.36</v>
      </c>
      <c r="H600" s="39">
        <f t="shared" si="15"/>
        <v>-19831.64</v>
      </c>
      <c r="I600" s="41">
        <v>66000</v>
      </c>
      <c r="L600">
        <v>50183</v>
      </c>
    </row>
    <row r="601" spans="1:12" ht="16.5" x14ac:dyDescent="0.25">
      <c r="A601" s="15" t="str">
        <f t="shared" si="13"/>
        <v>Kai MartCGM300</v>
      </c>
      <c r="B601" s="137" t="s">
        <v>7679</v>
      </c>
      <c r="C601" s="19" t="s">
        <v>27</v>
      </c>
      <c r="D601" s="19" t="s">
        <v>28</v>
      </c>
      <c r="E601" s="16">
        <v>96000</v>
      </c>
      <c r="F601" s="16">
        <v>73431</v>
      </c>
      <c r="H601" s="39">
        <f t="shared" si="15"/>
        <v>-22569</v>
      </c>
      <c r="I601" s="41">
        <v>73000</v>
      </c>
      <c r="L601">
        <v>55595</v>
      </c>
    </row>
    <row r="602" spans="1:12" ht="16.5" x14ac:dyDescent="0.25">
      <c r="A602" s="15" t="str">
        <f t="shared" si="13"/>
        <v>Kai MartGM500</v>
      </c>
      <c r="B602" s="137" t="s">
        <v>7679</v>
      </c>
      <c r="C602" s="19" t="s">
        <v>30</v>
      </c>
      <c r="D602" s="19" t="s">
        <v>31</v>
      </c>
      <c r="E602" s="16">
        <v>147000</v>
      </c>
      <c r="F602" s="16">
        <v>111058</v>
      </c>
      <c r="H602" s="39">
        <f t="shared" si="15"/>
        <v>-35942</v>
      </c>
      <c r="I602" s="41">
        <v>36111</v>
      </c>
      <c r="L602">
        <v>23321.55</v>
      </c>
    </row>
    <row r="603" spans="1:12" ht="16.5" x14ac:dyDescent="0.25">
      <c r="A603" s="15" t="str">
        <f t="shared" si="13"/>
        <v>Kai MartGTLX250G</v>
      </c>
      <c r="B603" s="137" t="s">
        <v>7679</v>
      </c>
      <c r="C603" s="19" t="s">
        <v>32</v>
      </c>
      <c r="D603" s="19" t="s">
        <v>33</v>
      </c>
      <c r="E603" s="16">
        <v>66000</v>
      </c>
      <c r="F603" s="16">
        <v>50182</v>
      </c>
      <c r="H603" s="39">
        <f t="shared" si="15"/>
        <v>-15818</v>
      </c>
      <c r="I603" s="41">
        <v>96000</v>
      </c>
      <c r="L603">
        <v>69759.45</v>
      </c>
    </row>
    <row r="604" spans="1:12" ht="16.5" x14ac:dyDescent="0.25">
      <c r="A604" s="15" t="str">
        <f t="shared" si="13"/>
        <v>Kai MartTH200</v>
      </c>
      <c r="B604" s="137" t="s">
        <v>7679</v>
      </c>
      <c r="C604" s="19" t="s">
        <v>34</v>
      </c>
      <c r="D604" s="19" t="s">
        <v>35</v>
      </c>
      <c r="E604" s="16">
        <v>73000</v>
      </c>
      <c r="F604" s="16">
        <v>55595</v>
      </c>
      <c r="H604" s="39">
        <f t="shared" si="15"/>
        <v>-17405</v>
      </c>
      <c r="I604" s="41">
        <v>147000</v>
      </c>
      <c r="L604">
        <v>105505.09999999999</v>
      </c>
    </row>
    <row r="605" spans="1:12" ht="16.5" x14ac:dyDescent="0.25">
      <c r="A605" s="15" t="str">
        <f t="shared" si="13"/>
        <v>Kai MartCGM100</v>
      </c>
      <c r="B605" s="137" t="s">
        <v>7679</v>
      </c>
      <c r="C605" s="19" t="s">
        <v>551</v>
      </c>
      <c r="D605" s="19" t="s">
        <v>552</v>
      </c>
      <c r="E605" s="16">
        <v>36111</v>
      </c>
      <c r="F605" s="16">
        <v>23321.55</v>
      </c>
      <c r="H605" s="39">
        <f t="shared" si="15"/>
        <v>-12789.45</v>
      </c>
      <c r="I605" s="41">
        <v>96000</v>
      </c>
      <c r="L605">
        <v>68290.83</v>
      </c>
    </row>
    <row r="606" spans="1:12" ht="16.5" x14ac:dyDescent="0.25">
      <c r="A606" s="15" t="str">
        <f t="shared" si="13"/>
        <v>Kai MartCGM300</v>
      </c>
      <c r="B606" s="137" t="s">
        <v>7679</v>
      </c>
      <c r="C606" s="19" t="s">
        <v>27</v>
      </c>
      <c r="D606" s="19" t="s">
        <v>28</v>
      </c>
      <c r="E606" s="16">
        <v>96000</v>
      </c>
      <c r="F606" s="16">
        <v>69759.45</v>
      </c>
      <c r="H606" s="39">
        <f t="shared" si="15"/>
        <v>-26240.550000000003</v>
      </c>
      <c r="I606" s="41">
        <v>66000</v>
      </c>
      <c r="L606">
        <v>46670.19</v>
      </c>
    </row>
    <row r="607" spans="1:12" ht="16.5" x14ac:dyDescent="0.25">
      <c r="A607" s="15" t="str">
        <f t="shared" si="13"/>
        <v>Kai MartGM500</v>
      </c>
      <c r="B607" s="137" t="s">
        <v>7679</v>
      </c>
      <c r="C607" s="19" t="s">
        <v>30</v>
      </c>
      <c r="D607" s="19" t="s">
        <v>31</v>
      </c>
      <c r="E607" s="16">
        <v>147000</v>
      </c>
      <c r="F607" s="16">
        <v>105505.09999999999</v>
      </c>
      <c r="H607" s="39">
        <f t="shared" si="15"/>
        <v>-41494.900000000009</v>
      </c>
      <c r="I607" s="41">
        <v>73000</v>
      </c>
      <c r="L607">
        <v>51703.350000000006</v>
      </c>
    </row>
    <row r="608" spans="1:12" ht="16.5" x14ac:dyDescent="0.25">
      <c r="A608" s="15" t="str">
        <f>B608&amp;C608</f>
        <v>Kai MartCGM300</v>
      </c>
      <c r="B608" s="137" t="s">
        <v>7679</v>
      </c>
      <c r="C608" s="19" t="s">
        <v>27</v>
      </c>
      <c r="D608" s="19" t="s">
        <v>28</v>
      </c>
      <c r="E608" s="16">
        <v>96000</v>
      </c>
      <c r="F608" s="16">
        <v>68290.83</v>
      </c>
      <c r="H608" s="39">
        <f>F608-E608</f>
        <v>-27709.17</v>
      </c>
      <c r="I608" s="41">
        <v>73000</v>
      </c>
      <c r="L608">
        <v>51703.350000000006</v>
      </c>
    </row>
    <row r="609" spans="1:12" ht="16.5" x14ac:dyDescent="0.25">
      <c r="A609" s="15" t="str">
        <f>B609&amp;C609</f>
        <v>Kai MartGTLX250G</v>
      </c>
      <c r="B609" s="137" t="s">
        <v>7679</v>
      </c>
      <c r="C609" s="19" t="s">
        <v>32</v>
      </c>
      <c r="D609" s="19" t="s">
        <v>33</v>
      </c>
      <c r="E609" s="16">
        <v>66000</v>
      </c>
      <c r="F609" s="16">
        <v>46670.19</v>
      </c>
      <c r="H609" s="39">
        <f t="shared" si="15"/>
        <v>-19329.809999999998</v>
      </c>
      <c r="I609" s="41">
        <v>96000</v>
      </c>
      <c r="L609">
        <v>69759.45</v>
      </c>
    </row>
    <row r="610" spans="1:12" ht="16.5" x14ac:dyDescent="0.25">
      <c r="A610" s="15" t="str">
        <f t="shared" si="13"/>
        <v>Kai MartTH200</v>
      </c>
      <c r="B610" s="137" t="s">
        <v>7679</v>
      </c>
      <c r="C610" s="19" t="s">
        <v>34</v>
      </c>
      <c r="D610" s="19" t="s">
        <v>35</v>
      </c>
      <c r="E610" s="16">
        <v>73000</v>
      </c>
      <c r="F610" s="16">
        <v>51703.350000000006</v>
      </c>
      <c r="H610" s="39">
        <f t="shared" si="15"/>
        <v>-21296.649999999994</v>
      </c>
      <c r="I610" s="41">
        <v>147000</v>
      </c>
      <c r="L610">
        <v>105505.09999999999</v>
      </c>
    </row>
    <row r="611" spans="1:12" ht="16.5" x14ac:dyDescent="0.25">
      <c r="A611" s="15" t="str">
        <f t="shared" si="13"/>
        <v>Kai MartMNH250</v>
      </c>
      <c r="B611" s="137" t="s">
        <v>7679</v>
      </c>
      <c r="C611" s="19" t="s">
        <v>48</v>
      </c>
      <c r="D611" s="19" t="s">
        <v>49</v>
      </c>
      <c r="E611" s="16">
        <v>46000</v>
      </c>
      <c r="F611" s="16">
        <v>46000</v>
      </c>
      <c r="H611" s="39">
        <f t="shared" si="15"/>
        <v>0</v>
      </c>
      <c r="I611" s="41">
        <v>90741</v>
      </c>
      <c r="L611">
        <v>70537.5</v>
      </c>
    </row>
    <row r="612" spans="1:12" ht="16.5" x14ac:dyDescent="0.25">
      <c r="A612" s="15" t="str">
        <f t="shared" si="13"/>
        <v>Kai MartCGM300</v>
      </c>
      <c r="B612" s="137" t="s">
        <v>7679</v>
      </c>
      <c r="C612" s="19" t="s">
        <v>27</v>
      </c>
      <c r="D612" s="19" t="s">
        <v>28</v>
      </c>
      <c r="E612" s="16">
        <v>96000</v>
      </c>
      <c r="F612" s="16">
        <v>69759.45</v>
      </c>
      <c r="H612" s="39">
        <f t="shared" si="15"/>
        <v>-26240.550000000003</v>
      </c>
      <c r="I612" s="41">
        <v>96000</v>
      </c>
      <c r="L612">
        <v>69759.45</v>
      </c>
    </row>
    <row r="613" spans="1:12" ht="16.5" x14ac:dyDescent="0.25">
      <c r="A613" s="15" t="str">
        <f t="shared" si="13"/>
        <v>Kai MartGM500</v>
      </c>
      <c r="B613" s="137" t="s">
        <v>7679</v>
      </c>
      <c r="C613" s="18" t="s">
        <v>30</v>
      </c>
      <c r="D613" s="18" t="s">
        <v>31</v>
      </c>
      <c r="E613" s="17">
        <v>147000</v>
      </c>
      <c r="F613" s="17">
        <v>105505.09999999999</v>
      </c>
      <c r="H613" s="39">
        <f t="shared" si="15"/>
        <v>-41494.900000000009</v>
      </c>
      <c r="I613" s="41">
        <v>86111</v>
      </c>
      <c r="L613">
        <v>67402.5</v>
      </c>
    </row>
    <row r="614" spans="1:12" ht="16.5" x14ac:dyDescent="0.25">
      <c r="A614" s="15" t="str">
        <f t="shared" si="13"/>
        <v>Kai MartCC300</v>
      </c>
      <c r="B614" s="137" t="s">
        <v>7679</v>
      </c>
      <c r="C614" s="18" t="s">
        <v>37</v>
      </c>
      <c r="D614" s="18" t="s">
        <v>38</v>
      </c>
      <c r="E614" s="17">
        <v>90741</v>
      </c>
      <c r="F614" s="17">
        <v>70537.5</v>
      </c>
      <c r="H614" s="39">
        <f t="shared" si="15"/>
        <v>-20203.5</v>
      </c>
      <c r="I614" s="41">
        <v>147000</v>
      </c>
      <c r="L614">
        <v>105505.09999999999</v>
      </c>
    </row>
    <row r="615" spans="1:12" ht="16.5" x14ac:dyDescent="0.25">
      <c r="A615" s="15" t="str">
        <f t="shared" si="13"/>
        <v>Kai MartCGM300</v>
      </c>
      <c r="B615" s="137" t="s">
        <v>7679</v>
      </c>
      <c r="C615" s="18" t="s">
        <v>27</v>
      </c>
      <c r="D615" s="18" t="s">
        <v>28</v>
      </c>
      <c r="E615" s="17">
        <v>96000</v>
      </c>
      <c r="F615" s="17">
        <v>69759.45</v>
      </c>
      <c r="H615" s="39">
        <f t="shared" si="15"/>
        <v>-26240.550000000003</v>
      </c>
      <c r="I615" s="41">
        <v>66000</v>
      </c>
      <c r="L615">
        <v>47673.85</v>
      </c>
    </row>
    <row r="616" spans="1:12" ht="16.5" x14ac:dyDescent="0.25">
      <c r="A616" s="15" t="str">
        <f t="shared" si="13"/>
        <v>Kai MartCN300</v>
      </c>
      <c r="B616" s="137" t="s">
        <v>7679</v>
      </c>
      <c r="C616" s="19" t="s">
        <v>39</v>
      </c>
      <c r="D616" s="19" t="s">
        <v>40</v>
      </c>
      <c r="E616" s="16">
        <v>86111</v>
      </c>
      <c r="F616" s="16">
        <v>67402.5</v>
      </c>
      <c r="H616" s="39">
        <f t="shared" si="15"/>
        <v>-18708.5</v>
      </c>
      <c r="I616" s="41">
        <v>58333</v>
      </c>
      <c r="L616">
        <v>43700</v>
      </c>
    </row>
    <row r="617" spans="1:12" ht="16.5" x14ac:dyDescent="0.25">
      <c r="A617" s="15" t="str">
        <f t="shared" si="13"/>
        <v>Kai MartGM500</v>
      </c>
      <c r="B617" s="137" t="s">
        <v>7679</v>
      </c>
      <c r="C617" s="19" t="s">
        <v>30</v>
      </c>
      <c r="D617" s="19" t="s">
        <v>31</v>
      </c>
      <c r="E617" s="16">
        <v>147000</v>
      </c>
      <c r="F617" s="16">
        <v>105505.09999999999</v>
      </c>
      <c r="H617" s="39">
        <f t="shared" si="15"/>
        <v>-41494.900000000009</v>
      </c>
      <c r="I617" s="41">
        <v>73000</v>
      </c>
      <c r="L617">
        <v>52815.25</v>
      </c>
    </row>
    <row r="618" spans="1:12" ht="16.5" x14ac:dyDescent="0.25">
      <c r="A618" s="15" t="str">
        <f t="shared" si="13"/>
        <v>Kai MartGTLX250G</v>
      </c>
      <c r="B618" s="137" t="s">
        <v>7679</v>
      </c>
      <c r="C618" s="19" t="s">
        <v>32</v>
      </c>
      <c r="D618" s="19" t="s">
        <v>33</v>
      </c>
      <c r="E618" s="16">
        <v>66000</v>
      </c>
      <c r="F618" s="16">
        <v>47673.85</v>
      </c>
      <c r="H618" s="39">
        <f t="shared" si="15"/>
        <v>-18326.150000000001</v>
      </c>
      <c r="I618" s="41">
        <v>90741</v>
      </c>
      <c r="L618">
        <v>70537.5</v>
      </c>
    </row>
    <row r="619" spans="1:12" ht="16.5" x14ac:dyDescent="0.25">
      <c r="A619" s="15" t="str">
        <f t="shared" si="13"/>
        <v>Kai MartMNH250</v>
      </c>
      <c r="B619" s="137" t="s">
        <v>7679</v>
      </c>
      <c r="C619" s="18" t="s">
        <v>48</v>
      </c>
      <c r="D619" s="18" t="s">
        <v>49</v>
      </c>
      <c r="E619" s="17">
        <v>58333</v>
      </c>
      <c r="F619" s="17">
        <v>43700</v>
      </c>
      <c r="H619" s="39">
        <f t="shared" si="15"/>
        <v>-14633</v>
      </c>
      <c r="I619" s="41">
        <v>96000</v>
      </c>
      <c r="L619">
        <v>69759.45</v>
      </c>
    </row>
    <row r="620" spans="1:12" ht="16.5" x14ac:dyDescent="0.25">
      <c r="A620" s="15" t="str">
        <f t="shared" si="13"/>
        <v>Kai MartTH200</v>
      </c>
      <c r="B620" s="137" t="s">
        <v>7679</v>
      </c>
      <c r="C620" s="18" t="s">
        <v>34</v>
      </c>
      <c r="D620" s="18" t="s">
        <v>35</v>
      </c>
      <c r="E620" s="17">
        <v>73000</v>
      </c>
      <c r="F620" s="17">
        <v>52815.25</v>
      </c>
      <c r="H620" s="39">
        <f t="shared" si="15"/>
        <v>-20184.75</v>
      </c>
      <c r="I620" s="41">
        <v>22500</v>
      </c>
      <c r="L620">
        <v>21375</v>
      </c>
    </row>
    <row r="621" spans="1:12" ht="16.5" x14ac:dyDescent="0.25">
      <c r="A621" s="15" t="str">
        <f t="shared" si="13"/>
        <v>Kai Martthst150</v>
      </c>
      <c r="B621" s="137" t="s">
        <v>7679</v>
      </c>
      <c r="C621" s="18" t="s">
        <v>7185</v>
      </c>
      <c r="D621" s="18" t="s">
        <v>7199</v>
      </c>
      <c r="E621" s="16">
        <v>21667</v>
      </c>
      <c r="F621" s="16">
        <v>20583.649999999998</v>
      </c>
      <c r="H621" s="39">
        <f t="shared" si="15"/>
        <v>-1083.3500000000022</v>
      </c>
      <c r="I621" s="41">
        <v>147000</v>
      </c>
      <c r="L621">
        <v>105505.09999999999</v>
      </c>
    </row>
    <row r="622" spans="1:12" ht="16.5" x14ac:dyDescent="0.25">
      <c r="A622" s="15" t="str">
        <f>B622&amp;C622</f>
        <v>Kai Martcgst150</v>
      </c>
      <c r="B622" s="137" t="s">
        <v>7679</v>
      </c>
      <c r="C622" s="18" t="s">
        <v>7184</v>
      </c>
      <c r="D622" s="18" t="s">
        <v>7200</v>
      </c>
      <c r="E622" s="16">
        <v>22500</v>
      </c>
      <c r="F622" s="16">
        <v>21375</v>
      </c>
      <c r="H622" s="39">
        <f t="shared" si="15"/>
        <v>-1125</v>
      </c>
      <c r="I622" s="41">
        <v>66000</v>
      </c>
      <c r="L622">
        <v>47673.85</v>
      </c>
    </row>
    <row r="623" spans="1:12" ht="16.5" x14ac:dyDescent="0.25">
      <c r="A623" s="15" t="str">
        <f>B623&amp;C623</f>
        <v>Kai Martcgm100</v>
      </c>
      <c r="B623" s="137" t="s">
        <v>7679</v>
      </c>
      <c r="C623" s="18" t="s">
        <v>7183</v>
      </c>
      <c r="D623" s="18" t="s">
        <v>7197</v>
      </c>
      <c r="E623" s="16">
        <v>36111</v>
      </c>
      <c r="F623" s="16">
        <v>24549</v>
      </c>
      <c r="H623" s="39"/>
      <c r="I623" s="41"/>
    </row>
    <row r="624" spans="1:12" ht="16.5" x14ac:dyDescent="0.25">
      <c r="A624" s="15" t="str">
        <f>B624&amp;C624</f>
        <v>Kai Martcgm100</v>
      </c>
      <c r="B624" s="137" t="s">
        <v>7679</v>
      </c>
      <c r="C624" s="18" t="s">
        <v>7183</v>
      </c>
      <c r="D624" s="18" t="s">
        <v>7197</v>
      </c>
      <c r="E624" s="16">
        <v>36111</v>
      </c>
      <c r="F624" s="16">
        <v>24549</v>
      </c>
      <c r="H624" s="39"/>
      <c r="I624" s="41"/>
    </row>
    <row r="625" spans="1:12" ht="16.5" x14ac:dyDescent="0.25">
      <c r="A625" s="15" t="str">
        <f t="shared" si="13"/>
        <v>Kai MartCC300</v>
      </c>
      <c r="B625" s="137" t="s">
        <v>7679</v>
      </c>
      <c r="C625" s="19" t="s">
        <v>37</v>
      </c>
      <c r="D625" s="19" t="s">
        <v>38</v>
      </c>
      <c r="E625" s="16">
        <v>90741</v>
      </c>
      <c r="F625" s="16">
        <v>70537.5</v>
      </c>
      <c r="H625" s="39">
        <f t="shared" si="15"/>
        <v>-20203.5</v>
      </c>
      <c r="I625" s="41">
        <v>58333</v>
      </c>
      <c r="L625">
        <v>43700</v>
      </c>
    </row>
    <row r="626" spans="1:12" ht="16.5" x14ac:dyDescent="0.25">
      <c r="A626" s="15" t="str">
        <f t="shared" si="13"/>
        <v>Kai MartCGM300</v>
      </c>
      <c r="B626" s="137" t="s">
        <v>7679</v>
      </c>
      <c r="C626" s="19" t="s">
        <v>27</v>
      </c>
      <c r="D626" s="19" t="s">
        <v>28</v>
      </c>
      <c r="E626" s="16">
        <v>96000</v>
      </c>
      <c r="F626" s="16">
        <v>69759.45</v>
      </c>
      <c r="H626" s="39">
        <f t="shared" si="15"/>
        <v>-26240.550000000003</v>
      </c>
      <c r="I626" s="41">
        <v>73000</v>
      </c>
      <c r="L626">
        <v>52815.25</v>
      </c>
    </row>
    <row r="627" spans="1:12" ht="16.5" x14ac:dyDescent="0.25">
      <c r="A627" s="15" t="str">
        <f t="shared" si="13"/>
        <v>Kai MartCGST150</v>
      </c>
      <c r="B627" s="137" t="s">
        <v>7679</v>
      </c>
      <c r="C627" s="19" t="s">
        <v>563</v>
      </c>
      <c r="D627" s="19" t="s">
        <v>564</v>
      </c>
      <c r="E627" s="16">
        <v>22500</v>
      </c>
      <c r="F627" s="16">
        <v>21375</v>
      </c>
      <c r="H627" s="39">
        <f t="shared" si="15"/>
        <v>-1125</v>
      </c>
      <c r="I627" s="41">
        <v>21667</v>
      </c>
      <c r="L627">
        <v>20583.649999999998</v>
      </c>
    </row>
    <row r="628" spans="1:12" ht="16.5" x14ac:dyDescent="0.25">
      <c r="A628" s="15" t="str">
        <f t="shared" si="13"/>
        <v>Kai MartGM500</v>
      </c>
      <c r="B628" s="137" t="s">
        <v>7679</v>
      </c>
      <c r="C628" s="19" t="s">
        <v>30</v>
      </c>
      <c r="D628" s="19" t="s">
        <v>31</v>
      </c>
      <c r="E628" s="16">
        <v>147000</v>
      </c>
      <c r="F628" s="16">
        <v>105505.09999999999</v>
      </c>
      <c r="H628" s="39">
        <f t="shared" si="15"/>
        <v>-41494.900000000009</v>
      </c>
      <c r="I628" s="41">
        <v>96000</v>
      </c>
      <c r="L628">
        <v>68290.83</v>
      </c>
    </row>
    <row r="629" spans="1:12" ht="16.5" x14ac:dyDescent="0.25">
      <c r="A629" s="15" t="str">
        <f t="shared" si="13"/>
        <v>Kai MartGTLX250G</v>
      </c>
      <c r="B629" s="137" t="s">
        <v>7679</v>
      </c>
      <c r="C629" s="19" t="s">
        <v>32</v>
      </c>
      <c r="D629" s="19" t="s">
        <v>33</v>
      </c>
      <c r="E629" s="16">
        <v>66000</v>
      </c>
      <c r="F629" s="16">
        <v>47673.85</v>
      </c>
      <c r="H629" s="39">
        <f t="shared" si="15"/>
        <v>-18326.150000000001</v>
      </c>
      <c r="I629" s="41">
        <v>147000</v>
      </c>
      <c r="L629">
        <v>103283.94</v>
      </c>
    </row>
    <row r="630" spans="1:12" ht="16.5" x14ac:dyDescent="0.25">
      <c r="A630" s="15" t="str">
        <f t="shared" si="13"/>
        <v>Kai MartMNH250</v>
      </c>
      <c r="B630" s="137" t="s">
        <v>7679</v>
      </c>
      <c r="C630" s="19" t="s">
        <v>48</v>
      </c>
      <c r="D630" s="19" t="s">
        <v>49</v>
      </c>
      <c r="E630" s="16">
        <v>58333</v>
      </c>
      <c r="F630" s="16">
        <v>43700</v>
      </c>
      <c r="H630" s="39">
        <f t="shared" si="15"/>
        <v>-14633</v>
      </c>
      <c r="I630" s="41">
        <v>96000</v>
      </c>
      <c r="L630">
        <v>69759.45</v>
      </c>
    </row>
    <row r="631" spans="1:12" ht="16.5" x14ac:dyDescent="0.25">
      <c r="A631" s="15" t="str">
        <f t="shared" si="13"/>
        <v>Kai MartTH200</v>
      </c>
      <c r="B631" s="137" t="s">
        <v>7679</v>
      </c>
      <c r="C631" s="19" t="s">
        <v>34</v>
      </c>
      <c r="D631" s="19" t="s">
        <v>35</v>
      </c>
      <c r="E631" s="16">
        <v>73000</v>
      </c>
      <c r="F631" s="16">
        <v>52815.25</v>
      </c>
      <c r="H631" s="39">
        <f t="shared" si="15"/>
        <v>-20184.75</v>
      </c>
      <c r="I631" s="41">
        <v>86111</v>
      </c>
      <c r="L631">
        <v>67402.5</v>
      </c>
    </row>
    <row r="632" spans="1:12" ht="16.5" x14ac:dyDescent="0.25">
      <c r="A632" s="15" t="str">
        <f t="shared" si="13"/>
        <v>Kai MartTHST150</v>
      </c>
      <c r="B632" s="137" t="s">
        <v>7679</v>
      </c>
      <c r="C632" s="19" t="s">
        <v>565</v>
      </c>
      <c r="D632" s="19" t="s">
        <v>566</v>
      </c>
      <c r="E632" s="16">
        <v>21667</v>
      </c>
      <c r="F632" s="16">
        <v>20583.649999999998</v>
      </c>
      <c r="H632" s="39">
        <f t="shared" si="15"/>
        <v>-1083.3500000000022</v>
      </c>
      <c r="I632" s="41">
        <v>147000</v>
      </c>
      <c r="L632">
        <v>105505.09999999999</v>
      </c>
    </row>
    <row r="633" spans="1:12" ht="16.5" x14ac:dyDescent="0.25">
      <c r="A633" s="15" t="str">
        <f t="shared" si="13"/>
        <v>Kai MartCGM300</v>
      </c>
      <c r="B633" s="137" t="s">
        <v>7679</v>
      </c>
      <c r="C633" s="19" t="s">
        <v>27</v>
      </c>
      <c r="D633" s="19" t="s">
        <v>28</v>
      </c>
      <c r="E633" s="16">
        <v>96000</v>
      </c>
      <c r="F633" s="16">
        <v>68290.83</v>
      </c>
      <c r="H633" s="39">
        <f t="shared" si="15"/>
        <v>-27709.17</v>
      </c>
      <c r="I633" s="41">
        <v>66000</v>
      </c>
      <c r="L633">
        <v>47673.85</v>
      </c>
    </row>
    <row r="634" spans="1:12" ht="16.5" x14ac:dyDescent="0.25">
      <c r="A634" s="15" t="str">
        <f t="shared" si="13"/>
        <v>Kai MartGM500</v>
      </c>
      <c r="B634" s="137" t="s">
        <v>7679</v>
      </c>
      <c r="C634" s="19" t="s">
        <v>30</v>
      </c>
      <c r="D634" s="19" t="s">
        <v>31</v>
      </c>
      <c r="E634" s="16">
        <v>147000</v>
      </c>
      <c r="F634" s="16">
        <v>103283.94</v>
      </c>
      <c r="H634" s="39">
        <f t="shared" si="15"/>
        <v>-43716.06</v>
      </c>
      <c r="I634" s="41">
        <v>58333</v>
      </c>
      <c r="L634">
        <v>43700</v>
      </c>
    </row>
    <row r="635" spans="1:12" ht="16.5" x14ac:dyDescent="0.25">
      <c r="A635" s="15" t="str">
        <f t="shared" si="13"/>
        <v>Kai MartCGM300</v>
      </c>
      <c r="B635" s="137" t="s">
        <v>7679</v>
      </c>
      <c r="C635" s="19" t="s">
        <v>27</v>
      </c>
      <c r="D635" s="19" t="s">
        <v>28</v>
      </c>
      <c r="E635" s="16">
        <v>96000</v>
      </c>
      <c r="F635" s="16">
        <v>69759.45</v>
      </c>
      <c r="H635" s="39">
        <f t="shared" si="15"/>
        <v>-26240.550000000003</v>
      </c>
      <c r="I635" s="41">
        <v>73000</v>
      </c>
      <c r="L635">
        <v>52815.25</v>
      </c>
    </row>
    <row r="636" spans="1:12" ht="16.5" x14ac:dyDescent="0.25">
      <c r="A636" s="15" t="str">
        <f t="shared" si="13"/>
        <v>Kai MartCN300</v>
      </c>
      <c r="B636" s="137" t="s">
        <v>7679</v>
      </c>
      <c r="C636" s="19" t="s">
        <v>39</v>
      </c>
      <c r="D636" s="19" t="s">
        <v>40</v>
      </c>
      <c r="E636" s="16">
        <v>86111</v>
      </c>
      <c r="F636" s="16">
        <v>67402.5</v>
      </c>
      <c r="H636" s="39">
        <f t="shared" si="15"/>
        <v>-18708.5</v>
      </c>
      <c r="I636" s="41">
        <v>36111</v>
      </c>
      <c r="L636">
        <v>24549</v>
      </c>
    </row>
    <row r="637" spans="1:12" ht="16.5" x14ac:dyDescent="0.25">
      <c r="A637" s="15" t="str">
        <f t="shared" si="13"/>
        <v>Kai MartGM500</v>
      </c>
      <c r="B637" s="137" t="s">
        <v>7679</v>
      </c>
      <c r="C637" s="19" t="s">
        <v>30</v>
      </c>
      <c r="D637" s="19" t="s">
        <v>31</v>
      </c>
      <c r="E637" s="16">
        <v>147000</v>
      </c>
      <c r="F637" s="16">
        <v>105505.09999999999</v>
      </c>
      <c r="H637" s="39">
        <f t="shared" si="15"/>
        <v>-41494.900000000009</v>
      </c>
      <c r="I637" s="41">
        <v>96000</v>
      </c>
      <c r="L637">
        <v>73431</v>
      </c>
    </row>
    <row r="638" spans="1:12" ht="16.5" x14ac:dyDescent="0.25">
      <c r="A638" s="15" t="str">
        <f t="shared" si="13"/>
        <v>Kai MartGTLX250G</v>
      </c>
      <c r="B638" s="137" t="s">
        <v>7679</v>
      </c>
      <c r="C638" s="19" t="s">
        <v>32</v>
      </c>
      <c r="D638" s="19" t="s">
        <v>33</v>
      </c>
      <c r="E638" s="16">
        <v>66000</v>
      </c>
      <c r="F638" s="16">
        <v>47673.85</v>
      </c>
      <c r="H638" s="39">
        <f t="shared" si="15"/>
        <v>-18326.150000000001</v>
      </c>
      <c r="I638" s="41">
        <v>59400</v>
      </c>
      <c r="L638">
        <v>49500</v>
      </c>
    </row>
    <row r="639" spans="1:12" ht="16.5" x14ac:dyDescent="0.25">
      <c r="A639" s="15" t="str">
        <f t="shared" si="13"/>
        <v>Kai MartMNH250</v>
      </c>
      <c r="B639" s="137" t="s">
        <v>7679</v>
      </c>
      <c r="C639" s="19" t="s">
        <v>48</v>
      </c>
      <c r="D639" s="19" t="s">
        <v>49</v>
      </c>
      <c r="E639" s="16">
        <v>58333</v>
      </c>
      <c r="F639" s="16">
        <v>43700</v>
      </c>
      <c r="H639" s="39">
        <f t="shared" si="15"/>
        <v>-14633</v>
      </c>
      <c r="I639" s="41">
        <v>147000</v>
      </c>
      <c r="L639">
        <v>111058</v>
      </c>
    </row>
    <row r="640" spans="1:12" ht="16.5" x14ac:dyDescent="0.25">
      <c r="A640" s="15" t="str">
        <f t="shared" si="13"/>
        <v>Kai MartTH200</v>
      </c>
      <c r="B640" s="137" t="s">
        <v>7679</v>
      </c>
      <c r="C640" s="19" t="s">
        <v>34</v>
      </c>
      <c r="D640" s="19" t="s">
        <v>35</v>
      </c>
      <c r="E640" s="16">
        <v>73000</v>
      </c>
      <c r="F640" s="16">
        <v>52815.25</v>
      </c>
      <c r="H640" s="39">
        <f t="shared" si="15"/>
        <v>-20184.75</v>
      </c>
      <c r="I640" s="41">
        <v>66000</v>
      </c>
      <c r="L640">
        <v>50183</v>
      </c>
    </row>
    <row r="641" spans="1:12" ht="16.5" x14ac:dyDescent="0.25">
      <c r="A641" s="15" t="str">
        <f t="shared" si="13"/>
        <v>Kai MartCGM100</v>
      </c>
      <c r="B641" s="137" t="s">
        <v>7679</v>
      </c>
      <c r="C641" s="19" t="s">
        <v>551</v>
      </c>
      <c r="D641" s="19" t="s">
        <v>552</v>
      </c>
      <c r="E641" s="16">
        <v>36111</v>
      </c>
      <c r="F641" s="16">
        <v>24549</v>
      </c>
      <c r="H641" s="39">
        <f t="shared" si="15"/>
        <v>-11562</v>
      </c>
      <c r="I641" s="41">
        <v>58333</v>
      </c>
      <c r="L641">
        <v>46000</v>
      </c>
    </row>
    <row r="642" spans="1:12" ht="16.5" x14ac:dyDescent="0.25">
      <c r="A642" s="15" t="str">
        <f t="shared" si="13"/>
        <v>Kai MartCGM300</v>
      </c>
      <c r="B642" s="137" t="s">
        <v>7679</v>
      </c>
      <c r="C642" s="19" t="s">
        <v>27</v>
      </c>
      <c r="D642" s="19" t="s">
        <v>28</v>
      </c>
      <c r="E642" s="16">
        <v>96000</v>
      </c>
      <c r="F642" s="16">
        <v>73431</v>
      </c>
      <c r="H642" s="39">
        <f t="shared" si="15"/>
        <v>-22569</v>
      </c>
      <c r="I642" s="41">
        <v>73000</v>
      </c>
      <c r="L642">
        <v>55595</v>
      </c>
    </row>
    <row r="643" spans="1:12" ht="16.5" x14ac:dyDescent="0.25">
      <c r="A643" s="15" t="str">
        <f t="shared" si="13"/>
        <v>Kai MartGL250</v>
      </c>
      <c r="B643" s="137" t="s">
        <v>7679</v>
      </c>
      <c r="C643" s="19" t="s">
        <v>44</v>
      </c>
      <c r="D643" s="19" t="s">
        <v>45</v>
      </c>
      <c r="E643" s="16">
        <v>59400</v>
      </c>
      <c r="F643" s="16">
        <v>49500</v>
      </c>
      <c r="H643" s="39">
        <f>F643-E643</f>
        <v>-9900</v>
      </c>
      <c r="I643" s="41">
        <v>73000</v>
      </c>
      <c r="L643">
        <v>55595</v>
      </c>
    </row>
    <row r="644" spans="1:12" ht="16.5" x14ac:dyDescent="0.25">
      <c r="A644" s="15" t="str">
        <f t="shared" si="13"/>
        <v>Kai MartGM500</v>
      </c>
      <c r="B644" s="137" t="s">
        <v>7679</v>
      </c>
      <c r="C644" s="19" t="s">
        <v>30</v>
      </c>
      <c r="D644" s="19" t="s">
        <v>31</v>
      </c>
      <c r="E644" s="16">
        <v>147000</v>
      </c>
      <c r="F644" s="16">
        <v>111058</v>
      </c>
      <c r="H644" s="39">
        <f>F644-E644</f>
        <v>-35942</v>
      </c>
      <c r="I644" s="41">
        <v>73000</v>
      </c>
      <c r="L644">
        <v>55595</v>
      </c>
    </row>
    <row r="645" spans="1:12" ht="16.5" x14ac:dyDescent="0.25">
      <c r="A645" s="15" t="str">
        <f t="shared" si="13"/>
        <v>Kai MartGTLX250G</v>
      </c>
      <c r="B645" s="137" t="s">
        <v>7679</v>
      </c>
      <c r="C645" s="19" t="s">
        <v>32</v>
      </c>
      <c r="D645" s="19" t="s">
        <v>33</v>
      </c>
      <c r="E645" s="16">
        <v>66000</v>
      </c>
      <c r="F645" s="16">
        <v>50182</v>
      </c>
      <c r="H645" s="39">
        <f t="shared" si="15"/>
        <v>-15818</v>
      </c>
      <c r="I645" s="41">
        <v>90741</v>
      </c>
      <c r="L645">
        <v>70537.5</v>
      </c>
    </row>
    <row r="646" spans="1:12" ht="16.5" x14ac:dyDescent="0.25">
      <c r="A646" s="15" t="str">
        <f t="shared" si="13"/>
        <v>Kai MartMNH250</v>
      </c>
      <c r="B646" s="137" t="s">
        <v>7679</v>
      </c>
      <c r="C646" s="19" t="s">
        <v>48</v>
      </c>
      <c r="D646" s="19" t="s">
        <v>49</v>
      </c>
      <c r="E646" s="16">
        <v>58333</v>
      </c>
      <c r="F646" s="16">
        <v>46000</v>
      </c>
      <c r="H646" s="39">
        <f t="shared" si="15"/>
        <v>-12333</v>
      </c>
      <c r="I646" s="41">
        <v>96000</v>
      </c>
      <c r="L646">
        <v>69759.45</v>
      </c>
    </row>
    <row r="647" spans="1:12" ht="16.5" x14ac:dyDescent="0.25">
      <c r="A647" s="15" t="str">
        <f t="shared" si="13"/>
        <v>Kai MartTH200</v>
      </c>
      <c r="B647" s="137" t="s">
        <v>7679</v>
      </c>
      <c r="C647" s="19" t="s">
        <v>34</v>
      </c>
      <c r="D647" s="19" t="s">
        <v>35</v>
      </c>
      <c r="E647" s="16">
        <v>73000</v>
      </c>
      <c r="F647" s="16">
        <v>55595</v>
      </c>
      <c r="H647" s="39">
        <f t="shared" si="15"/>
        <v>-17405</v>
      </c>
      <c r="I647" s="41">
        <v>147000</v>
      </c>
      <c r="L647">
        <v>105505.09999999999</v>
      </c>
    </row>
    <row r="648" spans="1:12" ht="16.5" x14ac:dyDescent="0.25">
      <c r="A648" s="15" t="str">
        <f t="shared" si="13"/>
        <v>Kai MartCC300</v>
      </c>
      <c r="B648" s="137" t="s">
        <v>7679</v>
      </c>
      <c r="C648" s="19" t="s">
        <v>37</v>
      </c>
      <c r="D648" s="19" t="s">
        <v>38</v>
      </c>
      <c r="E648" s="17">
        <v>90741</v>
      </c>
      <c r="F648" s="17">
        <v>70537.5</v>
      </c>
      <c r="H648" s="39">
        <f t="shared" si="15"/>
        <v>-20203.5</v>
      </c>
      <c r="I648" s="41">
        <v>66000</v>
      </c>
      <c r="L648">
        <v>47673.85</v>
      </c>
    </row>
    <row r="649" spans="1:12" ht="16.5" x14ac:dyDescent="0.25">
      <c r="A649" s="15" t="str">
        <f t="shared" si="13"/>
        <v>Kai MartCGST150</v>
      </c>
      <c r="B649" s="137" t="s">
        <v>7679</v>
      </c>
      <c r="C649" s="19" t="s">
        <v>563</v>
      </c>
      <c r="D649" s="19" t="s">
        <v>564</v>
      </c>
      <c r="E649" s="17">
        <v>22500</v>
      </c>
      <c r="F649" s="17">
        <v>21375</v>
      </c>
      <c r="H649" s="39">
        <f t="shared" si="15"/>
        <v>-1125</v>
      </c>
      <c r="I649" s="41">
        <v>58333</v>
      </c>
      <c r="L649">
        <v>43700</v>
      </c>
    </row>
    <row r="650" spans="1:12" ht="16.5" x14ac:dyDescent="0.25">
      <c r="A650" s="15" t="str">
        <f t="shared" si="13"/>
        <v>Kai MartCC300</v>
      </c>
      <c r="B650" s="137" t="s">
        <v>7679</v>
      </c>
      <c r="C650" s="19" t="s">
        <v>37</v>
      </c>
      <c r="D650" s="19" t="s">
        <v>38</v>
      </c>
      <c r="E650" s="16">
        <v>90741</v>
      </c>
      <c r="F650" s="16">
        <v>70537.5</v>
      </c>
      <c r="H650" s="39">
        <f t="shared" si="15"/>
        <v>-20203.5</v>
      </c>
      <c r="I650" s="41">
        <v>73000</v>
      </c>
      <c r="L650">
        <v>52815.25</v>
      </c>
    </row>
    <row r="651" spans="1:12" ht="16.5" x14ac:dyDescent="0.25">
      <c r="A651" s="15" t="str">
        <f t="shared" si="13"/>
        <v>Kai MartCGM300</v>
      </c>
      <c r="B651" s="137" t="s">
        <v>7679</v>
      </c>
      <c r="C651" s="19" t="s">
        <v>27</v>
      </c>
      <c r="D651" s="19" t="s">
        <v>28</v>
      </c>
      <c r="E651" s="16">
        <v>96000</v>
      </c>
      <c r="F651" s="16">
        <v>69759.45</v>
      </c>
      <c r="H651" s="39">
        <f t="shared" si="15"/>
        <v>-26240.550000000003</v>
      </c>
      <c r="I651" s="41">
        <v>96000</v>
      </c>
      <c r="L651">
        <v>69759.45</v>
      </c>
    </row>
    <row r="652" spans="1:12" ht="16.5" x14ac:dyDescent="0.25">
      <c r="A652" s="15" t="str">
        <f t="shared" si="13"/>
        <v>Kai MartGM500</v>
      </c>
      <c r="B652" s="137" t="s">
        <v>7679</v>
      </c>
      <c r="C652" s="19" t="s">
        <v>30</v>
      </c>
      <c r="D652" s="19" t="s">
        <v>31</v>
      </c>
      <c r="E652" s="16">
        <v>147000</v>
      </c>
      <c r="F652" s="16">
        <v>105505.09999999999</v>
      </c>
      <c r="H652" s="39">
        <f t="shared" si="15"/>
        <v>-41494.900000000009</v>
      </c>
      <c r="I652" s="41">
        <v>96000</v>
      </c>
      <c r="L652">
        <v>69759.45</v>
      </c>
    </row>
    <row r="653" spans="1:12" ht="16.5" x14ac:dyDescent="0.25">
      <c r="A653" s="15" t="str">
        <f t="shared" si="13"/>
        <v>Kai MartGTLX250G</v>
      </c>
      <c r="B653" s="137" t="s">
        <v>7679</v>
      </c>
      <c r="C653" s="19" t="s">
        <v>32</v>
      </c>
      <c r="D653" s="19" t="s">
        <v>33</v>
      </c>
      <c r="E653" s="16">
        <v>66000</v>
      </c>
      <c r="F653" s="16">
        <v>47673.85</v>
      </c>
      <c r="H653" s="39">
        <f t="shared" si="15"/>
        <v>-18326.150000000001</v>
      </c>
      <c r="I653" s="41">
        <v>86111</v>
      </c>
      <c r="L653">
        <v>67402.5</v>
      </c>
    </row>
    <row r="654" spans="1:12" ht="16.5" x14ac:dyDescent="0.25">
      <c r="A654" s="15" t="str">
        <f t="shared" si="13"/>
        <v>Kai MartMNH250</v>
      </c>
      <c r="B654" s="137" t="s">
        <v>7679</v>
      </c>
      <c r="C654" s="19" t="s">
        <v>48</v>
      </c>
      <c r="D654" s="19" t="s">
        <v>49</v>
      </c>
      <c r="E654" s="16">
        <v>58333</v>
      </c>
      <c r="F654" s="16">
        <v>43700</v>
      </c>
      <c r="H654" s="39">
        <f t="shared" si="15"/>
        <v>-14633</v>
      </c>
      <c r="I654" s="41">
        <v>147000</v>
      </c>
      <c r="L654">
        <v>105505.09999999999</v>
      </c>
    </row>
    <row r="655" spans="1:12" ht="16.5" x14ac:dyDescent="0.25">
      <c r="A655" s="15" t="str">
        <f>B655&amp;C655</f>
        <v>Kai MartTH200</v>
      </c>
      <c r="B655" s="137" t="s">
        <v>7679</v>
      </c>
      <c r="C655" s="19" t="s">
        <v>34</v>
      </c>
      <c r="D655" s="19" t="s">
        <v>35</v>
      </c>
      <c r="E655" s="16">
        <v>73000</v>
      </c>
      <c r="F655" s="16">
        <v>52815.25</v>
      </c>
      <c r="H655" s="39">
        <f t="shared" si="15"/>
        <v>-20184.75</v>
      </c>
      <c r="I655" s="41">
        <v>96000</v>
      </c>
      <c r="L655">
        <v>69759.45</v>
      </c>
    </row>
    <row r="656" spans="1:12" ht="16.5" x14ac:dyDescent="0.25">
      <c r="A656" s="15" t="str">
        <f>B656&amp;C656</f>
        <v>Kai Martcgm100</v>
      </c>
      <c r="B656" s="137" t="s">
        <v>7679</v>
      </c>
      <c r="C656" s="19" t="s">
        <v>7183</v>
      </c>
      <c r="D656" s="18" t="s">
        <v>7197</v>
      </c>
      <c r="E656" s="16">
        <v>36111</v>
      </c>
      <c r="F656" s="16">
        <v>24549</v>
      </c>
      <c r="H656" s="39"/>
      <c r="I656" s="41"/>
    </row>
    <row r="657" spans="1:12" ht="16.5" x14ac:dyDescent="0.25">
      <c r="A657" s="15" t="str">
        <f t="shared" si="13"/>
        <v>Kai MartCGM300</v>
      </c>
      <c r="B657" s="137" t="s">
        <v>7679</v>
      </c>
      <c r="C657" s="19" t="s">
        <v>27</v>
      </c>
      <c r="D657" s="19" t="s">
        <v>28</v>
      </c>
      <c r="E657" s="16">
        <v>96000</v>
      </c>
      <c r="F657" s="16">
        <v>69759.45</v>
      </c>
      <c r="H657" s="39">
        <f t="shared" si="15"/>
        <v>-26240.550000000003</v>
      </c>
      <c r="I657" s="41">
        <v>147000</v>
      </c>
      <c r="L657">
        <v>105505.09999999999</v>
      </c>
    </row>
    <row r="658" spans="1:12" ht="16.5" x14ac:dyDescent="0.25">
      <c r="A658" s="15" t="str">
        <f t="shared" si="13"/>
        <v>Kai MartCGM300</v>
      </c>
      <c r="B658" s="137" t="s">
        <v>7679</v>
      </c>
      <c r="C658" s="19" t="s">
        <v>27</v>
      </c>
      <c r="D658" s="19" t="s">
        <v>28</v>
      </c>
      <c r="E658" s="16">
        <v>96000</v>
      </c>
      <c r="F658" s="16">
        <v>69759.45</v>
      </c>
      <c r="H658" s="39">
        <f t="shared" si="15"/>
        <v>-26240.550000000003</v>
      </c>
      <c r="I658" s="41">
        <v>66000</v>
      </c>
      <c r="L658">
        <v>47673.85</v>
      </c>
    </row>
    <row r="659" spans="1:12" ht="16.5" x14ac:dyDescent="0.25">
      <c r="A659" s="15" t="str">
        <f t="shared" si="13"/>
        <v>Kai MartCN300</v>
      </c>
      <c r="B659" s="137" t="s">
        <v>7679</v>
      </c>
      <c r="C659" s="19" t="s">
        <v>39</v>
      </c>
      <c r="D659" s="19" t="s">
        <v>40</v>
      </c>
      <c r="E659" s="16">
        <v>86111</v>
      </c>
      <c r="F659" s="16">
        <v>67402.5</v>
      </c>
      <c r="H659" s="39">
        <f t="shared" si="15"/>
        <v>-18708.5</v>
      </c>
      <c r="I659" s="41">
        <v>73000</v>
      </c>
      <c r="L659">
        <v>52815.25</v>
      </c>
    </row>
    <row r="660" spans="1:12" ht="16.5" x14ac:dyDescent="0.25">
      <c r="A660" s="15" t="str">
        <f t="shared" si="13"/>
        <v>Kai MartGM500</v>
      </c>
      <c r="B660" s="137" t="s">
        <v>7679</v>
      </c>
      <c r="C660" s="19" t="s">
        <v>30</v>
      </c>
      <c r="D660" s="19" t="s">
        <v>31</v>
      </c>
      <c r="E660" s="16">
        <v>147000</v>
      </c>
      <c r="F660" s="16">
        <v>105505.09999999999</v>
      </c>
      <c r="H660" s="39">
        <f t="shared" si="15"/>
        <v>-41494.900000000009</v>
      </c>
      <c r="I660" s="41">
        <v>96000</v>
      </c>
      <c r="L660">
        <v>69759.45</v>
      </c>
    </row>
    <row r="661" spans="1:12" ht="16.5" x14ac:dyDescent="0.25">
      <c r="A661" s="15" t="str">
        <f t="shared" si="13"/>
        <v>Kai MartCGM300</v>
      </c>
      <c r="B661" s="137" t="s">
        <v>7679</v>
      </c>
      <c r="C661" s="19" t="s">
        <v>27</v>
      </c>
      <c r="D661" s="19" t="s">
        <v>28</v>
      </c>
      <c r="E661" s="16">
        <v>96000</v>
      </c>
      <c r="F661" s="16">
        <v>69759.45</v>
      </c>
      <c r="H661" s="39">
        <f t="shared" si="15"/>
        <v>-26240.550000000003</v>
      </c>
      <c r="I661" s="41">
        <v>147000</v>
      </c>
      <c r="L661">
        <v>105505.09999999999</v>
      </c>
    </row>
    <row r="662" spans="1:12" ht="16.5" x14ac:dyDescent="0.25">
      <c r="A662" s="15" t="str">
        <f t="shared" si="13"/>
        <v>Kai MartGM500</v>
      </c>
      <c r="B662" s="137" t="s">
        <v>7679</v>
      </c>
      <c r="C662" s="19" t="s">
        <v>30</v>
      </c>
      <c r="D662" s="19" t="s">
        <v>31</v>
      </c>
      <c r="E662" s="16">
        <v>147000</v>
      </c>
      <c r="F662" s="16">
        <v>105505.09999999999</v>
      </c>
      <c r="H662" s="39">
        <f t="shared" si="15"/>
        <v>-41494.900000000009</v>
      </c>
      <c r="I662" s="41">
        <v>96000</v>
      </c>
      <c r="L662">
        <v>69759.45</v>
      </c>
    </row>
    <row r="663" spans="1:12" ht="16.5" x14ac:dyDescent="0.25">
      <c r="A663" s="15" t="str">
        <f t="shared" si="13"/>
        <v>Kai MartGTLX250G</v>
      </c>
      <c r="B663" s="137" t="s">
        <v>7679</v>
      </c>
      <c r="C663" s="19" t="s">
        <v>32</v>
      </c>
      <c r="D663" s="19" t="s">
        <v>33</v>
      </c>
      <c r="E663" s="16">
        <v>66000</v>
      </c>
      <c r="F663" s="16">
        <v>47673.85</v>
      </c>
      <c r="H663" s="39">
        <f t="shared" si="15"/>
        <v>-18326.150000000001</v>
      </c>
      <c r="I663" s="41">
        <v>66000</v>
      </c>
      <c r="L663">
        <v>47673.85</v>
      </c>
    </row>
    <row r="664" spans="1:12" ht="16.5" x14ac:dyDescent="0.25">
      <c r="A664" s="15" t="str">
        <f t="shared" si="13"/>
        <v>Kai MartTH200</v>
      </c>
      <c r="B664" s="137" t="s">
        <v>7679</v>
      </c>
      <c r="C664" s="19" t="s">
        <v>34</v>
      </c>
      <c r="D664" s="19" t="s">
        <v>35</v>
      </c>
      <c r="E664" s="16">
        <v>73000</v>
      </c>
      <c r="F664" s="16">
        <v>52815.25</v>
      </c>
      <c r="H664" s="39">
        <f t="shared" ref="H664:H731" si="16">F664-E664</f>
        <v>-20184.75</v>
      </c>
      <c r="I664" s="41">
        <v>147000</v>
      </c>
      <c r="L664">
        <v>106025.7</v>
      </c>
    </row>
    <row r="665" spans="1:12" ht="16.5" x14ac:dyDescent="0.25">
      <c r="A665" s="15" t="str">
        <f t="shared" si="13"/>
        <v>Kai MartCGM300</v>
      </c>
      <c r="B665" s="137" t="s">
        <v>7679</v>
      </c>
      <c r="C665" s="19" t="s">
        <v>27</v>
      </c>
      <c r="D665" s="19" t="s">
        <v>28</v>
      </c>
      <c r="E665" s="16">
        <v>96000</v>
      </c>
      <c r="F665" s="16">
        <v>69759.45</v>
      </c>
      <c r="H665" s="39">
        <f t="shared" si="16"/>
        <v>-26240.550000000003</v>
      </c>
      <c r="I665" s="41">
        <v>73000</v>
      </c>
      <c r="L665">
        <v>52815.25</v>
      </c>
    </row>
    <row r="666" spans="1:12" ht="16.5" x14ac:dyDescent="0.25">
      <c r="A666" s="15" t="str">
        <f t="shared" si="13"/>
        <v>Kai MartGM500</v>
      </c>
      <c r="B666" s="137" t="s">
        <v>7679</v>
      </c>
      <c r="C666" s="19" t="s">
        <v>30</v>
      </c>
      <c r="D666" s="19" t="s">
        <v>31</v>
      </c>
      <c r="E666" s="16">
        <v>147000</v>
      </c>
      <c r="F666" s="16">
        <v>105505.09999999999</v>
      </c>
      <c r="H666" s="39">
        <f t="shared" si="16"/>
        <v>-41494.900000000009</v>
      </c>
      <c r="I666" s="41">
        <v>90741</v>
      </c>
      <c r="L666">
        <v>70537.5</v>
      </c>
    </row>
    <row r="667" spans="1:12" ht="16.5" x14ac:dyDescent="0.25">
      <c r="A667" s="15" t="str">
        <f t="shared" si="13"/>
        <v>Kai MartCGM300</v>
      </c>
      <c r="B667" s="137" t="s">
        <v>7679</v>
      </c>
      <c r="C667" s="19" t="s">
        <v>27</v>
      </c>
      <c r="D667" s="19" t="s">
        <v>28</v>
      </c>
      <c r="E667" s="16">
        <v>96000</v>
      </c>
      <c r="F667" s="16">
        <v>69759.45</v>
      </c>
      <c r="H667" s="39">
        <f t="shared" si="16"/>
        <v>-26240.550000000003</v>
      </c>
      <c r="I667" s="41">
        <v>96000</v>
      </c>
      <c r="L667">
        <v>69759.45</v>
      </c>
    </row>
    <row r="668" spans="1:12" ht="16.5" x14ac:dyDescent="0.25">
      <c r="A668" s="15" t="str">
        <f t="shared" si="13"/>
        <v>Kai MartGTLX250G</v>
      </c>
      <c r="B668" s="137" t="s">
        <v>7679</v>
      </c>
      <c r="C668" s="18" t="s">
        <v>32</v>
      </c>
      <c r="D668" s="18" t="s">
        <v>33</v>
      </c>
      <c r="E668" s="17">
        <v>66000</v>
      </c>
      <c r="F668" s="17">
        <v>47673.85</v>
      </c>
      <c r="H668" s="39">
        <f t="shared" si="16"/>
        <v>-18326.150000000001</v>
      </c>
      <c r="I668" s="41">
        <v>22500</v>
      </c>
      <c r="L668">
        <v>21375</v>
      </c>
    </row>
    <row r="669" spans="1:12" ht="16.5" x14ac:dyDescent="0.25">
      <c r="A669" s="15" t="str">
        <f t="shared" si="13"/>
        <v>Kai MartGXD500</v>
      </c>
      <c r="B669" s="137" t="s">
        <v>7679</v>
      </c>
      <c r="C669" s="18" t="s">
        <v>52</v>
      </c>
      <c r="D669" s="18" t="s">
        <v>53</v>
      </c>
      <c r="E669" s="17">
        <v>147000</v>
      </c>
      <c r="F669" s="17">
        <v>106025.7</v>
      </c>
      <c r="H669" s="39">
        <f t="shared" si="16"/>
        <v>-40974.300000000003</v>
      </c>
      <c r="I669" s="41">
        <v>86111</v>
      </c>
      <c r="L669">
        <v>67402.5</v>
      </c>
    </row>
    <row r="670" spans="1:12" ht="16.5" x14ac:dyDescent="0.25">
      <c r="A670" s="15" t="str">
        <f>B670&amp;C670</f>
        <v>Kai MartTH200</v>
      </c>
      <c r="B670" s="137" t="s">
        <v>7679</v>
      </c>
      <c r="C670" s="18" t="s">
        <v>34</v>
      </c>
      <c r="D670" s="18" t="s">
        <v>35</v>
      </c>
      <c r="E670" s="17">
        <v>73000</v>
      </c>
      <c r="F670" s="17">
        <v>52815.25</v>
      </c>
      <c r="H670" s="39">
        <f t="shared" si="16"/>
        <v>-20184.75</v>
      </c>
      <c r="I670" s="41">
        <v>147000</v>
      </c>
      <c r="L670">
        <v>105505.09999999999</v>
      </c>
    </row>
    <row r="671" spans="1:12" ht="16.5" x14ac:dyDescent="0.25">
      <c r="A671" s="15" t="str">
        <f>B671&amp;C671</f>
        <v>Kai MartCC300</v>
      </c>
      <c r="B671" s="137" t="s">
        <v>7679</v>
      </c>
      <c r="C671" s="18" t="s">
        <v>37</v>
      </c>
      <c r="D671" s="18" t="s">
        <v>38</v>
      </c>
      <c r="E671" s="17">
        <v>90741</v>
      </c>
      <c r="F671" s="17">
        <v>70537.5</v>
      </c>
      <c r="H671" s="39">
        <f t="shared" si="16"/>
        <v>-20203.5</v>
      </c>
      <c r="I671" s="41">
        <v>66000</v>
      </c>
      <c r="L671">
        <v>47673.85</v>
      </c>
    </row>
    <row r="672" spans="1:12" ht="16.5" x14ac:dyDescent="0.25">
      <c r="A672" s="15" t="str">
        <f>B672&amp;C672</f>
        <v>Kai MartCGM300</v>
      </c>
      <c r="B672" s="137" t="s">
        <v>7679</v>
      </c>
      <c r="C672" s="18" t="s">
        <v>27</v>
      </c>
      <c r="D672" s="18" t="s">
        <v>28</v>
      </c>
      <c r="E672" s="17">
        <v>96000</v>
      </c>
      <c r="F672" s="17">
        <v>69759.45</v>
      </c>
      <c r="H672" s="39">
        <f t="shared" si="16"/>
        <v>-26240.550000000003</v>
      </c>
      <c r="I672" s="41">
        <v>58333</v>
      </c>
      <c r="L672">
        <v>43700</v>
      </c>
    </row>
    <row r="673" spans="1:12" ht="16.5" x14ac:dyDescent="0.25">
      <c r="A673" s="15" t="str">
        <f t="shared" si="13"/>
        <v>Kai MartCGST150</v>
      </c>
      <c r="B673" s="137" t="s">
        <v>7679</v>
      </c>
      <c r="C673" s="18" t="s">
        <v>563</v>
      </c>
      <c r="D673" s="18" t="s">
        <v>564</v>
      </c>
      <c r="E673" s="17">
        <v>22500</v>
      </c>
      <c r="F673" s="17">
        <v>21375</v>
      </c>
      <c r="H673" s="39">
        <f t="shared" si="16"/>
        <v>-1125</v>
      </c>
      <c r="I673" s="41">
        <v>73000</v>
      </c>
      <c r="L673">
        <v>52815.25</v>
      </c>
    </row>
    <row r="674" spans="1:12" ht="16.5" x14ac:dyDescent="0.25">
      <c r="A674" s="15" t="str">
        <f t="shared" si="13"/>
        <v>Kai MartCN300</v>
      </c>
      <c r="B674" s="137" t="s">
        <v>7679</v>
      </c>
      <c r="C674" s="18" t="s">
        <v>39</v>
      </c>
      <c r="D674" s="18" t="s">
        <v>40</v>
      </c>
      <c r="E674" s="17">
        <v>86111</v>
      </c>
      <c r="F674" s="17">
        <v>67402.5</v>
      </c>
      <c r="H674" s="39">
        <f t="shared" si="16"/>
        <v>-18708.5</v>
      </c>
      <c r="I674" s="41">
        <v>21667</v>
      </c>
      <c r="L674">
        <v>20583.649999999998</v>
      </c>
    </row>
    <row r="675" spans="1:12" ht="16.5" x14ac:dyDescent="0.25">
      <c r="A675" s="15" t="str">
        <f t="shared" si="13"/>
        <v>Kai MartGM500</v>
      </c>
      <c r="B675" s="137" t="s">
        <v>7679</v>
      </c>
      <c r="C675" s="18" t="s">
        <v>30</v>
      </c>
      <c r="D675" s="18" t="s">
        <v>31</v>
      </c>
      <c r="E675" s="17">
        <v>147000</v>
      </c>
      <c r="F675" s="17">
        <v>105505.09999999999</v>
      </c>
      <c r="H675" s="39">
        <f t="shared" si="16"/>
        <v>-41494.900000000009</v>
      </c>
      <c r="I675" s="41">
        <v>90741</v>
      </c>
      <c r="L675">
        <v>70537.5</v>
      </c>
    </row>
    <row r="676" spans="1:12" ht="16.5" x14ac:dyDescent="0.25">
      <c r="A676" s="15" t="str">
        <f t="shared" si="13"/>
        <v>Kai MartGTLX250G</v>
      </c>
      <c r="B676" s="137" t="s">
        <v>7679</v>
      </c>
      <c r="C676" s="18" t="s">
        <v>32</v>
      </c>
      <c r="D676" s="18" t="s">
        <v>33</v>
      </c>
      <c r="E676" s="17">
        <v>66000</v>
      </c>
      <c r="F676" s="17">
        <v>47673.85</v>
      </c>
      <c r="H676" s="39">
        <f t="shared" si="16"/>
        <v>-18326.150000000001</v>
      </c>
      <c r="I676" s="41">
        <v>96000</v>
      </c>
      <c r="L676">
        <v>69759.45</v>
      </c>
    </row>
    <row r="677" spans="1:12" ht="16.5" x14ac:dyDescent="0.25">
      <c r="A677" s="15" t="str">
        <f t="shared" si="13"/>
        <v>Kai MartMNH250</v>
      </c>
      <c r="B677" s="137" t="s">
        <v>7679</v>
      </c>
      <c r="C677" s="18" t="s">
        <v>48</v>
      </c>
      <c r="D677" s="18" t="s">
        <v>49</v>
      </c>
      <c r="E677" s="17">
        <v>58333</v>
      </c>
      <c r="F677" s="17">
        <v>43700</v>
      </c>
      <c r="H677" s="39">
        <f t="shared" si="16"/>
        <v>-14633</v>
      </c>
      <c r="I677" s="41">
        <v>147000</v>
      </c>
      <c r="L677">
        <v>105505.09999999999</v>
      </c>
    </row>
    <row r="678" spans="1:12" ht="16.5" x14ac:dyDescent="0.25">
      <c r="A678" s="15" t="str">
        <f t="shared" si="13"/>
        <v>Kai MartTH200</v>
      </c>
      <c r="B678" s="137" t="s">
        <v>7679</v>
      </c>
      <c r="C678" s="18" t="s">
        <v>34</v>
      </c>
      <c r="D678" s="18" t="s">
        <v>35</v>
      </c>
      <c r="E678" s="17">
        <v>73000</v>
      </c>
      <c r="F678" s="17">
        <v>52815.25</v>
      </c>
      <c r="H678" s="39">
        <f t="shared" si="16"/>
        <v>-20184.75</v>
      </c>
      <c r="I678" s="41">
        <v>58333</v>
      </c>
      <c r="L678">
        <v>43700</v>
      </c>
    </row>
    <row r="679" spans="1:12" ht="16.5" x14ac:dyDescent="0.25">
      <c r="A679" s="15" t="str">
        <f t="shared" si="13"/>
        <v>Kai MartTHST150</v>
      </c>
      <c r="B679" s="137" t="s">
        <v>7679</v>
      </c>
      <c r="C679" s="18" t="s">
        <v>565</v>
      </c>
      <c r="D679" s="18" t="s">
        <v>566</v>
      </c>
      <c r="E679" s="17">
        <v>21667</v>
      </c>
      <c r="F679" s="17">
        <v>20583.649999999998</v>
      </c>
      <c r="H679" s="39">
        <f t="shared" si="16"/>
        <v>-1083.3500000000022</v>
      </c>
      <c r="I679" s="41">
        <v>96000</v>
      </c>
      <c r="L679">
        <v>69759.45</v>
      </c>
    </row>
    <row r="680" spans="1:12" ht="16.5" x14ac:dyDescent="0.25">
      <c r="A680" s="15" t="str">
        <f t="shared" si="13"/>
        <v>Kai MartCC300</v>
      </c>
      <c r="B680" s="137" t="s">
        <v>7679</v>
      </c>
      <c r="C680" s="18" t="s">
        <v>37</v>
      </c>
      <c r="D680" s="18" t="s">
        <v>38</v>
      </c>
      <c r="E680" s="17">
        <v>90741</v>
      </c>
      <c r="F680" s="17">
        <v>70537.5</v>
      </c>
      <c r="H680" s="39">
        <f t="shared" si="16"/>
        <v>-20203.5</v>
      </c>
      <c r="I680" s="41">
        <v>147000</v>
      </c>
      <c r="L680">
        <v>105505.09999999999</v>
      </c>
    </row>
    <row r="681" spans="1:12" ht="16.5" x14ac:dyDescent="0.25">
      <c r="A681" s="15" t="str">
        <f t="shared" si="13"/>
        <v>Kai MartCGM300</v>
      </c>
      <c r="B681" s="137" t="s">
        <v>7679</v>
      </c>
      <c r="C681" s="19" t="s">
        <v>27</v>
      </c>
      <c r="D681" s="19" t="s">
        <v>28</v>
      </c>
      <c r="E681" s="16">
        <v>96000</v>
      </c>
      <c r="F681" s="16">
        <v>69759.45</v>
      </c>
      <c r="H681" s="39">
        <f t="shared" si="16"/>
        <v>-26240.550000000003</v>
      </c>
      <c r="I681" s="41">
        <v>90741</v>
      </c>
      <c r="L681">
        <v>70537.5</v>
      </c>
    </row>
    <row r="682" spans="1:12" ht="16.5" x14ac:dyDescent="0.25">
      <c r="A682" s="15" t="str">
        <f t="shared" si="13"/>
        <v>Kai MartGM500</v>
      </c>
      <c r="B682" s="137" t="s">
        <v>7679</v>
      </c>
      <c r="C682" s="19" t="s">
        <v>30</v>
      </c>
      <c r="D682" s="19" t="s">
        <v>31</v>
      </c>
      <c r="E682" s="16">
        <v>147000</v>
      </c>
      <c r="F682" s="16">
        <v>105505.09999999999</v>
      </c>
      <c r="H682" s="39">
        <f t="shared" si="16"/>
        <v>-41494.900000000009</v>
      </c>
      <c r="I682" s="41">
        <v>96000</v>
      </c>
      <c r="L682">
        <v>69759.45</v>
      </c>
    </row>
    <row r="683" spans="1:12" ht="16.5" x14ac:dyDescent="0.25">
      <c r="A683" s="15" t="str">
        <f t="shared" si="13"/>
        <v>Kai Martcgm100</v>
      </c>
      <c r="B683" s="137" t="s">
        <v>7679</v>
      </c>
      <c r="C683" s="19" t="s">
        <v>7183</v>
      </c>
      <c r="D683" s="19" t="s">
        <v>7197</v>
      </c>
      <c r="E683" s="16">
        <v>24549</v>
      </c>
      <c r="F683" s="16">
        <v>23322</v>
      </c>
      <c r="H683" s="39">
        <f t="shared" si="16"/>
        <v>-1227</v>
      </c>
      <c r="I683" s="41">
        <v>147000</v>
      </c>
      <c r="L683">
        <v>113112.7</v>
      </c>
    </row>
    <row r="684" spans="1:12" ht="16.5" x14ac:dyDescent="0.25">
      <c r="A684" s="15" t="str">
        <f t="shared" si="13"/>
        <v>Kai Martcgst150</v>
      </c>
      <c r="B684" s="137" t="s">
        <v>7679</v>
      </c>
      <c r="C684" s="19" t="s">
        <v>7184</v>
      </c>
      <c r="D684" s="19" t="s">
        <v>7200</v>
      </c>
      <c r="E684" s="16">
        <v>22500</v>
      </c>
      <c r="F684" s="16">
        <v>21375</v>
      </c>
      <c r="H684" s="39">
        <f t="shared" si="16"/>
        <v>-1125</v>
      </c>
      <c r="I684" s="41">
        <v>70000</v>
      </c>
      <c r="L684">
        <v>66500</v>
      </c>
    </row>
    <row r="685" spans="1:12" ht="16.5" x14ac:dyDescent="0.25">
      <c r="A685" s="15" t="str">
        <f t="shared" si="13"/>
        <v>Kai Martthst150</v>
      </c>
      <c r="B685" s="137" t="s">
        <v>7679</v>
      </c>
      <c r="C685" s="19" t="s">
        <v>7185</v>
      </c>
      <c r="D685" s="19" t="s">
        <v>7201</v>
      </c>
      <c r="E685" s="16">
        <v>21667</v>
      </c>
      <c r="F685" s="16">
        <v>20584</v>
      </c>
      <c r="H685" s="39">
        <f t="shared" si="16"/>
        <v>-1083</v>
      </c>
      <c r="I685" s="41">
        <v>147000</v>
      </c>
      <c r="L685">
        <v>105505.09999999999</v>
      </c>
    </row>
    <row r="686" spans="1:12" ht="16.5" x14ac:dyDescent="0.25">
      <c r="A686" s="15" t="str">
        <f t="shared" si="13"/>
        <v>Kai MartMNH250</v>
      </c>
      <c r="B686" s="137" t="s">
        <v>7679</v>
      </c>
      <c r="C686" s="19" t="s">
        <v>48</v>
      </c>
      <c r="D686" s="19" t="s">
        <v>49</v>
      </c>
      <c r="E686" s="16">
        <v>58333</v>
      </c>
      <c r="F686" s="16">
        <v>43700</v>
      </c>
      <c r="H686" s="39">
        <f t="shared" si="16"/>
        <v>-14633</v>
      </c>
      <c r="I686" s="41">
        <v>66000</v>
      </c>
      <c r="L686">
        <v>47673.85</v>
      </c>
    </row>
    <row r="687" spans="1:12" ht="16.5" x14ac:dyDescent="0.25">
      <c r="A687" s="15" t="str">
        <f t="shared" si="13"/>
        <v>Kai MartCGM300</v>
      </c>
      <c r="B687" s="137" t="s">
        <v>7679</v>
      </c>
      <c r="C687" s="19" t="s">
        <v>27</v>
      </c>
      <c r="D687" s="19" t="s">
        <v>28</v>
      </c>
      <c r="E687" s="16">
        <v>96000</v>
      </c>
      <c r="F687" s="16">
        <v>69759.45</v>
      </c>
      <c r="H687" s="39">
        <f t="shared" si="16"/>
        <v>-26240.550000000003</v>
      </c>
      <c r="I687" s="41">
        <v>58333</v>
      </c>
      <c r="L687">
        <v>43700</v>
      </c>
    </row>
    <row r="688" spans="1:12" ht="16.5" x14ac:dyDescent="0.25">
      <c r="A688" s="15" t="str">
        <f t="shared" si="13"/>
        <v>Kai MartGM500</v>
      </c>
      <c r="B688" s="137" t="s">
        <v>7679</v>
      </c>
      <c r="C688" s="19" t="s">
        <v>30</v>
      </c>
      <c r="D688" s="19" t="s">
        <v>31</v>
      </c>
      <c r="E688" s="16">
        <v>147000</v>
      </c>
      <c r="F688" s="16">
        <v>105505.09999999999</v>
      </c>
      <c r="H688" s="39">
        <f t="shared" si="16"/>
        <v>-41494.900000000009</v>
      </c>
      <c r="I688" s="41">
        <v>96000</v>
      </c>
      <c r="L688">
        <v>69759.45</v>
      </c>
    </row>
    <row r="689" spans="1:12" ht="16.5" x14ac:dyDescent="0.25">
      <c r="A689" s="15" t="str">
        <f t="shared" si="13"/>
        <v>Kai MartCC300</v>
      </c>
      <c r="B689" s="137" t="s">
        <v>7679</v>
      </c>
      <c r="C689" s="19" t="s">
        <v>37</v>
      </c>
      <c r="D689" s="19" t="s">
        <v>38</v>
      </c>
      <c r="E689" s="16">
        <v>90741</v>
      </c>
      <c r="F689" s="16">
        <v>70537.5</v>
      </c>
      <c r="H689" s="39">
        <f t="shared" si="16"/>
        <v>-20203.5</v>
      </c>
      <c r="I689" s="41">
        <v>147000</v>
      </c>
      <c r="L689">
        <v>105505.09999999999</v>
      </c>
    </row>
    <row r="690" spans="1:12" ht="16.5" x14ac:dyDescent="0.25">
      <c r="A690" s="15" t="str">
        <f t="shared" si="13"/>
        <v>Kai MartCGM300</v>
      </c>
      <c r="B690" s="137" t="s">
        <v>7679</v>
      </c>
      <c r="C690" s="19" t="s">
        <v>27</v>
      </c>
      <c r="D690" s="19" t="s">
        <v>28</v>
      </c>
      <c r="E690" s="16">
        <v>96000</v>
      </c>
      <c r="F690" s="16">
        <v>69759.45</v>
      </c>
      <c r="H690" s="39">
        <f t="shared" si="16"/>
        <v>-26240.550000000003</v>
      </c>
      <c r="I690" s="41">
        <v>66000</v>
      </c>
      <c r="L690">
        <v>47673.85</v>
      </c>
    </row>
    <row r="691" spans="1:12" ht="16.5" x14ac:dyDescent="0.25">
      <c r="A691" s="15" t="str">
        <f t="shared" si="13"/>
        <v>Kai MartCGM500</v>
      </c>
      <c r="B691" s="137" t="s">
        <v>7679</v>
      </c>
      <c r="C691" s="19" t="s">
        <v>542</v>
      </c>
      <c r="D691" s="19" t="s">
        <v>543</v>
      </c>
      <c r="E691" s="16">
        <v>147000</v>
      </c>
      <c r="F691" s="16">
        <v>113112.7</v>
      </c>
      <c r="H691" s="39">
        <f>F691-E691</f>
        <v>-33887.300000000003</v>
      </c>
      <c r="I691" s="41">
        <v>66000</v>
      </c>
      <c r="L691">
        <v>47673.85</v>
      </c>
    </row>
    <row r="692" spans="1:12" ht="16.5" x14ac:dyDescent="0.25">
      <c r="A692" s="15" t="str">
        <f t="shared" si="13"/>
        <v>Kai MartGHK300</v>
      </c>
      <c r="B692" s="137" t="s">
        <v>7679</v>
      </c>
      <c r="C692" s="19" t="s">
        <v>553</v>
      </c>
      <c r="D692" s="19" t="s">
        <v>554</v>
      </c>
      <c r="E692" s="16">
        <v>70000</v>
      </c>
      <c r="F692" s="16">
        <v>66500</v>
      </c>
      <c r="H692" s="39">
        <f t="shared" si="16"/>
        <v>-3500</v>
      </c>
      <c r="I692" s="41">
        <v>96000</v>
      </c>
      <c r="L692">
        <v>69759.45</v>
      </c>
    </row>
    <row r="693" spans="1:12" ht="16.5" x14ac:dyDescent="0.25">
      <c r="A693" s="15" t="str">
        <f t="shared" si="13"/>
        <v>Kai MartGM500</v>
      </c>
      <c r="B693" s="137" t="s">
        <v>7679</v>
      </c>
      <c r="C693" s="19" t="s">
        <v>30</v>
      </c>
      <c r="D693" s="19" t="s">
        <v>31</v>
      </c>
      <c r="E693" s="16">
        <v>147000</v>
      </c>
      <c r="F693" s="16">
        <v>105505.09999999999</v>
      </c>
      <c r="H693" s="39">
        <f t="shared" si="16"/>
        <v>-41494.900000000009</v>
      </c>
      <c r="I693" s="41">
        <v>147000</v>
      </c>
      <c r="L693">
        <v>105505.09999999999</v>
      </c>
    </row>
    <row r="694" spans="1:12" ht="16.5" x14ac:dyDescent="0.25">
      <c r="A694" s="15" t="str">
        <f t="shared" si="13"/>
        <v>Kai MartGTLX250G</v>
      </c>
      <c r="B694" s="137" t="s">
        <v>7679</v>
      </c>
      <c r="C694" s="19" t="s">
        <v>32</v>
      </c>
      <c r="D694" s="19" t="s">
        <v>33</v>
      </c>
      <c r="E694" s="16">
        <v>66000</v>
      </c>
      <c r="F694" s="16">
        <v>47673.85</v>
      </c>
      <c r="H694" s="39">
        <f t="shared" si="16"/>
        <v>-18326.150000000001</v>
      </c>
      <c r="I694" s="41">
        <v>90741</v>
      </c>
      <c r="L694">
        <v>70537.5</v>
      </c>
    </row>
    <row r="695" spans="1:12" ht="16.5" x14ac:dyDescent="0.25">
      <c r="A695" s="15" t="str">
        <f t="shared" si="13"/>
        <v>Kai MartMNH250</v>
      </c>
      <c r="B695" s="137" t="s">
        <v>7679</v>
      </c>
      <c r="C695" s="19" t="s">
        <v>48</v>
      </c>
      <c r="D695" s="19" t="s">
        <v>49</v>
      </c>
      <c r="E695" s="16">
        <v>58333</v>
      </c>
      <c r="F695" s="16">
        <v>43700</v>
      </c>
      <c r="H695" s="39">
        <f t="shared" si="16"/>
        <v>-14633</v>
      </c>
      <c r="I695" s="41">
        <v>96000</v>
      </c>
      <c r="L695">
        <v>69759.45</v>
      </c>
    </row>
    <row r="696" spans="1:12" ht="16.5" x14ac:dyDescent="0.25">
      <c r="A696" s="15" t="str">
        <f t="shared" si="13"/>
        <v>Kai MartCGM300</v>
      </c>
      <c r="B696" s="137" t="s">
        <v>7679</v>
      </c>
      <c r="C696" s="19" t="s">
        <v>27</v>
      </c>
      <c r="D696" s="19" t="s">
        <v>28</v>
      </c>
      <c r="E696" s="16">
        <v>96000</v>
      </c>
      <c r="F696" s="16">
        <v>69759.45</v>
      </c>
      <c r="H696" s="39">
        <f t="shared" si="16"/>
        <v>-26240.550000000003</v>
      </c>
      <c r="I696" s="41">
        <v>147000</v>
      </c>
      <c r="L696">
        <v>105505.09999999999</v>
      </c>
    </row>
    <row r="697" spans="1:12" ht="16.5" x14ac:dyDescent="0.25">
      <c r="A697" s="15" t="str">
        <f t="shared" si="13"/>
        <v>Kai MartGM500</v>
      </c>
      <c r="B697" s="137" t="s">
        <v>7679</v>
      </c>
      <c r="C697" s="19" t="s">
        <v>30</v>
      </c>
      <c r="D697" s="19" t="s">
        <v>31</v>
      </c>
      <c r="E697" s="16">
        <v>147000</v>
      </c>
      <c r="F697" s="16">
        <v>105505.09999999999</v>
      </c>
      <c r="H697" s="39">
        <f t="shared" si="16"/>
        <v>-41494.900000000009</v>
      </c>
      <c r="I697" s="41">
        <v>66000</v>
      </c>
      <c r="L697">
        <v>47673.85</v>
      </c>
    </row>
    <row r="698" spans="1:12" ht="16.5" x14ac:dyDescent="0.25">
      <c r="A698" s="15" t="str">
        <f t="shared" si="13"/>
        <v>Kai MartGTLX250G</v>
      </c>
      <c r="B698" s="137" t="s">
        <v>7679</v>
      </c>
      <c r="C698" s="19" t="s">
        <v>32</v>
      </c>
      <c r="D698" s="19" t="s">
        <v>33</v>
      </c>
      <c r="E698" s="16">
        <v>66000</v>
      </c>
      <c r="F698" s="16">
        <v>47673.85</v>
      </c>
      <c r="H698" s="39">
        <f t="shared" si="16"/>
        <v>-18326.150000000001</v>
      </c>
      <c r="I698" s="41">
        <v>58333</v>
      </c>
      <c r="L698">
        <v>43700</v>
      </c>
    </row>
    <row r="699" spans="1:12" ht="16.5" x14ac:dyDescent="0.25">
      <c r="A699" s="15" t="str">
        <f t="shared" si="13"/>
        <v>Kai MartCGM300</v>
      </c>
      <c r="B699" s="137" t="s">
        <v>7679</v>
      </c>
      <c r="C699" s="19" t="s">
        <v>27</v>
      </c>
      <c r="D699" s="19" t="s">
        <v>28</v>
      </c>
      <c r="E699" s="16">
        <v>73431</v>
      </c>
      <c r="F699" s="16">
        <v>73431</v>
      </c>
      <c r="H699" s="39">
        <f t="shared" si="16"/>
        <v>0</v>
      </c>
      <c r="I699" s="41">
        <v>90741</v>
      </c>
      <c r="L699">
        <v>70537.5</v>
      </c>
    </row>
    <row r="700" spans="1:12" ht="16.5" x14ac:dyDescent="0.25">
      <c r="A700" s="15" t="str">
        <f t="shared" si="13"/>
        <v>Kai MartCGM300</v>
      </c>
      <c r="B700" s="137" t="s">
        <v>7679</v>
      </c>
      <c r="C700" s="19" t="s">
        <v>27</v>
      </c>
      <c r="D700" s="19" t="s">
        <v>28</v>
      </c>
      <c r="E700" s="16">
        <v>96000</v>
      </c>
      <c r="F700" s="16">
        <v>69759.45</v>
      </c>
      <c r="H700" s="39">
        <f t="shared" si="16"/>
        <v>-26240.550000000003</v>
      </c>
      <c r="I700" s="41">
        <v>96000</v>
      </c>
      <c r="L700">
        <v>69759.45</v>
      </c>
    </row>
    <row r="701" spans="1:12" ht="16.5" x14ac:dyDescent="0.25">
      <c r="A701" s="15" t="str">
        <f t="shared" si="13"/>
        <v>Kai MartGM500</v>
      </c>
      <c r="B701" s="137" t="s">
        <v>7679</v>
      </c>
      <c r="C701" s="19" t="s">
        <v>30</v>
      </c>
      <c r="D701" s="19" t="s">
        <v>31</v>
      </c>
      <c r="E701" s="16">
        <v>147000</v>
      </c>
      <c r="F701" s="16">
        <v>105505.09999999999</v>
      </c>
      <c r="H701" s="39">
        <f t="shared" si="16"/>
        <v>-41494.900000000009</v>
      </c>
      <c r="I701" s="41">
        <v>147000</v>
      </c>
      <c r="L701">
        <v>105505.09999999999</v>
      </c>
    </row>
    <row r="702" spans="1:12" ht="16.5" x14ac:dyDescent="0.25">
      <c r="A702" s="15" t="str">
        <f t="shared" si="13"/>
        <v>Kai MartCC300</v>
      </c>
      <c r="B702" s="137" t="s">
        <v>7679</v>
      </c>
      <c r="C702" s="18" t="s">
        <v>37</v>
      </c>
      <c r="D702" s="18" t="s">
        <v>38</v>
      </c>
      <c r="E702" s="17">
        <v>90741</v>
      </c>
      <c r="F702" s="17">
        <v>70537.5</v>
      </c>
      <c r="H702" s="39">
        <f t="shared" si="16"/>
        <v>-20203.5</v>
      </c>
      <c r="I702" s="41">
        <v>66000</v>
      </c>
      <c r="L702">
        <v>47673.85</v>
      </c>
    </row>
    <row r="703" spans="1:12" ht="16.5" x14ac:dyDescent="0.25">
      <c r="A703" s="15" t="str">
        <f t="shared" si="13"/>
        <v>Kai MartCGM300</v>
      </c>
      <c r="B703" s="137" t="s">
        <v>7679</v>
      </c>
      <c r="C703" s="18" t="s">
        <v>27</v>
      </c>
      <c r="D703" s="18" t="s">
        <v>28</v>
      </c>
      <c r="E703" s="17">
        <v>96000</v>
      </c>
      <c r="F703" s="17">
        <v>69759.45</v>
      </c>
      <c r="H703" s="39">
        <f t="shared" si="16"/>
        <v>-26240.550000000003</v>
      </c>
      <c r="I703" s="41">
        <v>58333</v>
      </c>
      <c r="L703">
        <v>43700</v>
      </c>
    </row>
    <row r="704" spans="1:12" ht="16.5" x14ac:dyDescent="0.25">
      <c r="A704" s="15" t="str">
        <f t="shared" si="13"/>
        <v>Kai MartGM500</v>
      </c>
      <c r="B704" s="137" t="s">
        <v>7679</v>
      </c>
      <c r="C704" s="18" t="s">
        <v>30</v>
      </c>
      <c r="D704" s="18" t="s">
        <v>31</v>
      </c>
      <c r="E704" s="17">
        <v>147000</v>
      </c>
      <c r="F704" s="17">
        <v>105505.09999999999</v>
      </c>
      <c r="H704" s="39">
        <f t="shared" si="16"/>
        <v>-41494.900000000009</v>
      </c>
      <c r="I704" s="41">
        <v>73000</v>
      </c>
      <c r="L704">
        <v>52815.25</v>
      </c>
    </row>
    <row r="705" spans="1:12" ht="16.5" x14ac:dyDescent="0.25">
      <c r="A705" s="15" t="str">
        <f t="shared" si="13"/>
        <v>Kai MartGTLX250G</v>
      </c>
      <c r="B705" s="137" t="s">
        <v>7679</v>
      </c>
      <c r="C705" s="18" t="s">
        <v>32</v>
      </c>
      <c r="D705" s="18" t="s">
        <v>33</v>
      </c>
      <c r="E705" s="17">
        <v>66000</v>
      </c>
      <c r="F705" s="17">
        <v>47673.85</v>
      </c>
      <c r="H705" s="39"/>
      <c r="I705" s="41"/>
    </row>
    <row r="706" spans="1:12" ht="16.5" x14ac:dyDescent="0.25">
      <c r="A706" s="15" t="str">
        <f t="shared" si="13"/>
        <v>Kai MartMNH250</v>
      </c>
      <c r="B706" s="137" t="s">
        <v>7679</v>
      </c>
      <c r="C706" s="18" t="s">
        <v>48</v>
      </c>
      <c r="D706" s="18" t="s">
        <v>49</v>
      </c>
      <c r="E706" s="17">
        <v>58333</v>
      </c>
      <c r="F706" s="17">
        <v>43700</v>
      </c>
      <c r="H706" s="39"/>
      <c r="I706" s="41"/>
    </row>
    <row r="707" spans="1:12" ht="16.5" x14ac:dyDescent="0.25">
      <c r="A707" s="15" t="str">
        <f>B707&amp;C707</f>
        <v>Kai Martcgm100</v>
      </c>
      <c r="B707" s="137" t="s">
        <v>7679</v>
      </c>
      <c r="C707" s="18" t="s">
        <v>7183</v>
      </c>
      <c r="D707" s="18" t="s">
        <v>7197</v>
      </c>
      <c r="E707" s="16">
        <v>36111</v>
      </c>
      <c r="F707" s="16">
        <v>24549</v>
      </c>
      <c r="H707" s="39"/>
      <c r="I707" s="41"/>
    </row>
    <row r="708" spans="1:12" ht="16.5" x14ac:dyDescent="0.25">
      <c r="A708" s="15" t="str">
        <f t="shared" si="13"/>
        <v>Kai MartCC300</v>
      </c>
      <c r="B708" s="137" t="s">
        <v>7679</v>
      </c>
      <c r="C708" s="18" t="s">
        <v>37</v>
      </c>
      <c r="D708" s="18" t="s">
        <v>38</v>
      </c>
      <c r="E708" s="17">
        <v>90741</v>
      </c>
      <c r="F708" s="17">
        <v>70537.5</v>
      </c>
      <c r="H708" s="39">
        <f t="shared" si="16"/>
        <v>-20203.5</v>
      </c>
      <c r="I708" s="41">
        <v>96000</v>
      </c>
      <c r="L708">
        <v>69759.45</v>
      </c>
    </row>
    <row r="709" spans="1:12" ht="16.5" x14ac:dyDescent="0.25">
      <c r="A709" s="15" t="str">
        <f t="shared" si="13"/>
        <v>Kai MartCGM300</v>
      </c>
      <c r="B709" s="137" t="s">
        <v>7679</v>
      </c>
      <c r="C709" s="18" t="s">
        <v>27</v>
      </c>
      <c r="D709" s="18" t="s">
        <v>28</v>
      </c>
      <c r="E709" s="17">
        <v>96000</v>
      </c>
      <c r="F709" s="17">
        <v>69759.45</v>
      </c>
      <c r="H709" s="39">
        <f t="shared" si="16"/>
        <v>-26240.550000000003</v>
      </c>
      <c r="I709" s="41">
        <v>90741</v>
      </c>
      <c r="L709">
        <v>70537.5</v>
      </c>
    </row>
    <row r="710" spans="1:12" ht="16.5" x14ac:dyDescent="0.25">
      <c r="A710" s="15" t="str">
        <f t="shared" si="13"/>
        <v>Kai MartGM500</v>
      </c>
      <c r="B710" s="137" t="s">
        <v>7679</v>
      </c>
      <c r="C710" s="18" t="s">
        <v>30</v>
      </c>
      <c r="D710" s="18" t="s">
        <v>31</v>
      </c>
      <c r="E710" s="17">
        <v>147000</v>
      </c>
      <c r="F710" s="17">
        <v>105505.09999999999</v>
      </c>
      <c r="H710" s="39">
        <f t="shared" si="16"/>
        <v>-41494.900000000009</v>
      </c>
      <c r="I710" s="41">
        <v>96000</v>
      </c>
      <c r="L710">
        <v>69759.45</v>
      </c>
    </row>
    <row r="711" spans="1:12" ht="16.5" x14ac:dyDescent="0.25">
      <c r="A711" s="15" t="str">
        <f t="shared" si="13"/>
        <v>Kai MartGTLX250G</v>
      </c>
      <c r="B711" s="137" t="s">
        <v>7679</v>
      </c>
      <c r="C711" s="18" t="s">
        <v>32</v>
      </c>
      <c r="D711" s="18" t="s">
        <v>33</v>
      </c>
      <c r="E711" s="17">
        <v>66000</v>
      </c>
      <c r="F711" s="17">
        <v>47673.85</v>
      </c>
      <c r="H711" s="39">
        <f t="shared" si="16"/>
        <v>-18326.150000000001</v>
      </c>
      <c r="I711" s="41">
        <v>147000</v>
      </c>
      <c r="L711">
        <v>113112.7</v>
      </c>
    </row>
    <row r="712" spans="1:12" ht="16.5" x14ac:dyDescent="0.25">
      <c r="A712" s="15" t="str">
        <f t="shared" si="13"/>
        <v>Kai MartMNH250</v>
      </c>
      <c r="B712" s="137" t="s">
        <v>7679</v>
      </c>
      <c r="C712" s="18" t="s">
        <v>48</v>
      </c>
      <c r="D712" s="18" t="s">
        <v>49</v>
      </c>
      <c r="E712" s="17">
        <v>58333</v>
      </c>
      <c r="F712" s="17">
        <v>43700</v>
      </c>
      <c r="H712" s="39">
        <f t="shared" si="16"/>
        <v>-14633</v>
      </c>
      <c r="I712" s="41">
        <v>86111</v>
      </c>
      <c r="L712">
        <v>67402.5</v>
      </c>
    </row>
    <row r="713" spans="1:12" ht="16.5" x14ac:dyDescent="0.25">
      <c r="A713" s="15" t="str">
        <f t="shared" si="13"/>
        <v>Kai MartTH200</v>
      </c>
      <c r="B713" s="137" t="s">
        <v>7679</v>
      </c>
      <c r="C713" s="18" t="s">
        <v>34</v>
      </c>
      <c r="D713" s="18" t="s">
        <v>35</v>
      </c>
      <c r="E713" s="17">
        <v>73000</v>
      </c>
      <c r="F713" s="17">
        <v>52815.25</v>
      </c>
      <c r="H713" s="39">
        <f t="shared" si="16"/>
        <v>-20184.75</v>
      </c>
      <c r="I713" s="41">
        <v>59400</v>
      </c>
      <c r="L713">
        <v>47025</v>
      </c>
    </row>
    <row r="714" spans="1:12" ht="16.5" x14ac:dyDescent="0.25">
      <c r="A714" s="15" t="str">
        <f t="shared" si="13"/>
        <v>Kai MartCGST150</v>
      </c>
      <c r="B714" s="137" t="s">
        <v>7679</v>
      </c>
      <c r="C714" s="18" t="s">
        <v>563</v>
      </c>
      <c r="D714" s="18" t="s">
        <v>564</v>
      </c>
      <c r="E714" s="17">
        <v>22500</v>
      </c>
      <c r="F714" s="17">
        <v>21375</v>
      </c>
      <c r="H714" s="39">
        <f t="shared" si="16"/>
        <v>-1125</v>
      </c>
      <c r="I714" s="41">
        <v>147000</v>
      </c>
      <c r="L714">
        <v>105505.09999999999</v>
      </c>
    </row>
    <row r="715" spans="1:12" ht="16.5" x14ac:dyDescent="0.25">
      <c r="A715" s="15" t="str">
        <f t="shared" si="13"/>
        <v>Kai MartTHST150</v>
      </c>
      <c r="B715" s="137" t="s">
        <v>7679</v>
      </c>
      <c r="C715" s="18" t="s">
        <v>565</v>
      </c>
      <c r="D715" s="18" t="s">
        <v>566</v>
      </c>
      <c r="E715" s="17">
        <v>21667</v>
      </c>
      <c r="F715" s="17">
        <v>20583.649999999998</v>
      </c>
      <c r="H715" s="39">
        <f t="shared" si="16"/>
        <v>-1083.3500000000022</v>
      </c>
      <c r="I715" s="41">
        <v>66500</v>
      </c>
      <c r="L715">
        <v>47880</v>
      </c>
    </row>
    <row r="716" spans="1:12" ht="16.5" x14ac:dyDescent="0.25">
      <c r="A716" s="15" t="str">
        <f t="shared" si="13"/>
        <v>Kai MartCGM300</v>
      </c>
      <c r="B716" s="137" t="s">
        <v>7679</v>
      </c>
      <c r="C716" s="19" t="s">
        <v>27</v>
      </c>
      <c r="D716" s="19" t="s">
        <v>28</v>
      </c>
      <c r="E716" s="16">
        <v>96000</v>
      </c>
      <c r="F716" s="16">
        <v>69759.45</v>
      </c>
      <c r="H716" s="39">
        <f t="shared" si="16"/>
        <v>-26240.550000000003</v>
      </c>
      <c r="I716" s="41">
        <v>66000</v>
      </c>
      <c r="L716">
        <v>47673.85</v>
      </c>
    </row>
    <row r="717" spans="1:12" ht="16.5" x14ac:dyDescent="0.25">
      <c r="A717" s="15" t="str">
        <f t="shared" si="13"/>
        <v>Kai MartCC300</v>
      </c>
      <c r="B717" s="137" t="s">
        <v>7679</v>
      </c>
      <c r="C717" s="19" t="s">
        <v>37</v>
      </c>
      <c r="D717" s="19" t="s">
        <v>38</v>
      </c>
      <c r="E717" s="16">
        <v>90741</v>
      </c>
      <c r="F717" s="16">
        <v>70537.5</v>
      </c>
      <c r="H717" s="39">
        <f t="shared" si="16"/>
        <v>-20203.5</v>
      </c>
      <c r="I717" s="41">
        <v>58333</v>
      </c>
      <c r="L717">
        <v>43700</v>
      </c>
    </row>
    <row r="718" spans="1:12" ht="16.5" x14ac:dyDescent="0.25">
      <c r="A718" s="15" t="str">
        <f t="shared" si="13"/>
        <v>Kai MartCGM300</v>
      </c>
      <c r="B718" s="137" t="s">
        <v>7679</v>
      </c>
      <c r="C718" s="19" t="s">
        <v>27</v>
      </c>
      <c r="D718" s="19" t="s">
        <v>28</v>
      </c>
      <c r="E718" s="16">
        <v>96000</v>
      </c>
      <c r="F718" s="16">
        <v>69759.45</v>
      </c>
      <c r="H718" s="39">
        <f t="shared" si="16"/>
        <v>-26240.550000000003</v>
      </c>
      <c r="I718" s="41">
        <v>73000</v>
      </c>
      <c r="L718">
        <v>52815.25</v>
      </c>
    </row>
    <row r="719" spans="1:12" ht="16.5" x14ac:dyDescent="0.25">
      <c r="A719" s="15" t="str">
        <f t="shared" si="13"/>
        <v>Kai MartCGM500</v>
      </c>
      <c r="B719" s="137" t="s">
        <v>7679</v>
      </c>
      <c r="C719" s="19" t="s">
        <v>542</v>
      </c>
      <c r="D719" s="19" t="s">
        <v>543</v>
      </c>
      <c r="E719" s="16">
        <v>147000</v>
      </c>
      <c r="F719" s="16">
        <v>113112.7</v>
      </c>
      <c r="H719" s="39">
        <f t="shared" si="16"/>
        <v>-33887.300000000003</v>
      </c>
      <c r="I719" s="41">
        <v>90741</v>
      </c>
      <c r="L719">
        <v>70537.5</v>
      </c>
    </row>
    <row r="720" spans="1:12" ht="16.5" x14ac:dyDescent="0.25">
      <c r="A720" s="15" t="str">
        <f t="shared" si="13"/>
        <v>Kai MartCN300</v>
      </c>
      <c r="B720" s="137" t="s">
        <v>7679</v>
      </c>
      <c r="C720" s="19" t="s">
        <v>39</v>
      </c>
      <c r="D720" s="19" t="s">
        <v>40</v>
      </c>
      <c r="E720" s="16">
        <v>86111</v>
      </c>
      <c r="F720" s="16">
        <v>67402.5</v>
      </c>
      <c r="H720" s="39">
        <f t="shared" si="16"/>
        <v>-18708.5</v>
      </c>
      <c r="I720" s="41">
        <v>96000</v>
      </c>
      <c r="L720">
        <v>69759.45</v>
      </c>
    </row>
    <row r="721" spans="1:12" ht="16.5" x14ac:dyDescent="0.25">
      <c r="A721" s="15" t="str">
        <f t="shared" si="13"/>
        <v>Kai MartGL250</v>
      </c>
      <c r="B721" s="137" t="s">
        <v>7679</v>
      </c>
      <c r="C721" s="18" t="s">
        <v>44</v>
      </c>
      <c r="D721" s="18" t="s">
        <v>45</v>
      </c>
      <c r="E721" s="17">
        <v>59400</v>
      </c>
      <c r="F721" s="17">
        <v>47025</v>
      </c>
      <c r="H721" s="39">
        <f t="shared" si="16"/>
        <v>-12375</v>
      </c>
      <c r="I721" s="41">
        <v>22500</v>
      </c>
      <c r="L721">
        <v>21375</v>
      </c>
    </row>
    <row r="722" spans="1:12" ht="16.5" x14ac:dyDescent="0.25">
      <c r="A722" s="15" t="str">
        <f t="shared" si="13"/>
        <v>Kai MartGM500</v>
      </c>
      <c r="B722" s="137" t="s">
        <v>7679</v>
      </c>
      <c r="C722" s="18" t="s">
        <v>30</v>
      </c>
      <c r="D722" s="18" t="s">
        <v>31</v>
      </c>
      <c r="E722" s="17">
        <v>147000</v>
      </c>
      <c r="F722" s="17">
        <v>105505.09999999999</v>
      </c>
      <c r="H722" s="39">
        <f t="shared" si="16"/>
        <v>-41494.900000000009</v>
      </c>
      <c r="I722" s="41">
        <v>86111</v>
      </c>
      <c r="L722">
        <v>67402.5</v>
      </c>
    </row>
    <row r="723" spans="1:12" ht="16.5" x14ac:dyDescent="0.25">
      <c r="A723" s="15" t="str">
        <f t="shared" si="13"/>
        <v>Kai MartGSG250</v>
      </c>
      <c r="B723" s="137" t="s">
        <v>7679</v>
      </c>
      <c r="C723" s="18" t="s">
        <v>46</v>
      </c>
      <c r="D723" s="18" t="s">
        <v>47</v>
      </c>
      <c r="E723" s="17">
        <v>66500</v>
      </c>
      <c r="F723" s="17">
        <v>47880</v>
      </c>
      <c r="H723" s="39">
        <f t="shared" si="16"/>
        <v>-18620</v>
      </c>
      <c r="I723" s="41">
        <v>147000</v>
      </c>
      <c r="L723">
        <v>105505.09999999999</v>
      </c>
    </row>
    <row r="724" spans="1:12" ht="16.5" x14ac:dyDescent="0.25">
      <c r="A724" s="15" t="str">
        <f t="shared" si="13"/>
        <v>Kai MartGTLX250G</v>
      </c>
      <c r="B724" s="137" t="s">
        <v>7679</v>
      </c>
      <c r="C724" s="18" t="s">
        <v>32</v>
      </c>
      <c r="D724" s="18" t="s">
        <v>33</v>
      </c>
      <c r="E724" s="17">
        <v>66000</v>
      </c>
      <c r="F724" s="17">
        <v>47673.85</v>
      </c>
      <c r="H724" s="39">
        <f t="shared" si="16"/>
        <v>-18326.150000000001</v>
      </c>
      <c r="I724" s="41">
        <v>66000</v>
      </c>
      <c r="L724">
        <v>47673.85</v>
      </c>
    </row>
    <row r="725" spans="1:12" ht="16.5" x14ac:dyDescent="0.25">
      <c r="A725" s="15" t="str">
        <f t="shared" si="13"/>
        <v>Kai MartMNH250</v>
      </c>
      <c r="B725" s="137" t="s">
        <v>7679</v>
      </c>
      <c r="C725" s="18" t="s">
        <v>48</v>
      </c>
      <c r="D725" s="18" t="s">
        <v>49</v>
      </c>
      <c r="E725" s="17">
        <v>58333</v>
      </c>
      <c r="F725" s="17">
        <v>43700</v>
      </c>
      <c r="H725" s="39">
        <f t="shared" si="16"/>
        <v>-14633</v>
      </c>
      <c r="I725" s="41">
        <v>58333</v>
      </c>
      <c r="L725">
        <v>43700</v>
      </c>
    </row>
    <row r="726" spans="1:12" ht="16.5" x14ac:dyDescent="0.25">
      <c r="A726" s="15" t="str">
        <f t="shared" si="13"/>
        <v>Kai MartTH200</v>
      </c>
      <c r="B726" s="137" t="s">
        <v>7679</v>
      </c>
      <c r="C726" s="18" t="s">
        <v>34</v>
      </c>
      <c r="D726" s="18" t="s">
        <v>35</v>
      </c>
      <c r="E726" s="17">
        <v>73000</v>
      </c>
      <c r="F726" s="17">
        <v>52815.25</v>
      </c>
      <c r="H726" s="39">
        <f t="shared" si="16"/>
        <v>-20184.75</v>
      </c>
      <c r="I726" s="41">
        <v>73000</v>
      </c>
      <c r="L726">
        <v>52815.25</v>
      </c>
    </row>
    <row r="727" spans="1:12" ht="16.5" x14ac:dyDescent="0.25">
      <c r="A727" s="15" t="str">
        <f t="shared" si="13"/>
        <v>Kai MartCC300</v>
      </c>
      <c r="B727" s="137" t="s">
        <v>7679</v>
      </c>
      <c r="C727" s="18" t="s">
        <v>37</v>
      </c>
      <c r="D727" s="18" t="s">
        <v>38</v>
      </c>
      <c r="E727" s="17">
        <v>90741</v>
      </c>
      <c r="F727" s="17">
        <v>70537.5</v>
      </c>
      <c r="H727" s="39">
        <f t="shared" si="16"/>
        <v>-20203.5</v>
      </c>
      <c r="I727" s="41">
        <v>21667</v>
      </c>
      <c r="L727">
        <v>20583.649999999998</v>
      </c>
    </row>
    <row r="728" spans="1:12" ht="16.5" x14ac:dyDescent="0.25">
      <c r="A728" s="15" t="str">
        <f t="shared" si="13"/>
        <v>Kai MartCGM300</v>
      </c>
      <c r="B728" s="137" t="s">
        <v>7679</v>
      </c>
      <c r="C728" s="18" t="s">
        <v>27</v>
      </c>
      <c r="D728" s="18" t="s">
        <v>28</v>
      </c>
      <c r="E728" s="17">
        <v>96000</v>
      </c>
      <c r="F728" s="17">
        <v>69759.45</v>
      </c>
      <c r="H728" s="39">
        <f t="shared" si="16"/>
        <v>-26240.550000000003</v>
      </c>
      <c r="I728" s="41">
        <v>90741</v>
      </c>
      <c r="L728">
        <v>70537.5</v>
      </c>
    </row>
    <row r="729" spans="1:12" ht="16.5" x14ac:dyDescent="0.25">
      <c r="A729" s="15" t="str">
        <f t="shared" si="13"/>
        <v>Kai MartCGST150</v>
      </c>
      <c r="B729" s="137" t="s">
        <v>7679</v>
      </c>
      <c r="C729" s="18" t="s">
        <v>563</v>
      </c>
      <c r="D729" s="18" t="s">
        <v>564</v>
      </c>
      <c r="E729" s="17">
        <v>22500</v>
      </c>
      <c r="F729" s="17">
        <v>21375</v>
      </c>
      <c r="H729" s="39">
        <f t="shared" si="16"/>
        <v>-1125</v>
      </c>
      <c r="I729" s="41">
        <v>96000</v>
      </c>
      <c r="L729">
        <v>69759.45</v>
      </c>
    </row>
    <row r="730" spans="1:12" ht="16.5" x14ac:dyDescent="0.25">
      <c r="A730" s="15" t="str">
        <f>B730&amp;C730</f>
        <v>Kai MartCN300</v>
      </c>
      <c r="B730" s="137" t="s">
        <v>7679</v>
      </c>
      <c r="C730" s="18" t="s">
        <v>39</v>
      </c>
      <c r="D730" s="18" t="s">
        <v>40</v>
      </c>
      <c r="E730" s="17">
        <v>86111</v>
      </c>
      <c r="F730" s="17">
        <v>67402.5</v>
      </c>
      <c r="H730" s="39">
        <f t="shared" si="16"/>
        <v>-18708.5</v>
      </c>
      <c r="I730" s="41">
        <v>86111</v>
      </c>
      <c r="L730">
        <v>67402.5</v>
      </c>
    </row>
    <row r="731" spans="1:12" ht="16.5" x14ac:dyDescent="0.25">
      <c r="A731" s="15" t="str">
        <f t="shared" si="13"/>
        <v>Kai MartGM500</v>
      </c>
      <c r="B731" s="137" t="s">
        <v>7679</v>
      </c>
      <c r="C731" s="18" t="s">
        <v>30</v>
      </c>
      <c r="D731" s="18" t="s">
        <v>31</v>
      </c>
      <c r="E731" s="17">
        <v>147000</v>
      </c>
      <c r="F731" s="17">
        <v>105505.09999999999</v>
      </c>
      <c r="H731" s="39">
        <f t="shared" si="16"/>
        <v>-41494.900000000009</v>
      </c>
      <c r="I731" s="41">
        <v>147000</v>
      </c>
      <c r="L731">
        <v>105505.09999999999</v>
      </c>
    </row>
    <row r="732" spans="1:12" ht="16.5" x14ac:dyDescent="0.25">
      <c r="A732" s="15" t="str">
        <f t="shared" si="13"/>
        <v>Kai MartGTLX250G</v>
      </c>
      <c r="B732" s="137" t="s">
        <v>7679</v>
      </c>
      <c r="C732" s="18" t="s">
        <v>32</v>
      </c>
      <c r="D732" s="18" t="s">
        <v>33</v>
      </c>
      <c r="E732" s="17">
        <v>66000</v>
      </c>
      <c r="F732" s="17">
        <v>47673.85</v>
      </c>
      <c r="H732" s="39">
        <f t="shared" ref="H732:H784" si="17">F732-E732</f>
        <v>-18326.150000000001</v>
      </c>
      <c r="I732" s="41">
        <v>66000</v>
      </c>
      <c r="L732">
        <v>47673.85</v>
      </c>
    </row>
    <row r="733" spans="1:12" ht="16.5" x14ac:dyDescent="0.25">
      <c r="A733" s="15" t="str">
        <f t="shared" si="13"/>
        <v>Kai MartMNH250</v>
      </c>
      <c r="B733" s="137" t="s">
        <v>7679</v>
      </c>
      <c r="C733" s="18" t="s">
        <v>48</v>
      </c>
      <c r="D733" s="18" t="s">
        <v>49</v>
      </c>
      <c r="E733" s="17">
        <v>58333</v>
      </c>
      <c r="F733" s="17">
        <v>43700</v>
      </c>
      <c r="H733" s="39">
        <f t="shared" si="17"/>
        <v>-14633</v>
      </c>
      <c r="I733" s="41">
        <v>58333</v>
      </c>
      <c r="L733">
        <v>43700</v>
      </c>
    </row>
    <row r="734" spans="1:12" ht="16.5" x14ac:dyDescent="0.25">
      <c r="A734" s="15" t="str">
        <f t="shared" si="13"/>
        <v>Kai MartTH200</v>
      </c>
      <c r="B734" s="137" t="s">
        <v>7679</v>
      </c>
      <c r="C734" s="18" t="s">
        <v>34</v>
      </c>
      <c r="D734" s="18" t="s">
        <v>35</v>
      </c>
      <c r="E734" s="17">
        <v>73000</v>
      </c>
      <c r="F734" s="17">
        <v>52815.25</v>
      </c>
      <c r="H734" s="39">
        <f t="shared" si="17"/>
        <v>-20184.75</v>
      </c>
      <c r="I734" s="41">
        <v>73000</v>
      </c>
      <c r="L734">
        <v>52815.25</v>
      </c>
    </row>
    <row r="735" spans="1:12" ht="16.5" x14ac:dyDescent="0.25">
      <c r="A735" s="15" t="str">
        <f t="shared" si="13"/>
        <v>Kai MartTHST150</v>
      </c>
      <c r="B735" s="137" t="s">
        <v>7679</v>
      </c>
      <c r="C735" s="18" t="s">
        <v>565</v>
      </c>
      <c r="D735" s="18" t="s">
        <v>566</v>
      </c>
      <c r="E735" s="17">
        <v>21667</v>
      </c>
      <c r="F735" s="17">
        <v>20583.649999999998</v>
      </c>
      <c r="H735" s="39">
        <f t="shared" si="17"/>
        <v>-1083.3500000000022</v>
      </c>
      <c r="I735" s="41">
        <v>90741</v>
      </c>
      <c r="L735">
        <v>70537.5</v>
      </c>
    </row>
    <row r="736" spans="1:12" ht="16.5" x14ac:dyDescent="0.25">
      <c r="A736" s="15" t="str">
        <f>B736&amp;C736</f>
        <v>Kai Martcgm100</v>
      </c>
      <c r="B736" s="137" t="s">
        <v>7679</v>
      </c>
      <c r="C736" s="18" t="s">
        <v>7183</v>
      </c>
      <c r="D736" s="18" t="s">
        <v>7197</v>
      </c>
      <c r="E736" s="16">
        <v>36111</v>
      </c>
      <c r="F736" s="16">
        <v>24549</v>
      </c>
      <c r="H736" s="39"/>
      <c r="I736" s="41"/>
    </row>
    <row r="737" spans="1:12" ht="16.5" x14ac:dyDescent="0.25">
      <c r="A737" s="15" t="str">
        <f t="shared" si="13"/>
        <v>Kai MartCC300</v>
      </c>
      <c r="B737" s="137" t="s">
        <v>7679</v>
      </c>
      <c r="C737" s="19" t="s">
        <v>37</v>
      </c>
      <c r="D737" s="19" t="s">
        <v>38</v>
      </c>
      <c r="E737" s="16">
        <v>90741</v>
      </c>
      <c r="F737" s="16">
        <v>70537.5</v>
      </c>
      <c r="H737" s="39">
        <f t="shared" si="17"/>
        <v>-20203.5</v>
      </c>
      <c r="I737" s="41">
        <v>96000</v>
      </c>
      <c r="L737">
        <v>69759.45</v>
      </c>
    </row>
    <row r="738" spans="1:12" ht="16.5" x14ac:dyDescent="0.25">
      <c r="A738" s="15" t="str">
        <f t="shared" si="13"/>
        <v>Kai MartCGM300</v>
      </c>
      <c r="B738" s="137" t="s">
        <v>7679</v>
      </c>
      <c r="C738" s="19" t="s">
        <v>27</v>
      </c>
      <c r="D738" s="19" t="s">
        <v>28</v>
      </c>
      <c r="E738" s="16">
        <v>96000</v>
      </c>
      <c r="F738" s="16">
        <v>69759.45</v>
      </c>
      <c r="H738" s="39">
        <f t="shared" si="17"/>
        <v>-26240.550000000003</v>
      </c>
      <c r="I738" s="41">
        <v>22500</v>
      </c>
      <c r="L738">
        <v>21375</v>
      </c>
    </row>
    <row r="739" spans="1:12" ht="16.5" x14ac:dyDescent="0.25">
      <c r="A739" s="15" t="str">
        <f t="shared" si="13"/>
        <v>Kai MartCN300</v>
      </c>
      <c r="B739" s="137" t="s">
        <v>7679</v>
      </c>
      <c r="C739" s="19" t="s">
        <v>39</v>
      </c>
      <c r="D739" s="19" t="s">
        <v>40</v>
      </c>
      <c r="E739" s="16">
        <v>86111</v>
      </c>
      <c r="F739" s="16">
        <v>67402.5</v>
      </c>
      <c r="H739" s="39">
        <f t="shared" si="17"/>
        <v>-18708.5</v>
      </c>
      <c r="I739" s="41">
        <v>147000</v>
      </c>
      <c r="L739">
        <v>105505.09999999999</v>
      </c>
    </row>
    <row r="740" spans="1:12" ht="16.5" x14ac:dyDescent="0.25">
      <c r="A740" s="15" t="str">
        <f t="shared" si="13"/>
        <v>Kai MartGM500</v>
      </c>
      <c r="B740" s="137" t="s">
        <v>7679</v>
      </c>
      <c r="C740" s="19" t="s">
        <v>30</v>
      </c>
      <c r="D740" s="19" t="s">
        <v>31</v>
      </c>
      <c r="E740" s="16">
        <v>147000</v>
      </c>
      <c r="F740" s="16">
        <v>105505.09999999999</v>
      </c>
      <c r="H740" s="39">
        <f t="shared" si="17"/>
        <v>-41494.900000000009</v>
      </c>
      <c r="I740" s="41">
        <v>66000</v>
      </c>
      <c r="L740">
        <v>47673.85</v>
      </c>
    </row>
    <row r="741" spans="1:12" ht="16.5" x14ac:dyDescent="0.25">
      <c r="A741" s="15" t="str">
        <f t="shared" si="13"/>
        <v>Kai MartGTLX250G</v>
      </c>
      <c r="B741" s="137" t="s">
        <v>7679</v>
      </c>
      <c r="C741" s="19" t="s">
        <v>32</v>
      </c>
      <c r="D741" s="19" t="s">
        <v>33</v>
      </c>
      <c r="E741" s="16">
        <v>66000</v>
      </c>
      <c r="F741" s="16">
        <v>47673.85</v>
      </c>
      <c r="H741" s="39">
        <f t="shared" si="17"/>
        <v>-18326.150000000001</v>
      </c>
      <c r="I741" s="41">
        <v>58333</v>
      </c>
      <c r="L741">
        <v>43700</v>
      </c>
    </row>
    <row r="742" spans="1:12" ht="16.5" x14ac:dyDescent="0.25">
      <c r="A742" s="15" t="str">
        <f t="shared" si="13"/>
        <v>Kai MartMNH250</v>
      </c>
      <c r="B742" s="137" t="s">
        <v>7679</v>
      </c>
      <c r="C742" s="19" t="s">
        <v>48</v>
      </c>
      <c r="D742" s="19" t="s">
        <v>49</v>
      </c>
      <c r="E742" s="16">
        <v>58333</v>
      </c>
      <c r="F742" s="16">
        <v>43700</v>
      </c>
      <c r="H742" s="39">
        <f t="shared" si="17"/>
        <v>-14633</v>
      </c>
      <c r="I742" s="41">
        <v>73000</v>
      </c>
      <c r="L742">
        <v>52815.25</v>
      </c>
    </row>
    <row r="743" spans="1:12" ht="16.5" x14ac:dyDescent="0.25">
      <c r="A743" s="15" t="str">
        <f t="shared" si="13"/>
        <v>Kai MartTH200</v>
      </c>
      <c r="B743" s="137" t="s">
        <v>7679</v>
      </c>
      <c r="C743" s="19" t="s">
        <v>34</v>
      </c>
      <c r="D743" s="19" t="s">
        <v>35</v>
      </c>
      <c r="E743" s="16">
        <v>73000</v>
      </c>
      <c r="F743" s="16">
        <v>52815.25</v>
      </c>
      <c r="H743" s="39">
        <f t="shared" si="17"/>
        <v>-20184.75</v>
      </c>
      <c r="I743" s="41">
        <v>21667</v>
      </c>
      <c r="L743">
        <v>20583.649999999998</v>
      </c>
    </row>
    <row r="744" spans="1:12" ht="16.5" x14ac:dyDescent="0.25">
      <c r="A744" s="15" t="str">
        <f t="shared" si="13"/>
        <v>Kai Martthst150</v>
      </c>
      <c r="B744" s="137" t="s">
        <v>7679</v>
      </c>
      <c r="C744" s="19" t="s">
        <v>7185</v>
      </c>
      <c r="D744" s="18" t="s">
        <v>566</v>
      </c>
      <c r="E744" s="17">
        <v>21667</v>
      </c>
      <c r="F744" s="17">
        <v>20583.649999999998</v>
      </c>
      <c r="H744" s="39">
        <f t="shared" si="17"/>
        <v>-1083.3500000000022</v>
      </c>
      <c r="I744" s="41">
        <v>96000</v>
      </c>
      <c r="L744">
        <v>68290.83</v>
      </c>
    </row>
    <row r="745" spans="1:12" ht="16.5" x14ac:dyDescent="0.25">
      <c r="A745" s="15" t="str">
        <f t="shared" si="13"/>
        <v>Kai MartCC300</v>
      </c>
      <c r="B745" s="137" t="s">
        <v>7679</v>
      </c>
      <c r="C745" s="19" t="s">
        <v>37</v>
      </c>
      <c r="D745" s="19" t="s">
        <v>38</v>
      </c>
      <c r="E745" s="16">
        <v>90741</v>
      </c>
      <c r="F745" s="16">
        <v>70537.5</v>
      </c>
      <c r="H745" s="39">
        <f t="shared" si="17"/>
        <v>-20203.5</v>
      </c>
      <c r="I745" s="41">
        <v>147000</v>
      </c>
      <c r="L745">
        <v>110731.38</v>
      </c>
    </row>
    <row r="746" spans="1:12" ht="16.5" x14ac:dyDescent="0.25">
      <c r="A746" s="15" t="str">
        <f t="shared" si="13"/>
        <v>Kai MartCGM300</v>
      </c>
      <c r="B746" s="137" t="s">
        <v>7679</v>
      </c>
      <c r="C746" s="19" t="s">
        <v>27</v>
      </c>
      <c r="D746" s="19" t="s">
        <v>28</v>
      </c>
      <c r="E746" s="16">
        <v>96000</v>
      </c>
      <c r="F746" s="16">
        <v>69759.45</v>
      </c>
      <c r="H746" s="39">
        <f t="shared" si="17"/>
        <v>-26240.550000000003</v>
      </c>
      <c r="I746" s="41">
        <v>37500</v>
      </c>
      <c r="L746">
        <v>34875</v>
      </c>
    </row>
    <row r="747" spans="1:12" ht="16.5" x14ac:dyDescent="0.25">
      <c r="A747" s="15" t="str">
        <f t="shared" si="13"/>
        <v>Kai MartCGST150</v>
      </c>
      <c r="B747" s="137" t="s">
        <v>7679</v>
      </c>
      <c r="C747" s="19" t="s">
        <v>563</v>
      </c>
      <c r="D747" s="19" t="s">
        <v>564</v>
      </c>
      <c r="E747" s="16">
        <v>22500</v>
      </c>
      <c r="F747" s="16">
        <v>21375</v>
      </c>
      <c r="H747" s="39">
        <f t="shared" si="17"/>
        <v>-1125</v>
      </c>
      <c r="I747" s="41">
        <v>86111</v>
      </c>
      <c r="L747">
        <v>65983.5</v>
      </c>
    </row>
    <row r="748" spans="1:12" ht="16.5" x14ac:dyDescent="0.25">
      <c r="A748" s="15" t="str">
        <f t="shared" si="13"/>
        <v>Kai MartGM500</v>
      </c>
      <c r="B748" s="137" t="s">
        <v>7679</v>
      </c>
      <c r="C748" s="19" t="s">
        <v>30</v>
      </c>
      <c r="D748" s="19" t="s">
        <v>31</v>
      </c>
      <c r="E748" s="16">
        <v>147000</v>
      </c>
      <c r="F748" s="16">
        <v>105505.09999999999</v>
      </c>
      <c r="H748" s="39">
        <f t="shared" si="17"/>
        <v>-41494.900000000009</v>
      </c>
      <c r="I748" s="41">
        <v>147000</v>
      </c>
      <c r="L748">
        <v>103283.94</v>
      </c>
    </row>
    <row r="749" spans="1:12" ht="16.5" x14ac:dyDescent="0.25">
      <c r="A749" s="15" t="str">
        <f t="shared" si="13"/>
        <v>Kai MartGTLX250G</v>
      </c>
      <c r="B749" s="137" t="s">
        <v>7679</v>
      </c>
      <c r="C749" s="19" t="s">
        <v>32</v>
      </c>
      <c r="D749" s="19" t="s">
        <v>33</v>
      </c>
      <c r="E749" s="16">
        <v>66000</v>
      </c>
      <c r="F749" s="16">
        <v>47673.85</v>
      </c>
      <c r="H749" s="39">
        <f t="shared" si="17"/>
        <v>-18326.150000000001</v>
      </c>
      <c r="I749" s="41">
        <v>66000</v>
      </c>
      <c r="L749">
        <v>46670.19</v>
      </c>
    </row>
    <row r="750" spans="1:12" ht="16.5" x14ac:dyDescent="0.25">
      <c r="A750" s="15" t="str">
        <f t="shared" si="13"/>
        <v>Kai MartMNH250</v>
      </c>
      <c r="B750" s="137" t="s">
        <v>7679</v>
      </c>
      <c r="C750" s="18" t="s">
        <v>48</v>
      </c>
      <c r="D750" s="18" t="s">
        <v>49</v>
      </c>
      <c r="E750" s="17">
        <v>58333</v>
      </c>
      <c r="F750" s="17">
        <v>43700</v>
      </c>
      <c r="H750" s="39">
        <f t="shared" si="17"/>
        <v>-14633</v>
      </c>
      <c r="I750" s="41">
        <v>73000</v>
      </c>
      <c r="L750">
        <v>51703.350000000006</v>
      </c>
    </row>
    <row r="751" spans="1:12" ht="16.5" x14ac:dyDescent="0.25">
      <c r="A751" s="15" t="str">
        <f t="shared" si="13"/>
        <v>Kai MartTH200</v>
      </c>
      <c r="B751" s="137" t="s">
        <v>7679</v>
      </c>
      <c r="C751" s="18" t="s">
        <v>34</v>
      </c>
      <c r="D751" s="18" t="s">
        <v>35</v>
      </c>
      <c r="E751" s="17">
        <v>73000</v>
      </c>
      <c r="F751" s="17">
        <v>52815.25</v>
      </c>
      <c r="H751" s="39">
        <f t="shared" si="17"/>
        <v>-20184.75</v>
      </c>
      <c r="I751" s="41">
        <v>36111</v>
      </c>
      <c r="L751">
        <v>33583.230000000003</v>
      </c>
    </row>
    <row r="752" spans="1:12" ht="16.5" x14ac:dyDescent="0.25">
      <c r="A752" s="15" t="str">
        <f t="shared" si="13"/>
        <v>Kai MartTHST150</v>
      </c>
      <c r="B752" s="137" t="s">
        <v>7679</v>
      </c>
      <c r="C752" s="18" t="s">
        <v>565</v>
      </c>
      <c r="D752" s="18" t="s">
        <v>566</v>
      </c>
      <c r="E752" s="17">
        <v>21667</v>
      </c>
      <c r="F752" s="17">
        <v>20583.649999999998</v>
      </c>
      <c r="H752" s="39">
        <f t="shared" si="17"/>
        <v>-1083.3500000000022</v>
      </c>
      <c r="I752" s="41">
        <v>90741</v>
      </c>
      <c r="L752">
        <v>70537.5</v>
      </c>
    </row>
    <row r="753" spans="1:12" ht="16.5" x14ac:dyDescent="0.25">
      <c r="A753" s="15" t="str">
        <f>B753&amp;C753</f>
        <v>Kai Martcgm100</v>
      </c>
      <c r="B753" s="137" t="s">
        <v>7679</v>
      </c>
      <c r="C753" s="18" t="s">
        <v>7183</v>
      </c>
      <c r="D753" s="18" t="s">
        <v>7197</v>
      </c>
      <c r="E753" s="16">
        <v>36111</v>
      </c>
      <c r="F753" s="16">
        <v>24549</v>
      </c>
      <c r="H753" s="39"/>
      <c r="I753" s="41"/>
    </row>
    <row r="754" spans="1:12" ht="16.5" x14ac:dyDescent="0.25">
      <c r="A754" s="15" t="str">
        <f t="shared" si="13"/>
        <v>Kai MartCGM300</v>
      </c>
      <c r="B754" s="137" t="s">
        <v>7679</v>
      </c>
      <c r="C754" s="18" t="s">
        <v>27</v>
      </c>
      <c r="D754" s="18" t="s">
        <v>28</v>
      </c>
      <c r="E754" s="17">
        <v>96000</v>
      </c>
      <c r="F754" s="17">
        <v>68290.83</v>
      </c>
      <c r="H754" s="39">
        <f t="shared" si="17"/>
        <v>-27709.17</v>
      </c>
      <c r="I754" s="41">
        <v>96000</v>
      </c>
      <c r="L754">
        <v>69759.45</v>
      </c>
    </row>
    <row r="755" spans="1:12" ht="16.5" x14ac:dyDescent="0.25">
      <c r="A755" s="15" t="str">
        <f t="shared" si="13"/>
        <v>Kai MartCGM500</v>
      </c>
      <c r="B755" s="137" t="s">
        <v>7679</v>
      </c>
      <c r="C755" s="18" t="s">
        <v>542</v>
      </c>
      <c r="D755" s="18" t="s">
        <v>543</v>
      </c>
      <c r="E755" s="17">
        <v>147000</v>
      </c>
      <c r="F755" s="17">
        <v>110731.38</v>
      </c>
      <c r="H755" s="39">
        <f t="shared" si="17"/>
        <v>-36268.619999999995</v>
      </c>
      <c r="I755" s="41">
        <v>147000</v>
      </c>
      <c r="L755">
        <v>105505.09999999999</v>
      </c>
    </row>
    <row r="756" spans="1:12" ht="16.5" x14ac:dyDescent="0.25">
      <c r="A756" s="15" t="str">
        <f t="shared" si="13"/>
        <v>Kai MartCGST250</v>
      </c>
      <c r="B756" s="137" t="s">
        <v>7679</v>
      </c>
      <c r="C756" s="18" t="s">
        <v>598</v>
      </c>
      <c r="D756" s="18" t="s">
        <v>599</v>
      </c>
      <c r="E756" s="17">
        <v>37500</v>
      </c>
      <c r="F756" s="17">
        <v>34875</v>
      </c>
      <c r="H756" s="39">
        <f t="shared" si="17"/>
        <v>-2625</v>
      </c>
      <c r="I756" s="41">
        <v>66000</v>
      </c>
      <c r="L756">
        <v>47673.85</v>
      </c>
    </row>
    <row r="757" spans="1:12" ht="16.5" x14ac:dyDescent="0.25">
      <c r="A757" s="15" t="str">
        <f t="shared" si="13"/>
        <v>Kai MartCN300</v>
      </c>
      <c r="B757" s="137" t="s">
        <v>7679</v>
      </c>
      <c r="C757" s="18" t="s">
        <v>39</v>
      </c>
      <c r="D757" s="18" t="s">
        <v>40</v>
      </c>
      <c r="E757" s="17">
        <v>86111</v>
      </c>
      <c r="F757" s="17">
        <v>65983.5</v>
      </c>
      <c r="H757" s="39">
        <f t="shared" si="17"/>
        <v>-20127.5</v>
      </c>
      <c r="I757" s="41">
        <v>58333</v>
      </c>
      <c r="L757">
        <v>43700</v>
      </c>
    </row>
    <row r="758" spans="1:12" ht="16.5" x14ac:dyDescent="0.25">
      <c r="A758" s="15" t="str">
        <f t="shared" si="13"/>
        <v>Kai MartGM500</v>
      </c>
      <c r="B758" s="137" t="s">
        <v>7679</v>
      </c>
      <c r="C758" s="18" t="s">
        <v>30</v>
      </c>
      <c r="D758" s="18" t="s">
        <v>31</v>
      </c>
      <c r="E758" s="17">
        <v>147000</v>
      </c>
      <c r="F758" s="17">
        <v>103283.94</v>
      </c>
      <c r="H758" s="39">
        <f t="shared" si="17"/>
        <v>-43716.06</v>
      </c>
      <c r="I758" s="41">
        <v>73000</v>
      </c>
      <c r="L758">
        <v>52815.25</v>
      </c>
    </row>
    <row r="759" spans="1:12" ht="16.5" x14ac:dyDescent="0.25">
      <c r="A759" s="15" t="str">
        <f t="shared" si="13"/>
        <v>Kai MartGTLX250G</v>
      </c>
      <c r="B759" s="137" t="s">
        <v>7679</v>
      </c>
      <c r="C759" s="18" t="s">
        <v>32</v>
      </c>
      <c r="D759" s="18" t="s">
        <v>33</v>
      </c>
      <c r="E759" s="17">
        <v>66000</v>
      </c>
      <c r="F759" s="17">
        <v>46670.19</v>
      </c>
      <c r="H759" s="39">
        <f t="shared" si="17"/>
        <v>-19329.809999999998</v>
      </c>
      <c r="I759" s="41">
        <v>36111</v>
      </c>
      <c r="L759">
        <v>23321.55</v>
      </c>
    </row>
    <row r="760" spans="1:12" ht="16.5" x14ac:dyDescent="0.25">
      <c r="A760" s="15" t="str">
        <f t="shared" si="13"/>
        <v>Kai MartTH200</v>
      </c>
      <c r="B760" s="137" t="s">
        <v>7679</v>
      </c>
      <c r="C760" s="18" t="s">
        <v>34</v>
      </c>
      <c r="D760" s="18" t="s">
        <v>35</v>
      </c>
      <c r="E760" s="17">
        <v>73000</v>
      </c>
      <c r="F760" s="17">
        <v>51703.350000000006</v>
      </c>
      <c r="H760" s="39">
        <f t="shared" si="17"/>
        <v>-21296.649999999994</v>
      </c>
      <c r="I760" s="41">
        <v>96000</v>
      </c>
      <c r="L760">
        <v>69759.45</v>
      </c>
    </row>
    <row r="761" spans="1:12" ht="16.5" x14ac:dyDescent="0.25">
      <c r="A761" s="15" t="str">
        <f>B761&amp;C761</f>
        <v>Kai MartTHST250</v>
      </c>
      <c r="B761" s="137" t="s">
        <v>7679</v>
      </c>
      <c r="C761" s="18" t="s">
        <v>600</v>
      </c>
      <c r="D761" s="18" t="s">
        <v>601</v>
      </c>
      <c r="E761" s="17">
        <v>36111</v>
      </c>
      <c r="F761" s="17">
        <v>33583.230000000003</v>
      </c>
      <c r="H761" s="39">
        <f t="shared" si="17"/>
        <v>-2527.7699999999968</v>
      </c>
      <c r="I761" s="41">
        <v>147000</v>
      </c>
      <c r="L761">
        <v>105505.09999999999</v>
      </c>
    </row>
    <row r="762" spans="1:12" ht="16.5" x14ac:dyDescent="0.25">
      <c r="A762" s="15" t="str">
        <f>B762&amp;C762</f>
        <v>Kai MartCGM100</v>
      </c>
      <c r="B762" s="137" t="s">
        <v>7679</v>
      </c>
      <c r="C762" s="18" t="s">
        <v>551</v>
      </c>
      <c r="D762" s="18" t="s">
        <v>7197</v>
      </c>
      <c r="E762" s="16">
        <v>36111</v>
      </c>
      <c r="F762" s="16">
        <v>23321.55</v>
      </c>
      <c r="H762" s="39"/>
      <c r="I762" s="41"/>
    </row>
    <row r="763" spans="1:12" ht="16.5" x14ac:dyDescent="0.25">
      <c r="A763" s="15" t="str">
        <f t="shared" si="13"/>
        <v>Kai MartCC300</v>
      </c>
      <c r="B763" s="137" t="s">
        <v>7679</v>
      </c>
      <c r="C763" s="18" t="s">
        <v>37</v>
      </c>
      <c r="D763" s="18" t="s">
        <v>38</v>
      </c>
      <c r="E763" s="17">
        <v>90741</v>
      </c>
      <c r="F763" s="17">
        <v>70537.5</v>
      </c>
      <c r="H763" s="39">
        <f t="shared" si="17"/>
        <v>-20203.5</v>
      </c>
      <c r="I763" s="41">
        <v>147000</v>
      </c>
      <c r="L763">
        <v>106025.7</v>
      </c>
    </row>
    <row r="764" spans="1:12" ht="16.5" x14ac:dyDescent="0.25">
      <c r="A764" s="15" t="str">
        <f t="shared" si="13"/>
        <v>Kai MartCGM300</v>
      </c>
      <c r="B764" s="137" t="s">
        <v>7679</v>
      </c>
      <c r="C764" s="19" t="s">
        <v>27</v>
      </c>
      <c r="D764" s="19" t="s">
        <v>28</v>
      </c>
      <c r="E764" s="16">
        <v>96000</v>
      </c>
      <c r="F764" s="16">
        <v>69759.45</v>
      </c>
      <c r="H764" s="39">
        <f t="shared" si="17"/>
        <v>-26240.550000000003</v>
      </c>
      <c r="I764" s="41">
        <v>58333</v>
      </c>
      <c r="L764">
        <v>43700</v>
      </c>
    </row>
    <row r="765" spans="1:12" ht="16.5" x14ac:dyDescent="0.25">
      <c r="A765" s="15" t="str">
        <f t="shared" si="13"/>
        <v>Kai MartGM500</v>
      </c>
      <c r="B765" s="137" t="s">
        <v>7679</v>
      </c>
      <c r="C765" s="19" t="s">
        <v>30</v>
      </c>
      <c r="D765" s="19" t="s">
        <v>31</v>
      </c>
      <c r="E765" s="16">
        <v>147000</v>
      </c>
      <c r="F765" s="16">
        <v>105505.09999999999</v>
      </c>
      <c r="H765" s="39">
        <f t="shared" si="17"/>
        <v>-41494.900000000009</v>
      </c>
      <c r="I765" s="41">
        <v>90741</v>
      </c>
      <c r="L765">
        <v>74250</v>
      </c>
    </row>
    <row r="766" spans="1:12" ht="16.5" x14ac:dyDescent="0.25">
      <c r="A766" s="15" t="str">
        <f t="shared" si="13"/>
        <v>Kai MartGTLX250G</v>
      </c>
      <c r="B766" s="137" t="s">
        <v>7679</v>
      </c>
      <c r="C766" s="19" t="s">
        <v>32</v>
      </c>
      <c r="D766" s="19" t="s">
        <v>33</v>
      </c>
      <c r="E766" s="16">
        <v>66000</v>
      </c>
      <c r="F766" s="16">
        <v>47673.85</v>
      </c>
      <c r="H766" s="39">
        <f t="shared" si="17"/>
        <v>-18326.150000000001</v>
      </c>
      <c r="I766" s="41">
        <v>96000</v>
      </c>
      <c r="L766">
        <v>73431</v>
      </c>
    </row>
    <row r="767" spans="1:12" ht="16.5" x14ac:dyDescent="0.25">
      <c r="A767" s="15" t="str">
        <f t="shared" si="13"/>
        <v>Kai MartMNH250</v>
      </c>
      <c r="B767" s="137" t="s">
        <v>7679</v>
      </c>
      <c r="C767" s="19" t="s">
        <v>48</v>
      </c>
      <c r="D767" s="19" t="s">
        <v>49</v>
      </c>
      <c r="E767" s="16">
        <v>58333</v>
      </c>
      <c r="F767" s="16">
        <v>43700</v>
      </c>
      <c r="H767" s="39">
        <f t="shared" si="17"/>
        <v>-14633</v>
      </c>
      <c r="I767" s="41">
        <v>70000</v>
      </c>
      <c r="L767">
        <v>70000</v>
      </c>
    </row>
    <row r="768" spans="1:12" ht="16.5" x14ac:dyDescent="0.25">
      <c r="A768" s="15" t="str">
        <f t="shared" si="13"/>
        <v>Kai MartTH200</v>
      </c>
      <c r="B768" s="137" t="s">
        <v>7679</v>
      </c>
      <c r="C768" s="19" t="s">
        <v>34</v>
      </c>
      <c r="D768" s="19" t="s">
        <v>35</v>
      </c>
      <c r="E768" s="16">
        <v>73000</v>
      </c>
      <c r="F768" s="16">
        <v>52815.25</v>
      </c>
      <c r="H768" s="39">
        <f t="shared" si="17"/>
        <v>-20184.75</v>
      </c>
      <c r="I768" s="41">
        <v>147000</v>
      </c>
      <c r="L768">
        <v>111058</v>
      </c>
    </row>
    <row r="769" spans="1:12" ht="16.5" x14ac:dyDescent="0.25">
      <c r="A769" s="15" t="str">
        <f t="shared" si="13"/>
        <v>Kai MartCGM100</v>
      </c>
      <c r="B769" s="137" t="s">
        <v>7679</v>
      </c>
      <c r="C769" s="19" t="s">
        <v>551</v>
      </c>
      <c r="D769" s="19" t="s">
        <v>552</v>
      </c>
      <c r="E769" s="16">
        <v>36111</v>
      </c>
      <c r="F769" s="16">
        <v>23321.55</v>
      </c>
      <c r="H769" s="39">
        <f t="shared" si="17"/>
        <v>-12789.45</v>
      </c>
      <c r="I769" s="41">
        <v>66000</v>
      </c>
      <c r="L769">
        <v>50183</v>
      </c>
    </row>
    <row r="770" spans="1:12" ht="16.5" x14ac:dyDescent="0.25">
      <c r="A770" s="15" t="str">
        <f t="shared" si="13"/>
        <v>Kai MartCGM300</v>
      </c>
      <c r="B770" s="137" t="s">
        <v>7679</v>
      </c>
      <c r="C770" s="19" t="s">
        <v>27</v>
      </c>
      <c r="D770" s="19" t="s">
        <v>28</v>
      </c>
      <c r="E770" s="16">
        <v>96000</v>
      </c>
      <c r="F770" s="16">
        <v>69759.45</v>
      </c>
      <c r="H770" s="39">
        <f t="shared" si="17"/>
        <v>-26240.550000000003</v>
      </c>
      <c r="I770" s="41">
        <v>58333</v>
      </c>
      <c r="L770">
        <v>46000</v>
      </c>
    </row>
    <row r="771" spans="1:12" ht="16.5" x14ac:dyDescent="0.25">
      <c r="A771" s="15" t="str">
        <f t="shared" si="13"/>
        <v>Kai MartGM500</v>
      </c>
      <c r="B771" s="137" t="s">
        <v>7679</v>
      </c>
      <c r="C771" s="19" t="s">
        <v>30</v>
      </c>
      <c r="D771" s="19" t="s">
        <v>31</v>
      </c>
      <c r="E771" s="16">
        <v>147000</v>
      </c>
      <c r="F771" s="16">
        <v>105505.09999999999</v>
      </c>
      <c r="H771" s="39">
        <f t="shared" si="17"/>
        <v>-41494.900000000009</v>
      </c>
      <c r="I771" s="41">
        <v>73000</v>
      </c>
      <c r="L771">
        <v>55595</v>
      </c>
    </row>
    <row r="772" spans="1:12" ht="16.5" x14ac:dyDescent="0.25">
      <c r="A772" s="15" t="str">
        <f t="shared" si="13"/>
        <v>Kai MartGXD500</v>
      </c>
      <c r="B772" s="137" t="s">
        <v>7679</v>
      </c>
      <c r="C772" s="19" t="s">
        <v>52</v>
      </c>
      <c r="D772" s="19" t="s">
        <v>53</v>
      </c>
      <c r="E772" s="16">
        <v>147000</v>
      </c>
      <c r="F772" s="16">
        <v>106025.7</v>
      </c>
      <c r="H772" s="39">
        <f t="shared" si="17"/>
        <v>-40974.300000000003</v>
      </c>
      <c r="I772" s="41">
        <v>96000</v>
      </c>
      <c r="L772">
        <v>69759.45</v>
      </c>
    </row>
    <row r="773" spans="1:12" ht="16.5" x14ac:dyDescent="0.25">
      <c r="A773" s="15" t="str">
        <f t="shared" si="13"/>
        <v>Kai MartMNH250</v>
      </c>
      <c r="B773" s="137" t="s">
        <v>7679</v>
      </c>
      <c r="C773" s="19" t="s">
        <v>48</v>
      </c>
      <c r="D773" s="19" t="s">
        <v>49</v>
      </c>
      <c r="E773" s="16">
        <v>58333</v>
      </c>
      <c r="F773" s="16">
        <v>43700</v>
      </c>
      <c r="H773" s="39">
        <f t="shared" si="17"/>
        <v>-14633</v>
      </c>
      <c r="I773" s="41">
        <v>147000</v>
      </c>
      <c r="L773">
        <v>113112.7</v>
      </c>
    </row>
    <row r="774" spans="1:12" ht="16.5" x14ac:dyDescent="0.25">
      <c r="A774" s="15" t="str">
        <f t="shared" si="13"/>
        <v>Kai MartCC300</v>
      </c>
      <c r="B774" s="137" t="s">
        <v>7679</v>
      </c>
      <c r="C774" s="19" t="s">
        <v>37</v>
      </c>
      <c r="D774" s="19" t="s">
        <v>38</v>
      </c>
      <c r="E774" s="16">
        <v>90741</v>
      </c>
      <c r="F774" s="16">
        <v>74250</v>
      </c>
      <c r="H774" s="39">
        <f t="shared" si="17"/>
        <v>-16491</v>
      </c>
      <c r="I774" s="41">
        <v>147000</v>
      </c>
      <c r="L774">
        <v>105505.09999999999</v>
      </c>
    </row>
    <row r="775" spans="1:12" ht="16.5" x14ac:dyDescent="0.25">
      <c r="A775" s="15" t="str">
        <f t="shared" si="13"/>
        <v>Kai MartCGM300</v>
      </c>
      <c r="B775" s="137" t="s">
        <v>7679</v>
      </c>
      <c r="C775" s="19" t="s">
        <v>27</v>
      </c>
      <c r="D775" s="19" t="s">
        <v>28</v>
      </c>
      <c r="E775" s="16">
        <v>96000</v>
      </c>
      <c r="F775" s="16">
        <v>73431</v>
      </c>
      <c r="H775" s="39">
        <f t="shared" si="17"/>
        <v>-22569</v>
      </c>
      <c r="I775" s="41">
        <v>147000</v>
      </c>
      <c r="L775">
        <v>106025.7</v>
      </c>
    </row>
    <row r="776" spans="1:12" ht="16.5" x14ac:dyDescent="0.25">
      <c r="A776" s="15" t="str">
        <f t="shared" si="13"/>
        <v>Kai MartGHK300</v>
      </c>
      <c r="B776" s="137" t="s">
        <v>7679</v>
      </c>
      <c r="C776" s="19" t="s">
        <v>553</v>
      </c>
      <c r="D776" s="19" t="s">
        <v>554</v>
      </c>
      <c r="E776" s="16">
        <v>70000</v>
      </c>
      <c r="F776" s="16">
        <v>70000</v>
      </c>
      <c r="H776" s="39">
        <f t="shared" si="17"/>
        <v>0</v>
      </c>
      <c r="I776" s="41">
        <v>96000</v>
      </c>
      <c r="L776">
        <v>73431</v>
      </c>
    </row>
    <row r="777" spans="1:12" ht="16.5" x14ac:dyDescent="0.25">
      <c r="A777" s="15" t="str">
        <f t="shared" si="13"/>
        <v>Kai MartGM500</v>
      </c>
      <c r="B777" s="137" t="s">
        <v>7679</v>
      </c>
      <c r="C777" s="19" t="s">
        <v>30</v>
      </c>
      <c r="D777" s="19" t="s">
        <v>31</v>
      </c>
      <c r="E777" s="16">
        <v>147000</v>
      </c>
      <c r="F777" s="16">
        <v>111058</v>
      </c>
      <c r="H777" s="39">
        <f t="shared" si="17"/>
        <v>-35942</v>
      </c>
      <c r="I777" s="41">
        <v>59400</v>
      </c>
      <c r="L777">
        <v>49500</v>
      </c>
    </row>
    <row r="778" spans="1:12" ht="16.5" x14ac:dyDescent="0.25">
      <c r="A778" s="15" t="str">
        <f t="shared" si="13"/>
        <v>Kai MartGTLX250G</v>
      </c>
      <c r="B778" s="137" t="s">
        <v>7679</v>
      </c>
      <c r="C778" s="19" t="s">
        <v>32</v>
      </c>
      <c r="D778" s="19" t="s">
        <v>33</v>
      </c>
      <c r="E778" s="16">
        <v>66000</v>
      </c>
      <c r="F778" s="16">
        <v>50182</v>
      </c>
      <c r="H778" s="39">
        <f t="shared" si="17"/>
        <v>-15818</v>
      </c>
      <c r="I778" s="41">
        <v>147000</v>
      </c>
      <c r="L778">
        <v>111058</v>
      </c>
    </row>
    <row r="779" spans="1:12" ht="16.5" x14ac:dyDescent="0.25">
      <c r="A779" s="15" t="str">
        <f t="shared" si="13"/>
        <v>Kai MartMNH250</v>
      </c>
      <c r="B779" s="137" t="s">
        <v>7679</v>
      </c>
      <c r="C779" s="19" t="s">
        <v>48</v>
      </c>
      <c r="D779" s="19" t="s">
        <v>49</v>
      </c>
      <c r="E779" s="16">
        <v>58333</v>
      </c>
      <c r="F779" s="16">
        <v>46000</v>
      </c>
      <c r="H779" s="39">
        <f t="shared" si="17"/>
        <v>-12333</v>
      </c>
      <c r="I779" s="41">
        <v>66000</v>
      </c>
      <c r="L779">
        <v>50183</v>
      </c>
    </row>
    <row r="780" spans="1:12" ht="16.5" x14ac:dyDescent="0.25">
      <c r="A780" s="15" t="str">
        <f t="shared" si="13"/>
        <v>Kai MartTH200</v>
      </c>
      <c r="B780" s="137" t="s">
        <v>7679</v>
      </c>
      <c r="C780" s="19" t="s">
        <v>34</v>
      </c>
      <c r="D780" s="19" t="s">
        <v>35</v>
      </c>
      <c r="E780" s="16">
        <v>73000</v>
      </c>
      <c r="F780" s="16">
        <v>55595</v>
      </c>
      <c r="H780" s="39">
        <f t="shared" si="17"/>
        <v>-17405</v>
      </c>
      <c r="I780" s="41">
        <v>96000</v>
      </c>
      <c r="L780">
        <v>96000</v>
      </c>
    </row>
    <row r="781" spans="1:12" ht="16.5" x14ac:dyDescent="0.25">
      <c r="A781" s="15" t="str">
        <f t="shared" si="13"/>
        <v>Kai MartCGM300</v>
      </c>
      <c r="B781" s="137" t="s">
        <v>7679</v>
      </c>
      <c r="C781" s="19" t="s">
        <v>27</v>
      </c>
      <c r="D781" s="19" t="s">
        <v>28</v>
      </c>
      <c r="E781" s="16">
        <v>96000</v>
      </c>
      <c r="F781" s="16">
        <v>69759.45</v>
      </c>
      <c r="H781" s="39">
        <f t="shared" si="17"/>
        <v>-26240.550000000003</v>
      </c>
      <c r="I781" s="41">
        <v>90741</v>
      </c>
      <c r="L781">
        <v>70537.5</v>
      </c>
    </row>
    <row r="782" spans="1:12" ht="16.5" x14ac:dyDescent="0.25">
      <c r="A782" s="15" t="str">
        <f t="shared" si="13"/>
        <v>Kai MartCGM500</v>
      </c>
      <c r="B782" s="137" t="s">
        <v>7679</v>
      </c>
      <c r="C782" s="19" t="s">
        <v>542</v>
      </c>
      <c r="D782" s="19" t="s">
        <v>543</v>
      </c>
      <c r="E782" s="16">
        <v>147000</v>
      </c>
      <c r="F782" s="16">
        <v>113112.7</v>
      </c>
      <c r="H782" s="39">
        <f t="shared" si="17"/>
        <v>-33887.300000000003</v>
      </c>
      <c r="I782" s="41">
        <v>96000</v>
      </c>
      <c r="L782">
        <v>69759.45</v>
      </c>
    </row>
    <row r="783" spans="1:12" ht="16.5" x14ac:dyDescent="0.25">
      <c r="A783" s="15" t="str">
        <f t="shared" si="13"/>
        <v>Kai MartGM500</v>
      </c>
      <c r="B783" s="137" t="s">
        <v>7679</v>
      </c>
      <c r="C783" s="19" t="s">
        <v>30</v>
      </c>
      <c r="D783" s="19" t="s">
        <v>31</v>
      </c>
      <c r="E783" s="16">
        <v>147000</v>
      </c>
      <c r="F783" s="16">
        <v>105505.09999999999</v>
      </c>
      <c r="H783" s="39">
        <f t="shared" si="17"/>
        <v>-41494.900000000009</v>
      </c>
      <c r="I783" s="41">
        <v>147000</v>
      </c>
      <c r="L783">
        <v>105505.09999999999</v>
      </c>
    </row>
    <row r="784" spans="1:12" ht="16.5" x14ac:dyDescent="0.25">
      <c r="A784" s="15" t="str">
        <f t="shared" si="13"/>
        <v>Kai MartGXD500</v>
      </c>
      <c r="B784" s="137" t="s">
        <v>7679</v>
      </c>
      <c r="C784" s="19" t="s">
        <v>52</v>
      </c>
      <c r="D784" s="19" t="s">
        <v>53</v>
      </c>
      <c r="E784" s="16">
        <v>147000</v>
      </c>
      <c r="F784" s="16">
        <v>106025.7</v>
      </c>
      <c r="H784" s="39">
        <f t="shared" si="17"/>
        <v>-40974.300000000003</v>
      </c>
      <c r="I784" s="41">
        <v>58333</v>
      </c>
      <c r="L784">
        <v>43700</v>
      </c>
    </row>
    <row r="785" spans="1:12" ht="16.5" x14ac:dyDescent="0.25">
      <c r="A785" s="15" t="str">
        <f t="shared" si="13"/>
        <v>Kai MartCGM300</v>
      </c>
      <c r="B785" s="137" t="s">
        <v>7679</v>
      </c>
      <c r="C785" s="19" t="s">
        <v>27</v>
      </c>
      <c r="D785" s="19" t="s">
        <v>28</v>
      </c>
      <c r="E785" s="16">
        <v>96000</v>
      </c>
      <c r="F785" s="16">
        <v>73431</v>
      </c>
      <c r="H785" s="39"/>
      <c r="I785" s="41"/>
    </row>
    <row r="786" spans="1:12" ht="16.5" x14ac:dyDescent="0.25">
      <c r="A786" s="15" t="str">
        <f t="shared" si="13"/>
        <v>Kai MartGL250</v>
      </c>
      <c r="B786" s="137" t="s">
        <v>7679</v>
      </c>
      <c r="C786" s="19" t="s">
        <v>44</v>
      </c>
      <c r="D786" s="19" t="s">
        <v>45</v>
      </c>
      <c r="E786" s="16">
        <v>59400</v>
      </c>
      <c r="F786" s="16">
        <v>49500</v>
      </c>
      <c r="H786" s="39"/>
      <c r="I786" s="41"/>
    </row>
    <row r="787" spans="1:12" ht="16.5" x14ac:dyDescent="0.25">
      <c r="A787" s="15" t="str">
        <f t="shared" si="13"/>
        <v>Kai MartGM500</v>
      </c>
      <c r="B787" s="137" t="s">
        <v>7679</v>
      </c>
      <c r="C787" s="19" t="s">
        <v>30</v>
      </c>
      <c r="D787" s="19" t="s">
        <v>31</v>
      </c>
      <c r="E787" s="16">
        <v>147000</v>
      </c>
      <c r="F787" s="16">
        <v>111058</v>
      </c>
      <c r="H787" s="39"/>
      <c r="I787" s="41"/>
    </row>
    <row r="788" spans="1:12" ht="16.5" x14ac:dyDescent="0.25">
      <c r="A788" s="15" t="str">
        <f t="shared" si="13"/>
        <v>Kai MartGTLX250G</v>
      </c>
      <c r="B788" s="137" t="s">
        <v>7679</v>
      </c>
      <c r="C788" s="19" t="s">
        <v>32</v>
      </c>
      <c r="D788" s="19" t="s">
        <v>33</v>
      </c>
      <c r="E788" s="16">
        <v>66000</v>
      </c>
      <c r="F788" s="16">
        <v>50183</v>
      </c>
      <c r="H788" s="39"/>
      <c r="I788" s="41"/>
    </row>
    <row r="789" spans="1:12" ht="16.5" x14ac:dyDescent="0.25">
      <c r="A789" s="15" t="str">
        <f t="shared" si="13"/>
        <v>Kai MartCGM300</v>
      </c>
      <c r="B789" s="137" t="s">
        <v>7679</v>
      </c>
      <c r="C789" s="19" t="s">
        <v>27</v>
      </c>
      <c r="D789" s="19" t="s">
        <v>28</v>
      </c>
      <c r="E789" s="16">
        <v>96000</v>
      </c>
      <c r="F789" s="16">
        <v>96000</v>
      </c>
      <c r="H789" s="39"/>
      <c r="I789" s="41"/>
    </row>
    <row r="790" spans="1:12" ht="16.5" x14ac:dyDescent="0.25">
      <c r="A790" s="15" t="str">
        <f t="shared" si="13"/>
        <v>Kai MartCC300</v>
      </c>
      <c r="B790" s="137" t="s">
        <v>7679</v>
      </c>
      <c r="C790" s="19" t="s">
        <v>37</v>
      </c>
      <c r="D790" s="19" t="s">
        <v>38</v>
      </c>
      <c r="E790" s="16">
        <v>90741</v>
      </c>
      <c r="F790" s="16">
        <v>70537.5</v>
      </c>
      <c r="H790" s="39"/>
      <c r="I790" s="41"/>
    </row>
    <row r="791" spans="1:12" ht="16.5" x14ac:dyDescent="0.25">
      <c r="A791" s="15" t="str">
        <f t="shared" si="13"/>
        <v>Kai MartCGM300</v>
      </c>
      <c r="B791" s="137" t="s">
        <v>7679</v>
      </c>
      <c r="C791" s="19" t="s">
        <v>27</v>
      </c>
      <c r="D791" s="19" t="s">
        <v>28</v>
      </c>
      <c r="E791" s="16">
        <v>96000</v>
      </c>
      <c r="F791" s="16">
        <v>69759.45</v>
      </c>
      <c r="H791" s="39"/>
      <c r="I791" s="41"/>
    </row>
    <row r="792" spans="1:12" ht="16.5" x14ac:dyDescent="0.25">
      <c r="A792" s="15" t="str">
        <f t="shared" si="13"/>
        <v>Kai MartGM500</v>
      </c>
      <c r="B792" s="137" t="s">
        <v>7679</v>
      </c>
      <c r="C792" s="19" t="s">
        <v>30</v>
      </c>
      <c r="D792" s="19" t="s">
        <v>31</v>
      </c>
      <c r="E792" s="16">
        <v>147000</v>
      </c>
      <c r="F792" s="16">
        <v>105505.09999999999</v>
      </c>
      <c r="H792" s="39"/>
      <c r="I792" s="41"/>
    </row>
    <row r="793" spans="1:12" ht="16.5" x14ac:dyDescent="0.25">
      <c r="A793" s="15" t="str">
        <f t="shared" si="13"/>
        <v>Kai MartMNH250</v>
      </c>
      <c r="B793" s="137" t="s">
        <v>7679</v>
      </c>
      <c r="C793" s="19" t="s">
        <v>48</v>
      </c>
      <c r="D793" s="19" t="s">
        <v>49</v>
      </c>
      <c r="E793" s="16">
        <v>58333</v>
      </c>
      <c r="F793" s="16">
        <v>43700</v>
      </c>
      <c r="H793" s="39"/>
      <c r="I793" s="41"/>
    </row>
    <row r="794" spans="1:12" ht="16.5" x14ac:dyDescent="0.25">
      <c r="A794" s="15" t="str">
        <f t="shared" si="13"/>
        <v>Kai MartGM500</v>
      </c>
      <c r="B794" s="137" t="s">
        <v>7679</v>
      </c>
      <c r="C794" s="19" t="s">
        <v>30</v>
      </c>
      <c r="D794" s="19" t="s">
        <v>31</v>
      </c>
      <c r="E794" s="16">
        <v>111058</v>
      </c>
      <c r="F794" s="16">
        <v>111058</v>
      </c>
      <c r="H794" s="39"/>
      <c r="I794" s="41"/>
    </row>
    <row r="795" spans="1:12" ht="16.5" x14ac:dyDescent="0.25">
      <c r="A795" s="15" t="str">
        <f t="shared" ref="A795:A869" si="18">B795&amp;C795</f>
        <v>Kai MartCGM300</v>
      </c>
      <c r="B795" s="137" t="s">
        <v>7679</v>
      </c>
      <c r="C795" s="19" t="s">
        <v>27</v>
      </c>
      <c r="D795" s="19" t="s">
        <v>28</v>
      </c>
      <c r="E795" s="16">
        <v>73431</v>
      </c>
      <c r="F795" s="16">
        <v>73431</v>
      </c>
      <c r="H795" s="39">
        <f t="shared" ref="H795:H810" si="19">F795-E795</f>
        <v>0</v>
      </c>
      <c r="I795" s="41">
        <v>90741</v>
      </c>
      <c r="L795">
        <v>70537.5</v>
      </c>
    </row>
    <row r="796" spans="1:12" ht="16.5" x14ac:dyDescent="0.25">
      <c r="A796" s="15" t="str">
        <f t="shared" si="18"/>
        <v>Kai MartCGM100</v>
      </c>
      <c r="B796" s="137" t="s">
        <v>7679</v>
      </c>
      <c r="C796" s="19" t="s">
        <v>551</v>
      </c>
      <c r="D796" s="19" t="s">
        <v>552</v>
      </c>
      <c r="E796" s="16">
        <v>24549</v>
      </c>
      <c r="F796" s="16">
        <v>24549</v>
      </c>
      <c r="H796" s="39">
        <f t="shared" si="19"/>
        <v>0</v>
      </c>
      <c r="I796" s="41">
        <v>36111</v>
      </c>
      <c r="L796">
        <v>23321.55</v>
      </c>
    </row>
    <row r="797" spans="1:12" ht="16.5" x14ac:dyDescent="0.25">
      <c r="A797" s="15" t="str">
        <f t="shared" si="18"/>
        <v>Kai MartTH200</v>
      </c>
      <c r="B797" s="137" t="s">
        <v>7679</v>
      </c>
      <c r="C797" s="19" t="s">
        <v>34</v>
      </c>
      <c r="D797" s="19" t="s">
        <v>35</v>
      </c>
      <c r="E797" s="16">
        <v>55595</v>
      </c>
      <c r="F797" s="16">
        <v>55595</v>
      </c>
      <c r="H797" s="39">
        <f t="shared" si="19"/>
        <v>0</v>
      </c>
      <c r="I797" s="41">
        <v>96000</v>
      </c>
      <c r="L797">
        <v>69759.45</v>
      </c>
    </row>
    <row r="798" spans="1:12" ht="16.5" x14ac:dyDescent="0.25">
      <c r="A798" s="15" t="str">
        <f t="shared" si="18"/>
        <v>Kai MartGHK300</v>
      </c>
      <c r="B798" s="137" t="s">
        <v>7679</v>
      </c>
      <c r="C798" s="19" t="s">
        <v>553</v>
      </c>
      <c r="D798" s="19" t="s">
        <v>554</v>
      </c>
      <c r="E798" s="16">
        <v>70000</v>
      </c>
      <c r="F798" s="16">
        <v>70000</v>
      </c>
      <c r="H798" s="39">
        <f t="shared" si="19"/>
        <v>0</v>
      </c>
      <c r="I798" s="41">
        <v>66500</v>
      </c>
      <c r="L798">
        <v>47880</v>
      </c>
    </row>
    <row r="799" spans="1:12" ht="16.5" x14ac:dyDescent="0.25">
      <c r="A799" s="15" t="str">
        <f t="shared" si="18"/>
        <v>Kai MartGTLX250G</v>
      </c>
      <c r="B799" s="137" t="s">
        <v>7679</v>
      </c>
      <c r="C799" s="19" t="s">
        <v>32</v>
      </c>
      <c r="D799" s="19" t="s">
        <v>33</v>
      </c>
      <c r="E799" s="16">
        <v>50182</v>
      </c>
      <c r="F799" s="16">
        <v>50182</v>
      </c>
      <c r="H799" s="39">
        <f t="shared" si="19"/>
        <v>0</v>
      </c>
      <c r="I799" s="41">
        <v>66000</v>
      </c>
      <c r="L799">
        <v>47673.85</v>
      </c>
    </row>
    <row r="800" spans="1:12" ht="16.5" x14ac:dyDescent="0.25">
      <c r="A800" s="15" t="str">
        <f t="shared" si="18"/>
        <v>Kai MartMNH250</v>
      </c>
      <c r="B800" s="137" t="s">
        <v>7679</v>
      </c>
      <c r="C800" s="19" t="s">
        <v>48</v>
      </c>
      <c r="D800" s="19" t="s">
        <v>49</v>
      </c>
      <c r="E800" s="16">
        <v>46000</v>
      </c>
      <c r="F800" s="16">
        <v>46000</v>
      </c>
      <c r="H800" s="39">
        <f t="shared" si="19"/>
        <v>0</v>
      </c>
      <c r="I800" s="41">
        <v>96000</v>
      </c>
      <c r="L800">
        <v>69759.45</v>
      </c>
    </row>
    <row r="801" spans="1:12" ht="16.5" x14ac:dyDescent="0.25">
      <c r="A801" s="15" t="str">
        <f t="shared" si="18"/>
        <v>Kai MartGSG250</v>
      </c>
      <c r="B801" s="137" t="s">
        <v>7679</v>
      </c>
      <c r="C801" s="19" t="s">
        <v>46</v>
      </c>
      <c r="D801" s="19" t="s">
        <v>47</v>
      </c>
      <c r="E801" s="16">
        <v>50400</v>
      </c>
      <c r="F801" s="16">
        <v>50400</v>
      </c>
      <c r="H801" s="39">
        <f t="shared" si="19"/>
        <v>0</v>
      </c>
      <c r="I801" s="41">
        <v>147000</v>
      </c>
      <c r="L801">
        <v>105505.09999999999</v>
      </c>
    </row>
    <row r="802" spans="1:12" ht="16.5" x14ac:dyDescent="0.25">
      <c r="A802" s="15" t="str">
        <f t="shared" si="18"/>
        <v>Kai MartGL250</v>
      </c>
      <c r="B802" s="137" t="s">
        <v>7679</v>
      </c>
      <c r="C802" s="19" t="s">
        <v>44</v>
      </c>
      <c r="D802" s="19" t="s">
        <v>7202</v>
      </c>
      <c r="E802" s="16">
        <v>49500</v>
      </c>
      <c r="F802" s="16">
        <v>49500</v>
      </c>
      <c r="H802" s="39">
        <f t="shared" si="19"/>
        <v>0</v>
      </c>
      <c r="I802" s="41">
        <v>66000</v>
      </c>
      <c r="L802">
        <v>47673.85</v>
      </c>
    </row>
    <row r="803" spans="1:12" ht="16.5" x14ac:dyDescent="0.25">
      <c r="A803" s="15" t="str">
        <f t="shared" si="18"/>
        <v>Kai Martgxd500</v>
      </c>
      <c r="B803" s="137" t="s">
        <v>7679</v>
      </c>
      <c r="C803" s="19" t="s">
        <v>7314</v>
      </c>
      <c r="D803" s="19" t="s">
        <v>53</v>
      </c>
      <c r="E803" s="16">
        <v>111606</v>
      </c>
      <c r="F803" s="16">
        <v>111606</v>
      </c>
      <c r="H803" s="39"/>
      <c r="I803" s="41"/>
    </row>
    <row r="804" spans="1:12" ht="16.5" x14ac:dyDescent="0.25">
      <c r="A804" s="15" t="str">
        <f t="shared" si="18"/>
        <v>Kai Martthst150</v>
      </c>
      <c r="B804" s="137" t="s">
        <v>7679</v>
      </c>
      <c r="C804" s="19" t="s">
        <v>7185</v>
      </c>
      <c r="D804" s="19" t="s">
        <v>7199</v>
      </c>
      <c r="E804" s="16">
        <v>21667</v>
      </c>
      <c r="F804" s="16">
        <v>21667</v>
      </c>
      <c r="H804" s="39"/>
      <c r="I804" s="41"/>
    </row>
    <row r="805" spans="1:12" ht="16.5" x14ac:dyDescent="0.25">
      <c r="A805" s="15" t="str">
        <f t="shared" si="18"/>
        <v>Kai MartCC300</v>
      </c>
      <c r="B805" s="137" t="s">
        <v>7679</v>
      </c>
      <c r="C805" s="19" t="s">
        <v>37</v>
      </c>
      <c r="D805" s="19" t="s">
        <v>38</v>
      </c>
      <c r="E805" s="16">
        <v>90741</v>
      </c>
      <c r="F805" s="16">
        <v>70537.5</v>
      </c>
      <c r="H805" s="39">
        <f t="shared" si="19"/>
        <v>-20203.5</v>
      </c>
      <c r="I805" s="41">
        <v>73000</v>
      </c>
      <c r="L805">
        <v>52815.25</v>
      </c>
    </row>
    <row r="806" spans="1:12" ht="16.5" x14ac:dyDescent="0.25">
      <c r="A806" s="15" t="str">
        <f t="shared" si="18"/>
        <v>Kai MartCGM100</v>
      </c>
      <c r="B806" s="137" t="s">
        <v>7679</v>
      </c>
      <c r="C806" s="19" t="s">
        <v>551</v>
      </c>
      <c r="D806" s="19" t="s">
        <v>552</v>
      </c>
      <c r="E806" s="16">
        <v>36111</v>
      </c>
      <c r="F806" s="16">
        <v>23321.55</v>
      </c>
      <c r="H806" s="39">
        <f t="shared" si="19"/>
        <v>-12789.45</v>
      </c>
      <c r="I806" s="41">
        <v>96000</v>
      </c>
      <c r="L806">
        <v>73431</v>
      </c>
    </row>
    <row r="807" spans="1:12" ht="16.5" x14ac:dyDescent="0.25">
      <c r="A807" s="15" t="str">
        <f t="shared" si="18"/>
        <v>Kai MartCGM300</v>
      </c>
      <c r="B807" s="137" t="s">
        <v>7679</v>
      </c>
      <c r="C807" s="19" t="s">
        <v>27</v>
      </c>
      <c r="D807" s="19" t="s">
        <v>28</v>
      </c>
      <c r="E807" s="16">
        <v>96000</v>
      </c>
      <c r="F807" s="16">
        <v>69759.45</v>
      </c>
      <c r="H807" s="39">
        <f t="shared" si="19"/>
        <v>-26240.550000000003</v>
      </c>
      <c r="I807" s="41">
        <v>70000</v>
      </c>
      <c r="L807">
        <v>70000</v>
      </c>
    </row>
    <row r="808" spans="1:12" ht="16.5" x14ac:dyDescent="0.25">
      <c r="A808" s="15" t="str">
        <f t="shared" si="18"/>
        <v>Kai MartGSG250</v>
      </c>
      <c r="B808" s="137" t="s">
        <v>7679</v>
      </c>
      <c r="C808" s="19" t="s">
        <v>46</v>
      </c>
      <c r="D808" s="19" t="s">
        <v>47</v>
      </c>
      <c r="E808" s="16">
        <v>66500</v>
      </c>
      <c r="F808" s="16">
        <v>47880</v>
      </c>
      <c r="H808" s="39">
        <f t="shared" si="19"/>
        <v>-18620</v>
      </c>
      <c r="I808" s="41">
        <v>147000</v>
      </c>
      <c r="L808">
        <v>111058</v>
      </c>
    </row>
    <row r="809" spans="1:12" ht="16.5" x14ac:dyDescent="0.25">
      <c r="A809" s="15" t="str">
        <f t="shared" si="18"/>
        <v>Kai MartGTLX250G</v>
      </c>
      <c r="B809" s="137" t="s">
        <v>7679</v>
      </c>
      <c r="C809" s="19" t="s">
        <v>32</v>
      </c>
      <c r="D809" s="19" t="s">
        <v>33</v>
      </c>
      <c r="E809" s="16">
        <v>66000</v>
      </c>
      <c r="F809" s="16">
        <v>47673.85</v>
      </c>
      <c r="H809" s="39">
        <f t="shared" si="19"/>
        <v>-18326.150000000001</v>
      </c>
      <c r="I809" s="41">
        <v>73000</v>
      </c>
      <c r="L809">
        <v>55595</v>
      </c>
    </row>
    <row r="810" spans="1:12" ht="16.5" x14ac:dyDescent="0.25">
      <c r="A810" s="15" t="str">
        <f t="shared" si="18"/>
        <v>Kai MartCGM300</v>
      </c>
      <c r="B810" s="137" t="s">
        <v>7679</v>
      </c>
      <c r="C810" s="19" t="s">
        <v>27</v>
      </c>
      <c r="D810" s="19" t="s">
        <v>28</v>
      </c>
      <c r="E810" s="16">
        <v>96000</v>
      </c>
      <c r="F810" s="16">
        <v>69759.45</v>
      </c>
      <c r="H810" s="39">
        <f t="shared" si="19"/>
        <v>-26240.550000000003</v>
      </c>
      <c r="I810" s="41">
        <v>96000</v>
      </c>
      <c r="L810">
        <v>69759.45</v>
      </c>
    </row>
    <row r="811" spans="1:12" ht="16.5" x14ac:dyDescent="0.25">
      <c r="A811" s="15" t="str">
        <f t="shared" si="18"/>
        <v>Kai MartGM500</v>
      </c>
      <c r="B811" s="137" t="s">
        <v>7679</v>
      </c>
      <c r="C811" s="19" t="s">
        <v>30</v>
      </c>
      <c r="D811" s="19" t="s">
        <v>31</v>
      </c>
      <c r="E811" s="16">
        <v>147000</v>
      </c>
      <c r="F811" s="16">
        <v>105505.09999999999</v>
      </c>
      <c r="H811" s="39">
        <f t="shared" ref="H811:H877" si="20">F811-E811</f>
        <v>-41494.900000000009</v>
      </c>
      <c r="I811" s="41">
        <v>147000</v>
      </c>
      <c r="L811">
        <v>105505.09999999999</v>
      </c>
    </row>
    <row r="812" spans="1:12" ht="16.5" x14ac:dyDescent="0.25">
      <c r="A812" s="15" t="str">
        <f t="shared" si="18"/>
        <v>Kai MartGTLX250G</v>
      </c>
      <c r="B812" s="137" t="s">
        <v>7679</v>
      </c>
      <c r="C812" s="19" t="s">
        <v>32</v>
      </c>
      <c r="D812" s="19" t="s">
        <v>33</v>
      </c>
      <c r="E812" s="16">
        <v>66000</v>
      </c>
      <c r="F812" s="16">
        <v>47673.85</v>
      </c>
      <c r="H812" s="39">
        <f t="shared" si="20"/>
        <v>-18326.150000000001</v>
      </c>
      <c r="I812" s="41">
        <v>147000</v>
      </c>
      <c r="L812">
        <v>106025.7</v>
      </c>
    </row>
    <row r="813" spans="1:12" ht="16.5" x14ac:dyDescent="0.25">
      <c r="A813" s="15" t="str">
        <f t="shared" si="18"/>
        <v>Kai MartTH200</v>
      </c>
      <c r="B813" s="137" t="s">
        <v>7679</v>
      </c>
      <c r="C813" s="19" t="s">
        <v>34</v>
      </c>
      <c r="D813" s="19" t="s">
        <v>35</v>
      </c>
      <c r="E813" s="16">
        <v>73000</v>
      </c>
      <c r="F813" s="16">
        <v>52815.25</v>
      </c>
      <c r="H813" s="39">
        <f t="shared" si="20"/>
        <v>-20184.75</v>
      </c>
      <c r="I813" s="41">
        <v>96000</v>
      </c>
      <c r="L813">
        <v>67556.52</v>
      </c>
    </row>
    <row r="814" spans="1:12" ht="16.5" x14ac:dyDescent="0.25">
      <c r="A814" s="15" t="str">
        <f t="shared" si="18"/>
        <v>Kai MartCGM300</v>
      </c>
      <c r="B814" s="137" t="s">
        <v>7679</v>
      </c>
      <c r="C814" s="19" t="s">
        <v>27</v>
      </c>
      <c r="D814" s="19" t="s">
        <v>28</v>
      </c>
      <c r="E814" s="16">
        <v>96000</v>
      </c>
      <c r="F814" s="16">
        <v>73431</v>
      </c>
      <c r="H814" s="39">
        <f t="shared" si="20"/>
        <v>-22569</v>
      </c>
      <c r="I814" s="41">
        <v>147000</v>
      </c>
      <c r="L814">
        <v>102173.36</v>
      </c>
    </row>
    <row r="815" spans="1:12" ht="16.5" x14ac:dyDescent="0.25">
      <c r="A815" s="15" t="str">
        <f t="shared" si="18"/>
        <v>Kai MartGHK300</v>
      </c>
      <c r="B815" s="137" t="s">
        <v>7679</v>
      </c>
      <c r="C815" s="19" t="s">
        <v>553</v>
      </c>
      <c r="D815" s="19" t="s">
        <v>554</v>
      </c>
      <c r="E815" s="16">
        <v>70000</v>
      </c>
      <c r="F815" s="16">
        <v>70000</v>
      </c>
      <c r="H815" s="39">
        <f t="shared" si="20"/>
        <v>0</v>
      </c>
      <c r="I815" s="41">
        <v>66000</v>
      </c>
      <c r="L815">
        <v>46168.36</v>
      </c>
    </row>
    <row r="816" spans="1:12" ht="16.5" x14ac:dyDescent="0.25">
      <c r="A816" s="15" t="str">
        <f t="shared" si="18"/>
        <v>Kai MartGM500</v>
      </c>
      <c r="B816" s="137" t="s">
        <v>7679</v>
      </c>
      <c r="C816" s="19" t="s">
        <v>30</v>
      </c>
      <c r="D816" s="19" t="s">
        <v>31</v>
      </c>
      <c r="E816" s="16">
        <v>147000</v>
      </c>
      <c r="F816" s="16">
        <v>111058</v>
      </c>
      <c r="H816" s="39">
        <f t="shared" si="20"/>
        <v>-35942</v>
      </c>
      <c r="I816" s="41">
        <v>73000</v>
      </c>
      <c r="L816">
        <v>51147.4</v>
      </c>
    </row>
    <row r="817" spans="1:12" ht="16.5" x14ac:dyDescent="0.25">
      <c r="A817" s="15" t="str">
        <f t="shared" si="18"/>
        <v>Kai MartTH200</v>
      </c>
      <c r="B817" s="137" t="s">
        <v>7679</v>
      </c>
      <c r="C817" s="19" t="s">
        <v>34</v>
      </c>
      <c r="D817" s="19" t="s">
        <v>35</v>
      </c>
      <c r="E817" s="16">
        <v>73000</v>
      </c>
      <c r="F817" s="16">
        <v>55595</v>
      </c>
      <c r="H817" s="39">
        <f t="shared" si="20"/>
        <v>-17405</v>
      </c>
      <c r="I817" s="41">
        <v>96000</v>
      </c>
      <c r="L817">
        <v>69759.45</v>
      </c>
    </row>
    <row r="818" spans="1:12" ht="16.5" x14ac:dyDescent="0.25">
      <c r="A818" s="15" t="str">
        <f t="shared" si="18"/>
        <v>Kai MartCGM300</v>
      </c>
      <c r="B818" s="137" t="s">
        <v>7679</v>
      </c>
      <c r="C818" s="19" t="s">
        <v>27</v>
      </c>
      <c r="D818" s="19" t="s">
        <v>28</v>
      </c>
      <c r="E818" s="16">
        <v>96000</v>
      </c>
      <c r="F818" s="16">
        <v>69759.45</v>
      </c>
      <c r="H818" s="39">
        <f t="shared" si="20"/>
        <v>-26240.550000000003</v>
      </c>
      <c r="I818" s="41">
        <v>22500</v>
      </c>
      <c r="L818">
        <v>21375</v>
      </c>
    </row>
    <row r="819" spans="1:12" ht="16.5" x14ac:dyDescent="0.25">
      <c r="A819" s="15" t="str">
        <f t="shared" si="18"/>
        <v>Kai MartGM500</v>
      </c>
      <c r="B819" s="137" t="s">
        <v>7679</v>
      </c>
      <c r="C819" s="19" t="s">
        <v>30</v>
      </c>
      <c r="D819" s="19" t="s">
        <v>31</v>
      </c>
      <c r="E819" s="16">
        <v>147000</v>
      </c>
      <c r="F819" s="16">
        <v>105505.09999999999</v>
      </c>
      <c r="H819" s="39">
        <f t="shared" si="20"/>
        <v>-41494.900000000009</v>
      </c>
      <c r="I819" s="41">
        <v>86111</v>
      </c>
      <c r="L819">
        <v>67402.5</v>
      </c>
    </row>
    <row r="820" spans="1:12" ht="16.5" x14ac:dyDescent="0.25">
      <c r="A820" s="15" t="str">
        <f t="shared" si="18"/>
        <v>Kai MartGXD500</v>
      </c>
      <c r="B820" s="137" t="s">
        <v>7679</v>
      </c>
      <c r="C820" s="19" t="s">
        <v>52</v>
      </c>
      <c r="D820" s="19" t="s">
        <v>53</v>
      </c>
      <c r="E820" s="16">
        <v>147000</v>
      </c>
      <c r="F820" s="16">
        <v>106025.7</v>
      </c>
      <c r="H820" s="39">
        <f t="shared" si="20"/>
        <v>-40974.300000000003</v>
      </c>
      <c r="I820" s="41">
        <v>59400</v>
      </c>
      <c r="L820">
        <v>47025</v>
      </c>
    </row>
    <row r="821" spans="1:12" ht="16.5" x14ac:dyDescent="0.25">
      <c r="A821" s="15" t="str">
        <f t="shared" si="18"/>
        <v>Kai MartCGM300</v>
      </c>
      <c r="B821" s="137" t="s">
        <v>7679</v>
      </c>
      <c r="C821" s="19" t="s">
        <v>27</v>
      </c>
      <c r="D821" s="19" t="s">
        <v>28</v>
      </c>
      <c r="E821" s="16">
        <v>96000</v>
      </c>
      <c r="F821" s="16">
        <v>67556.52</v>
      </c>
      <c r="H821" s="39">
        <f t="shared" si="20"/>
        <v>-28443.479999999996</v>
      </c>
      <c r="I821" s="41">
        <v>147000</v>
      </c>
      <c r="L821">
        <v>105505.09999999999</v>
      </c>
    </row>
    <row r="822" spans="1:12" ht="16.5" x14ac:dyDescent="0.25">
      <c r="A822" s="15" t="str">
        <f t="shared" si="18"/>
        <v>Kai MartGM500</v>
      </c>
      <c r="B822" s="137" t="s">
        <v>7679</v>
      </c>
      <c r="C822" s="19" t="s">
        <v>30</v>
      </c>
      <c r="D822" s="19" t="s">
        <v>31</v>
      </c>
      <c r="E822" s="16">
        <v>147000</v>
      </c>
      <c r="F822" s="16">
        <v>102173.36</v>
      </c>
      <c r="H822" s="39">
        <f t="shared" si="20"/>
        <v>-44826.64</v>
      </c>
      <c r="I822" s="41">
        <v>66000</v>
      </c>
      <c r="L822">
        <v>47673.85</v>
      </c>
    </row>
    <row r="823" spans="1:12" ht="16.5" x14ac:dyDescent="0.25">
      <c r="A823" s="15" t="str">
        <f t="shared" si="18"/>
        <v>Kai MartGTLX250G</v>
      </c>
      <c r="B823" s="137" t="s">
        <v>7679</v>
      </c>
      <c r="C823" s="19" t="s">
        <v>32</v>
      </c>
      <c r="D823" s="19" t="s">
        <v>33</v>
      </c>
      <c r="E823" s="16">
        <v>66000</v>
      </c>
      <c r="F823" s="16">
        <v>46168.36</v>
      </c>
      <c r="H823" s="39">
        <f t="shared" si="20"/>
        <v>-19831.64</v>
      </c>
      <c r="I823" s="41">
        <v>73000</v>
      </c>
      <c r="L823">
        <v>52815.25</v>
      </c>
    </row>
    <row r="824" spans="1:12" ht="16.5" x14ac:dyDescent="0.25">
      <c r="A824" s="15" t="str">
        <f t="shared" si="18"/>
        <v>Kai MartTH200</v>
      </c>
      <c r="B824" s="137" t="s">
        <v>7679</v>
      </c>
      <c r="C824" s="19" t="s">
        <v>34</v>
      </c>
      <c r="D824" s="19" t="s">
        <v>35</v>
      </c>
      <c r="E824" s="16">
        <v>73000</v>
      </c>
      <c r="F824" s="16">
        <v>51147.4</v>
      </c>
      <c r="H824" s="39">
        <f t="shared" si="20"/>
        <v>-21852.6</v>
      </c>
      <c r="I824" s="41">
        <v>21667</v>
      </c>
      <c r="L824">
        <v>20583.649999999998</v>
      </c>
    </row>
    <row r="825" spans="1:12" ht="16.5" x14ac:dyDescent="0.25">
      <c r="A825" s="15" t="str">
        <f t="shared" si="18"/>
        <v>Kai MartCGM300</v>
      </c>
      <c r="B825" s="137" t="s">
        <v>7679</v>
      </c>
      <c r="C825" s="19" t="s">
        <v>27</v>
      </c>
      <c r="D825" s="19" t="s">
        <v>28</v>
      </c>
      <c r="E825" s="16">
        <v>96000</v>
      </c>
      <c r="F825" s="16">
        <v>69759.45</v>
      </c>
      <c r="H825" s="39">
        <f t="shared" si="20"/>
        <v>-26240.550000000003</v>
      </c>
      <c r="I825" s="41">
        <v>90741</v>
      </c>
      <c r="L825">
        <v>70537.5</v>
      </c>
    </row>
    <row r="826" spans="1:12" ht="16.5" x14ac:dyDescent="0.25">
      <c r="A826" s="15" t="str">
        <f t="shared" si="18"/>
        <v>Kai MartCGST150</v>
      </c>
      <c r="B826" s="137" t="s">
        <v>7679</v>
      </c>
      <c r="C826" s="19" t="s">
        <v>563</v>
      </c>
      <c r="D826" s="19" t="s">
        <v>564</v>
      </c>
      <c r="E826" s="16">
        <v>22500</v>
      </c>
      <c r="F826" s="16">
        <v>21375</v>
      </c>
      <c r="H826" s="39">
        <f t="shared" si="20"/>
        <v>-1125</v>
      </c>
      <c r="I826" s="41">
        <v>66500</v>
      </c>
      <c r="L826">
        <v>47880</v>
      </c>
    </row>
    <row r="827" spans="1:12" ht="16.5" x14ac:dyDescent="0.25">
      <c r="A827" s="15" t="str">
        <f t="shared" si="18"/>
        <v>Kai MartCN300</v>
      </c>
      <c r="B827" s="137" t="s">
        <v>7679</v>
      </c>
      <c r="C827" s="19" t="s">
        <v>39</v>
      </c>
      <c r="D827" s="19" t="s">
        <v>40</v>
      </c>
      <c r="E827" s="16">
        <v>86111</v>
      </c>
      <c r="F827" s="16">
        <v>67402.5</v>
      </c>
      <c r="H827" s="39">
        <f t="shared" si="20"/>
        <v>-18708.5</v>
      </c>
      <c r="I827" s="41">
        <v>58333</v>
      </c>
      <c r="L827">
        <v>43700</v>
      </c>
    </row>
    <row r="828" spans="1:12" ht="16.5" x14ac:dyDescent="0.25">
      <c r="A828" s="15" t="str">
        <f t="shared" si="18"/>
        <v>Kai MartGL250</v>
      </c>
      <c r="B828" s="137" t="s">
        <v>7679</v>
      </c>
      <c r="C828" s="19" t="s">
        <v>44</v>
      </c>
      <c r="D828" s="19" t="s">
        <v>45</v>
      </c>
      <c r="E828" s="16">
        <v>59400</v>
      </c>
      <c r="F828" s="16">
        <v>47025</v>
      </c>
      <c r="H828" s="39">
        <f t="shared" si="20"/>
        <v>-12375</v>
      </c>
      <c r="I828" s="41">
        <v>96000</v>
      </c>
      <c r="L828">
        <v>67556.52</v>
      </c>
    </row>
    <row r="829" spans="1:12" ht="16.5" x14ac:dyDescent="0.25">
      <c r="A829" s="15" t="str">
        <f t="shared" si="18"/>
        <v>Kai MartGM500</v>
      </c>
      <c r="B829" s="137" t="s">
        <v>7679</v>
      </c>
      <c r="C829" s="19" t="s">
        <v>30</v>
      </c>
      <c r="D829" s="19" t="s">
        <v>31</v>
      </c>
      <c r="E829" s="16">
        <v>147000</v>
      </c>
      <c r="F829" s="16">
        <v>105505.09999999999</v>
      </c>
      <c r="H829" s="39">
        <f t="shared" si="20"/>
        <v>-41494.900000000009</v>
      </c>
      <c r="I829" s="41">
        <v>147000</v>
      </c>
      <c r="L829">
        <v>102173.36</v>
      </c>
    </row>
    <row r="830" spans="1:12" ht="16.5" x14ac:dyDescent="0.25">
      <c r="A830" s="15" t="str">
        <f t="shared" si="18"/>
        <v>Kai MartGTLX250G</v>
      </c>
      <c r="B830" s="137" t="s">
        <v>7679</v>
      </c>
      <c r="C830" s="19" t="s">
        <v>32</v>
      </c>
      <c r="D830" s="19" t="s">
        <v>33</v>
      </c>
      <c r="E830" s="16">
        <v>66000</v>
      </c>
      <c r="F830" s="16">
        <v>47673.85</v>
      </c>
      <c r="H830" s="39">
        <f t="shared" si="20"/>
        <v>-18326.150000000001</v>
      </c>
      <c r="I830" s="41">
        <v>66000</v>
      </c>
      <c r="L830">
        <v>46168.36</v>
      </c>
    </row>
    <row r="831" spans="1:12" ht="16.5" x14ac:dyDescent="0.25">
      <c r="A831" s="15" t="str">
        <f t="shared" si="18"/>
        <v>Kai MartTH200</v>
      </c>
      <c r="B831" s="137" t="s">
        <v>7679</v>
      </c>
      <c r="C831" s="19" t="s">
        <v>34</v>
      </c>
      <c r="D831" s="19" t="s">
        <v>35</v>
      </c>
      <c r="E831" s="16">
        <v>73000</v>
      </c>
      <c r="F831" s="16">
        <v>52815.25</v>
      </c>
      <c r="H831" s="39">
        <f t="shared" si="20"/>
        <v>-20184.75</v>
      </c>
      <c r="I831" s="41">
        <v>96000</v>
      </c>
      <c r="L831">
        <v>66087.900000000009</v>
      </c>
    </row>
    <row r="832" spans="1:12" ht="16.5" x14ac:dyDescent="0.25">
      <c r="A832" s="15" t="str">
        <f t="shared" si="18"/>
        <v>Kai MartTHST150</v>
      </c>
      <c r="B832" s="137" t="s">
        <v>7679</v>
      </c>
      <c r="C832" s="19" t="s">
        <v>565</v>
      </c>
      <c r="D832" s="19" t="s">
        <v>566</v>
      </c>
      <c r="E832" s="16">
        <v>21667</v>
      </c>
      <c r="F832" s="16">
        <v>20583.649999999998</v>
      </c>
      <c r="H832" s="39">
        <f t="shared" si="20"/>
        <v>-1083.3500000000022</v>
      </c>
      <c r="I832" s="41">
        <v>66000</v>
      </c>
      <c r="L832">
        <v>45164.700000000004</v>
      </c>
    </row>
    <row r="833" spans="1:12" ht="16.5" x14ac:dyDescent="0.25">
      <c r="A833" s="15" t="str">
        <f t="shared" si="18"/>
        <v>Kai MartCC300</v>
      </c>
      <c r="B833" s="137" t="s">
        <v>7679</v>
      </c>
      <c r="C833" s="19" t="s">
        <v>37</v>
      </c>
      <c r="D833" s="19" t="s">
        <v>38</v>
      </c>
      <c r="E833" s="16">
        <v>90741</v>
      </c>
      <c r="F833" s="16">
        <v>70537.5</v>
      </c>
      <c r="H833" s="39">
        <f t="shared" si="20"/>
        <v>-20203.5</v>
      </c>
      <c r="I833" s="41">
        <v>73000</v>
      </c>
      <c r="L833">
        <v>50035.5</v>
      </c>
    </row>
    <row r="834" spans="1:12" ht="16.5" x14ac:dyDescent="0.25">
      <c r="A834" s="15" t="str">
        <f t="shared" si="18"/>
        <v>Kai MartGSG250</v>
      </c>
      <c r="B834" s="137" t="s">
        <v>7679</v>
      </c>
      <c r="C834" s="19" t="s">
        <v>46</v>
      </c>
      <c r="D834" s="19" t="s">
        <v>47</v>
      </c>
      <c r="E834" s="16">
        <v>66500</v>
      </c>
      <c r="F834" s="16">
        <v>47880</v>
      </c>
      <c r="H834" s="39">
        <f t="shared" si="20"/>
        <v>-18620</v>
      </c>
      <c r="I834" s="41">
        <v>96000</v>
      </c>
      <c r="L834">
        <v>69759.45</v>
      </c>
    </row>
    <row r="835" spans="1:12" ht="16.5" x14ac:dyDescent="0.25">
      <c r="A835" s="15" t="str">
        <f t="shared" si="18"/>
        <v>Kai MartMNH250</v>
      </c>
      <c r="B835" s="137" t="s">
        <v>7679</v>
      </c>
      <c r="C835" s="19" t="s">
        <v>48</v>
      </c>
      <c r="D835" s="19" t="s">
        <v>49</v>
      </c>
      <c r="E835" s="16">
        <v>58333</v>
      </c>
      <c r="F835" s="16">
        <v>43700</v>
      </c>
      <c r="H835" s="39">
        <f t="shared" si="20"/>
        <v>-14633</v>
      </c>
      <c r="I835" s="41">
        <v>147000</v>
      </c>
      <c r="L835">
        <v>105505.09999999999</v>
      </c>
    </row>
    <row r="836" spans="1:12" ht="16.5" x14ac:dyDescent="0.25">
      <c r="A836" s="15" t="str">
        <f t="shared" si="18"/>
        <v>Kai MartCGM300</v>
      </c>
      <c r="B836" s="137" t="s">
        <v>7679</v>
      </c>
      <c r="C836" s="19" t="s">
        <v>27</v>
      </c>
      <c r="D836" s="19" t="s">
        <v>28</v>
      </c>
      <c r="E836" s="16">
        <v>96000</v>
      </c>
      <c r="F836" s="16">
        <v>67556.52</v>
      </c>
      <c r="H836" s="39">
        <f t="shared" si="20"/>
        <v>-28443.479999999996</v>
      </c>
      <c r="I836" s="41">
        <v>66000</v>
      </c>
      <c r="L836">
        <v>47673.85</v>
      </c>
    </row>
    <row r="837" spans="1:12" ht="16.5" x14ac:dyDescent="0.25">
      <c r="A837" s="15" t="str">
        <f t="shared" si="18"/>
        <v>Kai MartGM500</v>
      </c>
      <c r="B837" s="137" t="s">
        <v>7679</v>
      </c>
      <c r="C837" s="19" t="s">
        <v>30</v>
      </c>
      <c r="D837" s="19" t="s">
        <v>31</v>
      </c>
      <c r="E837" s="16">
        <v>147000</v>
      </c>
      <c r="F837" s="16">
        <v>102173.36</v>
      </c>
      <c r="H837" s="39">
        <f t="shared" si="20"/>
        <v>-44826.64</v>
      </c>
      <c r="I837" s="41">
        <v>73000</v>
      </c>
      <c r="L837">
        <v>52815.25</v>
      </c>
    </row>
    <row r="838" spans="1:12" ht="16.5" x14ac:dyDescent="0.25">
      <c r="A838" s="15" t="str">
        <f t="shared" si="18"/>
        <v>Kai MartGTLX250G</v>
      </c>
      <c r="B838" s="137" t="s">
        <v>7679</v>
      </c>
      <c r="C838" s="19" t="s">
        <v>32</v>
      </c>
      <c r="D838" s="19" t="s">
        <v>33</v>
      </c>
      <c r="E838" s="16">
        <v>66000</v>
      </c>
      <c r="F838" s="16">
        <v>46168.36</v>
      </c>
      <c r="H838" s="39">
        <f t="shared" si="20"/>
        <v>-19831.64</v>
      </c>
      <c r="I838" s="41">
        <v>90741</v>
      </c>
      <c r="L838">
        <v>70537.5</v>
      </c>
    </row>
    <row r="839" spans="1:12" ht="16.5" x14ac:dyDescent="0.25">
      <c r="A839" s="15" t="str">
        <f t="shared" si="18"/>
        <v>Kai MartCGM300</v>
      </c>
      <c r="B839" s="137" t="s">
        <v>7679</v>
      </c>
      <c r="C839" s="19" t="s">
        <v>27</v>
      </c>
      <c r="D839" s="19" t="s">
        <v>28</v>
      </c>
      <c r="E839" s="16">
        <v>96000</v>
      </c>
      <c r="F839" s="16">
        <v>66087.900000000009</v>
      </c>
      <c r="H839" s="39">
        <f t="shared" si="20"/>
        <v>-29912.099999999991</v>
      </c>
      <c r="I839" s="41">
        <v>96000</v>
      </c>
      <c r="L839">
        <v>69759.45</v>
      </c>
    </row>
    <row r="840" spans="1:12" ht="16.5" x14ac:dyDescent="0.25">
      <c r="A840" s="15" t="str">
        <f>B840&amp;C840</f>
        <v>Kai MartGTLX250G</v>
      </c>
      <c r="B840" s="137" t="s">
        <v>7679</v>
      </c>
      <c r="C840" s="19" t="s">
        <v>32</v>
      </c>
      <c r="D840" s="19" t="s">
        <v>33</v>
      </c>
      <c r="E840" s="16">
        <v>66000</v>
      </c>
      <c r="F840" s="16">
        <v>45164.700000000004</v>
      </c>
      <c r="H840" s="39">
        <f t="shared" si="20"/>
        <v>-20835.299999999996</v>
      </c>
      <c r="I840" s="41">
        <v>147000</v>
      </c>
      <c r="L840">
        <v>105505.09999999999</v>
      </c>
    </row>
    <row r="841" spans="1:12" ht="16.5" x14ac:dyDescent="0.25">
      <c r="A841" s="15" t="str">
        <f>B841&amp;C841</f>
        <v>Kai MartTH200</v>
      </c>
      <c r="B841" s="137" t="s">
        <v>7679</v>
      </c>
      <c r="C841" s="19" t="s">
        <v>34</v>
      </c>
      <c r="D841" s="19" t="s">
        <v>35</v>
      </c>
      <c r="E841" s="16">
        <v>73000</v>
      </c>
      <c r="F841" s="16">
        <v>50035.5</v>
      </c>
      <c r="H841" s="39">
        <f t="shared" si="20"/>
        <v>-22964.5</v>
      </c>
      <c r="I841" s="41">
        <v>58333</v>
      </c>
      <c r="L841">
        <v>43700</v>
      </c>
    </row>
    <row r="842" spans="1:12" ht="16.5" x14ac:dyDescent="0.25">
      <c r="A842" s="15" t="str">
        <f t="shared" si="18"/>
        <v>Kai MartCGM300</v>
      </c>
      <c r="B842" s="137" t="s">
        <v>7679</v>
      </c>
      <c r="C842" s="19" t="s">
        <v>27</v>
      </c>
      <c r="D842" s="19" t="s">
        <v>28</v>
      </c>
      <c r="E842" s="16">
        <v>96000</v>
      </c>
      <c r="F842" s="16">
        <v>69759.45</v>
      </c>
      <c r="H842" s="39">
        <f t="shared" si="20"/>
        <v>-26240.550000000003</v>
      </c>
      <c r="I842" s="41">
        <v>86111</v>
      </c>
      <c r="L842">
        <v>67402.5</v>
      </c>
    </row>
    <row r="843" spans="1:12" ht="16.5" x14ac:dyDescent="0.25">
      <c r="A843" s="15" t="str">
        <f t="shared" si="18"/>
        <v>Kai MartGM500</v>
      </c>
      <c r="B843" s="137" t="s">
        <v>7679</v>
      </c>
      <c r="C843" s="19" t="s">
        <v>30</v>
      </c>
      <c r="D843" s="19" t="s">
        <v>31</v>
      </c>
      <c r="E843" s="16">
        <v>147000</v>
      </c>
      <c r="F843" s="16">
        <v>105505.09999999999</v>
      </c>
      <c r="H843" s="39">
        <f t="shared" si="20"/>
        <v>-41494.900000000009</v>
      </c>
      <c r="I843" s="41">
        <v>66000</v>
      </c>
      <c r="L843">
        <v>47673.85</v>
      </c>
    </row>
    <row r="844" spans="1:12" ht="16.5" x14ac:dyDescent="0.25">
      <c r="A844" s="15" t="str">
        <f t="shared" si="18"/>
        <v>Kai MartGTLX250G</v>
      </c>
      <c r="B844" s="137" t="s">
        <v>7679</v>
      </c>
      <c r="C844" s="19" t="s">
        <v>32</v>
      </c>
      <c r="D844" s="19" t="s">
        <v>33</v>
      </c>
      <c r="E844" s="16">
        <v>66000</v>
      </c>
      <c r="F844" s="16">
        <v>47673.85</v>
      </c>
      <c r="H844" s="39">
        <f t="shared" si="20"/>
        <v>-18326.150000000001</v>
      </c>
      <c r="I844" s="41">
        <v>73000</v>
      </c>
      <c r="L844">
        <v>52815.25</v>
      </c>
    </row>
    <row r="845" spans="1:12" ht="16.5" x14ac:dyDescent="0.25">
      <c r="A845" s="15" t="str">
        <f t="shared" si="18"/>
        <v>Kai MartTH200</v>
      </c>
      <c r="B845" s="137" t="s">
        <v>7679</v>
      </c>
      <c r="C845" s="19" t="s">
        <v>34</v>
      </c>
      <c r="D845" s="19" t="s">
        <v>35</v>
      </c>
      <c r="E845" s="16">
        <v>73000</v>
      </c>
      <c r="F845" s="16">
        <v>52815.25</v>
      </c>
      <c r="H845" s="39"/>
      <c r="I845" s="41"/>
    </row>
    <row r="846" spans="1:12" ht="16.5" x14ac:dyDescent="0.25">
      <c r="A846" s="15" t="str">
        <f t="shared" si="18"/>
        <v>Kai MartCC300</v>
      </c>
      <c r="B846" s="137" t="s">
        <v>7679</v>
      </c>
      <c r="C846" s="19" t="s">
        <v>37</v>
      </c>
      <c r="D846" s="19" t="s">
        <v>38</v>
      </c>
      <c r="E846" s="16">
        <v>90741</v>
      </c>
      <c r="F846" s="16">
        <v>70537.5</v>
      </c>
      <c r="H846" s="39">
        <f t="shared" si="20"/>
        <v>-20203.5</v>
      </c>
      <c r="I846" s="41">
        <v>36111</v>
      </c>
      <c r="L846">
        <v>24549</v>
      </c>
    </row>
    <row r="847" spans="1:12" ht="16.5" x14ac:dyDescent="0.25">
      <c r="A847" s="15" t="str">
        <f t="shared" si="18"/>
        <v>Kai MartCGM300</v>
      </c>
      <c r="B847" s="137" t="s">
        <v>7679</v>
      </c>
      <c r="C847" s="19" t="s">
        <v>27</v>
      </c>
      <c r="D847" s="19" t="s">
        <v>28</v>
      </c>
      <c r="E847" s="16">
        <v>96000</v>
      </c>
      <c r="F847" s="16">
        <v>69759.45</v>
      </c>
      <c r="H847" s="39">
        <f t="shared" si="20"/>
        <v>-26240.550000000003</v>
      </c>
      <c r="I847" s="41">
        <v>96000</v>
      </c>
      <c r="L847">
        <v>73431</v>
      </c>
    </row>
    <row r="848" spans="1:12" ht="16.5" x14ac:dyDescent="0.25">
      <c r="A848" s="15" t="str">
        <f t="shared" si="18"/>
        <v>Kai MartGM500</v>
      </c>
      <c r="B848" s="137" t="s">
        <v>7679</v>
      </c>
      <c r="C848" s="19" t="s">
        <v>30</v>
      </c>
      <c r="D848" s="19" t="s">
        <v>31</v>
      </c>
      <c r="E848" s="16">
        <v>147000</v>
      </c>
      <c r="F848" s="16">
        <v>105505.09999999999</v>
      </c>
      <c r="H848" s="39">
        <f t="shared" si="20"/>
        <v>-41494.900000000009</v>
      </c>
      <c r="I848" s="41">
        <v>147000</v>
      </c>
      <c r="L848">
        <v>119066</v>
      </c>
    </row>
    <row r="849" spans="1:12" ht="16.5" x14ac:dyDescent="0.25">
      <c r="A849" s="15" t="str">
        <f t="shared" si="18"/>
        <v>Kai MartMNH250</v>
      </c>
      <c r="B849" s="137" t="s">
        <v>7679</v>
      </c>
      <c r="C849" s="19" t="s">
        <v>48</v>
      </c>
      <c r="D849" s="19" t="s">
        <v>49</v>
      </c>
      <c r="E849" s="16">
        <v>58333</v>
      </c>
      <c r="F849" s="16">
        <v>43700</v>
      </c>
      <c r="H849" s="39">
        <f t="shared" si="20"/>
        <v>-14633</v>
      </c>
      <c r="I849" s="41">
        <v>147000</v>
      </c>
      <c r="L849">
        <v>111058</v>
      </c>
    </row>
    <row r="850" spans="1:12" ht="16.5" x14ac:dyDescent="0.25">
      <c r="A850" s="15" t="str">
        <f t="shared" si="18"/>
        <v>Kai MartCN300</v>
      </c>
      <c r="B850" s="137" t="s">
        <v>7679</v>
      </c>
      <c r="C850" s="19" t="s">
        <v>39</v>
      </c>
      <c r="D850" s="19" t="s">
        <v>40</v>
      </c>
      <c r="E850" s="16">
        <v>86111</v>
      </c>
      <c r="F850" s="16">
        <v>67402.5</v>
      </c>
      <c r="H850" s="39">
        <f t="shared" si="20"/>
        <v>-18708.5</v>
      </c>
      <c r="I850" s="41">
        <v>66000</v>
      </c>
      <c r="L850">
        <v>50183</v>
      </c>
    </row>
    <row r="851" spans="1:12" ht="16.5" x14ac:dyDescent="0.25">
      <c r="A851" s="15" t="str">
        <f t="shared" si="18"/>
        <v>Kai MartGTLX250G</v>
      </c>
      <c r="B851" s="137" t="s">
        <v>7679</v>
      </c>
      <c r="C851" s="19" t="s">
        <v>32</v>
      </c>
      <c r="D851" s="19" t="s">
        <v>33</v>
      </c>
      <c r="E851" s="16">
        <v>66000</v>
      </c>
      <c r="F851" s="16">
        <v>47673.85</v>
      </c>
      <c r="H851" s="39">
        <f t="shared" si="20"/>
        <v>-18326.150000000001</v>
      </c>
      <c r="I851" s="41">
        <v>147000</v>
      </c>
      <c r="L851">
        <v>111606</v>
      </c>
    </row>
    <row r="852" spans="1:12" ht="16.5" x14ac:dyDescent="0.25">
      <c r="A852" s="15" t="str">
        <f t="shared" si="18"/>
        <v>Kai MartTH200</v>
      </c>
      <c r="B852" s="137" t="s">
        <v>7679</v>
      </c>
      <c r="C852" s="19" t="s">
        <v>34</v>
      </c>
      <c r="D852" s="19" t="s">
        <v>35</v>
      </c>
      <c r="E852" s="16">
        <v>73000</v>
      </c>
      <c r="F852" s="16">
        <v>52815.25</v>
      </c>
      <c r="H852" s="39">
        <f t="shared" si="20"/>
        <v>-20184.75</v>
      </c>
      <c r="I852" s="41">
        <v>58333</v>
      </c>
      <c r="L852">
        <v>46000</v>
      </c>
    </row>
    <row r="853" spans="1:12" ht="16.5" x14ac:dyDescent="0.25">
      <c r="A853" s="15" t="str">
        <f t="shared" si="18"/>
        <v>Kai MartCGST150</v>
      </c>
      <c r="B853" s="137" t="s">
        <v>7679</v>
      </c>
      <c r="C853" s="19" t="s">
        <v>563</v>
      </c>
      <c r="D853" s="19" t="s">
        <v>564</v>
      </c>
      <c r="E853" s="16">
        <v>22500</v>
      </c>
      <c r="F853" s="16">
        <v>21375</v>
      </c>
      <c r="H853" s="39">
        <f t="shared" si="20"/>
        <v>-1125</v>
      </c>
      <c r="I853" s="41">
        <v>73000</v>
      </c>
      <c r="L853">
        <v>55595</v>
      </c>
    </row>
    <row r="854" spans="1:12" ht="16.5" x14ac:dyDescent="0.25">
      <c r="A854" s="15" t="str">
        <f t="shared" si="18"/>
        <v>Kai Martthst150</v>
      </c>
      <c r="B854" s="137" t="s">
        <v>7679</v>
      </c>
      <c r="C854" s="19" t="s">
        <v>7185</v>
      </c>
      <c r="D854" s="19" t="s">
        <v>7199</v>
      </c>
      <c r="E854" s="16">
        <v>21667</v>
      </c>
      <c r="F854" s="16">
        <v>20583.649999999998</v>
      </c>
      <c r="H854" s="39"/>
      <c r="I854" s="41"/>
    </row>
    <row r="855" spans="1:12" ht="16.5" x14ac:dyDescent="0.25">
      <c r="A855" s="15" t="str">
        <f t="shared" si="18"/>
        <v>Kai MartCGM100</v>
      </c>
      <c r="B855" s="137" t="s">
        <v>7679</v>
      </c>
      <c r="C855" s="19" t="s">
        <v>551</v>
      </c>
      <c r="D855" s="19" t="s">
        <v>552</v>
      </c>
      <c r="E855" s="16">
        <v>36111</v>
      </c>
      <c r="F855" s="16">
        <v>24549</v>
      </c>
      <c r="H855" s="39"/>
      <c r="I855" s="41"/>
    </row>
    <row r="856" spans="1:12" ht="16.5" x14ac:dyDescent="0.25">
      <c r="A856" s="15" t="str">
        <f t="shared" si="18"/>
        <v>Kai MartCGM300</v>
      </c>
      <c r="B856" s="137" t="s">
        <v>7679</v>
      </c>
      <c r="C856" s="19" t="s">
        <v>27</v>
      </c>
      <c r="D856" s="19" t="s">
        <v>28</v>
      </c>
      <c r="E856" s="16">
        <v>96000</v>
      </c>
      <c r="F856" s="16">
        <v>73431</v>
      </c>
      <c r="H856" s="39">
        <f t="shared" si="20"/>
        <v>-22569</v>
      </c>
      <c r="I856" s="41">
        <v>96000</v>
      </c>
      <c r="L856">
        <v>73431</v>
      </c>
    </row>
    <row r="857" spans="1:12" ht="16.5" x14ac:dyDescent="0.25">
      <c r="A857" s="15" t="str">
        <f t="shared" si="18"/>
        <v>Kai MartCGM500</v>
      </c>
      <c r="B857" s="137" t="s">
        <v>7679</v>
      </c>
      <c r="C857" s="19" t="s">
        <v>542</v>
      </c>
      <c r="D857" s="19" t="s">
        <v>543</v>
      </c>
      <c r="E857" s="16">
        <v>147000</v>
      </c>
      <c r="F857" s="16">
        <v>119066</v>
      </c>
      <c r="H857" s="39">
        <f t="shared" si="20"/>
        <v>-27934</v>
      </c>
      <c r="I857" s="41">
        <v>22500</v>
      </c>
      <c r="L857">
        <v>22500</v>
      </c>
    </row>
    <row r="858" spans="1:12" ht="16.5" x14ac:dyDescent="0.25">
      <c r="A858" s="15" t="str">
        <f t="shared" si="18"/>
        <v>Kai MartGM500</v>
      </c>
      <c r="B858" s="137" t="s">
        <v>7679</v>
      </c>
      <c r="C858" s="19" t="s">
        <v>30</v>
      </c>
      <c r="D858" s="19" t="s">
        <v>31</v>
      </c>
      <c r="E858" s="16">
        <v>147000</v>
      </c>
      <c r="F858" s="16">
        <v>111058</v>
      </c>
      <c r="H858" s="39">
        <f t="shared" si="20"/>
        <v>-35942</v>
      </c>
      <c r="I858" s="41">
        <v>147000</v>
      </c>
      <c r="L858">
        <v>111058</v>
      </c>
    </row>
    <row r="859" spans="1:12" ht="16.5" x14ac:dyDescent="0.25">
      <c r="A859" s="15" t="str">
        <f t="shared" si="18"/>
        <v>Kai MartGTLX250G</v>
      </c>
      <c r="B859" s="137" t="s">
        <v>7679</v>
      </c>
      <c r="C859" s="19" t="s">
        <v>32</v>
      </c>
      <c r="D859" s="19" t="s">
        <v>33</v>
      </c>
      <c r="E859" s="16">
        <v>66000</v>
      </c>
      <c r="F859" s="16">
        <v>50182</v>
      </c>
      <c r="H859" s="39">
        <f t="shared" si="20"/>
        <v>-15818</v>
      </c>
      <c r="I859" s="41">
        <v>21667</v>
      </c>
      <c r="L859">
        <v>21667</v>
      </c>
    </row>
    <row r="860" spans="1:12" ht="16.5" x14ac:dyDescent="0.25">
      <c r="A860" s="15" t="str">
        <f t="shared" si="18"/>
        <v>Kai MartGXD500</v>
      </c>
      <c r="B860" s="137" t="s">
        <v>7679</v>
      </c>
      <c r="C860" s="19" t="s">
        <v>52</v>
      </c>
      <c r="D860" s="19" t="s">
        <v>53</v>
      </c>
      <c r="E860" s="16">
        <v>147000</v>
      </c>
      <c r="F860" s="16">
        <v>111606</v>
      </c>
      <c r="H860" s="39">
        <f t="shared" si="20"/>
        <v>-35394</v>
      </c>
      <c r="I860" s="41">
        <v>96000</v>
      </c>
      <c r="L860">
        <v>66087.900000000009</v>
      </c>
    </row>
    <row r="861" spans="1:12" ht="16.5" x14ac:dyDescent="0.25">
      <c r="A861" s="15" t="str">
        <f t="shared" si="18"/>
        <v>Kai MartMNH250</v>
      </c>
      <c r="B861" s="137" t="s">
        <v>7679</v>
      </c>
      <c r="C861" s="19" t="s">
        <v>48</v>
      </c>
      <c r="D861" s="19" t="s">
        <v>49</v>
      </c>
      <c r="E861" s="16">
        <v>58333</v>
      </c>
      <c r="F861" s="16">
        <v>46000</v>
      </c>
      <c r="H861" s="39">
        <f t="shared" si="20"/>
        <v>-12333</v>
      </c>
      <c r="I861" s="41">
        <v>147000</v>
      </c>
      <c r="L861">
        <v>99952.2</v>
      </c>
    </row>
    <row r="862" spans="1:12" ht="16.5" x14ac:dyDescent="0.25">
      <c r="A862" s="15" t="str">
        <f t="shared" si="18"/>
        <v>Kai MartTH200</v>
      </c>
      <c r="B862" s="137" t="s">
        <v>7679</v>
      </c>
      <c r="C862" s="19" t="s">
        <v>34</v>
      </c>
      <c r="D862" s="19" t="s">
        <v>35</v>
      </c>
      <c r="E862" s="16">
        <v>73000</v>
      </c>
      <c r="F862" s="16">
        <v>55595</v>
      </c>
      <c r="H862" s="39">
        <f t="shared" si="20"/>
        <v>-17405</v>
      </c>
      <c r="I862" s="41">
        <v>147000</v>
      </c>
      <c r="L862">
        <v>100445.40000000001</v>
      </c>
    </row>
    <row r="863" spans="1:12" ht="16.5" x14ac:dyDescent="0.25">
      <c r="A863" s="15" t="str">
        <f t="shared" si="18"/>
        <v>Kai MartCGST150</v>
      </c>
      <c r="B863" s="137" t="s">
        <v>7679</v>
      </c>
      <c r="C863" s="19" t="s">
        <v>563</v>
      </c>
      <c r="D863" s="19" t="s">
        <v>564</v>
      </c>
      <c r="E863" s="16">
        <v>22500</v>
      </c>
      <c r="F863" s="16">
        <v>21375</v>
      </c>
      <c r="H863" s="39">
        <f t="shared" si="20"/>
        <v>-1125</v>
      </c>
      <c r="I863" s="41">
        <v>90741</v>
      </c>
      <c r="L863">
        <v>70537.5</v>
      </c>
    </row>
    <row r="864" spans="1:12" ht="16.5" x14ac:dyDescent="0.25">
      <c r="A864" s="15" t="str">
        <f t="shared" si="18"/>
        <v>Kai MartTHST150</v>
      </c>
      <c r="B864" s="137" t="s">
        <v>7679</v>
      </c>
      <c r="C864" s="19" t="s">
        <v>565</v>
      </c>
      <c r="D864" s="19" t="s">
        <v>566</v>
      </c>
      <c r="E864" s="16">
        <v>21667</v>
      </c>
      <c r="F864" s="16">
        <v>20583.649999999998</v>
      </c>
      <c r="H864" s="39">
        <f t="shared" si="20"/>
        <v>-1083.3500000000022</v>
      </c>
      <c r="I864" s="41">
        <v>36111</v>
      </c>
      <c r="L864">
        <v>23321.55</v>
      </c>
    </row>
    <row r="865" spans="1:12" ht="16.5" x14ac:dyDescent="0.25">
      <c r="A865" s="15" t="str">
        <f t="shared" si="18"/>
        <v>Kai MartCGM300</v>
      </c>
      <c r="B865" s="137" t="s">
        <v>7679</v>
      </c>
      <c r="C865" s="19" t="s">
        <v>27</v>
      </c>
      <c r="D865" s="19" t="s">
        <v>28</v>
      </c>
      <c r="E865" s="16">
        <v>96000</v>
      </c>
      <c r="F865" s="16">
        <v>73431</v>
      </c>
      <c r="H865" s="39">
        <f t="shared" si="20"/>
        <v>-22569</v>
      </c>
      <c r="I865" s="41">
        <v>96000</v>
      </c>
      <c r="L865">
        <v>69759.45</v>
      </c>
    </row>
    <row r="866" spans="1:12" ht="16.5" x14ac:dyDescent="0.25">
      <c r="A866" s="15" t="str">
        <f t="shared" si="18"/>
        <v>Kai MartCGST150</v>
      </c>
      <c r="B866" s="137" t="s">
        <v>7679</v>
      </c>
      <c r="C866" s="19" t="s">
        <v>563</v>
      </c>
      <c r="D866" s="19" t="s">
        <v>564</v>
      </c>
      <c r="E866" s="16">
        <v>22500</v>
      </c>
      <c r="F866" s="16">
        <v>22500</v>
      </c>
      <c r="H866" s="39">
        <f t="shared" si="20"/>
        <v>0</v>
      </c>
      <c r="I866" s="41">
        <v>147000</v>
      </c>
      <c r="L866">
        <v>113112.7</v>
      </c>
    </row>
    <row r="867" spans="1:12" ht="16.5" x14ac:dyDescent="0.25">
      <c r="A867" s="15" t="str">
        <f t="shared" si="18"/>
        <v>Kai MartGM500</v>
      </c>
      <c r="B867" s="137" t="s">
        <v>7679</v>
      </c>
      <c r="C867" s="19" t="s">
        <v>30</v>
      </c>
      <c r="D867" s="19" t="s">
        <v>31</v>
      </c>
      <c r="E867" s="16">
        <v>147000</v>
      </c>
      <c r="F867" s="16">
        <v>111058</v>
      </c>
      <c r="H867" s="39">
        <f t="shared" si="20"/>
        <v>-35942</v>
      </c>
      <c r="I867" s="41">
        <v>22500</v>
      </c>
      <c r="L867">
        <v>21375</v>
      </c>
    </row>
    <row r="868" spans="1:12" ht="16.5" x14ac:dyDescent="0.25">
      <c r="A868" s="15" t="str">
        <f t="shared" si="18"/>
        <v>Kai MartTHST150</v>
      </c>
      <c r="B868" s="137" t="s">
        <v>7679</v>
      </c>
      <c r="C868" s="19" t="s">
        <v>565</v>
      </c>
      <c r="D868" s="19" t="s">
        <v>566</v>
      </c>
      <c r="E868" s="16">
        <v>21667</v>
      </c>
      <c r="F868" s="16">
        <v>21667</v>
      </c>
      <c r="H868" s="39">
        <f t="shared" si="20"/>
        <v>0</v>
      </c>
      <c r="I868" s="41">
        <v>86111</v>
      </c>
      <c r="L868">
        <v>67402.5</v>
      </c>
    </row>
    <row r="869" spans="1:12" ht="16.5" x14ac:dyDescent="0.25">
      <c r="A869" s="15" t="str">
        <f t="shared" si="18"/>
        <v>Kai MartCGM300</v>
      </c>
      <c r="B869" s="137" t="s">
        <v>7679</v>
      </c>
      <c r="C869" s="19" t="s">
        <v>27</v>
      </c>
      <c r="D869" s="19" t="s">
        <v>28</v>
      </c>
      <c r="E869" s="16">
        <v>96000</v>
      </c>
      <c r="F869" s="16">
        <v>66087.900000000009</v>
      </c>
      <c r="H869" s="39">
        <f t="shared" si="20"/>
        <v>-29912.099999999991</v>
      </c>
      <c r="I869" s="41">
        <v>70000</v>
      </c>
      <c r="L869">
        <v>66500</v>
      </c>
    </row>
    <row r="870" spans="1:12" ht="16.5" x14ac:dyDescent="0.25">
      <c r="A870" s="15" t="str">
        <f t="shared" ref="A870:A937" si="21">B870&amp;C870</f>
        <v>Kai MartGM500</v>
      </c>
      <c r="B870" s="137" t="s">
        <v>7679</v>
      </c>
      <c r="C870" s="19" t="s">
        <v>30</v>
      </c>
      <c r="D870" s="19" t="s">
        <v>31</v>
      </c>
      <c r="E870" s="16">
        <v>147000</v>
      </c>
      <c r="F870" s="16">
        <v>99952.2</v>
      </c>
      <c r="H870" s="39">
        <f t="shared" si="20"/>
        <v>-47047.8</v>
      </c>
      <c r="I870" s="41">
        <v>147000</v>
      </c>
      <c r="L870">
        <v>105505.09999999999</v>
      </c>
    </row>
    <row r="871" spans="1:12" ht="16.5" x14ac:dyDescent="0.25">
      <c r="A871" s="15" t="str">
        <f t="shared" si="21"/>
        <v>Kai MartGXD500</v>
      </c>
      <c r="B871" s="137" t="s">
        <v>7679</v>
      </c>
      <c r="C871" s="19" t="s">
        <v>52</v>
      </c>
      <c r="D871" s="19" t="s">
        <v>53</v>
      </c>
      <c r="E871" s="16">
        <v>147000</v>
      </c>
      <c r="F871" s="16">
        <v>100445.40000000001</v>
      </c>
      <c r="H871" s="39">
        <f t="shared" si="20"/>
        <v>-46554.599999999991</v>
      </c>
      <c r="I871" s="41">
        <v>66000</v>
      </c>
      <c r="L871">
        <v>47673.85</v>
      </c>
    </row>
    <row r="872" spans="1:12" ht="16.5" x14ac:dyDescent="0.25">
      <c r="A872" s="15" t="str">
        <f t="shared" si="21"/>
        <v>Kai MartCC300</v>
      </c>
      <c r="B872" s="137" t="s">
        <v>7679</v>
      </c>
      <c r="C872" s="19" t="s">
        <v>37</v>
      </c>
      <c r="D872" s="19" t="s">
        <v>38</v>
      </c>
      <c r="E872" s="16">
        <v>90741</v>
      </c>
      <c r="F872" s="16">
        <v>70537.5</v>
      </c>
      <c r="H872" s="39">
        <f t="shared" si="20"/>
        <v>-20203.5</v>
      </c>
      <c r="I872" s="41">
        <v>147000</v>
      </c>
      <c r="L872">
        <v>106025.7</v>
      </c>
    </row>
    <row r="873" spans="1:12" ht="16.5" x14ac:dyDescent="0.25">
      <c r="A873" s="15" t="str">
        <f t="shared" si="21"/>
        <v>Kai MartCGM100</v>
      </c>
      <c r="B873" s="137" t="s">
        <v>7679</v>
      </c>
      <c r="C873" s="19" t="s">
        <v>551</v>
      </c>
      <c r="D873" s="19" t="s">
        <v>552</v>
      </c>
      <c r="E873" s="16">
        <v>36111</v>
      </c>
      <c r="F873" s="16">
        <v>23321.55</v>
      </c>
      <c r="H873" s="39">
        <f t="shared" si="20"/>
        <v>-12789.45</v>
      </c>
      <c r="I873" s="41">
        <v>58333</v>
      </c>
      <c r="L873">
        <v>43700</v>
      </c>
    </row>
    <row r="874" spans="1:12" ht="16.5" x14ac:dyDescent="0.25">
      <c r="A874" s="15" t="str">
        <f t="shared" si="21"/>
        <v>Kai MartCGM300</v>
      </c>
      <c r="B874" s="137" t="s">
        <v>7679</v>
      </c>
      <c r="C874" s="19" t="s">
        <v>27</v>
      </c>
      <c r="D874" s="19" t="s">
        <v>28</v>
      </c>
      <c r="E874" s="16">
        <v>96000</v>
      </c>
      <c r="F874" s="16">
        <v>69759.45</v>
      </c>
      <c r="H874" s="39">
        <f t="shared" si="20"/>
        <v>-26240.550000000003</v>
      </c>
      <c r="I874" s="41">
        <v>73000</v>
      </c>
      <c r="L874">
        <v>52815.25</v>
      </c>
    </row>
    <row r="875" spans="1:12" ht="16.5" x14ac:dyDescent="0.25">
      <c r="A875" s="15" t="str">
        <f t="shared" si="21"/>
        <v>Kai MartCGM500</v>
      </c>
      <c r="B875" s="137" t="s">
        <v>7679</v>
      </c>
      <c r="C875" s="19" t="s">
        <v>542</v>
      </c>
      <c r="D875" s="19" t="s">
        <v>543</v>
      </c>
      <c r="E875" s="16">
        <v>147000</v>
      </c>
      <c r="F875" s="16">
        <v>113112.7</v>
      </c>
      <c r="H875" s="39">
        <f t="shared" si="20"/>
        <v>-33887.300000000003</v>
      </c>
      <c r="I875" s="41">
        <v>21667</v>
      </c>
      <c r="L875">
        <v>20583.649999999998</v>
      </c>
    </row>
    <row r="876" spans="1:12" ht="16.5" x14ac:dyDescent="0.25">
      <c r="A876" s="15" t="str">
        <f t="shared" si="21"/>
        <v>Kai MartCGST150</v>
      </c>
      <c r="B876" s="137" t="s">
        <v>7679</v>
      </c>
      <c r="C876" s="19" t="s">
        <v>563</v>
      </c>
      <c r="D876" s="19" t="s">
        <v>564</v>
      </c>
      <c r="E876" s="16">
        <v>22500</v>
      </c>
      <c r="F876" s="16">
        <v>21375</v>
      </c>
      <c r="H876" s="39">
        <f t="shared" si="20"/>
        <v>-1125</v>
      </c>
      <c r="I876" s="41">
        <v>90741</v>
      </c>
      <c r="L876">
        <v>74250</v>
      </c>
    </row>
    <row r="877" spans="1:12" ht="16.5" x14ac:dyDescent="0.25">
      <c r="A877" s="15" t="str">
        <f t="shared" si="21"/>
        <v>Kai MartCN300</v>
      </c>
      <c r="B877" s="137" t="s">
        <v>7679</v>
      </c>
      <c r="C877" s="19" t="s">
        <v>39</v>
      </c>
      <c r="D877" s="19" t="s">
        <v>40</v>
      </c>
      <c r="E877" s="16">
        <v>86111</v>
      </c>
      <c r="F877" s="16">
        <v>67402.5</v>
      </c>
      <c r="H877" s="39">
        <f t="shared" si="20"/>
        <v>-18708.5</v>
      </c>
      <c r="I877" s="41">
        <v>36111</v>
      </c>
      <c r="L877">
        <v>24549</v>
      </c>
    </row>
    <row r="878" spans="1:12" ht="16.5" x14ac:dyDescent="0.25">
      <c r="A878" s="15" t="str">
        <f t="shared" si="21"/>
        <v>Kai MartGHK300</v>
      </c>
      <c r="B878" s="137" t="s">
        <v>7679</v>
      </c>
      <c r="C878" s="19" t="s">
        <v>553</v>
      </c>
      <c r="D878" s="19" t="s">
        <v>554</v>
      </c>
      <c r="E878" s="16">
        <v>70000</v>
      </c>
      <c r="F878" s="16">
        <v>66500</v>
      </c>
      <c r="H878" s="39">
        <f t="shared" ref="H878:H941" si="22">F878-E878</f>
        <v>-3500</v>
      </c>
      <c r="I878" s="41">
        <v>96000</v>
      </c>
      <c r="L878">
        <v>73431</v>
      </c>
    </row>
    <row r="879" spans="1:12" ht="16.5" x14ac:dyDescent="0.25">
      <c r="A879" s="15" t="str">
        <f t="shared" si="21"/>
        <v>Kai MartGM500</v>
      </c>
      <c r="B879" s="137" t="s">
        <v>7679</v>
      </c>
      <c r="C879" s="19" t="s">
        <v>30</v>
      </c>
      <c r="D879" s="19" t="s">
        <v>31</v>
      </c>
      <c r="E879" s="16">
        <v>147000</v>
      </c>
      <c r="F879" s="16">
        <v>105505.09999999999</v>
      </c>
      <c r="H879" s="39">
        <f t="shared" si="22"/>
        <v>-41494.900000000009</v>
      </c>
      <c r="I879" s="41">
        <v>147000</v>
      </c>
      <c r="L879">
        <v>119066</v>
      </c>
    </row>
    <row r="880" spans="1:12" ht="16.5" x14ac:dyDescent="0.25">
      <c r="A880" s="15" t="str">
        <f t="shared" si="21"/>
        <v>Kai MartGTLX250G</v>
      </c>
      <c r="B880" s="137" t="s">
        <v>7679</v>
      </c>
      <c r="C880" s="19" t="s">
        <v>32</v>
      </c>
      <c r="D880" s="19" t="s">
        <v>33</v>
      </c>
      <c r="E880" s="16">
        <v>66000</v>
      </c>
      <c r="F880" s="16">
        <v>47673.85</v>
      </c>
      <c r="H880" s="39">
        <f t="shared" si="22"/>
        <v>-18326.150000000001</v>
      </c>
      <c r="I880" s="41">
        <v>22500</v>
      </c>
      <c r="L880">
        <v>22500</v>
      </c>
    </row>
    <row r="881" spans="1:12" ht="16.5" x14ac:dyDescent="0.25">
      <c r="A881" s="15" t="str">
        <f t="shared" si="21"/>
        <v>Kai MartGXD500</v>
      </c>
      <c r="B881" s="137" t="s">
        <v>7679</v>
      </c>
      <c r="C881" s="19" t="s">
        <v>52</v>
      </c>
      <c r="D881" s="19" t="s">
        <v>53</v>
      </c>
      <c r="E881" s="16">
        <v>147000</v>
      </c>
      <c r="F881" s="16">
        <v>106025.7</v>
      </c>
      <c r="H881" s="39">
        <f t="shared" si="22"/>
        <v>-40974.300000000003</v>
      </c>
      <c r="I881" s="41">
        <v>86111</v>
      </c>
      <c r="L881">
        <v>70950</v>
      </c>
    </row>
    <row r="882" spans="1:12" ht="16.5" x14ac:dyDescent="0.25">
      <c r="A882" s="15" t="str">
        <f t="shared" si="21"/>
        <v>Kai MartMNH250</v>
      </c>
      <c r="B882" s="137" t="s">
        <v>7679</v>
      </c>
      <c r="C882" s="19" t="s">
        <v>48</v>
      </c>
      <c r="D882" s="19" t="s">
        <v>49</v>
      </c>
      <c r="E882" s="16">
        <v>58333</v>
      </c>
      <c r="F882" s="16">
        <v>43700</v>
      </c>
      <c r="H882" s="39">
        <f t="shared" si="22"/>
        <v>-14633</v>
      </c>
      <c r="I882" s="41">
        <v>70000</v>
      </c>
      <c r="L882">
        <v>70000</v>
      </c>
    </row>
    <row r="883" spans="1:12" ht="16.5" x14ac:dyDescent="0.25">
      <c r="A883" s="15" t="str">
        <f t="shared" si="21"/>
        <v>Kai MartTH200</v>
      </c>
      <c r="B883" s="137" t="s">
        <v>7679</v>
      </c>
      <c r="C883" s="19" t="s">
        <v>34</v>
      </c>
      <c r="D883" s="19" t="s">
        <v>35</v>
      </c>
      <c r="E883" s="16">
        <v>73000</v>
      </c>
      <c r="F883" s="16">
        <v>52815.25</v>
      </c>
      <c r="H883" s="39">
        <f t="shared" si="22"/>
        <v>-20184.75</v>
      </c>
      <c r="I883" s="41">
        <v>147000</v>
      </c>
      <c r="L883">
        <v>111058</v>
      </c>
    </row>
    <row r="884" spans="1:12" ht="16.5" x14ac:dyDescent="0.25">
      <c r="A884" s="15" t="str">
        <f t="shared" si="21"/>
        <v>Kai MartTHST150</v>
      </c>
      <c r="B884" s="137" t="s">
        <v>7679</v>
      </c>
      <c r="C884" s="19" t="s">
        <v>565</v>
      </c>
      <c r="D884" s="19" t="s">
        <v>566</v>
      </c>
      <c r="E884" s="16">
        <v>21667</v>
      </c>
      <c r="F884" s="16">
        <v>20583.649999999998</v>
      </c>
      <c r="H884" s="39">
        <f t="shared" si="22"/>
        <v>-1083.3500000000022</v>
      </c>
      <c r="I884" s="41">
        <v>66000</v>
      </c>
      <c r="L884">
        <v>50183</v>
      </c>
    </row>
    <row r="885" spans="1:12" ht="16.5" x14ac:dyDescent="0.25">
      <c r="A885" s="15" t="str">
        <f t="shared" si="21"/>
        <v>Kai MartCC300</v>
      </c>
      <c r="B885" s="137" t="s">
        <v>7679</v>
      </c>
      <c r="C885" s="19" t="s">
        <v>37</v>
      </c>
      <c r="D885" s="19" t="s">
        <v>38</v>
      </c>
      <c r="E885" s="16">
        <v>90741</v>
      </c>
      <c r="F885" s="16">
        <v>74250</v>
      </c>
      <c r="H885" s="39">
        <f t="shared" si="22"/>
        <v>-16491</v>
      </c>
      <c r="I885" s="41">
        <v>147000</v>
      </c>
      <c r="L885">
        <v>111606</v>
      </c>
    </row>
    <row r="886" spans="1:12" ht="16.5" x14ac:dyDescent="0.25">
      <c r="A886" s="15" t="str">
        <f t="shared" si="21"/>
        <v>Kai MartCGM100</v>
      </c>
      <c r="B886" s="137" t="s">
        <v>7679</v>
      </c>
      <c r="C886" s="18" t="s">
        <v>551</v>
      </c>
      <c r="D886" s="18" t="s">
        <v>552</v>
      </c>
      <c r="E886" s="17">
        <v>36111</v>
      </c>
      <c r="F886" s="17">
        <v>24549</v>
      </c>
      <c r="H886" s="39">
        <f t="shared" si="22"/>
        <v>-11562</v>
      </c>
      <c r="I886" s="41">
        <v>58333</v>
      </c>
      <c r="L886">
        <v>46000</v>
      </c>
    </row>
    <row r="887" spans="1:12" ht="16.5" x14ac:dyDescent="0.25">
      <c r="A887" s="15" t="str">
        <f t="shared" si="21"/>
        <v>Kai MartCGM300</v>
      </c>
      <c r="B887" s="137" t="s">
        <v>7679</v>
      </c>
      <c r="C887" s="19" t="s">
        <v>27</v>
      </c>
      <c r="D887" s="19" t="s">
        <v>28</v>
      </c>
      <c r="E887" s="16">
        <v>96000</v>
      </c>
      <c r="F887" s="16">
        <v>73431</v>
      </c>
      <c r="H887" s="39">
        <f t="shared" si="22"/>
        <v>-22569</v>
      </c>
      <c r="I887" s="41">
        <v>73000</v>
      </c>
      <c r="L887">
        <v>55595</v>
      </c>
    </row>
    <row r="888" spans="1:12" ht="16.5" x14ac:dyDescent="0.25">
      <c r="A888" s="15" t="str">
        <f t="shared" si="21"/>
        <v>Kai MartCGM500</v>
      </c>
      <c r="B888" s="137" t="s">
        <v>7679</v>
      </c>
      <c r="C888" s="19" t="s">
        <v>542</v>
      </c>
      <c r="D888" s="19" t="s">
        <v>543</v>
      </c>
      <c r="E888" s="16">
        <v>147000</v>
      </c>
      <c r="F888" s="16">
        <v>119066</v>
      </c>
      <c r="H888" s="39">
        <f t="shared" si="22"/>
        <v>-27934</v>
      </c>
      <c r="I888" s="41">
        <v>21667</v>
      </c>
      <c r="L888">
        <v>21667</v>
      </c>
    </row>
    <row r="889" spans="1:12" ht="16.5" x14ac:dyDescent="0.25">
      <c r="A889" s="15" t="str">
        <f t="shared" si="21"/>
        <v>Kai MartCGST150</v>
      </c>
      <c r="B889" s="137" t="s">
        <v>7679</v>
      </c>
      <c r="C889" s="19" t="s">
        <v>563</v>
      </c>
      <c r="D889" s="19" t="s">
        <v>564</v>
      </c>
      <c r="E889" s="16">
        <v>22500</v>
      </c>
      <c r="F889" s="16">
        <v>22500</v>
      </c>
      <c r="H889" s="39">
        <f t="shared" si="22"/>
        <v>0</v>
      </c>
      <c r="I889" s="41">
        <v>96000</v>
      </c>
      <c r="L889">
        <v>73431</v>
      </c>
    </row>
    <row r="890" spans="1:12" ht="16.5" x14ac:dyDescent="0.25">
      <c r="A890" s="15" t="str">
        <f t="shared" si="21"/>
        <v>Kai MartCN300</v>
      </c>
      <c r="B890" s="137" t="s">
        <v>7679</v>
      </c>
      <c r="C890" s="19" t="s">
        <v>39</v>
      </c>
      <c r="D890" s="19" t="s">
        <v>40</v>
      </c>
      <c r="E890" s="16">
        <v>86111</v>
      </c>
      <c r="F890" s="16">
        <v>70950</v>
      </c>
      <c r="H890" s="39">
        <f t="shared" si="22"/>
        <v>-15161</v>
      </c>
      <c r="I890" s="41">
        <v>36111</v>
      </c>
      <c r="L890">
        <v>23321.55</v>
      </c>
    </row>
    <row r="891" spans="1:12" ht="16.5" x14ac:dyDescent="0.25">
      <c r="A891" s="15" t="str">
        <f t="shared" si="21"/>
        <v>Kai MartGHK300</v>
      </c>
      <c r="B891" s="137" t="s">
        <v>7679</v>
      </c>
      <c r="C891" s="19" t="s">
        <v>553</v>
      </c>
      <c r="D891" s="19" t="s">
        <v>554</v>
      </c>
      <c r="E891" s="16">
        <v>70000</v>
      </c>
      <c r="F891" s="16">
        <v>70000</v>
      </c>
      <c r="H891" s="39">
        <f t="shared" si="22"/>
        <v>0</v>
      </c>
      <c r="I891" s="41">
        <v>96000</v>
      </c>
      <c r="L891">
        <v>69759.45</v>
      </c>
    </row>
    <row r="892" spans="1:12" ht="16.5" x14ac:dyDescent="0.25">
      <c r="A892" s="15" t="str">
        <f t="shared" si="21"/>
        <v>Kai MartGM500</v>
      </c>
      <c r="B892" s="137" t="s">
        <v>7679</v>
      </c>
      <c r="C892" s="19" t="s">
        <v>30</v>
      </c>
      <c r="D892" s="19" t="s">
        <v>31</v>
      </c>
      <c r="E892" s="16">
        <v>147000</v>
      </c>
      <c r="F892" s="16">
        <v>111058</v>
      </c>
      <c r="H892" s="39">
        <f t="shared" si="22"/>
        <v>-35942</v>
      </c>
      <c r="I892" s="41">
        <v>147000</v>
      </c>
      <c r="L892">
        <v>113112.7</v>
      </c>
    </row>
    <row r="893" spans="1:12" ht="16.5" x14ac:dyDescent="0.25">
      <c r="A893" s="15" t="str">
        <f t="shared" si="21"/>
        <v>Kai MartGTLX250G</v>
      </c>
      <c r="B893" s="137" t="s">
        <v>7679</v>
      </c>
      <c r="C893" s="19" t="s">
        <v>32</v>
      </c>
      <c r="D893" s="19" t="s">
        <v>33</v>
      </c>
      <c r="E893" s="16">
        <v>66000</v>
      </c>
      <c r="F893" s="16">
        <v>50182</v>
      </c>
      <c r="H893" s="39">
        <f t="shared" si="22"/>
        <v>-15818</v>
      </c>
      <c r="I893" s="41">
        <v>70000</v>
      </c>
      <c r="L893">
        <v>66500</v>
      </c>
    </row>
    <row r="894" spans="1:12" ht="16.5" x14ac:dyDescent="0.25">
      <c r="A894" s="15" t="str">
        <f t="shared" si="21"/>
        <v>Kai MartGXD500</v>
      </c>
      <c r="B894" s="137" t="s">
        <v>7679</v>
      </c>
      <c r="C894" s="19" t="s">
        <v>52</v>
      </c>
      <c r="D894" s="19" t="s">
        <v>53</v>
      </c>
      <c r="E894" s="16">
        <v>147000</v>
      </c>
      <c r="F894" s="16">
        <v>111606</v>
      </c>
      <c r="H894" s="39">
        <f t="shared" si="22"/>
        <v>-35394</v>
      </c>
      <c r="I894" s="41">
        <v>147000</v>
      </c>
      <c r="L894">
        <v>105505.09999999999</v>
      </c>
    </row>
    <row r="895" spans="1:12" ht="16.5" x14ac:dyDescent="0.25">
      <c r="A895" s="15" t="str">
        <f t="shared" si="21"/>
        <v>Kai MartMNH250</v>
      </c>
      <c r="B895" s="137" t="s">
        <v>7679</v>
      </c>
      <c r="C895" s="19" t="s">
        <v>48</v>
      </c>
      <c r="D895" s="19" t="s">
        <v>49</v>
      </c>
      <c r="E895" s="16">
        <v>58333</v>
      </c>
      <c r="F895" s="16">
        <v>46000</v>
      </c>
      <c r="H895" s="39">
        <f t="shared" si="22"/>
        <v>-12333</v>
      </c>
      <c r="I895" s="41">
        <v>66000</v>
      </c>
      <c r="L895">
        <v>47673.85</v>
      </c>
    </row>
    <row r="896" spans="1:12" ht="16.5" x14ac:dyDescent="0.25">
      <c r="A896" s="15" t="str">
        <f t="shared" si="21"/>
        <v>Kai MartTH200</v>
      </c>
      <c r="B896" s="137" t="s">
        <v>7679</v>
      </c>
      <c r="C896" s="19" t="s">
        <v>34</v>
      </c>
      <c r="D896" s="19" t="s">
        <v>35</v>
      </c>
      <c r="E896" s="16">
        <v>73000</v>
      </c>
      <c r="F896" s="16">
        <v>55595</v>
      </c>
      <c r="H896" s="39">
        <f t="shared" si="22"/>
        <v>-17405</v>
      </c>
      <c r="I896" s="41">
        <v>96000</v>
      </c>
      <c r="L896">
        <v>69759.45</v>
      </c>
    </row>
    <row r="897" spans="1:12" ht="16.5" x14ac:dyDescent="0.25">
      <c r="A897" s="15" t="str">
        <f t="shared" si="21"/>
        <v>Kai MartTHST150</v>
      </c>
      <c r="B897" s="137" t="s">
        <v>7679</v>
      </c>
      <c r="C897" s="19" t="s">
        <v>565</v>
      </c>
      <c r="D897" s="19" t="s">
        <v>566</v>
      </c>
      <c r="E897" s="16">
        <v>21667</v>
      </c>
      <c r="F897" s="16">
        <v>21667</v>
      </c>
      <c r="H897" s="39">
        <f t="shared" si="22"/>
        <v>0</v>
      </c>
      <c r="I897" s="41">
        <v>22500</v>
      </c>
      <c r="L897">
        <v>21375</v>
      </c>
    </row>
    <row r="898" spans="1:12" ht="16.5" x14ac:dyDescent="0.25">
      <c r="A898" s="15" t="str">
        <f t="shared" si="21"/>
        <v>Kai MartCGM300</v>
      </c>
      <c r="B898" s="137" t="s">
        <v>7679</v>
      </c>
      <c r="C898" s="19" t="s">
        <v>27</v>
      </c>
      <c r="D898" s="19" t="s">
        <v>28</v>
      </c>
      <c r="E898" s="16">
        <v>96000</v>
      </c>
      <c r="F898" s="16">
        <v>73431</v>
      </c>
      <c r="H898" s="39">
        <f t="shared" si="22"/>
        <v>-22569</v>
      </c>
      <c r="I898" s="41">
        <v>147000</v>
      </c>
      <c r="L898">
        <v>105505.09999999999</v>
      </c>
    </row>
    <row r="899" spans="1:12" ht="16.5" x14ac:dyDescent="0.25">
      <c r="A899" s="15" t="str">
        <f t="shared" si="21"/>
        <v>Kai MartCGM100</v>
      </c>
      <c r="B899" s="137" t="s">
        <v>7679</v>
      </c>
      <c r="C899" s="19" t="s">
        <v>551</v>
      </c>
      <c r="D899" s="19" t="s">
        <v>552</v>
      </c>
      <c r="E899" s="16">
        <v>36111</v>
      </c>
      <c r="F899" s="16">
        <v>23321.55</v>
      </c>
      <c r="H899" s="39">
        <f t="shared" si="22"/>
        <v>-12789.45</v>
      </c>
      <c r="I899" s="41">
        <v>66000</v>
      </c>
      <c r="L899">
        <v>47673.85</v>
      </c>
    </row>
    <row r="900" spans="1:12" ht="16.5" x14ac:dyDescent="0.25">
      <c r="A900" s="15" t="str">
        <f t="shared" si="21"/>
        <v>Kai MartCGM300</v>
      </c>
      <c r="B900" s="137" t="s">
        <v>7679</v>
      </c>
      <c r="C900" s="19" t="s">
        <v>27</v>
      </c>
      <c r="D900" s="19" t="s">
        <v>28</v>
      </c>
      <c r="E900" s="16">
        <v>96000</v>
      </c>
      <c r="F900" s="16">
        <v>69759.45</v>
      </c>
      <c r="H900" s="39">
        <f t="shared" si="22"/>
        <v>-26240.550000000003</v>
      </c>
      <c r="I900" s="41">
        <v>73000</v>
      </c>
      <c r="L900">
        <v>52815.25</v>
      </c>
    </row>
    <row r="901" spans="1:12" ht="16.5" x14ac:dyDescent="0.25">
      <c r="A901" s="15" t="str">
        <f t="shared" si="21"/>
        <v>Kai MartCGM500</v>
      </c>
      <c r="B901" s="137" t="s">
        <v>7679</v>
      </c>
      <c r="C901" s="19" t="s">
        <v>542</v>
      </c>
      <c r="D901" s="19" t="s">
        <v>543</v>
      </c>
      <c r="E901" s="16">
        <v>147000</v>
      </c>
      <c r="F901" s="16">
        <v>113112.7</v>
      </c>
      <c r="H901" s="39">
        <f t="shared" si="22"/>
        <v>-33887.300000000003</v>
      </c>
      <c r="I901" s="41">
        <v>21667</v>
      </c>
      <c r="L901">
        <v>20583.649999999998</v>
      </c>
    </row>
    <row r="902" spans="1:12" ht="16.5" x14ac:dyDescent="0.25">
      <c r="A902" s="15" t="str">
        <f t="shared" si="21"/>
        <v>Kai MartGHK300</v>
      </c>
      <c r="B902" s="137" t="s">
        <v>7679</v>
      </c>
      <c r="C902" s="18" t="s">
        <v>553</v>
      </c>
      <c r="D902" s="18" t="s">
        <v>554</v>
      </c>
      <c r="E902" s="17">
        <v>70000</v>
      </c>
      <c r="F902" s="17">
        <v>66500</v>
      </c>
      <c r="H902" s="39">
        <f t="shared" si="22"/>
        <v>-3500</v>
      </c>
      <c r="I902" s="41">
        <v>90741</v>
      </c>
      <c r="L902">
        <v>66825</v>
      </c>
    </row>
    <row r="903" spans="1:12" ht="16.5" x14ac:dyDescent="0.25">
      <c r="A903" s="15" t="str">
        <f t="shared" si="21"/>
        <v>Kai MartGM500</v>
      </c>
      <c r="B903" s="137" t="s">
        <v>7679</v>
      </c>
      <c r="C903" s="18" t="s">
        <v>30</v>
      </c>
      <c r="D903" s="18" t="s">
        <v>31</v>
      </c>
      <c r="E903" s="17">
        <v>147000</v>
      </c>
      <c r="F903" s="17">
        <v>105505.09999999999</v>
      </c>
      <c r="H903" s="39">
        <f t="shared" si="22"/>
        <v>-41494.900000000009</v>
      </c>
      <c r="I903" s="41">
        <v>36111</v>
      </c>
      <c r="L903">
        <v>22094.100000000002</v>
      </c>
    </row>
    <row r="904" spans="1:12" ht="16.5" x14ac:dyDescent="0.25">
      <c r="A904" s="15" t="str">
        <f t="shared" si="21"/>
        <v>Kai MartGTLX250G</v>
      </c>
      <c r="B904" s="137" t="s">
        <v>7679</v>
      </c>
      <c r="C904" s="18" t="s">
        <v>32</v>
      </c>
      <c r="D904" s="18" t="s">
        <v>33</v>
      </c>
      <c r="E904" s="17">
        <v>66000</v>
      </c>
      <c r="F904" s="17">
        <v>47673.85</v>
      </c>
      <c r="H904" s="39">
        <f t="shared" si="22"/>
        <v>-18326.150000000001</v>
      </c>
      <c r="I904" s="41">
        <v>96000</v>
      </c>
      <c r="L904">
        <v>66087.900000000009</v>
      </c>
    </row>
    <row r="905" spans="1:12" ht="16.5" x14ac:dyDescent="0.25">
      <c r="A905" s="15" t="str">
        <f t="shared" si="21"/>
        <v>Kai MartCGM300</v>
      </c>
      <c r="B905" s="137" t="s">
        <v>7679</v>
      </c>
      <c r="C905" s="18" t="s">
        <v>27</v>
      </c>
      <c r="D905" s="18" t="s">
        <v>28</v>
      </c>
      <c r="E905" s="17">
        <v>96000</v>
      </c>
      <c r="F905" s="17">
        <v>69759.45</v>
      </c>
      <c r="H905" s="39">
        <f t="shared" si="22"/>
        <v>-26240.550000000003</v>
      </c>
      <c r="I905" s="41">
        <v>86111</v>
      </c>
      <c r="L905">
        <v>63855</v>
      </c>
    </row>
    <row r="906" spans="1:12" ht="16.5" x14ac:dyDescent="0.25">
      <c r="A906" s="15" t="str">
        <f t="shared" si="21"/>
        <v>Kai MartCGST150</v>
      </c>
      <c r="B906" s="137" t="s">
        <v>7679</v>
      </c>
      <c r="C906" s="18" t="s">
        <v>563</v>
      </c>
      <c r="D906" s="18" t="s">
        <v>564</v>
      </c>
      <c r="E906" s="17">
        <v>22500</v>
      </c>
      <c r="F906" s="17">
        <v>21375</v>
      </c>
      <c r="H906" s="39">
        <f t="shared" si="22"/>
        <v>-1125</v>
      </c>
      <c r="I906" s="41">
        <v>147000</v>
      </c>
      <c r="L906">
        <v>99952.2</v>
      </c>
    </row>
    <row r="907" spans="1:12" ht="16.5" x14ac:dyDescent="0.25">
      <c r="A907" s="15" t="str">
        <f t="shared" si="21"/>
        <v>Kai MartGM500</v>
      </c>
      <c r="B907" s="137" t="s">
        <v>7679</v>
      </c>
      <c r="C907" s="19" t="s">
        <v>30</v>
      </c>
      <c r="D907" s="19" t="s">
        <v>31</v>
      </c>
      <c r="E907" s="16">
        <v>147000</v>
      </c>
      <c r="F907" s="16">
        <v>105505.09999999999</v>
      </c>
      <c r="H907" s="39">
        <f t="shared" si="22"/>
        <v>-41494.900000000009</v>
      </c>
      <c r="I907" s="41">
        <v>66500</v>
      </c>
      <c r="L907">
        <v>45360</v>
      </c>
    </row>
    <row r="908" spans="1:12" ht="16.5" x14ac:dyDescent="0.25">
      <c r="A908" s="15" t="str">
        <f t="shared" si="21"/>
        <v>Kai MartGTLX250G</v>
      </c>
      <c r="B908" s="137" t="s">
        <v>7679</v>
      </c>
      <c r="C908" s="19" t="s">
        <v>32</v>
      </c>
      <c r="D908" s="19" t="s">
        <v>33</v>
      </c>
      <c r="E908" s="16">
        <v>66000</v>
      </c>
      <c r="F908" s="16">
        <v>47673.85</v>
      </c>
      <c r="H908" s="39">
        <f t="shared" si="22"/>
        <v>-18326.150000000001</v>
      </c>
      <c r="I908" s="41">
        <v>66000</v>
      </c>
      <c r="L908">
        <v>45164.700000000004</v>
      </c>
    </row>
    <row r="909" spans="1:12" ht="16.5" x14ac:dyDescent="0.25">
      <c r="A909" s="15" t="str">
        <f t="shared" si="21"/>
        <v>Kai MartTH200</v>
      </c>
      <c r="B909" s="137" t="s">
        <v>7679</v>
      </c>
      <c r="C909" s="19" t="s">
        <v>34</v>
      </c>
      <c r="D909" s="19" t="s">
        <v>35</v>
      </c>
      <c r="E909" s="16">
        <v>73000</v>
      </c>
      <c r="F909" s="16">
        <v>52815.25</v>
      </c>
      <c r="H909" s="39">
        <f t="shared" si="22"/>
        <v>-20184.75</v>
      </c>
      <c r="I909" s="41">
        <v>58333</v>
      </c>
      <c r="L909">
        <v>41400</v>
      </c>
    </row>
    <row r="910" spans="1:12" ht="16.5" x14ac:dyDescent="0.25">
      <c r="A910" s="15" t="str">
        <f t="shared" si="21"/>
        <v>Kai MartTHST150</v>
      </c>
      <c r="B910" s="137" t="s">
        <v>7679</v>
      </c>
      <c r="C910" s="19" t="s">
        <v>565</v>
      </c>
      <c r="D910" s="19" t="s">
        <v>566</v>
      </c>
      <c r="E910" s="16">
        <v>21667</v>
      </c>
      <c r="F910" s="16">
        <v>20583.649999999998</v>
      </c>
      <c r="H910" s="39">
        <f t="shared" si="22"/>
        <v>-1083.3500000000022</v>
      </c>
      <c r="I910" s="41">
        <v>73000</v>
      </c>
      <c r="L910">
        <v>50035.5</v>
      </c>
    </row>
    <row r="911" spans="1:12" ht="16.5" x14ac:dyDescent="0.25">
      <c r="A911" s="15" t="str">
        <f t="shared" si="21"/>
        <v>Kai MartCC300</v>
      </c>
      <c r="B911" s="137" t="s">
        <v>7679</v>
      </c>
      <c r="C911" s="19" t="s">
        <v>37</v>
      </c>
      <c r="D911" s="19" t="s">
        <v>38</v>
      </c>
      <c r="E911" s="16">
        <v>90741</v>
      </c>
      <c r="F911" s="16">
        <v>66825</v>
      </c>
      <c r="H911" s="39">
        <f t="shared" si="22"/>
        <v>-23916</v>
      </c>
      <c r="I911" s="41">
        <v>90741</v>
      </c>
      <c r="L911">
        <v>68310</v>
      </c>
    </row>
    <row r="912" spans="1:12" ht="16.5" x14ac:dyDescent="0.25">
      <c r="A912" s="15" t="str">
        <f t="shared" si="21"/>
        <v>Kai MartCGM100</v>
      </c>
      <c r="B912" s="137" t="s">
        <v>7679</v>
      </c>
      <c r="C912" s="19" t="s">
        <v>551</v>
      </c>
      <c r="D912" s="19" t="s">
        <v>552</v>
      </c>
      <c r="E912" s="16">
        <v>36111</v>
      </c>
      <c r="F912" s="16">
        <v>22094.100000000002</v>
      </c>
      <c r="H912" s="39">
        <f t="shared" si="22"/>
        <v>-14016.899999999998</v>
      </c>
      <c r="I912" s="41">
        <v>36111</v>
      </c>
      <c r="L912">
        <v>22585.08</v>
      </c>
    </row>
    <row r="913" spans="1:12" ht="16.5" x14ac:dyDescent="0.25">
      <c r="A913" s="15" t="str">
        <f t="shared" si="21"/>
        <v>Kai MartCGM300</v>
      </c>
      <c r="B913" s="137" t="s">
        <v>7679</v>
      </c>
      <c r="C913" s="19" t="s">
        <v>27</v>
      </c>
      <c r="D913" s="19" t="s">
        <v>28</v>
      </c>
      <c r="E913" s="16">
        <v>96000</v>
      </c>
      <c r="F913" s="16">
        <v>66087.900000000009</v>
      </c>
      <c r="H913" s="39">
        <f t="shared" si="22"/>
        <v>-29912.099999999991</v>
      </c>
      <c r="I913" s="41">
        <v>96000</v>
      </c>
      <c r="L913">
        <v>67556.52</v>
      </c>
    </row>
    <row r="914" spans="1:12" ht="16.5" x14ac:dyDescent="0.25">
      <c r="A914" s="15" t="str">
        <f t="shared" si="21"/>
        <v>Kai MartCN300</v>
      </c>
      <c r="B914" s="137" t="s">
        <v>7679</v>
      </c>
      <c r="C914" s="19" t="s">
        <v>39</v>
      </c>
      <c r="D914" s="19" t="s">
        <v>40</v>
      </c>
      <c r="E914" s="16">
        <v>86111</v>
      </c>
      <c r="F914" s="16">
        <v>63855</v>
      </c>
      <c r="H914" s="39">
        <f t="shared" si="22"/>
        <v>-22256</v>
      </c>
      <c r="I914" s="41">
        <v>86111</v>
      </c>
      <c r="L914">
        <v>65274</v>
      </c>
    </row>
    <row r="915" spans="1:12" ht="16.5" x14ac:dyDescent="0.25">
      <c r="A915" s="15" t="str">
        <f t="shared" si="21"/>
        <v>Kai MartGM500</v>
      </c>
      <c r="B915" s="137" t="s">
        <v>7679</v>
      </c>
      <c r="C915" s="19" t="s">
        <v>30</v>
      </c>
      <c r="D915" s="19" t="s">
        <v>31</v>
      </c>
      <c r="E915" s="16">
        <v>147000</v>
      </c>
      <c r="F915" s="16">
        <v>99952.2</v>
      </c>
      <c r="H915" s="39">
        <f t="shared" si="22"/>
        <v>-47047.8</v>
      </c>
      <c r="I915" s="41">
        <v>147000</v>
      </c>
      <c r="L915">
        <v>102173.36</v>
      </c>
    </row>
    <row r="916" spans="1:12" ht="16.5" x14ac:dyDescent="0.25">
      <c r="A916" s="15" t="str">
        <f t="shared" si="21"/>
        <v>Kai MartGSG250</v>
      </c>
      <c r="B916" s="137" t="s">
        <v>7679</v>
      </c>
      <c r="C916" s="18" t="s">
        <v>46</v>
      </c>
      <c r="D916" s="18" t="s">
        <v>47</v>
      </c>
      <c r="E916" s="17">
        <v>66500</v>
      </c>
      <c r="F916" s="17">
        <v>45360</v>
      </c>
      <c r="H916" s="39">
        <f t="shared" si="22"/>
        <v>-21140</v>
      </c>
      <c r="I916" s="41">
        <v>66500</v>
      </c>
      <c r="L916">
        <v>46368</v>
      </c>
    </row>
    <row r="917" spans="1:12" ht="16.5" x14ac:dyDescent="0.25">
      <c r="A917" s="15" t="str">
        <f t="shared" si="21"/>
        <v>Kai MartGTLX250G</v>
      </c>
      <c r="B917" s="137" t="s">
        <v>7679</v>
      </c>
      <c r="C917" s="18" t="s">
        <v>32</v>
      </c>
      <c r="D917" s="18" t="s">
        <v>33</v>
      </c>
      <c r="E917" s="17">
        <v>66000</v>
      </c>
      <c r="F917" s="17">
        <v>45164.700000000004</v>
      </c>
      <c r="H917" s="39">
        <f t="shared" si="22"/>
        <v>-20835.299999999996</v>
      </c>
      <c r="I917" s="41">
        <v>66000</v>
      </c>
      <c r="L917">
        <v>46168.36</v>
      </c>
    </row>
    <row r="918" spans="1:12" ht="16.5" x14ac:dyDescent="0.25">
      <c r="A918" s="15" t="str">
        <f t="shared" si="21"/>
        <v>Kai MartMNH250</v>
      </c>
      <c r="B918" s="137" t="s">
        <v>7679</v>
      </c>
      <c r="C918" s="18" t="s">
        <v>48</v>
      </c>
      <c r="D918" s="18" t="s">
        <v>49</v>
      </c>
      <c r="E918" s="17">
        <v>58333</v>
      </c>
      <c r="F918" s="17">
        <v>41400</v>
      </c>
      <c r="H918" s="39">
        <f t="shared" si="22"/>
        <v>-16933</v>
      </c>
      <c r="I918" s="41">
        <v>58333</v>
      </c>
      <c r="L918">
        <v>42320</v>
      </c>
    </row>
    <row r="919" spans="1:12" ht="16.5" x14ac:dyDescent="0.25">
      <c r="A919" s="15" t="str">
        <f t="shared" si="21"/>
        <v>Kai MartTH200</v>
      </c>
      <c r="B919" s="137" t="s">
        <v>7679</v>
      </c>
      <c r="C919" s="18" t="s">
        <v>34</v>
      </c>
      <c r="D919" s="18" t="s">
        <v>35</v>
      </c>
      <c r="E919" s="17">
        <v>73000</v>
      </c>
      <c r="F919" s="17">
        <v>50035.5</v>
      </c>
      <c r="H919" s="39">
        <f t="shared" si="22"/>
        <v>-22964.5</v>
      </c>
      <c r="I919" s="41">
        <v>73000</v>
      </c>
      <c r="L919">
        <v>51147.4</v>
      </c>
    </row>
    <row r="920" spans="1:12" ht="16.5" x14ac:dyDescent="0.25">
      <c r="A920" s="15" t="str">
        <f t="shared" si="21"/>
        <v>Kai MartCC300</v>
      </c>
      <c r="B920" s="137" t="s">
        <v>7679</v>
      </c>
      <c r="C920" s="19" t="s">
        <v>37</v>
      </c>
      <c r="D920" s="19" t="s">
        <v>38</v>
      </c>
      <c r="E920" s="16">
        <v>90741</v>
      </c>
      <c r="F920" s="16">
        <v>68310</v>
      </c>
      <c r="H920" s="39">
        <f t="shared" si="22"/>
        <v>-22431</v>
      </c>
      <c r="I920" s="41">
        <v>21667</v>
      </c>
      <c r="L920">
        <v>19933.64</v>
      </c>
    </row>
    <row r="921" spans="1:12" ht="16.5" x14ac:dyDescent="0.25">
      <c r="A921" s="15" t="str">
        <f t="shared" si="21"/>
        <v>Kai MartCGM100</v>
      </c>
      <c r="B921" s="137" t="s">
        <v>7679</v>
      </c>
      <c r="C921" s="19" t="s">
        <v>551</v>
      </c>
      <c r="D921" s="19" t="s">
        <v>552</v>
      </c>
      <c r="E921" s="16">
        <v>36111</v>
      </c>
      <c r="F921" s="16">
        <v>22585.08</v>
      </c>
      <c r="H921" s="39">
        <f t="shared" si="22"/>
        <v>-13525.919999999998</v>
      </c>
      <c r="I921" s="41">
        <v>36111</v>
      </c>
      <c r="L921">
        <v>33222.120000000003</v>
      </c>
    </row>
    <row r="922" spans="1:12" ht="16.5" x14ac:dyDescent="0.25">
      <c r="A922" s="15" t="str">
        <f t="shared" si="21"/>
        <v>Kai MartCGM300</v>
      </c>
      <c r="B922" s="137" t="s">
        <v>7679</v>
      </c>
      <c r="C922" s="19" t="s">
        <v>27</v>
      </c>
      <c r="D922" s="19" t="s">
        <v>28</v>
      </c>
      <c r="E922" s="16">
        <v>96000</v>
      </c>
      <c r="F922" s="16">
        <v>67556.52</v>
      </c>
      <c r="H922" s="39">
        <f t="shared" si="22"/>
        <v>-28443.479999999996</v>
      </c>
      <c r="I922" s="41">
        <v>96000</v>
      </c>
      <c r="L922">
        <v>69759.45</v>
      </c>
    </row>
    <row r="923" spans="1:12" ht="16.5" x14ac:dyDescent="0.25">
      <c r="A923" s="15" t="str">
        <f t="shared" si="21"/>
        <v>Kai MartCN300</v>
      </c>
      <c r="B923" s="137" t="s">
        <v>7679</v>
      </c>
      <c r="C923" s="19" t="s">
        <v>39</v>
      </c>
      <c r="D923" s="19" t="s">
        <v>40</v>
      </c>
      <c r="E923" s="16">
        <v>86111</v>
      </c>
      <c r="F923" s="16">
        <v>65274</v>
      </c>
      <c r="H923" s="39">
        <f t="shared" si="22"/>
        <v>-20837</v>
      </c>
      <c r="I923" s="41">
        <v>22500</v>
      </c>
      <c r="L923">
        <v>21375</v>
      </c>
    </row>
    <row r="924" spans="1:12" ht="16.5" x14ac:dyDescent="0.25">
      <c r="A924" s="15" t="str">
        <f t="shared" si="21"/>
        <v>Kai MartGM500</v>
      </c>
      <c r="B924" s="137" t="s">
        <v>7679</v>
      </c>
      <c r="C924" s="19" t="s">
        <v>30</v>
      </c>
      <c r="D924" s="19" t="s">
        <v>31</v>
      </c>
      <c r="E924" s="16">
        <v>147000</v>
      </c>
      <c r="F924" s="16">
        <v>102173.36</v>
      </c>
      <c r="H924" s="39">
        <f t="shared" si="22"/>
        <v>-44826.64</v>
      </c>
      <c r="I924" s="41">
        <v>147000</v>
      </c>
      <c r="L924">
        <v>105505.09999999999</v>
      </c>
    </row>
    <row r="925" spans="1:12" ht="16.5" x14ac:dyDescent="0.25">
      <c r="A925" s="15" t="str">
        <f t="shared" si="21"/>
        <v>Kai MartGSG250</v>
      </c>
      <c r="B925" s="137" t="s">
        <v>7679</v>
      </c>
      <c r="C925" s="19" t="s">
        <v>46</v>
      </c>
      <c r="D925" s="19" t="s">
        <v>47</v>
      </c>
      <c r="E925" s="16">
        <v>66500</v>
      </c>
      <c r="F925" s="16">
        <v>46368</v>
      </c>
      <c r="H925" s="39">
        <f t="shared" si="22"/>
        <v>-20132</v>
      </c>
      <c r="I925" s="41">
        <v>66000</v>
      </c>
      <c r="L925">
        <v>47673.85</v>
      </c>
    </row>
    <row r="926" spans="1:12" ht="16.5" x14ac:dyDescent="0.25">
      <c r="A926" s="15" t="str">
        <f t="shared" si="21"/>
        <v>Kai MartGTLX250G</v>
      </c>
      <c r="B926" s="137" t="s">
        <v>7679</v>
      </c>
      <c r="C926" s="19" t="s">
        <v>32</v>
      </c>
      <c r="D926" s="19" t="s">
        <v>33</v>
      </c>
      <c r="E926" s="16">
        <v>66000</v>
      </c>
      <c r="F926" s="16">
        <v>46168.36</v>
      </c>
      <c r="H926" s="39">
        <f t="shared" si="22"/>
        <v>-19831.64</v>
      </c>
      <c r="I926" s="41">
        <v>73000</v>
      </c>
      <c r="L926">
        <v>52815.25</v>
      </c>
    </row>
    <row r="927" spans="1:12" ht="16.5" x14ac:dyDescent="0.25">
      <c r="A927" s="15" t="str">
        <f t="shared" si="21"/>
        <v>Kai MartMNH250</v>
      </c>
      <c r="B927" s="137" t="s">
        <v>7679</v>
      </c>
      <c r="C927" s="19" t="s">
        <v>48</v>
      </c>
      <c r="D927" s="19" t="s">
        <v>49</v>
      </c>
      <c r="E927" s="16">
        <v>58333</v>
      </c>
      <c r="F927" s="16">
        <v>42320</v>
      </c>
      <c r="H927" s="39">
        <f t="shared" si="22"/>
        <v>-16013</v>
      </c>
      <c r="I927" s="41">
        <v>21667</v>
      </c>
      <c r="L927">
        <v>20583.649999999998</v>
      </c>
    </row>
    <row r="928" spans="1:12" ht="16.5" x14ac:dyDescent="0.25">
      <c r="A928" s="15" t="str">
        <f t="shared" si="21"/>
        <v>Kai MartTH200</v>
      </c>
      <c r="B928" s="137" t="s">
        <v>7679</v>
      </c>
      <c r="C928" s="19" t="s">
        <v>34</v>
      </c>
      <c r="D928" s="19" t="s">
        <v>35</v>
      </c>
      <c r="E928" s="16">
        <v>73000</v>
      </c>
      <c r="F928" s="16">
        <v>51147.4</v>
      </c>
      <c r="H928" s="39">
        <f t="shared" si="22"/>
        <v>-21852.6</v>
      </c>
      <c r="I928" s="41">
        <v>36111</v>
      </c>
      <c r="L928">
        <v>22585.08</v>
      </c>
    </row>
    <row r="929" spans="1:12" ht="16.5" x14ac:dyDescent="0.25">
      <c r="A929" s="15" t="str">
        <f t="shared" si="21"/>
        <v>Kai MartTHST150</v>
      </c>
      <c r="B929" s="137" t="s">
        <v>7679</v>
      </c>
      <c r="C929" s="19" t="s">
        <v>565</v>
      </c>
      <c r="D929" s="19" t="s">
        <v>566</v>
      </c>
      <c r="E929" s="16">
        <v>21667</v>
      </c>
      <c r="F929" s="16">
        <v>19933.64</v>
      </c>
      <c r="H929" s="39">
        <f t="shared" si="22"/>
        <v>-1733.3600000000006</v>
      </c>
      <c r="I929" s="41">
        <v>96000</v>
      </c>
      <c r="L929">
        <v>67556.52</v>
      </c>
    </row>
    <row r="930" spans="1:12" ht="16.5" x14ac:dyDescent="0.25">
      <c r="A930" s="15" t="str">
        <f t="shared" si="21"/>
        <v>Kai MartTHST250</v>
      </c>
      <c r="B930" s="137" t="s">
        <v>7679</v>
      </c>
      <c r="C930" s="19" t="s">
        <v>600</v>
      </c>
      <c r="D930" s="19" t="s">
        <v>601</v>
      </c>
      <c r="E930" s="16">
        <v>36111</v>
      </c>
      <c r="F930" s="16">
        <v>33222.120000000003</v>
      </c>
      <c r="H930" s="39">
        <f t="shared" si="22"/>
        <v>-2888.8799999999974</v>
      </c>
      <c r="I930" s="41">
        <v>22500</v>
      </c>
      <c r="L930">
        <v>20700</v>
      </c>
    </row>
    <row r="931" spans="1:12" ht="16.5" x14ac:dyDescent="0.25">
      <c r="A931" s="15" t="str">
        <f t="shared" si="21"/>
        <v>Kai MartCGM300</v>
      </c>
      <c r="B931" s="137" t="s">
        <v>7679</v>
      </c>
      <c r="C931" s="19" t="s">
        <v>27</v>
      </c>
      <c r="D931" s="19" t="s">
        <v>28</v>
      </c>
      <c r="E931" s="16">
        <v>96000</v>
      </c>
      <c r="F931" s="16">
        <v>69759.45</v>
      </c>
      <c r="H931" s="39">
        <f t="shared" si="22"/>
        <v>-26240.550000000003</v>
      </c>
      <c r="I931" s="41">
        <v>59400</v>
      </c>
      <c r="L931">
        <v>45540</v>
      </c>
    </row>
    <row r="932" spans="1:12" ht="16.5" x14ac:dyDescent="0.25">
      <c r="A932" s="15" t="str">
        <f t="shared" si="21"/>
        <v>Kai MartCGST150</v>
      </c>
      <c r="B932" s="137" t="s">
        <v>7679</v>
      </c>
      <c r="C932" s="19" t="s">
        <v>563</v>
      </c>
      <c r="D932" s="19" t="s">
        <v>564</v>
      </c>
      <c r="E932" s="16">
        <v>22500</v>
      </c>
      <c r="F932" s="16">
        <v>21375</v>
      </c>
      <c r="H932" s="39">
        <f t="shared" si="22"/>
        <v>-1125</v>
      </c>
      <c r="I932" s="41">
        <v>147000</v>
      </c>
      <c r="L932">
        <v>102173.36</v>
      </c>
    </row>
    <row r="933" spans="1:12" ht="16.5" x14ac:dyDescent="0.25">
      <c r="A933" s="15" t="str">
        <f t="shared" si="21"/>
        <v>Kai MartGM500</v>
      </c>
      <c r="B933" s="137" t="s">
        <v>7679</v>
      </c>
      <c r="C933" s="19" t="s">
        <v>30</v>
      </c>
      <c r="D933" s="19" t="s">
        <v>31</v>
      </c>
      <c r="E933" s="16">
        <v>147000</v>
      </c>
      <c r="F933" s="16">
        <v>105505.09999999999</v>
      </c>
      <c r="H933" s="39">
        <f t="shared" si="22"/>
        <v>-41494.900000000009</v>
      </c>
      <c r="I933" s="41">
        <v>66500</v>
      </c>
      <c r="L933">
        <v>46368</v>
      </c>
    </row>
    <row r="934" spans="1:12" ht="16.5" x14ac:dyDescent="0.25">
      <c r="A934" s="15" t="str">
        <f t="shared" si="21"/>
        <v>Kai MartGTLX250G</v>
      </c>
      <c r="B934" s="137" t="s">
        <v>7679</v>
      </c>
      <c r="C934" s="19" t="s">
        <v>32</v>
      </c>
      <c r="D934" s="19" t="s">
        <v>33</v>
      </c>
      <c r="E934" s="16">
        <v>66000</v>
      </c>
      <c r="F934" s="16">
        <v>47673.85</v>
      </c>
      <c r="H934" s="39">
        <f t="shared" si="22"/>
        <v>-18326.150000000001</v>
      </c>
      <c r="I934" s="41">
        <v>66000</v>
      </c>
      <c r="L934">
        <v>46168.36</v>
      </c>
    </row>
    <row r="935" spans="1:12" ht="16.5" x14ac:dyDescent="0.25">
      <c r="A935" s="15" t="str">
        <f t="shared" si="21"/>
        <v>Kai MartTH200</v>
      </c>
      <c r="B935" s="137" t="s">
        <v>7679</v>
      </c>
      <c r="C935" s="18" t="s">
        <v>34</v>
      </c>
      <c r="D935" s="18" t="s">
        <v>35</v>
      </c>
      <c r="E935" s="17">
        <v>73000</v>
      </c>
      <c r="F935" s="17">
        <v>52815.25</v>
      </c>
      <c r="H935" s="39">
        <f t="shared" si="22"/>
        <v>-20184.75</v>
      </c>
      <c r="I935" s="41">
        <v>21667</v>
      </c>
      <c r="L935">
        <v>19933.64</v>
      </c>
    </row>
    <row r="936" spans="1:12" ht="16.5" x14ac:dyDescent="0.25">
      <c r="A936" s="15" t="str">
        <f t="shared" si="21"/>
        <v>Kai MartTHST150</v>
      </c>
      <c r="B936" s="137" t="s">
        <v>7679</v>
      </c>
      <c r="C936" s="18" t="s">
        <v>565</v>
      </c>
      <c r="D936" s="18" t="s">
        <v>566</v>
      </c>
      <c r="E936" s="17">
        <v>21667</v>
      </c>
      <c r="F936" s="17">
        <v>20583.649999999998</v>
      </c>
      <c r="H936" s="39">
        <f t="shared" si="22"/>
        <v>-1083.3500000000022</v>
      </c>
      <c r="I936" s="41">
        <v>37500</v>
      </c>
      <c r="L936">
        <v>34500</v>
      </c>
    </row>
    <row r="937" spans="1:12" ht="16.5" x14ac:dyDescent="0.25">
      <c r="A937" s="15" t="str">
        <f t="shared" si="21"/>
        <v>Kai MartCGM100</v>
      </c>
      <c r="B937" s="137" t="s">
        <v>7679</v>
      </c>
      <c r="C937" s="18" t="s">
        <v>551</v>
      </c>
      <c r="D937" s="18" t="s">
        <v>552</v>
      </c>
      <c r="E937" s="17">
        <v>36111</v>
      </c>
      <c r="F937" s="17">
        <v>22585.08</v>
      </c>
      <c r="H937" s="39">
        <f t="shared" si="22"/>
        <v>-13525.919999999998</v>
      </c>
      <c r="I937" s="41">
        <v>86111</v>
      </c>
      <c r="L937">
        <v>65274</v>
      </c>
    </row>
    <row r="938" spans="1:12" ht="16.5" x14ac:dyDescent="0.25">
      <c r="A938" s="15" t="str">
        <f t="shared" ref="A938:A1003" si="23">B938&amp;C938</f>
        <v>Kai MartCGM300</v>
      </c>
      <c r="B938" s="137" t="s">
        <v>7679</v>
      </c>
      <c r="C938" s="18" t="s">
        <v>27</v>
      </c>
      <c r="D938" s="18" t="s">
        <v>28</v>
      </c>
      <c r="E938" s="17">
        <v>96000</v>
      </c>
      <c r="F938" s="17">
        <v>67556.52</v>
      </c>
      <c r="H938" s="39">
        <f t="shared" si="22"/>
        <v>-28443.479999999996</v>
      </c>
      <c r="I938" s="41">
        <v>36111</v>
      </c>
      <c r="L938">
        <v>33222.120000000003</v>
      </c>
    </row>
    <row r="939" spans="1:12" ht="16.5" x14ac:dyDescent="0.25">
      <c r="A939" s="15" t="str">
        <f t="shared" si="23"/>
        <v>Kai MartCGST150</v>
      </c>
      <c r="B939" s="137" t="s">
        <v>7679</v>
      </c>
      <c r="C939" s="18" t="s">
        <v>563</v>
      </c>
      <c r="D939" s="18" t="s">
        <v>564</v>
      </c>
      <c r="E939" s="17">
        <v>22500</v>
      </c>
      <c r="F939" s="17">
        <v>20700</v>
      </c>
      <c r="H939" s="39">
        <f t="shared" si="22"/>
        <v>-1800</v>
      </c>
      <c r="I939" s="41">
        <v>73000</v>
      </c>
      <c r="L939">
        <v>55595</v>
      </c>
    </row>
    <row r="940" spans="1:12" ht="16.5" x14ac:dyDescent="0.25">
      <c r="A940" s="15" t="str">
        <f t="shared" si="23"/>
        <v>Kai MartGL250</v>
      </c>
      <c r="B940" s="137" t="s">
        <v>7679</v>
      </c>
      <c r="C940" s="18" t="s">
        <v>44</v>
      </c>
      <c r="D940" s="18" t="s">
        <v>45</v>
      </c>
      <c r="E940" s="17">
        <v>59400</v>
      </c>
      <c r="F940" s="17">
        <v>45540</v>
      </c>
      <c r="H940" s="39">
        <f t="shared" si="22"/>
        <v>-13860</v>
      </c>
      <c r="I940" s="41">
        <v>36111</v>
      </c>
      <c r="L940">
        <v>22830.57</v>
      </c>
    </row>
    <row r="941" spans="1:12" ht="16.5" x14ac:dyDescent="0.25">
      <c r="A941" s="15" t="str">
        <f t="shared" si="23"/>
        <v>Kai MartGM500</v>
      </c>
      <c r="B941" s="137" t="s">
        <v>7679</v>
      </c>
      <c r="C941" s="18" t="s">
        <v>30</v>
      </c>
      <c r="D941" s="18" t="s">
        <v>31</v>
      </c>
      <c r="E941" s="17">
        <v>147000</v>
      </c>
      <c r="F941" s="17">
        <v>102173.36</v>
      </c>
      <c r="H941" s="39">
        <f t="shared" si="22"/>
        <v>-44826.64</v>
      </c>
      <c r="I941" s="41">
        <v>96000</v>
      </c>
      <c r="L941">
        <v>68290.83</v>
      </c>
    </row>
    <row r="942" spans="1:12" ht="16.5" x14ac:dyDescent="0.25">
      <c r="A942" s="15" t="str">
        <f t="shared" si="23"/>
        <v>Kai MartGSG250</v>
      </c>
      <c r="B942" s="137" t="s">
        <v>7679</v>
      </c>
      <c r="C942" s="18" t="s">
        <v>46</v>
      </c>
      <c r="D942" s="18" t="s">
        <v>47</v>
      </c>
      <c r="E942" s="17">
        <v>66500</v>
      </c>
      <c r="F942" s="17">
        <v>46368</v>
      </c>
      <c r="H942" s="39">
        <f t="shared" ref="H942:H1038" si="24">F942-E942</f>
        <v>-20132</v>
      </c>
      <c r="I942" s="41">
        <v>147000</v>
      </c>
      <c r="L942">
        <v>110731.38</v>
      </c>
    </row>
    <row r="943" spans="1:12" ht="16.5" x14ac:dyDescent="0.25">
      <c r="A943" s="15" t="str">
        <f t="shared" si="23"/>
        <v>Kai MartGTLX250G</v>
      </c>
      <c r="B943" s="137" t="s">
        <v>7679</v>
      </c>
      <c r="C943" s="18" t="s">
        <v>32</v>
      </c>
      <c r="D943" s="18" t="s">
        <v>33</v>
      </c>
      <c r="E943" s="17">
        <v>66000</v>
      </c>
      <c r="F943" s="17">
        <v>46168.36</v>
      </c>
      <c r="H943" s="39">
        <f t="shared" si="24"/>
        <v>-19831.64</v>
      </c>
      <c r="I943" s="41">
        <v>70000</v>
      </c>
      <c r="L943">
        <v>65100</v>
      </c>
    </row>
    <row r="944" spans="1:12" ht="16.5" x14ac:dyDescent="0.25">
      <c r="A944" s="15" t="str">
        <f t="shared" si="23"/>
        <v>Kai MartTHST150</v>
      </c>
      <c r="B944" s="137" t="s">
        <v>7679</v>
      </c>
      <c r="C944" s="18" t="s">
        <v>565</v>
      </c>
      <c r="D944" s="18" t="s">
        <v>566</v>
      </c>
      <c r="E944" s="17">
        <v>21667</v>
      </c>
      <c r="F944" s="17">
        <v>19933.64</v>
      </c>
      <c r="H944" s="39">
        <f t="shared" si="24"/>
        <v>-1733.3600000000006</v>
      </c>
      <c r="I944" s="41">
        <v>59400</v>
      </c>
      <c r="L944">
        <v>46035</v>
      </c>
    </row>
    <row r="945" spans="1:12" ht="16.5" x14ac:dyDescent="0.25">
      <c r="A945" s="15" t="str">
        <f t="shared" si="23"/>
        <v>Kai MartCGST250</v>
      </c>
      <c r="B945" s="137" t="s">
        <v>7679</v>
      </c>
      <c r="C945" s="19" t="s">
        <v>598</v>
      </c>
      <c r="D945" s="19" t="s">
        <v>599</v>
      </c>
      <c r="E945" s="16">
        <v>37500</v>
      </c>
      <c r="F945" s="16">
        <v>34500</v>
      </c>
      <c r="H945" s="39">
        <f t="shared" si="24"/>
        <v>-3000</v>
      </c>
      <c r="I945" s="41">
        <v>66500</v>
      </c>
      <c r="L945">
        <v>46872</v>
      </c>
    </row>
    <row r="946" spans="1:12" ht="16.5" x14ac:dyDescent="0.25">
      <c r="A946" s="15" t="str">
        <f t="shared" si="23"/>
        <v>Kai MartCN300</v>
      </c>
      <c r="B946" s="137" t="s">
        <v>7679</v>
      </c>
      <c r="C946" s="19" t="s">
        <v>39</v>
      </c>
      <c r="D946" s="19" t="s">
        <v>40</v>
      </c>
      <c r="E946" s="16">
        <v>86111</v>
      </c>
      <c r="F946" s="16">
        <v>65274</v>
      </c>
      <c r="H946" s="39">
        <f t="shared" si="24"/>
        <v>-20837</v>
      </c>
      <c r="I946" s="41">
        <v>147000</v>
      </c>
      <c r="L946">
        <v>103793.58</v>
      </c>
    </row>
    <row r="947" spans="1:12" ht="16.5" x14ac:dyDescent="0.25">
      <c r="A947" s="15" t="str">
        <f t="shared" si="23"/>
        <v>Kai MartTHST250</v>
      </c>
      <c r="B947" s="137" t="s">
        <v>7679</v>
      </c>
      <c r="C947" s="19" t="s">
        <v>600</v>
      </c>
      <c r="D947" s="19" t="s">
        <v>601</v>
      </c>
      <c r="E947" s="16">
        <v>36111</v>
      </c>
      <c r="F947" s="16">
        <v>33222.120000000003</v>
      </c>
      <c r="H947" s="39">
        <f t="shared" si="24"/>
        <v>-2888.8799999999974</v>
      </c>
      <c r="I947" s="41">
        <v>58333</v>
      </c>
      <c r="L947">
        <v>42780</v>
      </c>
    </row>
    <row r="948" spans="1:12" ht="16.5" x14ac:dyDescent="0.25">
      <c r="A948" s="15" t="str">
        <f t="shared" si="23"/>
        <v>Kai MartTH200</v>
      </c>
      <c r="B948" s="137" t="s">
        <v>7679</v>
      </c>
      <c r="C948" s="19" t="s">
        <v>34</v>
      </c>
      <c r="D948" s="19" t="s">
        <v>35</v>
      </c>
      <c r="E948" s="16">
        <v>73000</v>
      </c>
      <c r="F948" s="16">
        <v>55595</v>
      </c>
      <c r="H948" s="39">
        <f t="shared" si="24"/>
        <v>-17405</v>
      </c>
      <c r="I948" s="41">
        <v>73000</v>
      </c>
      <c r="L948">
        <v>51703.350000000006</v>
      </c>
    </row>
    <row r="949" spans="1:12" ht="16.5" x14ac:dyDescent="0.25">
      <c r="A949" s="15" t="str">
        <f t="shared" si="23"/>
        <v>Kai MartCGM100</v>
      </c>
      <c r="B949" s="137" t="s">
        <v>7679</v>
      </c>
      <c r="C949" s="19" t="s">
        <v>551</v>
      </c>
      <c r="D949" s="19" t="s">
        <v>552</v>
      </c>
      <c r="E949" s="16">
        <v>36111</v>
      </c>
      <c r="F949" s="16">
        <v>22830.57</v>
      </c>
      <c r="H949" s="39">
        <f t="shared" si="24"/>
        <v>-13280.43</v>
      </c>
      <c r="I949" s="41">
        <v>90741</v>
      </c>
      <c r="L949">
        <v>70537.5</v>
      </c>
    </row>
    <row r="950" spans="1:12" ht="16.5" x14ac:dyDescent="0.25">
      <c r="A950" s="15" t="str">
        <f t="shared" si="23"/>
        <v>Kai MartCGM300</v>
      </c>
      <c r="B950" s="137" t="s">
        <v>7679</v>
      </c>
      <c r="C950" s="19" t="s">
        <v>27</v>
      </c>
      <c r="D950" s="19" t="s">
        <v>28</v>
      </c>
      <c r="E950" s="16">
        <v>96000</v>
      </c>
      <c r="F950" s="16">
        <v>68290.83</v>
      </c>
      <c r="H950" s="39">
        <f t="shared" si="24"/>
        <v>-27709.17</v>
      </c>
      <c r="I950" s="41">
        <v>96000</v>
      </c>
      <c r="L950">
        <v>69759.45</v>
      </c>
    </row>
    <row r="951" spans="1:12" ht="16.5" x14ac:dyDescent="0.25">
      <c r="A951" s="15" t="str">
        <f t="shared" si="23"/>
        <v>Kai MartCGM500</v>
      </c>
      <c r="B951" s="137" t="s">
        <v>7679</v>
      </c>
      <c r="C951" s="19" t="s">
        <v>542</v>
      </c>
      <c r="D951" s="19" t="s">
        <v>543</v>
      </c>
      <c r="E951" s="16">
        <v>147000</v>
      </c>
      <c r="F951" s="16">
        <v>110731.38</v>
      </c>
      <c r="H951" s="39">
        <f t="shared" si="24"/>
        <v>-36268.619999999995</v>
      </c>
      <c r="I951" s="41">
        <v>22500</v>
      </c>
      <c r="L951">
        <v>21375</v>
      </c>
    </row>
    <row r="952" spans="1:12" ht="16.5" x14ac:dyDescent="0.25">
      <c r="A952" s="15" t="str">
        <f t="shared" si="23"/>
        <v>Kai MartGHK300</v>
      </c>
      <c r="B952" s="137" t="s">
        <v>7679</v>
      </c>
      <c r="C952" s="19" t="s">
        <v>553</v>
      </c>
      <c r="D952" s="19" t="s">
        <v>554</v>
      </c>
      <c r="E952" s="16">
        <v>70000</v>
      </c>
      <c r="F952" s="16">
        <v>65100</v>
      </c>
      <c r="H952" s="39">
        <f t="shared" si="24"/>
        <v>-4900</v>
      </c>
      <c r="I952" s="41">
        <v>147000</v>
      </c>
      <c r="L952">
        <v>105505.09999999999</v>
      </c>
    </row>
    <row r="953" spans="1:12" ht="16.5" x14ac:dyDescent="0.25">
      <c r="A953" s="15" t="str">
        <f t="shared" si="23"/>
        <v>Kai MartGL250</v>
      </c>
      <c r="B953" s="137" t="s">
        <v>7679</v>
      </c>
      <c r="C953" s="19" t="s">
        <v>44</v>
      </c>
      <c r="D953" s="19" t="s">
        <v>45</v>
      </c>
      <c r="E953" s="16">
        <v>59400</v>
      </c>
      <c r="F953" s="16">
        <v>46035</v>
      </c>
      <c r="H953" s="39">
        <f t="shared" si="24"/>
        <v>-13365</v>
      </c>
      <c r="I953" s="41">
        <v>66000</v>
      </c>
      <c r="L953">
        <v>47673.85</v>
      </c>
    </row>
    <row r="954" spans="1:12" ht="16.5" x14ac:dyDescent="0.25">
      <c r="A954" s="15" t="str">
        <f t="shared" si="23"/>
        <v>Kai MartGSG250</v>
      </c>
      <c r="B954" s="137" t="s">
        <v>7679</v>
      </c>
      <c r="C954" s="19" t="s">
        <v>46</v>
      </c>
      <c r="D954" s="19" t="s">
        <v>47</v>
      </c>
      <c r="E954" s="16">
        <v>66500</v>
      </c>
      <c r="F954" s="16">
        <v>46872</v>
      </c>
      <c r="H954" s="39">
        <f t="shared" si="24"/>
        <v>-19628</v>
      </c>
      <c r="I954" s="41">
        <v>58333</v>
      </c>
      <c r="L954">
        <v>43700</v>
      </c>
    </row>
    <row r="955" spans="1:12" ht="16.5" x14ac:dyDescent="0.25">
      <c r="A955" s="15" t="str">
        <f t="shared" si="23"/>
        <v>Kai MartGXD500</v>
      </c>
      <c r="B955" s="137" t="s">
        <v>7679</v>
      </c>
      <c r="C955" s="19" t="s">
        <v>52</v>
      </c>
      <c r="D955" s="19" t="s">
        <v>53</v>
      </c>
      <c r="E955" s="16">
        <v>147000</v>
      </c>
      <c r="F955" s="16">
        <v>103793.58</v>
      </c>
      <c r="H955" s="39">
        <f t="shared" si="24"/>
        <v>-43206.42</v>
      </c>
      <c r="I955" s="41">
        <v>73000</v>
      </c>
      <c r="L955">
        <v>52815.25</v>
      </c>
    </row>
    <row r="956" spans="1:12" ht="16.5" x14ac:dyDescent="0.25">
      <c r="A956" s="15" t="str">
        <f t="shared" si="23"/>
        <v>Kai MartMNH250</v>
      </c>
      <c r="B956" s="137" t="s">
        <v>7679</v>
      </c>
      <c r="C956" s="19" t="s">
        <v>48</v>
      </c>
      <c r="D956" s="19" t="s">
        <v>49</v>
      </c>
      <c r="E956" s="16">
        <v>58333</v>
      </c>
      <c r="F956" s="16">
        <v>42780</v>
      </c>
      <c r="H956" s="39">
        <f t="shared" si="24"/>
        <v>-15553</v>
      </c>
      <c r="I956" s="41">
        <v>21667</v>
      </c>
      <c r="L956">
        <v>20583.649999999998</v>
      </c>
    </row>
    <row r="957" spans="1:12" ht="16.5" x14ac:dyDescent="0.25">
      <c r="A957" s="15" t="str">
        <f t="shared" si="23"/>
        <v>Kai MartTH200</v>
      </c>
      <c r="B957" s="137" t="s">
        <v>7679</v>
      </c>
      <c r="C957" s="19" t="s">
        <v>34</v>
      </c>
      <c r="D957" s="19" t="s">
        <v>35</v>
      </c>
      <c r="E957" s="16">
        <v>73000</v>
      </c>
      <c r="F957" s="16">
        <v>51703.350000000006</v>
      </c>
      <c r="H957" s="39">
        <f t="shared" si="24"/>
        <v>-21296.649999999994</v>
      </c>
      <c r="I957" s="41">
        <v>96000</v>
      </c>
      <c r="L957">
        <v>68290.83</v>
      </c>
    </row>
    <row r="958" spans="1:12" ht="16.5" x14ac:dyDescent="0.25">
      <c r="A958" s="15" t="str">
        <f t="shared" si="23"/>
        <v>Kai MartCC300</v>
      </c>
      <c r="B958" s="137" t="s">
        <v>7679</v>
      </c>
      <c r="C958" s="19" t="s">
        <v>37</v>
      </c>
      <c r="D958" s="19" t="s">
        <v>38</v>
      </c>
      <c r="E958" s="16">
        <v>90741</v>
      </c>
      <c r="F958" s="16">
        <v>70537.5</v>
      </c>
      <c r="H958" s="39">
        <f t="shared" si="24"/>
        <v>-20203.5</v>
      </c>
      <c r="I958" s="41">
        <v>37500</v>
      </c>
      <c r="L958">
        <v>34875</v>
      </c>
    </row>
    <row r="959" spans="1:12" ht="16.5" x14ac:dyDescent="0.25">
      <c r="A959" s="15" t="str">
        <f t="shared" si="23"/>
        <v>Kai MartCGM300</v>
      </c>
      <c r="B959" s="137" t="s">
        <v>7679</v>
      </c>
      <c r="C959" s="19" t="s">
        <v>27</v>
      </c>
      <c r="D959" s="19" t="s">
        <v>28</v>
      </c>
      <c r="E959" s="16">
        <v>96000</v>
      </c>
      <c r="F959" s="16">
        <v>69759.45</v>
      </c>
      <c r="H959" s="39">
        <f t="shared" si="24"/>
        <v>-26240.550000000003</v>
      </c>
      <c r="I959" s="41">
        <v>147000</v>
      </c>
      <c r="L959">
        <v>103283.94</v>
      </c>
    </row>
    <row r="960" spans="1:12" ht="16.5" x14ac:dyDescent="0.25">
      <c r="A960" s="15" t="str">
        <f t="shared" si="23"/>
        <v>Kai MartCGST150</v>
      </c>
      <c r="B960" s="137" t="s">
        <v>7679</v>
      </c>
      <c r="C960" s="19" t="s">
        <v>563</v>
      </c>
      <c r="D960" s="19" t="s">
        <v>564</v>
      </c>
      <c r="E960" s="16">
        <v>22500</v>
      </c>
      <c r="F960" s="16">
        <v>21375</v>
      </c>
      <c r="H960" s="39">
        <f t="shared" si="24"/>
        <v>-1125</v>
      </c>
      <c r="I960" s="41">
        <v>66000</v>
      </c>
      <c r="L960">
        <v>46670.19</v>
      </c>
    </row>
    <row r="961" spans="1:12" ht="16.5" x14ac:dyDescent="0.25">
      <c r="A961" s="15" t="str">
        <f t="shared" si="23"/>
        <v>Kai MartGTLX250G</v>
      </c>
      <c r="B961" s="137" t="s">
        <v>7679</v>
      </c>
      <c r="C961" s="19" t="s">
        <v>32</v>
      </c>
      <c r="D961" s="19" t="s">
        <v>33</v>
      </c>
      <c r="E961" s="16">
        <v>66000</v>
      </c>
      <c r="F961" s="16">
        <v>47673.85</v>
      </c>
      <c r="H961" s="39">
        <f t="shared" si="24"/>
        <v>-18326.150000000001</v>
      </c>
      <c r="I961" s="41">
        <v>96000</v>
      </c>
      <c r="L961">
        <v>69759.45</v>
      </c>
    </row>
    <row r="962" spans="1:12" ht="16.5" x14ac:dyDescent="0.25">
      <c r="A962" s="15" t="str">
        <f t="shared" si="23"/>
        <v>Kai MartMNH250</v>
      </c>
      <c r="B962" s="137" t="s">
        <v>7679</v>
      </c>
      <c r="C962" s="19" t="s">
        <v>48</v>
      </c>
      <c r="D962" s="19" t="s">
        <v>49</v>
      </c>
      <c r="E962" s="16">
        <v>58333</v>
      </c>
      <c r="F962" s="16">
        <v>43700</v>
      </c>
      <c r="H962" s="39">
        <f t="shared" si="24"/>
        <v>-14633</v>
      </c>
      <c r="I962" s="41">
        <v>22500</v>
      </c>
      <c r="L962">
        <v>21375</v>
      </c>
    </row>
    <row r="963" spans="1:12" ht="16.5" x14ac:dyDescent="0.25">
      <c r="A963" s="15" t="str">
        <f t="shared" si="23"/>
        <v>Kai MartTH200</v>
      </c>
      <c r="B963" s="137" t="s">
        <v>7679</v>
      </c>
      <c r="C963" s="19" t="s">
        <v>34</v>
      </c>
      <c r="D963" s="19" t="s">
        <v>35</v>
      </c>
      <c r="E963" s="16">
        <v>73000</v>
      </c>
      <c r="F963" s="16">
        <v>52815.25</v>
      </c>
      <c r="H963" s="39">
        <f t="shared" si="24"/>
        <v>-20184.75</v>
      </c>
      <c r="I963" s="41">
        <v>147000</v>
      </c>
      <c r="L963">
        <v>105505.09999999999</v>
      </c>
    </row>
    <row r="964" spans="1:12" ht="16.5" x14ac:dyDescent="0.25">
      <c r="A964" s="15" t="str">
        <f t="shared" si="23"/>
        <v>Kai MartTHST150</v>
      </c>
      <c r="B964" s="137" t="s">
        <v>7679</v>
      </c>
      <c r="C964" s="19" t="s">
        <v>565</v>
      </c>
      <c r="D964" s="19" t="s">
        <v>566</v>
      </c>
      <c r="E964" s="16">
        <v>21667</v>
      </c>
      <c r="F964" s="16">
        <v>20583.649999999998</v>
      </c>
      <c r="H964" s="39">
        <f t="shared" si="24"/>
        <v>-1083.3500000000022</v>
      </c>
      <c r="I964" s="41">
        <v>90741</v>
      </c>
      <c r="L964">
        <v>74250</v>
      </c>
    </row>
    <row r="965" spans="1:12" ht="16.5" x14ac:dyDescent="0.25">
      <c r="A965" s="15" t="str">
        <f t="shared" si="23"/>
        <v>Kai MartCGM300</v>
      </c>
      <c r="B965" s="137" t="s">
        <v>7679</v>
      </c>
      <c r="C965" s="19" t="s">
        <v>27</v>
      </c>
      <c r="D965" s="19" t="s">
        <v>28</v>
      </c>
      <c r="E965" s="16">
        <v>96000</v>
      </c>
      <c r="F965" s="16">
        <v>68290.83</v>
      </c>
      <c r="H965" s="39"/>
      <c r="I965" s="41"/>
    </row>
    <row r="966" spans="1:12" ht="16.5" x14ac:dyDescent="0.25">
      <c r="A966" s="15" t="str">
        <f t="shared" si="23"/>
        <v>Kai MartGM500</v>
      </c>
      <c r="B966" s="137" t="s">
        <v>7679</v>
      </c>
      <c r="C966" s="19" t="s">
        <v>30</v>
      </c>
      <c r="D966" s="19" t="s">
        <v>31</v>
      </c>
      <c r="E966" s="16">
        <v>147000</v>
      </c>
      <c r="F966" s="16">
        <v>111058</v>
      </c>
      <c r="H966" s="39"/>
      <c r="I966" s="41"/>
    </row>
    <row r="967" spans="1:12" ht="16.5" x14ac:dyDescent="0.25">
      <c r="A967" s="15" t="str">
        <f t="shared" si="23"/>
        <v>Kai MartCGM100</v>
      </c>
      <c r="B967" s="137" t="s">
        <v>7679</v>
      </c>
      <c r="C967" s="19" t="s">
        <v>551</v>
      </c>
      <c r="D967" s="19" t="s">
        <v>552</v>
      </c>
      <c r="E967" s="16">
        <v>36111</v>
      </c>
      <c r="F967" s="16">
        <v>22830.57</v>
      </c>
      <c r="H967" s="39"/>
      <c r="I967" s="41"/>
    </row>
    <row r="968" spans="1:12" ht="16.5" x14ac:dyDescent="0.25">
      <c r="A968" s="15" t="str">
        <f t="shared" si="23"/>
        <v>Kai MartCGM300</v>
      </c>
      <c r="B968" s="137" t="s">
        <v>7679</v>
      </c>
      <c r="C968" s="19" t="s">
        <v>27</v>
      </c>
      <c r="D968" s="19" t="s">
        <v>28</v>
      </c>
      <c r="E968" s="16">
        <v>96000</v>
      </c>
      <c r="F968" s="16">
        <v>68290.83</v>
      </c>
      <c r="H968" s="39">
        <f t="shared" si="24"/>
        <v>-27709.17</v>
      </c>
      <c r="I968" s="41">
        <v>36111</v>
      </c>
      <c r="L968">
        <v>24549</v>
      </c>
    </row>
    <row r="969" spans="1:12" ht="16.5" x14ac:dyDescent="0.25">
      <c r="A969" s="15" t="str">
        <f t="shared" si="23"/>
        <v>Kai MartCGST250</v>
      </c>
      <c r="B969" s="137" t="s">
        <v>7679</v>
      </c>
      <c r="C969" s="19" t="s">
        <v>598</v>
      </c>
      <c r="D969" s="19" t="s">
        <v>599</v>
      </c>
      <c r="E969" s="16">
        <v>37500</v>
      </c>
      <c r="F969" s="16">
        <v>34875</v>
      </c>
      <c r="H969" s="39">
        <f t="shared" si="24"/>
        <v>-2625</v>
      </c>
      <c r="I969" s="41">
        <v>96000</v>
      </c>
      <c r="L969">
        <v>73431</v>
      </c>
    </row>
    <row r="970" spans="1:12" ht="16.5" x14ac:dyDescent="0.25">
      <c r="A970" s="15" t="str">
        <f t="shared" si="23"/>
        <v>Kai MartGM500</v>
      </c>
      <c r="B970" s="137" t="s">
        <v>7679</v>
      </c>
      <c r="C970" s="19" t="s">
        <v>30</v>
      </c>
      <c r="D970" s="19" t="s">
        <v>31</v>
      </c>
      <c r="E970" s="16">
        <v>147000</v>
      </c>
      <c r="F970" s="16">
        <v>103283.94</v>
      </c>
      <c r="H970" s="39">
        <f t="shared" si="24"/>
        <v>-43716.06</v>
      </c>
      <c r="I970" s="41">
        <v>22500</v>
      </c>
      <c r="L970">
        <v>22500</v>
      </c>
    </row>
    <row r="971" spans="1:12" ht="16.5" x14ac:dyDescent="0.25">
      <c r="A971" s="15" t="str">
        <f t="shared" si="23"/>
        <v>Kai MartGTLX250G</v>
      </c>
      <c r="B971" s="137" t="s">
        <v>7679</v>
      </c>
      <c r="C971" s="19" t="s">
        <v>32</v>
      </c>
      <c r="D971" s="19" t="s">
        <v>33</v>
      </c>
      <c r="E971" s="16">
        <v>66000</v>
      </c>
      <c r="F971" s="16">
        <v>46670.19</v>
      </c>
      <c r="H971" s="39">
        <f t="shared" si="24"/>
        <v>-19329.809999999998</v>
      </c>
      <c r="I971" s="41">
        <v>147000</v>
      </c>
      <c r="L971">
        <v>111058</v>
      </c>
    </row>
    <row r="972" spans="1:12" ht="16.5" x14ac:dyDescent="0.25">
      <c r="A972" s="15" t="str">
        <f t="shared" si="23"/>
        <v>Kai MartTH200</v>
      </c>
      <c r="B972" s="137" t="s">
        <v>7679</v>
      </c>
      <c r="C972" s="19" t="s">
        <v>34</v>
      </c>
      <c r="D972" s="19" t="s">
        <v>35</v>
      </c>
      <c r="E972" s="16">
        <v>73000</v>
      </c>
      <c r="F972" s="16">
        <v>51703.350000000006</v>
      </c>
      <c r="H972" s="39">
        <f t="shared" si="24"/>
        <v>-21296.649999999994</v>
      </c>
      <c r="I972" s="41">
        <v>66000</v>
      </c>
      <c r="L972">
        <v>50183</v>
      </c>
    </row>
    <row r="973" spans="1:12" ht="16.5" x14ac:dyDescent="0.25">
      <c r="A973" s="15" t="str">
        <f t="shared" si="23"/>
        <v>Kai MartCGM300</v>
      </c>
      <c r="B973" s="137" t="s">
        <v>7679</v>
      </c>
      <c r="C973" s="19" t="s">
        <v>27</v>
      </c>
      <c r="D973" s="19" t="s">
        <v>28</v>
      </c>
      <c r="E973" s="16">
        <v>96000</v>
      </c>
      <c r="F973" s="16">
        <v>69759.45</v>
      </c>
      <c r="H973" s="39">
        <f t="shared" si="24"/>
        <v>-26240.550000000003</v>
      </c>
      <c r="I973" s="41">
        <v>58333</v>
      </c>
      <c r="L973">
        <v>46000</v>
      </c>
    </row>
    <row r="974" spans="1:12" ht="16.5" x14ac:dyDescent="0.25">
      <c r="A974" s="15" t="str">
        <f t="shared" si="23"/>
        <v>Kai MartCGST150</v>
      </c>
      <c r="B974" s="137" t="s">
        <v>7679</v>
      </c>
      <c r="C974" s="19" t="s">
        <v>563</v>
      </c>
      <c r="D974" s="19" t="s">
        <v>564</v>
      </c>
      <c r="E974" s="16">
        <v>22500</v>
      </c>
      <c r="F974" s="16">
        <v>21375</v>
      </c>
      <c r="H974" s="39">
        <f t="shared" si="24"/>
        <v>-1125</v>
      </c>
      <c r="I974" s="41">
        <v>21667</v>
      </c>
      <c r="L974">
        <v>21667</v>
      </c>
    </row>
    <row r="975" spans="1:12" ht="16.5" x14ac:dyDescent="0.25">
      <c r="A975" s="15" t="str">
        <f t="shared" si="23"/>
        <v>Kai MartGM500</v>
      </c>
      <c r="B975" s="137" t="s">
        <v>7679</v>
      </c>
      <c r="C975" s="19" t="s">
        <v>30</v>
      </c>
      <c r="D975" s="19" t="s">
        <v>31</v>
      </c>
      <c r="E975" s="16">
        <v>147000</v>
      </c>
      <c r="F975" s="16">
        <v>105505.09999999999</v>
      </c>
      <c r="H975" s="39"/>
      <c r="I975" s="41"/>
    </row>
    <row r="976" spans="1:12" ht="16.5" x14ac:dyDescent="0.25">
      <c r="A976" s="15" t="str">
        <f t="shared" si="23"/>
        <v>Kai MartCC300</v>
      </c>
      <c r="B976" s="137" t="s">
        <v>7679</v>
      </c>
      <c r="C976" s="19" t="s">
        <v>37</v>
      </c>
      <c r="D976" s="19" t="s">
        <v>38</v>
      </c>
      <c r="E976" s="16">
        <v>90741</v>
      </c>
      <c r="F976" s="16">
        <v>74250</v>
      </c>
      <c r="H976" s="39"/>
      <c r="I976" s="41"/>
    </row>
    <row r="977" spans="1:9" ht="16.5" x14ac:dyDescent="0.25">
      <c r="A977" s="15" t="str">
        <f t="shared" si="23"/>
        <v>Kai MartCGM100</v>
      </c>
      <c r="B977" s="137" t="s">
        <v>7679</v>
      </c>
      <c r="C977" s="19" t="s">
        <v>551</v>
      </c>
      <c r="D977" s="19" t="s">
        <v>552</v>
      </c>
      <c r="E977" s="16">
        <v>36111</v>
      </c>
      <c r="F977" s="16">
        <v>24549</v>
      </c>
      <c r="H977" s="39"/>
      <c r="I977" s="41"/>
    </row>
    <row r="978" spans="1:9" ht="16.5" x14ac:dyDescent="0.25">
      <c r="A978" s="15" t="str">
        <f t="shared" si="23"/>
        <v>Kai MartCGM300</v>
      </c>
      <c r="B978" s="137" t="s">
        <v>7679</v>
      </c>
      <c r="C978" s="19" t="s">
        <v>27</v>
      </c>
      <c r="D978" s="19" t="s">
        <v>28</v>
      </c>
      <c r="E978" s="16">
        <v>96000</v>
      </c>
      <c r="F978" s="16">
        <v>73431</v>
      </c>
      <c r="H978" s="39"/>
      <c r="I978" s="41"/>
    </row>
    <row r="979" spans="1:9" ht="16.5" x14ac:dyDescent="0.25">
      <c r="A979" s="15" t="str">
        <f t="shared" si="23"/>
        <v>Kai MartCGST150</v>
      </c>
      <c r="B979" s="137" t="s">
        <v>7679</v>
      </c>
      <c r="C979" s="19" t="s">
        <v>563</v>
      </c>
      <c r="D979" s="19" t="s">
        <v>564</v>
      </c>
      <c r="E979" s="16">
        <v>22500</v>
      </c>
      <c r="F979" s="16">
        <v>22500</v>
      </c>
      <c r="H979" s="39"/>
      <c r="I979" s="41"/>
    </row>
    <row r="980" spans="1:9" ht="16.5" x14ac:dyDescent="0.25">
      <c r="A980" s="15" t="str">
        <f t="shared" si="23"/>
        <v>Kai MartGM500</v>
      </c>
      <c r="B980" s="137" t="s">
        <v>7679</v>
      </c>
      <c r="C980" s="19" t="s">
        <v>30</v>
      </c>
      <c r="D980" s="19" t="s">
        <v>31</v>
      </c>
      <c r="E980" s="16">
        <v>147000</v>
      </c>
      <c r="F980" s="16">
        <v>111058</v>
      </c>
      <c r="H980" s="39"/>
      <c r="I980" s="41"/>
    </row>
    <row r="981" spans="1:9" ht="16.5" x14ac:dyDescent="0.25">
      <c r="A981" s="15" t="str">
        <f t="shared" si="23"/>
        <v>Kai MartGTLX250G</v>
      </c>
      <c r="B981" s="137" t="s">
        <v>7679</v>
      </c>
      <c r="C981" s="19" t="s">
        <v>32</v>
      </c>
      <c r="D981" s="19" t="s">
        <v>33</v>
      </c>
      <c r="E981" s="16">
        <v>66000</v>
      </c>
      <c r="F981" s="16">
        <v>50182</v>
      </c>
      <c r="H981" s="39"/>
      <c r="I981" s="41"/>
    </row>
    <row r="982" spans="1:9" ht="16.5" x14ac:dyDescent="0.25">
      <c r="A982" s="15" t="str">
        <f t="shared" si="23"/>
        <v>Kai MartMNH250</v>
      </c>
      <c r="B982" s="137" t="s">
        <v>7679</v>
      </c>
      <c r="C982" s="19" t="s">
        <v>48</v>
      </c>
      <c r="D982" s="19" t="s">
        <v>49</v>
      </c>
      <c r="E982" s="16">
        <v>58333</v>
      </c>
      <c r="F982" s="16">
        <v>46000</v>
      </c>
      <c r="H982" s="39"/>
      <c r="I982" s="41"/>
    </row>
    <row r="983" spans="1:9" ht="16.5" x14ac:dyDescent="0.25">
      <c r="A983" s="15" t="str">
        <f t="shared" si="23"/>
        <v>Kai MartTHST150</v>
      </c>
      <c r="B983" s="137" t="s">
        <v>7679</v>
      </c>
      <c r="C983" s="19" t="s">
        <v>565</v>
      </c>
      <c r="D983" s="19" t="s">
        <v>566</v>
      </c>
      <c r="E983" s="16">
        <v>21667</v>
      </c>
      <c r="F983" s="16">
        <v>21667</v>
      </c>
      <c r="H983" s="39"/>
      <c r="I983" s="41"/>
    </row>
    <row r="984" spans="1:9" ht="16.5" x14ac:dyDescent="0.25">
      <c r="A984" s="15" t="str">
        <f t="shared" si="23"/>
        <v>Kai MartCGM300</v>
      </c>
      <c r="B984" s="137" t="s">
        <v>7679</v>
      </c>
      <c r="C984" s="19" t="s">
        <v>27</v>
      </c>
      <c r="D984" s="19" t="s">
        <v>28</v>
      </c>
      <c r="E984" s="16">
        <v>73431</v>
      </c>
      <c r="F984" s="16">
        <v>73431</v>
      </c>
      <c r="H984" s="39"/>
      <c r="I984" s="41"/>
    </row>
    <row r="985" spans="1:9" ht="16.5" x14ac:dyDescent="0.25">
      <c r="A985" s="15" t="str">
        <f t="shared" si="23"/>
        <v>Kai MartGSG250</v>
      </c>
      <c r="B985" s="137" t="s">
        <v>7679</v>
      </c>
      <c r="C985" s="19" t="s">
        <v>46</v>
      </c>
      <c r="D985" s="19" t="s">
        <v>47</v>
      </c>
      <c r="E985" s="16">
        <v>50400</v>
      </c>
      <c r="F985" s="16">
        <v>50400</v>
      </c>
      <c r="H985" s="39"/>
      <c r="I985" s="41"/>
    </row>
    <row r="986" spans="1:9" ht="16.5" x14ac:dyDescent="0.25">
      <c r="A986" s="15" t="str">
        <f t="shared" si="23"/>
        <v>Kai MartGL250</v>
      </c>
      <c r="B986" s="137" t="s">
        <v>7679</v>
      </c>
      <c r="C986" s="19" t="s">
        <v>44</v>
      </c>
      <c r="D986" s="19" t="s">
        <v>45</v>
      </c>
      <c r="E986" s="16">
        <v>49500</v>
      </c>
      <c r="F986" s="16">
        <v>49500</v>
      </c>
      <c r="H986" s="39"/>
      <c r="I986" s="41"/>
    </row>
    <row r="987" spans="1:9" ht="16.5" x14ac:dyDescent="0.25">
      <c r="A987" s="15" t="str">
        <f>B987&amp;C987</f>
        <v>Kai Martgm500</v>
      </c>
      <c r="B987" s="137" t="s">
        <v>7679</v>
      </c>
      <c r="C987" s="19" t="s">
        <v>7191</v>
      </c>
      <c r="D987" s="19" t="s">
        <v>31</v>
      </c>
      <c r="E987" s="16">
        <v>111058</v>
      </c>
      <c r="F987" s="16">
        <v>105505</v>
      </c>
      <c r="H987" s="39"/>
      <c r="I987" s="41"/>
    </row>
    <row r="988" spans="1:9" ht="16.5" x14ac:dyDescent="0.25">
      <c r="A988" s="15" t="str">
        <f t="shared" si="23"/>
        <v>Kai Martcgm100</v>
      </c>
      <c r="B988" s="137" t="s">
        <v>7679</v>
      </c>
      <c r="C988" s="19" t="s">
        <v>7183</v>
      </c>
      <c r="D988" s="19" t="s">
        <v>552</v>
      </c>
      <c r="E988" s="16">
        <v>24549</v>
      </c>
      <c r="F988" s="16">
        <v>23322</v>
      </c>
      <c r="H988" s="39"/>
      <c r="I988" s="41"/>
    </row>
    <row r="989" spans="1:9" ht="16.5" x14ac:dyDescent="0.25">
      <c r="A989" s="15" t="str">
        <f t="shared" si="23"/>
        <v>Kai Martcgm300</v>
      </c>
      <c r="B989" s="137" t="s">
        <v>7679</v>
      </c>
      <c r="C989" s="19" t="s">
        <v>7182</v>
      </c>
      <c r="D989" s="19" t="s">
        <v>28</v>
      </c>
      <c r="E989" s="16">
        <v>73431</v>
      </c>
      <c r="F989" s="16">
        <v>69759</v>
      </c>
      <c r="H989" s="39"/>
      <c r="I989" s="41"/>
    </row>
    <row r="990" spans="1:9" ht="16.5" x14ac:dyDescent="0.25">
      <c r="A990" s="15" t="str">
        <f t="shared" si="23"/>
        <v>Kai Martth200</v>
      </c>
      <c r="B990" s="137" t="s">
        <v>7679</v>
      </c>
      <c r="C990" s="19" t="s">
        <v>7149</v>
      </c>
      <c r="D990" s="19" t="s">
        <v>7196</v>
      </c>
      <c r="E990" s="16">
        <v>55595</v>
      </c>
      <c r="F990" s="16">
        <v>52815</v>
      </c>
      <c r="H990" s="39"/>
      <c r="I990" s="41"/>
    </row>
    <row r="991" spans="1:9" ht="16.5" x14ac:dyDescent="0.25">
      <c r="A991" s="15" t="str">
        <f t="shared" si="23"/>
        <v>Kai MartGTLX250G</v>
      </c>
      <c r="B991" s="137" t="s">
        <v>7679</v>
      </c>
      <c r="C991" s="19" t="s">
        <v>32</v>
      </c>
      <c r="D991" s="19" t="s">
        <v>1800</v>
      </c>
      <c r="E991" s="16">
        <v>50182</v>
      </c>
      <c r="F991" s="16">
        <v>47673</v>
      </c>
      <c r="H991" s="39"/>
      <c r="I991" s="41"/>
    </row>
    <row r="992" spans="1:9" ht="16.5" x14ac:dyDescent="0.25">
      <c r="A992" s="15" t="str">
        <f t="shared" si="23"/>
        <v>Kai Martcc300</v>
      </c>
      <c r="B992" s="137" t="s">
        <v>7679</v>
      </c>
      <c r="C992" s="19" t="s">
        <v>7150</v>
      </c>
      <c r="D992" s="19" t="s">
        <v>38</v>
      </c>
      <c r="E992" s="16">
        <v>74250</v>
      </c>
      <c r="F992" s="16">
        <v>70538</v>
      </c>
      <c r="H992" s="39"/>
      <c r="I992" s="41"/>
    </row>
    <row r="993" spans="1:12" ht="16.5" x14ac:dyDescent="0.25">
      <c r="A993" s="15" t="str">
        <f t="shared" si="23"/>
        <v>Kai Mart</v>
      </c>
      <c r="B993" s="137" t="s">
        <v>7679</v>
      </c>
      <c r="C993" s="19"/>
      <c r="D993" s="19"/>
      <c r="E993" s="16"/>
      <c r="F993" s="16"/>
      <c r="H993" s="39"/>
      <c r="I993" s="41"/>
    </row>
    <row r="994" spans="1:12" ht="16.5" x14ac:dyDescent="0.25">
      <c r="A994" s="15" t="str">
        <f t="shared" si="23"/>
        <v>Kai Mart</v>
      </c>
      <c r="B994" s="137" t="s">
        <v>7679</v>
      </c>
      <c r="C994" s="19"/>
      <c r="D994" s="19"/>
      <c r="E994" s="16"/>
      <c r="F994" s="16"/>
      <c r="H994" s="39"/>
      <c r="I994" s="41"/>
    </row>
    <row r="995" spans="1:12" ht="16.5" x14ac:dyDescent="0.25">
      <c r="A995" s="15" t="str">
        <f t="shared" si="23"/>
        <v>Kai Mart</v>
      </c>
      <c r="B995" s="137" t="s">
        <v>7679</v>
      </c>
      <c r="C995" s="19"/>
      <c r="D995" s="19"/>
      <c r="E995" s="16"/>
      <c r="F995" s="16"/>
      <c r="H995" s="39"/>
      <c r="I995" s="41"/>
    </row>
    <row r="996" spans="1:12" ht="16.5" x14ac:dyDescent="0.25">
      <c r="A996" s="15" t="str">
        <f t="shared" si="23"/>
        <v>Kai Mart</v>
      </c>
      <c r="B996" s="137" t="s">
        <v>7679</v>
      </c>
      <c r="C996" s="19"/>
      <c r="D996" s="19"/>
      <c r="E996" s="16"/>
      <c r="F996" s="16"/>
      <c r="H996" s="39"/>
      <c r="I996" s="41"/>
    </row>
    <row r="997" spans="1:12" ht="16.5" x14ac:dyDescent="0.25">
      <c r="A997" s="15" t="str">
        <f t="shared" si="23"/>
        <v>Kai MartCN300</v>
      </c>
      <c r="B997" s="137" t="s">
        <v>7679</v>
      </c>
      <c r="C997" s="19" t="s">
        <v>39</v>
      </c>
      <c r="D997" s="19" t="s">
        <v>40</v>
      </c>
      <c r="E997" s="16">
        <v>79950</v>
      </c>
      <c r="F997" s="16">
        <v>79950</v>
      </c>
      <c r="H997" s="39"/>
      <c r="I997" s="41"/>
    </row>
    <row r="998" spans="1:12" ht="16.5" x14ac:dyDescent="0.25">
      <c r="A998" s="15" t="str">
        <f t="shared" si="23"/>
        <v>Kai MartGTLX250G</v>
      </c>
      <c r="B998" s="137" t="s">
        <v>7679</v>
      </c>
      <c r="C998" s="19" t="s">
        <v>32</v>
      </c>
      <c r="D998" s="19" t="s">
        <v>1800</v>
      </c>
      <c r="E998" s="16">
        <v>50182</v>
      </c>
      <c r="F998" s="16">
        <v>50182</v>
      </c>
      <c r="H998" s="39"/>
      <c r="I998" s="41"/>
    </row>
    <row r="999" spans="1:12" ht="16.5" x14ac:dyDescent="0.25">
      <c r="A999" s="15" t="str">
        <f t="shared" si="23"/>
        <v>Kai MartCC300</v>
      </c>
      <c r="B999" s="137" t="s">
        <v>7679</v>
      </c>
      <c r="C999" s="19" t="s">
        <v>37</v>
      </c>
      <c r="D999" s="19" t="s">
        <v>1800</v>
      </c>
      <c r="E999" s="16">
        <v>74250</v>
      </c>
      <c r="F999" s="16">
        <v>74250</v>
      </c>
      <c r="H999" s="39"/>
      <c r="I999" s="41"/>
    </row>
    <row r="1000" spans="1:12" ht="16.5" x14ac:dyDescent="0.25">
      <c r="A1000" s="15" t="str">
        <f t="shared" si="23"/>
        <v>Kai Martth200</v>
      </c>
      <c r="B1000" s="137" t="s">
        <v>7679</v>
      </c>
      <c r="C1000" s="19" t="s">
        <v>7149</v>
      </c>
      <c r="D1000" s="19" t="s">
        <v>7196</v>
      </c>
      <c r="E1000" s="16">
        <v>55595</v>
      </c>
      <c r="F1000" s="16">
        <v>55595</v>
      </c>
      <c r="H1000" s="39"/>
      <c r="I1000" s="41"/>
    </row>
    <row r="1001" spans="1:12" ht="16.5" x14ac:dyDescent="0.25">
      <c r="A1001" s="15" t="str">
        <f t="shared" si="23"/>
        <v>Kai MartCGM300</v>
      </c>
      <c r="B1001" s="137" t="s">
        <v>7679</v>
      </c>
      <c r="C1001" s="19" t="s">
        <v>27</v>
      </c>
      <c r="D1001" s="19" t="s">
        <v>28</v>
      </c>
      <c r="E1001" s="16">
        <v>73431</v>
      </c>
      <c r="F1001" s="16">
        <v>73431</v>
      </c>
      <c r="H1001" s="39">
        <f t="shared" si="24"/>
        <v>0</v>
      </c>
      <c r="I1001" s="41">
        <v>73431</v>
      </c>
      <c r="L1001">
        <v>69759</v>
      </c>
    </row>
    <row r="1002" spans="1:12" ht="16.5" x14ac:dyDescent="0.25">
      <c r="A1002" s="15" t="str">
        <f t="shared" si="23"/>
        <v>Kai MartCGM500</v>
      </c>
      <c r="B1002" s="137" t="s">
        <v>7679</v>
      </c>
      <c r="C1002" s="19" t="s">
        <v>542</v>
      </c>
      <c r="D1002" s="19" t="s">
        <v>543</v>
      </c>
      <c r="E1002" s="16">
        <v>107159</v>
      </c>
      <c r="F1002" s="16">
        <v>107159</v>
      </c>
      <c r="H1002" s="39">
        <f t="shared" si="24"/>
        <v>0</v>
      </c>
      <c r="I1002" s="41">
        <v>70950</v>
      </c>
      <c r="L1002">
        <v>67403</v>
      </c>
    </row>
    <row r="1003" spans="1:12" ht="16.5" x14ac:dyDescent="0.25">
      <c r="A1003" s="15" t="str">
        <f t="shared" si="23"/>
        <v>Kai MartCGM100</v>
      </c>
      <c r="B1003" s="137" t="s">
        <v>7679</v>
      </c>
      <c r="C1003" s="19" t="s">
        <v>551</v>
      </c>
      <c r="D1003" s="19" t="s">
        <v>552</v>
      </c>
      <c r="E1003" s="16">
        <v>24549</v>
      </c>
      <c r="F1003" s="16">
        <v>24549</v>
      </c>
      <c r="H1003" s="39">
        <f t="shared" si="24"/>
        <v>0</v>
      </c>
      <c r="I1003" s="41">
        <v>56430</v>
      </c>
      <c r="L1003">
        <v>56430</v>
      </c>
    </row>
    <row r="1004" spans="1:12" ht="16.5" x14ac:dyDescent="0.25">
      <c r="A1004" s="15" t="str">
        <f t="shared" ref="A1004:A1102" si="25">B1004&amp;C1004</f>
        <v>Kai MartMNH250</v>
      </c>
      <c r="B1004" s="137" t="s">
        <v>7679</v>
      </c>
      <c r="C1004" s="19" t="s">
        <v>48</v>
      </c>
      <c r="D1004" s="19" t="s">
        <v>49</v>
      </c>
      <c r="E1004" s="16">
        <v>46000</v>
      </c>
      <c r="F1004" s="16">
        <v>46000</v>
      </c>
      <c r="H1004" s="39">
        <f t="shared" si="24"/>
        <v>0</v>
      </c>
      <c r="I1004" s="41">
        <v>89312</v>
      </c>
      <c r="L1004">
        <v>89312</v>
      </c>
    </row>
    <row r="1005" spans="1:12" ht="16.5" x14ac:dyDescent="0.25">
      <c r="A1005" s="15" t="str">
        <f t="shared" si="25"/>
        <v>Kai MartGM500</v>
      </c>
      <c r="B1005" s="137" t="s">
        <v>7679</v>
      </c>
      <c r="C1005" s="19" t="s">
        <v>30</v>
      </c>
      <c r="D1005" s="19" t="s">
        <v>31</v>
      </c>
      <c r="E1005" s="16">
        <v>111058</v>
      </c>
      <c r="F1005" s="16">
        <v>111058</v>
      </c>
      <c r="H1005" s="39">
        <f t="shared" si="24"/>
        <v>0</v>
      </c>
      <c r="I1005" s="41">
        <v>111058</v>
      </c>
      <c r="L1005">
        <v>105505</v>
      </c>
    </row>
    <row r="1006" spans="1:12" ht="16.5" x14ac:dyDescent="0.25">
      <c r="A1006" s="15" t="str">
        <f t="shared" si="25"/>
        <v>Kai MartGHK300</v>
      </c>
      <c r="B1006" s="137" t="s">
        <v>7679</v>
      </c>
      <c r="C1006" s="19" t="s">
        <v>553</v>
      </c>
      <c r="D1006" s="19" t="s">
        <v>554</v>
      </c>
      <c r="E1006" s="16">
        <v>70000</v>
      </c>
      <c r="F1006" s="16">
        <v>70000</v>
      </c>
      <c r="H1006" s="39">
        <f t="shared" si="24"/>
        <v>0</v>
      </c>
      <c r="I1006" s="41">
        <v>57998</v>
      </c>
      <c r="L1006">
        <v>57998</v>
      </c>
    </row>
    <row r="1007" spans="1:12" ht="16.5" x14ac:dyDescent="0.25">
      <c r="A1007" s="15" t="str">
        <f t="shared" si="25"/>
        <v>Kai MartCC300</v>
      </c>
      <c r="B1007" s="137" t="s">
        <v>7679</v>
      </c>
      <c r="C1007" s="19" t="s">
        <v>37</v>
      </c>
      <c r="D1007" s="19" t="s">
        <v>38</v>
      </c>
      <c r="E1007" s="16">
        <v>90741</v>
      </c>
      <c r="F1007" s="16">
        <v>68310</v>
      </c>
      <c r="H1007" s="39"/>
      <c r="I1007" s="41"/>
    </row>
    <row r="1008" spans="1:12" ht="16.5" x14ac:dyDescent="0.25">
      <c r="A1008" s="15" t="str">
        <f t="shared" si="25"/>
        <v>Kai MartMNH250</v>
      </c>
      <c r="B1008" s="137" t="s">
        <v>7679</v>
      </c>
      <c r="C1008" s="19" t="s">
        <v>48</v>
      </c>
      <c r="D1008" s="19" t="s">
        <v>49</v>
      </c>
      <c r="E1008" s="16">
        <v>58333</v>
      </c>
      <c r="F1008" s="16">
        <v>42320</v>
      </c>
      <c r="H1008" s="39"/>
      <c r="I1008" s="41"/>
    </row>
    <row r="1009" spans="1:12" ht="16.5" x14ac:dyDescent="0.25">
      <c r="A1009" s="15" t="str">
        <f t="shared" si="25"/>
        <v>Kai MartMNH250</v>
      </c>
      <c r="B1009" s="137" t="s">
        <v>7679</v>
      </c>
      <c r="C1009" s="19" t="s">
        <v>48</v>
      </c>
      <c r="D1009" s="19" t="s">
        <v>49</v>
      </c>
      <c r="E1009" s="16">
        <v>58333</v>
      </c>
      <c r="F1009" s="16">
        <v>42320</v>
      </c>
      <c r="H1009" s="39"/>
      <c r="I1009" s="41"/>
    </row>
    <row r="1010" spans="1:12" ht="16.5" x14ac:dyDescent="0.25">
      <c r="A1010" s="15" t="str">
        <f t="shared" si="25"/>
        <v>Kai MartCC300</v>
      </c>
      <c r="B1010" s="137" t="s">
        <v>7679</v>
      </c>
      <c r="C1010" s="19" t="s">
        <v>37</v>
      </c>
      <c r="D1010" s="19" t="s">
        <v>38</v>
      </c>
      <c r="E1010" s="16">
        <v>90741</v>
      </c>
      <c r="F1010" s="16">
        <v>68310</v>
      </c>
      <c r="H1010" s="39"/>
      <c r="I1010" s="41"/>
    </row>
    <row r="1011" spans="1:12" ht="16.5" x14ac:dyDescent="0.25">
      <c r="A1011" s="15" t="str">
        <f t="shared" si="25"/>
        <v>Kai MartCGST150</v>
      </c>
      <c r="B1011" s="137" t="s">
        <v>7679</v>
      </c>
      <c r="C1011" s="19" t="s">
        <v>563</v>
      </c>
      <c r="D1011" s="19" t="s">
        <v>564</v>
      </c>
      <c r="E1011" s="16">
        <v>22500</v>
      </c>
      <c r="F1011" s="16">
        <v>20700</v>
      </c>
      <c r="H1011" s="39"/>
      <c r="I1011" s="41"/>
    </row>
    <row r="1012" spans="1:12" ht="16.5" x14ac:dyDescent="0.25">
      <c r="A1012" s="15" t="str">
        <f t="shared" si="25"/>
        <v>Kai MartTHST150</v>
      </c>
      <c r="B1012" s="137" t="s">
        <v>7679</v>
      </c>
      <c r="C1012" s="19" t="s">
        <v>565</v>
      </c>
      <c r="D1012" s="19" t="s">
        <v>566</v>
      </c>
      <c r="E1012" s="16">
        <v>21667</v>
      </c>
      <c r="F1012" s="16">
        <v>19933.64</v>
      </c>
      <c r="H1012" s="39">
        <f t="shared" si="24"/>
        <v>-1733.3600000000006</v>
      </c>
      <c r="I1012" s="41">
        <v>55595</v>
      </c>
      <c r="L1012">
        <v>52816</v>
      </c>
    </row>
    <row r="1013" spans="1:12" ht="16.5" x14ac:dyDescent="0.25">
      <c r="A1013" s="15" t="str">
        <f t="shared" si="25"/>
        <v>Kai MartTH200</v>
      </c>
      <c r="B1013" s="137" t="s">
        <v>7679</v>
      </c>
      <c r="C1013" s="19" t="s">
        <v>34</v>
      </c>
      <c r="D1013" s="19" t="s">
        <v>35</v>
      </c>
      <c r="E1013" s="16">
        <v>73000</v>
      </c>
      <c r="F1013" s="16">
        <v>51147.4</v>
      </c>
      <c r="H1013" s="39">
        <f t="shared" si="24"/>
        <v>-21852.6</v>
      </c>
      <c r="I1013" s="41">
        <v>73431</v>
      </c>
      <c r="L1013">
        <v>73431</v>
      </c>
    </row>
    <row r="1014" spans="1:12" ht="16.5" x14ac:dyDescent="0.25">
      <c r="A1014" s="15" t="str">
        <f t="shared" si="25"/>
        <v>Kai MartCGST150</v>
      </c>
      <c r="B1014" s="137" t="s">
        <v>7679</v>
      </c>
      <c r="C1014" s="19" t="s">
        <v>563</v>
      </c>
      <c r="D1014" s="19" t="s">
        <v>564</v>
      </c>
      <c r="E1014" s="16">
        <v>22500</v>
      </c>
      <c r="F1014" s="16">
        <v>20700</v>
      </c>
      <c r="H1014" s="39">
        <f t="shared" si="24"/>
        <v>-1800</v>
      </c>
      <c r="I1014" s="41">
        <v>70950</v>
      </c>
      <c r="L1014">
        <v>70950</v>
      </c>
    </row>
    <row r="1015" spans="1:12" ht="16.5" x14ac:dyDescent="0.25">
      <c r="A1015" s="15" t="str">
        <f t="shared" si="25"/>
        <v>Kai MartTHST150</v>
      </c>
      <c r="B1015" s="137" t="s">
        <v>7679</v>
      </c>
      <c r="C1015" s="19" t="s">
        <v>565</v>
      </c>
      <c r="D1015" s="19" t="s">
        <v>566</v>
      </c>
      <c r="E1015" s="16">
        <v>21667</v>
      </c>
      <c r="F1015" s="16">
        <v>19933.64</v>
      </c>
      <c r="H1015" s="39">
        <f t="shared" si="24"/>
        <v>-1733.3600000000006</v>
      </c>
      <c r="I1015" s="41">
        <v>111058</v>
      </c>
      <c r="L1015">
        <v>111058</v>
      </c>
    </row>
    <row r="1016" spans="1:12" ht="16.5" x14ac:dyDescent="0.25">
      <c r="A1016" s="15" t="str">
        <f t="shared" si="25"/>
        <v>Kai MartCGST150</v>
      </c>
      <c r="B1016" s="137" t="s">
        <v>7679</v>
      </c>
      <c r="C1016" s="19" t="s">
        <v>563</v>
      </c>
      <c r="D1016" s="19" t="s">
        <v>564</v>
      </c>
      <c r="E1016" s="16">
        <v>22500</v>
      </c>
      <c r="F1016" s="16">
        <v>20700</v>
      </c>
      <c r="H1016" s="39">
        <f t="shared" si="24"/>
        <v>-1800</v>
      </c>
      <c r="I1016" s="41">
        <v>50183</v>
      </c>
      <c r="L1016">
        <v>50182</v>
      </c>
    </row>
    <row r="1017" spans="1:12" ht="16.5" x14ac:dyDescent="0.25">
      <c r="A1017" s="15" t="str">
        <f t="shared" si="25"/>
        <v>KL00028CGM100</v>
      </c>
      <c r="B1017" s="19" t="s">
        <v>768</v>
      </c>
      <c r="C1017" s="19" t="s">
        <v>551</v>
      </c>
      <c r="D1017" s="19" t="s">
        <v>552</v>
      </c>
      <c r="E1017" s="16">
        <v>36111</v>
      </c>
      <c r="F1017" s="16">
        <v>22585.08</v>
      </c>
      <c r="H1017" s="39">
        <f t="shared" si="24"/>
        <v>-13525.919999999998</v>
      </c>
      <c r="I1017" s="41">
        <v>111606</v>
      </c>
      <c r="L1017">
        <v>111606</v>
      </c>
    </row>
    <row r="1018" spans="1:12" ht="16.5" x14ac:dyDescent="0.25">
      <c r="A1018" s="15" t="str">
        <f t="shared" si="25"/>
        <v>KL00028CGST150</v>
      </c>
      <c r="B1018" s="19" t="s">
        <v>768</v>
      </c>
      <c r="C1018" s="19" t="s">
        <v>563</v>
      </c>
      <c r="D1018" s="19" t="s">
        <v>564</v>
      </c>
      <c r="E1018" s="16">
        <v>22500</v>
      </c>
      <c r="F1018" s="16">
        <v>20700</v>
      </c>
      <c r="H1018" s="39">
        <f t="shared" si="24"/>
        <v>-1800</v>
      </c>
      <c r="I1018" s="41">
        <v>119066</v>
      </c>
      <c r="L1018">
        <v>119066</v>
      </c>
    </row>
    <row r="1019" spans="1:12" ht="16.5" x14ac:dyDescent="0.25">
      <c r="A1019" s="15" t="str">
        <f t="shared" si="25"/>
        <v>KMARKETCGM300</v>
      </c>
      <c r="B1019" s="19" t="s">
        <v>584</v>
      </c>
      <c r="C1019" s="19" t="s">
        <v>27</v>
      </c>
      <c r="D1019" s="19" t="s">
        <v>28</v>
      </c>
      <c r="E1019" s="16">
        <v>73431</v>
      </c>
      <c r="F1019" s="16">
        <v>69759</v>
      </c>
      <c r="H1019" s="39">
        <f t="shared" si="24"/>
        <v>-3672</v>
      </c>
      <c r="I1019" s="41">
        <v>111058</v>
      </c>
      <c r="L1019">
        <v>111058</v>
      </c>
    </row>
    <row r="1020" spans="1:12" ht="16.5" x14ac:dyDescent="0.25">
      <c r="A1020" s="15" t="str">
        <f t="shared" si="25"/>
        <v>KMARKETCN300</v>
      </c>
      <c r="B1020" s="19" t="s">
        <v>584</v>
      </c>
      <c r="C1020" s="19" t="s">
        <v>39</v>
      </c>
      <c r="D1020" s="19" t="s">
        <v>40</v>
      </c>
      <c r="E1020" s="16">
        <v>70950</v>
      </c>
      <c r="F1020" s="16">
        <v>67403</v>
      </c>
      <c r="H1020" s="39">
        <f t="shared" si="24"/>
        <v>-3547</v>
      </c>
      <c r="I1020" s="41">
        <v>107205</v>
      </c>
      <c r="L1020">
        <v>107205</v>
      </c>
    </row>
    <row r="1021" spans="1:12" ht="16.5" x14ac:dyDescent="0.25">
      <c r="A1021" s="38" t="str">
        <f t="shared" si="25"/>
        <v>KMARKETGL250</v>
      </c>
      <c r="B1021" s="19" t="s">
        <v>584</v>
      </c>
      <c r="C1021" s="19" t="s">
        <v>44</v>
      </c>
      <c r="D1021" s="19" t="s">
        <v>45</v>
      </c>
      <c r="E1021" s="16">
        <v>56430</v>
      </c>
      <c r="F1021" s="16">
        <v>56430</v>
      </c>
      <c r="H1021" s="39">
        <f t="shared" si="24"/>
        <v>0</v>
      </c>
      <c r="I1021" s="41">
        <v>73431</v>
      </c>
      <c r="L1021">
        <v>73431</v>
      </c>
    </row>
    <row r="1022" spans="1:12" ht="16.5" x14ac:dyDescent="0.25">
      <c r="A1022" s="38" t="str">
        <f t="shared" si="25"/>
        <v>KMARKETGL500KT</v>
      </c>
      <c r="B1022" s="19" t="s">
        <v>584</v>
      </c>
      <c r="C1022" s="19" t="s">
        <v>544</v>
      </c>
      <c r="D1022" s="19" t="s">
        <v>545</v>
      </c>
      <c r="E1022" s="16">
        <v>89312</v>
      </c>
      <c r="F1022" s="16">
        <v>89312</v>
      </c>
      <c r="H1022" s="39">
        <f t="shared" si="24"/>
        <v>0</v>
      </c>
      <c r="I1022" s="41">
        <v>119066</v>
      </c>
      <c r="L1022">
        <v>119066</v>
      </c>
    </row>
    <row r="1023" spans="1:12" ht="16.5" x14ac:dyDescent="0.25">
      <c r="A1023" s="38" t="str">
        <f t="shared" si="25"/>
        <v>KMARKETGM500</v>
      </c>
      <c r="B1023" s="19" t="s">
        <v>584</v>
      </c>
      <c r="C1023" s="19" t="s">
        <v>30</v>
      </c>
      <c r="D1023" s="19" t="s">
        <v>31</v>
      </c>
      <c r="E1023" s="16">
        <v>111058</v>
      </c>
      <c r="F1023" s="16">
        <v>105505</v>
      </c>
      <c r="H1023" s="39">
        <f t="shared" si="24"/>
        <v>-5553</v>
      </c>
      <c r="I1023" s="41">
        <v>111058</v>
      </c>
      <c r="L1023">
        <v>111058</v>
      </c>
    </row>
    <row r="1024" spans="1:12" ht="16.5" x14ac:dyDescent="0.25">
      <c r="A1024" s="38" t="str">
        <f t="shared" si="25"/>
        <v>KMARKETGSG250</v>
      </c>
      <c r="B1024" s="19" t="s">
        <v>584</v>
      </c>
      <c r="C1024" s="19" t="s">
        <v>46</v>
      </c>
      <c r="D1024" s="19" t="s">
        <v>47</v>
      </c>
      <c r="E1024" s="16">
        <v>57998</v>
      </c>
      <c r="F1024" s="16">
        <v>57998</v>
      </c>
      <c r="H1024" s="39">
        <f t="shared" si="24"/>
        <v>0</v>
      </c>
      <c r="I1024" s="41">
        <v>50183</v>
      </c>
      <c r="L1024">
        <v>50183</v>
      </c>
    </row>
    <row r="1025" spans="1:12" ht="16.5" x14ac:dyDescent="0.25">
      <c r="A1025" s="38" t="str">
        <f t="shared" si="25"/>
        <v>KMARKETTH200</v>
      </c>
      <c r="B1025" s="19" t="s">
        <v>584</v>
      </c>
      <c r="C1025" s="19" t="s">
        <v>34</v>
      </c>
      <c r="D1025" s="19" t="s">
        <v>35</v>
      </c>
      <c r="E1025" s="16">
        <v>55595</v>
      </c>
      <c r="F1025" s="16">
        <v>52816</v>
      </c>
      <c r="H1025" s="39">
        <f t="shared" si="24"/>
        <v>-2779</v>
      </c>
      <c r="I1025" s="41">
        <v>111606</v>
      </c>
      <c r="L1025">
        <v>111606</v>
      </c>
    </row>
    <row r="1026" spans="1:12" ht="16.5" x14ac:dyDescent="0.25">
      <c r="A1026" s="38" t="str">
        <f t="shared" si="25"/>
        <v>LOCALMARTCGM300</v>
      </c>
      <c r="B1026" s="19" t="s">
        <v>586</v>
      </c>
      <c r="C1026" s="19" t="s">
        <v>27</v>
      </c>
      <c r="D1026" s="19" t="s">
        <v>28</v>
      </c>
      <c r="E1026" s="16">
        <v>73431</v>
      </c>
      <c r="F1026" s="16">
        <v>73431</v>
      </c>
      <c r="H1026" s="39">
        <f t="shared" si="24"/>
        <v>0</v>
      </c>
      <c r="I1026" s="41">
        <v>46000</v>
      </c>
      <c r="L1026">
        <v>46000</v>
      </c>
    </row>
    <row r="1027" spans="1:12" ht="16.5" x14ac:dyDescent="0.25">
      <c r="A1027" s="38" t="str">
        <f t="shared" si="25"/>
        <v>LOCALMARTCN300</v>
      </c>
      <c r="B1027" s="19" t="s">
        <v>586</v>
      </c>
      <c r="C1027" s="19" t="s">
        <v>39</v>
      </c>
      <c r="D1027" s="19" t="s">
        <v>40</v>
      </c>
      <c r="E1027" s="16">
        <v>70950</v>
      </c>
      <c r="F1027" s="16">
        <v>70950</v>
      </c>
      <c r="H1027" s="39">
        <f t="shared" si="24"/>
        <v>0</v>
      </c>
      <c r="I1027" s="41">
        <v>92000</v>
      </c>
      <c r="L1027">
        <v>92000</v>
      </c>
    </row>
    <row r="1028" spans="1:12" ht="16.5" x14ac:dyDescent="0.25">
      <c r="A1028" s="38" t="str">
        <f t="shared" si="25"/>
        <v>LOCALMARTGM500</v>
      </c>
      <c r="B1028" s="19" t="s">
        <v>586</v>
      </c>
      <c r="C1028" s="19" t="s">
        <v>30</v>
      </c>
      <c r="D1028" s="19" t="s">
        <v>31</v>
      </c>
      <c r="E1028" s="16">
        <v>111058</v>
      </c>
      <c r="F1028" s="16">
        <v>111058</v>
      </c>
      <c r="H1028" s="39">
        <f t="shared" si="24"/>
        <v>0</v>
      </c>
      <c r="I1028" s="41">
        <v>55595</v>
      </c>
      <c r="L1028">
        <v>55595</v>
      </c>
    </row>
    <row r="1029" spans="1:12" ht="16.5" x14ac:dyDescent="0.25">
      <c r="A1029" s="38" t="str">
        <f t="shared" si="25"/>
        <v>LOCALMARTGTLX250G</v>
      </c>
      <c r="B1029" s="19" t="s">
        <v>586</v>
      </c>
      <c r="C1029" s="19" t="s">
        <v>32</v>
      </c>
      <c r="D1029" s="19" t="s">
        <v>33</v>
      </c>
      <c r="E1029" s="16">
        <v>50182</v>
      </c>
      <c r="F1029" s="16">
        <v>50182</v>
      </c>
      <c r="H1029" s="39">
        <f t="shared" si="24"/>
        <v>0</v>
      </c>
      <c r="I1029" s="41">
        <v>107205</v>
      </c>
      <c r="L1029">
        <v>107205</v>
      </c>
    </row>
    <row r="1030" spans="1:12" ht="16.5" x14ac:dyDescent="0.25">
      <c r="A1030" s="15" t="str">
        <f t="shared" si="25"/>
        <v>LOCALMARTGXD500</v>
      </c>
      <c r="B1030" s="19" t="s">
        <v>586</v>
      </c>
      <c r="C1030" s="19" t="s">
        <v>52</v>
      </c>
      <c r="D1030" s="19" t="s">
        <v>53</v>
      </c>
      <c r="E1030" s="16">
        <v>111606</v>
      </c>
      <c r="F1030" s="16">
        <v>111606</v>
      </c>
      <c r="H1030" s="39">
        <f t="shared" si="24"/>
        <v>0</v>
      </c>
      <c r="I1030" s="41">
        <v>73431</v>
      </c>
      <c r="L1030">
        <v>66088</v>
      </c>
    </row>
    <row r="1031" spans="1:12" ht="16.5" x14ac:dyDescent="0.25">
      <c r="A1031" s="15" t="str">
        <f t="shared" si="25"/>
        <v>LOTTECGM500</v>
      </c>
      <c r="B1031" s="19" t="s">
        <v>588</v>
      </c>
      <c r="C1031" s="19" t="s">
        <v>542</v>
      </c>
      <c r="D1031" s="19" t="s">
        <v>543</v>
      </c>
      <c r="E1031" s="16">
        <v>119066</v>
      </c>
      <c r="F1031" s="16">
        <v>119066</v>
      </c>
      <c r="H1031" s="39">
        <f t="shared" si="24"/>
        <v>0</v>
      </c>
      <c r="I1031" s="41">
        <v>119066</v>
      </c>
      <c r="L1031">
        <v>107159</v>
      </c>
    </row>
    <row r="1032" spans="1:12" ht="16.5" x14ac:dyDescent="0.25">
      <c r="A1032" s="15" t="str">
        <f t="shared" si="25"/>
        <v>LOTTEGM500</v>
      </c>
      <c r="B1032" s="19" t="s">
        <v>588</v>
      </c>
      <c r="C1032" s="19" t="s">
        <v>30</v>
      </c>
      <c r="D1032" s="19" t="s">
        <v>31</v>
      </c>
      <c r="E1032" s="16">
        <v>111058</v>
      </c>
      <c r="F1032" s="16">
        <v>111058</v>
      </c>
      <c r="H1032" s="39">
        <f t="shared" si="24"/>
        <v>0</v>
      </c>
      <c r="I1032" s="41">
        <v>111058</v>
      </c>
      <c r="L1032">
        <v>99952</v>
      </c>
    </row>
    <row r="1033" spans="1:12" ht="16.5" x14ac:dyDescent="0.25">
      <c r="A1033" s="15" t="str">
        <f t="shared" si="25"/>
        <v>LOTTETH400</v>
      </c>
      <c r="B1033" s="19" t="s">
        <v>588</v>
      </c>
      <c r="C1033" s="19" t="s">
        <v>548</v>
      </c>
      <c r="D1033" s="19" t="s">
        <v>549</v>
      </c>
      <c r="E1033" s="16">
        <v>107205</v>
      </c>
      <c r="F1033" s="16">
        <v>107205</v>
      </c>
      <c r="H1033" s="39">
        <f t="shared" si="24"/>
        <v>0</v>
      </c>
      <c r="I1033" s="41">
        <v>55595</v>
      </c>
      <c r="L1033">
        <v>50036</v>
      </c>
    </row>
    <row r="1034" spans="1:12" ht="16.5" x14ac:dyDescent="0.25">
      <c r="A1034" s="15" t="str">
        <f t="shared" si="25"/>
        <v>MEGACGM300</v>
      </c>
      <c r="B1034" s="38" t="s">
        <v>589</v>
      </c>
      <c r="C1034" s="18" t="s">
        <v>27</v>
      </c>
      <c r="D1034" s="18" t="s">
        <v>28</v>
      </c>
      <c r="E1034" s="17">
        <v>73431</v>
      </c>
      <c r="F1034" s="17">
        <v>73431</v>
      </c>
      <c r="H1034" s="39">
        <f t="shared" si="24"/>
        <v>0</v>
      </c>
      <c r="I1034" s="41">
        <v>24549</v>
      </c>
      <c r="L1034">
        <v>23322</v>
      </c>
    </row>
    <row r="1035" spans="1:12" ht="16.5" x14ac:dyDescent="0.25">
      <c r="A1035" s="15" t="str">
        <f t="shared" si="25"/>
        <v>MEGACGM500</v>
      </c>
      <c r="B1035" s="38" t="s">
        <v>589</v>
      </c>
      <c r="C1035" s="18" t="s">
        <v>542</v>
      </c>
      <c r="D1035" s="18" t="s">
        <v>543</v>
      </c>
      <c r="E1035" s="17">
        <v>119066</v>
      </c>
      <c r="F1035" s="17">
        <v>119066</v>
      </c>
      <c r="H1035" s="39">
        <f t="shared" si="24"/>
        <v>0</v>
      </c>
      <c r="I1035" s="41">
        <v>73431</v>
      </c>
      <c r="L1035">
        <v>69759</v>
      </c>
    </row>
    <row r="1036" spans="1:12" ht="16.5" x14ac:dyDescent="0.25">
      <c r="A1036" s="15" t="str">
        <f t="shared" si="25"/>
        <v>MEGAGM500</v>
      </c>
      <c r="B1036" s="38" t="s">
        <v>589</v>
      </c>
      <c r="C1036" s="18" t="s">
        <v>30</v>
      </c>
      <c r="D1036" s="18" t="s">
        <v>31</v>
      </c>
      <c r="E1036" s="17">
        <v>111058</v>
      </c>
      <c r="F1036" s="17">
        <v>111058</v>
      </c>
      <c r="H1036" s="39">
        <f t="shared" si="24"/>
        <v>0</v>
      </c>
      <c r="I1036" s="41">
        <v>111058</v>
      </c>
      <c r="L1036">
        <v>105505</v>
      </c>
    </row>
    <row r="1037" spans="1:12" ht="16.5" x14ac:dyDescent="0.25">
      <c r="A1037" s="15" t="str">
        <f t="shared" si="25"/>
        <v>MEGAGTLX250G</v>
      </c>
      <c r="B1037" s="38" t="s">
        <v>589</v>
      </c>
      <c r="C1037" s="18" t="s">
        <v>32</v>
      </c>
      <c r="D1037" s="18" t="s">
        <v>33</v>
      </c>
      <c r="E1037" s="16">
        <v>50182</v>
      </c>
      <c r="F1037" s="16">
        <v>50182</v>
      </c>
      <c r="H1037" s="39">
        <f t="shared" si="24"/>
        <v>0</v>
      </c>
      <c r="I1037" s="41">
        <v>50183</v>
      </c>
      <c r="L1037">
        <v>47674</v>
      </c>
    </row>
    <row r="1038" spans="1:12" ht="16.5" x14ac:dyDescent="0.25">
      <c r="A1038" s="15" t="str">
        <f t="shared" si="25"/>
        <v>MEGAGXD500</v>
      </c>
      <c r="B1038" s="38" t="s">
        <v>589</v>
      </c>
      <c r="C1038" s="18" t="s">
        <v>52</v>
      </c>
      <c r="D1038" s="18" t="s">
        <v>53</v>
      </c>
      <c r="E1038" s="17">
        <v>111606</v>
      </c>
      <c r="F1038" s="17">
        <v>111606</v>
      </c>
      <c r="H1038" s="39">
        <f t="shared" si="24"/>
        <v>0</v>
      </c>
      <c r="I1038" s="41">
        <v>55595</v>
      </c>
      <c r="L1038">
        <v>52816</v>
      </c>
    </row>
    <row r="1039" spans="1:12" ht="16.5" x14ac:dyDescent="0.25">
      <c r="A1039" s="15" t="str">
        <f t="shared" si="25"/>
        <v>MEGAMNH250</v>
      </c>
      <c r="B1039" s="38" t="s">
        <v>589</v>
      </c>
      <c r="C1039" s="18" t="s">
        <v>48</v>
      </c>
      <c r="D1039" s="18" t="s">
        <v>49</v>
      </c>
      <c r="E1039" s="17">
        <v>46000</v>
      </c>
      <c r="F1039" s="17">
        <v>46000</v>
      </c>
      <c r="H1039" s="39">
        <f t="shared" ref="H1039:H1102" si="26">F1039-E1039</f>
        <v>0</v>
      </c>
      <c r="I1039" s="41">
        <v>74250</v>
      </c>
      <c r="L1039">
        <v>70537.5</v>
      </c>
    </row>
    <row r="1040" spans="1:12" ht="16.5" x14ac:dyDescent="0.25">
      <c r="A1040" s="15" t="str">
        <f t="shared" si="25"/>
        <v>MEGAMNH500</v>
      </c>
      <c r="B1040" s="38" t="s">
        <v>589</v>
      </c>
      <c r="C1040" s="18" t="s">
        <v>590</v>
      </c>
      <c r="D1040" s="18" t="s">
        <v>591</v>
      </c>
      <c r="E1040" s="17">
        <v>92000</v>
      </c>
      <c r="F1040" s="17">
        <v>92000</v>
      </c>
      <c r="H1040" s="39">
        <f t="shared" si="26"/>
        <v>0</v>
      </c>
      <c r="I1040" s="41">
        <v>73431</v>
      </c>
      <c r="L1040">
        <v>69759.45</v>
      </c>
    </row>
    <row r="1041" spans="1:12" ht="16.5" x14ac:dyDescent="0.25">
      <c r="A1041" s="15" t="str">
        <f t="shared" si="25"/>
        <v>MEGATH200</v>
      </c>
      <c r="B1041" s="38" t="s">
        <v>589</v>
      </c>
      <c r="C1041" s="18" t="s">
        <v>34</v>
      </c>
      <c r="D1041" s="18" t="s">
        <v>35</v>
      </c>
      <c r="E1041" s="17">
        <v>55595</v>
      </c>
      <c r="F1041" s="17">
        <v>55595</v>
      </c>
      <c r="H1041" s="39">
        <f t="shared" si="26"/>
        <v>0</v>
      </c>
      <c r="I1041" s="41">
        <v>119066</v>
      </c>
      <c r="L1041">
        <v>113112.7</v>
      </c>
    </row>
    <row r="1042" spans="1:12" ht="16.5" x14ac:dyDescent="0.25">
      <c r="A1042" s="15" t="str">
        <f t="shared" si="25"/>
        <v>MEGATH400</v>
      </c>
      <c r="B1042" s="38" t="s">
        <v>589</v>
      </c>
      <c r="C1042" s="18" t="s">
        <v>548</v>
      </c>
      <c r="D1042" s="18" t="s">
        <v>549</v>
      </c>
      <c r="E1042" s="17">
        <v>107205</v>
      </c>
      <c r="F1042" s="17">
        <v>107205</v>
      </c>
      <c r="H1042" s="39">
        <f t="shared" si="26"/>
        <v>0</v>
      </c>
      <c r="I1042" s="41">
        <v>70950</v>
      </c>
      <c r="L1042">
        <v>67402.5</v>
      </c>
    </row>
    <row r="1043" spans="1:12" ht="16.5" x14ac:dyDescent="0.25">
      <c r="A1043" s="15" t="str">
        <f t="shared" si="25"/>
        <v>MINHCAUCGM300</v>
      </c>
      <c r="B1043" s="19" t="s">
        <v>592</v>
      </c>
      <c r="C1043" s="19" t="s">
        <v>27</v>
      </c>
      <c r="D1043" s="19" t="s">
        <v>28</v>
      </c>
      <c r="E1043" s="16">
        <v>73431</v>
      </c>
      <c r="F1043" s="16">
        <v>66088</v>
      </c>
      <c r="H1043" s="39">
        <f t="shared" si="26"/>
        <v>-7343</v>
      </c>
      <c r="I1043" s="41">
        <v>111058</v>
      </c>
      <c r="L1043">
        <v>105505.09999999999</v>
      </c>
    </row>
    <row r="1044" spans="1:12" ht="16.5" x14ac:dyDescent="0.25">
      <c r="A1044" s="15" t="str">
        <f t="shared" si="25"/>
        <v>MINHCAUCGM500</v>
      </c>
      <c r="B1044" s="19" t="s">
        <v>592</v>
      </c>
      <c r="C1044" s="19" t="s">
        <v>542</v>
      </c>
      <c r="D1044" s="19" t="s">
        <v>543</v>
      </c>
      <c r="E1044" s="16">
        <v>119066</v>
      </c>
      <c r="F1044" s="16">
        <v>107159</v>
      </c>
      <c r="H1044" s="39">
        <f t="shared" si="26"/>
        <v>-11907</v>
      </c>
      <c r="I1044" s="41">
        <v>50183</v>
      </c>
      <c r="L1044">
        <v>47673.85</v>
      </c>
    </row>
    <row r="1045" spans="1:12" ht="16.5" x14ac:dyDescent="0.25">
      <c r="A1045" s="15" t="str">
        <f t="shared" si="25"/>
        <v>MINHCAUGM500</v>
      </c>
      <c r="B1045" s="19" t="s">
        <v>592</v>
      </c>
      <c r="C1045" s="19" t="s">
        <v>30</v>
      </c>
      <c r="D1045" s="19" t="s">
        <v>31</v>
      </c>
      <c r="E1045" s="16">
        <v>111058</v>
      </c>
      <c r="F1045" s="16">
        <v>99952</v>
      </c>
      <c r="H1045" s="39">
        <f t="shared" si="26"/>
        <v>-11106</v>
      </c>
      <c r="I1045" s="41">
        <v>46000</v>
      </c>
      <c r="L1045">
        <v>43700</v>
      </c>
    </row>
    <row r="1046" spans="1:12" ht="16.5" x14ac:dyDescent="0.25">
      <c r="A1046" s="15" t="str">
        <f t="shared" si="25"/>
        <v>MINHCAUTH200</v>
      </c>
      <c r="B1046" s="19" t="s">
        <v>592</v>
      </c>
      <c r="C1046" s="19" t="s">
        <v>34</v>
      </c>
      <c r="D1046" s="19" t="s">
        <v>35</v>
      </c>
      <c r="E1046" s="16">
        <v>55595</v>
      </c>
      <c r="F1046" s="16">
        <v>50036</v>
      </c>
      <c r="H1046" s="39">
        <f t="shared" si="26"/>
        <v>-5559</v>
      </c>
      <c r="I1046" s="41">
        <v>55595</v>
      </c>
      <c r="L1046">
        <v>52815.25</v>
      </c>
    </row>
    <row r="1047" spans="1:12" ht="16.5" x14ac:dyDescent="0.25">
      <c r="A1047" s="15" t="str">
        <f t="shared" si="25"/>
        <v>OKONOCGM100</v>
      </c>
      <c r="B1047" s="19" t="s">
        <v>594</v>
      </c>
      <c r="C1047" s="19" t="s">
        <v>551</v>
      </c>
      <c r="D1047" s="19" t="s">
        <v>552</v>
      </c>
      <c r="E1047" s="16">
        <v>24549</v>
      </c>
      <c r="F1047" s="16">
        <v>23322</v>
      </c>
      <c r="H1047" s="39">
        <f t="shared" si="26"/>
        <v>-1227</v>
      </c>
      <c r="I1047" s="41">
        <v>74250</v>
      </c>
      <c r="L1047">
        <v>69052.5</v>
      </c>
    </row>
    <row r="1048" spans="1:12" ht="16.5" x14ac:dyDescent="0.25">
      <c r="A1048" s="15" t="str">
        <f t="shared" si="25"/>
        <v>OKONOCGM300</v>
      </c>
      <c r="B1048" s="19" t="s">
        <v>594</v>
      </c>
      <c r="C1048" s="19" t="s">
        <v>27</v>
      </c>
      <c r="D1048" s="19" t="s">
        <v>28</v>
      </c>
      <c r="E1048" s="16">
        <v>73431</v>
      </c>
      <c r="F1048" s="16">
        <v>69759</v>
      </c>
      <c r="H1048" s="39">
        <f t="shared" si="26"/>
        <v>-3672</v>
      </c>
      <c r="I1048" s="41">
        <v>24549</v>
      </c>
      <c r="L1048">
        <v>22830.57</v>
      </c>
    </row>
    <row r="1049" spans="1:12" ht="16.5" x14ac:dyDescent="0.25">
      <c r="A1049" s="15" t="str">
        <f t="shared" si="25"/>
        <v>OKONOGM500</v>
      </c>
      <c r="B1049" s="19" t="s">
        <v>594</v>
      </c>
      <c r="C1049" s="19" t="s">
        <v>30</v>
      </c>
      <c r="D1049" s="19" t="s">
        <v>31</v>
      </c>
      <c r="E1049" s="16">
        <v>111058</v>
      </c>
      <c r="F1049" s="16">
        <v>105505</v>
      </c>
      <c r="H1049" s="39">
        <f t="shared" si="26"/>
        <v>-5553</v>
      </c>
      <c r="I1049" s="41">
        <v>73431</v>
      </c>
      <c r="L1049">
        <v>68290.83</v>
      </c>
    </row>
    <row r="1050" spans="1:12" ht="16.5" x14ac:dyDescent="0.25">
      <c r="A1050" s="15" t="str">
        <f t="shared" si="25"/>
        <v>OKONOGTLX250G</v>
      </c>
      <c r="B1050" s="19" t="s">
        <v>594</v>
      </c>
      <c r="C1050" s="19" t="s">
        <v>32</v>
      </c>
      <c r="D1050" s="19" t="s">
        <v>33</v>
      </c>
      <c r="E1050" s="16">
        <v>50182</v>
      </c>
      <c r="F1050" s="16">
        <v>47674</v>
      </c>
      <c r="H1050" s="39">
        <f t="shared" si="26"/>
        <v>-2508</v>
      </c>
      <c r="I1050" s="41">
        <v>119066</v>
      </c>
      <c r="L1050">
        <v>110731.38</v>
      </c>
    </row>
    <row r="1051" spans="1:12" ht="16.5" x14ac:dyDescent="0.25">
      <c r="A1051" s="15" t="str">
        <f t="shared" si="25"/>
        <v>OKONOTH200</v>
      </c>
      <c r="B1051" s="18" t="s">
        <v>594</v>
      </c>
      <c r="C1051" s="18" t="s">
        <v>34</v>
      </c>
      <c r="D1051" s="18" t="s">
        <v>35</v>
      </c>
      <c r="E1051" s="17">
        <v>55595</v>
      </c>
      <c r="F1051" s="17">
        <v>52816</v>
      </c>
      <c r="H1051" s="39">
        <f t="shared" si="26"/>
        <v>-2779</v>
      </c>
      <c r="I1051" s="41">
        <v>22500</v>
      </c>
      <c r="L1051">
        <v>20925</v>
      </c>
    </row>
    <row r="1052" spans="1:12" ht="16.5" x14ac:dyDescent="0.25">
      <c r="A1052" s="15" t="str">
        <f t="shared" si="25"/>
        <v>PTMARTCC300</v>
      </c>
      <c r="B1052" s="18" t="s">
        <v>596</v>
      </c>
      <c r="C1052" s="18" t="s">
        <v>37</v>
      </c>
      <c r="D1052" s="18" t="s">
        <v>38</v>
      </c>
      <c r="E1052" s="17">
        <v>74250</v>
      </c>
      <c r="F1052" s="17">
        <v>70537.5</v>
      </c>
      <c r="H1052" s="39">
        <f t="shared" si="26"/>
        <v>-3712.5</v>
      </c>
      <c r="I1052" s="41">
        <v>37500</v>
      </c>
      <c r="L1052">
        <v>34875</v>
      </c>
    </row>
    <row r="1053" spans="1:12" ht="16.5" x14ac:dyDescent="0.25">
      <c r="A1053" s="15" t="str">
        <f t="shared" si="25"/>
        <v>PTMARTCGM300</v>
      </c>
      <c r="B1053" s="18" t="s">
        <v>596</v>
      </c>
      <c r="C1053" s="18" t="s">
        <v>27</v>
      </c>
      <c r="D1053" s="18" t="s">
        <v>28</v>
      </c>
      <c r="E1053" s="17">
        <v>73431</v>
      </c>
      <c r="F1053" s="17">
        <v>69759.45</v>
      </c>
      <c r="H1053" s="39">
        <f t="shared" si="26"/>
        <v>-3671.5500000000029</v>
      </c>
      <c r="I1053" s="41">
        <v>70950</v>
      </c>
      <c r="L1053">
        <v>65983.5</v>
      </c>
    </row>
    <row r="1054" spans="1:12" ht="16.5" x14ac:dyDescent="0.25">
      <c r="A1054" s="15" t="str">
        <f t="shared" si="25"/>
        <v>PTMARTCGM500</v>
      </c>
      <c r="B1054" s="18" t="s">
        <v>596</v>
      </c>
      <c r="C1054" s="18" t="s">
        <v>542</v>
      </c>
      <c r="D1054" s="18" t="s">
        <v>543</v>
      </c>
      <c r="E1054" s="17">
        <v>119066</v>
      </c>
      <c r="F1054" s="17">
        <v>113112.7</v>
      </c>
      <c r="H1054" s="39">
        <f t="shared" si="26"/>
        <v>-5953.3000000000029</v>
      </c>
      <c r="I1054" s="41">
        <v>59400</v>
      </c>
      <c r="L1054">
        <v>46035</v>
      </c>
    </row>
    <row r="1055" spans="1:12" ht="16.5" x14ac:dyDescent="0.25">
      <c r="A1055" s="15" t="str">
        <f t="shared" si="25"/>
        <v>PTMARTCN300</v>
      </c>
      <c r="B1055" s="18" t="s">
        <v>596</v>
      </c>
      <c r="C1055" s="18" t="s">
        <v>39</v>
      </c>
      <c r="D1055" s="18" t="s">
        <v>40</v>
      </c>
      <c r="E1055" s="17">
        <v>70950</v>
      </c>
      <c r="F1055" s="17">
        <v>67402.5</v>
      </c>
      <c r="H1055" s="39">
        <f t="shared" si="26"/>
        <v>-3547.5</v>
      </c>
      <c r="I1055" s="41">
        <v>111058</v>
      </c>
      <c r="L1055">
        <v>103283.94</v>
      </c>
    </row>
    <row r="1056" spans="1:12" ht="16.5" x14ac:dyDescent="0.25">
      <c r="A1056" s="15" t="str">
        <f t="shared" si="25"/>
        <v>PTMARTGM500</v>
      </c>
      <c r="B1056" s="18" t="s">
        <v>596</v>
      </c>
      <c r="C1056" s="18" t="s">
        <v>30</v>
      </c>
      <c r="D1056" s="18" t="s">
        <v>31</v>
      </c>
      <c r="E1056" s="17">
        <v>111058</v>
      </c>
      <c r="F1056" s="17">
        <v>105505.09999999999</v>
      </c>
      <c r="H1056" s="39">
        <f t="shared" si="26"/>
        <v>-5552.9000000000087</v>
      </c>
      <c r="I1056" s="41">
        <v>50183</v>
      </c>
      <c r="L1056">
        <v>46670.19</v>
      </c>
    </row>
    <row r="1057" spans="1:12" ht="16.5" x14ac:dyDescent="0.25">
      <c r="A1057" s="15" t="str">
        <f t="shared" si="25"/>
        <v>PTMARTGTLX250G</v>
      </c>
      <c r="B1057" s="18" t="s">
        <v>596</v>
      </c>
      <c r="C1057" s="18" t="s">
        <v>32</v>
      </c>
      <c r="D1057" s="18" t="s">
        <v>33</v>
      </c>
      <c r="E1057" s="16">
        <v>50182</v>
      </c>
      <c r="F1057" s="17">
        <v>47673.85</v>
      </c>
      <c r="H1057" s="39">
        <f t="shared" si="26"/>
        <v>-2508.1500000000015</v>
      </c>
      <c r="I1057" s="41">
        <v>111606</v>
      </c>
      <c r="L1057">
        <v>103793.58</v>
      </c>
    </row>
    <row r="1058" spans="1:12" ht="16.5" x14ac:dyDescent="0.25">
      <c r="A1058" s="15" t="str">
        <f t="shared" si="25"/>
        <v>PTMARTMNH250</v>
      </c>
      <c r="B1058" s="18" t="s">
        <v>596</v>
      </c>
      <c r="C1058" s="18" t="s">
        <v>48</v>
      </c>
      <c r="D1058" s="18" t="s">
        <v>49</v>
      </c>
      <c r="E1058" s="17">
        <v>46000</v>
      </c>
      <c r="F1058" s="17">
        <v>43700</v>
      </c>
      <c r="H1058" s="39">
        <f t="shared" si="26"/>
        <v>-2300</v>
      </c>
      <c r="I1058" s="41">
        <v>46000</v>
      </c>
      <c r="L1058">
        <v>42780</v>
      </c>
    </row>
    <row r="1059" spans="1:12" ht="16.5" x14ac:dyDescent="0.25">
      <c r="A1059" s="15" t="str">
        <f t="shared" si="25"/>
        <v>PTMARTTH200</v>
      </c>
      <c r="B1059" s="19" t="s">
        <v>596</v>
      </c>
      <c r="C1059" s="19" t="s">
        <v>34</v>
      </c>
      <c r="D1059" s="19" t="s">
        <v>35</v>
      </c>
      <c r="E1059" s="16">
        <v>55595</v>
      </c>
      <c r="F1059" s="16">
        <v>52815.25</v>
      </c>
      <c r="H1059" s="39">
        <f t="shared" si="26"/>
        <v>-2779.75</v>
      </c>
      <c r="I1059" s="41">
        <v>55595</v>
      </c>
      <c r="L1059">
        <v>51703.350000000006</v>
      </c>
    </row>
    <row r="1060" spans="1:12" ht="16.5" x14ac:dyDescent="0.25">
      <c r="A1060" s="15" t="str">
        <f t="shared" si="25"/>
        <v>READYMARTCC300</v>
      </c>
      <c r="B1060" s="19" t="s">
        <v>4780</v>
      </c>
      <c r="C1060" s="19" t="s">
        <v>37</v>
      </c>
      <c r="D1060" s="19" t="s">
        <v>38</v>
      </c>
      <c r="E1060" s="16">
        <v>74250</v>
      </c>
      <c r="F1060" s="16">
        <v>69052.5</v>
      </c>
      <c r="H1060" s="39">
        <f t="shared" si="26"/>
        <v>-5197.5</v>
      </c>
      <c r="I1060" s="41">
        <v>21667</v>
      </c>
      <c r="L1060">
        <v>20150.310000000001</v>
      </c>
    </row>
    <row r="1061" spans="1:12" ht="16.5" x14ac:dyDescent="0.25">
      <c r="A1061" s="15" t="str">
        <f t="shared" si="25"/>
        <v>READYMARTCGM100</v>
      </c>
      <c r="B1061" s="19" t="s">
        <v>4780</v>
      </c>
      <c r="C1061" s="19" t="s">
        <v>551</v>
      </c>
      <c r="D1061" s="19" t="s">
        <v>552</v>
      </c>
      <c r="E1061" s="16">
        <v>24549</v>
      </c>
      <c r="F1061" s="16">
        <v>22830.57</v>
      </c>
      <c r="H1061" s="39">
        <f t="shared" si="26"/>
        <v>-1718.4300000000003</v>
      </c>
      <c r="I1061" s="41">
        <v>36111</v>
      </c>
      <c r="L1061">
        <v>33583.230000000003</v>
      </c>
    </row>
    <row r="1062" spans="1:12" ht="16.5" x14ac:dyDescent="0.25">
      <c r="A1062" s="15" t="str">
        <f t="shared" si="25"/>
        <v>READYMARTCGM300</v>
      </c>
      <c r="B1062" s="19" t="s">
        <v>4780</v>
      </c>
      <c r="C1062" s="19" t="s">
        <v>27</v>
      </c>
      <c r="D1062" s="19" t="s">
        <v>28</v>
      </c>
      <c r="E1062" s="16">
        <v>73431</v>
      </c>
      <c r="F1062" s="16">
        <v>68290.83</v>
      </c>
      <c r="H1062" s="39">
        <f t="shared" si="26"/>
        <v>-5140.1699999999983</v>
      </c>
      <c r="I1062" s="41">
        <v>70000</v>
      </c>
      <c r="L1062">
        <v>65100</v>
      </c>
    </row>
    <row r="1063" spans="1:12" ht="16.5" x14ac:dyDescent="0.25">
      <c r="A1063" s="15" t="str">
        <f t="shared" si="25"/>
        <v>READYMARTCGM500</v>
      </c>
      <c r="B1063" s="19" t="s">
        <v>4780</v>
      </c>
      <c r="C1063" s="19" t="s">
        <v>542</v>
      </c>
      <c r="D1063" s="19" t="s">
        <v>543</v>
      </c>
      <c r="E1063" s="16">
        <v>119066</v>
      </c>
      <c r="F1063" s="16">
        <v>110731.38</v>
      </c>
      <c r="H1063" s="39">
        <f t="shared" si="26"/>
        <v>-8334.6199999999953</v>
      </c>
      <c r="I1063" s="41">
        <v>61050</v>
      </c>
      <c r="L1063">
        <v>46872</v>
      </c>
    </row>
    <row r="1064" spans="1:12" ht="16.5" x14ac:dyDescent="0.25">
      <c r="A1064" s="15" t="str">
        <f t="shared" si="25"/>
        <v>READYMARTCGST150</v>
      </c>
      <c r="B1064" s="19" t="s">
        <v>4780</v>
      </c>
      <c r="C1064" s="19" t="s">
        <v>563</v>
      </c>
      <c r="D1064" s="19" t="s">
        <v>564</v>
      </c>
      <c r="E1064" s="16">
        <v>22500</v>
      </c>
      <c r="F1064" s="16">
        <v>20925</v>
      </c>
      <c r="H1064" s="39">
        <f t="shared" si="26"/>
        <v>-1575</v>
      </c>
      <c r="I1064" s="41">
        <v>73431</v>
      </c>
      <c r="L1064">
        <v>73431</v>
      </c>
    </row>
    <row r="1065" spans="1:12" ht="16.5" x14ac:dyDescent="0.25">
      <c r="A1065" s="15" t="str">
        <f t="shared" si="25"/>
        <v>READYMARTCGST250</v>
      </c>
      <c r="B1065" s="19" t="s">
        <v>4780</v>
      </c>
      <c r="C1065" s="19" t="s">
        <v>598</v>
      </c>
      <c r="D1065" s="19" t="s">
        <v>599</v>
      </c>
      <c r="E1065" s="16">
        <v>37500</v>
      </c>
      <c r="F1065" s="16">
        <v>34875</v>
      </c>
      <c r="H1065" s="39">
        <f t="shared" si="26"/>
        <v>-2625</v>
      </c>
      <c r="I1065" s="41">
        <v>111058</v>
      </c>
      <c r="L1065">
        <v>111058</v>
      </c>
    </row>
    <row r="1066" spans="1:12" ht="16.5" x14ac:dyDescent="0.25">
      <c r="A1066" s="15" t="str">
        <f t="shared" si="25"/>
        <v>READYMARTCN300</v>
      </c>
      <c r="B1066" s="19" t="s">
        <v>4780</v>
      </c>
      <c r="C1066" s="19" t="s">
        <v>39</v>
      </c>
      <c r="D1066" s="19" t="s">
        <v>40</v>
      </c>
      <c r="E1066" s="16">
        <v>70950</v>
      </c>
      <c r="F1066" s="16">
        <v>65983.5</v>
      </c>
      <c r="H1066" s="39">
        <f t="shared" si="26"/>
        <v>-4966.5</v>
      </c>
      <c r="I1066" s="41">
        <v>50183</v>
      </c>
      <c r="L1066">
        <v>50183</v>
      </c>
    </row>
    <row r="1067" spans="1:12" ht="16.5" x14ac:dyDescent="0.25">
      <c r="A1067" s="15" t="str">
        <f t="shared" si="25"/>
        <v>READYMARTGL250</v>
      </c>
      <c r="B1067" s="19" t="s">
        <v>4780</v>
      </c>
      <c r="C1067" s="19" t="s">
        <v>44</v>
      </c>
      <c r="D1067" s="19" t="s">
        <v>45</v>
      </c>
      <c r="E1067" s="16">
        <v>59400</v>
      </c>
      <c r="F1067" s="16">
        <v>46035</v>
      </c>
      <c r="H1067" s="39">
        <f t="shared" si="26"/>
        <v>-13365</v>
      </c>
      <c r="I1067" s="41">
        <v>55595</v>
      </c>
      <c r="L1067">
        <v>55595</v>
      </c>
    </row>
    <row r="1068" spans="1:12" ht="16.5" x14ac:dyDescent="0.25">
      <c r="A1068" s="15" t="str">
        <f t="shared" si="25"/>
        <v>READYMARTGM500</v>
      </c>
      <c r="B1068" s="19" t="s">
        <v>4780</v>
      </c>
      <c r="C1068" s="19" t="s">
        <v>30</v>
      </c>
      <c r="D1068" s="19" t="s">
        <v>31</v>
      </c>
      <c r="E1068" s="16">
        <v>111058</v>
      </c>
      <c r="F1068" s="16">
        <v>103283.94</v>
      </c>
      <c r="H1068" s="39">
        <f t="shared" si="26"/>
        <v>-7774.0599999999977</v>
      </c>
      <c r="I1068" s="41">
        <v>24549</v>
      </c>
      <c r="L1068">
        <v>22340</v>
      </c>
    </row>
    <row r="1069" spans="1:12" ht="16.5" x14ac:dyDescent="0.25">
      <c r="A1069" s="15" t="str">
        <f t="shared" si="25"/>
        <v>READYMARTGTLX250G</v>
      </c>
      <c r="B1069" s="19" t="s">
        <v>4780</v>
      </c>
      <c r="C1069" s="19" t="s">
        <v>32</v>
      </c>
      <c r="D1069" s="19" t="s">
        <v>33</v>
      </c>
      <c r="E1069" s="16">
        <v>50182</v>
      </c>
      <c r="F1069" s="16">
        <v>46670.19</v>
      </c>
      <c r="H1069" s="39">
        <f t="shared" si="26"/>
        <v>-3511.8099999999977</v>
      </c>
      <c r="I1069" s="41">
        <v>111058</v>
      </c>
      <c r="L1069">
        <v>101063</v>
      </c>
    </row>
    <row r="1070" spans="1:12" ht="16.5" x14ac:dyDescent="0.25">
      <c r="A1070" s="15" t="str">
        <f t="shared" si="25"/>
        <v>READYMARTGXD500</v>
      </c>
      <c r="B1070" s="19" t="s">
        <v>4780</v>
      </c>
      <c r="C1070" s="19" t="s">
        <v>52</v>
      </c>
      <c r="D1070" s="19" t="s">
        <v>53</v>
      </c>
      <c r="E1070" s="16">
        <v>111606</v>
      </c>
      <c r="F1070" s="16">
        <v>103793.58</v>
      </c>
      <c r="H1070" s="39">
        <f t="shared" si="26"/>
        <v>-7812.4199999999983</v>
      </c>
      <c r="I1070" s="41">
        <v>73431</v>
      </c>
      <c r="L1070">
        <v>69025</v>
      </c>
    </row>
    <row r="1071" spans="1:12" ht="16.5" x14ac:dyDescent="0.25">
      <c r="A1071" s="15" t="str">
        <f t="shared" si="25"/>
        <v>READYMARTMNH250</v>
      </c>
      <c r="B1071" s="19" t="s">
        <v>4780</v>
      </c>
      <c r="C1071" s="19" t="s">
        <v>48</v>
      </c>
      <c r="D1071" s="19" t="s">
        <v>49</v>
      </c>
      <c r="E1071" s="16">
        <v>46000</v>
      </c>
      <c r="F1071" s="16">
        <v>42780</v>
      </c>
      <c r="H1071" s="39">
        <f t="shared" si="26"/>
        <v>-3220</v>
      </c>
      <c r="I1071" s="41">
        <v>57387</v>
      </c>
      <c r="L1071">
        <v>57387</v>
      </c>
    </row>
    <row r="1072" spans="1:12" ht="16.5" x14ac:dyDescent="0.25">
      <c r="A1072" s="15" t="str">
        <f t="shared" si="25"/>
        <v>READYMARTTH200</v>
      </c>
      <c r="B1072" s="19" t="s">
        <v>4780</v>
      </c>
      <c r="C1072" s="19" t="s">
        <v>34</v>
      </c>
      <c r="D1072" s="19" t="s">
        <v>35</v>
      </c>
      <c r="E1072" s="16">
        <v>55595</v>
      </c>
      <c r="F1072" s="16">
        <v>51703.350000000006</v>
      </c>
      <c r="H1072" s="39">
        <f t="shared" si="26"/>
        <v>-3891.6499999999942</v>
      </c>
      <c r="I1072" s="41">
        <v>50183</v>
      </c>
      <c r="L1072">
        <v>47172</v>
      </c>
    </row>
    <row r="1073" spans="1:12" ht="16.5" x14ac:dyDescent="0.25">
      <c r="A1073" s="15" t="str">
        <f t="shared" si="25"/>
        <v>READYMARTTHST150</v>
      </c>
      <c r="B1073" s="19" t="s">
        <v>4780</v>
      </c>
      <c r="C1073" s="19" t="s">
        <v>565</v>
      </c>
      <c r="D1073" s="19" t="s">
        <v>566</v>
      </c>
      <c r="E1073" s="16">
        <v>21667</v>
      </c>
      <c r="F1073" s="16">
        <v>20150.310000000001</v>
      </c>
      <c r="H1073" s="39">
        <f t="shared" si="26"/>
        <v>-1516.6899999999987</v>
      </c>
      <c r="I1073" s="41">
        <v>55595</v>
      </c>
      <c r="L1073">
        <v>52259</v>
      </c>
    </row>
    <row r="1074" spans="1:12" ht="16.5" x14ac:dyDescent="0.25">
      <c r="A1074" s="15" t="str">
        <f t="shared" si="25"/>
        <v>READYMARTTHST250</v>
      </c>
      <c r="B1074" s="19" t="s">
        <v>4780</v>
      </c>
      <c r="C1074" s="19" t="s">
        <v>600</v>
      </c>
      <c r="D1074" s="19" t="s">
        <v>601</v>
      </c>
      <c r="E1074" s="16">
        <v>36111</v>
      </c>
      <c r="F1074" s="16">
        <v>33583.230000000003</v>
      </c>
      <c r="H1074" s="39">
        <f t="shared" si="26"/>
        <v>-2527.7699999999968</v>
      </c>
      <c r="I1074" s="41">
        <v>74250</v>
      </c>
      <c r="L1074">
        <v>70538</v>
      </c>
    </row>
    <row r="1075" spans="1:12" ht="16.5" x14ac:dyDescent="0.25">
      <c r="A1075" s="15" t="str">
        <f t="shared" si="25"/>
        <v>READYMARTGHK300</v>
      </c>
      <c r="B1075" s="19" t="s">
        <v>4780</v>
      </c>
      <c r="C1075" s="19" t="s">
        <v>553</v>
      </c>
      <c r="D1075" s="19" t="s">
        <v>554</v>
      </c>
      <c r="E1075" s="16">
        <v>70000</v>
      </c>
      <c r="F1075" s="16">
        <v>65100</v>
      </c>
      <c r="H1075" s="39">
        <f t="shared" si="26"/>
        <v>-4900</v>
      </c>
      <c r="I1075" s="41">
        <v>24549</v>
      </c>
      <c r="L1075">
        <v>23322</v>
      </c>
    </row>
    <row r="1076" spans="1:12" ht="16.5" x14ac:dyDescent="0.25">
      <c r="A1076" s="15" t="str">
        <f t="shared" si="25"/>
        <v>READYMARTGSG250</v>
      </c>
      <c r="B1076" s="19" t="s">
        <v>4780</v>
      </c>
      <c r="C1076" s="19" t="s">
        <v>46</v>
      </c>
      <c r="D1076" s="19" t="s">
        <v>47</v>
      </c>
      <c r="E1076" s="16">
        <v>61050</v>
      </c>
      <c r="F1076" s="16">
        <v>46872</v>
      </c>
      <c r="H1076" s="39">
        <f t="shared" si="26"/>
        <v>-14178</v>
      </c>
      <c r="I1076" s="41">
        <v>73431</v>
      </c>
      <c r="L1076">
        <v>69759</v>
      </c>
    </row>
    <row r="1077" spans="1:12" ht="16.5" x14ac:dyDescent="0.25">
      <c r="A1077" s="15" t="str">
        <f t="shared" si="25"/>
        <v>SANHDIEUCGM300</v>
      </c>
      <c r="B1077" s="19" t="s">
        <v>602</v>
      </c>
      <c r="C1077" s="19" t="s">
        <v>27</v>
      </c>
      <c r="D1077" s="19" t="s">
        <v>28</v>
      </c>
      <c r="E1077" s="16">
        <v>73431</v>
      </c>
      <c r="F1077" s="16">
        <v>73431</v>
      </c>
      <c r="H1077" s="39">
        <f t="shared" si="26"/>
        <v>0</v>
      </c>
      <c r="I1077" s="41">
        <v>70950</v>
      </c>
      <c r="L1077">
        <v>67403</v>
      </c>
    </row>
    <row r="1078" spans="1:12" ht="16.5" x14ac:dyDescent="0.25">
      <c r="A1078" s="15" t="str">
        <f t="shared" si="25"/>
        <v>SANHDIEUGM500</v>
      </c>
      <c r="B1078" s="19" t="s">
        <v>602</v>
      </c>
      <c r="C1078" s="19" t="s">
        <v>30</v>
      </c>
      <c r="D1078" s="19" t="s">
        <v>31</v>
      </c>
      <c r="E1078" s="16">
        <v>111058</v>
      </c>
      <c r="F1078" s="16">
        <v>111058</v>
      </c>
      <c r="H1078" s="39">
        <f t="shared" si="26"/>
        <v>0</v>
      </c>
      <c r="I1078" s="41">
        <v>56430</v>
      </c>
      <c r="L1078">
        <v>56430</v>
      </c>
    </row>
    <row r="1079" spans="1:12" ht="16.5" x14ac:dyDescent="0.25">
      <c r="A1079" s="15" t="str">
        <f t="shared" si="25"/>
        <v>SANHDIEUGTLX250G</v>
      </c>
      <c r="B1079" s="19" t="s">
        <v>602</v>
      </c>
      <c r="C1079" s="19" t="s">
        <v>32</v>
      </c>
      <c r="D1079" s="19" t="s">
        <v>33</v>
      </c>
      <c r="E1079" s="16">
        <v>50182</v>
      </c>
      <c r="F1079" s="16">
        <v>50182</v>
      </c>
      <c r="H1079" s="39">
        <f t="shared" si="26"/>
        <v>0</v>
      </c>
      <c r="I1079" s="41">
        <v>111058</v>
      </c>
      <c r="L1079">
        <v>105506</v>
      </c>
    </row>
    <row r="1080" spans="1:12" ht="16.5" x14ac:dyDescent="0.25">
      <c r="A1080" s="15" t="str">
        <f t="shared" si="25"/>
        <v>SANHDIEUTH200</v>
      </c>
      <c r="B1080" s="19" t="s">
        <v>602</v>
      </c>
      <c r="C1080" s="19" t="s">
        <v>34</v>
      </c>
      <c r="D1080" s="19" t="s">
        <v>35</v>
      </c>
      <c r="E1080" s="16">
        <v>55595</v>
      </c>
      <c r="F1080" s="16">
        <v>55595</v>
      </c>
      <c r="H1080" s="39">
        <f t="shared" si="26"/>
        <v>0</v>
      </c>
      <c r="I1080" s="41">
        <v>57998</v>
      </c>
      <c r="L1080">
        <v>57998</v>
      </c>
    </row>
    <row r="1081" spans="1:12" ht="16.5" x14ac:dyDescent="0.25">
      <c r="A1081" s="15" t="str">
        <f t="shared" si="25"/>
        <v>SEVENCGM100</v>
      </c>
      <c r="B1081" s="19" t="s">
        <v>603</v>
      </c>
      <c r="C1081" s="19" t="s">
        <v>551</v>
      </c>
      <c r="D1081" s="19" t="s">
        <v>552</v>
      </c>
      <c r="E1081" s="16">
        <v>24549</v>
      </c>
      <c r="F1081" s="16">
        <v>22340</v>
      </c>
      <c r="H1081" s="39">
        <f t="shared" si="26"/>
        <v>-2209</v>
      </c>
      <c r="I1081" s="41">
        <v>50183</v>
      </c>
      <c r="L1081">
        <v>47672</v>
      </c>
    </row>
    <row r="1082" spans="1:12" ht="16.5" x14ac:dyDescent="0.25">
      <c r="A1082" s="15" t="str">
        <f t="shared" si="25"/>
        <v>SEVENGM500</v>
      </c>
      <c r="B1082" s="19" t="s">
        <v>603</v>
      </c>
      <c r="C1082" s="19" t="s">
        <v>30</v>
      </c>
      <c r="D1082" s="19" t="s">
        <v>31</v>
      </c>
      <c r="E1082" s="16">
        <v>111058</v>
      </c>
      <c r="F1082" s="16">
        <v>101063</v>
      </c>
      <c r="H1082" s="39">
        <f t="shared" si="26"/>
        <v>-9995</v>
      </c>
      <c r="I1082" s="41">
        <v>96890</v>
      </c>
      <c r="L1082">
        <v>96890</v>
      </c>
    </row>
    <row r="1083" spans="1:12" ht="16.5" x14ac:dyDescent="0.25">
      <c r="A1083" s="15" t="str">
        <f t="shared" si="25"/>
        <v>SIBACGM300</v>
      </c>
      <c r="B1083" s="19" t="s">
        <v>604</v>
      </c>
      <c r="C1083" s="19" t="s">
        <v>27</v>
      </c>
      <c r="D1083" s="19" t="s">
        <v>28</v>
      </c>
      <c r="E1083" s="16">
        <v>73431</v>
      </c>
      <c r="F1083" s="16">
        <v>69025</v>
      </c>
      <c r="H1083" s="39">
        <f t="shared" si="26"/>
        <v>-4406</v>
      </c>
      <c r="I1083" s="41">
        <v>46000</v>
      </c>
      <c r="L1083">
        <v>43700</v>
      </c>
    </row>
    <row r="1084" spans="1:12" ht="16.5" x14ac:dyDescent="0.25">
      <c r="A1084" s="15" t="str">
        <f t="shared" si="25"/>
        <v>SIBAGSG250</v>
      </c>
      <c r="B1084" s="19" t="s">
        <v>604</v>
      </c>
      <c r="C1084" s="19" t="s">
        <v>46</v>
      </c>
      <c r="D1084" s="19" t="s">
        <v>47</v>
      </c>
      <c r="E1084" s="16">
        <v>57387</v>
      </c>
      <c r="F1084" s="16">
        <v>57387</v>
      </c>
      <c r="H1084" s="39">
        <f t="shared" si="26"/>
        <v>0</v>
      </c>
      <c r="I1084" s="41">
        <v>55595</v>
      </c>
      <c r="L1084">
        <v>52815</v>
      </c>
    </row>
    <row r="1085" spans="1:12" ht="16.5" x14ac:dyDescent="0.25">
      <c r="A1085" s="15" t="str">
        <f t="shared" si="25"/>
        <v>SIBAGTLX250G</v>
      </c>
      <c r="B1085" s="19" t="s">
        <v>604</v>
      </c>
      <c r="C1085" s="19" t="s">
        <v>32</v>
      </c>
      <c r="D1085" s="19" t="s">
        <v>33</v>
      </c>
      <c r="E1085" s="16">
        <v>50182</v>
      </c>
      <c r="F1085" s="16">
        <v>47172</v>
      </c>
      <c r="H1085" s="39">
        <f t="shared" si="26"/>
        <v>-3010</v>
      </c>
      <c r="I1085" s="41">
        <v>24549</v>
      </c>
      <c r="L1085">
        <v>24549</v>
      </c>
    </row>
    <row r="1086" spans="1:12" ht="16.5" x14ac:dyDescent="0.25">
      <c r="A1086" s="15" t="str">
        <f t="shared" si="25"/>
        <v>SIBATH200</v>
      </c>
      <c r="B1086" s="19" t="s">
        <v>604</v>
      </c>
      <c r="C1086" s="19" t="s">
        <v>34</v>
      </c>
      <c r="D1086" s="19" t="s">
        <v>35</v>
      </c>
      <c r="E1086" s="16">
        <v>55595</v>
      </c>
      <c r="F1086" s="16">
        <v>52259</v>
      </c>
      <c r="H1086" s="39">
        <f t="shared" si="26"/>
        <v>-3336</v>
      </c>
      <c r="I1086" s="41">
        <v>73431</v>
      </c>
      <c r="L1086">
        <v>73431</v>
      </c>
    </row>
    <row r="1087" spans="1:12" ht="16.5" x14ac:dyDescent="0.25">
      <c r="A1087" s="15" t="str">
        <f t="shared" si="25"/>
        <v>SMARTCC300</v>
      </c>
      <c r="B1087" s="19" t="s">
        <v>606</v>
      </c>
      <c r="C1087" s="19" t="s">
        <v>37</v>
      </c>
      <c r="D1087" s="19" t="s">
        <v>38</v>
      </c>
      <c r="E1087" s="16">
        <v>74250</v>
      </c>
      <c r="F1087" s="16">
        <v>70538</v>
      </c>
      <c r="H1087" s="39">
        <f t="shared" si="26"/>
        <v>-3712</v>
      </c>
      <c r="I1087" s="41">
        <v>70950</v>
      </c>
      <c r="L1087">
        <v>70950</v>
      </c>
    </row>
    <row r="1088" spans="1:12" ht="16.5" x14ac:dyDescent="0.25">
      <c r="A1088" s="15" t="str">
        <f t="shared" si="25"/>
        <v>SMARTCGM100</v>
      </c>
      <c r="B1088" s="19" t="s">
        <v>606</v>
      </c>
      <c r="C1088" s="19" t="s">
        <v>551</v>
      </c>
      <c r="D1088" s="19" t="s">
        <v>552</v>
      </c>
      <c r="E1088" s="16">
        <v>24549</v>
      </c>
      <c r="F1088" s="16">
        <v>23322</v>
      </c>
      <c r="H1088" s="39">
        <f t="shared" si="26"/>
        <v>-1227</v>
      </c>
      <c r="I1088" s="41">
        <v>70000</v>
      </c>
      <c r="L1088">
        <v>70000</v>
      </c>
    </row>
    <row r="1089" spans="1:12" ht="16.5" x14ac:dyDescent="0.25">
      <c r="A1089" s="15" t="str">
        <f t="shared" si="25"/>
        <v>SMARTCGM300</v>
      </c>
      <c r="B1089" s="19" t="s">
        <v>606</v>
      </c>
      <c r="C1089" s="19" t="s">
        <v>27</v>
      </c>
      <c r="D1089" s="19" t="s">
        <v>28</v>
      </c>
      <c r="E1089" s="16">
        <v>73431</v>
      </c>
      <c r="F1089" s="16">
        <v>69759</v>
      </c>
      <c r="H1089" s="39">
        <f t="shared" si="26"/>
        <v>-3672</v>
      </c>
      <c r="I1089" s="41">
        <v>49500</v>
      </c>
      <c r="L1089">
        <v>49500</v>
      </c>
    </row>
    <row r="1090" spans="1:12" ht="16.5" x14ac:dyDescent="0.25">
      <c r="A1090" s="15" t="str">
        <f t="shared" si="25"/>
        <v>SMARTCN300</v>
      </c>
      <c r="B1090" s="19" t="s">
        <v>606</v>
      </c>
      <c r="C1090" s="19" t="s">
        <v>39</v>
      </c>
      <c r="D1090" s="19" t="s">
        <v>40</v>
      </c>
      <c r="E1090" s="16">
        <v>70950</v>
      </c>
      <c r="F1090" s="16">
        <v>67403</v>
      </c>
      <c r="H1090" s="39">
        <f t="shared" si="26"/>
        <v>-3547</v>
      </c>
      <c r="I1090" s="41">
        <v>111058</v>
      </c>
      <c r="L1090">
        <v>111058</v>
      </c>
    </row>
    <row r="1091" spans="1:12" ht="16.5" x14ac:dyDescent="0.25">
      <c r="A1091" s="15" t="str">
        <f t="shared" si="25"/>
        <v>SMARTGL250</v>
      </c>
      <c r="B1091" s="19" t="s">
        <v>606</v>
      </c>
      <c r="C1091" s="19" t="s">
        <v>44</v>
      </c>
      <c r="D1091" s="19" t="s">
        <v>45</v>
      </c>
      <c r="E1091" s="16">
        <v>56430</v>
      </c>
      <c r="F1091" s="16">
        <v>56430</v>
      </c>
      <c r="H1091" s="39">
        <f t="shared" si="26"/>
        <v>0</v>
      </c>
      <c r="I1091" s="41">
        <v>50400</v>
      </c>
      <c r="L1091">
        <v>50400</v>
      </c>
    </row>
    <row r="1092" spans="1:12" ht="16.5" x14ac:dyDescent="0.25">
      <c r="A1092" s="15" t="str">
        <f t="shared" si="25"/>
        <v>SMARTGM500</v>
      </c>
      <c r="B1092" s="19" t="s">
        <v>606</v>
      </c>
      <c r="C1092" s="19" t="s">
        <v>30</v>
      </c>
      <c r="D1092" s="19" t="s">
        <v>31</v>
      </c>
      <c r="E1092" s="16">
        <v>111058</v>
      </c>
      <c r="F1092" s="16">
        <v>105506</v>
      </c>
      <c r="H1092" s="39">
        <f t="shared" si="26"/>
        <v>-5552</v>
      </c>
      <c r="I1092" s="41">
        <v>50183</v>
      </c>
      <c r="L1092">
        <v>50182</v>
      </c>
    </row>
    <row r="1093" spans="1:12" ht="16.5" x14ac:dyDescent="0.25">
      <c r="A1093" s="15" t="str">
        <f t="shared" si="25"/>
        <v>SMARTGSG250</v>
      </c>
      <c r="B1093" s="19" t="s">
        <v>606</v>
      </c>
      <c r="C1093" s="19" t="s">
        <v>46</v>
      </c>
      <c r="D1093" s="19" t="s">
        <v>47</v>
      </c>
      <c r="E1093" s="16">
        <v>57998</v>
      </c>
      <c r="F1093" s="16">
        <v>57998</v>
      </c>
      <c r="H1093" s="39">
        <f t="shared" si="26"/>
        <v>0</v>
      </c>
      <c r="I1093" s="41">
        <v>111606</v>
      </c>
      <c r="L1093">
        <v>111606</v>
      </c>
    </row>
    <row r="1094" spans="1:12" ht="16.5" x14ac:dyDescent="0.25">
      <c r="A1094" s="15" t="str">
        <f t="shared" si="25"/>
        <v>SMARTGTLX250G</v>
      </c>
      <c r="B1094" s="19" t="s">
        <v>606</v>
      </c>
      <c r="C1094" s="19" t="s">
        <v>32</v>
      </c>
      <c r="D1094" s="19" t="s">
        <v>33</v>
      </c>
      <c r="E1094" s="16">
        <v>50182</v>
      </c>
      <c r="F1094" s="16">
        <v>47672</v>
      </c>
      <c r="H1094" s="39">
        <f t="shared" si="26"/>
        <v>-2510</v>
      </c>
      <c r="I1094" s="41">
        <v>46000</v>
      </c>
      <c r="L1094">
        <v>46000</v>
      </c>
    </row>
    <row r="1095" spans="1:12" ht="16.5" x14ac:dyDescent="0.25">
      <c r="A1095" s="15" t="str">
        <f t="shared" si="25"/>
        <v>SMARTGTNH500</v>
      </c>
      <c r="B1095" s="19" t="s">
        <v>606</v>
      </c>
      <c r="C1095" s="19" t="s">
        <v>546</v>
      </c>
      <c r="D1095" s="19" t="s">
        <v>547</v>
      </c>
      <c r="E1095" s="16">
        <v>96890</v>
      </c>
      <c r="F1095" s="16">
        <v>96890</v>
      </c>
      <c r="H1095" s="39">
        <f t="shared" si="26"/>
        <v>0</v>
      </c>
      <c r="I1095" s="41">
        <v>55595</v>
      </c>
      <c r="L1095">
        <v>55595</v>
      </c>
    </row>
    <row r="1096" spans="1:12" ht="16.5" x14ac:dyDescent="0.25">
      <c r="A1096" s="15" t="str">
        <f t="shared" si="25"/>
        <v>SMARTMNH250</v>
      </c>
      <c r="B1096" s="19" t="s">
        <v>606</v>
      </c>
      <c r="C1096" s="19" t="s">
        <v>48</v>
      </c>
      <c r="D1096" s="19" t="s">
        <v>49</v>
      </c>
      <c r="E1096" s="16">
        <v>46000</v>
      </c>
      <c r="F1096" s="16">
        <v>43700</v>
      </c>
      <c r="H1096" s="39">
        <f t="shared" si="26"/>
        <v>-2300</v>
      </c>
      <c r="I1096" s="41">
        <v>22500</v>
      </c>
      <c r="L1096">
        <v>20925</v>
      </c>
    </row>
    <row r="1097" spans="1:12" ht="16.5" x14ac:dyDescent="0.25">
      <c r="A1097" s="15" t="str">
        <f t="shared" si="25"/>
        <v>SMARTTH200</v>
      </c>
      <c r="B1097" s="19" t="s">
        <v>606</v>
      </c>
      <c r="C1097" s="19" t="s">
        <v>34</v>
      </c>
      <c r="D1097" s="19" t="s">
        <v>35</v>
      </c>
      <c r="E1097" s="16">
        <v>55595</v>
      </c>
      <c r="F1097" s="16">
        <v>52815</v>
      </c>
      <c r="H1097" s="39">
        <f t="shared" si="26"/>
        <v>-2780</v>
      </c>
      <c r="I1097" s="41">
        <v>111058</v>
      </c>
      <c r="L1097">
        <v>103284</v>
      </c>
    </row>
    <row r="1098" spans="1:12" ht="16.5" x14ac:dyDescent="0.25">
      <c r="A1098" s="15" t="str">
        <f t="shared" si="25"/>
        <v>STCHOHAYCGM100</v>
      </c>
      <c r="B1098" s="19" t="s">
        <v>608</v>
      </c>
      <c r="C1098" s="19" t="s">
        <v>551</v>
      </c>
      <c r="D1098" s="19" t="s">
        <v>552</v>
      </c>
      <c r="E1098" s="16">
        <v>24549</v>
      </c>
      <c r="F1098" s="16">
        <v>24549</v>
      </c>
      <c r="H1098" s="39">
        <f t="shared" si="26"/>
        <v>0</v>
      </c>
      <c r="I1098" s="41">
        <v>50400</v>
      </c>
      <c r="L1098">
        <v>46872</v>
      </c>
    </row>
    <row r="1099" spans="1:12" ht="16.5" x14ac:dyDescent="0.25">
      <c r="A1099" s="15" t="str">
        <f t="shared" si="25"/>
        <v>STCHOHAYCGM300</v>
      </c>
      <c r="B1099" s="19" t="s">
        <v>608</v>
      </c>
      <c r="C1099" s="19" t="s">
        <v>27</v>
      </c>
      <c r="D1099" s="19" t="s">
        <v>28</v>
      </c>
      <c r="E1099" s="16">
        <v>73431</v>
      </c>
      <c r="F1099" s="16">
        <v>73431</v>
      </c>
      <c r="H1099" s="39">
        <f t="shared" si="26"/>
        <v>0</v>
      </c>
      <c r="I1099" s="41">
        <v>111606</v>
      </c>
      <c r="L1099">
        <v>103794</v>
      </c>
    </row>
    <row r="1100" spans="1:12" ht="16.5" x14ac:dyDescent="0.25">
      <c r="A1100" s="15" t="str">
        <f t="shared" si="25"/>
        <v>STCHOHAYCN300</v>
      </c>
      <c r="B1100" s="19" t="s">
        <v>608</v>
      </c>
      <c r="C1100" s="19" t="s">
        <v>39</v>
      </c>
      <c r="D1100" s="19" t="s">
        <v>40</v>
      </c>
      <c r="E1100" s="16">
        <v>70950</v>
      </c>
      <c r="F1100" s="16">
        <v>70950</v>
      </c>
      <c r="H1100" s="39">
        <f t="shared" si="26"/>
        <v>0</v>
      </c>
      <c r="I1100" s="41">
        <v>55595</v>
      </c>
      <c r="L1100">
        <v>51704</v>
      </c>
    </row>
    <row r="1101" spans="1:12" ht="16.5" x14ac:dyDescent="0.25">
      <c r="A1101" s="15" t="str">
        <f t="shared" si="25"/>
        <v>STCHOHAYGHK300</v>
      </c>
      <c r="B1101" s="19" t="s">
        <v>608</v>
      </c>
      <c r="C1101" s="19" t="s">
        <v>553</v>
      </c>
      <c r="D1101" s="19" t="s">
        <v>554</v>
      </c>
      <c r="E1101" s="16">
        <v>70000</v>
      </c>
      <c r="F1101" s="16">
        <v>70000</v>
      </c>
      <c r="H1101" s="39">
        <f t="shared" si="26"/>
        <v>0</v>
      </c>
      <c r="I1101" s="41">
        <v>21667</v>
      </c>
      <c r="L1101">
        <v>20150</v>
      </c>
    </row>
    <row r="1102" spans="1:12" ht="16.5" x14ac:dyDescent="0.25">
      <c r="A1102" s="15" t="str">
        <f t="shared" si="25"/>
        <v>STCHOHAYGL250</v>
      </c>
      <c r="B1102" s="19" t="s">
        <v>608</v>
      </c>
      <c r="C1102" s="19" t="s">
        <v>44</v>
      </c>
      <c r="D1102" s="19" t="s">
        <v>45</v>
      </c>
      <c r="E1102" s="16">
        <v>49500</v>
      </c>
      <c r="F1102" s="16">
        <v>49500</v>
      </c>
      <c r="H1102" s="39">
        <f t="shared" si="26"/>
        <v>0</v>
      </c>
      <c r="I1102" s="41">
        <v>36111</v>
      </c>
      <c r="L1102">
        <v>33583</v>
      </c>
    </row>
    <row r="1103" spans="1:12" ht="16.5" x14ac:dyDescent="0.25">
      <c r="A1103" s="15" t="str">
        <f t="shared" ref="A1103:A1159" si="27">B1103&amp;C1103</f>
        <v>STCHOHAYGM500</v>
      </c>
      <c r="B1103" s="19" t="s">
        <v>608</v>
      </c>
      <c r="C1103" s="19" t="s">
        <v>30</v>
      </c>
      <c r="D1103" s="19" t="s">
        <v>31</v>
      </c>
      <c r="E1103" s="16">
        <v>111058</v>
      </c>
      <c r="F1103" s="16">
        <v>111058</v>
      </c>
      <c r="H1103" s="39">
        <f t="shared" ref="H1103:H1159" si="28">F1103-E1103</f>
        <v>0</v>
      </c>
      <c r="I1103" s="41">
        <v>107205</v>
      </c>
      <c r="L1103">
        <v>98629</v>
      </c>
    </row>
    <row r="1104" spans="1:12" ht="16.5" x14ac:dyDescent="0.25">
      <c r="A1104" s="15" t="str">
        <f t="shared" si="27"/>
        <v>STCHOHAYGSG250</v>
      </c>
      <c r="B1104" s="19" t="s">
        <v>608</v>
      </c>
      <c r="C1104" s="19" t="s">
        <v>46</v>
      </c>
      <c r="D1104" s="19" t="s">
        <v>47</v>
      </c>
      <c r="E1104" s="16">
        <v>50400</v>
      </c>
      <c r="F1104" s="16">
        <v>50400</v>
      </c>
      <c r="H1104" s="39">
        <f t="shared" si="28"/>
        <v>0</v>
      </c>
      <c r="I1104" s="41">
        <v>74250</v>
      </c>
      <c r="L1104">
        <v>67567.5</v>
      </c>
    </row>
    <row r="1105" spans="1:12" ht="16.5" x14ac:dyDescent="0.25">
      <c r="A1105" s="15" t="str">
        <f t="shared" si="27"/>
        <v>STCHOHAYGTLX250G</v>
      </c>
      <c r="B1105" s="19" t="s">
        <v>608</v>
      </c>
      <c r="C1105" s="19" t="s">
        <v>32</v>
      </c>
      <c r="D1105" s="19" t="s">
        <v>33</v>
      </c>
      <c r="E1105" s="16">
        <v>50182</v>
      </c>
      <c r="F1105" s="16">
        <v>50182</v>
      </c>
      <c r="H1105" s="39">
        <f t="shared" si="28"/>
        <v>0</v>
      </c>
      <c r="I1105" s="41">
        <v>24549</v>
      </c>
      <c r="L1105">
        <v>22339.59</v>
      </c>
    </row>
    <row r="1106" spans="1:12" ht="16.5" x14ac:dyDescent="0.25">
      <c r="A1106" s="15" t="str">
        <f t="shared" si="27"/>
        <v>STCHOHAYGXD500</v>
      </c>
      <c r="B1106" s="19" t="s">
        <v>608</v>
      </c>
      <c r="C1106" s="19" t="s">
        <v>52</v>
      </c>
      <c r="D1106" s="19" t="s">
        <v>53</v>
      </c>
      <c r="E1106" s="16">
        <v>111606</v>
      </c>
      <c r="F1106" s="16">
        <v>111606</v>
      </c>
      <c r="H1106" s="39">
        <f t="shared" si="28"/>
        <v>0</v>
      </c>
      <c r="I1106" s="41">
        <v>73431</v>
      </c>
      <c r="L1106">
        <v>66822.210000000006</v>
      </c>
    </row>
    <row r="1107" spans="1:12" ht="16.5" x14ac:dyDescent="0.25">
      <c r="A1107" s="15" t="str">
        <f t="shared" si="27"/>
        <v>STCHOHAYMNH250</v>
      </c>
      <c r="B1107" s="19" t="s">
        <v>608</v>
      </c>
      <c r="C1107" s="19" t="s">
        <v>48</v>
      </c>
      <c r="D1107" s="19" t="s">
        <v>49</v>
      </c>
      <c r="E1107" s="16">
        <v>46000</v>
      </c>
      <c r="F1107" s="16">
        <v>46000</v>
      </c>
      <c r="H1107" s="39">
        <f t="shared" si="28"/>
        <v>0</v>
      </c>
      <c r="I1107" s="41">
        <v>119066</v>
      </c>
      <c r="L1107">
        <v>108350.06</v>
      </c>
    </row>
    <row r="1108" spans="1:12" ht="16.5" x14ac:dyDescent="0.25">
      <c r="A1108" s="15" t="str">
        <f t="shared" si="27"/>
        <v>STCHOHAYTH200</v>
      </c>
      <c r="B1108" s="19" t="s">
        <v>608</v>
      </c>
      <c r="C1108" s="19" t="s">
        <v>34</v>
      </c>
      <c r="D1108" s="19" t="s">
        <v>35</v>
      </c>
      <c r="E1108" s="16">
        <v>55595</v>
      </c>
      <c r="F1108" s="16">
        <v>55595</v>
      </c>
      <c r="H1108" s="39">
        <f t="shared" si="28"/>
        <v>0</v>
      </c>
      <c r="I1108" s="41">
        <v>22500</v>
      </c>
      <c r="L1108">
        <v>20475</v>
      </c>
    </row>
    <row r="1109" spans="1:12" ht="16.5" x14ac:dyDescent="0.25">
      <c r="A1109" s="15" t="str">
        <f t="shared" si="27"/>
        <v>TAEBACKTH400</v>
      </c>
      <c r="B1109" s="19" t="s">
        <v>612</v>
      </c>
      <c r="C1109" s="19" t="s">
        <v>548</v>
      </c>
      <c r="D1109" s="19" t="s">
        <v>549</v>
      </c>
      <c r="E1109" s="16">
        <v>107205</v>
      </c>
      <c r="F1109" s="16">
        <v>98629</v>
      </c>
      <c r="H1109" s="39">
        <f t="shared" si="28"/>
        <v>-8576</v>
      </c>
      <c r="I1109" s="41">
        <v>111606</v>
      </c>
      <c r="L1109">
        <v>101561.46</v>
      </c>
    </row>
    <row r="1110" spans="1:12" ht="16.5" x14ac:dyDescent="0.25">
      <c r="A1110" s="15" t="str">
        <f t="shared" si="27"/>
        <v>TMARTCC300</v>
      </c>
      <c r="B1110" s="19" t="s">
        <v>614</v>
      </c>
      <c r="C1110" s="19" t="s">
        <v>37</v>
      </c>
      <c r="D1110" s="19" t="s">
        <v>38</v>
      </c>
      <c r="E1110" s="16">
        <v>74250</v>
      </c>
      <c r="F1110" s="16">
        <v>67567.5</v>
      </c>
      <c r="H1110" s="39">
        <f t="shared" si="28"/>
        <v>-6682.5</v>
      </c>
      <c r="I1110" s="41">
        <v>46000</v>
      </c>
      <c r="L1110">
        <v>41860</v>
      </c>
    </row>
    <row r="1111" spans="1:12" ht="16.5" x14ac:dyDescent="0.25">
      <c r="A1111" s="15" t="str">
        <f t="shared" si="27"/>
        <v>TMARTCGM100</v>
      </c>
      <c r="B1111" s="19" t="s">
        <v>614</v>
      </c>
      <c r="C1111" s="19" t="s">
        <v>551</v>
      </c>
      <c r="D1111" s="19" t="s">
        <v>552</v>
      </c>
      <c r="E1111" s="16">
        <v>24549</v>
      </c>
      <c r="F1111" s="16">
        <v>22339.59</v>
      </c>
      <c r="H1111" s="39">
        <f t="shared" si="28"/>
        <v>-2209.41</v>
      </c>
      <c r="I1111" s="41">
        <v>55595</v>
      </c>
      <c r="L1111">
        <v>50591.450000000004</v>
      </c>
    </row>
    <row r="1112" spans="1:12" ht="16.5" x14ac:dyDescent="0.25">
      <c r="A1112" s="15" t="str">
        <f t="shared" si="27"/>
        <v>TMARTCGM300</v>
      </c>
      <c r="B1112" s="19" t="s">
        <v>614</v>
      </c>
      <c r="C1112" s="19" t="s">
        <v>27</v>
      </c>
      <c r="D1112" s="19" t="s">
        <v>28</v>
      </c>
      <c r="E1112" s="16">
        <v>73431</v>
      </c>
      <c r="F1112" s="16">
        <v>66822.210000000006</v>
      </c>
      <c r="H1112" s="39">
        <f t="shared" si="28"/>
        <v>-6608.7899999999936</v>
      </c>
      <c r="I1112" s="41">
        <v>107205</v>
      </c>
      <c r="L1112">
        <v>97556.55</v>
      </c>
    </row>
    <row r="1113" spans="1:12" ht="16.5" x14ac:dyDescent="0.25">
      <c r="A1113" s="15" t="str">
        <f t="shared" si="27"/>
        <v>TMARTCGM500</v>
      </c>
      <c r="B1113" s="19" t="s">
        <v>614</v>
      </c>
      <c r="C1113" s="19" t="s">
        <v>542</v>
      </c>
      <c r="D1113" s="19" t="s">
        <v>543</v>
      </c>
      <c r="E1113" s="16">
        <v>119066</v>
      </c>
      <c r="F1113" s="16">
        <v>108350.06</v>
      </c>
      <c r="H1113" s="39">
        <f t="shared" si="28"/>
        <v>-10715.940000000002</v>
      </c>
      <c r="I1113" s="41">
        <v>21667</v>
      </c>
      <c r="L1113">
        <v>19716.97</v>
      </c>
    </row>
    <row r="1114" spans="1:12" ht="16.5" x14ac:dyDescent="0.25">
      <c r="A1114" s="15" t="str">
        <f t="shared" si="27"/>
        <v>TMARTCGST150</v>
      </c>
      <c r="B1114" s="19" t="s">
        <v>614</v>
      </c>
      <c r="C1114" s="19" t="s">
        <v>563</v>
      </c>
      <c r="D1114" s="19" t="s">
        <v>564</v>
      </c>
      <c r="E1114" s="16">
        <v>22500</v>
      </c>
      <c r="F1114" s="16">
        <v>20475</v>
      </c>
      <c r="H1114" s="39">
        <f t="shared" si="28"/>
        <v>-2025</v>
      </c>
      <c r="I1114" s="41">
        <v>73431</v>
      </c>
      <c r="L1114">
        <v>66822.210000000006</v>
      </c>
    </row>
    <row r="1115" spans="1:12" ht="16.5" x14ac:dyDescent="0.25">
      <c r="A1115" s="15" t="str">
        <f t="shared" si="27"/>
        <v>TMARTCN300</v>
      </c>
      <c r="B1115" s="19" t="s">
        <v>614</v>
      </c>
      <c r="C1115" s="19" t="s">
        <v>39</v>
      </c>
      <c r="D1115" s="19" t="s">
        <v>40</v>
      </c>
      <c r="E1115" s="16">
        <v>70950</v>
      </c>
      <c r="F1115" s="16">
        <v>64564.5</v>
      </c>
      <c r="H1115" s="39">
        <f t="shared" si="28"/>
        <v>-6385.5</v>
      </c>
      <c r="I1115" s="41">
        <v>119066</v>
      </c>
      <c r="L1115">
        <v>108350.06</v>
      </c>
    </row>
    <row r="1116" spans="1:12" ht="16.5" x14ac:dyDescent="0.25">
      <c r="A1116" s="15" t="str">
        <f t="shared" si="27"/>
        <v>TMARTGHK300</v>
      </c>
      <c r="B1116" s="19" t="s">
        <v>614</v>
      </c>
      <c r="C1116" s="19" t="s">
        <v>553</v>
      </c>
      <c r="D1116" s="19" t="s">
        <v>554</v>
      </c>
      <c r="E1116" s="16">
        <v>70000</v>
      </c>
      <c r="F1116" s="16">
        <v>63700</v>
      </c>
      <c r="H1116" s="39">
        <f t="shared" si="28"/>
        <v>-6300</v>
      </c>
      <c r="I1116" s="41">
        <v>111058</v>
      </c>
      <c r="L1116">
        <v>101062.78</v>
      </c>
    </row>
    <row r="1117" spans="1:12" ht="16.5" x14ac:dyDescent="0.25">
      <c r="A1117" s="15" t="str">
        <f t="shared" si="27"/>
        <v>TMARTGL250</v>
      </c>
      <c r="B1117" s="19" t="s">
        <v>614</v>
      </c>
      <c r="C1117" s="19" t="s">
        <v>44</v>
      </c>
      <c r="D1117" s="19" t="s">
        <v>45</v>
      </c>
      <c r="E1117" s="16">
        <v>59400</v>
      </c>
      <c r="F1117" s="16">
        <v>45045</v>
      </c>
      <c r="H1117" s="39">
        <f t="shared" si="28"/>
        <v>-14355</v>
      </c>
      <c r="I1117" s="41">
        <v>50183</v>
      </c>
      <c r="L1117">
        <v>45666.53</v>
      </c>
    </row>
    <row r="1118" spans="1:12" ht="16.5" x14ac:dyDescent="0.25">
      <c r="A1118" s="15" t="str">
        <f t="shared" si="27"/>
        <v>TMARTGL500KT</v>
      </c>
      <c r="B1118" s="19" t="s">
        <v>614</v>
      </c>
      <c r="C1118" s="19" t="s">
        <v>544</v>
      </c>
      <c r="D1118" s="19" t="s">
        <v>545</v>
      </c>
      <c r="E1118" s="16">
        <v>94013</v>
      </c>
      <c r="F1118" s="16">
        <v>85551.83</v>
      </c>
      <c r="H1118" s="39">
        <f t="shared" si="28"/>
        <v>-8461.1699999999983</v>
      </c>
      <c r="I1118" s="41">
        <v>46000</v>
      </c>
      <c r="L1118">
        <v>41860</v>
      </c>
    </row>
    <row r="1119" spans="1:12" ht="16.5" x14ac:dyDescent="0.25">
      <c r="A1119" s="15" t="str">
        <f t="shared" si="27"/>
        <v>TMARTGM500</v>
      </c>
      <c r="B1119" s="19" t="s">
        <v>614</v>
      </c>
      <c r="C1119" s="19" t="s">
        <v>30</v>
      </c>
      <c r="D1119" s="19" t="s">
        <v>31</v>
      </c>
      <c r="E1119" s="16">
        <v>111058</v>
      </c>
      <c r="F1119" s="16">
        <v>101062.78</v>
      </c>
      <c r="H1119" s="39">
        <f t="shared" si="28"/>
        <v>-9995.2200000000012</v>
      </c>
      <c r="I1119" s="41">
        <v>55595</v>
      </c>
      <c r="L1119">
        <v>50591.450000000004</v>
      </c>
    </row>
    <row r="1120" spans="1:12" ht="16.5" x14ac:dyDescent="0.25">
      <c r="A1120" s="15" t="str">
        <f t="shared" si="27"/>
        <v>TMARTGSG250</v>
      </c>
      <c r="B1120" s="19" t="s">
        <v>614</v>
      </c>
      <c r="C1120" s="19" t="s">
        <v>46</v>
      </c>
      <c r="D1120" s="19" t="s">
        <v>47</v>
      </c>
      <c r="E1120" s="16">
        <v>61050</v>
      </c>
      <c r="F1120" s="16">
        <v>45864</v>
      </c>
      <c r="H1120" s="39">
        <f t="shared" si="28"/>
        <v>-15186</v>
      </c>
      <c r="I1120" s="41">
        <v>24549</v>
      </c>
      <c r="L1120">
        <v>23321.55</v>
      </c>
    </row>
    <row r="1121" spans="1:12" ht="16.5" x14ac:dyDescent="0.25">
      <c r="A1121" s="15" t="str">
        <f t="shared" si="27"/>
        <v>TMARTGTLX250G</v>
      </c>
      <c r="B1121" s="19" t="s">
        <v>614</v>
      </c>
      <c r="C1121" s="19" t="s">
        <v>32</v>
      </c>
      <c r="D1121" s="19" t="s">
        <v>33</v>
      </c>
      <c r="E1121" s="16">
        <v>50182</v>
      </c>
      <c r="F1121" s="16">
        <v>45666.53</v>
      </c>
      <c r="H1121" s="39">
        <f t="shared" si="28"/>
        <v>-4515.4700000000012</v>
      </c>
      <c r="I1121" s="41">
        <v>73431</v>
      </c>
      <c r="L1121">
        <v>69759.45</v>
      </c>
    </row>
    <row r="1122" spans="1:12" ht="16.5" x14ac:dyDescent="0.25">
      <c r="A1122" s="15" t="str">
        <f t="shared" si="27"/>
        <v>TMARTGXD500</v>
      </c>
      <c r="B1122" s="19" t="s">
        <v>614</v>
      </c>
      <c r="C1122" s="19" t="s">
        <v>52</v>
      </c>
      <c r="D1122" s="19" t="s">
        <v>53</v>
      </c>
      <c r="E1122" s="16">
        <v>111606</v>
      </c>
      <c r="F1122" s="16">
        <v>101561.46</v>
      </c>
      <c r="H1122" s="39">
        <f t="shared" si="28"/>
        <v>-10044.539999999994</v>
      </c>
      <c r="I1122" s="41">
        <v>74250</v>
      </c>
      <c r="L1122">
        <v>74250</v>
      </c>
    </row>
    <row r="1123" spans="1:12" ht="16.5" x14ac:dyDescent="0.25">
      <c r="A1123" s="15" t="str">
        <f t="shared" si="27"/>
        <v>TMARTMNH250</v>
      </c>
      <c r="B1123" s="19" t="s">
        <v>614</v>
      </c>
      <c r="C1123" s="19" t="s">
        <v>48</v>
      </c>
      <c r="D1123" s="19" t="s">
        <v>49</v>
      </c>
      <c r="E1123" s="16">
        <v>46000</v>
      </c>
      <c r="F1123" s="16">
        <v>41860</v>
      </c>
      <c r="H1123" s="39">
        <f t="shared" si="28"/>
        <v>-4140</v>
      </c>
      <c r="I1123" s="41">
        <v>73431</v>
      </c>
      <c r="L1123">
        <v>73431</v>
      </c>
    </row>
    <row r="1124" spans="1:12" ht="16.5" x14ac:dyDescent="0.25">
      <c r="A1124" s="15" t="str">
        <f t="shared" si="27"/>
        <v>TMARTTH200</v>
      </c>
      <c r="B1124" s="19" t="s">
        <v>614</v>
      </c>
      <c r="C1124" s="19" t="s">
        <v>34</v>
      </c>
      <c r="D1124" s="19" t="s">
        <v>35</v>
      </c>
      <c r="E1124" s="16">
        <v>55595</v>
      </c>
      <c r="F1124" s="16">
        <v>50591.450000000004</v>
      </c>
      <c r="H1124" s="39">
        <f t="shared" si="28"/>
        <v>-5003.5499999999956</v>
      </c>
      <c r="I1124" s="41">
        <v>119066</v>
      </c>
      <c r="L1124">
        <v>119066</v>
      </c>
    </row>
    <row r="1125" spans="1:12" ht="16.5" x14ac:dyDescent="0.25">
      <c r="A1125" s="15" t="str">
        <f t="shared" si="27"/>
        <v>TMARTTH400</v>
      </c>
      <c r="B1125" s="19" t="s">
        <v>614</v>
      </c>
      <c r="C1125" s="19" t="s">
        <v>548</v>
      </c>
      <c r="D1125" s="19" t="s">
        <v>549</v>
      </c>
      <c r="E1125" s="16">
        <v>107205</v>
      </c>
      <c r="F1125" s="16">
        <v>97556.55</v>
      </c>
      <c r="H1125" s="39">
        <f t="shared" si="28"/>
        <v>-9648.4499999999971</v>
      </c>
      <c r="I1125" s="41">
        <v>111058</v>
      </c>
      <c r="L1125">
        <v>111058</v>
      </c>
    </row>
    <row r="1126" spans="1:12" ht="16.5" x14ac:dyDescent="0.25">
      <c r="A1126" s="15" t="str">
        <f t="shared" si="27"/>
        <v>TMARTTHST150</v>
      </c>
      <c r="B1126" s="19" t="s">
        <v>614</v>
      </c>
      <c r="C1126" s="19" t="s">
        <v>565</v>
      </c>
      <c r="D1126" s="19" t="s">
        <v>566</v>
      </c>
      <c r="E1126" s="16">
        <v>21667</v>
      </c>
      <c r="F1126" s="16">
        <v>19716.97</v>
      </c>
      <c r="H1126" s="39">
        <f t="shared" si="28"/>
        <v>-1950.0299999999988</v>
      </c>
      <c r="I1126" s="41">
        <v>50183</v>
      </c>
      <c r="L1126">
        <v>50183</v>
      </c>
    </row>
    <row r="1127" spans="1:12" ht="16.5" x14ac:dyDescent="0.25">
      <c r="A1127" s="15" t="str">
        <f t="shared" si="27"/>
        <v>TMARTHATECOCGM300</v>
      </c>
      <c r="B1127" s="19" t="s">
        <v>616</v>
      </c>
      <c r="C1127" s="19" t="s">
        <v>27</v>
      </c>
      <c r="D1127" s="19" t="s">
        <v>28</v>
      </c>
      <c r="E1127" s="16">
        <v>73431</v>
      </c>
      <c r="F1127" s="16">
        <v>66822.210000000006</v>
      </c>
      <c r="H1127" s="39">
        <f t="shared" si="28"/>
        <v>-6608.7899999999936</v>
      </c>
      <c r="I1127" s="41">
        <v>46000</v>
      </c>
      <c r="L1127">
        <v>46000</v>
      </c>
    </row>
    <row r="1128" spans="1:12" ht="16.5" x14ac:dyDescent="0.25">
      <c r="A1128" s="15" t="str">
        <f t="shared" si="27"/>
        <v>TMARTHATECOCGM500</v>
      </c>
      <c r="B1128" s="19" t="s">
        <v>616</v>
      </c>
      <c r="C1128" s="19" t="s">
        <v>542</v>
      </c>
      <c r="D1128" s="19" t="s">
        <v>543</v>
      </c>
      <c r="E1128" s="16">
        <v>119066</v>
      </c>
      <c r="F1128" s="16">
        <v>108350.06</v>
      </c>
      <c r="H1128" s="39">
        <f t="shared" si="28"/>
        <v>-10715.940000000002</v>
      </c>
      <c r="I1128" s="41">
        <v>55595</v>
      </c>
      <c r="L1128">
        <v>55595</v>
      </c>
    </row>
    <row r="1129" spans="1:12" ht="16.5" x14ac:dyDescent="0.25">
      <c r="A1129" s="15" t="str">
        <f t="shared" si="27"/>
        <v>TMARTHATECOGM500</v>
      </c>
      <c r="B1129" s="19" t="s">
        <v>616</v>
      </c>
      <c r="C1129" s="19" t="s">
        <v>30</v>
      </c>
      <c r="D1129" s="19" t="s">
        <v>31</v>
      </c>
      <c r="E1129" s="16">
        <v>111058</v>
      </c>
      <c r="F1129" s="16">
        <v>101062.78</v>
      </c>
      <c r="H1129" s="39">
        <f t="shared" si="28"/>
        <v>-9995.2200000000012</v>
      </c>
      <c r="I1129" s="41">
        <v>74250</v>
      </c>
      <c r="L1129">
        <v>69052.5</v>
      </c>
    </row>
    <row r="1130" spans="1:12" ht="16.5" x14ac:dyDescent="0.25">
      <c r="A1130" s="15" t="str">
        <f t="shared" si="27"/>
        <v>TMARTHATECOGTLX250G</v>
      </c>
      <c r="B1130" s="19" t="s">
        <v>616</v>
      </c>
      <c r="C1130" s="19" t="s">
        <v>32</v>
      </c>
      <c r="D1130" s="19" t="s">
        <v>33</v>
      </c>
      <c r="E1130" s="16">
        <v>50182</v>
      </c>
      <c r="F1130" s="16">
        <v>45666.53</v>
      </c>
      <c r="H1130" s="39">
        <f t="shared" si="28"/>
        <v>-4515.4700000000012</v>
      </c>
      <c r="I1130" s="41">
        <v>73431</v>
      </c>
      <c r="L1130">
        <v>68290.83</v>
      </c>
    </row>
    <row r="1131" spans="1:12" ht="16.5" x14ac:dyDescent="0.25">
      <c r="A1131" s="15" t="str">
        <f t="shared" si="27"/>
        <v>TMARTHATECOMNH250</v>
      </c>
      <c r="B1131" s="19" t="s">
        <v>616</v>
      </c>
      <c r="C1131" s="19" t="s">
        <v>48</v>
      </c>
      <c r="D1131" s="19" t="s">
        <v>49</v>
      </c>
      <c r="E1131" s="16">
        <v>46000</v>
      </c>
      <c r="F1131" s="16">
        <v>41860</v>
      </c>
      <c r="H1131" s="39">
        <f t="shared" si="28"/>
        <v>-4140</v>
      </c>
      <c r="I1131" s="41">
        <v>119066</v>
      </c>
      <c r="L1131">
        <v>110731.38</v>
      </c>
    </row>
    <row r="1132" spans="1:12" ht="16.5" x14ac:dyDescent="0.25">
      <c r="A1132" s="15" t="str">
        <f t="shared" si="27"/>
        <v>TMARTHATECOTH200</v>
      </c>
      <c r="B1132" s="19" t="s">
        <v>616</v>
      </c>
      <c r="C1132" s="19" t="s">
        <v>34</v>
      </c>
      <c r="D1132" s="19" t="s">
        <v>35</v>
      </c>
      <c r="E1132" s="16">
        <v>55595</v>
      </c>
      <c r="F1132" s="16">
        <v>50591.450000000004</v>
      </c>
      <c r="H1132" s="39">
        <f t="shared" si="28"/>
        <v>-5003.5499999999956</v>
      </c>
      <c r="I1132" s="41">
        <v>70950</v>
      </c>
      <c r="L1132">
        <v>65983.5</v>
      </c>
    </row>
    <row r="1133" spans="1:12" ht="16.5" x14ac:dyDescent="0.25">
      <c r="A1133" s="15" t="str">
        <f t="shared" si="27"/>
        <v>TOMITACGM100</v>
      </c>
      <c r="B1133" s="19" t="s">
        <v>618</v>
      </c>
      <c r="C1133" s="19" t="s">
        <v>551</v>
      </c>
      <c r="D1133" s="19" t="s">
        <v>552</v>
      </c>
      <c r="E1133" s="16">
        <v>24549</v>
      </c>
      <c r="F1133" s="16">
        <v>23321.55</v>
      </c>
      <c r="H1133" s="39">
        <f t="shared" si="28"/>
        <v>-1227.4500000000007</v>
      </c>
      <c r="I1133" s="41">
        <v>70000</v>
      </c>
      <c r="L1133">
        <v>65100</v>
      </c>
    </row>
    <row r="1134" spans="1:12" ht="16.5" x14ac:dyDescent="0.25">
      <c r="A1134" s="15" t="str">
        <f t="shared" si="27"/>
        <v>TOMITACGM300</v>
      </c>
      <c r="B1134" s="19" t="s">
        <v>618</v>
      </c>
      <c r="C1134" s="19" t="s">
        <v>27</v>
      </c>
      <c r="D1134" s="19" t="s">
        <v>28</v>
      </c>
      <c r="E1134" s="16">
        <v>73431</v>
      </c>
      <c r="F1134" s="16">
        <v>69759.45</v>
      </c>
      <c r="H1134" s="39">
        <f t="shared" si="28"/>
        <v>-3671.5500000000029</v>
      </c>
      <c r="I1134" s="41">
        <v>111058</v>
      </c>
      <c r="L1134">
        <v>103283.94</v>
      </c>
    </row>
    <row r="1135" spans="1:12" ht="16.5" x14ac:dyDescent="0.25">
      <c r="A1135" s="15" t="str">
        <f t="shared" si="27"/>
        <v>TTMFARMCC300</v>
      </c>
      <c r="B1135" s="19" t="s">
        <v>620</v>
      </c>
      <c r="C1135" s="19" t="s">
        <v>37</v>
      </c>
      <c r="D1135" s="19" t="s">
        <v>38</v>
      </c>
      <c r="E1135" s="16">
        <v>74250</v>
      </c>
      <c r="F1135" s="16">
        <v>74250</v>
      </c>
      <c r="H1135" s="39">
        <f t="shared" si="28"/>
        <v>0</v>
      </c>
      <c r="I1135" s="41">
        <v>50183</v>
      </c>
      <c r="L1135">
        <v>46670.19</v>
      </c>
    </row>
    <row r="1136" spans="1:12" ht="16.5" x14ac:dyDescent="0.25">
      <c r="A1136" s="15" t="str">
        <f t="shared" si="27"/>
        <v>TTMFARMCGM300</v>
      </c>
      <c r="B1136" s="19" t="s">
        <v>620</v>
      </c>
      <c r="C1136" s="19" t="s">
        <v>27</v>
      </c>
      <c r="D1136" s="19" t="s">
        <v>28</v>
      </c>
      <c r="E1136" s="16">
        <v>73431</v>
      </c>
      <c r="F1136" s="16">
        <v>73431</v>
      </c>
      <c r="H1136" s="39">
        <f t="shared" si="28"/>
        <v>0</v>
      </c>
      <c r="I1136" s="41">
        <v>111606</v>
      </c>
      <c r="L1136">
        <v>103793.58</v>
      </c>
    </row>
    <row r="1137" spans="1:12" ht="16.5" x14ac:dyDescent="0.25">
      <c r="A1137" s="15" t="str">
        <f t="shared" si="27"/>
        <v>TTMFARMCGM500</v>
      </c>
      <c r="B1137" s="19" t="s">
        <v>620</v>
      </c>
      <c r="C1137" s="19" t="s">
        <v>542</v>
      </c>
      <c r="D1137" s="19" t="s">
        <v>543</v>
      </c>
      <c r="E1137" s="16">
        <v>119066</v>
      </c>
      <c r="F1137" s="16">
        <v>119066</v>
      </c>
      <c r="H1137" s="39">
        <f t="shared" si="28"/>
        <v>0</v>
      </c>
      <c r="I1137" s="41">
        <v>46000</v>
      </c>
      <c r="L1137">
        <v>42780</v>
      </c>
    </row>
    <row r="1138" spans="1:12" ht="16.5" x14ac:dyDescent="0.25">
      <c r="A1138" s="15" t="str">
        <f t="shared" si="27"/>
        <v>TTMFARMGM500</v>
      </c>
      <c r="B1138" s="19" t="s">
        <v>620</v>
      </c>
      <c r="C1138" s="19" t="s">
        <v>30</v>
      </c>
      <c r="D1138" s="19" t="s">
        <v>31</v>
      </c>
      <c r="E1138" s="16">
        <v>111058</v>
      </c>
      <c r="F1138" s="16">
        <v>111058</v>
      </c>
      <c r="H1138" s="39">
        <f t="shared" si="28"/>
        <v>0</v>
      </c>
      <c r="I1138" s="41">
        <v>55595</v>
      </c>
      <c r="L1138">
        <v>51703.350000000006</v>
      </c>
    </row>
    <row r="1139" spans="1:12" ht="16.5" x14ac:dyDescent="0.25">
      <c r="A1139" s="15" t="str">
        <f t="shared" si="27"/>
        <v>TTMFARMGTLX250G</v>
      </c>
      <c r="B1139" s="19" t="s">
        <v>620</v>
      </c>
      <c r="C1139" s="19" t="s">
        <v>32</v>
      </c>
      <c r="D1139" s="19" t="s">
        <v>33</v>
      </c>
      <c r="E1139" s="16">
        <v>50182</v>
      </c>
      <c r="F1139" s="16">
        <v>50182</v>
      </c>
      <c r="H1139" s="39">
        <f t="shared" si="28"/>
        <v>0</v>
      </c>
      <c r="I1139" s="41">
        <v>74250</v>
      </c>
      <c r="L1139">
        <v>70538</v>
      </c>
    </row>
    <row r="1140" spans="1:12" ht="16.5" x14ac:dyDescent="0.25">
      <c r="A1140" s="15" t="str">
        <f t="shared" si="27"/>
        <v>TTMFARMMNH250</v>
      </c>
      <c r="B1140" s="19" t="s">
        <v>620</v>
      </c>
      <c r="C1140" s="19" t="s">
        <v>48</v>
      </c>
      <c r="D1140" s="19" t="s">
        <v>49</v>
      </c>
      <c r="E1140" s="16">
        <v>46000</v>
      </c>
      <c r="F1140" s="16">
        <v>46000</v>
      </c>
      <c r="H1140" s="39">
        <f t="shared" si="28"/>
        <v>0</v>
      </c>
      <c r="I1140" s="41">
        <v>73431</v>
      </c>
      <c r="L1140">
        <v>69759</v>
      </c>
    </row>
    <row r="1141" spans="1:12" ht="16.5" x14ac:dyDescent="0.25">
      <c r="A1141" s="15" t="str">
        <f t="shared" si="27"/>
        <v>TTMFARMTH200</v>
      </c>
      <c r="B1141" s="19" t="s">
        <v>620</v>
      </c>
      <c r="C1141" s="19" t="s">
        <v>34</v>
      </c>
      <c r="D1141" s="19" t="s">
        <v>35</v>
      </c>
      <c r="E1141" s="16">
        <v>55595</v>
      </c>
      <c r="F1141" s="16">
        <v>55595</v>
      </c>
      <c r="H1141" s="39">
        <f t="shared" si="28"/>
        <v>0</v>
      </c>
      <c r="I1141" s="41">
        <v>70000</v>
      </c>
      <c r="L1141">
        <v>66500</v>
      </c>
    </row>
    <row r="1142" spans="1:12" ht="16.5" x14ac:dyDescent="0.25">
      <c r="A1142" s="15" t="str">
        <f t="shared" si="27"/>
        <v>UNITCC300</v>
      </c>
      <c r="B1142" s="19" t="s">
        <v>622</v>
      </c>
      <c r="C1142" s="19" t="s">
        <v>37</v>
      </c>
      <c r="D1142" s="19" t="s">
        <v>38</v>
      </c>
      <c r="E1142" s="16">
        <v>74250</v>
      </c>
      <c r="F1142" s="16">
        <v>69052.5</v>
      </c>
      <c r="H1142" s="39">
        <f t="shared" si="28"/>
        <v>-5197.5</v>
      </c>
      <c r="I1142" s="41">
        <v>111058</v>
      </c>
      <c r="L1142">
        <v>105505</v>
      </c>
    </row>
    <row r="1143" spans="1:12" ht="16.5" x14ac:dyDescent="0.25">
      <c r="A1143" s="15" t="str">
        <f t="shared" si="27"/>
        <v>UNITCGM300</v>
      </c>
      <c r="B1143" s="19" t="s">
        <v>622</v>
      </c>
      <c r="C1143" s="19" t="s">
        <v>27</v>
      </c>
      <c r="D1143" s="19" t="s">
        <v>28</v>
      </c>
      <c r="E1143" s="16">
        <v>73431</v>
      </c>
      <c r="F1143" s="16">
        <v>68290.83</v>
      </c>
      <c r="H1143" s="39">
        <f t="shared" si="28"/>
        <v>-5140.1699999999983</v>
      </c>
      <c r="I1143" s="41">
        <v>50183</v>
      </c>
      <c r="L1143">
        <v>47673</v>
      </c>
    </row>
    <row r="1144" spans="1:12" ht="16.5" x14ac:dyDescent="0.25">
      <c r="A1144" s="15" t="str">
        <f t="shared" si="27"/>
        <v>UNITCGM500</v>
      </c>
      <c r="B1144" s="19" t="s">
        <v>622</v>
      </c>
      <c r="C1144" s="19" t="s">
        <v>542</v>
      </c>
      <c r="D1144" s="19" t="s">
        <v>543</v>
      </c>
      <c r="E1144" s="16">
        <v>119066</v>
      </c>
      <c r="F1144" s="16">
        <v>110731.38</v>
      </c>
      <c r="H1144" s="39">
        <f t="shared" si="28"/>
        <v>-8334.6199999999953</v>
      </c>
      <c r="I1144" s="41">
        <v>46000</v>
      </c>
      <c r="L1144">
        <v>43700</v>
      </c>
    </row>
    <row r="1145" spans="1:12" ht="16.5" x14ac:dyDescent="0.25">
      <c r="A1145" s="15" t="str">
        <f t="shared" si="27"/>
        <v>UNITCN300</v>
      </c>
      <c r="B1145" s="19" t="s">
        <v>622</v>
      </c>
      <c r="C1145" s="19" t="s">
        <v>39</v>
      </c>
      <c r="D1145" s="19" t="s">
        <v>40</v>
      </c>
      <c r="E1145" s="16">
        <v>70950</v>
      </c>
      <c r="F1145" s="16">
        <v>65983.5</v>
      </c>
      <c r="H1145" s="39">
        <f t="shared" si="28"/>
        <v>-4966.5</v>
      </c>
      <c r="I1145" s="41">
        <v>55595</v>
      </c>
      <c r="L1145">
        <v>52815</v>
      </c>
    </row>
    <row r="1146" spans="1:12" ht="16.5" x14ac:dyDescent="0.25">
      <c r="A1146" s="15" t="str">
        <f t="shared" si="27"/>
        <v>UNITGHK300</v>
      </c>
      <c r="B1146" s="19" t="s">
        <v>622</v>
      </c>
      <c r="C1146" s="19" t="s">
        <v>553</v>
      </c>
      <c r="D1146" s="19" t="s">
        <v>554</v>
      </c>
      <c r="E1146" s="16">
        <v>70000</v>
      </c>
      <c r="F1146" s="16">
        <v>65100</v>
      </c>
      <c r="H1146" s="39">
        <f t="shared" si="28"/>
        <v>-4900</v>
      </c>
      <c r="I1146" s="41">
        <v>24549</v>
      </c>
      <c r="L1146">
        <v>22830.57</v>
      </c>
    </row>
    <row r="1147" spans="1:12" ht="16.5" x14ac:dyDescent="0.25">
      <c r="A1147" s="15" t="str">
        <f t="shared" si="27"/>
        <v>UNITGM500</v>
      </c>
      <c r="B1147" s="19" t="s">
        <v>622</v>
      </c>
      <c r="C1147" s="19" t="s">
        <v>30</v>
      </c>
      <c r="D1147" s="19" t="s">
        <v>31</v>
      </c>
      <c r="E1147" s="16">
        <v>111058</v>
      </c>
      <c r="F1147" s="16">
        <v>103283.94</v>
      </c>
      <c r="H1147" s="39">
        <f t="shared" si="28"/>
        <v>-7774.0599999999977</v>
      </c>
      <c r="I1147" s="41">
        <v>73431</v>
      </c>
      <c r="L1147">
        <v>68290.83</v>
      </c>
    </row>
    <row r="1148" spans="1:12" ht="16.5" x14ac:dyDescent="0.25">
      <c r="A1148" s="15" t="str">
        <f t="shared" si="27"/>
        <v>UNITGTLX250G</v>
      </c>
      <c r="B1148" s="19" t="s">
        <v>622</v>
      </c>
      <c r="C1148" s="19" t="s">
        <v>32</v>
      </c>
      <c r="D1148" s="19" t="s">
        <v>33</v>
      </c>
      <c r="E1148" s="16">
        <v>50182</v>
      </c>
      <c r="F1148" s="16">
        <v>46670.19</v>
      </c>
      <c r="H1148" s="39">
        <f t="shared" si="28"/>
        <v>-3511.8099999999977</v>
      </c>
      <c r="I1148" s="41">
        <v>119066</v>
      </c>
      <c r="L1148">
        <v>110731.38</v>
      </c>
    </row>
    <row r="1149" spans="1:12" ht="16.5" x14ac:dyDescent="0.25">
      <c r="A1149" s="15" t="str">
        <f t="shared" si="27"/>
        <v>UNITGXD500</v>
      </c>
      <c r="B1149" s="19" t="s">
        <v>622</v>
      </c>
      <c r="C1149" s="19" t="s">
        <v>52</v>
      </c>
      <c r="D1149" s="19" t="s">
        <v>53</v>
      </c>
      <c r="E1149" s="16">
        <v>111606</v>
      </c>
      <c r="F1149" s="16">
        <v>103793.58</v>
      </c>
      <c r="H1149" s="39">
        <f t="shared" si="28"/>
        <v>-7812.4199999999983</v>
      </c>
      <c r="I1149" s="41">
        <v>111058</v>
      </c>
      <c r="L1149">
        <v>103283.94</v>
      </c>
    </row>
    <row r="1150" spans="1:12" ht="16.5" x14ac:dyDescent="0.25">
      <c r="A1150" s="15" t="str">
        <f t="shared" si="27"/>
        <v>UNITMNH250</v>
      </c>
      <c r="B1150" s="19" t="s">
        <v>622</v>
      </c>
      <c r="C1150" s="19" t="s">
        <v>48</v>
      </c>
      <c r="D1150" s="19" t="s">
        <v>49</v>
      </c>
      <c r="E1150" s="16">
        <v>46000</v>
      </c>
      <c r="F1150" s="16">
        <v>42780</v>
      </c>
      <c r="H1150" s="39">
        <f t="shared" si="28"/>
        <v>-3220</v>
      </c>
      <c r="I1150" s="41">
        <v>111606</v>
      </c>
      <c r="L1150">
        <v>103793.58</v>
      </c>
    </row>
    <row r="1151" spans="1:12" ht="16.5" x14ac:dyDescent="0.25">
      <c r="A1151" s="15" t="str">
        <f t="shared" si="27"/>
        <v>UNITTH200</v>
      </c>
      <c r="B1151" s="19" t="s">
        <v>622</v>
      </c>
      <c r="C1151" s="19" t="s">
        <v>34</v>
      </c>
      <c r="D1151" s="19" t="s">
        <v>35</v>
      </c>
      <c r="E1151" s="16">
        <v>55595</v>
      </c>
      <c r="F1151" s="16">
        <v>51703.350000000006</v>
      </c>
      <c r="H1151" s="39">
        <f t="shared" si="28"/>
        <v>-3891.6499999999942</v>
      </c>
      <c r="I1151" s="41">
        <v>55595</v>
      </c>
      <c r="L1151">
        <v>51703.350000000006</v>
      </c>
    </row>
    <row r="1152" spans="1:12" ht="16.5" x14ac:dyDescent="0.25">
      <c r="A1152" s="15" t="str">
        <f t="shared" si="27"/>
        <v>VIETYCC300</v>
      </c>
      <c r="B1152" s="19" t="s">
        <v>624</v>
      </c>
      <c r="C1152" s="19" t="s">
        <v>37</v>
      </c>
      <c r="D1152" s="19" t="s">
        <v>38</v>
      </c>
      <c r="E1152" s="16">
        <v>74250</v>
      </c>
      <c r="F1152" s="16">
        <v>70538</v>
      </c>
      <c r="H1152" s="39">
        <f t="shared" si="28"/>
        <v>-3712</v>
      </c>
      <c r="I1152" s="41">
        <v>74250</v>
      </c>
      <c r="L1152">
        <v>74250</v>
      </c>
    </row>
    <row r="1153" spans="1:12" ht="16.5" x14ac:dyDescent="0.25">
      <c r="A1153" s="15" t="str">
        <f t="shared" si="27"/>
        <v>VIETYCGM300</v>
      </c>
      <c r="B1153" s="19" t="s">
        <v>624</v>
      </c>
      <c r="C1153" s="19" t="s">
        <v>27</v>
      </c>
      <c r="D1153" s="19" t="s">
        <v>28</v>
      </c>
      <c r="E1153" s="16">
        <v>73431</v>
      </c>
      <c r="F1153" s="16">
        <v>69759</v>
      </c>
      <c r="H1153" s="39">
        <f t="shared" si="28"/>
        <v>-3672</v>
      </c>
      <c r="I1153" s="41">
        <v>73431</v>
      </c>
      <c r="L1153">
        <v>73431</v>
      </c>
    </row>
    <row r="1154" spans="1:12" ht="16.5" x14ac:dyDescent="0.25">
      <c r="A1154" s="15" t="str">
        <f t="shared" si="27"/>
        <v>VIETYGHK300</v>
      </c>
      <c r="B1154" s="19" t="s">
        <v>624</v>
      </c>
      <c r="C1154" s="19" t="s">
        <v>553</v>
      </c>
      <c r="D1154" s="19" t="s">
        <v>554</v>
      </c>
      <c r="E1154" s="16">
        <v>70000</v>
      </c>
      <c r="F1154" s="16">
        <v>66500</v>
      </c>
      <c r="H1154" s="39">
        <f t="shared" si="28"/>
        <v>-3500</v>
      </c>
      <c r="I1154" s="41">
        <v>111058</v>
      </c>
      <c r="L1154">
        <v>111058</v>
      </c>
    </row>
    <row r="1155" spans="1:12" ht="16.5" x14ac:dyDescent="0.25">
      <c r="A1155" s="15" t="str">
        <f t="shared" si="27"/>
        <v>VIETYGM500</v>
      </c>
      <c r="B1155" s="19" t="s">
        <v>624</v>
      </c>
      <c r="C1155" s="19" t="s">
        <v>30</v>
      </c>
      <c r="D1155" s="19" t="s">
        <v>31</v>
      </c>
      <c r="E1155" s="16">
        <v>111058</v>
      </c>
      <c r="F1155" s="16">
        <v>105505</v>
      </c>
      <c r="H1155" s="39">
        <f t="shared" si="28"/>
        <v>-5553</v>
      </c>
      <c r="I1155" s="41">
        <v>50183</v>
      </c>
      <c r="L1155">
        <v>50183</v>
      </c>
    </row>
    <row r="1156" spans="1:12" ht="16.5" x14ac:dyDescent="0.25">
      <c r="A1156" s="15" t="str">
        <f t="shared" si="27"/>
        <v>VIETYGTLX250G</v>
      </c>
      <c r="B1156" s="19" t="s">
        <v>624</v>
      </c>
      <c r="C1156" s="19" t="s">
        <v>32</v>
      </c>
      <c r="D1156" s="19" t="s">
        <v>33</v>
      </c>
      <c r="E1156" s="16">
        <v>50182</v>
      </c>
      <c r="F1156" s="16">
        <v>47673</v>
      </c>
      <c r="H1156" s="39">
        <f t="shared" si="28"/>
        <v>-2509</v>
      </c>
      <c r="I1156" s="41">
        <v>46000</v>
      </c>
      <c r="L1156">
        <v>46000</v>
      </c>
    </row>
    <row r="1157" spans="1:12" ht="16.5" x14ac:dyDescent="0.25">
      <c r="A1157" s="15" t="str">
        <f t="shared" si="27"/>
        <v>VIETYMNH250</v>
      </c>
      <c r="B1157" s="19" t="s">
        <v>624</v>
      </c>
      <c r="C1157" s="19" t="s">
        <v>48</v>
      </c>
      <c r="D1157" s="19" t="s">
        <v>49</v>
      </c>
      <c r="E1157" s="16">
        <v>46000</v>
      </c>
      <c r="F1157" s="16">
        <v>43700</v>
      </c>
      <c r="H1157" s="39">
        <f t="shared" si="28"/>
        <v>-2300</v>
      </c>
      <c r="I1157" s="41">
        <v>55595</v>
      </c>
      <c r="L1157">
        <v>55595</v>
      </c>
    </row>
    <row r="1158" spans="1:12" ht="16.5" x14ac:dyDescent="0.25">
      <c r="A1158" s="15" t="str">
        <f t="shared" si="27"/>
        <v>VIETYTH200</v>
      </c>
      <c r="B1158" s="19" t="s">
        <v>624</v>
      </c>
      <c r="C1158" s="19" t="s">
        <v>34</v>
      </c>
      <c r="D1158" s="19" t="s">
        <v>35</v>
      </c>
      <c r="E1158" s="16">
        <v>55595</v>
      </c>
      <c r="F1158" s="16">
        <v>52815</v>
      </c>
      <c r="H1158" s="39">
        <f t="shared" si="28"/>
        <v>-2780</v>
      </c>
      <c r="I1158" s="41">
        <v>70950</v>
      </c>
      <c r="L1158">
        <v>70950</v>
      </c>
    </row>
    <row r="1159" spans="1:12" ht="16.5" x14ac:dyDescent="0.25">
      <c r="A1159" s="15" t="str">
        <f t="shared" si="27"/>
        <v>VITALMARTCGM100</v>
      </c>
      <c r="B1159" s="19" t="s">
        <v>626</v>
      </c>
      <c r="C1159" s="19" t="s">
        <v>551</v>
      </c>
      <c r="D1159" s="19" t="s">
        <v>552</v>
      </c>
      <c r="E1159" s="16">
        <v>24549</v>
      </c>
      <c r="F1159" s="16">
        <v>22830.57</v>
      </c>
      <c r="H1159" s="39">
        <f t="shared" si="28"/>
        <v>-1718.4300000000003</v>
      </c>
      <c r="I1159" s="41">
        <v>49500</v>
      </c>
      <c r="L1159">
        <v>49500</v>
      </c>
    </row>
    <row r="1160" spans="1:12" ht="16.5" x14ac:dyDescent="0.25">
      <c r="A1160" s="15" t="str">
        <f t="shared" ref="A1160:A1200" si="29">B1160&amp;C1160</f>
        <v>VITALMARTCGM300</v>
      </c>
      <c r="B1160" s="19" t="s">
        <v>626</v>
      </c>
      <c r="C1160" s="19" t="s">
        <v>27</v>
      </c>
      <c r="D1160" s="19" t="s">
        <v>28</v>
      </c>
      <c r="E1160" s="16">
        <v>73431</v>
      </c>
      <c r="F1160" s="16">
        <v>68290.83</v>
      </c>
      <c r="H1160" s="39">
        <f t="shared" ref="H1160:H1188" si="30">F1160-E1160</f>
        <v>-5140.1699999999983</v>
      </c>
      <c r="I1160" s="41">
        <v>77091</v>
      </c>
      <c r="L1160">
        <v>77091</v>
      </c>
    </row>
    <row r="1161" spans="1:12" ht="16.5" x14ac:dyDescent="0.25">
      <c r="A1161" s="15" t="str">
        <f t="shared" si="29"/>
        <v>VITALMARTCGM500</v>
      </c>
      <c r="B1161" s="19" t="s">
        <v>626</v>
      </c>
      <c r="C1161" s="19" t="s">
        <v>542</v>
      </c>
      <c r="D1161" s="19" t="s">
        <v>543</v>
      </c>
      <c r="E1161" s="16">
        <v>119066</v>
      </c>
      <c r="F1161" s="16">
        <v>110731.38</v>
      </c>
      <c r="H1161" s="39">
        <f t="shared" si="30"/>
        <v>-8334.6199999999953</v>
      </c>
      <c r="I1161" s="41">
        <v>50400</v>
      </c>
      <c r="L1161">
        <v>50400</v>
      </c>
    </row>
    <row r="1162" spans="1:12" ht="16.5" x14ac:dyDescent="0.25">
      <c r="A1162" s="15" t="str">
        <f t="shared" si="29"/>
        <v>VITALMARTGM500</v>
      </c>
      <c r="B1162" s="19" t="s">
        <v>626</v>
      </c>
      <c r="C1162" s="19" t="s">
        <v>30</v>
      </c>
      <c r="D1162" s="19" t="s">
        <v>31</v>
      </c>
      <c r="E1162" s="16">
        <v>111058</v>
      </c>
      <c r="F1162" s="16">
        <v>103283.94</v>
      </c>
      <c r="H1162" s="39">
        <f t="shared" si="30"/>
        <v>-7774.0599999999977</v>
      </c>
      <c r="I1162" s="41">
        <v>81591</v>
      </c>
      <c r="L1162">
        <v>81591</v>
      </c>
    </row>
    <row r="1163" spans="1:12" ht="16.5" x14ac:dyDescent="0.25">
      <c r="A1163" s="15" t="str">
        <f t="shared" si="29"/>
        <v>VITALMARTGXD500</v>
      </c>
      <c r="B1163" s="19" t="s">
        <v>626</v>
      </c>
      <c r="C1163" s="19" t="s">
        <v>52</v>
      </c>
      <c r="D1163" s="19" t="s">
        <v>53</v>
      </c>
      <c r="E1163" s="16">
        <v>111606</v>
      </c>
      <c r="F1163" s="16">
        <v>103793.58</v>
      </c>
      <c r="H1163" s="39">
        <f t="shared" si="30"/>
        <v>-7812.4199999999983</v>
      </c>
      <c r="I1163" s="41">
        <v>111606</v>
      </c>
      <c r="L1163">
        <v>111606</v>
      </c>
    </row>
    <row r="1164" spans="1:12" ht="16.5" x14ac:dyDescent="0.25">
      <c r="A1164" s="15" t="str">
        <f t="shared" si="29"/>
        <v>VITALMARTTH200</v>
      </c>
      <c r="B1164" s="19" t="s">
        <v>626</v>
      </c>
      <c r="C1164" s="19" t="s">
        <v>34</v>
      </c>
      <c r="D1164" s="19" t="s">
        <v>35</v>
      </c>
      <c r="E1164" s="16">
        <v>55595</v>
      </c>
      <c r="F1164" s="16">
        <v>51703.350000000006</v>
      </c>
      <c r="H1164" s="39">
        <f t="shared" si="30"/>
        <v>-3891.6499999999942</v>
      </c>
      <c r="I1164" s="41">
        <v>74250</v>
      </c>
      <c r="L1164">
        <v>74250</v>
      </c>
    </row>
    <row r="1165" spans="1:12" ht="16.5" x14ac:dyDescent="0.25">
      <c r="A1165" s="15" t="str">
        <f t="shared" si="29"/>
        <v>VNPOSTCC300</v>
      </c>
      <c r="B1165" s="19" t="s">
        <v>628</v>
      </c>
      <c r="C1165" s="19" t="s">
        <v>37</v>
      </c>
      <c r="D1165" s="19" t="s">
        <v>38</v>
      </c>
      <c r="E1165" s="16">
        <v>74250</v>
      </c>
      <c r="F1165" s="16">
        <v>74250</v>
      </c>
      <c r="H1165" s="39">
        <f t="shared" si="30"/>
        <v>0</v>
      </c>
      <c r="I1165" s="41">
        <v>73431</v>
      </c>
      <c r="L1165">
        <v>73431</v>
      </c>
    </row>
    <row r="1166" spans="1:12" ht="16.5" x14ac:dyDescent="0.25">
      <c r="A1166" s="15" t="str">
        <f t="shared" si="29"/>
        <v>VNPOSTCGM300</v>
      </c>
      <c r="B1166" s="19" t="s">
        <v>628</v>
      </c>
      <c r="C1166" s="19" t="s">
        <v>27</v>
      </c>
      <c r="D1166" s="19" t="s">
        <v>28</v>
      </c>
      <c r="E1166" s="16">
        <v>73431</v>
      </c>
      <c r="F1166" s="16">
        <v>73431</v>
      </c>
      <c r="H1166" s="39">
        <f t="shared" si="30"/>
        <v>0</v>
      </c>
      <c r="I1166" s="41">
        <v>70950</v>
      </c>
      <c r="L1166">
        <v>70950</v>
      </c>
    </row>
    <row r="1167" spans="1:12" ht="16.5" x14ac:dyDescent="0.25">
      <c r="A1167" s="15" t="str">
        <f t="shared" si="29"/>
        <v>VNPOSTGM500</v>
      </c>
      <c r="B1167" s="19" t="s">
        <v>628</v>
      </c>
      <c r="C1167" s="19" t="s">
        <v>30</v>
      </c>
      <c r="D1167" s="19" t="s">
        <v>31</v>
      </c>
      <c r="E1167" s="16">
        <v>111058</v>
      </c>
      <c r="F1167" s="16">
        <v>111058</v>
      </c>
      <c r="H1167" s="39">
        <f t="shared" si="30"/>
        <v>0</v>
      </c>
      <c r="I1167" s="41">
        <v>59400</v>
      </c>
      <c r="L1167">
        <v>59400</v>
      </c>
    </row>
    <row r="1168" spans="1:12" ht="16.5" x14ac:dyDescent="0.25">
      <c r="A1168" s="15" t="str">
        <f t="shared" si="29"/>
        <v>VNPOSTGTLX250G</v>
      </c>
      <c r="B1168" s="19" t="s">
        <v>628</v>
      </c>
      <c r="C1168" s="19" t="s">
        <v>32</v>
      </c>
      <c r="D1168" s="19" t="s">
        <v>33</v>
      </c>
      <c r="E1168" s="16">
        <v>50182</v>
      </c>
      <c r="F1168" s="16">
        <v>50182</v>
      </c>
      <c r="H1168" s="39">
        <f t="shared" si="30"/>
        <v>0</v>
      </c>
      <c r="I1168" s="41">
        <v>111058</v>
      </c>
      <c r="L1168">
        <v>111058</v>
      </c>
    </row>
    <row r="1169" spans="1:12" ht="16.5" x14ac:dyDescent="0.25">
      <c r="A1169" s="15" t="str">
        <f t="shared" si="29"/>
        <v>VNPOSTMNH250</v>
      </c>
      <c r="B1169" s="19" t="s">
        <v>628</v>
      </c>
      <c r="C1169" s="19" t="s">
        <v>48</v>
      </c>
      <c r="D1169" s="19" t="s">
        <v>49</v>
      </c>
      <c r="E1169" s="16">
        <v>46000</v>
      </c>
      <c r="F1169" s="16">
        <v>46000</v>
      </c>
      <c r="H1169" s="39">
        <f t="shared" si="30"/>
        <v>0</v>
      </c>
      <c r="I1169" s="41">
        <v>61050</v>
      </c>
      <c r="L1169">
        <v>61050</v>
      </c>
    </row>
    <row r="1170" spans="1:12" ht="16.5" x14ac:dyDescent="0.25">
      <c r="A1170" s="15" t="str">
        <f t="shared" si="29"/>
        <v>VNPOSTTH200</v>
      </c>
      <c r="B1170" s="19" t="s">
        <v>628</v>
      </c>
      <c r="C1170" s="19" t="s">
        <v>34</v>
      </c>
      <c r="D1170" s="19" t="s">
        <v>35</v>
      </c>
      <c r="E1170" s="16">
        <v>55595</v>
      </c>
      <c r="F1170" s="16">
        <v>55595</v>
      </c>
      <c r="H1170" s="39">
        <f t="shared" si="30"/>
        <v>0</v>
      </c>
      <c r="I1170" s="41">
        <v>50183</v>
      </c>
      <c r="L1170">
        <v>50183</v>
      </c>
    </row>
    <row r="1171" spans="1:12" ht="16.5" x14ac:dyDescent="0.25">
      <c r="A1171" s="15" t="str">
        <f t="shared" si="29"/>
        <v>VNPOSTCN300</v>
      </c>
      <c r="B1171" s="19" t="s">
        <v>628</v>
      </c>
      <c r="C1171" s="19" t="s">
        <v>39</v>
      </c>
      <c r="D1171" s="19" t="s">
        <v>40</v>
      </c>
      <c r="E1171" s="16">
        <v>70950</v>
      </c>
      <c r="F1171" s="16">
        <v>70950</v>
      </c>
      <c r="H1171" s="39">
        <f t="shared" si="30"/>
        <v>0</v>
      </c>
      <c r="I1171" s="41">
        <v>111606</v>
      </c>
      <c r="L1171">
        <v>111606</v>
      </c>
    </row>
    <row r="1172" spans="1:12" ht="16.5" x14ac:dyDescent="0.25">
      <c r="A1172" s="15" t="str">
        <f t="shared" si="29"/>
        <v>VNPOSTGL250</v>
      </c>
      <c r="B1172" s="19" t="s">
        <v>628</v>
      </c>
      <c r="C1172" s="19" t="s">
        <v>44</v>
      </c>
      <c r="D1172" s="19" t="s">
        <v>45</v>
      </c>
      <c r="E1172" s="16">
        <v>49500</v>
      </c>
      <c r="F1172" s="16">
        <v>49500</v>
      </c>
      <c r="H1172" s="39">
        <f t="shared" si="30"/>
        <v>0</v>
      </c>
      <c r="I1172" s="41">
        <v>46000</v>
      </c>
      <c r="L1172">
        <v>46000</v>
      </c>
    </row>
    <row r="1173" spans="1:12" ht="16.5" x14ac:dyDescent="0.25">
      <c r="A1173" s="15" t="str">
        <f t="shared" si="29"/>
        <v>VNPOSTGL500KT</v>
      </c>
      <c r="B1173" s="19" t="s">
        <v>628</v>
      </c>
      <c r="C1173" s="19" t="s">
        <v>544</v>
      </c>
      <c r="D1173" s="19" t="s">
        <v>545</v>
      </c>
      <c r="E1173" s="16">
        <v>77091</v>
      </c>
      <c r="F1173" s="16">
        <v>77091</v>
      </c>
      <c r="H1173" s="39">
        <f t="shared" si="30"/>
        <v>0</v>
      </c>
      <c r="I1173" s="41">
        <v>55595</v>
      </c>
      <c r="L1173">
        <v>55595</v>
      </c>
    </row>
    <row r="1174" spans="1:12" ht="16.5" x14ac:dyDescent="0.25">
      <c r="A1174" s="15" t="str">
        <f t="shared" si="29"/>
        <v>VNPOSTGSG250</v>
      </c>
      <c r="B1174" s="19" t="s">
        <v>628</v>
      </c>
      <c r="C1174" s="19" t="s">
        <v>46</v>
      </c>
      <c r="D1174" s="19" t="s">
        <v>47</v>
      </c>
      <c r="E1174" s="16">
        <v>50400</v>
      </c>
      <c r="F1174" s="16">
        <v>50400</v>
      </c>
      <c r="H1174" s="39">
        <f t="shared" si="30"/>
        <v>0</v>
      </c>
      <c r="I1174" s="41">
        <v>77091</v>
      </c>
      <c r="L1174">
        <v>77091</v>
      </c>
    </row>
    <row r="1175" spans="1:12" ht="16.5" x14ac:dyDescent="0.25">
      <c r="A1175" s="15" t="str">
        <f t="shared" si="29"/>
        <v>VNPOSTGTNH500</v>
      </c>
      <c r="B1175" s="19" t="s">
        <v>628</v>
      </c>
      <c r="C1175" s="19" t="s">
        <v>546</v>
      </c>
      <c r="D1175" s="19" t="s">
        <v>547</v>
      </c>
      <c r="E1175" s="16">
        <v>81591</v>
      </c>
      <c r="F1175" s="16">
        <v>81591</v>
      </c>
      <c r="H1175" s="39">
        <f t="shared" si="30"/>
        <v>0</v>
      </c>
      <c r="I1175" s="41">
        <v>81591</v>
      </c>
      <c r="L1175">
        <v>81591</v>
      </c>
    </row>
    <row r="1176" spans="1:12" ht="16.5" x14ac:dyDescent="0.25">
      <c r="A1176" s="15" t="str">
        <f t="shared" si="29"/>
        <v>VNPOSTGXD500</v>
      </c>
      <c r="B1176" s="19" t="s">
        <v>628</v>
      </c>
      <c r="C1176" s="19" t="s">
        <v>52</v>
      </c>
      <c r="D1176" s="19" t="s">
        <v>53</v>
      </c>
      <c r="E1176" s="16">
        <v>111606</v>
      </c>
      <c r="F1176" s="16">
        <v>111606</v>
      </c>
      <c r="H1176" s="39">
        <f t="shared" si="30"/>
        <v>0</v>
      </c>
      <c r="I1176" s="41">
        <v>111606</v>
      </c>
      <c r="L1176">
        <v>111606</v>
      </c>
    </row>
    <row r="1177" spans="1:12" ht="16.5" x14ac:dyDescent="0.25">
      <c r="A1177" s="15" t="str">
        <f t="shared" si="29"/>
        <v>WINCC300</v>
      </c>
      <c r="B1177" s="19" t="s">
        <v>630</v>
      </c>
      <c r="C1177" s="19" t="s">
        <v>37</v>
      </c>
      <c r="D1177" s="19" t="s">
        <v>38</v>
      </c>
      <c r="E1177" s="16">
        <v>74250</v>
      </c>
      <c r="F1177" s="16">
        <v>74250</v>
      </c>
      <c r="H1177" s="39">
        <f t="shared" si="30"/>
        <v>0</v>
      </c>
      <c r="I1177" s="41">
        <v>74250</v>
      </c>
      <c r="L1177">
        <v>74250</v>
      </c>
    </row>
    <row r="1178" spans="1:12" ht="16.5" x14ac:dyDescent="0.25">
      <c r="A1178" s="15" t="str">
        <f t="shared" si="29"/>
        <v>WINCGM300</v>
      </c>
      <c r="B1178" s="19" t="s">
        <v>630</v>
      </c>
      <c r="C1178" s="19" t="s">
        <v>27</v>
      </c>
      <c r="D1178" s="19" t="s">
        <v>28</v>
      </c>
      <c r="E1178" s="16">
        <v>73431</v>
      </c>
      <c r="F1178" s="16">
        <v>73431</v>
      </c>
      <c r="H1178" s="39">
        <f t="shared" si="30"/>
        <v>0</v>
      </c>
      <c r="I1178" s="41">
        <v>73431</v>
      </c>
      <c r="L1178">
        <v>73431</v>
      </c>
    </row>
    <row r="1179" spans="1:12" ht="16.5" x14ac:dyDescent="0.25">
      <c r="A1179" s="15" t="str">
        <f t="shared" si="29"/>
        <v>WINCN300</v>
      </c>
      <c r="B1179" s="19" t="s">
        <v>630</v>
      </c>
      <c r="C1179" s="19" t="s">
        <v>39</v>
      </c>
      <c r="D1179" s="19" t="s">
        <v>40</v>
      </c>
      <c r="E1179" s="16">
        <v>70950</v>
      </c>
      <c r="F1179" s="16">
        <v>70950</v>
      </c>
      <c r="H1179" s="39">
        <f t="shared" si="30"/>
        <v>0</v>
      </c>
      <c r="I1179" s="41">
        <v>70950</v>
      </c>
      <c r="L1179">
        <v>70950</v>
      </c>
    </row>
    <row r="1180" spans="1:12" ht="16.5" x14ac:dyDescent="0.25">
      <c r="A1180" s="15" t="str">
        <f t="shared" si="29"/>
        <v>WINGL250</v>
      </c>
      <c r="B1180" s="19" t="s">
        <v>630</v>
      </c>
      <c r="C1180" s="19" t="s">
        <v>44</v>
      </c>
      <c r="D1180" s="19" t="s">
        <v>45</v>
      </c>
      <c r="E1180" s="16">
        <v>59400</v>
      </c>
      <c r="F1180" s="16">
        <v>59400</v>
      </c>
      <c r="H1180" s="39">
        <f t="shared" si="30"/>
        <v>0</v>
      </c>
      <c r="I1180" s="41">
        <v>59400</v>
      </c>
      <c r="L1180">
        <v>59400</v>
      </c>
    </row>
    <row r="1181" spans="1:12" ht="16.5" x14ac:dyDescent="0.25">
      <c r="A1181" s="15" t="str">
        <f t="shared" si="29"/>
        <v>WINGM500</v>
      </c>
      <c r="B1181" s="19" t="s">
        <v>630</v>
      </c>
      <c r="C1181" s="19" t="s">
        <v>30</v>
      </c>
      <c r="D1181" s="19" t="s">
        <v>31</v>
      </c>
      <c r="E1181" s="16">
        <v>116611</v>
      </c>
      <c r="F1181" s="16">
        <v>116611</v>
      </c>
      <c r="H1181" s="39">
        <f t="shared" si="30"/>
        <v>0</v>
      </c>
      <c r="I1181" s="41">
        <v>116611</v>
      </c>
      <c r="L1181">
        <v>116611</v>
      </c>
    </row>
    <row r="1182" spans="1:12" ht="16.5" x14ac:dyDescent="0.25">
      <c r="A1182" s="15" t="str">
        <f t="shared" si="29"/>
        <v>WINGSG250</v>
      </c>
      <c r="B1182" s="19" t="s">
        <v>630</v>
      </c>
      <c r="C1182" s="19" t="s">
        <v>46</v>
      </c>
      <c r="D1182" s="19" t="s">
        <v>47</v>
      </c>
      <c r="E1182" s="16">
        <v>61050</v>
      </c>
      <c r="F1182" s="16">
        <v>61050</v>
      </c>
      <c r="H1182" s="39">
        <f t="shared" si="30"/>
        <v>0</v>
      </c>
      <c r="I1182" s="41">
        <v>61050</v>
      </c>
      <c r="L1182">
        <v>61050</v>
      </c>
    </row>
    <row r="1183" spans="1:12" ht="16.5" x14ac:dyDescent="0.25">
      <c r="A1183" s="15" t="str">
        <f t="shared" si="29"/>
        <v>WINGTLX250G</v>
      </c>
      <c r="B1183" s="19" t="s">
        <v>630</v>
      </c>
      <c r="C1183" s="19" t="s">
        <v>32</v>
      </c>
      <c r="D1183" s="19" t="s">
        <v>33</v>
      </c>
      <c r="E1183" s="16">
        <v>50182</v>
      </c>
      <c r="F1183" s="16">
        <v>50182</v>
      </c>
      <c r="H1183" s="39">
        <f t="shared" si="30"/>
        <v>0</v>
      </c>
      <c r="I1183" s="41">
        <v>50183</v>
      </c>
      <c r="L1183">
        <v>50183</v>
      </c>
    </row>
    <row r="1184" spans="1:12" ht="16.5" x14ac:dyDescent="0.25">
      <c r="A1184" s="15" t="str">
        <f t="shared" si="29"/>
        <v>WINGXD500</v>
      </c>
      <c r="B1184" s="19" t="s">
        <v>630</v>
      </c>
      <c r="C1184" s="19" t="s">
        <v>52</v>
      </c>
      <c r="D1184" s="19" t="s">
        <v>53</v>
      </c>
      <c r="E1184" s="16">
        <v>111606</v>
      </c>
      <c r="F1184" s="16">
        <v>111606</v>
      </c>
      <c r="H1184" s="39">
        <f t="shared" si="30"/>
        <v>0</v>
      </c>
      <c r="I1184" s="41">
        <v>111606</v>
      </c>
      <c r="L1184">
        <v>111606</v>
      </c>
    </row>
    <row r="1185" spans="1:12" ht="16.5" x14ac:dyDescent="0.25">
      <c r="A1185" s="15" t="str">
        <f t="shared" si="29"/>
        <v>WINMNH250</v>
      </c>
      <c r="B1185" s="19" t="s">
        <v>630</v>
      </c>
      <c r="C1185" s="19" t="s">
        <v>48</v>
      </c>
      <c r="D1185" s="19" t="s">
        <v>49</v>
      </c>
      <c r="E1185" s="16">
        <v>46000</v>
      </c>
      <c r="F1185" s="16">
        <v>46000</v>
      </c>
      <c r="H1185" s="39">
        <f t="shared" si="30"/>
        <v>0</v>
      </c>
      <c r="I1185" s="41">
        <v>46000</v>
      </c>
      <c r="L1185">
        <v>46000</v>
      </c>
    </row>
    <row r="1186" spans="1:12" ht="16.5" x14ac:dyDescent="0.25">
      <c r="A1186" s="15" t="str">
        <f t="shared" si="29"/>
        <v>WINTH200</v>
      </c>
      <c r="B1186" s="19" t="s">
        <v>630</v>
      </c>
      <c r="C1186" s="19" t="s">
        <v>34</v>
      </c>
      <c r="D1186" s="19" t="s">
        <v>35</v>
      </c>
      <c r="E1186" s="16">
        <v>55595</v>
      </c>
      <c r="F1186" s="16">
        <v>55595</v>
      </c>
      <c r="H1186" s="39">
        <f t="shared" si="30"/>
        <v>0</v>
      </c>
      <c r="I1186" s="41">
        <v>55595</v>
      </c>
      <c r="L1186">
        <v>55595</v>
      </c>
    </row>
    <row r="1187" spans="1:12" ht="16.5" x14ac:dyDescent="0.25">
      <c r="A1187" s="15" t="str">
        <f t="shared" si="29"/>
        <v>WINGL500KT</v>
      </c>
      <c r="B1187" s="19" t="s">
        <v>630</v>
      </c>
      <c r="C1187" s="19" t="s">
        <v>544</v>
      </c>
      <c r="D1187" s="19" t="s">
        <v>545</v>
      </c>
      <c r="E1187" s="16">
        <v>77091</v>
      </c>
      <c r="F1187" s="16">
        <v>77091</v>
      </c>
      <c r="H1187" s="39">
        <f t="shared" si="30"/>
        <v>0</v>
      </c>
      <c r="I1187" s="41">
        <v>77091</v>
      </c>
      <c r="L1187">
        <v>77091</v>
      </c>
    </row>
    <row r="1188" spans="1:12" ht="16.5" x14ac:dyDescent="0.25">
      <c r="A1188" s="15" t="str">
        <f t="shared" si="29"/>
        <v>WINGTNH500</v>
      </c>
      <c r="B1188" s="19" t="s">
        <v>630</v>
      </c>
      <c r="C1188" s="19" t="s">
        <v>546</v>
      </c>
      <c r="D1188" s="19" t="s">
        <v>547</v>
      </c>
      <c r="E1188" s="16">
        <v>81591</v>
      </c>
      <c r="F1188" s="16">
        <v>81591</v>
      </c>
      <c r="H1188" s="39">
        <f t="shared" si="30"/>
        <v>0</v>
      </c>
      <c r="I1188" s="41">
        <v>81591</v>
      </c>
      <c r="L1188">
        <v>81591</v>
      </c>
    </row>
    <row r="1189" spans="1:12" ht="16.5" x14ac:dyDescent="0.25">
      <c r="A1189" s="15" t="str">
        <f t="shared" si="29"/>
        <v>SOIGM500</v>
      </c>
      <c r="B1189" s="19" t="s">
        <v>7639</v>
      </c>
      <c r="C1189" s="19" t="s">
        <v>30</v>
      </c>
      <c r="D1189" s="19" t="s">
        <v>31</v>
      </c>
      <c r="E1189" s="16">
        <v>116611</v>
      </c>
      <c r="F1189" s="16">
        <v>110780</v>
      </c>
    </row>
    <row r="1190" spans="1:12" ht="16.5" x14ac:dyDescent="0.25">
      <c r="A1190" s="15" t="str">
        <f t="shared" si="29"/>
        <v>SOIGXD500</v>
      </c>
      <c r="B1190" s="19" t="s">
        <v>7639</v>
      </c>
      <c r="C1190" s="19" t="s">
        <v>52</v>
      </c>
      <c r="D1190" s="19" t="s">
        <v>53</v>
      </c>
      <c r="E1190" s="16">
        <v>111606</v>
      </c>
      <c r="F1190" s="16">
        <v>106026</v>
      </c>
    </row>
    <row r="1191" spans="1:12" ht="16.5" x14ac:dyDescent="0.25">
      <c r="A1191" s="15" t="str">
        <f t="shared" si="29"/>
        <v>SOICGM300</v>
      </c>
      <c r="B1191" s="19" t="s">
        <v>7639</v>
      </c>
      <c r="C1191" s="19" t="s">
        <v>27</v>
      </c>
      <c r="D1191" s="19" t="s">
        <v>28</v>
      </c>
      <c r="E1191" s="16">
        <v>73431</v>
      </c>
      <c r="F1191" s="16">
        <v>69759</v>
      </c>
    </row>
    <row r="1192" spans="1:12" ht="16.5" x14ac:dyDescent="0.25">
      <c r="A1192" s="15" t="str">
        <f t="shared" si="29"/>
        <v>SOIGTLX250G</v>
      </c>
      <c r="B1192" s="19" t="s">
        <v>7639</v>
      </c>
      <c r="C1192" s="19" t="s">
        <v>32</v>
      </c>
      <c r="D1192" s="19" t="s">
        <v>33</v>
      </c>
      <c r="E1192" s="16">
        <v>50182</v>
      </c>
      <c r="F1192" s="16">
        <v>47672</v>
      </c>
    </row>
    <row r="1193" spans="1:12" ht="16.5" x14ac:dyDescent="0.25">
      <c r="A1193" s="15" t="str">
        <f t="shared" si="29"/>
        <v>DAILYCGM300</v>
      </c>
      <c r="B1193" s="137" t="s">
        <v>3277</v>
      </c>
      <c r="C1193" s="134" t="s">
        <v>27</v>
      </c>
      <c r="D1193" s="134" t="s">
        <v>28</v>
      </c>
      <c r="E1193" s="16">
        <v>73431</v>
      </c>
      <c r="F1193" s="16">
        <f t="shared" ref="F1193:F1200" si="31">E1193*95%</f>
        <v>69759.45</v>
      </c>
    </row>
    <row r="1194" spans="1:12" ht="16.5" x14ac:dyDescent="0.25">
      <c r="A1194" s="15" t="str">
        <f t="shared" si="29"/>
        <v>DAILYCGM100</v>
      </c>
      <c r="B1194" s="137" t="s">
        <v>3277</v>
      </c>
      <c r="C1194" s="134" t="s">
        <v>551</v>
      </c>
      <c r="D1194" s="134" t="s">
        <v>552</v>
      </c>
      <c r="E1194" s="16">
        <v>24549</v>
      </c>
      <c r="F1194" s="16">
        <f t="shared" si="31"/>
        <v>23321.55</v>
      </c>
    </row>
    <row r="1195" spans="1:12" ht="16.5" x14ac:dyDescent="0.25">
      <c r="A1195" s="15" t="str">
        <f t="shared" si="29"/>
        <v>DAILYGTLX250G</v>
      </c>
      <c r="B1195" s="137" t="s">
        <v>3277</v>
      </c>
      <c r="C1195" s="134" t="s">
        <v>32</v>
      </c>
      <c r="D1195" s="134" t="s">
        <v>33</v>
      </c>
      <c r="E1195" s="16">
        <v>50182</v>
      </c>
      <c r="F1195" s="16">
        <f t="shared" si="31"/>
        <v>47672.899999999994</v>
      </c>
    </row>
    <row r="1196" spans="1:12" ht="16.5" x14ac:dyDescent="0.25">
      <c r="A1196" s="15" t="str">
        <f t="shared" si="29"/>
        <v>DAILYTH200</v>
      </c>
      <c r="B1196" s="137" t="s">
        <v>3277</v>
      </c>
      <c r="C1196" s="134" t="s">
        <v>34</v>
      </c>
      <c r="D1196" s="134" t="s">
        <v>35</v>
      </c>
      <c r="E1196" s="16">
        <v>55595</v>
      </c>
      <c r="F1196" s="16">
        <f t="shared" si="31"/>
        <v>52815.25</v>
      </c>
    </row>
    <row r="1197" spans="1:12" ht="16.5" x14ac:dyDescent="0.25">
      <c r="A1197" s="15" t="str">
        <f t="shared" si="29"/>
        <v>DAILYCC300</v>
      </c>
      <c r="B1197" s="137" t="s">
        <v>3277</v>
      </c>
      <c r="C1197" s="134" t="s">
        <v>37</v>
      </c>
      <c r="D1197" s="134" t="s">
        <v>38</v>
      </c>
      <c r="E1197" s="16">
        <v>74250</v>
      </c>
      <c r="F1197" s="16">
        <f t="shared" si="31"/>
        <v>70537.5</v>
      </c>
    </row>
    <row r="1198" spans="1:12" ht="16.5" x14ac:dyDescent="0.25">
      <c r="A1198" s="15" t="str">
        <f t="shared" si="29"/>
        <v>DAILYMNH250</v>
      </c>
      <c r="B1198" s="137" t="s">
        <v>3277</v>
      </c>
      <c r="C1198" s="134" t="s">
        <v>48</v>
      </c>
      <c r="D1198" s="134" t="s">
        <v>49</v>
      </c>
      <c r="E1198" s="16">
        <v>46000</v>
      </c>
      <c r="F1198" s="16">
        <f t="shared" si="31"/>
        <v>43700</v>
      </c>
    </row>
    <row r="1199" spans="1:12" ht="16.5" x14ac:dyDescent="0.25">
      <c r="A1199" s="15" t="str">
        <f t="shared" si="29"/>
        <v>DAILYCGST150</v>
      </c>
      <c r="B1199" s="137" t="s">
        <v>3277</v>
      </c>
      <c r="C1199" s="134" t="s">
        <v>563</v>
      </c>
      <c r="D1199" s="134" t="s">
        <v>564</v>
      </c>
      <c r="E1199" s="16">
        <v>22500</v>
      </c>
      <c r="F1199" s="16">
        <f t="shared" si="31"/>
        <v>21375</v>
      </c>
    </row>
    <row r="1200" spans="1:12" ht="16.5" x14ac:dyDescent="0.25">
      <c r="A1200" s="15" t="str">
        <f t="shared" si="29"/>
        <v>DAILYGM500</v>
      </c>
      <c r="B1200" s="137" t="s">
        <v>3277</v>
      </c>
      <c r="C1200" s="136" t="s">
        <v>30</v>
      </c>
      <c r="D1200" s="136" t="s">
        <v>31</v>
      </c>
      <c r="E1200" s="135">
        <v>116611</v>
      </c>
      <c r="F1200" s="16">
        <f t="shared" si="31"/>
        <v>110780.45</v>
      </c>
    </row>
  </sheetData>
  <autoFilter ref="G4:G1192" xr:uid="{7FD0FFCF-BF54-425E-85BD-A665D3661C7F}"/>
  <dataValidations xWindow="348" yWindow="852" count="6">
    <dataValidation operator="equal" showInputMessage="1" showErrorMessage="1" errorTitle="MISA SME.NET" error="Ngày chứng từ không được để trống!" promptTitle="MISA SME.NET" prompt="Nhập Số đơn hàng_x000a_Tối đa 20 ký tự." sqref="A105:A1200 B8:B20 B1:B6 A1:A102" xr:uid="{622C8655-E933-47A8-B212-79503C513DBB}"/>
    <dataValidation type="list" allowBlank="1" showInputMessage="1" showErrorMessage="1" sqref="G7 G5" xr:uid="{100D2715-559C-4A90-B49E-50DB1782C4B6}">
      <formula1>Ma_KH</formula1>
    </dataValidation>
    <dataValidation type="list" allowBlank="1" showInputMessage="1" showErrorMessage="1" sqref="J5" xr:uid="{BE8C2B5B-4B48-46CD-BAC1-78AC67F11625}">
      <formula1>Ma_NV</formula1>
    </dataValidation>
    <dataValidation type="list" allowBlank="1" showInputMessage="1" showErrorMessage="1" sqref="K5 K15" xr:uid="{43043E0D-E0E7-43BB-BACD-C49902BDBCA4}">
      <formula1>MA_VTHH</formula1>
    </dataValidation>
    <dataValidation type="list" allowBlank="1" showInputMessage="1" showErrorMessage="1" sqref="C1193" xr:uid="{D0C9A4E9-B5FB-4C6F-8577-9394A01948A5}">
      <formula1>Ma_HH</formula1>
    </dataValidation>
    <dataValidation operator="equal" allowBlank="1" showInputMessage="1" promptTitle="MISA SME.NET" prompt="Nhập Tên mặt hàng_x000a_Tối đa 255 ký tự." sqref="D1193:D1200" xr:uid="{B552D999-A7DE-418C-A9EF-2905216DED11}"/>
  </dataValidations>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8AAFF-02B2-4DF5-856E-BFCBFE49146F}">
  <sheetPr codeName="Sheet6"/>
  <dimension ref="A1:E14"/>
  <sheetViews>
    <sheetView workbookViewId="0">
      <selection activeCell="A3" sqref="A3"/>
    </sheetView>
  </sheetViews>
  <sheetFormatPr defaultRowHeight="15" x14ac:dyDescent="0.25"/>
  <cols>
    <col min="2" max="2" width="27.42578125" customWidth="1"/>
  </cols>
  <sheetData>
    <row r="1" spans="1:5" ht="21" x14ac:dyDescent="0.25">
      <c r="A1" s="31" t="s">
        <v>1764</v>
      </c>
      <c r="B1" s="31" t="s">
        <v>1765</v>
      </c>
      <c r="C1" s="31" t="s">
        <v>1766</v>
      </c>
      <c r="D1" s="31" t="s">
        <v>1767</v>
      </c>
      <c r="E1" s="31" t="s">
        <v>1768</v>
      </c>
    </row>
    <row r="2" spans="1:5" x14ac:dyDescent="0.25">
      <c r="A2" s="32" t="s">
        <v>1769</v>
      </c>
      <c r="B2" s="32" t="s">
        <v>1770</v>
      </c>
      <c r="C2" s="32" t="s">
        <v>1771</v>
      </c>
      <c r="D2" s="32" t="s">
        <v>1772</v>
      </c>
      <c r="E2" s="32" t="s">
        <v>1773</v>
      </c>
    </row>
    <row r="3" spans="1:5" x14ac:dyDescent="0.25">
      <c r="A3" s="32" t="s">
        <v>1774</v>
      </c>
      <c r="B3" s="32" t="s">
        <v>1775</v>
      </c>
      <c r="C3" s="32" t="s">
        <v>1771</v>
      </c>
      <c r="D3" s="32" t="s">
        <v>1776</v>
      </c>
      <c r="E3" s="32" t="s">
        <v>1773</v>
      </c>
    </row>
    <row r="4" spans="1:5" x14ac:dyDescent="0.25">
      <c r="A4" s="32" t="s">
        <v>71</v>
      </c>
      <c r="B4" s="32" t="s">
        <v>1777</v>
      </c>
      <c r="C4" s="32" t="s">
        <v>1771</v>
      </c>
      <c r="D4" s="32" t="s">
        <v>1778</v>
      </c>
      <c r="E4" s="32" t="s">
        <v>1773</v>
      </c>
    </row>
    <row r="5" spans="1:5" x14ac:dyDescent="0.25">
      <c r="A5" s="32" t="s">
        <v>70</v>
      </c>
      <c r="B5" s="32" t="s">
        <v>1779</v>
      </c>
      <c r="C5" s="32" t="s">
        <v>1771</v>
      </c>
      <c r="D5" s="32" t="s">
        <v>1778</v>
      </c>
      <c r="E5" s="32" t="s">
        <v>1773</v>
      </c>
    </row>
    <row r="6" spans="1:5" x14ac:dyDescent="0.25">
      <c r="A6" s="32" t="s">
        <v>1780</v>
      </c>
      <c r="B6" s="32" t="s">
        <v>1781</v>
      </c>
      <c r="C6" s="32" t="s">
        <v>1771</v>
      </c>
      <c r="D6" s="32" t="s">
        <v>1778</v>
      </c>
      <c r="E6" s="32" t="s">
        <v>1773</v>
      </c>
    </row>
    <row r="7" spans="1:5" x14ac:dyDescent="0.25">
      <c r="A7" s="32" t="s">
        <v>1782</v>
      </c>
      <c r="B7" s="32" t="s">
        <v>1783</v>
      </c>
      <c r="C7" s="32" t="s">
        <v>1771</v>
      </c>
      <c r="D7" s="32" t="s">
        <v>1778</v>
      </c>
      <c r="E7" s="32" t="s">
        <v>1773</v>
      </c>
    </row>
    <row r="8" spans="1:5" x14ac:dyDescent="0.25">
      <c r="A8" s="32" t="s">
        <v>1784</v>
      </c>
      <c r="B8" s="32" t="s">
        <v>1785</v>
      </c>
      <c r="C8" s="32" t="s">
        <v>1771</v>
      </c>
      <c r="D8" s="32" t="s">
        <v>1778</v>
      </c>
      <c r="E8" s="32" t="s">
        <v>1773</v>
      </c>
    </row>
    <row r="9" spans="1:5" x14ac:dyDescent="0.25">
      <c r="A9" s="32" t="s">
        <v>1786</v>
      </c>
      <c r="B9" s="32" t="s">
        <v>1787</v>
      </c>
      <c r="C9" s="32" t="s">
        <v>1771</v>
      </c>
      <c r="D9" s="32" t="s">
        <v>1778</v>
      </c>
      <c r="E9" s="32" t="s">
        <v>1773</v>
      </c>
    </row>
    <row r="10" spans="1:5" x14ac:dyDescent="0.25">
      <c r="A10" s="32" t="s">
        <v>1788</v>
      </c>
      <c r="B10" s="32" t="s">
        <v>1789</v>
      </c>
      <c r="C10" s="32" t="s">
        <v>1771</v>
      </c>
      <c r="D10" s="32" t="s">
        <v>1778</v>
      </c>
      <c r="E10" s="32" t="s">
        <v>1773</v>
      </c>
    </row>
    <row r="11" spans="1:5" x14ac:dyDescent="0.25">
      <c r="A11" s="32" t="s">
        <v>1790</v>
      </c>
      <c r="B11" s="32" t="s">
        <v>1791</v>
      </c>
      <c r="C11" s="32" t="s">
        <v>1771</v>
      </c>
      <c r="D11" s="32" t="s">
        <v>1778</v>
      </c>
      <c r="E11" s="32" t="s">
        <v>1792</v>
      </c>
    </row>
    <row r="12" spans="1:5" x14ac:dyDescent="0.25">
      <c r="A12" s="32" t="s">
        <v>1793</v>
      </c>
      <c r="B12" s="32" t="s">
        <v>1794</v>
      </c>
      <c r="C12" s="32" t="s">
        <v>1771</v>
      </c>
      <c r="D12" s="32" t="s">
        <v>1795</v>
      </c>
      <c r="E12" s="32" t="s">
        <v>1792</v>
      </c>
    </row>
    <row r="13" spans="1:5" x14ac:dyDescent="0.25">
      <c r="A13" s="32" t="s">
        <v>1796</v>
      </c>
      <c r="B13" s="32" t="s">
        <v>1797</v>
      </c>
      <c r="C13" s="32" t="s">
        <v>1771</v>
      </c>
      <c r="D13" s="32" t="s">
        <v>1778</v>
      </c>
      <c r="E13" s="32" t="s">
        <v>1792</v>
      </c>
    </row>
    <row r="14" spans="1:5" x14ac:dyDescent="0.25">
      <c r="A14" s="33" t="s">
        <v>1798</v>
      </c>
      <c r="B14" s="33" t="s">
        <v>1799</v>
      </c>
      <c r="C14" s="33" t="s">
        <v>1771</v>
      </c>
      <c r="D14" s="33" t="s">
        <v>1778</v>
      </c>
      <c r="E14" s="33" t="s">
        <v>1792</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18817-7231-4DF0-A2ED-746AA0759310}">
  <sheetPr codeName="Sheet3"/>
  <dimension ref="A1:AK126"/>
  <sheetViews>
    <sheetView workbookViewId="0">
      <pane ySplit="1" topLeftCell="A93" activePane="bottomLeft" state="frozen"/>
      <selection pane="bottomLeft" activeCell="O95" sqref="O95"/>
    </sheetView>
  </sheetViews>
  <sheetFormatPr defaultColWidth="9.28515625" defaultRowHeight="15.75" customHeight="1" x14ac:dyDescent="0.25"/>
  <cols>
    <col min="1" max="1" width="15.140625" customWidth="1"/>
    <col min="2" max="2" width="45" customWidth="1"/>
    <col min="3" max="4" width="9.28515625" customWidth="1"/>
    <col min="5" max="5" width="10.28515625" style="41" customWidth="1"/>
    <col min="6" max="6" width="9.5703125" style="41" customWidth="1"/>
    <col min="7" max="36" width="10.7109375" customWidth="1"/>
    <col min="37" max="37" width="10.7109375" bestFit="1" customWidth="1"/>
  </cols>
  <sheetData>
    <row r="1" spans="1:37" ht="25.5" x14ac:dyDescent="0.25">
      <c r="A1" s="25" t="s">
        <v>537</v>
      </c>
      <c r="B1" s="26" t="s">
        <v>2</v>
      </c>
      <c r="C1" s="27" t="s">
        <v>10</v>
      </c>
      <c r="D1" s="34" t="s">
        <v>1801</v>
      </c>
      <c r="E1" s="68" t="s">
        <v>7175</v>
      </c>
      <c r="F1" s="64" t="s">
        <v>7268</v>
      </c>
      <c r="G1" s="42">
        <v>46113</v>
      </c>
      <c r="H1" s="42">
        <f>G1+1</f>
        <v>46114</v>
      </c>
      <c r="I1" s="42">
        <f t="shared" ref="I1:AH1" si="0">H1+1</f>
        <v>46115</v>
      </c>
      <c r="J1" s="42">
        <f t="shared" si="0"/>
        <v>46116</v>
      </c>
      <c r="K1" s="42">
        <f t="shared" si="0"/>
        <v>46117</v>
      </c>
      <c r="L1" s="42">
        <f t="shared" si="0"/>
        <v>46118</v>
      </c>
      <c r="M1" s="42">
        <f t="shared" si="0"/>
        <v>46119</v>
      </c>
      <c r="N1" s="42">
        <f t="shared" si="0"/>
        <v>46120</v>
      </c>
      <c r="O1" s="42">
        <f t="shared" si="0"/>
        <v>46121</v>
      </c>
      <c r="P1" s="42">
        <f t="shared" si="0"/>
        <v>46122</v>
      </c>
      <c r="Q1" s="42">
        <f t="shared" si="0"/>
        <v>46123</v>
      </c>
      <c r="R1" s="42">
        <f t="shared" si="0"/>
        <v>46124</v>
      </c>
      <c r="S1" s="42">
        <f t="shared" si="0"/>
        <v>46125</v>
      </c>
      <c r="T1" s="42">
        <f t="shared" si="0"/>
        <v>46126</v>
      </c>
      <c r="U1" s="42">
        <f t="shared" si="0"/>
        <v>46127</v>
      </c>
      <c r="V1" s="42">
        <f t="shared" si="0"/>
        <v>46128</v>
      </c>
      <c r="W1" s="42">
        <f t="shared" si="0"/>
        <v>46129</v>
      </c>
      <c r="X1" s="42">
        <f t="shared" si="0"/>
        <v>46130</v>
      </c>
      <c r="Y1" s="42">
        <f t="shared" si="0"/>
        <v>46131</v>
      </c>
      <c r="Z1" s="42">
        <f t="shared" si="0"/>
        <v>46132</v>
      </c>
      <c r="AA1" s="42">
        <f t="shared" si="0"/>
        <v>46133</v>
      </c>
      <c r="AB1" s="42">
        <f t="shared" si="0"/>
        <v>46134</v>
      </c>
      <c r="AC1" s="42">
        <f t="shared" si="0"/>
        <v>46135</v>
      </c>
      <c r="AD1" s="42">
        <f t="shared" si="0"/>
        <v>46136</v>
      </c>
      <c r="AE1" s="42">
        <f t="shared" si="0"/>
        <v>46137</v>
      </c>
      <c r="AF1" s="42">
        <f t="shared" si="0"/>
        <v>46138</v>
      </c>
      <c r="AG1" s="42">
        <f t="shared" si="0"/>
        <v>46139</v>
      </c>
      <c r="AH1" s="42">
        <f t="shared" si="0"/>
        <v>46140</v>
      </c>
      <c r="AI1" s="42">
        <f>AH1+1</f>
        <v>46141</v>
      </c>
      <c r="AJ1" s="42">
        <f>AI1+1</f>
        <v>46142</v>
      </c>
      <c r="AK1" s="42">
        <f>AJ1+1</f>
        <v>46143</v>
      </c>
    </row>
    <row r="2" spans="1:37" ht="18.75" hidden="1" customHeight="1" x14ac:dyDescent="0.25">
      <c r="A2" s="23" t="s">
        <v>1683</v>
      </c>
      <c r="B2" s="22" t="s">
        <v>1684</v>
      </c>
      <c r="C2" s="24" t="s">
        <v>29</v>
      </c>
      <c r="D2" t="str">
        <f>IF(OR(E2&gt;0,F2&gt;0),"Đang kinh doanh","Không kinh doanh")</f>
        <v>Không kinh doanh</v>
      </c>
      <c r="E2" s="43">
        <f>SUM(G2:AJ2)</f>
        <v>0</v>
      </c>
      <c r="F2" s="43"/>
      <c r="G2" s="40">
        <f>SUMIFS('VIN -MEGA'!$R:$R,'VIN -MEGA'!$D:$D,G$1,'VIN -MEGA'!$K:$K,$A2)+SUMIFS('PXK-HÓA ĐƠN'!$R:$R,'PXK-HÓA ĐƠN'!$D:$D,G$1,'PXK-HÓA ĐƠN'!$K:$K,$A2)</f>
        <v>0</v>
      </c>
      <c r="H2" s="40">
        <f>SUMIFS('VIN -MEGA'!$R:$R,'VIN -MEGA'!$D:$D,H$1,'VIN -MEGA'!$K:$K,$A2)+SUMIFS('PXK-HÓA ĐƠN'!$R:$R,'PXK-HÓA ĐƠN'!$D:$D,H$1,'PXK-HÓA ĐƠN'!$K:$K,$A2)</f>
        <v>0</v>
      </c>
      <c r="I2" s="40">
        <f>SUMIFS('VIN -MEGA'!$R:$R,'VIN -MEGA'!$D:$D,I$1,'VIN -MEGA'!$K:$K,$A2)+SUMIFS('PXK-HÓA ĐƠN'!$R:$R,'PXK-HÓA ĐƠN'!$D:$D,I$1,'PXK-HÓA ĐƠN'!$K:$K,$A2)</f>
        <v>0</v>
      </c>
      <c r="J2" s="40">
        <f>SUMIFS('VIN -MEGA'!$R:$R,'VIN -MEGA'!$D:$D,J$1,'VIN -MEGA'!$K:$K,$A2)+SUMIFS('PXK-HÓA ĐƠN'!$R:$R,'PXK-HÓA ĐƠN'!$D:$D,J$1,'PXK-HÓA ĐƠN'!$K:$K,$A2)</f>
        <v>0</v>
      </c>
      <c r="K2" s="40">
        <f>SUMIFS('VIN -MEGA'!$R:$R,'VIN -MEGA'!$D:$D,K$1,'VIN -MEGA'!$K:$K,$A2)+SUMIFS('PXK-HÓA ĐƠN'!$R:$R,'PXK-HÓA ĐƠN'!$D:$D,K$1,'PXK-HÓA ĐƠN'!$K:$K,$A2)</f>
        <v>0</v>
      </c>
      <c r="L2" s="40">
        <f>SUMIFS('VIN -MEGA'!$R:$R,'VIN -MEGA'!$D:$D,L$1,'VIN -MEGA'!$K:$K,$A2)+SUMIFS('PXK-HÓA ĐƠN'!$R:$R,'PXK-HÓA ĐƠN'!$D:$D,L$1,'PXK-HÓA ĐƠN'!$K:$K,$A2)</f>
        <v>0</v>
      </c>
      <c r="M2" s="40">
        <f>SUMIFS('VIN -MEGA'!$R:$R,'VIN -MEGA'!$D:$D,M$1,'VIN -MEGA'!$K:$K,$A2)+SUMIFS('PXK-HÓA ĐƠN'!$R:$R,'PXK-HÓA ĐƠN'!$D:$D,M$1,'PXK-HÓA ĐƠN'!$K:$K,$A2)</f>
        <v>0</v>
      </c>
      <c r="N2" s="40">
        <f>SUMIFS('VIN -MEGA'!$R:$R,'VIN -MEGA'!$D:$D,N$1,'VIN -MEGA'!$K:$K,$A2)+SUMIFS('PXK-HÓA ĐƠN'!$R:$R,'PXK-HÓA ĐƠN'!$D:$D,N$1,'PXK-HÓA ĐƠN'!$K:$K,$A2)</f>
        <v>0</v>
      </c>
      <c r="O2" s="40">
        <f>SUMIFS('VIN -MEGA'!$R:$R,'VIN -MEGA'!$D:$D,O$1,'VIN -MEGA'!$K:$K,$A2)+SUMIFS('PXK-HÓA ĐƠN'!$R:$R,'PXK-HÓA ĐƠN'!$D:$D,O$1,'PXK-HÓA ĐƠN'!$K:$K,$A2)</f>
        <v>0</v>
      </c>
      <c r="P2" s="40">
        <f>SUMIFS('VIN -MEGA'!$R:$R,'VIN -MEGA'!$D:$D,P$1,'VIN -MEGA'!$K:$K,$A2)+SUMIFS('PXK-HÓA ĐƠN'!$R:$R,'PXK-HÓA ĐƠN'!$D:$D,P$1,'PXK-HÓA ĐƠN'!$K:$K,$A2)</f>
        <v>0</v>
      </c>
      <c r="Q2" s="40">
        <f>SUMIFS('VIN -MEGA'!$R:$R,'VIN -MEGA'!$D:$D,Q$1,'VIN -MEGA'!$K:$K,$A2)+SUMIFS('PXK-HÓA ĐƠN'!$R:$R,'PXK-HÓA ĐƠN'!$D:$D,Q$1,'PXK-HÓA ĐƠN'!$K:$K,$A2)</f>
        <v>0</v>
      </c>
      <c r="R2" s="40">
        <f>SUMIFS('VIN -MEGA'!$R:$R,'VIN -MEGA'!$D:$D,R$1,'VIN -MEGA'!$K:$K,$A2)+SUMIFS('PXK-HÓA ĐƠN'!$R:$R,'PXK-HÓA ĐƠN'!$D:$D,R$1,'PXK-HÓA ĐƠN'!$K:$K,$A2)</f>
        <v>0</v>
      </c>
      <c r="S2" s="40">
        <f>SUMIFS('VIN -MEGA'!$R:$R,'VIN -MEGA'!$D:$D,S$1,'VIN -MEGA'!$K:$K,$A2)+SUMIFS('PXK-HÓA ĐƠN'!$R:$R,'PXK-HÓA ĐƠN'!$D:$D,S$1,'PXK-HÓA ĐƠN'!$K:$K,$A2)</f>
        <v>0</v>
      </c>
      <c r="T2" s="40">
        <f>SUMIFS('VIN -MEGA'!$R:$R,'VIN -MEGA'!$D:$D,T$1,'VIN -MEGA'!$K:$K,$A2)+SUMIFS('PXK-HÓA ĐƠN'!$R:$R,'PXK-HÓA ĐƠN'!$D:$D,T$1,'PXK-HÓA ĐƠN'!$K:$K,$A2)</f>
        <v>0</v>
      </c>
      <c r="U2" s="40">
        <f>SUMIFS('VIN -MEGA'!$R:$R,'VIN -MEGA'!$D:$D,U$1,'VIN -MEGA'!$K:$K,$A2)+SUMIFS('PXK-HÓA ĐƠN'!$R:$R,'PXK-HÓA ĐƠN'!$D:$D,U$1,'PXK-HÓA ĐƠN'!$K:$K,$A2)</f>
        <v>0</v>
      </c>
      <c r="V2" s="40">
        <f>SUMIFS('VIN -MEGA'!$R:$R,'VIN -MEGA'!$D:$D,V$1,'VIN -MEGA'!$K:$K,$A2)+SUMIFS('PXK-HÓA ĐƠN'!$R:$R,'PXK-HÓA ĐƠN'!$D:$D,V$1,'PXK-HÓA ĐƠN'!$K:$K,$A2)</f>
        <v>0</v>
      </c>
      <c r="W2" s="40">
        <f>SUMIFS('VIN -MEGA'!$R:$R,'VIN -MEGA'!$D:$D,W$1,'VIN -MEGA'!$K:$K,$A2)+SUMIFS('PXK-HÓA ĐƠN'!$R:$R,'PXK-HÓA ĐƠN'!$D:$D,W$1,'PXK-HÓA ĐƠN'!$K:$K,$A2)</f>
        <v>0</v>
      </c>
      <c r="X2" s="40">
        <f>SUMIFS('VIN -MEGA'!$R:$R,'VIN -MEGA'!$D:$D,X$1,'VIN -MEGA'!$K:$K,$A2)+SUMIFS('PXK-HÓA ĐƠN'!$R:$R,'PXK-HÓA ĐƠN'!$D:$D,X$1,'PXK-HÓA ĐƠN'!$K:$K,$A2)</f>
        <v>0</v>
      </c>
      <c r="Y2" s="40">
        <f>SUMIFS('VIN -MEGA'!$R:$R,'VIN -MEGA'!$D:$D,Y$1,'VIN -MEGA'!$K:$K,$A2)+SUMIFS('PXK-HÓA ĐƠN'!$R:$R,'PXK-HÓA ĐƠN'!$D:$D,Y$1,'PXK-HÓA ĐƠN'!$K:$K,$A2)</f>
        <v>0</v>
      </c>
      <c r="Z2" s="40">
        <f>SUMIFS('VIN -MEGA'!$R:$R,'VIN -MEGA'!$D:$D,Z$1,'VIN -MEGA'!$K:$K,$A2)+SUMIFS('PXK-HÓA ĐƠN'!$R:$R,'PXK-HÓA ĐƠN'!$D:$D,Z$1,'PXK-HÓA ĐƠN'!$K:$K,$A2)</f>
        <v>0</v>
      </c>
      <c r="AA2" s="40">
        <f>SUMIFS('VIN -MEGA'!$R:$R,'VIN -MEGA'!$D:$D,AA$1,'VIN -MEGA'!$K:$K,$A2)+SUMIFS('PXK-HÓA ĐƠN'!$R:$R,'PXK-HÓA ĐƠN'!$D:$D,AA$1,'PXK-HÓA ĐƠN'!$K:$K,$A2)</f>
        <v>0</v>
      </c>
      <c r="AB2" s="40">
        <f>SUMIFS('VIN -MEGA'!$R:$R,'VIN -MEGA'!$D:$D,AB$1,'VIN -MEGA'!$K:$K,$A2)+SUMIFS('PXK-HÓA ĐƠN'!$R:$R,'PXK-HÓA ĐƠN'!$D:$D,AB$1,'PXK-HÓA ĐƠN'!$K:$K,$A2)</f>
        <v>0</v>
      </c>
      <c r="AC2" s="40">
        <f>SUMIFS('VIN -MEGA'!$R:$R,'VIN -MEGA'!$D:$D,AC$1,'VIN -MEGA'!$K:$K,$A2)+SUMIFS('PXK-HÓA ĐƠN'!$R:$R,'PXK-HÓA ĐƠN'!$D:$D,AC$1,'PXK-HÓA ĐƠN'!$K:$K,$A2)</f>
        <v>0</v>
      </c>
      <c r="AD2" s="40">
        <f>SUMIFS('VIN -MEGA'!$R:$R,'VIN -MEGA'!$D:$D,AD$1,'VIN -MEGA'!$K:$K,$A2)+SUMIFS('PXK-HÓA ĐƠN'!$R:$R,'PXK-HÓA ĐƠN'!$D:$D,AD$1,'PXK-HÓA ĐƠN'!$K:$K,$A2)</f>
        <v>0</v>
      </c>
      <c r="AE2" s="40">
        <f>SUMIFS('VIN -MEGA'!$R:$R,'VIN -MEGA'!$D:$D,AE$1,'VIN -MEGA'!$K:$K,$A2)+SUMIFS('PXK-HÓA ĐƠN'!$R:$R,'PXK-HÓA ĐƠN'!$D:$D,AE$1,'PXK-HÓA ĐƠN'!$K:$K,$A2)</f>
        <v>0</v>
      </c>
      <c r="AF2" s="40">
        <f>SUMIFS('VIN -MEGA'!$R:$R,'VIN -MEGA'!$D:$D,AF$1,'VIN -MEGA'!$K:$K,$A2)+SUMIFS('PXK-HÓA ĐƠN'!$R:$R,'PXK-HÓA ĐƠN'!$D:$D,AF$1,'PXK-HÓA ĐƠN'!$K:$K,$A2)</f>
        <v>0</v>
      </c>
      <c r="AG2" s="40">
        <f>SUMIFS('VIN -MEGA'!$R:$R,'VIN -MEGA'!$D:$D,AG$1,'VIN -MEGA'!$K:$K,$A2)+SUMIFS('PXK-HÓA ĐƠN'!$R:$R,'PXK-HÓA ĐƠN'!$D:$D,AG$1,'PXK-HÓA ĐƠN'!$K:$K,$A2)</f>
        <v>0</v>
      </c>
      <c r="AH2" s="40">
        <f>SUMIFS('VIN -MEGA'!$R:$R,'VIN -MEGA'!$D:$D,AH$1,'VIN -MEGA'!$K:$K,$A2)+SUMIFS('PXK-HÓA ĐƠN'!$R:$R,'PXK-HÓA ĐƠN'!$D:$D,AH$1,'PXK-HÓA ĐƠN'!$K:$K,$A2)</f>
        <v>0</v>
      </c>
      <c r="AI2" s="40">
        <f>SUMIFS('VIN -MEGA'!$R:$R,'VIN -MEGA'!$D:$D,AI$1,'VIN -MEGA'!$K:$K,$A2)+SUMIFS('PXK-HÓA ĐƠN'!$R:$R,'PXK-HÓA ĐƠN'!$D:$D,AI$1,'PXK-HÓA ĐƠN'!$K:$K,$A2)</f>
        <v>0</v>
      </c>
      <c r="AJ2" s="40">
        <f>SUMIFS('VIN -MEGA'!$R:$R,'VIN -MEGA'!$D:$D,AJ$1,'VIN -MEGA'!$K:$K,$A2)+SUMIFS('PXK-HÓA ĐƠN'!$R:$R,'PXK-HÓA ĐƠN'!$D:$D,AJ$1,'PXK-HÓA ĐƠN'!$K:$K,$A2)</f>
        <v>0</v>
      </c>
    </row>
    <row r="3" spans="1:37" ht="18.75" hidden="1" customHeight="1" x14ac:dyDescent="0.25">
      <c r="A3" s="23" t="s">
        <v>1685</v>
      </c>
      <c r="B3" s="22" t="s">
        <v>1686</v>
      </c>
      <c r="C3" s="24" t="s">
        <v>29</v>
      </c>
      <c r="D3" t="str">
        <f t="shared" ref="D3:D66" si="1">IF(OR(E3&gt;0,F3&gt;0),"Đang kinh doanh","Không kinh doanh")</f>
        <v>Không kinh doanh</v>
      </c>
      <c r="E3" s="43">
        <f t="shared" ref="E3:E66" si="2">SUM(G3:AJ3)</f>
        <v>0</v>
      </c>
      <c r="F3" s="43"/>
      <c r="G3" s="40">
        <f>SUMIFS('VIN -MEGA'!$R:$R,'VIN -MEGA'!$D:$D,G$1,'VIN -MEGA'!$K:$K,$A3)+SUMIFS('PXK-HÓA ĐƠN'!$R:$R,'PXK-HÓA ĐƠN'!$D:$D,G$1,'PXK-HÓA ĐƠN'!$K:$K,$A3)</f>
        <v>0</v>
      </c>
      <c r="H3" s="40">
        <f>SUMIFS('VIN -MEGA'!$R:$R,'VIN -MEGA'!$D:$D,H$1,'VIN -MEGA'!$K:$K,$A3)+SUMIFS('PXK-HÓA ĐƠN'!$R:$R,'PXK-HÓA ĐƠN'!$D:$D,H$1,'PXK-HÓA ĐƠN'!$K:$K,$A3)</f>
        <v>0</v>
      </c>
      <c r="I3" s="40">
        <f>SUMIFS('VIN -MEGA'!$R:$R,'VIN -MEGA'!$D:$D,I$1,'VIN -MEGA'!$K:$K,$A3)+SUMIFS('PXK-HÓA ĐƠN'!$R:$R,'PXK-HÓA ĐƠN'!$D:$D,I$1,'PXK-HÓA ĐƠN'!$K:$K,$A3)</f>
        <v>0</v>
      </c>
      <c r="J3" s="40">
        <f>SUMIFS('VIN -MEGA'!$R:$R,'VIN -MEGA'!$D:$D,J$1,'VIN -MEGA'!$K:$K,$A3)+SUMIFS('PXK-HÓA ĐƠN'!$R:$R,'PXK-HÓA ĐƠN'!$D:$D,J$1,'PXK-HÓA ĐƠN'!$K:$K,$A3)</f>
        <v>0</v>
      </c>
      <c r="K3" s="40">
        <f>SUMIFS('VIN -MEGA'!$R:$R,'VIN -MEGA'!$D:$D,K$1,'VIN -MEGA'!$K:$K,$A3)+SUMIFS('PXK-HÓA ĐƠN'!$R:$R,'PXK-HÓA ĐƠN'!$D:$D,K$1,'PXK-HÓA ĐƠN'!$K:$K,$A3)</f>
        <v>0</v>
      </c>
      <c r="L3" s="40">
        <f>SUMIFS('VIN -MEGA'!$R:$R,'VIN -MEGA'!$D:$D,L$1,'VIN -MEGA'!$K:$K,$A3)+SUMIFS('PXK-HÓA ĐƠN'!$R:$R,'PXK-HÓA ĐƠN'!$D:$D,L$1,'PXK-HÓA ĐƠN'!$K:$K,$A3)</f>
        <v>0</v>
      </c>
      <c r="M3" s="40">
        <f>SUMIFS('VIN -MEGA'!$R:$R,'VIN -MEGA'!$D:$D,M$1,'VIN -MEGA'!$K:$K,$A3)+SUMIFS('PXK-HÓA ĐƠN'!$R:$R,'PXK-HÓA ĐƠN'!$D:$D,M$1,'PXK-HÓA ĐƠN'!$K:$K,$A3)</f>
        <v>0</v>
      </c>
      <c r="N3" s="40">
        <f>SUMIFS('VIN -MEGA'!$R:$R,'VIN -MEGA'!$D:$D,N$1,'VIN -MEGA'!$K:$K,$A3)+SUMIFS('PXK-HÓA ĐƠN'!$R:$R,'PXK-HÓA ĐƠN'!$D:$D,N$1,'PXK-HÓA ĐƠN'!$K:$K,$A3)</f>
        <v>0</v>
      </c>
      <c r="O3" s="40">
        <f>SUMIFS('VIN -MEGA'!$R:$R,'VIN -MEGA'!$D:$D,O$1,'VIN -MEGA'!$K:$K,$A3)+SUMIFS('PXK-HÓA ĐƠN'!$R:$R,'PXK-HÓA ĐƠN'!$D:$D,O$1,'PXK-HÓA ĐƠN'!$K:$K,$A3)</f>
        <v>0</v>
      </c>
      <c r="P3" s="40">
        <f>SUMIFS('VIN -MEGA'!$R:$R,'VIN -MEGA'!$D:$D,P$1,'VIN -MEGA'!$K:$K,$A3)+SUMIFS('PXK-HÓA ĐƠN'!$R:$R,'PXK-HÓA ĐƠN'!$D:$D,P$1,'PXK-HÓA ĐƠN'!$K:$K,$A3)</f>
        <v>0</v>
      </c>
      <c r="Q3" s="40">
        <f>SUMIFS('VIN -MEGA'!$R:$R,'VIN -MEGA'!$D:$D,Q$1,'VIN -MEGA'!$K:$K,$A3)+SUMIFS('PXK-HÓA ĐƠN'!$R:$R,'PXK-HÓA ĐƠN'!$D:$D,Q$1,'PXK-HÓA ĐƠN'!$K:$K,$A3)</f>
        <v>0</v>
      </c>
      <c r="R3" s="40">
        <f>SUMIFS('VIN -MEGA'!$R:$R,'VIN -MEGA'!$D:$D,R$1,'VIN -MEGA'!$K:$K,$A3)+SUMIFS('PXK-HÓA ĐƠN'!$R:$R,'PXK-HÓA ĐƠN'!$D:$D,R$1,'PXK-HÓA ĐƠN'!$K:$K,$A3)</f>
        <v>0</v>
      </c>
      <c r="S3" s="40">
        <f>SUMIFS('VIN -MEGA'!$R:$R,'VIN -MEGA'!$D:$D,S$1,'VIN -MEGA'!$K:$K,$A3)+SUMIFS('PXK-HÓA ĐƠN'!$R:$R,'PXK-HÓA ĐƠN'!$D:$D,S$1,'PXK-HÓA ĐƠN'!$K:$K,$A3)</f>
        <v>0</v>
      </c>
      <c r="T3" s="40">
        <f>SUMIFS('VIN -MEGA'!$R:$R,'VIN -MEGA'!$D:$D,T$1,'VIN -MEGA'!$K:$K,$A3)+SUMIFS('PXK-HÓA ĐƠN'!$R:$R,'PXK-HÓA ĐƠN'!$D:$D,T$1,'PXK-HÓA ĐƠN'!$K:$K,$A3)</f>
        <v>0</v>
      </c>
      <c r="U3" s="40">
        <f>SUMIFS('VIN -MEGA'!$R:$R,'VIN -MEGA'!$D:$D,U$1,'VIN -MEGA'!$K:$K,$A3)+SUMIFS('PXK-HÓA ĐƠN'!$R:$R,'PXK-HÓA ĐƠN'!$D:$D,U$1,'PXK-HÓA ĐƠN'!$K:$K,$A3)</f>
        <v>0</v>
      </c>
      <c r="V3" s="40">
        <f>SUMIFS('VIN -MEGA'!$R:$R,'VIN -MEGA'!$D:$D,V$1,'VIN -MEGA'!$K:$K,$A3)+SUMIFS('PXK-HÓA ĐƠN'!$R:$R,'PXK-HÓA ĐƠN'!$D:$D,V$1,'PXK-HÓA ĐƠN'!$K:$K,$A3)</f>
        <v>0</v>
      </c>
      <c r="W3" s="40">
        <f>SUMIFS('VIN -MEGA'!$R:$R,'VIN -MEGA'!$D:$D,W$1,'VIN -MEGA'!$K:$K,$A3)+SUMIFS('PXK-HÓA ĐƠN'!$R:$R,'PXK-HÓA ĐƠN'!$D:$D,W$1,'PXK-HÓA ĐƠN'!$K:$K,$A3)</f>
        <v>0</v>
      </c>
      <c r="X3" s="40">
        <f>SUMIFS('VIN -MEGA'!$R:$R,'VIN -MEGA'!$D:$D,X$1,'VIN -MEGA'!$K:$K,$A3)+SUMIFS('PXK-HÓA ĐƠN'!$R:$R,'PXK-HÓA ĐƠN'!$D:$D,X$1,'PXK-HÓA ĐƠN'!$K:$K,$A3)</f>
        <v>0</v>
      </c>
      <c r="Y3" s="40">
        <f>SUMIFS('VIN -MEGA'!$R:$R,'VIN -MEGA'!$D:$D,Y$1,'VIN -MEGA'!$K:$K,$A3)+SUMIFS('PXK-HÓA ĐƠN'!$R:$R,'PXK-HÓA ĐƠN'!$D:$D,Y$1,'PXK-HÓA ĐƠN'!$K:$K,$A3)</f>
        <v>0</v>
      </c>
      <c r="Z3" s="40">
        <f>SUMIFS('VIN -MEGA'!$R:$R,'VIN -MEGA'!$D:$D,Z$1,'VIN -MEGA'!$K:$K,$A3)+SUMIFS('PXK-HÓA ĐƠN'!$R:$R,'PXK-HÓA ĐƠN'!$D:$D,Z$1,'PXK-HÓA ĐƠN'!$K:$K,$A3)</f>
        <v>0</v>
      </c>
      <c r="AA3" s="40">
        <f>SUMIFS('VIN -MEGA'!$R:$R,'VIN -MEGA'!$D:$D,AA$1,'VIN -MEGA'!$K:$K,$A3)+SUMIFS('PXK-HÓA ĐƠN'!$R:$R,'PXK-HÓA ĐƠN'!$D:$D,AA$1,'PXK-HÓA ĐƠN'!$K:$K,$A3)</f>
        <v>0</v>
      </c>
      <c r="AB3" s="40">
        <f>SUMIFS('VIN -MEGA'!$R:$R,'VIN -MEGA'!$D:$D,AB$1,'VIN -MEGA'!$K:$K,$A3)+SUMIFS('PXK-HÓA ĐƠN'!$R:$R,'PXK-HÓA ĐƠN'!$D:$D,AB$1,'PXK-HÓA ĐƠN'!$K:$K,$A3)</f>
        <v>0</v>
      </c>
      <c r="AC3" s="40">
        <f>SUMIFS('VIN -MEGA'!$R:$R,'VIN -MEGA'!$D:$D,AC$1,'VIN -MEGA'!$K:$K,$A3)+SUMIFS('PXK-HÓA ĐƠN'!$R:$R,'PXK-HÓA ĐƠN'!$D:$D,AC$1,'PXK-HÓA ĐƠN'!$K:$K,$A3)</f>
        <v>0</v>
      </c>
      <c r="AD3" s="40">
        <f>SUMIFS('VIN -MEGA'!$R:$R,'VIN -MEGA'!$D:$D,AD$1,'VIN -MEGA'!$K:$K,$A3)+SUMIFS('PXK-HÓA ĐƠN'!$R:$R,'PXK-HÓA ĐƠN'!$D:$D,AD$1,'PXK-HÓA ĐƠN'!$K:$K,$A3)</f>
        <v>0</v>
      </c>
      <c r="AE3" s="40">
        <f>SUMIFS('VIN -MEGA'!$R:$R,'VIN -MEGA'!$D:$D,AE$1,'VIN -MEGA'!$K:$K,$A3)+SUMIFS('PXK-HÓA ĐƠN'!$R:$R,'PXK-HÓA ĐƠN'!$D:$D,AE$1,'PXK-HÓA ĐƠN'!$K:$K,$A3)</f>
        <v>0</v>
      </c>
      <c r="AF3" s="40">
        <f>SUMIFS('VIN -MEGA'!$R:$R,'VIN -MEGA'!$D:$D,AF$1,'VIN -MEGA'!$K:$K,$A3)+SUMIFS('PXK-HÓA ĐƠN'!$R:$R,'PXK-HÓA ĐƠN'!$D:$D,AF$1,'PXK-HÓA ĐƠN'!$K:$K,$A3)</f>
        <v>0</v>
      </c>
      <c r="AG3" s="40">
        <f>SUMIFS('VIN -MEGA'!$R:$R,'VIN -MEGA'!$D:$D,AG$1,'VIN -MEGA'!$K:$K,$A3)+SUMIFS('PXK-HÓA ĐƠN'!$R:$R,'PXK-HÓA ĐƠN'!$D:$D,AG$1,'PXK-HÓA ĐƠN'!$K:$K,$A3)</f>
        <v>0</v>
      </c>
      <c r="AH3" s="40">
        <f>SUMIFS('VIN -MEGA'!$R:$R,'VIN -MEGA'!$D:$D,AH$1,'VIN -MEGA'!$K:$K,$A3)+SUMIFS('PXK-HÓA ĐƠN'!$R:$R,'PXK-HÓA ĐƠN'!$D:$D,AH$1,'PXK-HÓA ĐƠN'!$K:$K,$A3)</f>
        <v>0</v>
      </c>
      <c r="AI3" s="40">
        <f>SUMIFS('VIN -MEGA'!$R:$R,'VIN -MEGA'!$D:$D,AI$1,'VIN -MEGA'!$K:$K,$A3)+SUMIFS('PXK-HÓA ĐƠN'!$R:$R,'PXK-HÓA ĐƠN'!$D:$D,AI$1,'PXK-HÓA ĐƠN'!$K:$K,$A3)</f>
        <v>0</v>
      </c>
      <c r="AJ3" s="40">
        <f>SUMIFS('VIN -MEGA'!$R:$R,'VIN -MEGA'!$D:$D,AJ$1,'VIN -MEGA'!$K:$K,$A3)+SUMIFS('PXK-HÓA ĐƠN'!$R:$R,'PXK-HÓA ĐƠN'!$D:$D,AJ$1,'PXK-HÓA ĐƠN'!$K:$K,$A3)</f>
        <v>0</v>
      </c>
    </row>
    <row r="4" spans="1:37" ht="18.75" hidden="1" customHeight="1" x14ac:dyDescent="0.25">
      <c r="A4" s="23" t="s">
        <v>1687</v>
      </c>
      <c r="B4" s="22" t="s">
        <v>1688</v>
      </c>
      <c r="C4" s="24" t="s">
        <v>29</v>
      </c>
      <c r="D4" t="str">
        <f t="shared" si="1"/>
        <v>Không kinh doanh</v>
      </c>
      <c r="E4" s="43">
        <f t="shared" si="2"/>
        <v>0</v>
      </c>
      <c r="F4" s="43"/>
      <c r="G4" s="40">
        <f>SUMIFS('VIN -MEGA'!$R:$R,'VIN -MEGA'!$D:$D,G$1,'VIN -MEGA'!$K:$K,$A4)+SUMIFS('PXK-HÓA ĐƠN'!$R:$R,'PXK-HÓA ĐƠN'!$D:$D,G$1,'PXK-HÓA ĐƠN'!$K:$K,$A4)</f>
        <v>0</v>
      </c>
      <c r="H4" s="40">
        <f>SUMIFS('VIN -MEGA'!$R:$R,'VIN -MEGA'!$D:$D,H$1,'VIN -MEGA'!$K:$K,$A4)+SUMIFS('PXK-HÓA ĐƠN'!$R:$R,'PXK-HÓA ĐƠN'!$D:$D,H$1,'PXK-HÓA ĐƠN'!$K:$K,$A4)</f>
        <v>0</v>
      </c>
      <c r="I4" s="40">
        <f>SUMIFS('VIN -MEGA'!$R:$R,'VIN -MEGA'!$D:$D,I$1,'VIN -MEGA'!$K:$K,$A4)+SUMIFS('PXK-HÓA ĐƠN'!$R:$R,'PXK-HÓA ĐƠN'!$D:$D,I$1,'PXK-HÓA ĐƠN'!$K:$K,$A4)</f>
        <v>0</v>
      </c>
      <c r="J4" s="40">
        <f>SUMIFS('VIN -MEGA'!$R:$R,'VIN -MEGA'!$D:$D,J$1,'VIN -MEGA'!$K:$K,$A4)+SUMIFS('PXK-HÓA ĐƠN'!$R:$R,'PXK-HÓA ĐƠN'!$D:$D,J$1,'PXK-HÓA ĐƠN'!$K:$K,$A4)</f>
        <v>0</v>
      </c>
      <c r="K4" s="40">
        <f>SUMIFS('VIN -MEGA'!$R:$R,'VIN -MEGA'!$D:$D,K$1,'VIN -MEGA'!$K:$K,$A4)+SUMIFS('PXK-HÓA ĐƠN'!$R:$R,'PXK-HÓA ĐƠN'!$D:$D,K$1,'PXK-HÓA ĐƠN'!$K:$K,$A4)</f>
        <v>0</v>
      </c>
      <c r="L4" s="40">
        <f>SUMIFS('VIN -MEGA'!$R:$R,'VIN -MEGA'!$D:$D,L$1,'VIN -MEGA'!$K:$K,$A4)+SUMIFS('PXK-HÓA ĐƠN'!$R:$R,'PXK-HÓA ĐƠN'!$D:$D,L$1,'PXK-HÓA ĐƠN'!$K:$K,$A4)</f>
        <v>0</v>
      </c>
      <c r="M4" s="40">
        <f>SUMIFS('VIN -MEGA'!$R:$R,'VIN -MEGA'!$D:$D,M$1,'VIN -MEGA'!$K:$K,$A4)+SUMIFS('PXK-HÓA ĐƠN'!$R:$R,'PXK-HÓA ĐƠN'!$D:$D,M$1,'PXK-HÓA ĐƠN'!$K:$K,$A4)</f>
        <v>0</v>
      </c>
      <c r="N4" s="40">
        <f>SUMIFS('VIN -MEGA'!$R:$R,'VIN -MEGA'!$D:$D,N$1,'VIN -MEGA'!$K:$K,$A4)+SUMIFS('PXK-HÓA ĐƠN'!$R:$R,'PXK-HÓA ĐƠN'!$D:$D,N$1,'PXK-HÓA ĐƠN'!$K:$K,$A4)</f>
        <v>0</v>
      </c>
      <c r="O4" s="40">
        <f>SUMIFS('VIN -MEGA'!$R:$R,'VIN -MEGA'!$D:$D,O$1,'VIN -MEGA'!$K:$K,$A4)+SUMIFS('PXK-HÓA ĐƠN'!$R:$R,'PXK-HÓA ĐƠN'!$D:$D,O$1,'PXK-HÓA ĐƠN'!$K:$K,$A4)</f>
        <v>0</v>
      </c>
      <c r="P4" s="40">
        <f>SUMIFS('VIN -MEGA'!$R:$R,'VIN -MEGA'!$D:$D,P$1,'VIN -MEGA'!$K:$K,$A4)+SUMIFS('PXK-HÓA ĐƠN'!$R:$R,'PXK-HÓA ĐƠN'!$D:$D,P$1,'PXK-HÓA ĐƠN'!$K:$K,$A4)</f>
        <v>0</v>
      </c>
      <c r="Q4" s="40">
        <f>SUMIFS('VIN -MEGA'!$R:$R,'VIN -MEGA'!$D:$D,Q$1,'VIN -MEGA'!$K:$K,$A4)+SUMIFS('PXK-HÓA ĐƠN'!$R:$R,'PXK-HÓA ĐƠN'!$D:$D,Q$1,'PXK-HÓA ĐƠN'!$K:$K,$A4)</f>
        <v>0</v>
      </c>
      <c r="R4" s="40">
        <f>SUMIFS('VIN -MEGA'!$R:$R,'VIN -MEGA'!$D:$D,R$1,'VIN -MEGA'!$K:$K,$A4)+SUMIFS('PXK-HÓA ĐƠN'!$R:$R,'PXK-HÓA ĐƠN'!$D:$D,R$1,'PXK-HÓA ĐƠN'!$K:$K,$A4)</f>
        <v>0</v>
      </c>
      <c r="S4" s="40">
        <f>SUMIFS('VIN -MEGA'!$R:$R,'VIN -MEGA'!$D:$D,S$1,'VIN -MEGA'!$K:$K,$A4)+SUMIFS('PXK-HÓA ĐƠN'!$R:$R,'PXK-HÓA ĐƠN'!$D:$D,S$1,'PXK-HÓA ĐƠN'!$K:$K,$A4)</f>
        <v>0</v>
      </c>
      <c r="T4" s="40">
        <f>SUMIFS('VIN -MEGA'!$R:$R,'VIN -MEGA'!$D:$D,T$1,'VIN -MEGA'!$K:$K,$A4)+SUMIFS('PXK-HÓA ĐƠN'!$R:$R,'PXK-HÓA ĐƠN'!$D:$D,T$1,'PXK-HÓA ĐƠN'!$K:$K,$A4)</f>
        <v>0</v>
      </c>
      <c r="U4" s="40">
        <f>SUMIFS('VIN -MEGA'!$R:$R,'VIN -MEGA'!$D:$D,U$1,'VIN -MEGA'!$K:$K,$A4)+SUMIFS('PXK-HÓA ĐƠN'!$R:$R,'PXK-HÓA ĐƠN'!$D:$D,U$1,'PXK-HÓA ĐƠN'!$K:$K,$A4)</f>
        <v>0</v>
      </c>
      <c r="V4" s="40">
        <f>SUMIFS('VIN -MEGA'!$R:$R,'VIN -MEGA'!$D:$D,V$1,'VIN -MEGA'!$K:$K,$A4)+SUMIFS('PXK-HÓA ĐƠN'!$R:$R,'PXK-HÓA ĐƠN'!$D:$D,V$1,'PXK-HÓA ĐƠN'!$K:$K,$A4)</f>
        <v>0</v>
      </c>
      <c r="W4" s="40">
        <f>SUMIFS('VIN -MEGA'!$R:$R,'VIN -MEGA'!$D:$D,W$1,'VIN -MEGA'!$K:$K,$A4)+SUMIFS('PXK-HÓA ĐƠN'!$R:$R,'PXK-HÓA ĐƠN'!$D:$D,W$1,'PXK-HÓA ĐƠN'!$K:$K,$A4)</f>
        <v>0</v>
      </c>
      <c r="X4" s="40">
        <f>SUMIFS('VIN -MEGA'!$R:$R,'VIN -MEGA'!$D:$D,X$1,'VIN -MEGA'!$K:$K,$A4)+SUMIFS('PXK-HÓA ĐƠN'!$R:$R,'PXK-HÓA ĐƠN'!$D:$D,X$1,'PXK-HÓA ĐƠN'!$K:$K,$A4)</f>
        <v>0</v>
      </c>
      <c r="Y4" s="40">
        <f>SUMIFS('VIN -MEGA'!$R:$R,'VIN -MEGA'!$D:$D,Y$1,'VIN -MEGA'!$K:$K,$A4)+SUMIFS('PXK-HÓA ĐƠN'!$R:$R,'PXK-HÓA ĐƠN'!$D:$D,Y$1,'PXK-HÓA ĐƠN'!$K:$K,$A4)</f>
        <v>0</v>
      </c>
      <c r="Z4" s="40">
        <f>SUMIFS('VIN -MEGA'!$R:$R,'VIN -MEGA'!$D:$D,Z$1,'VIN -MEGA'!$K:$K,$A4)+SUMIFS('PXK-HÓA ĐƠN'!$R:$R,'PXK-HÓA ĐƠN'!$D:$D,Z$1,'PXK-HÓA ĐƠN'!$K:$K,$A4)</f>
        <v>0</v>
      </c>
      <c r="AA4" s="40">
        <f>SUMIFS('VIN -MEGA'!$R:$R,'VIN -MEGA'!$D:$D,AA$1,'VIN -MEGA'!$K:$K,$A4)+SUMIFS('PXK-HÓA ĐƠN'!$R:$R,'PXK-HÓA ĐƠN'!$D:$D,AA$1,'PXK-HÓA ĐƠN'!$K:$K,$A4)</f>
        <v>0</v>
      </c>
      <c r="AB4" s="40">
        <f>SUMIFS('VIN -MEGA'!$R:$R,'VIN -MEGA'!$D:$D,AB$1,'VIN -MEGA'!$K:$K,$A4)+SUMIFS('PXK-HÓA ĐƠN'!$R:$R,'PXK-HÓA ĐƠN'!$D:$D,AB$1,'PXK-HÓA ĐƠN'!$K:$K,$A4)</f>
        <v>0</v>
      </c>
      <c r="AC4" s="40">
        <f>SUMIFS('VIN -MEGA'!$R:$R,'VIN -MEGA'!$D:$D,AC$1,'VIN -MEGA'!$K:$K,$A4)+SUMIFS('PXK-HÓA ĐƠN'!$R:$R,'PXK-HÓA ĐƠN'!$D:$D,AC$1,'PXK-HÓA ĐƠN'!$K:$K,$A4)</f>
        <v>0</v>
      </c>
      <c r="AD4" s="40">
        <f>SUMIFS('VIN -MEGA'!$R:$R,'VIN -MEGA'!$D:$D,AD$1,'VIN -MEGA'!$K:$K,$A4)+SUMIFS('PXK-HÓA ĐƠN'!$R:$R,'PXK-HÓA ĐƠN'!$D:$D,AD$1,'PXK-HÓA ĐƠN'!$K:$K,$A4)</f>
        <v>0</v>
      </c>
      <c r="AE4" s="40">
        <f>SUMIFS('VIN -MEGA'!$R:$R,'VIN -MEGA'!$D:$D,AE$1,'VIN -MEGA'!$K:$K,$A4)+SUMIFS('PXK-HÓA ĐƠN'!$R:$R,'PXK-HÓA ĐƠN'!$D:$D,AE$1,'PXK-HÓA ĐƠN'!$K:$K,$A4)</f>
        <v>0</v>
      </c>
      <c r="AF4" s="40">
        <f>SUMIFS('VIN -MEGA'!$R:$R,'VIN -MEGA'!$D:$D,AF$1,'VIN -MEGA'!$K:$K,$A4)+SUMIFS('PXK-HÓA ĐƠN'!$R:$R,'PXK-HÓA ĐƠN'!$D:$D,AF$1,'PXK-HÓA ĐƠN'!$K:$K,$A4)</f>
        <v>0</v>
      </c>
      <c r="AG4" s="40">
        <f>SUMIFS('VIN -MEGA'!$R:$R,'VIN -MEGA'!$D:$D,AG$1,'VIN -MEGA'!$K:$K,$A4)+SUMIFS('PXK-HÓA ĐƠN'!$R:$R,'PXK-HÓA ĐƠN'!$D:$D,AG$1,'PXK-HÓA ĐƠN'!$K:$K,$A4)</f>
        <v>0</v>
      </c>
      <c r="AH4" s="40">
        <f>SUMIFS('VIN -MEGA'!$R:$R,'VIN -MEGA'!$D:$D,AH$1,'VIN -MEGA'!$K:$K,$A4)+SUMIFS('PXK-HÓA ĐƠN'!$R:$R,'PXK-HÓA ĐƠN'!$D:$D,AH$1,'PXK-HÓA ĐƠN'!$K:$K,$A4)</f>
        <v>0</v>
      </c>
      <c r="AI4" s="40">
        <f>SUMIFS('VIN -MEGA'!$R:$R,'VIN -MEGA'!$D:$D,AI$1,'VIN -MEGA'!$K:$K,$A4)+SUMIFS('PXK-HÓA ĐƠN'!$R:$R,'PXK-HÓA ĐƠN'!$D:$D,AI$1,'PXK-HÓA ĐƠN'!$K:$K,$A4)</f>
        <v>0</v>
      </c>
      <c r="AJ4" s="40">
        <f>SUMIFS('VIN -MEGA'!$R:$R,'VIN -MEGA'!$D:$D,AJ$1,'VIN -MEGA'!$K:$K,$A4)+SUMIFS('PXK-HÓA ĐƠN'!$R:$R,'PXK-HÓA ĐƠN'!$D:$D,AJ$1,'PXK-HÓA ĐƠN'!$K:$K,$A4)</f>
        <v>0</v>
      </c>
    </row>
    <row r="5" spans="1:37" ht="18.75" customHeight="1" x14ac:dyDescent="0.25">
      <c r="A5" s="23" t="s">
        <v>558</v>
      </c>
      <c r="B5" s="22" t="s">
        <v>559</v>
      </c>
      <c r="C5" s="24" t="s">
        <v>29</v>
      </c>
      <c r="D5" t="e">
        <f t="shared" si="1"/>
        <v>#VALUE!</v>
      </c>
      <c r="E5" s="43" t="e">
        <f t="shared" si="2"/>
        <v>#VALUE!</v>
      </c>
      <c r="F5" s="43"/>
      <c r="G5" s="41" t="e">
        <f>SUMIFS('[2]VIN -MEGA'!$R$1:$R$65536,'[2]VIN -MEGA'!$D$1:$D$65536,G$1,'[2]VIN -MEGA'!$K$1:$K$65536,$A5)+SUMIFS('[2]PXK-HÓA ĐƠN'!$R$1:$R$65536,'[2]PXK-HÓA ĐƠN'!$D$1:$D$65536,G$1,'[2]PXK-HÓA ĐƠN'!$K$1:$K$65536,$A5)</f>
        <v>#VALUE!</v>
      </c>
      <c r="H5" s="41" t="e">
        <f>SUMIFS('[2]VIN -MEGA'!$R$1:$R$65536,'[2]VIN -MEGA'!$D$1:$D$65536,H$1,'[2]VIN -MEGA'!$K$1:$K$65536,$A5)+SUMIFS('[2]PXK-HÓA ĐƠN'!$R$1:$R$65536,'[2]PXK-HÓA ĐƠN'!$D$1:$D$65536,H$1,'[2]PXK-HÓA ĐƠN'!$K$1:$K$65536,$A5)</f>
        <v>#VALUE!</v>
      </c>
      <c r="I5" s="41">
        <f>SUMIFS('VIN -MEGA'!$R:$R,'VIN -MEGA'!$D:$D,I$1,'VIN -MEGA'!$K:$K,$A5)+SUMIFS('PXK-HÓA ĐƠN'!$R:$R,'PXK-HÓA ĐƠN'!$D:$D,I$1,'PXK-HÓA ĐƠN'!$K:$K,$A5)</f>
        <v>10</v>
      </c>
      <c r="J5" s="41">
        <f>SUMIFS('VIN -MEGA'!$R:$R,'VIN -MEGA'!$D:$D,J$1,'VIN -MEGA'!$K:$K,$A5)+SUMIFS('PXK-HÓA ĐƠN'!$R:$R,'PXK-HÓA ĐƠN'!$D:$D,J$1,'PXK-HÓA ĐƠN'!$K:$K,$A5)</f>
        <v>0</v>
      </c>
      <c r="K5" s="41">
        <f>SUMIFS('VIN -MEGA'!$R:$R,'VIN -MEGA'!$D:$D,K$1,'VIN -MEGA'!$K:$K,$A5)+SUMIFS('PXK-HÓA ĐƠN'!$R:$R,'PXK-HÓA ĐƠN'!$D:$D,K$1,'PXK-HÓA ĐƠN'!$K:$K,$A5)</f>
        <v>0</v>
      </c>
      <c r="L5" s="41">
        <f>SUMIFS('VIN -MEGA'!$R:$R,'VIN -MEGA'!$D:$D,L$1,'VIN -MEGA'!$K:$K,$A5)+SUMIFS('PXK-HÓA ĐƠN'!$R:$R,'PXK-HÓA ĐƠN'!$D:$D,L$1,'PXK-HÓA ĐƠN'!$K:$K,$A5)</f>
        <v>0</v>
      </c>
      <c r="M5" s="41">
        <f>SUMIFS('VIN -MEGA'!$R:$R,'VIN -MEGA'!$D:$D,M$1,'VIN -MEGA'!$K:$K,$A5)+SUMIFS('PXK-HÓA ĐƠN'!$R:$R,'PXK-HÓA ĐƠN'!$D:$D,M$1,'PXK-HÓA ĐƠN'!$K:$K,$A5)</f>
        <v>5</v>
      </c>
      <c r="N5" s="41">
        <f>SUMIFS('VIN -MEGA'!$R:$R,'VIN -MEGA'!$D:$D,N$1,'VIN -MEGA'!$K:$K,$A5)+SUMIFS('PXK-HÓA ĐƠN'!$R:$R,'PXK-HÓA ĐƠN'!$D:$D,N$1,'PXK-HÓA ĐƠN'!$K:$K,$A5)</f>
        <v>0</v>
      </c>
      <c r="O5" s="41">
        <f>SUMIFS('VIN -MEGA'!$R:$R,'VIN -MEGA'!$D:$D,O$1,'VIN -MEGA'!$K:$K,$A5)+SUMIFS('PXK-HÓA ĐƠN'!$R:$R,'PXK-HÓA ĐƠN'!$D:$D,O$1,'PXK-HÓA ĐƠN'!$K:$K,$A5)</f>
        <v>0</v>
      </c>
      <c r="P5" s="41">
        <f>SUMIFS('VIN -MEGA'!$R:$R,'VIN -MEGA'!$D:$D,P$1,'VIN -MEGA'!$K:$K,$A5)+SUMIFS('PXK-HÓA ĐƠN'!$R:$R,'PXK-HÓA ĐƠN'!$D:$D,P$1,'PXK-HÓA ĐƠN'!$K:$K,$A5)</f>
        <v>0</v>
      </c>
      <c r="Q5" s="41">
        <f>SUMIFS('VIN -MEGA'!$R:$R,'VIN -MEGA'!$D:$D,Q$1,'VIN -MEGA'!$K:$K,$A5)+SUMIFS('PXK-HÓA ĐƠN'!$R:$R,'PXK-HÓA ĐƠN'!$D:$D,Q$1,'PXK-HÓA ĐƠN'!$K:$K,$A5)</f>
        <v>0</v>
      </c>
      <c r="R5" s="41">
        <f>SUMIFS('VIN -MEGA'!$R:$R,'VIN -MEGA'!$D:$D,R$1,'VIN -MEGA'!$K:$K,$A5)+SUMIFS('PXK-HÓA ĐƠN'!$R:$R,'PXK-HÓA ĐƠN'!$D:$D,R$1,'PXK-HÓA ĐƠN'!$K:$K,$A5)</f>
        <v>0</v>
      </c>
      <c r="S5" s="41">
        <f>SUMIFS('VIN -MEGA'!$R:$R,'VIN -MEGA'!$D:$D,S$1,'VIN -MEGA'!$K:$K,$A5)+SUMIFS('PXK-HÓA ĐƠN'!$R:$R,'PXK-HÓA ĐƠN'!$D:$D,S$1,'PXK-HÓA ĐƠN'!$K:$K,$A5)</f>
        <v>0</v>
      </c>
      <c r="T5" s="41">
        <f>SUMIFS('VIN -MEGA'!$R:$R,'VIN -MEGA'!$D:$D,T$1,'VIN -MEGA'!$K:$K,$A5)+SUMIFS('PXK-HÓA ĐƠN'!$R:$R,'PXK-HÓA ĐƠN'!$D:$D,T$1,'PXK-HÓA ĐƠN'!$K:$K,$A5)</f>
        <v>0</v>
      </c>
      <c r="U5" s="41">
        <f>SUMIFS('VIN -MEGA'!$R:$R,'VIN -MEGA'!$D:$D,U$1,'VIN -MEGA'!$K:$K,$A5)+SUMIFS('PXK-HÓA ĐƠN'!$R:$R,'PXK-HÓA ĐƠN'!$D:$D,U$1,'PXK-HÓA ĐƠN'!$K:$K,$A5)</f>
        <v>0</v>
      </c>
      <c r="V5" s="41">
        <f>SUMIFS('VIN -MEGA'!$R:$R,'VIN -MEGA'!$D:$D,V$1,'VIN -MEGA'!$K:$K,$A5)+SUMIFS('PXK-HÓA ĐƠN'!$R:$R,'PXK-HÓA ĐƠN'!$D:$D,V$1,'PXK-HÓA ĐƠN'!$K:$K,$A5)</f>
        <v>0</v>
      </c>
      <c r="W5" s="41">
        <f>SUMIFS('VIN -MEGA'!$R:$R,'VIN -MEGA'!$D:$D,W$1,'VIN -MEGA'!$K:$K,$A5)+SUMIFS('PXK-HÓA ĐƠN'!$R:$R,'PXK-HÓA ĐƠN'!$D:$D,W$1,'PXK-HÓA ĐƠN'!$K:$K,$A5)</f>
        <v>0</v>
      </c>
      <c r="X5" s="41">
        <f>SUMIFS('VIN -MEGA'!$R:$R,'VIN -MEGA'!$D:$D,X$1,'VIN -MEGA'!$K:$K,$A5)+SUMIFS('PXK-HÓA ĐƠN'!$R:$R,'PXK-HÓA ĐƠN'!$D:$D,X$1,'PXK-HÓA ĐƠN'!$K:$K,$A5)</f>
        <v>0</v>
      </c>
      <c r="Y5" s="41">
        <f>SUMIFS('VIN -MEGA'!$R:$R,'VIN -MEGA'!$D:$D,Y$1,'VIN -MEGA'!$K:$K,$A5)+SUMIFS('PXK-HÓA ĐƠN'!$R:$R,'PXK-HÓA ĐƠN'!$D:$D,Y$1,'PXK-HÓA ĐƠN'!$K:$K,$A5)</f>
        <v>0</v>
      </c>
      <c r="Z5" s="41">
        <f>SUMIFS('VIN -MEGA'!$R:$R,'VIN -MEGA'!$D:$D,Z$1,'VIN -MEGA'!$K:$K,$A5)+SUMIFS('PXK-HÓA ĐƠN'!$R:$R,'PXK-HÓA ĐƠN'!$D:$D,Z$1,'PXK-HÓA ĐƠN'!$K:$K,$A5)</f>
        <v>0</v>
      </c>
      <c r="AA5" s="41">
        <f>SUMIFS('VIN -MEGA'!$R:$R,'VIN -MEGA'!$D:$D,AA$1,'VIN -MEGA'!$K:$K,$A5)+SUMIFS('PXK-HÓA ĐƠN'!$R:$R,'PXK-HÓA ĐƠN'!$D:$D,AA$1,'PXK-HÓA ĐƠN'!$K:$K,$A5)</f>
        <v>0</v>
      </c>
      <c r="AB5" s="41">
        <f>SUMIFS('VIN -MEGA'!$R:$R,'VIN -MEGA'!$D:$D,AB$1,'VIN -MEGA'!$K:$K,$A5)+SUMIFS('PXK-HÓA ĐƠN'!$R:$R,'PXK-HÓA ĐƠN'!$D:$D,AB$1,'PXK-HÓA ĐƠN'!$K:$K,$A5)</f>
        <v>0</v>
      </c>
      <c r="AC5" s="41">
        <f>SUMIFS('VIN -MEGA'!$R:$R,'VIN -MEGA'!$D:$D,AC$1,'VIN -MEGA'!$K:$K,$A5)+SUMIFS('PXK-HÓA ĐƠN'!$R:$R,'PXK-HÓA ĐƠN'!$D:$D,AC$1,'PXK-HÓA ĐƠN'!$K:$K,$A5)</f>
        <v>0</v>
      </c>
      <c r="AD5" s="41">
        <f>SUMIFS('VIN -MEGA'!$R:$R,'VIN -MEGA'!$D:$D,AD$1,'VIN -MEGA'!$K:$K,$A5)+SUMIFS('PXK-HÓA ĐƠN'!$R:$R,'PXK-HÓA ĐƠN'!$D:$D,AD$1,'PXK-HÓA ĐƠN'!$K:$K,$A5)</f>
        <v>0</v>
      </c>
      <c r="AE5" s="41">
        <f>SUMIFS('VIN -MEGA'!$R:$R,'VIN -MEGA'!$D:$D,AE$1,'VIN -MEGA'!$K:$K,$A5)+SUMIFS('PXK-HÓA ĐƠN'!$R:$R,'PXK-HÓA ĐƠN'!$D:$D,AE$1,'PXK-HÓA ĐƠN'!$K:$K,$A5)</f>
        <v>0</v>
      </c>
      <c r="AF5" s="41">
        <f>SUMIFS('VIN -MEGA'!$R:$R,'VIN -MEGA'!$D:$D,AF$1,'VIN -MEGA'!$K:$K,$A5)+SUMIFS('PXK-HÓA ĐƠN'!$R:$R,'PXK-HÓA ĐƠN'!$D:$D,AF$1,'PXK-HÓA ĐƠN'!$K:$K,$A5)</f>
        <v>0</v>
      </c>
      <c r="AG5" s="41">
        <f>SUMIFS('VIN -MEGA'!$R:$R,'VIN -MEGA'!$D:$D,AG$1,'VIN -MEGA'!$K:$K,$A5)+SUMIFS('PXK-HÓA ĐƠN'!$R:$R,'PXK-HÓA ĐƠN'!$D:$D,AG$1,'PXK-HÓA ĐƠN'!$K:$K,$A5)</f>
        <v>0</v>
      </c>
      <c r="AH5" s="41">
        <f>SUMIFS('VIN -MEGA'!$R:$R,'VIN -MEGA'!$D:$D,AH$1,'VIN -MEGA'!$K:$K,$A5)+SUMIFS('PXK-HÓA ĐƠN'!$R:$R,'PXK-HÓA ĐƠN'!$D:$D,AH$1,'PXK-HÓA ĐƠN'!$K:$K,$A5)</f>
        <v>0</v>
      </c>
      <c r="AI5" s="41">
        <f>SUMIFS('VIN -MEGA'!$R:$R,'VIN -MEGA'!$D:$D,AI$1,'VIN -MEGA'!$K:$K,$A5)+SUMIFS('PXK-HÓA ĐƠN'!$R:$R,'PXK-HÓA ĐƠN'!$D:$D,AI$1,'PXK-HÓA ĐƠN'!$K:$K,$A5)</f>
        <v>0</v>
      </c>
      <c r="AJ5" s="41">
        <f>SUMIFS('VIN -MEGA'!$R:$R,'VIN -MEGA'!$D:$D,AJ$1,'VIN -MEGA'!$K:$K,$A5)+SUMIFS('PXK-HÓA ĐƠN'!$R:$R,'PXK-HÓA ĐƠN'!$D:$D,AJ$1,'PXK-HÓA ĐƠN'!$K:$K,$A5)</f>
        <v>0</v>
      </c>
      <c r="AK5" s="41">
        <f>SUMIFS('VIN -MEGA'!$R:$R,'VIN -MEGA'!$D:$D,AK$1,'VIN -MEGA'!$K:$K,$A5)+SUMIFS('PXK-HÓA ĐƠN'!$R:$R,'PXK-HÓA ĐƠN'!$D:$D,AK$1,'PXK-HÓA ĐƠN'!$K:$K,$A5)</f>
        <v>0</v>
      </c>
    </row>
    <row r="6" spans="1:37" ht="18.75" customHeight="1" x14ac:dyDescent="0.25">
      <c r="A6" s="23" t="s">
        <v>37</v>
      </c>
      <c r="B6" s="22" t="s">
        <v>38</v>
      </c>
      <c r="C6" s="24" t="s">
        <v>29</v>
      </c>
      <c r="D6" t="e">
        <f t="shared" si="1"/>
        <v>#VALUE!</v>
      </c>
      <c r="E6" s="43" t="e">
        <f t="shared" si="2"/>
        <v>#VALUE!</v>
      </c>
      <c r="F6" s="43"/>
      <c r="G6" s="41" t="e">
        <f>SUMIFS('[2]VIN -MEGA'!$R$1:$R$65536,'[2]VIN -MEGA'!$D$1:$D$65536,G$1,'[2]VIN -MEGA'!$K$1:$K$65536,$A6)+SUMIFS('[2]PXK-HÓA ĐƠN'!$R$1:$R$65536,'[2]PXK-HÓA ĐƠN'!$D$1:$D$65536,G$1,'[2]PXK-HÓA ĐƠN'!$K$1:$K$65536,$A6)</f>
        <v>#VALUE!</v>
      </c>
      <c r="H6" s="41" t="e">
        <f>SUMIFS('[2]VIN -MEGA'!$R$1:$R$65536,'[2]VIN -MEGA'!$D$1:$D$65536,H$1,'[2]VIN -MEGA'!$K$1:$K$65536,$A6)+SUMIFS('[2]PXK-HÓA ĐƠN'!$R$1:$R$65536,'[2]PXK-HÓA ĐƠN'!$D$1:$D$65536,H$1,'[2]PXK-HÓA ĐƠN'!$K$1:$K$65536,$A6)</f>
        <v>#VALUE!</v>
      </c>
      <c r="I6" s="41">
        <f>SUMIFS('VIN -MEGA'!$R:$R,'VIN -MEGA'!$D:$D,I$1,'VIN -MEGA'!$K:$K,$A6)+SUMIFS('PXK-HÓA ĐƠN'!$R:$R,'PXK-HÓA ĐƠN'!$D:$D,I$1,'PXK-HÓA ĐƠN'!$K:$K,$A6)</f>
        <v>160</v>
      </c>
      <c r="J6" s="41">
        <f>SUMIFS('VIN -MEGA'!$R:$R,'VIN -MEGA'!$D:$D,J$1,'VIN -MEGA'!$K:$K,$A6)+SUMIFS('PXK-HÓA ĐƠN'!$R:$R,'PXK-HÓA ĐƠN'!$D:$D,J$1,'PXK-HÓA ĐƠN'!$K:$K,$A6)</f>
        <v>328</v>
      </c>
      <c r="K6" s="41">
        <f>SUMIFS('VIN -MEGA'!$R:$R,'VIN -MEGA'!$D:$D,K$1,'VIN -MEGA'!$K:$K,$A6)+SUMIFS('PXK-HÓA ĐƠN'!$R:$R,'PXK-HÓA ĐƠN'!$D:$D,K$1,'PXK-HÓA ĐƠN'!$K:$K,$A6)</f>
        <v>0</v>
      </c>
      <c r="L6" s="41">
        <f>SUMIFS('VIN -MEGA'!$R:$R,'VIN -MEGA'!$D:$D,L$1,'VIN -MEGA'!$K:$K,$A6)+SUMIFS('PXK-HÓA ĐƠN'!$R:$R,'PXK-HÓA ĐƠN'!$D:$D,L$1,'PXK-HÓA ĐƠN'!$K:$K,$A6)</f>
        <v>231</v>
      </c>
      <c r="M6" s="41">
        <f>SUMIFS('VIN -MEGA'!$R:$R,'VIN -MEGA'!$D:$D,M$1,'VIN -MEGA'!$K:$K,$A6)+SUMIFS('PXK-HÓA ĐƠN'!$R:$R,'PXK-HÓA ĐƠN'!$D:$D,M$1,'PXK-HÓA ĐƠN'!$K:$K,$A6)</f>
        <v>275</v>
      </c>
      <c r="N6" s="41">
        <f>SUMIFS('VIN -MEGA'!$R:$R,'VIN -MEGA'!$D:$D,N$1,'VIN -MEGA'!$K:$K,$A6)+SUMIFS('PXK-HÓA ĐƠN'!$R:$R,'PXK-HÓA ĐƠN'!$D:$D,N$1,'PXK-HÓA ĐƠN'!$K:$K,$A6)</f>
        <v>59</v>
      </c>
      <c r="O6" s="41">
        <f>SUMIFS('VIN -MEGA'!$R:$R,'VIN -MEGA'!$D:$D,O$1,'VIN -MEGA'!$K:$K,$A6)+SUMIFS('PXK-HÓA ĐƠN'!$R:$R,'PXK-HÓA ĐƠN'!$D:$D,O$1,'PXK-HÓA ĐƠN'!$K:$K,$A6)</f>
        <v>0</v>
      </c>
      <c r="P6" s="41">
        <f>SUMIFS('VIN -MEGA'!$R:$R,'VIN -MEGA'!$D:$D,P$1,'VIN -MEGA'!$K:$K,$A6)+SUMIFS('PXK-HÓA ĐƠN'!$R:$R,'PXK-HÓA ĐƠN'!$D:$D,P$1,'PXK-HÓA ĐƠN'!$K:$K,$A6)</f>
        <v>0</v>
      </c>
      <c r="Q6" s="41">
        <f>SUMIFS('VIN -MEGA'!$R:$R,'VIN -MEGA'!$D:$D,Q$1,'VIN -MEGA'!$K:$K,$A6)+SUMIFS('PXK-HÓA ĐƠN'!$R:$R,'PXK-HÓA ĐƠN'!$D:$D,Q$1,'PXK-HÓA ĐƠN'!$K:$K,$A6)</f>
        <v>0</v>
      </c>
      <c r="R6" s="41">
        <f>SUMIFS('VIN -MEGA'!$R:$R,'VIN -MEGA'!$D:$D,R$1,'VIN -MEGA'!$K:$K,$A6)+SUMIFS('PXK-HÓA ĐƠN'!$R:$R,'PXK-HÓA ĐƠN'!$D:$D,R$1,'PXK-HÓA ĐƠN'!$K:$K,$A6)</f>
        <v>0</v>
      </c>
      <c r="S6" s="41">
        <f>SUMIFS('VIN -MEGA'!$R:$R,'VIN -MEGA'!$D:$D,S$1,'VIN -MEGA'!$K:$K,$A6)+SUMIFS('PXK-HÓA ĐƠN'!$R:$R,'PXK-HÓA ĐƠN'!$D:$D,S$1,'PXK-HÓA ĐƠN'!$K:$K,$A6)</f>
        <v>0</v>
      </c>
      <c r="T6" s="41">
        <f>SUMIFS('VIN -MEGA'!$R:$R,'VIN -MEGA'!$D:$D,T$1,'VIN -MEGA'!$K:$K,$A6)+SUMIFS('PXK-HÓA ĐƠN'!$R:$R,'PXK-HÓA ĐƠN'!$D:$D,T$1,'PXK-HÓA ĐƠN'!$K:$K,$A6)</f>
        <v>0</v>
      </c>
      <c r="U6" s="41">
        <f>SUMIFS('VIN -MEGA'!$R:$R,'VIN -MEGA'!$D:$D,U$1,'VIN -MEGA'!$K:$K,$A6)+SUMIFS('PXK-HÓA ĐƠN'!$R:$R,'PXK-HÓA ĐƠN'!$D:$D,U$1,'PXK-HÓA ĐƠN'!$K:$K,$A6)</f>
        <v>0</v>
      </c>
      <c r="V6" s="41">
        <f>SUMIFS('VIN -MEGA'!$R:$R,'VIN -MEGA'!$D:$D,V$1,'VIN -MEGA'!$K:$K,$A6)+SUMIFS('PXK-HÓA ĐƠN'!$R:$R,'PXK-HÓA ĐƠN'!$D:$D,V$1,'PXK-HÓA ĐƠN'!$K:$K,$A6)</f>
        <v>0</v>
      </c>
      <c r="W6" s="41">
        <f>SUMIFS('VIN -MEGA'!$R:$R,'VIN -MEGA'!$D:$D,W$1,'VIN -MEGA'!$K:$K,$A6)+SUMIFS('PXK-HÓA ĐƠN'!$R:$R,'PXK-HÓA ĐƠN'!$D:$D,W$1,'PXK-HÓA ĐƠN'!$K:$K,$A6)</f>
        <v>0</v>
      </c>
      <c r="X6" s="41">
        <f>SUMIFS('VIN -MEGA'!$R:$R,'VIN -MEGA'!$D:$D,X$1,'VIN -MEGA'!$K:$K,$A6)+SUMIFS('PXK-HÓA ĐƠN'!$R:$R,'PXK-HÓA ĐƠN'!$D:$D,X$1,'PXK-HÓA ĐƠN'!$K:$K,$A6)</f>
        <v>0</v>
      </c>
      <c r="Y6" s="41">
        <f>SUMIFS('VIN -MEGA'!$R:$R,'VIN -MEGA'!$D:$D,Y$1,'VIN -MEGA'!$K:$K,$A6)+SUMIFS('PXK-HÓA ĐƠN'!$R:$R,'PXK-HÓA ĐƠN'!$D:$D,Y$1,'PXK-HÓA ĐƠN'!$K:$K,$A6)</f>
        <v>0</v>
      </c>
      <c r="Z6" s="41">
        <f>SUMIFS('VIN -MEGA'!$R:$R,'VIN -MEGA'!$D:$D,Z$1,'VIN -MEGA'!$K:$K,$A6)+SUMIFS('PXK-HÓA ĐƠN'!$R:$R,'PXK-HÓA ĐƠN'!$D:$D,Z$1,'PXK-HÓA ĐƠN'!$K:$K,$A6)</f>
        <v>0</v>
      </c>
      <c r="AA6" s="41">
        <f>SUMIFS('VIN -MEGA'!$R:$R,'VIN -MEGA'!$D:$D,AA$1,'VIN -MEGA'!$K:$K,$A6)+SUMIFS('PXK-HÓA ĐƠN'!$R:$R,'PXK-HÓA ĐƠN'!$D:$D,AA$1,'PXK-HÓA ĐƠN'!$K:$K,$A6)</f>
        <v>0</v>
      </c>
      <c r="AB6" s="41">
        <f>SUMIFS('VIN -MEGA'!$R:$R,'VIN -MEGA'!$D:$D,AB$1,'VIN -MEGA'!$K:$K,$A6)+SUMIFS('PXK-HÓA ĐƠN'!$R:$R,'PXK-HÓA ĐƠN'!$D:$D,AB$1,'PXK-HÓA ĐƠN'!$K:$K,$A6)</f>
        <v>0</v>
      </c>
      <c r="AC6" s="41">
        <f>SUMIFS('VIN -MEGA'!$R:$R,'VIN -MEGA'!$D:$D,AC$1,'VIN -MEGA'!$K:$K,$A6)+SUMIFS('PXK-HÓA ĐƠN'!$R:$R,'PXK-HÓA ĐƠN'!$D:$D,AC$1,'PXK-HÓA ĐƠN'!$K:$K,$A6)</f>
        <v>0</v>
      </c>
      <c r="AD6" s="41">
        <f>SUMIFS('VIN -MEGA'!$R:$R,'VIN -MEGA'!$D:$D,AD$1,'VIN -MEGA'!$K:$K,$A6)+SUMIFS('PXK-HÓA ĐƠN'!$R:$R,'PXK-HÓA ĐƠN'!$D:$D,AD$1,'PXK-HÓA ĐƠN'!$K:$K,$A6)</f>
        <v>0</v>
      </c>
      <c r="AE6" s="41">
        <f>SUMIFS('VIN -MEGA'!$R:$R,'VIN -MEGA'!$D:$D,AE$1,'VIN -MEGA'!$K:$K,$A6)+SUMIFS('PXK-HÓA ĐƠN'!$R:$R,'PXK-HÓA ĐƠN'!$D:$D,AE$1,'PXK-HÓA ĐƠN'!$K:$K,$A6)</f>
        <v>0</v>
      </c>
      <c r="AF6" s="41">
        <f>SUMIFS('VIN -MEGA'!$R:$R,'VIN -MEGA'!$D:$D,AF$1,'VIN -MEGA'!$K:$K,$A6)+SUMIFS('PXK-HÓA ĐƠN'!$R:$R,'PXK-HÓA ĐƠN'!$D:$D,AF$1,'PXK-HÓA ĐƠN'!$K:$K,$A6)</f>
        <v>0</v>
      </c>
      <c r="AG6" s="41">
        <f>SUMIFS('VIN -MEGA'!$R:$R,'VIN -MEGA'!$D:$D,AG$1,'VIN -MEGA'!$K:$K,$A6)+SUMIFS('PXK-HÓA ĐƠN'!$R:$R,'PXK-HÓA ĐƠN'!$D:$D,AG$1,'PXK-HÓA ĐƠN'!$K:$K,$A6)</f>
        <v>0</v>
      </c>
      <c r="AH6" s="41">
        <f>SUMIFS('VIN -MEGA'!$R:$R,'VIN -MEGA'!$D:$D,AH$1,'VIN -MEGA'!$K:$K,$A6)+SUMIFS('PXK-HÓA ĐƠN'!$R:$R,'PXK-HÓA ĐƠN'!$D:$D,AH$1,'PXK-HÓA ĐƠN'!$K:$K,$A6)</f>
        <v>0</v>
      </c>
      <c r="AI6" s="41">
        <f>SUMIFS('VIN -MEGA'!$R:$R,'VIN -MEGA'!$D:$D,AI$1,'VIN -MEGA'!$K:$K,$A6)+SUMIFS('PXK-HÓA ĐƠN'!$R:$R,'PXK-HÓA ĐƠN'!$D:$D,AI$1,'PXK-HÓA ĐƠN'!$K:$K,$A6)</f>
        <v>0</v>
      </c>
      <c r="AJ6" s="41">
        <f>SUMIFS('VIN -MEGA'!$R:$R,'VIN -MEGA'!$D:$D,AJ$1,'VIN -MEGA'!$K:$K,$A6)+SUMIFS('PXK-HÓA ĐƠN'!$R:$R,'PXK-HÓA ĐƠN'!$D:$D,AJ$1,'PXK-HÓA ĐƠN'!$K:$K,$A6)</f>
        <v>0</v>
      </c>
      <c r="AK6" s="41">
        <f>SUMIFS('VIN -MEGA'!$R:$R,'VIN -MEGA'!$D:$D,AK$1,'VIN -MEGA'!$K:$K,$A6)+SUMIFS('PXK-HÓA ĐƠN'!$R:$R,'PXK-HÓA ĐƠN'!$D:$D,AK$1,'PXK-HÓA ĐƠN'!$K:$K,$A6)</f>
        <v>0</v>
      </c>
    </row>
    <row r="7" spans="1:37" ht="18.75" hidden="1" customHeight="1" x14ac:dyDescent="0.25">
      <c r="A7" s="23" t="s">
        <v>1689</v>
      </c>
      <c r="B7" s="22" t="s">
        <v>1690</v>
      </c>
      <c r="C7" s="24" t="s">
        <v>1761</v>
      </c>
      <c r="D7" t="e">
        <f t="shared" si="1"/>
        <v>#VALUE!</v>
      </c>
      <c r="E7" s="43" t="e">
        <f t="shared" si="2"/>
        <v>#VALUE!</v>
      </c>
      <c r="F7" s="43"/>
      <c r="G7" s="41" t="e">
        <f>SUMIFS('[2]VIN -MEGA'!$R$1:$R$65536,'[2]VIN -MEGA'!$D$1:$D$65536,G$1,'[2]VIN -MEGA'!$K$1:$K$65536,$A7)+SUMIFS('[2]PXK-HÓA ĐƠN'!$R$1:$R$65536,'[2]PXK-HÓA ĐƠN'!$D$1:$D$65536,G$1,'[2]PXK-HÓA ĐƠN'!$K$1:$K$65536,$A7)</f>
        <v>#VALUE!</v>
      </c>
      <c r="H7" s="41" t="e">
        <f>SUMIFS('[2]VIN -MEGA'!$R$1:$R$65536,'[2]VIN -MEGA'!$D$1:$D$65536,H$1,'[2]VIN -MEGA'!$K$1:$K$65536,$A7)+SUMIFS('[2]PXK-HÓA ĐƠN'!$R$1:$R$65536,'[2]PXK-HÓA ĐƠN'!$D$1:$D$65536,H$1,'[2]PXK-HÓA ĐƠN'!$K$1:$K$65536,$A7)</f>
        <v>#VALUE!</v>
      </c>
      <c r="I7" s="41">
        <f>SUMIFS('VIN -MEGA'!$R:$R,'VIN -MEGA'!$D:$D,I$1,'VIN -MEGA'!$K:$K,$A7)+SUMIFS('PXK-HÓA ĐƠN'!$R:$R,'PXK-HÓA ĐƠN'!$D:$D,I$1,'PXK-HÓA ĐƠN'!$K:$K,$A7)</f>
        <v>0</v>
      </c>
      <c r="J7" s="41">
        <f>SUMIFS('VIN -MEGA'!$R:$R,'VIN -MEGA'!$D:$D,J$1,'VIN -MEGA'!$K:$K,$A7)+SUMIFS('PXK-HÓA ĐƠN'!$R:$R,'PXK-HÓA ĐƠN'!$D:$D,J$1,'PXK-HÓA ĐƠN'!$K:$K,$A7)</f>
        <v>0</v>
      </c>
      <c r="K7" s="41">
        <f>SUMIFS('VIN -MEGA'!$R:$R,'VIN -MEGA'!$D:$D,K$1,'VIN -MEGA'!$K:$K,$A7)+SUMIFS('PXK-HÓA ĐƠN'!$R:$R,'PXK-HÓA ĐƠN'!$D:$D,K$1,'PXK-HÓA ĐƠN'!$K:$K,$A7)</f>
        <v>0</v>
      </c>
      <c r="L7" s="41">
        <f>SUMIFS('VIN -MEGA'!$R:$R,'VIN -MEGA'!$D:$D,L$1,'VIN -MEGA'!$K:$K,$A7)+SUMIFS('PXK-HÓA ĐƠN'!$R:$R,'PXK-HÓA ĐƠN'!$D:$D,L$1,'PXK-HÓA ĐƠN'!$K:$K,$A7)</f>
        <v>0</v>
      </c>
      <c r="M7" s="41">
        <f>SUMIFS('VIN -MEGA'!$R:$R,'VIN -MEGA'!$D:$D,M$1,'VIN -MEGA'!$K:$K,$A7)+SUMIFS('PXK-HÓA ĐƠN'!$R:$R,'PXK-HÓA ĐƠN'!$D:$D,M$1,'PXK-HÓA ĐƠN'!$K:$K,$A7)</f>
        <v>0</v>
      </c>
      <c r="N7" s="41">
        <f>SUMIFS('VIN -MEGA'!$R:$R,'VIN -MEGA'!$D:$D,N$1,'VIN -MEGA'!$K:$K,$A7)+SUMIFS('PXK-HÓA ĐƠN'!$R:$R,'PXK-HÓA ĐƠN'!$D:$D,N$1,'PXK-HÓA ĐƠN'!$K:$K,$A7)</f>
        <v>0</v>
      </c>
      <c r="O7" s="41">
        <f>SUMIFS('VIN -MEGA'!$R:$R,'VIN -MEGA'!$D:$D,O$1,'VIN -MEGA'!$K:$K,$A7)+SUMIFS('PXK-HÓA ĐƠN'!$R:$R,'PXK-HÓA ĐƠN'!$D:$D,O$1,'PXK-HÓA ĐƠN'!$K:$K,$A7)</f>
        <v>0</v>
      </c>
      <c r="P7" s="41">
        <f>SUMIFS('VIN -MEGA'!$R:$R,'VIN -MEGA'!$D:$D,P$1,'VIN -MEGA'!$K:$K,$A7)+SUMIFS('PXK-HÓA ĐƠN'!$R:$R,'PXK-HÓA ĐƠN'!$D:$D,P$1,'PXK-HÓA ĐƠN'!$K:$K,$A7)</f>
        <v>0</v>
      </c>
      <c r="Q7" s="41">
        <f>SUMIFS('VIN -MEGA'!$R:$R,'VIN -MEGA'!$D:$D,Q$1,'VIN -MEGA'!$K:$K,$A7)+SUMIFS('PXK-HÓA ĐƠN'!$R:$R,'PXK-HÓA ĐƠN'!$D:$D,Q$1,'PXK-HÓA ĐƠN'!$K:$K,$A7)</f>
        <v>0</v>
      </c>
      <c r="R7" s="41">
        <f>SUMIFS('VIN -MEGA'!$R:$R,'VIN -MEGA'!$D:$D,R$1,'VIN -MEGA'!$K:$K,$A7)+SUMIFS('PXK-HÓA ĐƠN'!$R:$R,'PXK-HÓA ĐƠN'!$D:$D,R$1,'PXK-HÓA ĐƠN'!$K:$K,$A7)</f>
        <v>0</v>
      </c>
      <c r="S7" s="41">
        <f>SUMIFS('VIN -MEGA'!$R:$R,'VIN -MEGA'!$D:$D,S$1,'VIN -MEGA'!$K:$K,$A7)+SUMIFS('PXK-HÓA ĐƠN'!$R:$R,'PXK-HÓA ĐƠN'!$D:$D,S$1,'PXK-HÓA ĐƠN'!$K:$K,$A7)</f>
        <v>0</v>
      </c>
      <c r="T7" s="41">
        <f>SUMIFS('VIN -MEGA'!$R:$R,'VIN -MEGA'!$D:$D,T$1,'VIN -MEGA'!$K:$K,$A7)+SUMIFS('PXK-HÓA ĐƠN'!$R:$R,'PXK-HÓA ĐƠN'!$D:$D,T$1,'PXK-HÓA ĐƠN'!$K:$K,$A7)</f>
        <v>0</v>
      </c>
      <c r="U7" s="41">
        <f>SUMIFS('VIN -MEGA'!$R:$R,'VIN -MEGA'!$D:$D,U$1,'VIN -MEGA'!$K:$K,$A7)+SUMIFS('PXK-HÓA ĐƠN'!$R:$R,'PXK-HÓA ĐƠN'!$D:$D,U$1,'PXK-HÓA ĐƠN'!$K:$K,$A7)</f>
        <v>0</v>
      </c>
      <c r="V7" s="41">
        <f>SUMIFS('VIN -MEGA'!$R:$R,'VIN -MEGA'!$D:$D,V$1,'VIN -MEGA'!$K:$K,$A7)+SUMIFS('PXK-HÓA ĐƠN'!$R:$R,'PXK-HÓA ĐƠN'!$D:$D,V$1,'PXK-HÓA ĐƠN'!$K:$K,$A7)</f>
        <v>0</v>
      </c>
      <c r="W7" s="41">
        <f>SUMIFS('VIN -MEGA'!$R:$R,'VIN -MEGA'!$D:$D,W$1,'VIN -MEGA'!$K:$K,$A7)+SUMIFS('PXK-HÓA ĐƠN'!$R:$R,'PXK-HÓA ĐƠN'!$D:$D,W$1,'PXK-HÓA ĐƠN'!$K:$K,$A7)</f>
        <v>0</v>
      </c>
      <c r="X7" s="41">
        <f>SUMIFS('VIN -MEGA'!$R:$R,'VIN -MEGA'!$D:$D,X$1,'VIN -MEGA'!$K:$K,$A7)+SUMIFS('PXK-HÓA ĐƠN'!$R:$R,'PXK-HÓA ĐƠN'!$D:$D,X$1,'PXK-HÓA ĐƠN'!$K:$K,$A7)</f>
        <v>0</v>
      </c>
      <c r="Y7" s="41">
        <f>SUMIFS('VIN -MEGA'!$R:$R,'VIN -MEGA'!$D:$D,Y$1,'VIN -MEGA'!$K:$K,$A7)+SUMIFS('PXK-HÓA ĐƠN'!$R:$R,'PXK-HÓA ĐƠN'!$D:$D,Y$1,'PXK-HÓA ĐƠN'!$K:$K,$A7)</f>
        <v>0</v>
      </c>
      <c r="Z7" s="41">
        <f>SUMIFS('VIN -MEGA'!$R:$R,'VIN -MEGA'!$D:$D,Z$1,'VIN -MEGA'!$K:$K,$A7)+SUMIFS('PXK-HÓA ĐƠN'!$R:$R,'PXK-HÓA ĐƠN'!$D:$D,Z$1,'PXK-HÓA ĐƠN'!$K:$K,$A7)</f>
        <v>0</v>
      </c>
      <c r="AA7" s="41">
        <f>SUMIFS('VIN -MEGA'!$R:$R,'VIN -MEGA'!$D:$D,AA$1,'VIN -MEGA'!$K:$K,$A7)+SUMIFS('PXK-HÓA ĐƠN'!$R:$R,'PXK-HÓA ĐƠN'!$D:$D,AA$1,'PXK-HÓA ĐƠN'!$K:$K,$A7)</f>
        <v>0</v>
      </c>
      <c r="AB7" s="41">
        <f>SUMIFS('VIN -MEGA'!$R:$R,'VIN -MEGA'!$D:$D,AB$1,'VIN -MEGA'!$K:$K,$A7)+SUMIFS('PXK-HÓA ĐƠN'!$R:$R,'PXK-HÓA ĐƠN'!$D:$D,AB$1,'PXK-HÓA ĐƠN'!$K:$K,$A7)</f>
        <v>0</v>
      </c>
      <c r="AC7" s="41">
        <f>SUMIFS('VIN -MEGA'!$R:$R,'VIN -MEGA'!$D:$D,AC$1,'VIN -MEGA'!$K:$K,$A7)+SUMIFS('PXK-HÓA ĐƠN'!$R:$R,'PXK-HÓA ĐƠN'!$D:$D,AC$1,'PXK-HÓA ĐƠN'!$K:$K,$A7)</f>
        <v>0</v>
      </c>
      <c r="AD7" s="41">
        <f>SUMIFS('VIN -MEGA'!$R:$R,'VIN -MEGA'!$D:$D,AD$1,'VIN -MEGA'!$K:$K,$A7)+SUMIFS('PXK-HÓA ĐƠN'!$R:$R,'PXK-HÓA ĐƠN'!$D:$D,AD$1,'PXK-HÓA ĐƠN'!$K:$K,$A7)</f>
        <v>0</v>
      </c>
      <c r="AE7" s="41">
        <f>SUMIFS('VIN -MEGA'!$R:$R,'VIN -MEGA'!$D:$D,AE$1,'VIN -MEGA'!$K:$K,$A7)+SUMIFS('PXK-HÓA ĐƠN'!$R:$R,'PXK-HÓA ĐƠN'!$D:$D,AE$1,'PXK-HÓA ĐƠN'!$K:$K,$A7)</f>
        <v>0</v>
      </c>
      <c r="AF7" s="41">
        <f>SUMIFS('VIN -MEGA'!$R:$R,'VIN -MEGA'!$D:$D,AF$1,'VIN -MEGA'!$K:$K,$A7)+SUMIFS('PXK-HÓA ĐƠN'!$R:$R,'PXK-HÓA ĐƠN'!$D:$D,AF$1,'PXK-HÓA ĐƠN'!$K:$K,$A7)</f>
        <v>0</v>
      </c>
      <c r="AG7" s="41">
        <f>SUMIFS('VIN -MEGA'!$R:$R,'VIN -MEGA'!$D:$D,AG$1,'VIN -MEGA'!$K:$K,$A7)+SUMIFS('PXK-HÓA ĐƠN'!$R:$R,'PXK-HÓA ĐƠN'!$D:$D,AG$1,'PXK-HÓA ĐƠN'!$K:$K,$A7)</f>
        <v>0</v>
      </c>
      <c r="AH7" s="41">
        <f>SUMIFS('VIN -MEGA'!$R:$R,'VIN -MEGA'!$D:$D,AH$1,'VIN -MEGA'!$K:$K,$A7)+SUMIFS('PXK-HÓA ĐƠN'!$R:$R,'PXK-HÓA ĐƠN'!$D:$D,AH$1,'PXK-HÓA ĐƠN'!$K:$K,$A7)</f>
        <v>0</v>
      </c>
      <c r="AI7" s="41">
        <f>SUMIFS('VIN -MEGA'!$R:$R,'VIN -MEGA'!$D:$D,AI$1,'VIN -MEGA'!$K:$K,$A7)+SUMIFS('PXK-HÓA ĐƠN'!$R:$R,'PXK-HÓA ĐƠN'!$D:$D,AI$1,'PXK-HÓA ĐƠN'!$K:$K,$A7)</f>
        <v>0</v>
      </c>
      <c r="AJ7" s="41">
        <f>SUMIFS('VIN -MEGA'!$R:$R,'VIN -MEGA'!$D:$D,AJ$1,'VIN -MEGA'!$K:$K,$A7)+SUMIFS('PXK-HÓA ĐƠN'!$R:$R,'PXK-HÓA ĐƠN'!$D:$D,AJ$1,'PXK-HÓA ĐƠN'!$K:$K,$A7)</f>
        <v>0</v>
      </c>
      <c r="AK7" s="41">
        <f>SUMIFS('VIN -MEGA'!$R:$R,'VIN -MEGA'!$D:$D,AK$1,'VIN -MEGA'!$K:$K,$A7)+SUMIFS('PXK-HÓA ĐƠN'!$R:$R,'PXK-HÓA ĐƠN'!$D:$D,AK$1,'PXK-HÓA ĐƠN'!$K:$K,$A7)</f>
        <v>0</v>
      </c>
    </row>
    <row r="8" spans="1:37" ht="18.75" customHeight="1" x14ac:dyDescent="0.25">
      <c r="A8" s="23" t="s">
        <v>7640</v>
      </c>
      <c r="B8" s="22" t="s">
        <v>7641</v>
      </c>
      <c r="C8" s="24" t="s">
        <v>29</v>
      </c>
      <c r="D8" t="e">
        <f t="shared" si="1"/>
        <v>#VALUE!</v>
      </c>
      <c r="E8" s="43" t="e">
        <f t="shared" si="2"/>
        <v>#VALUE!</v>
      </c>
      <c r="F8" s="43"/>
      <c r="G8" s="41" t="e">
        <f>SUMIFS('[2]VIN -MEGA'!$R$1:$R$65536,'[2]VIN -MEGA'!$D$1:$D$65536,G$1,'[2]VIN -MEGA'!$K$1:$K$65536,$A8)+SUMIFS('[2]PXK-HÓA ĐƠN'!$R$1:$R$65536,'[2]PXK-HÓA ĐƠN'!$D$1:$D$65536,G$1,'[2]PXK-HÓA ĐƠN'!$K$1:$K$65536,$A8)</f>
        <v>#VALUE!</v>
      </c>
      <c r="H8" s="41" t="e">
        <f>SUMIFS('[2]VIN -MEGA'!$R$1:$R$65536,'[2]VIN -MEGA'!$D$1:$D$65536,H$1,'[2]VIN -MEGA'!$K$1:$K$65536,$A8)+SUMIFS('[2]PXK-HÓA ĐƠN'!$R$1:$R$65536,'[2]PXK-HÓA ĐƠN'!$D$1:$D$65536,H$1,'[2]PXK-HÓA ĐƠN'!$K$1:$K$65536,$A8)</f>
        <v>#VALUE!</v>
      </c>
      <c r="I8" s="41">
        <f>SUMIFS('VIN -MEGA'!$R:$R,'VIN -MEGA'!$D:$D,I$1,'VIN -MEGA'!$K:$K,$A8)+SUMIFS('PXK-HÓA ĐƠN'!$R:$R,'PXK-HÓA ĐƠN'!$D:$D,I$1,'PXK-HÓA ĐƠN'!$K:$K,$A8)</f>
        <v>7</v>
      </c>
      <c r="J8" s="41">
        <f>SUMIFS('VIN -MEGA'!$R:$R,'VIN -MEGA'!$D:$D,J$1,'VIN -MEGA'!$K:$K,$A8)+SUMIFS('PXK-HÓA ĐƠN'!$R:$R,'PXK-HÓA ĐƠN'!$D:$D,J$1,'PXK-HÓA ĐƠN'!$K:$K,$A8)</f>
        <v>7</v>
      </c>
      <c r="K8" s="41">
        <f>SUMIFS('VIN -MEGA'!$R:$R,'VIN -MEGA'!$D:$D,K$1,'VIN -MEGA'!$K:$K,$A8)+SUMIFS('PXK-HÓA ĐƠN'!$R:$R,'PXK-HÓA ĐƠN'!$D:$D,K$1,'PXK-HÓA ĐƠN'!$K:$K,$A8)</f>
        <v>0</v>
      </c>
      <c r="L8" s="41">
        <f>SUMIFS('VIN -MEGA'!$R:$R,'VIN -MEGA'!$D:$D,L$1,'VIN -MEGA'!$K:$K,$A8)+SUMIFS('PXK-HÓA ĐƠN'!$R:$R,'PXK-HÓA ĐƠN'!$D:$D,L$1,'PXK-HÓA ĐƠN'!$K:$K,$A8)</f>
        <v>6</v>
      </c>
      <c r="M8" s="41">
        <f>SUMIFS('VIN -MEGA'!$R:$R,'VIN -MEGA'!$D:$D,M$1,'VIN -MEGA'!$K:$K,$A8)+SUMIFS('PXK-HÓA ĐƠN'!$R:$R,'PXK-HÓA ĐƠN'!$D:$D,M$1,'PXK-HÓA ĐƠN'!$K:$K,$A8)</f>
        <v>0</v>
      </c>
      <c r="N8" s="41">
        <f>SUMIFS('VIN -MEGA'!$R:$R,'VIN -MEGA'!$D:$D,N$1,'VIN -MEGA'!$K:$K,$A8)+SUMIFS('PXK-HÓA ĐƠN'!$R:$R,'PXK-HÓA ĐƠN'!$D:$D,N$1,'PXK-HÓA ĐƠN'!$K:$K,$A8)</f>
        <v>0</v>
      </c>
      <c r="O8" s="41">
        <f>SUMIFS('VIN -MEGA'!$R:$R,'VIN -MEGA'!$D:$D,O$1,'VIN -MEGA'!$K:$K,$A8)+SUMIFS('PXK-HÓA ĐƠN'!$R:$R,'PXK-HÓA ĐƠN'!$D:$D,O$1,'PXK-HÓA ĐƠN'!$K:$K,$A8)</f>
        <v>0</v>
      </c>
      <c r="P8" s="41">
        <f>SUMIFS('VIN -MEGA'!$R:$R,'VIN -MEGA'!$D:$D,P$1,'VIN -MEGA'!$K:$K,$A8)+SUMIFS('PXK-HÓA ĐƠN'!$R:$R,'PXK-HÓA ĐƠN'!$D:$D,P$1,'PXK-HÓA ĐƠN'!$K:$K,$A8)</f>
        <v>0</v>
      </c>
      <c r="Q8" s="41">
        <f>SUMIFS('VIN -MEGA'!$R:$R,'VIN -MEGA'!$D:$D,Q$1,'VIN -MEGA'!$K:$K,$A8)+SUMIFS('PXK-HÓA ĐƠN'!$R:$R,'PXK-HÓA ĐƠN'!$D:$D,Q$1,'PXK-HÓA ĐƠN'!$K:$K,$A8)</f>
        <v>0</v>
      </c>
      <c r="R8" s="41">
        <f>SUMIFS('VIN -MEGA'!$R:$R,'VIN -MEGA'!$D:$D,R$1,'VIN -MEGA'!$K:$K,$A8)+SUMIFS('PXK-HÓA ĐƠN'!$R:$R,'PXK-HÓA ĐƠN'!$D:$D,R$1,'PXK-HÓA ĐƠN'!$K:$K,$A8)</f>
        <v>0</v>
      </c>
      <c r="S8" s="41">
        <f>SUMIFS('VIN -MEGA'!$R:$R,'VIN -MEGA'!$D:$D,S$1,'VIN -MEGA'!$K:$K,$A8)+SUMIFS('PXK-HÓA ĐƠN'!$R:$R,'PXK-HÓA ĐƠN'!$D:$D,S$1,'PXK-HÓA ĐƠN'!$K:$K,$A8)</f>
        <v>0</v>
      </c>
      <c r="T8" s="41">
        <f>SUMIFS('VIN -MEGA'!$R:$R,'VIN -MEGA'!$D:$D,T$1,'VIN -MEGA'!$K:$K,$A8)+SUMIFS('PXK-HÓA ĐƠN'!$R:$R,'PXK-HÓA ĐƠN'!$D:$D,T$1,'PXK-HÓA ĐƠN'!$K:$K,$A8)</f>
        <v>0</v>
      </c>
      <c r="U8" s="41">
        <f>SUMIFS('VIN -MEGA'!$R:$R,'VIN -MEGA'!$D:$D,U$1,'VIN -MEGA'!$K:$K,$A8)+SUMIFS('PXK-HÓA ĐƠN'!$R:$R,'PXK-HÓA ĐƠN'!$D:$D,U$1,'PXK-HÓA ĐƠN'!$K:$K,$A8)</f>
        <v>0</v>
      </c>
      <c r="V8" s="41">
        <f>SUMIFS('VIN -MEGA'!$R:$R,'VIN -MEGA'!$D:$D,V$1,'VIN -MEGA'!$K:$K,$A8)+SUMIFS('PXK-HÓA ĐƠN'!$R:$R,'PXK-HÓA ĐƠN'!$D:$D,V$1,'PXK-HÓA ĐƠN'!$K:$K,$A8)</f>
        <v>0</v>
      </c>
      <c r="W8" s="41">
        <f>SUMIFS('VIN -MEGA'!$R:$R,'VIN -MEGA'!$D:$D,W$1,'VIN -MEGA'!$K:$K,$A8)+SUMIFS('PXK-HÓA ĐƠN'!$R:$R,'PXK-HÓA ĐƠN'!$D:$D,W$1,'PXK-HÓA ĐƠN'!$K:$K,$A8)</f>
        <v>0</v>
      </c>
      <c r="X8" s="41">
        <f>SUMIFS('VIN -MEGA'!$R:$R,'VIN -MEGA'!$D:$D,X$1,'VIN -MEGA'!$K:$K,$A8)+SUMIFS('PXK-HÓA ĐƠN'!$R:$R,'PXK-HÓA ĐƠN'!$D:$D,X$1,'PXK-HÓA ĐƠN'!$K:$K,$A8)</f>
        <v>0</v>
      </c>
      <c r="Y8" s="41">
        <f>SUMIFS('VIN -MEGA'!$R:$R,'VIN -MEGA'!$D:$D,Y$1,'VIN -MEGA'!$K:$K,$A8)+SUMIFS('PXK-HÓA ĐƠN'!$R:$R,'PXK-HÓA ĐƠN'!$D:$D,Y$1,'PXK-HÓA ĐƠN'!$K:$K,$A8)</f>
        <v>0</v>
      </c>
      <c r="Z8" s="41">
        <f>SUMIFS('VIN -MEGA'!$R:$R,'VIN -MEGA'!$D:$D,Z$1,'VIN -MEGA'!$K:$K,$A8)+SUMIFS('PXK-HÓA ĐƠN'!$R:$R,'PXK-HÓA ĐƠN'!$D:$D,Z$1,'PXK-HÓA ĐƠN'!$K:$K,$A8)</f>
        <v>0</v>
      </c>
      <c r="AA8" s="41">
        <f>SUMIFS('VIN -MEGA'!$R:$R,'VIN -MEGA'!$D:$D,AA$1,'VIN -MEGA'!$K:$K,$A8)+SUMIFS('PXK-HÓA ĐƠN'!$R:$R,'PXK-HÓA ĐƠN'!$D:$D,AA$1,'PXK-HÓA ĐƠN'!$K:$K,$A8)</f>
        <v>0</v>
      </c>
      <c r="AB8" s="41">
        <f>SUMIFS('VIN -MEGA'!$R:$R,'VIN -MEGA'!$D:$D,AB$1,'VIN -MEGA'!$K:$K,$A8)+SUMIFS('PXK-HÓA ĐƠN'!$R:$R,'PXK-HÓA ĐƠN'!$D:$D,AB$1,'PXK-HÓA ĐƠN'!$K:$K,$A8)</f>
        <v>0</v>
      </c>
      <c r="AC8" s="41">
        <f>SUMIFS('VIN -MEGA'!$R:$R,'VIN -MEGA'!$D:$D,AC$1,'VIN -MEGA'!$K:$K,$A8)+SUMIFS('PXK-HÓA ĐƠN'!$R:$R,'PXK-HÓA ĐƠN'!$D:$D,AC$1,'PXK-HÓA ĐƠN'!$K:$K,$A8)</f>
        <v>0</v>
      </c>
      <c r="AD8" s="41">
        <f>SUMIFS('VIN -MEGA'!$R:$R,'VIN -MEGA'!$D:$D,AD$1,'VIN -MEGA'!$K:$K,$A8)+SUMIFS('PXK-HÓA ĐƠN'!$R:$R,'PXK-HÓA ĐƠN'!$D:$D,AD$1,'PXK-HÓA ĐƠN'!$K:$K,$A8)</f>
        <v>0</v>
      </c>
      <c r="AE8" s="41">
        <f>SUMIFS('VIN -MEGA'!$R:$R,'VIN -MEGA'!$D:$D,AE$1,'VIN -MEGA'!$K:$K,$A8)+SUMIFS('PXK-HÓA ĐƠN'!$R:$R,'PXK-HÓA ĐƠN'!$D:$D,AE$1,'PXK-HÓA ĐƠN'!$K:$K,$A8)</f>
        <v>0</v>
      </c>
      <c r="AF8" s="41">
        <f>SUMIFS('VIN -MEGA'!$R:$R,'VIN -MEGA'!$D:$D,AF$1,'VIN -MEGA'!$K:$K,$A8)+SUMIFS('PXK-HÓA ĐƠN'!$R:$R,'PXK-HÓA ĐƠN'!$D:$D,AF$1,'PXK-HÓA ĐƠN'!$K:$K,$A8)</f>
        <v>0</v>
      </c>
      <c r="AG8" s="41">
        <f>SUMIFS('VIN -MEGA'!$R:$R,'VIN -MEGA'!$D:$D,AG$1,'VIN -MEGA'!$K:$K,$A8)+SUMIFS('PXK-HÓA ĐƠN'!$R:$R,'PXK-HÓA ĐƠN'!$D:$D,AG$1,'PXK-HÓA ĐƠN'!$K:$K,$A8)</f>
        <v>0</v>
      </c>
      <c r="AH8" s="41">
        <f>SUMIFS('VIN -MEGA'!$R:$R,'VIN -MEGA'!$D:$D,AH$1,'VIN -MEGA'!$K:$K,$A8)+SUMIFS('PXK-HÓA ĐƠN'!$R:$R,'PXK-HÓA ĐƠN'!$D:$D,AH$1,'PXK-HÓA ĐƠN'!$K:$K,$A8)</f>
        <v>0</v>
      </c>
      <c r="AI8" s="41">
        <f>SUMIFS('VIN -MEGA'!$R:$R,'VIN -MEGA'!$D:$D,AI$1,'VIN -MEGA'!$K:$K,$A8)+SUMIFS('PXK-HÓA ĐƠN'!$R:$R,'PXK-HÓA ĐƠN'!$D:$D,AI$1,'PXK-HÓA ĐƠN'!$K:$K,$A8)</f>
        <v>0</v>
      </c>
      <c r="AJ8" s="41">
        <f>SUMIFS('VIN -MEGA'!$R:$R,'VIN -MEGA'!$D:$D,AJ$1,'VIN -MEGA'!$K:$K,$A8)+SUMIFS('PXK-HÓA ĐƠN'!$R:$R,'PXK-HÓA ĐƠN'!$D:$D,AJ$1,'PXK-HÓA ĐƠN'!$K:$K,$A8)</f>
        <v>0</v>
      </c>
      <c r="AK8" s="41">
        <f>SUMIFS('VIN -MEGA'!$R:$R,'VIN -MEGA'!$D:$D,AK$1,'VIN -MEGA'!$K:$K,$A8)+SUMIFS('PXK-HÓA ĐƠN'!$R:$R,'PXK-HÓA ĐƠN'!$D:$D,AK$1,'PXK-HÓA ĐƠN'!$K:$K,$A8)</f>
        <v>0</v>
      </c>
    </row>
    <row r="9" spans="1:37" ht="18.75" customHeight="1" x14ac:dyDescent="0.25">
      <c r="A9" s="23" t="s">
        <v>551</v>
      </c>
      <c r="B9" s="22" t="s">
        <v>552</v>
      </c>
      <c r="C9" s="24" t="s">
        <v>1761</v>
      </c>
      <c r="D9" t="e">
        <f t="shared" si="1"/>
        <v>#VALUE!</v>
      </c>
      <c r="E9" s="43" t="e">
        <f t="shared" si="2"/>
        <v>#VALUE!</v>
      </c>
      <c r="F9" s="43"/>
      <c r="G9" s="41" t="e">
        <f>SUMIFS('[2]VIN -MEGA'!$R$1:$R$65536,'[2]VIN -MEGA'!$D$1:$D$65536,G$1,'[2]VIN -MEGA'!$K$1:$K$65536,$A9)+SUMIFS('[2]PXK-HÓA ĐƠN'!$R$1:$R$65536,'[2]PXK-HÓA ĐƠN'!$D$1:$D$65536,G$1,'[2]PXK-HÓA ĐƠN'!$K$1:$K$65536,$A9)</f>
        <v>#VALUE!</v>
      </c>
      <c r="H9" s="41" t="e">
        <f>SUMIFS('[2]VIN -MEGA'!$R$1:$R$65536,'[2]VIN -MEGA'!$D$1:$D$65536,H$1,'[2]VIN -MEGA'!$K$1:$K$65536,$A9)+SUMIFS('[2]PXK-HÓA ĐƠN'!$R$1:$R$65536,'[2]PXK-HÓA ĐƠN'!$D$1:$D$65536,H$1,'[2]PXK-HÓA ĐƠN'!$K$1:$K$65536,$A9)</f>
        <v>#VALUE!</v>
      </c>
      <c r="I9" s="41">
        <f>SUMIFS('VIN -MEGA'!$R:$R,'VIN -MEGA'!$D:$D,I$1,'VIN -MEGA'!$K:$K,$A9)+SUMIFS('PXK-HÓA ĐƠN'!$R:$R,'PXK-HÓA ĐƠN'!$D:$D,I$1,'PXK-HÓA ĐƠN'!$K:$K,$A9)</f>
        <v>117</v>
      </c>
      <c r="J9" s="41">
        <f>SUMIFS('VIN -MEGA'!$R:$R,'VIN -MEGA'!$D:$D,J$1,'VIN -MEGA'!$K:$K,$A9)+SUMIFS('PXK-HÓA ĐƠN'!$R:$R,'PXK-HÓA ĐƠN'!$D:$D,J$1,'PXK-HÓA ĐƠN'!$K:$K,$A9)</f>
        <v>83</v>
      </c>
      <c r="K9" s="41">
        <f>SUMIFS('VIN -MEGA'!$R:$R,'VIN -MEGA'!$D:$D,K$1,'VIN -MEGA'!$K:$K,$A9)+SUMIFS('PXK-HÓA ĐƠN'!$R:$R,'PXK-HÓA ĐƠN'!$D:$D,K$1,'PXK-HÓA ĐƠN'!$K:$K,$A9)</f>
        <v>0</v>
      </c>
      <c r="L9" s="41">
        <f>SUMIFS('VIN -MEGA'!$R:$R,'VIN -MEGA'!$D:$D,L$1,'VIN -MEGA'!$K:$K,$A9)+SUMIFS('PXK-HÓA ĐƠN'!$R:$R,'PXK-HÓA ĐƠN'!$D:$D,L$1,'PXK-HÓA ĐƠN'!$K:$K,$A9)</f>
        <v>15</v>
      </c>
      <c r="M9" s="41">
        <f>SUMIFS('VIN -MEGA'!$R:$R,'VIN -MEGA'!$D:$D,M$1,'VIN -MEGA'!$K:$K,$A9)+SUMIFS('PXK-HÓA ĐƠN'!$R:$R,'PXK-HÓA ĐƠN'!$D:$D,M$1,'PXK-HÓA ĐƠN'!$K:$K,$A9)</f>
        <v>25</v>
      </c>
      <c r="N9" s="41">
        <f>SUMIFS('VIN -MEGA'!$R:$R,'VIN -MEGA'!$D:$D,N$1,'VIN -MEGA'!$K:$K,$A9)+SUMIFS('PXK-HÓA ĐƠN'!$R:$R,'PXK-HÓA ĐƠN'!$D:$D,N$1,'PXK-HÓA ĐƠN'!$K:$K,$A9)</f>
        <v>0</v>
      </c>
      <c r="O9" s="41">
        <f>SUMIFS('VIN -MEGA'!$R:$R,'VIN -MEGA'!$D:$D,O$1,'VIN -MEGA'!$K:$K,$A9)+SUMIFS('PXK-HÓA ĐƠN'!$R:$R,'PXK-HÓA ĐƠN'!$D:$D,O$1,'PXK-HÓA ĐƠN'!$K:$K,$A9)</f>
        <v>0</v>
      </c>
      <c r="P9" s="41">
        <f>SUMIFS('VIN -MEGA'!$R:$R,'VIN -MEGA'!$D:$D,P$1,'VIN -MEGA'!$K:$K,$A9)+SUMIFS('PXK-HÓA ĐƠN'!$R:$R,'PXK-HÓA ĐƠN'!$D:$D,P$1,'PXK-HÓA ĐƠN'!$K:$K,$A9)</f>
        <v>0</v>
      </c>
      <c r="Q9" s="41">
        <f>SUMIFS('VIN -MEGA'!$R:$R,'VIN -MEGA'!$D:$D,Q$1,'VIN -MEGA'!$K:$K,$A9)+SUMIFS('PXK-HÓA ĐƠN'!$R:$R,'PXK-HÓA ĐƠN'!$D:$D,Q$1,'PXK-HÓA ĐƠN'!$K:$K,$A9)</f>
        <v>0</v>
      </c>
      <c r="R9" s="41">
        <f>SUMIFS('VIN -MEGA'!$R:$R,'VIN -MEGA'!$D:$D,R$1,'VIN -MEGA'!$K:$K,$A9)+SUMIFS('PXK-HÓA ĐƠN'!$R:$R,'PXK-HÓA ĐƠN'!$D:$D,R$1,'PXK-HÓA ĐƠN'!$K:$K,$A9)</f>
        <v>0</v>
      </c>
      <c r="S9" s="41">
        <f>SUMIFS('VIN -MEGA'!$R:$R,'VIN -MEGA'!$D:$D,S$1,'VIN -MEGA'!$K:$K,$A9)+SUMIFS('PXK-HÓA ĐƠN'!$R:$R,'PXK-HÓA ĐƠN'!$D:$D,S$1,'PXK-HÓA ĐƠN'!$K:$K,$A9)</f>
        <v>0</v>
      </c>
      <c r="T9" s="41">
        <f>SUMIFS('VIN -MEGA'!$R:$R,'VIN -MEGA'!$D:$D,T$1,'VIN -MEGA'!$K:$K,$A9)+SUMIFS('PXK-HÓA ĐƠN'!$R:$R,'PXK-HÓA ĐƠN'!$D:$D,T$1,'PXK-HÓA ĐƠN'!$K:$K,$A9)</f>
        <v>0</v>
      </c>
      <c r="U9" s="41">
        <f>SUMIFS('VIN -MEGA'!$R:$R,'VIN -MEGA'!$D:$D,U$1,'VIN -MEGA'!$K:$K,$A9)+SUMIFS('PXK-HÓA ĐƠN'!$R:$R,'PXK-HÓA ĐƠN'!$D:$D,U$1,'PXK-HÓA ĐƠN'!$K:$K,$A9)</f>
        <v>0</v>
      </c>
      <c r="V9" s="41">
        <f>SUMIFS('VIN -MEGA'!$R:$R,'VIN -MEGA'!$D:$D,V$1,'VIN -MEGA'!$K:$K,$A9)+SUMIFS('PXK-HÓA ĐƠN'!$R:$R,'PXK-HÓA ĐƠN'!$D:$D,V$1,'PXK-HÓA ĐƠN'!$K:$K,$A9)</f>
        <v>0</v>
      </c>
      <c r="W9" s="41">
        <f>SUMIFS('VIN -MEGA'!$R:$R,'VIN -MEGA'!$D:$D,W$1,'VIN -MEGA'!$K:$K,$A9)+SUMIFS('PXK-HÓA ĐƠN'!$R:$R,'PXK-HÓA ĐƠN'!$D:$D,W$1,'PXK-HÓA ĐƠN'!$K:$K,$A9)</f>
        <v>0</v>
      </c>
      <c r="X9" s="41">
        <f>SUMIFS('VIN -MEGA'!$R:$R,'VIN -MEGA'!$D:$D,X$1,'VIN -MEGA'!$K:$K,$A9)+SUMIFS('PXK-HÓA ĐƠN'!$R:$R,'PXK-HÓA ĐƠN'!$D:$D,X$1,'PXK-HÓA ĐƠN'!$K:$K,$A9)</f>
        <v>0</v>
      </c>
      <c r="Y9" s="41">
        <f>SUMIFS('VIN -MEGA'!$R:$R,'VIN -MEGA'!$D:$D,Y$1,'VIN -MEGA'!$K:$K,$A9)+SUMIFS('PXK-HÓA ĐƠN'!$R:$R,'PXK-HÓA ĐƠN'!$D:$D,Y$1,'PXK-HÓA ĐƠN'!$K:$K,$A9)</f>
        <v>0</v>
      </c>
      <c r="Z9" s="41">
        <f>SUMIFS('VIN -MEGA'!$R:$R,'VIN -MEGA'!$D:$D,Z$1,'VIN -MEGA'!$K:$K,$A9)+SUMIFS('PXK-HÓA ĐƠN'!$R:$R,'PXK-HÓA ĐƠN'!$D:$D,Z$1,'PXK-HÓA ĐƠN'!$K:$K,$A9)</f>
        <v>0</v>
      </c>
      <c r="AA9" s="41">
        <f>SUMIFS('VIN -MEGA'!$R:$R,'VIN -MEGA'!$D:$D,AA$1,'VIN -MEGA'!$K:$K,$A9)+SUMIFS('PXK-HÓA ĐƠN'!$R:$R,'PXK-HÓA ĐƠN'!$D:$D,AA$1,'PXK-HÓA ĐƠN'!$K:$K,$A9)</f>
        <v>0</v>
      </c>
      <c r="AB9" s="41">
        <f>SUMIFS('VIN -MEGA'!$R:$R,'VIN -MEGA'!$D:$D,AB$1,'VIN -MEGA'!$K:$K,$A9)+SUMIFS('PXK-HÓA ĐƠN'!$R:$R,'PXK-HÓA ĐƠN'!$D:$D,AB$1,'PXK-HÓA ĐƠN'!$K:$K,$A9)</f>
        <v>0</v>
      </c>
      <c r="AC9" s="41">
        <f>SUMIFS('VIN -MEGA'!$R:$R,'VIN -MEGA'!$D:$D,AC$1,'VIN -MEGA'!$K:$K,$A9)+SUMIFS('PXK-HÓA ĐƠN'!$R:$R,'PXK-HÓA ĐƠN'!$D:$D,AC$1,'PXK-HÓA ĐƠN'!$K:$K,$A9)</f>
        <v>0</v>
      </c>
      <c r="AD9" s="41">
        <f>SUMIFS('VIN -MEGA'!$R:$R,'VIN -MEGA'!$D:$D,AD$1,'VIN -MEGA'!$K:$K,$A9)+SUMIFS('PXK-HÓA ĐƠN'!$R:$R,'PXK-HÓA ĐƠN'!$D:$D,AD$1,'PXK-HÓA ĐƠN'!$K:$K,$A9)</f>
        <v>0</v>
      </c>
      <c r="AE9" s="41">
        <f>SUMIFS('VIN -MEGA'!$R:$R,'VIN -MEGA'!$D:$D,AE$1,'VIN -MEGA'!$K:$K,$A9)+SUMIFS('PXK-HÓA ĐƠN'!$R:$R,'PXK-HÓA ĐƠN'!$D:$D,AE$1,'PXK-HÓA ĐƠN'!$K:$K,$A9)</f>
        <v>0</v>
      </c>
      <c r="AF9" s="41">
        <f>SUMIFS('VIN -MEGA'!$R:$R,'VIN -MEGA'!$D:$D,AF$1,'VIN -MEGA'!$K:$K,$A9)+SUMIFS('PXK-HÓA ĐƠN'!$R:$R,'PXK-HÓA ĐƠN'!$D:$D,AF$1,'PXK-HÓA ĐƠN'!$K:$K,$A9)</f>
        <v>0</v>
      </c>
      <c r="AG9" s="41">
        <f>SUMIFS('VIN -MEGA'!$R:$R,'VIN -MEGA'!$D:$D,AG$1,'VIN -MEGA'!$K:$K,$A9)+SUMIFS('PXK-HÓA ĐƠN'!$R:$R,'PXK-HÓA ĐƠN'!$D:$D,AG$1,'PXK-HÓA ĐƠN'!$K:$K,$A9)</f>
        <v>0</v>
      </c>
      <c r="AH9" s="41">
        <f>SUMIFS('VIN -MEGA'!$R:$R,'VIN -MEGA'!$D:$D,AH$1,'VIN -MEGA'!$K:$K,$A9)+SUMIFS('PXK-HÓA ĐƠN'!$R:$R,'PXK-HÓA ĐƠN'!$D:$D,AH$1,'PXK-HÓA ĐƠN'!$K:$K,$A9)</f>
        <v>0</v>
      </c>
      <c r="AI9" s="41">
        <f>SUMIFS('VIN -MEGA'!$R:$R,'VIN -MEGA'!$D:$D,AI$1,'VIN -MEGA'!$K:$K,$A9)+SUMIFS('PXK-HÓA ĐƠN'!$R:$R,'PXK-HÓA ĐƠN'!$D:$D,AI$1,'PXK-HÓA ĐƠN'!$K:$K,$A9)</f>
        <v>0</v>
      </c>
      <c r="AJ9" s="41">
        <f>SUMIFS('VIN -MEGA'!$R:$R,'VIN -MEGA'!$D:$D,AJ$1,'VIN -MEGA'!$K:$K,$A9)+SUMIFS('PXK-HÓA ĐƠN'!$R:$R,'PXK-HÓA ĐƠN'!$D:$D,AJ$1,'PXK-HÓA ĐƠN'!$K:$K,$A9)</f>
        <v>0</v>
      </c>
      <c r="AK9" s="41">
        <f>SUMIFS('VIN -MEGA'!$R:$R,'VIN -MEGA'!$D:$D,AK$1,'VIN -MEGA'!$K:$K,$A9)+SUMIFS('PXK-HÓA ĐƠN'!$R:$R,'PXK-HÓA ĐƠN'!$D:$D,AK$1,'PXK-HÓA ĐƠN'!$K:$K,$A9)</f>
        <v>0</v>
      </c>
    </row>
    <row r="10" spans="1:37" ht="18.75" hidden="1" customHeight="1" x14ac:dyDescent="0.25">
      <c r="A10" s="23" t="s">
        <v>1691</v>
      </c>
      <c r="B10" s="22" t="s">
        <v>1692</v>
      </c>
      <c r="C10" s="24" t="s">
        <v>1761</v>
      </c>
      <c r="D10" t="e">
        <f t="shared" si="1"/>
        <v>#VALUE!</v>
      </c>
      <c r="E10" s="43" t="e">
        <f t="shared" si="2"/>
        <v>#VALUE!</v>
      </c>
      <c r="F10" s="43"/>
      <c r="G10" s="41" t="e">
        <f>SUMIFS('[2]VIN -MEGA'!$R$1:$R$65536,'[2]VIN -MEGA'!$D$1:$D$65536,G$1,'[2]VIN -MEGA'!$K$1:$K$65536,$A10)+SUMIFS('[2]PXK-HÓA ĐƠN'!$R$1:$R$65536,'[2]PXK-HÓA ĐƠN'!$D$1:$D$65536,G$1,'[2]PXK-HÓA ĐƠN'!$K$1:$K$65536,$A10)</f>
        <v>#VALUE!</v>
      </c>
      <c r="H10" s="41" t="e">
        <f>SUMIFS('[2]VIN -MEGA'!$R$1:$R$65536,'[2]VIN -MEGA'!$D$1:$D$65536,H$1,'[2]VIN -MEGA'!$K$1:$K$65536,$A10)+SUMIFS('[2]PXK-HÓA ĐƠN'!$R$1:$R$65536,'[2]PXK-HÓA ĐƠN'!$D$1:$D$65536,H$1,'[2]PXK-HÓA ĐƠN'!$K$1:$K$65536,$A10)</f>
        <v>#VALUE!</v>
      </c>
      <c r="I10" s="41">
        <f>SUMIFS('VIN -MEGA'!$R:$R,'VIN -MEGA'!$D:$D,I$1,'VIN -MEGA'!$K:$K,$A10)+SUMIFS('PXK-HÓA ĐƠN'!$R:$R,'PXK-HÓA ĐƠN'!$D:$D,I$1,'PXK-HÓA ĐƠN'!$K:$K,$A10)</f>
        <v>0</v>
      </c>
      <c r="J10" s="41">
        <f>SUMIFS('VIN -MEGA'!$R:$R,'VIN -MEGA'!$D:$D,J$1,'VIN -MEGA'!$K:$K,$A10)+SUMIFS('PXK-HÓA ĐƠN'!$R:$R,'PXK-HÓA ĐƠN'!$D:$D,J$1,'PXK-HÓA ĐƠN'!$K:$K,$A10)</f>
        <v>0</v>
      </c>
      <c r="K10" s="41">
        <f>SUMIFS('VIN -MEGA'!$R:$R,'VIN -MEGA'!$D:$D,K$1,'VIN -MEGA'!$K:$K,$A10)+SUMIFS('PXK-HÓA ĐƠN'!$R:$R,'PXK-HÓA ĐƠN'!$D:$D,K$1,'PXK-HÓA ĐƠN'!$K:$K,$A10)</f>
        <v>0</v>
      </c>
      <c r="L10" s="41">
        <f>SUMIFS('VIN -MEGA'!$R:$R,'VIN -MEGA'!$D:$D,L$1,'VIN -MEGA'!$K:$K,$A10)+SUMIFS('PXK-HÓA ĐƠN'!$R:$R,'PXK-HÓA ĐƠN'!$D:$D,L$1,'PXK-HÓA ĐƠN'!$K:$K,$A10)</f>
        <v>0</v>
      </c>
      <c r="M10" s="41">
        <f>SUMIFS('VIN -MEGA'!$R:$R,'VIN -MEGA'!$D:$D,M$1,'VIN -MEGA'!$K:$K,$A10)+SUMIFS('PXK-HÓA ĐƠN'!$R:$R,'PXK-HÓA ĐƠN'!$D:$D,M$1,'PXK-HÓA ĐƠN'!$K:$K,$A10)</f>
        <v>0</v>
      </c>
      <c r="N10" s="41">
        <f>SUMIFS('VIN -MEGA'!$R:$R,'VIN -MEGA'!$D:$D,N$1,'VIN -MEGA'!$K:$K,$A10)+SUMIFS('PXK-HÓA ĐƠN'!$R:$R,'PXK-HÓA ĐƠN'!$D:$D,N$1,'PXK-HÓA ĐƠN'!$K:$K,$A10)</f>
        <v>0</v>
      </c>
      <c r="O10" s="41">
        <f>SUMIFS('VIN -MEGA'!$R:$R,'VIN -MEGA'!$D:$D,O$1,'VIN -MEGA'!$K:$K,$A10)+SUMIFS('PXK-HÓA ĐƠN'!$R:$R,'PXK-HÓA ĐƠN'!$D:$D,O$1,'PXK-HÓA ĐƠN'!$K:$K,$A10)</f>
        <v>0</v>
      </c>
      <c r="P10" s="41">
        <f>SUMIFS('VIN -MEGA'!$R:$R,'VIN -MEGA'!$D:$D,P$1,'VIN -MEGA'!$K:$K,$A10)+SUMIFS('PXK-HÓA ĐƠN'!$R:$R,'PXK-HÓA ĐƠN'!$D:$D,P$1,'PXK-HÓA ĐƠN'!$K:$K,$A10)</f>
        <v>0</v>
      </c>
      <c r="Q10" s="41">
        <f>SUMIFS('VIN -MEGA'!$R:$R,'VIN -MEGA'!$D:$D,Q$1,'VIN -MEGA'!$K:$K,$A10)+SUMIFS('PXK-HÓA ĐƠN'!$R:$R,'PXK-HÓA ĐƠN'!$D:$D,Q$1,'PXK-HÓA ĐƠN'!$K:$K,$A10)</f>
        <v>0</v>
      </c>
      <c r="R10" s="41">
        <f>SUMIFS('VIN -MEGA'!$R:$R,'VIN -MEGA'!$D:$D,R$1,'VIN -MEGA'!$K:$K,$A10)+SUMIFS('PXK-HÓA ĐƠN'!$R:$R,'PXK-HÓA ĐƠN'!$D:$D,R$1,'PXK-HÓA ĐƠN'!$K:$K,$A10)</f>
        <v>0</v>
      </c>
      <c r="S10" s="41">
        <f>SUMIFS('VIN -MEGA'!$R:$R,'VIN -MEGA'!$D:$D,S$1,'VIN -MEGA'!$K:$K,$A10)+SUMIFS('PXK-HÓA ĐƠN'!$R:$R,'PXK-HÓA ĐƠN'!$D:$D,S$1,'PXK-HÓA ĐƠN'!$K:$K,$A10)</f>
        <v>0</v>
      </c>
      <c r="T10" s="41">
        <f>SUMIFS('VIN -MEGA'!$R:$R,'VIN -MEGA'!$D:$D,T$1,'VIN -MEGA'!$K:$K,$A10)+SUMIFS('PXK-HÓA ĐƠN'!$R:$R,'PXK-HÓA ĐƠN'!$D:$D,T$1,'PXK-HÓA ĐƠN'!$K:$K,$A10)</f>
        <v>0</v>
      </c>
      <c r="U10" s="41">
        <f>SUMIFS('VIN -MEGA'!$R:$R,'VIN -MEGA'!$D:$D,U$1,'VIN -MEGA'!$K:$K,$A10)+SUMIFS('PXK-HÓA ĐƠN'!$R:$R,'PXK-HÓA ĐƠN'!$D:$D,U$1,'PXK-HÓA ĐƠN'!$K:$K,$A10)</f>
        <v>0</v>
      </c>
      <c r="V10" s="41">
        <f>SUMIFS('VIN -MEGA'!$R:$R,'VIN -MEGA'!$D:$D,V$1,'VIN -MEGA'!$K:$K,$A10)+SUMIFS('PXK-HÓA ĐƠN'!$R:$R,'PXK-HÓA ĐƠN'!$D:$D,V$1,'PXK-HÓA ĐƠN'!$K:$K,$A10)</f>
        <v>0</v>
      </c>
      <c r="W10" s="41">
        <f>SUMIFS('VIN -MEGA'!$R:$R,'VIN -MEGA'!$D:$D,W$1,'VIN -MEGA'!$K:$K,$A10)+SUMIFS('PXK-HÓA ĐƠN'!$R:$R,'PXK-HÓA ĐƠN'!$D:$D,W$1,'PXK-HÓA ĐƠN'!$K:$K,$A10)</f>
        <v>0</v>
      </c>
      <c r="X10" s="41">
        <f>SUMIFS('VIN -MEGA'!$R:$R,'VIN -MEGA'!$D:$D,X$1,'VIN -MEGA'!$K:$K,$A10)+SUMIFS('PXK-HÓA ĐƠN'!$R:$R,'PXK-HÓA ĐƠN'!$D:$D,X$1,'PXK-HÓA ĐƠN'!$K:$K,$A10)</f>
        <v>0</v>
      </c>
      <c r="Y10" s="41">
        <f>SUMIFS('VIN -MEGA'!$R:$R,'VIN -MEGA'!$D:$D,Y$1,'VIN -MEGA'!$K:$K,$A10)+SUMIFS('PXK-HÓA ĐƠN'!$R:$R,'PXK-HÓA ĐƠN'!$D:$D,Y$1,'PXK-HÓA ĐƠN'!$K:$K,$A10)</f>
        <v>0</v>
      </c>
      <c r="Z10" s="41">
        <f>SUMIFS('VIN -MEGA'!$R:$R,'VIN -MEGA'!$D:$D,Z$1,'VIN -MEGA'!$K:$K,$A10)+SUMIFS('PXK-HÓA ĐƠN'!$R:$R,'PXK-HÓA ĐƠN'!$D:$D,Z$1,'PXK-HÓA ĐƠN'!$K:$K,$A10)</f>
        <v>0</v>
      </c>
      <c r="AA10" s="41">
        <f>SUMIFS('VIN -MEGA'!$R:$R,'VIN -MEGA'!$D:$D,AA$1,'VIN -MEGA'!$K:$K,$A10)+SUMIFS('PXK-HÓA ĐƠN'!$R:$R,'PXK-HÓA ĐƠN'!$D:$D,AA$1,'PXK-HÓA ĐƠN'!$K:$K,$A10)</f>
        <v>0</v>
      </c>
      <c r="AB10" s="41">
        <f>SUMIFS('VIN -MEGA'!$R:$R,'VIN -MEGA'!$D:$D,AB$1,'VIN -MEGA'!$K:$K,$A10)+SUMIFS('PXK-HÓA ĐƠN'!$R:$R,'PXK-HÓA ĐƠN'!$D:$D,AB$1,'PXK-HÓA ĐƠN'!$K:$K,$A10)</f>
        <v>0</v>
      </c>
      <c r="AC10" s="41">
        <f>SUMIFS('VIN -MEGA'!$R:$R,'VIN -MEGA'!$D:$D,AC$1,'VIN -MEGA'!$K:$K,$A10)+SUMIFS('PXK-HÓA ĐƠN'!$R:$R,'PXK-HÓA ĐƠN'!$D:$D,AC$1,'PXK-HÓA ĐƠN'!$K:$K,$A10)</f>
        <v>0</v>
      </c>
      <c r="AD10" s="41">
        <f>SUMIFS('VIN -MEGA'!$R:$R,'VIN -MEGA'!$D:$D,AD$1,'VIN -MEGA'!$K:$K,$A10)+SUMIFS('PXK-HÓA ĐƠN'!$R:$R,'PXK-HÓA ĐƠN'!$D:$D,AD$1,'PXK-HÓA ĐƠN'!$K:$K,$A10)</f>
        <v>0</v>
      </c>
      <c r="AE10" s="41">
        <f>SUMIFS('VIN -MEGA'!$R:$R,'VIN -MEGA'!$D:$D,AE$1,'VIN -MEGA'!$K:$K,$A10)+SUMIFS('PXK-HÓA ĐƠN'!$R:$R,'PXK-HÓA ĐƠN'!$D:$D,AE$1,'PXK-HÓA ĐƠN'!$K:$K,$A10)</f>
        <v>0</v>
      </c>
      <c r="AF10" s="41">
        <f>SUMIFS('VIN -MEGA'!$R:$R,'VIN -MEGA'!$D:$D,AF$1,'VIN -MEGA'!$K:$K,$A10)+SUMIFS('PXK-HÓA ĐƠN'!$R:$R,'PXK-HÓA ĐƠN'!$D:$D,AF$1,'PXK-HÓA ĐƠN'!$K:$K,$A10)</f>
        <v>0</v>
      </c>
      <c r="AG10" s="41">
        <f>SUMIFS('VIN -MEGA'!$R:$R,'VIN -MEGA'!$D:$D,AG$1,'VIN -MEGA'!$K:$K,$A10)+SUMIFS('PXK-HÓA ĐƠN'!$R:$R,'PXK-HÓA ĐƠN'!$D:$D,AG$1,'PXK-HÓA ĐƠN'!$K:$K,$A10)</f>
        <v>0</v>
      </c>
      <c r="AH10" s="41">
        <f>SUMIFS('VIN -MEGA'!$R:$R,'VIN -MEGA'!$D:$D,AH$1,'VIN -MEGA'!$K:$K,$A10)+SUMIFS('PXK-HÓA ĐƠN'!$R:$R,'PXK-HÓA ĐƠN'!$D:$D,AH$1,'PXK-HÓA ĐƠN'!$K:$K,$A10)</f>
        <v>0</v>
      </c>
      <c r="AI10" s="41">
        <f>SUMIFS('VIN -MEGA'!$R:$R,'VIN -MEGA'!$D:$D,AI$1,'VIN -MEGA'!$K:$K,$A10)+SUMIFS('PXK-HÓA ĐƠN'!$R:$R,'PXK-HÓA ĐƠN'!$D:$D,AI$1,'PXK-HÓA ĐƠN'!$K:$K,$A10)</f>
        <v>0</v>
      </c>
      <c r="AJ10" s="41">
        <f>SUMIFS('VIN -MEGA'!$R:$R,'VIN -MEGA'!$D:$D,AJ$1,'VIN -MEGA'!$K:$K,$A10)+SUMIFS('PXK-HÓA ĐƠN'!$R:$R,'PXK-HÓA ĐƠN'!$D:$D,AJ$1,'PXK-HÓA ĐƠN'!$K:$K,$A10)</f>
        <v>0</v>
      </c>
      <c r="AK10" s="41">
        <f>SUMIFS('VIN -MEGA'!$R:$R,'VIN -MEGA'!$D:$D,AK$1,'VIN -MEGA'!$K:$K,$A10)+SUMIFS('PXK-HÓA ĐƠN'!$R:$R,'PXK-HÓA ĐƠN'!$D:$D,AK$1,'PXK-HÓA ĐƠN'!$K:$K,$A10)</f>
        <v>0</v>
      </c>
    </row>
    <row r="11" spans="1:37" ht="18.75" customHeight="1" x14ac:dyDescent="0.25">
      <c r="A11" s="23" t="s">
        <v>27</v>
      </c>
      <c r="B11" s="22" t="s">
        <v>28</v>
      </c>
      <c r="C11" s="24" t="s">
        <v>29</v>
      </c>
      <c r="D11" t="e">
        <f t="shared" si="1"/>
        <v>#VALUE!</v>
      </c>
      <c r="E11" s="43" t="e">
        <f t="shared" si="2"/>
        <v>#VALUE!</v>
      </c>
      <c r="F11" s="43"/>
      <c r="G11" s="41" t="e">
        <f>SUMIFS('[2]VIN -MEGA'!$R$1:$R$65536,'[2]VIN -MEGA'!$D$1:$D$65536,G$1,'[2]VIN -MEGA'!$K$1:$K$65536,$A11)+SUMIFS('[2]PXK-HÓA ĐƠN'!$R$1:$R$65536,'[2]PXK-HÓA ĐƠN'!$D$1:$D$65536,G$1,'[2]PXK-HÓA ĐƠN'!$K$1:$K$65536,$A11)</f>
        <v>#VALUE!</v>
      </c>
      <c r="H11" s="41" t="e">
        <f>SUMIFS('[2]VIN -MEGA'!$R$1:$R$65536,'[2]VIN -MEGA'!$D$1:$D$65536,H$1,'[2]VIN -MEGA'!$K$1:$K$65536,$A11)+SUMIFS('[2]PXK-HÓA ĐƠN'!$R$1:$R$65536,'[2]PXK-HÓA ĐƠN'!$D$1:$D$65536,H$1,'[2]PXK-HÓA ĐƠN'!$K$1:$K$65536,$A11)</f>
        <v>#VALUE!</v>
      </c>
      <c r="I11" s="41">
        <f>SUMIFS('VIN -MEGA'!$R:$R,'VIN -MEGA'!$D:$D,I$1,'VIN -MEGA'!$K:$K,$A11)+SUMIFS('PXK-HÓA ĐƠN'!$R:$R,'PXK-HÓA ĐƠN'!$D:$D,I$1,'PXK-HÓA ĐƠN'!$K:$K,$A11)</f>
        <v>1120</v>
      </c>
      <c r="J11" s="41">
        <f>SUMIFS('VIN -MEGA'!$R:$R,'VIN -MEGA'!$D:$D,J$1,'VIN -MEGA'!$K:$K,$A11)+SUMIFS('PXK-HÓA ĐƠN'!$R:$R,'PXK-HÓA ĐƠN'!$D:$D,J$1,'PXK-HÓA ĐƠN'!$K:$K,$A11)</f>
        <v>1700</v>
      </c>
      <c r="K11" s="41">
        <f>SUMIFS('VIN -MEGA'!$R:$R,'VIN -MEGA'!$D:$D,K$1,'VIN -MEGA'!$K:$K,$A11)+SUMIFS('PXK-HÓA ĐƠN'!$R:$R,'PXK-HÓA ĐƠN'!$D:$D,K$1,'PXK-HÓA ĐƠN'!$K:$K,$A11)</f>
        <v>0</v>
      </c>
      <c r="L11" s="41">
        <f>SUMIFS('VIN -MEGA'!$R:$R,'VIN -MEGA'!$D:$D,L$1,'VIN -MEGA'!$K:$K,$A11)+SUMIFS('PXK-HÓA ĐƠN'!$R:$R,'PXK-HÓA ĐƠN'!$D:$D,L$1,'PXK-HÓA ĐƠN'!$K:$K,$A11)</f>
        <v>1252</v>
      </c>
      <c r="M11" s="41">
        <f>SUMIFS('VIN -MEGA'!$R:$R,'VIN -MEGA'!$D:$D,M$1,'VIN -MEGA'!$K:$K,$A11)+SUMIFS('PXK-HÓA ĐƠN'!$R:$R,'PXK-HÓA ĐƠN'!$D:$D,M$1,'PXK-HÓA ĐƠN'!$K:$K,$A11)</f>
        <v>1855</v>
      </c>
      <c r="N11" s="41">
        <f>SUMIFS('VIN -MEGA'!$R:$R,'VIN -MEGA'!$D:$D,N$1,'VIN -MEGA'!$K:$K,$A11)+SUMIFS('PXK-HÓA ĐƠN'!$R:$R,'PXK-HÓA ĐƠN'!$D:$D,N$1,'PXK-HÓA ĐƠN'!$K:$K,$A11)</f>
        <v>208</v>
      </c>
      <c r="O11" s="41">
        <f>SUMIFS('VIN -MEGA'!$R:$R,'VIN -MEGA'!$D:$D,O$1,'VIN -MEGA'!$K:$K,$A11)+SUMIFS('PXK-HÓA ĐƠN'!$R:$R,'PXK-HÓA ĐƠN'!$D:$D,O$1,'PXK-HÓA ĐƠN'!$K:$K,$A11)</f>
        <v>0</v>
      </c>
      <c r="P11" s="41">
        <f>SUMIFS('VIN -MEGA'!$R:$R,'VIN -MEGA'!$D:$D,P$1,'VIN -MEGA'!$K:$K,$A11)+SUMIFS('PXK-HÓA ĐƠN'!$R:$R,'PXK-HÓA ĐƠN'!$D:$D,P$1,'PXK-HÓA ĐƠN'!$K:$K,$A11)</f>
        <v>0</v>
      </c>
      <c r="Q11" s="41">
        <f>SUMIFS('VIN -MEGA'!$R:$R,'VIN -MEGA'!$D:$D,Q$1,'VIN -MEGA'!$K:$K,$A11)+SUMIFS('PXK-HÓA ĐƠN'!$R:$R,'PXK-HÓA ĐƠN'!$D:$D,Q$1,'PXK-HÓA ĐƠN'!$K:$K,$A11)</f>
        <v>0</v>
      </c>
      <c r="R11" s="41">
        <f>SUMIFS('VIN -MEGA'!$R:$R,'VIN -MEGA'!$D:$D,R$1,'VIN -MEGA'!$K:$K,$A11)+SUMIFS('PXK-HÓA ĐƠN'!$R:$R,'PXK-HÓA ĐƠN'!$D:$D,R$1,'PXK-HÓA ĐƠN'!$K:$K,$A11)</f>
        <v>0</v>
      </c>
      <c r="S11" s="41">
        <f>SUMIFS('VIN -MEGA'!$R:$R,'VIN -MEGA'!$D:$D,S$1,'VIN -MEGA'!$K:$K,$A11)+SUMIFS('PXK-HÓA ĐƠN'!$R:$R,'PXK-HÓA ĐƠN'!$D:$D,S$1,'PXK-HÓA ĐƠN'!$K:$K,$A11)</f>
        <v>0</v>
      </c>
      <c r="T11" s="41">
        <f>SUMIFS('VIN -MEGA'!$R:$R,'VIN -MEGA'!$D:$D,T$1,'VIN -MEGA'!$K:$K,$A11)+SUMIFS('PXK-HÓA ĐƠN'!$R:$R,'PXK-HÓA ĐƠN'!$D:$D,T$1,'PXK-HÓA ĐƠN'!$K:$K,$A11)</f>
        <v>0</v>
      </c>
      <c r="U11" s="41">
        <f>SUMIFS('VIN -MEGA'!$R:$R,'VIN -MEGA'!$D:$D,U$1,'VIN -MEGA'!$K:$K,$A11)+SUMIFS('PXK-HÓA ĐƠN'!$R:$R,'PXK-HÓA ĐƠN'!$D:$D,U$1,'PXK-HÓA ĐƠN'!$K:$K,$A11)</f>
        <v>0</v>
      </c>
      <c r="V11" s="41">
        <f>SUMIFS('VIN -MEGA'!$R:$R,'VIN -MEGA'!$D:$D,V$1,'VIN -MEGA'!$K:$K,$A11)+SUMIFS('PXK-HÓA ĐƠN'!$R:$R,'PXK-HÓA ĐƠN'!$D:$D,V$1,'PXK-HÓA ĐƠN'!$K:$K,$A11)</f>
        <v>0</v>
      </c>
      <c r="W11" s="41">
        <f>SUMIFS('VIN -MEGA'!$R:$R,'VIN -MEGA'!$D:$D,W$1,'VIN -MEGA'!$K:$K,$A11)+SUMIFS('PXK-HÓA ĐƠN'!$R:$R,'PXK-HÓA ĐƠN'!$D:$D,W$1,'PXK-HÓA ĐƠN'!$K:$K,$A11)</f>
        <v>0</v>
      </c>
      <c r="X11" s="41">
        <f>SUMIFS('VIN -MEGA'!$R:$R,'VIN -MEGA'!$D:$D,X$1,'VIN -MEGA'!$K:$K,$A11)+SUMIFS('PXK-HÓA ĐƠN'!$R:$R,'PXK-HÓA ĐƠN'!$D:$D,X$1,'PXK-HÓA ĐƠN'!$K:$K,$A11)</f>
        <v>0</v>
      </c>
      <c r="Y11" s="41">
        <f>SUMIFS('VIN -MEGA'!$R:$R,'VIN -MEGA'!$D:$D,Y$1,'VIN -MEGA'!$K:$K,$A11)+SUMIFS('PXK-HÓA ĐƠN'!$R:$R,'PXK-HÓA ĐƠN'!$D:$D,Y$1,'PXK-HÓA ĐƠN'!$K:$K,$A11)</f>
        <v>0</v>
      </c>
      <c r="Z11" s="41">
        <f>SUMIFS('VIN -MEGA'!$R:$R,'VIN -MEGA'!$D:$D,Z$1,'VIN -MEGA'!$K:$K,$A11)+SUMIFS('PXK-HÓA ĐƠN'!$R:$R,'PXK-HÓA ĐƠN'!$D:$D,Z$1,'PXK-HÓA ĐƠN'!$K:$K,$A11)</f>
        <v>0</v>
      </c>
      <c r="AA11" s="41">
        <f>SUMIFS('VIN -MEGA'!$R:$R,'VIN -MEGA'!$D:$D,AA$1,'VIN -MEGA'!$K:$K,$A11)+SUMIFS('PXK-HÓA ĐƠN'!$R:$R,'PXK-HÓA ĐƠN'!$D:$D,AA$1,'PXK-HÓA ĐƠN'!$K:$K,$A11)</f>
        <v>0</v>
      </c>
      <c r="AB11" s="41">
        <f>SUMIFS('VIN -MEGA'!$R:$R,'VIN -MEGA'!$D:$D,AB$1,'VIN -MEGA'!$K:$K,$A11)+SUMIFS('PXK-HÓA ĐƠN'!$R:$R,'PXK-HÓA ĐƠN'!$D:$D,AB$1,'PXK-HÓA ĐƠN'!$K:$K,$A11)</f>
        <v>0</v>
      </c>
      <c r="AC11" s="41">
        <f>SUMIFS('VIN -MEGA'!$R:$R,'VIN -MEGA'!$D:$D,AC$1,'VIN -MEGA'!$K:$K,$A11)+SUMIFS('PXK-HÓA ĐƠN'!$R:$R,'PXK-HÓA ĐƠN'!$D:$D,AC$1,'PXK-HÓA ĐƠN'!$K:$K,$A11)</f>
        <v>0</v>
      </c>
      <c r="AD11" s="41">
        <f>SUMIFS('VIN -MEGA'!$R:$R,'VIN -MEGA'!$D:$D,AD$1,'VIN -MEGA'!$K:$K,$A11)+SUMIFS('PXK-HÓA ĐƠN'!$R:$R,'PXK-HÓA ĐƠN'!$D:$D,AD$1,'PXK-HÓA ĐƠN'!$K:$K,$A11)</f>
        <v>0</v>
      </c>
      <c r="AE11" s="41">
        <f>SUMIFS('VIN -MEGA'!$R:$R,'VIN -MEGA'!$D:$D,AE$1,'VIN -MEGA'!$K:$K,$A11)+SUMIFS('PXK-HÓA ĐƠN'!$R:$R,'PXK-HÓA ĐƠN'!$D:$D,AE$1,'PXK-HÓA ĐƠN'!$K:$K,$A11)</f>
        <v>0</v>
      </c>
      <c r="AF11" s="41">
        <f>SUMIFS('VIN -MEGA'!$R:$R,'VIN -MEGA'!$D:$D,AF$1,'VIN -MEGA'!$K:$K,$A11)+SUMIFS('PXK-HÓA ĐƠN'!$R:$R,'PXK-HÓA ĐƠN'!$D:$D,AF$1,'PXK-HÓA ĐƠN'!$K:$K,$A11)</f>
        <v>0</v>
      </c>
      <c r="AG11" s="41">
        <f>SUMIFS('VIN -MEGA'!$R:$R,'VIN -MEGA'!$D:$D,AG$1,'VIN -MEGA'!$K:$K,$A11)+SUMIFS('PXK-HÓA ĐƠN'!$R:$R,'PXK-HÓA ĐƠN'!$D:$D,AG$1,'PXK-HÓA ĐƠN'!$K:$K,$A11)</f>
        <v>0</v>
      </c>
      <c r="AH11" s="41">
        <f>SUMIFS('VIN -MEGA'!$R:$R,'VIN -MEGA'!$D:$D,AH$1,'VIN -MEGA'!$K:$K,$A11)+SUMIFS('PXK-HÓA ĐƠN'!$R:$R,'PXK-HÓA ĐƠN'!$D:$D,AH$1,'PXK-HÓA ĐƠN'!$K:$K,$A11)</f>
        <v>0</v>
      </c>
      <c r="AI11" s="41">
        <f>SUMIFS('VIN -MEGA'!$R:$R,'VIN -MEGA'!$D:$D,AI$1,'VIN -MEGA'!$K:$K,$A11)+SUMIFS('PXK-HÓA ĐƠN'!$R:$R,'PXK-HÓA ĐƠN'!$D:$D,AI$1,'PXK-HÓA ĐƠN'!$K:$K,$A11)</f>
        <v>0</v>
      </c>
      <c r="AJ11" s="41">
        <f>SUMIFS('VIN -MEGA'!$R:$R,'VIN -MEGA'!$D:$D,AJ$1,'VIN -MEGA'!$K:$K,$A11)+SUMIFS('PXK-HÓA ĐƠN'!$R:$R,'PXK-HÓA ĐƠN'!$D:$D,AJ$1,'PXK-HÓA ĐƠN'!$K:$K,$A11)</f>
        <v>0</v>
      </c>
      <c r="AK11" s="41">
        <f>SUMIFS('VIN -MEGA'!$R:$R,'VIN -MEGA'!$D:$D,AK$1,'VIN -MEGA'!$K:$K,$A11)+SUMIFS('PXK-HÓA ĐƠN'!$R:$R,'PXK-HÓA ĐƠN'!$D:$D,AK$1,'PXK-HÓA ĐƠN'!$K:$K,$A11)</f>
        <v>0</v>
      </c>
    </row>
    <row r="12" spans="1:37" ht="18.75" hidden="1" customHeight="1" x14ac:dyDescent="0.25">
      <c r="A12" s="23" t="s">
        <v>1693</v>
      </c>
      <c r="B12" s="22" t="s">
        <v>1694</v>
      </c>
      <c r="C12" s="24" t="s">
        <v>1761</v>
      </c>
      <c r="D12" t="e">
        <f t="shared" si="1"/>
        <v>#VALUE!</v>
      </c>
      <c r="E12" s="43" t="e">
        <f t="shared" si="2"/>
        <v>#VALUE!</v>
      </c>
      <c r="F12" s="43"/>
      <c r="G12" s="41" t="e">
        <f>SUMIFS('[2]VIN -MEGA'!$R$1:$R$65536,'[2]VIN -MEGA'!$D$1:$D$65536,G$1,'[2]VIN -MEGA'!$K$1:$K$65536,$A12)+SUMIFS('[2]PXK-HÓA ĐƠN'!$R$1:$R$65536,'[2]PXK-HÓA ĐƠN'!$D$1:$D$65536,G$1,'[2]PXK-HÓA ĐƠN'!$K$1:$K$65536,$A12)</f>
        <v>#VALUE!</v>
      </c>
      <c r="H12" s="41" t="e">
        <f>SUMIFS('[2]VIN -MEGA'!$R$1:$R$65536,'[2]VIN -MEGA'!$D$1:$D$65536,H$1,'[2]VIN -MEGA'!$K$1:$K$65536,$A12)+SUMIFS('[2]PXK-HÓA ĐƠN'!$R$1:$R$65536,'[2]PXK-HÓA ĐƠN'!$D$1:$D$65536,H$1,'[2]PXK-HÓA ĐƠN'!$K$1:$K$65536,$A12)</f>
        <v>#VALUE!</v>
      </c>
      <c r="I12" s="41">
        <f>SUMIFS('VIN -MEGA'!$R:$R,'VIN -MEGA'!$D:$D,I$1,'VIN -MEGA'!$K:$K,$A12)+SUMIFS('PXK-HÓA ĐƠN'!$R:$R,'PXK-HÓA ĐƠN'!$D:$D,I$1,'PXK-HÓA ĐƠN'!$K:$K,$A12)</f>
        <v>0</v>
      </c>
      <c r="J12" s="41">
        <f>SUMIFS('VIN -MEGA'!$R:$R,'VIN -MEGA'!$D:$D,J$1,'VIN -MEGA'!$K:$K,$A12)+SUMIFS('PXK-HÓA ĐƠN'!$R:$R,'PXK-HÓA ĐƠN'!$D:$D,J$1,'PXK-HÓA ĐƠN'!$K:$K,$A12)</f>
        <v>0</v>
      </c>
      <c r="K12" s="41">
        <f>SUMIFS('VIN -MEGA'!$R:$R,'VIN -MEGA'!$D:$D,K$1,'VIN -MEGA'!$K:$K,$A12)+SUMIFS('PXK-HÓA ĐƠN'!$R:$R,'PXK-HÓA ĐƠN'!$D:$D,K$1,'PXK-HÓA ĐƠN'!$K:$K,$A12)</f>
        <v>0</v>
      </c>
      <c r="L12" s="41">
        <f>SUMIFS('VIN -MEGA'!$R:$R,'VIN -MEGA'!$D:$D,L$1,'VIN -MEGA'!$K:$K,$A12)+SUMIFS('PXK-HÓA ĐƠN'!$R:$R,'PXK-HÓA ĐƠN'!$D:$D,L$1,'PXK-HÓA ĐƠN'!$K:$K,$A12)</f>
        <v>0</v>
      </c>
      <c r="M12" s="41">
        <f>SUMIFS('VIN -MEGA'!$R:$R,'VIN -MEGA'!$D:$D,M$1,'VIN -MEGA'!$K:$K,$A12)+SUMIFS('PXK-HÓA ĐƠN'!$R:$R,'PXK-HÓA ĐƠN'!$D:$D,M$1,'PXK-HÓA ĐƠN'!$K:$K,$A12)</f>
        <v>0</v>
      </c>
      <c r="N12" s="41">
        <f>SUMIFS('VIN -MEGA'!$R:$R,'VIN -MEGA'!$D:$D,N$1,'VIN -MEGA'!$K:$K,$A12)+SUMIFS('PXK-HÓA ĐƠN'!$R:$R,'PXK-HÓA ĐƠN'!$D:$D,N$1,'PXK-HÓA ĐƠN'!$K:$K,$A12)</f>
        <v>0</v>
      </c>
      <c r="O12" s="41">
        <f>SUMIFS('VIN -MEGA'!$R:$R,'VIN -MEGA'!$D:$D,O$1,'VIN -MEGA'!$K:$K,$A12)+SUMIFS('PXK-HÓA ĐƠN'!$R:$R,'PXK-HÓA ĐƠN'!$D:$D,O$1,'PXK-HÓA ĐƠN'!$K:$K,$A12)</f>
        <v>0</v>
      </c>
      <c r="P12" s="41">
        <f>SUMIFS('VIN -MEGA'!$R:$R,'VIN -MEGA'!$D:$D,P$1,'VIN -MEGA'!$K:$K,$A12)+SUMIFS('PXK-HÓA ĐƠN'!$R:$R,'PXK-HÓA ĐƠN'!$D:$D,P$1,'PXK-HÓA ĐƠN'!$K:$K,$A12)</f>
        <v>0</v>
      </c>
      <c r="Q12" s="41">
        <f>SUMIFS('VIN -MEGA'!$R:$R,'VIN -MEGA'!$D:$D,Q$1,'VIN -MEGA'!$K:$K,$A12)+SUMIFS('PXK-HÓA ĐƠN'!$R:$R,'PXK-HÓA ĐƠN'!$D:$D,Q$1,'PXK-HÓA ĐƠN'!$K:$K,$A12)</f>
        <v>0</v>
      </c>
      <c r="R12" s="41">
        <f>SUMIFS('VIN -MEGA'!$R:$R,'VIN -MEGA'!$D:$D,R$1,'VIN -MEGA'!$K:$K,$A12)+SUMIFS('PXK-HÓA ĐƠN'!$R:$R,'PXK-HÓA ĐƠN'!$D:$D,R$1,'PXK-HÓA ĐƠN'!$K:$K,$A12)</f>
        <v>0</v>
      </c>
      <c r="S12" s="41">
        <f>SUMIFS('VIN -MEGA'!$R:$R,'VIN -MEGA'!$D:$D,S$1,'VIN -MEGA'!$K:$K,$A12)+SUMIFS('PXK-HÓA ĐƠN'!$R:$R,'PXK-HÓA ĐƠN'!$D:$D,S$1,'PXK-HÓA ĐƠN'!$K:$K,$A12)</f>
        <v>0</v>
      </c>
      <c r="T12" s="41">
        <f>SUMIFS('VIN -MEGA'!$R:$R,'VIN -MEGA'!$D:$D,T$1,'VIN -MEGA'!$K:$K,$A12)+SUMIFS('PXK-HÓA ĐƠN'!$R:$R,'PXK-HÓA ĐƠN'!$D:$D,T$1,'PXK-HÓA ĐƠN'!$K:$K,$A12)</f>
        <v>0</v>
      </c>
      <c r="U12" s="41">
        <f>SUMIFS('VIN -MEGA'!$R:$R,'VIN -MEGA'!$D:$D,U$1,'VIN -MEGA'!$K:$K,$A12)+SUMIFS('PXK-HÓA ĐƠN'!$R:$R,'PXK-HÓA ĐƠN'!$D:$D,U$1,'PXK-HÓA ĐƠN'!$K:$K,$A12)</f>
        <v>0</v>
      </c>
      <c r="V12" s="41">
        <f>SUMIFS('VIN -MEGA'!$R:$R,'VIN -MEGA'!$D:$D,V$1,'VIN -MEGA'!$K:$K,$A12)+SUMIFS('PXK-HÓA ĐƠN'!$R:$R,'PXK-HÓA ĐƠN'!$D:$D,V$1,'PXK-HÓA ĐƠN'!$K:$K,$A12)</f>
        <v>0</v>
      </c>
      <c r="W12" s="41">
        <f>SUMIFS('VIN -MEGA'!$R:$R,'VIN -MEGA'!$D:$D,W$1,'VIN -MEGA'!$K:$K,$A12)+SUMIFS('PXK-HÓA ĐƠN'!$R:$R,'PXK-HÓA ĐƠN'!$D:$D,W$1,'PXK-HÓA ĐƠN'!$K:$K,$A12)</f>
        <v>0</v>
      </c>
      <c r="X12" s="41">
        <f>SUMIFS('VIN -MEGA'!$R:$R,'VIN -MEGA'!$D:$D,X$1,'VIN -MEGA'!$K:$K,$A12)+SUMIFS('PXK-HÓA ĐƠN'!$R:$R,'PXK-HÓA ĐƠN'!$D:$D,X$1,'PXK-HÓA ĐƠN'!$K:$K,$A12)</f>
        <v>0</v>
      </c>
      <c r="Y12" s="41">
        <f>SUMIFS('VIN -MEGA'!$R:$R,'VIN -MEGA'!$D:$D,Y$1,'VIN -MEGA'!$K:$K,$A12)+SUMIFS('PXK-HÓA ĐƠN'!$R:$R,'PXK-HÓA ĐƠN'!$D:$D,Y$1,'PXK-HÓA ĐƠN'!$K:$K,$A12)</f>
        <v>0</v>
      </c>
      <c r="Z12" s="41">
        <f>SUMIFS('VIN -MEGA'!$R:$R,'VIN -MEGA'!$D:$D,Z$1,'VIN -MEGA'!$K:$K,$A12)+SUMIFS('PXK-HÓA ĐƠN'!$R:$R,'PXK-HÓA ĐƠN'!$D:$D,Z$1,'PXK-HÓA ĐƠN'!$K:$K,$A12)</f>
        <v>0</v>
      </c>
      <c r="AA12" s="41">
        <f>SUMIFS('VIN -MEGA'!$R:$R,'VIN -MEGA'!$D:$D,AA$1,'VIN -MEGA'!$K:$K,$A12)+SUMIFS('PXK-HÓA ĐƠN'!$R:$R,'PXK-HÓA ĐƠN'!$D:$D,AA$1,'PXK-HÓA ĐƠN'!$K:$K,$A12)</f>
        <v>0</v>
      </c>
      <c r="AB12" s="41">
        <f>SUMIFS('VIN -MEGA'!$R:$R,'VIN -MEGA'!$D:$D,AB$1,'VIN -MEGA'!$K:$K,$A12)+SUMIFS('PXK-HÓA ĐƠN'!$R:$R,'PXK-HÓA ĐƠN'!$D:$D,AB$1,'PXK-HÓA ĐƠN'!$K:$K,$A12)</f>
        <v>0</v>
      </c>
      <c r="AC12" s="41">
        <f>SUMIFS('VIN -MEGA'!$R:$R,'VIN -MEGA'!$D:$D,AC$1,'VIN -MEGA'!$K:$K,$A12)+SUMIFS('PXK-HÓA ĐƠN'!$R:$R,'PXK-HÓA ĐƠN'!$D:$D,AC$1,'PXK-HÓA ĐƠN'!$K:$K,$A12)</f>
        <v>0</v>
      </c>
      <c r="AD12" s="41">
        <f>SUMIFS('VIN -MEGA'!$R:$R,'VIN -MEGA'!$D:$D,AD$1,'VIN -MEGA'!$K:$K,$A12)+SUMIFS('PXK-HÓA ĐƠN'!$R:$R,'PXK-HÓA ĐƠN'!$D:$D,AD$1,'PXK-HÓA ĐƠN'!$K:$K,$A12)</f>
        <v>0</v>
      </c>
      <c r="AE12" s="41">
        <f>SUMIFS('VIN -MEGA'!$R:$R,'VIN -MEGA'!$D:$D,AE$1,'VIN -MEGA'!$K:$K,$A12)+SUMIFS('PXK-HÓA ĐƠN'!$R:$R,'PXK-HÓA ĐƠN'!$D:$D,AE$1,'PXK-HÓA ĐƠN'!$K:$K,$A12)</f>
        <v>0</v>
      </c>
      <c r="AF12" s="41">
        <f>SUMIFS('VIN -MEGA'!$R:$R,'VIN -MEGA'!$D:$D,AF$1,'VIN -MEGA'!$K:$K,$A12)+SUMIFS('PXK-HÓA ĐƠN'!$R:$R,'PXK-HÓA ĐƠN'!$D:$D,AF$1,'PXK-HÓA ĐƠN'!$K:$K,$A12)</f>
        <v>0</v>
      </c>
      <c r="AG12" s="41">
        <f>SUMIFS('VIN -MEGA'!$R:$R,'VIN -MEGA'!$D:$D,AG$1,'VIN -MEGA'!$K:$K,$A12)+SUMIFS('PXK-HÓA ĐƠN'!$R:$R,'PXK-HÓA ĐƠN'!$D:$D,AG$1,'PXK-HÓA ĐƠN'!$K:$K,$A12)</f>
        <v>0</v>
      </c>
      <c r="AH12" s="41">
        <f>SUMIFS('VIN -MEGA'!$R:$R,'VIN -MEGA'!$D:$D,AH$1,'VIN -MEGA'!$K:$K,$A12)+SUMIFS('PXK-HÓA ĐƠN'!$R:$R,'PXK-HÓA ĐƠN'!$D:$D,AH$1,'PXK-HÓA ĐƠN'!$K:$K,$A12)</f>
        <v>0</v>
      </c>
      <c r="AI12" s="41">
        <f>SUMIFS('VIN -MEGA'!$R:$R,'VIN -MEGA'!$D:$D,AI$1,'VIN -MEGA'!$K:$K,$A12)+SUMIFS('PXK-HÓA ĐƠN'!$R:$R,'PXK-HÓA ĐƠN'!$D:$D,AI$1,'PXK-HÓA ĐƠN'!$K:$K,$A12)</f>
        <v>0</v>
      </c>
      <c r="AJ12" s="41">
        <f>SUMIFS('VIN -MEGA'!$R:$R,'VIN -MEGA'!$D:$D,AJ$1,'VIN -MEGA'!$K:$K,$A12)+SUMIFS('PXK-HÓA ĐƠN'!$R:$R,'PXK-HÓA ĐƠN'!$D:$D,AJ$1,'PXK-HÓA ĐƠN'!$K:$K,$A12)</f>
        <v>0</v>
      </c>
      <c r="AK12" s="41">
        <f>SUMIFS('VIN -MEGA'!$R:$R,'VIN -MEGA'!$D:$D,AK$1,'VIN -MEGA'!$K:$K,$A12)+SUMIFS('PXK-HÓA ĐƠN'!$R:$R,'PXK-HÓA ĐƠN'!$D:$D,AK$1,'PXK-HÓA ĐƠN'!$K:$K,$A12)</f>
        <v>0</v>
      </c>
    </row>
    <row r="13" spans="1:37" ht="18.75" customHeight="1" x14ac:dyDescent="0.25">
      <c r="A13" s="23" t="s">
        <v>542</v>
      </c>
      <c r="B13" s="22" t="s">
        <v>543</v>
      </c>
      <c r="C13" s="24" t="s">
        <v>29</v>
      </c>
      <c r="D13" t="e">
        <f t="shared" si="1"/>
        <v>#VALUE!</v>
      </c>
      <c r="E13" s="43" t="e">
        <f t="shared" si="2"/>
        <v>#VALUE!</v>
      </c>
      <c r="F13" s="43"/>
      <c r="G13" s="41" t="e">
        <f>SUMIFS('[2]VIN -MEGA'!$R$1:$R$65536,'[2]VIN -MEGA'!$D$1:$D$65536,G$1,'[2]VIN -MEGA'!$K$1:$K$65536,$A13)+SUMIFS('[2]PXK-HÓA ĐƠN'!$R$1:$R$65536,'[2]PXK-HÓA ĐƠN'!$D$1:$D$65536,G$1,'[2]PXK-HÓA ĐƠN'!$K$1:$K$65536,$A13)</f>
        <v>#VALUE!</v>
      </c>
      <c r="H13" s="41" t="e">
        <f>SUMIFS('[2]VIN -MEGA'!$R$1:$R$65536,'[2]VIN -MEGA'!$D$1:$D$65536,H$1,'[2]VIN -MEGA'!$K$1:$K$65536,$A13)+SUMIFS('[2]PXK-HÓA ĐƠN'!$R$1:$R$65536,'[2]PXK-HÓA ĐƠN'!$D$1:$D$65536,H$1,'[2]PXK-HÓA ĐƠN'!$K$1:$K$65536,$A13)</f>
        <v>#VALUE!</v>
      </c>
      <c r="I13" s="41">
        <f>SUMIFS('VIN -MEGA'!$R:$R,'VIN -MEGA'!$D:$D,I$1,'VIN -MEGA'!$K:$K,$A13)+SUMIFS('PXK-HÓA ĐƠN'!$R:$R,'PXK-HÓA ĐƠN'!$D:$D,I$1,'PXK-HÓA ĐƠN'!$K:$K,$A13)</f>
        <v>10</v>
      </c>
      <c r="J13" s="41">
        <f>SUMIFS('VIN -MEGA'!$R:$R,'VIN -MEGA'!$D:$D,J$1,'VIN -MEGA'!$K:$K,$A13)+SUMIFS('PXK-HÓA ĐƠN'!$R:$R,'PXK-HÓA ĐƠN'!$D:$D,J$1,'PXK-HÓA ĐƠN'!$K:$K,$A13)</f>
        <v>35</v>
      </c>
      <c r="K13" s="41">
        <f>SUMIFS('VIN -MEGA'!$R:$R,'VIN -MEGA'!$D:$D,K$1,'VIN -MEGA'!$K:$K,$A13)+SUMIFS('PXK-HÓA ĐƠN'!$R:$R,'PXK-HÓA ĐƠN'!$D:$D,K$1,'PXK-HÓA ĐƠN'!$K:$K,$A13)</f>
        <v>0</v>
      </c>
      <c r="L13" s="41">
        <f>SUMIFS('VIN -MEGA'!$R:$R,'VIN -MEGA'!$D:$D,L$1,'VIN -MEGA'!$K:$K,$A13)+SUMIFS('PXK-HÓA ĐƠN'!$R:$R,'PXK-HÓA ĐƠN'!$D:$D,L$1,'PXK-HÓA ĐƠN'!$K:$K,$A13)</f>
        <v>39</v>
      </c>
      <c r="M13" s="41">
        <f>SUMIFS('VIN -MEGA'!$R:$R,'VIN -MEGA'!$D:$D,M$1,'VIN -MEGA'!$K:$K,$A13)+SUMIFS('PXK-HÓA ĐƠN'!$R:$R,'PXK-HÓA ĐƠN'!$D:$D,M$1,'PXK-HÓA ĐƠN'!$K:$K,$A13)</f>
        <v>5</v>
      </c>
      <c r="N13" s="41">
        <f>SUMIFS('VIN -MEGA'!$R:$R,'VIN -MEGA'!$D:$D,N$1,'VIN -MEGA'!$K:$K,$A13)+SUMIFS('PXK-HÓA ĐƠN'!$R:$R,'PXK-HÓA ĐƠN'!$D:$D,N$1,'PXK-HÓA ĐƠN'!$K:$K,$A13)</f>
        <v>15</v>
      </c>
      <c r="O13" s="41">
        <f>SUMIFS('VIN -MEGA'!$R:$R,'VIN -MEGA'!$D:$D,O$1,'VIN -MEGA'!$K:$K,$A13)+SUMIFS('PXK-HÓA ĐƠN'!$R:$R,'PXK-HÓA ĐƠN'!$D:$D,O$1,'PXK-HÓA ĐƠN'!$K:$K,$A13)</f>
        <v>0</v>
      </c>
      <c r="P13" s="41">
        <f>SUMIFS('VIN -MEGA'!$R:$R,'VIN -MEGA'!$D:$D,P$1,'VIN -MEGA'!$K:$K,$A13)+SUMIFS('PXK-HÓA ĐƠN'!$R:$R,'PXK-HÓA ĐƠN'!$D:$D,P$1,'PXK-HÓA ĐƠN'!$K:$K,$A13)</f>
        <v>0</v>
      </c>
      <c r="Q13" s="41">
        <f>SUMIFS('VIN -MEGA'!$R:$R,'VIN -MEGA'!$D:$D,Q$1,'VIN -MEGA'!$K:$K,$A13)+SUMIFS('PXK-HÓA ĐƠN'!$R:$R,'PXK-HÓA ĐƠN'!$D:$D,Q$1,'PXK-HÓA ĐƠN'!$K:$K,$A13)</f>
        <v>0</v>
      </c>
      <c r="R13" s="41">
        <f>SUMIFS('VIN -MEGA'!$R:$R,'VIN -MEGA'!$D:$D,R$1,'VIN -MEGA'!$K:$K,$A13)+SUMIFS('PXK-HÓA ĐƠN'!$R:$R,'PXK-HÓA ĐƠN'!$D:$D,R$1,'PXK-HÓA ĐƠN'!$K:$K,$A13)</f>
        <v>0</v>
      </c>
      <c r="S13" s="41">
        <f>SUMIFS('VIN -MEGA'!$R:$R,'VIN -MEGA'!$D:$D,S$1,'VIN -MEGA'!$K:$K,$A13)+SUMIFS('PXK-HÓA ĐƠN'!$R:$R,'PXK-HÓA ĐƠN'!$D:$D,S$1,'PXK-HÓA ĐƠN'!$K:$K,$A13)</f>
        <v>0</v>
      </c>
      <c r="T13" s="41">
        <f>SUMIFS('VIN -MEGA'!$R:$R,'VIN -MEGA'!$D:$D,T$1,'VIN -MEGA'!$K:$K,$A13)+SUMIFS('PXK-HÓA ĐƠN'!$R:$R,'PXK-HÓA ĐƠN'!$D:$D,T$1,'PXK-HÓA ĐƠN'!$K:$K,$A13)</f>
        <v>0</v>
      </c>
      <c r="U13" s="41">
        <f>SUMIFS('VIN -MEGA'!$R:$R,'VIN -MEGA'!$D:$D,U$1,'VIN -MEGA'!$K:$K,$A13)+SUMIFS('PXK-HÓA ĐƠN'!$R:$R,'PXK-HÓA ĐƠN'!$D:$D,U$1,'PXK-HÓA ĐƠN'!$K:$K,$A13)</f>
        <v>0</v>
      </c>
      <c r="V13" s="41">
        <f>SUMIFS('VIN -MEGA'!$R:$R,'VIN -MEGA'!$D:$D,V$1,'VIN -MEGA'!$K:$K,$A13)+SUMIFS('PXK-HÓA ĐƠN'!$R:$R,'PXK-HÓA ĐƠN'!$D:$D,V$1,'PXK-HÓA ĐƠN'!$K:$K,$A13)</f>
        <v>0</v>
      </c>
      <c r="W13" s="41">
        <f>SUMIFS('VIN -MEGA'!$R:$R,'VIN -MEGA'!$D:$D,W$1,'VIN -MEGA'!$K:$K,$A13)+SUMIFS('PXK-HÓA ĐƠN'!$R:$R,'PXK-HÓA ĐƠN'!$D:$D,W$1,'PXK-HÓA ĐƠN'!$K:$K,$A13)</f>
        <v>0</v>
      </c>
      <c r="X13" s="41">
        <f>SUMIFS('VIN -MEGA'!$R:$R,'VIN -MEGA'!$D:$D,X$1,'VIN -MEGA'!$K:$K,$A13)+SUMIFS('PXK-HÓA ĐƠN'!$R:$R,'PXK-HÓA ĐƠN'!$D:$D,X$1,'PXK-HÓA ĐƠN'!$K:$K,$A13)</f>
        <v>0</v>
      </c>
      <c r="Y13" s="41">
        <f>SUMIFS('VIN -MEGA'!$R:$R,'VIN -MEGA'!$D:$D,Y$1,'VIN -MEGA'!$K:$K,$A13)+SUMIFS('PXK-HÓA ĐƠN'!$R:$R,'PXK-HÓA ĐƠN'!$D:$D,Y$1,'PXK-HÓA ĐƠN'!$K:$K,$A13)</f>
        <v>0</v>
      </c>
      <c r="Z13" s="41">
        <f>SUMIFS('VIN -MEGA'!$R:$R,'VIN -MEGA'!$D:$D,Z$1,'VIN -MEGA'!$K:$K,$A13)+SUMIFS('PXK-HÓA ĐƠN'!$R:$R,'PXK-HÓA ĐƠN'!$D:$D,Z$1,'PXK-HÓA ĐƠN'!$K:$K,$A13)</f>
        <v>0</v>
      </c>
      <c r="AA13" s="41">
        <f>SUMIFS('VIN -MEGA'!$R:$R,'VIN -MEGA'!$D:$D,AA$1,'VIN -MEGA'!$K:$K,$A13)+SUMIFS('PXK-HÓA ĐƠN'!$R:$R,'PXK-HÓA ĐƠN'!$D:$D,AA$1,'PXK-HÓA ĐƠN'!$K:$K,$A13)</f>
        <v>0</v>
      </c>
      <c r="AB13" s="41">
        <f>SUMIFS('VIN -MEGA'!$R:$R,'VIN -MEGA'!$D:$D,AB$1,'VIN -MEGA'!$K:$K,$A13)+SUMIFS('PXK-HÓA ĐƠN'!$R:$R,'PXK-HÓA ĐƠN'!$D:$D,AB$1,'PXK-HÓA ĐƠN'!$K:$K,$A13)</f>
        <v>0</v>
      </c>
      <c r="AC13" s="41">
        <f>SUMIFS('VIN -MEGA'!$R:$R,'VIN -MEGA'!$D:$D,AC$1,'VIN -MEGA'!$K:$K,$A13)+SUMIFS('PXK-HÓA ĐƠN'!$R:$R,'PXK-HÓA ĐƠN'!$D:$D,AC$1,'PXK-HÓA ĐƠN'!$K:$K,$A13)</f>
        <v>0</v>
      </c>
      <c r="AD13" s="41">
        <f>SUMIFS('VIN -MEGA'!$R:$R,'VIN -MEGA'!$D:$D,AD$1,'VIN -MEGA'!$K:$K,$A13)+SUMIFS('PXK-HÓA ĐƠN'!$R:$R,'PXK-HÓA ĐƠN'!$D:$D,AD$1,'PXK-HÓA ĐƠN'!$K:$K,$A13)</f>
        <v>0</v>
      </c>
      <c r="AE13" s="41">
        <f>SUMIFS('VIN -MEGA'!$R:$R,'VIN -MEGA'!$D:$D,AE$1,'VIN -MEGA'!$K:$K,$A13)+SUMIFS('PXK-HÓA ĐƠN'!$R:$R,'PXK-HÓA ĐƠN'!$D:$D,AE$1,'PXK-HÓA ĐƠN'!$K:$K,$A13)</f>
        <v>0</v>
      </c>
      <c r="AF13" s="41">
        <f>SUMIFS('VIN -MEGA'!$R:$R,'VIN -MEGA'!$D:$D,AF$1,'VIN -MEGA'!$K:$K,$A13)+SUMIFS('PXK-HÓA ĐƠN'!$R:$R,'PXK-HÓA ĐƠN'!$D:$D,AF$1,'PXK-HÓA ĐƠN'!$K:$K,$A13)</f>
        <v>0</v>
      </c>
      <c r="AG13" s="41">
        <f>SUMIFS('VIN -MEGA'!$R:$R,'VIN -MEGA'!$D:$D,AG$1,'VIN -MEGA'!$K:$K,$A13)+SUMIFS('PXK-HÓA ĐƠN'!$R:$R,'PXK-HÓA ĐƠN'!$D:$D,AG$1,'PXK-HÓA ĐƠN'!$K:$K,$A13)</f>
        <v>0</v>
      </c>
      <c r="AH13" s="41">
        <f>SUMIFS('VIN -MEGA'!$R:$R,'VIN -MEGA'!$D:$D,AH$1,'VIN -MEGA'!$K:$K,$A13)+SUMIFS('PXK-HÓA ĐƠN'!$R:$R,'PXK-HÓA ĐƠN'!$D:$D,AH$1,'PXK-HÓA ĐƠN'!$K:$K,$A13)</f>
        <v>0</v>
      </c>
      <c r="AI13" s="41">
        <f>SUMIFS('VIN -MEGA'!$R:$R,'VIN -MEGA'!$D:$D,AI$1,'VIN -MEGA'!$K:$K,$A13)+SUMIFS('PXK-HÓA ĐƠN'!$R:$R,'PXK-HÓA ĐƠN'!$D:$D,AI$1,'PXK-HÓA ĐƠN'!$K:$K,$A13)</f>
        <v>0</v>
      </c>
      <c r="AJ13" s="41">
        <f>SUMIFS('VIN -MEGA'!$R:$R,'VIN -MEGA'!$D:$D,AJ$1,'VIN -MEGA'!$K:$K,$A13)+SUMIFS('PXK-HÓA ĐƠN'!$R:$R,'PXK-HÓA ĐƠN'!$D:$D,AJ$1,'PXK-HÓA ĐƠN'!$K:$K,$A13)</f>
        <v>0</v>
      </c>
      <c r="AK13" s="41">
        <f>SUMIFS('VIN -MEGA'!$R:$R,'VIN -MEGA'!$D:$D,AK$1,'VIN -MEGA'!$K:$K,$A13)+SUMIFS('PXK-HÓA ĐƠN'!$R:$R,'PXK-HÓA ĐƠN'!$D:$D,AK$1,'PXK-HÓA ĐƠN'!$K:$K,$A13)</f>
        <v>0</v>
      </c>
    </row>
    <row r="14" spans="1:37" ht="18.75" hidden="1" customHeight="1" x14ac:dyDescent="0.25">
      <c r="A14" s="23" t="s">
        <v>1695</v>
      </c>
      <c r="B14" s="22" t="s">
        <v>1696</v>
      </c>
      <c r="C14" s="24" t="s">
        <v>1761</v>
      </c>
      <c r="D14" t="e">
        <f t="shared" si="1"/>
        <v>#VALUE!</v>
      </c>
      <c r="E14" s="43" t="e">
        <f t="shared" si="2"/>
        <v>#VALUE!</v>
      </c>
      <c r="F14" s="43"/>
      <c r="G14" s="41" t="e">
        <f>SUMIFS('[2]VIN -MEGA'!$R$1:$R$65536,'[2]VIN -MEGA'!$D$1:$D$65536,G$1,'[2]VIN -MEGA'!$K$1:$K$65536,$A14)+SUMIFS('[2]PXK-HÓA ĐƠN'!$R$1:$R$65536,'[2]PXK-HÓA ĐƠN'!$D$1:$D$65536,G$1,'[2]PXK-HÓA ĐƠN'!$K$1:$K$65536,$A14)</f>
        <v>#VALUE!</v>
      </c>
      <c r="H14" s="41" t="e">
        <f>SUMIFS('[2]VIN -MEGA'!$R$1:$R$65536,'[2]VIN -MEGA'!$D$1:$D$65536,H$1,'[2]VIN -MEGA'!$K$1:$K$65536,$A14)+SUMIFS('[2]PXK-HÓA ĐƠN'!$R$1:$R$65536,'[2]PXK-HÓA ĐƠN'!$D$1:$D$65536,H$1,'[2]PXK-HÓA ĐƠN'!$K$1:$K$65536,$A14)</f>
        <v>#VALUE!</v>
      </c>
      <c r="I14" s="41">
        <f>SUMIFS('VIN -MEGA'!$R:$R,'VIN -MEGA'!$D:$D,I$1,'VIN -MEGA'!$K:$K,$A14)+SUMIFS('PXK-HÓA ĐƠN'!$R:$R,'PXK-HÓA ĐƠN'!$D:$D,I$1,'PXK-HÓA ĐƠN'!$K:$K,$A14)</f>
        <v>0</v>
      </c>
      <c r="J14" s="41">
        <f>SUMIFS('VIN -MEGA'!$R:$R,'VIN -MEGA'!$D:$D,J$1,'VIN -MEGA'!$K:$K,$A14)+SUMIFS('PXK-HÓA ĐƠN'!$R:$R,'PXK-HÓA ĐƠN'!$D:$D,J$1,'PXK-HÓA ĐƠN'!$K:$K,$A14)</f>
        <v>0</v>
      </c>
      <c r="K14" s="41">
        <f>SUMIFS('VIN -MEGA'!$R:$R,'VIN -MEGA'!$D:$D,K$1,'VIN -MEGA'!$K:$K,$A14)+SUMIFS('PXK-HÓA ĐƠN'!$R:$R,'PXK-HÓA ĐƠN'!$D:$D,K$1,'PXK-HÓA ĐƠN'!$K:$K,$A14)</f>
        <v>0</v>
      </c>
      <c r="L14" s="41">
        <f>SUMIFS('VIN -MEGA'!$R:$R,'VIN -MEGA'!$D:$D,L$1,'VIN -MEGA'!$K:$K,$A14)+SUMIFS('PXK-HÓA ĐƠN'!$R:$R,'PXK-HÓA ĐƠN'!$D:$D,L$1,'PXK-HÓA ĐƠN'!$K:$K,$A14)</f>
        <v>0</v>
      </c>
      <c r="M14" s="41">
        <f>SUMIFS('VIN -MEGA'!$R:$R,'VIN -MEGA'!$D:$D,M$1,'VIN -MEGA'!$K:$K,$A14)+SUMIFS('PXK-HÓA ĐƠN'!$R:$R,'PXK-HÓA ĐƠN'!$D:$D,M$1,'PXK-HÓA ĐƠN'!$K:$K,$A14)</f>
        <v>0</v>
      </c>
      <c r="N14" s="41">
        <f>SUMIFS('VIN -MEGA'!$R:$R,'VIN -MEGA'!$D:$D,N$1,'VIN -MEGA'!$K:$K,$A14)+SUMIFS('PXK-HÓA ĐƠN'!$R:$R,'PXK-HÓA ĐƠN'!$D:$D,N$1,'PXK-HÓA ĐƠN'!$K:$K,$A14)</f>
        <v>0</v>
      </c>
      <c r="O14" s="41">
        <f>SUMIFS('VIN -MEGA'!$R:$R,'VIN -MEGA'!$D:$D,O$1,'VIN -MEGA'!$K:$K,$A14)+SUMIFS('PXK-HÓA ĐƠN'!$R:$R,'PXK-HÓA ĐƠN'!$D:$D,O$1,'PXK-HÓA ĐƠN'!$K:$K,$A14)</f>
        <v>0</v>
      </c>
      <c r="P14" s="41">
        <f>SUMIFS('VIN -MEGA'!$R:$R,'VIN -MEGA'!$D:$D,P$1,'VIN -MEGA'!$K:$K,$A14)+SUMIFS('PXK-HÓA ĐƠN'!$R:$R,'PXK-HÓA ĐƠN'!$D:$D,P$1,'PXK-HÓA ĐƠN'!$K:$K,$A14)</f>
        <v>0</v>
      </c>
      <c r="Q14" s="41">
        <f>SUMIFS('VIN -MEGA'!$R:$R,'VIN -MEGA'!$D:$D,Q$1,'VIN -MEGA'!$K:$K,$A14)+SUMIFS('PXK-HÓA ĐƠN'!$R:$R,'PXK-HÓA ĐƠN'!$D:$D,Q$1,'PXK-HÓA ĐƠN'!$K:$K,$A14)</f>
        <v>0</v>
      </c>
      <c r="R14" s="41">
        <f>SUMIFS('VIN -MEGA'!$R:$R,'VIN -MEGA'!$D:$D,R$1,'VIN -MEGA'!$K:$K,$A14)+SUMIFS('PXK-HÓA ĐƠN'!$R:$R,'PXK-HÓA ĐƠN'!$D:$D,R$1,'PXK-HÓA ĐƠN'!$K:$K,$A14)</f>
        <v>0</v>
      </c>
      <c r="S14" s="41">
        <f>SUMIFS('VIN -MEGA'!$R:$R,'VIN -MEGA'!$D:$D,S$1,'VIN -MEGA'!$K:$K,$A14)+SUMIFS('PXK-HÓA ĐƠN'!$R:$R,'PXK-HÓA ĐƠN'!$D:$D,S$1,'PXK-HÓA ĐƠN'!$K:$K,$A14)</f>
        <v>0</v>
      </c>
      <c r="T14" s="41">
        <f>SUMIFS('VIN -MEGA'!$R:$R,'VIN -MEGA'!$D:$D,T$1,'VIN -MEGA'!$K:$K,$A14)+SUMIFS('PXK-HÓA ĐƠN'!$R:$R,'PXK-HÓA ĐƠN'!$D:$D,T$1,'PXK-HÓA ĐƠN'!$K:$K,$A14)</f>
        <v>0</v>
      </c>
      <c r="U14" s="41">
        <f>SUMIFS('VIN -MEGA'!$R:$R,'VIN -MEGA'!$D:$D,U$1,'VIN -MEGA'!$K:$K,$A14)+SUMIFS('PXK-HÓA ĐƠN'!$R:$R,'PXK-HÓA ĐƠN'!$D:$D,U$1,'PXK-HÓA ĐƠN'!$K:$K,$A14)</f>
        <v>0</v>
      </c>
      <c r="V14" s="41">
        <f>SUMIFS('VIN -MEGA'!$R:$R,'VIN -MEGA'!$D:$D,V$1,'VIN -MEGA'!$K:$K,$A14)+SUMIFS('PXK-HÓA ĐƠN'!$R:$R,'PXK-HÓA ĐƠN'!$D:$D,V$1,'PXK-HÓA ĐƠN'!$K:$K,$A14)</f>
        <v>0</v>
      </c>
      <c r="W14" s="41">
        <f>SUMIFS('VIN -MEGA'!$R:$R,'VIN -MEGA'!$D:$D,W$1,'VIN -MEGA'!$K:$K,$A14)+SUMIFS('PXK-HÓA ĐƠN'!$R:$R,'PXK-HÓA ĐƠN'!$D:$D,W$1,'PXK-HÓA ĐƠN'!$K:$K,$A14)</f>
        <v>0</v>
      </c>
      <c r="X14" s="41">
        <f>SUMIFS('VIN -MEGA'!$R:$R,'VIN -MEGA'!$D:$D,X$1,'VIN -MEGA'!$K:$K,$A14)+SUMIFS('PXK-HÓA ĐƠN'!$R:$R,'PXK-HÓA ĐƠN'!$D:$D,X$1,'PXK-HÓA ĐƠN'!$K:$K,$A14)</f>
        <v>0</v>
      </c>
      <c r="Y14" s="41">
        <f>SUMIFS('VIN -MEGA'!$R:$R,'VIN -MEGA'!$D:$D,Y$1,'VIN -MEGA'!$K:$K,$A14)+SUMIFS('PXK-HÓA ĐƠN'!$R:$R,'PXK-HÓA ĐƠN'!$D:$D,Y$1,'PXK-HÓA ĐƠN'!$K:$K,$A14)</f>
        <v>0</v>
      </c>
      <c r="Z14" s="41">
        <f>SUMIFS('VIN -MEGA'!$R:$R,'VIN -MEGA'!$D:$D,Z$1,'VIN -MEGA'!$K:$K,$A14)+SUMIFS('PXK-HÓA ĐƠN'!$R:$R,'PXK-HÓA ĐƠN'!$D:$D,Z$1,'PXK-HÓA ĐƠN'!$K:$K,$A14)</f>
        <v>0</v>
      </c>
      <c r="AA14" s="41">
        <f>SUMIFS('VIN -MEGA'!$R:$R,'VIN -MEGA'!$D:$D,AA$1,'VIN -MEGA'!$K:$K,$A14)+SUMIFS('PXK-HÓA ĐƠN'!$R:$R,'PXK-HÓA ĐƠN'!$D:$D,AA$1,'PXK-HÓA ĐƠN'!$K:$K,$A14)</f>
        <v>0</v>
      </c>
      <c r="AB14" s="41">
        <f>SUMIFS('VIN -MEGA'!$R:$R,'VIN -MEGA'!$D:$D,AB$1,'VIN -MEGA'!$K:$K,$A14)+SUMIFS('PXK-HÓA ĐƠN'!$R:$R,'PXK-HÓA ĐƠN'!$D:$D,AB$1,'PXK-HÓA ĐƠN'!$K:$K,$A14)</f>
        <v>0</v>
      </c>
      <c r="AC14" s="41">
        <f>SUMIFS('VIN -MEGA'!$R:$R,'VIN -MEGA'!$D:$D,AC$1,'VIN -MEGA'!$K:$K,$A14)+SUMIFS('PXK-HÓA ĐƠN'!$R:$R,'PXK-HÓA ĐƠN'!$D:$D,AC$1,'PXK-HÓA ĐƠN'!$K:$K,$A14)</f>
        <v>0</v>
      </c>
      <c r="AD14" s="41">
        <f>SUMIFS('VIN -MEGA'!$R:$R,'VIN -MEGA'!$D:$D,AD$1,'VIN -MEGA'!$K:$K,$A14)+SUMIFS('PXK-HÓA ĐƠN'!$R:$R,'PXK-HÓA ĐƠN'!$D:$D,AD$1,'PXK-HÓA ĐƠN'!$K:$K,$A14)</f>
        <v>0</v>
      </c>
      <c r="AE14" s="41">
        <f>SUMIFS('VIN -MEGA'!$R:$R,'VIN -MEGA'!$D:$D,AE$1,'VIN -MEGA'!$K:$K,$A14)+SUMIFS('PXK-HÓA ĐƠN'!$R:$R,'PXK-HÓA ĐƠN'!$D:$D,AE$1,'PXK-HÓA ĐƠN'!$K:$K,$A14)</f>
        <v>0</v>
      </c>
      <c r="AF14" s="41">
        <f>SUMIFS('VIN -MEGA'!$R:$R,'VIN -MEGA'!$D:$D,AF$1,'VIN -MEGA'!$K:$K,$A14)+SUMIFS('PXK-HÓA ĐƠN'!$R:$R,'PXK-HÓA ĐƠN'!$D:$D,AF$1,'PXK-HÓA ĐƠN'!$K:$K,$A14)</f>
        <v>0</v>
      </c>
      <c r="AG14" s="41">
        <f>SUMIFS('VIN -MEGA'!$R:$R,'VIN -MEGA'!$D:$D,AG$1,'VIN -MEGA'!$K:$K,$A14)+SUMIFS('PXK-HÓA ĐƠN'!$R:$R,'PXK-HÓA ĐƠN'!$D:$D,AG$1,'PXK-HÓA ĐƠN'!$K:$K,$A14)</f>
        <v>0</v>
      </c>
      <c r="AH14" s="41">
        <f>SUMIFS('VIN -MEGA'!$R:$R,'VIN -MEGA'!$D:$D,AH$1,'VIN -MEGA'!$K:$K,$A14)+SUMIFS('PXK-HÓA ĐƠN'!$R:$R,'PXK-HÓA ĐƠN'!$D:$D,AH$1,'PXK-HÓA ĐƠN'!$K:$K,$A14)</f>
        <v>0</v>
      </c>
      <c r="AI14" s="41">
        <f>SUMIFS('VIN -MEGA'!$R:$R,'VIN -MEGA'!$D:$D,AI$1,'VIN -MEGA'!$K:$K,$A14)+SUMIFS('PXK-HÓA ĐƠN'!$R:$R,'PXK-HÓA ĐƠN'!$D:$D,AI$1,'PXK-HÓA ĐƠN'!$K:$K,$A14)</f>
        <v>0</v>
      </c>
      <c r="AJ14" s="41">
        <f>SUMIFS('VIN -MEGA'!$R:$R,'VIN -MEGA'!$D:$D,AJ$1,'VIN -MEGA'!$K:$K,$A14)+SUMIFS('PXK-HÓA ĐƠN'!$R:$R,'PXK-HÓA ĐƠN'!$D:$D,AJ$1,'PXK-HÓA ĐƠN'!$K:$K,$A14)</f>
        <v>0</v>
      </c>
      <c r="AK14" s="41">
        <f>SUMIFS('VIN -MEGA'!$R:$R,'VIN -MEGA'!$D:$D,AK$1,'VIN -MEGA'!$K:$K,$A14)+SUMIFS('PXK-HÓA ĐƠN'!$R:$R,'PXK-HÓA ĐƠN'!$D:$D,AK$1,'PXK-HÓA ĐƠN'!$K:$K,$A14)</f>
        <v>0</v>
      </c>
    </row>
    <row r="15" spans="1:37" ht="18.75" hidden="1" customHeight="1" x14ac:dyDescent="0.25">
      <c r="A15" s="23" t="s">
        <v>1697</v>
      </c>
      <c r="B15" s="22" t="s">
        <v>1698</v>
      </c>
      <c r="C15" s="24" t="s">
        <v>29</v>
      </c>
      <c r="D15" t="e">
        <f t="shared" si="1"/>
        <v>#VALUE!</v>
      </c>
      <c r="E15" s="43" t="e">
        <f t="shared" si="2"/>
        <v>#VALUE!</v>
      </c>
      <c r="F15" s="43"/>
      <c r="G15" s="41" t="e">
        <f>SUMIFS('[2]VIN -MEGA'!$R$1:$R$65536,'[2]VIN -MEGA'!$D$1:$D$65536,G$1,'[2]VIN -MEGA'!$K$1:$K$65536,$A15)+SUMIFS('[2]PXK-HÓA ĐƠN'!$R$1:$R$65536,'[2]PXK-HÓA ĐƠN'!$D$1:$D$65536,G$1,'[2]PXK-HÓA ĐƠN'!$K$1:$K$65536,$A15)</f>
        <v>#VALUE!</v>
      </c>
      <c r="H15" s="41" t="e">
        <f>SUMIFS('[2]VIN -MEGA'!$R$1:$R$65536,'[2]VIN -MEGA'!$D$1:$D$65536,H$1,'[2]VIN -MEGA'!$K$1:$K$65536,$A15)+SUMIFS('[2]PXK-HÓA ĐƠN'!$R$1:$R$65536,'[2]PXK-HÓA ĐƠN'!$D$1:$D$65536,H$1,'[2]PXK-HÓA ĐƠN'!$K$1:$K$65536,$A15)</f>
        <v>#VALUE!</v>
      </c>
      <c r="I15" s="41">
        <f>SUMIFS('VIN -MEGA'!$R:$R,'VIN -MEGA'!$D:$D,I$1,'VIN -MEGA'!$K:$K,$A15)+SUMIFS('PXK-HÓA ĐƠN'!$R:$R,'PXK-HÓA ĐƠN'!$D:$D,I$1,'PXK-HÓA ĐƠN'!$K:$K,$A15)</f>
        <v>0</v>
      </c>
      <c r="J15" s="41">
        <f>SUMIFS('VIN -MEGA'!$R:$R,'VIN -MEGA'!$D:$D,J$1,'VIN -MEGA'!$K:$K,$A15)+SUMIFS('PXK-HÓA ĐƠN'!$R:$R,'PXK-HÓA ĐƠN'!$D:$D,J$1,'PXK-HÓA ĐƠN'!$K:$K,$A15)</f>
        <v>0</v>
      </c>
      <c r="K15" s="41">
        <f>SUMIFS('VIN -MEGA'!$R:$R,'VIN -MEGA'!$D:$D,K$1,'VIN -MEGA'!$K:$K,$A15)+SUMIFS('PXK-HÓA ĐƠN'!$R:$R,'PXK-HÓA ĐƠN'!$D:$D,K$1,'PXK-HÓA ĐƠN'!$K:$K,$A15)</f>
        <v>0</v>
      </c>
      <c r="L15" s="41">
        <f>SUMIFS('VIN -MEGA'!$R:$R,'VIN -MEGA'!$D:$D,L$1,'VIN -MEGA'!$K:$K,$A15)+SUMIFS('PXK-HÓA ĐƠN'!$R:$R,'PXK-HÓA ĐƠN'!$D:$D,L$1,'PXK-HÓA ĐƠN'!$K:$K,$A15)</f>
        <v>0</v>
      </c>
      <c r="M15" s="41">
        <f>SUMIFS('VIN -MEGA'!$R:$R,'VIN -MEGA'!$D:$D,M$1,'VIN -MEGA'!$K:$K,$A15)+SUMIFS('PXK-HÓA ĐƠN'!$R:$R,'PXK-HÓA ĐƠN'!$D:$D,M$1,'PXK-HÓA ĐƠN'!$K:$K,$A15)</f>
        <v>0</v>
      </c>
      <c r="N15" s="41">
        <f>SUMIFS('VIN -MEGA'!$R:$R,'VIN -MEGA'!$D:$D,N$1,'VIN -MEGA'!$K:$K,$A15)+SUMIFS('PXK-HÓA ĐƠN'!$R:$R,'PXK-HÓA ĐƠN'!$D:$D,N$1,'PXK-HÓA ĐƠN'!$K:$K,$A15)</f>
        <v>0</v>
      </c>
      <c r="O15" s="41">
        <f>SUMIFS('VIN -MEGA'!$R:$R,'VIN -MEGA'!$D:$D,O$1,'VIN -MEGA'!$K:$K,$A15)+SUMIFS('PXK-HÓA ĐƠN'!$R:$R,'PXK-HÓA ĐƠN'!$D:$D,O$1,'PXK-HÓA ĐƠN'!$K:$K,$A15)</f>
        <v>0</v>
      </c>
      <c r="P15" s="41">
        <f>SUMIFS('VIN -MEGA'!$R:$R,'VIN -MEGA'!$D:$D,P$1,'VIN -MEGA'!$K:$K,$A15)+SUMIFS('PXK-HÓA ĐƠN'!$R:$R,'PXK-HÓA ĐƠN'!$D:$D,P$1,'PXK-HÓA ĐƠN'!$K:$K,$A15)</f>
        <v>0</v>
      </c>
      <c r="Q15" s="41">
        <f>SUMIFS('VIN -MEGA'!$R:$R,'VIN -MEGA'!$D:$D,Q$1,'VIN -MEGA'!$K:$K,$A15)+SUMIFS('PXK-HÓA ĐƠN'!$R:$R,'PXK-HÓA ĐƠN'!$D:$D,Q$1,'PXK-HÓA ĐƠN'!$K:$K,$A15)</f>
        <v>0</v>
      </c>
      <c r="R15" s="41">
        <f>SUMIFS('VIN -MEGA'!$R:$R,'VIN -MEGA'!$D:$D,R$1,'VIN -MEGA'!$K:$K,$A15)+SUMIFS('PXK-HÓA ĐƠN'!$R:$R,'PXK-HÓA ĐƠN'!$D:$D,R$1,'PXK-HÓA ĐƠN'!$K:$K,$A15)</f>
        <v>0</v>
      </c>
      <c r="S15" s="41">
        <f>SUMIFS('VIN -MEGA'!$R:$R,'VIN -MEGA'!$D:$D,S$1,'VIN -MEGA'!$K:$K,$A15)+SUMIFS('PXK-HÓA ĐƠN'!$R:$R,'PXK-HÓA ĐƠN'!$D:$D,S$1,'PXK-HÓA ĐƠN'!$K:$K,$A15)</f>
        <v>0</v>
      </c>
      <c r="T15" s="41">
        <f>SUMIFS('VIN -MEGA'!$R:$R,'VIN -MEGA'!$D:$D,T$1,'VIN -MEGA'!$K:$K,$A15)+SUMIFS('PXK-HÓA ĐƠN'!$R:$R,'PXK-HÓA ĐƠN'!$D:$D,T$1,'PXK-HÓA ĐƠN'!$K:$K,$A15)</f>
        <v>0</v>
      </c>
      <c r="U15" s="41">
        <f>SUMIFS('VIN -MEGA'!$R:$R,'VIN -MEGA'!$D:$D,U$1,'VIN -MEGA'!$K:$K,$A15)+SUMIFS('PXK-HÓA ĐƠN'!$R:$R,'PXK-HÓA ĐƠN'!$D:$D,U$1,'PXK-HÓA ĐƠN'!$K:$K,$A15)</f>
        <v>0</v>
      </c>
      <c r="V15" s="41">
        <f>SUMIFS('VIN -MEGA'!$R:$R,'VIN -MEGA'!$D:$D,V$1,'VIN -MEGA'!$K:$K,$A15)+SUMIFS('PXK-HÓA ĐƠN'!$R:$R,'PXK-HÓA ĐƠN'!$D:$D,V$1,'PXK-HÓA ĐƠN'!$K:$K,$A15)</f>
        <v>0</v>
      </c>
      <c r="W15" s="41">
        <f>SUMIFS('VIN -MEGA'!$R:$R,'VIN -MEGA'!$D:$D,W$1,'VIN -MEGA'!$K:$K,$A15)+SUMIFS('PXK-HÓA ĐƠN'!$R:$R,'PXK-HÓA ĐƠN'!$D:$D,W$1,'PXK-HÓA ĐƠN'!$K:$K,$A15)</f>
        <v>0</v>
      </c>
      <c r="X15" s="41">
        <f>SUMIFS('VIN -MEGA'!$R:$R,'VIN -MEGA'!$D:$D,X$1,'VIN -MEGA'!$K:$K,$A15)+SUMIFS('PXK-HÓA ĐƠN'!$R:$R,'PXK-HÓA ĐƠN'!$D:$D,X$1,'PXK-HÓA ĐƠN'!$K:$K,$A15)</f>
        <v>0</v>
      </c>
      <c r="Y15" s="41">
        <f>SUMIFS('VIN -MEGA'!$R:$R,'VIN -MEGA'!$D:$D,Y$1,'VIN -MEGA'!$K:$K,$A15)+SUMIFS('PXK-HÓA ĐƠN'!$R:$R,'PXK-HÓA ĐƠN'!$D:$D,Y$1,'PXK-HÓA ĐƠN'!$K:$K,$A15)</f>
        <v>0</v>
      </c>
      <c r="Z15" s="41">
        <f>SUMIFS('VIN -MEGA'!$R:$R,'VIN -MEGA'!$D:$D,Z$1,'VIN -MEGA'!$K:$K,$A15)+SUMIFS('PXK-HÓA ĐƠN'!$R:$R,'PXK-HÓA ĐƠN'!$D:$D,Z$1,'PXK-HÓA ĐƠN'!$K:$K,$A15)</f>
        <v>0</v>
      </c>
      <c r="AA15" s="41">
        <f>SUMIFS('VIN -MEGA'!$R:$R,'VIN -MEGA'!$D:$D,AA$1,'VIN -MEGA'!$K:$K,$A15)+SUMIFS('PXK-HÓA ĐƠN'!$R:$R,'PXK-HÓA ĐƠN'!$D:$D,AA$1,'PXK-HÓA ĐƠN'!$K:$K,$A15)</f>
        <v>0</v>
      </c>
      <c r="AB15" s="41">
        <f>SUMIFS('VIN -MEGA'!$R:$R,'VIN -MEGA'!$D:$D,AB$1,'VIN -MEGA'!$K:$K,$A15)+SUMIFS('PXK-HÓA ĐƠN'!$R:$R,'PXK-HÓA ĐƠN'!$D:$D,AB$1,'PXK-HÓA ĐƠN'!$K:$K,$A15)</f>
        <v>0</v>
      </c>
      <c r="AC15" s="41">
        <f>SUMIFS('VIN -MEGA'!$R:$R,'VIN -MEGA'!$D:$D,AC$1,'VIN -MEGA'!$K:$K,$A15)+SUMIFS('PXK-HÓA ĐƠN'!$R:$R,'PXK-HÓA ĐƠN'!$D:$D,AC$1,'PXK-HÓA ĐƠN'!$K:$K,$A15)</f>
        <v>0</v>
      </c>
      <c r="AD15" s="41">
        <f>SUMIFS('VIN -MEGA'!$R:$R,'VIN -MEGA'!$D:$D,AD$1,'VIN -MEGA'!$K:$K,$A15)+SUMIFS('PXK-HÓA ĐƠN'!$R:$R,'PXK-HÓA ĐƠN'!$D:$D,AD$1,'PXK-HÓA ĐƠN'!$K:$K,$A15)</f>
        <v>0</v>
      </c>
      <c r="AE15" s="41">
        <f>SUMIFS('VIN -MEGA'!$R:$R,'VIN -MEGA'!$D:$D,AE$1,'VIN -MEGA'!$K:$K,$A15)+SUMIFS('PXK-HÓA ĐƠN'!$R:$R,'PXK-HÓA ĐƠN'!$D:$D,AE$1,'PXK-HÓA ĐƠN'!$K:$K,$A15)</f>
        <v>0</v>
      </c>
      <c r="AF15" s="41">
        <f>SUMIFS('VIN -MEGA'!$R:$R,'VIN -MEGA'!$D:$D,AF$1,'VIN -MEGA'!$K:$K,$A15)+SUMIFS('PXK-HÓA ĐƠN'!$R:$R,'PXK-HÓA ĐƠN'!$D:$D,AF$1,'PXK-HÓA ĐƠN'!$K:$K,$A15)</f>
        <v>0</v>
      </c>
      <c r="AG15" s="41">
        <f>SUMIFS('VIN -MEGA'!$R:$R,'VIN -MEGA'!$D:$D,AG$1,'VIN -MEGA'!$K:$K,$A15)+SUMIFS('PXK-HÓA ĐƠN'!$R:$R,'PXK-HÓA ĐƠN'!$D:$D,AG$1,'PXK-HÓA ĐƠN'!$K:$K,$A15)</f>
        <v>0</v>
      </c>
      <c r="AH15" s="41">
        <f>SUMIFS('VIN -MEGA'!$R:$R,'VIN -MEGA'!$D:$D,AH$1,'VIN -MEGA'!$K:$K,$A15)+SUMIFS('PXK-HÓA ĐƠN'!$R:$R,'PXK-HÓA ĐƠN'!$D:$D,AH$1,'PXK-HÓA ĐƠN'!$K:$K,$A15)</f>
        <v>0</v>
      </c>
      <c r="AI15" s="41">
        <f>SUMIFS('VIN -MEGA'!$R:$R,'VIN -MEGA'!$D:$D,AI$1,'VIN -MEGA'!$K:$K,$A15)+SUMIFS('PXK-HÓA ĐƠN'!$R:$R,'PXK-HÓA ĐƠN'!$D:$D,AI$1,'PXK-HÓA ĐƠN'!$K:$K,$A15)</f>
        <v>0</v>
      </c>
      <c r="AJ15" s="41">
        <f>SUMIFS('VIN -MEGA'!$R:$R,'VIN -MEGA'!$D:$D,AJ$1,'VIN -MEGA'!$K:$K,$A15)+SUMIFS('PXK-HÓA ĐƠN'!$R:$R,'PXK-HÓA ĐƠN'!$D:$D,AJ$1,'PXK-HÓA ĐƠN'!$K:$K,$A15)</f>
        <v>0</v>
      </c>
      <c r="AK15" s="41">
        <f>SUMIFS('VIN -MEGA'!$R:$R,'VIN -MEGA'!$D:$D,AK$1,'VIN -MEGA'!$K:$K,$A15)+SUMIFS('PXK-HÓA ĐƠN'!$R:$R,'PXK-HÓA ĐƠN'!$D:$D,AK$1,'PXK-HÓA ĐƠN'!$K:$K,$A15)</f>
        <v>0</v>
      </c>
    </row>
    <row r="16" spans="1:37" ht="18.75" hidden="1" customHeight="1" x14ac:dyDescent="0.25">
      <c r="A16" s="23" t="s">
        <v>563</v>
      </c>
      <c r="B16" s="22" t="s">
        <v>564</v>
      </c>
      <c r="C16" s="24" t="s">
        <v>29</v>
      </c>
      <c r="D16" t="e">
        <f t="shared" si="1"/>
        <v>#VALUE!</v>
      </c>
      <c r="E16" s="43" t="e">
        <f t="shared" si="2"/>
        <v>#VALUE!</v>
      </c>
      <c r="F16" s="43"/>
      <c r="G16" s="41" t="e">
        <f>SUMIFS('[2]VIN -MEGA'!$R$1:$R$65536,'[2]VIN -MEGA'!$D$1:$D$65536,G$1,'[2]VIN -MEGA'!$K$1:$K$65536,$A16)+SUMIFS('[2]PXK-HÓA ĐƠN'!$R$1:$R$65536,'[2]PXK-HÓA ĐƠN'!$D$1:$D$65536,G$1,'[2]PXK-HÓA ĐƠN'!$K$1:$K$65536,$A16)</f>
        <v>#VALUE!</v>
      </c>
      <c r="H16" s="41" t="e">
        <f>SUMIFS('[2]VIN -MEGA'!$R$1:$R$65536,'[2]VIN -MEGA'!$D$1:$D$65536,H$1,'[2]VIN -MEGA'!$K$1:$K$65536,$A16)+SUMIFS('[2]PXK-HÓA ĐƠN'!$R$1:$R$65536,'[2]PXK-HÓA ĐƠN'!$D$1:$D$65536,H$1,'[2]PXK-HÓA ĐƠN'!$K$1:$K$65536,$A16)</f>
        <v>#VALUE!</v>
      </c>
      <c r="I16" s="41">
        <f>SUMIFS('VIN -MEGA'!$R:$R,'VIN -MEGA'!$D:$D,I$1,'VIN -MEGA'!$K:$K,$A16)+SUMIFS('PXK-HÓA ĐƠN'!$R:$R,'PXK-HÓA ĐƠN'!$D:$D,I$1,'PXK-HÓA ĐƠN'!$K:$K,$A16)</f>
        <v>0</v>
      </c>
      <c r="J16" s="41">
        <f>SUMIFS('VIN -MEGA'!$R:$R,'VIN -MEGA'!$D:$D,J$1,'VIN -MEGA'!$K:$K,$A16)+SUMIFS('PXK-HÓA ĐƠN'!$R:$R,'PXK-HÓA ĐƠN'!$D:$D,J$1,'PXK-HÓA ĐƠN'!$K:$K,$A16)</f>
        <v>0</v>
      </c>
      <c r="K16" s="41">
        <f>SUMIFS('VIN -MEGA'!$R:$R,'VIN -MEGA'!$D:$D,K$1,'VIN -MEGA'!$K:$K,$A16)+SUMIFS('PXK-HÓA ĐƠN'!$R:$R,'PXK-HÓA ĐƠN'!$D:$D,K$1,'PXK-HÓA ĐƠN'!$K:$K,$A16)</f>
        <v>0</v>
      </c>
      <c r="L16" s="41">
        <f>SUMIFS('VIN -MEGA'!$R:$R,'VIN -MEGA'!$D:$D,L$1,'VIN -MEGA'!$K:$K,$A16)+SUMIFS('PXK-HÓA ĐƠN'!$R:$R,'PXK-HÓA ĐƠN'!$D:$D,L$1,'PXK-HÓA ĐƠN'!$K:$K,$A16)</f>
        <v>0</v>
      </c>
      <c r="M16" s="41">
        <f>SUMIFS('VIN -MEGA'!$R:$R,'VIN -MEGA'!$D:$D,M$1,'VIN -MEGA'!$K:$K,$A16)+SUMIFS('PXK-HÓA ĐƠN'!$R:$R,'PXK-HÓA ĐƠN'!$D:$D,M$1,'PXK-HÓA ĐƠN'!$K:$K,$A16)</f>
        <v>0</v>
      </c>
      <c r="N16" s="41">
        <f>SUMIFS('VIN -MEGA'!$R:$R,'VIN -MEGA'!$D:$D,N$1,'VIN -MEGA'!$K:$K,$A16)+SUMIFS('PXK-HÓA ĐƠN'!$R:$R,'PXK-HÓA ĐƠN'!$D:$D,N$1,'PXK-HÓA ĐƠN'!$K:$K,$A16)</f>
        <v>0</v>
      </c>
      <c r="O16" s="41">
        <f>SUMIFS('VIN -MEGA'!$R:$R,'VIN -MEGA'!$D:$D,O$1,'VIN -MEGA'!$K:$K,$A16)+SUMIFS('PXK-HÓA ĐƠN'!$R:$R,'PXK-HÓA ĐƠN'!$D:$D,O$1,'PXK-HÓA ĐƠN'!$K:$K,$A16)</f>
        <v>0</v>
      </c>
      <c r="P16" s="41">
        <f>SUMIFS('VIN -MEGA'!$R:$R,'VIN -MEGA'!$D:$D,P$1,'VIN -MEGA'!$K:$K,$A16)+SUMIFS('PXK-HÓA ĐƠN'!$R:$R,'PXK-HÓA ĐƠN'!$D:$D,P$1,'PXK-HÓA ĐƠN'!$K:$K,$A16)</f>
        <v>0</v>
      </c>
      <c r="Q16" s="41">
        <f>SUMIFS('VIN -MEGA'!$R:$R,'VIN -MEGA'!$D:$D,Q$1,'VIN -MEGA'!$K:$K,$A16)+SUMIFS('PXK-HÓA ĐƠN'!$R:$R,'PXK-HÓA ĐƠN'!$D:$D,Q$1,'PXK-HÓA ĐƠN'!$K:$K,$A16)</f>
        <v>0</v>
      </c>
      <c r="R16" s="41">
        <f>SUMIFS('VIN -MEGA'!$R:$R,'VIN -MEGA'!$D:$D,R$1,'VIN -MEGA'!$K:$K,$A16)+SUMIFS('PXK-HÓA ĐƠN'!$R:$R,'PXK-HÓA ĐƠN'!$D:$D,R$1,'PXK-HÓA ĐƠN'!$K:$K,$A16)</f>
        <v>0</v>
      </c>
      <c r="S16" s="41">
        <f>SUMIFS('VIN -MEGA'!$R:$R,'VIN -MEGA'!$D:$D,S$1,'VIN -MEGA'!$K:$K,$A16)+SUMIFS('PXK-HÓA ĐƠN'!$R:$R,'PXK-HÓA ĐƠN'!$D:$D,S$1,'PXK-HÓA ĐƠN'!$K:$K,$A16)</f>
        <v>0</v>
      </c>
      <c r="T16" s="41">
        <f>SUMIFS('VIN -MEGA'!$R:$R,'VIN -MEGA'!$D:$D,T$1,'VIN -MEGA'!$K:$K,$A16)+SUMIFS('PXK-HÓA ĐƠN'!$R:$R,'PXK-HÓA ĐƠN'!$D:$D,T$1,'PXK-HÓA ĐƠN'!$K:$K,$A16)</f>
        <v>0</v>
      </c>
      <c r="U16" s="41">
        <f>SUMIFS('VIN -MEGA'!$R:$R,'VIN -MEGA'!$D:$D,U$1,'VIN -MEGA'!$K:$K,$A16)+SUMIFS('PXK-HÓA ĐƠN'!$R:$R,'PXK-HÓA ĐƠN'!$D:$D,U$1,'PXK-HÓA ĐƠN'!$K:$K,$A16)</f>
        <v>0</v>
      </c>
      <c r="V16" s="41">
        <f>SUMIFS('VIN -MEGA'!$R:$R,'VIN -MEGA'!$D:$D,V$1,'VIN -MEGA'!$K:$K,$A16)+SUMIFS('PXK-HÓA ĐƠN'!$R:$R,'PXK-HÓA ĐƠN'!$D:$D,V$1,'PXK-HÓA ĐƠN'!$K:$K,$A16)</f>
        <v>0</v>
      </c>
      <c r="W16" s="41">
        <f>SUMIFS('VIN -MEGA'!$R:$R,'VIN -MEGA'!$D:$D,W$1,'VIN -MEGA'!$K:$K,$A16)+SUMIFS('PXK-HÓA ĐƠN'!$R:$R,'PXK-HÓA ĐƠN'!$D:$D,W$1,'PXK-HÓA ĐƠN'!$K:$K,$A16)</f>
        <v>0</v>
      </c>
      <c r="X16" s="41">
        <f>SUMIFS('VIN -MEGA'!$R:$R,'VIN -MEGA'!$D:$D,X$1,'VIN -MEGA'!$K:$K,$A16)+SUMIFS('PXK-HÓA ĐƠN'!$R:$R,'PXK-HÓA ĐƠN'!$D:$D,X$1,'PXK-HÓA ĐƠN'!$K:$K,$A16)</f>
        <v>0</v>
      </c>
      <c r="Y16" s="41">
        <f>SUMIFS('VIN -MEGA'!$R:$R,'VIN -MEGA'!$D:$D,Y$1,'VIN -MEGA'!$K:$K,$A16)+SUMIFS('PXK-HÓA ĐƠN'!$R:$R,'PXK-HÓA ĐƠN'!$D:$D,Y$1,'PXK-HÓA ĐƠN'!$K:$K,$A16)</f>
        <v>0</v>
      </c>
      <c r="Z16" s="41">
        <f>SUMIFS('VIN -MEGA'!$R:$R,'VIN -MEGA'!$D:$D,Z$1,'VIN -MEGA'!$K:$K,$A16)+SUMIFS('PXK-HÓA ĐƠN'!$R:$R,'PXK-HÓA ĐƠN'!$D:$D,Z$1,'PXK-HÓA ĐƠN'!$K:$K,$A16)</f>
        <v>0</v>
      </c>
      <c r="AA16" s="41">
        <f>SUMIFS('VIN -MEGA'!$R:$R,'VIN -MEGA'!$D:$D,AA$1,'VIN -MEGA'!$K:$K,$A16)+SUMIFS('PXK-HÓA ĐƠN'!$R:$R,'PXK-HÓA ĐƠN'!$D:$D,AA$1,'PXK-HÓA ĐƠN'!$K:$K,$A16)</f>
        <v>0</v>
      </c>
      <c r="AB16" s="41">
        <f>SUMIFS('VIN -MEGA'!$R:$R,'VIN -MEGA'!$D:$D,AB$1,'VIN -MEGA'!$K:$K,$A16)+SUMIFS('PXK-HÓA ĐƠN'!$R:$R,'PXK-HÓA ĐƠN'!$D:$D,AB$1,'PXK-HÓA ĐƠN'!$K:$K,$A16)</f>
        <v>0</v>
      </c>
      <c r="AC16" s="41">
        <f>SUMIFS('VIN -MEGA'!$R:$R,'VIN -MEGA'!$D:$D,AC$1,'VIN -MEGA'!$K:$K,$A16)+SUMIFS('PXK-HÓA ĐƠN'!$R:$R,'PXK-HÓA ĐƠN'!$D:$D,AC$1,'PXK-HÓA ĐƠN'!$K:$K,$A16)</f>
        <v>0</v>
      </c>
      <c r="AD16" s="41">
        <f>SUMIFS('VIN -MEGA'!$R:$R,'VIN -MEGA'!$D:$D,AD$1,'VIN -MEGA'!$K:$K,$A16)+SUMIFS('PXK-HÓA ĐƠN'!$R:$R,'PXK-HÓA ĐƠN'!$D:$D,AD$1,'PXK-HÓA ĐƠN'!$K:$K,$A16)</f>
        <v>0</v>
      </c>
      <c r="AE16" s="41">
        <f>SUMIFS('VIN -MEGA'!$R:$R,'VIN -MEGA'!$D:$D,AE$1,'VIN -MEGA'!$K:$K,$A16)+SUMIFS('PXK-HÓA ĐƠN'!$R:$R,'PXK-HÓA ĐƠN'!$D:$D,AE$1,'PXK-HÓA ĐƠN'!$K:$K,$A16)</f>
        <v>0</v>
      </c>
      <c r="AF16" s="41">
        <f>SUMIFS('VIN -MEGA'!$R:$R,'VIN -MEGA'!$D:$D,AF$1,'VIN -MEGA'!$K:$K,$A16)+SUMIFS('PXK-HÓA ĐƠN'!$R:$R,'PXK-HÓA ĐƠN'!$D:$D,AF$1,'PXK-HÓA ĐƠN'!$K:$K,$A16)</f>
        <v>0</v>
      </c>
      <c r="AG16" s="41">
        <f>SUMIFS('VIN -MEGA'!$R:$R,'VIN -MEGA'!$D:$D,AG$1,'VIN -MEGA'!$K:$K,$A16)+SUMIFS('PXK-HÓA ĐƠN'!$R:$R,'PXK-HÓA ĐƠN'!$D:$D,AG$1,'PXK-HÓA ĐƠN'!$K:$K,$A16)</f>
        <v>0</v>
      </c>
      <c r="AH16" s="41">
        <f>SUMIFS('VIN -MEGA'!$R:$R,'VIN -MEGA'!$D:$D,AH$1,'VIN -MEGA'!$K:$K,$A16)+SUMIFS('PXK-HÓA ĐƠN'!$R:$R,'PXK-HÓA ĐƠN'!$D:$D,AH$1,'PXK-HÓA ĐƠN'!$K:$K,$A16)</f>
        <v>0</v>
      </c>
      <c r="AI16" s="41">
        <f>SUMIFS('VIN -MEGA'!$R:$R,'VIN -MEGA'!$D:$D,AI$1,'VIN -MEGA'!$K:$K,$A16)+SUMIFS('PXK-HÓA ĐƠN'!$R:$R,'PXK-HÓA ĐƠN'!$D:$D,AI$1,'PXK-HÓA ĐƠN'!$K:$K,$A16)</f>
        <v>0</v>
      </c>
      <c r="AJ16" s="41">
        <f>SUMIFS('VIN -MEGA'!$R:$R,'VIN -MEGA'!$D:$D,AJ$1,'VIN -MEGA'!$K:$K,$A16)+SUMIFS('PXK-HÓA ĐƠN'!$R:$R,'PXK-HÓA ĐƠN'!$D:$D,AJ$1,'PXK-HÓA ĐƠN'!$K:$K,$A16)</f>
        <v>0</v>
      </c>
      <c r="AK16" s="41">
        <f>SUMIFS('VIN -MEGA'!$R:$R,'VIN -MEGA'!$D:$D,AK$1,'VIN -MEGA'!$K:$K,$A16)+SUMIFS('PXK-HÓA ĐƠN'!$R:$R,'PXK-HÓA ĐƠN'!$D:$D,AK$1,'PXK-HÓA ĐƠN'!$K:$K,$A16)</f>
        <v>0</v>
      </c>
    </row>
    <row r="17" spans="1:37" ht="18.75" hidden="1" customHeight="1" x14ac:dyDescent="0.25">
      <c r="A17" s="23" t="s">
        <v>1699</v>
      </c>
      <c r="B17" s="22" t="s">
        <v>1700</v>
      </c>
      <c r="C17" s="24" t="s">
        <v>1761</v>
      </c>
      <c r="D17" t="e">
        <f t="shared" si="1"/>
        <v>#VALUE!</v>
      </c>
      <c r="E17" s="43" t="e">
        <f t="shared" si="2"/>
        <v>#VALUE!</v>
      </c>
      <c r="F17" s="43"/>
      <c r="G17" s="41" t="e">
        <f>SUMIFS('[2]VIN -MEGA'!$R$1:$R$65536,'[2]VIN -MEGA'!$D$1:$D$65536,G$1,'[2]VIN -MEGA'!$K$1:$K$65536,$A17)+SUMIFS('[2]PXK-HÓA ĐƠN'!$R$1:$R$65536,'[2]PXK-HÓA ĐƠN'!$D$1:$D$65536,G$1,'[2]PXK-HÓA ĐƠN'!$K$1:$K$65536,$A17)</f>
        <v>#VALUE!</v>
      </c>
      <c r="H17" s="41" t="e">
        <f>SUMIFS('[2]VIN -MEGA'!$R$1:$R$65536,'[2]VIN -MEGA'!$D$1:$D$65536,H$1,'[2]VIN -MEGA'!$K$1:$K$65536,$A17)+SUMIFS('[2]PXK-HÓA ĐƠN'!$R$1:$R$65536,'[2]PXK-HÓA ĐƠN'!$D$1:$D$65536,H$1,'[2]PXK-HÓA ĐƠN'!$K$1:$K$65536,$A17)</f>
        <v>#VALUE!</v>
      </c>
      <c r="I17" s="41">
        <f>SUMIFS('VIN -MEGA'!$R:$R,'VIN -MEGA'!$D:$D,I$1,'VIN -MEGA'!$K:$K,$A17)+SUMIFS('PXK-HÓA ĐƠN'!$R:$R,'PXK-HÓA ĐƠN'!$D:$D,I$1,'PXK-HÓA ĐƠN'!$K:$K,$A17)</f>
        <v>0</v>
      </c>
      <c r="J17" s="41">
        <f>SUMIFS('VIN -MEGA'!$R:$R,'VIN -MEGA'!$D:$D,J$1,'VIN -MEGA'!$K:$K,$A17)+SUMIFS('PXK-HÓA ĐƠN'!$R:$R,'PXK-HÓA ĐƠN'!$D:$D,J$1,'PXK-HÓA ĐƠN'!$K:$K,$A17)</f>
        <v>0</v>
      </c>
      <c r="K17" s="41">
        <f>SUMIFS('VIN -MEGA'!$R:$R,'VIN -MEGA'!$D:$D,K$1,'VIN -MEGA'!$K:$K,$A17)+SUMIFS('PXK-HÓA ĐƠN'!$R:$R,'PXK-HÓA ĐƠN'!$D:$D,K$1,'PXK-HÓA ĐƠN'!$K:$K,$A17)</f>
        <v>0</v>
      </c>
      <c r="L17" s="41">
        <f>SUMIFS('VIN -MEGA'!$R:$R,'VIN -MEGA'!$D:$D,L$1,'VIN -MEGA'!$K:$K,$A17)+SUMIFS('PXK-HÓA ĐƠN'!$R:$R,'PXK-HÓA ĐƠN'!$D:$D,L$1,'PXK-HÓA ĐƠN'!$K:$K,$A17)</f>
        <v>0</v>
      </c>
      <c r="M17" s="41">
        <f>SUMIFS('VIN -MEGA'!$R:$R,'VIN -MEGA'!$D:$D,M$1,'VIN -MEGA'!$K:$K,$A17)+SUMIFS('PXK-HÓA ĐƠN'!$R:$R,'PXK-HÓA ĐƠN'!$D:$D,M$1,'PXK-HÓA ĐƠN'!$K:$K,$A17)</f>
        <v>0</v>
      </c>
      <c r="N17" s="41">
        <f>SUMIFS('VIN -MEGA'!$R:$R,'VIN -MEGA'!$D:$D,N$1,'VIN -MEGA'!$K:$K,$A17)+SUMIFS('PXK-HÓA ĐƠN'!$R:$R,'PXK-HÓA ĐƠN'!$D:$D,N$1,'PXK-HÓA ĐƠN'!$K:$K,$A17)</f>
        <v>0</v>
      </c>
      <c r="O17" s="41">
        <f>SUMIFS('VIN -MEGA'!$R:$R,'VIN -MEGA'!$D:$D,O$1,'VIN -MEGA'!$K:$K,$A17)+SUMIFS('PXK-HÓA ĐƠN'!$R:$R,'PXK-HÓA ĐƠN'!$D:$D,O$1,'PXK-HÓA ĐƠN'!$K:$K,$A17)</f>
        <v>0</v>
      </c>
      <c r="P17" s="41">
        <f>SUMIFS('VIN -MEGA'!$R:$R,'VIN -MEGA'!$D:$D,P$1,'VIN -MEGA'!$K:$K,$A17)+SUMIFS('PXK-HÓA ĐƠN'!$R:$R,'PXK-HÓA ĐƠN'!$D:$D,P$1,'PXK-HÓA ĐƠN'!$K:$K,$A17)</f>
        <v>0</v>
      </c>
      <c r="Q17" s="41">
        <f>SUMIFS('VIN -MEGA'!$R:$R,'VIN -MEGA'!$D:$D,Q$1,'VIN -MEGA'!$K:$K,$A17)+SUMIFS('PXK-HÓA ĐƠN'!$R:$R,'PXK-HÓA ĐƠN'!$D:$D,Q$1,'PXK-HÓA ĐƠN'!$K:$K,$A17)</f>
        <v>0</v>
      </c>
      <c r="R17" s="41">
        <f>SUMIFS('VIN -MEGA'!$R:$R,'VIN -MEGA'!$D:$D,R$1,'VIN -MEGA'!$K:$K,$A17)+SUMIFS('PXK-HÓA ĐƠN'!$R:$R,'PXK-HÓA ĐƠN'!$D:$D,R$1,'PXK-HÓA ĐƠN'!$K:$K,$A17)</f>
        <v>0</v>
      </c>
      <c r="S17" s="41">
        <f>SUMIFS('VIN -MEGA'!$R:$R,'VIN -MEGA'!$D:$D,S$1,'VIN -MEGA'!$K:$K,$A17)+SUMIFS('PXK-HÓA ĐƠN'!$R:$R,'PXK-HÓA ĐƠN'!$D:$D,S$1,'PXK-HÓA ĐƠN'!$K:$K,$A17)</f>
        <v>0</v>
      </c>
      <c r="T17" s="41">
        <f>SUMIFS('VIN -MEGA'!$R:$R,'VIN -MEGA'!$D:$D,T$1,'VIN -MEGA'!$K:$K,$A17)+SUMIFS('PXK-HÓA ĐƠN'!$R:$R,'PXK-HÓA ĐƠN'!$D:$D,T$1,'PXK-HÓA ĐƠN'!$K:$K,$A17)</f>
        <v>0</v>
      </c>
      <c r="U17" s="41">
        <f>SUMIFS('VIN -MEGA'!$R:$R,'VIN -MEGA'!$D:$D,U$1,'VIN -MEGA'!$K:$K,$A17)+SUMIFS('PXK-HÓA ĐƠN'!$R:$R,'PXK-HÓA ĐƠN'!$D:$D,U$1,'PXK-HÓA ĐƠN'!$K:$K,$A17)</f>
        <v>0</v>
      </c>
      <c r="V17" s="41">
        <f>SUMIFS('VIN -MEGA'!$R:$R,'VIN -MEGA'!$D:$D,V$1,'VIN -MEGA'!$K:$K,$A17)+SUMIFS('PXK-HÓA ĐƠN'!$R:$R,'PXK-HÓA ĐƠN'!$D:$D,V$1,'PXK-HÓA ĐƠN'!$K:$K,$A17)</f>
        <v>0</v>
      </c>
      <c r="W17" s="41">
        <f>SUMIFS('VIN -MEGA'!$R:$R,'VIN -MEGA'!$D:$D,W$1,'VIN -MEGA'!$K:$K,$A17)+SUMIFS('PXK-HÓA ĐƠN'!$R:$R,'PXK-HÓA ĐƠN'!$D:$D,W$1,'PXK-HÓA ĐƠN'!$K:$K,$A17)</f>
        <v>0</v>
      </c>
      <c r="X17" s="41">
        <f>SUMIFS('VIN -MEGA'!$R:$R,'VIN -MEGA'!$D:$D,X$1,'VIN -MEGA'!$K:$K,$A17)+SUMIFS('PXK-HÓA ĐƠN'!$R:$R,'PXK-HÓA ĐƠN'!$D:$D,X$1,'PXK-HÓA ĐƠN'!$K:$K,$A17)</f>
        <v>0</v>
      </c>
      <c r="Y17" s="41">
        <f>SUMIFS('VIN -MEGA'!$R:$R,'VIN -MEGA'!$D:$D,Y$1,'VIN -MEGA'!$K:$K,$A17)+SUMIFS('PXK-HÓA ĐƠN'!$R:$R,'PXK-HÓA ĐƠN'!$D:$D,Y$1,'PXK-HÓA ĐƠN'!$K:$K,$A17)</f>
        <v>0</v>
      </c>
      <c r="Z17" s="41">
        <f>SUMIFS('VIN -MEGA'!$R:$R,'VIN -MEGA'!$D:$D,Z$1,'VIN -MEGA'!$K:$K,$A17)+SUMIFS('PXK-HÓA ĐƠN'!$R:$R,'PXK-HÓA ĐƠN'!$D:$D,Z$1,'PXK-HÓA ĐƠN'!$K:$K,$A17)</f>
        <v>0</v>
      </c>
      <c r="AA17" s="41">
        <f>SUMIFS('VIN -MEGA'!$R:$R,'VIN -MEGA'!$D:$D,AA$1,'VIN -MEGA'!$K:$K,$A17)+SUMIFS('PXK-HÓA ĐƠN'!$R:$R,'PXK-HÓA ĐƠN'!$D:$D,AA$1,'PXK-HÓA ĐƠN'!$K:$K,$A17)</f>
        <v>0</v>
      </c>
      <c r="AB17" s="41">
        <f>SUMIFS('VIN -MEGA'!$R:$R,'VIN -MEGA'!$D:$D,AB$1,'VIN -MEGA'!$K:$K,$A17)+SUMIFS('PXK-HÓA ĐƠN'!$R:$R,'PXK-HÓA ĐƠN'!$D:$D,AB$1,'PXK-HÓA ĐƠN'!$K:$K,$A17)</f>
        <v>0</v>
      </c>
      <c r="AC17" s="41">
        <f>SUMIFS('VIN -MEGA'!$R:$R,'VIN -MEGA'!$D:$D,AC$1,'VIN -MEGA'!$K:$K,$A17)+SUMIFS('PXK-HÓA ĐƠN'!$R:$R,'PXK-HÓA ĐƠN'!$D:$D,AC$1,'PXK-HÓA ĐƠN'!$K:$K,$A17)</f>
        <v>0</v>
      </c>
      <c r="AD17" s="41">
        <f>SUMIFS('VIN -MEGA'!$R:$R,'VIN -MEGA'!$D:$D,AD$1,'VIN -MEGA'!$K:$K,$A17)+SUMIFS('PXK-HÓA ĐƠN'!$R:$R,'PXK-HÓA ĐƠN'!$D:$D,AD$1,'PXK-HÓA ĐƠN'!$K:$K,$A17)</f>
        <v>0</v>
      </c>
      <c r="AE17" s="41">
        <f>SUMIFS('VIN -MEGA'!$R:$R,'VIN -MEGA'!$D:$D,AE$1,'VIN -MEGA'!$K:$K,$A17)+SUMIFS('PXK-HÓA ĐƠN'!$R:$R,'PXK-HÓA ĐƠN'!$D:$D,AE$1,'PXK-HÓA ĐƠN'!$K:$K,$A17)</f>
        <v>0</v>
      </c>
      <c r="AF17" s="41">
        <f>SUMIFS('VIN -MEGA'!$R:$R,'VIN -MEGA'!$D:$D,AF$1,'VIN -MEGA'!$K:$K,$A17)+SUMIFS('PXK-HÓA ĐƠN'!$R:$R,'PXK-HÓA ĐƠN'!$D:$D,AF$1,'PXK-HÓA ĐƠN'!$K:$K,$A17)</f>
        <v>0</v>
      </c>
      <c r="AG17" s="41">
        <f>SUMIFS('VIN -MEGA'!$R:$R,'VIN -MEGA'!$D:$D,AG$1,'VIN -MEGA'!$K:$K,$A17)+SUMIFS('PXK-HÓA ĐƠN'!$R:$R,'PXK-HÓA ĐƠN'!$D:$D,AG$1,'PXK-HÓA ĐƠN'!$K:$K,$A17)</f>
        <v>0</v>
      </c>
      <c r="AH17" s="41">
        <f>SUMIFS('VIN -MEGA'!$R:$R,'VIN -MEGA'!$D:$D,AH$1,'VIN -MEGA'!$K:$K,$A17)+SUMIFS('PXK-HÓA ĐƠN'!$R:$R,'PXK-HÓA ĐƠN'!$D:$D,AH$1,'PXK-HÓA ĐƠN'!$K:$K,$A17)</f>
        <v>0</v>
      </c>
      <c r="AI17" s="41">
        <f>SUMIFS('VIN -MEGA'!$R:$R,'VIN -MEGA'!$D:$D,AI$1,'VIN -MEGA'!$K:$K,$A17)+SUMIFS('PXK-HÓA ĐƠN'!$R:$R,'PXK-HÓA ĐƠN'!$D:$D,AI$1,'PXK-HÓA ĐƠN'!$K:$K,$A17)</f>
        <v>0</v>
      </c>
      <c r="AJ17" s="41">
        <f>SUMIFS('VIN -MEGA'!$R:$R,'VIN -MEGA'!$D:$D,AJ$1,'VIN -MEGA'!$K:$K,$A17)+SUMIFS('PXK-HÓA ĐƠN'!$R:$R,'PXK-HÓA ĐƠN'!$D:$D,AJ$1,'PXK-HÓA ĐƠN'!$K:$K,$A17)</f>
        <v>0</v>
      </c>
      <c r="AK17" s="41">
        <f>SUMIFS('VIN -MEGA'!$R:$R,'VIN -MEGA'!$D:$D,AK$1,'VIN -MEGA'!$K:$K,$A17)+SUMIFS('PXK-HÓA ĐƠN'!$R:$R,'PXK-HÓA ĐƠN'!$D:$D,AK$1,'PXK-HÓA ĐƠN'!$K:$K,$A17)</f>
        <v>0</v>
      </c>
    </row>
    <row r="18" spans="1:37" ht="18.75" hidden="1" customHeight="1" x14ac:dyDescent="0.25">
      <c r="A18" s="23" t="s">
        <v>7642</v>
      </c>
      <c r="B18" s="22" t="s">
        <v>7643</v>
      </c>
      <c r="C18" s="24" t="s">
        <v>29</v>
      </c>
      <c r="D18" t="e">
        <f t="shared" si="1"/>
        <v>#VALUE!</v>
      </c>
      <c r="E18" s="43" t="e">
        <f t="shared" si="2"/>
        <v>#VALUE!</v>
      </c>
      <c r="F18" s="43"/>
      <c r="G18" s="41" t="e">
        <f>SUMIFS('[2]VIN -MEGA'!$R$1:$R$65536,'[2]VIN -MEGA'!$D$1:$D$65536,G$1,'[2]VIN -MEGA'!$K$1:$K$65536,$A18)+SUMIFS('[2]PXK-HÓA ĐƠN'!$R$1:$R$65536,'[2]PXK-HÓA ĐƠN'!$D$1:$D$65536,G$1,'[2]PXK-HÓA ĐƠN'!$K$1:$K$65536,$A18)</f>
        <v>#VALUE!</v>
      </c>
      <c r="H18" s="41" t="e">
        <f>SUMIFS('[2]VIN -MEGA'!$R$1:$R$65536,'[2]VIN -MEGA'!$D$1:$D$65536,H$1,'[2]VIN -MEGA'!$K$1:$K$65536,$A18)+SUMIFS('[2]PXK-HÓA ĐƠN'!$R$1:$R$65536,'[2]PXK-HÓA ĐƠN'!$D$1:$D$65536,H$1,'[2]PXK-HÓA ĐƠN'!$K$1:$K$65536,$A18)</f>
        <v>#VALUE!</v>
      </c>
      <c r="I18" s="41">
        <f>SUMIFS('VIN -MEGA'!$R:$R,'VIN -MEGA'!$D:$D,I$1,'VIN -MEGA'!$K:$K,$A18)+SUMIFS('PXK-HÓA ĐƠN'!$R:$R,'PXK-HÓA ĐƠN'!$D:$D,I$1,'PXK-HÓA ĐƠN'!$K:$K,$A18)</f>
        <v>0</v>
      </c>
      <c r="J18" s="41">
        <f>SUMIFS('VIN -MEGA'!$R:$R,'VIN -MEGA'!$D:$D,J$1,'VIN -MEGA'!$K:$K,$A18)+SUMIFS('PXK-HÓA ĐƠN'!$R:$R,'PXK-HÓA ĐƠN'!$D:$D,J$1,'PXK-HÓA ĐƠN'!$K:$K,$A18)</f>
        <v>0</v>
      </c>
      <c r="K18" s="41">
        <f>SUMIFS('VIN -MEGA'!$R:$R,'VIN -MEGA'!$D:$D,K$1,'VIN -MEGA'!$K:$K,$A18)+SUMIFS('PXK-HÓA ĐƠN'!$R:$R,'PXK-HÓA ĐƠN'!$D:$D,K$1,'PXK-HÓA ĐƠN'!$K:$K,$A18)</f>
        <v>0</v>
      </c>
      <c r="L18" s="41">
        <f>SUMIFS('VIN -MEGA'!$R:$R,'VIN -MEGA'!$D:$D,L$1,'VIN -MEGA'!$K:$K,$A18)+SUMIFS('PXK-HÓA ĐƠN'!$R:$R,'PXK-HÓA ĐƠN'!$D:$D,L$1,'PXK-HÓA ĐƠN'!$K:$K,$A18)</f>
        <v>0</v>
      </c>
      <c r="M18" s="41">
        <f>SUMIFS('VIN -MEGA'!$R:$R,'VIN -MEGA'!$D:$D,M$1,'VIN -MEGA'!$K:$K,$A18)+SUMIFS('PXK-HÓA ĐƠN'!$R:$R,'PXK-HÓA ĐƠN'!$D:$D,M$1,'PXK-HÓA ĐƠN'!$K:$K,$A18)</f>
        <v>0</v>
      </c>
      <c r="N18" s="41">
        <f>SUMIFS('VIN -MEGA'!$R:$R,'VIN -MEGA'!$D:$D,N$1,'VIN -MEGA'!$K:$K,$A18)+SUMIFS('PXK-HÓA ĐƠN'!$R:$R,'PXK-HÓA ĐƠN'!$D:$D,N$1,'PXK-HÓA ĐƠN'!$K:$K,$A18)</f>
        <v>0</v>
      </c>
      <c r="O18" s="41">
        <f>SUMIFS('VIN -MEGA'!$R:$R,'VIN -MEGA'!$D:$D,O$1,'VIN -MEGA'!$K:$K,$A18)+SUMIFS('PXK-HÓA ĐƠN'!$R:$R,'PXK-HÓA ĐƠN'!$D:$D,O$1,'PXK-HÓA ĐƠN'!$K:$K,$A18)</f>
        <v>0</v>
      </c>
      <c r="P18" s="41">
        <f>SUMIFS('VIN -MEGA'!$R:$R,'VIN -MEGA'!$D:$D,P$1,'VIN -MEGA'!$K:$K,$A18)+SUMIFS('PXK-HÓA ĐƠN'!$R:$R,'PXK-HÓA ĐƠN'!$D:$D,P$1,'PXK-HÓA ĐƠN'!$K:$K,$A18)</f>
        <v>0</v>
      </c>
      <c r="Q18" s="41">
        <f>SUMIFS('VIN -MEGA'!$R:$R,'VIN -MEGA'!$D:$D,Q$1,'VIN -MEGA'!$K:$K,$A18)+SUMIFS('PXK-HÓA ĐƠN'!$R:$R,'PXK-HÓA ĐƠN'!$D:$D,Q$1,'PXK-HÓA ĐƠN'!$K:$K,$A18)</f>
        <v>0</v>
      </c>
      <c r="R18" s="41">
        <f>SUMIFS('VIN -MEGA'!$R:$R,'VIN -MEGA'!$D:$D,R$1,'VIN -MEGA'!$K:$K,$A18)+SUMIFS('PXK-HÓA ĐƠN'!$R:$R,'PXK-HÓA ĐƠN'!$D:$D,R$1,'PXK-HÓA ĐƠN'!$K:$K,$A18)</f>
        <v>0</v>
      </c>
      <c r="S18" s="41">
        <f>SUMIFS('VIN -MEGA'!$R:$R,'VIN -MEGA'!$D:$D,S$1,'VIN -MEGA'!$K:$K,$A18)+SUMIFS('PXK-HÓA ĐƠN'!$R:$R,'PXK-HÓA ĐƠN'!$D:$D,S$1,'PXK-HÓA ĐƠN'!$K:$K,$A18)</f>
        <v>0</v>
      </c>
      <c r="T18" s="41">
        <f>SUMIFS('VIN -MEGA'!$R:$R,'VIN -MEGA'!$D:$D,T$1,'VIN -MEGA'!$K:$K,$A18)+SUMIFS('PXK-HÓA ĐƠN'!$R:$R,'PXK-HÓA ĐƠN'!$D:$D,T$1,'PXK-HÓA ĐƠN'!$K:$K,$A18)</f>
        <v>0</v>
      </c>
      <c r="U18" s="41">
        <f>SUMIFS('VIN -MEGA'!$R:$R,'VIN -MEGA'!$D:$D,U$1,'VIN -MEGA'!$K:$K,$A18)+SUMIFS('PXK-HÓA ĐƠN'!$R:$R,'PXK-HÓA ĐƠN'!$D:$D,U$1,'PXK-HÓA ĐƠN'!$K:$K,$A18)</f>
        <v>0</v>
      </c>
      <c r="V18" s="41">
        <f>SUMIFS('VIN -MEGA'!$R:$R,'VIN -MEGA'!$D:$D,V$1,'VIN -MEGA'!$K:$K,$A18)+SUMIFS('PXK-HÓA ĐƠN'!$R:$R,'PXK-HÓA ĐƠN'!$D:$D,V$1,'PXK-HÓA ĐƠN'!$K:$K,$A18)</f>
        <v>0</v>
      </c>
      <c r="W18" s="41">
        <f>SUMIFS('VIN -MEGA'!$R:$R,'VIN -MEGA'!$D:$D,W$1,'VIN -MEGA'!$K:$K,$A18)+SUMIFS('PXK-HÓA ĐƠN'!$R:$R,'PXK-HÓA ĐƠN'!$D:$D,W$1,'PXK-HÓA ĐƠN'!$K:$K,$A18)</f>
        <v>0</v>
      </c>
      <c r="X18" s="41">
        <f>SUMIFS('VIN -MEGA'!$R:$R,'VIN -MEGA'!$D:$D,X$1,'VIN -MEGA'!$K:$K,$A18)+SUMIFS('PXK-HÓA ĐƠN'!$R:$R,'PXK-HÓA ĐƠN'!$D:$D,X$1,'PXK-HÓA ĐƠN'!$K:$K,$A18)</f>
        <v>0</v>
      </c>
      <c r="Y18" s="41">
        <f>SUMIFS('VIN -MEGA'!$R:$R,'VIN -MEGA'!$D:$D,Y$1,'VIN -MEGA'!$K:$K,$A18)+SUMIFS('PXK-HÓA ĐƠN'!$R:$R,'PXK-HÓA ĐƠN'!$D:$D,Y$1,'PXK-HÓA ĐƠN'!$K:$K,$A18)</f>
        <v>0</v>
      </c>
      <c r="Z18" s="41">
        <f>SUMIFS('VIN -MEGA'!$R:$R,'VIN -MEGA'!$D:$D,Z$1,'VIN -MEGA'!$K:$K,$A18)+SUMIFS('PXK-HÓA ĐƠN'!$R:$R,'PXK-HÓA ĐƠN'!$D:$D,Z$1,'PXK-HÓA ĐƠN'!$K:$K,$A18)</f>
        <v>0</v>
      </c>
      <c r="AA18" s="41">
        <f>SUMIFS('VIN -MEGA'!$R:$R,'VIN -MEGA'!$D:$D,AA$1,'VIN -MEGA'!$K:$K,$A18)+SUMIFS('PXK-HÓA ĐƠN'!$R:$R,'PXK-HÓA ĐƠN'!$D:$D,AA$1,'PXK-HÓA ĐƠN'!$K:$K,$A18)</f>
        <v>0</v>
      </c>
      <c r="AB18" s="41">
        <f>SUMIFS('VIN -MEGA'!$R:$R,'VIN -MEGA'!$D:$D,AB$1,'VIN -MEGA'!$K:$K,$A18)+SUMIFS('PXK-HÓA ĐƠN'!$R:$R,'PXK-HÓA ĐƠN'!$D:$D,AB$1,'PXK-HÓA ĐƠN'!$K:$K,$A18)</f>
        <v>0</v>
      </c>
      <c r="AC18" s="41">
        <f>SUMIFS('VIN -MEGA'!$R:$R,'VIN -MEGA'!$D:$D,AC$1,'VIN -MEGA'!$K:$K,$A18)+SUMIFS('PXK-HÓA ĐƠN'!$R:$R,'PXK-HÓA ĐƠN'!$D:$D,AC$1,'PXK-HÓA ĐƠN'!$K:$K,$A18)</f>
        <v>0</v>
      </c>
      <c r="AD18" s="41">
        <f>SUMIFS('VIN -MEGA'!$R:$R,'VIN -MEGA'!$D:$D,AD$1,'VIN -MEGA'!$K:$K,$A18)+SUMIFS('PXK-HÓA ĐƠN'!$R:$R,'PXK-HÓA ĐƠN'!$D:$D,AD$1,'PXK-HÓA ĐƠN'!$K:$K,$A18)</f>
        <v>0</v>
      </c>
      <c r="AE18" s="41">
        <f>SUMIFS('VIN -MEGA'!$R:$R,'VIN -MEGA'!$D:$D,AE$1,'VIN -MEGA'!$K:$K,$A18)+SUMIFS('PXK-HÓA ĐƠN'!$R:$R,'PXK-HÓA ĐƠN'!$D:$D,AE$1,'PXK-HÓA ĐƠN'!$K:$K,$A18)</f>
        <v>0</v>
      </c>
      <c r="AF18" s="41">
        <f>SUMIFS('VIN -MEGA'!$R:$R,'VIN -MEGA'!$D:$D,AF$1,'VIN -MEGA'!$K:$K,$A18)+SUMIFS('PXK-HÓA ĐƠN'!$R:$R,'PXK-HÓA ĐƠN'!$D:$D,AF$1,'PXK-HÓA ĐƠN'!$K:$K,$A18)</f>
        <v>0</v>
      </c>
      <c r="AG18" s="41">
        <f>SUMIFS('VIN -MEGA'!$R:$R,'VIN -MEGA'!$D:$D,AG$1,'VIN -MEGA'!$K:$K,$A18)+SUMIFS('PXK-HÓA ĐƠN'!$R:$R,'PXK-HÓA ĐƠN'!$D:$D,AG$1,'PXK-HÓA ĐƠN'!$K:$K,$A18)</f>
        <v>0</v>
      </c>
      <c r="AH18" s="41">
        <f>SUMIFS('VIN -MEGA'!$R:$R,'VIN -MEGA'!$D:$D,AH$1,'VIN -MEGA'!$K:$K,$A18)+SUMIFS('PXK-HÓA ĐƠN'!$R:$R,'PXK-HÓA ĐƠN'!$D:$D,AH$1,'PXK-HÓA ĐƠN'!$K:$K,$A18)</f>
        <v>0</v>
      </c>
      <c r="AI18" s="41">
        <f>SUMIFS('VIN -MEGA'!$R:$R,'VIN -MEGA'!$D:$D,AI$1,'VIN -MEGA'!$K:$K,$A18)+SUMIFS('PXK-HÓA ĐƠN'!$R:$R,'PXK-HÓA ĐƠN'!$D:$D,AI$1,'PXK-HÓA ĐƠN'!$K:$K,$A18)</f>
        <v>0</v>
      </c>
      <c r="AJ18" s="41">
        <f>SUMIFS('VIN -MEGA'!$R:$R,'VIN -MEGA'!$D:$D,AJ$1,'VIN -MEGA'!$K:$K,$A18)+SUMIFS('PXK-HÓA ĐƠN'!$R:$R,'PXK-HÓA ĐƠN'!$D:$D,AJ$1,'PXK-HÓA ĐƠN'!$K:$K,$A18)</f>
        <v>0</v>
      </c>
      <c r="AK18" s="41">
        <f>SUMIFS('VIN -MEGA'!$R:$R,'VIN -MEGA'!$D:$D,AK$1,'VIN -MEGA'!$K:$K,$A18)+SUMIFS('PXK-HÓA ĐƠN'!$R:$R,'PXK-HÓA ĐƠN'!$D:$D,AK$1,'PXK-HÓA ĐƠN'!$K:$K,$A18)</f>
        <v>0</v>
      </c>
    </row>
    <row r="19" spans="1:37" ht="18.75" customHeight="1" x14ac:dyDescent="0.25">
      <c r="A19" s="23" t="s">
        <v>598</v>
      </c>
      <c r="B19" s="22" t="s">
        <v>599</v>
      </c>
      <c r="C19" s="24" t="s">
        <v>1762</v>
      </c>
      <c r="D19" t="e">
        <f t="shared" si="1"/>
        <v>#VALUE!</v>
      </c>
      <c r="E19" s="43" t="e">
        <f t="shared" si="2"/>
        <v>#VALUE!</v>
      </c>
      <c r="F19" s="43"/>
      <c r="G19" s="41" t="e">
        <f>SUMIFS('[2]VIN -MEGA'!$R$1:$R$65536,'[2]VIN -MEGA'!$D$1:$D$65536,G$1,'[2]VIN -MEGA'!$K$1:$K$65536,$A19)+SUMIFS('[2]PXK-HÓA ĐƠN'!$R$1:$R$65536,'[2]PXK-HÓA ĐƠN'!$D$1:$D$65536,G$1,'[2]PXK-HÓA ĐƠN'!$K$1:$K$65536,$A19)</f>
        <v>#VALUE!</v>
      </c>
      <c r="H19" s="41" t="e">
        <f>SUMIFS('[2]VIN -MEGA'!$R$1:$R$65536,'[2]VIN -MEGA'!$D$1:$D$65536,H$1,'[2]VIN -MEGA'!$K$1:$K$65536,$A19)+SUMIFS('[2]PXK-HÓA ĐƠN'!$R$1:$R$65536,'[2]PXK-HÓA ĐƠN'!$D$1:$D$65536,H$1,'[2]PXK-HÓA ĐƠN'!$K$1:$K$65536,$A19)</f>
        <v>#VALUE!</v>
      </c>
      <c r="I19" s="41">
        <f>SUMIFS('VIN -MEGA'!$R:$R,'VIN -MEGA'!$D:$D,I$1,'VIN -MEGA'!$K:$K,$A19)+SUMIFS('PXK-HÓA ĐƠN'!$R:$R,'PXK-HÓA ĐƠN'!$D:$D,I$1,'PXK-HÓA ĐƠN'!$K:$K,$A19)</f>
        <v>0</v>
      </c>
      <c r="J19" s="41">
        <f>SUMIFS('VIN -MEGA'!$R:$R,'VIN -MEGA'!$D:$D,J$1,'VIN -MEGA'!$K:$K,$A19)+SUMIFS('PXK-HÓA ĐƠN'!$R:$R,'PXK-HÓA ĐƠN'!$D:$D,J$1,'PXK-HÓA ĐƠN'!$K:$K,$A19)</f>
        <v>6</v>
      </c>
      <c r="K19" s="41">
        <f>SUMIFS('VIN -MEGA'!$R:$R,'VIN -MEGA'!$D:$D,K$1,'VIN -MEGA'!$K:$K,$A19)+SUMIFS('PXK-HÓA ĐƠN'!$R:$R,'PXK-HÓA ĐƠN'!$D:$D,K$1,'PXK-HÓA ĐƠN'!$K:$K,$A19)</f>
        <v>0</v>
      </c>
      <c r="L19" s="41">
        <f>SUMIFS('VIN -MEGA'!$R:$R,'VIN -MEGA'!$D:$D,L$1,'VIN -MEGA'!$K:$K,$A19)+SUMIFS('PXK-HÓA ĐƠN'!$R:$R,'PXK-HÓA ĐƠN'!$D:$D,L$1,'PXK-HÓA ĐƠN'!$K:$K,$A19)</f>
        <v>6</v>
      </c>
      <c r="M19" s="41">
        <f>SUMIFS('VIN -MEGA'!$R:$R,'VIN -MEGA'!$D:$D,M$1,'VIN -MEGA'!$K:$K,$A19)+SUMIFS('PXK-HÓA ĐƠN'!$R:$R,'PXK-HÓA ĐƠN'!$D:$D,M$1,'PXK-HÓA ĐƠN'!$K:$K,$A19)</f>
        <v>7</v>
      </c>
      <c r="N19" s="41">
        <f>SUMIFS('VIN -MEGA'!$R:$R,'VIN -MEGA'!$D:$D,N$1,'VIN -MEGA'!$K:$K,$A19)+SUMIFS('PXK-HÓA ĐƠN'!$R:$R,'PXK-HÓA ĐƠN'!$D:$D,N$1,'PXK-HÓA ĐƠN'!$K:$K,$A19)</f>
        <v>0</v>
      </c>
      <c r="O19" s="41">
        <f>SUMIFS('VIN -MEGA'!$R:$R,'VIN -MEGA'!$D:$D,O$1,'VIN -MEGA'!$K:$K,$A19)+SUMIFS('PXK-HÓA ĐƠN'!$R:$R,'PXK-HÓA ĐƠN'!$D:$D,O$1,'PXK-HÓA ĐƠN'!$K:$K,$A19)</f>
        <v>0</v>
      </c>
      <c r="P19" s="41">
        <f>SUMIFS('VIN -MEGA'!$R:$R,'VIN -MEGA'!$D:$D,P$1,'VIN -MEGA'!$K:$K,$A19)+SUMIFS('PXK-HÓA ĐƠN'!$R:$R,'PXK-HÓA ĐƠN'!$D:$D,P$1,'PXK-HÓA ĐƠN'!$K:$K,$A19)</f>
        <v>0</v>
      </c>
      <c r="Q19" s="41">
        <f>SUMIFS('VIN -MEGA'!$R:$R,'VIN -MEGA'!$D:$D,Q$1,'VIN -MEGA'!$K:$K,$A19)+SUMIFS('PXK-HÓA ĐƠN'!$R:$R,'PXK-HÓA ĐƠN'!$D:$D,Q$1,'PXK-HÓA ĐƠN'!$K:$K,$A19)</f>
        <v>0</v>
      </c>
      <c r="R19" s="41">
        <f>SUMIFS('VIN -MEGA'!$R:$R,'VIN -MEGA'!$D:$D,R$1,'VIN -MEGA'!$K:$K,$A19)+SUMIFS('PXK-HÓA ĐƠN'!$R:$R,'PXK-HÓA ĐƠN'!$D:$D,R$1,'PXK-HÓA ĐƠN'!$K:$K,$A19)</f>
        <v>0</v>
      </c>
      <c r="S19" s="41">
        <f>SUMIFS('VIN -MEGA'!$R:$R,'VIN -MEGA'!$D:$D,S$1,'VIN -MEGA'!$K:$K,$A19)+SUMIFS('PXK-HÓA ĐƠN'!$R:$R,'PXK-HÓA ĐƠN'!$D:$D,S$1,'PXK-HÓA ĐƠN'!$K:$K,$A19)</f>
        <v>0</v>
      </c>
      <c r="T19" s="41">
        <f>SUMIFS('VIN -MEGA'!$R:$R,'VIN -MEGA'!$D:$D,T$1,'VIN -MEGA'!$K:$K,$A19)+SUMIFS('PXK-HÓA ĐƠN'!$R:$R,'PXK-HÓA ĐƠN'!$D:$D,T$1,'PXK-HÓA ĐƠN'!$K:$K,$A19)</f>
        <v>0</v>
      </c>
      <c r="U19" s="41">
        <f>SUMIFS('VIN -MEGA'!$R:$R,'VIN -MEGA'!$D:$D,U$1,'VIN -MEGA'!$K:$K,$A19)+SUMIFS('PXK-HÓA ĐƠN'!$R:$R,'PXK-HÓA ĐƠN'!$D:$D,U$1,'PXK-HÓA ĐƠN'!$K:$K,$A19)</f>
        <v>0</v>
      </c>
      <c r="V19" s="41">
        <f>SUMIFS('VIN -MEGA'!$R:$R,'VIN -MEGA'!$D:$D,V$1,'VIN -MEGA'!$K:$K,$A19)+SUMIFS('PXK-HÓA ĐƠN'!$R:$R,'PXK-HÓA ĐƠN'!$D:$D,V$1,'PXK-HÓA ĐƠN'!$K:$K,$A19)</f>
        <v>0</v>
      </c>
      <c r="W19" s="41">
        <f>SUMIFS('VIN -MEGA'!$R:$R,'VIN -MEGA'!$D:$D,W$1,'VIN -MEGA'!$K:$K,$A19)+SUMIFS('PXK-HÓA ĐƠN'!$R:$R,'PXK-HÓA ĐƠN'!$D:$D,W$1,'PXK-HÓA ĐƠN'!$K:$K,$A19)</f>
        <v>0</v>
      </c>
      <c r="X19" s="41">
        <f>SUMIFS('VIN -MEGA'!$R:$R,'VIN -MEGA'!$D:$D,X$1,'VIN -MEGA'!$K:$K,$A19)+SUMIFS('PXK-HÓA ĐƠN'!$R:$R,'PXK-HÓA ĐƠN'!$D:$D,X$1,'PXK-HÓA ĐƠN'!$K:$K,$A19)</f>
        <v>0</v>
      </c>
      <c r="Y19" s="41">
        <f>SUMIFS('VIN -MEGA'!$R:$R,'VIN -MEGA'!$D:$D,Y$1,'VIN -MEGA'!$K:$K,$A19)+SUMIFS('PXK-HÓA ĐƠN'!$R:$R,'PXK-HÓA ĐƠN'!$D:$D,Y$1,'PXK-HÓA ĐƠN'!$K:$K,$A19)</f>
        <v>0</v>
      </c>
      <c r="Z19" s="41">
        <f>SUMIFS('VIN -MEGA'!$R:$R,'VIN -MEGA'!$D:$D,Z$1,'VIN -MEGA'!$K:$K,$A19)+SUMIFS('PXK-HÓA ĐƠN'!$R:$R,'PXK-HÓA ĐƠN'!$D:$D,Z$1,'PXK-HÓA ĐƠN'!$K:$K,$A19)</f>
        <v>0</v>
      </c>
      <c r="AA19" s="41">
        <f>SUMIFS('VIN -MEGA'!$R:$R,'VIN -MEGA'!$D:$D,AA$1,'VIN -MEGA'!$K:$K,$A19)+SUMIFS('PXK-HÓA ĐƠN'!$R:$R,'PXK-HÓA ĐƠN'!$D:$D,AA$1,'PXK-HÓA ĐƠN'!$K:$K,$A19)</f>
        <v>0</v>
      </c>
      <c r="AB19" s="41">
        <f>SUMIFS('VIN -MEGA'!$R:$R,'VIN -MEGA'!$D:$D,AB$1,'VIN -MEGA'!$K:$K,$A19)+SUMIFS('PXK-HÓA ĐƠN'!$R:$R,'PXK-HÓA ĐƠN'!$D:$D,AB$1,'PXK-HÓA ĐƠN'!$K:$K,$A19)</f>
        <v>0</v>
      </c>
      <c r="AC19" s="41">
        <f>SUMIFS('VIN -MEGA'!$R:$R,'VIN -MEGA'!$D:$D,AC$1,'VIN -MEGA'!$K:$K,$A19)+SUMIFS('PXK-HÓA ĐƠN'!$R:$R,'PXK-HÓA ĐƠN'!$D:$D,AC$1,'PXK-HÓA ĐƠN'!$K:$K,$A19)</f>
        <v>0</v>
      </c>
      <c r="AD19" s="41">
        <f>SUMIFS('VIN -MEGA'!$R:$R,'VIN -MEGA'!$D:$D,AD$1,'VIN -MEGA'!$K:$K,$A19)+SUMIFS('PXK-HÓA ĐƠN'!$R:$R,'PXK-HÓA ĐƠN'!$D:$D,AD$1,'PXK-HÓA ĐƠN'!$K:$K,$A19)</f>
        <v>0</v>
      </c>
      <c r="AE19" s="41">
        <f>SUMIFS('VIN -MEGA'!$R:$R,'VIN -MEGA'!$D:$D,AE$1,'VIN -MEGA'!$K:$K,$A19)+SUMIFS('PXK-HÓA ĐƠN'!$R:$R,'PXK-HÓA ĐƠN'!$D:$D,AE$1,'PXK-HÓA ĐƠN'!$K:$K,$A19)</f>
        <v>0</v>
      </c>
      <c r="AF19" s="41">
        <f>SUMIFS('VIN -MEGA'!$R:$R,'VIN -MEGA'!$D:$D,AF$1,'VIN -MEGA'!$K:$K,$A19)+SUMIFS('PXK-HÓA ĐƠN'!$R:$R,'PXK-HÓA ĐƠN'!$D:$D,AF$1,'PXK-HÓA ĐƠN'!$K:$K,$A19)</f>
        <v>0</v>
      </c>
      <c r="AG19" s="41">
        <f>SUMIFS('VIN -MEGA'!$R:$R,'VIN -MEGA'!$D:$D,AG$1,'VIN -MEGA'!$K:$K,$A19)+SUMIFS('PXK-HÓA ĐƠN'!$R:$R,'PXK-HÓA ĐƠN'!$D:$D,AG$1,'PXK-HÓA ĐƠN'!$K:$K,$A19)</f>
        <v>0</v>
      </c>
      <c r="AH19" s="41">
        <f>SUMIFS('VIN -MEGA'!$R:$R,'VIN -MEGA'!$D:$D,AH$1,'VIN -MEGA'!$K:$K,$A19)+SUMIFS('PXK-HÓA ĐƠN'!$R:$R,'PXK-HÓA ĐƠN'!$D:$D,AH$1,'PXK-HÓA ĐƠN'!$K:$K,$A19)</f>
        <v>0</v>
      </c>
      <c r="AI19" s="41">
        <f>SUMIFS('VIN -MEGA'!$R:$R,'VIN -MEGA'!$D:$D,AI$1,'VIN -MEGA'!$K:$K,$A19)+SUMIFS('PXK-HÓA ĐƠN'!$R:$R,'PXK-HÓA ĐƠN'!$D:$D,AI$1,'PXK-HÓA ĐƠN'!$K:$K,$A19)</f>
        <v>0</v>
      </c>
      <c r="AJ19" s="41">
        <f>SUMIFS('VIN -MEGA'!$R:$R,'VIN -MEGA'!$D:$D,AJ$1,'VIN -MEGA'!$K:$K,$A19)+SUMIFS('PXK-HÓA ĐƠN'!$R:$R,'PXK-HÓA ĐƠN'!$D:$D,AJ$1,'PXK-HÓA ĐƠN'!$K:$K,$A19)</f>
        <v>0</v>
      </c>
      <c r="AK19" s="41">
        <f>SUMIFS('VIN -MEGA'!$R:$R,'VIN -MEGA'!$D:$D,AK$1,'VIN -MEGA'!$K:$K,$A19)+SUMIFS('PXK-HÓA ĐƠN'!$R:$R,'PXK-HÓA ĐƠN'!$D:$D,AK$1,'PXK-HÓA ĐƠN'!$K:$K,$A19)</f>
        <v>0</v>
      </c>
    </row>
    <row r="20" spans="1:37" ht="18.75" hidden="1" customHeight="1" x14ac:dyDescent="0.25">
      <c r="A20" s="23" t="s">
        <v>7644</v>
      </c>
      <c r="B20" s="22" t="s">
        <v>7645</v>
      </c>
      <c r="C20" s="24" t="s">
        <v>1762</v>
      </c>
      <c r="D20" t="str">
        <f t="shared" si="1"/>
        <v>Đang kinh doanh</v>
      </c>
      <c r="E20" s="43">
        <f t="shared" si="2"/>
        <v>12</v>
      </c>
      <c r="F20" s="43"/>
      <c r="G20" s="41"/>
      <c r="H20" s="41"/>
      <c r="I20" s="41">
        <f>SUMIFS('VIN -MEGA'!$R:$R,'VIN -MEGA'!$D:$D,I$1,'VIN -MEGA'!$K:$K,$A20)+SUMIFS('PXK-HÓA ĐƠN'!$R:$R,'PXK-HÓA ĐƠN'!$D:$D,I$1,'PXK-HÓA ĐƠN'!$K:$K,$A20)</f>
        <v>0</v>
      </c>
      <c r="J20" s="41">
        <f>SUMIFS('VIN -MEGA'!$R:$R,'VIN -MEGA'!$D:$D,J$1,'VIN -MEGA'!$K:$K,$A20)+SUMIFS('PXK-HÓA ĐƠN'!$R:$R,'PXK-HÓA ĐƠN'!$D:$D,J$1,'PXK-HÓA ĐƠN'!$K:$K,$A20)</f>
        <v>0</v>
      </c>
      <c r="K20" s="41">
        <f>SUMIFS('VIN -MEGA'!$R:$R,'VIN -MEGA'!$D:$D,K$1,'VIN -MEGA'!$K:$K,$A20)+SUMIFS('PXK-HÓA ĐƠN'!$R:$R,'PXK-HÓA ĐƠN'!$D:$D,K$1,'PXK-HÓA ĐƠN'!$K:$K,$A20)</f>
        <v>0</v>
      </c>
      <c r="L20" s="41">
        <f>SUMIFS('VIN -MEGA'!$R:$R,'VIN -MEGA'!$D:$D,L$1,'VIN -MEGA'!$K:$K,$A20)+SUMIFS('PXK-HÓA ĐƠN'!$R:$R,'PXK-HÓA ĐƠN'!$D:$D,L$1,'PXK-HÓA ĐƠN'!$K:$K,$A20)</f>
        <v>5</v>
      </c>
      <c r="M20" s="41">
        <f>SUMIFS('VIN -MEGA'!$R:$R,'VIN -MEGA'!$D:$D,M$1,'VIN -MEGA'!$K:$K,$A20)+SUMIFS('PXK-HÓA ĐƠN'!$R:$R,'PXK-HÓA ĐƠN'!$D:$D,M$1,'PXK-HÓA ĐƠN'!$K:$K,$A20)</f>
        <v>7</v>
      </c>
      <c r="N20" s="41">
        <f>SUMIFS('VIN -MEGA'!$R:$R,'VIN -MEGA'!$D:$D,N$1,'VIN -MEGA'!$K:$K,$A20)+SUMIFS('PXK-HÓA ĐƠN'!$R:$R,'PXK-HÓA ĐƠN'!$D:$D,N$1,'PXK-HÓA ĐƠN'!$K:$K,$A20)</f>
        <v>0</v>
      </c>
      <c r="O20" s="41">
        <f>SUMIFS('VIN -MEGA'!$R:$R,'VIN -MEGA'!$D:$D,O$1,'VIN -MEGA'!$K:$K,$A20)+SUMIFS('PXK-HÓA ĐƠN'!$R:$R,'PXK-HÓA ĐƠN'!$D:$D,O$1,'PXK-HÓA ĐƠN'!$K:$K,$A20)</f>
        <v>0</v>
      </c>
      <c r="P20" s="41">
        <f>SUMIFS('VIN -MEGA'!$R:$R,'VIN -MEGA'!$D:$D,P$1,'VIN -MEGA'!$K:$K,$A20)+SUMIFS('PXK-HÓA ĐƠN'!$R:$R,'PXK-HÓA ĐƠN'!$D:$D,P$1,'PXK-HÓA ĐƠN'!$K:$K,$A20)</f>
        <v>0</v>
      </c>
      <c r="Q20" s="41">
        <f>SUMIFS('VIN -MEGA'!$R:$R,'VIN -MEGA'!$D:$D,Q$1,'VIN -MEGA'!$K:$K,$A20)+SUMIFS('PXK-HÓA ĐƠN'!$R:$R,'PXK-HÓA ĐƠN'!$D:$D,Q$1,'PXK-HÓA ĐƠN'!$K:$K,$A20)</f>
        <v>0</v>
      </c>
      <c r="R20" s="41">
        <f>SUMIFS('VIN -MEGA'!$R:$R,'VIN -MEGA'!$D:$D,R$1,'VIN -MEGA'!$K:$K,$A20)+SUMIFS('PXK-HÓA ĐƠN'!$R:$R,'PXK-HÓA ĐƠN'!$D:$D,R$1,'PXK-HÓA ĐƠN'!$K:$K,$A20)</f>
        <v>0</v>
      </c>
      <c r="S20" s="41">
        <f>SUMIFS('VIN -MEGA'!$R:$R,'VIN -MEGA'!$D:$D,S$1,'VIN -MEGA'!$K:$K,$A20)+SUMIFS('PXK-HÓA ĐƠN'!$R:$R,'PXK-HÓA ĐƠN'!$D:$D,S$1,'PXK-HÓA ĐƠN'!$K:$K,$A20)</f>
        <v>0</v>
      </c>
      <c r="T20" s="41">
        <f>SUMIFS('VIN -MEGA'!$R:$R,'VIN -MEGA'!$D:$D,T$1,'VIN -MEGA'!$K:$K,$A20)+SUMIFS('PXK-HÓA ĐƠN'!$R:$R,'PXK-HÓA ĐƠN'!$D:$D,T$1,'PXK-HÓA ĐƠN'!$K:$K,$A20)</f>
        <v>0</v>
      </c>
      <c r="U20" s="41">
        <f>SUMIFS('VIN -MEGA'!$R:$R,'VIN -MEGA'!$D:$D,U$1,'VIN -MEGA'!$K:$K,$A20)+SUMIFS('PXK-HÓA ĐƠN'!$R:$R,'PXK-HÓA ĐƠN'!$D:$D,U$1,'PXK-HÓA ĐƠN'!$K:$K,$A20)</f>
        <v>0</v>
      </c>
      <c r="V20" s="41">
        <f>SUMIFS('VIN -MEGA'!$R:$R,'VIN -MEGA'!$D:$D,V$1,'VIN -MEGA'!$K:$K,$A20)+SUMIFS('PXK-HÓA ĐƠN'!$R:$R,'PXK-HÓA ĐƠN'!$D:$D,V$1,'PXK-HÓA ĐƠN'!$K:$K,$A20)</f>
        <v>0</v>
      </c>
      <c r="W20" s="41">
        <f>SUMIFS('VIN -MEGA'!$R:$R,'VIN -MEGA'!$D:$D,W$1,'VIN -MEGA'!$K:$K,$A20)+SUMIFS('PXK-HÓA ĐƠN'!$R:$R,'PXK-HÓA ĐƠN'!$D:$D,W$1,'PXK-HÓA ĐƠN'!$K:$K,$A20)</f>
        <v>0</v>
      </c>
      <c r="X20" s="41">
        <f>SUMIFS('VIN -MEGA'!$R:$R,'VIN -MEGA'!$D:$D,X$1,'VIN -MEGA'!$K:$K,$A20)+SUMIFS('PXK-HÓA ĐƠN'!$R:$R,'PXK-HÓA ĐƠN'!$D:$D,X$1,'PXK-HÓA ĐƠN'!$K:$K,$A20)</f>
        <v>0</v>
      </c>
      <c r="Y20" s="41">
        <f>SUMIFS('VIN -MEGA'!$R:$R,'VIN -MEGA'!$D:$D,Y$1,'VIN -MEGA'!$K:$K,$A20)+SUMIFS('PXK-HÓA ĐƠN'!$R:$R,'PXK-HÓA ĐƠN'!$D:$D,Y$1,'PXK-HÓA ĐƠN'!$K:$K,$A20)</f>
        <v>0</v>
      </c>
      <c r="Z20" s="41">
        <f>SUMIFS('VIN -MEGA'!$R:$R,'VIN -MEGA'!$D:$D,Z$1,'VIN -MEGA'!$K:$K,$A20)+SUMIFS('PXK-HÓA ĐƠN'!$R:$R,'PXK-HÓA ĐƠN'!$D:$D,Z$1,'PXK-HÓA ĐƠN'!$K:$K,$A20)</f>
        <v>0</v>
      </c>
      <c r="AA20" s="41">
        <f>SUMIFS('VIN -MEGA'!$R:$R,'VIN -MEGA'!$D:$D,AA$1,'VIN -MEGA'!$K:$K,$A20)+SUMIFS('PXK-HÓA ĐƠN'!$R:$R,'PXK-HÓA ĐƠN'!$D:$D,AA$1,'PXK-HÓA ĐƠN'!$K:$K,$A20)</f>
        <v>0</v>
      </c>
      <c r="AB20" s="41">
        <f>SUMIFS('VIN -MEGA'!$R:$R,'VIN -MEGA'!$D:$D,AB$1,'VIN -MEGA'!$K:$K,$A20)+SUMIFS('PXK-HÓA ĐƠN'!$R:$R,'PXK-HÓA ĐƠN'!$D:$D,AB$1,'PXK-HÓA ĐƠN'!$K:$K,$A20)</f>
        <v>0</v>
      </c>
      <c r="AC20" s="41">
        <f>SUMIFS('VIN -MEGA'!$R:$R,'VIN -MEGA'!$D:$D,AC$1,'VIN -MEGA'!$K:$K,$A20)+SUMIFS('PXK-HÓA ĐƠN'!$R:$R,'PXK-HÓA ĐƠN'!$D:$D,AC$1,'PXK-HÓA ĐƠN'!$K:$K,$A20)</f>
        <v>0</v>
      </c>
      <c r="AD20" s="41">
        <f>SUMIFS('VIN -MEGA'!$R:$R,'VIN -MEGA'!$D:$D,AD$1,'VIN -MEGA'!$K:$K,$A20)+SUMIFS('PXK-HÓA ĐƠN'!$R:$R,'PXK-HÓA ĐƠN'!$D:$D,AD$1,'PXK-HÓA ĐƠN'!$K:$K,$A20)</f>
        <v>0</v>
      </c>
      <c r="AE20" s="41">
        <f>SUMIFS('VIN -MEGA'!$R:$R,'VIN -MEGA'!$D:$D,AE$1,'VIN -MEGA'!$K:$K,$A20)+SUMIFS('PXK-HÓA ĐƠN'!$R:$R,'PXK-HÓA ĐƠN'!$D:$D,AE$1,'PXK-HÓA ĐƠN'!$K:$K,$A20)</f>
        <v>0</v>
      </c>
      <c r="AF20" s="41">
        <f>SUMIFS('VIN -MEGA'!$R:$R,'VIN -MEGA'!$D:$D,AF$1,'VIN -MEGA'!$K:$K,$A20)+SUMIFS('PXK-HÓA ĐƠN'!$R:$R,'PXK-HÓA ĐƠN'!$D:$D,AF$1,'PXK-HÓA ĐƠN'!$K:$K,$A20)</f>
        <v>0</v>
      </c>
      <c r="AG20" s="41">
        <f>SUMIFS('VIN -MEGA'!$R:$R,'VIN -MEGA'!$D:$D,AG$1,'VIN -MEGA'!$K:$K,$A20)+SUMIFS('PXK-HÓA ĐƠN'!$R:$R,'PXK-HÓA ĐƠN'!$D:$D,AG$1,'PXK-HÓA ĐƠN'!$K:$K,$A20)</f>
        <v>0</v>
      </c>
      <c r="AH20" s="41">
        <f>SUMIFS('VIN -MEGA'!$R:$R,'VIN -MEGA'!$D:$D,AH$1,'VIN -MEGA'!$K:$K,$A20)+SUMIFS('PXK-HÓA ĐƠN'!$R:$R,'PXK-HÓA ĐƠN'!$D:$D,AH$1,'PXK-HÓA ĐƠN'!$K:$K,$A20)</f>
        <v>0</v>
      </c>
      <c r="AI20" s="41">
        <f>SUMIFS('VIN -MEGA'!$R:$R,'VIN -MEGA'!$D:$D,AI$1,'VIN -MEGA'!$K:$K,$A20)+SUMIFS('PXK-HÓA ĐƠN'!$R:$R,'PXK-HÓA ĐƠN'!$D:$D,AI$1,'PXK-HÓA ĐƠN'!$K:$K,$A20)</f>
        <v>0</v>
      </c>
      <c r="AJ20" s="41">
        <f>SUMIFS('VIN -MEGA'!$R:$R,'VIN -MEGA'!$D:$D,AJ$1,'VIN -MEGA'!$K:$K,$A20)+SUMIFS('PXK-HÓA ĐƠN'!$R:$R,'PXK-HÓA ĐƠN'!$D:$D,AJ$1,'PXK-HÓA ĐƠN'!$K:$K,$A20)</f>
        <v>0</v>
      </c>
      <c r="AK20" s="41">
        <f>SUMIFS('VIN -MEGA'!$R:$R,'VIN -MEGA'!$D:$D,AK$1,'VIN -MEGA'!$K:$K,$A20)+SUMIFS('PXK-HÓA ĐƠN'!$R:$R,'PXK-HÓA ĐƠN'!$D:$D,AK$1,'PXK-HÓA ĐƠN'!$K:$K,$A20)</f>
        <v>0</v>
      </c>
    </row>
    <row r="21" spans="1:37" ht="18.75" hidden="1" customHeight="1" x14ac:dyDescent="0.25">
      <c r="A21" s="23" t="s">
        <v>1701</v>
      </c>
      <c r="B21" s="22" t="s">
        <v>1702</v>
      </c>
      <c r="C21" s="24" t="s">
        <v>1762</v>
      </c>
      <c r="D21" t="str">
        <f t="shared" si="1"/>
        <v>Không kinh doanh</v>
      </c>
      <c r="E21" s="43">
        <f t="shared" si="2"/>
        <v>0</v>
      </c>
      <c r="F21" s="43"/>
      <c r="G21" s="41"/>
      <c r="H21" s="41"/>
      <c r="I21" s="41">
        <f>SUMIFS('VIN -MEGA'!$R:$R,'VIN -MEGA'!$D:$D,I$1,'VIN -MEGA'!$K:$K,$A21)+SUMIFS('PXK-HÓA ĐƠN'!$R:$R,'PXK-HÓA ĐƠN'!$D:$D,I$1,'PXK-HÓA ĐƠN'!$K:$K,$A21)</f>
        <v>0</v>
      </c>
      <c r="J21" s="41">
        <f>SUMIFS('VIN -MEGA'!$R:$R,'VIN -MEGA'!$D:$D,J$1,'VIN -MEGA'!$K:$K,$A21)+SUMIFS('PXK-HÓA ĐƠN'!$R:$R,'PXK-HÓA ĐƠN'!$D:$D,J$1,'PXK-HÓA ĐƠN'!$K:$K,$A21)</f>
        <v>0</v>
      </c>
      <c r="K21" s="41">
        <f>SUMIFS('VIN -MEGA'!$R:$R,'VIN -MEGA'!$D:$D,K$1,'VIN -MEGA'!$K:$K,$A21)+SUMIFS('PXK-HÓA ĐƠN'!$R:$R,'PXK-HÓA ĐƠN'!$D:$D,K$1,'PXK-HÓA ĐƠN'!$K:$K,$A21)</f>
        <v>0</v>
      </c>
      <c r="L21" s="41">
        <f>SUMIFS('VIN -MEGA'!$R:$R,'VIN -MEGA'!$D:$D,L$1,'VIN -MEGA'!$K:$K,$A21)+SUMIFS('PXK-HÓA ĐƠN'!$R:$R,'PXK-HÓA ĐƠN'!$D:$D,L$1,'PXK-HÓA ĐƠN'!$K:$K,$A21)</f>
        <v>0</v>
      </c>
      <c r="M21" s="41">
        <f>SUMIFS('VIN -MEGA'!$R:$R,'VIN -MEGA'!$D:$D,M$1,'VIN -MEGA'!$K:$K,$A21)+SUMIFS('PXK-HÓA ĐƠN'!$R:$R,'PXK-HÓA ĐƠN'!$D:$D,M$1,'PXK-HÓA ĐƠN'!$K:$K,$A21)</f>
        <v>0</v>
      </c>
      <c r="N21" s="41">
        <f>SUMIFS('VIN -MEGA'!$R:$R,'VIN -MEGA'!$D:$D,N$1,'VIN -MEGA'!$K:$K,$A21)+SUMIFS('PXK-HÓA ĐƠN'!$R:$R,'PXK-HÓA ĐƠN'!$D:$D,N$1,'PXK-HÓA ĐƠN'!$K:$K,$A21)</f>
        <v>0</v>
      </c>
      <c r="O21" s="41">
        <f>SUMIFS('VIN -MEGA'!$R:$R,'VIN -MEGA'!$D:$D,O$1,'VIN -MEGA'!$K:$K,$A21)+SUMIFS('PXK-HÓA ĐƠN'!$R:$R,'PXK-HÓA ĐƠN'!$D:$D,O$1,'PXK-HÓA ĐƠN'!$K:$K,$A21)</f>
        <v>0</v>
      </c>
      <c r="P21" s="41">
        <f>SUMIFS('VIN -MEGA'!$R:$R,'VIN -MEGA'!$D:$D,P$1,'VIN -MEGA'!$K:$K,$A21)+SUMIFS('PXK-HÓA ĐƠN'!$R:$R,'PXK-HÓA ĐƠN'!$D:$D,P$1,'PXK-HÓA ĐƠN'!$K:$K,$A21)</f>
        <v>0</v>
      </c>
      <c r="Q21" s="41">
        <f>SUMIFS('VIN -MEGA'!$R:$R,'VIN -MEGA'!$D:$D,Q$1,'VIN -MEGA'!$K:$K,$A21)+SUMIFS('PXK-HÓA ĐƠN'!$R:$R,'PXK-HÓA ĐƠN'!$D:$D,Q$1,'PXK-HÓA ĐƠN'!$K:$K,$A21)</f>
        <v>0</v>
      </c>
      <c r="R21" s="41">
        <f>SUMIFS('VIN -MEGA'!$R:$R,'VIN -MEGA'!$D:$D,R$1,'VIN -MEGA'!$K:$K,$A21)+SUMIFS('PXK-HÓA ĐƠN'!$R:$R,'PXK-HÓA ĐƠN'!$D:$D,R$1,'PXK-HÓA ĐƠN'!$K:$K,$A21)</f>
        <v>0</v>
      </c>
      <c r="S21" s="41">
        <f>SUMIFS('VIN -MEGA'!$R:$R,'VIN -MEGA'!$D:$D,S$1,'VIN -MEGA'!$K:$K,$A21)+SUMIFS('PXK-HÓA ĐƠN'!$R:$R,'PXK-HÓA ĐƠN'!$D:$D,S$1,'PXK-HÓA ĐƠN'!$K:$K,$A21)</f>
        <v>0</v>
      </c>
      <c r="T21" s="41">
        <f>SUMIFS('VIN -MEGA'!$R:$R,'VIN -MEGA'!$D:$D,T$1,'VIN -MEGA'!$K:$K,$A21)+SUMIFS('PXK-HÓA ĐƠN'!$R:$R,'PXK-HÓA ĐƠN'!$D:$D,T$1,'PXK-HÓA ĐƠN'!$K:$K,$A21)</f>
        <v>0</v>
      </c>
      <c r="U21" s="41">
        <f>SUMIFS('VIN -MEGA'!$R:$R,'VIN -MEGA'!$D:$D,U$1,'VIN -MEGA'!$K:$K,$A21)+SUMIFS('PXK-HÓA ĐƠN'!$R:$R,'PXK-HÓA ĐƠN'!$D:$D,U$1,'PXK-HÓA ĐƠN'!$K:$K,$A21)</f>
        <v>0</v>
      </c>
      <c r="V21" s="41">
        <f>SUMIFS('VIN -MEGA'!$R:$R,'VIN -MEGA'!$D:$D,V$1,'VIN -MEGA'!$K:$K,$A21)+SUMIFS('PXK-HÓA ĐƠN'!$R:$R,'PXK-HÓA ĐƠN'!$D:$D,V$1,'PXK-HÓA ĐƠN'!$K:$K,$A21)</f>
        <v>0</v>
      </c>
      <c r="W21" s="41">
        <f>SUMIFS('VIN -MEGA'!$R:$R,'VIN -MEGA'!$D:$D,W$1,'VIN -MEGA'!$K:$K,$A21)+SUMIFS('PXK-HÓA ĐƠN'!$R:$R,'PXK-HÓA ĐƠN'!$D:$D,W$1,'PXK-HÓA ĐƠN'!$K:$K,$A21)</f>
        <v>0</v>
      </c>
      <c r="X21" s="41">
        <f>SUMIFS('VIN -MEGA'!$R:$R,'VIN -MEGA'!$D:$D,X$1,'VIN -MEGA'!$K:$K,$A21)+SUMIFS('PXK-HÓA ĐƠN'!$R:$R,'PXK-HÓA ĐƠN'!$D:$D,X$1,'PXK-HÓA ĐƠN'!$K:$K,$A21)</f>
        <v>0</v>
      </c>
      <c r="Y21" s="41">
        <f>SUMIFS('VIN -MEGA'!$R:$R,'VIN -MEGA'!$D:$D,Y$1,'VIN -MEGA'!$K:$K,$A21)+SUMIFS('PXK-HÓA ĐƠN'!$R:$R,'PXK-HÓA ĐƠN'!$D:$D,Y$1,'PXK-HÓA ĐƠN'!$K:$K,$A21)</f>
        <v>0</v>
      </c>
      <c r="Z21" s="41">
        <f>SUMIFS('VIN -MEGA'!$R:$R,'VIN -MEGA'!$D:$D,Z$1,'VIN -MEGA'!$K:$K,$A21)+SUMIFS('PXK-HÓA ĐƠN'!$R:$R,'PXK-HÓA ĐƠN'!$D:$D,Z$1,'PXK-HÓA ĐƠN'!$K:$K,$A21)</f>
        <v>0</v>
      </c>
      <c r="AA21" s="41">
        <f>SUMIFS('VIN -MEGA'!$R:$R,'VIN -MEGA'!$D:$D,AA$1,'VIN -MEGA'!$K:$K,$A21)+SUMIFS('PXK-HÓA ĐƠN'!$R:$R,'PXK-HÓA ĐƠN'!$D:$D,AA$1,'PXK-HÓA ĐƠN'!$K:$K,$A21)</f>
        <v>0</v>
      </c>
      <c r="AB21" s="41">
        <f>SUMIFS('VIN -MEGA'!$R:$R,'VIN -MEGA'!$D:$D,AB$1,'VIN -MEGA'!$K:$K,$A21)+SUMIFS('PXK-HÓA ĐƠN'!$R:$R,'PXK-HÓA ĐƠN'!$D:$D,AB$1,'PXK-HÓA ĐƠN'!$K:$K,$A21)</f>
        <v>0</v>
      </c>
      <c r="AC21" s="41">
        <f>SUMIFS('VIN -MEGA'!$R:$R,'VIN -MEGA'!$D:$D,AC$1,'VIN -MEGA'!$K:$K,$A21)+SUMIFS('PXK-HÓA ĐƠN'!$R:$R,'PXK-HÓA ĐƠN'!$D:$D,AC$1,'PXK-HÓA ĐƠN'!$K:$K,$A21)</f>
        <v>0</v>
      </c>
      <c r="AD21" s="41">
        <f>SUMIFS('VIN -MEGA'!$R:$R,'VIN -MEGA'!$D:$D,AD$1,'VIN -MEGA'!$K:$K,$A21)+SUMIFS('PXK-HÓA ĐƠN'!$R:$R,'PXK-HÓA ĐƠN'!$D:$D,AD$1,'PXK-HÓA ĐƠN'!$K:$K,$A21)</f>
        <v>0</v>
      </c>
      <c r="AE21" s="41">
        <f>SUMIFS('VIN -MEGA'!$R:$R,'VIN -MEGA'!$D:$D,AE$1,'VIN -MEGA'!$K:$K,$A21)+SUMIFS('PXK-HÓA ĐƠN'!$R:$R,'PXK-HÓA ĐƠN'!$D:$D,AE$1,'PXK-HÓA ĐƠN'!$K:$K,$A21)</f>
        <v>0</v>
      </c>
      <c r="AF21" s="41">
        <f>SUMIFS('VIN -MEGA'!$R:$R,'VIN -MEGA'!$D:$D,AF$1,'VIN -MEGA'!$K:$K,$A21)+SUMIFS('PXK-HÓA ĐƠN'!$R:$R,'PXK-HÓA ĐƠN'!$D:$D,AF$1,'PXK-HÓA ĐƠN'!$K:$K,$A21)</f>
        <v>0</v>
      </c>
      <c r="AG21" s="41">
        <f>SUMIFS('VIN -MEGA'!$R:$R,'VIN -MEGA'!$D:$D,AG$1,'VIN -MEGA'!$K:$K,$A21)+SUMIFS('PXK-HÓA ĐƠN'!$R:$R,'PXK-HÓA ĐƠN'!$D:$D,AG$1,'PXK-HÓA ĐƠN'!$K:$K,$A21)</f>
        <v>0</v>
      </c>
      <c r="AH21" s="41">
        <f>SUMIFS('VIN -MEGA'!$R:$R,'VIN -MEGA'!$D:$D,AH$1,'VIN -MEGA'!$K:$K,$A21)+SUMIFS('PXK-HÓA ĐƠN'!$R:$R,'PXK-HÓA ĐƠN'!$D:$D,AH$1,'PXK-HÓA ĐƠN'!$K:$K,$A21)</f>
        <v>0</v>
      </c>
      <c r="AI21" s="41">
        <f>SUMIFS('VIN -MEGA'!$R:$R,'VIN -MEGA'!$D:$D,AI$1,'VIN -MEGA'!$K:$K,$A21)+SUMIFS('PXK-HÓA ĐƠN'!$R:$R,'PXK-HÓA ĐƠN'!$D:$D,AI$1,'PXK-HÓA ĐƠN'!$K:$K,$A21)</f>
        <v>0</v>
      </c>
      <c r="AJ21" s="41">
        <f>SUMIFS('VIN -MEGA'!$R:$R,'VIN -MEGA'!$D:$D,AJ$1,'VIN -MEGA'!$K:$K,$A21)+SUMIFS('PXK-HÓA ĐƠN'!$R:$R,'PXK-HÓA ĐƠN'!$D:$D,AJ$1,'PXK-HÓA ĐƠN'!$K:$K,$A21)</f>
        <v>0</v>
      </c>
      <c r="AK21" s="41">
        <f>SUMIFS('VIN -MEGA'!$R:$R,'VIN -MEGA'!$D:$D,AK$1,'VIN -MEGA'!$K:$K,$A21)+SUMIFS('PXK-HÓA ĐƠN'!$R:$R,'PXK-HÓA ĐƠN'!$D:$D,AK$1,'PXK-HÓA ĐƠN'!$K:$K,$A21)</f>
        <v>0</v>
      </c>
    </row>
    <row r="22" spans="1:37" ht="18.75" hidden="1" customHeight="1" x14ac:dyDescent="0.25">
      <c r="A22" s="23" t="s">
        <v>1703</v>
      </c>
      <c r="B22" s="22" t="s">
        <v>1704</v>
      </c>
      <c r="C22" s="24" t="s">
        <v>1762</v>
      </c>
      <c r="D22" t="str">
        <f t="shared" si="1"/>
        <v>Không kinh doanh</v>
      </c>
      <c r="E22" s="43">
        <f t="shared" si="2"/>
        <v>0</v>
      </c>
      <c r="F22" s="43"/>
      <c r="G22" s="41"/>
      <c r="H22" s="41"/>
      <c r="I22" s="41">
        <f>SUMIFS('VIN -MEGA'!$R:$R,'VIN -MEGA'!$D:$D,I$1,'VIN -MEGA'!$K:$K,$A22)+SUMIFS('PXK-HÓA ĐƠN'!$R:$R,'PXK-HÓA ĐƠN'!$D:$D,I$1,'PXK-HÓA ĐƠN'!$K:$K,$A22)</f>
        <v>0</v>
      </c>
      <c r="J22" s="41">
        <f>SUMIFS('VIN -MEGA'!$R:$R,'VIN -MEGA'!$D:$D,J$1,'VIN -MEGA'!$K:$K,$A22)+SUMIFS('PXK-HÓA ĐƠN'!$R:$R,'PXK-HÓA ĐƠN'!$D:$D,J$1,'PXK-HÓA ĐƠN'!$K:$K,$A22)</f>
        <v>0</v>
      </c>
      <c r="K22" s="41">
        <f>SUMIFS('VIN -MEGA'!$R:$R,'VIN -MEGA'!$D:$D,K$1,'VIN -MEGA'!$K:$K,$A22)+SUMIFS('PXK-HÓA ĐƠN'!$R:$R,'PXK-HÓA ĐƠN'!$D:$D,K$1,'PXK-HÓA ĐƠN'!$K:$K,$A22)</f>
        <v>0</v>
      </c>
      <c r="L22" s="41">
        <f>SUMIFS('VIN -MEGA'!$R:$R,'VIN -MEGA'!$D:$D,L$1,'VIN -MEGA'!$K:$K,$A22)+SUMIFS('PXK-HÓA ĐƠN'!$R:$R,'PXK-HÓA ĐƠN'!$D:$D,L$1,'PXK-HÓA ĐƠN'!$K:$K,$A22)</f>
        <v>0</v>
      </c>
      <c r="M22" s="41">
        <f>SUMIFS('VIN -MEGA'!$R:$R,'VIN -MEGA'!$D:$D,M$1,'VIN -MEGA'!$K:$K,$A22)+SUMIFS('PXK-HÓA ĐƠN'!$R:$R,'PXK-HÓA ĐƠN'!$D:$D,M$1,'PXK-HÓA ĐƠN'!$K:$K,$A22)</f>
        <v>0</v>
      </c>
      <c r="N22" s="41">
        <f>SUMIFS('VIN -MEGA'!$R:$R,'VIN -MEGA'!$D:$D,N$1,'VIN -MEGA'!$K:$K,$A22)+SUMIFS('PXK-HÓA ĐƠN'!$R:$R,'PXK-HÓA ĐƠN'!$D:$D,N$1,'PXK-HÓA ĐƠN'!$K:$K,$A22)</f>
        <v>0</v>
      </c>
      <c r="O22" s="41">
        <f>SUMIFS('VIN -MEGA'!$R:$R,'VIN -MEGA'!$D:$D,O$1,'VIN -MEGA'!$K:$K,$A22)+SUMIFS('PXK-HÓA ĐƠN'!$R:$R,'PXK-HÓA ĐƠN'!$D:$D,O$1,'PXK-HÓA ĐƠN'!$K:$K,$A22)</f>
        <v>0</v>
      </c>
      <c r="P22" s="41">
        <f>SUMIFS('VIN -MEGA'!$R:$R,'VIN -MEGA'!$D:$D,P$1,'VIN -MEGA'!$K:$K,$A22)+SUMIFS('PXK-HÓA ĐƠN'!$R:$R,'PXK-HÓA ĐƠN'!$D:$D,P$1,'PXK-HÓA ĐƠN'!$K:$K,$A22)</f>
        <v>0</v>
      </c>
      <c r="Q22" s="41">
        <f>SUMIFS('VIN -MEGA'!$R:$R,'VIN -MEGA'!$D:$D,Q$1,'VIN -MEGA'!$K:$K,$A22)+SUMIFS('PXK-HÓA ĐƠN'!$R:$R,'PXK-HÓA ĐƠN'!$D:$D,Q$1,'PXK-HÓA ĐƠN'!$K:$K,$A22)</f>
        <v>0</v>
      </c>
      <c r="R22" s="41">
        <f>SUMIFS('VIN -MEGA'!$R:$R,'VIN -MEGA'!$D:$D,R$1,'VIN -MEGA'!$K:$K,$A22)+SUMIFS('PXK-HÓA ĐƠN'!$R:$R,'PXK-HÓA ĐƠN'!$D:$D,R$1,'PXK-HÓA ĐƠN'!$K:$K,$A22)</f>
        <v>0</v>
      </c>
      <c r="S22" s="41">
        <f>SUMIFS('VIN -MEGA'!$R:$R,'VIN -MEGA'!$D:$D,S$1,'VIN -MEGA'!$K:$K,$A22)+SUMIFS('PXK-HÓA ĐƠN'!$R:$R,'PXK-HÓA ĐƠN'!$D:$D,S$1,'PXK-HÓA ĐƠN'!$K:$K,$A22)</f>
        <v>0</v>
      </c>
      <c r="T22" s="41">
        <f>SUMIFS('VIN -MEGA'!$R:$R,'VIN -MEGA'!$D:$D,T$1,'VIN -MEGA'!$K:$K,$A22)+SUMIFS('PXK-HÓA ĐƠN'!$R:$R,'PXK-HÓA ĐƠN'!$D:$D,T$1,'PXK-HÓA ĐƠN'!$K:$K,$A22)</f>
        <v>0</v>
      </c>
      <c r="U22" s="41">
        <f>SUMIFS('VIN -MEGA'!$R:$R,'VIN -MEGA'!$D:$D,U$1,'VIN -MEGA'!$K:$K,$A22)+SUMIFS('PXK-HÓA ĐƠN'!$R:$R,'PXK-HÓA ĐƠN'!$D:$D,U$1,'PXK-HÓA ĐƠN'!$K:$K,$A22)</f>
        <v>0</v>
      </c>
      <c r="V22" s="41">
        <f>SUMIFS('VIN -MEGA'!$R:$R,'VIN -MEGA'!$D:$D,V$1,'VIN -MEGA'!$K:$K,$A22)+SUMIFS('PXK-HÓA ĐƠN'!$R:$R,'PXK-HÓA ĐƠN'!$D:$D,V$1,'PXK-HÓA ĐƠN'!$K:$K,$A22)</f>
        <v>0</v>
      </c>
      <c r="W22" s="41">
        <f>SUMIFS('VIN -MEGA'!$R:$R,'VIN -MEGA'!$D:$D,W$1,'VIN -MEGA'!$K:$K,$A22)+SUMIFS('PXK-HÓA ĐƠN'!$R:$R,'PXK-HÓA ĐƠN'!$D:$D,W$1,'PXK-HÓA ĐƠN'!$K:$K,$A22)</f>
        <v>0</v>
      </c>
      <c r="X22" s="41">
        <f>SUMIFS('VIN -MEGA'!$R:$R,'VIN -MEGA'!$D:$D,X$1,'VIN -MEGA'!$K:$K,$A22)+SUMIFS('PXK-HÓA ĐƠN'!$R:$R,'PXK-HÓA ĐƠN'!$D:$D,X$1,'PXK-HÓA ĐƠN'!$K:$K,$A22)</f>
        <v>0</v>
      </c>
      <c r="Y22" s="41">
        <f>SUMIFS('VIN -MEGA'!$R:$R,'VIN -MEGA'!$D:$D,Y$1,'VIN -MEGA'!$K:$K,$A22)+SUMIFS('PXK-HÓA ĐƠN'!$R:$R,'PXK-HÓA ĐƠN'!$D:$D,Y$1,'PXK-HÓA ĐƠN'!$K:$K,$A22)</f>
        <v>0</v>
      </c>
      <c r="Z22" s="41">
        <f>SUMIFS('VIN -MEGA'!$R:$R,'VIN -MEGA'!$D:$D,Z$1,'VIN -MEGA'!$K:$K,$A22)+SUMIFS('PXK-HÓA ĐƠN'!$R:$R,'PXK-HÓA ĐƠN'!$D:$D,Z$1,'PXK-HÓA ĐƠN'!$K:$K,$A22)</f>
        <v>0</v>
      </c>
      <c r="AA22" s="41">
        <f>SUMIFS('VIN -MEGA'!$R:$R,'VIN -MEGA'!$D:$D,AA$1,'VIN -MEGA'!$K:$K,$A22)+SUMIFS('PXK-HÓA ĐƠN'!$R:$R,'PXK-HÓA ĐƠN'!$D:$D,AA$1,'PXK-HÓA ĐƠN'!$K:$K,$A22)</f>
        <v>0</v>
      </c>
      <c r="AB22" s="41">
        <f>SUMIFS('VIN -MEGA'!$R:$R,'VIN -MEGA'!$D:$D,AB$1,'VIN -MEGA'!$K:$K,$A22)+SUMIFS('PXK-HÓA ĐƠN'!$R:$R,'PXK-HÓA ĐƠN'!$D:$D,AB$1,'PXK-HÓA ĐƠN'!$K:$K,$A22)</f>
        <v>0</v>
      </c>
      <c r="AC22" s="41">
        <f>SUMIFS('VIN -MEGA'!$R:$R,'VIN -MEGA'!$D:$D,AC$1,'VIN -MEGA'!$K:$K,$A22)+SUMIFS('PXK-HÓA ĐƠN'!$R:$R,'PXK-HÓA ĐƠN'!$D:$D,AC$1,'PXK-HÓA ĐƠN'!$K:$K,$A22)</f>
        <v>0</v>
      </c>
      <c r="AD22" s="41">
        <f>SUMIFS('VIN -MEGA'!$R:$R,'VIN -MEGA'!$D:$D,AD$1,'VIN -MEGA'!$K:$K,$A22)+SUMIFS('PXK-HÓA ĐƠN'!$R:$R,'PXK-HÓA ĐƠN'!$D:$D,AD$1,'PXK-HÓA ĐƠN'!$K:$K,$A22)</f>
        <v>0</v>
      </c>
      <c r="AE22" s="41">
        <f>SUMIFS('VIN -MEGA'!$R:$R,'VIN -MEGA'!$D:$D,AE$1,'VIN -MEGA'!$K:$K,$A22)+SUMIFS('PXK-HÓA ĐƠN'!$R:$R,'PXK-HÓA ĐƠN'!$D:$D,AE$1,'PXK-HÓA ĐƠN'!$K:$K,$A22)</f>
        <v>0</v>
      </c>
      <c r="AF22" s="41">
        <f>SUMIFS('VIN -MEGA'!$R:$R,'VIN -MEGA'!$D:$D,AF$1,'VIN -MEGA'!$K:$K,$A22)+SUMIFS('PXK-HÓA ĐƠN'!$R:$R,'PXK-HÓA ĐƠN'!$D:$D,AF$1,'PXK-HÓA ĐƠN'!$K:$K,$A22)</f>
        <v>0</v>
      </c>
      <c r="AG22" s="41">
        <f>SUMIFS('VIN -MEGA'!$R:$R,'VIN -MEGA'!$D:$D,AG$1,'VIN -MEGA'!$K:$K,$A22)+SUMIFS('PXK-HÓA ĐƠN'!$R:$R,'PXK-HÓA ĐƠN'!$D:$D,AG$1,'PXK-HÓA ĐƠN'!$K:$K,$A22)</f>
        <v>0</v>
      </c>
      <c r="AH22" s="41">
        <f>SUMIFS('VIN -MEGA'!$R:$R,'VIN -MEGA'!$D:$D,AH$1,'VIN -MEGA'!$K:$K,$A22)+SUMIFS('PXK-HÓA ĐƠN'!$R:$R,'PXK-HÓA ĐƠN'!$D:$D,AH$1,'PXK-HÓA ĐƠN'!$K:$K,$A22)</f>
        <v>0</v>
      </c>
      <c r="AI22" s="41">
        <f>SUMIFS('VIN -MEGA'!$R:$R,'VIN -MEGA'!$D:$D,AI$1,'VIN -MEGA'!$K:$K,$A22)+SUMIFS('PXK-HÓA ĐƠN'!$R:$R,'PXK-HÓA ĐƠN'!$D:$D,AI$1,'PXK-HÓA ĐƠN'!$K:$K,$A22)</f>
        <v>0</v>
      </c>
      <c r="AJ22" s="41">
        <f>SUMIFS('VIN -MEGA'!$R:$R,'VIN -MEGA'!$D:$D,AJ$1,'VIN -MEGA'!$K:$K,$A22)+SUMIFS('PXK-HÓA ĐƠN'!$R:$R,'PXK-HÓA ĐƠN'!$D:$D,AJ$1,'PXK-HÓA ĐƠN'!$K:$K,$A22)</f>
        <v>0</v>
      </c>
      <c r="AK22" s="41">
        <f>SUMIFS('VIN -MEGA'!$R:$R,'VIN -MEGA'!$D:$D,AK$1,'VIN -MEGA'!$K:$K,$A22)+SUMIFS('PXK-HÓA ĐƠN'!$R:$R,'PXK-HÓA ĐƠN'!$D:$D,AK$1,'PXK-HÓA ĐƠN'!$K:$K,$A22)</f>
        <v>0</v>
      </c>
    </row>
    <row r="23" spans="1:37" ht="18.75" hidden="1" customHeight="1" x14ac:dyDescent="0.25">
      <c r="A23" s="23" t="s">
        <v>1705</v>
      </c>
      <c r="B23" s="22" t="s">
        <v>1706</v>
      </c>
      <c r="C23" s="24" t="s">
        <v>29</v>
      </c>
      <c r="D23" t="str">
        <f t="shared" si="1"/>
        <v>Không kinh doanh</v>
      </c>
      <c r="E23" s="43">
        <f t="shared" si="2"/>
        <v>0</v>
      </c>
      <c r="F23" s="43"/>
      <c r="G23" s="41"/>
      <c r="H23" s="41"/>
      <c r="I23" s="41">
        <f>SUMIFS('VIN -MEGA'!$R:$R,'VIN -MEGA'!$D:$D,I$1,'VIN -MEGA'!$K:$K,$A23)+SUMIFS('PXK-HÓA ĐƠN'!$R:$R,'PXK-HÓA ĐƠN'!$D:$D,I$1,'PXK-HÓA ĐƠN'!$K:$K,$A23)</f>
        <v>0</v>
      </c>
      <c r="J23" s="41">
        <f>SUMIFS('VIN -MEGA'!$R:$R,'VIN -MEGA'!$D:$D,J$1,'VIN -MEGA'!$K:$K,$A23)+SUMIFS('PXK-HÓA ĐƠN'!$R:$R,'PXK-HÓA ĐƠN'!$D:$D,J$1,'PXK-HÓA ĐƠN'!$K:$K,$A23)</f>
        <v>0</v>
      </c>
      <c r="K23" s="41">
        <f>SUMIFS('VIN -MEGA'!$R:$R,'VIN -MEGA'!$D:$D,K$1,'VIN -MEGA'!$K:$K,$A23)+SUMIFS('PXK-HÓA ĐƠN'!$R:$R,'PXK-HÓA ĐƠN'!$D:$D,K$1,'PXK-HÓA ĐƠN'!$K:$K,$A23)</f>
        <v>0</v>
      </c>
      <c r="L23" s="41">
        <f>SUMIFS('VIN -MEGA'!$R:$R,'VIN -MEGA'!$D:$D,L$1,'VIN -MEGA'!$K:$K,$A23)+SUMIFS('PXK-HÓA ĐƠN'!$R:$R,'PXK-HÓA ĐƠN'!$D:$D,L$1,'PXK-HÓA ĐƠN'!$K:$K,$A23)</f>
        <v>0</v>
      </c>
      <c r="M23" s="41">
        <f>SUMIFS('VIN -MEGA'!$R:$R,'VIN -MEGA'!$D:$D,M$1,'VIN -MEGA'!$K:$K,$A23)+SUMIFS('PXK-HÓA ĐƠN'!$R:$R,'PXK-HÓA ĐƠN'!$D:$D,M$1,'PXK-HÓA ĐƠN'!$K:$K,$A23)</f>
        <v>0</v>
      </c>
      <c r="N23" s="41">
        <f>SUMIFS('VIN -MEGA'!$R:$R,'VIN -MEGA'!$D:$D,N$1,'VIN -MEGA'!$K:$K,$A23)+SUMIFS('PXK-HÓA ĐƠN'!$R:$R,'PXK-HÓA ĐƠN'!$D:$D,N$1,'PXK-HÓA ĐƠN'!$K:$K,$A23)</f>
        <v>0</v>
      </c>
      <c r="O23" s="41">
        <f>SUMIFS('VIN -MEGA'!$R:$R,'VIN -MEGA'!$D:$D,O$1,'VIN -MEGA'!$K:$K,$A23)+SUMIFS('PXK-HÓA ĐƠN'!$R:$R,'PXK-HÓA ĐƠN'!$D:$D,O$1,'PXK-HÓA ĐƠN'!$K:$K,$A23)</f>
        <v>0</v>
      </c>
      <c r="P23" s="41">
        <f>SUMIFS('VIN -MEGA'!$R:$R,'VIN -MEGA'!$D:$D,P$1,'VIN -MEGA'!$K:$K,$A23)+SUMIFS('PXK-HÓA ĐƠN'!$R:$R,'PXK-HÓA ĐƠN'!$D:$D,P$1,'PXK-HÓA ĐƠN'!$K:$K,$A23)</f>
        <v>0</v>
      </c>
      <c r="Q23" s="41">
        <f>SUMIFS('VIN -MEGA'!$R:$R,'VIN -MEGA'!$D:$D,Q$1,'VIN -MEGA'!$K:$K,$A23)+SUMIFS('PXK-HÓA ĐƠN'!$R:$R,'PXK-HÓA ĐƠN'!$D:$D,Q$1,'PXK-HÓA ĐƠN'!$K:$K,$A23)</f>
        <v>0</v>
      </c>
      <c r="R23" s="41">
        <f>SUMIFS('VIN -MEGA'!$R:$R,'VIN -MEGA'!$D:$D,R$1,'VIN -MEGA'!$K:$K,$A23)+SUMIFS('PXK-HÓA ĐƠN'!$R:$R,'PXK-HÓA ĐƠN'!$D:$D,R$1,'PXK-HÓA ĐƠN'!$K:$K,$A23)</f>
        <v>0</v>
      </c>
      <c r="S23" s="41">
        <f>SUMIFS('VIN -MEGA'!$R:$R,'VIN -MEGA'!$D:$D,S$1,'VIN -MEGA'!$K:$K,$A23)+SUMIFS('PXK-HÓA ĐƠN'!$R:$R,'PXK-HÓA ĐƠN'!$D:$D,S$1,'PXK-HÓA ĐƠN'!$K:$K,$A23)</f>
        <v>0</v>
      </c>
      <c r="T23" s="41">
        <f>SUMIFS('VIN -MEGA'!$R:$R,'VIN -MEGA'!$D:$D,T$1,'VIN -MEGA'!$K:$K,$A23)+SUMIFS('PXK-HÓA ĐƠN'!$R:$R,'PXK-HÓA ĐƠN'!$D:$D,T$1,'PXK-HÓA ĐƠN'!$K:$K,$A23)</f>
        <v>0</v>
      </c>
      <c r="U23" s="41">
        <f>SUMIFS('VIN -MEGA'!$R:$R,'VIN -MEGA'!$D:$D,U$1,'VIN -MEGA'!$K:$K,$A23)+SUMIFS('PXK-HÓA ĐƠN'!$R:$R,'PXK-HÓA ĐƠN'!$D:$D,U$1,'PXK-HÓA ĐƠN'!$K:$K,$A23)</f>
        <v>0</v>
      </c>
      <c r="V23" s="41">
        <f>SUMIFS('VIN -MEGA'!$R:$R,'VIN -MEGA'!$D:$D,V$1,'VIN -MEGA'!$K:$K,$A23)+SUMIFS('PXK-HÓA ĐƠN'!$R:$R,'PXK-HÓA ĐƠN'!$D:$D,V$1,'PXK-HÓA ĐƠN'!$K:$K,$A23)</f>
        <v>0</v>
      </c>
      <c r="W23" s="41">
        <f>SUMIFS('VIN -MEGA'!$R:$R,'VIN -MEGA'!$D:$D,W$1,'VIN -MEGA'!$K:$K,$A23)+SUMIFS('PXK-HÓA ĐƠN'!$R:$R,'PXK-HÓA ĐƠN'!$D:$D,W$1,'PXK-HÓA ĐƠN'!$K:$K,$A23)</f>
        <v>0</v>
      </c>
      <c r="X23" s="41">
        <f>SUMIFS('VIN -MEGA'!$R:$R,'VIN -MEGA'!$D:$D,X$1,'VIN -MEGA'!$K:$K,$A23)+SUMIFS('PXK-HÓA ĐƠN'!$R:$R,'PXK-HÓA ĐƠN'!$D:$D,X$1,'PXK-HÓA ĐƠN'!$K:$K,$A23)</f>
        <v>0</v>
      </c>
      <c r="Y23" s="41">
        <f>SUMIFS('VIN -MEGA'!$R:$R,'VIN -MEGA'!$D:$D,Y$1,'VIN -MEGA'!$K:$K,$A23)+SUMIFS('PXK-HÓA ĐƠN'!$R:$R,'PXK-HÓA ĐƠN'!$D:$D,Y$1,'PXK-HÓA ĐƠN'!$K:$K,$A23)</f>
        <v>0</v>
      </c>
      <c r="Z23" s="41">
        <f>SUMIFS('VIN -MEGA'!$R:$R,'VIN -MEGA'!$D:$D,Z$1,'VIN -MEGA'!$K:$K,$A23)+SUMIFS('PXK-HÓA ĐƠN'!$R:$R,'PXK-HÓA ĐƠN'!$D:$D,Z$1,'PXK-HÓA ĐƠN'!$K:$K,$A23)</f>
        <v>0</v>
      </c>
      <c r="AA23" s="41">
        <f>SUMIFS('VIN -MEGA'!$R:$R,'VIN -MEGA'!$D:$D,AA$1,'VIN -MEGA'!$K:$K,$A23)+SUMIFS('PXK-HÓA ĐƠN'!$R:$R,'PXK-HÓA ĐƠN'!$D:$D,AA$1,'PXK-HÓA ĐƠN'!$K:$K,$A23)</f>
        <v>0</v>
      </c>
      <c r="AB23" s="41">
        <f>SUMIFS('VIN -MEGA'!$R:$R,'VIN -MEGA'!$D:$D,AB$1,'VIN -MEGA'!$K:$K,$A23)+SUMIFS('PXK-HÓA ĐƠN'!$R:$R,'PXK-HÓA ĐƠN'!$D:$D,AB$1,'PXK-HÓA ĐƠN'!$K:$K,$A23)</f>
        <v>0</v>
      </c>
      <c r="AC23" s="41">
        <f>SUMIFS('VIN -MEGA'!$R:$R,'VIN -MEGA'!$D:$D,AC$1,'VIN -MEGA'!$K:$K,$A23)+SUMIFS('PXK-HÓA ĐƠN'!$R:$R,'PXK-HÓA ĐƠN'!$D:$D,AC$1,'PXK-HÓA ĐƠN'!$K:$K,$A23)</f>
        <v>0</v>
      </c>
      <c r="AD23" s="41">
        <f>SUMIFS('VIN -MEGA'!$R:$R,'VIN -MEGA'!$D:$D,AD$1,'VIN -MEGA'!$K:$K,$A23)+SUMIFS('PXK-HÓA ĐƠN'!$R:$R,'PXK-HÓA ĐƠN'!$D:$D,AD$1,'PXK-HÓA ĐƠN'!$K:$K,$A23)</f>
        <v>0</v>
      </c>
      <c r="AE23" s="41">
        <f>SUMIFS('VIN -MEGA'!$R:$R,'VIN -MEGA'!$D:$D,AE$1,'VIN -MEGA'!$K:$K,$A23)+SUMIFS('PXK-HÓA ĐƠN'!$R:$R,'PXK-HÓA ĐƠN'!$D:$D,AE$1,'PXK-HÓA ĐƠN'!$K:$K,$A23)</f>
        <v>0</v>
      </c>
      <c r="AF23" s="41">
        <f>SUMIFS('VIN -MEGA'!$R:$R,'VIN -MEGA'!$D:$D,AF$1,'VIN -MEGA'!$K:$K,$A23)+SUMIFS('PXK-HÓA ĐƠN'!$R:$R,'PXK-HÓA ĐƠN'!$D:$D,AF$1,'PXK-HÓA ĐƠN'!$K:$K,$A23)</f>
        <v>0</v>
      </c>
      <c r="AG23" s="41">
        <f>SUMIFS('VIN -MEGA'!$R:$R,'VIN -MEGA'!$D:$D,AG$1,'VIN -MEGA'!$K:$K,$A23)+SUMIFS('PXK-HÓA ĐƠN'!$R:$R,'PXK-HÓA ĐƠN'!$D:$D,AG$1,'PXK-HÓA ĐƠN'!$K:$K,$A23)</f>
        <v>0</v>
      </c>
      <c r="AH23" s="41">
        <f>SUMIFS('VIN -MEGA'!$R:$R,'VIN -MEGA'!$D:$D,AH$1,'VIN -MEGA'!$K:$K,$A23)+SUMIFS('PXK-HÓA ĐƠN'!$R:$R,'PXK-HÓA ĐƠN'!$D:$D,AH$1,'PXK-HÓA ĐƠN'!$K:$K,$A23)</f>
        <v>0</v>
      </c>
      <c r="AI23" s="41">
        <f>SUMIFS('VIN -MEGA'!$R:$R,'VIN -MEGA'!$D:$D,AI$1,'VIN -MEGA'!$K:$K,$A23)+SUMIFS('PXK-HÓA ĐƠN'!$R:$R,'PXK-HÓA ĐƠN'!$D:$D,AI$1,'PXK-HÓA ĐƠN'!$K:$K,$A23)</f>
        <v>0</v>
      </c>
      <c r="AJ23" s="41">
        <f>SUMIFS('VIN -MEGA'!$R:$R,'VIN -MEGA'!$D:$D,AJ$1,'VIN -MEGA'!$K:$K,$A23)+SUMIFS('PXK-HÓA ĐƠN'!$R:$R,'PXK-HÓA ĐƠN'!$D:$D,AJ$1,'PXK-HÓA ĐƠN'!$K:$K,$A23)</f>
        <v>0</v>
      </c>
      <c r="AK23" s="41">
        <f>SUMIFS('VIN -MEGA'!$R:$R,'VIN -MEGA'!$D:$D,AK$1,'VIN -MEGA'!$K:$K,$A23)+SUMIFS('PXK-HÓA ĐƠN'!$R:$R,'PXK-HÓA ĐƠN'!$D:$D,AK$1,'PXK-HÓA ĐƠN'!$K:$K,$A23)</f>
        <v>0</v>
      </c>
    </row>
    <row r="24" spans="1:37" ht="18.75" hidden="1" customHeight="1" x14ac:dyDescent="0.25">
      <c r="A24" s="23" t="s">
        <v>1707</v>
      </c>
      <c r="B24" s="22" t="s">
        <v>1708</v>
      </c>
      <c r="C24" s="24" t="s">
        <v>1761</v>
      </c>
      <c r="D24" t="str">
        <f t="shared" si="1"/>
        <v>Không kinh doanh</v>
      </c>
      <c r="E24" s="43">
        <f t="shared" si="2"/>
        <v>0</v>
      </c>
      <c r="F24" s="43"/>
      <c r="G24" s="41"/>
      <c r="H24" s="41"/>
      <c r="I24" s="41">
        <f>SUMIFS('VIN -MEGA'!$R:$R,'VIN -MEGA'!$D:$D,I$1,'VIN -MEGA'!$K:$K,$A24)+SUMIFS('PXK-HÓA ĐƠN'!$R:$R,'PXK-HÓA ĐƠN'!$D:$D,I$1,'PXK-HÓA ĐƠN'!$K:$K,$A24)</f>
        <v>0</v>
      </c>
      <c r="J24" s="41">
        <f>SUMIFS('VIN -MEGA'!$R:$R,'VIN -MEGA'!$D:$D,J$1,'VIN -MEGA'!$K:$K,$A24)+SUMIFS('PXK-HÓA ĐƠN'!$R:$R,'PXK-HÓA ĐƠN'!$D:$D,J$1,'PXK-HÓA ĐƠN'!$K:$K,$A24)</f>
        <v>0</v>
      </c>
      <c r="K24" s="41">
        <f>SUMIFS('VIN -MEGA'!$R:$R,'VIN -MEGA'!$D:$D,K$1,'VIN -MEGA'!$K:$K,$A24)+SUMIFS('PXK-HÓA ĐƠN'!$R:$R,'PXK-HÓA ĐƠN'!$D:$D,K$1,'PXK-HÓA ĐƠN'!$K:$K,$A24)</f>
        <v>0</v>
      </c>
      <c r="L24" s="41">
        <f>SUMIFS('VIN -MEGA'!$R:$R,'VIN -MEGA'!$D:$D,L$1,'VIN -MEGA'!$K:$K,$A24)+SUMIFS('PXK-HÓA ĐƠN'!$R:$R,'PXK-HÓA ĐƠN'!$D:$D,L$1,'PXK-HÓA ĐƠN'!$K:$K,$A24)</f>
        <v>0</v>
      </c>
      <c r="M24" s="41">
        <f>SUMIFS('VIN -MEGA'!$R:$R,'VIN -MEGA'!$D:$D,M$1,'VIN -MEGA'!$K:$K,$A24)+SUMIFS('PXK-HÓA ĐƠN'!$R:$R,'PXK-HÓA ĐƠN'!$D:$D,M$1,'PXK-HÓA ĐƠN'!$K:$K,$A24)</f>
        <v>0</v>
      </c>
      <c r="N24" s="41">
        <f>SUMIFS('VIN -MEGA'!$R:$R,'VIN -MEGA'!$D:$D,N$1,'VIN -MEGA'!$K:$K,$A24)+SUMIFS('PXK-HÓA ĐƠN'!$R:$R,'PXK-HÓA ĐƠN'!$D:$D,N$1,'PXK-HÓA ĐƠN'!$K:$K,$A24)</f>
        <v>0</v>
      </c>
      <c r="O24" s="41">
        <f>SUMIFS('VIN -MEGA'!$R:$R,'VIN -MEGA'!$D:$D,O$1,'VIN -MEGA'!$K:$K,$A24)+SUMIFS('PXK-HÓA ĐƠN'!$R:$R,'PXK-HÓA ĐƠN'!$D:$D,O$1,'PXK-HÓA ĐƠN'!$K:$K,$A24)</f>
        <v>0</v>
      </c>
      <c r="P24" s="41">
        <f>SUMIFS('VIN -MEGA'!$R:$R,'VIN -MEGA'!$D:$D,P$1,'VIN -MEGA'!$K:$K,$A24)+SUMIFS('PXK-HÓA ĐƠN'!$R:$R,'PXK-HÓA ĐƠN'!$D:$D,P$1,'PXK-HÓA ĐƠN'!$K:$K,$A24)</f>
        <v>0</v>
      </c>
      <c r="Q24" s="41">
        <f>SUMIFS('VIN -MEGA'!$R:$R,'VIN -MEGA'!$D:$D,Q$1,'VIN -MEGA'!$K:$K,$A24)+SUMIFS('PXK-HÓA ĐƠN'!$R:$R,'PXK-HÓA ĐƠN'!$D:$D,Q$1,'PXK-HÓA ĐƠN'!$K:$K,$A24)</f>
        <v>0</v>
      </c>
      <c r="R24" s="41">
        <f>SUMIFS('VIN -MEGA'!$R:$R,'VIN -MEGA'!$D:$D,R$1,'VIN -MEGA'!$K:$K,$A24)+SUMIFS('PXK-HÓA ĐƠN'!$R:$R,'PXK-HÓA ĐƠN'!$D:$D,R$1,'PXK-HÓA ĐƠN'!$K:$K,$A24)</f>
        <v>0</v>
      </c>
      <c r="S24" s="41">
        <f>SUMIFS('VIN -MEGA'!$R:$R,'VIN -MEGA'!$D:$D,S$1,'VIN -MEGA'!$K:$K,$A24)+SUMIFS('PXK-HÓA ĐƠN'!$R:$R,'PXK-HÓA ĐƠN'!$D:$D,S$1,'PXK-HÓA ĐƠN'!$K:$K,$A24)</f>
        <v>0</v>
      </c>
      <c r="T24" s="41">
        <f>SUMIFS('VIN -MEGA'!$R:$R,'VIN -MEGA'!$D:$D,T$1,'VIN -MEGA'!$K:$K,$A24)+SUMIFS('PXK-HÓA ĐƠN'!$R:$R,'PXK-HÓA ĐƠN'!$D:$D,T$1,'PXK-HÓA ĐƠN'!$K:$K,$A24)</f>
        <v>0</v>
      </c>
      <c r="U24" s="41">
        <f>SUMIFS('VIN -MEGA'!$R:$R,'VIN -MEGA'!$D:$D,U$1,'VIN -MEGA'!$K:$K,$A24)+SUMIFS('PXK-HÓA ĐƠN'!$R:$R,'PXK-HÓA ĐƠN'!$D:$D,U$1,'PXK-HÓA ĐƠN'!$K:$K,$A24)</f>
        <v>0</v>
      </c>
      <c r="V24" s="41">
        <f>SUMIFS('VIN -MEGA'!$R:$R,'VIN -MEGA'!$D:$D,V$1,'VIN -MEGA'!$K:$K,$A24)+SUMIFS('PXK-HÓA ĐƠN'!$R:$R,'PXK-HÓA ĐƠN'!$D:$D,V$1,'PXK-HÓA ĐƠN'!$K:$K,$A24)</f>
        <v>0</v>
      </c>
      <c r="W24" s="41">
        <f>SUMIFS('VIN -MEGA'!$R:$R,'VIN -MEGA'!$D:$D,W$1,'VIN -MEGA'!$K:$K,$A24)+SUMIFS('PXK-HÓA ĐƠN'!$R:$R,'PXK-HÓA ĐƠN'!$D:$D,W$1,'PXK-HÓA ĐƠN'!$K:$K,$A24)</f>
        <v>0</v>
      </c>
      <c r="X24" s="41">
        <f>SUMIFS('VIN -MEGA'!$R:$R,'VIN -MEGA'!$D:$D,X$1,'VIN -MEGA'!$K:$K,$A24)+SUMIFS('PXK-HÓA ĐƠN'!$R:$R,'PXK-HÓA ĐƠN'!$D:$D,X$1,'PXK-HÓA ĐƠN'!$K:$K,$A24)</f>
        <v>0</v>
      </c>
      <c r="Y24" s="41">
        <f>SUMIFS('VIN -MEGA'!$R:$R,'VIN -MEGA'!$D:$D,Y$1,'VIN -MEGA'!$K:$K,$A24)+SUMIFS('PXK-HÓA ĐƠN'!$R:$R,'PXK-HÓA ĐƠN'!$D:$D,Y$1,'PXK-HÓA ĐƠN'!$K:$K,$A24)</f>
        <v>0</v>
      </c>
      <c r="Z24" s="41">
        <f>SUMIFS('VIN -MEGA'!$R:$R,'VIN -MEGA'!$D:$D,Z$1,'VIN -MEGA'!$K:$K,$A24)+SUMIFS('PXK-HÓA ĐƠN'!$R:$R,'PXK-HÓA ĐƠN'!$D:$D,Z$1,'PXK-HÓA ĐƠN'!$K:$K,$A24)</f>
        <v>0</v>
      </c>
      <c r="AA24" s="41">
        <f>SUMIFS('VIN -MEGA'!$R:$R,'VIN -MEGA'!$D:$D,AA$1,'VIN -MEGA'!$K:$K,$A24)+SUMIFS('PXK-HÓA ĐƠN'!$R:$R,'PXK-HÓA ĐƠN'!$D:$D,AA$1,'PXK-HÓA ĐƠN'!$K:$K,$A24)</f>
        <v>0</v>
      </c>
      <c r="AB24" s="41">
        <f>SUMIFS('VIN -MEGA'!$R:$R,'VIN -MEGA'!$D:$D,AB$1,'VIN -MEGA'!$K:$K,$A24)+SUMIFS('PXK-HÓA ĐƠN'!$R:$R,'PXK-HÓA ĐƠN'!$D:$D,AB$1,'PXK-HÓA ĐƠN'!$K:$K,$A24)</f>
        <v>0</v>
      </c>
      <c r="AC24" s="41">
        <f>SUMIFS('VIN -MEGA'!$R:$R,'VIN -MEGA'!$D:$D,AC$1,'VIN -MEGA'!$K:$K,$A24)+SUMIFS('PXK-HÓA ĐƠN'!$R:$R,'PXK-HÓA ĐƠN'!$D:$D,AC$1,'PXK-HÓA ĐƠN'!$K:$K,$A24)</f>
        <v>0</v>
      </c>
      <c r="AD24" s="41">
        <f>SUMIFS('VIN -MEGA'!$R:$R,'VIN -MEGA'!$D:$D,AD$1,'VIN -MEGA'!$K:$K,$A24)+SUMIFS('PXK-HÓA ĐƠN'!$R:$R,'PXK-HÓA ĐƠN'!$D:$D,AD$1,'PXK-HÓA ĐƠN'!$K:$K,$A24)</f>
        <v>0</v>
      </c>
      <c r="AE24" s="41">
        <f>SUMIFS('VIN -MEGA'!$R:$R,'VIN -MEGA'!$D:$D,AE$1,'VIN -MEGA'!$K:$K,$A24)+SUMIFS('PXK-HÓA ĐƠN'!$R:$R,'PXK-HÓA ĐƠN'!$D:$D,AE$1,'PXK-HÓA ĐƠN'!$K:$K,$A24)</f>
        <v>0</v>
      </c>
      <c r="AF24" s="41">
        <f>SUMIFS('VIN -MEGA'!$R:$R,'VIN -MEGA'!$D:$D,AF$1,'VIN -MEGA'!$K:$K,$A24)+SUMIFS('PXK-HÓA ĐƠN'!$R:$R,'PXK-HÓA ĐƠN'!$D:$D,AF$1,'PXK-HÓA ĐƠN'!$K:$K,$A24)</f>
        <v>0</v>
      </c>
      <c r="AG24" s="41">
        <f>SUMIFS('VIN -MEGA'!$R:$R,'VIN -MEGA'!$D:$D,AG$1,'VIN -MEGA'!$K:$K,$A24)+SUMIFS('PXK-HÓA ĐƠN'!$R:$R,'PXK-HÓA ĐƠN'!$D:$D,AG$1,'PXK-HÓA ĐƠN'!$K:$K,$A24)</f>
        <v>0</v>
      </c>
      <c r="AH24" s="41">
        <f>SUMIFS('VIN -MEGA'!$R:$R,'VIN -MEGA'!$D:$D,AH$1,'VIN -MEGA'!$K:$K,$A24)+SUMIFS('PXK-HÓA ĐƠN'!$R:$R,'PXK-HÓA ĐƠN'!$D:$D,AH$1,'PXK-HÓA ĐƠN'!$K:$K,$A24)</f>
        <v>0</v>
      </c>
      <c r="AI24" s="41">
        <f>SUMIFS('VIN -MEGA'!$R:$R,'VIN -MEGA'!$D:$D,AI$1,'VIN -MEGA'!$K:$K,$A24)+SUMIFS('PXK-HÓA ĐƠN'!$R:$R,'PXK-HÓA ĐƠN'!$D:$D,AI$1,'PXK-HÓA ĐƠN'!$K:$K,$A24)</f>
        <v>0</v>
      </c>
      <c r="AJ24" s="41">
        <f>SUMIFS('VIN -MEGA'!$R:$R,'VIN -MEGA'!$D:$D,AJ$1,'VIN -MEGA'!$K:$K,$A24)+SUMIFS('PXK-HÓA ĐƠN'!$R:$R,'PXK-HÓA ĐƠN'!$D:$D,AJ$1,'PXK-HÓA ĐƠN'!$K:$K,$A24)</f>
        <v>0</v>
      </c>
      <c r="AK24" s="41">
        <f>SUMIFS('VIN -MEGA'!$R:$R,'VIN -MEGA'!$D:$D,AK$1,'VIN -MEGA'!$K:$K,$A24)+SUMIFS('PXK-HÓA ĐƠN'!$R:$R,'PXK-HÓA ĐƠN'!$D:$D,AK$1,'PXK-HÓA ĐƠN'!$K:$K,$A24)</f>
        <v>0</v>
      </c>
    </row>
    <row r="25" spans="1:37" ht="18.75" hidden="1" customHeight="1" x14ac:dyDescent="0.25">
      <c r="A25" s="23" t="s">
        <v>1709</v>
      </c>
      <c r="B25" s="22" t="s">
        <v>1710</v>
      </c>
      <c r="C25" s="24" t="s">
        <v>1761</v>
      </c>
      <c r="D25" t="str">
        <f t="shared" si="1"/>
        <v>Không kinh doanh</v>
      </c>
      <c r="E25" s="43">
        <f t="shared" si="2"/>
        <v>0</v>
      </c>
      <c r="F25" s="43"/>
      <c r="G25" s="41"/>
      <c r="H25" s="41"/>
      <c r="I25" s="41">
        <f>SUMIFS('VIN -MEGA'!$R:$R,'VIN -MEGA'!$D:$D,I$1,'VIN -MEGA'!$K:$K,$A25)+SUMIFS('PXK-HÓA ĐƠN'!$R:$R,'PXK-HÓA ĐƠN'!$D:$D,I$1,'PXK-HÓA ĐƠN'!$K:$K,$A25)</f>
        <v>0</v>
      </c>
      <c r="J25" s="41">
        <f>SUMIFS('VIN -MEGA'!$R:$R,'VIN -MEGA'!$D:$D,J$1,'VIN -MEGA'!$K:$K,$A25)+SUMIFS('PXK-HÓA ĐƠN'!$R:$R,'PXK-HÓA ĐƠN'!$D:$D,J$1,'PXK-HÓA ĐƠN'!$K:$K,$A25)</f>
        <v>0</v>
      </c>
      <c r="K25" s="41">
        <f>SUMIFS('VIN -MEGA'!$R:$R,'VIN -MEGA'!$D:$D,K$1,'VIN -MEGA'!$K:$K,$A25)+SUMIFS('PXK-HÓA ĐƠN'!$R:$R,'PXK-HÓA ĐƠN'!$D:$D,K$1,'PXK-HÓA ĐƠN'!$K:$K,$A25)</f>
        <v>0</v>
      </c>
      <c r="L25" s="41">
        <f>SUMIFS('VIN -MEGA'!$R:$R,'VIN -MEGA'!$D:$D,L$1,'VIN -MEGA'!$K:$K,$A25)+SUMIFS('PXK-HÓA ĐƠN'!$R:$R,'PXK-HÓA ĐƠN'!$D:$D,L$1,'PXK-HÓA ĐƠN'!$K:$K,$A25)</f>
        <v>0</v>
      </c>
      <c r="M25" s="41">
        <f>SUMIFS('VIN -MEGA'!$R:$R,'VIN -MEGA'!$D:$D,M$1,'VIN -MEGA'!$K:$K,$A25)+SUMIFS('PXK-HÓA ĐƠN'!$R:$R,'PXK-HÓA ĐƠN'!$D:$D,M$1,'PXK-HÓA ĐƠN'!$K:$K,$A25)</f>
        <v>0</v>
      </c>
      <c r="N25" s="41">
        <f>SUMIFS('VIN -MEGA'!$R:$R,'VIN -MEGA'!$D:$D,N$1,'VIN -MEGA'!$K:$K,$A25)+SUMIFS('PXK-HÓA ĐƠN'!$R:$R,'PXK-HÓA ĐƠN'!$D:$D,N$1,'PXK-HÓA ĐƠN'!$K:$K,$A25)</f>
        <v>0</v>
      </c>
      <c r="O25" s="41">
        <f>SUMIFS('VIN -MEGA'!$R:$R,'VIN -MEGA'!$D:$D,O$1,'VIN -MEGA'!$K:$K,$A25)+SUMIFS('PXK-HÓA ĐƠN'!$R:$R,'PXK-HÓA ĐƠN'!$D:$D,O$1,'PXK-HÓA ĐƠN'!$K:$K,$A25)</f>
        <v>0</v>
      </c>
      <c r="P25" s="41">
        <f>SUMIFS('VIN -MEGA'!$R:$R,'VIN -MEGA'!$D:$D,P$1,'VIN -MEGA'!$K:$K,$A25)+SUMIFS('PXK-HÓA ĐƠN'!$R:$R,'PXK-HÓA ĐƠN'!$D:$D,P$1,'PXK-HÓA ĐƠN'!$K:$K,$A25)</f>
        <v>0</v>
      </c>
      <c r="Q25" s="41">
        <f>SUMIFS('VIN -MEGA'!$R:$R,'VIN -MEGA'!$D:$D,Q$1,'VIN -MEGA'!$K:$K,$A25)+SUMIFS('PXK-HÓA ĐƠN'!$R:$R,'PXK-HÓA ĐƠN'!$D:$D,Q$1,'PXK-HÓA ĐƠN'!$K:$K,$A25)</f>
        <v>0</v>
      </c>
      <c r="R25" s="41">
        <f>SUMIFS('VIN -MEGA'!$R:$R,'VIN -MEGA'!$D:$D,R$1,'VIN -MEGA'!$K:$K,$A25)+SUMIFS('PXK-HÓA ĐƠN'!$R:$R,'PXK-HÓA ĐƠN'!$D:$D,R$1,'PXK-HÓA ĐƠN'!$K:$K,$A25)</f>
        <v>0</v>
      </c>
      <c r="S25" s="41">
        <f>SUMIFS('VIN -MEGA'!$R:$R,'VIN -MEGA'!$D:$D,S$1,'VIN -MEGA'!$K:$K,$A25)+SUMIFS('PXK-HÓA ĐƠN'!$R:$R,'PXK-HÓA ĐƠN'!$D:$D,S$1,'PXK-HÓA ĐƠN'!$K:$K,$A25)</f>
        <v>0</v>
      </c>
      <c r="T25" s="41">
        <f>SUMIFS('VIN -MEGA'!$R:$R,'VIN -MEGA'!$D:$D,T$1,'VIN -MEGA'!$K:$K,$A25)+SUMIFS('PXK-HÓA ĐƠN'!$R:$R,'PXK-HÓA ĐƠN'!$D:$D,T$1,'PXK-HÓA ĐƠN'!$K:$K,$A25)</f>
        <v>0</v>
      </c>
      <c r="U25" s="41">
        <f>SUMIFS('VIN -MEGA'!$R:$R,'VIN -MEGA'!$D:$D,U$1,'VIN -MEGA'!$K:$K,$A25)+SUMIFS('PXK-HÓA ĐƠN'!$R:$R,'PXK-HÓA ĐƠN'!$D:$D,U$1,'PXK-HÓA ĐƠN'!$K:$K,$A25)</f>
        <v>0</v>
      </c>
      <c r="V25" s="41">
        <f>SUMIFS('VIN -MEGA'!$R:$R,'VIN -MEGA'!$D:$D,V$1,'VIN -MEGA'!$K:$K,$A25)+SUMIFS('PXK-HÓA ĐƠN'!$R:$R,'PXK-HÓA ĐƠN'!$D:$D,V$1,'PXK-HÓA ĐƠN'!$K:$K,$A25)</f>
        <v>0</v>
      </c>
      <c r="W25" s="41">
        <f>SUMIFS('VIN -MEGA'!$R:$R,'VIN -MEGA'!$D:$D,W$1,'VIN -MEGA'!$K:$K,$A25)+SUMIFS('PXK-HÓA ĐƠN'!$R:$R,'PXK-HÓA ĐƠN'!$D:$D,W$1,'PXK-HÓA ĐƠN'!$K:$K,$A25)</f>
        <v>0</v>
      </c>
      <c r="X25" s="41">
        <f>SUMIFS('VIN -MEGA'!$R:$R,'VIN -MEGA'!$D:$D,X$1,'VIN -MEGA'!$K:$K,$A25)+SUMIFS('PXK-HÓA ĐƠN'!$R:$R,'PXK-HÓA ĐƠN'!$D:$D,X$1,'PXK-HÓA ĐƠN'!$K:$K,$A25)</f>
        <v>0</v>
      </c>
      <c r="Y25" s="41">
        <f>SUMIFS('VIN -MEGA'!$R:$R,'VIN -MEGA'!$D:$D,Y$1,'VIN -MEGA'!$K:$K,$A25)+SUMIFS('PXK-HÓA ĐƠN'!$R:$R,'PXK-HÓA ĐƠN'!$D:$D,Y$1,'PXK-HÓA ĐƠN'!$K:$K,$A25)</f>
        <v>0</v>
      </c>
      <c r="Z25" s="41">
        <f>SUMIFS('VIN -MEGA'!$R:$R,'VIN -MEGA'!$D:$D,Z$1,'VIN -MEGA'!$K:$K,$A25)+SUMIFS('PXK-HÓA ĐƠN'!$R:$R,'PXK-HÓA ĐƠN'!$D:$D,Z$1,'PXK-HÓA ĐƠN'!$K:$K,$A25)</f>
        <v>0</v>
      </c>
      <c r="AA25" s="41">
        <f>SUMIFS('VIN -MEGA'!$R:$R,'VIN -MEGA'!$D:$D,AA$1,'VIN -MEGA'!$K:$K,$A25)+SUMIFS('PXK-HÓA ĐƠN'!$R:$R,'PXK-HÓA ĐƠN'!$D:$D,AA$1,'PXK-HÓA ĐƠN'!$K:$K,$A25)</f>
        <v>0</v>
      </c>
      <c r="AB25" s="41">
        <f>SUMIFS('VIN -MEGA'!$R:$R,'VIN -MEGA'!$D:$D,AB$1,'VIN -MEGA'!$K:$K,$A25)+SUMIFS('PXK-HÓA ĐƠN'!$R:$R,'PXK-HÓA ĐƠN'!$D:$D,AB$1,'PXK-HÓA ĐƠN'!$K:$K,$A25)</f>
        <v>0</v>
      </c>
      <c r="AC25" s="41">
        <f>SUMIFS('VIN -MEGA'!$R:$R,'VIN -MEGA'!$D:$D,AC$1,'VIN -MEGA'!$K:$K,$A25)+SUMIFS('PXK-HÓA ĐƠN'!$R:$R,'PXK-HÓA ĐƠN'!$D:$D,AC$1,'PXK-HÓA ĐƠN'!$K:$K,$A25)</f>
        <v>0</v>
      </c>
      <c r="AD25" s="41">
        <f>SUMIFS('VIN -MEGA'!$R:$R,'VIN -MEGA'!$D:$D,AD$1,'VIN -MEGA'!$K:$K,$A25)+SUMIFS('PXK-HÓA ĐƠN'!$R:$R,'PXK-HÓA ĐƠN'!$D:$D,AD$1,'PXK-HÓA ĐƠN'!$K:$K,$A25)</f>
        <v>0</v>
      </c>
      <c r="AE25" s="41">
        <f>SUMIFS('VIN -MEGA'!$R:$R,'VIN -MEGA'!$D:$D,AE$1,'VIN -MEGA'!$K:$K,$A25)+SUMIFS('PXK-HÓA ĐƠN'!$R:$R,'PXK-HÓA ĐƠN'!$D:$D,AE$1,'PXK-HÓA ĐƠN'!$K:$K,$A25)</f>
        <v>0</v>
      </c>
      <c r="AF25" s="41">
        <f>SUMIFS('VIN -MEGA'!$R:$R,'VIN -MEGA'!$D:$D,AF$1,'VIN -MEGA'!$K:$K,$A25)+SUMIFS('PXK-HÓA ĐƠN'!$R:$R,'PXK-HÓA ĐƠN'!$D:$D,AF$1,'PXK-HÓA ĐƠN'!$K:$K,$A25)</f>
        <v>0</v>
      </c>
      <c r="AG25" s="41">
        <f>SUMIFS('VIN -MEGA'!$R:$R,'VIN -MEGA'!$D:$D,AG$1,'VIN -MEGA'!$K:$K,$A25)+SUMIFS('PXK-HÓA ĐƠN'!$R:$R,'PXK-HÓA ĐƠN'!$D:$D,AG$1,'PXK-HÓA ĐƠN'!$K:$K,$A25)</f>
        <v>0</v>
      </c>
      <c r="AH25" s="41">
        <f>SUMIFS('VIN -MEGA'!$R:$R,'VIN -MEGA'!$D:$D,AH$1,'VIN -MEGA'!$K:$K,$A25)+SUMIFS('PXK-HÓA ĐƠN'!$R:$R,'PXK-HÓA ĐƠN'!$D:$D,AH$1,'PXK-HÓA ĐƠN'!$K:$K,$A25)</f>
        <v>0</v>
      </c>
      <c r="AI25" s="41">
        <f>SUMIFS('VIN -MEGA'!$R:$R,'VIN -MEGA'!$D:$D,AI$1,'VIN -MEGA'!$K:$K,$A25)+SUMIFS('PXK-HÓA ĐƠN'!$R:$R,'PXK-HÓA ĐƠN'!$D:$D,AI$1,'PXK-HÓA ĐƠN'!$K:$K,$A25)</f>
        <v>0</v>
      </c>
      <c r="AJ25" s="41">
        <f>SUMIFS('VIN -MEGA'!$R:$R,'VIN -MEGA'!$D:$D,AJ$1,'VIN -MEGA'!$K:$K,$A25)+SUMIFS('PXK-HÓA ĐƠN'!$R:$R,'PXK-HÓA ĐƠN'!$D:$D,AJ$1,'PXK-HÓA ĐƠN'!$K:$K,$A25)</f>
        <v>0</v>
      </c>
      <c r="AK25" s="41">
        <f>SUMIFS('VIN -MEGA'!$R:$R,'VIN -MEGA'!$D:$D,AK$1,'VIN -MEGA'!$K:$K,$A25)+SUMIFS('PXK-HÓA ĐƠN'!$R:$R,'PXK-HÓA ĐƠN'!$D:$D,AK$1,'PXK-HÓA ĐƠN'!$K:$K,$A25)</f>
        <v>0</v>
      </c>
    </row>
    <row r="26" spans="1:37" ht="18.75" hidden="1" customHeight="1" x14ac:dyDescent="0.25">
      <c r="A26" s="23" t="s">
        <v>1711</v>
      </c>
      <c r="B26" s="22" t="s">
        <v>1712</v>
      </c>
      <c r="C26" s="24" t="s">
        <v>1762</v>
      </c>
      <c r="D26" t="str">
        <f t="shared" si="1"/>
        <v>Không kinh doanh</v>
      </c>
      <c r="E26" s="43">
        <f t="shared" si="2"/>
        <v>0</v>
      </c>
      <c r="F26" s="43"/>
      <c r="G26" s="41"/>
      <c r="H26" s="41"/>
      <c r="I26" s="41">
        <f>SUMIFS('VIN -MEGA'!$R:$R,'VIN -MEGA'!$D:$D,I$1,'VIN -MEGA'!$K:$K,$A26)+SUMIFS('PXK-HÓA ĐƠN'!$R:$R,'PXK-HÓA ĐƠN'!$D:$D,I$1,'PXK-HÓA ĐƠN'!$K:$K,$A26)</f>
        <v>0</v>
      </c>
      <c r="J26" s="41">
        <f>SUMIFS('VIN -MEGA'!$R:$R,'VIN -MEGA'!$D:$D,J$1,'VIN -MEGA'!$K:$K,$A26)+SUMIFS('PXK-HÓA ĐƠN'!$R:$R,'PXK-HÓA ĐƠN'!$D:$D,J$1,'PXK-HÓA ĐƠN'!$K:$K,$A26)</f>
        <v>0</v>
      </c>
      <c r="K26" s="41">
        <f>SUMIFS('VIN -MEGA'!$R:$R,'VIN -MEGA'!$D:$D,K$1,'VIN -MEGA'!$K:$K,$A26)+SUMIFS('PXK-HÓA ĐƠN'!$R:$R,'PXK-HÓA ĐƠN'!$D:$D,K$1,'PXK-HÓA ĐƠN'!$K:$K,$A26)</f>
        <v>0</v>
      </c>
      <c r="L26" s="41">
        <f>SUMIFS('VIN -MEGA'!$R:$R,'VIN -MEGA'!$D:$D,L$1,'VIN -MEGA'!$K:$K,$A26)+SUMIFS('PXK-HÓA ĐƠN'!$R:$R,'PXK-HÓA ĐƠN'!$D:$D,L$1,'PXK-HÓA ĐƠN'!$K:$K,$A26)</f>
        <v>0</v>
      </c>
      <c r="M26" s="41">
        <f>SUMIFS('VIN -MEGA'!$R:$R,'VIN -MEGA'!$D:$D,M$1,'VIN -MEGA'!$K:$K,$A26)+SUMIFS('PXK-HÓA ĐƠN'!$R:$R,'PXK-HÓA ĐƠN'!$D:$D,M$1,'PXK-HÓA ĐƠN'!$K:$K,$A26)</f>
        <v>0</v>
      </c>
      <c r="N26" s="41">
        <f>SUMIFS('VIN -MEGA'!$R:$R,'VIN -MEGA'!$D:$D,N$1,'VIN -MEGA'!$K:$K,$A26)+SUMIFS('PXK-HÓA ĐƠN'!$R:$R,'PXK-HÓA ĐƠN'!$D:$D,N$1,'PXK-HÓA ĐƠN'!$K:$K,$A26)</f>
        <v>0</v>
      </c>
      <c r="O26" s="41">
        <f>SUMIFS('VIN -MEGA'!$R:$R,'VIN -MEGA'!$D:$D,O$1,'VIN -MEGA'!$K:$K,$A26)+SUMIFS('PXK-HÓA ĐƠN'!$R:$R,'PXK-HÓA ĐƠN'!$D:$D,O$1,'PXK-HÓA ĐƠN'!$K:$K,$A26)</f>
        <v>0</v>
      </c>
      <c r="P26" s="41">
        <f>SUMIFS('VIN -MEGA'!$R:$R,'VIN -MEGA'!$D:$D,P$1,'VIN -MEGA'!$K:$K,$A26)+SUMIFS('PXK-HÓA ĐƠN'!$R:$R,'PXK-HÓA ĐƠN'!$D:$D,P$1,'PXK-HÓA ĐƠN'!$K:$K,$A26)</f>
        <v>0</v>
      </c>
      <c r="Q26" s="41">
        <f>SUMIFS('VIN -MEGA'!$R:$R,'VIN -MEGA'!$D:$D,Q$1,'VIN -MEGA'!$K:$K,$A26)+SUMIFS('PXK-HÓA ĐƠN'!$R:$R,'PXK-HÓA ĐƠN'!$D:$D,Q$1,'PXK-HÓA ĐƠN'!$K:$K,$A26)</f>
        <v>0</v>
      </c>
      <c r="R26" s="41">
        <f>SUMIFS('VIN -MEGA'!$R:$R,'VIN -MEGA'!$D:$D,R$1,'VIN -MEGA'!$K:$K,$A26)+SUMIFS('PXK-HÓA ĐƠN'!$R:$R,'PXK-HÓA ĐƠN'!$D:$D,R$1,'PXK-HÓA ĐƠN'!$K:$K,$A26)</f>
        <v>0</v>
      </c>
      <c r="S26" s="41">
        <f>SUMIFS('VIN -MEGA'!$R:$R,'VIN -MEGA'!$D:$D,S$1,'VIN -MEGA'!$K:$K,$A26)+SUMIFS('PXK-HÓA ĐƠN'!$R:$R,'PXK-HÓA ĐƠN'!$D:$D,S$1,'PXK-HÓA ĐƠN'!$K:$K,$A26)</f>
        <v>0</v>
      </c>
      <c r="T26" s="41">
        <f>SUMIFS('VIN -MEGA'!$R:$R,'VIN -MEGA'!$D:$D,T$1,'VIN -MEGA'!$K:$K,$A26)+SUMIFS('PXK-HÓA ĐƠN'!$R:$R,'PXK-HÓA ĐƠN'!$D:$D,T$1,'PXK-HÓA ĐƠN'!$K:$K,$A26)</f>
        <v>0</v>
      </c>
      <c r="U26" s="41">
        <f>SUMIFS('VIN -MEGA'!$R:$R,'VIN -MEGA'!$D:$D,U$1,'VIN -MEGA'!$K:$K,$A26)+SUMIFS('PXK-HÓA ĐƠN'!$R:$R,'PXK-HÓA ĐƠN'!$D:$D,U$1,'PXK-HÓA ĐƠN'!$K:$K,$A26)</f>
        <v>0</v>
      </c>
      <c r="V26" s="41">
        <f>SUMIFS('VIN -MEGA'!$R:$R,'VIN -MEGA'!$D:$D,V$1,'VIN -MEGA'!$K:$K,$A26)+SUMIFS('PXK-HÓA ĐƠN'!$R:$R,'PXK-HÓA ĐƠN'!$D:$D,V$1,'PXK-HÓA ĐƠN'!$K:$K,$A26)</f>
        <v>0</v>
      </c>
      <c r="W26" s="41">
        <f>SUMIFS('VIN -MEGA'!$R:$R,'VIN -MEGA'!$D:$D,W$1,'VIN -MEGA'!$K:$K,$A26)+SUMIFS('PXK-HÓA ĐƠN'!$R:$R,'PXK-HÓA ĐƠN'!$D:$D,W$1,'PXK-HÓA ĐƠN'!$K:$K,$A26)</f>
        <v>0</v>
      </c>
      <c r="X26" s="41">
        <f>SUMIFS('VIN -MEGA'!$R:$R,'VIN -MEGA'!$D:$D,X$1,'VIN -MEGA'!$K:$K,$A26)+SUMIFS('PXK-HÓA ĐƠN'!$R:$R,'PXK-HÓA ĐƠN'!$D:$D,X$1,'PXK-HÓA ĐƠN'!$K:$K,$A26)</f>
        <v>0</v>
      </c>
      <c r="Y26" s="41">
        <f>SUMIFS('VIN -MEGA'!$R:$R,'VIN -MEGA'!$D:$D,Y$1,'VIN -MEGA'!$K:$K,$A26)+SUMIFS('PXK-HÓA ĐƠN'!$R:$R,'PXK-HÓA ĐƠN'!$D:$D,Y$1,'PXK-HÓA ĐƠN'!$K:$K,$A26)</f>
        <v>0</v>
      </c>
      <c r="Z26" s="41">
        <f>SUMIFS('VIN -MEGA'!$R:$R,'VIN -MEGA'!$D:$D,Z$1,'VIN -MEGA'!$K:$K,$A26)+SUMIFS('PXK-HÓA ĐƠN'!$R:$R,'PXK-HÓA ĐƠN'!$D:$D,Z$1,'PXK-HÓA ĐƠN'!$K:$K,$A26)</f>
        <v>0</v>
      </c>
      <c r="AA26" s="41">
        <f>SUMIFS('VIN -MEGA'!$R:$R,'VIN -MEGA'!$D:$D,AA$1,'VIN -MEGA'!$K:$K,$A26)+SUMIFS('PXK-HÓA ĐƠN'!$R:$R,'PXK-HÓA ĐƠN'!$D:$D,AA$1,'PXK-HÓA ĐƠN'!$K:$K,$A26)</f>
        <v>0</v>
      </c>
      <c r="AB26" s="41">
        <f>SUMIFS('VIN -MEGA'!$R:$R,'VIN -MEGA'!$D:$D,AB$1,'VIN -MEGA'!$K:$K,$A26)+SUMIFS('PXK-HÓA ĐƠN'!$R:$R,'PXK-HÓA ĐƠN'!$D:$D,AB$1,'PXK-HÓA ĐƠN'!$K:$K,$A26)</f>
        <v>0</v>
      </c>
      <c r="AC26" s="41">
        <f>SUMIFS('VIN -MEGA'!$R:$R,'VIN -MEGA'!$D:$D,AC$1,'VIN -MEGA'!$K:$K,$A26)+SUMIFS('PXK-HÓA ĐƠN'!$R:$R,'PXK-HÓA ĐƠN'!$D:$D,AC$1,'PXK-HÓA ĐƠN'!$K:$K,$A26)</f>
        <v>0</v>
      </c>
      <c r="AD26" s="41">
        <f>SUMIFS('VIN -MEGA'!$R:$R,'VIN -MEGA'!$D:$D,AD$1,'VIN -MEGA'!$K:$K,$A26)+SUMIFS('PXK-HÓA ĐƠN'!$R:$R,'PXK-HÓA ĐƠN'!$D:$D,AD$1,'PXK-HÓA ĐƠN'!$K:$K,$A26)</f>
        <v>0</v>
      </c>
      <c r="AE26" s="41">
        <f>SUMIFS('VIN -MEGA'!$R:$R,'VIN -MEGA'!$D:$D,AE$1,'VIN -MEGA'!$K:$K,$A26)+SUMIFS('PXK-HÓA ĐƠN'!$R:$R,'PXK-HÓA ĐƠN'!$D:$D,AE$1,'PXK-HÓA ĐƠN'!$K:$K,$A26)</f>
        <v>0</v>
      </c>
      <c r="AF26" s="41">
        <f>SUMIFS('VIN -MEGA'!$R:$R,'VIN -MEGA'!$D:$D,AF$1,'VIN -MEGA'!$K:$K,$A26)+SUMIFS('PXK-HÓA ĐƠN'!$R:$R,'PXK-HÓA ĐƠN'!$D:$D,AF$1,'PXK-HÓA ĐƠN'!$K:$K,$A26)</f>
        <v>0</v>
      </c>
      <c r="AG26" s="41">
        <f>SUMIFS('VIN -MEGA'!$R:$R,'VIN -MEGA'!$D:$D,AG$1,'VIN -MEGA'!$K:$K,$A26)+SUMIFS('PXK-HÓA ĐƠN'!$R:$R,'PXK-HÓA ĐƠN'!$D:$D,AG$1,'PXK-HÓA ĐƠN'!$K:$K,$A26)</f>
        <v>0</v>
      </c>
      <c r="AH26" s="41">
        <f>SUMIFS('VIN -MEGA'!$R:$R,'VIN -MEGA'!$D:$D,AH$1,'VIN -MEGA'!$K:$K,$A26)+SUMIFS('PXK-HÓA ĐƠN'!$R:$R,'PXK-HÓA ĐƠN'!$D:$D,AH$1,'PXK-HÓA ĐƠN'!$K:$K,$A26)</f>
        <v>0</v>
      </c>
      <c r="AI26" s="41">
        <f>SUMIFS('VIN -MEGA'!$R:$R,'VIN -MEGA'!$D:$D,AI$1,'VIN -MEGA'!$K:$K,$A26)+SUMIFS('PXK-HÓA ĐƠN'!$R:$R,'PXK-HÓA ĐƠN'!$D:$D,AI$1,'PXK-HÓA ĐƠN'!$K:$K,$A26)</f>
        <v>0</v>
      </c>
      <c r="AJ26" s="41">
        <f>SUMIFS('VIN -MEGA'!$R:$R,'VIN -MEGA'!$D:$D,AJ$1,'VIN -MEGA'!$K:$K,$A26)+SUMIFS('PXK-HÓA ĐƠN'!$R:$R,'PXK-HÓA ĐƠN'!$D:$D,AJ$1,'PXK-HÓA ĐƠN'!$K:$K,$A26)</f>
        <v>0</v>
      </c>
      <c r="AK26" s="41">
        <f>SUMIFS('VIN -MEGA'!$R:$R,'VIN -MEGA'!$D:$D,AK$1,'VIN -MEGA'!$K:$K,$A26)+SUMIFS('PXK-HÓA ĐƠN'!$R:$R,'PXK-HÓA ĐƠN'!$D:$D,AK$1,'PXK-HÓA ĐƠN'!$K:$K,$A26)</f>
        <v>0</v>
      </c>
    </row>
    <row r="27" spans="1:37" ht="18.75" hidden="1" customHeight="1" x14ac:dyDescent="0.25">
      <c r="A27" s="23" t="s">
        <v>1713</v>
      </c>
      <c r="B27" s="22" t="s">
        <v>1714</v>
      </c>
      <c r="C27" s="24" t="s">
        <v>1762</v>
      </c>
      <c r="D27" t="str">
        <f t="shared" si="1"/>
        <v>Không kinh doanh</v>
      </c>
      <c r="E27" s="43">
        <f t="shared" si="2"/>
        <v>0</v>
      </c>
      <c r="F27" s="43"/>
      <c r="G27" s="41"/>
      <c r="H27" s="41"/>
      <c r="I27" s="41">
        <f>SUMIFS('VIN -MEGA'!$R:$R,'VIN -MEGA'!$D:$D,I$1,'VIN -MEGA'!$K:$K,$A27)+SUMIFS('PXK-HÓA ĐƠN'!$R:$R,'PXK-HÓA ĐƠN'!$D:$D,I$1,'PXK-HÓA ĐƠN'!$K:$K,$A27)</f>
        <v>0</v>
      </c>
      <c r="J27" s="41">
        <f>SUMIFS('VIN -MEGA'!$R:$R,'VIN -MEGA'!$D:$D,J$1,'VIN -MEGA'!$K:$K,$A27)+SUMIFS('PXK-HÓA ĐƠN'!$R:$R,'PXK-HÓA ĐƠN'!$D:$D,J$1,'PXK-HÓA ĐƠN'!$K:$K,$A27)</f>
        <v>0</v>
      </c>
      <c r="K27" s="41">
        <f>SUMIFS('VIN -MEGA'!$R:$R,'VIN -MEGA'!$D:$D,K$1,'VIN -MEGA'!$K:$K,$A27)+SUMIFS('PXK-HÓA ĐƠN'!$R:$R,'PXK-HÓA ĐƠN'!$D:$D,K$1,'PXK-HÓA ĐƠN'!$K:$K,$A27)</f>
        <v>0</v>
      </c>
      <c r="L27" s="41">
        <f>SUMIFS('VIN -MEGA'!$R:$R,'VIN -MEGA'!$D:$D,L$1,'VIN -MEGA'!$K:$K,$A27)+SUMIFS('PXK-HÓA ĐƠN'!$R:$R,'PXK-HÓA ĐƠN'!$D:$D,L$1,'PXK-HÓA ĐƠN'!$K:$K,$A27)</f>
        <v>0</v>
      </c>
      <c r="M27" s="41">
        <f>SUMIFS('VIN -MEGA'!$R:$R,'VIN -MEGA'!$D:$D,M$1,'VIN -MEGA'!$K:$K,$A27)+SUMIFS('PXK-HÓA ĐƠN'!$R:$R,'PXK-HÓA ĐƠN'!$D:$D,M$1,'PXK-HÓA ĐƠN'!$K:$K,$A27)</f>
        <v>0</v>
      </c>
      <c r="N27" s="41">
        <f>SUMIFS('VIN -MEGA'!$R:$R,'VIN -MEGA'!$D:$D,N$1,'VIN -MEGA'!$K:$K,$A27)+SUMIFS('PXK-HÓA ĐƠN'!$R:$R,'PXK-HÓA ĐƠN'!$D:$D,N$1,'PXK-HÓA ĐƠN'!$K:$K,$A27)</f>
        <v>0</v>
      </c>
      <c r="O27" s="41">
        <f>SUMIFS('VIN -MEGA'!$R:$R,'VIN -MEGA'!$D:$D,O$1,'VIN -MEGA'!$K:$K,$A27)+SUMIFS('PXK-HÓA ĐƠN'!$R:$R,'PXK-HÓA ĐƠN'!$D:$D,O$1,'PXK-HÓA ĐƠN'!$K:$K,$A27)</f>
        <v>0</v>
      </c>
      <c r="P27" s="41">
        <f>SUMIFS('VIN -MEGA'!$R:$R,'VIN -MEGA'!$D:$D,P$1,'VIN -MEGA'!$K:$K,$A27)+SUMIFS('PXK-HÓA ĐƠN'!$R:$R,'PXK-HÓA ĐƠN'!$D:$D,P$1,'PXK-HÓA ĐƠN'!$K:$K,$A27)</f>
        <v>0</v>
      </c>
      <c r="Q27" s="41">
        <f>SUMIFS('VIN -MEGA'!$R:$R,'VIN -MEGA'!$D:$D,Q$1,'VIN -MEGA'!$K:$K,$A27)+SUMIFS('PXK-HÓA ĐƠN'!$R:$R,'PXK-HÓA ĐƠN'!$D:$D,Q$1,'PXK-HÓA ĐƠN'!$K:$K,$A27)</f>
        <v>0</v>
      </c>
      <c r="R27" s="41">
        <f>SUMIFS('VIN -MEGA'!$R:$R,'VIN -MEGA'!$D:$D,R$1,'VIN -MEGA'!$K:$K,$A27)+SUMIFS('PXK-HÓA ĐƠN'!$R:$R,'PXK-HÓA ĐƠN'!$D:$D,R$1,'PXK-HÓA ĐƠN'!$K:$K,$A27)</f>
        <v>0</v>
      </c>
      <c r="S27" s="41">
        <f>SUMIFS('VIN -MEGA'!$R:$R,'VIN -MEGA'!$D:$D,S$1,'VIN -MEGA'!$K:$K,$A27)+SUMIFS('PXK-HÓA ĐƠN'!$R:$R,'PXK-HÓA ĐƠN'!$D:$D,S$1,'PXK-HÓA ĐƠN'!$K:$K,$A27)</f>
        <v>0</v>
      </c>
      <c r="T27" s="41">
        <f>SUMIFS('VIN -MEGA'!$R:$R,'VIN -MEGA'!$D:$D,T$1,'VIN -MEGA'!$K:$K,$A27)+SUMIFS('PXK-HÓA ĐƠN'!$R:$R,'PXK-HÓA ĐƠN'!$D:$D,T$1,'PXK-HÓA ĐƠN'!$K:$K,$A27)</f>
        <v>0</v>
      </c>
      <c r="U27" s="41">
        <f>SUMIFS('VIN -MEGA'!$R:$R,'VIN -MEGA'!$D:$D,U$1,'VIN -MEGA'!$K:$K,$A27)+SUMIFS('PXK-HÓA ĐƠN'!$R:$R,'PXK-HÓA ĐƠN'!$D:$D,U$1,'PXK-HÓA ĐƠN'!$K:$K,$A27)</f>
        <v>0</v>
      </c>
      <c r="V27" s="41">
        <f>SUMIFS('VIN -MEGA'!$R:$R,'VIN -MEGA'!$D:$D,V$1,'VIN -MEGA'!$K:$K,$A27)+SUMIFS('PXK-HÓA ĐƠN'!$R:$R,'PXK-HÓA ĐƠN'!$D:$D,V$1,'PXK-HÓA ĐƠN'!$K:$K,$A27)</f>
        <v>0</v>
      </c>
      <c r="W27" s="41">
        <f>SUMIFS('VIN -MEGA'!$R:$R,'VIN -MEGA'!$D:$D,W$1,'VIN -MEGA'!$K:$K,$A27)+SUMIFS('PXK-HÓA ĐƠN'!$R:$R,'PXK-HÓA ĐƠN'!$D:$D,W$1,'PXK-HÓA ĐƠN'!$K:$K,$A27)</f>
        <v>0</v>
      </c>
      <c r="X27" s="41">
        <f>SUMIFS('VIN -MEGA'!$R:$R,'VIN -MEGA'!$D:$D,X$1,'VIN -MEGA'!$K:$K,$A27)+SUMIFS('PXK-HÓA ĐƠN'!$R:$R,'PXK-HÓA ĐƠN'!$D:$D,X$1,'PXK-HÓA ĐƠN'!$K:$K,$A27)</f>
        <v>0</v>
      </c>
      <c r="Y27" s="41">
        <f>SUMIFS('VIN -MEGA'!$R:$R,'VIN -MEGA'!$D:$D,Y$1,'VIN -MEGA'!$K:$K,$A27)+SUMIFS('PXK-HÓA ĐƠN'!$R:$R,'PXK-HÓA ĐƠN'!$D:$D,Y$1,'PXK-HÓA ĐƠN'!$K:$K,$A27)</f>
        <v>0</v>
      </c>
      <c r="Z27" s="41">
        <f>SUMIFS('VIN -MEGA'!$R:$R,'VIN -MEGA'!$D:$D,Z$1,'VIN -MEGA'!$K:$K,$A27)+SUMIFS('PXK-HÓA ĐƠN'!$R:$R,'PXK-HÓA ĐƠN'!$D:$D,Z$1,'PXK-HÓA ĐƠN'!$K:$K,$A27)</f>
        <v>0</v>
      </c>
      <c r="AA27" s="41">
        <f>SUMIFS('VIN -MEGA'!$R:$R,'VIN -MEGA'!$D:$D,AA$1,'VIN -MEGA'!$K:$K,$A27)+SUMIFS('PXK-HÓA ĐƠN'!$R:$R,'PXK-HÓA ĐƠN'!$D:$D,AA$1,'PXK-HÓA ĐƠN'!$K:$K,$A27)</f>
        <v>0</v>
      </c>
      <c r="AB27" s="41">
        <f>SUMIFS('VIN -MEGA'!$R:$R,'VIN -MEGA'!$D:$D,AB$1,'VIN -MEGA'!$K:$K,$A27)+SUMIFS('PXK-HÓA ĐƠN'!$R:$R,'PXK-HÓA ĐƠN'!$D:$D,AB$1,'PXK-HÓA ĐƠN'!$K:$K,$A27)</f>
        <v>0</v>
      </c>
      <c r="AC27" s="41">
        <f>SUMIFS('VIN -MEGA'!$R:$R,'VIN -MEGA'!$D:$D,AC$1,'VIN -MEGA'!$K:$K,$A27)+SUMIFS('PXK-HÓA ĐƠN'!$R:$R,'PXK-HÓA ĐƠN'!$D:$D,AC$1,'PXK-HÓA ĐƠN'!$K:$K,$A27)</f>
        <v>0</v>
      </c>
      <c r="AD27" s="41">
        <f>SUMIFS('VIN -MEGA'!$R:$R,'VIN -MEGA'!$D:$D,AD$1,'VIN -MEGA'!$K:$K,$A27)+SUMIFS('PXK-HÓA ĐƠN'!$R:$R,'PXK-HÓA ĐƠN'!$D:$D,AD$1,'PXK-HÓA ĐƠN'!$K:$K,$A27)</f>
        <v>0</v>
      </c>
      <c r="AE27" s="41">
        <f>SUMIFS('VIN -MEGA'!$R:$R,'VIN -MEGA'!$D:$D,AE$1,'VIN -MEGA'!$K:$K,$A27)+SUMIFS('PXK-HÓA ĐƠN'!$R:$R,'PXK-HÓA ĐƠN'!$D:$D,AE$1,'PXK-HÓA ĐƠN'!$K:$K,$A27)</f>
        <v>0</v>
      </c>
      <c r="AF27" s="41">
        <f>SUMIFS('VIN -MEGA'!$R:$R,'VIN -MEGA'!$D:$D,AF$1,'VIN -MEGA'!$K:$K,$A27)+SUMIFS('PXK-HÓA ĐƠN'!$R:$R,'PXK-HÓA ĐƠN'!$D:$D,AF$1,'PXK-HÓA ĐƠN'!$K:$K,$A27)</f>
        <v>0</v>
      </c>
      <c r="AG27" s="41">
        <f>SUMIFS('VIN -MEGA'!$R:$R,'VIN -MEGA'!$D:$D,AG$1,'VIN -MEGA'!$K:$K,$A27)+SUMIFS('PXK-HÓA ĐƠN'!$R:$R,'PXK-HÓA ĐƠN'!$D:$D,AG$1,'PXK-HÓA ĐƠN'!$K:$K,$A27)</f>
        <v>0</v>
      </c>
      <c r="AH27" s="41">
        <f>SUMIFS('VIN -MEGA'!$R:$R,'VIN -MEGA'!$D:$D,AH$1,'VIN -MEGA'!$K:$K,$A27)+SUMIFS('PXK-HÓA ĐƠN'!$R:$R,'PXK-HÓA ĐƠN'!$D:$D,AH$1,'PXK-HÓA ĐƠN'!$K:$K,$A27)</f>
        <v>0</v>
      </c>
      <c r="AI27" s="41">
        <f>SUMIFS('VIN -MEGA'!$R:$R,'VIN -MEGA'!$D:$D,AI$1,'VIN -MEGA'!$K:$K,$A27)+SUMIFS('PXK-HÓA ĐƠN'!$R:$R,'PXK-HÓA ĐƠN'!$D:$D,AI$1,'PXK-HÓA ĐƠN'!$K:$K,$A27)</f>
        <v>0</v>
      </c>
      <c r="AJ27" s="41">
        <f>SUMIFS('VIN -MEGA'!$R:$R,'VIN -MEGA'!$D:$D,AJ$1,'VIN -MEGA'!$K:$K,$A27)+SUMIFS('PXK-HÓA ĐƠN'!$R:$R,'PXK-HÓA ĐƠN'!$D:$D,AJ$1,'PXK-HÓA ĐƠN'!$K:$K,$A27)</f>
        <v>0</v>
      </c>
      <c r="AK27" s="41">
        <f>SUMIFS('VIN -MEGA'!$R:$R,'VIN -MEGA'!$D:$D,AK$1,'VIN -MEGA'!$K:$K,$A27)+SUMIFS('PXK-HÓA ĐƠN'!$R:$R,'PXK-HÓA ĐƠN'!$D:$D,AK$1,'PXK-HÓA ĐƠN'!$K:$K,$A27)</f>
        <v>0</v>
      </c>
    </row>
    <row r="28" spans="1:37" ht="18.75" hidden="1" customHeight="1" x14ac:dyDescent="0.25">
      <c r="A28" s="23" t="s">
        <v>1715</v>
      </c>
      <c r="B28" s="22" t="s">
        <v>1716</v>
      </c>
      <c r="C28" s="24" t="s">
        <v>29</v>
      </c>
      <c r="D28" t="str">
        <f t="shared" si="1"/>
        <v>Không kinh doanh</v>
      </c>
      <c r="E28" s="43">
        <f t="shared" si="2"/>
        <v>0</v>
      </c>
      <c r="F28" s="43"/>
      <c r="G28" s="41"/>
      <c r="H28" s="41"/>
      <c r="I28" s="41">
        <f>SUMIFS('VIN -MEGA'!$R:$R,'VIN -MEGA'!$D:$D,I$1,'VIN -MEGA'!$K:$K,$A28)+SUMIFS('PXK-HÓA ĐƠN'!$R:$R,'PXK-HÓA ĐƠN'!$D:$D,I$1,'PXK-HÓA ĐƠN'!$K:$K,$A28)</f>
        <v>0</v>
      </c>
      <c r="J28" s="41">
        <f>SUMIFS('VIN -MEGA'!$R:$R,'VIN -MEGA'!$D:$D,J$1,'VIN -MEGA'!$K:$K,$A28)+SUMIFS('PXK-HÓA ĐƠN'!$R:$R,'PXK-HÓA ĐƠN'!$D:$D,J$1,'PXK-HÓA ĐƠN'!$K:$K,$A28)</f>
        <v>0</v>
      </c>
      <c r="K28" s="41">
        <f>SUMIFS('VIN -MEGA'!$R:$R,'VIN -MEGA'!$D:$D,K$1,'VIN -MEGA'!$K:$K,$A28)+SUMIFS('PXK-HÓA ĐƠN'!$R:$R,'PXK-HÓA ĐƠN'!$D:$D,K$1,'PXK-HÓA ĐƠN'!$K:$K,$A28)</f>
        <v>0</v>
      </c>
      <c r="L28" s="41">
        <f>SUMIFS('VIN -MEGA'!$R:$R,'VIN -MEGA'!$D:$D,L$1,'VIN -MEGA'!$K:$K,$A28)+SUMIFS('PXK-HÓA ĐƠN'!$R:$R,'PXK-HÓA ĐƠN'!$D:$D,L$1,'PXK-HÓA ĐƠN'!$K:$K,$A28)</f>
        <v>0</v>
      </c>
      <c r="M28" s="41">
        <f>SUMIFS('VIN -MEGA'!$R:$R,'VIN -MEGA'!$D:$D,M$1,'VIN -MEGA'!$K:$K,$A28)+SUMIFS('PXK-HÓA ĐƠN'!$R:$R,'PXK-HÓA ĐƠN'!$D:$D,M$1,'PXK-HÓA ĐƠN'!$K:$K,$A28)</f>
        <v>0</v>
      </c>
      <c r="N28" s="41">
        <f>SUMIFS('VIN -MEGA'!$R:$R,'VIN -MEGA'!$D:$D,N$1,'VIN -MEGA'!$K:$K,$A28)+SUMIFS('PXK-HÓA ĐƠN'!$R:$R,'PXK-HÓA ĐƠN'!$D:$D,N$1,'PXK-HÓA ĐƠN'!$K:$K,$A28)</f>
        <v>0</v>
      </c>
      <c r="O28" s="41">
        <f>SUMIFS('VIN -MEGA'!$R:$R,'VIN -MEGA'!$D:$D,O$1,'VIN -MEGA'!$K:$K,$A28)+SUMIFS('PXK-HÓA ĐƠN'!$R:$R,'PXK-HÓA ĐƠN'!$D:$D,O$1,'PXK-HÓA ĐƠN'!$K:$K,$A28)</f>
        <v>0</v>
      </c>
      <c r="P28" s="41">
        <f>SUMIFS('VIN -MEGA'!$R:$R,'VIN -MEGA'!$D:$D,P$1,'VIN -MEGA'!$K:$K,$A28)+SUMIFS('PXK-HÓA ĐƠN'!$R:$R,'PXK-HÓA ĐƠN'!$D:$D,P$1,'PXK-HÓA ĐƠN'!$K:$K,$A28)</f>
        <v>0</v>
      </c>
      <c r="Q28" s="41">
        <f>SUMIFS('VIN -MEGA'!$R:$R,'VIN -MEGA'!$D:$D,Q$1,'VIN -MEGA'!$K:$K,$A28)+SUMIFS('PXK-HÓA ĐƠN'!$R:$R,'PXK-HÓA ĐƠN'!$D:$D,Q$1,'PXK-HÓA ĐƠN'!$K:$K,$A28)</f>
        <v>0</v>
      </c>
      <c r="R28" s="41">
        <f>SUMIFS('VIN -MEGA'!$R:$R,'VIN -MEGA'!$D:$D,R$1,'VIN -MEGA'!$K:$K,$A28)+SUMIFS('PXK-HÓA ĐƠN'!$R:$R,'PXK-HÓA ĐƠN'!$D:$D,R$1,'PXK-HÓA ĐƠN'!$K:$K,$A28)</f>
        <v>0</v>
      </c>
      <c r="S28" s="41">
        <f>SUMIFS('VIN -MEGA'!$R:$R,'VIN -MEGA'!$D:$D,S$1,'VIN -MEGA'!$K:$K,$A28)+SUMIFS('PXK-HÓA ĐƠN'!$R:$R,'PXK-HÓA ĐƠN'!$D:$D,S$1,'PXK-HÓA ĐƠN'!$K:$K,$A28)</f>
        <v>0</v>
      </c>
      <c r="T28" s="41">
        <f>SUMIFS('VIN -MEGA'!$R:$R,'VIN -MEGA'!$D:$D,T$1,'VIN -MEGA'!$K:$K,$A28)+SUMIFS('PXK-HÓA ĐƠN'!$R:$R,'PXK-HÓA ĐƠN'!$D:$D,T$1,'PXK-HÓA ĐƠN'!$K:$K,$A28)</f>
        <v>0</v>
      </c>
      <c r="U28" s="41">
        <f>SUMIFS('VIN -MEGA'!$R:$R,'VIN -MEGA'!$D:$D,U$1,'VIN -MEGA'!$K:$K,$A28)+SUMIFS('PXK-HÓA ĐƠN'!$R:$R,'PXK-HÓA ĐƠN'!$D:$D,U$1,'PXK-HÓA ĐƠN'!$K:$K,$A28)</f>
        <v>0</v>
      </c>
      <c r="V28" s="41">
        <f>SUMIFS('VIN -MEGA'!$R:$R,'VIN -MEGA'!$D:$D,V$1,'VIN -MEGA'!$K:$K,$A28)+SUMIFS('PXK-HÓA ĐƠN'!$R:$R,'PXK-HÓA ĐƠN'!$D:$D,V$1,'PXK-HÓA ĐƠN'!$K:$K,$A28)</f>
        <v>0</v>
      </c>
      <c r="W28" s="41">
        <f>SUMIFS('VIN -MEGA'!$R:$R,'VIN -MEGA'!$D:$D,W$1,'VIN -MEGA'!$K:$K,$A28)+SUMIFS('PXK-HÓA ĐƠN'!$R:$R,'PXK-HÓA ĐƠN'!$D:$D,W$1,'PXK-HÓA ĐƠN'!$K:$K,$A28)</f>
        <v>0</v>
      </c>
      <c r="X28" s="41">
        <f>SUMIFS('VIN -MEGA'!$R:$R,'VIN -MEGA'!$D:$D,X$1,'VIN -MEGA'!$K:$K,$A28)+SUMIFS('PXK-HÓA ĐƠN'!$R:$R,'PXK-HÓA ĐƠN'!$D:$D,X$1,'PXK-HÓA ĐƠN'!$K:$K,$A28)</f>
        <v>0</v>
      </c>
      <c r="Y28" s="41">
        <f>SUMIFS('VIN -MEGA'!$R:$R,'VIN -MEGA'!$D:$D,Y$1,'VIN -MEGA'!$K:$K,$A28)+SUMIFS('PXK-HÓA ĐƠN'!$R:$R,'PXK-HÓA ĐƠN'!$D:$D,Y$1,'PXK-HÓA ĐƠN'!$K:$K,$A28)</f>
        <v>0</v>
      </c>
      <c r="Z28" s="41">
        <f>SUMIFS('VIN -MEGA'!$R:$R,'VIN -MEGA'!$D:$D,Z$1,'VIN -MEGA'!$K:$K,$A28)+SUMIFS('PXK-HÓA ĐƠN'!$R:$R,'PXK-HÓA ĐƠN'!$D:$D,Z$1,'PXK-HÓA ĐƠN'!$K:$K,$A28)</f>
        <v>0</v>
      </c>
      <c r="AA28" s="41">
        <f>SUMIFS('VIN -MEGA'!$R:$R,'VIN -MEGA'!$D:$D,AA$1,'VIN -MEGA'!$K:$K,$A28)+SUMIFS('PXK-HÓA ĐƠN'!$R:$R,'PXK-HÓA ĐƠN'!$D:$D,AA$1,'PXK-HÓA ĐƠN'!$K:$K,$A28)</f>
        <v>0</v>
      </c>
      <c r="AB28" s="41">
        <f>SUMIFS('VIN -MEGA'!$R:$R,'VIN -MEGA'!$D:$D,AB$1,'VIN -MEGA'!$K:$K,$A28)+SUMIFS('PXK-HÓA ĐƠN'!$R:$R,'PXK-HÓA ĐƠN'!$D:$D,AB$1,'PXK-HÓA ĐƠN'!$K:$K,$A28)</f>
        <v>0</v>
      </c>
      <c r="AC28" s="41">
        <f>SUMIFS('VIN -MEGA'!$R:$R,'VIN -MEGA'!$D:$D,AC$1,'VIN -MEGA'!$K:$K,$A28)+SUMIFS('PXK-HÓA ĐƠN'!$R:$R,'PXK-HÓA ĐƠN'!$D:$D,AC$1,'PXK-HÓA ĐƠN'!$K:$K,$A28)</f>
        <v>0</v>
      </c>
      <c r="AD28" s="41">
        <f>SUMIFS('VIN -MEGA'!$R:$R,'VIN -MEGA'!$D:$D,AD$1,'VIN -MEGA'!$K:$K,$A28)+SUMIFS('PXK-HÓA ĐƠN'!$R:$R,'PXK-HÓA ĐƠN'!$D:$D,AD$1,'PXK-HÓA ĐƠN'!$K:$K,$A28)</f>
        <v>0</v>
      </c>
      <c r="AE28" s="41">
        <f>SUMIFS('VIN -MEGA'!$R:$R,'VIN -MEGA'!$D:$D,AE$1,'VIN -MEGA'!$K:$K,$A28)+SUMIFS('PXK-HÓA ĐƠN'!$R:$R,'PXK-HÓA ĐƠN'!$D:$D,AE$1,'PXK-HÓA ĐƠN'!$K:$K,$A28)</f>
        <v>0</v>
      </c>
      <c r="AF28" s="41">
        <f>SUMIFS('VIN -MEGA'!$R:$R,'VIN -MEGA'!$D:$D,AF$1,'VIN -MEGA'!$K:$K,$A28)+SUMIFS('PXK-HÓA ĐƠN'!$R:$R,'PXK-HÓA ĐƠN'!$D:$D,AF$1,'PXK-HÓA ĐƠN'!$K:$K,$A28)</f>
        <v>0</v>
      </c>
      <c r="AG28" s="41">
        <f>SUMIFS('VIN -MEGA'!$R:$R,'VIN -MEGA'!$D:$D,AG$1,'VIN -MEGA'!$K:$K,$A28)+SUMIFS('PXK-HÓA ĐƠN'!$R:$R,'PXK-HÓA ĐƠN'!$D:$D,AG$1,'PXK-HÓA ĐƠN'!$K:$K,$A28)</f>
        <v>0</v>
      </c>
      <c r="AH28" s="41">
        <f>SUMIFS('VIN -MEGA'!$R:$R,'VIN -MEGA'!$D:$D,AH$1,'VIN -MEGA'!$K:$K,$A28)+SUMIFS('PXK-HÓA ĐƠN'!$R:$R,'PXK-HÓA ĐƠN'!$D:$D,AH$1,'PXK-HÓA ĐƠN'!$K:$K,$A28)</f>
        <v>0</v>
      </c>
      <c r="AI28" s="41">
        <f>SUMIFS('VIN -MEGA'!$R:$R,'VIN -MEGA'!$D:$D,AI$1,'VIN -MEGA'!$K:$K,$A28)+SUMIFS('PXK-HÓA ĐƠN'!$R:$R,'PXK-HÓA ĐƠN'!$D:$D,AI$1,'PXK-HÓA ĐƠN'!$K:$K,$A28)</f>
        <v>0</v>
      </c>
      <c r="AJ28" s="41">
        <f>SUMIFS('VIN -MEGA'!$R:$R,'VIN -MEGA'!$D:$D,AJ$1,'VIN -MEGA'!$K:$K,$A28)+SUMIFS('PXK-HÓA ĐƠN'!$R:$R,'PXK-HÓA ĐƠN'!$D:$D,AJ$1,'PXK-HÓA ĐƠN'!$K:$K,$A28)</f>
        <v>0</v>
      </c>
      <c r="AK28" s="41">
        <f>SUMIFS('VIN -MEGA'!$R:$R,'VIN -MEGA'!$D:$D,AK$1,'VIN -MEGA'!$K:$K,$A28)+SUMIFS('PXK-HÓA ĐƠN'!$R:$R,'PXK-HÓA ĐƠN'!$D:$D,AK$1,'PXK-HÓA ĐƠN'!$K:$K,$A28)</f>
        <v>0</v>
      </c>
    </row>
    <row r="29" spans="1:37" ht="18.75" customHeight="1" x14ac:dyDescent="0.25">
      <c r="A29" s="23" t="s">
        <v>39</v>
      </c>
      <c r="B29" s="22" t="s">
        <v>40</v>
      </c>
      <c r="C29" s="24" t="s">
        <v>29</v>
      </c>
      <c r="D29" t="str">
        <f t="shared" si="1"/>
        <v>Đang kinh doanh</v>
      </c>
      <c r="E29" s="43">
        <f t="shared" si="2"/>
        <v>520</v>
      </c>
      <c r="F29" s="43"/>
      <c r="G29" s="41">
        <v>21</v>
      </c>
      <c r="H29" s="41">
        <v>63</v>
      </c>
      <c r="I29" s="41">
        <f>SUMIFS('VIN -MEGA'!$R:$R,'VIN -MEGA'!$D:$D,I$1,'VIN -MEGA'!$K:$K,$A29)+SUMIFS('PXK-HÓA ĐƠN'!$R:$R,'PXK-HÓA ĐƠN'!$D:$D,I$1,'PXK-HÓA ĐƠN'!$K:$K,$A29)</f>
        <v>17</v>
      </c>
      <c r="J29" s="41">
        <f>SUMIFS('VIN -MEGA'!$R:$R,'VIN -MEGA'!$D:$D,J$1,'VIN -MEGA'!$K:$K,$A29)+SUMIFS('PXK-HÓA ĐƠN'!$R:$R,'PXK-HÓA ĐƠN'!$D:$D,J$1,'PXK-HÓA ĐƠN'!$K:$K,$A29)</f>
        <v>75</v>
      </c>
      <c r="K29" s="41">
        <f>SUMIFS('VIN -MEGA'!$R:$R,'VIN -MEGA'!$D:$D,K$1,'VIN -MEGA'!$K:$K,$A29)+SUMIFS('PXK-HÓA ĐƠN'!$R:$R,'PXK-HÓA ĐƠN'!$D:$D,K$1,'PXK-HÓA ĐƠN'!$K:$K,$A29)</f>
        <v>0</v>
      </c>
      <c r="L29" s="41">
        <f>SUMIFS('VIN -MEGA'!$R:$R,'VIN -MEGA'!$D:$D,L$1,'VIN -MEGA'!$K:$K,$A29)+SUMIFS('PXK-HÓA ĐƠN'!$R:$R,'PXK-HÓA ĐƠN'!$D:$D,L$1,'PXK-HÓA ĐƠN'!$K:$K,$A29)</f>
        <v>172</v>
      </c>
      <c r="M29" s="41">
        <f>SUMIFS('VIN -MEGA'!$R:$R,'VIN -MEGA'!$D:$D,M$1,'VIN -MEGA'!$K:$K,$A29)+SUMIFS('PXK-HÓA ĐƠN'!$R:$R,'PXK-HÓA ĐƠN'!$D:$D,M$1,'PXK-HÓA ĐƠN'!$K:$K,$A29)</f>
        <v>149</v>
      </c>
      <c r="N29" s="41">
        <f>SUMIFS('VIN -MEGA'!$R:$R,'VIN -MEGA'!$D:$D,N$1,'VIN -MEGA'!$K:$K,$A29)+SUMIFS('PXK-HÓA ĐƠN'!$R:$R,'PXK-HÓA ĐƠN'!$D:$D,N$1,'PXK-HÓA ĐƠN'!$K:$K,$A29)</f>
        <v>23</v>
      </c>
      <c r="O29" s="41">
        <f>SUMIFS('VIN -MEGA'!$R:$R,'VIN -MEGA'!$D:$D,O$1,'VIN -MEGA'!$K:$K,$A29)+SUMIFS('PXK-HÓA ĐƠN'!$R:$R,'PXK-HÓA ĐƠN'!$D:$D,O$1,'PXK-HÓA ĐƠN'!$K:$K,$A29)</f>
        <v>0</v>
      </c>
      <c r="P29" s="41">
        <f>SUMIFS('VIN -MEGA'!$R:$R,'VIN -MEGA'!$D:$D,P$1,'VIN -MEGA'!$K:$K,$A29)+SUMIFS('PXK-HÓA ĐƠN'!$R:$R,'PXK-HÓA ĐƠN'!$D:$D,P$1,'PXK-HÓA ĐƠN'!$K:$K,$A29)</f>
        <v>0</v>
      </c>
      <c r="Q29" s="41">
        <f>SUMIFS('VIN -MEGA'!$R:$R,'VIN -MEGA'!$D:$D,Q$1,'VIN -MEGA'!$K:$K,$A29)+SUMIFS('PXK-HÓA ĐƠN'!$R:$R,'PXK-HÓA ĐƠN'!$D:$D,Q$1,'PXK-HÓA ĐƠN'!$K:$K,$A29)</f>
        <v>0</v>
      </c>
      <c r="R29" s="41">
        <f>SUMIFS('VIN -MEGA'!$R:$R,'VIN -MEGA'!$D:$D,R$1,'VIN -MEGA'!$K:$K,$A29)+SUMIFS('PXK-HÓA ĐƠN'!$R:$R,'PXK-HÓA ĐƠN'!$D:$D,R$1,'PXK-HÓA ĐƠN'!$K:$K,$A29)</f>
        <v>0</v>
      </c>
      <c r="S29" s="41">
        <f>SUMIFS('VIN -MEGA'!$R:$R,'VIN -MEGA'!$D:$D,S$1,'VIN -MEGA'!$K:$K,$A29)+SUMIFS('PXK-HÓA ĐƠN'!$R:$R,'PXK-HÓA ĐƠN'!$D:$D,S$1,'PXK-HÓA ĐƠN'!$K:$K,$A29)</f>
        <v>0</v>
      </c>
      <c r="T29" s="41">
        <f>SUMIFS('VIN -MEGA'!$R:$R,'VIN -MEGA'!$D:$D,T$1,'VIN -MEGA'!$K:$K,$A29)+SUMIFS('PXK-HÓA ĐƠN'!$R:$R,'PXK-HÓA ĐƠN'!$D:$D,T$1,'PXK-HÓA ĐƠN'!$K:$K,$A29)</f>
        <v>0</v>
      </c>
      <c r="U29" s="41">
        <f>SUMIFS('VIN -MEGA'!$R:$R,'VIN -MEGA'!$D:$D,U$1,'VIN -MEGA'!$K:$K,$A29)+SUMIFS('PXK-HÓA ĐƠN'!$R:$R,'PXK-HÓA ĐƠN'!$D:$D,U$1,'PXK-HÓA ĐƠN'!$K:$K,$A29)</f>
        <v>0</v>
      </c>
      <c r="V29" s="41">
        <f>SUMIFS('VIN -MEGA'!$R:$R,'VIN -MEGA'!$D:$D,V$1,'VIN -MEGA'!$K:$K,$A29)+SUMIFS('PXK-HÓA ĐƠN'!$R:$R,'PXK-HÓA ĐƠN'!$D:$D,V$1,'PXK-HÓA ĐƠN'!$K:$K,$A29)</f>
        <v>0</v>
      </c>
      <c r="W29" s="41">
        <f>SUMIFS('VIN -MEGA'!$R:$R,'VIN -MEGA'!$D:$D,W$1,'VIN -MEGA'!$K:$K,$A29)+SUMIFS('PXK-HÓA ĐƠN'!$R:$R,'PXK-HÓA ĐƠN'!$D:$D,W$1,'PXK-HÓA ĐƠN'!$K:$K,$A29)</f>
        <v>0</v>
      </c>
      <c r="X29" s="41">
        <f>SUMIFS('VIN -MEGA'!$R:$R,'VIN -MEGA'!$D:$D,X$1,'VIN -MEGA'!$K:$K,$A29)+SUMIFS('PXK-HÓA ĐƠN'!$R:$R,'PXK-HÓA ĐƠN'!$D:$D,X$1,'PXK-HÓA ĐƠN'!$K:$K,$A29)</f>
        <v>0</v>
      </c>
      <c r="Y29" s="41">
        <f>SUMIFS('VIN -MEGA'!$R:$R,'VIN -MEGA'!$D:$D,Y$1,'VIN -MEGA'!$K:$K,$A29)+SUMIFS('PXK-HÓA ĐƠN'!$R:$R,'PXK-HÓA ĐƠN'!$D:$D,Y$1,'PXK-HÓA ĐƠN'!$K:$K,$A29)</f>
        <v>0</v>
      </c>
      <c r="Z29" s="41">
        <f>SUMIFS('VIN -MEGA'!$R:$R,'VIN -MEGA'!$D:$D,Z$1,'VIN -MEGA'!$K:$K,$A29)+SUMIFS('PXK-HÓA ĐƠN'!$R:$R,'PXK-HÓA ĐƠN'!$D:$D,Z$1,'PXK-HÓA ĐƠN'!$K:$K,$A29)</f>
        <v>0</v>
      </c>
      <c r="AA29" s="41">
        <f>SUMIFS('VIN -MEGA'!$R:$R,'VIN -MEGA'!$D:$D,AA$1,'VIN -MEGA'!$K:$K,$A29)+SUMIFS('PXK-HÓA ĐƠN'!$R:$R,'PXK-HÓA ĐƠN'!$D:$D,AA$1,'PXK-HÓA ĐƠN'!$K:$K,$A29)</f>
        <v>0</v>
      </c>
      <c r="AB29" s="41">
        <f>SUMIFS('VIN -MEGA'!$R:$R,'VIN -MEGA'!$D:$D,AB$1,'VIN -MEGA'!$K:$K,$A29)+SUMIFS('PXK-HÓA ĐƠN'!$R:$R,'PXK-HÓA ĐƠN'!$D:$D,AB$1,'PXK-HÓA ĐƠN'!$K:$K,$A29)</f>
        <v>0</v>
      </c>
      <c r="AC29" s="41">
        <f>SUMIFS('VIN -MEGA'!$R:$R,'VIN -MEGA'!$D:$D,AC$1,'VIN -MEGA'!$K:$K,$A29)+SUMIFS('PXK-HÓA ĐƠN'!$R:$R,'PXK-HÓA ĐƠN'!$D:$D,AC$1,'PXK-HÓA ĐƠN'!$K:$K,$A29)</f>
        <v>0</v>
      </c>
      <c r="AD29" s="41">
        <f>SUMIFS('VIN -MEGA'!$R:$R,'VIN -MEGA'!$D:$D,AD$1,'VIN -MEGA'!$K:$K,$A29)+SUMIFS('PXK-HÓA ĐƠN'!$R:$R,'PXK-HÓA ĐƠN'!$D:$D,AD$1,'PXK-HÓA ĐƠN'!$K:$K,$A29)</f>
        <v>0</v>
      </c>
      <c r="AE29" s="41">
        <f>SUMIFS('VIN -MEGA'!$R:$R,'VIN -MEGA'!$D:$D,AE$1,'VIN -MEGA'!$K:$K,$A29)+SUMIFS('PXK-HÓA ĐƠN'!$R:$R,'PXK-HÓA ĐƠN'!$D:$D,AE$1,'PXK-HÓA ĐƠN'!$K:$K,$A29)</f>
        <v>0</v>
      </c>
      <c r="AF29" s="41">
        <f>SUMIFS('VIN -MEGA'!$R:$R,'VIN -MEGA'!$D:$D,AF$1,'VIN -MEGA'!$K:$K,$A29)+SUMIFS('PXK-HÓA ĐƠN'!$R:$R,'PXK-HÓA ĐƠN'!$D:$D,AF$1,'PXK-HÓA ĐƠN'!$K:$K,$A29)</f>
        <v>0</v>
      </c>
      <c r="AG29" s="41">
        <f>SUMIFS('VIN -MEGA'!$R:$R,'VIN -MEGA'!$D:$D,AG$1,'VIN -MEGA'!$K:$K,$A29)+SUMIFS('PXK-HÓA ĐƠN'!$R:$R,'PXK-HÓA ĐƠN'!$D:$D,AG$1,'PXK-HÓA ĐƠN'!$K:$K,$A29)</f>
        <v>0</v>
      </c>
      <c r="AH29" s="41">
        <f>SUMIFS('VIN -MEGA'!$R:$R,'VIN -MEGA'!$D:$D,AH$1,'VIN -MEGA'!$K:$K,$A29)+SUMIFS('PXK-HÓA ĐƠN'!$R:$R,'PXK-HÓA ĐƠN'!$D:$D,AH$1,'PXK-HÓA ĐƠN'!$K:$K,$A29)</f>
        <v>0</v>
      </c>
      <c r="AI29" s="41">
        <f>SUMIFS('VIN -MEGA'!$R:$R,'VIN -MEGA'!$D:$D,AI$1,'VIN -MEGA'!$K:$K,$A29)+SUMIFS('PXK-HÓA ĐƠN'!$R:$R,'PXK-HÓA ĐƠN'!$D:$D,AI$1,'PXK-HÓA ĐƠN'!$K:$K,$A29)</f>
        <v>0</v>
      </c>
      <c r="AJ29" s="41">
        <f>SUMIFS('VIN -MEGA'!$R:$R,'VIN -MEGA'!$D:$D,AJ$1,'VIN -MEGA'!$K:$K,$A29)+SUMIFS('PXK-HÓA ĐƠN'!$R:$R,'PXK-HÓA ĐƠN'!$D:$D,AJ$1,'PXK-HÓA ĐƠN'!$K:$K,$A29)</f>
        <v>0</v>
      </c>
      <c r="AK29" s="41">
        <f>SUMIFS('VIN -MEGA'!$R:$R,'VIN -MEGA'!$D:$D,AK$1,'VIN -MEGA'!$K:$K,$A29)+SUMIFS('PXK-HÓA ĐƠN'!$R:$R,'PXK-HÓA ĐƠN'!$D:$D,AK$1,'PXK-HÓA ĐƠN'!$K:$K,$A29)</f>
        <v>0</v>
      </c>
    </row>
    <row r="30" spans="1:37" ht="18.75" hidden="1" customHeight="1" x14ac:dyDescent="0.25">
      <c r="A30" s="23" t="s">
        <v>7646</v>
      </c>
      <c r="B30" s="22" t="s">
        <v>7647</v>
      </c>
      <c r="C30" s="24" t="s">
        <v>1761</v>
      </c>
      <c r="D30" t="str">
        <f t="shared" si="1"/>
        <v>Không kinh doanh</v>
      </c>
      <c r="E30" s="43">
        <f t="shared" si="2"/>
        <v>0</v>
      </c>
      <c r="F30" s="43"/>
      <c r="G30" s="41"/>
      <c r="H30" s="41"/>
      <c r="I30" s="41">
        <f>SUMIFS('VIN -MEGA'!$R:$R,'VIN -MEGA'!$D:$D,I$1,'VIN -MEGA'!$K:$K,$A30)+SUMIFS('PXK-HÓA ĐƠN'!$R:$R,'PXK-HÓA ĐƠN'!$D:$D,I$1,'PXK-HÓA ĐƠN'!$K:$K,$A30)</f>
        <v>0</v>
      </c>
      <c r="J30" s="41">
        <f>SUMIFS('VIN -MEGA'!$R:$R,'VIN -MEGA'!$D:$D,J$1,'VIN -MEGA'!$K:$K,$A30)+SUMIFS('PXK-HÓA ĐƠN'!$R:$R,'PXK-HÓA ĐƠN'!$D:$D,J$1,'PXK-HÓA ĐƠN'!$K:$K,$A30)</f>
        <v>0</v>
      </c>
      <c r="K30" s="41">
        <f>SUMIFS('VIN -MEGA'!$R:$R,'VIN -MEGA'!$D:$D,K$1,'VIN -MEGA'!$K:$K,$A30)+SUMIFS('PXK-HÓA ĐƠN'!$R:$R,'PXK-HÓA ĐƠN'!$D:$D,K$1,'PXK-HÓA ĐƠN'!$K:$K,$A30)</f>
        <v>0</v>
      </c>
      <c r="L30" s="41">
        <f>SUMIFS('VIN -MEGA'!$R:$R,'VIN -MEGA'!$D:$D,L$1,'VIN -MEGA'!$K:$K,$A30)+SUMIFS('PXK-HÓA ĐƠN'!$R:$R,'PXK-HÓA ĐƠN'!$D:$D,L$1,'PXK-HÓA ĐƠN'!$K:$K,$A30)</f>
        <v>0</v>
      </c>
      <c r="M30" s="41">
        <f>SUMIFS('VIN -MEGA'!$R:$R,'VIN -MEGA'!$D:$D,M$1,'VIN -MEGA'!$K:$K,$A30)+SUMIFS('PXK-HÓA ĐƠN'!$R:$R,'PXK-HÓA ĐƠN'!$D:$D,M$1,'PXK-HÓA ĐƠN'!$K:$K,$A30)</f>
        <v>0</v>
      </c>
      <c r="N30" s="41">
        <f>SUMIFS('VIN -MEGA'!$R:$R,'VIN -MEGA'!$D:$D,N$1,'VIN -MEGA'!$K:$K,$A30)+SUMIFS('PXK-HÓA ĐƠN'!$R:$R,'PXK-HÓA ĐƠN'!$D:$D,N$1,'PXK-HÓA ĐƠN'!$K:$K,$A30)</f>
        <v>0</v>
      </c>
      <c r="O30" s="41">
        <f>SUMIFS('VIN -MEGA'!$R:$R,'VIN -MEGA'!$D:$D,O$1,'VIN -MEGA'!$K:$K,$A30)+SUMIFS('PXK-HÓA ĐƠN'!$R:$R,'PXK-HÓA ĐƠN'!$D:$D,O$1,'PXK-HÓA ĐƠN'!$K:$K,$A30)</f>
        <v>0</v>
      </c>
      <c r="P30" s="41">
        <f>SUMIFS('VIN -MEGA'!$R:$R,'VIN -MEGA'!$D:$D,P$1,'VIN -MEGA'!$K:$K,$A30)+SUMIFS('PXK-HÓA ĐƠN'!$R:$R,'PXK-HÓA ĐƠN'!$D:$D,P$1,'PXK-HÓA ĐƠN'!$K:$K,$A30)</f>
        <v>0</v>
      </c>
      <c r="Q30" s="41">
        <f>SUMIFS('VIN -MEGA'!$R:$R,'VIN -MEGA'!$D:$D,Q$1,'VIN -MEGA'!$K:$K,$A30)+SUMIFS('PXK-HÓA ĐƠN'!$R:$R,'PXK-HÓA ĐƠN'!$D:$D,Q$1,'PXK-HÓA ĐƠN'!$K:$K,$A30)</f>
        <v>0</v>
      </c>
      <c r="R30" s="41">
        <f>SUMIFS('VIN -MEGA'!$R:$R,'VIN -MEGA'!$D:$D,R$1,'VIN -MEGA'!$K:$K,$A30)+SUMIFS('PXK-HÓA ĐƠN'!$R:$R,'PXK-HÓA ĐƠN'!$D:$D,R$1,'PXK-HÓA ĐƠN'!$K:$K,$A30)</f>
        <v>0</v>
      </c>
      <c r="S30" s="41">
        <f>SUMIFS('VIN -MEGA'!$R:$R,'VIN -MEGA'!$D:$D,S$1,'VIN -MEGA'!$K:$K,$A30)+SUMIFS('PXK-HÓA ĐƠN'!$R:$R,'PXK-HÓA ĐƠN'!$D:$D,S$1,'PXK-HÓA ĐƠN'!$K:$K,$A30)</f>
        <v>0</v>
      </c>
      <c r="T30" s="41">
        <f>SUMIFS('VIN -MEGA'!$R:$R,'VIN -MEGA'!$D:$D,T$1,'VIN -MEGA'!$K:$K,$A30)+SUMIFS('PXK-HÓA ĐƠN'!$R:$R,'PXK-HÓA ĐƠN'!$D:$D,T$1,'PXK-HÓA ĐƠN'!$K:$K,$A30)</f>
        <v>0</v>
      </c>
      <c r="U30" s="41">
        <f>SUMIFS('VIN -MEGA'!$R:$R,'VIN -MEGA'!$D:$D,U$1,'VIN -MEGA'!$K:$K,$A30)+SUMIFS('PXK-HÓA ĐƠN'!$R:$R,'PXK-HÓA ĐƠN'!$D:$D,U$1,'PXK-HÓA ĐƠN'!$K:$K,$A30)</f>
        <v>0</v>
      </c>
      <c r="V30" s="41">
        <f>SUMIFS('VIN -MEGA'!$R:$R,'VIN -MEGA'!$D:$D,V$1,'VIN -MEGA'!$K:$K,$A30)+SUMIFS('PXK-HÓA ĐƠN'!$R:$R,'PXK-HÓA ĐƠN'!$D:$D,V$1,'PXK-HÓA ĐƠN'!$K:$K,$A30)</f>
        <v>0</v>
      </c>
      <c r="W30" s="41">
        <f>SUMIFS('VIN -MEGA'!$R:$R,'VIN -MEGA'!$D:$D,W$1,'VIN -MEGA'!$K:$K,$A30)+SUMIFS('PXK-HÓA ĐƠN'!$R:$R,'PXK-HÓA ĐƠN'!$D:$D,W$1,'PXK-HÓA ĐƠN'!$K:$K,$A30)</f>
        <v>0</v>
      </c>
      <c r="X30" s="41">
        <f>SUMIFS('VIN -MEGA'!$R:$R,'VIN -MEGA'!$D:$D,X$1,'VIN -MEGA'!$K:$K,$A30)+SUMIFS('PXK-HÓA ĐƠN'!$R:$R,'PXK-HÓA ĐƠN'!$D:$D,X$1,'PXK-HÓA ĐƠN'!$K:$K,$A30)</f>
        <v>0</v>
      </c>
      <c r="Y30" s="41">
        <f>SUMIFS('VIN -MEGA'!$R:$R,'VIN -MEGA'!$D:$D,Y$1,'VIN -MEGA'!$K:$K,$A30)+SUMIFS('PXK-HÓA ĐƠN'!$R:$R,'PXK-HÓA ĐƠN'!$D:$D,Y$1,'PXK-HÓA ĐƠN'!$K:$K,$A30)</f>
        <v>0</v>
      </c>
      <c r="Z30" s="41">
        <f>SUMIFS('VIN -MEGA'!$R:$R,'VIN -MEGA'!$D:$D,Z$1,'VIN -MEGA'!$K:$K,$A30)+SUMIFS('PXK-HÓA ĐƠN'!$R:$R,'PXK-HÓA ĐƠN'!$D:$D,Z$1,'PXK-HÓA ĐƠN'!$K:$K,$A30)</f>
        <v>0</v>
      </c>
      <c r="AA30" s="41">
        <f>SUMIFS('VIN -MEGA'!$R:$R,'VIN -MEGA'!$D:$D,AA$1,'VIN -MEGA'!$K:$K,$A30)+SUMIFS('PXK-HÓA ĐƠN'!$R:$R,'PXK-HÓA ĐƠN'!$D:$D,AA$1,'PXK-HÓA ĐƠN'!$K:$K,$A30)</f>
        <v>0</v>
      </c>
      <c r="AB30" s="41">
        <f>SUMIFS('VIN -MEGA'!$R:$R,'VIN -MEGA'!$D:$D,AB$1,'VIN -MEGA'!$K:$K,$A30)+SUMIFS('PXK-HÓA ĐƠN'!$R:$R,'PXK-HÓA ĐƠN'!$D:$D,AB$1,'PXK-HÓA ĐƠN'!$K:$K,$A30)</f>
        <v>0</v>
      </c>
      <c r="AC30" s="41">
        <f>SUMIFS('VIN -MEGA'!$R:$R,'VIN -MEGA'!$D:$D,AC$1,'VIN -MEGA'!$K:$K,$A30)+SUMIFS('PXK-HÓA ĐƠN'!$R:$R,'PXK-HÓA ĐƠN'!$D:$D,AC$1,'PXK-HÓA ĐƠN'!$K:$K,$A30)</f>
        <v>0</v>
      </c>
      <c r="AD30" s="41">
        <f>SUMIFS('VIN -MEGA'!$R:$R,'VIN -MEGA'!$D:$D,AD$1,'VIN -MEGA'!$K:$K,$A30)+SUMIFS('PXK-HÓA ĐƠN'!$R:$R,'PXK-HÓA ĐƠN'!$D:$D,AD$1,'PXK-HÓA ĐƠN'!$K:$K,$A30)</f>
        <v>0</v>
      </c>
      <c r="AE30" s="41">
        <f>SUMIFS('VIN -MEGA'!$R:$R,'VIN -MEGA'!$D:$D,AE$1,'VIN -MEGA'!$K:$K,$A30)+SUMIFS('PXK-HÓA ĐƠN'!$R:$R,'PXK-HÓA ĐƠN'!$D:$D,AE$1,'PXK-HÓA ĐƠN'!$K:$K,$A30)</f>
        <v>0</v>
      </c>
      <c r="AF30" s="41">
        <f>SUMIFS('VIN -MEGA'!$R:$R,'VIN -MEGA'!$D:$D,AF$1,'VIN -MEGA'!$K:$K,$A30)+SUMIFS('PXK-HÓA ĐƠN'!$R:$R,'PXK-HÓA ĐƠN'!$D:$D,AF$1,'PXK-HÓA ĐƠN'!$K:$K,$A30)</f>
        <v>0</v>
      </c>
      <c r="AG30" s="41">
        <f>SUMIFS('VIN -MEGA'!$R:$R,'VIN -MEGA'!$D:$D,AG$1,'VIN -MEGA'!$K:$K,$A30)+SUMIFS('PXK-HÓA ĐƠN'!$R:$R,'PXK-HÓA ĐƠN'!$D:$D,AG$1,'PXK-HÓA ĐƠN'!$K:$K,$A30)</f>
        <v>0</v>
      </c>
      <c r="AH30" s="41">
        <f>SUMIFS('VIN -MEGA'!$R:$R,'VIN -MEGA'!$D:$D,AH$1,'VIN -MEGA'!$K:$K,$A30)+SUMIFS('PXK-HÓA ĐƠN'!$R:$R,'PXK-HÓA ĐƠN'!$D:$D,AH$1,'PXK-HÓA ĐƠN'!$K:$K,$A30)</f>
        <v>0</v>
      </c>
      <c r="AI30" s="41">
        <f>SUMIFS('VIN -MEGA'!$R:$R,'VIN -MEGA'!$D:$D,AI$1,'VIN -MEGA'!$K:$K,$A30)+SUMIFS('PXK-HÓA ĐƠN'!$R:$R,'PXK-HÓA ĐƠN'!$D:$D,AI$1,'PXK-HÓA ĐƠN'!$K:$K,$A30)</f>
        <v>0</v>
      </c>
      <c r="AJ30" s="41">
        <f>SUMIFS('VIN -MEGA'!$R:$R,'VIN -MEGA'!$D:$D,AJ$1,'VIN -MEGA'!$K:$K,$A30)+SUMIFS('PXK-HÓA ĐƠN'!$R:$R,'PXK-HÓA ĐƠN'!$D:$D,AJ$1,'PXK-HÓA ĐƠN'!$K:$K,$A30)</f>
        <v>0</v>
      </c>
      <c r="AK30" s="41">
        <f>SUMIFS('VIN -MEGA'!$R:$R,'VIN -MEGA'!$D:$D,AK$1,'VIN -MEGA'!$K:$K,$A30)+SUMIFS('PXK-HÓA ĐƠN'!$R:$R,'PXK-HÓA ĐƠN'!$D:$D,AK$1,'PXK-HÓA ĐƠN'!$K:$K,$A30)</f>
        <v>0</v>
      </c>
    </row>
    <row r="31" spans="1:37" ht="18.75" hidden="1" customHeight="1" x14ac:dyDescent="0.25">
      <c r="A31" s="23" t="s">
        <v>7648</v>
      </c>
      <c r="B31" s="22" t="s">
        <v>7649</v>
      </c>
      <c r="C31" s="24" t="s">
        <v>29</v>
      </c>
      <c r="D31" t="str">
        <f t="shared" si="1"/>
        <v>Không kinh doanh</v>
      </c>
      <c r="E31" s="43">
        <f t="shared" si="2"/>
        <v>0</v>
      </c>
      <c r="F31" s="43"/>
      <c r="G31" s="41"/>
      <c r="H31" s="41"/>
      <c r="I31" s="41">
        <f>SUMIFS('VIN -MEGA'!$R:$R,'VIN -MEGA'!$D:$D,I$1,'VIN -MEGA'!$K:$K,$A31)+SUMIFS('PXK-HÓA ĐƠN'!$R:$R,'PXK-HÓA ĐƠN'!$D:$D,I$1,'PXK-HÓA ĐƠN'!$K:$K,$A31)</f>
        <v>0</v>
      </c>
      <c r="J31" s="41">
        <f>SUMIFS('VIN -MEGA'!$R:$R,'VIN -MEGA'!$D:$D,J$1,'VIN -MEGA'!$K:$K,$A31)+SUMIFS('PXK-HÓA ĐƠN'!$R:$R,'PXK-HÓA ĐƠN'!$D:$D,J$1,'PXK-HÓA ĐƠN'!$K:$K,$A31)</f>
        <v>0</v>
      </c>
      <c r="K31" s="41">
        <f>SUMIFS('VIN -MEGA'!$R:$R,'VIN -MEGA'!$D:$D,K$1,'VIN -MEGA'!$K:$K,$A31)+SUMIFS('PXK-HÓA ĐƠN'!$R:$R,'PXK-HÓA ĐƠN'!$D:$D,K$1,'PXK-HÓA ĐƠN'!$K:$K,$A31)</f>
        <v>0</v>
      </c>
      <c r="L31" s="41">
        <f>SUMIFS('VIN -MEGA'!$R:$R,'VIN -MEGA'!$D:$D,L$1,'VIN -MEGA'!$K:$K,$A31)+SUMIFS('PXK-HÓA ĐƠN'!$R:$R,'PXK-HÓA ĐƠN'!$D:$D,L$1,'PXK-HÓA ĐƠN'!$K:$K,$A31)</f>
        <v>0</v>
      </c>
      <c r="M31" s="41">
        <f>SUMIFS('VIN -MEGA'!$R:$R,'VIN -MEGA'!$D:$D,M$1,'VIN -MEGA'!$K:$K,$A31)+SUMIFS('PXK-HÓA ĐƠN'!$R:$R,'PXK-HÓA ĐƠN'!$D:$D,M$1,'PXK-HÓA ĐƠN'!$K:$K,$A31)</f>
        <v>0</v>
      </c>
      <c r="N31" s="41">
        <f>SUMIFS('VIN -MEGA'!$R:$R,'VIN -MEGA'!$D:$D,N$1,'VIN -MEGA'!$K:$K,$A31)+SUMIFS('PXK-HÓA ĐƠN'!$R:$R,'PXK-HÓA ĐƠN'!$D:$D,N$1,'PXK-HÓA ĐƠN'!$K:$K,$A31)</f>
        <v>0</v>
      </c>
      <c r="O31" s="41">
        <f>SUMIFS('VIN -MEGA'!$R:$R,'VIN -MEGA'!$D:$D,O$1,'VIN -MEGA'!$K:$K,$A31)+SUMIFS('PXK-HÓA ĐƠN'!$R:$R,'PXK-HÓA ĐƠN'!$D:$D,O$1,'PXK-HÓA ĐƠN'!$K:$K,$A31)</f>
        <v>0</v>
      </c>
      <c r="P31" s="41">
        <f>SUMIFS('VIN -MEGA'!$R:$R,'VIN -MEGA'!$D:$D,P$1,'VIN -MEGA'!$K:$K,$A31)+SUMIFS('PXK-HÓA ĐƠN'!$R:$R,'PXK-HÓA ĐƠN'!$D:$D,P$1,'PXK-HÓA ĐƠN'!$K:$K,$A31)</f>
        <v>0</v>
      </c>
      <c r="Q31" s="41">
        <f>SUMIFS('VIN -MEGA'!$R:$R,'VIN -MEGA'!$D:$D,Q$1,'VIN -MEGA'!$K:$K,$A31)+SUMIFS('PXK-HÓA ĐƠN'!$R:$R,'PXK-HÓA ĐƠN'!$D:$D,Q$1,'PXK-HÓA ĐƠN'!$K:$K,$A31)</f>
        <v>0</v>
      </c>
      <c r="R31" s="41">
        <f>SUMIFS('VIN -MEGA'!$R:$R,'VIN -MEGA'!$D:$D,R$1,'VIN -MEGA'!$K:$K,$A31)+SUMIFS('PXK-HÓA ĐƠN'!$R:$R,'PXK-HÓA ĐƠN'!$D:$D,R$1,'PXK-HÓA ĐƠN'!$K:$K,$A31)</f>
        <v>0</v>
      </c>
      <c r="S31" s="41">
        <f>SUMIFS('VIN -MEGA'!$R:$R,'VIN -MEGA'!$D:$D,S$1,'VIN -MEGA'!$K:$K,$A31)+SUMIFS('PXK-HÓA ĐƠN'!$R:$R,'PXK-HÓA ĐƠN'!$D:$D,S$1,'PXK-HÓA ĐƠN'!$K:$K,$A31)</f>
        <v>0</v>
      </c>
      <c r="T31" s="41">
        <f>SUMIFS('VIN -MEGA'!$R:$R,'VIN -MEGA'!$D:$D,T$1,'VIN -MEGA'!$K:$K,$A31)+SUMIFS('PXK-HÓA ĐƠN'!$R:$R,'PXK-HÓA ĐƠN'!$D:$D,T$1,'PXK-HÓA ĐƠN'!$K:$K,$A31)</f>
        <v>0</v>
      </c>
      <c r="U31" s="41">
        <f>SUMIFS('VIN -MEGA'!$R:$R,'VIN -MEGA'!$D:$D,U$1,'VIN -MEGA'!$K:$K,$A31)+SUMIFS('PXK-HÓA ĐƠN'!$R:$R,'PXK-HÓA ĐƠN'!$D:$D,U$1,'PXK-HÓA ĐƠN'!$K:$K,$A31)</f>
        <v>0</v>
      </c>
      <c r="V31" s="41">
        <f>SUMIFS('VIN -MEGA'!$R:$R,'VIN -MEGA'!$D:$D,V$1,'VIN -MEGA'!$K:$K,$A31)+SUMIFS('PXK-HÓA ĐƠN'!$R:$R,'PXK-HÓA ĐƠN'!$D:$D,V$1,'PXK-HÓA ĐƠN'!$K:$K,$A31)</f>
        <v>0</v>
      </c>
      <c r="W31" s="41">
        <f>SUMIFS('VIN -MEGA'!$R:$R,'VIN -MEGA'!$D:$D,W$1,'VIN -MEGA'!$K:$K,$A31)+SUMIFS('PXK-HÓA ĐƠN'!$R:$R,'PXK-HÓA ĐƠN'!$D:$D,W$1,'PXK-HÓA ĐƠN'!$K:$K,$A31)</f>
        <v>0</v>
      </c>
      <c r="X31" s="41">
        <f>SUMIFS('VIN -MEGA'!$R:$R,'VIN -MEGA'!$D:$D,X$1,'VIN -MEGA'!$K:$K,$A31)+SUMIFS('PXK-HÓA ĐƠN'!$R:$R,'PXK-HÓA ĐƠN'!$D:$D,X$1,'PXK-HÓA ĐƠN'!$K:$K,$A31)</f>
        <v>0</v>
      </c>
      <c r="Y31" s="41">
        <f>SUMIFS('VIN -MEGA'!$R:$R,'VIN -MEGA'!$D:$D,Y$1,'VIN -MEGA'!$K:$K,$A31)+SUMIFS('PXK-HÓA ĐƠN'!$R:$R,'PXK-HÓA ĐƠN'!$D:$D,Y$1,'PXK-HÓA ĐƠN'!$K:$K,$A31)</f>
        <v>0</v>
      </c>
      <c r="Z31" s="41">
        <f>SUMIFS('VIN -MEGA'!$R:$R,'VIN -MEGA'!$D:$D,Z$1,'VIN -MEGA'!$K:$K,$A31)+SUMIFS('PXK-HÓA ĐƠN'!$R:$R,'PXK-HÓA ĐƠN'!$D:$D,Z$1,'PXK-HÓA ĐƠN'!$K:$K,$A31)</f>
        <v>0</v>
      </c>
      <c r="AA31" s="41">
        <f>SUMIFS('VIN -MEGA'!$R:$R,'VIN -MEGA'!$D:$D,AA$1,'VIN -MEGA'!$K:$K,$A31)+SUMIFS('PXK-HÓA ĐƠN'!$R:$R,'PXK-HÓA ĐƠN'!$D:$D,AA$1,'PXK-HÓA ĐƠN'!$K:$K,$A31)</f>
        <v>0</v>
      </c>
      <c r="AB31" s="41">
        <f>SUMIFS('VIN -MEGA'!$R:$R,'VIN -MEGA'!$D:$D,AB$1,'VIN -MEGA'!$K:$K,$A31)+SUMIFS('PXK-HÓA ĐƠN'!$R:$R,'PXK-HÓA ĐƠN'!$D:$D,AB$1,'PXK-HÓA ĐƠN'!$K:$K,$A31)</f>
        <v>0</v>
      </c>
      <c r="AC31" s="41">
        <f>SUMIFS('VIN -MEGA'!$R:$R,'VIN -MEGA'!$D:$D,AC$1,'VIN -MEGA'!$K:$K,$A31)+SUMIFS('PXK-HÓA ĐƠN'!$R:$R,'PXK-HÓA ĐƠN'!$D:$D,AC$1,'PXK-HÓA ĐƠN'!$K:$K,$A31)</f>
        <v>0</v>
      </c>
      <c r="AD31" s="41">
        <f>SUMIFS('VIN -MEGA'!$R:$R,'VIN -MEGA'!$D:$D,AD$1,'VIN -MEGA'!$K:$K,$A31)+SUMIFS('PXK-HÓA ĐƠN'!$R:$R,'PXK-HÓA ĐƠN'!$D:$D,AD$1,'PXK-HÓA ĐƠN'!$K:$K,$A31)</f>
        <v>0</v>
      </c>
      <c r="AE31" s="41">
        <f>SUMIFS('VIN -MEGA'!$R:$R,'VIN -MEGA'!$D:$D,AE$1,'VIN -MEGA'!$K:$K,$A31)+SUMIFS('PXK-HÓA ĐƠN'!$R:$R,'PXK-HÓA ĐƠN'!$D:$D,AE$1,'PXK-HÓA ĐƠN'!$K:$K,$A31)</f>
        <v>0</v>
      </c>
      <c r="AF31" s="41">
        <f>SUMIFS('VIN -MEGA'!$R:$R,'VIN -MEGA'!$D:$D,AF$1,'VIN -MEGA'!$K:$K,$A31)+SUMIFS('PXK-HÓA ĐƠN'!$R:$R,'PXK-HÓA ĐƠN'!$D:$D,AF$1,'PXK-HÓA ĐƠN'!$K:$K,$A31)</f>
        <v>0</v>
      </c>
      <c r="AG31" s="41">
        <f>SUMIFS('VIN -MEGA'!$R:$R,'VIN -MEGA'!$D:$D,AG$1,'VIN -MEGA'!$K:$K,$A31)+SUMIFS('PXK-HÓA ĐƠN'!$R:$R,'PXK-HÓA ĐƠN'!$D:$D,AG$1,'PXK-HÓA ĐƠN'!$K:$K,$A31)</f>
        <v>0</v>
      </c>
      <c r="AH31" s="41">
        <f>SUMIFS('VIN -MEGA'!$R:$R,'VIN -MEGA'!$D:$D,AH$1,'VIN -MEGA'!$K:$K,$A31)+SUMIFS('PXK-HÓA ĐƠN'!$R:$R,'PXK-HÓA ĐƠN'!$D:$D,AH$1,'PXK-HÓA ĐƠN'!$K:$K,$A31)</f>
        <v>0</v>
      </c>
      <c r="AI31" s="41">
        <f>SUMIFS('VIN -MEGA'!$R:$R,'VIN -MEGA'!$D:$D,AI$1,'VIN -MEGA'!$K:$K,$A31)+SUMIFS('PXK-HÓA ĐƠN'!$R:$R,'PXK-HÓA ĐƠN'!$D:$D,AI$1,'PXK-HÓA ĐƠN'!$K:$K,$A31)</f>
        <v>0</v>
      </c>
      <c r="AJ31" s="41">
        <f>SUMIFS('VIN -MEGA'!$R:$R,'VIN -MEGA'!$D:$D,AJ$1,'VIN -MEGA'!$K:$K,$A31)+SUMIFS('PXK-HÓA ĐƠN'!$R:$R,'PXK-HÓA ĐƠN'!$D:$D,AJ$1,'PXK-HÓA ĐƠN'!$K:$K,$A31)</f>
        <v>0</v>
      </c>
      <c r="AK31" s="41">
        <f>SUMIFS('VIN -MEGA'!$R:$R,'VIN -MEGA'!$D:$D,AK$1,'VIN -MEGA'!$K:$K,$A31)+SUMIFS('PXK-HÓA ĐƠN'!$R:$R,'PXK-HÓA ĐƠN'!$D:$D,AK$1,'PXK-HÓA ĐƠN'!$K:$K,$A31)</f>
        <v>0</v>
      </c>
    </row>
    <row r="32" spans="1:37" ht="18.75" hidden="1" customHeight="1" x14ac:dyDescent="0.25">
      <c r="A32" s="23" t="s">
        <v>1717</v>
      </c>
      <c r="B32" s="22" t="s">
        <v>1718</v>
      </c>
      <c r="C32" s="24" t="s">
        <v>29</v>
      </c>
      <c r="D32" t="str">
        <f t="shared" si="1"/>
        <v>Không kinh doanh</v>
      </c>
      <c r="E32" s="43">
        <f t="shared" si="2"/>
        <v>0</v>
      </c>
      <c r="F32" s="43"/>
      <c r="G32" s="41"/>
      <c r="H32" s="41"/>
      <c r="I32" s="41">
        <f>SUMIFS('VIN -MEGA'!$R:$R,'VIN -MEGA'!$D:$D,I$1,'VIN -MEGA'!$K:$K,$A32)+SUMIFS('PXK-HÓA ĐƠN'!$R:$R,'PXK-HÓA ĐƠN'!$D:$D,I$1,'PXK-HÓA ĐƠN'!$K:$K,$A32)</f>
        <v>0</v>
      </c>
      <c r="J32" s="41">
        <f>SUMIFS('VIN -MEGA'!$R:$R,'VIN -MEGA'!$D:$D,J$1,'VIN -MEGA'!$K:$K,$A32)+SUMIFS('PXK-HÓA ĐƠN'!$R:$R,'PXK-HÓA ĐƠN'!$D:$D,J$1,'PXK-HÓA ĐƠN'!$K:$K,$A32)</f>
        <v>0</v>
      </c>
      <c r="K32" s="41">
        <f>SUMIFS('VIN -MEGA'!$R:$R,'VIN -MEGA'!$D:$D,K$1,'VIN -MEGA'!$K:$K,$A32)+SUMIFS('PXK-HÓA ĐƠN'!$R:$R,'PXK-HÓA ĐƠN'!$D:$D,K$1,'PXK-HÓA ĐƠN'!$K:$K,$A32)</f>
        <v>0</v>
      </c>
      <c r="L32" s="41">
        <f>SUMIFS('VIN -MEGA'!$R:$R,'VIN -MEGA'!$D:$D,L$1,'VIN -MEGA'!$K:$K,$A32)+SUMIFS('PXK-HÓA ĐƠN'!$R:$R,'PXK-HÓA ĐƠN'!$D:$D,L$1,'PXK-HÓA ĐƠN'!$K:$K,$A32)</f>
        <v>0</v>
      </c>
      <c r="M32" s="41">
        <f>SUMIFS('VIN -MEGA'!$R:$R,'VIN -MEGA'!$D:$D,M$1,'VIN -MEGA'!$K:$K,$A32)+SUMIFS('PXK-HÓA ĐƠN'!$R:$R,'PXK-HÓA ĐƠN'!$D:$D,M$1,'PXK-HÓA ĐƠN'!$K:$K,$A32)</f>
        <v>0</v>
      </c>
      <c r="N32" s="41">
        <f>SUMIFS('VIN -MEGA'!$R:$R,'VIN -MEGA'!$D:$D,N$1,'VIN -MEGA'!$K:$K,$A32)+SUMIFS('PXK-HÓA ĐƠN'!$R:$R,'PXK-HÓA ĐƠN'!$D:$D,N$1,'PXK-HÓA ĐƠN'!$K:$K,$A32)</f>
        <v>0</v>
      </c>
      <c r="O32" s="41">
        <f>SUMIFS('VIN -MEGA'!$R:$R,'VIN -MEGA'!$D:$D,O$1,'VIN -MEGA'!$K:$K,$A32)+SUMIFS('PXK-HÓA ĐƠN'!$R:$R,'PXK-HÓA ĐƠN'!$D:$D,O$1,'PXK-HÓA ĐƠN'!$K:$K,$A32)</f>
        <v>0</v>
      </c>
      <c r="P32" s="41">
        <f>SUMIFS('VIN -MEGA'!$R:$R,'VIN -MEGA'!$D:$D,P$1,'VIN -MEGA'!$K:$K,$A32)+SUMIFS('PXK-HÓA ĐƠN'!$R:$R,'PXK-HÓA ĐƠN'!$D:$D,P$1,'PXK-HÓA ĐƠN'!$K:$K,$A32)</f>
        <v>0</v>
      </c>
      <c r="Q32" s="41">
        <f>SUMIFS('VIN -MEGA'!$R:$R,'VIN -MEGA'!$D:$D,Q$1,'VIN -MEGA'!$K:$K,$A32)+SUMIFS('PXK-HÓA ĐƠN'!$R:$R,'PXK-HÓA ĐƠN'!$D:$D,Q$1,'PXK-HÓA ĐƠN'!$K:$K,$A32)</f>
        <v>0</v>
      </c>
      <c r="R32" s="41">
        <f>SUMIFS('VIN -MEGA'!$R:$R,'VIN -MEGA'!$D:$D,R$1,'VIN -MEGA'!$K:$K,$A32)+SUMIFS('PXK-HÓA ĐƠN'!$R:$R,'PXK-HÓA ĐƠN'!$D:$D,R$1,'PXK-HÓA ĐƠN'!$K:$K,$A32)</f>
        <v>0</v>
      </c>
      <c r="S32" s="41">
        <f>SUMIFS('VIN -MEGA'!$R:$R,'VIN -MEGA'!$D:$D,S$1,'VIN -MEGA'!$K:$K,$A32)+SUMIFS('PXK-HÓA ĐƠN'!$R:$R,'PXK-HÓA ĐƠN'!$D:$D,S$1,'PXK-HÓA ĐƠN'!$K:$K,$A32)</f>
        <v>0</v>
      </c>
      <c r="T32" s="41">
        <f>SUMIFS('VIN -MEGA'!$R:$R,'VIN -MEGA'!$D:$D,T$1,'VIN -MEGA'!$K:$K,$A32)+SUMIFS('PXK-HÓA ĐƠN'!$R:$R,'PXK-HÓA ĐƠN'!$D:$D,T$1,'PXK-HÓA ĐƠN'!$K:$K,$A32)</f>
        <v>0</v>
      </c>
      <c r="U32" s="41">
        <f>SUMIFS('VIN -MEGA'!$R:$R,'VIN -MEGA'!$D:$D,U$1,'VIN -MEGA'!$K:$K,$A32)+SUMIFS('PXK-HÓA ĐƠN'!$R:$R,'PXK-HÓA ĐƠN'!$D:$D,U$1,'PXK-HÓA ĐƠN'!$K:$K,$A32)</f>
        <v>0</v>
      </c>
      <c r="V32" s="41">
        <f>SUMIFS('VIN -MEGA'!$R:$R,'VIN -MEGA'!$D:$D,V$1,'VIN -MEGA'!$K:$K,$A32)+SUMIFS('PXK-HÓA ĐƠN'!$R:$R,'PXK-HÓA ĐƠN'!$D:$D,V$1,'PXK-HÓA ĐƠN'!$K:$K,$A32)</f>
        <v>0</v>
      </c>
      <c r="W32" s="41">
        <f>SUMIFS('VIN -MEGA'!$R:$R,'VIN -MEGA'!$D:$D,W$1,'VIN -MEGA'!$K:$K,$A32)+SUMIFS('PXK-HÓA ĐƠN'!$R:$R,'PXK-HÓA ĐƠN'!$D:$D,W$1,'PXK-HÓA ĐƠN'!$K:$K,$A32)</f>
        <v>0</v>
      </c>
      <c r="X32" s="41">
        <f>SUMIFS('VIN -MEGA'!$R:$R,'VIN -MEGA'!$D:$D,X$1,'VIN -MEGA'!$K:$K,$A32)+SUMIFS('PXK-HÓA ĐƠN'!$R:$R,'PXK-HÓA ĐƠN'!$D:$D,X$1,'PXK-HÓA ĐƠN'!$K:$K,$A32)</f>
        <v>0</v>
      </c>
      <c r="Y32" s="41">
        <f>SUMIFS('VIN -MEGA'!$R:$R,'VIN -MEGA'!$D:$D,Y$1,'VIN -MEGA'!$K:$K,$A32)+SUMIFS('PXK-HÓA ĐƠN'!$R:$R,'PXK-HÓA ĐƠN'!$D:$D,Y$1,'PXK-HÓA ĐƠN'!$K:$K,$A32)</f>
        <v>0</v>
      </c>
      <c r="Z32" s="41">
        <f>SUMIFS('VIN -MEGA'!$R:$R,'VIN -MEGA'!$D:$D,Z$1,'VIN -MEGA'!$K:$K,$A32)+SUMIFS('PXK-HÓA ĐƠN'!$R:$R,'PXK-HÓA ĐƠN'!$D:$D,Z$1,'PXK-HÓA ĐƠN'!$K:$K,$A32)</f>
        <v>0</v>
      </c>
      <c r="AA32" s="41">
        <f>SUMIFS('VIN -MEGA'!$R:$R,'VIN -MEGA'!$D:$D,AA$1,'VIN -MEGA'!$K:$K,$A32)+SUMIFS('PXK-HÓA ĐƠN'!$R:$R,'PXK-HÓA ĐƠN'!$D:$D,AA$1,'PXK-HÓA ĐƠN'!$K:$K,$A32)</f>
        <v>0</v>
      </c>
      <c r="AB32" s="41">
        <f>SUMIFS('VIN -MEGA'!$R:$R,'VIN -MEGA'!$D:$D,AB$1,'VIN -MEGA'!$K:$K,$A32)+SUMIFS('PXK-HÓA ĐƠN'!$R:$R,'PXK-HÓA ĐƠN'!$D:$D,AB$1,'PXK-HÓA ĐƠN'!$K:$K,$A32)</f>
        <v>0</v>
      </c>
      <c r="AC32" s="41">
        <f>SUMIFS('VIN -MEGA'!$R:$R,'VIN -MEGA'!$D:$D,AC$1,'VIN -MEGA'!$K:$K,$A32)+SUMIFS('PXK-HÓA ĐƠN'!$R:$R,'PXK-HÓA ĐƠN'!$D:$D,AC$1,'PXK-HÓA ĐƠN'!$K:$K,$A32)</f>
        <v>0</v>
      </c>
      <c r="AD32" s="41">
        <f>SUMIFS('VIN -MEGA'!$R:$R,'VIN -MEGA'!$D:$D,AD$1,'VIN -MEGA'!$K:$K,$A32)+SUMIFS('PXK-HÓA ĐƠN'!$R:$R,'PXK-HÓA ĐƠN'!$D:$D,AD$1,'PXK-HÓA ĐƠN'!$K:$K,$A32)</f>
        <v>0</v>
      </c>
      <c r="AE32" s="41">
        <f>SUMIFS('VIN -MEGA'!$R:$R,'VIN -MEGA'!$D:$D,AE$1,'VIN -MEGA'!$K:$K,$A32)+SUMIFS('PXK-HÓA ĐƠN'!$R:$R,'PXK-HÓA ĐƠN'!$D:$D,AE$1,'PXK-HÓA ĐƠN'!$K:$K,$A32)</f>
        <v>0</v>
      </c>
      <c r="AF32" s="41">
        <f>SUMIFS('VIN -MEGA'!$R:$R,'VIN -MEGA'!$D:$D,AF$1,'VIN -MEGA'!$K:$K,$A32)+SUMIFS('PXK-HÓA ĐƠN'!$R:$R,'PXK-HÓA ĐƠN'!$D:$D,AF$1,'PXK-HÓA ĐƠN'!$K:$K,$A32)</f>
        <v>0</v>
      </c>
      <c r="AG32" s="41">
        <f>SUMIFS('VIN -MEGA'!$R:$R,'VIN -MEGA'!$D:$D,AG$1,'VIN -MEGA'!$K:$K,$A32)+SUMIFS('PXK-HÓA ĐƠN'!$R:$R,'PXK-HÓA ĐƠN'!$D:$D,AG$1,'PXK-HÓA ĐƠN'!$K:$K,$A32)</f>
        <v>0</v>
      </c>
      <c r="AH32" s="41">
        <f>SUMIFS('VIN -MEGA'!$R:$R,'VIN -MEGA'!$D:$D,AH$1,'VIN -MEGA'!$K:$K,$A32)+SUMIFS('PXK-HÓA ĐƠN'!$R:$R,'PXK-HÓA ĐƠN'!$D:$D,AH$1,'PXK-HÓA ĐƠN'!$K:$K,$A32)</f>
        <v>0</v>
      </c>
      <c r="AI32" s="41">
        <f>SUMIFS('VIN -MEGA'!$R:$R,'VIN -MEGA'!$D:$D,AI$1,'VIN -MEGA'!$K:$K,$A32)+SUMIFS('PXK-HÓA ĐƠN'!$R:$R,'PXK-HÓA ĐƠN'!$D:$D,AI$1,'PXK-HÓA ĐƠN'!$K:$K,$A32)</f>
        <v>0</v>
      </c>
      <c r="AJ32" s="41">
        <f>SUMIFS('VIN -MEGA'!$R:$R,'VIN -MEGA'!$D:$D,AJ$1,'VIN -MEGA'!$K:$K,$A32)+SUMIFS('PXK-HÓA ĐƠN'!$R:$R,'PXK-HÓA ĐƠN'!$D:$D,AJ$1,'PXK-HÓA ĐƠN'!$K:$K,$A32)</f>
        <v>0</v>
      </c>
      <c r="AK32" s="41">
        <f>SUMIFS('VIN -MEGA'!$R:$R,'VIN -MEGA'!$D:$D,AK$1,'VIN -MEGA'!$K:$K,$A32)+SUMIFS('PXK-HÓA ĐƠN'!$R:$R,'PXK-HÓA ĐƠN'!$D:$D,AK$1,'PXK-HÓA ĐƠN'!$K:$K,$A32)</f>
        <v>0</v>
      </c>
    </row>
    <row r="33" spans="1:37" ht="18.75" hidden="1" customHeight="1" x14ac:dyDescent="0.25">
      <c r="A33" s="23" t="s">
        <v>1719</v>
      </c>
      <c r="B33" s="22" t="s">
        <v>1720</v>
      </c>
      <c r="C33" s="24" t="s">
        <v>1761</v>
      </c>
      <c r="D33" t="str">
        <f t="shared" si="1"/>
        <v>Không kinh doanh</v>
      </c>
      <c r="E33" s="43">
        <f t="shared" si="2"/>
        <v>0</v>
      </c>
      <c r="F33" s="43"/>
      <c r="G33" s="41"/>
      <c r="H33" s="41"/>
      <c r="I33" s="41">
        <f>SUMIFS('VIN -MEGA'!$R:$R,'VIN -MEGA'!$D:$D,I$1,'VIN -MEGA'!$K:$K,$A33)+SUMIFS('PXK-HÓA ĐƠN'!$R:$R,'PXK-HÓA ĐƠN'!$D:$D,I$1,'PXK-HÓA ĐƠN'!$K:$K,$A33)</f>
        <v>0</v>
      </c>
      <c r="J33" s="41">
        <f>SUMIFS('VIN -MEGA'!$R:$R,'VIN -MEGA'!$D:$D,J$1,'VIN -MEGA'!$K:$K,$A33)+SUMIFS('PXK-HÓA ĐƠN'!$R:$R,'PXK-HÓA ĐƠN'!$D:$D,J$1,'PXK-HÓA ĐƠN'!$K:$K,$A33)</f>
        <v>0</v>
      </c>
      <c r="K33" s="41">
        <f>SUMIFS('VIN -MEGA'!$R:$R,'VIN -MEGA'!$D:$D,K$1,'VIN -MEGA'!$K:$K,$A33)+SUMIFS('PXK-HÓA ĐƠN'!$R:$R,'PXK-HÓA ĐƠN'!$D:$D,K$1,'PXK-HÓA ĐƠN'!$K:$K,$A33)</f>
        <v>0</v>
      </c>
      <c r="L33" s="41">
        <f>SUMIFS('VIN -MEGA'!$R:$R,'VIN -MEGA'!$D:$D,L$1,'VIN -MEGA'!$K:$K,$A33)+SUMIFS('PXK-HÓA ĐƠN'!$R:$R,'PXK-HÓA ĐƠN'!$D:$D,L$1,'PXK-HÓA ĐƠN'!$K:$K,$A33)</f>
        <v>0</v>
      </c>
      <c r="M33" s="41">
        <f>SUMIFS('VIN -MEGA'!$R:$R,'VIN -MEGA'!$D:$D,M$1,'VIN -MEGA'!$K:$K,$A33)+SUMIFS('PXK-HÓA ĐƠN'!$R:$R,'PXK-HÓA ĐƠN'!$D:$D,M$1,'PXK-HÓA ĐƠN'!$K:$K,$A33)</f>
        <v>0</v>
      </c>
      <c r="N33" s="41">
        <f>SUMIFS('VIN -MEGA'!$R:$R,'VIN -MEGA'!$D:$D,N$1,'VIN -MEGA'!$K:$K,$A33)+SUMIFS('PXK-HÓA ĐƠN'!$R:$R,'PXK-HÓA ĐƠN'!$D:$D,N$1,'PXK-HÓA ĐƠN'!$K:$K,$A33)</f>
        <v>0</v>
      </c>
      <c r="O33" s="41">
        <f>SUMIFS('VIN -MEGA'!$R:$R,'VIN -MEGA'!$D:$D,O$1,'VIN -MEGA'!$K:$K,$A33)+SUMIFS('PXK-HÓA ĐƠN'!$R:$R,'PXK-HÓA ĐƠN'!$D:$D,O$1,'PXK-HÓA ĐƠN'!$K:$K,$A33)</f>
        <v>0</v>
      </c>
      <c r="P33" s="41">
        <f>SUMIFS('VIN -MEGA'!$R:$R,'VIN -MEGA'!$D:$D,P$1,'VIN -MEGA'!$K:$K,$A33)+SUMIFS('PXK-HÓA ĐƠN'!$R:$R,'PXK-HÓA ĐƠN'!$D:$D,P$1,'PXK-HÓA ĐƠN'!$K:$K,$A33)</f>
        <v>0</v>
      </c>
      <c r="Q33" s="41">
        <f>SUMIFS('VIN -MEGA'!$R:$R,'VIN -MEGA'!$D:$D,Q$1,'VIN -MEGA'!$K:$K,$A33)+SUMIFS('PXK-HÓA ĐƠN'!$R:$R,'PXK-HÓA ĐƠN'!$D:$D,Q$1,'PXK-HÓA ĐƠN'!$K:$K,$A33)</f>
        <v>0</v>
      </c>
      <c r="R33" s="41">
        <f>SUMIFS('VIN -MEGA'!$R:$R,'VIN -MEGA'!$D:$D,R$1,'VIN -MEGA'!$K:$K,$A33)+SUMIFS('PXK-HÓA ĐƠN'!$R:$R,'PXK-HÓA ĐƠN'!$D:$D,R$1,'PXK-HÓA ĐƠN'!$K:$K,$A33)</f>
        <v>0</v>
      </c>
      <c r="S33" s="41">
        <f>SUMIFS('VIN -MEGA'!$R:$R,'VIN -MEGA'!$D:$D,S$1,'VIN -MEGA'!$K:$K,$A33)+SUMIFS('PXK-HÓA ĐƠN'!$R:$R,'PXK-HÓA ĐƠN'!$D:$D,S$1,'PXK-HÓA ĐƠN'!$K:$K,$A33)</f>
        <v>0</v>
      </c>
      <c r="T33" s="41">
        <f>SUMIFS('VIN -MEGA'!$R:$R,'VIN -MEGA'!$D:$D,T$1,'VIN -MEGA'!$K:$K,$A33)+SUMIFS('PXK-HÓA ĐƠN'!$R:$R,'PXK-HÓA ĐƠN'!$D:$D,T$1,'PXK-HÓA ĐƠN'!$K:$K,$A33)</f>
        <v>0</v>
      </c>
      <c r="U33" s="41">
        <f>SUMIFS('VIN -MEGA'!$R:$R,'VIN -MEGA'!$D:$D,U$1,'VIN -MEGA'!$K:$K,$A33)+SUMIFS('PXK-HÓA ĐƠN'!$R:$R,'PXK-HÓA ĐƠN'!$D:$D,U$1,'PXK-HÓA ĐƠN'!$K:$K,$A33)</f>
        <v>0</v>
      </c>
      <c r="V33" s="41">
        <f>SUMIFS('VIN -MEGA'!$R:$R,'VIN -MEGA'!$D:$D,V$1,'VIN -MEGA'!$K:$K,$A33)+SUMIFS('PXK-HÓA ĐƠN'!$R:$R,'PXK-HÓA ĐƠN'!$D:$D,V$1,'PXK-HÓA ĐƠN'!$K:$K,$A33)</f>
        <v>0</v>
      </c>
      <c r="W33" s="41">
        <f>SUMIFS('VIN -MEGA'!$R:$R,'VIN -MEGA'!$D:$D,W$1,'VIN -MEGA'!$K:$K,$A33)+SUMIFS('PXK-HÓA ĐƠN'!$R:$R,'PXK-HÓA ĐƠN'!$D:$D,W$1,'PXK-HÓA ĐƠN'!$K:$K,$A33)</f>
        <v>0</v>
      </c>
      <c r="X33" s="41">
        <f>SUMIFS('VIN -MEGA'!$R:$R,'VIN -MEGA'!$D:$D,X$1,'VIN -MEGA'!$K:$K,$A33)+SUMIFS('PXK-HÓA ĐƠN'!$R:$R,'PXK-HÓA ĐƠN'!$D:$D,X$1,'PXK-HÓA ĐƠN'!$K:$K,$A33)</f>
        <v>0</v>
      </c>
      <c r="Y33" s="41">
        <f>SUMIFS('VIN -MEGA'!$R:$R,'VIN -MEGA'!$D:$D,Y$1,'VIN -MEGA'!$K:$K,$A33)+SUMIFS('PXK-HÓA ĐƠN'!$R:$R,'PXK-HÓA ĐƠN'!$D:$D,Y$1,'PXK-HÓA ĐƠN'!$K:$K,$A33)</f>
        <v>0</v>
      </c>
      <c r="Z33" s="41">
        <f>SUMIFS('VIN -MEGA'!$R:$R,'VIN -MEGA'!$D:$D,Z$1,'VIN -MEGA'!$K:$K,$A33)+SUMIFS('PXK-HÓA ĐƠN'!$R:$R,'PXK-HÓA ĐƠN'!$D:$D,Z$1,'PXK-HÓA ĐƠN'!$K:$K,$A33)</f>
        <v>0</v>
      </c>
      <c r="AA33" s="41">
        <f>SUMIFS('VIN -MEGA'!$R:$R,'VIN -MEGA'!$D:$D,AA$1,'VIN -MEGA'!$K:$K,$A33)+SUMIFS('PXK-HÓA ĐƠN'!$R:$R,'PXK-HÓA ĐƠN'!$D:$D,AA$1,'PXK-HÓA ĐƠN'!$K:$K,$A33)</f>
        <v>0</v>
      </c>
      <c r="AB33" s="41">
        <f>SUMIFS('VIN -MEGA'!$R:$R,'VIN -MEGA'!$D:$D,AB$1,'VIN -MEGA'!$K:$K,$A33)+SUMIFS('PXK-HÓA ĐƠN'!$R:$R,'PXK-HÓA ĐƠN'!$D:$D,AB$1,'PXK-HÓA ĐƠN'!$K:$K,$A33)</f>
        <v>0</v>
      </c>
      <c r="AC33" s="41">
        <f>SUMIFS('VIN -MEGA'!$R:$R,'VIN -MEGA'!$D:$D,AC$1,'VIN -MEGA'!$K:$K,$A33)+SUMIFS('PXK-HÓA ĐƠN'!$R:$R,'PXK-HÓA ĐƠN'!$D:$D,AC$1,'PXK-HÓA ĐƠN'!$K:$K,$A33)</f>
        <v>0</v>
      </c>
      <c r="AD33" s="41">
        <f>SUMIFS('VIN -MEGA'!$R:$R,'VIN -MEGA'!$D:$D,AD$1,'VIN -MEGA'!$K:$K,$A33)+SUMIFS('PXK-HÓA ĐƠN'!$R:$R,'PXK-HÓA ĐƠN'!$D:$D,AD$1,'PXK-HÓA ĐƠN'!$K:$K,$A33)</f>
        <v>0</v>
      </c>
      <c r="AE33" s="41">
        <f>SUMIFS('VIN -MEGA'!$R:$R,'VIN -MEGA'!$D:$D,AE$1,'VIN -MEGA'!$K:$K,$A33)+SUMIFS('PXK-HÓA ĐƠN'!$R:$R,'PXK-HÓA ĐƠN'!$D:$D,AE$1,'PXK-HÓA ĐƠN'!$K:$K,$A33)</f>
        <v>0</v>
      </c>
      <c r="AF33" s="41">
        <f>SUMIFS('VIN -MEGA'!$R:$R,'VIN -MEGA'!$D:$D,AF$1,'VIN -MEGA'!$K:$K,$A33)+SUMIFS('PXK-HÓA ĐƠN'!$R:$R,'PXK-HÓA ĐƠN'!$D:$D,AF$1,'PXK-HÓA ĐƠN'!$K:$K,$A33)</f>
        <v>0</v>
      </c>
      <c r="AG33" s="41">
        <f>SUMIFS('VIN -MEGA'!$R:$R,'VIN -MEGA'!$D:$D,AG$1,'VIN -MEGA'!$K:$K,$A33)+SUMIFS('PXK-HÓA ĐƠN'!$R:$R,'PXK-HÓA ĐƠN'!$D:$D,AG$1,'PXK-HÓA ĐƠN'!$K:$K,$A33)</f>
        <v>0</v>
      </c>
      <c r="AH33" s="41">
        <f>SUMIFS('VIN -MEGA'!$R:$R,'VIN -MEGA'!$D:$D,AH$1,'VIN -MEGA'!$K:$K,$A33)+SUMIFS('PXK-HÓA ĐƠN'!$R:$R,'PXK-HÓA ĐƠN'!$D:$D,AH$1,'PXK-HÓA ĐƠN'!$K:$K,$A33)</f>
        <v>0</v>
      </c>
      <c r="AI33" s="41">
        <f>SUMIFS('VIN -MEGA'!$R:$R,'VIN -MEGA'!$D:$D,AI$1,'VIN -MEGA'!$K:$K,$A33)+SUMIFS('PXK-HÓA ĐƠN'!$R:$R,'PXK-HÓA ĐƠN'!$D:$D,AI$1,'PXK-HÓA ĐƠN'!$K:$K,$A33)</f>
        <v>0</v>
      </c>
      <c r="AJ33" s="41">
        <f>SUMIFS('VIN -MEGA'!$R:$R,'VIN -MEGA'!$D:$D,AJ$1,'VIN -MEGA'!$K:$K,$A33)+SUMIFS('PXK-HÓA ĐƠN'!$R:$R,'PXK-HÓA ĐƠN'!$D:$D,AJ$1,'PXK-HÓA ĐƠN'!$K:$K,$A33)</f>
        <v>0</v>
      </c>
      <c r="AK33" s="41">
        <f>SUMIFS('VIN -MEGA'!$R:$R,'VIN -MEGA'!$D:$D,AK$1,'VIN -MEGA'!$K:$K,$A33)+SUMIFS('PXK-HÓA ĐƠN'!$R:$R,'PXK-HÓA ĐƠN'!$D:$D,AK$1,'PXK-HÓA ĐƠN'!$K:$K,$A33)</f>
        <v>0</v>
      </c>
    </row>
    <row r="34" spans="1:37" ht="18.75" hidden="1" customHeight="1" x14ac:dyDescent="0.25">
      <c r="A34" s="23" t="s">
        <v>1721</v>
      </c>
      <c r="B34" s="22" t="s">
        <v>1722</v>
      </c>
      <c r="C34" s="24" t="s">
        <v>29</v>
      </c>
      <c r="D34" t="str">
        <f t="shared" si="1"/>
        <v>Không kinh doanh</v>
      </c>
      <c r="E34" s="43">
        <f t="shared" si="2"/>
        <v>0</v>
      </c>
      <c r="F34" s="43"/>
      <c r="G34" s="41"/>
      <c r="H34" s="41"/>
      <c r="I34" s="41">
        <f>SUMIFS('VIN -MEGA'!$R:$R,'VIN -MEGA'!$D:$D,I$1,'VIN -MEGA'!$K:$K,$A34)+SUMIFS('PXK-HÓA ĐƠN'!$R:$R,'PXK-HÓA ĐƠN'!$D:$D,I$1,'PXK-HÓA ĐƠN'!$K:$K,$A34)</f>
        <v>0</v>
      </c>
      <c r="J34" s="41">
        <f>SUMIFS('VIN -MEGA'!$R:$R,'VIN -MEGA'!$D:$D,J$1,'VIN -MEGA'!$K:$K,$A34)+SUMIFS('PXK-HÓA ĐƠN'!$R:$R,'PXK-HÓA ĐƠN'!$D:$D,J$1,'PXK-HÓA ĐƠN'!$K:$K,$A34)</f>
        <v>0</v>
      </c>
      <c r="K34" s="41">
        <f>SUMIFS('VIN -MEGA'!$R:$R,'VIN -MEGA'!$D:$D,K$1,'VIN -MEGA'!$K:$K,$A34)+SUMIFS('PXK-HÓA ĐƠN'!$R:$R,'PXK-HÓA ĐƠN'!$D:$D,K$1,'PXK-HÓA ĐƠN'!$K:$K,$A34)</f>
        <v>0</v>
      </c>
      <c r="L34" s="41">
        <f>SUMIFS('VIN -MEGA'!$R:$R,'VIN -MEGA'!$D:$D,L$1,'VIN -MEGA'!$K:$K,$A34)+SUMIFS('PXK-HÓA ĐƠN'!$R:$R,'PXK-HÓA ĐƠN'!$D:$D,L$1,'PXK-HÓA ĐƠN'!$K:$K,$A34)</f>
        <v>0</v>
      </c>
      <c r="M34" s="41">
        <f>SUMIFS('VIN -MEGA'!$R:$R,'VIN -MEGA'!$D:$D,M$1,'VIN -MEGA'!$K:$K,$A34)+SUMIFS('PXK-HÓA ĐƠN'!$R:$R,'PXK-HÓA ĐƠN'!$D:$D,M$1,'PXK-HÓA ĐƠN'!$K:$K,$A34)</f>
        <v>0</v>
      </c>
      <c r="N34" s="41">
        <f>SUMIFS('VIN -MEGA'!$R:$R,'VIN -MEGA'!$D:$D,N$1,'VIN -MEGA'!$K:$K,$A34)+SUMIFS('PXK-HÓA ĐƠN'!$R:$R,'PXK-HÓA ĐƠN'!$D:$D,N$1,'PXK-HÓA ĐƠN'!$K:$K,$A34)</f>
        <v>0</v>
      </c>
      <c r="O34" s="41">
        <f>SUMIFS('VIN -MEGA'!$R:$R,'VIN -MEGA'!$D:$D,O$1,'VIN -MEGA'!$K:$K,$A34)+SUMIFS('PXK-HÓA ĐƠN'!$R:$R,'PXK-HÓA ĐƠN'!$D:$D,O$1,'PXK-HÓA ĐƠN'!$K:$K,$A34)</f>
        <v>0</v>
      </c>
      <c r="P34" s="41">
        <f>SUMIFS('VIN -MEGA'!$R:$R,'VIN -MEGA'!$D:$D,P$1,'VIN -MEGA'!$K:$K,$A34)+SUMIFS('PXK-HÓA ĐƠN'!$R:$R,'PXK-HÓA ĐƠN'!$D:$D,P$1,'PXK-HÓA ĐƠN'!$K:$K,$A34)</f>
        <v>0</v>
      </c>
      <c r="Q34" s="41">
        <f>SUMIFS('VIN -MEGA'!$R:$R,'VIN -MEGA'!$D:$D,Q$1,'VIN -MEGA'!$K:$K,$A34)+SUMIFS('PXK-HÓA ĐƠN'!$R:$R,'PXK-HÓA ĐƠN'!$D:$D,Q$1,'PXK-HÓA ĐƠN'!$K:$K,$A34)</f>
        <v>0</v>
      </c>
      <c r="R34" s="41">
        <f>SUMIFS('VIN -MEGA'!$R:$R,'VIN -MEGA'!$D:$D,R$1,'VIN -MEGA'!$K:$K,$A34)+SUMIFS('PXK-HÓA ĐƠN'!$R:$R,'PXK-HÓA ĐƠN'!$D:$D,R$1,'PXK-HÓA ĐƠN'!$K:$K,$A34)</f>
        <v>0</v>
      </c>
      <c r="S34" s="41">
        <f>SUMIFS('VIN -MEGA'!$R:$R,'VIN -MEGA'!$D:$D,S$1,'VIN -MEGA'!$K:$K,$A34)+SUMIFS('PXK-HÓA ĐƠN'!$R:$R,'PXK-HÓA ĐƠN'!$D:$D,S$1,'PXK-HÓA ĐƠN'!$K:$K,$A34)</f>
        <v>0</v>
      </c>
      <c r="T34" s="41">
        <f>SUMIFS('VIN -MEGA'!$R:$R,'VIN -MEGA'!$D:$D,T$1,'VIN -MEGA'!$K:$K,$A34)+SUMIFS('PXK-HÓA ĐƠN'!$R:$R,'PXK-HÓA ĐƠN'!$D:$D,T$1,'PXK-HÓA ĐƠN'!$K:$K,$A34)</f>
        <v>0</v>
      </c>
      <c r="U34" s="41">
        <f>SUMIFS('VIN -MEGA'!$R:$R,'VIN -MEGA'!$D:$D,U$1,'VIN -MEGA'!$K:$K,$A34)+SUMIFS('PXK-HÓA ĐƠN'!$R:$R,'PXK-HÓA ĐƠN'!$D:$D,U$1,'PXK-HÓA ĐƠN'!$K:$K,$A34)</f>
        <v>0</v>
      </c>
      <c r="V34" s="41">
        <f>SUMIFS('VIN -MEGA'!$R:$R,'VIN -MEGA'!$D:$D,V$1,'VIN -MEGA'!$K:$K,$A34)+SUMIFS('PXK-HÓA ĐƠN'!$R:$R,'PXK-HÓA ĐƠN'!$D:$D,V$1,'PXK-HÓA ĐƠN'!$K:$K,$A34)</f>
        <v>0</v>
      </c>
      <c r="W34" s="41">
        <f>SUMIFS('VIN -MEGA'!$R:$R,'VIN -MEGA'!$D:$D,W$1,'VIN -MEGA'!$K:$K,$A34)+SUMIFS('PXK-HÓA ĐƠN'!$R:$R,'PXK-HÓA ĐƠN'!$D:$D,W$1,'PXK-HÓA ĐƠN'!$K:$K,$A34)</f>
        <v>0</v>
      </c>
      <c r="X34" s="41">
        <f>SUMIFS('VIN -MEGA'!$R:$R,'VIN -MEGA'!$D:$D,X$1,'VIN -MEGA'!$K:$K,$A34)+SUMIFS('PXK-HÓA ĐƠN'!$R:$R,'PXK-HÓA ĐƠN'!$D:$D,X$1,'PXK-HÓA ĐƠN'!$K:$K,$A34)</f>
        <v>0</v>
      </c>
      <c r="Y34" s="41">
        <f>SUMIFS('VIN -MEGA'!$R:$R,'VIN -MEGA'!$D:$D,Y$1,'VIN -MEGA'!$K:$K,$A34)+SUMIFS('PXK-HÓA ĐƠN'!$R:$R,'PXK-HÓA ĐƠN'!$D:$D,Y$1,'PXK-HÓA ĐƠN'!$K:$K,$A34)</f>
        <v>0</v>
      </c>
      <c r="Z34" s="41">
        <f>SUMIFS('VIN -MEGA'!$R:$R,'VIN -MEGA'!$D:$D,Z$1,'VIN -MEGA'!$K:$K,$A34)+SUMIFS('PXK-HÓA ĐƠN'!$R:$R,'PXK-HÓA ĐƠN'!$D:$D,Z$1,'PXK-HÓA ĐƠN'!$K:$K,$A34)</f>
        <v>0</v>
      </c>
      <c r="AA34" s="41">
        <f>SUMIFS('VIN -MEGA'!$R:$R,'VIN -MEGA'!$D:$D,AA$1,'VIN -MEGA'!$K:$K,$A34)+SUMIFS('PXK-HÓA ĐƠN'!$R:$R,'PXK-HÓA ĐƠN'!$D:$D,AA$1,'PXK-HÓA ĐƠN'!$K:$K,$A34)</f>
        <v>0</v>
      </c>
      <c r="AB34" s="41">
        <f>SUMIFS('VIN -MEGA'!$R:$R,'VIN -MEGA'!$D:$D,AB$1,'VIN -MEGA'!$K:$K,$A34)+SUMIFS('PXK-HÓA ĐƠN'!$R:$R,'PXK-HÓA ĐƠN'!$D:$D,AB$1,'PXK-HÓA ĐƠN'!$K:$K,$A34)</f>
        <v>0</v>
      </c>
      <c r="AC34" s="41">
        <f>SUMIFS('VIN -MEGA'!$R:$R,'VIN -MEGA'!$D:$D,AC$1,'VIN -MEGA'!$K:$K,$A34)+SUMIFS('PXK-HÓA ĐƠN'!$R:$R,'PXK-HÓA ĐƠN'!$D:$D,AC$1,'PXK-HÓA ĐƠN'!$K:$K,$A34)</f>
        <v>0</v>
      </c>
      <c r="AD34" s="41">
        <f>SUMIFS('VIN -MEGA'!$R:$R,'VIN -MEGA'!$D:$D,AD$1,'VIN -MEGA'!$K:$K,$A34)+SUMIFS('PXK-HÓA ĐƠN'!$R:$R,'PXK-HÓA ĐƠN'!$D:$D,AD$1,'PXK-HÓA ĐƠN'!$K:$K,$A34)</f>
        <v>0</v>
      </c>
      <c r="AE34" s="41">
        <f>SUMIFS('VIN -MEGA'!$R:$R,'VIN -MEGA'!$D:$D,AE$1,'VIN -MEGA'!$K:$K,$A34)+SUMIFS('PXK-HÓA ĐƠN'!$R:$R,'PXK-HÓA ĐƠN'!$D:$D,AE$1,'PXK-HÓA ĐƠN'!$K:$K,$A34)</f>
        <v>0</v>
      </c>
      <c r="AF34" s="41">
        <f>SUMIFS('VIN -MEGA'!$R:$R,'VIN -MEGA'!$D:$D,AF$1,'VIN -MEGA'!$K:$K,$A34)+SUMIFS('PXK-HÓA ĐƠN'!$R:$R,'PXK-HÓA ĐƠN'!$D:$D,AF$1,'PXK-HÓA ĐƠN'!$K:$K,$A34)</f>
        <v>0</v>
      </c>
      <c r="AG34" s="41">
        <f>SUMIFS('VIN -MEGA'!$R:$R,'VIN -MEGA'!$D:$D,AG$1,'VIN -MEGA'!$K:$K,$A34)+SUMIFS('PXK-HÓA ĐƠN'!$R:$R,'PXK-HÓA ĐƠN'!$D:$D,AG$1,'PXK-HÓA ĐƠN'!$K:$K,$A34)</f>
        <v>0</v>
      </c>
      <c r="AH34" s="41">
        <f>SUMIFS('VIN -MEGA'!$R:$R,'VIN -MEGA'!$D:$D,AH$1,'VIN -MEGA'!$K:$K,$A34)+SUMIFS('PXK-HÓA ĐƠN'!$R:$R,'PXK-HÓA ĐƠN'!$D:$D,AH$1,'PXK-HÓA ĐƠN'!$K:$K,$A34)</f>
        <v>0</v>
      </c>
      <c r="AI34" s="41">
        <f>SUMIFS('VIN -MEGA'!$R:$R,'VIN -MEGA'!$D:$D,AI$1,'VIN -MEGA'!$K:$K,$A34)+SUMIFS('PXK-HÓA ĐƠN'!$R:$R,'PXK-HÓA ĐƠN'!$D:$D,AI$1,'PXK-HÓA ĐƠN'!$K:$K,$A34)</f>
        <v>0</v>
      </c>
      <c r="AJ34" s="41">
        <f>SUMIFS('VIN -MEGA'!$R:$R,'VIN -MEGA'!$D:$D,AJ$1,'VIN -MEGA'!$K:$K,$A34)+SUMIFS('PXK-HÓA ĐƠN'!$R:$R,'PXK-HÓA ĐƠN'!$D:$D,AJ$1,'PXK-HÓA ĐƠN'!$K:$K,$A34)</f>
        <v>0</v>
      </c>
      <c r="AK34" s="41">
        <f>SUMIFS('VIN -MEGA'!$R:$R,'VIN -MEGA'!$D:$D,AK$1,'VIN -MEGA'!$K:$K,$A34)+SUMIFS('PXK-HÓA ĐƠN'!$R:$R,'PXK-HÓA ĐƠN'!$D:$D,AK$1,'PXK-HÓA ĐƠN'!$K:$K,$A34)</f>
        <v>0</v>
      </c>
    </row>
    <row r="35" spans="1:37" ht="18.75" customHeight="1" x14ac:dyDescent="0.25">
      <c r="A35" s="23" t="s">
        <v>560</v>
      </c>
      <c r="B35" s="22" t="s">
        <v>561</v>
      </c>
      <c r="C35" s="24" t="s">
        <v>29</v>
      </c>
      <c r="D35" t="str">
        <f t="shared" si="1"/>
        <v>Đang kinh doanh</v>
      </c>
      <c r="E35" s="43">
        <f t="shared" si="2"/>
        <v>32</v>
      </c>
      <c r="F35" s="43"/>
      <c r="G35" s="41">
        <v>15</v>
      </c>
      <c r="H35" s="41"/>
      <c r="I35" s="41">
        <f>SUMIFS('VIN -MEGA'!$R:$R,'VIN -MEGA'!$D:$D,I$1,'VIN -MEGA'!$K:$K,$A35)+SUMIFS('PXK-HÓA ĐƠN'!$R:$R,'PXK-HÓA ĐƠN'!$D:$D,I$1,'PXK-HÓA ĐƠN'!$K:$K,$A35)</f>
        <v>10</v>
      </c>
      <c r="J35" s="41">
        <f>SUMIFS('VIN -MEGA'!$R:$R,'VIN -MEGA'!$D:$D,J$1,'VIN -MEGA'!$K:$K,$A35)+SUMIFS('PXK-HÓA ĐƠN'!$R:$R,'PXK-HÓA ĐƠN'!$D:$D,J$1,'PXK-HÓA ĐƠN'!$K:$K,$A35)</f>
        <v>7</v>
      </c>
      <c r="K35" s="41">
        <f>SUMIFS('VIN -MEGA'!$R:$R,'VIN -MEGA'!$D:$D,K$1,'VIN -MEGA'!$K:$K,$A35)+SUMIFS('PXK-HÓA ĐƠN'!$R:$R,'PXK-HÓA ĐƠN'!$D:$D,K$1,'PXK-HÓA ĐƠN'!$K:$K,$A35)</f>
        <v>0</v>
      </c>
      <c r="L35" s="41">
        <f>SUMIFS('VIN -MEGA'!$R:$R,'VIN -MEGA'!$D:$D,L$1,'VIN -MEGA'!$K:$K,$A35)+SUMIFS('PXK-HÓA ĐƠN'!$R:$R,'PXK-HÓA ĐƠN'!$D:$D,L$1,'PXK-HÓA ĐƠN'!$K:$K,$A35)</f>
        <v>0</v>
      </c>
      <c r="M35" s="41">
        <f>SUMIFS('VIN -MEGA'!$R:$R,'VIN -MEGA'!$D:$D,M$1,'VIN -MEGA'!$K:$K,$A35)+SUMIFS('PXK-HÓA ĐƠN'!$R:$R,'PXK-HÓA ĐƠN'!$D:$D,M$1,'PXK-HÓA ĐƠN'!$K:$K,$A35)</f>
        <v>0</v>
      </c>
      <c r="N35" s="41">
        <f>SUMIFS('VIN -MEGA'!$R:$R,'VIN -MEGA'!$D:$D,N$1,'VIN -MEGA'!$K:$K,$A35)+SUMIFS('PXK-HÓA ĐƠN'!$R:$R,'PXK-HÓA ĐƠN'!$D:$D,N$1,'PXK-HÓA ĐƠN'!$K:$K,$A35)</f>
        <v>0</v>
      </c>
      <c r="O35" s="41">
        <f>SUMIFS('VIN -MEGA'!$R:$R,'VIN -MEGA'!$D:$D,O$1,'VIN -MEGA'!$K:$K,$A35)+SUMIFS('PXK-HÓA ĐƠN'!$R:$R,'PXK-HÓA ĐƠN'!$D:$D,O$1,'PXK-HÓA ĐƠN'!$K:$K,$A35)</f>
        <v>0</v>
      </c>
      <c r="P35" s="41">
        <f>SUMIFS('VIN -MEGA'!$R:$R,'VIN -MEGA'!$D:$D,P$1,'VIN -MEGA'!$K:$K,$A35)+SUMIFS('PXK-HÓA ĐƠN'!$R:$R,'PXK-HÓA ĐƠN'!$D:$D,P$1,'PXK-HÓA ĐƠN'!$K:$K,$A35)</f>
        <v>0</v>
      </c>
      <c r="Q35" s="41">
        <f>SUMIFS('VIN -MEGA'!$R:$R,'VIN -MEGA'!$D:$D,Q$1,'VIN -MEGA'!$K:$K,$A35)+SUMIFS('PXK-HÓA ĐƠN'!$R:$R,'PXK-HÓA ĐƠN'!$D:$D,Q$1,'PXK-HÓA ĐƠN'!$K:$K,$A35)</f>
        <v>0</v>
      </c>
      <c r="R35" s="41">
        <f>SUMIFS('VIN -MEGA'!$R:$R,'VIN -MEGA'!$D:$D,R$1,'VIN -MEGA'!$K:$K,$A35)+SUMIFS('PXK-HÓA ĐƠN'!$R:$R,'PXK-HÓA ĐƠN'!$D:$D,R$1,'PXK-HÓA ĐƠN'!$K:$K,$A35)</f>
        <v>0</v>
      </c>
      <c r="S35" s="41">
        <f>SUMIFS('VIN -MEGA'!$R:$R,'VIN -MEGA'!$D:$D,S$1,'VIN -MEGA'!$K:$K,$A35)+SUMIFS('PXK-HÓA ĐƠN'!$R:$R,'PXK-HÓA ĐƠN'!$D:$D,S$1,'PXK-HÓA ĐƠN'!$K:$K,$A35)</f>
        <v>0</v>
      </c>
      <c r="T35" s="41">
        <f>SUMIFS('VIN -MEGA'!$R:$R,'VIN -MEGA'!$D:$D,T$1,'VIN -MEGA'!$K:$K,$A35)+SUMIFS('PXK-HÓA ĐƠN'!$R:$R,'PXK-HÓA ĐƠN'!$D:$D,T$1,'PXK-HÓA ĐƠN'!$K:$K,$A35)</f>
        <v>0</v>
      </c>
      <c r="U35" s="41">
        <f>SUMIFS('VIN -MEGA'!$R:$R,'VIN -MEGA'!$D:$D,U$1,'VIN -MEGA'!$K:$K,$A35)+SUMIFS('PXK-HÓA ĐƠN'!$R:$R,'PXK-HÓA ĐƠN'!$D:$D,U$1,'PXK-HÓA ĐƠN'!$K:$K,$A35)</f>
        <v>0</v>
      </c>
      <c r="V35" s="41">
        <f>SUMIFS('VIN -MEGA'!$R:$R,'VIN -MEGA'!$D:$D,V$1,'VIN -MEGA'!$K:$K,$A35)+SUMIFS('PXK-HÓA ĐƠN'!$R:$R,'PXK-HÓA ĐƠN'!$D:$D,V$1,'PXK-HÓA ĐƠN'!$K:$K,$A35)</f>
        <v>0</v>
      </c>
      <c r="W35" s="41">
        <f>SUMIFS('VIN -MEGA'!$R:$R,'VIN -MEGA'!$D:$D,W$1,'VIN -MEGA'!$K:$K,$A35)+SUMIFS('PXK-HÓA ĐƠN'!$R:$R,'PXK-HÓA ĐƠN'!$D:$D,W$1,'PXK-HÓA ĐƠN'!$K:$K,$A35)</f>
        <v>0</v>
      </c>
      <c r="X35" s="41">
        <f>SUMIFS('VIN -MEGA'!$R:$R,'VIN -MEGA'!$D:$D,X$1,'VIN -MEGA'!$K:$K,$A35)+SUMIFS('PXK-HÓA ĐƠN'!$R:$R,'PXK-HÓA ĐƠN'!$D:$D,X$1,'PXK-HÓA ĐƠN'!$K:$K,$A35)</f>
        <v>0</v>
      </c>
      <c r="Y35" s="41">
        <f>SUMIFS('VIN -MEGA'!$R:$R,'VIN -MEGA'!$D:$D,Y$1,'VIN -MEGA'!$K:$K,$A35)+SUMIFS('PXK-HÓA ĐƠN'!$R:$R,'PXK-HÓA ĐƠN'!$D:$D,Y$1,'PXK-HÓA ĐƠN'!$K:$K,$A35)</f>
        <v>0</v>
      </c>
      <c r="Z35" s="41">
        <f>SUMIFS('VIN -MEGA'!$R:$R,'VIN -MEGA'!$D:$D,Z$1,'VIN -MEGA'!$K:$K,$A35)+SUMIFS('PXK-HÓA ĐƠN'!$R:$R,'PXK-HÓA ĐƠN'!$D:$D,Z$1,'PXK-HÓA ĐƠN'!$K:$K,$A35)</f>
        <v>0</v>
      </c>
      <c r="AA35" s="41">
        <f>SUMIFS('VIN -MEGA'!$R:$R,'VIN -MEGA'!$D:$D,AA$1,'VIN -MEGA'!$K:$K,$A35)+SUMIFS('PXK-HÓA ĐƠN'!$R:$R,'PXK-HÓA ĐƠN'!$D:$D,AA$1,'PXK-HÓA ĐƠN'!$K:$K,$A35)</f>
        <v>0</v>
      </c>
      <c r="AB35" s="41">
        <f>SUMIFS('VIN -MEGA'!$R:$R,'VIN -MEGA'!$D:$D,AB$1,'VIN -MEGA'!$K:$K,$A35)+SUMIFS('PXK-HÓA ĐƠN'!$R:$R,'PXK-HÓA ĐƠN'!$D:$D,AB$1,'PXK-HÓA ĐƠN'!$K:$K,$A35)</f>
        <v>0</v>
      </c>
      <c r="AC35" s="41">
        <f>SUMIFS('VIN -MEGA'!$R:$R,'VIN -MEGA'!$D:$D,AC$1,'VIN -MEGA'!$K:$K,$A35)+SUMIFS('PXK-HÓA ĐƠN'!$R:$R,'PXK-HÓA ĐƠN'!$D:$D,AC$1,'PXK-HÓA ĐƠN'!$K:$K,$A35)</f>
        <v>0</v>
      </c>
      <c r="AD35" s="41">
        <f>SUMIFS('VIN -MEGA'!$R:$R,'VIN -MEGA'!$D:$D,AD$1,'VIN -MEGA'!$K:$K,$A35)+SUMIFS('PXK-HÓA ĐƠN'!$R:$R,'PXK-HÓA ĐƠN'!$D:$D,AD$1,'PXK-HÓA ĐƠN'!$K:$K,$A35)</f>
        <v>0</v>
      </c>
      <c r="AE35" s="41">
        <f>SUMIFS('VIN -MEGA'!$R:$R,'VIN -MEGA'!$D:$D,AE$1,'VIN -MEGA'!$K:$K,$A35)+SUMIFS('PXK-HÓA ĐƠN'!$R:$R,'PXK-HÓA ĐƠN'!$D:$D,AE$1,'PXK-HÓA ĐƠN'!$K:$K,$A35)</f>
        <v>0</v>
      </c>
      <c r="AF35" s="41">
        <f>SUMIFS('VIN -MEGA'!$R:$R,'VIN -MEGA'!$D:$D,AF$1,'VIN -MEGA'!$K:$K,$A35)+SUMIFS('PXK-HÓA ĐƠN'!$R:$R,'PXK-HÓA ĐƠN'!$D:$D,AF$1,'PXK-HÓA ĐƠN'!$K:$K,$A35)</f>
        <v>0</v>
      </c>
      <c r="AG35" s="41">
        <f>SUMIFS('VIN -MEGA'!$R:$R,'VIN -MEGA'!$D:$D,AG$1,'VIN -MEGA'!$K:$K,$A35)+SUMIFS('PXK-HÓA ĐƠN'!$R:$R,'PXK-HÓA ĐƠN'!$D:$D,AG$1,'PXK-HÓA ĐƠN'!$K:$K,$A35)</f>
        <v>0</v>
      </c>
      <c r="AH35" s="41">
        <f>SUMIFS('VIN -MEGA'!$R:$R,'VIN -MEGA'!$D:$D,AH$1,'VIN -MEGA'!$K:$K,$A35)+SUMIFS('PXK-HÓA ĐƠN'!$R:$R,'PXK-HÓA ĐƠN'!$D:$D,AH$1,'PXK-HÓA ĐƠN'!$K:$K,$A35)</f>
        <v>0</v>
      </c>
      <c r="AI35" s="41">
        <f>SUMIFS('VIN -MEGA'!$R:$R,'VIN -MEGA'!$D:$D,AI$1,'VIN -MEGA'!$K:$K,$A35)+SUMIFS('PXK-HÓA ĐƠN'!$R:$R,'PXK-HÓA ĐƠN'!$D:$D,AI$1,'PXK-HÓA ĐƠN'!$K:$K,$A35)</f>
        <v>0</v>
      </c>
      <c r="AJ35" s="41">
        <f>SUMIFS('VIN -MEGA'!$R:$R,'VIN -MEGA'!$D:$D,AJ$1,'VIN -MEGA'!$K:$K,$A35)+SUMIFS('PXK-HÓA ĐƠN'!$R:$R,'PXK-HÓA ĐƠN'!$D:$D,AJ$1,'PXK-HÓA ĐƠN'!$K:$K,$A35)</f>
        <v>0</v>
      </c>
      <c r="AK35" s="41">
        <f>SUMIFS('VIN -MEGA'!$R:$R,'VIN -MEGA'!$D:$D,AK$1,'VIN -MEGA'!$K:$K,$A35)+SUMIFS('PXK-HÓA ĐƠN'!$R:$R,'PXK-HÓA ĐƠN'!$D:$D,AK$1,'PXK-HÓA ĐƠN'!$K:$K,$A35)</f>
        <v>0</v>
      </c>
    </row>
    <row r="36" spans="1:37" ht="18.75" hidden="1" customHeight="1" x14ac:dyDescent="0.25">
      <c r="A36" s="23" t="s">
        <v>1723</v>
      </c>
      <c r="B36" s="22" t="s">
        <v>1724</v>
      </c>
      <c r="C36" s="24" t="s">
        <v>1761</v>
      </c>
      <c r="D36" t="str">
        <f t="shared" si="1"/>
        <v>Không kinh doanh</v>
      </c>
      <c r="E36" s="43">
        <f t="shared" si="2"/>
        <v>0</v>
      </c>
      <c r="F36" s="43"/>
      <c r="G36" s="41"/>
      <c r="H36" s="41"/>
      <c r="I36" s="41">
        <f>SUMIFS('VIN -MEGA'!$R:$R,'VIN -MEGA'!$D:$D,I$1,'VIN -MEGA'!$K:$K,$A36)+SUMIFS('PXK-HÓA ĐƠN'!$R:$R,'PXK-HÓA ĐƠN'!$D:$D,I$1,'PXK-HÓA ĐƠN'!$K:$K,$A36)</f>
        <v>0</v>
      </c>
      <c r="J36" s="41">
        <f>SUMIFS('VIN -MEGA'!$R:$R,'VIN -MEGA'!$D:$D,J$1,'VIN -MEGA'!$K:$K,$A36)+SUMIFS('PXK-HÓA ĐƠN'!$R:$R,'PXK-HÓA ĐƠN'!$D:$D,J$1,'PXK-HÓA ĐƠN'!$K:$K,$A36)</f>
        <v>0</v>
      </c>
      <c r="K36" s="41">
        <f>SUMIFS('VIN -MEGA'!$R:$R,'VIN -MEGA'!$D:$D,K$1,'VIN -MEGA'!$K:$K,$A36)+SUMIFS('PXK-HÓA ĐƠN'!$R:$R,'PXK-HÓA ĐƠN'!$D:$D,K$1,'PXK-HÓA ĐƠN'!$K:$K,$A36)</f>
        <v>0</v>
      </c>
      <c r="L36" s="41">
        <f>SUMIFS('VIN -MEGA'!$R:$R,'VIN -MEGA'!$D:$D,L$1,'VIN -MEGA'!$K:$K,$A36)+SUMIFS('PXK-HÓA ĐƠN'!$R:$R,'PXK-HÓA ĐƠN'!$D:$D,L$1,'PXK-HÓA ĐƠN'!$K:$K,$A36)</f>
        <v>0</v>
      </c>
      <c r="M36" s="41">
        <f>SUMIFS('VIN -MEGA'!$R:$R,'VIN -MEGA'!$D:$D,M$1,'VIN -MEGA'!$K:$K,$A36)+SUMIFS('PXK-HÓA ĐƠN'!$R:$R,'PXK-HÓA ĐƠN'!$D:$D,M$1,'PXK-HÓA ĐƠN'!$K:$K,$A36)</f>
        <v>0</v>
      </c>
      <c r="N36" s="41">
        <f>SUMIFS('VIN -MEGA'!$R:$R,'VIN -MEGA'!$D:$D,N$1,'VIN -MEGA'!$K:$K,$A36)+SUMIFS('PXK-HÓA ĐƠN'!$R:$R,'PXK-HÓA ĐƠN'!$D:$D,N$1,'PXK-HÓA ĐƠN'!$K:$K,$A36)</f>
        <v>0</v>
      </c>
      <c r="O36" s="41">
        <f>SUMIFS('VIN -MEGA'!$R:$R,'VIN -MEGA'!$D:$D,O$1,'VIN -MEGA'!$K:$K,$A36)+SUMIFS('PXK-HÓA ĐƠN'!$R:$R,'PXK-HÓA ĐƠN'!$D:$D,O$1,'PXK-HÓA ĐƠN'!$K:$K,$A36)</f>
        <v>0</v>
      </c>
      <c r="P36" s="41">
        <f>SUMIFS('VIN -MEGA'!$R:$R,'VIN -MEGA'!$D:$D,P$1,'VIN -MEGA'!$K:$K,$A36)+SUMIFS('PXK-HÓA ĐƠN'!$R:$R,'PXK-HÓA ĐƠN'!$D:$D,P$1,'PXK-HÓA ĐƠN'!$K:$K,$A36)</f>
        <v>0</v>
      </c>
      <c r="Q36" s="41">
        <f>SUMIFS('VIN -MEGA'!$R:$R,'VIN -MEGA'!$D:$D,Q$1,'VIN -MEGA'!$K:$K,$A36)+SUMIFS('PXK-HÓA ĐƠN'!$R:$R,'PXK-HÓA ĐƠN'!$D:$D,Q$1,'PXK-HÓA ĐƠN'!$K:$K,$A36)</f>
        <v>0</v>
      </c>
      <c r="R36" s="41">
        <f>SUMIFS('VIN -MEGA'!$R:$R,'VIN -MEGA'!$D:$D,R$1,'VIN -MEGA'!$K:$K,$A36)+SUMIFS('PXK-HÓA ĐƠN'!$R:$R,'PXK-HÓA ĐƠN'!$D:$D,R$1,'PXK-HÓA ĐƠN'!$K:$K,$A36)</f>
        <v>0</v>
      </c>
      <c r="S36" s="41">
        <f>SUMIFS('VIN -MEGA'!$R:$R,'VIN -MEGA'!$D:$D,S$1,'VIN -MEGA'!$K:$K,$A36)+SUMIFS('PXK-HÓA ĐƠN'!$R:$R,'PXK-HÓA ĐƠN'!$D:$D,S$1,'PXK-HÓA ĐƠN'!$K:$K,$A36)</f>
        <v>0</v>
      </c>
      <c r="T36" s="41">
        <f>SUMIFS('VIN -MEGA'!$R:$R,'VIN -MEGA'!$D:$D,T$1,'VIN -MEGA'!$K:$K,$A36)+SUMIFS('PXK-HÓA ĐƠN'!$R:$R,'PXK-HÓA ĐƠN'!$D:$D,T$1,'PXK-HÓA ĐƠN'!$K:$K,$A36)</f>
        <v>0</v>
      </c>
      <c r="U36" s="41">
        <f>SUMIFS('VIN -MEGA'!$R:$R,'VIN -MEGA'!$D:$D,U$1,'VIN -MEGA'!$K:$K,$A36)+SUMIFS('PXK-HÓA ĐƠN'!$R:$R,'PXK-HÓA ĐƠN'!$D:$D,U$1,'PXK-HÓA ĐƠN'!$K:$K,$A36)</f>
        <v>0</v>
      </c>
      <c r="V36" s="41">
        <f>SUMIFS('VIN -MEGA'!$R:$R,'VIN -MEGA'!$D:$D,V$1,'VIN -MEGA'!$K:$K,$A36)+SUMIFS('PXK-HÓA ĐƠN'!$R:$R,'PXK-HÓA ĐƠN'!$D:$D,V$1,'PXK-HÓA ĐƠN'!$K:$K,$A36)</f>
        <v>0</v>
      </c>
      <c r="W36" s="41">
        <f>SUMIFS('VIN -MEGA'!$R:$R,'VIN -MEGA'!$D:$D,W$1,'VIN -MEGA'!$K:$K,$A36)+SUMIFS('PXK-HÓA ĐƠN'!$R:$R,'PXK-HÓA ĐƠN'!$D:$D,W$1,'PXK-HÓA ĐƠN'!$K:$K,$A36)</f>
        <v>0</v>
      </c>
      <c r="X36" s="41">
        <f>SUMIFS('VIN -MEGA'!$R:$R,'VIN -MEGA'!$D:$D,X$1,'VIN -MEGA'!$K:$K,$A36)+SUMIFS('PXK-HÓA ĐƠN'!$R:$R,'PXK-HÓA ĐƠN'!$D:$D,X$1,'PXK-HÓA ĐƠN'!$K:$K,$A36)</f>
        <v>0</v>
      </c>
      <c r="Y36" s="41">
        <f>SUMIFS('VIN -MEGA'!$R:$R,'VIN -MEGA'!$D:$D,Y$1,'VIN -MEGA'!$K:$K,$A36)+SUMIFS('PXK-HÓA ĐƠN'!$R:$R,'PXK-HÓA ĐƠN'!$D:$D,Y$1,'PXK-HÓA ĐƠN'!$K:$K,$A36)</f>
        <v>0</v>
      </c>
      <c r="Z36" s="41">
        <f>SUMIFS('VIN -MEGA'!$R:$R,'VIN -MEGA'!$D:$D,Z$1,'VIN -MEGA'!$K:$K,$A36)+SUMIFS('PXK-HÓA ĐƠN'!$R:$R,'PXK-HÓA ĐƠN'!$D:$D,Z$1,'PXK-HÓA ĐƠN'!$K:$K,$A36)</f>
        <v>0</v>
      </c>
      <c r="AA36" s="41">
        <f>SUMIFS('VIN -MEGA'!$R:$R,'VIN -MEGA'!$D:$D,AA$1,'VIN -MEGA'!$K:$K,$A36)+SUMIFS('PXK-HÓA ĐƠN'!$R:$R,'PXK-HÓA ĐƠN'!$D:$D,AA$1,'PXK-HÓA ĐƠN'!$K:$K,$A36)</f>
        <v>0</v>
      </c>
      <c r="AB36" s="41">
        <f>SUMIFS('VIN -MEGA'!$R:$R,'VIN -MEGA'!$D:$D,AB$1,'VIN -MEGA'!$K:$K,$A36)+SUMIFS('PXK-HÓA ĐƠN'!$R:$R,'PXK-HÓA ĐƠN'!$D:$D,AB$1,'PXK-HÓA ĐƠN'!$K:$K,$A36)</f>
        <v>0</v>
      </c>
      <c r="AC36" s="41">
        <f>SUMIFS('VIN -MEGA'!$R:$R,'VIN -MEGA'!$D:$D,AC$1,'VIN -MEGA'!$K:$K,$A36)+SUMIFS('PXK-HÓA ĐƠN'!$R:$R,'PXK-HÓA ĐƠN'!$D:$D,AC$1,'PXK-HÓA ĐƠN'!$K:$K,$A36)</f>
        <v>0</v>
      </c>
      <c r="AD36" s="41">
        <f>SUMIFS('VIN -MEGA'!$R:$R,'VIN -MEGA'!$D:$D,AD$1,'VIN -MEGA'!$K:$K,$A36)+SUMIFS('PXK-HÓA ĐƠN'!$R:$R,'PXK-HÓA ĐƠN'!$D:$D,AD$1,'PXK-HÓA ĐƠN'!$K:$K,$A36)</f>
        <v>0</v>
      </c>
      <c r="AE36" s="41">
        <f>SUMIFS('VIN -MEGA'!$R:$R,'VIN -MEGA'!$D:$D,AE$1,'VIN -MEGA'!$K:$K,$A36)+SUMIFS('PXK-HÓA ĐƠN'!$R:$R,'PXK-HÓA ĐƠN'!$D:$D,AE$1,'PXK-HÓA ĐƠN'!$K:$K,$A36)</f>
        <v>0</v>
      </c>
      <c r="AF36" s="41">
        <f>SUMIFS('VIN -MEGA'!$R:$R,'VIN -MEGA'!$D:$D,AF$1,'VIN -MEGA'!$K:$K,$A36)+SUMIFS('PXK-HÓA ĐƠN'!$R:$R,'PXK-HÓA ĐƠN'!$D:$D,AF$1,'PXK-HÓA ĐƠN'!$K:$K,$A36)</f>
        <v>0</v>
      </c>
      <c r="AG36" s="41">
        <f>SUMIFS('VIN -MEGA'!$R:$R,'VIN -MEGA'!$D:$D,AG$1,'VIN -MEGA'!$K:$K,$A36)+SUMIFS('PXK-HÓA ĐƠN'!$R:$R,'PXK-HÓA ĐƠN'!$D:$D,AG$1,'PXK-HÓA ĐƠN'!$K:$K,$A36)</f>
        <v>0</v>
      </c>
      <c r="AH36" s="41">
        <f>SUMIFS('VIN -MEGA'!$R:$R,'VIN -MEGA'!$D:$D,AH$1,'VIN -MEGA'!$K:$K,$A36)+SUMIFS('PXK-HÓA ĐƠN'!$R:$R,'PXK-HÓA ĐƠN'!$D:$D,AH$1,'PXK-HÓA ĐƠN'!$K:$K,$A36)</f>
        <v>0</v>
      </c>
      <c r="AI36" s="41">
        <f>SUMIFS('VIN -MEGA'!$R:$R,'VIN -MEGA'!$D:$D,AI$1,'VIN -MEGA'!$K:$K,$A36)+SUMIFS('PXK-HÓA ĐƠN'!$R:$R,'PXK-HÓA ĐƠN'!$D:$D,AI$1,'PXK-HÓA ĐƠN'!$K:$K,$A36)</f>
        <v>0</v>
      </c>
      <c r="AJ36" s="41">
        <f>SUMIFS('VIN -MEGA'!$R:$R,'VIN -MEGA'!$D:$D,AJ$1,'VIN -MEGA'!$K:$K,$A36)+SUMIFS('PXK-HÓA ĐƠN'!$R:$R,'PXK-HÓA ĐƠN'!$D:$D,AJ$1,'PXK-HÓA ĐƠN'!$K:$K,$A36)</f>
        <v>0</v>
      </c>
      <c r="AK36" s="41">
        <f>SUMIFS('VIN -MEGA'!$R:$R,'VIN -MEGA'!$D:$D,AK$1,'VIN -MEGA'!$K:$K,$A36)+SUMIFS('PXK-HÓA ĐƠN'!$R:$R,'PXK-HÓA ĐƠN'!$D:$D,AK$1,'PXK-HÓA ĐƠN'!$K:$K,$A36)</f>
        <v>0</v>
      </c>
    </row>
    <row r="37" spans="1:37" ht="18.75" customHeight="1" x14ac:dyDescent="0.25">
      <c r="A37" s="23" t="s">
        <v>553</v>
      </c>
      <c r="B37" s="22" t="s">
        <v>554</v>
      </c>
      <c r="C37" s="24" t="s">
        <v>29</v>
      </c>
      <c r="D37" t="str">
        <f t="shared" si="1"/>
        <v>Đang kinh doanh</v>
      </c>
      <c r="E37" s="43">
        <f t="shared" si="2"/>
        <v>83</v>
      </c>
      <c r="F37" s="43"/>
      <c r="G37" s="41">
        <v>5</v>
      </c>
      <c r="H37" s="41">
        <v>40</v>
      </c>
      <c r="I37" s="41">
        <f>SUMIFS('VIN -MEGA'!$R:$R,'VIN -MEGA'!$D:$D,I$1,'VIN -MEGA'!$K:$K,$A37)+SUMIFS('PXK-HÓA ĐƠN'!$R:$R,'PXK-HÓA ĐƠN'!$D:$D,I$1,'PXK-HÓA ĐƠN'!$K:$K,$A37)</f>
        <v>12</v>
      </c>
      <c r="J37" s="41">
        <f>SUMIFS('VIN -MEGA'!$R:$R,'VIN -MEGA'!$D:$D,J$1,'VIN -MEGA'!$K:$K,$A37)+SUMIFS('PXK-HÓA ĐƠN'!$R:$R,'PXK-HÓA ĐƠN'!$D:$D,J$1,'PXK-HÓA ĐƠN'!$K:$K,$A37)</f>
        <v>7</v>
      </c>
      <c r="K37" s="41">
        <f>SUMIFS('VIN -MEGA'!$R:$R,'VIN -MEGA'!$D:$D,K$1,'VIN -MEGA'!$K:$K,$A37)+SUMIFS('PXK-HÓA ĐƠN'!$R:$R,'PXK-HÓA ĐƠN'!$D:$D,K$1,'PXK-HÓA ĐƠN'!$K:$K,$A37)</f>
        <v>0</v>
      </c>
      <c r="L37" s="41">
        <f>SUMIFS('VIN -MEGA'!$R:$R,'VIN -MEGA'!$D:$D,L$1,'VIN -MEGA'!$K:$K,$A37)+SUMIFS('PXK-HÓA ĐƠN'!$R:$R,'PXK-HÓA ĐƠN'!$D:$D,L$1,'PXK-HÓA ĐƠN'!$K:$K,$A37)</f>
        <v>0</v>
      </c>
      <c r="M37" s="41">
        <f>SUMIFS('VIN -MEGA'!$R:$R,'VIN -MEGA'!$D:$D,M$1,'VIN -MEGA'!$K:$K,$A37)+SUMIFS('PXK-HÓA ĐƠN'!$R:$R,'PXK-HÓA ĐƠN'!$D:$D,M$1,'PXK-HÓA ĐƠN'!$K:$K,$A37)</f>
        <v>19</v>
      </c>
      <c r="N37" s="41">
        <f>SUMIFS('VIN -MEGA'!$R:$R,'VIN -MEGA'!$D:$D,N$1,'VIN -MEGA'!$K:$K,$A37)+SUMIFS('PXK-HÓA ĐƠN'!$R:$R,'PXK-HÓA ĐƠN'!$D:$D,N$1,'PXK-HÓA ĐƠN'!$K:$K,$A37)</f>
        <v>0</v>
      </c>
      <c r="O37" s="41">
        <f>SUMIFS('VIN -MEGA'!$R:$R,'VIN -MEGA'!$D:$D,O$1,'VIN -MEGA'!$K:$K,$A37)+SUMIFS('PXK-HÓA ĐƠN'!$R:$R,'PXK-HÓA ĐƠN'!$D:$D,O$1,'PXK-HÓA ĐƠN'!$K:$K,$A37)</f>
        <v>0</v>
      </c>
      <c r="P37" s="41">
        <f>SUMIFS('VIN -MEGA'!$R:$R,'VIN -MEGA'!$D:$D,P$1,'VIN -MEGA'!$K:$K,$A37)+SUMIFS('PXK-HÓA ĐƠN'!$R:$R,'PXK-HÓA ĐƠN'!$D:$D,P$1,'PXK-HÓA ĐƠN'!$K:$K,$A37)</f>
        <v>0</v>
      </c>
      <c r="Q37" s="41">
        <f>SUMIFS('VIN -MEGA'!$R:$R,'VIN -MEGA'!$D:$D,Q$1,'VIN -MEGA'!$K:$K,$A37)+SUMIFS('PXK-HÓA ĐƠN'!$R:$R,'PXK-HÓA ĐƠN'!$D:$D,Q$1,'PXK-HÓA ĐƠN'!$K:$K,$A37)</f>
        <v>0</v>
      </c>
      <c r="R37" s="41">
        <f>SUMIFS('VIN -MEGA'!$R:$R,'VIN -MEGA'!$D:$D,R$1,'VIN -MEGA'!$K:$K,$A37)+SUMIFS('PXK-HÓA ĐƠN'!$R:$R,'PXK-HÓA ĐƠN'!$D:$D,R$1,'PXK-HÓA ĐƠN'!$K:$K,$A37)</f>
        <v>0</v>
      </c>
      <c r="S37" s="41">
        <f>SUMIFS('VIN -MEGA'!$R:$R,'VIN -MEGA'!$D:$D,S$1,'VIN -MEGA'!$K:$K,$A37)+SUMIFS('PXK-HÓA ĐƠN'!$R:$R,'PXK-HÓA ĐƠN'!$D:$D,S$1,'PXK-HÓA ĐƠN'!$K:$K,$A37)</f>
        <v>0</v>
      </c>
      <c r="T37" s="41">
        <f>SUMIFS('VIN -MEGA'!$R:$R,'VIN -MEGA'!$D:$D,T$1,'VIN -MEGA'!$K:$K,$A37)+SUMIFS('PXK-HÓA ĐƠN'!$R:$R,'PXK-HÓA ĐƠN'!$D:$D,T$1,'PXK-HÓA ĐƠN'!$K:$K,$A37)</f>
        <v>0</v>
      </c>
      <c r="U37" s="41">
        <f>SUMIFS('VIN -MEGA'!$R:$R,'VIN -MEGA'!$D:$D,U$1,'VIN -MEGA'!$K:$K,$A37)+SUMIFS('PXK-HÓA ĐƠN'!$R:$R,'PXK-HÓA ĐƠN'!$D:$D,U$1,'PXK-HÓA ĐƠN'!$K:$K,$A37)</f>
        <v>0</v>
      </c>
      <c r="V37" s="41">
        <f>SUMIFS('VIN -MEGA'!$R:$R,'VIN -MEGA'!$D:$D,V$1,'VIN -MEGA'!$K:$K,$A37)+SUMIFS('PXK-HÓA ĐƠN'!$R:$R,'PXK-HÓA ĐƠN'!$D:$D,V$1,'PXK-HÓA ĐƠN'!$K:$K,$A37)</f>
        <v>0</v>
      </c>
      <c r="W37" s="41">
        <f>SUMIFS('VIN -MEGA'!$R:$R,'VIN -MEGA'!$D:$D,W$1,'VIN -MEGA'!$K:$K,$A37)+SUMIFS('PXK-HÓA ĐƠN'!$R:$R,'PXK-HÓA ĐƠN'!$D:$D,W$1,'PXK-HÓA ĐƠN'!$K:$K,$A37)</f>
        <v>0</v>
      </c>
      <c r="X37" s="41">
        <f>SUMIFS('VIN -MEGA'!$R:$R,'VIN -MEGA'!$D:$D,X$1,'VIN -MEGA'!$K:$K,$A37)+SUMIFS('PXK-HÓA ĐƠN'!$R:$R,'PXK-HÓA ĐƠN'!$D:$D,X$1,'PXK-HÓA ĐƠN'!$K:$K,$A37)</f>
        <v>0</v>
      </c>
      <c r="Y37" s="41">
        <f>SUMIFS('VIN -MEGA'!$R:$R,'VIN -MEGA'!$D:$D,Y$1,'VIN -MEGA'!$K:$K,$A37)+SUMIFS('PXK-HÓA ĐƠN'!$R:$R,'PXK-HÓA ĐƠN'!$D:$D,Y$1,'PXK-HÓA ĐƠN'!$K:$K,$A37)</f>
        <v>0</v>
      </c>
      <c r="Z37" s="41">
        <f>SUMIFS('VIN -MEGA'!$R:$R,'VIN -MEGA'!$D:$D,Z$1,'VIN -MEGA'!$K:$K,$A37)+SUMIFS('PXK-HÓA ĐƠN'!$R:$R,'PXK-HÓA ĐƠN'!$D:$D,Z$1,'PXK-HÓA ĐƠN'!$K:$K,$A37)</f>
        <v>0</v>
      </c>
      <c r="AA37" s="41">
        <f>SUMIFS('VIN -MEGA'!$R:$R,'VIN -MEGA'!$D:$D,AA$1,'VIN -MEGA'!$K:$K,$A37)+SUMIFS('PXK-HÓA ĐƠN'!$R:$R,'PXK-HÓA ĐƠN'!$D:$D,AA$1,'PXK-HÓA ĐƠN'!$K:$K,$A37)</f>
        <v>0</v>
      </c>
      <c r="AB37" s="41">
        <f>SUMIFS('VIN -MEGA'!$R:$R,'VIN -MEGA'!$D:$D,AB$1,'VIN -MEGA'!$K:$K,$A37)+SUMIFS('PXK-HÓA ĐƠN'!$R:$R,'PXK-HÓA ĐƠN'!$D:$D,AB$1,'PXK-HÓA ĐƠN'!$K:$K,$A37)</f>
        <v>0</v>
      </c>
      <c r="AC37" s="41">
        <f>SUMIFS('VIN -MEGA'!$R:$R,'VIN -MEGA'!$D:$D,AC$1,'VIN -MEGA'!$K:$K,$A37)+SUMIFS('PXK-HÓA ĐƠN'!$R:$R,'PXK-HÓA ĐƠN'!$D:$D,AC$1,'PXK-HÓA ĐƠN'!$K:$K,$A37)</f>
        <v>0</v>
      </c>
      <c r="AD37" s="41">
        <f>SUMIFS('VIN -MEGA'!$R:$R,'VIN -MEGA'!$D:$D,AD$1,'VIN -MEGA'!$K:$K,$A37)+SUMIFS('PXK-HÓA ĐƠN'!$R:$R,'PXK-HÓA ĐƠN'!$D:$D,AD$1,'PXK-HÓA ĐƠN'!$K:$K,$A37)</f>
        <v>0</v>
      </c>
      <c r="AE37" s="41">
        <f>SUMIFS('VIN -MEGA'!$R:$R,'VIN -MEGA'!$D:$D,AE$1,'VIN -MEGA'!$K:$K,$A37)+SUMIFS('PXK-HÓA ĐƠN'!$R:$R,'PXK-HÓA ĐƠN'!$D:$D,AE$1,'PXK-HÓA ĐƠN'!$K:$K,$A37)</f>
        <v>0</v>
      </c>
      <c r="AF37" s="41">
        <f>SUMIFS('VIN -MEGA'!$R:$R,'VIN -MEGA'!$D:$D,AF$1,'VIN -MEGA'!$K:$K,$A37)+SUMIFS('PXK-HÓA ĐƠN'!$R:$R,'PXK-HÓA ĐƠN'!$D:$D,AF$1,'PXK-HÓA ĐƠN'!$K:$K,$A37)</f>
        <v>0</v>
      </c>
      <c r="AG37" s="41">
        <f>SUMIFS('VIN -MEGA'!$R:$R,'VIN -MEGA'!$D:$D,AG$1,'VIN -MEGA'!$K:$K,$A37)+SUMIFS('PXK-HÓA ĐƠN'!$R:$R,'PXK-HÓA ĐƠN'!$D:$D,AG$1,'PXK-HÓA ĐƠN'!$K:$K,$A37)</f>
        <v>0</v>
      </c>
      <c r="AH37" s="41">
        <f>SUMIFS('VIN -MEGA'!$R:$R,'VIN -MEGA'!$D:$D,AH$1,'VIN -MEGA'!$K:$K,$A37)+SUMIFS('PXK-HÓA ĐƠN'!$R:$R,'PXK-HÓA ĐƠN'!$D:$D,AH$1,'PXK-HÓA ĐƠN'!$K:$K,$A37)</f>
        <v>0</v>
      </c>
      <c r="AI37" s="41">
        <f>SUMIFS('VIN -MEGA'!$R:$R,'VIN -MEGA'!$D:$D,AI$1,'VIN -MEGA'!$K:$K,$A37)+SUMIFS('PXK-HÓA ĐƠN'!$R:$R,'PXK-HÓA ĐƠN'!$D:$D,AI$1,'PXK-HÓA ĐƠN'!$K:$K,$A37)</f>
        <v>0</v>
      </c>
      <c r="AJ37" s="41">
        <f>SUMIFS('VIN -MEGA'!$R:$R,'VIN -MEGA'!$D:$D,AJ$1,'VIN -MEGA'!$K:$K,$A37)+SUMIFS('PXK-HÓA ĐƠN'!$R:$R,'PXK-HÓA ĐƠN'!$D:$D,AJ$1,'PXK-HÓA ĐƠN'!$K:$K,$A37)</f>
        <v>0</v>
      </c>
      <c r="AK37" s="41">
        <f>SUMIFS('VIN -MEGA'!$R:$R,'VIN -MEGA'!$D:$D,AK$1,'VIN -MEGA'!$K:$K,$A37)+SUMIFS('PXK-HÓA ĐƠN'!$R:$R,'PXK-HÓA ĐƠN'!$D:$D,AK$1,'PXK-HÓA ĐƠN'!$K:$K,$A37)</f>
        <v>0</v>
      </c>
    </row>
    <row r="38" spans="1:37" ht="18.75" hidden="1" customHeight="1" x14ac:dyDescent="0.25">
      <c r="A38" s="23" t="s">
        <v>1725</v>
      </c>
      <c r="B38" s="22" t="s">
        <v>1726</v>
      </c>
      <c r="C38" s="24" t="s">
        <v>1761</v>
      </c>
      <c r="D38" t="str">
        <f t="shared" si="1"/>
        <v>Không kinh doanh</v>
      </c>
      <c r="E38" s="43">
        <f t="shared" si="2"/>
        <v>0</v>
      </c>
      <c r="F38" s="43"/>
      <c r="G38" s="41"/>
      <c r="H38" s="41"/>
      <c r="I38" s="41">
        <f>SUMIFS('VIN -MEGA'!$R:$R,'VIN -MEGA'!$D:$D,I$1,'VIN -MEGA'!$K:$K,$A38)+SUMIFS('PXK-HÓA ĐƠN'!$R:$R,'PXK-HÓA ĐƠN'!$D:$D,I$1,'PXK-HÓA ĐƠN'!$K:$K,$A38)</f>
        <v>0</v>
      </c>
      <c r="J38" s="41">
        <f>SUMIFS('VIN -MEGA'!$R:$R,'VIN -MEGA'!$D:$D,J$1,'VIN -MEGA'!$K:$K,$A38)+SUMIFS('PXK-HÓA ĐƠN'!$R:$R,'PXK-HÓA ĐƠN'!$D:$D,J$1,'PXK-HÓA ĐƠN'!$K:$K,$A38)</f>
        <v>0</v>
      </c>
      <c r="K38" s="41">
        <f>SUMIFS('VIN -MEGA'!$R:$R,'VIN -MEGA'!$D:$D,K$1,'VIN -MEGA'!$K:$K,$A38)+SUMIFS('PXK-HÓA ĐƠN'!$R:$R,'PXK-HÓA ĐƠN'!$D:$D,K$1,'PXK-HÓA ĐƠN'!$K:$K,$A38)</f>
        <v>0</v>
      </c>
      <c r="L38" s="41">
        <f>SUMIFS('VIN -MEGA'!$R:$R,'VIN -MEGA'!$D:$D,L$1,'VIN -MEGA'!$K:$K,$A38)+SUMIFS('PXK-HÓA ĐƠN'!$R:$R,'PXK-HÓA ĐƠN'!$D:$D,L$1,'PXK-HÓA ĐƠN'!$K:$K,$A38)</f>
        <v>0</v>
      </c>
      <c r="M38" s="41">
        <f>SUMIFS('VIN -MEGA'!$R:$R,'VIN -MEGA'!$D:$D,M$1,'VIN -MEGA'!$K:$K,$A38)+SUMIFS('PXK-HÓA ĐƠN'!$R:$R,'PXK-HÓA ĐƠN'!$D:$D,M$1,'PXK-HÓA ĐƠN'!$K:$K,$A38)</f>
        <v>0</v>
      </c>
      <c r="N38" s="41">
        <f>SUMIFS('VIN -MEGA'!$R:$R,'VIN -MEGA'!$D:$D,N$1,'VIN -MEGA'!$K:$K,$A38)+SUMIFS('PXK-HÓA ĐƠN'!$R:$R,'PXK-HÓA ĐƠN'!$D:$D,N$1,'PXK-HÓA ĐƠN'!$K:$K,$A38)</f>
        <v>0</v>
      </c>
      <c r="O38" s="41">
        <f>SUMIFS('VIN -MEGA'!$R:$R,'VIN -MEGA'!$D:$D,O$1,'VIN -MEGA'!$K:$K,$A38)+SUMIFS('PXK-HÓA ĐƠN'!$R:$R,'PXK-HÓA ĐƠN'!$D:$D,O$1,'PXK-HÓA ĐƠN'!$K:$K,$A38)</f>
        <v>0</v>
      </c>
      <c r="P38" s="41">
        <f>SUMIFS('VIN -MEGA'!$R:$R,'VIN -MEGA'!$D:$D,P$1,'VIN -MEGA'!$K:$K,$A38)+SUMIFS('PXK-HÓA ĐƠN'!$R:$R,'PXK-HÓA ĐƠN'!$D:$D,P$1,'PXK-HÓA ĐƠN'!$K:$K,$A38)</f>
        <v>0</v>
      </c>
      <c r="Q38" s="41">
        <f>SUMIFS('VIN -MEGA'!$R:$R,'VIN -MEGA'!$D:$D,Q$1,'VIN -MEGA'!$K:$K,$A38)+SUMIFS('PXK-HÓA ĐƠN'!$R:$R,'PXK-HÓA ĐƠN'!$D:$D,Q$1,'PXK-HÓA ĐƠN'!$K:$K,$A38)</f>
        <v>0</v>
      </c>
      <c r="R38" s="41">
        <f>SUMIFS('VIN -MEGA'!$R:$R,'VIN -MEGA'!$D:$D,R$1,'VIN -MEGA'!$K:$K,$A38)+SUMIFS('PXK-HÓA ĐƠN'!$R:$R,'PXK-HÓA ĐƠN'!$D:$D,R$1,'PXK-HÓA ĐƠN'!$K:$K,$A38)</f>
        <v>0</v>
      </c>
      <c r="S38" s="41">
        <f>SUMIFS('VIN -MEGA'!$R:$R,'VIN -MEGA'!$D:$D,S$1,'VIN -MEGA'!$K:$K,$A38)+SUMIFS('PXK-HÓA ĐƠN'!$R:$R,'PXK-HÓA ĐƠN'!$D:$D,S$1,'PXK-HÓA ĐƠN'!$K:$K,$A38)</f>
        <v>0</v>
      </c>
      <c r="T38" s="41">
        <f>SUMIFS('VIN -MEGA'!$R:$R,'VIN -MEGA'!$D:$D,T$1,'VIN -MEGA'!$K:$K,$A38)+SUMIFS('PXK-HÓA ĐƠN'!$R:$R,'PXK-HÓA ĐƠN'!$D:$D,T$1,'PXK-HÓA ĐƠN'!$K:$K,$A38)</f>
        <v>0</v>
      </c>
      <c r="U38" s="41">
        <f>SUMIFS('VIN -MEGA'!$R:$R,'VIN -MEGA'!$D:$D,U$1,'VIN -MEGA'!$K:$K,$A38)+SUMIFS('PXK-HÓA ĐƠN'!$R:$R,'PXK-HÓA ĐƠN'!$D:$D,U$1,'PXK-HÓA ĐƠN'!$K:$K,$A38)</f>
        <v>0</v>
      </c>
      <c r="V38" s="41">
        <f>SUMIFS('VIN -MEGA'!$R:$R,'VIN -MEGA'!$D:$D,V$1,'VIN -MEGA'!$K:$K,$A38)+SUMIFS('PXK-HÓA ĐƠN'!$R:$R,'PXK-HÓA ĐƠN'!$D:$D,V$1,'PXK-HÓA ĐƠN'!$K:$K,$A38)</f>
        <v>0</v>
      </c>
      <c r="W38" s="41">
        <f>SUMIFS('VIN -MEGA'!$R:$R,'VIN -MEGA'!$D:$D,W$1,'VIN -MEGA'!$K:$K,$A38)+SUMIFS('PXK-HÓA ĐƠN'!$R:$R,'PXK-HÓA ĐƠN'!$D:$D,W$1,'PXK-HÓA ĐƠN'!$K:$K,$A38)</f>
        <v>0</v>
      </c>
      <c r="X38" s="41">
        <f>SUMIFS('VIN -MEGA'!$R:$R,'VIN -MEGA'!$D:$D,X$1,'VIN -MEGA'!$K:$K,$A38)+SUMIFS('PXK-HÓA ĐƠN'!$R:$R,'PXK-HÓA ĐƠN'!$D:$D,X$1,'PXK-HÓA ĐƠN'!$K:$K,$A38)</f>
        <v>0</v>
      </c>
      <c r="Y38" s="41">
        <f>SUMIFS('VIN -MEGA'!$R:$R,'VIN -MEGA'!$D:$D,Y$1,'VIN -MEGA'!$K:$K,$A38)+SUMIFS('PXK-HÓA ĐƠN'!$R:$R,'PXK-HÓA ĐƠN'!$D:$D,Y$1,'PXK-HÓA ĐƠN'!$K:$K,$A38)</f>
        <v>0</v>
      </c>
      <c r="Z38" s="41">
        <f>SUMIFS('VIN -MEGA'!$R:$R,'VIN -MEGA'!$D:$D,Z$1,'VIN -MEGA'!$K:$K,$A38)+SUMIFS('PXK-HÓA ĐƠN'!$R:$R,'PXK-HÓA ĐƠN'!$D:$D,Z$1,'PXK-HÓA ĐƠN'!$K:$K,$A38)</f>
        <v>0</v>
      </c>
      <c r="AA38" s="41">
        <f>SUMIFS('VIN -MEGA'!$R:$R,'VIN -MEGA'!$D:$D,AA$1,'VIN -MEGA'!$K:$K,$A38)+SUMIFS('PXK-HÓA ĐƠN'!$R:$R,'PXK-HÓA ĐƠN'!$D:$D,AA$1,'PXK-HÓA ĐƠN'!$K:$K,$A38)</f>
        <v>0</v>
      </c>
      <c r="AB38" s="41">
        <f>SUMIFS('VIN -MEGA'!$R:$R,'VIN -MEGA'!$D:$D,AB$1,'VIN -MEGA'!$K:$K,$A38)+SUMIFS('PXK-HÓA ĐƠN'!$R:$R,'PXK-HÓA ĐƠN'!$D:$D,AB$1,'PXK-HÓA ĐƠN'!$K:$K,$A38)</f>
        <v>0</v>
      </c>
      <c r="AC38" s="41">
        <f>SUMIFS('VIN -MEGA'!$R:$R,'VIN -MEGA'!$D:$D,AC$1,'VIN -MEGA'!$K:$K,$A38)+SUMIFS('PXK-HÓA ĐƠN'!$R:$R,'PXK-HÓA ĐƠN'!$D:$D,AC$1,'PXK-HÓA ĐƠN'!$K:$K,$A38)</f>
        <v>0</v>
      </c>
      <c r="AD38" s="41">
        <f>SUMIFS('VIN -MEGA'!$R:$R,'VIN -MEGA'!$D:$D,AD$1,'VIN -MEGA'!$K:$K,$A38)+SUMIFS('PXK-HÓA ĐƠN'!$R:$R,'PXK-HÓA ĐƠN'!$D:$D,AD$1,'PXK-HÓA ĐƠN'!$K:$K,$A38)</f>
        <v>0</v>
      </c>
      <c r="AE38" s="41">
        <f>SUMIFS('VIN -MEGA'!$R:$R,'VIN -MEGA'!$D:$D,AE$1,'VIN -MEGA'!$K:$K,$A38)+SUMIFS('PXK-HÓA ĐƠN'!$R:$R,'PXK-HÓA ĐƠN'!$D:$D,AE$1,'PXK-HÓA ĐƠN'!$K:$K,$A38)</f>
        <v>0</v>
      </c>
      <c r="AF38" s="41">
        <f>SUMIFS('VIN -MEGA'!$R:$R,'VIN -MEGA'!$D:$D,AF$1,'VIN -MEGA'!$K:$K,$A38)+SUMIFS('PXK-HÓA ĐƠN'!$R:$R,'PXK-HÓA ĐƠN'!$D:$D,AF$1,'PXK-HÓA ĐƠN'!$K:$K,$A38)</f>
        <v>0</v>
      </c>
      <c r="AG38" s="41">
        <f>SUMIFS('VIN -MEGA'!$R:$R,'VIN -MEGA'!$D:$D,AG$1,'VIN -MEGA'!$K:$K,$A38)+SUMIFS('PXK-HÓA ĐƠN'!$R:$R,'PXK-HÓA ĐƠN'!$D:$D,AG$1,'PXK-HÓA ĐƠN'!$K:$K,$A38)</f>
        <v>0</v>
      </c>
      <c r="AH38" s="41">
        <f>SUMIFS('VIN -MEGA'!$R:$R,'VIN -MEGA'!$D:$D,AH$1,'VIN -MEGA'!$K:$K,$A38)+SUMIFS('PXK-HÓA ĐƠN'!$R:$R,'PXK-HÓA ĐƠN'!$D:$D,AH$1,'PXK-HÓA ĐƠN'!$K:$K,$A38)</f>
        <v>0</v>
      </c>
      <c r="AI38" s="41">
        <f>SUMIFS('VIN -MEGA'!$R:$R,'VIN -MEGA'!$D:$D,AI$1,'VIN -MEGA'!$K:$K,$A38)+SUMIFS('PXK-HÓA ĐƠN'!$R:$R,'PXK-HÓA ĐƠN'!$D:$D,AI$1,'PXK-HÓA ĐƠN'!$K:$K,$A38)</f>
        <v>0</v>
      </c>
      <c r="AJ38" s="41">
        <f>SUMIFS('VIN -MEGA'!$R:$R,'VIN -MEGA'!$D:$D,AJ$1,'VIN -MEGA'!$K:$K,$A38)+SUMIFS('PXK-HÓA ĐƠN'!$R:$R,'PXK-HÓA ĐƠN'!$D:$D,AJ$1,'PXK-HÓA ĐƠN'!$K:$K,$A38)</f>
        <v>0</v>
      </c>
      <c r="AK38" s="41">
        <f>SUMIFS('VIN -MEGA'!$R:$R,'VIN -MEGA'!$D:$D,AK$1,'VIN -MEGA'!$K:$K,$A38)+SUMIFS('PXK-HÓA ĐƠN'!$R:$R,'PXK-HÓA ĐƠN'!$D:$D,AK$1,'PXK-HÓA ĐƠN'!$K:$K,$A38)</f>
        <v>0</v>
      </c>
    </row>
    <row r="39" spans="1:37" ht="18.75" hidden="1" customHeight="1" x14ac:dyDescent="0.25">
      <c r="A39" s="23" t="s">
        <v>7650</v>
      </c>
      <c r="B39" s="22" t="s">
        <v>7651</v>
      </c>
      <c r="C39" s="24" t="s">
        <v>1761</v>
      </c>
      <c r="D39" t="str">
        <f t="shared" si="1"/>
        <v>Không kinh doanh</v>
      </c>
      <c r="E39" s="43">
        <f t="shared" si="2"/>
        <v>0</v>
      </c>
      <c r="F39" s="43"/>
      <c r="G39" s="41"/>
      <c r="H39" s="41"/>
      <c r="I39" s="41">
        <f>SUMIFS('VIN -MEGA'!$R:$R,'VIN -MEGA'!$D:$D,I$1,'VIN -MEGA'!$K:$K,$A39)+SUMIFS('PXK-HÓA ĐƠN'!$R:$R,'PXK-HÓA ĐƠN'!$D:$D,I$1,'PXK-HÓA ĐƠN'!$K:$K,$A39)</f>
        <v>0</v>
      </c>
      <c r="J39" s="41">
        <f>SUMIFS('VIN -MEGA'!$R:$R,'VIN -MEGA'!$D:$D,J$1,'VIN -MEGA'!$K:$K,$A39)+SUMIFS('PXK-HÓA ĐƠN'!$R:$R,'PXK-HÓA ĐƠN'!$D:$D,J$1,'PXK-HÓA ĐƠN'!$K:$K,$A39)</f>
        <v>0</v>
      </c>
      <c r="K39" s="41">
        <f>SUMIFS('VIN -MEGA'!$R:$R,'VIN -MEGA'!$D:$D,K$1,'VIN -MEGA'!$K:$K,$A39)+SUMIFS('PXK-HÓA ĐƠN'!$R:$R,'PXK-HÓA ĐƠN'!$D:$D,K$1,'PXK-HÓA ĐƠN'!$K:$K,$A39)</f>
        <v>0</v>
      </c>
      <c r="L39" s="41">
        <f>SUMIFS('VIN -MEGA'!$R:$R,'VIN -MEGA'!$D:$D,L$1,'VIN -MEGA'!$K:$K,$A39)+SUMIFS('PXK-HÓA ĐƠN'!$R:$R,'PXK-HÓA ĐƠN'!$D:$D,L$1,'PXK-HÓA ĐƠN'!$K:$K,$A39)</f>
        <v>0</v>
      </c>
      <c r="M39" s="41">
        <f>SUMIFS('VIN -MEGA'!$R:$R,'VIN -MEGA'!$D:$D,M$1,'VIN -MEGA'!$K:$K,$A39)+SUMIFS('PXK-HÓA ĐƠN'!$R:$R,'PXK-HÓA ĐƠN'!$D:$D,M$1,'PXK-HÓA ĐƠN'!$K:$K,$A39)</f>
        <v>0</v>
      </c>
      <c r="N39" s="41">
        <f>SUMIFS('VIN -MEGA'!$R:$R,'VIN -MEGA'!$D:$D,N$1,'VIN -MEGA'!$K:$K,$A39)+SUMIFS('PXK-HÓA ĐƠN'!$R:$R,'PXK-HÓA ĐƠN'!$D:$D,N$1,'PXK-HÓA ĐƠN'!$K:$K,$A39)</f>
        <v>0</v>
      </c>
      <c r="O39" s="41">
        <f>SUMIFS('VIN -MEGA'!$R:$R,'VIN -MEGA'!$D:$D,O$1,'VIN -MEGA'!$K:$K,$A39)+SUMIFS('PXK-HÓA ĐƠN'!$R:$R,'PXK-HÓA ĐƠN'!$D:$D,O$1,'PXK-HÓA ĐƠN'!$K:$K,$A39)</f>
        <v>0</v>
      </c>
      <c r="P39" s="41">
        <f>SUMIFS('VIN -MEGA'!$R:$R,'VIN -MEGA'!$D:$D,P$1,'VIN -MEGA'!$K:$K,$A39)+SUMIFS('PXK-HÓA ĐƠN'!$R:$R,'PXK-HÓA ĐƠN'!$D:$D,P$1,'PXK-HÓA ĐƠN'!$K:$K,$A39)</f>
        <v>0</v>
      </c>
      <c r="Q39" s="41">
        <f>SUMIFS('VIN -MEGA'!$R:$R,'VIN -MEGA'!$D:$D,Q$1,'VIN -MEGA'!$K:$K,$A39)+SUMIFS('PXK-HÓA ĐƠN'!$R:$R,'PXK-HÓA ĐƠN'!$D:$D,Q$1,'PXK-HÓA ĐƠN'!$K:$K,$A39)</f>
        <v>0</v>
      </c>
      <c r="R39" s="41">
        <f>SUMIFS('VIN -MEGA'!$R:$R,'VIN -MEGA'!$D:$D,R$1,'VIN -MEGA'!$K:$K,$A39)+SUMIFS('PXK-HÓA ĐƠN'!$R:$R,'PXK-HÓA ĐƠN'!$D:$D,R$1,'PXK-HÓA ĐƠN'!$K:$K,$A39)</f>
        <v>0</v>
      </c>
      <c r="S39" s="41">
        <f>SUMIFS('VIN -MEGA'!$R:$R,'VIN -MEGA'!$D:$D,S$1,'VIN -MEGA'!$K:$K,$A39)+SUMIFS('PXK-HÓA ĐƠN'!$R:$R,'PXK-HÓA ĐƠN'!$D:$D,S$1,'PXK-HÓA ĐƠN'!$K:$K,$A39)</f>
        <v>0</v>
      </c>
      <c r="T39" s="41">
        <f>SUMIFS('VIN -MEGA'!$R:$R,'VIN -MEGA'!$D:$D,T$1,'VIN -MEGA'!$K:$K,$A39)+SUMIFS('PXK-HÓA ĐƠN'!$R:$R,'PXK-HÓA ĐƠN'!$D:$D,T$1,'PXK-HÓA ĐƠN'!$K:$K,$A39)</f>
        <v>0</v>
      </c>
      <c r="U39" s="41">
        <f>SUMIFS('VIN -MEGA'!$R:$R,'VIN -MEGA'!$D:$D,U$1,'VIN -MEGA'!$K:$K,$A39)+SUMIFS('PXK-HÓA ĐƠN'!$R:$R,'PXK-HÓA ĐƠN'!$D:$D,U$1,'PXK-HÓA ĐƠN'!$K:$K,$A39)</f>
        <v>0</v>
      </c>
      <c r="V39" s="41">
        <f>SUMIFS('VIN -MEGA'!$R:$R,'VIN -MEGA'!$D:$D,V$1,'VIN -MEGA'!$K:$K,$A39)+SUMIFS('PXK-HÓA ĐƠN'!$R:$R,'PXK-HÓA ĐƠN'!$D:$D,V$1,'PXK-HÓA ĐƠN'!$K:$K,$A39)</f>
        <v>0</v>
      </c>
      <c r="W39" s="41">
        <f>SUMIFS('VIN -MEGA'!$R:$R,'VIN -MEGA'!$D:$D,W$1,'VIN -MEGA'!$K:$K,$A39)+SUMIFS('PXK-HÓA ĐƠN'!$R:$R,'PXK-HÓA ĐƠN'!$D:$D,W$1,'PXK-HÓA ĐƠN'!$K:$K,$A39)</f>
        <v>0</v>
      </c>
      <c r="X39" s="41">
        <f>SUMIFS('VIN -MEGA'!$R:$R,'VIN -MEGA'!$D:$D,X$1,'VIN -MEGA'!$K:$K,$A39)+SUMIFS('PXK-HÓA ĐƠN'!$R:$R,'PXK-HÓA ĐƠN'!$D:$D,X$1,'PXK-HÓA ĐƠN'!$K:$K,$A39)</f>
        <v>0</v>
      </c>
      <c r="Y39" s="41">
        <f>SUMIFS('VIN -MEGA'!$R:$R,'VIN -MEGA'!$D:$D,Y$1,'VIN -MEGA'!$K:$K,$A39)+SUMIFS('PXK-HÓA ĐƠN'!$R:$R,'PXK-HÓA ĐƠN'!$D:$D,Y$1,'PXK-HÓA ĐƠN'!$K:$K,$A39)</f>
        <v>0</v>
      </c>
      <c r="Z39" s="41">
        <f>SUMIFS('VIN -MEGA'!$R:$R,'VIN -MEGA'!$D:$D,Z$1,'VIN -MEGA'!$K:$K,$A39)+SUMIFS('PXK-HÓA ĐƠN'!$R:$R,'PXK-HÓA ĐƠN'!$D:$D,Z$1,'PXK-HÓA ĐƠN'!$K:$K,$A39)</f>
        <v>0</v>
      </c>
      <c r="AA39" s="41">
        <f>SUMIFS('VIN -MEGA'!$R:$R,'VIN -MEGA'!$D:$D,AA$1,'VIN -MEGA'!$K:$K,$A39)+SUMIFS('PXK-HÓA ĐƠN'!$R:$R,'PXK-HÓA ĐƠN'!$D:$D,AA$1,'PXK-HÓA ĐƠN'!$K:$K,$A39)</f>
        <v>0</v>
      </c>
      <c r="AB39" s="41">
        <f>SUMIFS('VIN -MEGA'!$R:$R,'VIN -MEGA'!$D:$D,AB$1,'VIN -MEGA'!$K:$K,$A39)+SUMIFS('PXK-HÓA ĐƠN'!$R:$R,'PXK-HÓA ĐƠN'!$D:$D,AB$1,'PXK-HÓA ĐƠN'!$K:$K,$A39)</f>
        <v>0</v>
      </c>
      <c r="AC39" s="41">
        <f>SUMIFS('VIN -MEGA'!$R:$R,'VIN -MEGA'!$D:$D,AC$1,'VIN -MEGA'!$K:$K,$A39)+SUMIFS('PXK-HÓA ĐƠN'!$R:$R,'PXK-HÓA ĐƠN'!$D:$D,AC$1,'PXK-HÓA ĐƠN'!$K:$K,$A39)</f>
        <v>0</v>
      </c>
      <c r="AD39" s="41">
        <f>SUMIFS('VIN -MEGA'!$R:$R,'VIN -MEGA'!$D:$D,AD$1,'VIN -MEGA'!$K:$K,$A39)+SUMIFS('PXK-HÓA ĐƠN'!$R:$R,'PXK-HÓA ĐƠN'!$D:$D,AD$1,'PXK-HÓA ĐƠN'!$K:$K,$A39)</f>
        <v>0</v>
      </c>
      <c r="AE39" s="41">
        <f>SUMIFS('VIN -MEGA'!$R:$R,'VIN -MEGA'!$D:$D,AE$1,'VIN -MEGA'!$K:$K,$A39)+SUMIFS('PXK-HÓA ĐƠN'!$R:$R,'PXK-HÓA ĐƠN'!$D:$D,AE$1,'PXK-HÓA ĐƠN'!$K:$K,$A39)</f>
        <v>0</v>
      </c>
      <c r="AF39" s="41">
        <f>SUMIFS('VIN -MEGA'!$R:$R,'VIN -MEGA'!$D:$D,AF$1,'VIN -MEGA'!$K:$K,$A39)+SUMIFS('PXK-HÓA ĐƠN'!$R:$R,'PXK-HÓA ĐƠN'!$D:$D,AF$1,'PXK-HÓA ĐƠN'!$K:$K,$A39)</f>
        <v>0</v>
      </c>
      <c r="AG39" s="41">
        <f>SUMIFS('VIN -MEGA'!$R:$R,'VIN -MEGA'!$D:$D,AG$1,'VIN -MEGA'!$K:$K,$A39)+SUMIFS('PXK-HÓA ĐƠN'!$R:$R,'PXK-HÓA ĐƠN'!$D:$D,AG$1,'PXK-HÓA ĐƠN'!$K:$K,$A39)</f>
        <v>0</v>
      </c>
      <c r="AH39" s="41">
        <f>SUMIFS('VIN -MEGA'!$R:$R,'VIN -MEGA'!$D:$D,AH$1,'VIN -MEGA'!$K:$K,$A39)+SUMIFS('PXK-HÓA ĐƠN'!$R:$R,'PXK-HÓA ĐƠN'!$D:$D,AH$1,'PXK-HÓA ĐƠN'!$K:$K,$A39)</f>
        <v>0</v>
      </c>
      <c r="AI39" s="41">
        <f>SUMIFS('VIN -MEGA'!$R:$R,'VIN -MEGA'!$D:$D,AI$1,'VIN -MEGA'!$K:$K,$A39)+SUMIFS('PXK-HÓA ĐƠN'!$R:$R,'PXK-HÓA ĐƠN'!$D:$D,AI$1,'PXK-HÓA ĐƠN'!$K:$K,$A39)</f>
        <v>0</v>
      </c>
      <c r="AJ39" s="41">
        <f>SUMIFS('VIN -MEGA'!$R:$R,'VIN -MEGA'!$D:$D,AJ$1,'VIN -MEGA'!$K:$K,$A39)+SUMIFS('PXK-HÓA ĐƠN'!$R:$R,'PXK-HÓA ĐƠN'!$D:$D,AJ$1,'PXK-HÓA ĐƠN'!$K:$K,$A39)</f>
        <v>0</v>
      </c>
      <c r="AK39" s="41">
        <f>SUMIFS('VIN -MEGA'!$R:$R,'VIN -MEGA'!$D:$D,AK$1,'VIN -MEGA'!$K:$K,$A39)+SUMIFS('PXK-HÓA ĐƠN'!$R:$R,'PXK-HÓA ĐƠN'!$D:$D,AK$1,'PXK-HÓA ĐƠN'!$K:$K,$A39)</f>
        <v>0</v>
      </c>
    </row>
    <row r="40" spans="1:37" ht="18.75" customHeight="1" x14ac:dyDescent="0.25">
      <c r="A40" s="23" t="s">
        <v>44</v>
      </c>
      <c r="B40" s="22" t="s">
        <v>45</v>
      </c>
      <c r="C40" s="24" t="s">
        <v>29</v>
      </c>
      <c r="D40" t="str">
        <f t="shared" si="1"/>
        <v>Đang kinh doanh</v>
      </c>
      <c r="E40" s="43">
        <f t="shared" si="2"/>
        <v>364</v>
      </c>
      <c r="F40" s="43"/>
      <c r="G40" s="41">
        <v>36</v>
      </c>
      <c r="H40" s="41">
        <v>70</v>
      </c>
      <c r="I40" s="41">
        <f>SUMIFS('VIN -MEGA'!$R:$R,'VIN -MEGA'!$D:$D,I$1,'VIN -MEGA'!$K:$K,$A40)+SUMIFS('PXK-HÓA ĐƠN'!$R:$R,'PXK-HÓA ĐƠN'!$D:$D,I$1,'PXK-HÓA ĐƠN'!$K:$K,$A40)</f>
        <v>64</v>
      </c>
      <c r="J40" s="41">
        <f>SUMIFS('VIN -MEGA'!$R:$R,'VIN -MEGA'!$D:$D,J$1,'VIN -MEGA'!$K:$K,$A40)+SUMIFS('PXK-HÓA ĐƠN'!$R:$R,'PXK-HÓA ĐƠN'!$D:$D,J$1,'PXK-HÓA ĐƠN'!$K:$K,$A40)</f>
        <v>105</v>
      </c>
      <c r="K40" s="41">
        <f>SUMIFS('VIN -MEGA'!$R:$R,'VIN -MEGA'!$D:$D,K$1,'VIN -MEGA'!$K:$K,$A40)+SUMIFS('PXK-HÓA ĐƠN'!$R:$R,'PXK-HÓA ĐƠN'!$D:$D,K$1,'PXK-HÓA ĐƠN'!$K:$K,$A40)</f>
        <v>0</v>
      </c>
      <c r="L40" s="41">
        <f>SUMIFS('VIN -MEGA'!$R:$R,'VIN -MEGA'!$D:$D,L$1,'VIN -MEGA'!$K:$K,$A40)+SUMIFS('PXK-HÓA ĐƠN'!$R:$R,'PXK-HÓA ĐƠN'!$D:$D,L$1,'PXK-HÓA ĐƠN'!$K:$K,$A40)</f>
        <v>29</v>
      </c>
      <c r="M40" s="41">
        <f>SUMIFS('VIN -MEGA'!$R:$R,'VIN -MEGA'!$D:$D,M$1,'VIN -MEGA'!$K:$K,$A40)+SUMIFS('PXK-HÓA ĐƠN'!$R:$R,'PXK-HÓA ĐƠN'!$D:$D,M$1,'PXK-HÓA ĐƠN'!$K:$K,$A40)</f>
        <v>25</v>
      </c>
      <c r="N40" s="41">
        <f>SUMIFS('VIN -MEGA'!$R:$R,'VIN -MEGA'!$D:$D,N$1,'VIN -MEGA'!$K:$K,$A40)+SUMIFS('PXK-HÓA ĐƠN'!$R:$R,'PXK-HÓA ĐƠN'!$D:$D,N$1,'PXK-HÓA ĐƠN'!$K:$K,$A40)</f>
        <v>35</v>
      </c>
      <c r="O40" s="41">
        <f>SUMIFS('VIN -MEGA'!$R:$R,'VIN -MEGA'!$D:$D,O$1,'VIN -MEGA'!$K:$K,$A40)+SUMIFS('PXK-HÓA ĐƠN'!$R:$R,'PXK-HÓA ĐƠN'!$D:$D,O$1,'PXK-HÓA ĐƠN'!$K:$K,$A40)</f>
        <v>0</v>
      </c>
      <c r="P40" s="41">
        <f>SUMIFS('VIN -MEGA'!$R:$R,'VIN -MEGA'!$D:$D,P$1,'VIN -MEGA'!$K:$K,$A40)+SUMIFS('PXK-HÓA ĐƠN'!$R:$R,'PXK-HÓA ĐƠN'!$D:$D,P$1,'PXK-HÓA ĐƠN'!$K:$K,$A40)</f>
        <v>0</v>
      </c>
      <c r="Q40" s="41">
        <f>SUMIFS('VIN -MEGA'!$R:$R,'VIN -MEGA'!$D:$D,Q$1,'VIN -MEGA'!$K:$K,$A40)+SUMIFS('PXK-HÓA ĐƠN'!$R:$R,'PXK-HÓA ĐƠN'!$D:$D,Q$1,'PXK-HÓA ĐƠN'!$K:$K,$A40)</f>
        <v>0</v>
      </c>
      <c r="R40" s="41">
        <f>SUMIFS('VIN -MEGA'!$R:$R,'VIN -MEGA'!$D:$D,R$1,'VIN -MEGA'!$K:$K,$A40)+SUMIFS('PXK-HÓA ĐƠN'!$R:$R,'PXK-HÓA ĐƠN'!$D:$D,R$1,'PXK-HÓA ĐƠN'!$K:$K,$A40)</f>
        <v>0</v>
      </c>
      <c r="S40" s="41">
        <f>SUMIFS('VIN -MEGA'!$R:$R,'VIN -MEGA'!$D:$D,S$1,'VIN -MEGA'!$K:$K,$A40)+SUMIFS('PXK-HÓA ĐƠN'!$R:$R,'PXK-HÓA ĐƠN'!$D:$D,S$1,'PXK-HÓA ĐƠN'!$K:$K,$A40)</f>
        <v>0</v>
      </c>
      <c r="T40" s="41">
        <f>SUMIFS('VIN -MEGA'!$R:$R,'VIN -MEGA'!$D:$D,T$1,'VIN -MEGA'!$K:$K,$A40)+SUMIFS('PXK-HÓA ĐƠN'!$R:$R,'PXK-HÓA ĐƠN'!$D:$D,T$1,'PXK-HÓA ĐƠN'!$K:$K,$A40)</f>
        <v>0</v>
      </c>
      <c r="U40" s="41">
        <f>SUMIFS('VIN -MEGA'!$R:$R,'VIN -MEGA'!$D:$D,U$1,'VIN -MEGA'!$K:$K,$A40)+SUMIFS('PXK-HÓA ĐƠN'!$R:$R,'PXK-HÓA ĐƠN'!$D:$D,U$1,'PXK-HÓA ĐƠN'!$K:$K,$A40)</f>
        <v>0</v>
      </c>
      <c r="V40" s="41">
        <f>SUMIFS('VIN -MEGA'!$R:$R,'VIN -MEGA'!$D:$D,V$1,'VIN -MEGA'!$K:$K,$A40)+SUMIFS('PXK-HÓA ĐƠN'!$R:$R,'PXK-HÓA ĐƠN'!$D:$D,V$1,'PXK-HÓA ĐƠN'!$K:$K,$A40)</f>
        <v>0</v>
      </c>
      <c r="W40" s="41">
        <f>SUMIFS('VIN -MEGA'!$R:$R,'VIN -MEGA'!$D:$D,W$1,'VIN -MEGA'!$K:$K,$A40)+SUMIFS('PXK-HÓA ĐƠN'!$R:$R,'PXK-HÓA ĐƠN'!$D:$D,W$1,'PXK-HÓA ĐƠN'!$K:$K,$A40)</f>
        <v>0</v>
      </c>
      <c r="X40" s="41">
        <f>SUMIFS('VIN -MEGA'!$R:$R,'VIN -MEGA'!$D:$D,X$1,'VIN -MEGA'!$K:$K,$A40)+SUMIFS('PXK-HÓA ĐƠN'!$R:$R,'PXK-HÓA ĐƠN'!$D:$D,X$1,'PXK-HÓA ĐƠN'!$K:$K,$A40)</f>
        <v>0</v>
      </c>
      <c r="Y40" s="41">
        <f>SUMIFS('VIN -MEGA'!$R:$R,'VIN -MEGA'!$D:$D,Y$1,'VIN -MEGA'!$K:$K,$A40)+SUMIFS('PXK-HÓA ĐƠN'!$R:$R,'PXK-HÓA ĐƠN'!$D:$D,Y$1,'PXK-HÓA ĐƠN'!$K:$K,$A40)</f>
        <v>0</v>
      </c>
      <c r="Z40" s="41">
        <f>SUMIFS('VIN -MEGA'!$R:$R,'VIN -MEGA'!$D:$D,Z$1,'VIN -MEGA'!$K:$K,$A40)+SUMIFS('PXK-HÓA ĐƠN'!$R:$R,'PXK-HÓA ĐƠN'!$D:$D,Z$1,'PXK-HÓA ĐƠN'!$K:$K,$A40)</f>
        <v>0</v>
      </c>
      <c r="AA40" s="41">
        <f>SUMIFS('VIN -MEGA'!$R:$R,'VIN -MEGA'!$D:$D,AA$1,'VIN -MEGA'!$K:$K,$A40)+SUMIFS('PXK-HÓA ĐƠN'!$R:$R,'PXK-HÓA ĐƠN'!$D:$D,AA$1,'PXK-HÓA ĐƠN'!$K:$K,$A40)</f>
        <v>0</v>
      </c>
      <c r="AB40" s="41">
        <f>SUMIFS('VIN -MEGA'!$R:$R,'VIN -MEGA'!$D:$D,AB$1,'VIN -MEGA'!$K:$K,$A40)+SUMIFS('PXK-HÓA ĐƠN'!$R:$R,'PXK-HÓA ĐƠN'!$D:$D,AB$1,'PXK-HÓA ĐƠN'!$K:$K,$A40)</f>
        <v>0</v>
      </c>
      <c r="AC40" s="41">
        <f>SUMIFS('VIN -MEGA'!$R:$R,'VIN -MEGA'!$D:$D,AC$1,'VIN -MEGA'!$K:$K,$A40)+SUMIFS('PXK-HÓA ĐƠN'!$R:$R,'PXK-HÓA ĐƠN'!$D:$D,AC$1,'PXK-HÓA ĐƠN'!$K:$K,$A40)</f>
        <v>0</v>
      </c>
      <c r="AD40" s="41">
        <f>SUMIFS('VIN -MEGA'!$R:$R,'VIN -MEGA'!$D:$D,AD$1,'VIN -MEGA'!$K:$K,$A40)+SUMIFS('PXK-HÓA ĐƠN'!$R:$R,'PXK-HÓA ĐƠN'!$D:$D,AD$1,'PXK-HÓA ĐƠN'!$K:$K,$A40)</f>
        <v>0</v>
      </c>
      <c r="AE40" s="41">
        <f>SUMIFS('VIN -MEGA'!$R:$R,'VIN -MEGA'!$D:$D,AE$1,'VIN -MEGA'!$K:$K,$A40)+SUMIFS('PXK-HÓA ĐƠN'!$R:$R,'PXK-HÓA ĐƠN'!$D:$D,AE$1,'PXK-HÓA ĐƠN'!$K:$K,$A40)</f>
        <v>0</v>
      </c>
      <c r="AF40" s="41">
        <f>SUMIFS('VIN -MEGA'!$R:$R,'VIN -MEGA'!$D:$D,AF$1,'VIN -MEGA'!$K:$K,$A40)+SUMIFS('PXK-HÓA ĐƠN'!$R:$R,'PXK-HÓA ĐƠN'!$D:$D,AF$1,'PXK-HÓA ĐƠN'!$K:$K,$A40)</f>
        <v>0</v>
      </c>
      <c r="AG40" s="41">
        <f>SUMIFS('VIN -MEGA'!$R:$R,'VIN -MEGA'!$D:$D,AG$1,'VIN -MEGA'!$K:$K,$A40)+SUMIFS('PXK-HÓA ĐƠN'!$R:$R,'PXK-HÓA ĐƠN'!$D:$D,AG$1,'PXK-HÓA ĐƠN'!$K:$K,$A40)</f>
        <v>0</v>
      </c>
      <c r="AH40" s="41">
        <f>SUMIFS('VIN -MEGA'!$R:$R,'VIN -MEGA'!$D:$D,AH$1,'VIN -MEGA'!$K:$K,$A40)+SUMIFS('PXK-HÓA ĐƠN'!$R:$R,'PXK-HÓA ĐƠN'!$D:$D,AH$1,'PXK-HÓA ĐƠN'!$K:$K,$A40)</f>
        <v>0</v>
      </c>
      <c r="AI40" s="41">
        <f>SUMIFS('VIN -MEGA'!$R:$R,'VIN -MEGA'!$D:$D,AI$1,'VIN -MEGA'!$K:$K,$A40)+SUMIFS('PXK-HÓA ĐƠN'!$R:$R,'PXK-HÓA ĐƠN'!$D:$D,AI$1,'PXK-HÓA ĐƠN'!$K:$K,$A40)</f>
        <v>0</v>
      </c>
      <c r="AJ40" s="41">
        <f>SUMIFS('VIN -MEGA'!$R:$R,'VIN -MEGA'!$D:$D,AJ$1,'VIN -MEGA'!$K:$K,$A40)+SUMIFS('PXK-HÓA ĐƠN'!$R:$R,'PXK-HÓA ĐƠN'!$D:$D,AJ$1,'PXK-HÓA ĐƠN'!$K:$K,$A40)</f>
        <v>0</v>
      </c>
      <c r="AK40" s="41">
        <f>SUMIFS('VIN -MEGA'!$R:$R,'VIN -MEGA'!$D:$D,AK$1,'VIN -MEGA'!$K:$K,$A40)+SUMIFS('PXK-HÓA ĐƠN'!$R:$R,'PXK-HÓA ĐƠN'!$D:$D,AK$1,'PXK-HÓA ĐƠN'!$K:$K,$A40)</f>
        <v>0</v>
      </c>
    </row>
    <row r="41" spans="1:37" ht="18.75" hidden="1" customHeight="1" x14ac:dyDescent="0.25">
      <c r="A41" s="23" t="s">
        <v>1727</v>
      </c>
      <c r="B41" s="22" t="s">
        <v>1728</v>
      </c>
      <c r="C41" s="24" t="s">
        <v>29</v>
      </c>
      <c r="D41" t="str">
        <f t="shared" si="1"/>
        <v>Không kinh doanh</v>
      </c>
      <c r="E41" s="43">
        <f t="shared" si="2"/>
        <v>0</v>
      </c>
      <c r="F41" s="43"/>
      <c r="G41" s="41"/>
      <c r="H41" s="41"/>
      <c r="I41" s="41">
        <f>SUMIFS('VIN -MEGA'!$R:$R,'VIN -MEGA'!$D:$D,I$1,'VIN -MEGA'!$K:$K,$A41)+SUMIFS('PXK-HÓA ĐƠN'!$R:$R,'PXK-HÓA ĐƠN'!$D:$D,I$1,'PXK-HÓA ĐƠN'!$K:$K,$A41)</f>
        <v>0</v>
      </c>
      <c r="J41" s="41">
        <f>SUMIFS('VIN -MEGA'!$R:$R,'VIN -MEGA'!$D:$D,J$1,'VIN -MEGA'!$K:$K,$A41)+SUMIFS('PXK-HÓA ĐƠN'!$R:$R,'PXK-HÓA ĐƠN'!$D:$D,J$1,'PXK-HÓA ĐƠN'!$K:$K,$A41)</f>
        <v>0</v>
      </c>
      <c r="K41" s="41">
        <f>SUMIFS('VIN -MEGA'!$R:$R,'VIN -MEGA'!$D:$D,K$1,'VIN -MEGA'!$K:$K,$A41)+SUMIFS('PXK-HÓA ĐƠN'!$R:$R,'PXK-HÓA ĐƠN'!$D:$D,K$1,'PXK-HÓA ĐƠN'!$K:$K,$A41)</f>
        <v>0</v>
      </c>
      <c r="L41" s="41">
        <f>SUMIFS('VIN -MEGA'!$R:$R,'VIN -MEGA'!$D:$D,L$1,'VIN -MEGA'!$K:$K,$A41)+SUMIFS('PXK-HÓA ĐƠN'!$R:$R,'PXK-HÓA ĐƠN'!$D:$D,L$1,'PXK-HÓA ĐƠN'!$K:$K,$A41)</f>
        <v>0</v>
      </c>
      <c r="M41" s="41">
        <f>SUMIFS('VIN -MEGA'!$R:$R,'VIN -MEGA'!$D:$D,M$1,'VIN -MEGA'!$K:$K,$A41)+SUMIFS('PXK-HÓA ĐƠN'!$R:$R,'PXK-HÓA ĐƠN'!$D:$D,M$1,'PXK-HÓA ĐƠN'!$K:$K,$A41)</f>
        <v>0</v>
      </c>
      <c r="N41" s="41">
        <f>SUMIFS('VIN -MEGA'!$R:$R,'VIN -MEGA'!$D:$D,N$1,'VIN -MEGA'!$K:$K,$A41)+SUMIFS('PXK-HÓA ĐƠN'!$R:$R,'PXK-HÓA ĐƠN'!$D:$D,N$1,'PXK-HÓA ĐƠN'!$K:$K,$A41)</f>
        <v>0</v>
      </c>
      <c r="O41" s="41">
        <f>SUMIFS('VIN -MEGA'!$R:$R,'VIN -MEGA'!$D:$D,O$1,'VIN -MEGA'!$K:$K,$A41)+SUMIFS('PXK-HÓA ĐƠN'!$R:$R,'PXK-HÓA ĐƠN'!$D:$D,O$1,'PXK-HÓA ĐƠN'!$K:$K,$A41)</f>
        <v>0</v>
      </c>
      <c r="P41" s="41">
        <f>SUMIFS('VIN -MEGA'!$R:$R,'VIN -MEGA'!$D:$D,P$1,'VIN -MEGA'!$K:$K,$A41)+SUMIFS('PXK-HÓA ĐƠN'!$R:$R,'PXK-HÓA ĐƠN'!$D:$D,P$1,'PXK-HÓA ĐƠN'!$K:$K,$A41)</f>
        <v>0</v>
      </c>
      <c r="Q41" s="41">
        <f>SUMIFS('VIN -MEGA'!$R:$R,'VIN -MEGA'!$D:$D,Q$1,'VIN -MEGA'!$K:$K,$A41)+SUMIFS('PXK-HÓA ĐƠN'!$R:$R,'PXK-HÓA ĐƠN'!$D:$D,Q$1,'PXK-HÓA ĐƠN'!$K:$K,$A41)</f>
        <v>0</v>
      </c>
      <c r="R41" s="41">
        <f>SUMIFS('VIN -MEGA'!$R:$R,'VIN -MEGA'!$D:$D,R$1,'VIN -MEGA'!$K:$K,$A41)+SUMIFS('PXK-HÓA ĐƠN'!$R:$R,'PXK-HÓA ĐƠN'!$D:$D,R$1,'PXK-HÓA ĐƠN'!$K:$K,$A41)</f>
        <v>0</v>
      </c>
      <c r="S41" s="41">
        <f>SUMIFS('VIN -MEGA'!$R:$R,'VIN -MEGA'!$D:$D,S$1,'VIN -MEGA'!$K:$K,$A41)+SUMIFS('PXK-HÓA ĐƠN'!$R:$R,'PXK-HÓA ĐƠN'!$D:$D,S$1,'PXK-HÓA ĐƠN'!$K:$K,$A41)</f>
        <v>0</v>
      </c>
      <c r="T41" s="41">
        <f>SUMIFS('VIN -MEGA'!$R:$R,'VIN -MEGA'!$D:$D,T$1,'VIN -MEGA'!$K:$K,$A41)+SUMIFS('PXK-HÓA ĐƠN'!$R:$R,'PXK-HÓA ĐƠN'!$D:$D,T$1,'PXK-HÓA ĐƠN'!$K:$K,$A41)</f>
        <v>0</v>
      </c>
      <c r="U41" s="41">
        <f>SUMIFS('VIN -MEGA'!$R:$R,'VIN -MEGA'!$D:$D,U$1,'VIN -MEGA'!$K:$K,$A41)+SUMIFS('PXK-HÓA ĐƠN'!$R:$R,'PXK-HÓA ĐƠN'!$D:$D,U$1,'PXK-HÓA ĐƠN'!$K:$K,$A41)</f>
        <v>0</v>
      </c>
      <c r="V41" s="41">
        <f>SUMIFS('VIN -MEGA'!$R:$R,'VIN -MEGA'!$D:$D,V$1,'VIN -MEGA'!$K:$K,$A41)+SUMIFS('PXK-HÓA ĐƠN'!$R:$R,'PXK-HÓA ĐƠN'!$D:$D,V$1,'PXK-HÓA ĐƠN'!$K:$K,$A41)</f>
        <v>0</v>
      </c>
      <c r="W41" s="41">
        <f>SUMIFS('VIN -MEGA'!$R:$R,'VIN -MEGA'!$D:$D,W$1,'VIN -MEGA'!$K:$K,$A41)+SUMIFS('PXK-HÓA ĐƠN'!$R:$R,'PXK-HÓA ĐƠN'!$D:$D,W$1,'PXK-HÓA ĐƠN'!$K:$K,$A41)</f>
        <v>0</v>
      </c>
      <c r="X41" s="41">
        <f>SUMIFS('VIN -MEGA'!$R:$R,'VIN -MEGA'!$D:$D,X$1,'VIN -MEGA'!$K:$K,$A41)+SUMIFS('PXK-HÓA ĐƠN'!$R:$R,'PXK-HÓA ĐƠN'!$D:$D,X$1,'PXK-HÓA ĐƠN'!$K:$K,$A41)</f>
        <v>0</v>
      </c>
      <c r="Y41" s="41">
        <f>SUMIFS('VIN -MEGA'!$R:$R,'VIN -MEGA'!$D:$D,Y$1,'VIN -MEGA'!$K:$K,$A41)+SUMIFS('PXK-HÓA ĐƠN'!$R:$R,'PXK-HÓA ĐƠN'!$D:$D,Y$1,'PXK-HÓA ĐƠN'!$K:$K,$A41)</f>
        <v>0</v>
      </c>
      <c r="Z41" s="41">
        <f>SUMIFS('VIN -MEGA'!$R:$R,'VIN -MEGA'!$D:$D,Z$1,'VIN -MEGA'!$K:$K,$A41)+SUMIFS('PXK-HÓA ĐƠN'!$R:$R,'PXK-HÓA ĐƠN'!$D:$D,Z$1,'PXK-HÓA ĐƠN'!$K:$K,$A41)</f>
        <v>0</v>
      </c>
      <c r="AA41" s="41">
        <f>SUMIFS('VIN -MEGA'!$R:$R,'VIN -MEGA'!$D:$D,AA$1,'VIN -MEGA'!$K:$K,$A41)+SUMIFS('PXK-HÓA ĐƠN'!$R:$R,'PXK-HÓA ĐƠN'!$D:$D,AA$1,'PXK-HÓA ĐƠN'!$K:$K,$A41)</f>
        <v>0</v>
      </c>
      <c r="AB41" s="41">
        <f>SUMIFS('VIN -MEGA'!$R:$R,'VIN -MEGA'!$D:$D,AB$1,'VIN -MEGA'!$K:$K,$A41)+SUMIFS('PXK-HÓA ĐƠN'!$R:$R,'PXK-HÓA ĐƠN'!$D:$D,AB$1,'PXK-HÓA ĐƠN'!$K:$K,$A41)</f>
        <v>0</v>
      </c>
      <c r="AC41" s="41">
        <f>SUMIFS('VIN -MEGA'!$R:$R,'VIN -MEGA'!$D:$D,AC$1,'VIN -MEGA'!$K:$K,$A41)+SUMIFS('PXK-HÓA ĐƠN'!$R:$R,'PXK-HÓA ĐƠN'!$D:$D,AC$1,'PXK-HÓA ĐƠN'!$K:$K,$A41)</f>
        <v>0</v>
      </c>
      <c r="AD41" s="41">
        <f>SUMIFS('VIN -MEGA'!$R:$R,'VIN -MEGA'!$D:$D,AD$1,'VIN -MEGA'!$K:$K,$A41)+SUMIFS('PXK-HÓA ĐƠN'!$R:$R,'PXK-HÓA ĐƠN'!$D:$D,AD$1,'PXK-HÓA ĐƠN'!$K:$K,$A41)</f>
        <v>0</v>
      </c>
      <c r="AE41" s="41">
        <f>SUMIFS('VIN -MEGA'!$R:$R,'VIN -MEGA'!$D:$D,AE$1,'VIN -MEGA'!$K:$K,$A41)+SUMIFS('PXK-HÓA ĐƠN'!$R:$R,'PXK-HÓA ĐƠN'!$D:$D,AE$1,'PXK-HÓA ĐƠN'!$K:$K,$A41)</f>
        <v>0</v>
      </c>
      <c r="AF41" s="41">
        <f>SUMIFS('VIN -MEGA'!$R:$R,'VIN -MEGA'!$D:$D,AF$1,'VIN -MEGA'!$K:$K,$A41)+SUMIFS('PXK-HÓA ĐƠN'!$R:$R,'PXK-HÓA ĐƠN'!$D:$D,AF$1,'PXK-HÓA ĐƠN'!$K:$K,$A41)</f>
        <v>0</v>
      </c>
      <c r="AG41" s="41">
        <f>SUMIFS('VIN -MEGA'!$R:$R,'VIN -MEGA'!$D:$D,AG$1,'VIN -MEGA'!$K:$K,$A41)+SUMIFS('PXK-HÓA ĐƠN'!$R:$R,'PXK-HÓA ĐƠN'!$D:$D,AG$1,'PXK-HÓA ĐƠN'!$K:$K,$A41)</f>
        <v>0</v>
      </c>
      <c r="AH41" s="41">
        <f>SUMIFS('VIN -MEGA'!$R:$R,'VIN -MEGA'!$D:$D,AH$1,'VIN -MEGA'!$K:$K,$A41)+SUMIFS('PXK-HÓA ĐƠN'!$R:$R,'PXK-HÓA ĐƠN'!$D:$D,AH$1,'PXK-HÓA ĐƠN'!$K:$K,$A41)</f>
        <v>0</v>
      </c>
      <c r="AI41" s="41">
        <f>SUMIFS('VIN -MEGA'!$R:$R,'VIN -MEGA'!$D:$D,AI$1,'VIN -MEGA'!$K:$K,$A41)+SUMIFS('PXK-HÓA ĐƠN'!$R:$R,'PXK-HÓA ĐƠN'!$D:$D,AI$1,'PXK-HÓA ĐƠN'!$K:$K,$A41)</f>
        <v>0</v>
      </c>
      <c r="AJ41" s="41">
        <f>SUMIFS('VIN -MEGA'!$R:$R,'VIN -MEGA'!$D:$D,AJ$1,'VIN -MEGA'!$K:$K,$A41)+SUMIFS('PXK-HÓA ĐƠN'!$R:$R,'PXK-HÓA ĐƠN'!$D:$D,AJ$1,'PXK-HÓA ĐƠN'!$K:$K,$A41)</f>
        <v>0</v>
      </c>
      <c r="AK41" s="41">
        <f>SUMIFS('VIN -MEGA'!$R:$R,'VIN -MEGA'!$D:$D,AK$1,'VIN -MEGA'!$K:$K,$A41)+SUMIFS('PXK-HÓA ĐƠN'!$R:$R,'PXK-HÓA ĐƠN'!$D:$D,AK$1,'PXK-HÓA ĐƠN'!$K:$K,$A41)</f>
        <v>0</v>
      </c>
    </row>
    <row r="42" spans="1:37" ht="18.75" hidden="1" customHeight="1" x14ac:dyDescent="0.25">
      <c r="A42" s="23" t="s">
        <v>7265</v>
      </c>
      <c r="B42" s="22" t="s">
        <v>545</v>
      </c>
      <c r="C42" s="24" t="s">
        <v>29</v>
      </c>
      <c r="D42" t="str">
        <f t="shared" si="1"/>
        <v>Không kinh doanh</v>
      </c>
      <c r="E42" s="43">
        <f t="shared" si="2"/>
        <v>0</v>
      </c>
      <c r="F42" s="43"/>
      <c r="G42" s="41"/>
      <c r="H42" s="41"/>
      <c r="I42" s="41">
        <f>SUMIFS('VIN -MEGA'!$R:$R,'VIN -MEGA'!$D:$D,I$1,'VIN -MEGA'!$K:$K,$A42)+SUMIFS('PXK-HÓA ĐƠN'!$R:$R,'PXK-HÓA ĐƠN'!$D:$D,I$1,'PXK-HÓA ĐƠN'!$K:$K,$A42)</f>
        <v>0</v>
      </c>
      <c r="J42" s="41">
        <f>SUMIFS('VIN -MEGA'!$R:$R,'VIN -MEGA'!$D:$D,J$1,'VIN -MEGA'!$K:$K,$A42)+SUMIFS('PXK-HÓA ĐƠN'!$R:$R,'PXK-HÓA ĐƠN'!$D:$D,J$1,'PXK-HÓA ĐƠN'!$K:$K,$A42)</f>
        <v>0</v>
      </c>
      <c r="K42" s="41">
        <f>SUMIFS('VIN -MEGA'!$R:$R,'VIN -MEGA'!$D:$D,K$1,'VIN -MEGA'!$K:$K,$A42)+SUMIFS('PXK-HÓA ĐƠN'!$R:$R,'PXK-HÓA ĐƠN'!$D:$D,K$1,'PXK-HÓA ĐƠN'!$K:$K,$A42)</f>
        <v>0</v>
      </c>
      <c r="L42" s="41">
        <f>SUMIFS('VIN -MEGA'!$R:$R,'VIN -MEGA'!$D:$D,L$1,'VIN -MEGA'!$K:$K,$A42)+SUMIFS('PXK-HÓA ĐƠN'!$R:$R,'PXK-HÓA ĐƠN'!$D:$D,L$1,'PXK-HÓA ĐƠN'!$K:$K,$A42)</f>
        <v>0</v>
      </c>
      <c r="M42" s="41">
        <f>SUMIFS('VIN -MEGA'!$R:$R,'VIN -MEGA'!$D:$D,M$1,'VIN -MEGA'!$K:$K,$A42)+SUMIFS('PXK-HÓA ĐƠN'!$R:$R,'PXK-HÓA ĐƠN'!$D:$D,M$1,'PXK-HÓA ĐƠN'!$K:$K,$A42)</f>
        <v>0</v>
      </c>
      <c r="N42" s="41">
        <f>SUMIFS('VIN -MEGA'!$R:$R,'VIN -MEGA'!$D:$D,N$1,'VIN -MEGA'!$K:$K,$A42)+SUMIFS('PXK-HÓA ĐƠN'!$R:$R,'PXK-HÓA ĐƠN'!$D:$D,N$1,'PXK-HÓA ĐƠN'!$K:$K,$A42)</f>
        <v>0</v>
      </c>
      <c r="O42" s="41">
        <f>SUMIFS('VIN -MEGA'!$R:$R,'VIN -MEGA'!$D:$D,O$1,'VIN -MEGA'!$K:$K,$A42)+SUMIFS('PXK-HÓA ĐƠN'!$R:$R,'PXK-HÓA ĐƠN'!$D:$D,O$1,'PXK-HÓA ĐƠN'!$K:$K,$A42)</f>
        <v>0</v>
      </c>
      <c r="P42" s="41">
        <f>SUMIFS('VIN -MEGA'!$R:$R,'VIN -MEGA'!$D:$D,P$1,'VIN -MEGA'!$K:$K,$A42)+SUMIFS('PXK-HÓA ĐƠN'!$R:$R,'PXK-HÓA ĐƠN'!$D:$D,P$1,'PXK-HÓA ĐƠN'!$K:$K,$A42)</f>
        <v>0</v>
      </c>
      <c r="Q42" s="41">
        <f>SUMIFS('VIN -MEGA'!$R:$R,'VIN -MEGA'!$D:$D,Q$1,'VIN -MEGA'!$K:$K,$A42)+SUMIFS('PXK-HÓA ĐƠN'!$R:$R,'PXK-HÓA ĐƠN'!$D:$D,Q$1,'PXK-HÓA ĐƠN'!$K:$K,$A42)</f>
        <v>0</v>
      </c>
      <c r="R42" s="41">
        <f>SUMIFS('VIN -MEGA'!$R:$R,'VIN -MEGA'!$D:$D,R$1,'VIN -MEGA'!$K:$K,$A42)+SUMIFS('PXK-HÓA ĐƠN'!$R:$R,'PXK-HÓA ĐƠN'!$D:$D,R$1,'PXK-HÓA ĐƠN'!$K:$K,$A42)</f>
        <v>0</v>
      </c>
      <c r="S42" s="41">
        <f>SUMIFS('VIN -MEGA'!$R:$R,'VIN -MEGA'!$D:$D,S$1,'VIN -MEGA'!$K:$K,$A42)+SUMIFS('PXK-HÓA ĐƠN'!$R:$R,'PXK-HÓA ĐƠN'!$D:$D,S$1,'PXK-HÓA ĐƠN'!$K:$K,$A42)</f>
        <v>0</v>
      </c>
      <c r="T42" s="41">
        <f>SUMIFS('VIN -MEGA'!$R:$R,'VIN -MEGA'!$D:$D,T$1,'VIN -MEGA'!$K:$K,$A42)+SUMIFS('PXK-HÓA ĐƠN'!$R:$R,'PXK-HÓA ĐƠN'!$D:$D,T$1,'PXK-HÓA ĐƠN'!$K:$K,$A42)</f>
        <v>0</v>
      </c>
      <c r="U42" s="41">
        <f>SUMIFS('VIN -MEGA'!$R:$R,'VIN -MEGA'!$D:$D,U$1,'VIN -MEGA'!$K:$K,$A42)+SUMIFS('PXK-HÓA ĐƠN'!$R:$R,'PXK-HÓA ĐƠN'!$D:$D,U$1,'PXK-HÓA ĐƠN'!$K:$K,$A42)</f>
        <v>0</v>
      </c>
      <c r="V42" s="41">
        <f>SUMIFS('VIN -MEGA'!$R:$R,'VIN -MEGA'!$D:$D,V$1,'VIN -MEGA'!$K:$K,$A42)+SUMIFS('PXK-HÓA ĐƠN'!$R:$R,'PXK-HÓA ĐƠN'!$D:$D,V$1,'PXK-HÓA ĐƠN'!$K:$K,$A42)</f>
        <v>0</v>
      </c>
      <c r="W42" s="41">
        <f>SUMIFS('VIN -MEGA'!$R:$R,'VIN -MEGA'!$D:$D,W$1,'VIN -MEGA'!$K:$K,$A42)+SUMIFS('PXK-HÓA ĐƠN'!$R:$R,'PXK-HÓA ĐƠN'!$D:$D,W$1,'PXK-HÓA ĐƠN'!$K:$K,$A42)</f>
        <v>0</v>
      </c>
      <c r="X42" s="41">
        <f>SUMIFS('VIN -MEGA'!$R:$R,'VIN -MEGA'!$D:$D,X$1,'VIN -MEGA'!$K:$K,$A42)+SUMIFS('PXK-HÓA ĐƠN'!$R:$R,'PXK-HÓA ĐƠN'!$D:$D,X$1,'PXK-HÓA ĐƠN'!$K:$K,$A42)</f>
        <v>0</v>
      </c>
      <c r="Y42" s="41">
        <f>SUMIFS('VIN -MEGA'!$R:$R,'VIN -MEGA'!$D:$D,Y$1,'VIN -MEGA'!$K:$K,$A42)+SUMIFS('PXK-HÓA ĐƠN'!$R:$R,'PXK-HÓA ĐƠN'!$D:$D,Y$1,'PXK-HÓA ĐƠN'!$K:$K,$A42)</f>
        <v>0</v>
      </c>
      <c r="Z42" s="41">
        <f>SUMIFS('VIN -MEGA'!$R:$R,'VIN -MEGA'!$D:$D,Z$1,'VIN -MEGA'!$K:$K,$A42)+SUMIFS('PXK-HÓA ĐƠN'!$R:$R,'PXK-HÓA ĐƠN'!$D:$D,Z$1,'PXK-HÓA ĐƠN'!$K:$K,$A42)</f>
        <v>0</v>
      </c>
      <c r="AA42" s="41">
        <f>SUMIFS('VIN -MEGA'!$R:$R,'VIN -MEGA'!$D:$D,AA$1,'VIN -MEGA'!$K:$K,$A42)+SUMIFS('PXK-HÓA ĐƠN'!$R:$R,'PXK-HÓA ĐƠN'!$D:$D,AA$1,'PXK-HÓA ĐƠN'!$K:$K,$A42)</f>
        <v>0</v>
      </c>
      <c r="AB42" s="41">
        <f>SUMIFS('VIN -MEGA'!$R:$R,'VIN -MEGA'!$D:$D,AB$1,'VIN -MEGA'!$K:$K,$A42)+SUMIFS('PXK-HÓA ĐƠN'!$R:$R,'PXK-HÓA ĐƠN'!$D:$D,AB$1,'PXK-HÓA ĐƠN'!$K:$K,$A42)</f>
        <v>0</v>
      </c>
      <c r="AC42" s="41">
        <f>SUMIFS('VIN -MEGA'!$R:$R,'VIN -MEGA'!$D:$D,AC$1,'VIN -MEGA'!$K:$K,$A42)+SUMIFS('PXK-HÓA ĐƠN'!$R:$R,'PXK-HÓA ĐƠN'!$D:$D,AC$1,'PXK-HÓA ĐƠN'!$K:$K,$A42)</f>
        <v>0</v>
      </c>
      <c r="AD42" s="41">
        <f>SUMIFS('VIN -MEGA'!$R:$R,'VIN -MEGA'!$D:$D,AD$1,'VIN -MEGA'!$K:$K,$A42)+SUMIFS('PXK-HÓA ĐƠN'!$R:$R,'PXK-HÓA ĐƠN'!$D:$D,AD$1,'PXK-HÓA ĐƠN'!$K:$K,$A42)</f>
        <v>0</v>
      </c>
      <c r="AE42" s="41">
        <f>SUMIFS('VIN -MEGA'!$R:$R,'VIN -MEGA'!$D:$D,AE$1,'VIN -MEGA'!$K:$K,$A42)+SUMIFS('PXK-HÓA ĐƠN'!$R:$R,'PXK-HÓA ĐƠN'!$D:$D,AE$1,'PXK-HÓA ĐƠN'!$K:$K,$A42)</f>
        <v>0</v>
      </c>
      <c r="AF42" s="41">
        <f>SUMIFS('VIN -MEGA'!$R:$R,'VIN -MEGA'!$D:$D,AF$1,'VIN -MEGA'!$K:$K,$A42)+SUMIFS('PXK-HÓA ĐƠN'!$R:$R,'PXK-HÓA ĐƠN'!$D:$D,AF$1,'PXK-HÓA ĐƠN'!$K:$K,$A42)</f>
        <v>0</v>
      </c>
      <c r="AG42" s="41">
        <f>SUMIFS('VIN -MEGA'!$R:$R,'VIN -MEGA'!$D:$D,AG$1,'VIN -MEGA'!$K:$K,$A42)+SUMIFS('PXK-HÓA ĐƠN'!$R:$R,'PXK-HÓA ĐƠN'!$D:$D,AG$1,'PXK-HÓA ĐƠN'!$K:$K,$A42)</f>
        <v>0</v>
      </c>
      <c r="AH42" s="41">
        <f>SUMIFS('VIN -MEGA'!$R:$R,'VIN -MEGA'!$D:$D,AH$1,'VIN -MEGA'!$K:$K,$A42)+SUMIFS('PXK-HÓA ĐƠN'!$R:$R,'PXK-HÓA ĐƠN'!$D:$D,AH$1,'PXK-HÓA ĐƠN'!$K:$K,$A42)</f>
        <v>0</v>
      </c>
      <c r="AI42" s="41">
        <f>SUMIFS('VIN -MEGA'!$R:$R,'VIN -MEGA'!$D:$D,AI$1,'VIN -MEGA'!$K:$K,$A42)+SUMIFS('PXK-HÓA ĐƠN'!$R:$R,'PXK-HÓA ĐƠN'!$D:$D,AI$1,'PXK-HÓA ĐƠN'!$K:$K,$A42)</f>
        <v>0</v>
      </c>
      <c r="AJ42" s="41">
        <f>SUMIFS('VIN -MEGA'!$R:$R,'VIN -MEGA'!$D:$D,AJ$1,'VIN -MEGA'!$K:$K,$A42)+SUMIFS('PXK-HÓA ĐƠN'!$R:$R,'PXK-HÓA ĐƠN'!$D:$D,AJ$1,'PXK-HÓA ĐƠN'!$K:$K,$A42)</f>
        <v>0</v>
      </c>
      <c r="AK42" s="41">
        <f>SUMIFS('VIN -MEGA'!$R:$R,'VIN -MEGA'!$D:$D,AK$1,'VIN -MEGA'!$K:$K,$A42)+SUMIFS('PXK-HÓA ĐƠN'!$R:$R,'PXK-HÓA ĐƠN'!$D:$D,AK$1,'PXK-HÓA ĐƠN'!$K:$K,$A42)</f>
        <v>0</v>
      </c>
    </row>
    <row r="43" spans="1:37" ht="18.75" hidden="1" customHeight="1" x14ac:dyDescent="0.25">
      <c r="A43" s="23" t="s">
        <v>1729</v>
      </c>
      <c r="B43" s="22" t="s">
        <v>1730</v>
      </c>
      <c r="C43" s="24" t="s">
        <v>29</v>
      </c>
      <c r="D43" t="str">
        <f t="shared" si="1"/>
        <v>Không kinh doanh</v>
      </c>
      <c r="E43" s="43">
        <f t="shared" si="2"/>
        <v>0</v>
      </c>
      <c r="F43" s="43"/>
      <c r="G43" s="41"/>
      <c r="H43" s="41"/>
      <c r="I43" s="41">
        <f>SUMIFS('VIN -MEGA'!$R:$R,'VIN -MEGA'!$D:$D,I$1,'VIN -MEGA'!$K:$K,$A43)+SUMIFS('PXK-HÓA ĐƠN'!$R:$R,'PXK-HÓA ĐƠN'!$D:$D,I$1,'PXK-HÓA ĐƠN'!$K:$K,$A43)</f>
        <v>0</v>
      </c>
      <c r="J43" s="41">
        <f>SUMIFS('VIN -MEGA'!$R:$R,'VIN -MEGA'!$D:$D,J$1,'VIN -MEGA'!$K:$K,$A43)+SUMIFS('PXK-HÓA ĐƠN'!$R:$R,'PXK-HÓA ĐƠN'!$D:$D,J$1,'PXK-HÓA ĐƠN'!$K:$K,$A43)</f>
        <v>0</v>
      </c>
      <c r="K43" s="41">
        <f>SUMIFS('VIN -MEGA'!$R:$R,'VIN -MEGA'!$D:$D,K$1,'VIN -MEGA'!$K:$K,$A43)+SUMIFS('PXK-HÓA ĐƠN'!$R:$R,'PXK-HÓA ĐƠN'!$D:$D,K$1,'PXK-HÓA ĐƠN'!$K:$K,$A43)</f>
        <v>0</v>
      </c>
      <c r="L43" s="41">
        <f>SUMIFS('VIN -MEGA'!$R:$R,'VIN -MEGA'!$D:$D,L$1,'VIN -MEGA'!$K:$K,$A43)+SUMIFS('PXK-HÓA ĐƠN'!$R:$R,'PXK-HÓA ĐƠN'!$D:$D,L$1,'PXK-HÓA ĐƠN'!$K:$K,$A43)</f>
        <v>0</v>
      </c>
      <c r="M43" s="41">
        <f>SUMIFS('VIN -MEGA'!$R:$R,'VIN -MEGA'!$D:$D,M$1,'VIN -MEGA'!$K:$K,$A43)+SUMIFS('PXK-HÓA ĐƠN'!$R:$R,'PXK-HÓA ĐƠN'!$D:$D,M$1,'PXK-HÓA ĐƠN'!$K:$K,$A43)</f>
        <v>0</v>
      </c>
      <c r="N43" s="41">
        <f>SUMIFS('VIN -MEGA'!$R:$R,'VIN -MEGA'!$D:$D,N$1,'VIN -MEGA'!$K:$K,$A43)+SUMIFS('PXK-HÓA ĐƠN'!$R:$R,'PXK-HÓA ĐƠN'!$D:$D,N$1,'PXK-HÓA ĐƠN'!$K:$K,$A43)</f>
        <v>0</v>
      </c>
      <c r="O43" s="41">
        <f>SUMIFS('VIN -MEGA'!$R:$R,'VIN -MEGA'!$D:$D,O$1,'VIN -MEGA'!$K:$K,$A43)+SUMIFS('PXK-HÓA ĐƠN'!$R:$R,'PXK-HÓA ĐƠN'!$D:$D,O$1,'PXK-HÓA ĐƠN'!$K:$K,$A43)</f>
        <v>0</v>
      </c>
      <c r="P43" s="41">
        <f>SUMIFS('VIN -MEGA'!$R:$R,'VIN -MEGA'!$D:$D,P$1,'VIN -MEGA'!$K:$K,$A43)+SUMIFS('PXK-HÓA ĐƠN'!$R:$R,'PXK-HÓA ĐƠN'!$D:$D,P$1,'PXK-HÓA ĐƠN'!$K:$K,$A43)</f>
        <v>0</v>
      </c>
      <c r="Q43" s="41">
        <f>SUMIFS('VIN -MEGA'!$R:$R,'VIN -MEGA'!$D:$D,Q$1,'VIN -MEGA'!$K:$K,$A43)+SUMIFS('PXK-HÓA ĐƠN'!$R:$R,'PXK-HÓA ĐƠN'!$D:$D,Q$1,'PXK-HÓA ĐƠN'!$K:$K,$A43)</f>
        <v>0</v>
      </c>
      <c r="R43" s="41">
        <f>SUMIFS('VIN -MEGA'!$R:$R,'VIN -MEGA'!$D:$D,R$1,'VIN -MEGA'!$K:$K,$A43)+SUMIFS('PXK-HÓA ĐƠN'!$R:$R,'PXK-HÓA ĐƠN'!$D:$D,R$1,'PXK-HÓA ĐƠN'!$K:$K,$A43)</f>
        <v>0</v>
      </c>
      <c r="S43" s="41">
        <f>SUMIFS('VIN -MEGA'!$R:$R,'VIN -MEGA'!$D:$D,S$1,'VIN -MEGA'!$K:$K,$A43)+SUMIFS('PXK-HÓA ĐƠN'!$R:$R,'PXK-HÓA ĐƠN'!$D:$D,S$1,'PXK-HÓA ĐƠN'!$K:$K,$A43)</f>
        <v>0</v>
      </c>
      <c r="T43" s="41">
        <f>SUMIFS('VIN -MEGA'!$R:$R,'VIN -MEGA'!$D:$D,T$1,'VIN -MEGA'!$K:$K,$A43)+SUMIFS('PXK-HÓA ĐƠN'!$R:$R,'PXK-HÓA ĐƠN'!$D:$D,T$1,'PXK-HÓA ĐƠN'!$K:$K,$A43)</f>
        <v>0</v>
      </c>
      <c r="U43" s="41">
        <f>SUMIFS('VIN -MEGA'!$R:$R,'VIN -MEGA'!$D:$D,U$1,'VIN -MEGA'!$K:$K,$A43)+SUMIFS('PXK-HÓA ĐƠN'!$R:$R,'PXK-HÓA ĐƠN'!$D:$D,U$1,'PXK-HÓA ĐƠN'!$K:$K,$A43)</f>
        <v>0</v>
      </c>
      <c r="V43" s="41">
        <f>SUMIFS('VIN -MEGA'!$R:$R,'VIN -MEGA'!$D:$D,V$1,'VIN -MEGA'!$K:$K,$A43)+SUMIFS('PXK-HÓA ĐƠN'!$R:$R,'PXK-HÓA ĐƠN'!$D:$D,V$1,'PXK-HÓA ĐƠN'!$K:$K,$A43)</f>
        <v>0</v>
      </c>
      <c r="W43" s="41">
        <f>SUMIFS('VIN -MEGA'!$R:$R,'VIN -MEGA'!$D:$D,W$1,'VIN -MEGA'!$K:$K,$A43)+SUMIFS('PXK-HÓA ĐƠN'!$R:$R,'PXK-HÓA ĐƠN'!$D:$D,W$1,'PXK-HÓA ĐƠN'!$K:$K,$A43)</f>
        <v>0</v>
      </c>
      <c r="X43" s="41">
        <f>SUMIFS('VIN -MEGA'!$R:$R,'VIN -MEGA'!$D:$D,X$1,'VIN -MEGA'!$K:$K,$A43)+SUMIFS('PXK-HÓA ĐƠN'!$R:$R,'PXK-HÓA ĐƠN'!$D:$D,X$1,'PXK-HÓA ĐƠN'!$K:$K,$A43)</f>
        <v>0</v>
      </c>
      <c r="Y43" s="41">
        <f>SUMIFS('VIN -MEGA'!$R:$R,'VIN -MEGA'!$D:$D,Y$1,'VIN -MEGA'!$K:$K,$A43)+SUMIFS('PXK-HÓA ĐƠN'!$R:$R,'PXK-HÓA ĐƠN'!$D:$D,Y$1,'PXK-HÓA ĐƠN'!$K:$K,$A43)</f>
        <v>0</v>
      </c>
      <c r="Z43" s="41">
        <f>SUMIFS('VIN -MEGA'!$R:$R,'VIN -MEGA'!$D:$D,Z$1,'VIN -MEGA'!$K:$K,$A43)+SUMIFS('PXK-HÓA ĐƠN'!$R:$R,'PXK-HÓA ĐƠN'!$D:$D,Z$1,'PXK-HÓA ĐƠN'!$K:$K,$A43)</f>
        <v>0</v>
      </c>
      <c r="AA43" s="41">
        <f>SUMIFS('VIN -MEGA'!$R:$R,'VIN -MEGA'!$D:$D,AA$1,'VIN -MEGA'!$K:$K,$A43)+SUMIFS('PXK-HÓA ĐƠN'!$R:$R,'PXK-HÓA ĐƠN'!$D:$D,AA$1,'PXK-HÓA ĐƠN'!$K:$K,$A43)</f>
        <v>0</v>
      </c>
      <c r="AB43" s="41">
        <f>SUMIFS('VIN -MEGA'!$R:$R,'VIN -MEGA'!$D:$D,AB$1,'VIN -MEGA'!$K:$K,$A43)+SUMIFS('PXK-HÓA ĐƠN'!$R:$R,'PXK-HÓA ĐƠN'!$D:$D,AB$1,'PXK-HÓA ĐƠN'!$K:$K,$A43)</f>
        <v>0</v>
      </c>
      <c r="AC43" s="41">
        <f>SUMIFS('VIN -MEGA'!$R:$R,'VIN -MEGA'!$D:$D,AC$1,'VIN -MEGA'!$K:$K,$A43)+SUMIFS('PXK-HÓA ĐƠN'!$R:$R,'PXK-HÓA ĐƠN'!$D:$D,AC$1,'PXK-HÓA ĐƠN'!$K:$K,$A43)</f>
        <v>0</v>
      </c>
      <c r="AD43" s="41">
        <f>SUMIFS('VIN -MEGA'!$R:$R,'VIN -MEGA'!$D:$D,AD$1,'VIN -MEGA'!$K:$K,$A43)+SUMIFS('PXK-HÓA ĐƠN'!$R:$R,'PXK-HÓA ĐƠN'!$D:$D,AD$1,'PXK-HÓA ĐƠN'!$K:$K,$A43)</f>
        <v>0</v>
      </c>
      <c r="AE43" s="41">
        <f>SUMIFS('VIN -MEGA'!$R:$R,'VIN -MEGA'!$D:$D,AE$1,'VIN -MEGA'!$K:$K,$A43)+SUMIFS('PXK-HÓA ĐƠN'!$R:$R,'PXK-HÓA ĐƠN'!$D:$D,AE$1,'PXK-HÓA ĐƠN'!$K:$K,$A43)</f>
        <v>0</v>
      </c>
      <c r="AF43" s="41">
        <f>SUMIFS('VIN -MEGA'!$R:$R,'VIN -MEGA'!$D:$D,AF$1,'VIN -MEGA'!$K:$K,$A43)+SUMIFS('PXK-HÓA ĐƠN'!$R:$R,'PXK-HÓA ĐƠN'!$D:$D,AF$1,'PXK-HÓA ĐƠN'!$K:$K,$A43)</f>
        <v>0</v>
      </c>
      <c r="AG43" s="41">
        <f>SUMIFS('VIN -MEGA'!$R:$R,'VIN -MEGA'!$D:$D,AG$1,'VIN -MEGA'!$K:$K,$A43)+SUMIFS('PXK-HÓA ĐƠN'!$R:$R,'PXK-HÓA ĐƠN'!$D:$D,AG$1,'PXK-HÓA ĐƠN'!$K:$K,$A43)</f>
        <v>0</v>
      </c>
      <c r="AH43" s="41">
        <f>SUMIFS('VIN -MEGA'!$R:$R,'VIN -MEGA'!$D:$D,AH$1,'VIN -MEGA'!$K:$K,$A43)+SUMIFS('PXK-HÓA ĐƠN'!$R:$R,'PXK-HÓA ĐƠN'!$D:$D,AH$1,'PXK-HÓA ĐƠN'!$K:$K,$A43)</f>
        <v>0</v>
      </c>
      <c r="AI43" s="41">
        <f>SUMIFS('VIN -MEGA'!$R:$R,'VIN -MEGA'!$D:$D,AI$1,'VIN -MEGA'!$K:$K,$A43)+SUMIFS('PXK-HÓA ĐƠN'!$R:$R,'PXK-HÓA ĐƠN'!$D:$D,AI$1,'PXK-HÓA ĐƠN'!$K:$K,$A43)</f>
        <v>0</v>
      </c>
      <c r="AJ43" s="41">
        <f>SUMIFS('VIN -MEGA'!$R:$R,'VIN -MEGA'!$D:$D,AJ$1,'VIN -MEGA'!$K:$K,$A43)+SUMIFS('PXK-HÓA ĐƠN'!$R:$R,'PXK-HÓA ĐƠN'!$D:$D,AJ$1,'PXK-HÓA ĐƠN'!$K:$K,$A43)</f>
        <v>0</v>
      </c>
      <c r="AK43" s="41">
        <f>SUMIFS('VIN -MEGA'!$R:$R,'VIN -MEGA'!$D:$D,AK$1,'VIN -MEGA'!$K:$K,$A43)+SUMIFS('PXK-HÓA ĐƠN'!$R:$R,'PXK-HÓA ĐƠN'!$D:$D,AK$1,'PXK-HÓA ĐƠN'!$K:$K,$A43)</f>
        <v>0</v>
      </c>
    </row>
    <row r="44" spans="1:37" ht="18.75" hidden="1" customHeight="1" x14ac:dyDescent="0.25">
      <c r="A44" s="23" t="s">
        <v>1731</v>
      </c>
      <c r="B44" s="22" t="s">
        <v>1732</v>
      </c>
      <c r="C44" s="24" t="s">
        <v>1761</v>
      </c>
      <c r="D44" t="str">
        <f t="shared" si="1"/>
        <v>Không kinh doanh</v>
      </c>
      <c r="E44" s="43">
        <f t="shared" si="2"/>
        <v>0</v>
      </c>
      <c r="F44" s="43"/>
      <c r="G44" s="41"/>
      <c r="H44" s="41"/>
      <c r="I44" s="41">
        <f>SUMIFS('VIN -MEGA'!$R:$R,'VIN -MEGA'!$D:$D,I$1,'VIN -MEGA'!$K:$K,$A44)+SUMIFS('PXK-HÓA ĐƠN'!$R:$R,'PXK-HÓA ĐƠN'!$D:$D,I$1,'PXK-HÓA ĐƠN'!$K:$K,$A44)</f>
        <v>0</v>
      </c>
      <c r="J44" s="41">
        <f>SUMIFS('VIN -MEGA'!$R:$R,'VIN -MEGA'!$D:$D,J$1,'VIN -MEGA'!$K:$K,$A44)+SUMIFS('PXK-HÓA ĐƠN'!$R:$R,'PXK-HÓA ĐƠN'!$D:$D,J$1,'PXK-HÓA ĐƠN'!$K:$K,$A44)</f>
        <v>0</v>
      </c>
      <c r="K44" s="41">
        <f>SUMIFS('VIN -MEGA'!$R:$R,'VIN -MEGA'!$D:$D,K$1,'VIN -MEGA'!$K:$K,$A44)+SUMIFS('PXK-HÓA ĐƠN'!$R:$R,'PXK-HÓA ĐƠN'!$D:$D,K$1,'PXK-HÓA ĐƠN'!$K:$K,$A44)</f>
        <v>0</v>
      </c>
      <c r="L44" s="41">
        <f>SUMIFS('VIN -MEGA'!$R:$R,'VIN -MEGA'!$D:$D,L$1,'VIN -MEGA'!$K:$K,$A44)+SUMIFS('PXK-HÓA ĐƠN'!$R:$R,'PXK-HÓA ĐƠN'!$D:$D,L$1,'PXK-HÓA ĐƠN'!$K:$K,$A44)</f>
        <v>0</v>
      </c>
      <c r="M44" s="41">
        <f>SUMIFS('VIN -MEGA'!$R:$R,'VIN -MEGA'!$D:$D,M$1,'VIN -MEGA'!$K:$K,$A44)+SUMIFS('PXK-HÓA ĐƠN'!$R:$R,'PXK-HÓA ĐƠN'!$D:$D,M$1,'PXK-HÓA ĐƠN'!$K:$K,$A44)</f>
        <v>0</v>
      </c>
      <c r="N44" s="41">
        <f>SUMIFS('VIN -MEGA'!$R:$R,'VIN -MEGA'!$D:$D,N$1,'VIN -MEGA'!$K:$K,$A44)+SUMIFS('PXK-HÓA ĐƠN'!$R:$R,'PXK-HÓA ĐƠN'!$D:$D,N$1,'PXK-HÓA ĐƠN'!$K:$K,$A44)</f>
        <v>0</v>
      </c>
      <c r="O44" s="41">
        <f>SUMIFS('VIN -MEGA'!$R:$R,'VIN -MEGA'!$D:$D,O$1,'VIN -MEGA'!$K:$K,$A44)+SUMIFS('PXK-HÓA ĐƠN'!$R:$R,'PXK-HÓA ĐƠN'!$D:$D,O$1,'PXK-HÓA ĐƠN'!$K:$K,$A44)</f>
        <v>0</v>
      </c>
      <c r="P44" s="41">
        <f>SUMIFS('VIN -MEGA'!$R:$R,'VIN -MEGA'!$D:$D,P$1,'VIN -MEGA'!$K:$K,$A44)+SUMIFS('PXK-HÓA ĐƠN'!$R:$R,'PXK-HÓA ĐƠN'!$D:$D,P$1,'PXK-HÓA ĐƠN'!$K:$K,$A44)</f>
        <v>0</v>
      </c>
      <c r="Q44" s="41">
        <f>SUMIFS('VIN -MEGA'!$R:$R,'VIN -MEGA'!$D:$D,Q$1,'VIN -MEGA'!$K:$K,$A44)+SUMIFS('PXK-HÓA ĐƠN'!$R:$R,'PXK-HÓA ĐƠN'!$D:$D,Q$1,'PXK-HÓA ĐƠN'!$K:$K,$A44)</f>
        <v>0</v>
      </c>
      <c r="R44" s="41">
        <f>SUMIFS('VIN -MEGA'!$R:$R,'VIN -MEGA'!$D:$D,R$1,'VIN -MEGA'!$K:$K,$A44)+SUMIFS('PXK-HÓA ĐƠN'!$R:$R,'PXK-HÓA ĐƠN'!$D:$D,R$1,'PXK-HÓA ĐƠN'!$K:$K,$A44)</f>
        <v>0</v>
      </c>
      <c r="S44" s="41">
        <f>SUMIFS('VIN -MEGA'!$R:$R,'VIN -MEGA'!$D:$D,S$1,'VIN -MEGA'!$K:$K,$A44)+SUMIFS('PXK-HÓA ĐƠN'!$R:$R,'PXK-HÓA ĐƠN'!$D:$D,S$1,'PXK-HÓA ĐƠN'!$K:$K,$A44)</f>
        <v>0</v>
      </c>
      <c r="T44" s="41">
        <f>SUMIFS('VIN -MEGA'!$R:$R,'VIN -MEGA'!$D:$D,T$1,'VIN -MEGA'!$K:$K,$A44)+SUMIFS('PXK-HÓA ĐƠN'!$R:$R,'PXK-HÓA ĐƠN'!$D:$D,T$1,'PXK-HÓA ĐƠN'!$K:$K,$A44)</f>
        <v>0</v>
      </c>
      <c r="U44" s="41">
        <f>SUMIFS('VIN -MEGA'!$R:$R,'VIN -MEGA'!$D:$D,U$1,'VIN -MEGA'!$K:$K,$A44)+SUMIFS('PXK-HÓA ĐƠN'!$R:$R,'PXK-HÓA ĐƠN'!$D:$D,U$1,'PXK-HÓA ĐƠN'!$K:$K,$A44)</f>
        <v>0</v>
      </c>
      <c r="V44" s="41">
        <f>SUMIFS('VIN -MEGA'!$R:$R,'VIN -MEGA'!$D:$D,V$1,'VIN -MEGA'!$K:$K,$A44)+SUMIFS('PXK-HÓA ĐƠN'!$R:$R,'PXK-HÓA ĐƠN'!$D:$D,V$1,'PXK-HÓA ĐƠN'!$K:$K,$A44)</f>
        <v>0</v>
      </c>
      <c r="W44" s="41">
        <f>SUMIFS('VIN -MEGA'!$R:$R,'VIN -MEGA'!$D:$D,W$1,'VIN -MEGA'!$K:$K,$A44)+SUMIFS('PXK-HÓA ĐƠN'!$R:$R,'PXK-HÓA ĐƠN'!$D:$D,W$1,'PXK-HÓA ĐƠN'!$K:$K,$A44)</f>
        <v>0</v>
      </c>
      <c r="X44" s="41">
        <f>SUMIFS('VIN -MEGA'!$R:$R,'VIN -MEGA'!$D:$D,X$1,'VIN -MEGA'!$K:$K,$A44)+SUMIFS('PXK-HÓA ĐƠN'!$R:$R,'PXK-HÓA ĐƠN'!$D:$D,X$1,'PXK-HÓA ĐƠN'!$K:$K,$A44)</f>
        <v>0</v>
      </c>
      <c r="Y44" s="41">
        <f>SUMIFS('VIN -MEGA'!$R:$R,'VIN -MEGA'!$D:$D,Y$1,'VIN -MEGA'!$K:$K,$A44)+SUMIFS('PXK-HÓA ĐƠN'!$R:$R,'PXK-HÓA ĐƠN'!$D:$D,Y$1,'PXK-HÓA ĐƠN'!$K:$K,$A44)</f>
        <v>0</v>
      </c>
      <c r="Z44" s="41">
        <f>SUMIFS('VIN -MEGA'!$R:$R,'VIN -MEGA'!$D:$D,Z$1,'VIN -MEGA'!$K:$K,$A44)+SUMIFS('PXK-HÓA ĐƠN'!$R:$R,'PXK-HÓA ĐƠN'!$D:$D,Z$1,'PXK-HÓA ĐƠN'!$K:$K,$A44)</f>
        <v>0</v>
      </c>
      <c r="AA44" s="41">
        <f>SUMIFS('VIN -MEGA'!$R:$R,'VIN -MEGA'!$D:$D,AA$1,'VIN -MEGA'!$K:$K,$A44)+SUMIFS('PXK-HÓA ĐƠN'!$R:$R,'PXK-HÓA ĐƠN'!$D:$D,AA$1,'PXK-HÓA ĐƠN'!$K:$K,$A44)</f>
        <v>0</v>
      </c>
      <c r="AB44" s="41">
        <f>SUMIFS('VIN -MEGA'!$R:$R,'VIN -MEGA'!$D:$D,AB$1,'VIN -MEGA'!$K:$K,$A44)+SUMIFS('PXK-HÓA ĐƠN'!$R:$R,'PXK-HÓA ĐƠN'!$D:$D,AB$1,'PXK-HÓA ĐƠN'!$K:$K,$A44)</f>
        <v>0</v>
      </c>
      <c r="AC44" s="41">
        <f>SUMIFS('VIN -MEGA'!$R:$R,'VIN -MEGA'!$D:$D,AC$1,'VIN -MEGA'!$K:$K,$A44)+SUMIFS('PXK-HÓA ĐƠN'!$R:$R,'PXK-HÓA ĐƠN'!$D:$D,AC$1,'PXK-HÓA ĐƠN'!$K:$K,$A44)</f>
        <v>0</v>
      </c>
      <c r="AD44" s="41">
        <f>SUMIFS('VIN -MEGA'!$R:$R,'VIN -MEGA'!$D:$D,AD$1,'VIN -MEGA'!$K:$K,$A44)+SUMIFS('PXK-HÓA ĐƠN'!$R:$R,'PXK-HÓA ĐƠN'!$D:$D,AD$1,'PXK-HÓA ĐƠN'!$K:$K,$A44)</f>
        <v>0</v>
      </c>
      <c r="AE44" s="41">
        <f>SUMIFS('VIN -MEGA'!$R:$R,'VIN -MEGA'!$D:$D,AE$1,'VIN -MEGA'!$K:$K,$A44)+SUMIFS('PXK-HÓA ĐƠN'!$R:$R,'PXK-HÓA ĐƠN'!$D:$D,AE$1,'PXK-HÓA ĐƠN'!$K:$K,$A44)</f>
        <v>0</v>
      </c>
      <c r="AF44" s="41">
        <f>SUMIFS('VIN -MEGA'!$R:$R,'VIN -MEGA'!$D:$D,AF$1,'VIN -MEGA'!$K:$K,$A44)+SUMIFS('PXK-HÓA ĐƠN'!$R:$R,'PXK-HÓA ĐƠN'!$D:$D,AF$1,'PXK-HÓA ĐƠN'!$K:$K,$A44)</f>
        <v>0</v>
      </c>
      <c r="AG44" s="41">
        <f>SUMIFS('VIN -MEGA'!$R:$R,'VIN -MEGA'!$D:$D,AG$1,'VIN -MEGA'!$K:$K,$A44)+SUMIFS('PXK-HÓA ĐƠN'!$R:$R,'PXK-HÓA ĐƠN'!$D:$D,AG$1,'PXK-HÓA ĐƠN'!$K:$K,$A44)</f>
        <v>0</v>
      </c>
      <c r="AH44" s="41">
        <f>SUMIFS('VIN -MEGA'!$R:$R,'VIN -MEGA'!$D:$D,AH$1,'VIN -MEGA'!$K:$K,$A44)+SUMIFS('PXK-HÓA ĐƠN'!$R:$R,'PXK-HÓA ĐƠN'!$D:$D,AH$1,'PXK-HÓA ĐƠN'!$K:$K,$A44)</f>
        <v>0</v>
      </c>
      <c r="AI44" s="41">
        <f>SUMIFS('VIN -MEGA'!$R:$R,'VIN -MEGA'!$D:$D,AI$1,'VIN -MEGA'!$K:$K,$A44)+SUMIFS('PXK-HÓA ĐƠN'!$R:$R,'PXK-HÓA ĐƠN'!$D:$D,AI$1,'PXK-HÓA ĐƠN'!$K:$K,$A44)</f>
        <v>0</v>
      </c>
      <c r="AJ44" s="41">
        <f>SUMIFS('VIN -MEGA'!$R:$R,'VIN -MEGA'!$D:$D,AJ$1,'VIN -MEGA'!$K:$K,$A44)+SUMIFS('PXK-HÓA ĐƠN'!$R:$R,'PXK-HÓA ĐƠN'!$D:$D,AJ$1,'PXK-HÓA ĐƠN'!$K:$K,$A44)</f>
        <v>0</v>
      </c>
      <c r="AK44" s="41">
        <f>SUMIFS('VIN -MEGA'!$R:$R,'VIN -MEGA'!$D:$D,AK$1,'VIN -MEGA'!$K:$K,$A44)+SUMIFS('PXK-HÓA ĐƠN'!$R:$R,'PXK-HÓA ĐƠN'!$D:$D,AK$1,'PXK-HÓA ĐƠN'!$K:$K,$A44)</f>
        <v>0</v>
      </c>
    </row>
    <row r="45" spans="1:37" ht="18.75" customHeight="1" x14ac:dyDescent="0.25">
      <c r="A45" s="23" t="s">
        <v>30</v>
      </c>
      <c r="B45" s="22" t="s">
        <v>31</v>
      </c>
      <c r="C45" s="24" t="s">
        <v>29</v>
      </c>
      <c r="D45" t="str">
        <f t="shared" si="1"/>
        <v>Đang kinh doanh</v>
      </c>
      <c r="E45" s="43">
        <f t="shared" si="2"/>
        <v>3643</v>
      </c>
      <c r="F45" s="43"/>
      <c r="G45" s="41">
        <v>319</v>
      </c>
      <c r="H45" s="41">
        <v>563</v>
      </c>
      <c r="I45" s="41">
        <f>SUMIFS('VIN -MEGA'!$R:$R,'VIN -MEGA'!$D:$D,I$1,'VIN -MEGA'!$K:$K,$A45)+SUMIFS('PXK-HÓA ĐƠN'!$R:$R,'PXK-HÓA ĐƠN'!$D:$D,I$1,'PXK-HÓA ĐƠN'!$K:$K,$A45)</f>
        <v>484</v>
      </c>
      <c r="J45" s="41">
        <f>SUMIFS('VIN -MEGA'!$R:$R,'VIN -MEGA'!$D:$D,J$1,'VIN -MEGA'!$K:$K,$A45)+SUMIFS('PXK-HÓA ĐƠN'!$R:$R,'PXK-HÓA ĐƠN'!$D:$D,J$1,'PXK-HÓA ĐƠN'!$K:$K,$A45)</f>
        <v>742</v>
      </c>
      <c r="K45" s="41">
        <f>SUMIFS('VIN -MEGA'!$R:$R,'VIN -MEGA'!$D:$D,K$1,'VIN -MEGA'!$K:$K,$A45)+SUMIFS('PXK-HÓA ĐƠN'!$R:$R,'PXK-HÓA ĐƠN'!$D:$D,K$1,'PXK-HÓA ĐƠN'!$K:$K,$A45)</f>
        <v>0</v>
      </c>
      <c r="L45" s="41">
        <f>SUMIFS('VIN -MEGA'!$R:$R,'VIN -MEGA'!$D:$D,L$1,'VIN -MEGA'!$K:$K,$A45)+SUMIFS('PXK-HÓA ĐƠN'!$R:$R,'PXK-HÓA ĐƠN'!$D:$D,L$1,'PXK-HÓA ĐƠN'!$K:$K,$A45)</f>
        <v>527</v>
      </c>
      <c r="M45" s="41">
        <f>SUMIFS('VIN -MEGA'!$R:$R,'VIN -MEGA'!$D:$D,M$1,'VIN -MEGA'!$K:$K,$A45)+SUMIFS('PXK-HÓA ĐƠN'!$R:$R,'PXK-HÓA ĐƠN'!$D:$D,M$1,'PXK-HÓA ĐƠN'!$K:$K,$A45)</f>
        <v>896</v>
      </c>
      <c r="N45" s="41">
        <f>SUMIFS('VIN -MEGA'!$R:$R,'VIN -MEGA'!$D:$D,N$1,'VIN -MEGA'!$K:$K,$A45)+SUMIFS('PXK-HÓA ĐƠN'!$R:$R,'PXK-HÓA ĐƠN'!$D:$D,N$1,'PXK-HÓA ĐƠN'!$K:$K,$A45)</f>
        <v>112</v>
      </c>
      <c r="O45" s="41">
        <f>SUMIFS('VIN -MEGA'!$R:$R,'VIN -MEGA'!$D:$D,O$1,'VIN -MEGA'!$K:$K,$A45)+SUMIFS('PXK-HÓA ĐƠN'!$R:$R,'PXK-HÓA ĐƠN'!$D:$D,O$1,'PXK-HÓA ĐƠN'!$K:$K,$A45)</f>
        <v>0</v>
      </c>
      <c r="P45" s="41">
        <f>SUMIFS('VIN -MEGA'!$R:$R,'VIN -MEGA'!$D:$D,P$1,'VIN -MEGA'!$K:$K,$A45)+SUMIFS('PXK-HÓA ĐƠN'!$R:$R,'PXK-HÓA ĐƠN'!$D:$D,P$1,'PXK-HÓA ĐƠN'!$K:$K,$A45)</f>
        <v>0</v>
      </c>
      <c r="Q45" s="41">
        <f>SUMIFS('VIN -MEGA'!$R:$R,'VIN -MEGA'!$D:$D,Q$1,'VIN -MEGA'!$K:$K,$A45)+SUMIFS('PXK-HÓA ĐƠN'!$R:$R,'PXK-HÓA ĐƠN'!$D:$D,Q$1,'PXK-HÓA ĐƠN'!$K:$K,$A45)</f>
        <v>0</v>
      </c>
      <c r="R45" s="41">
        <f>SUMIFS('VIN -MEGA'!$R:$R,'VIN -MEGA'!$D:$D,R$1,'VIN -MEGA'!$K:$K,$A45)+SUMIFS('PXK-HÓA ĐƠN'!$R:$R,'PXK-HÓA ĐƠN'!$D:$D,R$1,'PXK-HÓA ĐƠN'!$K:$K,$A45)</f>
        <v>0</v>
      </c>
      <c r="S45" s="41">
        <f>SUMIFS('VIN -MEGA'!$R:$R,'VIN -MEGA'!$D:$D,S$1,'VIN -MEGA'!$K:$K,$A45)+SUMIFS('PXK-HÓA ĐƠN'!$R:$R,'PXK-HÓA ĐƠN'!$D:$D,S$1,'PXK-HÓA ĐƠN'!$K:$K,$A45)</f>
        <v>0</v>
      </c>
      <c r="T45" s="41">
        <f>SUMIFS('VIN -MEGA'!$R:$R,'VIN -MEGA'!$D:$D,T$1,'VIN -MEGA'!$K:$K,$A45)+SUMIFS('PXK-HÓA ĐƠN'!$R:$R,'PXK-HÓA ĐƠN'!$D:$D,T$1,'PXK-HÓA ĐƠN'!$K:$K,$A45)</f>
        <v>0</v>
      </c>
      <c r="U45" s="41">
        <f>SUMIFS('VIN -MEGA'!$R:$R,'VIN -MEGA'!$D:$D,U$1,'VIN -MEGA'!$K:$K,$A45)+SUMIFS('PXK-HÓA ĐƠN'!$R:$R,'PXK-HÓA ĐƠN'!$D:$D,U$1,'PXK-HÓA ĐƠN'!$K:$K,$A45)</f>
        <v>0</v>
      </c>
      <c r="V45" s="41">
        <f>SUMIFS('VIN -MEGA'!$R:$R,'VIN -MEGA'!$D:$D,V$1,'VIN -MEGA'!$K:$K,$A45)+SUMIFS('PXK-HÓA ĐƠN'!$R:$R,'PXK-HÓA ĐƠN'!$D:$D,V$1,'PXK-HÓA ĐƠN'!$K:$K,$A45)</f>
        <v>0</v>
      </c>
      <c r="W45" s="41">
        <f>SUMIFS('VIN -MEGA'!$R:$R,'VIN -MEGA'!$D:$D,W$1,'VIN -MEGA'!$K:$K,$A45)+SUMIFS('PXK-HÓA ĐƠN'!$R:$R,'PXK-HÓA ĐƠN'!$D:$D,W$1,'PXK-HÓA ĐƠN'!$K:$K,$A45)</f>
        <v>0</v>
      </c>
      <c r="X45" s="41">
        <f>SUMIFS('VIN -MEGA'!$R:$R,'VIN -MEGA'!$D:$D,X$1,'VIN -MEGA'!$K:$K,$A45)+SUMIFS('PXK-HÓA ĐƠN'!$R:$R,'PXK-HÓA ĐƠN'!$D:$D,X$1,'PXK-HÓA ĐƠN'!$K:$K,$A45)</f>
        <v>0</v>
      </c>
      <c r="Y45" s="41">
        <f>SUMIFS('VIN -MEGA'!$R:$R,'VIN -MEGA'!$D:$D,Y$1,'VIN -MEGA'!$K:$K,$A45)+SUMIFS('PXK-HÓA ĐƠN'!$R:$R,'PXK-HÓA ĐƠN'!$D:$D,Y$1,'PXK-HÓA ĐƠN'!$K:$K,$A45)</f>
        <v>0</v>
      </c>
      <c r="Z45" s="41">
        <f>SUMIFS('VIN -MEGA'!$R:$R,'VIN -MEGA'!$D:$D,Z$1,'VIN -MEGA'!$K:$K,$A45)+SUMIFS('PXK-HÓA ĐƠN'!$R:$R,'PXK-HÓA ĐƠN'!$D:$D,Z$1,'PXK-HÓA ĐƠN'!$K:$K,$A45)</f>
        <v>0</v>
      </c>
      <c r="AA45" s="41">
        <f>SUMIFS('VIN -MEGA'!$R:$R,'VIN -MEGA'!$D:$D,AA$1,'VIN -MEGA'!$K:$K,$A45)+SUMIFS('PXK-HÓA ĐƠN'!$R:$R,'PXK-HÓA ĐƠN'!$D:$D,AA$1,'PXK-HÓA ĐƠN'!$K:$K,$A45)</f>
        <v>0</v>
      </c>
      <c r="AB45" s="41">
        <f>SUMIFS('VIN -MEGA'!$R:$R,'VIN -MEGA'!$D:$D,AB$1,'VIN -MEGA'!$K:$K,$A45)+SUMIFS('PXK-HÓA ĐƠN'!$R:$R,'PXK-HÓA ĐƠN'!$D:$D,AB$1,'PXK-HÓA ĐƠN'!$K:$K,$A45)</f>
        <v>0</v>
      </c>
      <c r="AC45" s="41">
        <f>SUMIFS('VIN -MEGA'!$R:$R,'VIN -MEGA'!$D:$D,AC$1,'VIN -MEGA'!$K:$K,$A45)+SUMIFS('PXK-HÓA ĐƠN'!$R:$R,'PXK-HÓA ĐƠN'!$D:$D,AC$1,'PXK-HÓA ĐƠN'!$K:$K,$A45)</f>
        <v>0</v>
      </c>
      <c r="AD45" s="41">
        <f>SUMIFS('VIN -MEGA'!$R:$R,'VIN -MEGA'!$D:$D,AD$1,'VIN -MEGA'!$K:$K,$A45)+SUMIFS('PXK-HÓA ĐƠN'!$R:$R,'PXK-HÓA ĐƠN'!$D:$D,AD$1,'PXK-HÓA ĐƠN'!$K:$K,$A45)</f>
        <v>0</v>
      </c>
      <c r="AE45" s="41">
        <f>SUMIFS('VIN -MEGA'!$R:$R,'VIN -MEGA'!$D:$D,AE$1,'VIN -MEGA'!$K:$K,$A45)+SUMIFS('PXK-HÓA ĐƠN'!$R:$R,'PXK-HÓA ĐƠN'!$D:$D,AE$1,'PXK-HÓA ĐƠN'!$K:$K,$A45)</f>
        <v>0</v>
      </c>
      <c r="AF45" s="41">
        <f>SUMIFS('VIN -MEGA'!$R:$R,'VIN -MEGA'!$D:$D,AF$1,'VIN -MEGA'!$K:$K,$A45)+SUMIFS('PXK-HÓA ĐƠN'!$R:$R,'PXK-HÓA ĐƠN'!$D:$D,AF$1,'PXK-HÓA ĐƠN'!$K:$K,$A45)</f>
        <v>0</v>
      </c>
      <c r="AG45" s="41">
        <f>SUMIFS('VIN -MEGA'!$R:$R,'VIN -MEGA'!$D:$D,AG$1,'VIN -MEGA'!$K:$K,$A45)+SUMIFS('PXK-HÓA ĐƠN'!$R:$R,'PXK-HÓA ĐƠN'!$D:$D,AG$1,'PXK-HÓA ĐƠN'!$K:$K,$A45)</f>
        <v>0</v>
      </c>
      <c r="AH45" s="41">
        <f>SUMIFS('VIN -MEGA'!$R:$R,'VIN -MEGA'!$D:$D,AH$1,'VIN -MEGA'!$K:$K,$A45)+SUMIFS('PXK-HÓA ĐƠN'!$R:$R,'PXK-HÓA ĐƠN'!$D:$D,AH$1,'PXK-HÓA ĐƠN'!$K:$K,$A45)</f>
        <v>0</v>
      </c>
      <c r="AI45" s="41">
        <f>SUMIFS('VIN -MEGA'!$R:$R,'VIN -MEGA'!$D:$D,AI$1,'VIN -MEGA'!$K:$K,$A45)+SUMIFS('PXK-HÓA ĐƠN'!$R:$R,'PXK-HÓA ĐƠN'!$D:$D,AI$1,'PXK-HÓA ĐƠN'!$K:$K,$A45)</f>
        <v>0</v>
      </c>
      <c r="AJ45" s="41">
        <f>SUMIFS('VIN -MEGA'!$R:$R,'VIN -MEGA'!$D:$D,AJ$1,'VIN -MEGA'!$K:$K,$A45)+SUMIFS('PXK-HÓA ĐƠN'!$R:$R,'PXK-HÓA ĐƠN'!$D:$D,AJ$1,'PXK-HÓA ĐƠN'!$K:$K,$A45)</f>
        <v>0</v>
      </c>
      <c r="AK45" s="41">
        <f>SUMIFS('VIN -MEGA'!$R:$R,'VIN -MEGA'!$D:$D,AK$1,'VIN -MEGA'!$K:$K,$A45)+SUMIFS('PXK-HÓA ĐƠN'!$R:$R,'PXK-HÓA ĐƠN'!$D:$D,AK$1,'PXK-HÓA ĐƠN'!$K:$K,$A45)</f>
        <v>0</v>
      </c>
    </row>
    <row r="46" spans="1:37" ht="18.75" hidden="1" customHeight="1" x14ac:dyDescent="0.25">
      <c r="A46" s="23" t="s">
        <v>1733</v>
      </c>
      <c r="B46" s="22" t="s">
        <v>1734</v>
      </c>
      <c r="C46" s="24" t="s">
        <v>1761</v>
      </c>
      <c r="D46" t="str">
        <f t="shared" si="1"/>
        <v>Không kinh doanh</v>
      </c>
      <c r="E46" s="43">
        <f t="shared" si="2"/>
        <v>0</v>
      </c>
      <c r="F46" s="43"/>
      <c r="G46" s="41"/>
      <c r="H46" s="41"/>
      <c r="I46" s="41">
        <f>SUMIFS('VIN -MEGA'!$R:$R,'VIN -MEGA'!$D:$D,I$1,'VIN -MEGA'!$K:$K,$A46)+SUMIFS('PXK-HÓA ĐƠN'!$R:$R,'PXK-HÓA ĐƠN'!$D:$D,I$1,'PXK-HÓA ĐƠN'!$K:$K,$A46)</f>
        <v>0</v>
      </c>
      <c r="J46" s="41">
        <f>SUMIFS('VIN -MEGA'!$R:$R,'VIN -MEGA'!$D:$D,J$1,'VIN -MEGA'!$K:$K,$A46)+SUMIFS('PXK-HÓA ĐƠN'!$R:$R,'PXK-HÓA ĐƠN'!$D:$D,J$1,'PXK-HÓA ĐƠN'!$K:$K,$A46)</f>
        <v>0</v>
      </c>
      <c r="K46" s="41">
        <f>SUMIFS('VIN -MEGA'!$R:$R,'VIN -MEGA'!$D:$D,K$1,'VIN -MEGA'!$K:$K,$A46)+SUMIFS('PXK-HÓA ĐƠN'!$R:$R,'PXK-HÓA ĐƠN'!$D:$D,K$1,'PXK-HÓA ĐƠN'!$K:$K,$A46)</f>
        <v>0</v>
      </c>
      <c r="L46" s="41">
        <f>SUMIFS('VIN -MEGA'!$R:$R,'VIN -MEGA'!$D:$D,L$1,'VIN -MEGA'!$K:$K,$A46)+SUMIFS('PXK-HÓA ĐƠN'!$R:$R,'PXK-HÓA ĐƠN'!$D:$D,L$1,'PXK-HÓA ĐƠN'!$K:$K,$A46)</f>
        <v>0</v>
      </c>
      <c r="M46" s="41">
        <f>SUMIFS('VIN -MEGA'!$R:$R,'VIN -MEGA'!$D:$D,M$1,'VIN -MEGA'!$K:$K,$A46)+SUMIFS('PXK-HÓA ĐƠN'!$R:$R,'PXK-HÓA ĐƠN'!$D:$D,M$1,'PXK-HÓA ĐƠN'!$K:$K,$A46)</f>
        <v>0</v>
      </c>
      <c r="N46" s="41">
        <f>SUMIFS('VIN -MEGA'!$R:$R,'VIN -MEGA'!$D:$D,N$1,'VIN -MEGA'!$K:$K,$A46)+SUMIFS('PXK-HÓA ĐƠN'!$R:$R,'PXK-HÓA ĐƠN'!$D:$D,N$1,'PXK-HÓA ĐƠN'!$K:$K,$A46)</f>
        <v>0</v>
      </c>
      <c r="O46" s="41">
        <f>SUMIFS('VIN -MEGA'!$R:$R,'VIN -MEGA'!$D:$D,O$1,'VIN -MEGA'!$K:$K,$A46)+SUMIFS('PXK-HÓA ĐƠN'!$R:$R,'PXK-HÓA ĐƠN'!$D:$D,O$1,'PXK-HÓA ĐƠN'!$K:$K,$A46)</f>
        <v>0</v>
      </c>
      <c r="P46" s="41">
        <f>SUMIFS('VIN -MEGA'!$R:$R,'VIN -MEGA'!$D:$D,P$1,'VIN -MEGA'!$K:$K,$A46)+SUMIFS('PXK-HÓA ĐƠN'!$R:$R,'PXK-HÓA ĐƠN'!$D:$D,P$1,'PXK-HÓA ĐƠN'!$K:$K,$A46)</f>
        <v>0</v>
      </c>
      <c r="Q46" s="41">
        <f>SUMIFS('VIN -MEGA'!$R:$R,'VIN -MEGA'!$D:$D,Q$1,'VIN -MEGA'!$K:$K,$A46)+SUMIFS('PXK-HÓA ĐƠN'!$R:$R,'PXK-HÓA ĐƠN'!$D:$D,Q$1,'PXK-HÓA ĐƠN'!$K:$K,$A46)</f>
        <v>0</v>
      </c>
      <c r="R46" s="41">
        <f>SUMIFS('VIN -MEGA'!$R:$R,'VIN -MEGA'!$D:$D,R$1,'VIN -MEGA'!$K:$K,$A46)+SUMIFS('PXK-HÓA ĐƠN'!$R:$R,'PXK-HÓA ĐƠN'!$D:$D,R$1,'PXK-HÓA ĐƠN'!$K:$K,$A46)</f>
        <v>0</v>
      </c>
      <c r="S46" s="41">
        <f>SUMIFS('VIN -MEGA'!$R:$R,'VIN -MEGA'!$D:$D,S$1,'VIN -MEGA'!$K:$K,$A46)+SUMIFS('PXK-HÓA ĐƠN'!$R:$R,'PXK-HÓA ĐƠN'!$D:$D,S$1,'PXK-HÓA ĐƠN'!$K:$K,$A46)</f>
        <v>0</v>
      </c>
      <c r="T46" s="41">
        <f>SUMIFS('VIN -MEGA'!$R:$R,'VIN -MEGA'!$D:$D,T$1,'VIN -MEGA'!$K:$K,$A46)+SUMIFS('PXK-HÓA ĐƠN'!$R:$R,'PXK-HÓA ĐƠN'!$D:$D,T$1,'PXK-HÓA ĐƠN'!$K:$K,$A46)</f>
        <v>0</v>
      </c>
      <c r="U46" s="41">
        <f>SUMIFS('VIN -MEGA'!$R:$R,'VIN -MEGA'!$D:$D,U$1,'VIN -MEGA'!$K:$K,$A46)+SUMIFS('PXK-HÓA ĐƠN'!$R:$R,'PXK-HÓA ĐƠN'!$D:$D,U$1,'PXK-HÓA ĐƠN'!$K:$K,$A46)</f>
        <v>0</v>
      </c>
      <c r="V46" s="41">
        <f>SUMIFS('VIN -MEGA'!$R:$R,'VIN -MEGA'!$D:$D,V$1,'VIN -MEGA'!$K:$K,$A46)+SUMIFS('PXK-HÓA ĐƠN'!$R:$R,'PXK-HÓA ĐƠN'!$D:$D,V$1,'PXK-HÓA ĐƠN'!$K:$K,$A46)</f>
        <v>0</v>
      </c>
      <c r="W46" s="41">
        <f>SUMIFS('VIN -MEGA'!$R:$R,'VIN -MEGA'!$D:$D,W$1,'VIN -MEGA'!$K:$K,$A46)+SUMIFS('PXK-HÓA ĐƠN'!$R:$R,'PXK-HÓA ĐƠN'!$D:$D,W$1,'PXK-HÓA ĐƠN'!$K:$K,$A46)</f>
        <v>0</v>
      </c>
      <c r="X46" s="41">
        <f>SUMIFS('VIN -MEGA'!$R:$R,'VIN -MEGA'!$D:$D,X$1,'VIN -MEGA'!$K:$K,$A46)+SUMIFS('PXK-HÓA ĐƠN'!$R:$R,'PXK-HÓA ĐƠN'!$D:$D,X$1,'PXK-HÓA ĐƠN'!$K:$K,$A46)</f>
        <v>0</v>
      </c>
      <c r="Y46" s="41">
        <f>SUMIFS('VIN -MEGA'!$R:$R,'VIN -MEGA'!$D:$D,Y$1,'VIN -MEGA'!$K:$K,$A46)+SUMIFS('PXK-HÓA ĐƠN'!$R:$R,'PXK-HÓA ĐƠN'!$D:$D,Y$1,'PXK-HÓA ĐƠN'!$K:$K,$A46)</f>
        <v>0</v>
      </c>
      <c r="Z46" s="41">
        <f>SUMIFS('VIN -MEGA'!$R:$R,'VIN -MEGA'!$D:$D,Z$1,'VIN -MEGA'!$K:$K,$A46)+SUMIFS('PXK-HÓA ĐƠN'!$R:$R,'PXK-HÓA ĐƠN'!$D:$D,Z$1,'PXK-HÓA ĐƠN'!$K:$K,$A46)</f>
        <v>0</v>
      </c>
      <c r="AA46" s="41">
        <f>SUMIFS('VIN -MEGA'!$R:$R,'VIN -MEGA'!$D:$D,AA$1,'VIN -MEGA'!$K:$K,$A46)+SUMIFS('PXK-HÓA ĐƠN'!$R:$R,'PXK-HÓA ĐƠN'!$D:$D,AA$1,'PXK-HÓA ĐƠN'!$K:$K,$A46)</f>
        <v>0</v>
      </c>
      <c r="AB46" s="41">
        <f>SUMIFS('VIN -MEGA'!$R:$R,'VIN -MEGA'!$D:$D,AB$1,'VIN -MEGA'!$K:$K,$A46)+SUMIFS('PXK-HÓA ĐƠN'!$R:$R,'PXK-HÓA ĐƠN'!$D:$D,AB$1,'PXK-HÓA ĐƠN'!$K:$K,$A46)</f>
        <v>0</v>
      </c>
      <c r="AC46" s="41">
        <f>SUMIFS('VIN -MEGA'!$R:$R,'VIN -MEGA'!$D:$D,AC$1,'VIN -MEGA'!$K:$K,$A46)+SUMIFS('PXK-HÓA ĐƠN'!$R:$R,'PXK-HÓA ĐƠN'!$D:$D,AC$1,'PXK-HÓA ĐƠN'!$K:$K,$A46)</f>
        <v>0</v>
      </c>
      <c r="AD46" s="41">
        <f>SUMIFS('VIN -MEGA'!$R:$R,'VIN -MEGA'!$D:$D,AD$1,'VIN -MEGA'!$K:$K,$A46)+SUMIFS('PXK-HÓA ĐƠN'!$R:$R,'PXK-HÓA ĐƠN'!$D:$D,AD$1,'PXK-HÓA ĐƠN'!$K:$K,$A46)</f>
        <v>0</v>
      </c>
      <c r="AE46" s="41">
        <f>SUMIFS('VIN -MEGA'!$R:$R,'VIN -MEGA'!$D:$D,AE$1,'VIN -MEGA'!$K:$K,$A46)+SUMIFS('PXK-HÓA ĐƠN'!$R:$R,'PXK-HÓA ĐƠN'!$D:$D,AE$1,'PXK-HÓA ĐƠN'!$K:$K,$A46)</f>
        <v>0</v>
      </c>
      <c r="AF46" s="41">
        <f>SUMIFS('VIN -MEGA'!$R:$R,'VIN -MEGA'!$D:$D,AF$1,'VIN -MEGA'!$K:$K,$A46)+SUMIFS('PXK-HÓA ĐƠN'!$R:$R,'PXK-HÓA ĐƠN'!$D:$D,AF$1,'PXK-HÓA ĐƠN'!$K:$K,$A46)</f>
        <v>0</v>
      </c>
      <c r="AG46" s="41">
        <f>SUMIFS('VIN -MEGA'!$R:$R,'VIN -MEGA'!$D:$D,AG$1,'VIN -MEGA'!$K:$K,$A46)+SUMIFS('PXK-HÓA ĐƠN'!$R:$R,'PXK-HÓA ĐƠN'!$D:$D,AG$1,'PXK-HÓA ĐƠN'!$K:$K,$A46)</f>
        <v>0</v>
      </c>
      <c r="AH46" s="41">
        <f>SUMIFS('VIN -MEGA'!$R:$R,'VIN -MEGA'!$D:$D,AH$1,'VIN -MEGA'!$K:$K,$A46)+SUMIFS('PXK-HÓA ĐƠN'!$R:$R,'PXK-HÓA ĐƠN'!$D:$D,AH$1,'PXK-HÓA ĐƠN'!$K:$K,$A46)</f>
        <v>0</v>
      </c>
      <c r="AI46" s="41">
        <f>SUMIFS('VIN -MEGA'!$R:$R,'VIN -MEGA'!$D:$D,AI$1,'VIN -MEGA'!$K:$K,$A46)+SUMIFS('PXK-HÓA ĐƠN'!$R:$R,'PXK-HÓA ĐƠN'!$D:$D,AI$1,'PXK-HÓA ĐƠN'!$K:$K,$A46)</f>
        <v>0</v>
      </c>
      <c r="AJ46" s="41">
        <f>SUMIFS('VIN -MEGA'!$R:$R,'VIN -MEGA'!$D:$D,AJ$1,'VIN -MEGA'!$K:$K,$A46)+SUMIFS('PXK-HÓA ĐƠN'!$R:$R,'PXK-HÓA ĐƠN'!$D:$D,AJ$1,'PXK-HÓA ĐƠN'!$K:$K,$A46)</f>
        <v>0</v>
      </c>
      <c r="AK46" s="41">
        <f>SUMIFS('VIN -MEGA'!$R:$R,'VIN -MEGA'!$D:$D,AK$1,'VIN -MEGA'!$K:$K,$A46)+SUMIFS('PXK-HÓA ĐƠN'!$R:$R,'PXK-HÓA ĐƠN'!$D:$D,AK$1,'PXK-HÓA ĐƠN'!$K:$K,$A46)</f>
        <v>0</v>
      </c>
    </row>
    <row r="47" spans="1:37" ht="18.75" hidden="1" customHeight="1" x14ac:dyDescent="0.25">
      <c r="A47" s="23" t="s">
        <v>7652</v>
      </c>
      <c r="B47" s="22" t="s">
        <v>7260</v>
      </c>
      <c r="C47" s="24" t="s">
        <v>29</v>
      </c>
      <c r="D47" t="str">
        <f t="shared" si="1"/>
        <v>Đang kinh doanh</v>
      </c>
      <c r="E47" s="43">
        <f t="shared" si="2"/>
        <v>2</v>
      </c>
      <c r="F47" s="43"/>
      <c r="G47" s="41"/>
      <c r="H47" s="41"/>
      <c r="I47" s="41">
        <f>SUMIFS('VIN -MEGA'!$R:$R,'VIN -MEGA'!$D:$D,I$1,'VIN -MEGA'!$K:$K,$A47)+SUMIFS('PXK-HÓA ĐƠN'!$R:$R,'PXK-HÓA ĐƠN'!$D:$D,I$1,'PXK-HÓA ĐƠN'!$K:$K,$A47)</f>
        <v>0</v>
      </c>
      <c r="J47" s="41">
        <f>SUMIFS('VIN -MEGA'!$R:$R,'VIN -MEGA'!$D:$D,J$1,'VIN -MEGA'!$K:$K,$A47)+SUMIFS('PXK-HÓA ĐƠN'!$R:$R,'PXK-HÓA ĐƠN'!$D:$D,J$1,'PXK-HÓA ĐƠN'!$K:$K,$A47)</f>
        <v>0</v>
      </c>
      <c r="K47" s="41">
        <f>SUMIFS('VIN -MEGA'!$R:$R,'VIN -MEGA'!$D:$D,K$1,'VIN -MEGA'!$K:$K,$A47)+SUMIFS('PXK-HÓA ĐƠN'!$R:$R,'PXK-HÓA ĐƠN'!$D:$D,K$1,'PXK-HÓA ĐƠN'!$K:$K,$A47)</f>
        <v>0</v>
      </c>
      <c r="L47" s="41">
        <f>SUMIFS('VIN -MEGA'!$R:$R,'VIN -MEGA'!$D:$D,L$1,'VIN -MEGA'!$K:$K,$A47)+SUMIFS('PXK-HÓA ĐƠN'!$R:$R,'PXK-HÓA ĐƠN'!$D:$D,L$1,'PXK-HÓA ĐƠN'!$K:$K,$A47)</f>
        <v>0</v>
      </c>
      <c r="M47" s="41">
        <f>SUMIFS('VIN -MEGA'!$R:$R,'VIN -MEGA'!$D:$D,M$1,'VIN -MEGA'!$K:$K,$A47)+SUMIFS('PXK-HÓA ĐƠN'!$R:$R,'PXK-HÓA ĐƠN'!$D:$D,M$1,'PXK-HÓA ĐƠN'!$K:$K,$A47)</f>
        <v>2</v>
      </c>
      <c r="N47" s="41">
        <f>SUMIFS('VIN -MEGA'!$R:$R,'VIN -MEGA'!$D:$D,N$1,'VIN -MEGA'!$K:$K,$A47)+SUMIFS('PXK-HÓA ĐƠN'!$R:$R,'PXK-HÓA ĐƠN'!$D:$D,N$1,'PXK-HÓA ĐƠN'!$K:$K,$A47)</f>
        <v>0</v>
      </c>
      <c r="O47" s="41">
        <f>SUMIFS('VIN -MEGA'!$R:$R,'VIN -MEGA'!$D:$D,O$1,'VIN -MEGA'!$K:$K,$A47)+SUMIFS('PXK-HÓA ĐƠN'!$R:$R,'PXK-HÓA ĐƠN'!$D:$D,O$1,'PXK-HÓA ĐƠN'!$K:$K,$A47)</f>
        <v>0</v>
      </c>
      <c r="P47" s="41">
        <f>SUMIFS('VIN -MEGA'!$R:$R,'VIN -MEGA'!$D:$D,P$1,'VIN -MEGA'!$K:$K,$A47)+SUMIFS('PXK-HÓA ĐƠN'!$R:$R,'PXK-HÓA ĐƠN'!$D:$D,P$1,'PXK-HÓA ĐƠN'!$K:$K,$A47)</f>
        <v>0</v>
      </c>
      <c r="Q47" s="41">
        <f>SUMIFS('VIN -MEGA'!$R:$R,'VIN -MEGA'!$D:$D,Q$1,'VIN -MEGA'!$K:$K,$A47)+SUMIFS('PXK-HÓA ĐƠN'!$R:$R,'PXK-HÓA ĐƠN'!$D:$D,Q$1,'PXK-HÓA ĐƠN'!$K:$K,$A47)</f>
        <v>0</v>
      </c>
      <c r="R47" s="41">
        <f>SUMIFS('VIN -MEGA'!$R:$R,'VIN -MEGA'!$D:$D,R$1,'VIN -MEGA'!$K:$K,$A47)+SUMIFS('PXK-HÓA ĐƠN'!$R:$R,'PXK-HÓA ĐƠN'!$D:$D,R$1,'PXK-HÓA ĐƠN'!$K:$K,$A47)</f>
        <v>0</v>
      </c>
      <c r="S47" s="41">
        <f>SUMIFS('VIN -MEGA'!$R:$R,'VIN -MEGA'!$D:$D,S$1,'VIN -MEGA'!$K:$K,$A47)+SUMIFS('PXK-HÓA ĐƠN'!$R:$R,'PXK-HÓA ĐƠN'!$D:$D,S$1,'PXK-HÓA ĐƠN'!$K:$K,$A47)</f>
        <v>0</v>
      </c>
      <c r="T47" s="41">
        <f>SUMIFS('VIN -MEGA'!$R:$R,'VIN -MEGA'!$D:$D,T$1,'VIN -MEGA'!$K:$K,$A47)+SUMIFS('PXK-HÓA ĐƠN'!$R:$R,'PXK-HÓA ĐƠN'!$D:$D,T$1,'PXK-HÓA ĐƠN'!$K:$K,$A47)</f>
        <v>0</v>
      </c>
      <c r="U47" s="41">
        <f>SUMIFS('VIN -MEGA'!$R:$R,'VIN -MEGA'!$D:$D,U$1,'VIN -MEGA'!$K:$K,$A47)+SUMIFS('PXK-HÓA ĐƠN'!$R:$R,'PXK-HÓA ĐƠN'!$D:$D,U$1,'PXK-HÓA ĐƠN'!$K:$K,$A47)</f>
        <v>0</v>
      </c>
      <c r="V47" s="41">
        <f>SUMIFS('VIN -MEGA'!$R:$R,'VIN -MEGA'!$D:$D,V$1,'VIN -MEGA'!$K:$K,$A47)+SUMIFS('PXK-HÓA ĐƠN'!$R:$R,'PXK-HÓA ĐƠN'!$D:$D,V$1,'PXK-HÓA ĐƠN'!$K:$K,$A47)</f>
        <v>0</v>
      </c>
      <c r="W47" s="41">
        <f>SUMIFS('VIN -MEGA'!$R:$R,'VIN -MEGA'!$D:$D,W$1,'VIN -MEGA'!$K:$K,$A47)+SUMIFS('PXK-HÓA ĐƠN'!$R:$R,'PXK-HÓA ĐƠN'!$D:$D,W$1,'PXK-HÓA ĐƠN'!$K:$K,$A47)</f>
        <v>0</v>
      </c>
      <c r="X47" s="41">
        <f>SUMIFS('VIN -MEGA'!$R:$R,'VIN -MEGA'!$D:$D,X$1,'VIN -MEGA'!$K:$K,$A47)+SUMIFS('PXK-HÓA ĐƠN'!$R:$R,'PXK-HÓA ĐƠN'!$D:$D,X$1,'PXK-HÓA ĐƠN'!$K:$K,$A47)</f>
        <v>0</v>
      </c>
      <c r="Y47" s="41">
        <f>SUMIFS('VIN -MEGA'!$R:$R,'VIN -MEGA'!$D:$D,Y$1,'VIN -MEGA'!$K:$K,$A47)+SUMIFS('PXK-HÓA ĐƠN'!$R:$R,'PXK-HÓA ĐƠN'!$D:$D,Y$1,'PXK-HÓA ĐƠN'!$K:$K,$A47)</f>
        <v>0</v>
      </c>
      <c r="Z47" s="41">
        <f>SUMIFS('VIN -MEGA'!$R:$R,'VIN -MEGA'!$D:$D,Z$1,'VIN -MEGA'!$K:$K,$A47)+SUMIFS('PXK-HÓA ĐƠN'!$R:$R,'PXK-HÓA ĐƠN'!$D:$D,Z$1,'PXK-HÓA ĐƠN'!$K:$K,$A47)</f>
        <v>0</v>
      </c>
      <c r="AA47" s="41">
        <f>SUMIFS('VIN -MEGA'!$R:$R,'VIN -MEGA'!$D:$D,AA$1,'VIN -MEGA'!$K:$K,$A47)+SUMIFS('PXK-HÓA ĐƠN'!$R:$R,'PXK-HÓA ĐƠN'!$D:$D,AA$1,'PXK-HÓA ĐƠN'!$K:$K,$A47)</f>
        <v>0</v>
      </c>
      <c r="AB47" s="41">
        <f>SUMIFS('VIN -MEGA'!$R:$R,'VIN -MEGA'!$D:$D,AB$1,'VIN -MEGA'!$K:$K,$A47)+SUMIFS('PXK-HÓA ĐƠN'!$R:$R,'PXK-HÓA ĐƠN'!$D:$D,AB$1,'PXK-HÓA ĐƠN'!$K:$K,$A47)</f>
        <v>0</v>
      </c>
      <c r="AC47" s="41">
        <f>SUMIFS('VIN -MEGA'!$R:$R,'VIN -MEGA'!$D:$D,AC$1,'VIN -MEGA'!$K:$K,$A47)+SUMIFS('PXK-HÓA ĐƠN'!$R:$R,'PXK-HÓA ĐƠN'!$D:$D,AC$1,'PXK-HÓA ĐƠN'!$K:$K,$A47)</f>
        <v>0</v>
      </c>
      <c r="AD47" s="41">
        <f>SUMIFS('VIN -MEGA'!$R:$R,'VIN -MEGA'!$D:$D,AD$1,'VIN -MEGA'!$K:$K,$A47)+SUMIFS('PXK-HÓA ĐƠN'!$R:$R,'PXK-HÓA ĐƠN'!$D:$D,AD$1,'PXK-HÓA ĐƠN'!$K:$K,$A47)</f>
        <v>0</v>
      </c>
      <c r="AE47" s="41">
        <f>SUMIFS('VIN -MEGA'!$R:$R,'VIN -MEGA'!$D:$D,AE$1,'VIN -MEGA'!$K:$K,$A47)+SUMIFS('PXK-HÓA ĐƠN'!$R:$R,'PXK-HÓA ĐƠN'!$D:$D,AE$1,'PXK-HÓA ĐƠN'!$K:$K,$A47)</f>
        <v>0</v>
      </c>
      <c r="AF47" s="41">
        <f>SUMIFS('VIN -MEGA'!$R:$R,'VIN -MEGA'!$D:$D,AF$1,'VIN -MEGA'!$K:$K,$A47)+SUMIFS('PXK-HÓA ĐƠN'!$R:$R,'PXK-HÓA ĐƠN'!$D:$D,AF$1,'PXK-HÓA ĐƠN'!$K:$K,$A47)</f>
        <v>0</v>
      </c>
      <c r="AG47" s="41">
        <f>SUMIFS('VIN -MEGA'!$R:$R,'VIN -MEGA'!$D:$D,AG$1,'VIN -MEGA'!$K:$K,$A47)+SUMIFS('PXK-HÓA ĐƠN'!$R:$R,'PXK-HÓA ĐƠN'!$D:$D,AG$1,'PXK-HÓA ĐƠN'!$K:$K,$A47)</f>
        <v>0</v>
      </c>
      <c r="AH47" s="41">
        <f>SUMIFS('VIN -MEGA'!$R:$R,'VIN -MEGA'!$D:$D,AH$1,'VIN -MEGA'!$K:$K,$A47)+SUMIFS('PXK-HÓA ĐƠN'!$R:$R,'PXK-HÓA ĐƠN'!$D:$D,AH$1,'PXK-HÓA ĐƠN'!$K:$K,$A47)</f>
        <v>0</v>
      </c>
      <c r="AI47" s="41">
        <f>SUMIFS('VIN -MEGA'!$R:$R,'VIN -MEGA'!$D:$D,AI$1,'VIN -MEGA'!$K:$K,$A47)+SUMIFS('PXK-HÓA ĐƠN'!$R:$R,'PXK-HÓA ĐƠN'!$D:$D,AI$1,'PXK-HÓA ĐƠN'!$K:$K,$A47)</f>
        <v>0</v>
      </c>
      <c r="AJ47" s="41">
        <f>SUMIFS('VIN -MEGA'!$R:$R,'VIN -MEGA'!$D:$D,AJ$1,'VIN -MEGA'!$K:$K,$A47)+SUMIFS('PXK-HÓA ĐƠN'!$R:$R,'PXK-HÓA ĐƠN'!$D:$D,AJ$1,'PXK-HÓA ĐƠN'!$K:$K,$A47)</f>
        <v>0</v>
      </c>
      <c r="AK47" s="41">
        <f>SUMIFS('VIN -MEGA'!$R:$R,'VIN -MEGA'!$D:$D,AK$1,'VIN -MEGA'!$K:$K,$A47)+SUMIFS('PXK-HÓA ĐƠN'!$R:$R,'PXK-HÓA ĐƠN'!$D:$D,AK$1,'PXK-HÓA ĐƠN'!$K:$K,$A47)</f>
        <v>0</v>
      </c>
    </row>
    <row r="48" spans="1:37" ht="18.75" hidden="1" customHeight="1" x14ac:dyDescent="0.25">
      <c r="A48" s="23" t="s">
        <v>7653</v>
      </c>
      <c r="B48" s="22" t="s">
        <v>7260</v>
      </c>
      <c r="C48" s="24" t="s">
        <v>1761</v>
      </c>
      <c r="D48" t="str">
        <f t="shared" si="1"/>
        <v>Không kinh doanh</v>
      </c>
      <c r="E48" s="43">
        <f t="shared" si="2"/>
        <v>0</v>
      </c>
      <c r="F48" s="43"/>
      <c r="G48" s="41"/>
      <c r="H48" s="41"/>
      <c r="I48" s="41">
        <f>SUMIFS('VIN -MEGA'!$R:$R,'VIN -MEGA'!$D:$D,I$1,'VIN -MEGA'!$K:$K,$A48)+SUMIFS('PXK-HÓA ĐƠN'!$R:$R,'PXK-HÓA ĐƠN'!$D:$D,I$1,'PXK-HÓA ĐƠN'!$K:$K,$A48)</f>
        <v>0</v>
      </c>
      <c r="J48" s="41">
        <f>SUMIFS('VIN -MEGA'!$R:$R,'VIN -MEGA'!$D:$D,J$1,'VIN -MEGA'!$K:$K,$A48)+SUMIFS('PXK-HÓA ĐƠN'!$R:$R,'PXK-HÓA ĐƠN'!$D:$D,J$1,'PXK-HÓA ĐƠN'!$K:$K,$A48)</f>
        <v>0</v>
      </c>
      <c r="K48" s="41">
        <f>SUMIFS('VIN -MEGA'!$R:$R,'VIN -MEGA'!$D:$D,K$1,'VIN -MEGA'!$K:$K,$A48)+SUMIFS('PXK-HÓA ĐƠN'!$R:$R,'PXK-HÓA ĐƠN'!$D:$D,K$1,'PXK-HÓA ĐƠN'!$K:$K,$A48)</f>
        <v>0</v>
      </c>
      <c r="L48" s="41">
        <f>SUMIFS('VIN -MEGA'!$R:$R,'VIN -MEGA'!$D:$D,L$1,'VIN -MEGA'!$K:$K,$A48)+SUMIFS('PXK-HÓA ĐƠN'!$R:$R,'PXK-HÓA ĐƠN'!$D:$D,L$1,'PXK-HÓA ĐƠN'!$K:$K,$A48)</f>
        <v>0</v>
      </c>
      <c r="M48" s="41">
        <f>SUMIFS('VIN -MEGA'!$R:$R,'VIN -MEGA'!$D:$D,M$1,'VIN -MEGA'!$K:$K,$A48)+SUMIFS('PXK-HÓA ĐƠN'!$R:$R,'PXK-HÓA ĐƠN'!$D:$D,M$1,'PXK-HÓA ĐƠN'!$K:$K,$A48)</f>
        <v>0</v>
      </c>
      <c r="N48" s="41">
        <f>SUMIFS('VIN -MEGA'!$R:$R,'VIN -MEGA'!$D:$D,N$1,'VIN -MEGA'!$K:$K,$A48)+SUMIFS('PXK-HÓA ĐƠN'!$R:$R,'PXK-HÓA ĐƠN'!$D:$D,N$1,'PXK-HÓA ĐƠN'!$K:$K,$A48)</f>
        <v>0</v>
      </c>
      <c r="O48" s="41">
        <f>SUMIFS('VIN -MEGA'!$R:$R,'VIN -MEGA'!$D:$D,O$1,'VIN -MEGA'!$K:$K,$A48)+SUMIFS('PXK-HÓA ĐƠN'!$R:$R,'PXK-HÓA ĐƠN'!$D:$D,O$1,'PXK-HÓA ĐƠN'!$K:$K,$A48)</f>
        <v>0</v>
      </c>
      <c r="P48" s="41">
        <f>SUMIFS('VIN -MEGA'!$R:$R,'VIN -MEGA'!$D:$D,P$1,'VIN -MEGA'!$K:$K,$A48)+SUMIFS('PXK-HÓA ĐƠN'!$R:$R,'PXK-HÓA ĐƠN'!$D:$D,P$1,'PXK-HÓA ĐƠN'!$K:$K,$A48)</f>
        <v>0</v>
      </c>
      <c r="Q48" s="41">
        <f>SUMIFS('VIN -MEGA'!$R:$R,'VIN -MEGA'!$D:$D,Q$1,'VIN -MEGA'!$K:$K,$A48)+SUMIFS('PXK-HÓA ĐƠN'!$R:$R,'PXK-HÓA ĐƠN'!$D:$D,Q$1,'PXK-HÓA ĐƠN'!$K:$K,$A48)</f>
        <v>0</v>
      </c>
      <c r="R48" s="41">
        <f>SUMIFS('VIN -MEGA'!$R:$R,'VIN -MEGA'!$D:$D,R$1,'VIN -MEGA'!$K:$K,$A48)+SUMIFS('PXK-HÓA ĐƠN'!$R:$R,'PXK-HÓA ĐƠN'!$D:$D,R$1,'PXK-HÓA ĐƠN'!$K:$K,$A48)</f>
        <v>0</v>
      </c>
      <c r="S48" s="41">
        <f>SUMIFS('VIN -MEGA'!$R:$R,'VIN -MEGA'!$D:$D,S$1,'VIN -MEGA'!$K:$K,$A48)+SUMIFS('PXK-HÓA ĐƠN'!$R:$R,'PXK-HÓA ĐƠN'!$D:$D,S$1,'PXK-HÓA ĐƠN'!$K:$K,$A48)</f>
        <v>0</v>
      </c>
      <c r="T48" s="41">
        <f>SUMIFS('VIN -MEGA'!$R:$R,'VIN -MEGA'!$D:$D,T$1,'VIN -MEGA'!$K:$K,$A48)+SUMIFS('PXK-HÓA ĐƠN'!$R:$R,'PXK-HÓA ĐƠN'!$D:$D,T$1,'PXK-HÓA ĐƠN'!$K:$K,$A48)</f>
        <v>0</v>
      </c>
      <c r="U48" s="41">
        <f>SUMIFS('VIN -MEGA'!$R:$R,'VIN -MEGA'!$D:$D,U$1,'VIN -MEGA'!$K:$K,$A48)+SUMIFS('PXK-HÓA ĐƠN'!$R:$R,'PXK-HÓA ĐƠN'!$D:$D,U$1,'PXK-HÓA ĐƠN'!$K:$K,$A48)</f>
        <v>0</v>
      </c>
      <c r="V48" s="41">
        <f>SUMIFS('VIN -MEGA'!$R:$R,'VIN -MEGA'!$D:$D,V$1,'VIN -MEGA'!$K:$K,$A48)+SUMIFS('PXK-HÓA ĐƠN'!$R:$R,'PXK-HÓA ĐƠN'!$D:$D,V$1,'PXK-HÓA ĐƠN'!$K:$K,$A48)</f>
        <v>0</v>
      </c>
      <c r="W48" s="41">
        <f>SUMIFS('VIN -MEGA'!$R:$R,'VIN -MEGA'!$D:$D,W$1,'VIN -MEGA'!$K:$K,$A48)+SUMIFS('PXK-HÓA ĐƠN'!$R:$R,'PXK-HÓA ĐƠN'!$D:$D,W$1,'PXK-HÓA ĐƠN'!$K:$K,$A48)</f>
        <v>0</v>
      </c>
      <c r="X48" s="41">
        <f>SUMIFS('VIN -MEGA'!$R:$R,'VIN -MEGA'!$D:$D,X$1,'VIN -MEGA'!$K:$K,$A48)+SUMIFS('PXK-HÓA ĐƠN'!$R:$R,'PXK-HÓA ĐƠN'!$D:$D,X$1,'PXK-HÓA ĐƠN'!$K:$K,$A48)</f>
        <v>0</v>
      </c>
      <c r="Y48" s="41">
        <f>SUMIFS('VIN -MEGA'!$R:$R,'VIN -MEGA'!$D:$D,Y$1,'VIN -MEGA'!$K:$K,$A48)+SUMIFS('PXK-HÓA ĐƠN'!$R:$R,'PXK-HÓA ĐƠN'!$D:$D,Y$1,'PXK-HÓA ĐƠN'!$K:$K,$A48)</f>
        <v>0</v>
      </c>
      <c r="Z48" s="41">
        <f>SUMIFS('VIN -MEGA'!$R:$R,'VIN -MEGA'!$D:$D,Z$1,'VIN -MEGA'!$K:$K,$A48)+SUMIFS('PXK-HÓA ĐƠN'!$R:$R,'PXK-HÓA ĐƠN'!$D:$D,Z$1,'PXK-HÓA ĐƠN'!$K:$K,$A48)</f>
        <v>0</v>
      </c>
      <c r="AA48" s="41">
        <f>SUMIFS('VIN -MEGA'!$R:$R,'VIN -MEGA'!$D:$D,AA$1,'VIN -MEGA'!$K:$K,$A48)+SUMIFS('PXK-HÓA ĐƠN'!$R:$R,'PXK-HÓA ĐƠN'!$D:$D,AA$1,'PXK-HÓA ĐƠN'!$K:$K,$A48)</f>
        <v>0</v>
      </c>
      <c r="AB48" s="41">
        <f>SUMIFS('VIN -MEGA'!$R:$R,'VIN -MEGA'!$D:$D,AB$1,'VIN -MEGA'!$K:$K,$A48)+SUMIFS('PXK-HÓA ĐƠN'!$R:$R,'PXK-HÓA ĐƠN'!$D:$D,AB$1,'PXK-HÓA ĐƠN'!$K:$K,$A48)</f>
        <v>0</v>
      </c>
      <c r="AC48" s="41">
        <f>SUMIFS('VIN -MEGA'!$R:$R,'VIN -MEGA'!$D:$D,AC$1,'VIN -MEGA'!$K:$K,$A48)+SUMIFS('PXK-HÓA ĐƠN'!$R:$R,'PXK-HÓA ĐƠN'!$D:$D,AC$1,'PXK-HÓA ĐƠN'!$K:$K,$A48)</f>
        <v>0</v>
      </c>
      <c r="AD48" s="41">
        <f>SUMIFS('VIN -MEGA'!$R:$R,'VIN -MEGA'!$D:$D,AD$1,'VIN -MEGA'!$K:$K,$A48)+SUMIFS('PXK-HÓA ĐƠN'!$R:$R,'PXK-HÓA ĐƠN'!$D:$D,AD$1,'PXK-HÓA ĐƠN'!$K:$K,$A48)</f>
        <v>0</v>
      </c>
      <c r="AE48" s="41">
        <f>SUMIFS('VIN -MEGA'!$R:$R,'VIN -MEGA'!$D:$D,AE$1,'VIN -MEGA'!$K:$K,$A48)+SUMIFS('PXK-HÓA ĐƠN'!$R:$R,'PXK-HÓA ĐƠN'!$D:$D,AE$1,'PXK-HÓA ĐƠN'!$K:$K,$A48)</f>
        <v>0</v>
      </c>
      <c r="AF48" s="41">
        <f>SUMIFS('VIN -MEGA'!$R:$R,'VIN -MEGA'!$D:$D,AF$1,'VIN -MEGA'!$K:$K,$A48)+SUMIFS('PXK-HÓA ĐƠN'!$R:$R,'PXK-HÓA ĐƠN'!$D:$D,AF$1,'PXK-HÓA ĐƠN'!$K:$K,$A48)</f>
        <v>0</v>
      </c>
      <c r="AG48" s="41">
        <f>SUMIFS('VIN -MEGA'!$R:$R,'VIN -MEGA'!$D:$D,AG$1,'VIN -MEGA'!$K:$K,$A48)+SUMIFS('PXK-HÓA ĐƠN'!$R:$R,'PXK-HÓA ĐƠN'!$D:$D,AG$1,'PXK-HÓA ĐƠN'!$K:$K,$A48)</f>
        <v>0</v>
      </c>
      <c r="AH48" s="41">
        <f>SUMIFS('VIN -MEGA'!$R:$R,'VIN -MEGA'!$D:$D,AH$1,'VIN -MEGA'!$K:$K,$A48)+SUMIFS('PXK-HÓA ĐƠN'!$R:$R,'PXK-HÓA ĐƠN'!$D:$D,AH$1,'PXK-HÓA ĐƠN'!$K:$K,$A48)</f>
        <v>0</v>
      </c>
      <c r="AI48" s="41">
        <f>SUMIFS('VIN -MEGA'!$R:$R,'VIN -MEGA'!$D:$D,AI$1,'VIN -MEGA'!$K:$K,$A48)+SUMIFS('PXK-HÓA ĐƠN'!$R:$R,'PXK-HÓA ĐƠN'!$D:$D,AI$1,'PXK-HÓA ĐƠN'!$K:$K,$A48)</f>
        <v>0</v>
      </c>
      <c r="AJ48" s="41">
        <f>SUMIFS('VIN -MEGA'!$R:$R,'VIN -MEGA'!$D:$D,AJ$1,'VIN -MEGA'!$K:$K,$A48)+SUMIFS('PXK-HÓA ĐƠN'!$R:$R,'PXK-HÓA ĐƠN'!$D:$D,AJ$1,'PXK-HÓA ĐƠN'!$K:$K,$A48)</f>
        <v>0</v>
      </c>
      <c r="AK48" s="41">
        <f>SUMIFS('VIN -MEGA'!$R:$R,'VIN -MEGA'!$D:$D,AK$1,'VIN -MEGA'!$K:$K,$A48)+SUMIFS('PXK-HÓA ĐƠN'!$R:$R,'PXK-HÓA ĐƠN'!$D:$D,AK$1,'PXK-HÓA ĐƠN'!$K:$K,$A48)</f>
        <v>0</v>
      </c>
    </row>
    <row r="49" spans="1:37" ht="18.75" hidden="1" customHeight="1" x14ac:dyDescent="0.25">
      <c r="A49" s="23" t="s">
        <v>1735</v>
      </c>
      <c r="B49" s="22" t="s">
        <v>1736</v>
      </c>
      <c r="C49" s="24" t="s">
        <v>29</v>
      </c>
      <c r="D49" t="str">
        <f t="shared" si="1"/>
        <v>Không kinh doanh</v>
      </c>
      <c r="E49" s="43">
        <f t="shared" si="2"/>
        <v>0</v>
      </c>
      <c r="F49" s="43"/>
      <c r="G49" s="41"/>
      <c r="H49" s="41"/>
      <c r="I49" s="41">
        <f>SUMIFS('VIN -MEGA'!$R:$R,'VIN -MEGA'!$D:$D,I$1,'VIN -MEGA'!$K:$K,$A49)+SUMIFS('PXK-HÓA ĐƠN'!$R:$R,'PXK-HÓA ĐƠN'!$D:$D,I$1,'PXK-HÓA ĐƠN'!$K:$K,$A49)</f>
        <v>0</v>
      </c>
      <c r="J49" s="41">
        <f>SUMIFS('VIN -MEGA'!$R:$R,'VIN -MEGA'!$D:$D,J$1,'VIN -MEGA'!$K:$K,$A49)+SUMIFS('PXK-HÓA ĐƠN'!$R:$R,'PXK-HÓA ĐƠN'!$D:$D,J$1,'PXK-HÓA ĐƠN'!$K:$K,$A49)</f>
        <v>0</v>
      </c>
      <c r="K49" s="41">
        <f>SUMIFS('VIN -MEGA'!$R:$R,'VIN -MEGA'!$D:$D,K$1,'VIN -MEGA'!$K:$K,$A49)+SUMIFS('PXK-HÓA ĐƠN'!$R:$R,'PXK-HÓA ĐƠN'!$D:$D,K$1,'PXK-HÓA ĐƠN'!$K:$K,$A49)</f>
        <v>0</v>
      </c>
      <c r="L49" s="41">
        <f>SUMIFS('VIN -MEGA'!$R:$R,'VIN -MEGA'!$D:$D,L$1,'VIN -MEGA'!$K:$K,$A49)+SUMIFS('PXK-HÓA ĐƠN'!$R:$R,'PXK-HÓA ĐƠN'!$D:$D,L$1,'PXK-HÓA ĐƠN'!$K:$K,$A49)</f>
        <v>0</v>
      </c>
      <c r="M49" s="41">
        <f>SUMIFS('VIN -MEGA'!$R:$R,'VIN -MEGA'!$D:$D,M$1,'VIN -MEGA'!$K:$K,$A49)+SUMIFS('PXK-HÓA ĐƠN'!$R:$R,'PXK-HÓA ĐƠN'!$D:$D,M$1,'PXK-HÓA ĐƠN'!$K:$K,$A49)</f>
        <v>0</v>
      </c>
      <c r="N49" s="41">
        <f>SUMIFS('VIN -MEGA'!$R:$R,'VIN -MEGA'!$D:$D,N$1,'VIN -MEGA'!$K:$K,$A49)+SUMIFS('PXK-HÓA ĐƠN'!$R:$R,'PXK-HÓA ĐƠN'!$D:$D,N$1,'PXK-HÓA ĐƠN'!$K:$K,$A49)</f>
        <v>0</v>
      </c>
      <c r="O49" s="41">
        <f>SUMIFS('VIN -MEGA'!$R:$R,'VIN -MEGA'!$D:$D,O$1,'VIN -MEGA'!$K:$K,$A49)+SUMIFS('PXK-HÓA ĐƠN'!$R:$R,'PXK-HÓA ĐƠN'!$D:$D,O$1,'PXK-HÓA ĐƠN'!$K:$K,$A49)</f>
        <v>0</v>
      </c>
      <c r="P49" s="41">
        <f>SUMIFS('VIN -MEGA'!$R:$R,'VIN -MEGA'!$D:$D,P$1,'VIN -MEGA'!$K:$K,$A49)+SUMIFS('PXK-HÓA ĐƠN'!$R:$R,'PXK-HÓA ĐƠN'!$D:$D,P$1,'PXK-HÓA ĐƠN'!$K:$K,$A49)</f>
        <v>0</v>
      </c>
      <c r="Q49" s="41">
        <f>SUMIFS('VIN -MEGA'!$R:$R,'VIN -MEGA'!$D:$D,Q$1,'VIN -MEGA'!$K:$K,$A49)+SUMIFS('PXK-HÓA ĐƠN'!$R:$R,'PXK-HÓA ĐƠN'!$D:$D,Q$1,'PXK-HÓA ĐƠN'!$K:$K,$A49)</f>
        <v>0</v>
      </c>
      <c r="R49" s="41">
        <f>SUMIFS('VIN -MEGA'!$R:$R,'VIN -MEGA'!$D:$D,R$1,'VIN -MEGA'!$K:$K,$A49)+SUMIFS('PXK-HÓA ĐƠN'!$R:$R,'PXK-HÓA ĐƠN'!$D:$D,R$1,'PXK-HÓA ĐƠN'!$K:$K,$A49)</f>
        <v>0</v>
      </c>
      <c r="S49" s="41">
        <f>SUMIFS('VIN -MEGA'!$R:$R,'VIN -MEGA'!$D:$D,S$1,'VIN -MEGA'!$K:$K,$A49)+SUMIFS('PXK-HÓA ĐƠN'!$R:$R,'PXK-HÓA ĐƠN'!$D:$D,S$1,'PXK-HÓA ĐƠN'!$K:$K,$A49)</f>
        <v>0</v>
      </c>
      <c r="T49" s="41">
        <f>SUMIFS('VIN -MEGA'!$R:$R,'VIN -MEGA'!$D:$D,T$1,'VIN -MEGA'!$K:$K,$A49)+SUMIFS('PXK-HÓA ĐƠN'!$R:$R,'PXK-HÓA ĐƠN'!$D:$D,T$1,'PXK-HÓA ĐƠN'!$K:$K,$A49)</f>
        <v>0</v>
      </c>
      <c r="U49" s="41">
        <f>SUMIFS('VIN -MEGA'!$R:$R,'VIN -MEGA'!$D:$D,U$1,'VIN -MEGA'!$K:$K,$A49)+SUMIFS('PXK-HÓA ĐƠN'!$R:$R,'PXK-HÓA ĐƠN'!$D:$D,U$1,'PXK-HÓA ĐƠN'!$K:$K,$A49)</f>
        <v>0</v>
      </c>
      <c r="V49" s="41">
        <f>SUMIFS('VIN -MEGA'!$R:$R,'VIN -MEGA'!$D:$D,V$1,'VIN -MEGA'!$K:$K,$A49)+SUMIFS('PXK-HÓA ĐƠN'!$R:$R,'PXK-HÓA ĐƠN'!$D:$D,V$1,'PXK-HÓA ĐƠN'!$K:$K,$A49)</f>
        <v>0</v>
      </c>
      <c r="W49" s="41">
        <f>SUMIFS('VIN -MEGA'!$R:$R,'VIN -MEGA'!$D:$D,W$1,'VIN -MEGA'!$K:$K,$A49)+SUMIFS('PXK-HÓA ĐƠN'!$R:$R,'PXK-HÓA ĐƠN'!$D:$D,W$1,'PXK-HÓA ĐƠN'!$K:$K,$A49)</f>
        <v>0</v>
      </c>
      <c r="X49" s="41">
        <f>SUMIFS('VIN -MEGA'!$R:$R,'VIN -MEGA'!$D:$D,X$1,'VIN -MEGA'!$K:$K,$A49)+SUMIFS('PXK-HÓA ĐƠN'!$R:$R,'PXK-HÓA ĐƠN'!$D:$D,X$1,'PXK-HÓA ĐƠN'!$K:$K,$A49)</f>
        <v>0</v>
      </c>
      <c r="Y49" s="41">
        <f>SUMIFS('VIN -MEGA'!$R:$R,'VIN -MEGA'!$D:$D,Y$1,'VIN -MEGA'!$K:$K,$A49)+SUMIFS('PXK-HÓA ĐƠN'!$R:$R,'PXK-HÓA ĐƠN'!$D:$D,Y$1,'PXK-HÓA ĐƠN'!$K:$K,$A49)</f>
        <v>0</v>
      </c>
      <c r="Z49" s="41">
        <f>SUMIFS('VIN -MEGA'!$R:$R,'VIN -MEGA'!$D:$D,Z$1,'VIN -MEGA'!$K:$K,$A49)+SUMIFS('PXK-HÓA ĐƠN'!$R:$R,'PXK-HÓA ĐƠN'!$D:$D,Z$1,'PXK-HÓA ĐƠN'!$K:$K,$A49)</f>
        <v>0</v>
      </c>
      <c r="AA49" s="41">
        <f>SUMIFS('VIN -MEGA'!$R:$R,'VIN -MEGA'!$D:$D,AA$1,'VIN -MEGA'!$K:$K,$A49)+SUMIFS('PXK-HÓA ĐƠN'!$R:$R,'PXK-HÓA ĐƠN'!$D:$D,AA$1,'PXK-HÓA ĐƠN'!$K:$K,$A49)</f>
        <v>0</v>
      </c>
      <c r="AB49" s="41">
        <f>SUMIFS('VIN -MEGA'!$R:$R,'VIN -MEGA'!$D:$D,AB$1,'VIN -MEGA'!$K:$K,$A49)+SUMIFS('PXK-HÓA ĐƠN'!$R:$R,'PXK-HÓA ĐƠN'!$D:$D,AB$1,'PXK-HÓA ĐƠN'!$K:$K,$A49)</f>
        <v>0</v>
      </c>
      <c r="AC49" s="41">
        <f>SUMIFS('VIN -MEGA'!$R:$R,'VIN -MEGA'!$D:$D,AC$1,'VIN -MEGA'!$K:$K,$A49)+SUMIFS('PXK-HÓA ĐƠN'!$R:$R,'PXK-HÓA ĐƠN'!$D:$D,AC$1,'PXK-HÓA ĐƠN'!$K:$K,$A49)</f>
        <v>0</v>
      </c>
      <c r="AD49" s="41">
        <f>SUMIFS('VIN -MEGA'!$R:$R,'VIN -MEGA'!$D:$D,AD$1,'VIN -MEGA'!$K:$K,$A49)+SUMIFS('PXK-HÓA ĐƠN'!$R:$R,'PXK-HÓA ĐƠN'!$D:$D,AD$1,'PXK-HÓA ĐƠN'!$K:$K,$A49)</f>
        <v>0</v>
      </c>
      <c r="AE49" s="41">
        <f>SUMIFS('VIN -MEGA'!$R:$R,'VIN -MEGA'!$D:$D,AE$1,'VIN -MEGA'!$K:$K,$A49)+SUMIFS('PXK-HÓA ĐƠN'!$R:$R,'PXK-HÓA ĐƠN'!$D:$D,AE$1,'PXK-HÓA ĐƠN'!$K:$K,$A49)</f>
        <v>0</v>
      </c>
      <c r="AF49" s="41">
        <f>SUMIFS('VIN -MEGA'!$R:$R,'VIN -MEGA'!$D:$D,AF$1,'VIN -MEGA'!$K:$K,$A49)+SUMIFS('PXK-HÓA ĐƠN'!$R:$R,'PXK-HÓA ĐƠN'!$D:$D,AF$1,'PXK-HÓA ĐƠN'!$K:$K,$A49)</f>
        <v>0</v>
      </c>
      <c r="AG49" s="41">
        <f>SUMIFS('VIN -MEGA'!$R:$R,'VIN -MEGA'!$D:$D,AG$1,'VIN -MEGA'!$K:$K,$A49)+SUMIFS('PXK-HÓA ĐƠN'!$R:$R,'PXK-HÓA ĐƠN'!$D:$D,AG$1,'PXK-HÓA ĐƠN'!$K:$K,$A49)</f>
        <v>0</v>
      </c>
      <c r="AH49" s="41">
        <f>SUMIFS('VIN -MEGA'!$R:$R,'VIN -MEGA'!$D:$D,AH$1,'VIN -MEGA'!$K:$K,$A49)+SUMIFS('PXK-HÓA ĐƠN'!$R:$R,'PXK-HÓA ĐƠN'!$D:$D,AH$1,'PXK-HÓA ĐƠN'!$K:$K,$A49)</f>
        <v>0</v>
      </c>
      <c r="AI49" s="41">
        <f>SUMIFS('VIN -MEGA'!$R:$R,'VIN -MEGA'!$D:$D,AI$1,'VIN -MEGA'!$K:$K,$A49)+SUMIFS('PXK-HÓA ĐƠN'!$R:$R,'PXK-HÓA ĐƠN'!$D:$D,AI$1,'PXK-HÓA ĐƠN'!$K:$K,$A49)</f>
        <v>0</v>
      </c>
      <c r="AJ49" s="41">
        <f>SUMIFS('VIN -MEGA'!$R:$R,'VIN -MEGA'!$D:$D,AJ$1,'VIN -MEGA'!$K:$K,$A49)+SUMIFS('PXK-HÓA ĐƠN'!$R:$R,'PXK-HÓA ĐƠN'!$D:$D,AJ$1,'PXK-HÓA ĐƠN'!$K:$K,$A49)</f>
        <v>0</v>
      </c>
      <c r="AK49" s="41">
        <f>SUMIFS('VIN -MEGA'!$R:$R,'VIN -MEGA'!$D:$D,AK$1,'VIN -MEGA'!$K:$K,$A49)+SUMIFS('PXK-HÓA ĐƠN'!$R:$R,'PXK-HÓA ĐƠN'!$D:$D,AK$1,'PXK-HÓA ĐƠN'!$K:$K,$A49)</f>
        <v>0</v>
      </c>
    </row>
    <row r="50" spans="1:37" ht="18.75" hidden="1" customHeight="1" x14ac:dyDescent="0.25">
      <c r="A50" s="23" t="s">
        <v>46</v>
      </c>
      <c r="B50" s="22" t="s">
        <v>47</v>
      </c>
      <c r="C50" s="24" t="s">
        <v>29</v>
      </c>
      <c r="D50" t="str">
        <f t="shared" si="1"/>
        <v>Không kinh doanh</v>
      </c>
      <c r="E50" s="43">
        <f t="shared" si="2"/>
        <v>0</v>
      </c>
      <c r="F50" s="43"/>
      <c r="G50" s="41"/>
      <c r="H50" s="41"/>
      <c r="I50" s="41">
        <f>SUMIFS('VIN -MEGA'!$R:$R,'VIN -MEGA'!$D:$D,I$1,'VIN -MEGA'!$K:$K,$A50)+SUMIFS('PXK-HÓA ĐƠN'!$R:$R,'PXK-HÓA ĐƠN'!$D:$D,I$1,'PXK-HÓA ĐƠN'!$K:$K,$A50)</f>
        <v>0</v>
      </c>
      <c r="J50" s="41">
        <f>SUMIFS('VIN -MEGA'!$R:$R,'VIN -MEGA'!$D:$D,J$1,'VIN -MEGA'!$K:$K,$A50)+SUMIFS('PXK-HÓA ĐƠN'!$R:$R,'PXK-HÓA ĐƠN'!$D:$D,J$1,'PXK-HÓA ĐƠN'!$K:$K,$A50)</f>
        <v>0</v>
      </c>
      <c r="K50" s="41">
        <f>SUMIFS('VIN -MEGA'!$R:$R,'VIN -MEGA'!$D:$D,K$1,'VIN -MEGA'!$K:$K,$A50)+SUMIFS('PXK-HÓA ĐƠN'!$R:$R,'PXK-HÓA ĐƠN'!$D:$D,K$1,'PXK-HÓA ĐƠN'!$K:$K,$A50)</f>
        <v>0</v>
      </c>
      <c r="L50" s="41">
        <f>SUMIFS('VIN -MEGA'!$R:$R,'VIN -MEGA'!$D:$D,L$1,'VIN -MEGA'!$K:$K,$A50)+SUMIFS('PXK-HÓA ĐƠN'!$R:$R,'PXK-HÓA ĐƠN'!$D:$D,L$1,'PXK-HÓA ĐƠN'!$K:$K,$A50)</f>
        <v>0</v>
      </c>
      <c r="M50" s="41">
        <f>SUMIFS('VIN -MEGA'!$R:$R,'VIN -MEGA'!$D:$D,M$1,'VIN -MEGA'!$K:$K,$A50)+SUMIFS('PXK-HÓA ĐƠN'!$R:$R,'PXK-HÓA ĐƠN'!$D:$D,M$1,'PXK-HÓA ĐƠN'!$K:$K,$A50)</f>
        <v>0</v>
      </c>
      <c r="N50" s="41">
        <f>SUMIFS('VIN -MEGA'!$R:$R,'VIN -MEGA'!$D:$D,N$1,'VIN -MEGA'!$K:$K,$A50)+SUMIFS('PXK-HÓA ĐƠN'!$R:$R,'PXK-HÓA ĐƠN'!$D:$D,N$1,'PXK-HÓA ĐƠN'!$K:$K,$A50)</f>
        <v>0</v>
      </c>
      <c r="O50" s="41">
        <f>SUMIFS('VIN -MEGA'!$R:$R,'VIN -MEGA'!$D:$D,O$1,'VIN -MEGA'!$K:$K,$A50)+SUMIFS('PXK-HÓA ĐƠN'!$R:$R,'PXK-HÓA ĐƠN'!$D:$D,O$1,'PXK-HÓA ĐƠN'!$K:$K,$A50)</f>
        <v>0</v>
      </c>
      <c r="P50" s="41">
        <f>SUMIFS('VIN -MEGA'!$R:$R,'VIN -MEGA'!$D:$D,P$1,'VIN -MEGA'!$K:$K,$A50)+SUMIFS('PXK-HÓA ĐƠN'!$R:$R,'PXK-HÓA ĐƠN'!$D:$D,P$1,'PXK-HÓA ĐƠN'!$K:$K,$A50)</f>
        <v>0</v>
      </c>
      <c r="Q50" s="41">
        <f>SUMIFS('VIN -MEGA'!$R:$R,'VIN -MEGA'!$D:$D,Q$1,'VIN -MEGA'!$K:$K,$A50)+SUMIFS('PXK-HÓA ĐƠN'!$R:$R,'PXK-HÓA ĐƠN'!$D:$D,Q$1,'PXK-HÓA ĐƠN'!$K:$K,$A50)</f>
        <v>0</v>
      </c>
      <c r="R50" s="41">
        <f>SUMIFS('VIN -MEGA'!$R:$R,'VIN -MEGA'!$D:$D,R$1,'VIN -MEGA'!$K:$K,$A50)+SUMIFS('PXK-HÓA ĐƠN'!$R:$R,'PXK-HÓA ĐƠN'!$D:$D,R$1,'PXK-HÓA ĐƠN'!$K:$K,$A50)</f>
        <v>0</v>
      </c>
      <c r="S50" s="41">
        <f>SUMIFS('VIN -MEGA'!$R:$R,'VIN -MEGA'!$D:$D,S$1,'VIN -MEGA'!$K:$K,$A50)+SUMIFS('PXK-HÓA ĐƠN'!$R:$R,'PXK-HÓA ĐƠN'!$D:$D,S$1,'PXK-HÓA ĐƠN'!$K:$K,$A50)</f>
        <v>0</v>
      </c>
      <c r="T50" s="41">
        <f>SUMIFS('VIN -MEGA'!$R:$R,'VIN -MEGA'!$D:$D,T$1,'VIN -MEGA'!$K:$K,$A50)+SUMIFS('PXK-HÓA ĐƠN'!$R:$R,'PXK-HÓA ĐƠN'!$D:$D,T$1,'PXK-HÓA ĐƠN'!$K:$K,$A50)</f>
        <v>0</v>
      </c>
      <c r="U50" s="41">
        <f>SUMIFS('VIN -MEGA'!$R:$R,'VIN -MEGA'!$D:$D,U$1,'VIN -MEGA'!$K:$K,$A50)+SUMIFS('PXK-HÓA ĐƠN'!$R:$R,'PXK-HÓA ĐƠN'!$D:$D,U$1,'PXK-HÓA ĐƠN'!$K:$K,$A50)</f>
        <v>0</v>
      </c>
      <c r="V50" s="41">
        <f>SUMIFS('VIN -MEGA'!$R:$R,'VIN -MEGA'!$D:$D,V$1,'VIN -MEGA'!$K:$K,$A50)+SUMIFS('PXK-HÓA ĐƠN'!$R:$R,'PXK-HÓA ĐƠN'!$D:$D,V$1,'PXK-HÓA ĐƠN'!$K:$K,$A50)</f>
        <v>0</v>
      </c>
      <c r="W50" s="41">
        <f>SUMIFS('VIN -MEGA'!$R:$R,'VIN -MEGA'!$D:$D,W$1,'VIN -MEGA'!$K:$K,$A50)+SUMIFS('PXK-HÓA ĐƠN'!$R:$R,'PXK-HÓA ĐƠN'!$D:$D,W$1,'PXK-HÓA ĐƠN'!$K:$K,$A50)</f>
        <v>0</v>
      </c>
      <c r="X50" s="41">
        <f>SUMIFS('VIN -MEGA'!$R:$R,'VIN -MEGA'!$D:$D,X$1,'VIN -MEGA'!$K:$K,$A50)+SUMIFS('PXK-HÓA ĐƠN'!$R:$R,'PXK-HÓA ĐƠN'!$D:$D,X$1,'PXK-HÓA ĐƠN'!$K:$K,$A50)</f>
        <v>0</v>
      </c>
      <c r="Y50" s="41">
        <f>SUMIFS('VIN -MEGA'!$R:$R,'VIN -MEGA'!$D:$D,Y$1,'VIN -MEGA'!$K:$K,$A50)+SUMIFS('PXK-HÓA ĐƠN'!$R:$R,'PXK-HÓA ĐƠN'!$D:$D,Y$1,'PXK-HÓA ĐƠN'!$K:$K,$A50)</f>
        <v>0</v>
      </c>
      <c r="Z50" s="41">
        <f>SUMIFS('VIN -MEGA'!$R:$R,'VIN -MEGA'!$D:$D,Z$1,'VIN -MEGA'!$K:$K,$A50)+SUMIFS('PXK-HÓA ĐƠN'!$R:$R,'PXK-HÓA ĐƠN'!$D:$D,Z$1,'PXK-HÓA ĐƠN'!$K:$K,$A50)</f>
        <v>0</v>
      </c>
      <c r="AA50" s="41">
        <f>SUMIFS('VIN -MEGA'!$R:$R,'VIN -MEGA'!$D:$D,AA$1,'VIN -MEGA'!$K:$K,$A50)+SUMIFS('PXK-HÓA ĐƠN'!$R:$R,'PXK-HÓA ĐƠN'!$D:$D,AA$1,'PXK-HÓA ĐƠN'!$K:$K,$A50)</f>
        <v>0</v>
      </c>
      <c r="AB50" s="41">
        <f>SUMIFS('VIN -MEGA'!$R:$R,'VIN -MEGA'!$D:$D,AB$1,'VIN -MEGA'!$K:$K,$A50)+SUMIFS('PXK-HÓA ĐƠN'!$R:$R,'PXK-HÓA ĐƠN'!$D:$D,AB$1,'PXK-HÓA ĐƠN'!$K:$K,$A50)</f>
        <v>0</v>
      </c>
      <c r="AC50" s="41">
        <f>SUMIFS('VIN -MEGA'!$R:$R,'VIN -MEGA'!$D:$D,AC$1,'VIN -MEGA'!$K:$K,$A50)+SUMIFS('PXK-HÓA ĐƠN'!$R:$R,'PXK-HÓA ĐƠN'!$D:$D,AC$1,'PXK-HÓA ĐƠN'!$K:$K,$A50)</f>
        <v>0</v>
      </c>
      <c r="AD50" s="41">
        <f>SUMIFS('VIN -MEGA'!$R:$R,'VIN -MEGA'!$D:$D,AD$1,'VIN -MEGA'!$K:$K,$A50)+SUMIFS('PXK-HÓA ĐƠN'!$R:$R,'PXK-HÓA ĐƠN'!$D:$D,AD$1,'PXK-HÓA ĐƠN'!$K:$K,$A50)</f>
        <v>0</v>
      </c>
      <c r="AE50" s="41">
        <f>SUMIFS('VIN -MEGA'!$R:$R,'VIN -MEGA'!$D:$D,AE$1,'VIN -MEGA'!$K:$K,$A50)+SUMIFS('PXK-HÓA ĐƠN'!$R:$R,'PXK-HÓA ĐƠN'!$D:$D,AE$1,'PXK-HÓA ĐƠN'!$K:$K,$A50)</f>
        <v>0</v>
      </c>
      <c r="AF50" s="41">
        <f>SUMIFS('VIN -MEGA'!$R:$R,'VIN -MEGA'!$D:$D,AF$1,'VIN -MEGA'!$K:$K,$A50)+SUMIFS('PXK-HÓA ĐƠN'!$R:$R,'PXK-HÓA ĐƠN'!$D:$D,AF$1,'PXK-HÓA ĐƠN'!$K:$K,$A50)</f>
        <v>0</v>
      </c>
      <c r="AG50" s="41">
        <f>SUMIFS('VIN -MEGA'!$R:$R,'VIN -MEGA'!$D:$D,AG$1,'VIN -MEGA'!$K:$K,$A50)+SUMIFS('PXK-HÓA ĐƠN'!$R:$R,'PXK-HÓA ĐƠN'!$D:$D,AG$1,'PXK-HÓA ĐƠN'!$K:$K,$A50)</f>
        <v>0</v>
      </c>
      <c r="AH50" s="41">
        <f>SUMIFS('VIN -MEGA'!$R:$R,'VIN -MEGA'!$D:$D,AH$1,'VIN -MEGA'!$K:$K,$A50)+SUMIFS('PXK-HÓA ĐƠN'!$R:$R,'PXK-HÓA ĐƠN'!$D:$D,AH$1,'PXK-HÓA ĐƠN'!$K:$K,$A50)</f>
        <v>0</v>
      </c>
      <c r="AI50" s="41">
        <f>SUMIFS('VIN -MEGA'!$R:$R,'VIN -MEGA'!$D:$D,AI$1,'VIN -MEGA'!$K:$K,$A50)+SUMIFS('PXK-HÓA ĐƠN'!$R:$R,'PXK-HÓA ĐƠN'!$D:$D,AI$1,'PXK-HÓA ĐƠN'!$K:$K,$A50)</f>
        <v>0</v>
      </c>
      <c r="AJ50" s="41">
        <f>SUMIFS('VIN -MEGA'!$R:$R,'VIN -MEGA'!$D:$D,AJ$1,'VIN -MEGA'!$K:$K,$A50)+SUMIFS('PXK-HÓA ĐƠN'!$R:$R,'PXK-HÓA ĐƠN'!$D:$D,AJ$1,'PXK-HÓA ĐƠN'!$K:$K,$A50)</f>
        <v>0</v>
      </c>
      <c r="AK50" s="41">
        <f>SUMIFS('VIN -MEGA'!$R:$R,'VIN -MEGA'!$D:$D,AK$1,'VIN -MEGA'!$K:$K,$A50)+SUMIFS('PXK-HÓA ĐƠN'!$R:$R,'PXK-HÓA ĐƠN'!$D:$D,AK$1,'PXK-HÓA ĐƠN'!$K:$K,$A50)</f>
        <v>0</v>
      </c>
    </row>
    <row r="51" spans="1:37" ht="18.75" hidden="1" customHeight="1" x14ac:dyDescent="0.25">
      <c r="A51" s="23" t="s">
        <v>681</v>
      </c>
      <c r="B51" s="22" t="s">
        <v>682</v>
      </c>
      <c r="C51" s="24" t="s">
        <v>1763</v>
      </c>
      <c r="D51" t="str">
        <f t="shared" si="1"/>
        <v>Không kinh doanh</v>
      </c>
      <c r="E51" s="43">
        <f t="shared" si="2"/>
        <v>0</v>
      </c>
      <c r="F51" s="43"/>
      <c r="G51" s="41"/>
      <c r="H51" s="41"/>
      <c r="I51" s="41">
        <f>SUMIFS('VIN -MEGA'!$R:$R,'VIN -MEGA'!$D:$D,I$1,'VIN -MEGA'!$K:$K,$A51)+SUMIFS('PXK-HÓA ĐƠN'!$R:$R,'PXK-HÓA ĐƠN'!$D:$D,I$1,'PXK-HÓA ĐƠN'!$K:$K,$A51)</f>
        <v>0</v>
      </c>
      <c r="J51" s="41">
        <f>SUMIFS('VIN -MEGA'!$R:$R,'VIN -MEGA'!$D:$D,J$1,'VIN -MEGA'!$K:$K,$A51)+SUMIFS('PXK-HÓA ĐƠN'!$R:$R,'PXK-HÓA ĐƠN'!$D:$D,J$1,'PXK-HÓA ĐƠN'!$K:$K,$A51)</f>
        <v>0</v>
      </c>
      <c r="K51" s="41">
        <f>SUMIFS('VIN -MEGA'!$R:$R,'VIN -MEGA'!$D:$D,K$1,'VIN -MEGA'!$K:$K,$A51)+SUMIFS('PXK-HÓA ĐƠN'!$R:$R,'PXK-HÓA ĐƠN'!$D:$D,K$1,'PXK-HÓA ĐƠN'!$K:$K,$A51)</f>
        <v>0</v>
      </c>
      <c r="L51" s="41">
        <f>SUMIFS('VIN -MEGA'!$R:$R,'VIN -MEGA'!$D:$D,L$1,'VIN -MEGA'!$K:$K,$A51)+SUMIFS('PXK-HÓA ĐƠN'!$R:$R,'PXK-HÓA ĐƠN'!$D:$D,L$1,'PXK-HÓA ĐƠN'!$K:$K,$A51)</f>
        <v>0</v>
      </c>
      <c r="M51" s="41">
        <f>SUMIFS('VIN -MEGA'!$R:$R,'VIN -MEGA'!$D:$D,M$1,'VIN -MEGA'!$K:$K,$A51)+SUMIFS('PXK-HÓA ĐƠN'!$R:$R,'PXK-HÓA ĐƠN'!$D:$D,M$1,'PXK-HÓA ĐƠN'!$K:$K,$A51)</f>
        <v>0</v>
      </c>
      <c r="N51" s="41">
        <f>SUMIFS('VIN -MEGA'!$R:$R,'VIN -MEGA'!$D:$D,N$1,'VIN -MEGA'!$K:$K,$A51)+SUMIFS('PXK-HÓA ĐƠN'!$R:$R,'PXK-HÓA ĐƠN'!$D:$D,N$1,'PXK-HÓA ĐƠN'!$K:$K,$A51)</f>
        <v>0</v>
      </c>
      <c r="O51" s="41">
        <f>SUMIFS('VIN -MEGA'!$R:$R,'VIN -MEGA'!$D:$D,O$1,'VIN -MEGA'!$K:$K,$A51)+SUMIFS('PXK-HÓA ĐƠN'!$R:$R,'PXK-HÓA ĐƠN'!$D:$D,O$1,'PXK-HÓA ĐƠN'!$K:$K,$A51)</f>
        <v>0</v>
      </c>
      <c r="P51" s="41">
        <f>SUMIFS('VIN -MEGA'!$R:$R,'VIN -MEGA'!$D:$D,P$1,'VIN -MEGA'!$K:$K,$A51)+SUMIFS('PXK-HÓA ĐƠN'!$R:$R,'PXK-HÓA ĐƠN'!$D:$D,P$1,'PXK-HÓA ĐƠN'!$K:$K,$A51)</f>
        <v>0</v>
      </c>
      <c r="Q51" s="41">
        <f>SUMIFS('VIN -MEGA'!$R:$R,'VIN -MEGA'!$D:$D,Q$1,'VIN -MEGA'!$K:$K,$A51)+SUMIFS('PXK-HÓA ĐƠN'!$R:$R,'PXK-HÓA ĐƠN'!$D:$D,Q$1,'PXK-HÓA ĐƠN'!$K:$K,$A51)</f>
        <v>0</v>
      </c>
      <c r="R51" s="41">
        <f>SUMIFS('VIN -MEGA'!$R:$R,'VIN -MEGA'!$D:$D,R$1,'VIN -MEGA'!$K:$K,$A51)+SUMIFS('PXK-HÓA ĐƠN'!$R:$R,'PXK-HÓA ĐƠN'!$D:$D,R$1,'PXK-HÓA ĐƠN'!$K:$K,$A51)</f>
        <v>0</v>
      </c>
      <c r="S51" s="41">
        <f>SUMIFS('VIN -MEGA'!$R:$R,'VIN -MEGA'!$D:$D,S$1,'VIN -MEGA'!$K:$K,$A51)+SUMIFS('PXK-HÓA ĐƠN'!$R:$R,'PXK-HÓA ĐƠN'!$D:$D,S$1,'PXK-HÓA ĐƠN'!$K:$K,$A51)</f>
        <v>0</v>
      </c>
      <c r="T51" s="41">
        <f>SUMIFS('VIN -MEGA'!$R:$R,'VIN -MEGA'!$D:$D,T$1,'VIN -MEGA'!$K:$K,$A51)+SUMIFS('PXK-HÓA ĐƠN'!$R:$R,'PXK-HÓA ĐƠN'!$D:$D,T$1,'PXK-HÓA ĐƠN'!$K:$K,$A51)</f>
        <v>0</v>
      </c>
      <c r="U51" s="41">
        <f>SUMIFS('VIN -MEGA'!$R:$R,'VIN -MEGA'!$D:$D,U$1,'VIN -MEGA'!$K:$K,$A51)+SUMIFS('PXK-HÓA ĐƠN'!$R:$R,'PXK-HÓA ĐƠN'!$D:$D,U$1,'PXK-HÓA ĐƠN'!$K:$K,$A51)</f>
        <v>0</v>
      </c>
      <c r="V51" s="41">
        <f>SUMIFS('VIN -MEGA'!$R:$R,'VIN -MEGA'!$D:$D,V$1,'VIN -MEGA'!$K:$K,$A51)+SUMIFS('PXK-HÓA ĐƠN'!$R:$R,'PXK-HÓA ĐƠN'!$D:$D,V$1,'PXK-HÓA ĐƠN'!$K:$K,$A51)</f>
        <v>0</v>
      </c>
      <c r="W51" s="41">
        <f>SUMIFS('VIN -MEGA'!$R:$R,'VIN -MEGA'!$D:$D,W$1,'VIN -MEGA'!$K:$K,$A51)+SUMIFS('PXK-HÓA ĐƠN'!$R:$R,'PXK-HÓA ĐƠN'!$D:$D,W$1,'PXK-HÓA ĐƠN'!$K:$K,$A51)</f>
        <v>0</v>
      </c>
      <c r="X51" s="41">
        <f>SUMIFS('VIN -MEGA'!$R:$R,'VIN -MEGA'!$D:$D,X$1,'VIN -MEGA'!$K:$K,$A51)+SUMIFS('PXK-HÓA ĐƠN'!$R:$R,'PXK-HÓA ĐƠN'!$D:$D,X$1,'PXK-HÓA ĐƠN'!$K:$K,$A51)</f>
        <v>0</v>
      </c>
      <c r="Y51" s="41">
        <f>SUMIFS('VIN -MEGA'!$R:$R,'VIN -MEGA'!$D:$D,Y$1,'VIN -MEGA'!$K:$K,$A51)+SUMIFS('PXK-HÓA ĐƠN'!$R:$R,'PXK-HÓA ĐƠN'!$D:$D,Y$1,'PXK-HÓA ĐƠN'!$K:$K,$A51)</f>
        <v>0</v>
      </c>
      <c r="Z51" s="41">
        <f>SUMIFS('VIN -MEGA'!$R:$R,'VIN -MEGA'!$D:$D,Z$1,'VIN -MEGA'!$K:$K,$A51)+SUMIFS('PXK-HÓA ĐƠN'!$R:$R,'PXK-HÓA ĐƠN'!$D:$D,Z$1,'PXK-HÓA ĐƠN'!$K:$K,$A51)</f>
        <v>0</v>
      </c>
      <c r="AA51" s="41">
        <f>SUMIFS('VIN -MEGA'!$R:$R,'VIN -MEGA'!$D:$D,AA$1,'VIN -MEGA'!$K:$K,$A51)+SUMIFS('PXK-HÓA ĐƠN'!$R:$R,'PXK-HÓA ĐƠN'!$D:$D,AA$1,'PXK-HÓA ĐƠN'!$K:$K,$A51)</f>
        <v>0</v>
      </c>
      <c r="AB51" s="41">
        <f>SUMIFS('VIN -MEGA'!$R:$R,'VIN -MEGA'!$D:$D,AB$1,'VIN -MEGA'!$K:$K,$A51)+SUMIFS('PXK-HÓA ĐƠN'!$R:$R,'PXK-HÓA ĐƠN'!$D:$D,AB$1,'PXK-HÓA ĐƠN'!$K:$K,$A51)</f>
        <v>0</v>
      </c>
      <c r="AC51" s="41">
        <f>SUMIFS('VIN -MEGA'!$R:$R,'VIN -MEGA'!$D:$D,AC$1,'VIN -MEGA'!$K:$K,$A51)+SUMIFS('PXK-HÓA ĐƠN'!$R:$R,'PXK-HÓA ĐƠN'!$D:$D,AC$1,'PXK-HÓA ĐƠN'!$K:$K,$A51)</f>
        <v>0</v>
      </c>
      <c r="AD51" s="41">
        <f>SUMIFS('VIN -MEGA'!$R:$R,'VIN -MEGA'!$D:$D,AD$1,'VIN -MEGA'!$K:$K,$A51)+SUMIFS('PXK-HÓA ĐƠN'!$R:$R,'PXK-HÓA ĐƠN'!$D:$D,AD$1,'PXK-HÓA ĐƠN'!$K:$K,$A51)</f>
        <v>0</v>
      </c>
      <c r="AE51" s="41">
        <f>SUMIFS('VIN -MEGA'!$R:$R,'VIN -MEGA'!$D:$D,AE$1,'VIN -MEGA'!$K:$K,$A51)+SUMIFS('PXK-HÓA ĐƠN'!$R:$R,'PXK-HÓA ĐƠN'!$D:$D,AE$1,'PXK-HÓA ĐƠN'!$K:$K,$A51)</f>
        <v>0</v>
      </c>
      <c r="AF51" s="41">
        <f>SUMIFS('VIN -MEGA'!$R:$R,'VIN -MEGA'!$D:$D,AF$1,'VIN -MEGA'!$K:$K,$A51)+SUMIFS('PXK-HÓA ĐƠN'!$R:$R,'PXK-HÓA ĐƠN'!$D:$D,AF$1,'PXK-HÓA ĐƠN'!$K:$K,$A51)</f>
        <v>0</v>
      </c>
      <c r="AG51" s="41">
        <f>SUMIFS('VIN -MEGA'!$R:$R,'VIN -MEGA'!$D:$D,AG$1,'VIN -MEGA'!$K:$K,$A51)+SUMIFS('PXK-HÓA ĐƠN'!$R:$R,'PXK-HÓA ĐƠN'!$D:$D,AG$1,'PXK-HÓA ĐƠN'!$K:$K,$A51)</f>
        <v>0</v>
      </c>
      <c r="AH51" s="41">
        <f>SUMIFS('VIN -MEGA'!$R:$R,'VIN -MEGA'!$D:$D,AH$1,'VIN -MEGA'!$K:$K,$A51)+SUMIFS('PXK-HÓA ĐƠN'!$R:$R,'PXK-HÓA ĐƠN'!$D:$D,AH$1,'PXK-HÓA ĐƠN'!$K:$K,$A51)</f>
        <v>0</v>
      </c>
      <c r="AI51" s="41">
        <f>SUMIFS('VIN -MEGA'!$R:$R,'VIN -MEGA'!$D:$D,AI$1,'VIN -MEGA'!$K:$K,$A51)+SUMIFS('PXK-HÓA ĐƠN'!$R:$R,'PXK-HÓA ĐƠN'!$D:$D,AI$1,'PXK-HÓA ĐƠN'!$K:$K,$A51)</f>
        <v>0</v>
      </c>
      <c r="AJ51" s="41">
        <f>SUMIFS('VIN -MEGA'!$R:$R,'VIN -MEGA'!$D:$D,AJ$1,'VIN -MEGA'!$K:$K,$A51)+SUMIFS('PXK-HÓA ĐƠN'!$R:$R,'PXK-HÓA ĐƠN'!$D:$D,AJ$1,'PXK-HÓA ĐƠN'!$K:$K,$A51)</f>
        <v>0</v>
      </c>
      <c r="AK51" s="41">
        <f>SUMIFS('VIN -MEGA'!$R:$R,'VIN -MEGA'!$D:$D,AK$1,'VIN -MEGA'!$K:$K,$A51)+SUMIFS('PXK-HÓA ĐƠN'!$R:$R,'PXK-HÓA ĐƠN'!$D:$D,AK$1,'PXK-HÓA ĐƠN'!$K:$K,$A51)</f>
        <v>0</v>
      </c>
    </row>
    <row r="52" spans="1:37" ht="18.75" hidden="1" customHeight="1" x14ac:dyDescent="0.25">
      <c r="A52" s="23" t="s">
        <v>1737</v>
      </c>
      <c r="B52" s="22" t="s">
        <v>1738</v>
      </c>
      <c r="C52" s="24" t="s">
        <v>29</v>
      </c>
      <c r="D52" t="str">
        <f t="shared" si="1"/>
        <v>Không kinh doanh</v>
      </c>
      <c r="E52" s="43">
        <f t="shared" si="2"/>
        <v>0</v>
      </c>
      <c r="F52" s="43"/>
      <c r="G52" s="41"/>
      <c r="H52" s="41"/>
      <c r="I52" s="41">
        <f>SUMIFS('VIN -MEGA'!$R:$R,'VIN -MEGA'!$D:$D,I$1,'VIN -MEGA'!$K:$K,$A52)+SUMIFS('PXK-HÓA ĐƠN'!$R:$R,'PXK-HÓA ĐƠN'!$D:$D,I$1,'PXK-HÓA ĐƠN'!$K:$K,$A52)</f>
        <v>0</v>
      </c>
      <c r="J52" s="41">
        <f>SUMIFS('VIN -MEGA'!$R:$R,'VIN -MEGA'!$D:$D,J$1,'VIN -MEGA'!$K:$K,$A52)+SUMIFS('PXK-HÓA ĐƠN'!$R:$R,'PXK-HÓA ĐƠN'!$D:$D,J$1,'PXK-HÓA ĐƠN'!$K:$K,$A52)</f>
        <v>0</v>
      </c>
      <c r="K52" s="41">
        <f>SUMIFS('VIN -MEGA'!$R:$R,'VIN -MEGA'!$D:$D,K$1,'VIN -MEGA'!$K:$K,$A52)+SUMIFS('PXK-HÓA ĐƠN'!$R:$R,'PXK-HÓA ĐƠN'!$D:$D,K$1,'PXK-HÓA ĐƠN'!$K:$K,$A52)</f>
        <v>0</v>
      </c>
      <c r="L52" s="41">
        <f>SUMIFS('VIN -MEGA'!$R:$R,'VIN -MEGA'!$D:$D,L$1,'VIN -MEGA'!$K:$K,$A52)+SUMIFS('PXK-HÓA ĐƠN'!$R:$R,'PXK-HÓA ĐƠN'!$D:$D,L$1,'PXK-HÓA ĐƠN'!$K:$K,$A52)</f>
        <v>0</v>
      </c>
      <c r="M52" s="41">
        <f>SUMIFS('VIN -MEGA'!$R:$R,'VIN -MEGA'!$D:$D,M$1,'VIN -MEGA'!$K:$K,$A52)+SUMIFS('PXK-HÓA ĐƠN'!$R:$R,'PXK-HÓA ĐƠN'!$D:$D,M$1,'PXK-HÓA ĐƠN'!$K:$K,$A52)</f>
        <v>0</v>
      </c>
      <c r="N52" s="41">
        <f>SUMIFS('VIN -MEGA'!$R:$R,'VIN -MEGA'!$D:$D,N$1,'VIN -MEGA'!$K:$K,$A52)+SUMIFS('PXK-HÓA ĐƠN'!$R:$R,'PXK-HÓA ĐƠN'!$D:$D,N$1,'PXK-HÓA ĐƠN'!$K:$K,$A52)</f>
        <v>0</v>
      </c>
      <c r="O52" s="41">
        <f>SUMIFS('VIN -MEGA'!$R:$R,'VIN -MEGA'!$D:$D,O$1,'VIN -MEGA'!$K:$K,$A52)+SUMIFS('PXK-HÓA ĐƠN'!$R:$R,'PXK-HÓA ĐƠN'!$D:$D,O$1,'PXK-HÓA ĐƠN'!$K:$K,$A52)</f>
        <v>0</v>
      </c>
      <c r="P52" s="41">
        <f>SUMIFS('VIN -MEGA'!$R:$R,'VIN -MEGA'!$D:$D,P$1,'VIN -MEGA'!$K:$K,$A52)+SUMIFS('PXK-HÓA ĐƠN'!$R:$R,'PXK-HÓA ĐƠN'!$D:$D,P$1,'PXK-HÓA ĐƠN'!$K:$K,$A52)</f>
        <v>0</v>
      </c>
      <c r="Q52" s="41">
        <f>SUMIFS('VIN -MEGA'!$R:$R,'VIN -MEGA'!$D:$D,Q$1,'VIN -MEGA'!$K:$K,$A52)+SUMIFS('PXK-HÓA ĐƠN'!$R:$R,'PXK-HÓA ĐƠN'!$D:$D,Q$1,'PXK-HÓA ĐƠN'!$K:$K,$A52)</f>
        <v>0</v>
      </c>
      <c r="R52" s="41">
        <f>SUMIFS('VIN -MEGA'!$R:$R,'VIN -MEGA'!$D:$D,R$1,'VIN -MEGA'!$K:$K,$A52)+SUMIFS('PXK-HÓA ĐƠN'!$R:$R,'PXK-HÓA ĐƠN'!$D:$D,R$1,'PXK-HÓA ĐƠN'!$K:$K,$A52)</f>
        <v>0</v>
      </c>
      <c r="S52" s="41">
        <f>SUMIFS('VIN -MEGA'!$R:$R,'VIN -MEGA'!$D:$D,S$1,'VIN -MEGA'!$K:$K,$A52)+SUMIFS('PXK-HÓA ĐƠN'!$R:$R,'PXK-HÓA ĐƠN'!$D:$D,S$1,'PXK-HÓA ĐƠN'!$K:$K,$A52)</f>
        <v>0</v>
      </c>
      <c r="T52" s="41">
        <f>SUMIFS('VIN -MEGA'!$R:$R,'VIN -MEGA'!$D:$D,T$1,'VIN -MEGA'!$K:$K,$A52)+SUMIFS('PXK-HÓA ĐƠN'!$R:$R,'PXK-HÓA ĐƠN'!$D:$D,T$1,'PXK-HÓA ĐƠN'!$K:$K,$A52)</f>
        <v>0</v>
      </c>
      <c r="U52" s="41">
        <f>SUMIFS('VIN -MEGA'!$R:$R,'VIN -MEGA'!$D:$D,U$1,'VIN -MEGA'!$K:$K,$A52)+SUMIFS('PXK-HÓA ĐƠN'!$R:$R,'PXK-HÓA ĐƠN'!$D:$D,U$1,'PXK-HÓA ĐƠN'!$K:$K,$A52)</f>
        <v>0</v>
      </c>
      <c r="V52" s="41">
        <f>SUMIFS('VIN -MEGA'!$R:$R,'VIN -MEGA'!$D:$D,V$1,'VIN -MEGA'!$K:$K,$A52)+SUMIFS('PXK-HÓA ĐƠN'!$R:$R,'PXK-HÓA ĐƠN'!$D:$D,V$1,'PXK-HÓA ĐƠN'!$K:$K,$A52)</f>
        <v>0</v>
      </c>
      <c r="W52" s="41">
        <f>SUMIFS('VIN -MEGA'!$R:$R,'VIN -MEGA'!$D:$D,W$1,'VIN -MEGA'!$K:$K,$A52)+SUMIFS('PXK-HÓA ĐƠN'!$R:$R,'PXK-HÓA ĐƠN'!$D:$D,W$1,'PXK-HÓA ĐƠN'!$K:$K,$A52)</f>
        <v>0</v>
      </c>
      <c r="X52" s="41">
        <f>SUMIFS('VIN -MEGA'!$R:$R,'VIN -MEGA'!$D:$D,X$1,'VIN -MEGA'!$K:$K,$A52)+SUMIFS('PXK-HÓA ĐƠN'!$R:$R,'PXK-HÓA ĐƠN'!$D:$D,X$1,'PXK-HÓA ĐƠN'!$K:$K,$A52)</f>
        <v>0</v>
      </c>
      <c r="Y52" s="41">
        <f>SUMIFS('VIN -MEGA'!$R:$R,'VIN -MEGA'!$D:$D,Y$1,'VIN -MEGA'!$K:$K,$A52)+SUMIFS('PXK-HÓA ĐƠN'!$R:$R,'PXK-HÓA ĐƠN'!$D:$D,Y$1,'PXK-HÓA ĐƠN'!$K:$K,$A52)</f>
        <v>0</v>
      </c>
      <c r="Z52" s="41">
        <f>SUMIFS('VIN -MEGA'!$R:$R,'VIN -MEGA'!$D:$D,Z$1,'VIN -MEGA'!$K:$K,$A52)+SUMIFS('PXK-HÓA ĐƠN'!$R:$R,'PXK-HÓA ĐƠN'!$D:$D,Z$1,'PXK-HÓA ĐƠN'!$K:$K,$A52)</f>
        <v>0</v>
      </c>
      <c r="AA52" s="41">
        <f>SUMIFS('VIN -MEGA'!$R:$R,'VIN -MEGA'!$D:$D,AA$1,'VIN -MEGA'!$K:$K,$A52)+SUMIFS('PXK-HÓA ĐƠN'!$R:$R,'PXK-HÓA ĐƠN'!$D:$D,AA$1,'PXK-HÓA ĐƠN'!$K:$K,$A52)</f>
        <v>0</v>
      </c>
      <c r="AB52" s="41">
        <f>SUMIFS('VIN -MEGA'!$R:$R,'VIN -MEGA'!$D:$D,AB$1,'VIN -MEGA'!$K:$K,$A52)+SUMIFS('PXK-HÓA ĐƠN'!$R:$R,'PXK-HÓA ĐƠN'!$D:$D,AB$1,'PXK-HÓA ĐƠN'!$K:$K,$A52)</f>
        <v>0</v>
      </c>
      <c r="AC52" s="41">
        <f>SUMIFS('VIN -MEGA'!$R:$R,'VIN -MEGA'!$D:$D,AC$1,'VIN -MEGA'!$K:$K,$A52)+SUMIFS('PXK-HÓA ĐƠN'!$R:$R,'PXK-HÓA ĐƠN'!$D:$D,AC$1,'PXK-HÓA ĐƠN'!$K:$K,$A52)</f>
        <v>0</v>
      </c>
      <c r="AD52" s="41">
        <f>SUMIFS('VIN -MEGA'!$R:$R,'VIN -MEGA'!$D:$D,AD$1,'VIN -MEGA'!$K:$K,$A52)+SUMIFS('PXK-HÓA ĐƠN'!$R:$R,'PXK-HÓA ĐƠN'!$D:$D,AD$1,'PXK-HÓA ĐƠN'!$K:$K,$A52)</f>
        <v>0</v>
      </c>
      <c r="AE52" s="41">
        <f>SUMIFS('VIN -MEGA'!$R:$R,'VIN -MEGA'!$D:$D,AE$1,'VIN -MEGA'!$K:$K,$A52)+SUMIFS('PXK-HÓA ĐƠN'!$R:$R,'PXK-HÓA ĐƠN'!$D:$D,AE$1,'PXK-HÓA ĐƠN'!$K:$K,$A52)</f>
        <v>0</v>
      </c>
      <c r="AF52" s="41">
        <f>SUMIFS('VIN -MEGA'!$R:$R,'VIN -MEGA'!$D:$D,AF$1,'VIN -MEGA'!$K:$K,$A52)+SUMIFS('PXK-HÓA ĐƠN'!$R:$R,'PXK-HÓA ĐƠN'!$D:$D,AF$1,'PXK-HÓA ĐƠN'!$K:$K,$A52)</f>
        <v>0</v>
      </c>
      <c r="AG52" s="41">
        <f>SUMIFS('VIN -MEGA'!$R:$R,'VIN -MEGA'!$D:$D,AG$1,'VIN -MEGA'!$K:$K,$A52)+SUMIFS('PXK-HÓA ĐƠN'!$R:$R,'PXK-HÓA ĐƠN'!$D:$D,AG$1,'PXK-HÓA ĐƠN'!$K:$K,$A52)</f>
        <v>0</v>
      </c>
      <c r="AH52" s="41">
        <f>SUMIFS('VIN -MEGA'!$R:$R,'VIN -MEGA'!$D:$D,AH$1,'VIN -MEGA'!$K:$K,$A52)+SUMIFS('PXK-HÓA ĐƠN'!$R:$R,'PXK-HÓA ĐƠN'!$D:$D,AH$1,'PXK-HÓA ĐƠN'!$K:$K,$A52)</f>
        <v>0</v>
      </c>
      <c r="AI52" s="41">
        <f>SUMIFS('VIN -MEGA'!$R:$R,'VIN -MEGA'!$D:$D,AI$1,'VIN -MEGA'!$K:$K,$A52)+SUMIFS('PXK-HÓA ĐƠN'!$R:$R,'PXK-HÓA ĐƠN'!$D:$D,AI$1,'PXK-HÓA ĐƠN'!$K:$K,$A52)</f>
        <v>0</v>
      </c>
      <c r="AJ52" s="41">
        <f>SUMIFS('VIN -MEGA'!$R:$R,'VIN -MEGA'!$D:$D,AJ$1,'VIN -MEGA'!$K:$K,$A52)+SUMIFS('PXK-HÓA ĐƠN'!$R:$R,'PXK-HÓA ĐƠN'!$D:$D,AJ$1,'PXK-HÓA ĐƠN'!$K:$K,$A52)</f>
        <v>0</v>
      </c>
      <c r="AK52" s="41">
        <f>SUMIFS('VIN -MEGA'!$R:$R,'VIN -MEGA'!$D:$D,AK$1,'VIN -MEGA'!$K:$K,$A52)+SUMIFS('PXK-HÓA ĐƠN'!$R:$R,'PXK-HÓA ĐƠN'!$D:$D,AK$1,'PXK-HÓA ĐƠN'!$K:$K,$A52)</f>
        <v>0</v>
      </c>
    </row>
    <row r="53" spans="1:37" ht="18.75" hidden="1" customHeight="1" x14ac:dyDescent="0.25">
      <c r="A53" s="23" t="s">
        <v>1739</v>
      </c>
      <c r="B53" s="22" t="s">
        <v>1740</v>
      </c>
      <c r="C53" s="24" t="s">
        <v>29</v>
      </c>
      <c r="D53" t="str">
        <f t="shared" si="1"/>
        <v>Không kinh doanh</v>
      </c>
      <c r="E53" s="43">
        <f t="shared" si="2"/>
        <v>0</v>
      </c>
      <c r="F53" s="43"/>
      <c r="G53" s="41"/>
      <c r="H53" s="41"/>
      <c r="I53" s="41">
        <f>SUMIFS('VIN -MEGA'!$R:$R,'VIN -MEGA'!$D:$D,I$1,'VIN -MEGA'!$K:$K,$A53)+SUMIFS('PXK-HÓA ĐƠN'!$R:$R,'PXK-HÓA ĐƠN'!$D:$D,I$1,'PXK-HÓA ĐƠN'!$K:$K,$A53)</f>
        <v>0</v>
      </c>
      <c r="J53" s="41">
        <f>SUMIFS('VIN -MEGA'!$R:$R,'VIN -MEGA'!$D:$D,J$1,'VIN -MEGA'!$K:$K,$A53)+SUMIFS('PXK-HÓA ĐƠN'!$R:$R,'PXK-HÓA ĐƠN'!$D:$D,J$1,'PXK-HÓA ĐƠN'!$K:$K,$A53)</f>
        <v>0</v>
      </c>
      <c r="K53" s="41">
        <f>SUMIFS('VIN -MEGA'!$R:$R,'VIN -MEGA'!$D:$D,K$1,'VIN -MEGA'!$K:$K,$A53)+SUMIFS('PXK-HÓA ĐƠN'!$R:$R,'PXK-HÓA ĐƠN'!$D:$D,K$1,'PXK-HÓA ĐƠN'!$K:$K,$A53)</f>
        <v>0</v>
      </c>
      <c r="L53" s="41">
        <f>SUMIFS('VIN -MEGA'!$R:$R,'VIN -MEGA'!$D:$D,L$1,'VIN -MEGA'!$K:$K,$A53)+SUMIFS('PXK-HÓA ĐƠN'!$R:$R,'PXK-HÓA ĐƠN'!$D:$D,L$1,'PXK-HÓA ĐƠN'!$K:$K,$A53)</f>
        <v>0</v>
      </c>
      <c r="M53" s="41">
        <f>SUMIFS('VIN -MEGA'!$R:$R,'VIN -MEGA'!$D:$D,M$1,'VIN -MEGA'!$K:$K,$A53)+SUMIFS('PXK-HÓA ĐƠN'!$R:$R,'PXK-HÓA ĐƠN'!$D:$D,M$1,'PXK-HÓA ĐƠN'!$K:$K,$A53)</f>
        <v>0</v>
      </c>
      <c r="N53" s="41">
        <f>SUMIFS('VIN -MEGA'!$R:$R,'VIN -MEGA'!$D:$D,N$1,'VIN -MEGA'!$K:$K,$A53)+SUMIFS('PXK-HÓA ĐƠN'!$R:$R,'PXK-HÓA ĐƠN'!$D:$D,N$1,'PXK-HÓA ĐƠN'!$K:$K,$A53)</f>
        <v>0</v>
      </c>
      <c r="O53" s="41">
        <f>SUMIFS('VIN -MEGA'!$R:$R,'VIN -MEGA'!$D:$D,O$1,'VIN -MEGA'!$K:$K,$A53)+SUMIFS('PXK-HÓA ĐƠN'!$R:$R,'PXK-HÓA ĐƠN'!$D:$D,O$1,'PXK-HÓA ĐƠN'!$K:$K,$A53)</f>
        <v>0</v>
      </c>
      <c r="P53" s="41">
        <f>SUMIFS('VIN -MEGA'!$R:$R,'VIN -MEGA'!$D:$D,P$1,'VIN -MEGA'!$K:$K,$A53)+SUMIFS('PXK-HÓA ĐƠN'!$R:$R,'PXK-HÓA ĐƠN'!$D:$D,P$1,'PXK-HÓA ĐƠN'!$K:$K,$A53)</f>
        <v>0</v>
      </c>
      <c r="Q53" s="41">
        <f>SUMIFS('VIN -MEGA'!$R:$R,'VIN -MEGA'!$D:$D,Q$1,'VIN -MEGA'!$K:$K,$A53)+SUMIFS('PXK-HÓA ĐƠN'!$R:$R,'PXK-HÓA ĐƠN'!$D:$D,Q$1,'PXK-HÓA ĐƠN'!$K:$K,$A53)</f>
        <v>0</v>
      </c>
      <c r="R53" s="41">
        <f>SUMIFS('VIN -MEGA'!$R:$R,'VIN -MEGA'!$D:$D,R$1,'VIN -MEGA'!$K:$K,$A53)+SUMIFS('PXK-HÓA ĐƠN'!$R:$R,'PXK-HÓA ĐƠN'!$D:$D,R$1,'PXK-HÓA ĐƠN'!$K:$K,$A53)</f>
        <v>0</v>
      </c>
      <c r="S53" s="41">
        <f>SUMIFS('VIN -MEGA'!$R:$R,'VIN -MEGA'!$D:$D,S$1,'VIN -MEGA'!$K:$K,$A53)+SUMIFS('PXK-HÓA ĐƠN'!$R:$R,'PXK-HÓA ĐƠN'!$D:$D,S$1,'PXK-HÓA ĐƠN'!$K:$K,$A53)</f>
        <v>0</v>
      </c>
      <c r="T53" s="41">
        <f>SUMIFS('VIN -MEGA'!$R:$R,'VIN -MEGA'!$D:$D,T$1,'VIN -MEGA'!$K:$K,$A53)+SUMIFS('PXK-HÓA ĐƠN'!$R:$R,'PXK-HÓA ĐƠN'!$D:$D,T$1,'PXK-HÓA ĐƠN'!$K:$K,$A53)</f>
        <v>0</v>
      </c>
      <c r="U53" s="41">
        <f>SUMIFS('VIN -MEGA'!$R:$R,'VIN -MEGA'!$D:$D,U$1,'VIN -MEGA'!$K:$K,$A53)+SUMIFS('PXK-HÓA ĐƠN'!$R:$R,'PXK-HÓA ĐƠN'!$D:$D,U$1,'PXK-HÓA ĐƠN'!$K:$K,$A53)</f>
        <v>0</v>
      </c>
      <c r="V53" s="41">
        <f>SUMIFS('VIN -MEGA'!$R:$R,'VIN -MEGA'!$D:$D,V$1,'VIN -MEGA'!$K:$K,$A53)+SUMIFS('PXK-HÓA ĐƠN'!$R:$R,'PXK-HÓA ĐƠN'!$D:$D,V$1,'PXK-HÓA ĐƠN'!$K:$K,$A53)</f>
        <v>0</v>
      </c>
      <c r="W53" s="41">
        <f>SUMIFS('VIN -MEGA'!$R:$R,'VIN -MEGA'!$D:$D,W$1,'VIN -MEGA'!$K:$K,$A53)+SUMIFS('PXK-HÓA ĐƠN'!$R:$R,'PXK-HÓA ĐƠN'!$D:$D,W$1,'PXK-HÓA ĐƠN'!$K:$K,$A53)</f>
        <v>0</v>
      </c>
      <c r="X53" s="41">
        <f>SUMIFS('VIN -MEGA'!$R:$R,'VIN -MEGA'!$D:$D,X$1,'VIN -MEGA'!$K:$K,$A53)+SUMIFS('PXK-HÓA ĐƠN'!$R:$R,'PXK-HÓA ĐƠN'!$D:$D,X$1,'PXK-HÓA ĐƠN'!$K:$K,$A53)</f>
        <v>0</v>
      </c>
      <c r="Y53" s="41">
        <f>SUMIFS('VIN -MEGA'!$R:$R,'VIN -MEGA'!$D:$D,Y$1,'VIN -MEGA'!$K:$K,$A53)+SUMIFS('PXK-HÓA ĐƠN'!$R:$R,'PXK-HÓA ĐƠN'!$D:$D,Y$1,'PXK-HÓA ĐƠN'!$K:$K,$A53)</f>
        <v>0</v>
      </c>
      <c r="Z53" s="41">
        <f>SUMIFS('VIN -MEGA'!$R:$R,'VIN -MEGA'!$D:$D,Z$1,'VIN -MEGA'!$K:$K,$A53)+SUMIFS('PXK-HÓA ĐƠN'!$R:$R,'PXK-HÓA ĐƠN'!$D:$D,Z$1,'PXK-HÓA ĐƠN'!$K:$K,$A53)</f>
        <v>0</v>
      </c>
      <c r="AA53" s="41">
        <f>SUMIFS('VIN -MEGA'!$R:$R,'VIN -MEGA'!$D:$D,AA$1,'VIN -MEGA'!$K:$K,$A53)+SUMIFS('PXK-HÓA ĐƠN'!$R:$R,'PXK-HÓA ĐƠN'!$D:$D,AA$1,'PXK-HÓA ĐƠN'!$K:$K,$A53)</f>
        <v>0</v>
      </c>
      <c r="AB53" s="41">
        <f>SUMIFS('VIN -MEGA'!$R:$R,'VIN -MEGA'!$D:$D,AB$1,'VIN -MEGA'!$K:$K,$A53)+SUMIFS('PXK-HÓA ĐƠN'!$R:$R,'PXK-HÓA ĐƠN'!$D:$D,AB$1,'PXK-HÓA ĐƠN'!$K:$K,$A53)</f>
        <v>0</v>
      </c>
      <c r="AC53" s="41">
        <f>SUMIFS('VIN -MEGA'!$R:$R,'VIN -MEGA'!$D:$D,AC$1,'VIN -MEGA'!$K:$K,$A53)+SUMIFS('PXK-HÓA ĐƠN'!$R:$R,'PXK-HÓA ĐƠN'!$D:$D,AC$1,'PXK-HÓA ĐƠN'!$K:$K,$A53)</f>
        <v>0</v>
      </c>
      <c r="AD53" s="41">
        <f>SUMIFS('VIN -MEGA'!$R:$R,'VIN -MEGA'!$D:$D,AD$1,'VIN -MEGA'!$K:$K,$A53)+SUMIFS('PXK-HÓA ĐƠN'!$R:$R,'PXK-HÓA ĐƠN'!$D:$D,AD$1,'PXK-HÓA ĐƠN'!$K:$K,$A53)</f>
        <v>0</v>
      </c>
      <c r="AE53" s="41">
        <f>SUMIFS('VIN -MEGA'!$R:$R,'VIN -MEGA'!$D:$D,AE$1,'VIN -MEGA'!$K:$K,$A53)+SUMIFS('PXK-HÓA ĐƠN'!$R:$R,'PXK-HÓA ĐƠN'!$D:$D,AE$1,'PXK-HÓA ĐƠN'!$K:$K,$A53)</f>
        <v>0</v>
      </c>
      <c r="AF53" s="41">
        <f>SUMIFS('VIN -MEGA'!$R:$R,'VIN -MEGA'!$D:$D,AF$1,'VIN -MEGA'!$K:$K,$A53)+SUMIFS('PXK-HÓA ĐƠN'!$R:$R,'PXK-HÓA ĐƠN'!$D:$D,AF$1,'PXK-HÓA ĐƠN'!$K:$K,$A53)</f>
        <v>0</v>
      </c>
      <c r="AG53" s="41">
        <f>SUMIFS('VIN -MEGA'!$R:$R,'VIN -MEGA'!$D:$D,AG$1,'VIN -MEGA'!$K:$K,$A53)+SUMIFS('PXK-HÓA ĐƠN'!$R:$R,'PXK-HÓA ĐƠN'!$D:$D,AG$1,'PXK-HÓA ĐƠN'!$K:$K,$A53)</f>
        <v>0</v>
      </c>
      <c r="AH53" s="41">
        <f>SUMIFS('VIN -MEGA'!$R:$R,'VIN -MEGA'!$D:$D,AH$1,'VIN -MEGA'!$K:$K,$A53)+SUMIFS('PXK-HÓA ĐƠN'!$R:$R,'PXK-HÓA ĐƠN'!$D:$D,AH$1,'PXK-HÓA ĐƠN'!$K:$K,$A53)</f>
        <v>0</v>
      </c>
      <c r="AI53" s="41">
        <f>SUMIFS('VIN -MEGA'!$R:$R,'VIN -MEGA'!$D:$D,AI$1,'VIN -MEGA'!$K:$K,$A53)+SUMIFS('PXK-HÓA ĐƠN'!$R:$R,'PXK-HÓA ĐƠN'!$D:$D,AI$1,'PXK-HÓA ĐƠN'!$K:$K,$A53)</f>
        <v>0</v>
      </c>
      <c r="AJ53" s="41">
        <f>SUMIFS('VIN -MEGA'!$R:$R,'VIN -MEGA'!$D:$D,AJ$1,'VIN -MEGA'!$K:$K,$A53)+SUMIFS('PXK-HÓA ĐƠN'!$R:$R,'PXK-HÓA ĐƠN'!$D:$D,AJ$1,'PXK-HÓA ĐƠN'!$K:$K,$A53)</f>
        <v>0</v>
      </c>
      <c r="AK53" s="41">
        <f>SUMIFS('VIN -MEGA'!$R:$R,'VIN -MEGA'!$D:$D,AK$1,'VIN -MEGA'!$K:$K,$A53)+SUMIFS('PXK-HÓA ĐƠN'!$R:$R,'PXK-HÓA ĐƠN'!$D:$D,AK$1,'PXK-HÓA ĐƠN'!$K:$K,$A53)</f>
        <v>0</v>
      </c>
    </row>
    <row r="54" spans="1:37" ht="18.75" hidden="1" customHeight="1" x14ac:dyDescent="0.25">
      <c r="A54" s="23" t="s">
        <v>7264</v>
      </c>
      <c r="B54" s="22" t="s">
        <v>7654</v>
      </c>
      <c r="C54" s="24" t="s">
        <v>29</v>
      </c>
      <c r="D54" t="str">
        <f t="shared" si="1"/>
        <v>Không kinh doanh</v>
      </c>
      <c r="E54" s="43">
        <f t="shared" si="2"/>
        <v>0</v>
      </c>
      <c r="F54" s="43"/>
      <c r="G54" s="41"/>
      <c r="H54" s="41"/>
      <c r="I54" s="41">
        <f>SUMIFS('VIN -MEGA'!$R:$R,'VIN -MEGA'!$D:$D,I$1,'VIN -MEGA'!$K:$K,$A54)+SUMIFS('PXK-HÓA ĐƠN'!$R:$R,'PXK-HÓA ĐƠN'!$D:$D,I$1,'PXK-HÓA ĐƠN'!$K:$K,$A54)</f>
        <v>0</v>
      </c>
      <c r="J54" s="41">
        <f>SUMIFS('VIN -MEGA'!$R:$R,'VIN -MEGA'!$D:$D,J$1,'VIN -MEGA'!$K:$K,$A54)+SUMIFS('PXK-HÓA ĐƠN'!$R:$R,'PXK-HÓA ĐƠN'!$D:$D,J$1,'PXK-HÓA ĐƠN'!$K:$K,$A54)</f>
        <v>0</v>
      </c>
      <c r="K54" s="41">
        <f>SUMIFS('VIN -MEGA'!$R:$R,'VIN -MEGA'!$D:$D,K$1,'VIN -MEGA'!$K:$K,$A54)+SUMIFS('PXK-HÓA ĐƠN'!$R:$R,'PXK-HÓA ĐƠN'!$D:$D,K$1,'PXK-HÓA ĐƠN'!$K:$K,$A54)</f>
        <v>0</v>
      </c>
      <c r="L54" s="41">
        <f>SUMIFS('VIN -MEGA'!$R:$R,'VIN -MEGA'!$D:$D,L$1,'VIN -MEGA'!$K:$K,$A54)+SUMIFS('PXK-HÓA ĐƠN'!$R:$R,'PXK-HÓA ĐƠN'!$D:$D,L$1,'PXK-HÓA ĐƠN'!$K:$K,$A54)</f>
        <v>0</v>
      </c>
      <c r="M54" s="41">
        <f>SUMIFS('VIN -MEGA'!$R:$R,'VIN -MEGA'!$D:$D,M$1,'VIN -MEGA'!$K:$K,$A54)+SUMIFS('PXK-HÓA ĐƠN'!$R:$R,'PXK-HÓA ĐƠN'!$D:$D,M$1,'PXK-HÓA ĐƠN'!$K:$K,$A54)</f>
        <v>0</v>
      </c>
      <c r="N54" s="41">
        <f>SUMIFS('VIN -MEGA'!$R:$R,'VIN -MEGA'!$D:$D,N$1,'VIN -MEGA'!$K:$K,$A54)+SUMIFS('PXK-HÓA ĐƠN'!$R:$R,'PXK-HÓA ĐƠN'!$D:$D,N$1,'PXK-HÓA ĐƠN'!$K:$K,$A54)</f>
        <v>0</v>
      </c>
      <c r="O54" s="41">
        <f>SUMIFS('VIN -MEGA'!$R:$R,'VIN -MEGA'!$D:$D,O$1,'VIN -MEGA'!$K:$K,$A54)+SUMIFS('PXK-HÓA ĐƠN'!$R:$R,'PXK-HÓA ĐƠN'!$D:$D,O$1,'PXK-HÓA ĐƠN'!$K:$K,$A54)</f>
        <v>0</v>
      </c>
      <c r="P54" s="41">
        <f>SUMIFS('VIN -MEGA'!$R:$R,'VIN -MEGA'!$D:$D,P$1,'VIN -MEGA'!$K:$K,$A54)+SUMIFS('PXK-HÓA ĐƠN'!$R:$R,'PXK-HÓA ĐƠN'!$D:$D,P$1,'PXK-HÓA ĐƠN'!$K:$K,$A54)</f>
        <v>0</v>
      </c>
      <c r="Q54" s="41">
        <f>SUMIFS('VIN -MEGA'!$R:$R,'VIN -MEGA'!$D:$D,Q$1,'VIN -MEGA'!$K:$K,$A54)+SUMIFS('PXK-HÓA ĐƠN'!$R:$R,'PXK-HÓA ĐƠN'!$D:$D,Q$1,'PXK-HÓA ĐƠN'!$K:$K,$A54)</f>
        <v>0</v>
      </c>
      <c r="R54" s="41">
        <f>SUMIFS('VIN -MEGA'!$R:$R,'VIN -MEGA'!$D:$D,R$1,'VIN -MEGA'!$K:$K,$A54)+SUMIFS('PXK-HÓA ĐƠN'!$R:$R,'PXK-HÓA ĐƠN'!$D:$D,R$1,'PXK-HÓA ĐƠN'!$K:$K,$A54)</f>
        <v>0</v>
      </c>
      <c r="S54" s="41">
        <f>SUMIFS('VIN -MEGA'!$R:$R,'VIN -MEGA'!$D:$D,S$1,'VIN -MEGA'!$K:$K,$A54)+SUMIFS('PXK-HÓA ĐƠN'!$R:$R,'PXK-HÓA ĐƠN'!$D:$D,S$1,'PXK-HÓA ĐƠN'!$K:$K,$A54)</f>
        <v>0</v>
      </c>
      <c r="T54" s="41">
        <f>SUMIFS('VIN -MEGA'!$R:$R,'VIN -MEGA'!$D:$D,T$1,'VIN -MEGA'!$K:$K,$A54)+SUMIFS('PXK-HÓA ĐƠN'!$R:$R,'PXK-HÓA ĐƠN'!$D:$D,T$1,'PXK-HÓA ĐƠN'!$K:$K,$A54)</f>
        <v>0</v>
      </c>
      <c r="U54" s="41">
        <f>SUMIFS('VIN -MEGA'!$R:$R,'VIN -MEGA'!$D:$D,U$1,'VIN -MEGA'!$K:$K,$A54)+SUMIFS('PXK-HÓA ĐƠN'!$R:$R,'PXK-HÓA ĐƠN'!$D:$D,U$1,'PXK-HÓA ĐƠN'!$K:$K,$A54)</f>
        <v>0</v>
      </c>
      <c r="V54" s="41">
        <f>SUMIFS('VIN -MEGA'!$R:$R,'VIN -MEGA'!$D:$D,V$1,'VIN -MEGA'!$K:$K,$A54)+SUMIFS('PXK-HÓA ĐƠN'!$R:$R,'PXK-HÓA ĐƠN'!$D:$D,V$1,'PXK-HÓA ĐƠN'!$K:$K,$A54)</f>
        <v>0</v>
      </c>
      <c r="W54" s="41">
        <f>SUMIFS('VIN -MEGA'!$R:$R,'VIN -MEGA'!$D:$D,W$1,'VIN -MEGA'!$K:$K,$A54)+SUMIFS('PXK-HÓA ĐƠN'!$R:$R,'PXK-HÓA ĐƠN'!$D:$D,W$1,'PXK-HÓA ĐƠN'!$K:$K,$A54)</f>
        <v>0</v>
      </c>
      <c r="X54" s="41">
        <f>SUMIFS('VIN -MEGA'!$R:$R,'VIN -MEGA'!$D:$D,X$1,'VIN -MEGA'!$K:$K,$A54)+SUMIFS('PXK-HÓA ĐƠN'!$R:$R,'PXK-HÓA ĐƠN'!$D:$D,X$1,'PXK-HÓA ĐƠN'!$K:$K,$A54)</f>
        <v>0</v>
      </c>
      <c r="Y54" s="41">
        <f>SUMIFS('VIN -MEGA'!$R:$R,'VIN -MEGA'!$D:$D,Y$1,'VIN -MEGA'!$K:$K,$A54)+SUMIFS('PXK-HÓA ĐƠN'!$R:$R,'PXK-HÓA ĐƠN'!$D:$D,Y$1,'PXK-HÓA ĐƠN'!$K:$K,$A54)</f>
        <v>0</v>
      </c>
      <c r="Z54" s="41">
        <f>SUMIFS('VIN -MEGA'!$R:$R,'VIN -MEGA'!$D:$D,Z$1,'VIN -MEGA'!$K:$K,$A54)+SUMIFS('PXK-HÓA ĐƠN'!$R:$R,'PXK-HÓA ĐƠN'!$D:$D,Z$1,'PXK-HÓA ĐƠN'!$K:$K,$A54)</f>
        <v>0</v>
      </c>
      <c r="AA54" s="41">
        <f>SUMIFS('VIN -MEGA'!$R:$R,'VIN -MEGA'!$D:$D,AA$1,'VIN -MEGA'!$K:$K,$A54)+SUMIFS('PXK-HÓA ĐƠN'!$R:$R,'PXK-HÓA ĐƠN'!$D:$D,AA$1,'PXK-HÓA ĐƠN'!$K:$K,$A54)</f>
        <v>0</v>
      </c>
      <c r="AB54" s="41">
        <f>SUMIFS('VIN -MEGA'!$R:$R,'VIN -MEGA'!$D:$D,AB$1,'VIN -MEGA'!$K:$K,$A54)+SUMIFS('PXK-HÓA ĐƠN'!$R:$R,'PXK-HÓA ĐƠN'!$D:$D,AB$1,'PXK-HÓA ĐƠN'!$K:$K,$A54)</f>
        <v>0</v>
      </c>
      <c r="AC54" s="41">
        <f>SUMIFS('VIN -MEGA'!$R:$R,'VIN -MEGA'!$D:$D,AC$1,'VIN -MEGA'!$K:$K,$A54)+SUMIFS('PXK-HÓA ĐƠN'!$R:$R,'PXK-HÓA ĐƠN'!$D:$D,AC$1,'PXK-HÓA ĐƠN'!$K:$K,$A54)</f>
        <v>0</v>
      </c>
      <c r="AD54" s="41">
        <f>SUMIFS('VIN -MEGA'!$R:$R,'VIN -MEGA'!$D:$D,AD$1,'VIN -MEGA'!$K:$K,$A54)+SUMIFS('PXK-HÓA ĐƠN'!$R:$R,'PXK-HÓA ĐƠN'!$D:$D,AD$1,'PXK-HÓA ĐƠN'!$K:$K,$A54)</f>
        <v>0</v>
      </c>
      <c r="AE54" s="41">
        <f>SUMIFS('VIN -MEGA'!$R:$R,'VIN -MEGA'!$D:$D,AE$1,'VIN -MEGA'!$K:$K,$A54)+SUMIFS('PXK-HÓA ĐƠN'!$R:$R,'PXK-HÓA ĐƠN'!$D:$D,AE$1,'PXK-HÓA ĐƠN'!$K:$K,$A54)</f>
        <v>0</v>
      </c>
      <c r="AF54" s="41">
        <f>SUMIFS('VIN -MEGA'!$R:$R,'VIN -MEGA'!$D:$D,AF$1,'VIN -MEGA'!$K:$K,$A54)+SUMIFS('PXK-HÓA ĐƠN'!$R:$R,'PXK-HÓA ĐƠN'!$D:$D,AF$1,'PXK-HÓA ĐƠN'!$K:$K,$A54)</f>
        <v>0</v>
      </c>
      <c r="AG54" s="41">
        <f>SUMIFS('VIN -MEGA'!$R:$R,'VIN -MEGA'!$D:$D,AG$1,'VIN -MEGA'!$K:$K,$A54)+SUMIFS('PXK-HÓA ĐƠN'!$R:$R,'PXK-HÓA ĐƠN'!$D:$D,AG$1,'PXK-HÓA ĐƠN'!$K:$K,$A54)</f>
        <v>0</v>
      </c>
      <c r="AH54" s="41">
        <f>SUMIFS('VIN -MEGA'!$R:$R,'VIN -MEGA'!$D:$D,AH$1,'VIN -MEGA'!$K:$K,$A54)+SUMIFS('PXK-HÓA ĐƠN'!$R:$R,'PXK-HÓA ĐƠN'!$D:$D,AH$1,'PXK-HÓA ĐƠN'!$K:$K,$A54)</f>
        <v>0</v>
      </c>
      <c r="AI54" s="41">
        <f>SUMIFS('VIN -MEGA'!$R:$R,'VIN -MEGA'!$D:$D,AI$1,'VIN -MEGA'!$K:$K,$A54)+SUMIFS('PXK-HÓA ĐƠN'!$R:$R,'PXK-HÓA ĐƠN'!$D:$D,AI$1,'PXK-HÓA ĐƠN'!$K:$K,$A54)</f>
        <v>0</v>
      </c>
      <c r="AJ54" s="41">
        <f>SUMIFS('VIN -MEGA'!$R:$R,'VIN -MEGA'!$D:$D,AJ$1,'VIN -MEGA'!$K:$K,$A54)+SUMIFS('PXK-HÓA ĐƠN'!$R:$R,'PXK-HÓA ĐƠN'!$D:$D,AJ$1,'PXK-HÓA ĐƠN'!$K:$K,$A54)</f>
        <v>0</v>
      </c>
      <c r="AK54" s="41">
        <f>SUMIFS('VIN -MEGA'!$R:$R,'VIN -MEGA'!$D:$D,AK$1,'VIN -MEGA'!$K:$K,$A54)+SUMIFS('PXK-HÓA ĐƠN'!$R:$R,'PXK-HÓA ĐƠN'!$D:$D,AK$1,'PXK-HÓA ĐƠN'!$K:$K,$A54)</f>
        <v>0</v>
      </c>
    </row>
    <row r="55" spans="1:37" ht="18.75" customHeight="1" x14ac:dyDescent="0.25">
      <c r="A55" s="23" t="s">
        <v>32</v>
      </c>
      <c r="B55" s="22" t="s">
        <v>33</v>
      </c>
      <c r="C55" s="24" t="s">
        <v>29</v>
      </c>
      <c r="D55" t="str">
        <f t="shared" si="1"/>
        <v>Đang kinh doanh</v>
      </c>
      <c r="E55" s="43">
        <f t="shared" si="2"/>
        <v>2511</v>
      </c>
      <c r="F55" s="43"/>
      <c r="G55" s="41">
        <v>308</v>
      </c>
      <c r="H55" s="41">
        <v>355</v>
      </c>
      <c r="I55" s="41">
        <f>SUMIFS('VIN -MEGA'!$R:$R,'VIN -MEGA'!$D:$D,I$1,'VIN -MEGA'!$K:$K,$A55)+SUMIFS('PXK-HÓA ĐƠN'!$R:$R,'PXK-HÓA ĐƠN'!$D:$D,I$1,'PXK-HÓA ĐƠN'!$K:$K,$A55)</f>
        <v>280</v>
      </c>
      <c r="J55" s="41">
        <f>SUMIFS('VIN -MEGA'!$R:$R,'VIN -MEGA'!$D:$D,J$1,'VIN -MEGA'!$K:$K,$A55)+SUMIFS('PXK-HÓA ĐƠN'!$R:$R,'PXK-HÓA ĐƠN'!$D:$D,J$1,'PXK-HÓA ĐƠN'!$K:$K,$A55)</f>
        <v>455</v>
      </c>
      <c r="K55" s="41">
        <f>SUMIFS('VIN -MEGA'!$R:$R,'VIN -MEGA'!$D:$D,K$1,'VIN -MEGA'!$K:$K,$A55)+SUMIFS('PXK-HÓA ĐƠN'!$R:$R,'PXK-HÓA ĐƠN'!$D:$D,K$1,'PXK-HÓA ĐƠN'!$K:$K,$A55)</f>
        <v>0</v>
      </c>
      <c r="L55" s="41">
        <f>SUMIFS('VIN -MEGA'!$R:$R,'VIN -MEGA'!$D:$D,L$1,'VIN -MEGA'!$K:$K,$A55)+SUMIFS('PXK-HÓA ĐƠN'!$R:$R,'PXK-HÓA ĐƠN'!$D:$D,L$1,'PXK-HÓA ĐƠN'!$K:$K,$A55)</f>
        <v>346</v>
      </c>
      <c r="M55" s="41">
        <f>SUMIFS('VIN -MEGA'!$R:$R,'VIN -MEGA'!$D:$D,M$1,'VIN -MEGA'!$K:$K,$A55)+SUMIFS('PXK-HÓA ĐƠN'!$R:$R,'PXK-HÓA ĐƠN'!$D:$D,M$1,'PXK-HÓA ĐƠN'!$K:$K,$A55)</f>
        <v>688</v>
      </c>
      <c r="N55" s="41">
        <f>SUMIFS('VIN -MEGA'!$R:$R,'VIN -MEGA'!$D:$D,N$1,'VIN -MEGA'!$K:$K,$A55)+SUMIFS('PXK-HÓA ĐƠN'!$R:$R,'PXK-HÓA ĐƠN'!$D:$D,N$1,'PXK-HÓA ĐƠN'!$K:$K,$A55)</f>
        <v>79</v>
      </c>
      <c r="O55" s="41">
        <f>SUMIFS('VIN -MEGA'!$R:$R,'VIN -MEGA'!$D:$D,O$1,'VIN -MEGA'!$K:$K,$A55)+SUMIFS('PXK-HÓA ĐƠN'!$R:$R,'PXK-HÓA ĐƠN'!$D:$D,O$1,'PXK-HÓA ĐƠN'!$K:$K,$A55)</f>
        <v>0</v>
      </c>
      <c r="P55" s="41">
        <f>SUMIFS('VIN -MEGA'!$R:$R,'VIN -MEGA'!$D:$D,P$1,'VIN -MEGA'!$K:$K,$A55)+SUMIFS('PXK-HÓA ĐƠN'!$R:$R,'PXK-HÓA ĐƠN'!$D:$D,P$1,'PXK-HÓA ĐƠN'!$K:$K,$A55)</f>
        <v>0</v>
      </c>
      <c r="Q55" s="41">
        <f>SUMIFS('VIN -MEGA'!$R:$R,'VIN -MEGA'!$D:$D,Q$1,'VIN -MEGA'!$K:$K,$A55)+SUMIFS('PXK-HÓA ĐƠN'!$R:$R,'PXK-HÓA ĐƠN'!$D:$D,Q$1,'PXK-HÓA ĐƠN'!$K:$K,$A55)</f>
        <v>0</v>
      </c>
      <c r="R55" s="41">
        <f>SUMIFS('VIN -MEGA'!$R:$R,'VIN -MEGA'!$D:$D,R$1,'VIN -MEGA'!$K:$K,$A55)+SUMIFS('PXK-HÓA ĐƠN'!$R:$R,'PXK-HÓA ĐƠN'!$D:$D,R$1,'PXK-HÓA ĐƠN'!$K:$K,$A55)</f>
        <v>0</v>
      </c>
      <c r="S55" s="41">
        <f>SUMIFS('VIN -MEGA'!$R:$R,'VIN -MEGA'!$D:$D,S$1,'VIN -MEGA'!$K:$K,$A55)+SUMIFS('PXK-HÓA ĐƠN'!$R:$R,'PXK-HÓA ĐƠN'!$D:$D,S$1,'PXK-HÓA ĐƠN'!$K:$K,$A55)</f>
        <v>0</v>
      </c>
      <c r="T55" s="41">
        <f>SUMIFS('VIN -MEGA'!$R:$R,'VIN -MEGA'!$D:$D,T$1,'VIN -MEGA'!$K:$K,$A55)+SUMIFS('PXK-HÓA ĐƠN'!$R:$R,'PXK-HÓA ĐƠN'!$D:$D,T$1,'PXK-HÓA ĐƠN'!$K:$K,$A55)</f>
        <v>0</v>
      </c>
      <c r="U55" s="41">
        <f>SUMIFS('VIN -MEGA'!$R:$R,'VIN -MEGA'!$D:$D,U$1,'VIN -MEGA'!$K:$K,$A55)+SUMIFS('PXK-HÓA ĐƠN'!$R:$R,'PXK-HÓA ĐƠN'!$D:$D,U$1,'PXK-HÓA ĐƠN'!$K:$K,$A55)</f>
        <v>0</v>
      </c>
      <c r="V55" s="41">
        <f>SUMIFS('VIN -MEGA'!$R:$R,'VIN -MEGA'!$D:$D,V$1,'VIN -MEGA'!$K:$K,$A55)+SUMIFS('PXK-HÓA ĐƠN'!$R:$R,'PXK-HÓA ĐƠN'!$D:$D,V$1,'PXK-HÓA ĐƠN'!$K:$K,$A55)</f>
        <v>0</v>
      </c>
      <c r="W55" s="41">
        <f>SUMIFS('VIN -MEGA'!$R:$R,'VIN -MEGA'!$D:$D,W$1,'VIN -MEGA'!$K:$K,$A55)+SUMIFS('PXK-HÓA ĐƠN'!$R:$R,'PXK-HÓA ĐƠN'!$D:$D,W$1,'PXK-HÓA ĐƠN'!$K:$K,$A55)</f>
        <v>0</v>
      </c>
      <c r="X55" s="41">
        <f>SUMIFS('VIN -MEGA'!$R:$R,'VIN -MEGA'!$D:$D,X$1,'VIN -MEGA'!$K:$K,$A55)+SUMIFS('PXK-HÓA ĐƠN'!$R:$R,'PXK-HÓA ĐƠN'!$D:$D,X$1,'PXK-HÓA ĐƠN'!$K:$K,$A55)</f>
        <v>0</v>
      </c>
      <c r="Y55" s="41">
        <f>SUMIFS('VIN -MEGA'!$R:$R,'VIN -MEGA'!$D:$D,Y$1,'VIN -MEGA'!$K:$K,$A55)+SUMIFS('PXK-HÓA ĐƠN'!$R:$R,'PXK-HÓA ĐƠN'!$D:$D,Y$1,'PXK-HÓA ĐƠN'!$K:$K,$A55)</f>
        <v>0</v>
      </c>
      <c r="Z55" s="41">
        <f>SUMIFS('VIN -MEGA'!$R:$R,'VIN -MEGA'!$D:$D,Z$1,'VIN -MEGA'!$K:$K,$A55)+SUMIFS('PXK-HÓA ĐƠN'!$R:$R,'PXK-HÓA ĐƠN'!$D:$D,Z$1,'PXK-HÓA ĐƠN'!$K:$K,$A55)</f>
        <v>0</v>
      </c>
      <c r="AA55" s="41">
        <f>SUMIFS('VIN -MEGA'!$R:$R,'VIN -MEGA'!$D:$D,AA$1,'VIN -MEGA'!$K:$K,$A55)+SUMIFS('PXK-HÓA ĐƠN'!$R:$R,'PXK-HÓA ĐƠN'!$D:$D,AA$1,'PXK-HÓA ĐƠN'!$K:$K,$A55)</f>
        <v>0</v>
      </c>
      <c r="AB55" s="41">
        <f>SUMIFS('VIN -MEGA'!$R:$R,'VIN -MEGA'!$D:$D,AB$1,'VIN -MEGA'!$K:$K,$A55)+SUMIFS('PXK-HÓA ĐƠN'!$R:$R,'PXK-HÓA ĐƠN'!$D:$D,AB$1,'PXK-HÓA ĐƠN'!$K:$K,$A55)</f>
        <v>0</v>
      </c>
      <c r="AC55" s="41">
        <f>SUMIFS('VIN -MEGA'!$R:$R,'VIN -MEGA'!$D:$D,AC$1,'VIN -MEGA'!$K:$K,$A55)+SUMIFS('PXK-HÓA ĐƠN'!$R:$R,'PXK-HÓA ĐƠN'!$D:$D,AC$1,'PXK-HÓA ĐƠN'!$K:$K,$A55)</f>
        <v>0</v>
      </c>
      <c r="AD55" s="41">
        <f>SUMIFS('VIN -MEGA'!$R:$R,'VIN -MEGA'!$D:$D,AD$1,'VIN -MEGA'!$K:$K,$A55)+SUMIFS('PXK-HÓA ĐƠN'!$R:$R,'PXK-HÓA ĐƠN'!$D:$D,AD$1,'PXK-HÓA ĐƠN'!$K:$K,$A55)</f>
        <v>0</v>
      </c>
      <c r="AE55" s="41">
        <f>SUMIFS('VIN -MEGA'!$R:$R,'VIN -MEGA'!$D:$D,AE$1,'VIN -MEGA'!$K:$K,$A55)+SUMIFS('PXK-HÓA ĐƠN'!$R:$R,'PXK-HÓA ĐƠN'!$D:$D,AE$1,'PXK-HÓA ĐƠN'!$K:$K,$A55)</f>
        <v>0</v>
      </c>
      <c r="AF55" s="41">
        <f>SUMIFS('VIN -MEGA'!$R:$R,'VIN -MEGA'!$D:$D,AF$1,'VIN -MEGA'!$K:$K,$A55)+SUMIFS('PXK-HÓA ĐƠN'!$R:$R,'PXK-HÓA ĐƠN'!$D:$D,AF$1,'PXK-HÓA ĐƠN'!$K:$K,$A55)</f>
        <v>0</v>
      </c>
      <c r="AG55" s="41">
        <f>SUMIFS('VIN -MEGA'!$R:$R,'VIN -MEGA'!$D:$D,AG$1,'VIN -MEGA'!$K:$K,$A55)+SUMIFS('PXK-HÓA ĐƠN'!$R:$R,'PXK-HÓA ĐƠN'!$D:$D,AG$1,'PXK-HÓA ĐƠN'!$K:$K,$A55)</f>
        <v>0</v>
      </c>
      <c r="AH55" s="41">
        <f>SUMIFS('VIN -MEGA'!$R:$R,'VIN -MEGA'!$D:$D,AH$1,'VIN -MEGA'!$K:$K,$A55)+SUMIFS('PXK-HÓA ĐƠN'!$R:$R,'PXK-HÓA ĐƠN'!$D:$D,AH$1,'PXK-HÓA ĐƠN'!$K:$K,$A55)</f>
        <v>0</v>
      </c>
      <c r="AI55" s="41">
        <f>SUMIFS('VIN -MEGA'!$R:$R,'VIN -MEGA'!$D:$D,AI$1,'VIN -MEGA'!$K:$K,$A55)+SUMIFS('PXK-HÓA ĐƠN'!$R:$R,'PXK-HÓA ĐƠN'!$D:$D,AI$1,'PXK-HÓA ĐƠN'!$K:$K,$A55)</f>
        <v>0</v>
      </c>
      <c r="AJ55" s="41">
        <f>SUMIFS('VIN -MEGA'!$R:$R,'VIN -MEGA'!$D:$D,AJ$1,'VIN -MEGA'!$K:$K,$A55)+SUMIFS('PXK-HÓA ĐƠN'!$R:$R,'PXK-HÓA ĐƠN'!$D:$D,AJ$1,'PXK-HÓA ĐƠN'!$K:$K,$A55)</f>
        <v>0</v>
      </c>
      <c r="AK55" s="41">
        <f>SUMIFS('VIN -MEGA'!$R:$R,'VIN -MEGA'!$D:$D,AK$1,'VIN -MEGA'!$K:$K,$A55)+SUMIFS('PXK-HÓA ĐƠN'!$R:$R,'PXK-HÓA ĐƠN'!$D:$D,AK$1,'PXK-HÓA ĐƠN'!$K:$K,$A55)</f>
        <v>0</v>
      </c>
    </row>
    <row r="56" spans="1:37" ht="18.75" hidden="1" customHeight="1" x14ac:dyDescent="0.25">
      <c r="A56" s="23" t="s">
        <v>7655</v>
      </c>
      <c r="B56" s="22" t="s">
        <v>7656</v>
      </c>
      <c r="C56" s="24" t="s">
        <v>29</v>
      </c>
      <c r="D56" t="str">
        <f t="shared" si="1"/>
        <v>Không kinh doanh</v>
      </c>
      <c r="E56" s="43">
        <f t="shared" si="2"/>
        <v>0</v>
      </c>
      <c r="F56" s="43"/>
      <c r="G56" s="41"/>
      <c r="H56" s="41"/>
      <c r="I56" s="41">
        <f>SUMIFS('VIN -MEGA'!$R:$R,'VIN -MEGA'!$D:$D,I$1,'VIN -MEGA'!$K:$K,$A56)+SUMIFS('PXK-HÓA ĐƠN'!$R:$R,'PXK-HÓA ĐƠN'!$D:$D,I$1,'PXK-HÓA ĐƠN'!$K:$K,$A56)</f>
        <v>0</v>
      </c>
      <c r="J56" s="41">
        <f>SUMIFS('VIN -MEGA'!$R:$R,'VIN -MEGA'!$D:$D,J$1,'VIN -MEGA'!$K:$K,$A56)+SUMIFS('PXK-HÓA ĐƠN'!$R:$R,'PXK-HÓA ĐƠN'!$D:$D,J$1,'PXK-HÓA ĐƠN'!$K:$K,$A56)</f>
        <v>0</v>
      </c>
      <c r="K56" s="41">
        <f>SUMIFS('VIN -MEGA'!$R:$R,'VIN -MEGA'!$D:$D,K$1,'VIN -MEGA'!$K:$K,$A56)+SUMIFS('PXK-HÓA ĐƠN'!$R:$R,'PXK-HÓA ĐƠN'!$D:$D,K$1,'PXK-HÓA ĐƠN'!$K:$K,$A56)</f>
        <v>0</v>
      </c>
      <c r="L56" s="41">
        <f>SUMIFS('VIN -MEGA'!$R:$R,'VIN -MEGA'!$D:$D,L$1,'VIN -MEGA'!$K:$K,$A56)+SUMIFS('PXK-HÓA ĐƠN'!$R:$R,'PXK-HÓA ĐƠN'!$D:$D,L$1,'PXK-HÓA ĐƠN'!$K:$K,$A56)</f>
        <v>0</v>
      </c>
      <c r="M56" s="41">
        <f>SUMIFS('VIN -MEGA'!$R:$R,'VIN -MEGA'!$D:$D,M$1,'VIN -MEGA'!$K:$K,$A56)+SUMIFS('PXK-HÓA ĐƠN'!$R:$R,'PXK-HÓA ĐƠN'!$D:$D,M$1,'PXK-HÓA ĐƠN'!$K:$K,$A56)</f>
        <v>0</v>
      </c>
      <c r="N56" s="41">
        <f>SUMIFS('VIN -MEGA'!$R:$R,'VIN -MEGA'!$D:$D,N$1,'VIN -MEGA'!$K:$K,$A56)+SUMIFS('PXK-HÓA ĐƠN'!$R:$R,'PXK-HÓA ĐƠN'!$D:$D,N$1,'PXK-HÓA ĐƠN'!$K:$K,$A56)</f>
        <v>0</v>
      </c>
      <c r="O56" s="41">
        <f>SUMIFS('VIN -MEGA'!$R:$R,'VIN -MEGA'!$D:$D,O$1,'VIN -MEGA'!$K:$K,$A56)+SUMIFS('PXK-HÓA ĐƠN'!$R:$R,'PXK-HÓA ĐƠN'!$D:$D,O$1,'PXK-HÓA ĐƠN'!$K:$K,$A56)</f>
        <v>0</v>
      </c>
      <c r="P56" s="41">
        <f>SUMIFS('VIN -MEGA'!$R:$R,'VIN -MEGA'!$D:$D,P$1,'VIN -MEGA'!$K:$K,$A56)+SUMIFS('PXK-HÓA ĐƠN'!$R:$R,'PXK-HÓA ĐƠN'!$D:$D,P$1,'PXK-HÓA ĐƠN'!$K:$K,$A56)</f>
        <v>0</v>
      </c>
      <c r="Q56" s="41">
        <f>SUMIFS('VIN -MEGA'!$R:$R,'VIN -MEGA'!$D:$D,Q$1,'VIN -MEGA'!$K:$K,$A56)+SUMIFS('PXK-HÓA ĐƠN'!$R:$R,'PXK-HÓA ĐƠN'!$D:$D,Q$1,'PXK-HÓA ĐƠN'!$K:$K,$A56)</f>
        <v>0</v>
      </c>
      <c r="R56" s="41">
        <f>SUMIFS('VIN -MEGA'!$R:$R,'VIN -MEGA'!$D:$D,R$1,'VIN -MEGA'!$K:$K,$A56)+SUMIFS('PXK-HÓA ĐƠN'!$R:$R,'PXK-HÓA ĐƠN'!$D:$D,R$1,'PXK-HÓA ĐƠN'!$K:$K,$A56)</f>
        <v>0</v>
      </c>
      <c r="S56" s="41">
        <f>SUMIFS('VIN -MEGA'!$R:$R,'VIN -MEGA'!$D:$D,S$1,'VIN -MEGA'!$K:$K,$A56)+SUMIFS('PXK-HÓA ĐƠN'!$R:$R,'PXK-HÓA ĐƠN'!$D:$D,S$1,'PXK-HÓA ĐƠN'!$K:$K,$A56)</f>
        <v>0</v>
      </c>
      <c r="T56" s="41">
        <f>SUMIFS('VIN -MEGA'!$R:$R,'VIN -MEGA'!$D:$D,T$1,'VIN -MEGA'!$K:$K,$A56)+SUMIFS('PXK-HÓA ĐƠN'!$R:$R,'PXK-HÓA ĐƠN'!$D:$D,T$1,'PXK-HÓA ĐƠN'!$K:$K,$A56)</f>
        <v>0</v>
      </c>
      <c r="U56" s="41">
        <f>SUMIFS('VIN -MEGA'!$R:$R,'VIN -MEGA'!$D:$D,U$1,'VIN -MEGA'!$K:$K,$A56)+SUMIFS('PXK-HÓA ĐƠN'!$R:$R,'PXK-HÓA ĐƠN'!$D:$D,U$1,'PXK-HÓA ĐƠN'!$K:$K,$A56)</f>
        <v>0</v>
      </c>
      <c r="V56" s="41">
        <f>SUMIFS('VIN -MEGA'!$R:$R,'VIN -MEGA'!$D:$D,V$1,'VIN -MEGA'!$K:$K,$A56)+SUMIFS('PXK-HÓA ĐƠN'!$R:$R,'PXK-HÓA ĐƠN'!$D:$D,V$1,'PXK-HÓA ĐƠN'!$K:$K,$A56)</f>
        <v>0</v>
      </c>
      <c r="W56" s="41">
        <f>SUMIFS('VIN -MEGA'!$R:$R,'VIN -MEGA'!$D:$D,W$1,'VIN -MEGA'!$K:$K,$A56)+SUMIFS('PXK-HÓA ĐƠN'!$R:$R,'PXK-HÓA ĐƠN'!$D:$D,W$1,'PXK-HÓA ĐƠN'!$K:$K,$A56)</f>
        <v>0</v>
      </c>
      <c r="X56" s="41">
        <f>SUMIFS('VIN -MEGA'!$R:$R,'VIN -MEGA'!$D:$D,X$1,'VIN -MEGA'!$K:$K,$A56)+SUMIFS('PXK-HÓA ĐƠN'!$R:$R,'PXK-HÓA ĐƠN'!$D:$D,X$1,'PXK-HÓA ĐƠN'!$K:$K,$A56)</f>
        <v>0</v>
      </c>
      <c r="Y56" s="41">
        <f>SUMIFS('VIN -MEGA'!$R:$R,'VIN -MEGA'!$D:$D,Y$1,'VIN -MEGA'!$K:$K,$A56)+SUMIFS('PXK-HÓA ĐƠN'!$R:$R,'PXK-HÓA ĐƠN'!$D:$D,Y$1,'PXK-HÓA ĐƠN'!$K:$K,$A56)</f>
        <v>0</v>
      </c>
      <c r="Z56" s="41">
        <f>SUMIFS('VIN -MEGA'!$R:$R,'VIN -MEGA'!$D:$D,Z$1,'VIN -MEGA'!$K:$K,$A56)+SUMIFS('PXK-HÓA ĐƠN'!$R:$R,'PXK-HÓA ĐƠN'!$D:$D,Z$1,'PXK-HÓA ĐƠN'!$K:$K,$A56)</f>
        <v>0</v>
      </c>
      <c r="AA56" s="41">
        <f>SUMIFS('VIN -MEGA'!$R:$R,'VIN -MEGA'!$D:$D,AA$1,'VIN -MEGA'!$K:$K,$A56)+SUMIFS('PXK-HÓA ĐƠN'!$R:$R,'PXK-HÓA ĐƠN'!$D:$D,AA$1,'PXK-HÓA ĐƠN'!$K:$K,$A56)</f>
        <v>0</v>
      </c>
      <c r="AB56" s="41">
        <f>SUMIFS('VIN -MEGA'!$R:$R,'VIN -MEGA'!$D:$D,AB$1,'VIN -MEGA'!$K:$K,$A56)+SUMIFS('PXK-HÓA ĐƠN'!$R:$R,'PXK-HÓA ĐƠN'!$D:$D,AB$1,'PXK-HÓA ĐƠN'!$K:$K,$A56)</f>
        <v>0</v>
      </c>
      <c r="AC56" s="41">
        <f>SUMIFS('VIN -MEGA'!$R:$R,'VIN -MEGA'!$D:$D,AC$1,'VIN -MEGA'!$K:$K,$A56)+SUMIFS('PXK-HÓA ĐƠN'!$R:$R,'PXK-HÓA ĐƠN'!$D:$D,AC$1,'PXK-HÓA ĐƠN'!$K:$K,$A56)</f>
        <v>0</v>
      </c>
      <c r="AD56" s="41">
        <f>SUMIFS('VIN -MEGA'!$R:$R,'VIN -MEGA'!$D:$D,AD$1,'VIN -MEGA'!$K:$K,$A56)+SUMIFS('PXK-HÓA ĐƠN'!$R:$R,'PXK-HÓA ĐƠN'!$D:$D,AD$1,'PXK-HÓA ĐƠN'!$K:$K,$A56)</f>
        <v>0</v>
      </c>
      <c r="AE56" s="41">
        <f>SUMIFS('VIN -MEGA'!$R:$R,'VIN -MEGA'!$D:$D,AE$1,'VIN -MEGA'!$K:$K,$A56)+SUMIFS('PXK-HÓA ĐƠN'!$R:$R,'PXK-HÓA ĐƠN'!$D:$D,AE$1,'PXK-HÓA ĐƠN'!$K:$K,$A56)</f>
        <v>0</v>
      </c>
      <c r="AF56" s="41">
        <f>SUMIFS('VIN -MEGA'!$R:$R,'VIN -MEGA'!$D:$D,AF$1,'VIN -MEGA'!$K:$K,$A56)+SUMIFS('PXK-HÓA ĐƠN'!$R:$R,'PXK-HÓA ĐƠN'!$D:$D,AF$1,'PXK-HÓA ĐƠN'!$K:$K,$A56)</f>
        <v>0</v>
      </c>
      <c r="AG56" s="41">
        <f>SUMIFS('VIN -MEGA'!$R:$R,'VIN -MEGA'!$D:$D,AG$1,'VIN -MEGA'!$K:$K,$A56)+SUMIFS('PXK-HÓA ĐƠN'!$R:$R,'PXK-HÓA ĐƠN'!$D:$D,AG$1,'PXK-HÓA ĐƠN'!$K:$K,$A56)</f>
        <v>0</v>
      </c>
      <c r="AH56" s="41">
        <f>SUMIFS('VIN -MEGA'!$R:$R,'VIN -MEGA'!$D:$D,AH$1,'VIN -MEGA'!$K:$K,$A56)+SUMIFS('PXK-HÓA ĐƠN'!$R:$R,'PXK-HÓA ĐƠN'!$D:$D,AH$1,'PXK-HÓA ĐƠN'!$K:$K,$A56)</f>
        <v>0</v>
      </c>
      <c r="AI56" s="41">
        <f>SUMIFS('VIN -MEGA'!$R:$R,'VIN -MEGA'!$D:$D,AI$1,'VIN -MEGA'!$K:$K,$A56)+SUMIFS('PXK-HÓA ĐƠN'!$R:$R,'PXK-HÓA ĐƠN'!$D:$D,AI$1,'PXK-HÓA ĐƠN'!$K:$K,$A56)</f>
        <v>0</v>
      </c>
      <c r="AJ56" s="41">
        <f>SUMIFS('VIN -MEGA'!$R:$R,'VIN -MEGA'!$D:$D,AJ$1,'VIN -MEGA'!$K:$K,$A56)+SUMIFS('PXK-HÓA ĐƠN'!$R:$R,'PXK-HÓA ĐƠN'!$D:$D,AJ$1,'PXK-HÓA ĐƠN'!$K:$K,$A56)</f>
        <v>0</v>
      </c>
      <c r="AK56" s="41">
        <f>SUMIFS('VIN -MEGA'!$R:$R,'VIN -MEGA'!$D:$D,AK$1,'VIN -MEGA'!$K:$K,$A56)+SUMIFS('PXK-HÓA ĐƠN'!$R:$R,'PXK-HÓA ĐƠN'!$D:$D,AK$1,'PXK-HÓA ĐƠN'!$K:$K,$A56)</f>
        <v>0</v>
      </c>
    </row>
    <row r="57" spans="1:37" ht="18.75" hidden="1" customHeight="1" x14ac:dyDescent="0.25">
      <c r="A57" s="23" t="s">
        <v>7657</v>
      </c>
      <c r="B57" s="22" t="s">
        <v>7658</v>
      </c>
      <c r="C57" s="24" t="s">
        <v>29</v>
      </c>
      <c r="D57" t="str">
        <f t="shared" si="1"/>
        <v>Không kinh doanh</v>
      </c>
      <c r="E57" s="43">
        <f t="shared" si="2"/>
        <v>0</v>
      </c>
      <c r="F57" s="43"/>
      <c r="G57" s="41"/>
      <c r="H57" s="41"/>
      <c r="I57" s="41">
        <f>SUMIFS('VIN -MEGA'!$R:$R,'VIN -MEGA'!$D:$D,I$1,'VIN -MEGA'!$K:$K,$A57)+SUMIFS('PXK-HÓA ĐƠN'!$R:$R,'PXK-HÓA ĐƠN'!$D:$D,I$1,'PXK-HÓA ĐƠN'!$K:$K,$A57)</f>
        <v>0</v>
      </c>
      <c r="J57" s="41">
        <f>SUMIFS('VIN -MEGA'!$R:$R,'VIN -MEGA'!$D:$D,J$1,'VIN -MEGA'!$K:$K,$A57)+SUMIFS('PXK-HÓA ĐƠN'!$R:$R,'PXK-HÓA ĐƠN'!$D:$D,J$1,'PXK-HÓA ĐƠN'!$K:$K,$A57)</f>
        <v>0</v>
      </c>
      <c r="K57" s="41">
        <f>SUMIFS('VIN -MEGA'!$R:$R,'VIN -MEGA'!$D:$D,K$1,'VIN -MEGA'!$K:$K,$A57)+SUMIFS('PXK-HÓA ĐƠN'!$R:$R,'PXK-HÓA ĐƠN'!$D:$D,K$1,'PXK-HÓA ĐƠN'!$K:$K,$A57)</f>
        <v>0</v>
      </c>
      <c r="L57" s="41">
        <f>SUMIFS('VIN -MEGA'!$R:$R,'VIN -MEGA'!$D:$D,L$1,'VIN -MEGA'!$K:$K,$A57)+SUMIFS('PXK-HÓA ĐƠN'!$R:$R,'PXK-HÓA ĐƠN'!$D:$D,L$1,'PXK-HÓA ĐƠN'!$K:$K,$A57)</f>
        <v>0</v>
      </c>
      <c r="M57" s="41">
        <f>SUMIFS('VIN -MEGA'!$R:$R,'VIN -MEGA'!$D:$D,M$1,'VIN -MEGA'!$K:$K,$A57)+SUMIFS('PXK-HÓA ĐƠN'!$R:$R,'PXK-HÓA ĐƠN'!$D:$D,M$1,'PXK-HÓA ĐƠN'!$K:$K,$A57)</f>
        <v>0</v>
      </c>
      <c r="N57" s="41">
        <f>SUMIFS('VIN -MEGA'!$R:$R,'VIN -MEGA'!$D:$D,N$1,'VIN -MEGA'!$K:$K,$A57)+SUMIFS('PXK-HÓA ĐƠN'!$R:$R,'PXK-HÓA ĐƠN'!$D:$D,N$1,'PXK-HÓA ĐƠN'!$K:$K,$A57)</f>
        <v>0</v>
      </c>
      <c r="O57" s="41">
        <f>SUMIFS('VIN -MEGA'!$R:$R,'VIN -MEGA'!$D:$D,O$1,'VIN -MEGA'!$K:$K,$A57)+SUMIFS('PXK-HÓA ĐƠN'!$R:$R,'PXK-HÓA ĐƠN'!$D:$D,O$1,'PXK-HÓA ĐƠN'!$K:$K,$A57)</f>
        <v>0</v>
      </c>
      <c r="P57" s="41">
        <f>SUMIFS('VIN -MEGA'!$R:$R,'VIN -MEGA'!$D:$D,P$1,'VIN -MEGA'!$K:$K,$A57)+SUMIFS('PXK-HÓA ĐƠN'!$R:$R,'PXK-HÓA ĐƠN'!$D:$D,P$1,'PXK-HÓA ĐƠN'!$K:$K,$A57)</f>
        <v>0</v>
      </c>
      <c r="Q57" s="41">
        <f>SUMIFS('VIN -MEGA'!$R:$R,'VIN -MEGA'!$D:$D,Q$1,'VIN -MEGA'!$K:$K,$A57)+SUMIFS('PXK-HÓA ĐƠN'!$R:$R,'PXK-HÓA ĐƠN'!$D:$D,Q$1,'PXK-HÓA ĐƠN'!$K:$K,$A57)</f>
        <v>0</v>
      </c>
      <c r="R57" s="41">
        <f>SUMIFS('VIN -MEGA'!$R:$R,'VIN -MEGA'!$D:$D,R$1,'VIN -MEGA'!$K:$K,$A57)+SUMIFS('PXK-HÓA ĐƠN'!$R:$R,'PXK-HÓA ĐƠN'!$D:$D,R$1,'PXK-HÓA ĐƠN'!$K:$K,$A57)</f>
        <v>0</v>
      </c>
      <c r="S57" s="41">
        <f>SUMIFS('VIN -MEGA'!$R:$R,'VIN -MEGA'!$D:$D,S$1,'VIN -MEGA'!$K:$K,$A57)+SUMIFS('PXK-HÓA ĐƠN'!$R:$R,'PXK-HÓA ĐƠN'!$D:$D,S$1,'PXK-HÓA ĐƠN'!$K:$K,$A57)</f>
        <v>0</v>
      </c>
      <c r="T57" s="41">
        <f>SUMIFS('VIN -MEGA'!$R:$R,'VIN -MEGA'!$D:$D,T$1,'VIN -MEGA'!$K:$K,$A57)+SUMIFS('PXK-HÓA ĐƠN'!$R:$R,'PXK-HÓA ĐƠN'!$D:$D,T$1,'PXK-HÓA ĐƠN'!$K:$K,$A57)</f>
        <v>0</v>
      </c>
      <c r="U57" s="41">
        <f>SUMIFS('VIN -MEGA'!$R:$R,'VIN -MEGA'!$D:$D,U$1,'VIN -MEGA'!$K:$K,$A57)+SUMIFS('PXK-HÓA ĐƠN'!$R:$R,'PXK-HÓA ĐƠN'!$D:$D,U$1,'PXK-HÓA ĐƠN'!$K:$K,$A57)</f>
        <v>0</v>
      </c>
      <c r="V57" s="41">
        <f>SUMIFS('VIN -MEGA'!$R:$R,'VIN -MEGA'!$D:$D,V$1,'VIN -MEGA'!$K:$K,$A57)+SUMIFS('PXK-HÓA ĐƠN'!$R:$R,'PXK-HÓA ĐƠN'!$D:$D,V$1,'PXK-HÓA ĐƠN'!$K:$K,$A57)</f>
        <v>0</v>
      </c>
      <c r="W57" s="41">
        <f>SUMIFS('VIN -MEGA'!$R:$R,'VIN -MEGA'!$D:$D,W$1,'VIN -MEGA'!$K:$K,$A57)+SUMIFS('PXK-HÓA ĐƠN'!$R:$R,'PXK-HÓA ĐƠN'!$D:$D,W$1,'PXK-HÓA ĐƠN'!$K:$K,$A57)</f>
        <v>0</v>
      </c>
      <c r="X57" s="41">
        <f>SUMIFS('VIN -MEGA'!$R:$R,'VIN -MEGA'!$D:$D,X$1,'VIN -MEGA'!$K:$K,$A57)+SUMIFS('PXK-HÓA ĐƠN'!$R:$R,'PXK-HÓA ĐƠN'!$D:$D,X$1,'PXK-HÓA ĐƠN'!$K:$K,$A57)</f>
        <v>0</v>
      </c>
      <c r="Y57" s="41">
        <f>SUMIFS('VIN -MEGA'!$R:$R,'VIN -MEGA'!$D:$D,Y$1,'VIN -MEGA'!$K:$K,$A57)+SUMIFS('PXK-HÓA ĐƠN'!$R:$R,'PXK-HÓA ĐƠN'!$D:$D,Y$1,'PXK-HÓA ĐƠN'!$K:$K,$A57)</f>
        <v>0</v>
      </c>
      <c r="Z57" s="41">
        <f>SUMIFS('VIN -MEGA'!$R:$R,'VIN -MEGA'!$D:$D,Z$1,'VIN -MEGA'!$K:$K,$A57)+SUMIFS('PXK-HÓA ĐƠN'!$R:$R,'PXK-HÓA ĐƠN'!$D:$D,Z$1,'PXK-HÓA ĐƠN'!$K:$K,$A57)</f>
        <v>0</v>
      </c>
      <c r="AA57" s="41">
        <f>SUMIFS('VIN -MEGA'!$R:$R,'VIN -MEGA'!$D:$D,AA$1,'VIN -MEGA'!$K:$K,$A57)+SUMIFS('PXK-HÓA ĐƠN'!$R:$R,'PXK-HÓA ĐƠN'!$D:$D,AA$1,'PXK-HÓA ĐƠN'!$K:$K,$A57)</f>
        <v>0</v>
      </c>
      <c r="AB57" s="41">
        <f>SUMIFS('VIN -MEGA'!$R:$R,'VIN -MEGA'!$D:$D,AB$1,'VIN -MEGA'!$K:$K,$A57)+SUMIFS('PXK-HÓA ĐƠN'!$R:$R,'PXK-HÓA ĐƠN'!$D:$D,AB$1,'PXK-HÓA ĐƠN'!$K:$K,$A57)</f>
        <v>0</v>
      </c>
      <c r="AC57" s="41">
        <f>SUMIFS('VIN -MEGA'!$R:$R,'VIN -MEGA'!$D:$D,AC$1,'VIN -MEGA'!$K:$K,$A57)+SUMIFS('PXK-HÓA ĐƠN'!$R:$R,'PXK-HÓA ĐƠN'!$D:$D,AC$1,'PXK-HÓA ĐƠN'!$K:$K,$A57)</f>
        <v>0</v>
      </c>
      <c r="AD57" s="41">
        <f>SUMIFS('VIN -MEGA'!$R:$R,'VIN -MEGA'!$D:$D,AD$1,'VIN -MEGA'!$K:$K,$A57)+SUMIFS('PXK-HÓA ĐƠN'!$R:$R,'PXK-HÓA ĐƠN'!$D:$D,AD$1,'PXK-HÓA ĐƠN'!$K:$K,$A57)</f>
        <v>0</v>
      </c>
      <c r="AE57" s="41">
        <f>SUMIFS('VIN -MEGA'!$R:$R,'VIN -MEGA'!$D:$D,AE$1,'VIN -MEGA'!$K:$K,$A57)+SUMIFS('PXK-HÓA ĐƠN'!$R:$R,'PXK-HÓA ĐƠN'!$D:$D,AE$1,'PXK-HÓA ĐƠN'!$K:$K,$A57)</f>
        <v>0</v>
      </c>
      <c r="AF57" s="41">
        <f>SUMIFS('VIN -MEGA'!$R:$R,'VIN -MEGA'!$D:$D,AF$1,'VIN -MEGA'!$K:$K,$A57)+SUMIFS('PXK-HÓA ĐƠN'!$R:$R,'PXK-HÓA ĐƠN'!$D:$D,AF$1,'PXK-HÓA ĐƠN'!$K:$K,$A57)</f>
        <v>0</v>
      </c>
      <c r="AG57" s="41">
        <f>SUMIFS('VIN -MEGA'!$R:$R,'VIN -MEGA'!$D:$D,AG$1,'VIN -MEGA'!$K:$K,$A57)+SUMIFS('PXK-HÓA ĐƠN'!$R:$R,'PXK-HÓA ĐƠN'!$D:$D,AG$1,'PXK-HÓA ĐƠN'!$K:$K,$A57)</f>
        <v>0</v>
      </c>
      <c r="AH57" s="41">
        <f>SUMIFS('VIN -MEGA'!$R:$R,'VIN -MEGA'!$D:$D,AH$1,'VIN -MEGA'!$K:$K,$A57)+SUMIFS('PXK-HÓA ĐƠN'!$R:$R,'PXK-HÓA ĐƠN'!$D:$D,AH$1,'PXK-HÓA ĐƠN'!$K:$K,$A57)</f>
        <v>0</v>
      </c>
      <c r="AI57" s="41">
        <f>SUMIFS('VIN -MEGA'!$R:$R,'VIN -MEGA'!$D:$D,AI$1,'VIN -MEGA'!$K:$K,$A57)+SUMIFS('PXK-HÓA ĐƠN'!$R:$R,'PXK-HÓA ĐƠN'!$D:$D,AI$1,'PXK-HÓA ĐƠN'!$K:$K,$A57)</f>
        <v>0</v>
      </c>
      <c r="AJ57" s="41">
        <f>SUMIFS('VIN -MEGA'!$R:$R,'VIN -MEGA'!$D:$D,AJ$1,'VIN -MEGA'!$K:$K,$A57)+SUMIFS('PXK-HÓA ĐƠN'!$R:$R,'PXK-HÓA ĐƠN'!$D:$D,AJ$1,'PXK-HÓA ĐƠN'!$K:$K,$A57)</f>
        <v>0</v>
      </c>
      <c r="AK57" s="41">
        <f>SUMIFS('VIN -MEGA'!$R:$R,'VIN -MEGA'!$D:$D,AK$1,'VIN -MEGA'!$K:$K,$A57)+SUMIFS('PXK-HÓA ĐƠN'!$R:$R,'PXK-HÓA ĐƠN'!$D:$D,AK$1,'PXK-HÓA ĐƠN'!$K:$K,$A57)</f>
        <v>0</v>
      </c>
    </row>
    <row r="58" spans="1:37" ht="18.75" hidden="1" customHeight="1" x14ac:dyDescent="0.25">
      <c r="A58" s="23" t="s">
        <v>1741</v>
      </c>
      <c r="B58" s="22" t="s">
        <v>1742</v>
      </c>
      <c r="C58" s="24" t="s">
        <v>29</v>
      </c>
      <c r="D58" t="str">
        <f t="shared" si="1"/>
        <v>Không kinh doanh</v>
      </c>
      <c r="E58" s="43">
        <f t="shared" si="2"/>
        <v>0</v>
      </c>
      <c r="F58" s="43"/>
      <c r="G58" s="41"/>
      <c r="H58" s="41"/>
      <c r="I58" s="41">
        <f>SUMIFS('VIN -MEGA'!$R:$R,'VIN -MEGA'!$D:$D,I$1,'VIN -MEGA'!$K:$K,$A58)+SUMIFS('PXK-HÓA ĐƠN'!$R:$R,'PXK-HÓA ĐƠN'!$D:$D,I$1,'PXK-HÓA ĐƠN'!$K:$K,$A58)</f>
        <v>0</v>
      </c>
      <c r="J58" s="41">
        <f>SUMIFS('VIN -MEGA'!$R:$R,'VIN -MEGA'!$D:$D,J$1,'VIN -MEGA'!$K:$K,$A58)+SUMIFS('PXK-HÓA ĐƠN'!$R:$R,'PXK-HÓA ĐƠN'!$D:$D,J$1,'PXK-HÓA ĐƠN'!$K:$K,$A58)</f>
        <v>0</v>
      </c>
      <c r="K58" s="41">
        <f>SUMIFS('VIN -MEGA'!$R:$R,'VIN -MEGA'!$D:$D,K$1,'VIN -MEGA'!$K:$K,$A58)+SUMIFS('PXK-HÓA ĐƠN'!$R:$R,'PXK-HÓA ĐƠN'!$D:$D,K$1,'PXK-HÓA ĐƠN'!$K:$K,$A58)</f>
        <v>0</v>
      </c>
      <c r="L58" s="41">
        <f>SUMIFS('VIN -MEGA'!$R:$R,'VIN -MEGA'!$D:$D,L$1,'VIN -MEGA'!$K:$K,$A58)+SUMIFS('PXK-HÓA ĐƠN'!$R:$R,'PXK-HÓA ĐƠN'!$D:$D,L$1,'PXK-HÓA ĐƠN'!$K:$K,$A58)</f>
        <v>0</v>
      </c>
      <c r="M58" s="41">
        <f>SUMIFS('VIN -MEGA'!$R:$R,'VIN -MEGA'!$D:$D,M$1,'VIN -MEGA'!$K:$K,$A58)+SUMIFS('PXK-HÓA ĐƠN'!$R:$R,'PXK-HÓA ĐƠN'!$D:$D,M$1,'PXK-HÓA ĐƠN'!$K:$K,$A58)</f>
        <v>0</v>
      </c>
      <c r="N58" s="41">
        <f>SUMIFS('VIN -MEGA'!$R:$R,'VIN -MEGA'!$D:$D,N$1,'VIN -MEGA'!$K:$K,$A58)+SUMIFS('PXK-HÓA ĐƠN'!$R:$R,'PXK-HÓA ĐƠN'!$D:$D,N$1,'PXK-HÓA ĐƠN'!$K:$K,$A58)</f>
        <v>0</v>
      </c>
      <c r="O58" s="41">
        <f>SUMIFS('VIN -MEGA'!$R:$R,'VIN -MEGA'!$D:$D,O$1,'VIN -MEGA'!$K:$K,$A58)+SUMIFS('PXK-HÓA ĐƠN'!$R:$R,'PXK-HÓA ĐƠN'!$D:$D,O$1,'PXK-HÓA ĐƠN'!$K:$K,$A58)</f>
        <v>0</v>
      </c>
      <c r="P58" s="41">
        <f>SUMIFS('VIN -MEGA'!$R:$R,'VIN -MEGA'!$D:$D,P$1,'VIN -MEGA'!$K:$K,$A58)+SUMIFS('PXK-HÓA ĐƠN'!$R:$R,'PXK-HÓA ĐƠN'!$D:$D,P$1,'PXK-HÓA ĐƠN'!$K:$K,$A58)</f>
        <v>0</v>
      </c>
      <c r="Q58" s="41">
        <f>SUMIFS('VIN -MEGA'!$R:$R,'VIN -MEGA'!$D:$D,Q$1,'VIN -MEGA'!$K:$K,$A58)+SUMIFS('PXK-HÓA ĐƠN'!$R:$R,'PXK-HÓA ĐƠN'!$D:$D,Q$1,'PXK-HÓA ĐƠN'!$K:$K,$A58)</f>
        <v>0</v>
      </c>
      <c r="R58" s="41">
        <f>SUMIFS('VIN -MEGA'!$R:$R,'VIN -MEGA'!$D:$D,R$1,'VIN -MEGA'!$K:$K,$A58)+SUMIFS('PXK-HÓA ĐƠN'!$R:$R,'PXK-HÓA ĐƠN'!$D:$D,R$1,'PXK-HÓA ĐƠN'!$K:$K,$A58)</f>
        <v>0</v>
      </c>
      <c r="S58" s="41">
        <f>SUMIFS('VIN -MEGA'!$R:$R,'VIN -MEGA'!$D:$D,S$1,'VIN -MEGA'!$K:$K,$A58)+SUMIFS('PXK-HÓA ĐƠN'!$R:$R,'PXK-HÓA ĐƠN'!$D:$D,S$1,'PXK-HÓA ĐƠN'!$K:$K,$A58)</f>
        <v>0</v>
      </c>
      <c r="T58" s="41">
        <f>SUMIFS('VIN -MEGA'!$R:$R,'VIN -MEGA'!$D:$D,T$1,'VIN -MEGA'!$K:$K,$A58)+SUMIFS('PXK-HÓA ĐƠN'!$R:$R,'PXK-HÓA ĐƠN'!$D:$D,T$1,'PXK-HÓA ĐƠN'!$K:$K,$A58)</f>
        <v>0</v>
      </c>
      <c r="U58" s="41">
        <f>SUMIFS('VIN -MEGA'!$R:$R,'VIN -MEGA'!$D:$D,U$1,'VIN -MEGA'!$K:$K,$A58)+SUMIFS('PXK-HÓA ĐƠN'!$R:$R,'PXK-HÓA ĐƠN'!$D:$D,U$1,'PXK-HÓA ĐƠN'!$K:$K,$A58)</f>
        <v>0</v>
      </c>
      <c r="V58" s="41">
        <f>SUMIFS('VIN -MEGA'!$R:$R,'VIN -MEGA'!$D:$D,V$1,'VIN -MEGA'!$K:$K,$A58)+SUMIFS('PXK-HÓA ĐƠN'!$R:$R,'PXK-HÓA ĐƠN'!$D:$D,V$1,'PXK-HÓA ĐƠN'!$K:$K,$A58)</f>
        <v>0</v>
      </c>
      <c r="W58" s="41">
        <f>SUMIFS('VIN -MEGA'!$R:$R,'VIN -MEGA'!$D:$D,W$1,'VIN -MEGA'!$K:$K,$A58)+SUMIFS('PXK-HÓA ĐƠN'!$R:$R,'PXK-HÓA ĐƠN'!$D:$D,W$1,'PXK-HÓA ĐƠN'!$K:$K,$A58)</f>
        <v>0</v>
      </c>
      <c r="X58" s="41">
        <f>SUMIFS('VIN -MEGA'!$R:$R,'VIN -MEGA'!$D:$D,X$1,'VIN -MEGA'!$K:$K,$A58)+SUMIFS('PXK-HÓA ĐƠN'!$R:$R,'PXK-HÓA ĐƠN'!$D:$D,X$1,'PXK-HÓA ĐƠN'!$K:$K,$A58)</f>
        <v>0</v>
      </c>
      <c r="Y58" s="41">
        <f>SUMIFS('VIN -MEGA'!$R:$R,'VIN -MEGA'!$D:$D,Y$1,'VIN -MEGA'!$K:$K,$A58)+SUMIFS('PXK-HÓA ĐƠN'!$R:$R,'PXK-HÓA ĐƠN'!$D:$D,Y$1,'PXK-HÓA ĐƠN'!$K:$K,$A58)</f>
        <v>0</v>
      </c>
      <c r="Z58" s="41">
        <f>SUMIFS('VIN -MEGA'!$R:$R,'VIN -MEGA'!$D:$D,Z$1,'VIN -MEGA'!$K:$K,$A58)+SUMIFS('PXK-HÓA ĐƠN'!$R:$R,'PXK-HÓA ĐƠN'!$D:$D,Z$1,'PXK-HÓA ĐƠN'!$K:$K,$A58)</f>
        <v>0</v>
      </c>
      <c r="AA58" s="41">
        <f>SUMIFS('VIN -MEGA'!$R:$R,'VIN -MEGA'!$D:$D,AA$1,'VIN -MEGA'!$K:$K,$A58)+SUMIFS('PXK-HÓA ĐƠN'!$R:$R,'PXK-HÓA ĐƠN'!$D:$D,AA$1,'PXK-HÓA ĐƠN'!$K:$K,$A58)</f>
        <v>0</v>
      </c>
      <c r="AB58" s="41">
        <f>SUMIFS('VIN -MEGA'!$R:$R,'VIN -MEGA'!$D:$D,AB$1,'VIN -MEGA'!$K:$K,$A58)+SUMIFS('PXK-HÓA ĐƠN'!$R:$R,'PXK-HÓA ĐƠN'!$D:$D,AB$1,'PXK-HÓA ĐƠN'!$K:$K,$A58)</f>
        <v>0</v>
      </c>
      <c r="AC58" s="41">
        <f>SUMIFS('VIN -MEGA'!$R:$R,'VIN -MEGA'!$D:$D,AC$1,'VIN -MEGA'!$K:$K,$A58)+SUMIFS('PXK-HÓA ĐƠN'!$R:$R,'PXK-HÓA ĐƠN'!$D:$D,AC$1,'PXK-HÓA ĐƠN'!$K:$K,$A58)</f>
        <v>0</v>
      </c>
      <c r="AD58" s="41">
        <f>SUMIFS('VIN -MEGA'!$R:$R,'VIN -MEGA'!$D:$D,AD$1,'VIN -MEGA'!$K:$K,$A58)+SUMIFS('PXK-HÓA ĐƠN'!$R:$R,'PXK-HÓA ĐƠN'!$D:$D,AD$1,'PXK-HÓA ĐƠN'!$K:$K,$A58)</f>
        <v>0</v>
      </c>
      <c r="AE58" s="41">
        <f>SUMIFS('VIN -MEGA'!$R:$R,'VIN -MEGA'!$D:$D,AE$1,'VIN -MEGA'!$K:$K,$A58)+SUMIFS('PXK-HÓA ĐƠN'!$R:$R,'PXK-HÓA ĐƠN'!$D:$D,AE$1,'PXK-HÓA ĐƠN'!$K:$K,$A58)</f>
        <v>0</v>
      </c>
      <c r="AF58" s="41">
        <f>SUMIFS('VIN -MEGA'!$R:$R,'VIN -MEGA'!$D:$D,AF$1,'VIN -MEGA'!$K:$K,$A58)+SUMIFS('PXK-HÓA ĐƠN'!$R:$R,'PXK-HÓA ĐƠN'!$D:$D,AF$1,'PXK-HÓA ĐƠN'!$K:$K,$A58)</f>
        <v>0</v>
      </c>
      <c r="AG58" s="41">
        <f>SUMIFS('VIN -MEGA'!$R:$R,'VIN -MEGA'!$D:$D,AG$1,'VIN -MEGA'!$K:$K,$A58)+SUMIFS('PXK-HÓA ĐƠN'!$R:$R,'PXK-HÓA ĐƠN'!$D:$D,AG$1,'PXK-HÓA ĐƠN'!$K:$K,$A58)</f>
        <v>0</v>
      </c>
      <c r="AH58" s="41">
        <f>SUMIFS('VIN -MEGA'!$R:$R,'VIN -MEGA'!$D:$D,AH$1,'VIN -MEGA'!$K:$K,$A58)+SUMIFS('PXK-HÓA ĐƠN'!$R:$R,'PXK-HÓA ĐƠN'!$D:$D,AH$1,'PXK-HÓA ĐƠN'!$K:$K,$A58)</f>
        <v>0</v>
      </c>
      <c r="AI58" s="41">
        <f>SUMIFS('VIN -MEGA'!$R:$R,'VIN -MEGA'!$D:$D,AI$1,'VIN -MEGA'!$K:$K,$A58)+SUMIFS('PXK-HÓA ĐƠN'!$R:$R,'PXK-HÓA ĐƠN'!$D:$D,AI$1,'PXK-HÓA ĐƠN'!$K:$K,$A58)</f>
        <v>0</v>
      </c>
      <c r="AJ58" s="41">
        <f>SUMIFS('VIN -MEGA'!$R:$R,'VIN -MEGA'!$D:$D,AJ$1,'VIN -MEGA'!$K:$K,$A58)+SUMIFS('PXK-HÓA ĐƠN'!$R:$R,'PXK-HÓA ĐƠN'!$D:$D,AJ$1,'PXK-HÓA ĐƠN'!$K:$K,$A58)</f>
        <v>0</v>
      </c>
      <c r="AK58" s="41">
        <f>SUMIFS('VIN -MEGA'!$R:$R,'VIN -MEGA'!$D:$D,AK$1,'VIN -MEGA'!$K:$K,$A58)+SUMIFS('PXK-HÓA ĐƠN'!$R:$R,'PXK-HÓA ĐƠN'!$D:$D,AK$1,'PXK-HÓA ĐƠN'!$K:$K,$A58)</f>
        <v>0</v>
      </c>
    </row>
    <row r="59" spans="1:37" ht="18.75" hidden="1" customHeight="1" x14ac:dyDescent="0.25">
      <c r="A59" s="23" t="s">
        <v>546</v>
      </c>
      <c r="B59" s="22" t="s">
        <v>547</v>
      </c>
      <c r="C59" s="24" t="s">
        <v>29</v>
      </c>
      <c r="D59" t="str">
        <f t="shared" si="1"/>
        <v>Không kinh doanh</v>
      </c>
      <c r="E59" s="43">
        <f t="shared" si="2"/>
        <v>0</v>
      </c>
      <c r="F59" s="43"/>
      <c r="G59" s="41"/>
      <c r="H59" s="41"/>
      <c r="I59" s="41">
        <f>SUMIFS('VIN -MEGA'!$R:$R,'VIN -MEGA'!$D:$D,I$1,'VIN -MEGA'!$K:$K,$A59)+SUMIFS('PXK-HÓA ĐƠN'!$R:$R,'PXK-HÓA ĐƠN'!$D:$D,I$1,'PXK-HÓA ĐƠN'!$K:$K,$A59)</f>
        <v>0</v>
      </c>
      <c r="J59" s="41">
        <f>SUMIFS('VIN -MEGA'!$R:$R,'VIN -MEGA'!$D:$D,J$1,'VIN -MEGA'!$K:$K,$A59)+SUMIFS('PXK-HÓA ĐƠN'!$R:$R,'PXK-HÓA ĐƠN'!$D:$D,J$1,'PXK-HÓA ĐƠN'!$K:$K,$A59)</f>
        <v>0</v>
      </c>
      <c r="K59" s="41">
        <f>SUMIFS('VIN -MEGA'!$R:$R,'VIN -MEGA'!$D:$D,K$1,'VIN -MEGA'!$K:$K,$A59)+SUMIFS('PXK-HÓA ĐƠN'!$R:$R,'PXK-HÓA ĐƠN'!$D:$D,K$1,'PXK-HÓA ĐƠN'!$K:$K,$A59)</f>
        <v>0</v>
      </c>
      <c r="L59" s="41">
        <f>SUMIFS('VIN -MEGA'!$R:$R,'VIN -MEGA'!$D:$D,L$1,'VIN -MEGA'!$K:$K,$A59)+SUMIFS('PXK-HÓA ĐƠN'!$R:$R,'PXK-HÓA ĐƠN'!$D:$D,L$1,'PXK-HÓA ĐƠN'!$K:$K,$A59)</f>
        <v>0</v>
      </c>
      <c r="M59" s="41">
        <f>SUMIFS('VIN -MEGA'!$R:$R,'VIN -MEGA'!$D:$D,M$1,'VIN -MEGA'!$K:$K,$A59)+SUMIFS('PXK-HÓA ĐƠN'!$R:$R,'PXK-HÓA ĐƠN'!$D:$D,M$1,'PXK-HÓA ĐƠN'!$K:$K,$A59)</f>
        <v>0</v>
      </c>
      <c r="N59" s="41">
        <f>SUMIFS('VIN -MEGA'!$R:$R,'VIN -MEGA'!$D:$D,N$1,'VIN -MEGA'!$K:$K,$A59)+SUMIFS('PXK-HÓA ĐƠN'!$R:$R,'PXK-HÓA ĐƠN'!$D:$D,N$1,'PXK-HÓA ĐƠN'!$K:$K,$A59)</f>
        <v>0</v>
      </c>
      <c r="O59" s="41">
        <f>SUMIFS('VIN -MEGA'!$R:$R,'VIN -MEGA'!$D:$D,O$1,'VIN -MEGA'!$K:$K,$A59)+SUMIFS('PXK-HÓA ĐƠN'!$R:$R,'PXK-HÓA ĐƠN'!$D:$D,O$1,'PXK-HÓA ĐƠN'!$K:$K,$A59)</f>
        <v>0</v>
      </c>
      <c r="P59" s="41">
        <f>SUMIFS('VIN -MEGA'!$R:$R,'VIN -MEGA'!$D:$D,P$1,'VIN -MEGA'!$K:$K,$A59)+SUMIFS('PXK-HÓA ĐƠN'!$R:$R,'PXK-HÓA ĐƠN'!$D:$D,P$1,'PXK-HÓA ĐƠN'!$K:$K,$A59)</f>
        <v>0</v>
      </c>
      <c r="Q59" s="41">
        <f>SUMIFS('VIN -MEGA'!$R:$R,'VIN -MEGA'!$D:$D,Q$1,'VIN -MEGA'!$K:$K,$A59)+SUMIFS('PXK-HÓA ĐƠN'!$R:$R,'PXK-HÓA ĐƠN'!$D:$D,Q$1,'PXK-HÓA ĐƠN'!$K:$K,$A59)</f>
        <v>0</v>
      </c>
      <c r="R59" s="41">
        <f>SUMIFS('VIN -MEGA'!$R:$R,'VIN -MEGA'!$D:$D,R$1,'VIN -MEGA'!$K:$K,$A59)+SUMIFS('PXK-HÓA ĐƠN'!$R:$R,'PXK-HÓA ĐƠN'!$D:$D,R$1,'PXK-HÓA ĐƠN'!$K:$K,$A59)</f>
        <v>0</v>
      </c>
      <c r="S59" s="41">
        <f>SUMIFS('VIN -MEGA'!$R:$R,'VIN -MEGA'!$D:$D,S$1,'VIN -MEGA'!$K:$K,$A59)+SUMIFS('PXK-HÓA ĐƠN'!$R:$R,'PXK-HÓA ĐƠN'!$D:$D,S$1,'PXK-HÓA ĐƠN'!$K:$K,$A59)</f>
        <v>0</v>
      </c>
      <c r="T59" s="41">
        <f>SUMIFS('VIN -MEGA'!$R:$R,'VIN -MEGA'!$D:$D,T$1,'VIN -MEGA'!$K:$K,$A59)+SUMIFS('PXK-HÓA ĐƠN'!$R:$R,'PXK-HÓA ĐƠN'!$D:$D,T$1,'PXK-HÓA ĐƠN'!$K:$K,$A59)</f>
        <v>0</v>
      </c>
      <c r="U59" s="41">
        <f>SUMIFS('VIN -MEGA'!$R:$R,'VIN -MEGA'!$D:$D,U$1,'VIN -MEGA'!$K:$K,$A59)+SUMIFS('PXK-HÓA ĐƠN'!$R:$R,'PXK-HÓA ĐƠN'!$D:$D,U$1,'PXK-HÓA ĐƠN'!$K:$K,$A59)</f>
        <v>0</v>
      </c>
      <c r="V59" s="41">
        <f>SUMIFS('VIN -MEGA'!$R:$R,'VIN -MEGA'!$D:$D,V$1,'VIN -MEGA'!$K:$K,$A59)+SUMIFS('PXK-HÓA ĐƠN'!$R:$R,'PXK-HÓA ĐƠN'!$D:$D,V$1,'PXK-HÓA ĐƠN'!$K:$K,$A59)</f>
        <v>0</v>
      </c>
      <c r="W59" s="41">
        <f>SUMIFS('VIN -MEGA'!$R:$R,'VIN -MEGA'!$D:$D,W$1,'VIN -MEGA'!$K:$K,$A59)+SUMIFS('PXK-HÓA ĐƠN'!$R:$R,'PXK-HÓA ĐƠN'!$D:$D,W$1,'PXK-HÓA ĐƠN'!$K:$K,$A59)</f>
        <v>0</v>
      </c>
      <c r="X59" s="41">
        <f>SUMIFS('VIN -MEGA'!$R:$R,'VIN -MEGA'!$D:$D,X$1,'VIN -MEGA'!$K:$K,$A59)+SUMIFS('PXK-HÓA ĐƠN'!$R:$R,'PXK-HÓA ĐƠN'!$D:$D,X$1,'PXK-HÓA ĐƠN'!$K:$K,$A59)</f>
        <v>0</v>
      </c>
      <c r="Y59" s="41">
        <f>SUMIFS('VIN -MEGA'!$R:$R,'VIN -MEGA'!$D:$D,Y$1,'VIN -MEGA'!$K:$K,$A59)+SUMIFS('PXK-HÓA ĐƠN'!$R:$R,'PXK-HÓA ĐƠN'!$D:$D,Y$1,'PXK-HÓA ĐƠN'!$K:$K,$A59)</f>
        <v>0</v>
      </c>
      <c r="Z59" s="41">
        <f>SUMIFS('VIN -MEGA'!$R:$R,'VIN -MEGA'!$D:$D,Z$1,'VIN -MEGA'!$K:$K,$A59)+SUMIFS('PXK-HÓA ĐƠN'!$R:$R,'PXK-HÓA ĐƠN'!$D:$D,Z$1,'PXK-HÓA ĐƠN'!$K:$K,$A59)</f>
        <v>0</v>
      </c>
      <c r="AA59" s="41">
        <f>SUMIFS('VIN -MEGA'!$R:$R,'VIN -MEGA'!$D:$D,AA$1,'VIN -MEGA'!$K:$K,$A59)+SUMIFS('PXK-HÓA ĐƠN'!$R:$R,'PXK-HÓA ĐƠN'!$D:$D,AA$1,'PXK-HÓA ĐƠN'!$K:$K,$A59)</f>
        <v>0</v>
      </c>
      <c r="AB59" s="41">
        <f>SUMIFS('VIN -MEGA'!$R:$R,'VIN -MEGA'!$D:$D,AB$1,'VIN -MEGA'!$K:$K,$A59)+SUMIFS('PXK-HÓA ĐƠN'!$R:$R,'PXK-HÓA ĐƠN'!$D:$D,AB$1,'PXK-HÓA ĐƠN'!$K:$K,$A59)</f>
        <v>0</v>
      </c>
      <c r="AC59" s="41">
        <f>SUMIFS('VIN -MEGA'!$R:$R,'VIN -MEGA'!$D:$D,AC$1,'VIN -MEGA'!$K:$K,$A59)+SUMIFS('PXK-HÓA ĐƠN'!$R:$R,'PXK-HÓA ĐƠN'!$D:$D,AC$1,'PXK-HÓA ĐƠN'!$K:$K,$A59)</f>
        <v>0</v>
      </c>
      <c r="AD59" s="41">
        <f>SUMIFS('VIN -MEGA'!$R:$R,'VIN -MEGA'!$D:$D,AD$1,'VIN -MEGA'!$K:$K,$A59)+SUMIFS('PXK-HÓA ĐƠN'!$R:$R,'PXK-HÓA ĐƠN'!$D:$D,AD$1,'PXK-HÓA ĐƠN'!$K:$K,$A59)</f>
        <v>0</v>
      </c>
      <c r="AE59" s="41">
        <f>SUMIFS('VIN -MEGA'!$R:$R,'VIN -MEGA'!$D:$D,AE$1,'VIN -MEGA'!$K:$K,$A59)+SUMIFS('PXK-HÓA ĐƠN'!$R:$R,'PXK-HÓA ĐƠN'!$D:$D,AE$1,'PXK-HÓA ĐƠN'!$K:$K,$A59)</f>
        <v>0</v>
      </c>
      <c r="AF59" s="41">
        <f>SUMIFS('VIN -MEGA'!$R:$R,'VIN -MEGA'!$D:$D,AF$1,'VIN -MEGA'!$K:$K,$A59)+SUMIFS('PXK-HÓA ĐƠN'!$R:$R,'PXK-HÓA ĐƠN'!$D:$D,AF$1,'PXK-HÓA ĐƠN'!$K:$K,$A59)</f>
        <v>0</v>
      </c>
      <c r="AG59" s="41">
        <f>SUMIFS('VIN -MEGA'!$R:$R,'VIN -MEGA'!$D:$D,AG$1,'VIN -MEGA'!$K:$K,$A59)+SUMIFS('PXK-HÓA ĐƠN'!$R:$R,'PXK-HÓA ĐƠN'!$D:$D,AG$1,'PXK-HÓA ĐƠN'!$K:$K,$A59)</f>
        <v>0</v>
      </c>
      <c r="AH59" s="41">
        <f>SUMIFS('VIN -MEGA'!$R:$R,'VIN -MEGA'!$D:$D,AH$1,'VIN -MEGA'!$K:$K,$A59)+SUMIFS('PXK-HÓA ĐƠN'!$R:$R,'PXK-HÓA ĐƠN'!$D:$D,AH$1,'PXK-HÓA ĐƠN'!$K:$K,$A59)</f>
        <v>0</v>
      </c>
      <c r="AI59" s="41">
        <f>SUMIFS('VIN -MEGA'!$R:$R,'VIN -MEGA'!$D:$D,AI$1,'VIN -MEGA'!$K:$K,$A59)+SUMIFS('PXK-HÓA ĐƠN'!$R:$R,'PXK-HÓA ĐƠN'!$D:$D,AI$1,'PXK-HÓA ĐƠN'!$K:$K,$A59)</f>
        <v>0</v>
      </c>
      <c r="AJ59" s="41">
        <f>SUMIFS('VIN -MEGA'!$R:$R,'VIN -MEGA'!$D:$D,AJ$1,'VIN -MEGA'!$K:$K,$A59)+SUMIFS('PXK-HÓA ĐƠN'!$R:$R,'PXK-HÓA ĐƠN'!$D:$D,AJ$1,'PXK-HÓA ĐƠN'!$K:$K,$A59)</f>
        <v>0</v>
      </c>
      <c r="AK59" s="41">
        <f>SUMIFS('VIN -MEGA'!$R:$R,'VIN -MEGA'!$D:$D,AK$1,'VIN -MEGA'!$K:$K,$A59)+SUMIFS('PXK-HÓA ĐƠN'!$R:$R,'PXK-HÓA ĐƠN'!$D:$D,AK$1,'PXK-HÓA ĐƠN'!$K:$K,$A59)</f>
        <v>0</v>
      </c>
    </row>
    <row r="60" spans="1:37" ht="18.75" hidden="1" customHeight="1" x14ac:dyDescent="0.25">
      <c r="A60" s="23" t="s">
        <v>1743</v>
      </c>
      <c r="B60" s="22" t="s">
        <v>1744</v>
      </c>
      <c r="C60" s="24" t="s">
        <v>29</v>
      </c>
      <c r="D60" t="str">
        <f t="shared" si="1"/>
        <v>Không kinh doanh</v>
      </c>
      <c r="E60" s="43">
        <f t="shared" si="2"/>
        <v>0</v>
      </c>
      <c r="F60" s="43"/>
      <c r="G60" s="41"/>
      <c r="H60" s="41"/>
      <c r="I60" s="41">
        <f>SUMIFS('VIN -MEGA'!$R:$R,'VIN -MEGA'!$D:$D,I$1,'VIN -MEGA'!$K:$K,$A60)+SUMIFS('PXK-HÓA ĐƠN'!$R:$R,'PXK-HÓA ĐƠN'!$D:$D,I$1,'PXK-HÓA ĐƠN'!$K:$K,$A60)</f>
        <v>0</v>
      </c>
      <c r="J60" s="41">
        <f>SUMIFS('VIN -MEGA'!$R:$R,'VIN -MEGA'!$D:$D,J$1,'VIN -MEGA'!$K:$K,$A60)+SUMIFS('PXK-HÓA ĐƠN'!$R:$R,'PXK-HÓA ĐƠN'!$D:$D,J$1,'PXK-HÓA ĐƠN'!$K:$K,$A60)</f>
        <v>0</v>
      </c>
      <c r="K60" s="41">
        <f>SUMIFS('VIN -MEGA'!$R:$R,'VIN -MEGA'!$D:$D,K$1,'VIN -MEGA'!$K:$K,$A60)+SUMIFS('PXK-HÓA ĐƠN'!$R:$R,'PXK-HÓA ĐƠN'!$D:$D,K$1,'PXK-HÓA ĐƠN'!$K:$K,$A60)</f>
        <v>0</v>
      </c>
      <c r="L60" s="41">
        <f>SUMIFS('VIN -MEGA'!$R:$R,'VIN -MEGA'!$D:$D,L$1,'VIN -MEGA'!$K:$K,$A60)+SUMIFS('PXK-HÓA ĐƠN'!$R:$R,'PXK-HÓA ĐƠN'!$D:$D,L$1,'PXK-HÓA ĐƠN'!$K:$K,$A60)</f>
        <v>0</v>
      </c>
      <c r="M60" s="41">
        <f>SUMIFS('VIN -MEGA'!$R:$R,'VIN -MEGA'!$D:$D,M$1,'VIN -MEGA'!$K:$K,$A60)+SUMIFS('PXK-HÓA ĐƠN'!$R:$R,'PXK-HÓA ĐƠN'!$D:$D,M$1,'PXK-HÓA ĐƠN'!$K:$K,$A60)</f>
        <v>0</v>
      </c>
      <c r="N60" s="41">
        <f>SUMIFS('VIN -MEGA'!$R:$R,'VIN -MEGA'!$D:$D,N$1,'VIN -MEGA'!$K:$K,$A60)+SUMIFS('PXK-HÓA ĐƠN'!$R:$R,'PXK-HÓA ĐƠN'!$D:$D,N$1,'PXK-HÓA ĐƠN'!$K:$K,$A60)</f>
        <v>0</v>
      </c>
      <c r="O60" s="41">
        <f>SUMIFS('VIN -MEGA'!$R:$R,'VIN -MEGA'!$D:$D,O$1,'VIN -MEGA'!$K:$K,$A60)+SUMIFS('PXK-HÓA ĐƠN'!$R:$R,'PXK-HÓA ĐƠN'!$D:$D,O$1,'PXK-HÓA ĐƠN'!$K:$K,$A60)</f>
        <v>0</v>
      </c>
      <c r="P60" s="41">
        <f>SUMIFS('VIN -MEGA'!$R:$R,'VIN -MEGA'!$D:$D,P$1,'VIN -MEGA'!$K:$K,$A60)+SUMIFS('PXK-HÓA ĐƠN'!$R:$R,'PXK-HÓA ĐƠN'!$D:$D,P$1,'PXK-HÓA ĐƠN'!$K:$K,$A60)</f>
        <v>0</v>
      </c>
      <c r="Q60" s="41">
        <f>SUMIFS('VIN -MEGA'!$R:$R,'VIN -MEGA'!$D:$D,Q$1,'VIN -MEGA'!$K:$K,$A60)+SUMIFS('PXK-HÓA ĐƠN'!$R:$R,'PXK-HÓA ĐƠN'!$D:$D,Q$1,'PXK-HÓA ĐƠN'!$K:$K,$A60)</f>
        <v>0</v>
      </c>
      <c r="R60" s="41">
        <f>SUMIFS('VIN -MEGA'!$R:$R,'VIN -MEGA'!$D:$D,R$1,'VIN -MEGA'!$K:$K,$A60)+SUMIFS('PXK-HÓA ĐƠN'!$R:$R,'PXK-HÓA ĐƠN'!$D:$D,R$1,'PXK-HÓA ĐƠN'!$K:$K,$A60)</f>
        <v>0</v>
      </c>
      <c r="S60" s="41">
        <f>SUMIFS('VIN -MEGA'!$R:$R,'VIN -MEGA'!$D:$D,S$1,'VIN -MEGA'!$K:$K,$A60)+SUMIFS('PXK-HÓA ĐƠN'!$R:$R,'PXK-HÓA ĐƠN'!$D:$D,S$1,'PXK-HÓA ĐƠN'!$K:$K,$A60)</f>
        <v>0</v>
      </c>
      <c r="T60" s="41">
        <f>SUMIFS('VIN -MEGA'!$R:$R,'VIN -MEGA'!$D:$D,T$1,'VIN -MEGA'!$K:$K,$A60)+SUMIFS('PXK-HÓA ĐƠN'!$R:$R,'PXK-HÓA ĐƠN'!$D:$D,T$1,'PXK-HÓA ĐƠN'!$K:$K,$A60)</f>
        <v>0</v>
      </c>
      <c r="U60" s="41">
        <f>SUMIFS('VIN -MEGA'!$R:$R,'VIN -MEGA'!$D:$D,U$1,'VIN -MEGA'!$K:$K,$A60)+SUMIFS('PXK-HÓA ĐƠN'!$R:$R,'PXK-HÓA ĐƠN'!$D:$D,U$1,'PXK-HÓA ĐƠN'!$K:$K,$A60)</f>
        <v>0</v>
      </c>
      <c r="V60" s="41">
        <f>SUMIFS('VIN -MEGA'!$R:$R,'VIN -MEGA'!$D:$D,V$1,'VIN -MEGA'!$K:$K,$A60)+SUMIFS('PXK-HÓA ĐƠN'!$R:$R,'PXK-HÓA ĐƠN'!$D:$D,V$1,'PXK-HÓA ĐƠN'!$K:$K,$A60)</f>
        <v>0</v>
      </c>
      <c r="W60" s="41">
        <f>SUMIFS('VIN -MEGA'!$R:$R,'VIN -MEGA'!$D:$D,W$1,'VIN -MEGA'!$K:$K,$A60)+SUMIFS('PXK-HÓA ĐƠN'!$R:$R,'PXK-HÓA ĐƠN'!$D:$D,W$1,'PXK-HÓA ĐƠN'!$K:$K,$A60)</f>
        <v>0</v>
      </c>
      <c r="X60" s="41">
        <f>SUMIFS('VIN -MEGA'!$R:$R,'VIN -MEGA'!$D:$D,X$1,'VIN -MEGA'!$K:$K,$A60)+SUMIFS('PXK-HÓA ĐƠN'!$R:$R,'PXK-HÓA ĐƠN'!$D:$D,X$1,'PXK-HÓA ĐƠN'!$K:$K,$A60)</f>
        <v>0</v>
      </c>
      <c r="Y60" s="41">
        <f>SUMIFS('VIN -MEGA'!$R:$R,'VIN -MEGA'!$D:$D,Y$1,'VIN -MEGA'!$K:$K,$A60)+SUMIFS('PXK-HÓA ĐƠN'!$R:$R,'PXK-HÓA ĐƠN'!$D:$D,Y$1,'PXK-HÓA ĐƠN'!$K:$K,$A60)</f>
        <v>0</v>
      </c>
      <c r="Z60" s="41">
        <f>SUMIFS('VIN -MEGA'!$R:$R,'VIN -MEGA'!$D:$D,Z$1,'VIN -MEGA'!$K:$K,$A60)+SUMIFS('PXK-HÓA ĐƠN'!$R:$R,'PXK-HÓA ĐƠN'!$D:$D,Z$1,'PXK-HÓA ĐƠN'!$K:$K,$A60)</f>
        <v>0</v>
      </c>
      <c r="AA60" s="41">
        <f>SUMIFS('VIN -MEGA'!$R:$R,'VIN -MEGA'!$D:$D,AA$1,'VIN -MEGA'!$K:$K,$A60)+SUMIFS('PXK-HÓA ĐƠN'!$R:$R,'PXK-HÓA ĐƠN'!$D:$D,AA$1,'PXK-HÓA ĐƠN'!$K:$K,$A60)</f>
        <v>0</v>
      </c>
      <c r="AB60" s="41">
        <f>SUMIFS('VIN -MEGA'!$R:$R,'VIN -MEGA'!$D:$D,AB$1,'VIN -MEGA'!$K:$K,$A60)+SUMIFS('PXK-HÓA ĐƠN'!$R:$R,'PXK-HÓA ĐƠN'!$D:$D,AB$1,'PXK-HÓA ĐƠN'!$K:$K,$A60)</f>
        <v>0</v>
      </c>
      <c r="AC60" s="41">
        <f>SUMIFS('VIN -MEGA'!$R:$R,'VIN -MEGA'!$D:$D,AC$1,'VIN -MEGA'!$K:$K,$A60)+SUMIFS('PXK-HÓA ĐƠN'!$R:$R,'PXK-HÓA ĐƠN'!$D:$D,AC$1,'PXK-HÓA ĐƠN'!$K:$K,$A60)</f>
        <v>0</v>
      </c>
      <c r="AD60" s="41">
        <f>SUMIFS('VIN -MEGA'!$R:$R,'VIN -MEGA'!$D:$D,AD$1,'VIN -MEGA'!$K:$K,$A60)+SUMIFS('PXK-HÓA ĐƠN'!$R:$R,'PXK-HÓA ĐƠN'!$D:$D,AD$1,'PXK-HÓA ĐƠN'!$K:$K,$A60)</f>
        <v>0</v>
      </c>
      <c r="AE60" s="41">
        <f>SUMIFS('VIN -MEGA'!$R:$R,'VIN -MEGA'!$D:$D,AE$1,'VIN -MEGA'!$K:$K,$A60)+SUMIFS('PXK-HÓA ĐƠN'!$R:$R,'PXK-HÓA ĐƠN'!$D:$D,AE$1,'PXK-HÓA ĐƠN'!$K:$K,$A60)</f>
        <v>0</v>
      </c>
      <c r="AF60" s="41">
        <f>SUMIFS('VIN -MEGA'!$R:$R,'VIN -MEGA'!$D:$D,AF$1,'VIN -MEGA'!$K:$K,$A60)+SUMIFS('PXK-HÓA ĐƠN'!$R:$R,'PXK-HÓA ĐƠN'!$D:$D,AF$1,'PXK-HÓA ĐƠN'!$K:$K,$A60)</f>
        <v>0</v>
      </c>
      <c r="AG60" s="41">
        <f>SUMIFS('VIN -MEGA'!$R:$R,'VIN -MEGA'!$D:$D,AG$1,'VIN -MEGA'!$K:$K,$A60)+SUMIFS('PXK-HÓA ĐƠN'!$R:$R,'PXK-HÓA ĐƠN'!$D:$D,AG$1,'PXK-HÓA ĐƠN'!$K:$K,$A60)</f>
        <v>0</v>
      </c>
      <c r="AH60" s="41">
        <f>SUMIFS('VIN -MEGA'!$R:$R,'VIN -MEGA'!$D:$D,AH$1,'VIN -MEGA'!$K:$K,$A60)+SUMIFS('PXK-HÓA ĐƠN'!$R:$R,'PXK-HÓA ĐƠN'!$D:$D,AH$1,'PXK-HÓA ĐƠN'!$K:$K,$A60)</f>
        <v>0</v>
      </c>
      <c r="AI60" s="41">
        <f>SUMIFS('VIN -MEGA'!$R:$R,'VIN -MEGA'!$D:$D,AI$1,'VIN -MEGA'!$K:$K,$A60)+SUMIFS('PXK-HÓA ĐƠN'!$R:$R,'PXK-HÓA ĐƠN'!$D:$D,AI$1,'PXK-HÓA ĐƠN'!$K:$K,$A60)</f>
        <v>0</v>
      </c>
      <c r="AJ60" s="41">
        <f>SUMIFS('VIN -MEGA'!$R:$R,'VIN -MEGA'!$D:$D,AJ$1,'VIN -MEGA'!$K:$K,$A60)+SUMIFS('PXK-HÓA ĐƠN'!$R:$R,'PXK-HÓA ĐƠN'!$D:$D,AJ$1,'PXK-HÓA ĐƠN'!$K:$K,$A60)</f>
        <v>0</v>
      </c>
      <c r="AK60" s="41">
        <f>SUMIFS('VIN -MEGA'!$R:$R,'VIN -MEGA'!$D:$D,AK$1,'VIN -MEGA'!$K:$K,$A60)+SUMIFS('PXK-HÓA ĐƠN'!$R:$R,'PXK-HÓA ĐƠN'!$D:$D,AK$1,'PXK-HÓA ĐƠN'!$K:$K,$A60)</f>
        <v>0</v>
      </c>
    </row>
    <row r="61" spans="1:37" ht="18.75" hidden="1" customHeight="1" x14ac:dyDescent="0.25">
      <c r="A61" s="23" t="s">
        <v>1745</v>
      </c>
      <c r="B61" s="22" t="s">
        <v>1746</v>
      </c>
      <c r="C61" s="24" t="s">
        <v>1761</v>
      </c>
      <c r="D61" t="str">
        <f t="shared" si="1"/>
        <v>Không kinh doanh</v>
      </c>
      <c r="E61" s="43">
        <f t="shared" si="2"/>
        <v>0</v>
      </c>
      <c r="F61" s="43"/>
      <c r="G61" s="41"/>
      <c r="H61" s="41"/>
      <c r="I61" s="41">
        <f>SUMIFS('VIN -MEGA'!$R:$R,'VIN -MEGA'!$D:$D,I$1,'VIN -MEGA'!$K:$K,$A61)+SUMIFS('PXK-HÓA ĐƠN'!$R:$R,'PXK-HÓA ĐƠN'!$D:$D,I$1,'PXK-HÓA ĐƠN'!$K:$K,$A61)</f>
        <v>0</v>
      </c>
      <c r="J61" s="41">
        <f>SUMIFS('VIN -MEGA'!$R:$R,'VIN -MEGA'!$D:$D,J$1,'VIN -MEGA'!$K:$K,$A61)+SUMIFS('PXK-HÓA ĐƠN'!$R:$R,'PXK-HÓA ĐƠN'!$D:$D,J$1,'PXK-HÓA ĐƠN'!$K:$K,$A61)</f>
        <v>0</v>
      </c>
      <c r="K61" s="41">
        <f>SUMIFS('VIN -MEGA'!$R:$R,'VIN -MEGA'!$D:$D,K$1,'VIN -MEGA'!$K:$K,$A61)+SUMIFS('PXK-HÓA ĐƠN'!$R:$R,'PXK-HÓA ĐƠN'!$D:$D,K$1,'PXK-HÓA ĐƠN'!$K:$K,$A61)</f>
        <v>0</v>
      </c>
      <c r="L61" s="41">
        <f>SUMIFS('VIN -MEGA'!$R:$R,'VIN -MEGA'!$D:$D,L$1,'VIN -MEGA'!$K:$K,$A61)+SUMIFS('PXK-HÓA ĐƠN'!$R:$R,'PXK-HÓA ĐƠN'!$D:$D,L$1,'PXK-HÓA ĐƠN'!$K:$K,$A61)</f>
        <v>0</v>
      </c>
      <c r="M61" s="41">
        <f>SUMIFS('VIN -MEGA'!$R:$R,'VIN -MEGA'!$D:$D,M$1,'VIN -MEGA'!$K:$K,$A61)+SUMIFS('PXK-HÓA ĐƠN'!$R:$R,'PXK-HÓA ĐƠN'!$D:$D,M$1,'PXK-HÓA ĐƠN'!$K:$K,$A61)</f>
        <v>0</v>
      </c>
      <c r="N61" s="41">
        <f>SUMIFS('VIN -MEGA'!$R:$R,'VIN -MEGA'!$D:$D,N$1,'VIN -MEGA'!$K:$K,$A61)+SUMIFS('PXK-HÓA ĐƠN'!$R:$R,'PXK-HÓA ĐƠN'!$D:$D,N$1,'PXK-HÓA ĐƠN'!$K:$K,$A61)</f>
        <v>0</v>
      </c>
      <c r="O61" s="41">
        <f>SUMIFS('VIN -MEGA'!$R:$R,'VIN -MEGA'!$D:$D,O$1,'VIN -MEGA'!$K:$K,$A61)+SUMIFS('PXK-HÓA ĐƠN'!$R:$R,'PXK-HÓA ĐƠN'!$D:$D,O$1,'PXK-HÓA ĐƠN'!$K:$K,$A61)</f>
        <v>0</v>
      </c>
      <c r="P61" s="41">
        <f>SUMIFS('VIN -MEGA'!$R:$R,'VIN -MEGA'!$D:$D,P$1,'VIN -MEGA'!$K:$K,$A61)+SUMIFS('PXK-HÓA ĐƠN'!$R:$R,'PXK-HÓA ĐƠN'!$D:$D,P$1,'PXK-HÓA ĐƠN'!$K:$K,$A61)</f>
        <v>0</v>
      </c>
      <c r="Q61" s="41">
        <f>SUMIFS('VIN -MEGA'!$R:$R,'VIN -MEGA'!$D:$D,Q$1,'VIN -MEGA'!$K:$K,$A61)+SUMIFS('PXK-HÓA ĐƠN'!$R:$R,'PXK-HÓA ĐƠN'!$D:$D,Q$1,'PXK-HÓA ĐƠN'!$K:$K,$A61)</f>
        <v>0</v>
      </c>
      <c r="R61" s="41">
        <f>SUMIFS('VIN -MEGA'!$R:$R,'VIN -MEGA'!$D:$D,R$1,'VIN -MEGA'!$K:$K,$A61)+SUMIFS('PXK-HÓA ĐƠN'!$R:$R,'PXK-HÓA ĐƠN'!$D:$D,R$1,'PXK-HÓA ĐƠN'!$K:$K,$A61)</f>
        <v>0</v>
      </c>
      <c r="S61" s="41">
        <f>SUMIFS('VIN -MEGA'!$R:$R,'VIN -MEGA'!$D:$D,S$1,'VIN -MEGA'!$K:$K,$A61)+SUMIFS('PXK-HÓA ĐƠN'!$R:$R,'PXK-HÓA ĐƠN'!$D:$D,S$1,'PXK-HÓA ĐƠN'!$K:$K,$A61)</f>
        <v>0</v>
      </c>
      <c r="T61" s="41">
        <f>SUMIFS('VIN -MEGA'!$R:$R,'VIN -MEGA'!$D:$D,T$1,'VIN -MEGA'!$K:$K,$A61)+SUMIFS('PXK-HÓA ĐƠN'!$R:$R,'PXK-HÓA ĐƠN'!$D:$D,T$1,'PXK-HÓA ĐƠN'!$K:$K,$A61)</f>
        <v>0</v>
      </c>
      <c r="U61" s="41">
        <f>SUMIFS('VIN -MEGA'!$R:$R,'VIN -MEGA'!$D:$D,U$1,'VIN -MEGA'!$K:$K,$A61)+SUMIFS('PXK-HÓA ĐƠN'!$R:$R,'PXK-HÓA ĐƠN'!$D:$D,U$1,'PXK-HÓA ĐƠN'!$K:$K,$A61)</f>
        <v>0</v>
      </c>
      <c r="V61" s="41">
        <f>SUMIFS('VIN -MEGA'!$R:$R,'VIN -MEGA'!$D:$D,V$1,'VIN -MEGA'!$K:$K,$A61)+SUMIFS('PXK-HÓA ĐƠN'!$R:$R,'PXK-HÓA ĐƠN'!$D:$D,V$1,'PXK-HÓA ĐƠN'!$K:$K,$A61)</f>
        <v>0</v>
      </c>
      <c r="W61" s="41">
        <f>SUMIFS('VIN -MEGA'!$R:$R,'VIN -MEGA'!$D:$D,W$1,'VIN -MEGA'!$K:$K,$A61)+SUMIFS('PXK-HÓA ĐƠN'!$R:$R,'PXK-HÓA ĐƠN'!$D:$D,W$1,'PXK-HÓA ĐƠN'!$K:$K,$A61)</f>
        <v>0</v>
      </c>
      <c r="X61" s="41">
        <f>SUMIFS('VIN -MEGA'!$R:$R,'VIN -MEGA'!$D:$D,X$1,'VIN -MEGA'!$K:$K,$A61)+SUMIFS('PXK-HÓA ĐƠN'!$R:$R,'PXK-HÓA ĐƠN'!$D:$D,X$1,'PXK-HÓA ĐƠN'!$K:$K,$A61)</f>
        <v>0</v>
      </c>
      <c r="Y61" s="41">
        <f>SUMIFS('VIN -MEGA'!$R:$R,'VIN -MEGA'!$D:$D,Y$1,'VIN -MEGA'!$K:$K,$A61)+SUMIFS('PXK-HÓA ĐƠN'!$R:$R,'PXK-HÓA ĐƠN'!$D:$D,Y$1,'PXK-HÓA ĐƠN'!$K:$K,$A61)</f>
        <v>0</v>
      </c>
      <c r="Z61" s="41">
        <f>SUMIFS('VIN -MEGA'!$R:$R,'VIN -MEGA'!$D:$D,Z$1,'VIN -MEGA'!$K:$K,$A61)+SUMIFS('PXK-HÓA ĐƠN'!$R:$R,'PXK-HÓA ĐƠN'!$D:$D,Z$1,'PXK-HÓA ĐƠN'!$K:$K,$A61)</f>
        <v>0</v>
      </c>
      <c r="AA61" s="41">
        <f>SUMIFS('VIN -MEGA'!$R:$R,'VIN -MEGA'!$D:$D,AA$1,'VIN -MEGA'!$K:$K,$A61)+SUMIFS('PXK-HÓA ĐƠN'!$R:$R,'PXK-HÓA ĐƠN'!$D:$D,AA$1,'PXK-HÓA ĐƠN'!$K:$K,$A61)</f>
        <v>0</v>
      </c>
      <c r="AB61" s="41">
        <f>SUMIFS('VIN -MEGA'!$R:$R,'VIN -MEGA'!$D:$D,AB$1,'VIN -MEGA'!$K:$K,$A61)+SUMIFS('PXK-HÓA ĐƠN'!$R:$R,'PXK-HÓA ĐƠN'!$D:$D,AB$1,'PXK-HÓA ĐƠN'!$K:$K,$A61)</f>
        <v>0</v>
      </c>
      <c r="AC61" s="41">
        <f>SUMIFS('VIN -MEGA'!$R:$R,'VIN -MEGA'!$D:$D,AC$1,'VIN -MEGA'!$K:$K,$A61)+SUMIFS('PXK-HÓA ĐƠN'!$R:$R,'PXK-HÓA ĐƠN'!$D:$D,AC$1,'PXK-HÓA ĐƠN'!$K:$K,$A61)</f>
        <v>0</v>
      </c>
      <c r="AD61" s="41">
        <f>SUMIFS('VIN -MEGA'!$R:$R,'VIN -MEGA'!$D:$D,AD$1,'VIN -MEGA'!$K:$K,$A61)+SUMIFS('PXK-HÓA ĐƠN'!$R:$R,'PXK-HÓA ĐƠN'!$D:$D,AD$1,'PXK-HÓA ĐƠN'!$K:$K,$A61)</f>
        <v>0</v>
      </c>
      <c r="AE61" s="41">
        <f>SUMIFS('VIN -MEGA'!$R:$R,'VIN -MEGA'!$D:$D,AE$1,'VIN -MEGA'!$K:$K,$A61)+SUMIFS('PXK-HÓA ĐƠN'!$R:$R,'PXK-HÓA ĐƠN'!$D:$D,AE$1,'PXK-HÓA ĐƠN'!$K:$K,$A61)</f>
        <v>0</v>
      </c>
      <c r="AF61" s="41">
        <f>SUMIFS('VIN -MEGA'!$R:$R,'VIN -MEGA'!$D:$D,AF$1,'VIN -MEGA'!$K:$K,$A61)+SUMIFS('PXK-HÓA ĐƠN'!$R:$R,'PXK-HÓA ĐƠN'!$D:$D,AF$1,'PXK-HÓA ĐƠN'!$K:$K,$A61)</f>
        <v>0</v>
      </c>
      <c r="AG61" s="41">
        <f>SUMIFS('VIN -MEGA'!$R:$R,'VIN -MEGA'!$D:$D,AG$1,'VIN -MEGA'!$K:$K,$A61)+SUMIFS('PXK-HÓA ĐƠN'!$R:$R,'PXK-HÓA ĐƠN'!$D:$D,AG$1,'PXK-HÓA ĐƠN'!$K:$K,$A61)</f>
        <v>0</v>
      </c>
      <c r="AH61" s="41">
        <f>SUMIFS('VIN -MEGA'!$R:$R,'VIN -MEGA'!$D:$D,AH$1,'VIN -MEGA'!$K:$K,$A61)+SUMIFS('PXK-HÓA ĐƠN'!$R:$R,'PXK-HÓA ĐƠN'!$D:$D,AH$1,'PXK-HÓA ĐƠN'!$K:$K,$A61)</f>
        <v>0</v>
      </c>
      <c r="AI61" s="41">
        <f>SUMIFS('VIN -MEGA'!$R:$R,'VIN -MEGA'!$D:$D,AI$1,'VIN -MEGA'!$K:$K,$A61)+SUMIFS('PXK-HÓA ĐƠN'!$R:$R,'PXK-HÓA ĐƠN'!$D:$D,AI$1,'PXK-HÓA ĐƠN'!$K:$K,$A61)</f>
        <v>0</v>
      </c>
      <c r="AJ61" s="41">
        <f>SUMIFS('VIN -MEGA'!$R:$R,'VIN -MEGA'!$D:$D,AJ$1,'VIN -MEGA'!$K:$K,$A61)+SUMIFS('PXK-HÓA ĐƠN'!$R:$R,'PXK-HÓA ĐƠN'!$D:$D,AJ$1,'PXK-HÓA ĐƠN'!$K:$K,$A61)</f>
        <v>0</v>
      </c>
      <c r="AK61" s="41">
        <f>SUMIFS('VIN -MEGA'!$R:$R,'VIN -MEGA'!$D:$D,AK$1,'VIN -MEGA'!$K:$K,$A61)+SUMIFS('PXK-HÓA ĐƠN'!$R:$R,'PXK-HÓA ĐƠN'!$D:$D,AK$1,'PXK-HÓA ĐƠN'!$K:$K,$A61)</f>
        <v>0</v>
      </c>
    </row>
    <row r="62" spans="1:37" ht="18.75" customHeight="1" x14ac:dyDescent="0.25">
      <c r="A62" s="23" t="s">
        <v>52</v>
      </c>
      <c r="B62" s="22" t="s">
        <v>53</v>
      </c>
      <c r="C62" s="24" t="s">
        <v>29</v>
      </c>
      <c r="D62" t="str">
        <f t="shared" si="1"/>
        <v>Đang kinh doanh</v>
      </c>
      <c r="E62" s="43">
        <f t="shared" si="2"/>
        <v>166</v>
      </c>
      <c r="F62" s="43"/>
      <c r="G62" s="41">
        <v>25</v>
      </c>
      <c r="H62" s="41">
        <v>37</v>
      </c>
      <c r="I62" s="41">
        <f>SUMIFS('VIN -MEGA'!$R:$R,'VIN -MEGA'!$D:$D,I$1,'VIN -MEGA'!$K:$K,$A62)+SUMIFS('PXK-HÓA ĐƠN'!$R:$R,'PXK-HÓA ĐƠN'!$D:$D,I$1,'PXK-HÓA ĐƠN'!$K:$K,$A62)</f>
        <v>10</v>
      </c>
      <c r="J62" s="41">
        <f>SUMIFS('VIN -MEGA'!$R:$R,'VIN -MEGA'!$D:$D,J$1,'VIN -MEGA'!$K:$K,$A62)+SUMIFS('PXK-HÓA ĐƠN'!$R:$R,'PXK-HÓA ĐƠN'!$D:$D,J$1,'PXK-HÓA ĐƠN'!$K:$K,$A62)</f>
        <v>41</v>
      </c>
      <c r="K62" s="41">
        <f>SUMIFS('VIN -MEGA'!$R:$R,'VIN -MEGA'!$D:$D,K$1,'VIN -MEGA'!$K:$K,$A62)+SUMIFS('PXK-HÓA ĐƠN'!$R:$R,'PXK-HÓA ĐƠN'!$D:$D,K$1,'PXK-HÓA ĐƠN'!$K:$K,$A62)</f>
        <v>0</v>
      </c>
      <c r="L62" s="41">
        <f>SUMIFS('VIN -MEGA'!$R:$R,'VIN -MEGA'!$D:$D,L$1,'VIN -MEGA'!$K:$K,$A62)+SUMIFS('PXK-HÓA ĐƠN'!$R:$R,'PXK-HÓA ĐƠN'!$D:$D,L$1,'PXK-HÓA ĐƠN'!$K:$K,$A62)</f>
        <v>9</v>
      </c>
      <c r="M62" s="41">
        <f>SUMIFS('VIN -MEGA'!$R:$R,'VIN -MEGA'!$D:$D,M$1,'VIN -MEGA'!$K:$K,$A62)+SUMIFS('PXK-HÓA ĐƠN'!$R:$R,'PXK-HÓA ĐƠN'!$D:$D,M$1,'PXK-HÓA ĐƠN'!$K:$K,$A62)</f>
        <v>44</v>
      </c>
      <c r="N62" s="41">
        <f>SUMIFS('VIN -MEGA'!$R:$R,'VIN -MEGA'!$D:$D,N$1,'VIN -MEGA'!$K:$K,$A62)+SUMIFS('PXK-HÓA ĐƠN'!$R:$R,'PXK-HÓA ĐƠN'!$D:$D,N$1,'PXK-HÓA ĐƠN'!$K:$K,$A62)</f>
        <v>0</v>
      </c>
      <c r="O62" s="41">
        <f>SUMIFS('VIN -MEGA'!$R:$R,'VIN -MEGA'!$D:$D,O$1,'VIN -MEGA'!$K:$K,$A62)+SUMIFS('PXK-HÓA ĐƠN'!$R:$R,'PXK-HÓA ĐƠN'!$D:$D,O$1,'PXK-HÓA ĐƠN'!$K:$K,$A62)</f>
        <v>0</v>
      </c>
      <c r="P62" s="41">
        <f>SUMIFS('VIN -MEGA'!$R:$R,'VIN -MEGA'!$D:$D,P$1,'VIN -MEGA'!$K:$K,$A62)+SUMIFS('PXK-HÓA ĐƠN'!$R:$R,'PXK-HÓA ĐƠN'!$D:$D,P$1,'PXK-HÓA ĐƠN'!$K:$K,$A62)</f>
        <v>0</v>
      </c>
      <c r="Q62" s="41">
        <f>SUMIFS('VIN -MEGA'!$R:$R,'VIN -MEGA'!$D:$D,Q$1,'VIN -MEGA'!$K:$K,$A62)+SUMIFS('PXK-HÓA ĐƠN'!$R:$R,'PXK-HÓA ĐƠN'!$D:$D,Q$1,'PXK-HÓA ĐƠN'!$K:$K,$A62)</f>
        <v>0</v>
      </c>
      <c r="R62" s="41">
        <f>SUMIFS('VIN -MEGA'!$R:$R,'VIN -MEGA'!$D:$D,R$1,'VIN -MEGA'!$K:$K,$A62)+SUMIFS('PXK-HÓA ĐƠN'!$R:$R,'PXK-HÓA ĐƠN'!$D:$D,R$1,'PXK-HÓA ĐƠN'!$K:$K,$A62)</f>
        <v>0</v>
      </c>
      <c r="S62" s="41">
        <f>SUMIFS('VIN -MEGA'!$R:$R,'VIN -MEGA'!$D:$D,S$1,'VIN -MEGA'!$K:$K,$A62)+SUMIFS('PXK-HÓA ĐƠN'!$R:$R,'PXK-HÓA ĐƠN'!$D:$D,S$1,'PXK-HÓA ĐƠN'!$K:$K,$A62)</f>
        <v>0</v>
      </c>
      <c r="T62" s="41">
        <f>SUMIFS('VIN -MEGA'!$R:$R,'VIN -MEGA'!$D:$D,T$1,'VIN -MEGA'!$K:$K,$A62)+SUMIFS('PXK-HÓA ĐƠN'!$R:$R,'PXK-HÓA ĐƠN'!$D:$D,T$1,'PXK-HÓA ĐƠN'!$K:$K,$A62)</f>
        <v>0</v>
      </c>
      <c r="U62" s="41">
        <f>SUMIFS('VIN -MEGA'!$R:$R,'VIN -MEGA'!$D:$D,U$1,'VIN -MEGA'!$K:$K,$A62)+SUMIFS('PXK-HÓA ĐƠN'!$R:$R,'PXK-HÓA ĐƠN'!$D:$D,U$1,'PXK-HÓA ĐƠN'!$K:$K,$A62)</f>
        <v>0</v>
      </c>
      <c r="V62" s="41">
        <f>SUMIFS('VIN -MEGA'!$R:$R,'VIN -MEGA'!$D:$D,V$1,'VIN -MEGA'!$K:$K,$A62)+SUMIFS('PXK-HÓA ĐƠN'!$R:$R,'PXK-HÓA ĐƠN'!$D:$D,V$1,'PXK-HÓA ĐƠN'!$K:$K,$A62)</f>
        <v>0</v>
      </c>
      <c r="W62" s="41">
        <f>SUMIFS('VIN -MEGA'!$R:$R,'VIN -MEGA'!$D:$D,W$1,'VIN -MEGA'!$K:$K,$A62)+SUMIFS('PXK-HÓA ĐƠN'!$R:$R,'PXK-HÓA ĐƠN'!$D:$D,W$1,'PXK-HÓA ĐƠN'!$K:$K,$A62)</f>
        <v>0</v>
      </c>
      <c r="X62" s="41">
        <f>SUMIFS('VIN -MEGA'!$R:$R,'VIN -MEGA'!$D:$D,X$1,'VIN -MEGA'!$K:$K,$A62)+SUMIFS('PXK-HÓA ĐƠN'!$R:$R,'PXK-HÓA ĐƠN'!$D:$D,X$1,'PXK-HÓA ĐƠN'!$K:$K,$A62)</f>
        <v>0</v>
      </c>
      <c r="Y62" s="41">
        <f>SUMIFS('VIN -MEGA'!$R:$R,'VIN -MEGA'!$D:$D,Y$1,'VIN -MEGA'!$K:$K,$A62)+SUMIFS('PXK-HÓA ĐƠN'!$R:$R,'PXK-HÓA ĐƠN'!$D:$D,Y$1,'PXK-HÓA ĐƠN'!$K:$K,$A62)</f>
        <v>0</v>
      </c>
      <c r="Z62" s="41">
        <f>SUMIFS('VIN -MEGA'!$R:$R,'VIN -MEGA'!$D:$D,Z$1,'VIN -MEGA'!$K:$K,$A62)+SUMIFS('PXK-HÓA ĐƠN'!$R:$R,'PXK-HÓA ĐƠN'!$D:$D,Z$1,'PXK-HÓA ĐƠN'!$K:$K,$A62)</f>
        <v>0</v>
      </c>
      <c r="AA62" s="41">
        <f>SUMIFS('VIN -MEGA'!$R:$R,'VIN -MEGA'!$D:$D,AA$1,'VIN -MEGA'!$K:$K,$A62)+SUMIFS('PXK-HÓA ĐƠN'!$R:$R,'PXK-HÓA ĐƠN'!$D:$D,AA$1,'PXK-HÓA ĐƠN'!$K:$K,$A62)</f>
        <v>0</v>
      </c>
      <c r="AB62" s="41">
        <f>SUMIFS('VIN -MEGA'!$R:$R,'VIN -MEGA'!$D:$D,AB$1,'VIN -MEGA'!$K:$K,$A62)+SUMIFS('PXK-HÓA ĐƠN'!$R:$R,'PXK-HÓA ĐƠN'!$D:$D,AB$1,'PXK-HÓA ĐƠN'!$K:$K,$A62)</f>
        <v>0</v>
      </c>
      <c r="AC62" s="41">
        <f>SUMIFS('VIN -MEGA'!$R:$R,'VIN -MEGA'!$D:$D,AC$1,'VIN -MEGA'!$K:$K,$A62)+SUMIFS('PXK-HÓA ĐƠN'!$R:$R,'PXK-HÓA ĐƠN'!$D:$D,AC$1,'PXK-HÓA ĐƠN'!$K:$K,$A62)</f>
        <v>0</v>
      </c>
      <c r="AD62" s="41">
        <f>SUMIFS('VIN -MEGA'!$R:$R,'VIN -MEGA'!$D:$D,AD$1,'VIN -MEGA'!$K:$K,$A62)+SUMIFS('PXK-HÓA ĐƠN'!$R:$R,'PXK-HÓA ĐƠN'!$D:$D,AD$1,'PXK-HÓA ĐƠN'!$K:$K,$A62)</f>
        <v>0</v>
      </c>
      <c r="AE62" s="41">
        <f>SUMIFS('VIN -MEGA'!$R:$R,'VIN -MEGA'!$D:$D,AE$1,'VIN -MEGA'!$K:$K,$A62)+SUMIFS('PXK-HÓA ĐƠN'!$R:$R,'PXK-HÓA ĐƠN'!$D:$D,AE$1,'PXK-HÓA ĐƠN'!$K:$K,$A62)</f>
        <v>0</v>
      </c>
      <c r="AF62" s="41">
        <f>SUMIFS('VIN -MEGA'!$R:$R,'VIN -MEGA'!$D:$D,AF$1,'VIN -MEGA'!$K:$K,$A62)+SUMIFS('PXK-HÓA ĐƠN'!$R:$R,'PXK-HÓA ĐƠN'!$D:$D,AF$1,'PXK-HÓA ĐƠN'!$K:$K,$A62)</f>
        <v>0</v>
      </c>
      <c r="AG62" s="41">
        <f>SUMIFS('VIN -MEGA'!$R:$R,'VIN -MEGA'!$D:$D,AG$1,'VIN -MEGA'!$K:$K,$A62)+SUMIFS('PXK-HÓA ĐƠN'!$R:$R,'PXK-HÓA ĐƠN'!$D:$D,AG$1,'PXK-HÓA ĐƠN'!$K:$K,$A62)</f>
        <v>0</v>
      </c>
      <c r="AH62" s="41">
        <f>SUMIFS('VIN -MEGA'!$R:$R,'VIN -MEGA'!$D:$D,AH$1,'VIN -MEGA'!$K:$K,$A62)+SUMIFS('PXK-HÓA ĐƠN'!$R:$R,'PXK-HÓA ĐƠN'!$D:$D,AH$1,'PXK-HÓA ĐƠN'!$K:$K,$A62)</f>
        <v>0</v>
      </c>
      <c r="AI62" s="41">
        <f>SUMIFS('VIN -MEGA'!$R:$R,'VIN -MEGA'!$D:$D,AI$1,'VIN -MEGA'!$K:$K,$A62)+SUMIFS('PXK-HÓA ĐƠN'!$R:$R,'PXK-HÓA ĐƠN'!$D:$D,AI$1,'PXK-HÓA ĐƠN'!$K:$K,$A62)</f>
        <v>0</v>
      </c>
      <c r="AJ62" s="41">
        <f>SUMIFS('VIN -MEGA'!$R:$R,'VIN -MEGA'!$D:$D,AJ$1,'VIN -MEGA'!$K:$K,$A62)+SUMIFS('PXK-HÓA ĐƠN'!$R:$R,'PXK-HÓA ĐƠN'!$D:$D,AJ$1,'PXK-HÓA ĐƠN'!$K:$K,$A62)</f>
        <v>0</v>
      </c>
      <c r="AK62" s="41">
        <f>SUMIFS('VIN -MEGA'!$R:$R,'VIN -MEGA'!$D:$D,AK$1,'VIN -MEGA'!$K:$K,$A62)+SUMIFS('PXK-HÓA ĐƠN'!$R:$R,'PXK-HÓA ĐƠN'!$D:$D,AK$1,'PXK-HÓA ĐƠN'!$K:$K,$A62)</f>
        <v>0</v>
      </c>
    </row>
    <row r="63" spans="1:37" ht="18.75" hidden="1" customHeight="1" x14ac:dyDescent="0.25">
      <c r="A63" s="23" t="s">
        <v>1747</v>
      </c>
      <c r="B63" s="22" t="s">
        <v>1748</v>
      </c>
      <c r="C63" s="24" t="s">
        <v>1761</v>
      </c>
      <c r="D63" t="str">
        <f t="shared" si="1"/>
        <v>Không kinh doanh</v>
      </c>
      <c r="E63" s="43">
        <f t="shared" si="2"/>
        <v>0</v>
      </c>
      <c r="F63" s="43"/>
      <c r="G63" s="41"/>
      <c r="H63" s="41"/>
      <c r="I63" s="41">
        <f>SUMIFS('VIN -MEGA'!$R:$R,'VIN -MEGA'!$D:$D,I$1,'VIN -MEGA'!$K:$K,$A63)+SUMIFS('PXK-HÓA ĐƠN'!$R:$R,'PXK-HÓA ĐƠN'!$D:$D,I$1,'PXK-HÓA ĐƠN'!$K:$K,$A63)</f>
        <v>0</v>
      </c>
      <c r="J63" s="41">
        <f>SUMIFS('VIN -MEGA'!$R:$R,'VIN -MEGA'!$D:$D,J$1,'VIN -MEGA'!$K:$K,$A63)+SUMIFS('PXK-HÓA ĐƠN'!$R:$R,'PXK-HÓA ĐƠN'!$D:$D,J$1,'PXK-HÓA ĐƠN'!$K:$K,$A63)</f>
        <v>0</v>
      </c>
      <c r="K63" s="41">
        <f>SUMIFS('VIN -MEGA'!$R:$R,'VIN -MEGA'!$D:$D,K$1,'VIN -MEGA'!$K:$K,$A63)+SUMIFS('PXK-HÓA ĐƠN'!$R:$R,'PXK-HÓA ĐƠN'!$D:$D,K$1,'PXK-HÓA ĐƠN'!$K:$K,$A63)</f>
        <v>0</v>
      </c>
      <c r="L63" s="41">
        <f>SUMIFS('VIN -MEGA'!$R:$R,'VIN -MEGA'!$D:$D,L$1,'VIN -MEGA'!$K:$K,$A63)+SUMIFS('PXK-HÓA ĐƠN'!$R:$R,'PXK-HÓA ĐƠN'!$D:$D,L$1,'PXK-HÓA ĐƠN'!$K:$K,$A63)</f>
        <v>0</v>
      </c>
      <c r="M63" s="41">
        <f>SUMIFS('VIN -MEGA'!$R:$R,'VIN -MEGA'!$D:$D,M$1,'VIN -MEGA'!$K:$K,$A63)+SUMIFS('PXK-HÓA ĐƠN'!$R:$R,'PXK-HÓA ĐƠN'!$D:$D,M$1,'PXK-HÓA ĐƠN'!$K:$K,$A63)</f>
        <v>0</v>
      </c>
      <c r="N63" s="41">
        <f>SUMIFS('VIN -MEGA'!$R:$R,'VIN -MEGA'!$D:$D,N$1,'VIN -MEGA'!$K:$K,$A63)+SUMIFS('PXK-HÓA ĐƠN'!$R:$R,'PXK-HÓA ĐƠN'!$D:$D,N$1,'PXK-HÓA ĐƠN'!$K:$K,$A63)</f>
        <v>0</v>
      </c>
      <c r="O63" s="41">
        <f>SUMIFS('VIN -MEGA'!$R:$R,'VIN -MEGA'!$D:$D,O$1,'VIN -MEGA'!$K:$K,$A63)+SUMIFS('PXK-HÓA ĐƠN'!$R:$R,'PXK-HÓA ĐƠN'!$D:$D,O$1,'PXK-HÓA ĐƠN'!$K:$K,$A63)</f>
        <v>0</v>
      </c>
      <c r="P63" s="41">
        <f>SUMIFS('VIN -MEGA'!$R:$R,'VIN -MEGA'!$D:$D,P$1,'VIN -MEGA'!$K:$K,$A63)+SUMIFS('PXK-HÓA ĐƠN'!$R:$R,'PXK-HÓA ĐƠN'!$D:$D,P$1,'PXK-HÓA ĐƠN'!$K:$K,$A63)</f>
        <v>0</v>
      </c>
      <c r="Q63" s="41">
        <f>SUMIFS('VIN -MEGA'!$R:$R,'VIN -MEGA'!$D:$D,Q$1,'VIN -MEGA'!$K:$K,$A63)+SUMIFS('PXK-HÓA ĐƠN'!$R:$R,'PXK-HÓA ĐƠN'!$D:$D,Q$1,'PXK-HÓA ĐƠN'!$K:$K,$A63)</f>
        <v>0</v>
      </c>
      <c r="R63" s="41">
        <f>SUMIFS('VIN -MEGA'!$R:$R,'VIN -MEGA'!$D:$D,R$1,'VIN -MEGA'!$K:$K,$A63)+SUMIFS('PXK-HÓA ĐƠN'!$R:$R,'PXK-HÓA ĐƠN'!$D:$D,R$1,'PXK-HÓA ĐƠN'!$K:$K,$A63)</f>
        <v>0</v>
      </c>
      <c r="S63" s="41">
        <f>SUMIFS('VIN -MEGA'!$R:$R,'VIN -MEGA'!$D:$D,S$1,'VIN -MEGA'!$K:$K,$A63)+SUMIFS('PXK-HÓA ĐƠN'!$R:$R,'PXK-HÓA ĐƠN'!$D:$D,S$1,'PXK-HÓA ĐƠN'!$K:$K,$A63)</f>
        <v>0</v>
      </c>
      <c r="T63" s="41">
        <f>SUMIFS('VIN -MEGA'!$R:$R,'VIN -MEGA'!$D:$D,T$1,'VIN -MEGA'!$K:$K,$A63)+SUMIFS('PXK-HÓA ĐƠN'!$R:$R,'PXK-HÓA ĐƠN'!$D:$D,T$1,'PXK-HÓA ĐƠN'!$K:$K,$A63)</f>
        <v>0</v>
      </c>
      <c r="U63" s="41">
        <f>SUMIFS('VIN -MEGA'!$R:$R,'VIN -MEGA'!$D:$D,U$1,'VIN -MEGA'!$K:$K,$A63)+SUMIFS('PXK-HÓA ĐƠN'!$R:$R,'PXK-HÓA ĐƠN'!$D:$D,U$1,'PXK-HÓA ĐƠN'!$K:$K,$A63)</f>
        <v>0</v>
      </c>
      <c r="V63" s="41">
        <f>SUMIFS('VIN -MEGA'!$R:$R,'VIN -MEGA'!$D:$D,V$1,'VIN -MEGA'!$K:$K,$A63)+SUMIFS('PXK-HÓA ĐƠN'!$R:$R,'PXK-HÓA ĐƠN'!$D:$D,V$1,'PXK-HÓA ĐƠN'!$K:$K,$A63)</f>
        <v>0</v>
      </c>
      <c r="W63" s="41">
        <f>SUMIFS('VIN -MEGA'!$R:$R,'VIN -MEGA'!$D:$D,W$1,'VIN -MEGA'!$K:$K,$A63)+SUMIFS('PXK-HÓA ĐƠN'!$R:$R,'PXK-HÓA ĐƠN'!$D:$D,W$1,'PXK-HÓA ĐƠN'!$K:$K,$A63)</f>
        <v>0</v>
      </c>
      <c r="X63" s="41">
        <f>SUMIFS('VIN -MEGA'!$R:$R,'VIN -MEGA'!$D:$D,X$1,'VIN -MEGA'!$K:$K,$A63)+SUMIFS('PXK-HÓA ĐƠN'!$R:$R,'PXK-HÓA ĐƠN'!$D:$D,X$1,'PXK-HÓA ĐƠN'!$K:$K,$A63)</f>
        <v>0</v>
      </c>
      <c r="Y63" s="41">
        <f>SUMIFS('VIN -MEGA'!$R:$R,'VIN -MEGA'!$D:$D,Y$1,'VIN -MEGA'!$K:$K,$A63)+SUMIFS('PXK-HÓA ĐƠN'!$R:$R,'PXK-HÓA ĐƠN'!$D:$D,Y$1,'PXK-HÓA ĐƠN'!$K:$K,$A63)</f>
        <v>0</v>
      </c>
      <c r="Z63" s="41">
        <f>SUMIFS('VIN -MEGA'!$R:$R,'VIN -MEGA'!$D:$D,Z$1,'VIN -MEGA'!$K:$K,$A63)+SUMIFS('PXK-HÓA ĐƠN'!$R:$R,'PXK-HÓA ĐƠN'!$D:$D,Z$1,'PXK-HÓA ĐƠN'!$K:$K,$A63)</f>
        <v>0</v>
      </c>
      <c r="AA63" s="41">
        <f>SUMIFS('VIN -MEGA'!$R:$R,'VIN -MEGA'!$D:$D,AA$1,'VIN -MEGA'!$K:$K,$A63)+SUMIFS('PXK-HÓA ĐƠN'!$R:$R,'PXK-HÓA ĐƠN'!$D:$D,AA$1,'PXK-HÓA ĐƠN'!$K:$K,$A63)</f>
        <v>0</v>
      </c>
      <c r="AB63" s="41">
        <f>SUMIFS('VIN -MEGA'!$R:$R,'VIN -MEGA'!$D:$D,AB$1,'VIN -MEGA'!$K:$K,$A63)+SUMIFS('PXK-HÓA ĐƠN'!$R:$R,'PXK-HÓA ĐƠN'!$D:$D,AB$1,'PXK-HÓA ĐƠN'!$K:$K,$A63)</f>
        <v>0</v>
      </c>
      <c r="AC63" s="41">
        <f>SUMIFS('VIN -MEGA'!$R:$R,'VIN -MEGA'!$D:$D,AC$1,'VIN -MEGA'!$K:$K,$A63)+SUMIFS('PXK-HÓA ĐƠN'!$R:$R,'PXK-HÓA ĐƠN'!$D:$D,AC$1,'PXK-HÓA ĐƠN'!$K:$K,$A63)</f>
        <v>0</v>
      </c>
      <c r="AD63" s="41">
        <f>SUMIFS('VIN -MEGA'!$R:$R,'VIN -MEGA'!$D:$D,AD$1,'VIN -MEGA'!$K:$K,$A63)+SUMIFS('PXK-HÓA ĐƠN'!$R:$R,'PXK-HÓA ĐƠN'!$D:$D,AD$1,'PXK-HÓA ĐƠN'!$K:$K,$A63)</f>
        <v>0</v>
      </c>
      <c r="AE63" s="41">
        <f>SUMIFS('VIN -MEGA'!$R:$R,'VIN -MEGA'!$D:$D,AE$1,'VIN -MEGA'!$K:$K,$A63)+SUMIFS('PXK-HÓA ĐƠN'!$R:$R,'PXK-HÓA ĐƠN'!$D:$D,AE$1,'PXK-HÓA ĐƠN'!$K:$K,$A63)</f>
        <v>0</v>
      </c>
      <c r="AF63" s="41">
        <f>SUMIFS('VIN -MEGA'!$R:$R,'VIN -MEGA'!$D:$D,AF$1,'VIN -MEGA'!$K:$K,$A63)+SUMIFS('PXK-HÓA ĐƠN'!$R:$R,'PXK-HÓA ĐƠN'!$D:$D,AF$1,'PXK-HÓA ĐƠN'!$K:$K,$A63)</f>
        <v>0</v>
      </c>
      <c r="AG63" s="41">
        <f>SUMIFS('VIN -MEGA'!$R:$R,'VIN -MEGA'!$D:$D,AG$1,'VIN -MEGA'!$K:$K,$A63)+SUMIFS('PXK-HÓA ĐƠN'!$R:$R,'PXK-HÓA ĐƠN'!$D:$D,AG$1,'PXK-HÓA ĐƠN'!$K:$K,$A63)</f>
        <v>0</v>
      </c>
      <c r="AH63" s="41">
        <f>SUMIFS('VIN -MEGA'!$R:$R,'VIN -MEGA'!$D:$D,AH$1,'VIN -MEGA'!$K:$K,$A63)+SUMIFS('PXK-HÓA ĐƠN'!$R:$R,'PXK-HÓA ĐƠN'!$D:$D,AH$1,'PXK-HÓA ĐƠN'!$K:$K,$A63)</f>
        <v>0</v>
      </c>
      <c r="AI63" s="41">
        <f>SUMIFS('VIN -MEGA'!$R:$R,'VIN -MEGA'!$D:$D,AI$1,'VIN -MEGA'!$K:$K,$A63)+SUMIFS('PXK-HÓA ĐƠN'!$R:$R,'PXK-HÓA ĐƠN'!$D:$D,AI$1,'PXK-HÓA ĐƠN'!$K:$K,$A63)</f>
        <v>0</v>
      </c>
      <c r="AJ63" s="41">
        <f>SUMIFS('VIN -MEGA'!$R:$R,'VIN -MEGA'!$D:$D,AJ$1,'VIN -MEGA'!$K:$K,$A63)+SUMIFS('PXK-HÓA ĐƠN'!$R:$R,'PXK-HÓA ĐƠN'!$D:$D,AJ$1,'PXK-HÓA ĐƠN'!$K:$K,$A63)</f>
        <v>0</v>
      </c>
      <c r="AK63" s="41">
        <f>SUMIFS('VIN -MEGA'!$R:$R,'VIN -MEGA'!$D:$D,AK$1,'VIN -MEGA'!$K:$K,$A63)+SUMIFS('PXK-HÓA ĐƠN'!$R:$R,'PXK-HÓA ĐƠN'!$D:$D,AK$1,'PXK-HÓA ĐƠN'!$K:$K,$A63)</f>
        <v>0</v>
      </c>
    </row>
    <row r="64" spans="1:37" ht="18.75" hidden="1" customHeight="1" x14ac:dyDescent="0.25">
      <c r="A64" s="23" t="s">
        <v>1749</v>
      </c>
      <c r="B64" s="22" t="s">
        <v>1750</v>
      </c>
      <c r="C64" s="24" t="s">
        <v>29</v>
      </c>
      <c r="D64" t="str">
        <f t="shared" si="1"/>
        <v>Không kinh doanh</v>
      </c>
      <c r="E64" s="43">
        <f t="shared" si="2"/>
        <v>0</v>
      </c>
      <c r="F64" s="43"/>
      <c r="G64" s="41"/>
      <c r="H64" s="41"/>
      <c r="I64" s="41">
        <f>SUMIFS('VIN -MEGA'!$R:$R,'VIN -MEGA'!$D:$D,I$1,'VIN -MEGA'!$K:$K,$A64)+SUMIFS('PXK-HÓA ĐƠN'!$R:$R,'PXK-HÓA ĐƠN'!$D:$D,I$1,'PXK-HÓA ĐƠN'!$K:$K,$A64)</f>
        <v>0</v>
      </c>
      <c r="J64" s="41">
        <f>SUMIFS('VIN -MEGA'!$R:$R,'VIN -MEGA'!$D:$D,J$1,'VIN -MEGA'!$K:$K,$A64)+SUMIFS('PXK-HÓA ĐƠN'!$R:$R,'PXK-HÓA ĐƠN'!$D:$D,J$1,'PXK-HÓA ĐƠN'!$K:$K,$A64)</f>
        <v>0</v>
      </c>
      <c r="K64" s="41">
        <f>SUMIFS('VIN -MEGA'!$R:$R,'VIN -MEGA'!$D:$D,K$1,'VIN -MEGA'!$K:$K,$A64)+SUMIFS('PXK-HÓA ĐƠN'!$R:$R,'PXK-HÓA ĐƠN'!$D:$D,K$1,'PXK-HÓA ĐƠN'!$K:$K,$A64)</f>
        <v>0</v>
      </c>
      <c r="L64" s="41">
        <f>SUMIFS('VIN -MEGA'!$R:$R,'VIN -MEGA'!$D:$D,L$1,'VIN -MEGA'!$K:$K,$A64)+SUMIFS('PXK-HÓA ĐƠN'!$R:$R,'PXK-HÓA ĐƠN'!$D:$D,L$1,'PXK-HÓA ĐƠN'!$K:$K,$A64)</f>
        <v>0</v>
      </c>
      <c r="M64" s="41">
        <f>SUMIFS('VIN -MEGA'!$R:$R,'VIN -MEGA'!$D:$D,M$1,'VIN -MEGA'!$K:$K,$A64)+SUMIFS('PXK-HÓA ĐƠN'!$R:$R,'PXK-HÓA ĐƠN'!$D:$D,M$1,'PXK-HÓA ĐƠN'!$K:$K,$A64)</f>
        <v>0</v>
      </c>
      <c r="N64" s="41">
        <f>SUMIFS('VIN -MEGA'!$R:$R,'VIN -MEGA'!$D:$D,N$1,'VIN -MEGA'!$K:$K,$A64)+SUMIFS('PXK-HÓA ĐƠN'!$R:$R,'PXK-HÓA ĐƠN'!$D:$D,N$1,'PXK-HÓA ĐƠN'!$K:$K,$A64)</f>
        <v>0</v>
      </c>
      <c r="O64" s="41">
        <f>SUMIFS('VIN -MEGA'!$R:$R,'VIN -MEGA'!$D:$D,O$1,'VIN -MEGA'!$K:$K,$A64)+SUMIFS('PXK-HÓA ĐƠN'!$R:$R,'PXK-HÓA ĐƠN'!$D:$D,O$1,'PXK-HÓA ĐƠN'!$K:$K,$A64)</f>
        <v>0</v>
      </c>
      <c r="P64" s="41">
        <f>SUMIFS('VIN -MEGA'!$R:$R,'VIN -MEGA'!$D:$D,P$1,'VIN -MEGA'!$K:$K,$A64)+SUMIFS('PXK-HÓA ĐƠN'!$R:$R,'PXK-HÓA ĐƠN'!$D:$D,P$1,'PXK-HÓA ĐƠN'!$K:$K,$A64)</f>
        <v>0</v>
      </c>
      <c r="Q64" s="41">
        <f>SUMIFS('VIN -MEGA'!$R:$R,'VIN -MEGA'!$D:$D,Q$1,'VIN -MEGA'!$K:$K,$A64)+SUMIFS('PXK-HÓA ĐƠN'!$R:$R,'PXK-HÓA ĐƠN'!$D:$D,Q$1,'PXK-HÓA ĐƠN'!$K:$K,$A64)</f>
        <v>0</v>
      </c>
      <c r="R64" s="41">
        <f>SUMIFS('VIN -MEGA'!$R:$R,'VIN -MEGA'!$D:$D,R$1,'VIN -MEGA'!$K:$K,$A64)+SUMIFS('PXK-HÓA ĐƠN'!$R:$R,'PXK-HÓA ĐƠN'!$D:$D,R$1,'PXK-HÓA ĐƠN'!$K:$K,$A64)</f>
        <v>0</v>
      </c>
      <c r="S64" s="41">
        <f>SUMIFS('VIN -MEGA'!$R:$R,'VIN -MEGA'!$D:$D,S$1,'VIN -MEGA'!$K:$K,$A64)+SUMIFS('PXK-HÓA ĐƠN'!$R:$R,'PXK-HÓA ĐƠN'!$D:$D,S$1,'PXK-HÓA ĐƠN'!$K:$K,$A64)</f>
        <v>0</v>
      </c>
      <c r="T64" s="41">
        <f>SUMIFS('VIN -MEGA'!$R:$R,'VIN -MEGA'!$D:$D,T$1,'VIN -MEGA'!$K:$K,$A64)+SUMIFS('PXK-HÓA ĐƠN'!$R:$R,'PXK-HÓA ĐƠN'!$D:$D,T$1,'PXK-HÓA ĐƠN'!$K:$K,$A64)</f>
        <v>0</v>
      </c>
      <c r="U64" s="41">
        <f>SUMIFS('VIN -MEGA'!$R:$R,'VIN -MEGA'!$D:$D,U$1,'VIN -MEGA'!$K:$K,$A64)+SUMIFS('PXK-HÓA ĐƠN'!$R:$R,'PXK-HÓA ĐƠN'!$D:$D,U$1,'PXK-HÓA ĐƠN'!$K:$K,$A64)</f>
        <v>0</v>
      </c>
      <c r="V64" s="41">
        <f>SUMIFS('VIN -MEGA'!$R:$R,'VIN -MEGA'!$D:$D,V$1,'VIN -MEGA'!$K:$K,$A64)+SUMIFS('PXK-HÓA ĐƠN'!$R:$R,'PXK-HÓA ĐƠN'!$D:$D,V$1,'PXK-HÓA ĐƠN'!$K:$K,$A64)</f>
        <v>0</v>
      </c>
      <c r="W64" s="41">
        <f>SUMIFS('VIN -MEGA'!$R:$R,'VIN -MEGA'!$D:$D,W$1,'VIN -MEGA'!$K:$K,$A64)+SUMIFS('PXK-HÓA ĐƠN'!$R:$R,'PXK-HÓA ĐƠN'!$D:$D,W$1,'PXK-HÓA ĐƠN'!$K:$K,$A64)</f>
        <v>0</v>
      </c>
      <c r="X64" s="41">
        <f>SUMIFS('VIN -MEGA'!$R:$R,'VIN -MEGA'!$D:$D,X$1,'VIN -MEGA'!$K:$K,$A64)+SUMIFS('PXK-HÓA ĐƠN'!$R:$R,'PXK-HÓA ĐƠN'!$D:$D,X$1,'PXK-HÓA ĐƠN'!$K:$K,$A64)</f>
        <v>0</v>
      </c>
      <c r="Y64" s="41">
        <f>SUMIFS('VIN -MEGA'!$R:$R,'VIN -MEGA'!$D:$D,Y$1,'VIN -MEGA'!$K:$K,$A64)+SUMIFS('PXK-HÓA ĐƠN'!$R:$R,'PXK-HÓA ĐƠN'!$D:$D,Y$1,'PXK-HÓA ĐƠN'!$K:$K,$A64)</f>
        <v>0</v>
      </c>
      <c r="Z64" s="41">
        <f>SUMIFS('VIN -MEGA'!$R:$R,'VIN -MEGA'!$D:$D,Z$1,'VIN -MEGA'!$K:$K,$A64)+SUMIFS('PXK-HÓA ĐƠN'!$R:$R,'PXK-HÓA ĐƠN'!$D:$D,Z$1,'PXK-HÓA ĐƠN'!$K:$K,$A64)</f>
        <v>0</v>
      </c>
      <c r="AA64" s="41">
        <f>SUMIFS('VIN -MEGA'!$R:$R,'VIN -MEGA'!$D:$D,AA$1,'VIN -MEGA'!$K:$K,$A64)+SUMIFS('PXK-HÓA ĐƠN'!$R:$R,'PXK-HÓA ĐƠN'!$D:$D,AA$1,'PXK-HÓA ĐƠN'!$K:$K,$A64)</f>
        <v>0</v>
      </c>
      <c r="AB64" s="41">
        <f>SUMIFS('VIN -MEGA'!$R:$R,'VIN -MEGA'!$D:$D,AB$1,'VIN -MEGA'!$K:$K,$A64)+SUMIFS('PXK-HÓA ĐƠN'!$R:$R,'PXK-HÓA ĐƠN'!$D:$D,AB$1,'PXK-HÓA ĐƠN'!$K:$K,$A64)</f>
        <v>0</v>
      </c>
      <c r="AC64" s="41">
        <f>SUMIFS('VIN -MEGA'!$R:$R,'VIN -MEGA'!$D:$D,AC$1,'VIN -MEGA'!$K:$K,$A64)+SUMIFS('PXK-HÓA ĐƠN'!$R:$R,'PXK-HÓA ĐƠN'!$D:$D,AC$1,'PXK-HÓA ĐƠN'!$K:$K,$A64)</f>
        <v>0</v>
      </c>
      <c r="AD64" s="41">
        <f>SUMIFS('VIN -MEGA'!$R:$R,'VIN -MEGA'!$D:$D,AD$1,'VIN -MEGA'!$K:$K,$A64)+SUMIFS('PXK-HÓA ĐƠN'!$R:$R,'PXK-HÓA ĐƠN'!$D:$D,AD$1,'PXK-HÓA ĐƠN'!$K:$K,$A64)</f>
        <v>0</v>
      </c>
      <c r="AE64" s="41">
        <f>SUMIFS('VIN -MEGA'!$R:$R,'VIN -MEGA'!$D:$D,AE$1,'VIN -MEGA'!$K:$K,$A64)+SUMIFS('PXK-HÓA ĐƠN'!$R:$R,'PXK-HÓA ĐƠN'!$D:$D,AE$1,'PXK-HÓA ĐƠN'!$K:$K,$A64)</f>
        <v>0</v>
      </c>
      <c r="AF64" s="41">
        <f>SUMIFS('VIN -MEGA'!$R:$R,'VIN -MEGA'!$D:$D,AF$1,'VIN -MEGA'!$K:$K,$A64)+SUMIFS('PXK-HÓA ĐƠN'!$R:$R,'PXK-HÓA ĐƠN'!$D:$D,AF$1,'PXK-HÓA ĐƠN'!$K:$K,$A64)</f>
        <v>0</v>
      </c>
      <c r="AG64" s="41">
        <f>SUMIFS('VIN -MEGA'!$R:$R,'VIN -MEGA'!$D:$D,AG$1,'VIN -MEGA'!$K:$K,$A64)+SUMIFS('PXK-HÓA ĐƠN'!$R:$R,'PXK-HÓA ĐƠN'!$D:$D,AG$1,'PXK-HÓA ĐƠN'!$K:$K,$A64)</f>
        <v>0</v>
      </c>
      <c r="AH64" s="41">
        <f>SUMIFS('VIN -MEGA'!$R:$R,'VIN -MEGA'!$D:$D,AH$1,'VIN -MEGA'!$K:$K,$A64)+SUMIFS('PXK-HÓA ĐƠN'!$R:$R,'PXK-HÓA ĐƠN'!$D:$D,AH$1,'PXK-HÓA ĐƠN'!$K:$K,$A64)</f>
        <v>0</v>
      </c>
      <c r="AI64" s="41">
        <f>SUMIFS('VIN -MEGA'!$R:$R,'VIN -MEGA'!$D:$D,AI$1,'VIN -MEGA'!$K:$K,$A64)+SUMIFS('PXK-HÓA ĐƠN'!$R:$R,'PXK-HÓA ĐƠN'!$D:$D,AI$1,'PXK-HÓA ĐƠN'!$K:$K,$A64)</f>
        <v>0</v>
      </c>
      <c r="AJ64" s="41">
        <f>SUMIFS('VIN -MEGA'!$R:$R,'VIN -MEGA'!$D:$D,AJ$1,'VIN -MEGA'!$K:$K,$A64)+SUMIFS('PXK-HÓA ĐƠN'!$R:$R,'PXK-HÓA ĐƠN'!$D:$D,AJ$1,'PXK-HÓA ĐƠN'!$K:$K,$A64)</f>
        <v>0</v>
      </c>
      <c r="AK64" s="41">
        <f>SUMIFS('VIN -MEGA'!$R:$R,'VIN -MEGA'!$D:$D,AK$1,'VIN -MEGA'!$K:$K,$A64)+SUMIFS('PXK-HÓA ĐƠN'!$R:$R,'PXK-HÓA ĐƠN'!$D:$D,AK$1,'PXK-HÓA ĐƠN'!$K:$K,$A64)</f>
        <v>0</v>
      </c>
    </row>
    <row r="65" spans="1:37" ht="18.75" hidden="1" customHeight="1" x14ac:dyDescent="0.25">
      <c r="A65" s="23" t="s">
        <v>7659</v>
      </c>
      <c r="B65" s="22" t="s">
        <v>7660</v>
      </c>
      <c r="C65" s="24" t="s">
        <v>29</v>
      </c>
      <c r="D65" t="str">
        <f t="shared" si="1"/>
        <v>Không kinh doanh</v>
      </c>
      <c r="E65" s="43">
        <f t="shared" si="2"/>
        <v>0</v>
      </c>
      <c r="F65" s="43"/>
      <c r="G65" s="41"/>
      <c r="H65" s="41"/>
      <c r="I65" s="41">
        <f>SUMIFS('VIN -MEGA'!$R:$R,'VIN -MEGA'!$D:$D,I$1,'VIN -MEGA'!$K:$K,$A65)+SUMIFS('PXK-HÓA ĐƠN'!$R:$R,'PXK-HÓA ĐƠN'!$D:$D,I$1,'PXK-HÓA ĐƠN'!$K:$K,$A65)</f>
        <v>0</v>
      </c>
      <c r="J65" s="41">
        <f>SUMIFS('VIN -MEGA'!$R:$R,'VIN -MEGA'!$D:$D,J$1,'VIN -MEGA'!$K:$K,$A65)+SUMIFS('PXK-HÓA ĐƠN'!$R:$R,'PXK-HÓA ĐƠN'!$D:$D,J$1,'PXK-HÓA ĐƠN'!$K:$K,$A65)</f>
        <v>0</v>
      </c>
      <c r="K65" s="41">
        <f>SUMIFS('VIN -MEGA'!$R:$R,'VIN -MEGA'!$D:$D,K$1,'VIN -MEGA'!$K:$K,$A65)+SUMIFS('PXK-HÓA ĐƠN'!$R:$R,'PXK-HÓA ĐƠN'!$D:$D,K$1,'PXK-HÓA ĐƠN'!$K:$K,$A65)</f>
        <v>0</v>
      </c>
      <c r="L65" s="41">
        <f>SUMIFS('VIN -MEGA'!$R:$R,'VIN -MEGA'!$D:$D,L$1,'VIN -MEGA'!$K:$K,$A65)+SUMIFS('PXK-HÓA ĐƠN'!$R:$R,'PXK-HÓA ĐƠN'!$D:$D,L$1,'PXK-HÓA ĐƠN'!$K:$K,$A65)</f>
        <v>0</v>
      </c>
      <c r="M65" s="41">
        <f>SUMIFS('VIN -MEGA'!$R:$R,'VIN -MEGA'!$D:$D,M$1,'VIN -MEGA'!$K:$K,$A65)+SUMIFS('PXK-HÓA ĐƠN'!$R:$R,'PXK-HÓA ĐƠN'!$D:$D,M$1,'PXK-HÓA ĐƠN'!$K:$K,$A65)</f>
        <v>0</v>
      </c>
      <c r="N65" s="41">
        <f>SUMIFS('VIN -MEGA'!$R:$R,'VIN -MEGA'!$D:$D,N$1,'VIN -MEGA'!$K:$K,$A65)+SUMIFS('PXK-HÓA ĐƠN'!$R:$R,'PXK-HÓA ĐƠN'!$D:$D,N$1,'PXK-HÓA ĐƠN'!$K:$K,$A65)</f>
        <v>0</v>
      </c>
      <c r="O65" s="41">
        <f>SUMIFS('VIN -MEGA'!$R:$R,'VIN -MEGA'!$D:$D,O$1,'VIN -MEGA'!$K:$K,$A65)+SUMIFS('PXK-HÓA ĐƠN'!$R:$R,'PXK-HÓA ĐƠN'!$D:$D,O$1,'PXK-HÓA ĐƠN'!$K:$K,$A65)</f>
        <v>0</v>
      </c>
      <c r="P65" s="41">
        <f>SUMIFS('VIN -MEGA'!$R:$R,'VIN -MEGA'!$D:$D,P$1,'VIN -MEGA'!$K:$K,$A65)+SUMIFS('PXK-HÓA ĐƠN'!$R:$R,'PXK-HÓA ĐƠN'!$D:$D,P$1,'PXK-HÓA ĐƠN'!$K:$K,$A65)</f>
        <v>0</v>
      </c>
      <c r="Q65" s="41">
        <f>SUMIFS('VIN -MEGA'!$R:$R,'VIN -MEGA'!$D:$D,Q$1,'VIN -MEGA'!$K:$K,$A65)+SUMIFS('PXK-HÓA ĐƠN'!$R:$R,'PXK-HÓA ĐƠN'!$D:$D,Q$1,'PXK-HÓA ĐƠN'!$K:$K,$A65)</f>
        <v>0</v>
      </c>
      <c r="R65" s="41">
        <f>SUMIFS('VIN -MEGA'!$R:$R,'VIN -MEGA'!$D:$D,R$1,'VIN -MEGA'!$K:$K,$A65)+SUMIFS('PXK-HÓA ĐƠN'!$R:$R,'PXK-HÓA ĐƠN'!$D:$D,R$1,'PXK-HÓA ĐƠN'!$K:$K,$A65)</f>
        <v>0</v>
      </c>
      <c r="S65" s="41">
        <f>SUMIFS('VIN -MEGA'!$R:$R,'VIN -MEGA'!$D:$D,S$1,'VIN -MEGA'!$K:$K,$A65)+SUMIFS('PXK-HÓA ĐƠN'!$R:$R,'PXK-HÓA ĐƠN'!$D:$D,S$1,'PXK-HÓA ĐƠN'!$K:$K,$A65)</f>
        <v>0</v>
      </c>
      <c r="T65" s="41">
        <f>SUMIFS('VIN -MEGA'!$R:$R,'VIN -MEGA'!$D:$D,T$1,'VIN -MEGA'!$K:$K,$A65)+SUMIFS('PXK-HÓA ĐƠN'!$R:$R,'PXK-HÓA ĐƠN'!$D:$D,T$1,'PXK-HÓA ĐƠN'!$K:$K,$A65)</f>
        <v>0</v>
      </c>
      <c r="U65" s="41">
        <f>SUMIFS('VIN -MEGA'!$R:$R,'VIN -MEGA'!$D:$D,U$1,'VIN -MEGA'!$K:$K,$A65)+SUMIFS('PXK-HÓA ĐƠN'!$R:$R,'PXK-HÓA ĐƠN'!$D:$D,U$1,'PXK-HÓA ĐƠN'!$K:$K,$A65)</f>
        <v>0</v>
      </c>
      <c r="V65" s="41">
        <f>SUMIFS('VIN -MEGA'!$R:$R,'VIN -MEGA'!$D:$D,V$1,'VIN -MEGA'!$K:$K,$A65)+SUMIFS('PXK-HÓA ĐƠN'!$R:$R,'PXK-HÓA ĐƠN'!$D:$D,V$1,'PXK-HÓA ĐƠN'!$K:$K,$A65)</f>
        <v>0</v>
      </c>
      <c r="W65" s="41">
        <f>SUMIFS('VIN -MEGA'!$R:$R,'VIN -MEGA'!$D:$D,W$1,'VIN -MEGA'!$K:$K,$A65)+SUMIFS('PXK-HÓA ĐƠN'!$R:$R,'PXK-HÓA ĐƠN'!$D:$D,W$1,'PXK-HÓA ĐƠN'!$K:$K,$A65)</f>
        <v>0</v>
      </c>
      <c r="X65" s="41">
        <f>SUMIFS('VIN -MEGA'!$R:$R,'VIN -MEGA'!$D:$D,X$1,'VIN -MEGA'!$K:$K,$A65)+SUMIFS('PXK-HÓA ĐƠN'!$R:$R,'PXK-HÓA ĐƠN'!$D:$D,X$1,'PXK-HÓA ĐƠN'!$K:$K,$A65)</f>
        <v>0</v>
      </c>
      <c r="Y65" s="41">
        <f>SUMIFS('VIN -MEGA'!$R:$R,'VIN -MEGA'!$D:$D,Y$1,'VIN -MEGA'!$K:$K,$A65)+SUMIFS('PXK-HÓA ĐƠN'!$R:$R,'PXK-HÓA ĐƠN'!$D:$D,Y$1,'PXK-HÓA ĐƠN'!$K:$K,$A65)</f>
        <v>0</v>
      </c>
      <c r="Z65" s="41">
        <f>SUMIFS('VIN -MEGA'!$R:$R,'VIN -MEGA'!$D:$D,Z$1,'VIN -MEGA'!$K:$K,$A65)+SUMIFS('PXK-HÓA ĐƠN'!$R:$R,'PXK-HÓA ĐƠN'!$D:$D,Z$1,'PXK-HÓA ĐƠN'!$K:$K,$A65)</f>
        <v>0</v>
      </c>
      <c r="AA65" s="41">
        <f>SUMIFS('VIN -MEGA'!$R:$R,'VIN -MEGA'!$D:$D,AA$1,'VIN -MEGA'!$K:$K,$A65)+SUMIFS('PXK-HÓA ĐƠN'!$R:$R,'PXK-HÓA ĐƠN'!$D:$D,AA$1,'PXK-HÓA ĐƠN'!$K:$K,$A65)</f>
        <v>0</v>
      </c>
      <c r="AB65" s="41">
        <f>SUMIFS('VIN -MEGA'!$R:$R,'VIN -MEGA'!$D:$D,AB$1,'VIN -MEGA'!$K:$K,$A65)+SUMIFS('PXK-HÓA ĐƠN'!$R:$R,'PXK-HÓA ĐƠN'!$D:$D,AB$1,'PXK-HÓA ĐƠN'!$K:$K,$A65)</f>
        <v>0</v>
      </c>
      <c r="AC65" s="41">
        <f>SUMIFS('VIN -MEGA'!$R:$R,'VIN -MEGA'!$D:$D,AC$1,'VIN -MEGA'!$K:$K,$A65)+SUMIFS('PXK-HÓA ĐƠN'!$R:$R,'PXK-HÓA ĐƠN'!$D:$D,AC$1,'PXK-HÓA ĐƠN'!$K:$K,$A65)</f>
        <v>0</v>
      </c>
      <c r="AD65" s="41">
        <f>SUMIFS('VIN -MEGA'!$R:$R,'VIN -MEGA'!$D:$D,AD$1,'VIN -MEGA'!$K:$K,$A65)+SUMIFS('PXK-HÓA ĐƠN'!$R:$R,'PXK-HÓA ĐƠN'!$D:$D,AD$1,'PXK-HÓA ĐƠN'!$K:$K,$A65)</f>
        <v>0</v>
      </c>
      <c r="AE65" s="41">
        <f>SUMIFS('VIN -MEGA'!$R:$R,'VIN -MEGA'!$D:$D,AE$1,'VIN -MEGA'!$K:$K,$A65)+SUMIFS('PXK-HÓA ĐƠN'!$R:$R,'PXK-HÓA ĐƠN'!$D:$D,AE$1,'PXK-HÓA ĐƠN'!$K:$K,$A65)</f>
        <v>0</v>
      </c>
      <c r="AF65" s="41">
        <f>SUMIFS('VIN -MEGA'!$R:$R,'VIN -MEGA'!$D:$D,AF$1,'VIN -MEGA'!$K:$K,$A65)+SUMIFS('PXK-HÓA ĐƠN'!$R:$R,'PXK-HÓA ĐƠN'!$D:$D,AF$1,'PXK-HÓA ĐƠN'!$K:$K,$A65)</f>
        <v>0</v>
      </c>
      <c r="AG65" s="41">
        <f>SUMIFS('VIN -MEGA'!$R:$R,'VIN -MEGA'!$D:$D,AG$1,'VIN -MEGA'!$K:$K,$A65)+SUMIFS('PXK-HÓA ĐƠN'!$R:$R,'PXK-HÓA ĐƠN'!$D:$D,AG$1,'PXK-HÓA ĐƠN'!$K:$K,$A65)</f>
        <v>0</v>
      </c>
      <c r="AH65" s="41">
        <f>SUMIFS('VIN -MEGA'!$R:$R,'VIN -MEGA'!$D:$D,AH$1,'VIN -MEGA'!$K:$K,$A65)+SUMIFS('PXK-HÓA ĐƠN'!$R:$R,'PXK-HÓA ĐƠN'!$D:$D,AH$1,'PXK-HÓA ĐƠN'!$K:$K,$A65)</f>
        <v>0</v>
      </c>
      <c r="AI65" s="41">
        <f>SUMIFS('VIN -MEGA'!$R:$R,'VIN -MEGA'!$D:$D,AI$1,'VIN -MEGA'!$K:$K,$A65)+SUMIFS('PXK-HÓA ĐƠN'!$R:$R,'PXK-HÓA ĐƠN'!$D:$D,AI$1,'PXK-HÓA ĐƠN'!$K:$K,$A65)</f>
        <v>0</v>
      </c>
      <c r="AJ65" s="41">
        <f>SUMIFS('VIN -MEGA'!$R:$R,'VIN -MEGA'!$D:$D,AJ$1,'VIN -MEGA'!$K:$K,$A65)+SUMIFS('PXK-HÓA ĐƠN'!$R:$R,'PXK-HÓA ĐƠN'!$D:$D,AJ$1,'PXK-HÓA ĐƠN'!$K:$K,$A65)</f>
        <v>0</v>
      </c>
      <c r="AK65" s="41">
        <f>SUMIFS('VIN -MEGA'!$R:$R,'VIN -MEGA'!$D:$D,AK$1,'VIN -MEGA'!$K:$K,$A65)+SUMIFS('PXK-HÓA ĐƠN'!$R:$R,'PXK-HÓA ĐƠN'!$D:$D,AK$1,'PXK-HÓA ĐƠN'!$K:$K,$A65)</f>
        <v>0</v>
      </c>
    </row>
    <row r="66" spans="1:37" ht="18.75" hidden="1" customHeight="1" x14ac:dyDescent="0.25">
      <c r="A66" s="23" t="s">
        <v>7262</v>
      </c>
      <c r="B66" s="22" t="s">
        <v>7661</v>
      </c>
      <c r="C66" s="24" t="s">
        <v>29</v>
      </c>
      <c r="D66" t="str">
        <f t="shared" si="1"/>
        <v>Không kinh doanh</v>
      </c>
      <c r="E66" s="43">
        <f t="shared" si="2"/>
        <v>0</v>
      </c>
      <c r="F66" s="43"/>
      <c r="G66" s="41"/>
      <c r="H66" s="41"/>
      <c r="I66" s="41">
        <f>SUMIFS('VIN -MEGA'!$R:$R,'VIN -MEGA'!$D:$D,I$1,'VIN -MEGA'!$K:$K,$A66)+SUMIFS('PXK-HÓA ĐƠN'!$R:$R,'PXK-HÓA ĐƠN'!$D:$D,I$1,'PXK-HÓA ĐƠN'!$K:$K,$A66)</f>
        <v>0</v>
      </c>
      <c r="J66" s="41">
        <f>SUMIFS('VIN -MEGA'!$R:$R,'VIN -MEGA'!$D:$D,J$1,'VIN -MEGA'!$K:$K,$A66)+SUMIFS('PXK-HÓA ĐƠN'!$R:$R,'PXK-HÓA ĐƠN'!$D:$D,J$1,'PXK-HÓA ĐƠN'!$K:$K,$A66)</f>
        <v>0</v>
      </c>
      <c r="K66" s="41">
        <f>SUMIFS('VIN -MEGA'!$R:$R,'VIN -MEGA'!$D:$D,K$1,'VIN -MEGA'!$K:$K,$A66)+SUMIFS('PXK-HÓA ĐƠN'!$R:$R,'PXK-HÓA ĐƠN'!$D:$D,K$1,'PXK-HÓA ĐƠN'!$K:$K,$A66)</f>
        <v>0</v>
      </c>
      <c r="L66" s="41">
        <f>SUMIFS('VIN -MEGA'!$R:$R,'VIN -MEGA'!$D:$D,L$1,'VIN -MEGA'!$K:$K,$A66)+SUMIFS('PXK-HÓA ĐƠN'!$R:$R,'PXK-HÓA ĐƠN'!$D:$D,L$1,'PXK-HÓA ĐƠN'!$K:$K,$A66)</f>
        <v>0</v>
      </c>
      <c r="M66" s="41">
        <f>SUMIFS('VIN -MEGA'!$R:$R,'VIN -MEGA'!$D:$D,M$1,'VIN -MEGA'!$K:$K,$A66)+SUMIFS('PXK-HÓA ĐƠN'!$R:$R,'PXK-HÓA ĐƠN'!$D:$D,M$1,'PXK-HÓA ĐƠN'!$K:$K,$A66)</f>
        <v>0</v>
      </c>
      <c r="N66" s="41">
        <f>SUMIFS('VIN -MEGA'!$R:$R,'VIN -MEGA'!$D:$D,N$1,'VIN -MEGA'!$K:$K,$A66)+SUMIFS('PXK-HÓA ĐƠN'!$R:$R,'PXK-HÓA ĐƠN'!$D:$D,N$1,'PXK-HÓA ĐƠN'!$K:$K,$A66)</f>
        <v>0</v>
      </c>
      <c r="O66" s="41">
        <f>SUMIFS('VIN -MEGA'!$R:$R,'VIN -MEGA'!$D:$D,O$1,'VIN -MEGA'!$K:$K,$A66)+SUMIFS('PXK-HÓA ĐƠN'!$R:$R,'PXK-HÓA ĐƠN'!$D:$D,O$1,'PXK-HÓA ĐƠN'!$K:$K,$A66)</f>
        <v>0</v>
      </c>
      <c r="P66" s="41">
        <f>SUMIFS('VIN -MEGA'!$R:$R,'VIN -MEGA'!$D:$D,P$1,'VIN -MEGA'!$K:$K,$A66)+SUMIFS('PXK-HÓA ĐƠN'!$R:$R,'PXK-HÓA ĐƠN'!$D:$D,P$1,'PXK-HÓA ĐƠN'!$K:$K,$A66)</f>
        <v>0</v>
      </c>
      <c r="Q66" s="41">
        <f>SUMIFS('VIN -MEGA'!$R:$R,'VIN -MEGA'!$D:$D,Q$1,'VIN -MEGA'!$K:$K,$A66)+SUMIFS('PXK-HÓA ĐƠN'!$R:$R,'PXK-HÓA ĐƠN'!$D:$D,Q$1,'PXK-HÓA ĐƠN'!$K:$K,$A66)</f>
        <v>0</v>
      </c>
      <c r="R66" s="41">
        <f>SUMIFS('VIN -MEGA'!$R:$R,'VIN -MEGA'!$D:$D,R$1,'VIN -MEGA'!$K:$K,$A66)+SUMIFS('PXK-HÓA ĐƠN'!$R:$R,'PXK-HÓA ĐƠN'!$D:$D,R$1,'PXK-HÓA ĐƠN'!$K:$K,$A66)</f>
        <v>0</v>
      </c>
      <c r="S66" s="41">
        <f>SUMIFS('VIN -MEGA'!$R:$R,'VIN -MEGA'!$D:$D,S$1,'VIN -MEGA'!$K:$K,$A66)+SUMIFS('PXK-HÓA ĐƠN'!$R:$R,'PXK-HÓA ĐƠN'!$D:$D,S$1,'PXK-HÓA ĐƠN'!$K:$K,$A66)</f>
        <v>0</v>
      </c>
      <c r="T66" s="41">
        <f>SUMIFS('VIN -MEGA'!$R:$R,'VIN -MEGA'!$D:$D,T$1,'VIN -MEGA'!$K:$K,$A66)+SUMIFS('PXK-HÓA ĐƠN'!$R:$R,'PXK-HÓA ĐƠN'!$D:$D,T$1,'PXK-HÓA ĐƠN'!$K:$K,$A66)</f>
        <v>0</v>
      </c>
      <c r="U66" s="41">
        <f>SUMIFS('VIN -MEGA'!$R:$R,'VIN -MEGA'!$D:$D,U$1,'VIN -MEGA'!$K:$K,$A66)+SUMIFS('PXK-HÓA ĐƠN'!$R:$R,'PXK-HÓA ĐƠN'!$D:$D,U$1,'PXK-HÓA ĐƠN'!$K:$K,$A66)</f>
        <v>0</v>
      </c>
      <c r="V66" s="41">
        <f>SUMIFS('VIN -MEGA'!$R:$R,'VIN -MEGA'!$D:$D,V$1,'VIN -MEGA'!$K:$K,$A66)+SUMIFS('PXK-HÓA ĐƠN'!$R:$R,'PXK-HÓA ĐƠN'!$D:$D,V$1,'PXK-HÓA ĐƠN'!$K:$K,$A66)</f>
        <v>0</v>
      </c>
      <c r="W66" s="41">
        <f>SUMIFS('VIN -MEGA'!$R:$R,'VIN -MEGA'!$D:$D,W$1,'VIN -MEGA'!$K:$K,$A66)+SUMIFS('PXK-HÓA ĐƠN'!$R:$R,'PXK-HÓA ĐƠN'!$D:$D,W$1,'PXK-HÓA ĐƠN'!$K:$K,$A66)</f>
        <v>0</v>
      </c>
      <c r="X66" s="41">
        <f>SUMIFS('VIN -MEGA'!$R:$R,'VIN -MEGA'!$D:$D,X$1,'VIN -MEGA'!$K:$K,$A66)+SUMIFS('PXK-HÓA ĐƠN'!$R:$R,'PXK-HÓA ĐƠN'!$D:$D,X$1,'PXK-HÓA ĐƠN'!$K:$K,$A66)</f>
        <v>0</v>
      </c>
      <c r="Y66" s="41">
        <f>SUMIFS('VIN -MEGA'!$R:$R,'VIN -MEGA'!$D:$D,Y$1,'VIN -MEGA'!$K:$K,$A66)+SUMIFS('PXK-HÓA ĐƠN'!$R:$R,'PXK-HÓA ĐƠN'!$D:$D,Y$1,'PXK-HÓA ĐƠN'!$K:$K,$A66)</f>
        <v>0</v>
      </c>
      <c r="Z66" s="41">
        <f>SUMIFS('VIN -MEGA'!$R:$R,'VIN -MEGA'!$D:$D,Z$1,'VIN -MEGA'!$K:$K,$A66)+SUMIFS('PXK-HÓA ĐƠN'!$R:$R,'PXK-HÓA ĐƠN'!$D:$D,Z$1,'PXK-HÓA ĐƠN'!$K:$K,$A66)</f>
        <v>0</v>
      </c>
      <c r="AA66" s="41">
        <f>SUMIFS('VIN -MEGA'!$R:$R,'VIN -MEGA'!$D:$D,AA$1,'VIN -MEGA'!$K:$K,$A66)+SUMIFS('PXK-HÓA ĐƠN'!$R:$R,'PXK-HÓA ĐƠN'!$D:$D,AA$1,'PXK-HÓA ĐƠN'!$K:$K,$A66)</f>
        <v>0</v>
      </c>
      <c r="AB66" s="41">
        <f>SUMIFS('VIN -MEGA'!$R:$R,'VIN -MEGA'!$D:$D,AB$1,'VIN -MEGA'!$K:$K,$A66)+SUMIFS('PXK-HÓA ĐƠN'!$R:$R,'PXK-HÓA ĐƠN'!$D:$D,AB$1,'PXK-HÓA ĐƠN'!$K:$K,$A66)</f>
        <v>0</v>
      </c>
      <c r="AC66" s="41">
        <f>SUMIFS('VIN -MEGA'!$R:$R,'VIN -MEGA'!$D:$D,AC$1,'VIN -MEGA'!$K:$K,$A66)+SUMIFS('PXK-HÓA ĐƠN'!$R:$R,'PXK-HÓA ĐƠN'!$D:$D,AC$1,'PXK-HÓA ĐƠN'!$K:$K,$A66)</f>
        <v>0</v>
      </c>
      <c r="AD66" s="41">
        <f>SUMIFS('VIN -MEGA'!$R:$R,'VIN -MEGA'!$D:$D,AD$1,'VIN -MEGA'!$K:$K,$A66)+SUMIFS('PXK-HÓA ĐƠN'!$R:$R,'PXK-HÓA ĐƠN'!$D:$D,AD$1,'PXK-HÓA ĐƠN'!$K:$K,$A66)</f>
        <v>0</v>
      </c>
      <c r="AE66" s="41">
        <f>SUMIFS('VIN -MEGA'!$R:$R,'VIN -MEGA'!$D:$D,AE$1,'VIN -MEGA'!$K:$K,$A66)+SUMIFS('PXK-HÓA ĐƠN'!$R:$R,'PXK-HÓA ĐƠN'!$D:$D,AE$1,'PXK-HÓA ĐƠN'!$K:$K,$A66)</f>
        <v>0</v>
      </c>
      <c r="AF66" s="41">
        <f>SUMIFS('VIN -MEGA'!$R:$R,'VIN -MEGA'!$D:$D,AF$1,'VIN -MEGA'!$K:$K,$A66)+SUMIFS('PXK-HÓA ĐƠN'!$R:$R,'PXK-HÓA ĐƠN'!$D:$D,AF$1,'PXK-HÓA ĐƠN'!$K:$K,$A66)</f>
        <v>0</v>
      </c>
      <c r="AG66" s="41">
        <f>SUMIFS('VIN -MEGA'!$R:$R,'VIN -MEGA'!$D:$D,AG$1,'VIN -MEGA'!$K:$K,$A66)+SUMIFS('PXK-HÓA ĐƠN'!$R:$R,'PXK-HÓA ĐƠN'!$D:$D,AG$1,'PXK-HÓA ĐƠN'!$K:$K,$A66)</f>
        <v>0</v>
      </c>
      <c r="AH66" s="41">
        <f>SUMIFS('VIN -MEGA'!$R:$R,'VIN -MEGA'!$D:$D,AH$1,'VIN -MEGA'!$K:$K,$A66)+SUMIFS('PXK-HÓA ĐƠN'!$R:$R,'PXK-HÓA ĐƠN'!$D:$D,AH$1,'PXK-HÓA ĐƠN'!$K:$K,$A66)</f>
        <v>0</v>
      </c>
      <c r="AI66" s="41">
        <f>SUMIFS('VIN -MEGA'!$R:$R,'VIN -MEGA'!$D:$D,AI$1,'VIN -MEGA'!$K:$K,$A66)+SUMIFS('PXK-HÓA ĐƠN'!$R:$R,'PXK-HÓA ĐƠN'!$D:$D,AI$1,'PXK-HÓA ĐƠN'!$K:$K,$A66)</f>
        <v>0</v>
      </c>
      <c r="AJ66" s="41">
        <f>SUMIFS('VIN -MEGA'!$R:$R,'VIN -MEGA'!$D:$D,AJ$1,'VIN -MEGA'!$K:$K,$A66)+SUMIFS('PXK-HÓA ĐƠN'!$R:$R,'PXK-HÓA ĐƠN'!$D:$D,AJ$1,'PXK-HÓA ĐƠN'!$K:$K,$A66)</f>
        <v>0</v>
      </c>
      <c r="AK66" s="41">
        <f>SUMIFS('VIN -MEGA'!$R:$R,'VIN -MEGA'!$D:$D,AK$1,'VIN -MEGA'!$K:$K,$A66)+SUMIFS('PXK-HÓA ĐƠN'!$R:$R,'PXK-HÓA ĐƠN'!$D:$D,AK$1,'PXK-HÓA ĐƠN'!$K:$K,$A66)</f>
        <v>0</v>
      </c>
    </row>
    <row r="67" spans="1:37" ht="18.75" hidden="1" customHeight="1" x14ac:dyDescent="0.25">
      <c r="A67" s="23" t="s">
        <v>7662</v>
      </c>
      <c r="B67" s="22" t="s">
        <v>7663</v>
      </c>
      <c r="C67" s="24" t="s">
        <v>29</v>
      </c>
      <c r="D67" t="str">
        <f t="shared" ref="D67:D85" si="3">IF(OR(E67&gt;0,F67&gt;0),"Đang kinh doanh","Không kinh doanh")</f>
        <v>Không kinh doanh</v>
      </c>
      <c r="E67" s="43">
        <f t="shared" ref="E67:E85" si="4">SUM(G67:AJ67)</f>
        <v>0</v>
      </c>
      <c r="F67" s="43"/>
      <c r="G67" s="41"/>
      <c r="H67" s="41"/>
      <c r="I67" s="41">
        <f>SUMIFS('VIN -MEGA'!$R:$R,'VIN -MEGA'!$D:$D,I$1,'VIN -MEGA'!$K:$K,$A67)+SUMIFS('PXK-HÓA ĐƠN'!$R:$R,'PXK-HÓA ĐƠN'!$D:$D,I$1,'PXK-HÓA ĐƠN'!$K:$K,$A67)</f>
        <v>0</v>
      </c>
      <c r="J67" s="41">
        <f>SUMIFS('VIN -MEGA'!$R:$R,'VIN -MEGA'!$D:$D,J$1,'VIN -MEGA'!$K:$K,$A67)+SUMIFS('PXK-HÓA ĐƠN'!$R:$R,'PXK-HÓA ĐƠN'!$D:$D,J$1,'PXK-HÓA ĐƠN'!$K:$K,$A67)</f>
        <v>0</v>
      </c>
      <c r="K67" s="41">
        <f>SUMIFS('VIN -MEGA'!$R:$R,'VIN -MEGA'!$D:$D,K$1,'VIN -MEGA'!$K:$K,$A67)+SUMIFS('PXK-HÓA ĐƠN'!$R:$R,'PXK-HÓA ĐƠN'!$D:$D,K$1,'PXK-HÓA ĐƠN'!$K:$K,$A67)</f>
        <v>0</v>
      </c>
      <c r="L67" s="41">
        <f>SUMIFS('VIN -MEGA'!$R:$R,'VIN -MEGA'!$D:$D,L$1,'VIN -MEGA'!$K:$K,$A67)+SUMIFS('PXK-HÓA ĐƠN'!$R:$R,'PXK-HÓA ĐƠN'!$D:$D,L$1,'PXK-HÓA ĐƠN'!$K:$K,$A67)</f>
        <v>0</v>
      </c>
      <c r="M67" s="41">
        <f>SUMIFS('VIN -MEGA'!$R:$R,'VIN -MEGA'!$D:$D,M$1,'VIN -MEGA'!$K:$K,$A67)+SUMIFS('PXK-HÓA ĐƠN'!$R:$R,'PXK-HÓA ĐƠN'!$D:$D,M$1,'PXK-HÓA ĐƠN'!$K:$K,$A67)</f>
        <v>0</v>
      </c>
      <c r="N67" s="41">
        <f>SUMIFS('VIN -MEGA'!$R:$R,'VIN -MEGA'!$D:$D,N$1,'VIN -MEGA'!$K:$K,$A67)+SUMIFS('PXK-HÓA ĐƠN'!$R:$R,'PXK-HÓA ĐƠN'!$D:$D,N$1,'PXK-HÓA ĐƠN'!$K:$K,$A67)</f>
        <v>0</v>
      </c>
      <c r="O67" s="41">
        <f>SUMIFS('VIN -MEGA'!$R:$R,'VIN -MEGA'!$D:$D,O$1,'VIN -MEGA'!$K:$K,$A67)+SUMIFS('PXK-HÓA ĐƠN'!$R:$R,'PXK-HÓA ĐƠN'!$D:$D,O$1,'PXK-HÓA ĐƠN'!$K:$K,$A67)</f>
        <v>0</v>
      </c>
      <c r="P67" s="41">
        <f>SUMIFS('VIN -MEGA'!$R:$R,'VIN -MEGA'!$D:$D,P$1,'VIN -MEGA'!$K:$K,$A67)+SUMIFS('PXK-HÓA ĐƠN'!$R:$R,'PXK-HÓA ĐƠN'!$D:$D,P$1,'PXK-HÓA ĐƠN'!$K:$K,$A67)</f>
        <v>0</v>
      </c>
      <c r="Q67" s="41">
        <f>SUMIFS('VIN -MEGA'!$R:$R,'VIN -MEGA'!$D:$D,Q$1,'VIN -MEGA'!$K:$K,$A67)+SUMIFS('PXK-HÓA ĐƠN'!$R:$R,'PXK-HÓA ĐƠN'!$D:$D,Q$1,'PXK-HÓA ĐƠN'!$K:$K,$A67)</f>
        <v>0</v>
      </c>
      <c r="R67" s="41">
        <f>SUMIFS('VIN -MEGA'!$R:$R,'VIN -MEGA'!$D:$D,R$1,'VIN -MEGA'!$K:$K,$A67)+SUMIFS('PXK-HÓA ĐƠN'!$R:$R,'PXK-HÓA ĐƠN'!$D:$D,R$1,'PXK-HÓA ĐƠN'!$K:$K,$A67)</f>
        <v>0</v>
      </c>
      <c r="S67" s="41">
        <f>SUMIFS('VIN -MEGA'!$R:$R,'VIN -MEGA'!$D:$D,S$1,'VIN -MEGA'!$K:$K,$A67)+SUMIFS('PXK-HÓA ĐƠN'!$R:$R,'PXK-HÓA ĐƠN'!$D:$D,S$1,'PXK-HÓA ĐƠN'!$K:$K,$A67)</f>
        <v>0</v>
      </c>
      <c r="T67" s="41">
        <f>SUMIFS('VIN -MEGA'!$R:$R,'VIN -MEGA'!$D:$D,T$1,'VIN -MEGA'!$K:$K,$A67)+SUMIFS('PXK-HÓA ĐƠN'!$R:$R,'PXK-HÓA ĐƠN'!$D:$D,T$1,'PXK-HÓA ĐƠN'!$K:$K,$A67)</f>
        <v>0</v>
      </c>
      <c r="U67" s="41">
        <f>SUMIFS('VIN -MEGA'!$R:$R,'VIN -MEGA'!$D:$D,U$1,'VIN -MEGA'!$K:$K,$A67)+SUMIFS('PXK-HÓA ĐƠN'!$R:$R,'PXK-HÓA ĐƠN'!$D:$D,U$1,'PXK-HÓA ĐƠN'!$K:$K,$A67)</f>
        <v>0</v>
      </c>
      <c r="V67" s="41">
        <f>SUMIFS('VIN -MEGA'!$R:$R,'VIN -MEGA'!$D:$D,V$1,'VIN -MEGA'!$K:$K,$A67)+SUMIFS('PXK-HÓA ĐƠN'!$R:$R,'PXK-HÓA ĐƠN'!$D:$D,V$1,'PXK-HÓA ĐƠN'!$K:$K,$A67)</f>
        <v>0</v>
      </c>
      <c r="W67" s="41">
        <f>SUMIFS('VIN -MEGA'!$R:$R,'VIN -MEGA'!$D:$D,W$1,'VIN -MEGA'!$K:$K,$A67)+SUMIFS('PXK-HÓA ĐƠN'!$R:$R,'PXK-HÓA ĐƠN'!$D:$D,W$1,'PXK-HÓA ĐƠN'!$K:$K,$A67)</f>
        <v>0</v>
      </c>
      <c r="X67" s="41">
        <f>SUMIFS('VIN -MEGA'!$R:$R,'VIN -MEGA'!$D:$D,X$1,'VIN -MEGA'!$K:$K,$A67)+SUMIFS('PXK-HÓA ĐƠN'!$R:$R,'PXK-HÓA ĐƠN'!$D:$D,X$1,'PXK-HÓA ĐƠN'!$K:$K,$A67)</f>
        <v>0</v>
      </c>
      <c r="Y67" s="41">
        <f>SUMIFS('VIN -MEGA'!$R:$R,'VIN -MEGA'!$D:$D,Y$1,'VIN -MEGA'!$K:$K,$A67)+SUMIFS('PXK-HÓA ĐƠN'!$R:$R,'PXK-HÓA ĐƠN'!$D:$D,Y$1,'PXK-HÓA ĐƠN'!$K:$K,$A67)</f>
        <v>0</v>
      </c>
      <c r="Z67" s="41">
        <f>SUMIFS('VIN -MEGA'!$R:$R,'VIN -MEGA'!$D:$D,Z$1,'VIN -MEGA'!$K:$K,$A67)+SUMIFS('PXK-HÓA ĐƠN'!$R:$R,'PXK-HÓA ĐƠN'!$D:$D,Z$1,'PXK-HÓA ĐƠN'!$K:$K,$A67)</f>
        <v>0</v>
      </c>
      <c r="AA67" s="41">
        <f>SUMIFS('VIN -MEGA'!$R:$R,'VIN -MEGA'!$D:$D,AA$1,'VIN -MEGA'!$K:$K,$A67)+SUMIFS('PXK-HÓA ĐƠN'!$R:$R,'PXK-HÓA ĐƠN'!$D:$D,AA$1,'PXK-HÓA ĐƠN'!$K:$K,$A67)</f>
        <v>0</v>
      </c>
      <c r="AB67" s="41">
        <f>SUMIFS('VIN -MEGA'!$R:$R,'VIN -MEGA'!$D:$D,AB$1,'VIN -MEGA'!$K:$K,$A67)+SUMIFS('PXK-HÓA ĐƠN'!$R:$R,'PXK-HÓA ĐƠN'!$D:$D,AB$1,'PXK-HÓA ĐƠN'!$K:$K,$A67)</f>
        <v>0</v>
      </c>
      <c r="AC67" s="41">
        <f>SUMIFS('VIN -MEGA'!$R:$R,'VIN -MEGA'!$D:$D,AC$1,'VIN -MEGA'!$K:$K,$A67)+SUMIFS('PXK-HÓA ĐƠN'!$R:$R,'PXK-HÓA ĐƠN'!$D:$D,AC$1,'PXK-HÓA ĐƠN'!$K:$K,$A67)</f>
        <v>0</v>
      </c>
      <c r="AD67" s="41">
        <f>SUMIFS('VIN -MEGA'!$R:$R,'VIN -MEGA'!$D:$D,AD$1,'VIN -MEGA'!$K:$K,$A67)+SUMIFS('PXK-HÓA ĐƠN'!$R:$R,'PXK-HÓA ĐƠN'!$D:$D,AD$1,'PXK-HÓA ĐƠN'!$K:$K,$A67)</f>
        <v>0</v>
      </c>
      <c r="AE67" s="41">
        <f>SUMIFS('VIN -MEGA'!$R:$R,'VIN -MEGA'!$D:$D,AE$1,'VIN -MEGA'!$K:$K,$A67)+SUMIFS('PXK-HÓA ĐƠN'!$R:$R,'PXK-HÓA ĐƠN'!$D:$D,AE$1,'PXK-HÓA ĐƠN'!$K:$K,$A67)</f>
        <v>0</v>
      </c>
      <c r="AF67" s="41">
        <f>SUMIFS('VIN -MEGA'!$R:$R,'VIN -MEGA'!$D:$D,AF$1,'VIN -MEGA'!$K:$K,$A67)+SUMIFS('PXK-HÓA ĐƠN'!$R:$R,'PXK-HÓA ĐƠN'!$D:$D,AF$1,'PXK-HÓA ĐƠN'!$K:$K,$A67)</f>
        <v>0</v>
      </c>
      <c r="AG67" s="41">
        <f>SUMIFS('VIN -MEGA'!$R:$R,'VIN -MEGA'!$D:$D,AG$1,'VIN -MEGA'!$K:$K,$A67)+SUMIFS('PXK-HÓA ĐƠN'!$R:$R,'PXK-HÓA ĐƠN'!$D:$D,AG$1,'PXK-HÓA ĐƠN'!$K:$K,$A67)</f>
        <v>0</v>
      </c>
      <c r="AH67" s="41">
        <f>SUMIFS('VIN -MEGA'!$R:$R,'VIN -MEGA'!$D:$D,AH$1,'VIN -MEGA'!$K:$K,$A67)+SUMIFS('PXK-HÓA ĐƠN'!$R:$R,'PXK-HÓA ĐƠN'!$D:$D,AH$1,'PXK-HÓA ĐƠN'!$K:$K,$A67)</f>
        <v>0</v>
      </c>
      <c r="AI67" s="41">
        <f>SUMIFS('VIN -MEGA'!$R:$R,'VIN -MEGA'!$D:$D,AI$1,'VIN -MEGA'!$K:$K,$A67)+SUMIFS('PXK-HÓA ĐƠN'!$R:$R,'PXK-HÓA ĐƠN'!$D:$D,AI$1,'PXK-HÓA ĐƠN'!$K:$K,$A67)</f>
        <v>0</v>
      </c>
      <c r="AJ67" s="41">
        <f>SUMIFS('VIN -MEGA'!$R:$R,'VIN -MEGA'!$D:$D,AJ$1,'VIN -MEGA'!$K:$K,$A67)+SUMIFS('PXK-HÓA ĐƠN'!$R:$R,'PXK-HÓA ĐƠN'!$D:$D,AJ$1,'PXK-HÓA ĐƠN'!$K:$K,$A67)</f>
        <v>0</v>
      </c>
      <c r="AK67" s="41">
        <f>SUMIFS('VIN -MEGA'!$R:$R,'VIN -MEGA'!$D:$D,AK$1,'VIN -MEGA'!$K:$K,$A67)+SUMIFS('PXK-HÓA ĐƠN'!$R:$R,'PXK-HÓA ĐƠN'!$D:$D,AK$1,'PXK-HÓA ĐƠN'!$K:$K,$A67)</f>
        <v>0</v>
      </c>
    </row>
    <row r="68" spans="1:37" ht="18.75" hidden="1" customHeight="1" x14ac:dyDescent="0.25">
      <c r="A68" s="23" t="s">
        <v>7664</v>
      </c>
      <c r="B68" s="22" t="s">
        <v>7665</v>
      </c>
      <c r="C68" s="24" t="s">
        <v>29</v>
      </c>
      <c r="D68" t="str">
        <f t="shared" si="3"/>
        <v>Không kinh doanh</v>
      </c>
      <c r="E68" s="43">
        <f t="shared" si="4"/>
        <v>0</v>
      </c>
      <c r="F68" s="43"/>
      <c r="G68" s="41"/>
      <c r="H68" s="41"/>
      <c r="I68" s="41">
        <f>SUMIFS('VIN -MEGA'!$R:$R,'VIN -MEGA'!$D:$D,I$1,'VIN -MEGA'!$K:$K,$A68)+SUMIFS('PXK-HÓA ĐƠN'!$R:$R,'PXK-HÓA ĐƠN'!$D:$D,I$1,'PXK-HÓA ĐƠN'!$K:$K,$A68)</f>
        <v>0</v>
      </c>
      <c r="J68" s="41">
        <f>SUMIFS('VIN -MEGA'!$R:$R,'VIN -MEGA'!$D:$D,J$1,'VIN -MEGA'!$K:$K,$A68)+SUMIFS('PXK-HÓA ĐƠN'!$R:$R,'PXK-HÓA ĐƠN'!$D:$D,J$1,'PXK-HÓA ĐƠN'!$K:$K,$A68)</f>
        <v>0</v>
      </c>
      <c r="K68" s="41">
        <f>SUMIFS('VIN -MEGA'!$R:$R,'VIN -MEGA'!$D:$D,K$1,'VIN -MEGA'!$K:$K,$A68)+SUMIFS('PXK-HÓA ĐƠN'!$R:$R,'PXK-HÓA ĐƠN'!$D:$D,K$1,'PXK-HÓA ĐƠN'!$K:$K,$A68)</f>
        <v>0</v>
      </c>
      <c r="L68" s="41">
        <f>SUMIFS('VIN -MEGA'!$R:$R,'VIN -MEGA'!$D:$D,L$1,'VIN -MEGA'!$K:$K,$A68)+SUMIFS('PXK-HÓA ĐƠN'!$R:$R,'PXK-HÓA ĐƠN'!$D:$D,L$1,'PXK-HÓA ĐƠN'!$K:$K,$A68)</f>
        <v>0</v>
      </c>
      <c r="M68" s="41">
        <f>SUMIFS('VIN -MEGA'!$R:$R,'VIN -MEGA'!$D:$D,M$1,'VIN -MEGA'!$K:$K,$A68)+SUMIFS('PXK-HÓA ĐƠN'!$R:$R,'PXK-HÓA ĐƠN'!$D:$D,M$1,'PXK-HÓA ĐƠN'!$K:$K,$A68)</f>
        <v>0</v>
      </c>
      <c r="N68" s="41">
        <f>SUMIFS('VIN -MEGA'!$R:$R,'VIN -MEGA'!$D:$D,N$1,'VIN -MEGA'!$K:$K,$A68)+SUMIFS('PXK-HÓA ĐƠN'!$R:$R,'PXK-HÓA ĐƠN'!$D:$D,N$1,'PXK-HÓA ĐƠN'!$K:$K,$A68)</f>
        <v>0</v>
      </c>
      <c r="O68" s="41">
        <f>SUMIFS('VIN -MEGA'!$R:$R,'VIN -MEGA'!$D:$D,O$1,'VIN -MEGA'!$K:$K,$A68)+SUMIFS('PXK-HÓA ĐƠN'!$R:$R,'PXK-HÓA ĐƠN'!$D:$D,O$1,'PXK-HÓA ĐƠN'!$K:$K,$A68)</f>
        <v>0</v>
      </c>
      <c r="P68" s="41">
        <f>SUMIFS('VIN -MEGA'!$R:$R,'VIN -MEGA'!$D:$D,P$1,'VIN -MEGA'!$K:$K,$A68)+SUMIFS('PXK-HÓA ĐƠN'!$R:$R,'PXK-HÓA ĐƠN'!$D:$D,P$1,'PXK-HÓA ĐƠN'!$K:$K,$A68)</f>
        <v>0</v>
      </c>
      <c r="Q68" s="41">
        <f>SUMIFS('VIN -MEGA'!$R:$R,'VIN -MEGA'!$D:$D,Q$1,'VIN -MEGA'!$K:$K,$A68)+SUMIFS('PXK-HÓA ĐƠN'!$R:$R,'PXK-HÓA ĐƠN'!$D:$D,Q$1,'PXK-HÓA ĐƠN'!$K:$K,$A68)</f>
        <v>0</v>
      </c>
      <c r="R68" s="41">
        <f>SUMIFS('VIN -MEGA'!$R:$R,'VIN -MEGA'!$D:$D,R$1,'VIN -MEGA'!$K:$K,$A68)+SUMIFS('PXK-HÓA ĐƠN'!$R:$R,'PXK-HÓA ĐƠN'!$D:$D,R$1,'PXK-HÓA ĐƠN'!$K:$K,$A68)</f>
        <v>0</v>
      </c>
      <c r="S68" s="41">
        <f>SUMIFS('VIN -MEGA'!$R:$R,'VIN -MEGA'!$D:$D,S$1,'VIN -MEGA'!$K:$K,$A68)+SUMIFS('PXK-HÓA ĐƠN'!$R:$R,'PXK-HÓA ĐƠN'!$D:$D,S$1,'PXK-HÓA ĐƠN'!$K:$K,$A68)</f>
        <v>0</v>
      </c>
      <c r="T68" s="41">
        <f>SUMIFS('VIN -MEGA'!$R:$R,'VIN -MEGA'!$D:$D,T$1,'VIN -MEGA'!$K:$K,$A68)+SUMIFS('PXK-HÓA ĐƠN'!$R:$R,'PXK-HÓA ĐƠN'!$D:$D,T$1,'PXK-HÓA ĐƠN'!$K:$K,$A68)</f>
        <v>0</v>
      </c>
      <c r="U68" s="41">
        <f>SUMIFS('VIN -MEGA'!$R:$R,'VIN -MEGA'!$D:$D,U$1,'VIN -MEGA'!$K:$K,$A68)+SUMIFS('PXK-HÓA ĐƠN'!$R:$R,'PXK-HÓA ĐƠN'!$D:$D,U$1,'PXK-HÓA ĐƠN'!$K:$K,$A68)</f>
        <v>0</v>
      </c>
      <c r="V68" s="41">
        <f>SUMIFS('VIN -MEGA'!$R:$R,'VIN -MEGA'!$D:$D,V$1,'VIN -MEGA'!$K:$K,$A68)+SUMIFS('PXK-HÓA ĐƠN'!$R:$R,'PXK-HÓA ĐƠN'!$D:$D,V$1,'PXK-HÓA ĐƠN'!$K:$K,$A68)</f>
        <v>0</v>
      </c>
      <c r="W68" s="41">
        <f>SUMIFS('VIN -MEGA'!$R:$R,'VIN -MEGA'!$D:$D,W$1,'VIN -MEGA'!$K:$K,$A68)+SUMIFS('PXK-HÓA ĐƠN'!$R:$R,'PXK-HÓA ĐƠN'!$D:$D,W$1,'PXK-HÓA ĐƠN'!$K:$K,$A68)</f>
        <v>0</v>
      </c>
      <c r="X68" s="41">
        <f>SUMIFS('VIN -MEGA'!$R:$R,'VIN -MEGA'!$D:$D,X$1,'VIN -MEGA'!$K:$K,$A68)+SUMIFS('PXK-HÓA ĐƠN'!$R:$R,'PXK-HÓA ĐƠN'!$D:$D,X$1,'PXK-HÓA ĐƠN'!$K:$K,$A68)</f>
        <v>0</v>
      </c>
      <c r="Y68" s="41">
        <f>SUMIFS('VIN -MEGA'!$R:$R,'VIN -MEGA'!$D:$D,Y$1,'VIN -MEGA'!$K:$K,$A68)+SUMIFS('PXK-HÓA ĐƠN'!$R:$R,'PXK-HÓA ĐƠN'!$D:$D,Y$1,'PXK-HÓA ĐƠN'!$K:$K,$A68)</f>
        <v>0</v>
      </c>
      <c r="Z68" s="41">
        <f>SUMIFS('VIN -MEGA'!$R:$R,'VIN -MEGA'!$D:$D,Z$1,'VIN -MEGA'!$K:$K,$A68)+SUMIFS('PXK-HÓA ĐƠN'!$R:$R,'PXK-HÓA ĐƠN'!$D:$D,Z$1,'PXK-HÓA ĐƠN'!$K:$K,$A68)</f>
        <v>0</v>
      </c>
      <c r="AA68" s="41">
        <f>SUMIFS('VIN -MEGA'!$R:$R,'VIN -MEGA'!$D:$D,AA$1,'VIN -MEGA'!$K:$K,$A68)+SUMIFS('PXK-HÓA ĐƠN'!$R:$R,'PXK-HÓA ĐƠN'!$D:$D,AA$1,'PXK-HÓA ĐƠN'!$K:$K,$A68)</f>
        <v>0</v>
      </c>
      <c r="AB68" s="41">
        <f>SUMIFS('VIN -MEGA'!$R:$R,'VIN -MEGA'!$D:$D,AB$1,'VIN -MEGA'!$K:$K,$A68)+SUMIFS('PXK-HÓA ĐƠN'!$R:$R,'PXK-HÓA ĐƠN'!$D:$D,AB$1,'PXK-HÓA ĐƠN'!$K:$K,$A68)</f>
        <v>0</v>
      </c>
      <c r="AC68" s="41">
        <f>SUMIFS('VIN -MEGA'!$R:$R,'VIN -MEGA'!$D:$D,AC$1,'VIN -MEGA'!$K:$K,$A68)+SUMIFS('PXK-HÓA ĐƠN'!$R:$R,'PXK-HÓA ĐƠN'!$D:$D,AC$1,'PXK-HÓA ĐƠN'!$K:$K,$A68)</f>
        <v>0</v>
      </c>
      <c r="AD68" s="41">
        <f>SUMIFS('VIN -MEGA'!$R:$R,'VIN -MEGA'!$D:$D,AD$1,'VIN -MEGA'!$K:$K,$A68)+SUMIFS('PXK-HÓA ĐƠN'!$R:$R,'PXK-HÓA ĐƠN'!$D:$D,AD$1,'PXK-HÓA ĐƠN'!$K:$K,$A68)</f>
        <v>0</v>
      </c>
      <c r="AE68" s="41">
        <f>SUMIFS('VIN -MEGA'!$R:$R,'VIN -MEGA'!$D:$D,AE$1,'VIN -MEGA'!$K:$K,$A68)+SUMIFS('PXK-HÓA ĐƠN'!$R:$R,'PXK-HÓA ĐƠN'!$D:$D,AE$1,'PXK-HÓA ĐƠN'!$K:$K,$A68)</f>
        <v>0</v>
      </c>
      <c r="AF68" s="41">
        <f>SUMIFS('VIN -MEGA'!$R:$R,'VIN -MEGA'!$D:$D,AF$1,'VIN -MEGA'!$K:$K,$A68)+SUMIFS('PXK-HÓA ĐƠN'!$R:$R,'PXK-HÓA ĐƠN'!$D:$D,AF$1,'PXK-HÓA ĐƠN'!$K:$K,$A68)</f>
        <v>0</v>
      </c>
      <c r="AG68" s="41">
        <f>SUMIFS('VIN -MEGA'!$R:$R,'VIN -MEGA'!$D:$D,AG$1,'VIN -MEGA'!$K:$K,$A68)+SUMIFS('PXK-HÓA ĐƠN'!$R:$R,'PXK-HÓA ĐƠN'!$D:$D,AG$1,'PXK-HÓA ĐƠN'!$K:$K,$A68)</f>
        <v>0</v>
      </c>
      <c r="AH68" s="41">
        <f>SUMIFS('VIN -MEGA'!$R:$R,'VIN -MEGA'!$D:$D,AH$1,'VIN -MEGA'!$K:$K,$A68)+SUMIFS('PXK-HÓA ĐƠN'!$R:$R,'PXK-HÓA ĐƠN'!$D:$D,AH$1,'PXK-HÓA ĐƠN'!$K:$K,$A68)</f>
        <v>0</v>
      </c>
      <c r="AI68" s="41">
        <f>SUMIFS('VIN -MEGA'!$R:$R,'VIN -MEGA'!$D:$D,AI$1,'VIN -MEGA'!$K:$K,$A68)+SUMIFS('PXK-HÓA ĐƠN'!$R:$R,'PXK-HÓA ĐƠN'!$D:$D,AI$1,'PXK-HÓA ĐƠN'!$K:$K,$A68)</f>
        <v>0</v>
      </c>
      <c r="AJ68" s="41">
        <f>SUMIFS('VIN -MEGA'!$R:$R,'VIN -MEGA'!$D:$D,AJ$1,'VIN -MEGA'!$K:$K,$A68)+SUMIFS('PXK-HÓA ĐƠN'!$R:$R,'PXK-HÓA ĐƠN'!$D:$D,AJ$1,'PXK-HÓA ĐƠN'!$K:$K,$A68)</f>
        <v>0</v>
      </c>
      <c r="AK68" s="41">
        <f>SUMIFS('VIN -MEGA'!$R:$R,'VIN -MEGA'!$D:$D,AK$1,'VIN -MEGA'!$K:$K,$A68)+SUMIFS('PXK-HÓA ĐƠN'!$R:$R,'PXK-HÓA ĐƠN'!$D:$D,AK$1,'PXK-HÓA ĐƠN'!$K:$K,$A68)</f>
        <v>0</v>
      </c>
    </row>
    <row r="69" spans="1:37" ht="18.75" hidden="1" customHeight="1" x14ac:dyDescent="0.25">
      <c r="A69" s="23" t="s">
        <v>7666</v>
      </c>
      <c r="B69" s="22" t="s">
        <v>7667</v>
      </c>
      <c r="C69" s="24" t="s">
        <v>29</v>
      </c>
      <c r="D69" t="str">
        <f t="shared" si="3"/>
        <v>Không kinh doanh</v>
      </c>
      <c r="E69" s="43">
        <f t="shared" si="4"/>
        <v>0</v>
      </c>
      <c r="F69" s="43"/>
      <c r="G69" s="41"/>
      <c r="H69" s="41"/>
      <c r="I69" s="41">
        <f>SUMIFS('VIN -MEGA'!$R:$R,'VIN -MEGA'!$D:$D,I$1,'VIN -MEGA'!$K:$K,$A69)+SUMIFS('PXK-HÓA ĐƠN'!$R:$R,'PXK-HÓA ĐƠN'!$D:$D,I$1,'PXK-HÓA ĐƠN'!$K:$K,$A69)</f>
        <v>0</v>
      </c>
      <c r="J69" s="41">
        <f>SUMIFS('VIN -MEGA'!$R:$R,'VIN -MEGA'!$D:$D,J$1,'VIN -MEGA'!$K:$K,$A69)+SUMIFS('PXK-HÓA ĐƠN'!$R:$R,'PXK-HÓA ĐƠN'!$D:$D,J$1,'PXK-HÓA ĐƠN'!$K:$K,$A69)</f>
        <v>0</v>
      </c>
      <c r="K69" s="41">
        <f>SUMIFS('VIN -MEGA'!$R:$R,'VIN -MEGA'!$D:$D,K$1,'VIN -MEGA'!$K:$K,$A69)+SUMIFS('PXK-HÓA ĐƠN'!$R:$R,'PXK-HÓA ĐƠN'!$D:$D,K$1,'PXK-HÓA ĐƠN'!$K:$K,$A69)</f>
        <v>0</v>
      </c>
      <c r="L69" s="41">
        <f>SUMIFS('VIN -MEGA'!$R:$R,'VIN -MEGA'!$D:$D,L$1,'VIN -MEGA'!$K:$K,$A69)+SUMIFS('PXK-HÓA ĐƠN'!$R:$R,'PXK-HÓA ĐƠN'!$D:$D,L$1,'PXK-HÓA ĐƠN'!$K:$K,$A69)</f>
        <v>0</v>
      </c>
      <c r="M69" s="41">
        <f>SUMIFS('VIN -MEGA'!$R:$R,'VIN -MEGA'!$D:$D,M$1,'VIN -MEGA'!$K:$K,$A69)+SUMIFS('PXK-HÓA ĐƠN'!$R:$R,'PXK-HÓA ĐƠN'!$D:$D,M$1,'PXK-HÓA ĐƠN'!$K:$K,$A69)</f>
        <v>0</v>
      </c>
      <c r="N69" s="41">
        <f>SUMIFS('VIN -MEGA'!$R:$R,'VIN -MEGA'!$D:$D,N$1,'VIN -MEGA'!$K:$K,$A69)+SUMIFS('PXK-HÓA ĐƠN'!$R:$R,'PXK-HÓA ĐƠN'!$D:$D,N$1,'PXK-HÓA ĐƠN'!$K:$K,$A69)</f>
        <v>0</v>
      </c>
      <c r="O69" s="41">
        <f>SUMIFS('VIN -MEGA'!$R:$R,'VIN -MEGA'!$D:$D,O$1,'VIN -MEGA'!$K:$K,$A69)+SUMIFS('PXK-HÓA ĐƠN'!$R:$R,'PXK-HÓA ĐƠN'!$D:$D,O$1,'PXK-HÓA ĐƠN'!$K:$K,$A69)</f>
        <v>0</v>
      </c>
      <c r="P69" s="41">
        <f>SUMIFS('VIN -MEGA'!$R:$R,'VIN -MEGA'!$D:$D,P$1,'VIN -MEGA'!$K:$K,$A69)+SUMIFS('PXK-HÓA ĐƠN'!$R:$R,'PXK-HÓA ĐƠN'!$D:$D,P$1,'PXK-HÓA ĐƠN'!$K:$K,$A69)</f>
        <v>0</v>
      </c>
      <c r="Q69" s="41">
        <f>SUMIFS('VIN -MEGA'!$R:$R,'VIN -MEGA'!$D:$D,Q$1,'VIN -MEGA'!$K:$K,$A69)+SUMIFS('PXK-HÓA ĐƠN'!$R:$R,'PXK-HÓA ĐƠN'!$D:$D,Q$1,'PXK-HÓA ĐƠN'!$K:$K,$A69)</f>
        <v>0</v>
      </c>
      <c r="R69" s="41">
        <f>SUMIFS('VIN -MEGA'!$R:$R,'VIN -MEGA'!$D:$D,R$1,'VIN -MEGA'!$K:$K,$A69)+SUMIFS('PXK-HÓA ĐƠN'!$R:$R,'PXK-HÓA ĐƠN'!$D:$D,R$1,'PXK-HÓA ĐƠN'!$K:$K,$A69)</f>
        <v>0</v>
      </c>
      <c r="S69" s="41">
        <f>SUMIFS('VIN -MEGA'!$R:$R,'VIN -MEGA'!$D:$D,S$1,'VIN -MEGA'!$K:$K,$A69)+SUMIFS('PXK-HÓA ĐƠN'!$R:$R,'PXK-HÓA ĐƠN'!$D:$D,S$1,'PXK-HÓA ĐƠN'!$K:$K,$A69)</f>
        <v>0</v>
      </c>
      <c r="T69" s="41">
        <f>SUMIFS('VIN -MEGA'!$R:$R,'VIN -MEGA'!$D:$D,T$1,'VIN -MEGA'!$K:$K,$A69)+SUMIFS('PXK-HÓA ĐƠN'!$R:$R,'PXK-HÓA ĐƠN'!$D:$D,T$1,'PXK-HÓA ĐƠN'!$K:$K,$A69)</f>
        <v>0</v>
      </c>
      <c r="U69" s="41">
        <f>SUMIFS('VIN -MEGA'!$R:$R,'VIN -MEGA'!$D:$D,U$1,'VIN -MEGA'!$K:$K,$A69)+SUMIFS('PXK-HÓA ĐƠN'!$R:$R,'PXK-HÓA ĐƠN'!$D:$D,U$1,'PXK-HÓA ĐƠN'!$K:$K,$A69)</f>
        <v>0</v>
      </c>
      <c r="V69" s="41">
        <f>SUMIFS('VIN -MEGA'!$R:$R,'VIN -MEGA'!$D:$D,V$1,'VIN -MEGA'!$K:$K,$A69)+SUMIFS('PXK-HÓA ĐƠN'!$R:$R,'PXK-HÓA ĐƠN'!$D:$D,V$1,'PXK-HÓA ĐƠN'!$K:$K,$A69)</f>
        <v>0</v>
      </c>
      <c r="W69" s="41">
        <f>SUMIFS('VIN -MEGA'!$R:$R,'VIN -MEGA'!$D:$D,W$1,'VIN -MEGA'!$K:$K,$A69)+SUMIFS('PXK-HÓA ĐƠN'!$R:$R,'PXK-HÓA ĐƠN'!$D:$D,W$1,'PXK-HÓA ĐƠN'!$K:$K,$A69)</f>
        <v>0</v>
      </c>
      <c r="X69" s="41">
        <f>SUMIFS('VIN -MEGA'!$R:$R,'VIN -MEGA'!$D:$D,X$1,'VIN -MEGA'!$K:$K,$A69)+SUMIFS('PXK-HÓA ĐƠN'!$R:$R,'PXK-HÓA ĐƠN'!$D:$D,X$1,'PXK-HÓA ĐƠN'!$K:$K,$A69)</f>
        <v>0</v>
      </c>
      <c r="Y69" s="41">
        <f>SUMIFS('VIN -MEGA'!$R:$R,'VIN -MEGA'!$D:$D,Y$1,'VIN -MEGA'!$K:$K,$A69)+SUMIFS('PXK-HÓA ĐƠN'!$R:$R,'PXK-HÓA ĐƠN'!$D:$D,Y$1,'PXK-HÓA ĐƠN'!$K:$K,$A69)</f>
        <v>0</v>
      </c>
      <c r="Z69" s="41">
        <f>SUMIFS('VIN -MEGA'!$R:$R,'VIN -MEGA'!$D:$D,Z$1,'VIN -MEGA'!$K:$K,$A69)+SUMIFS('PXK-HÓA ĐƠN'!$R:$R,'PXK-HÓA ĐƠN'!$D:$D,Z$1,'PXK-HÓA ĐƠN'!$K:$K,$A69)</f>
        <v>0</v>
      </c>
      <c r="AA69" s="41">
        <f>SUMIFS('VIN -MEGA'!$R:$R,'VIN -MEGA'!$D:$D,AA$1,'VIN -MEGA'!$K:$K,$A69)+SUMIFS('PXK-HÓA ĐƠN'!$R:$R,'PXK-HÓA ĐƠN'!$D:$D,AA$1,'PXK-HÓA ĐƠN'!$K:$K,$A69)</f>
        <v>0</v>
      </c>
      <c r="AB69" s="41">
        <f>SUMIFS('VIN -MEGA'!$R:$R,'VIN -MEGA'!$D:$D,AB$1,'VIN -MEGA'!$K:$K,$A69)+SUMIFS('PXK-HÓA ĐƠN'!$R:$R,'PXK-HÓA ĐƠN'!$D:$D,AB$1,'PXK-HÓA ĐƠN'!$K:$K,$A69)</f>
        <v>0</v>
      </c>
      <c r="AC69" s="41">
        <f>SUMIFS('VIN -MEGA'!$R:$R,'VIN -MEGA'!$D:$D,AC$1,'VIN -MEGA'!$K:$K,$A69)+SUMIFS('PXK-HÓA ĐƠN'!$R:$R,'PXK-HÓA ĐƠN'!$D:$D,AC$1,'PXK-HÓA ĐƠN'!$K:$K,$A69)</f>
        <v>0</v>
      </c>
      <c r="AD69" s="41">
        <f>SUMIFS('VIN -MEGA'!$R:$R,'VIN -MEGA'!$D:$D,AD$1,'VIN -MEGA'!$K:$K,$A69)+SUMIFS('PXK-HÓA ĐƠN'!$R:$R,'PXK-HÓA ĐƠN'!$D:$D,AD$1,'PXK-HÓA ĐƠN'!$K:$K,$A69)</f>
        <v>0</v>
      </c>
      <c r="AE69" s="41">
        <f>SUMIFS('VIN -MEGA'!$R:$R,'VIN -MEGA'!$D:$D,AE$1,'VIN -MEGA'!$K:$K,$A69)+SUMIFS('PXK-HÓA ĐƠN'!$R:$R,'PXK-HÓA ĐƠN'!$D:$D,AE$1,'PXK-HÓA ĐƠN'!$K:$K,$A69)</f>
        <v>0</v>
      </c>
      <c r="AF69" s="41">
        <f>SUMIFS('VIN -MEGA'!$R:$R,'VIN -MEGA'!$D:$D,AF$1,'VIN -MEGA'!$K:$K,$A69)+SUMIFS('PXK-HÓA ĐƠN'!$R:$R,'PXK-HÓA ĐƠN'!$D:$D,AF$1,'PXK-HÓA ĐƠN'!$K:$K,$A69)</f>
        <v>0</v>
      </c>
      <c r="AG69" s="41">
        <f>SUMIFS('VIN -MEGA'!$R:$R,'VIN -MEGA'!$D:$D,AG$1,'VIN -MEGA'!$K:$K,$A69)+SUMIFS('PXK-HÓA ĐƠN'!$R:$R,'PXK-HÓA ĐƠN'!$D:$D,AG$1,'PXK-HÓA ĐƠN'!$K:$K,$A69)</f>
        <v>0</v>
      </c>
      <c r="AH69" s="41">
        <f>SUMIFS('VIN -MEGA'!$R:$R,'VIN -MEGA'!$D:$D,AH$1,'VIN -MEGA'!$K:$K,$A69)+SUMIFS('PXK-HÓA ĐƠN'!$R:$R,'PXK-HÓA ĐƠN'!$D:$D,AH$1,'PXK-HÓA ĐƠN'!$K:$K,$A69)</f>
        <v>0</v>
      </c>
      <c r="AI69" s="41">
        <f>SUMIFS('VIN -MEGA'!$R:$R,'VIN -MEGA'!$D:$D,AI$1,'VIN -MEGA'!$K:$K,$A69)+SUMIFS('PXK-HÓA ĐƠN'!$R:$R,'PXK-HÓA ĐƠN'!$D:$D,AI$1,'PXK-HÓA ĐƠN'!$K:$K,$A69)</f>
        <v>0</v>
      </c>
      <c r="AJ69" s="41">
        <f>SUMIFS('VIN -MEGA'!$R:$R,'VIN -MEGA'!$D:$D,AJ$1,'VIN -MEGA'!$K:$K,$A69)+SUMIFS('PXK-HÓA ĐƠN'!$R:$R,'PXK-HÓA ĐƠN'!$D:$D,AJ$1,'PXK-HÓA ĐƠN'!$K:$K,$A69)</f>
        <v>0</v>
      </c>
      <c r="AK69" s="41">
        <f>SUMIFS('VIN -MEGA'!$R:$R,'VIN -MEGA'!$D:$D,AK$1,'VIN -MEGA'!$K:$K,$A69)+SUMIFS('PXK-HÓA ĐƠN'!$R:$R,'PXK-HÓA ĐƠN'!$D:$D,AK$1,'PXK-HÓA ĐƠN'!$K:$K,$A69)</f>
        <v>0</v>
      </c>
    </row>
    <row r="70" spans="1:37" ht="18.75" customHeight="1" x14ac:dyDescent="0.25">
      <c r="A70" s="23" t="s">
        <v>7263</v>
      </c>
      <c r="B70" s="22" t="s">
        <v>7668</v>
      </c>
      <c r="C70" s="24" t="s">
        <v>29</v>
      </c>
      <c r="D70" t="str">
        <f t="shared" si="3"/>
        <v>Đang kinh doanh</v>
      </c>
      <c r="E70" s="43">
        <f t="shared" si="4"/>
        <v>36</v>
      </c>
      <c r="F70" s="43"/>
      <c r="G70" s="41"/>
      <c r="H70" s="41">
        <v>30</v>
      </c>
      <c r="I70" s="41">
        <f>SUMIFS('VIN -MEGA'!$R:$R,'VIN -MEGA'!$D:$D,I$1,'VIN -MEGA'!$K:$K,$A70)+SUMIFS('PXK-HÓA ĐƠN'!$R:$R,'PXK-HÓA ĐƠN'!$D:$D,I$1,'PXK-HÓA ĐƠN'!$K:$K,$A70)</f>
        <v>0</v>
      </c>
      <c r="J70" s="41">
        <f>SUMIFS('VIN -MEGA'!$R:$R,'VIN -MEGA'!$D:$D,J$1,'VIN -MEGA'!$K:$K,$A70)+SUMIFS('PXK-HÓA ĐƠN'!$R:$R,'PXK-HÓA ĐƠN'!$D:$D,J$1,'PXK-HÓA ĐƠN'!$K:$K,$A70)</f>
        <v>2</v>
      </c>
      <c r="K70" s="41">
        <f>SUMIFS('VIN -MEGA'!$R:$R,'VIN -MEGA'!$D:$D,K$1,'VIN -MEGA'!$K:$K,$A70)+SUMIFS('PXK-HÓA ĐƠN'!$R:$R,'PXK-HÓA ĐƠN'!$D:$D,K$1,'PXK-HÓA ĐƠN'!$K:$K,$A70)</f>
        <v>0</v>
      </c>
      <c r="L70" s="41">
        <f>SUMIFS('VIN -MEGA'!$R:$R,'VIN -MEGA'!$D:$D,L$1,'VIN -MEGA'!$K:$K,$A70)+SUMIFS('PXK-HÓA ĐƠN'!$R:$R,'PXK-HÓA ĐƠN'!$D:$D,L$1,'PXK-HÓA ĐƠN'!$K:$K,$A70)</f>
        <v>2</v>
      </c>
      <c r="M70" s="41">
        <f>SUMIFS('VIN -MEGA'!$R:$R,'VIN -MEGA'!$D:$D,M$1,'VIN -MEGA'!$K:$K,$A70)+SUMIFS('PXK-HÓA ĐƠN'!$R:$R,'PXK-HÓA ĐƠN'!$D:$D,M$1,'PXK-HÓA ĐƠN'!$K:$K,$A70)</f>
        <v>2</v>
      </c>
      <c r="N70" s="41">
        <f>SUMIFS('VIN -MEGA'!$R:$R,'VIN -MEGA'!$D:$D,N$1,'VIN -MEGA'!$K:$K,$A70)+SUMIFS('PXK-HÓA ĐƠN'!$R:$R,'PXK-HÓA ĐƠN'!$D:$D,N$1,'PXK-HÓA ĐƠN'!$K:$K,$A70)</f>
        <v>0</v>
      </c>
      <c r="O70" s="41">
        <f>SUMIFS('VIN -MEGA'!$R:$R,'VIN -MEGA'!$D:$D,O$1,'VIN -MEGA'!$K:$K,$A70)+SUMIFS('PXK-HÓA ĐƠN'!$R:$R,'PXK-HÓA ĐƠN'!$D:$D,O$1,'PXK-HÓA ĐƠN'!$K:$K,$A70)</f>
        <v>0</v>
      </c>
      <c r="P70" s="41">
        <f>SUMIFS('VIN -MEGA'!$R:$R,'VIN -MEGA'!$D:$D,P$1,'VIN -MEGA'!$K:$K,$A70)+SUMIFS('PXK-HÓA ĐƠN'!$R:$R,'PXK-HÓA ĐƠN'!$D:$D,P$1,'PXK-HÓA ĐƠN'!$K:$K,$A70)</f>
        <v>0</v>
      </c>
      <c r="Q70" s="41">
        <f>SUMIFS('VIN -MEGA'!$R:$R,'VIN -MEGA'!$D:$D,Q$1,'VIN -MEGA'!$K:$K,$A70)+SUMIFS('PXK-HÓA ĐƠN'!$R:$R,'PXK-HÓA ĐƠN'!$D:$D,Q$1,'PXK-HÓA ĐƠN'!$K:$K,$A70)</f>
        <v>0</v>
      </c>
      <c r="R70" s="41">
        <f>SUMIFS('VIN -MEGA'!$R:$R,'VIN -MEGA'!$D:$D,R$1,'VIN -MEGA'!$K:$K,$A70)+SUMIFS('PXK-HÓA ĐƠN'!$R:$R,'PXK-HÓA ĐƠN'!$D:$D,R$1,'PXK-HÓA ĐƠN'!$K:$K,$A70)</f>
        <v>0</v>
      </c>
      <c r="S70" s="41">
        <f>SUMIFS('VIN -MEGA'!$R:$R,'VIN -MEGA'!$D:$D,S$1,'VIN -MEGA'!$K:$K,$A70)+SUMIFS('PXK-HÓA ĐƠN'!$R:$R,'PXK-HÓA ĐƠN'!$D:$D,S$1,'PXK-HÓA ĐƠN'!$K:$K,$A70)</f>
        <v>0</v>
      </c>
      <c r="T70" s="41">
        <f>SUMIFS('VIN -MEGA'!$R:$R,'VIN -MEGA'!$D:$D,T$1,'VIN -MEGA'!$K:$K,$A70)+SUMIFS('PXK-HÓA ĐƠN'!$R:$R,'PXK-HÓA ĐƠN'!$D:$D,T$1,'PXK-HÓA ĐƠN'!$K:$K,$A70)</f>
        <v>0</v>
      </c>
      <c r="U70" s="41">
        <f>SUMIFS('VIN -MEGA'!$R:$R,'VIN -MEGA'!$D:$D,U$1,'VIN -MEGA'!$K:$K,$A70)+SUMIFS('PXK-HÓA ĐƠN'!$R:$R,'PXK-HÓA ĐƠN'!$D:$D,U$1,'PXK-HÓA ĐƠN'!$K:$K,$A70)</f>
        <v>0</v>
      </c>
      <c r="V70" s="41">
        <f>SUMIFS('VIN -MEGA'!$R:$R,'VIN -MEGA'!$D:$D,V$1,'VIN -MEGA'!$K:$K,$A70)+SUMIFS('PXK-HÓA ĐƠN'!$R:$R,'PXK-HÓA ĐƠN'!$D:$D,V$1,'PXK-HÓA ĐƠN'!$K:$K,$A70)</f>
        <v>0</v>
      </c>
      <c r="W70" s="41">
        <f>SUMIFS('VIN -MEGA'!$R:$R,'VIN -MEGA'!$D:$D,W$1,'VIN -MEGA'!$K:$K,$A70)+SUMIFS('PXK-HÓA ĐƠN'!$R:$R,'PXK-HÓA ĐƠN'!$D:$D,W$1,'PXK-HÓA ĐƠN'!$K:$K,$A70)</f>
        <v>0</v>
      </c>
      <c r="X70" s="41">
        <f>SUMIFS('VIN -MEGA'!$R:$R,'VIN -MEGA'!$D:$D,X$1,'VIN -MEGA'!$K:$K,$A70)+SUMIFS('PXK-HÓA ĐƠN'!$R:$R,'PXK-HÓA ĐƠN'!$D:$D,X$1,'PXK-HÓA ĐƠN'!$K:$K,$A70)</f>
        <v>0</v>
      </c>
      <c r="Y70" s="41">
        <f>SUMIFS('VIN -MEGA'!$R:$R,'VIN -MEGA'!$D:$D,Y$1,'VIN -MEGA'!$K:$K,$A70)+SUMIFS('PXK-HÓA ĐƠN'!$R:$R,'PXK-HÓA ĐƠN'!$D:$D,Y$1,'PXK-HÓA ĐƠN'!$K:$K,$A70)</f>
        <v>0</v>
      </c>
      <c r="Z70" s="41">
        <f>SUMIFS('VIN -MEGA'!$R:$R,'VIN -MEGA'!$D:$D,Z$1,'VIN -MEGA'!$K:$K,$A70)+SUMIFS('PXK-HÓA ĐƠN'!$R:$R,'PXK-HÓA ĐƠN'!$D:$D,Z$1,'PXK-HÓA ĐƠN'!$K:$K,$A70)</f>
        <v>0</v>
      </c>
      <c r="AA70" s="41">
        <f>SUMIFS('VIN -MEGA'!$R:$R,'VIN -MEGA'!$D:$D,AA$1,'VIN -MEGA'!$K:$K,$A70)+SUMIFS('PXK-HÓA ĐƠN'!$R:$R,'PXK-HÓA ĐƠN'!$D:$D,AA$1,'PXK-HÓA ĐƠN'!$K:$K,$A70)</f>
        <v>0</v>
      </c>
      <c r="AB70" s="41">
        <f>SUMIFS('VIN -MEGA'!$R:$R,'VIN -MEGA'!$D:$D,AB$1,'VIN -MEGA'!$K:$K,$A70)+SUMIFS('PXK-HÓA ĐƠN'!$R:$R,'PXK-HÓA ĐƠN'!$D:$D,AB$1,'PXK-HÓA ĐƠN'!$K:$K,$A70)</f>
        <v>0</v>
      </c>
      <c r="AC70" s="41">
        <f>SUMIFS('VIN -MEGA'!$R:$R,'VIN -MEGA'!$D:$D,AC$1,'VIN -MEGA'!$K:$K,$A70)+SUMIFS('PXK-HÓA ĐƠN'!$R:$R,'PXK-HÓA ĐƠN'!$D:$D,AC$1,'PXK-HÓA ĐƠN'!$K:$K,$A70)</f>
        <v>0</v>
      </c>
      <c r="AD70" s="41">
        <f>SUMIFS('VIN -MEGA'!$R:$R,'VIN -MEGA'!$D:$D,AD$1,'VIN -MEGA'!$K:$K,$A70)+SUMIFS('PXK-HÓA ĐƠN'!$R:$R,'PXK-HÓA ĐƠN'!$D:$D,AD$1,'PXK-HÓA ĐƠN'!$K:$K,$A70)</f>
        <v>0</v>
      </c>
      <c r="AE70" s="41">
        <f>SUMIFS('VIN -MEGA'!$R:$R,'VIN -MEGA'!$D:$D,AE$1,'VIN -MEGA'!$K:$K,$A70)+SUMIFS('PXK-HÓA ĐƠN'!$R:$R,'PXK-HÓA ĐƠN'!$D:$D,AE$1,'PXK-HÓA ĐƠN'!$K:$K,$A70)</f>
        <v>0</v>
      </c>
      <c r="AF70" s="41">
        <f>SUMIFS('VIN -MEGA'!$R:$R,'VIN -MEGA'!$D:$D,AF$1,'VIN -MEGA'!$K:$K,$A70)+SUMIFS('PXK-HÓA ĐƠN'!$R:$R,'PXK-HÓA ĐƠN'!$D:$D,AF$1,'PXK-HÓA ĐƠN'!$K:$K,$A70)</f>
        <v>0</v>
      </c>
      <c r="AG70" s="41">
        <f>SUMIFS('VIN -MEGA'!$R:$R,'VIN -MEGA'!$D:$D,AG$1,'VIN -MEGA'!$K:$K,$A70)+SUMIFS('PXK-HÓA ĐƠN'!$R:$R,'PXK-HÓA ĐƠN'!$D:$D,AG$1,'PXK-HÓA ĐƠN'!$K:$K,$A70)</f>
        <v>0</v>
      </c>
      <c r="AH70" s="41">
        <f>SUMIFS('VIN -MEGA'!$R:$R,'VIN -MEGA'!$D:$D,AH$1,'VIN -MEGA'!$K:$K,$A70)+SUMIFS('PXK-HÓA ĐƠN'!$R:$R,'PXK-HÓA ĐƠN'!$D:$D,AH$1,'PXK-HÓA ĐƠN'!$K:$K,$A70)</f>
        <v>0</v>
      </c>
      <c r="AI70" s="41">
        <f>SUMIFS('VIN -MEGA'!$R:$R,'VIN -MEGA'!$D:$D,AI$1,'VIN -MEGA'!$K:$K,$A70)+SUMIFS('PXK-HÓA ĐƠN'!$R:$R,'PXK-HÓA ĐƠN'!$D:$D,AI$1,'PXK-HÓA ĐƠN'!$K:$K,$A70)</f>
        <v>0</v>
      </c>
      <c r="AJ70" s="41">
        <f>SUMIFS('VIN -MEGA'!$R:$R,'VIN -MEGA'!$D:$D,AJ$1,'VIN -MEGA'!$K:$K,$A70)+SUMIFS('PXK-HÓA ĐƠN'!$R:$R,'PXK-HÓA ĐƠN'!$D:$D,AJ$1,'PXK-HÓA ĐƠN'!$K:$K,$A70)</f>
        <v>0</v>
      </c>
      <c r="AK70" s="41">
        <f>SUMIFS('VIN -MEGA'!$R:$R,'VIN -MEGA'!$D:$D,AK$1,'VIN -MEGA'!$K:$K,$A70)+SUMIFS('PXK-HÓA ĐƠN'!$R:$R,'PXK-HÓA ĐƠN'!$D:$D,AK$1,'PXK-HÓA ĐƠN'!$K:$K,$A70)</f>
        <v>0</v>
      </c>
    </row>
    <row r="71" spans="1:37" ht="18.75" hidden="1" customHeight="1" x14ac:dyDescent="0.25">
      <c r="A71" s="23" t="s">
        <v>7669</v>
      </c>
      <c r="B71" s="22" t="s">
        <v>7670</v>
      </c>
      <c r="C71" s="24" t="s">
        <v>29</v>
      </c>
      <c r="D71" t="str">
        <f t="shared" si="3"/>
        <v>Không kinh doanh</v>
      </c>
      <c r="E71" s="43">
        <f t="shared" si="4"/>
        <v>0</v>
      </c>
      <c r="F71" s="43"/>
      <c r="G71" s="41"/>
      <c r="H71" s="41"/>
      <c r="I71" s="41">
        <f>SUMIFS('VIN -MEGA'!$R:$R,'VIN -MEGA'!$D:$D,I$1,'VIN -MEGA'!$K:$K,$A71)+SUMIFS('PXK-HÓA ĐƠN'!$R:$R,'PXK-HÓA ĐƠN'!$D:$D,I$1,'PXK-HÓA ĐƠN'!$K:$K,$A71)</f>
        <v>0</v>
      </c>
      <c r="J71" s="41">
        <f>SUMIFS('VIN -MEGA'!$R:$R,'VIN -MEGA'!$D:$D,J$1,'VIN -MEGA'!$K:$K,$A71)+SUMIFS('PXK-HÓA ĐƠN'!$R:$R,'PXK-HÓA ĐƠN'!$D:$D,J$1,'PXK-HÓA ĐƠN'!$K:$K,$A71)</f>
        <v>0</v>
      </c>
      <c r="K71" s="41">
        <f>SUMIFS('VIN -MEGA'!$R:$R,'VIN -MEGA'!$D:$D,K$1,'VIN -MEGA'!$K:$K,$A71)+SUMIFS('PXK-HÓA ĐƠN'!$R:$R,'PXK-HÓA ĐƠN'!$D:$D,K$1,'PXK-HÓA ĐƠN'!$K:$K,$A71)</f>
        <v>0</v>
      </c>
      <c r="L71" s="41">
        <f>SUMIFS('VIN -MEGA'!$R:$R,'VIN -MEGA'!$D:$D,L$1,'VIN -MEGA'!$K:$K,$A71)+SUMIFS('PXK-HÓA ĐƠN'!$R:$R,'PXK-HÓA ĐƠN'!$D:$D,L$1,'PXK-HÓA ĐƠN'!$K:$K,$A71)</f>
        <v>0</v>
      </c>
      <c r="M71" s="41">
        <f>SUMIFS('VIN -MEGA'!$R:$R,'VIN -MEGA'!$D:$D,M$1,'VIN -MEGA'!$K:$K,$A71)+SUMIFS('PXK-HÓA ĐƠN'!$R:$R,'PXK-HÓA ĐƠN'!$D:$D,M$1,'PXK-HÓA ĐƠN'!$K:$K,$A71)</f>
        <v>0</v>
      </c>
      <c r="N71" s="41">
        <f>SUMIFS('VIN -MEGA'!$R:$R,'VIN -MEGA'!$D:$D,N$1,'VIN -MEGA'!$K:$K,$A71)+SUMIFS('PXK-HÓA ĐƠN'!$R:$R,'PXK-HÓA ĐƠN'!$D:$D,N$1,'PXK-HÓA ĐƠN'!$K:$K,$A71)</f>
        <v>0</v>
      </c>
      <c r="O71" s="41">
        <f>SUMIFS('VIN -MEGA'!$R:$R,'VIN -MEGA'!$D:$D,O$1,'VIN -MEGA'!$K:$K,$A71)+SUMIFS('PXK-HÓA ĐƠN'!$R:$R,'PXK-HÓA ĐƠN'!$D:$D,O$1,'PXK-HÓA ĐƠN'!$K:$K,$A71)</f>
        <v>0</v>
      </c>
      <c r="P71" s="41">
        <f>SUMIFS('VIN -MEGA'!$R:$R,'VIN -MEGA'!$D:$D,P$1,'VIN -MEGA'!$K:$K,$A71)+SUMIFS('PXK-HÓA ĐƠN'!$R:$R,'PXK-HÓA ĐƠN'!$D:$D,P$1,'PXK-HÓA ĐƠN'!$K:$K,$A71)</f>
        <v>0</v>
      </c>
      <c r="Q71" s="41">
        <f>SUMIFS('VIN -MEGA'!$R:$R,'VIN -MEGA'!$D:$D,Q$1,'VIN -MEGA'!$K:$K,$A71)+SUMIFS('PXK-HÓA ĐƠN'!$R:$R,'PXK-HÓA ĐƠN'!$D:$D,Q$1,'PXK-HÓA ĐƠN'!$K:$K,$A71)</f>
        <v>0</v>
      </c>
      <c r="R71" s="41">
        <f>SUMIFS('VIN -MEGA'!$R:$R,'VIN -MEGA'!$D:$D,R$1,'VIN -MEGA'!$K:$K,$A71)+SUMIFS('PXK-HÓA ĐƠN'!$R:$R,'PXK-HÓA ĐƠN'!$D:$D,R$1,'PXK-HÓA ĐƠN'!$K:$K,$A71)</f>
        <v>0</v>
      </c>
      <c r="S71" s="41">
        <f>SUMIFS('VIN -MEGA'!$R:$R,'VIN -MEGA'!$D:$D,S$1,'VIN -MEGA'!$K:$K,$A71)+SUMIFS('PXK-HÓA ĐƠN'!$R:$R,'PXK-HÓA ĐƠN'!$D:$D,S$1,'PXK-HÓA ĐƠN'!$K:$K,$A71)</f>
        <v>0</v>
      </c>
      <c r="T71" s="41">
        <f>SUMIFS('VIN -MEGA'!$R:$R,'VIN -MEGA'!$D:$D,T$1,'VIN -MEGA'!$K:$K,$A71)+SUMIFS('PXK-HÓA ĐƠN'!$R:$R,'PXK-HÓA ĐƠN'!$D:$D,T$1,'PXK-HÓA ĐƠN'!$K:$K,$A71)</f>
        <v>0</v>
      </c>
      <c r="U71" s="41">
        <f>SUMIFS('VIN -MEGA'!$R:$R,'VIN -MEGA'!$D:$D,U$1,'VIN -MEGA'!$K:$K,$A71)+SUMIFS('PXK-HÓA ĐƠN'!$R:$R,'PXK-HÓA ĐƠN'!$D:$D,U$1,'PXK-HÓA ĐƠN'!$K:$K,$A71)</f>
        <v>0</v>
      </c>
      <c r="V71" s="41">
        <f>SUMIFS('VIN -MEGA'!$R:$R,'VIN -MEGA'!$D:$D,V$1,'VIN -MEGA'!$K:$K,$A71)+SUMIFS('PXK-HÓA ĐƠN'!$R:$R,'PXK-HÓA ĐƠN'!$D:$D,V$1,'PXK-HÓA ĐƠN'!$K:$K,$A71)</f>
        <v>0</v>
      </c>
      <c r="W71" s="41">
        <f>SUMIFS('VIN -MEGA'!$R:$R,'VIN -MEGA'!$D:$D,W$1,'VIN -MEGA'!$K:$K,$A71)+SUMIFS('PXK-HÓA ĐƠN'!$R:$R,'PXK-HÓA ĐƠN'!$D:$D,W$1,'PXK-HÓA ĐƠN'!$K:$K,$A71)</f>
        <v>0</v>
      </c>
      <c r="X71" s="41">
        <f>SUMIFS('VIN -MEGA'!$R:$R,'VIN -MEGA'!$D:$D,X$1,'VIN -MEGA'!$K:$K,$A71)+SUMIFS('PXK-HÓA ĐƠN'!$R:$R,'PXK-HÓA ĐƠN'!$D:$D,X$1,'PXK-HÓA ĐƠN'!$K:$K,$A71)</f>
        <v>0</v>
      </c>
      <c r="Y71" s="41">
        <f>SUMIFS('VIN -MEGA'!$R:$R,'VIN -MEGA'!$D:$D,Y$1,'VIN -MEGA'!$K:$K,$A71)+SUMIFS('PXK-HÓA ĐƠN'!$R:$R,'PXK-HÓA ĐƠN'!$D:$D,Y$1,'PXK-HÓA ĐƠN'!$K:$K,$A71)</f>
        <v>0</v>
      </c>
      <c r="Z71" s="41">
        <f>SUMIFS('VIN -MEGA'!$R:$R,'VIN -MEGA'!$D:$D,Z$1,'VIN -MEGA'!$K:$K,$A71)+SUMIFS('PXK-HÓA ĐƠN'!$R:$R,'PXK-HÓA ĐƠN'!$D:$D,Z$1,'PXK-HÓA ĐƠN'!$K:$K,$A71)</f>
        <v>0</v>
      </c>
      <c r="AA71" s="41">
        <f>SUMIFS('VIN -MEGA'!$R:$R,'VIN -MEGA'!$D:$D,AA$1,'VIN -MEGA'!$K:$K,$A71)+SUMIFS('PXK-HÓA ĐƠN'!$R:$R,'PXK-HÓA ĐƠN'!$D:$D,AA$1,'PXK-HÓA ĐƠN'!$K:$K,$A71)</f>
        <v>0</v>
      </c>
      <c r="AB71" s="41">
        <f>SUMIFS('VIN -MEGA'!$R:$R,'VIN -MEGA'!$D:$D,AB$1,'VIN -MEGA'!$K:$K,$A71)+SUMIFS('PXK-HÓA ĐƠN'!$R:$R,'PXK-HÓA ĐƠN'!$D:$D,AB$1,'PXK-HÓA ĐƠN'!$K:$K,$A71)</f>
        <v>0</v>
      </c>
      <c r="AC71" s="41">
        <f>SUMIFS('VIN -MEGA'!$R:$R,'VIN -MEGA'!$D:$D,AC$1,'VIN -MEGA'!$K:$K,$A71)+SUMIFS('PXK-HÓA ĐƠN'!$R:$R,'PXK-HÓA ĐƠN'!$D:$D,AC$1,'PXK-HÓA ĐƠN'!$K:$K,$A71)</f>
        <v>0</v>
      </c>
      <c r="AD71" s="41">
        <f>SUMIFS('VIN -MEGA'!$R:$R,'VIN -MEGA'!$D:$D,AD$1,'VIN -MEGA'!$K:$K,$A71)+SUMIFS('PXK-HÓA ĐƠN'!$R:$R,'PXK-HÓA ĐƠN'!$D:$D,AD$1,'PXK-HÓA ĐƠN'!$K:$K,$A71)</f>
        <v>0</v>
      </c>
      <c r="AE71" s="41">
        <f>SUMIFS('VIN -MEGA'!$R:$R,'VIN -MEGA'!$D:$D,AE$1,'VIN -MEGA'!$K:$K,$A71)+SUMIFS('PXK-HÓA ĐƠN'!$R:$R,'PXK-HÓA ĐƠN'!$D:$D,AE$1,'PXK-HÓA ĐƠN'!$K:$K,$A71)</f>
        <v>0</v>
      </c>
      <c r="AF71" s="41">
        <f>SUMIFS('VIN -MEGA'!$R:$R,'VIN -MEGA'!$D:$D,AF$1,'VIN -MEGA'!$K:$K,$A71)+SUMIFS('PXK-HÓA ĐƠN'!$R:$R,'PXK-HÓA ĐƠN'!$D:$D,AF$1,'PXK-HÓA ĐƠN'!$K:$K,$A71)</f>
        <v>0</v>
      </c>
      <c r="AG71" s="41">
        <f>SUMIFS('VIN -MEGA'!$R:$R,'VIN -MEGA'!$D:$D,AG$1,'VIN -MEGA'!$K:$K,$A71)+SUMIFS('PXK-HÓA ĐƠN'!$R:$R,'PXK-HÓA ĐƠN'!$D:$D,AG$1,'PXK-HÓA ĐƠN'!$K:$K,$A71)</f>
        <v>0</v>
      </c>
      <c r="AH71" s="41">
        <f>SUMIFS('VIN -MEGA'!$R:$R,'VIN -MEGA'!$D:$D,AH$1,'VIN -MEGA'!$K:$K,$A71)+SUMIFS('PXK-HÓA ĐƠN'!$R:$R,'PXK-HÓA ĐƠN'!$D:$D,AH$1,'PXK-HÓA ĐƠN'!$K:$K,$A71)</f>
        <v>0</v>
      </c>
      <c r="AI71" s="41">
        <f>SUMIFS('VIN -MEGA'!$R:$R,'VIN -MEGA'!$D:$D,AI$1,'VIN -MEGA'!$K:$K,$A71)+SUMIFS('PXK-HÓA ĐƠN'!$R:$R,'PXK-HÓA ĐƠN'!$D:$D,AI$1,'PXK-HÓA ĐƠN'!$K:$K,$A71)</f>
        <v>0</v>
      </c>
      <c r="AJ71" s="41">
        <f>SUMIFS('VIN -MEGA'!$R:$R,'VIN -MEGA'!$D:$D,AJ$1,'VIN -MEGA'!$K:$K,$A71)+SUMIFS('PXK-HÓA ĐƠN'!$R:$R,'PXK-HÓA ĐƠN'!$D:$D,AJ$1,'PXK-HÓA ĐƠN'!$K:$K,$A71)</f>
        <v>0</v>
      </c>
      <c r="AK71" s="41">
        <f>SUMIFS('VIN -MEGA'!$R:$R,'VIN -MEGA'!$D:$D,AK$1,'VIN -MEGA'!$K:$K,$A71)+SUMIFS('PXK-HÓA ĐƠN'!$R:$R,'PXK-HÓA ĐƠN'!$D:$D,AK$1,'PXK-HÓA ĐƠN'!$K:$K,$A71)</f>
        <v>0</v>
      </c>
    </row>
    <row r="72" spans="1:37" ht="18.75" hidden="1" customHeight="1" x14ac:dyDescent="0.25">
      <c r="A72" s="23" t="s">
        <v>1751</v>
      </c>
      <c r="B72" s="22" t="s">
        <v>1752</v>
      </c>
      <c r="C72" s="24" t="s">
        <v>1761</v>
      </c>
      <c r="D72" t="str">
        <f t="shared" si="3"/>
        <v>Không kinh doanh</v>
      </c>
      <c r="E72" s="43">
        <f t="shared" si="4"/>
        <v>0</v>
      </c>
      <c r="F72" s="43"/>
      <c r="G72" s="41"/>
      <c r="H72" s="41"/>
      <c r="I72" s="41">
        <f>SUMIFS('VIN -MEGA'!$R:$R,'VIN -MEGA'!$D:$D,I$1,'VIN -MEGA'!$K:$K,$A72)+SUMIFS('PXK-HÓA ĐƠN'!$R:$R,'PXK-HÓA ĐƠN'!$D:$D,I$1,'PXK-HÓA ĐƠN'!$K:$K,$A72)</f>
        <v>0</v>
      </c>
      <c r="J72" s="41">
        <f>SUMIFS('VIN -MEGA'!$R:$R,'VIN -MEGA'!$D:$D,J$1,'VIN -MEGA'!$K:$K,$A72)+SUMIFS('PXK-HÓA ĐƠN'!$R:$R,'PXK-HÓA ĐƠN'!$D:$D,J$1,'PXK-HÓA ĐƠN'!$K:$K,$A72)</f>
        <v>0</v>
      </c>
      <c r="K72" s="41">
        <f>SUMIFS('VIN -MEGA'!$R:$R,'VIN -MEGA'!$D:$D,K$1,'VIN -MEGA'!$K:$K,$A72)+SUMIFS('PXK-HÓA ĐƠN'!$R:$R,'PXK-HÓA ĐƠN'!$D:$D,K$1,'PXK-HÓA ĐƠN'!$K:$K,$A72)</f>
        <v>0</v>
      </c>
      <c r="L72" s="41">
        <f>SUMIFS('VIN -MEGA'!$R:$R,'VIN -MEGA'!$D:$D,L$1,'VIN -MEGA'!$K:$K,$A72)+SUMIFS('PXK-HÓA ĐƠN'!$R:$R,'PXK-HÓA ĐƠN'!$D:$D,L$1,'PXK-HÓA ĐƠN'!$K:$K,$A72)</f>
        <v>0</v>
      </c>
      <c r="M72" s="41">
        <f>SUMIFS('VIN -MEGA'!$R:$R,'VIN -MEGA'!$D:$D,M$1,'VIN -MEGA'!$K:$K,$A72)+SUMIFS('PXK-HÓA ĐƠN'!$R:$R,'PXK-HÓA ĐƠN'!$D:$D,M$1,'PXK-HÓA ĐƠN'!$K:$K,$A72)</f>
        <v>0</v>
      </c>
      <c r="N72" s="41">
        <f>SUMIFS('VIN -MEGA'!$R:$R,'VIN -MEGA'!$D:$D,N$1,'VIN -MEGA'!$K:$K,$A72)+SUMIFS('PXK-HÓA ĐƠN'!$R:$R,'PXK-HÓA ĐƠN'!$D:$D,N$1,'PXK-HÓA ĐƠN'!$K:$K,$A72)</f>
        <v>0</v>
      </c>
      <c r="O72" s="41">
        <f>SUMIFS('VIN -MEGA'!$R:$R,'VIN -MEGA'!$D:$D,O$1,'VIN -MEGA'!$K:$K,$A72)+SUMIFS('PXK-HÓA ĐƠN'!$R:$R,'PXK-HÓA ĐƠN'!$D:$D,O$1,'PXK-HÓA ĐƠN'!$K:$K,$A72)</f>
        <v>0</v>
      </c>
      <c r="P72" s="41">
        <f>SUMIFS('VIN -MEGA'!$R:$R,'VIN -MEGA'!$D:$D,P$1,'VIN -MEGA'!$K:$K,$A72)+SUMIFS('PXK-HÓA ĐƠN'!$R:$R,'PXK-HÓA ĐƠN'!$D:$D,P$1,'PXK-HÓA ĐƠN'!$K:$K,$A72)</f>
        <v>0</v>
      </c>
      <c r="Q72" s="41">
        <f>SUMIFS('VIN -MEGA'!$R:$R,'VIN -MEGA'!$D:$D,Q$1,'VIN -MEGA'!$K:$K,$A72)+SUMIFS('PXK-HÓA ĐƠN'!$R:$R,'PXK-HÓA ĐƠN'!$D:$D,Q$1,'PXK-HÓA ĐƠN'!$K:$K,$A72)</f>
        <v>0</v>
      </c>
      <c r="R72" s="41">
        <f>SUMIFS('VIN -MEGA'!$R:$R,'VIN -MEGA'!$D:$D,R$1,'VIN -MEGA'!$K:$K,$A72)+SUMIFS('PXK-HÓA ĐƠN'!$R:$R,'PXK-HÓA ĐƠN'!$D:$D,R$1,'PXK-HÓA ĐƠN'!$K:$K,$A72)</f>
        <v>0</v>
      </c>
      <c r="S72" s="41">
        <f>SUMIFS('VIN -MEGA'!$R:$R,'VIN -MEGA'!$D:$D,S$1,'VIN -MEGA'!$K:$K,$A72)+SUMIFS('PXK-HÓA ĐƠN'!$R:$R,'PXK-HÓA ĐƠN'!$D:$D,S$1,'PXK-HÓA ĐƠN'!$K:$K,$A72)</f>
        <v>0</v>
      </c>
      <c r="T72" s="41">
        <f>SUMIFS('VIN -MEGA'!$R:$R,'VIN -MEGA'!$D:$D,T$1,'VIN -MEGA'!$K:$K,$A72)+SUMIFS('PXK-HÓA ĐƠN'!$R:$R,'PXK-HÓA ĐƠN'!$D:$D,T$1,'PXK-HÓA ĐƠN'!$K:$K,$A72)</f>
        <v>0</v>
      </c>
      <c r="U72" s="41">
        <f>SUMIFS('VIN -MEGA'!$R:$R,'VIN -MEGA'!$D:$D,U$1,'VIN -MEGA'!$K:$K,$A72)+SUMIFS('PXK-HÓA ĐƠN'!$R:$R,'PXK-HÓA ĐƠN'!$D:$D,U$1,'PXK-HÓA ĐƠN'!$K:$K,$A72)</f>
        <v>0</v>
      </c>
      <c r="V72" s="41">
        <f>SUMIFS('VIN -MEGA'!$R:$R,'VIN -MEGA'!$D:$D,V$1,'VIN -MEGA'!$K:$K,$A72)+SUMIFS('PXK-HÓA ĐƠN'!$R:$R,'PXK-HÓA ĐƠN'!$D:$D,V$1,'PXK-HÓA ĐƠN'!$K:$K,$A72)</f>
        <v>0</v>
      </c>
      <c r="W72" s="41">
        <f>SUMIFS('VIN -MEGA'!$R:$R,'VIN -MEGA'!$D:$D,W$1,'VIN -MEGA'!$K:$K,$A72)+SUMIFS('PXK-HÓA ĐƠN'!$R:$R,'PXK-HÓA ĐƠN'!$D:$D,W$1,'PXK-HÓA ĐƠN'!$K:$K,$A72)</f>
        <v>0</v>
      </c>
      <c r="X72" s="41">
        <f>SUMIFS('VIN -MEGA'!$R:$R,'VIN -MEGA'!$D:$D,X$1,'VIN -MEGA'!$K:$K,$A72)+SUMIFS('PXK-HÓA ĐƠN'!$R:$R,'PXK-HÓA ĐƠN'!$D:$D,X$1,'PXK-HÓA ĐƠN'!$K:$K,$A72)</f>
        <v>0</v>
      </c>
      <c r="Y72" s="41">
        <f>SUMIFS('VIN -MEGA'!$R:$R,'VIN -MEGA'!$D:$D,Y$1,'VIN -MEGA'!$K:$K,$A72)+SUMIFS('PXK-HÓA ĐƠN'!$R:$R,'PXK-HÓA ĐƠN'!$D:$D,Y$1,'PXK-HÓA ĐƠN'!$K:$K,$A72)</f>
        <v>0</v>
      </c>
      <c r="Z72" s="41">
        <f>SUMIFS('VIN -MEGA'!$R:$R,'VIN -MEGA'!$D:$D,Z$1,'VIN -MEGA'!$K:$K,$A72)+SUMIFS('PXK-HÓA ĐƠN'!$R:$R,'PXK-HÓA ĐƠN'!$D:$D,Z$1,'PXK-HÓA ĐƠN'!$K:$K,$A72)</f>
        <v>0</v>
      </c>
      <c r="AA72" s="41">
        <f>SUMIFS('VIN -MEGA'!$R:$R,'VIN -MEGA'!$D:$D,AA$1,'VIN -MEGA'!$K:$K,$A72)+SUMIFS('PXK-HÓA ĐƠN'!$R:$R,'PXK-HÓA ĐƠN'!$D:$D,AA$1,'PXK-HÓA ĐƠN'!$K:$K,$A72)</f>
        <v>0</v>
      </c>
      <c r="AB72" s="41">
        <f>SUMIFS('VIN -MEGA'!$R:$R,'VIN -MEGA'!$D:$D,AB$1,'VIN -MEGA'!$K:$K,$A72)+SUMIFS('PXK-HÓA ĐƠN'!$R:$R,'PXK-HÓA ĐƠN'!$D:$D,AB$1,'PXK-HÓA ĐƠN'!$K:$K,$A72)</f>
        <v>0</v>
      </c>
      <c r="AC72" s="41">
        <f>SUMIFS('VIN -MEGA'!$R:$R,'VIN -MEGA'!$D:$D,AC$1,'VIN -MEGA'!$K:$K,$A72)+SUMIFS('PXK-HÓA ĐƠN'!$R:$R,'PXK-HÓA ĐƠN'!$D:$D,AC$1,'PXK-HÓA ĐƠN'!$K:$K,$A72)</f>
        <v>0</v>
      </c>
      <c r="AD72" s="41">
        <f>SUMIFS('VIN -MEGA'!$R:$R,'VIN -MEGA'!$D:$D,AD$1,'VIN -MEGA'!$K:$K,$A72)+SUMIFS('PXK-HÓA ĐƠN'!$R:$R,'PXK-HÓA ĐƠN'!$D:$D,AD$1,'PXK-HÓA ĐƠN'!$K:$K,$A72)</f>
        <v>0</v>
      </c>
      <c r="AE72" s="41">
        <f>SUMIFS('VIN -MEGA'!$R:$R,'VIN -MEGA'!$D:$D,AE$1,'VIN -MEGA'!$K:$K,$A72)+SUMIFS('PXK-HÓA ĐƠN'!$R:$R,'PXK-HÓA ĐƠN'!$D:$D,AE$1,'PXK-HÓA ĐƠN'!$K:$K,$A72)</f>
        <v>0</v>
      </c>
      <c r="AF72" s="41">
        <f>SUMIFS('VIN -MEGA'!$R:$R,'VIN -MEGA'!$D:$D,AF$1,'VIN -MEGA'!$K:$K,$A72)+SUMIFS('PXK-HÓA ĐƠN'!$R:$R,'PXK-HÓA ĐƠN'!$D:$D,AF$1,'PXK-HÓA ĐƠN'!$K:$K,$A72)</f>
        <v>0</v>
      </c>
      <c r="AG72" s="41">
        <f>SUMIFS('VIN -MEGA'!$R:$R,'VIN -MEGA'!$D:$D,AG$1,'VIN -MEGA'!$K:$K,$A72)+SUMIFS('PXK-HÓA ĐƠN'!$R:$R,'PXK-HÓA ĐƠN'!$D:$D,AG$1,'PXK-HÓA ĐƠN'!$K:$K,$A72)</f>
        <v>0</v>
      </c>
      <c r="AH72" s="41">
        <f>SUMIFS('VIN -MEGA'!$R:$R,'VIN -MEGA'!$D:$D,AH$1,'VIN -MEGA'!$K:$K,$A72)+SUMIFS('PXK-HÓA ĐƠN'!$R:$R,'PXK-HÓA ĐƠN'!$D:$D,AH$1,'PXK-HÓA ĐƠN'!$K:$K,$A72)</f>
        <v>0</v>
      </c>
      <c r="AI72" s="41">
        <f>SUMIFS('VIN -MEGA'!$R:$R,'VIN -MEGA'!$D:$D,AI$1,'VIN -MEGA'!$K:$K,$A72)+SUMIFS('PXK-HÓA ĐƠN'!$R:$R,'PXK-HÓA ĐƠN'!$D:$D,AI$1,'PXK-HÓA ĐƠN'!$K:$K,$A72)</f>
        <v>0</v>
      </c>
      <c r="AJ72" s="41">
        <f>SUMIFS('VIN -MEGA'!$R:$R,'VIN -MEGA'!$D:$D,AJ$1,'VIN -MEGA'!$K:$K,$A72)+SUMIFS('PXK-HÓA ĐƠN'!$R:$R,'PXK-HÓA ĐƠN'!$D:$D,AJ$1,'PXK-HÓA ĐƠN'!$K:$K,$A72)</f>
        <v>0</v>
      </c>
      <c r="AK72" s="41">
        <f>SUMIFS('VIN -MEGA'!$R:$R,'VIN -MEGA'!$D:$D,AK$1,'VIN -MEGA'!$K:$K,$A72)+SUMIFS('PXK-HÓA ĐƠN'!$R:$R,'PXK-HÓA ĐƠN'!$D:$D,AK$1,'PXK-HÓA ĐƠN'!$K:$K,$A72)</f>
        <v>0</v>
      </c>
    </row>
    <row r="73" spans="1:37" ht="18.75" customHeight="1" x14ac:dyDescent="0.25">
      <c r="A73" s="23" t="s">
        <v>48</v>
      </c>
      <c r="B73" s="22" t="s">
        <v>49</v>
      </c>
      <c r="C73" s="24" t="s">
        <v>29</v>
      </c>
      <c r="D73" t="str">
        <f t="shared" si="3"/>
        <v>Đang kinh doanh</v>
      </c>
      <c r="E73" s="43">
        <f t="shared" si="4"/>
        <v>2241</v>
      </c>
      <c r="F73" s="43"/>
      <c r="G73" s="41">
        <v>253</v>
      </c>
      <c r="H73" s="41">
        <v>303</v>
      </c>
      <c r="I73" s="41">
        <f>SUMIFS('VIN -MEGA'!$R:$R,'VIN -MEGA'!$D:$D,I$1,'VIN -MEGA'!$K:$K,$A73)+SUMIFS('PXK-HÓA ĐƠN'!$R:$R,'PXK-HÓA ĐƠN'!$D:$D,I$1,'PXK-HÓA ĐƠN'!$K:$K,$A73)</f>
        <v>215</v>
      </c>
      <c r="J73" s="41">
        <f>SUMIFS('VIN -MEGA'!$R:$R,'VIN -MEGA'!$D:$D,J$1,'VIN -MEGA'!$K:$K,$A73)+SUMIFS('PXK-HÓA ĐƠN'!$R:$R,'PXK-HÓA ĐƠN'!$D:$D,J$1,'PXK-HÓA ĐƠN'!$K:$K,$A73)</f>
        <v>465</v>
      </c>
      <c r="K73" s="41">
        <f>SUMIFS('VIN -MEGA'!$R:$R,'VIN -MEGA'!$D:$D,K$1,'VIN -MEGA'!$K:$K,$A73)+SUMIFS('PXK-HÓA ĐƠN'!$R:$R,'PXK-HÓA ĐƠN'!$D:$D,K$1,'PXK-HÓA ĐƠN'!$K:$K,$A73)</f>
        <v>0</v>
      </c>
      <c r="L73" s="41">
        <f>SUMIFS('VIN -MEGA'!$R:$R,'VIN -MEGA'!$D:$D,L$1,'VIN -MEGA'!$K:$K,$A73)+SUMIFS('PXK-HÓA ĐƠN'!$R:$R,'PXK-HÓA ĐƠN'!$D:$D,L$1,'PXK-HÓA ĐƠN'!$K:$K,$A73)</f>
        <v>385</v>
      </c>
      <c r="M73" s="41">
        <f>SUMIFS('VIN -MEGA'!$R:$R,'VIN -MEGA'!$D:$D,M$1,'VIN -MEGA'!$K:$K,$A73)+SUMIFS('PXK-HÓA ĐƠN'!$R:$R,'PXK-HÓA ĐƠN'!$D:$D,M$1,'PXK-HÓA ĐƠN'!$K:$K,$A73)</f>
        <v>547</v>
      </c>
      <c r="N73" s="41">
        <f>SUMIFS('VIN -MEGA'!$R:$R,'VIN -MEGA'!$D:$D,N$1,'VIN -MEGA'!$K:$K,$A73)+SUMIFS('PXK-HÓA ĐƠN'!$R:$R,'PXK-HÓA ĐƠN'!$D:$D,N$1,'PXK-HÓA ĐƠN'!$K:$K,$A73)</f>
        <v>73</v>
      </c>
      <c r="O73" s="41">
        <f>SUMIFS('VIN -MEGA'!$R:$R,'VIN -MEGA'!$D:$D,O$1,'VIN -MEGA'!$K:$K,$A73)+SUMIFS('PXK-HÓA ĐƠN'!$R:$R,'PXK-HÓA ĐƠN'!$D:$D,O$1,'PXK-HÓA ĐƠN'!$K:$K,$A73)</f>
        <v>0</v>
      </c>
      <c r="P73" s="41">
        <f>SUMIFS('VIN -MEGA'!$R:$R,'VIN -MEGA'!$D:$D,P$1,'VIN -MEGA'!$K:$K,$A73)+SUMIFS('PXK-HÓA ĐƠN'!$R:$R,'PXK-HÓA ĐƠN'!$D:$D,P$1,'PXK-HÓA ĐƠN'!$K:$K,$A73)</f>
        <v>0</v>
      </c>
      <c r="Q73" s="41">
        <f>SUMIFS('VIN -MEGA'!$R:$R,'VIN -MEGA'!$D:$D,Q$1,'VIN -MEGA'!$K:$K,$A73)+SUMIFS('PXK-HÓA ĐƠN'!$R:$R,'PXK-HÓA ĐƠN'!$D:$D,Q$1,'PXK-HÓA ĐƠN'!$K:$K,$A73)</f>
        <v>0</v>
      </c>
      <c r="R73" s="41">
        <f>SUMIFS('VIN -MEGA'!$R:$R,'VIN -MEGA'!$D:$D,R$1,'VIN -MEGA'!$K:$K,$A73)+SUMIFS('PXK-HÓA ĐƠN'!$R:$R,'PXK-HÓA ĐƠN'!$D:$D,R$1,'PXK-HÓA ĐƠN'!$K:$K,$A73)</f>
        <v>0</v>
      </c>
      <c r="S73" s="41">
        <f>SUMIFS('VIN -MEGA'!$R:$R,'VIN -MEGA'!$D:$D,S$1,'VIN -MEGA'!$K:$K,$A73)+SUMIFS('PXK-HÓA ĐƠN'!$R:$R,'PXK-HÓA ĐƠN'!$D:$D,S$1,'PXK-HÓA ĐƠN'!$K:$K,$A73)</f>
        <v>0</v>
      </c>
      <c r="T73" s="41">
        <f>SUMIFS('VIN -MEGA'!$R:$R,'VIN -MEGA'!$D:$D,T$1,'VIN -MEGA'!$K:$K,$A73)+SUMIFS('PXK-HÓA ĐƠN'!$R:$R,'PXK-HÓA ĐƠN'!$D:$D,T$1,'PXK-HÓA ĐƠN'!$K:$K,$A73)</f>
        <v>0</v>
      </c>
      <c r="U73" s="41">
        <f>SUMIFS('VIN -MEGA'!$R:$R,'VIN -MEGA'!$D:$D,U$1,'VIN -MEGA'!$K:$K,$A73)+SUMIFS('PXK-HÓA ĐƠN'!$R:$R,'PXK-HÓA ĐƠN'!$D:$D,U$1,'PXK-HÓA ĐƠN'!$K:$K,$A73)</f>
        <v>0</v>
      </c>
      <c r="V73" s="41">
        <f>SUMIFS('VIN -MEGA'!$R:$R,'VIN -MEGA'!$D:$D,V$1,'VIN -MEGA'!$K:$K,$A73)+SUMIFS('PXK-HÓA ĐƠN'!$R:$R,'PXK-HÓA ĐƠN'!$D:$D,V$1,'PXK-HÓA ĐƠN'!$K:$K,$A73)</f>
        <v>0</v>
      </c>
      <c r="W73" s="41">
        <f>SUMIFS('VIN -MEGA'!$R:$R,'VIN -MEGA'!$D:$D,W$1,'VIN -MEGA'!$K:$K,$A73)+SUMIFS('PXK-HÓA ĐƠN'!$R:$R,'PXK-HÓA ĐƠN'!$D:$D,W$1,'PXK-HÓA ĐƠN'!$K:$K,$A73)</f>
        <v>0</v>
      </c>
      <c r="X73" s="41">
        <f>SUMIFS('VIN -MEGA'!$R:$R,'VIN -MEGA'!$D:$D,X$1,'VIN -MEGA'!$K:$K,$A73)+SUMIFS('PXK-HÓA ĐƠN'!$R:$R,'PXK-HÓA ĐƠN'!$D:$D,X$1,'PXK-HÓA ĐƠN'!$K:$K,$A73)</f>
        <v>0</v>
      </c>
      <c r="Y73" s="41">
        <f>SUMIFS('VIN -MEGA'!$R:$R,'VIN -MEGA'!$D:$D,Y$1,'VIN -MEGA'!$K:$K,$A73)+SUMIFS('PXK-HÓA ĐƠN'!$R:$R,'PXK-HÓA ĐƠN'!$D:$D,Y$1,'PXK-HÓA ĐƠN'!$K:$K,$A73)</f>
        <v>0</v>
      </c>
      <c r="Z73" s="41">
        <f>SUMIFS('VIN -MEGA'!$R:$R,'VIN -MEGA'!$D:$D,Z$1,'VIN -MEGA'!$K:$K,$A73)+SUMIFS('PXK-HÓA ĐƠN'!$R:$R,'PXK-HÓA ĐƠN'!$D:$D,Z$1,'PXK-HÓA ĐƠN'!$K:$K,$A73)</f>
        <v>0</v>
      </c>
      <c r="AA73" s="41">
        <f>SUMIFS('VIN -MEGA'!$R:$R,'VIN -MEGA'!$D:$D,AA$1,'VIN -MEGA'!$K:$K,$A73)+SUMIFS('PXK-HÓA ĐƠN'!$R:$R,'PXK-HÓA ĐƠN'!$D:$D,AA$1,'PXK-HÓA ĐƠN'!$K:$K,$A73)</f>
        <v>0</v>
      </c>
      <c r="AB73" s="41">
        <f>SUMIFS('VIN -MEGA'!$R:$R,'VIN -MEGA'!$D:$D,AB$1,'VIN -MEGA'!$K:$K,$A73)+SUMIFS('PXK-HÓA ĐƠN'!$R:$R,'PXK-HÓA ĐƠN'!$D:$D,AB$1,'PXK-HÓA ĐƠN'!$K:$K,$A73)</f>
        <v>0</v>
      </c>
      <c r="AC73" s="41">
        <f>SUMIFS('VIN -MEGA'!$R:$R,'VIN -MEGA'!$D:$D,AC$1,'VIN -MEGA'!$K:$K,$A73)+SUMIFS('PXK-HÓA ĐƠN'!$R:$R,'PXK-HÓA ĐƠN'!$D:$D,AC$1,'PXK-HÓA ĐƠN'!$K:$K,$A73)</f>
        <v>0</v>
      </c>
      <c r="AD73" s="41">
        <f>SUMIFS('VIN -MEGA'!$R:$R,'VIN -MEGA'!$D:$D,AD$1,'VIN -MEGA'!$K:$K,$A73)+SUMIFS('PXK-HÓA ĐƠN'!$R:$R,'PXK-HÓA ĐƠN'!$D:$D,AD$1,'PXK-HÓA ĐƠN'!$K:$K,$A73)</f>
        <v>0</v>
      </c>
      <c r="AE73" s="41">
        <f>SUMIFS('VIN -MEGA'!$R:$R,'VIN -MEGA'!$D:$D,AE$1,'VIN -MEGA'!$K:$K,$A73)+SUMIFS('PXK-HÓA ĐƠN'!$R:$R,'PXK-HÓA ĐƠN'!$D:$D,AE$1,'PXK-HÓA ĐƠN'!$K:$K,$A73)</f>
        <v>0</v>
      </c>
      <c r="AF73" s="41">
        <f>SUMIFS('VIN -MEGA'!$R:$R,'VIN -MEGA'!$D:$D,AF$1,'VIN -MEGA'!$K:$K,$A73)+SUMIFS('PXK-HÓA ĐƠN'!$R:$R,'PXK-HÓA ĐƠN'!$D:$D,AF$1,'PXK-HÓA ĐƠN'!$K:$K,$A73)</f>
        <v>0</v>
      </c>
      <c r="AG73" s="41">
        <f>SUMIFS('VIN -MEGA'!$R:$R,'VIN -MEGA'!$D:$D,AG$1,'VIN -MEGA'!$K:$K,$A73)+SUMIFS('PXK-HÓA ĐƠN'!$R:$R,'PXK-HÓA ĐƠN'!$D:$D,AG$1,'PXK-HÓA ĐƠN'!$K:$K,$A73)</f>
        <v>0</v>
      </c>
      <c r="AH73" s="41">
        <f>SUMIFS('VIN -MEGA'!$R:$R,'VIN -MEGA'!$D:$D,AH$1,'VIN -MEGA'!$K:$K,$A73)+SUMIFS('PXK-HÓA ĐƠN'!$R:$R,'PXK-HÓA ĐƠN'!$D:$D,AH$1,'PXK-HÓA ĐƠN'!$K:$K,$A73)</f>
        <v>0</v>
      </c>
      <c r="AI73" s="41">
        <f>SUMIFS('VIN -MEGA'!$R:$R,'VIN -MEGA'!$D:$D,AI$1,'VIN -MEGA'!$K:$K,$A73)+SUMIFS('PXK-HÓA ĐƠN'!$R:$R,'PXK-HÓA ĐƠN'!$D:$D,AI$1,'PXK-HÓA ĐƠN'!$K:$K,$A73)</f>
        <v>0</v>
      </c>
      <c r="AJ73" s="41">
        <f>SUMIFS('VIN -MEGA'!$R:$R,'VIN -MEGA'!$D:$D,AJ$1,'VIN -MEGA'!$K:$K,$A73)+SUMIFS('PXK-HÓA ĐƠN'!$R:$R,'PXK-HÓA ĐƠN'!$D:$D,AJ$1,'PXK-HÓA ĐƠN'!$K:$K,$A73)</f>
        <v>0</v>
      </c>
      <c r="AK73" s="41">
        <f>SUMIFS('VIN -MEGA'!$R:$R,'VIN -MEGA'!$D:$D,AK$1,'VIN -MEGA'!$K:$K,$A73)+SUMIFS('PXK-HÓA ĐƠN'!$R:$R,'PXK-HÓA ĐƠN'!$D:$D,AK$1,'PXK-HÓA ĐƠN'!$K:$K,$A73)</f>
        <v>0</v>
      </c>
    </row>
    <row r="74" spans="1:37" ht="18.75" hidden="1" customHeight="1" x14ac:dyDescent="0.25">
      <c r="A74" s="23" t="s">
        <v>1753</v>
      </c>
      <c r="B74" s="22" t="s">
        <v>1754</v>
      </c>
      <c r="C74" s="24" t="s">
        <v>1761</v>
      </c>
      <c r="D74" t="str">
        <f t="shared" si="3"/>
        <v>Không kinh doanh</v>
      </c>
      <c r="E74" s="43">
        <f t="shared" si="4"/>
        <v>0</v>
      </c>
      <c r="F74" s="43"/>
      <c r="G74" s="41"/>
      <c r="H74" s="41"/>
      <c r="I74" s="41">
        <f>SUMIFS('VIN -MEGA'!$R:$R,'VIN -MEGA'!$D:$D,I$1,'VIN -MEGA'!$K:$K,$A74)+SUMIFS('PXK-HÓA ĐƠN'!$R:$R,'PXK-HÓA ĐƠN'!$D:$D,I$1,'PXK-HÓA ĐƠN'!$K:$K,$A74)</f>
        <v>0</v>
      </c>
      <c r="J74" s="41">
        <f>SUMIFS('VIN -MEGA'!$R:$R,'VIN -MEGA'!$D:$D,J$1,'VIN -MEGA'!$K:$K,$A74)+SUMIFS('PXK-HÓA ĐƠN'!$R:$R,'PXK-HÓA ĐƠN'!$D:$D,J$1,'PXK-HÓA ĐƠN'!$K:$K,$A74)</f>
        <v>0</v>
      </c>
      <c r="K74" s="41">
        <f>SUMIFS('VIN -MEGA'!$R:$R,'VIN -MEGA'!$D:$D,K$1,'VIN -MEGA'!$K:$K,$A74)+SUMIFS('PXK-HÓA ĐƠN'!$R:$R,'PXK-HÓA ĐƠN'!$D:$D,K$1,'PXK-HÓA ĐƠN'!$K:$K,$A74)</f>
        <v>0</v>
      </c>
      <c r="L74" s="41">
        <f>SUMIFS('VIN -MEGA'!$R:$R,'VIN -MEGA'!$D:$D,L$1,'VIN -MEGA'!$K:$K,$A74)+SUMIFS('PXK-HÓA ĐƠN'!$R:$R,'PXK-HÓA ĐƠN'!$D:$D,L$1,'PXK-HÓA ĐƠN'!$K:$K,$A74)</f>
        <v>0</v>
      </c>
      <c r="M74" s="41">
        <f>SUMIFS('VIN -MEGA'!$R:$R,'VIN -MEGA'!$D:$D,M$1,'VIN -MEGA'!$K:$K,$A74)+SUMIFS('PXK-HÓA ĐƠN'!$R:$R,'PXK-HÓA ĐƠN'!$D:$D,M$1,'PXK-HÓA ĐƠN'!$K:$K,$A74)</f>
        <v>0</v>
      </c>
      <c r="N74" s="41">
        <f>SUMIFS('VIN -MEGA'!$R:$R,'VIN -MEGA'!$D:$D,N$1,'VIN -MEGA'!$K:$K,$A74)+SUMIFS('PXK-HÓA ĐƠN'!$R:$R,'PXK-HÓA ĐƠN'!$D:$D,N$1,'PXK-HÓA ĐƠN'!$K:$K,$A74)</f>
        <v>0</v>
      </c>
      <c r="O74" s="41">
        <f>SUMIFS('VIN -MEGA'!$R:$R,'VIN -MEGA'!$D:$D,O$1,'VIN -MEGA'!$K:$K,$A74)+SUMIFS('PXK-HÓA ĐƠN'!$R:$R,'PXK-HÓA ĐƠN'!$D:$D,O$1,'PXK-HÓA ĐƠN'!$K:$K,$A74)</f>
        <v>0</v>
      </c>
      <c r="P74" s="41">
        <f>SUMIFS('VIN -MEGA'!$R:$R,'VIN -MEGA'!$D:$D,P$1,'VIN -MEGA'!$K:$K,$A74)+SUMIFS('PXK-HÓA ĐƠN'!$R:$R,'PXK-HÓA ĐƠN'!$D:$D,P$1,'PXK-HÓA ĐƠN'!$K:$K,$A74)</f>
        <v>0</v>
      </c>
      <c r="Q74" s="41">
        <f>SUMIFS('VIN -MEGA'!$R:$R,'VIN -MEGA'!$D:$D,Q$1,'VIN -MEGA'!$K:$K,$A74)+SUMIFS('PXK-HÓA ĐƠN'!$R:$R,'PXK-HÓA ĐƠN'!$D:$D,Q$1,'PXK-HÓA ĐƠN'!$K:$K,$A74)</f>
        <v>0</v>
      </c>
      <c r="R74" s="41">
        <f>SUMIFS('VIN -MEGA'!$R:$R,'VIN -MEGA'!$D:$D,R$1,'VIN -MEGA'!$K:$K,$A74)+SUMIFS('PXK-HÓA ĐƠN'!$R:$R,'PXK-HÓA ĐƠN'!$D:$D,R$1,'PXK-HÓA ĐƠN'!$K:$K,$A74)</f>
        <v>0</v>
      </c>
      <c r="S74" s="41">
        <f>SUMIFS('VIN -MEGA'!$R:$R,'VIN -MEGA'!$D:$D,S$1,'VIN -MEGA'!$K:$K,$A74)+SUMIFS('PXK-HÓA ĐƠN'!$R:$R,'PXK-HÓA ĐƠN'!$D:$D,S$1,'PXK-HÓA ĐƠN'!$K:$K,$A74)</f>
        <v>0</v>
      </c>
      <c r="T74" s="41">
        <f>SUMIFS('VIN -MEGA'!$R:$R,'VIN -MEGA'!$D:$D,T$1,'VIN -MEGA'!$K:$K,$A74)+SUMIFS('PXK-HÓA ĐƠN'!$R:$R,'PXK-HÓA ĐƠN'!$D:$D,T$1,'PXK-HÓA ĐƠN'!$K:$K,$A74)</f>
        <v>0</v>
      </c>
      <c r="U74" s="41">
        <f>SUMIFS('VIN -MEGA'!$R:$R,'VIN -MEGA'!$D:$D,U$1,'VIN -MEGA'!$K:$K,$A74)+SUMIFS('PXK-HÓA ĐƠN'!$R:$R,'PXK-HÓA ĐƠN'!$D:$D,U$1,'PXK-HÓA ĐƠN'!$K:$K,$A74)</f>
        <v>0</v>
      </c>
      <c r="V74" s="41">
        <f>SUMIFS('VIN -MEGA'!$R:$R,'VIN -MEGA'!$D:$D,V$1,'VIN -MEGA'!$K:$K,$A74)+SUMIFS('PXK-HÓA ĐƠN'!$R:$R,'PXK-HÓA ĐƠN'!$D:$D,V$1,'PXK-HÓA ĐƠN'!$K:$K,$A74)</f>
        <v>0</v>
      </c>
      <c r="W74" s="41">
        <f>SUMIFS('VIN -MEGA'!$R:$R,'VIN -MEGA'!$D:$D,W$1,'VIN -MEGA'!$K:$K,$A74)+SUMIFS('PXK-HÓA ĐƠN'!$R:$R,'PXK-HÓA ĐƠN'!$D:$D,W$1,'PXK-HÓA ĐƠN'!$K:$K,$A74)</f>
        <v>0</v>
      </c>
      <c r="X74" s="41">
        <f>SUMIFS('VIN -MEGA'!$R:$R,'VIN -MEGA'!$D:$D,X$1,'VIN -MEGA'!$K:$K,$A74)+SUMIFS('PXK-HÓA ĐƠN'!$R:$R,'PXK-HÓA ĐƠN'!$D:$D,X$1,'PXK-HÓA ĐƠN'!$K:$K,$A74)</f>
        <v>0</v>
      </c>
      <c r="Y74" s="41">
        <f>SUMIFS('VIN -MEGA'!$R:$R,'VIN -MEGA'!$D:$D,Y$1,'VIN -MEGA'!$K:$K,$A74)+SUMIFS('PXK-HÓA ĐƠN'!$R:$R,'PXK-HÓA ĐƠN'!$D:$D,Y$1,'PXK-HÓA ĐƠN'!$K:$K,$A74)</f>
        <v>0</v>
      </c>
      <c r="Z74" s="41">
        <f>SUMIFS('VIN -MEGA'!$R:$R,'VIN -MEGA'!$D:$D,Z$1,'VIN -MEGA'!$K:$K,$A74)+SUMIFS('PXK-HÓA ĐƠN'!$R:$R,'PXK-HÓA ĐƠN'!$D:$D,Z$1,'PXK-HÓA ĐƠN'!$K:$K,$A74)</f>
        <v>0</v>
      </c>
      <c r="AA74" s="41">
        <f>SUMIFS('VIN -MEGA'!$R:$R,'VIN -MEGA'!$D:$D,AA$1,'VIN -MEGA'!$K:$K,$A74)+SUMIFS('PXK-HÓA ĐƠN'!$R:$R,'PXK-HÓA ĐƠN'!$D:$D,AA$1,'PXK-HÓA ĐƠN'!$K:$K,$A74)</f>
        <v>0</v>
      </c>
      <c r="AB74" s="41">
        <f>SUMIFS('VIN -MEGA'!$R:$R,'VIN -MEGA'!$D:$D,AB$1,'VIN -MEGA'!$K:$K,$A74)+SUMIFS('PXK-HÓA ĐƠN'!$R:$R,'PXK-HÓA ĐƠN'!$D:$D,AB$1,'PXK-HÓA ĐƠN'!$K:$K,$A74)</f>
        <v>0</v>
      </c>
      <c r="AC74" s="41">
        <f>SUMIFS('VIN -MEGA'!$R:$R,'VIN -MEGA'!$D:$D,AC$1,'VIN -MEGA'!$K:$K,$A74)+SUMIFS('PXK-HÓA ĐƠN'!$R:$R,'PXK-HÓA ĐƠN'!$D:$D,AC$1,'PXK-HÓA ĐƠN'!$K:$K,$A74)</f>
        <v>0</v>
      </c>
      <c r="AD74" s="41">
        <f>SUMIFS('VIN -MEGA'!$R:$R,'VIN -MEGA'!$D:$D,AD$1,'VIN -MEGA'!$K:$K,$A74)+SUMIFS('PXK-HÓA ĐƠN'!$R:$R,'PXK-HÓA ĐƠN'!$D:$D,AD$1,'PXK-HÓA ĐƠN'!$K:$K,$A74)</f>
        <v>0</v>
      </c>
      <c r="AE74" s="41">
        <f>SUMIFS('VIN -MEGA'!$R:$R,'VIN -MEGA'!$D:$D,AE$1,'VIN -MEGA'!$K:$K,$A74)+SUMIFS('PXK-HÓA ĐƠN'!$R:$R,'PXK-HÓA ĐƠN'!$D:$D,AE$1,'PXK-HÓA ĐƠN'!$K:$K,$A74)</f>
        <v>0</v>
      </c>
      <c r="AF74" s="41">
        <f>SUMIFS('VIN -MEGA'!$R:$R,'VIN -MEGA'!$D:$D,AF$1,'VIN -MEGA'!$K:$K,$A74)+SUMIFS('PXK-HÓA ĐƠN'!$R:$R,'PXK-HÓA ĐƠN'!$D:$D,AF$1,'PXK-HÓA ĐƠN'!$K:$K,$A74)</f>
        <v>0</v>
      </c>
      <c r="AG74" s="41">
        <f>SUMIFS('VIN -MEGA'!$R:$R,'VIN -MEGA'!$D:$D,AG$1,'VIN -MEGA'!$K:$K,$A74)+SUMIFS('PXK-HÓA ĐƠN'!$R:$R,'PXK-HÓA ĐƠN'!$D:$D,AG$1,'PXK-HÓA ĐƠN'!$K:$K,$A74)</f>
        <v>0</v>
      </c>
      <c r="AH74" s="41">
        <f>SUMIFS('VIN -MEGA'!$R:$R,'VIN -MEGA'!$D:$D,AH$1,'VIN -MEGA'!$K:$K,$A74)+SUMIFS('PXK-HÓA ĐƠN'!$R:$R,'PXK-HÓA ĐƠN'!$D:$D,AH$1,'PXK-HÓA ĐƠN'!$K:$K,$A74)</f>
        <v>0</v>
      </c>
      <c r="AI74" s="41">
        <f>SUMIFS('VIN -MEGA'!$R:$R,'VIN -MEGA'!$D:$D,AI$1,'VIN -MEGA'!$K:$K,$A74)+SUMIFS('PXK-HÓA ĐƠN'!$R:$R,'PXK-HÓA ĐƠN'!$D:$D,AI$1,'PXK-HÓA ĐƠN'!$K:$K,$A74)</f>
        <v>0</v>
      </c>
      <c r="AJ74" s="41">
        <f>SUMIFS('VIN -MEGA'!$R:$R,'VIN -MEGA'!$D:$D,AJ$1,'VIN -MEGA'!$K:$K,$A74)+SUMIFS('PXK-HÓA ĐƠN'!$R:$R,'PXK-HÓA ĐƠN'!$D:$D,AJ$1,'PXK-HÓA ĐƠN'!$K:$K,$A74)</f>
        <v>0</v>
      </c>
      <c r="AK74" s="41">
        <f>SUMIFS('VIN -MEGA'!$R:$R,'VIN -MEGA'!$D:$D,AK$1,'VIN -MEGA'!$K:$K,$A74)+SUMIFS('PXK-HÓA ĐƠN'!$R:$R,'PXK-HÓA ĐƠN'!$D:$D,AK$1,'PXK-HÓA ĐƠN'!$K:$K,$A74)</f>
        <v>0</v>
      </c>
    </row>
    <row r="75" spans="1:37" ht="18.75" hidden="1" customHeight="1" x14ac:dyDescent="0.25">
      <c r="A75" s="23" t="s">
        <v>590</v>
      </c>
      <c r="B75" s="22" t="s">
        <v>591</v>
      </c>
      <c r="C75" s="24" t="s">
        <v>29</v>
      </c>
      <c r="D75" t="str">
        <f t="shared" si="3"/>
        <v>Đang kinh doanh</v>
      </c>
      <c r="E75" s="43">
        <f t="shared" si="4"/>
        <v>15</v>
      </c>
      <c r="F75" s="43"/>
      <c r="G75" s="41"/>
      <c r="H75" s="41"/>
      <c r="I75" s="41">
        <f>SUMIFS('VIN -MEGA'!$R:$R,'VIN -MEGA'!$D:$D,I$1,'VIN -MEGA'!$K:$K,$A75)+SUMIFS('PXK-HÓA ĐƠN'!$R:$R,'PXK-HÓA ĐƠN'!$D:$D,I$1,'PXK-HÓA ĐƠN'!$K:$K,$A75)</f>
        <v>0</v>
      </c>
      <c r="J75" s="41">
        <f>SUMIFS('VIN -MEGA'!$R:$R,'VIN -MEGA'!$D:$D,J$1,'VIN -MEGA'!$K:$K,$A75)+SUMIFS('PXK-HÓA ĐƠN'!$R:$R,'PXK-HÓA ĐƠN'!$D:$D,J$1,'PXK-HÓA ĐƠN'!$K:$K,$A75)</f>
        <v>15</v>
      </c>
      <c r="K75" s="41">
        <f>SUMIFS('VIN -MEGA'!$R:$R,'VIN -MEGA'!$D:$D,K$1,'VIN -MEGA'!$K:$K,$A75)+SUMIFS('PXK-HÓA ĐƠN'!$R:$R,'PXK-HÓA ĐƠN'!$D:$D,K$1,'PXK-HÓA ĐƠN'!$K:$K,$A75)</f>
        <v>0</v>
      </c>
      <c r="L75" s="41">
        <f>SUMIFS('VIN -MEGA'!$R:$R,'VIN -MEGA'!$D:$D,L$1,'VIN -MEGA'!$K:$K,$A75)+SUMIFS('PXK-HÓA ĐƠN'!$R:$R,'PXK-HÓA ĐƠN'!$D:$D,L$1,'PXK-HÓA ĐƠN'!$K:$K,$A75)</f>
        <v>0</v>
      </c>
      <c r="M75" s="41">
        <f>SUMIFS('VIN -MEGA'!$R:$R,'VIN -MEGA'!$D:$D,M$1,'VIN -MEGA'!$K:$K,$A75)+SUMIFS('PXK-HÓA ĐƠN'!$R:$R,'PXK-HÓA ĐƠN'!$D:$D,M$1,'PXK-HÓA ĐƠN'!$K:$K,$A75)</f>
        <v>0</v>
      </c>
      <c r="N75" s="41">
        <f>SUMIFS('VIN -MEGA'!$R:$R,'VIN -MEGA'!$D:$D,N$1,'VIN -MEGA'!$K:$K,$A75)+SUMIFS('PXK-HÓA ĐƠN'!$R:$R,'PXK-HÓA ĐƠN'!$D:$D,N$1,'PXK-HÓA ĐƠN'!$K:$K,$A75)</f>
        <v>0</v>
      </c>
      <c r="O75" s="41">
        <f>SUMIFS('VIN -MEGA'!$R:$R,'VIN -MEGA'!$D:$D,O$1,'VIN -MEGA'!$K:$K,$A75)+SUMIFS('PXK-HÓA ĐƠN'!$R:$R,'PXK-HÓA ĐƠN'!$D:$D,O$1,'PXK-HÓA ĐƠN'!$K:$K,$A75)</f>
        <v>0</v>
      </c>
      <c r="P75" s="41">
        <f>SUMIFS('VIN -MEGA'!$R:$R,'VIN -MEGA'!$D:$D,P$1,'VIN -MEGA'!$K:$K,$A75)+SUMIFS('PXK-HÓA ĐƠN'!$R:$R,'PXK-HÓA ĐƠN'!$D:$D,P$1,'PXK-HÓA ĐƠN'!$K:$K,$A75)</f>
        <v>0</v>
      </c>
      <c r="Q75" s="41">
        <f>SUMIFS('VIN -MEGA'!$R:$R,'VIN -MEGA'!$D:$D,Q$1,'VIN -MEGA'!$K:$K,$A75)+SUMIFS('PXK-HÓA ĐƠN'!$R:$R,'PXK-HÓA ĐƠN'!$D:$D,Q$1,'PXK-HÓA ĐƠN'!$K:$K,$A75)</f>
        <v>0</v>
      </c>
      <c r="R75" s="41">
        <f>SUMIFS('VIN -MEGA'!$R:$R,'VIN -MEGA'!$D:$D,R$1,'VIN -MEGA'!$K:$K,$A75)+SUMIFS('PXK-HÓA ĐƠN'!$R:$R,'PXK-HÓA ĐƠN'!$D:$D,R$1,'PXK-HÓA ĐƠN'!$K:$K,$A75)</f>
        <v>0</v>
      </c>
      <c r="S75" s="41">
        <f>SUMIFS('VIN -MEGA'!$R:$R,'VIN -MEGA'!$D:$D,S$1,'VIN -MEGA'!$K:$K,$A75)+SUMIFS('PXK-HÓA ĐƠN'!$R:$R,'PXK-HÓA ĐƠN'!$D:$D,S$1,'PXK-HÓA ĐƠN'!$K:$K,$A75)</f>
        <v>0</v>
      </c>
      <c r="T75" s="41">
        <f>SUMIFS('VIN -MEGA'!$R:$R,'VIN -MEGA'!$D:$D,T$1,'VIN -MEGA'!$K:$K,$A75)+SUMIFS('PXK-HÓA ĐƠN'!$R:$R,'PXK-HÓA ĐƠN'!$D:$D,T$1,'PXK-HÓA ĐƠN'!$K:$K,$A75)</f>
        <v>0</v>
      </c>
      <c r="U75" s="41">
        <f>SUMIFS('VIN -MEGA'!$R:$R,'VIN -MEGA'!$D:$D,U$1,'VIN -MEGA'!$K:$K,$A75)+SUMIFS('PXK-HÓA ĐƠN'!$R:$R,'PXK-HÓA ĐƠN'!$D:$D,U$1,'PXK-HÓA ĐƠN'!$K:$K,$A75)</f>
        <v>0</v>
      </c>
      <c r="V75" s="41">
        <f>SUMIFS('VIN -MEGA'!$R:$R,'VIN -MEGA'!$D:$D,V$1,'VIN -MEGA'!$K:$K,$A75)+SUMIFS('PXK-HÓA ĐƠN'!$R:$R,'PXK-HÓA ĐƠN'!$D:$D,V$1,'PXK-HÓA ĐƠN'!$K:$K,$A75)</f>
        <v>0</v>
      </c>
      <c r="W75" s="41">
        <f>SUMIFS('VIN -MEGA'!$R:$R,'VIN -MEGA'!$D:$D,W$1,'VIN -MEGA'!$K:$K,$A75)+SUMIFS('PXK-HÓA ĐƠN'!$R:$R,'PXK-HÓA ĐƠN'!$D:$D,W$1,'PXK-HÓA ĐƠN'!$K:$K,$A75)</f>
        <v>0</v>
      </c>
      <c r="X75" s="41">
        <f>SUMIFS('VIN -MEGA'!$R:$R,'VIN -MEGA'!$D:$D,X$1,'VIN -MEGA'!$K:$K,$A75)+SUMIFS('PXK-HÓA ĐƠN'!$R:$R,'PXK-HÓA ĐƠN'!$D:$D,X$1,'PXK-HÓA ĐƠN'!$K:$K,$A75)</f>
        <v>0</v>
      </c>
      <c r="Y75" s="41">
        <f>SUMIFS('VIN -MEGA'!$R:$R,'VIN -MEGA'!$D:$D,Y$1,'VIN -MEGA'!$K:$K,$A75)+SUMIFS('PXK-HÓA ĐƠN'!$R:$R,'PXK-HÓA ĐƠN'!$D:$D,Y$1,'PXK-HÓA ĐƠN'!$K:$K,$A75)</f>
        <v>0</v>
      </c>
      <c r="Z75" s="41">
        <f>SUMIFS('VIN -MEGA'!$R:$R,'VIN -MEGA'!$D:$D,Z$1,'VIN -MEGA'!$K:$K,$A75)+SUMIFS('PXK-HÓA ĐƠN'!$R:$R,'PXK-HÓA ĐƠN'!$D:$D,Z$1,'PXK-HÓA ĐƠN'!$K:$K,$A75)</f>
        <v>0</v>
      </c>
      <c r="AA75" s="41">
        <f>SUMIFS('VIN -MEGA'!$R:$R,'VIN -MEGA'!$D:$D,AA$1,'VIN -MEGA'!$K:$K,$A75)+SUMIFS('PXK-HÓA ĐƠN'!$R:$R,'PXK-HÓA ĐƠN'!$D:$D,AA$1,'PXK-HÓA ĐƠN'!$K:$K,$A75)</f>
        <v>0</v>
      </c>
      <c r="AB75" s="41">
        <f>SUMIFS('VIN -MEGA'!$R:$R,'VIN -MEGA'!$D:$D,AB$1,'VIN -MEGA'!$K:$K,$A75)+SUMIFS('PXK-HÓA ĐƠN'!$R:$R,'PXK-HÓA ĐƠN'!$D:$D,AB$1,'PXK-HÓA ĐƠN'!$K:$K,$A75)</f>
        <v>0</v>
      </c>
      <c r="AC75" s="41">
        <f>SUMIFS('VIN -MEGA'!$R:$R,'VIN -MEGA'!$D:$D,AC$1,'VIN -MEGA'!$K:$K,$A75)+SUMIFS('PXK-HÓA ĐƠN'!$R:$R,'PXK-HÓA ĐƠN'!$D:$D,AC$1,'PXK-HÓA ĐƠN'!$K:$K,$A75)</f>
        <v>0</v>
      </c>
      <c r="AD75" s="41">
        <f>SUMIFS('VIN -MEGA'!$R:$R,'VIN -MEGA'!$D:$D,AD$1,'VIN -MEGA'!$K:$K,$A75)+SUMIFS('PXK-HÓA ĐƠN'!$R:$R,'PXK-HÓA ĐƠN'!$D:$D,AD$1,'PXK-HÓA ĐƠN'!$K:$K,$A75)</f>
        <v>0</v>
      </c>
      <c r="AE75" s="41">
        <f>SUMIFS('VIN -MEGA'!$R:$R,'VIN -MEGA'!$D:$D,AE$1,'VIN -MEGA'!$K:$K,$A75)+SUMIFS('PXK-HÓA ĐƠN'!$R:$R,'PXK-HÓA ĐƠN'!$D:$D,AE$1,'PXK-HÓA ĐƠN'!$K:$K,$A75)</f>
        <v>0</v>
      </c>
      <c r="AF75" s="41">
        <f>SUMIFS('VIN -MEGA'!$R:$R,'VIN -MEGA'!$D:$D,AF$1,'VIN -MEGA'!$K:$K,$A75)+SUMIFS('PXK-HÓA ĐƠN'!$R:$R,'PXK-HÓA ĐƠN'!$D:$D,AF$1,'PXK-HÓA ĐƠN'!$K:$K,$A75)</f>
        <v>0</v>
      </c>
      <c r="AG75" s="41">
        <f>SUMIFS('VIN -MEGA'!$R:$R,'VIN -MEGA'!$D:$D,AG$1,'VIN -MEGA'!$K:$K,$A75)+SUMIFS('PXK-HÓA ĐƠN'!$R:$R,'PXK-HÓA ĐƠN'!$D:$D,AG$1,'PXK-HÓA ĐƠN'!$K:$K,$A75)</f>
        <v>0</v>
      </c>
      <c r="AH75" s="41">
        <f>SUMIFS('VIN -MEGA'!$R:$R,'VIN -MEGA'!$D:$D,AH$1,'VIN -MEGA'!$K:$K,$A75)+SUMIFS('PXK-HÓA ĐƠN'!$R:$R,'PXK-HÓA ĐƠN'!$D:$D,AH$1,'PXK-HÓA ĐƠN'!$K:$K,$A75)</f>
        <v>0</v>
      </c>
      <c r="AI75" s="41">
        <f>SUMIFS('VIN -MEGA'!$R:$R,'VIN -MEGA'!$D:$D,AI$1,'VIN -MEGA'!$K:$K,$A75)+SUMIFS('PXK-HÓA ĐƠN'!$R:$R,'PXK-HÓA ĐƠN'!$D:$D,AI$1,'PXK-HÓA ĐƠN'!$K:$K,$A75)</f>
        <v>0</v>
      </c>
      <c r="AJ75" s="41">
        <f>SUMIFS('VIN -MEGA'!$R:$R,'VIN -MEGA'!$D:$D,AJ$1,'VIN -MEGA'!$K:$K,$A75)+SUMIFS('PXK-HÓA ĐƠN'!$R:$R,'PXK-HÓA ĐƠN'!$D:$D,AJ$1,'PXK-HÓA ĐƠN'!$K:$K,$A75)</f>
        <v>0</v>
      </c>
      <c r="AK75" s="41">
        <f>SUMIFS('VIN -MEGA'!$R:$R,'VIN -MEGA'!$D:$D,AK$1,'VIN -MEGA'!$K:$K,$A75)+SUMIFS('PXK-HÓA ĐƠN'!$R:$R,'PXK-HÓA ĐƠN'!$D:$D,AK$1,'PXK-HÓA ĐƠN'!$K:$K,$A75)</f>
        <v>0</v>
      </c>
    </row>
    <row r="76" spans="1:37" ht="18.75" hidden="1" customHeight="1" x14ac:dyDescent="0.25">
      <c r="A76" s="23" t="s">
        <v>1755</v>
      </c>
      <c r="B76" s="22" t="s">
        <v>1756</v>
      </c>
      <c r="C76" s="24" t="s">
        <v>29</v>
      </c>
      <c r="D76" t="str">
        <f t="shared" si="3"/>
        <v>Không kinh doanh</v>
      </c>
      <c r="E76" s="43">
        <f t="shared" si="4"/>
        <v>0</v>
      </c>
      <c r="F76" s="43"/>
      <c r="G76" s="41"/>
      <c r="H76" s="41"/>
      <c r="I76" s="41">
        <f>SUMIFS('VIN -MEGA'!$R:$R,'VIN -MEGA'!$D:$D,I$1,'VIN -MEGA'!$K:$K,$A76)+SUMIFS('PXK-HÓA ĐƠN'!$R:$R,'PXK-HÓA ĐƠN'!$D:$D,I$1,'PXK-HÓA ĐƠN'!$K:$K,$A76)</f>
        <v>0</v>
      </c>
      <c r="J76" s="41">
        <f>SUMIFS('VIN -MEGA'!$R:$R,'VIN -MEGA'!$D:$D,J$1,'VIN -MEGA'!$K:$K,$A76)+SUMIFS('PXK-HÓA ĐƠN'!$R:$R,'PXK-HÓA ĐƠN'!$D:$D,J$1,'PXK-HÓA ĐƠN'!$K:$K,$A76)</f>
        <v>0</v>
      </c>
      <c r="K76" s="41">
        <f>SUMIFS('VIN -MEGA'!$R:$R,'VIN -MEGA'!$D:$D,K$1,'VIN -MEGA'!$K:$K,$A76)+SUMIFS('PXK-HÓA ĐƠN'!$R:$R,'PXK-HÓA ĐƠN'!$D:$D,K$1,'PXK-HÓA ĐƠN'!$K:$K,$A76)</f>
        <v>0</v>
      </c>
      <c r="L76" s="41">
        <f>SUMIFS('VIN -MEGA'!$R:$R,'VIN -MEGA'!$D:$D,L$1,'VIN -MEGA'!$K:$K,$A76)+SUMIFS('PXK-HÓA ĐƠN'!$R:$R,'PXK-HÓA ĐƠN'!$D:$D,L$1,'PXK-HÓA ĐƠN'!$K:$K,$A76)</f>
        <v>0</v>
      </c>
      <c r="M76" s="41">
        <f>SUMIFS('VIN -MEGA'!$R:$R,'VIN -MEGA'!$D:$D,M$1,'VIN -MEGA'!$K:$K,$A76)+SUMIFS('PXK-HÓA ĐƠN'!$R:$R,'PXK-HÓA ĐƠN'!$D:$D,M$1,'PXK-HÓA ĐƠN'!$K:$K,$A76)</f>
        <v>0</v>
      </c>
      <c r="N76" s="41">
        <f>SUMIFS('VIN -MEGA'!$R:$R,'VIN -MEGA'!$D:$D,N$1,'VIN -MEGA'!$K:$K,$A76)+SUMIFS('PXK-HÓA ĐƠN'!$R:$R,'PXK-HÓA ĐƠN'!$D:$D,N$1,'PXK-HÓA ĐƠN'!$K:$K,$A76)</f>
        <v>0</v>
      </c>
      <c r="O76" s="41">
        <f>SUMIFS('VIN -MEGA'!$R:$R,'VIN -MEGA'!$D:$D,O$1,'VIN -MEGA'!$K:$K,$A76)+SUMIFS('PXK-HÓA ĐƠN'!$R:$R,'PXK-HÓA ĐƠN'!$D:$D,O$1,'PXK-HÓA ĐƠN'!$K:$K,$A76)</f>
        <v>0</v>
      </c>
      <c r="P76" s="41">
        <f>SUMIFS('VIN -MEGA'!$R:$R,'VIN -MEGA'!$D:$D,P$1,'VIN -MEGA'!$K:$K,$A76)+SUMIFS('PXK-HÓA ĐƠN'!$R:$R,'PXK-HÓA ĐƠN'!$D:$D,P$1,'PXK-HÓA ĐƠN'!$K:$K,$A76)</f>
        <v>0</v>
      </c>
      <c r="Q76" s="41">
        <f>SUMIFS('VIN -MEGA'!$R:$R,'VIN -MEGA'!$D:$D,Q$1,'VIN -MEGA'!$K:$K,$A76)+SUMIFS('PXK-HÓA ĐƠN'!$R:$R,'PXK-HÓA ĐƠN'!$D:$D,Q$1,'PXK-HÓA ĐƠN'!$K:$K,$A76)</f>
        <v>0</v>
      </c>
      <c r="R76" s="41">
        <f>SUMIFS('VIN -MEGA'!$R:$R,'VIN -MEGA'!$D:$D,R$1,'VIN -MEGA'!$K:$K,$A76)+SUMIFS('PXK-HÓA ĐƠN'!$R:$R,'PXK-HÓA ĐƠN'!$D:$D,R$1,'PXK-HÓA ĐƠN'!$K:$K,$A76)</f>
        <v>0</v>
      </c>
      <c r="S76" s="41">
        <f>SUMIFS('VIN -MEGA'!$R:$R,'VIN -MEGA'!$D:$D,S$1,'VIN -MEGA'!$K:$K,$A76)+SUMIFS('PXK-HÓA ĐƠN'!$R:$R,'PXK-HÓA ĐƠN'!$D:$D,S$1,'PXK-HÓA ĐƠN'!$K:$K,$A76)</f>
        <v>0</v>
      </c>
      <c r="T76" s="41">
        <f>SUMIFS('VIN -MEGA'!$R:$R,'VIN -MEGA'!$D:$D,T$1,'VIN -MEGA'!$K:$K,$A76)+SUMIFS('PXK-HÓA ĐƠN'!$R:$R,'PXK-HÓA ĐƠN'!$D:$D,T$1,'PXK-HÓA ĐƠN'!$K:$K,$A76)</f>
        <v>0</v>
      </c>
      <c r="U76" s="41">
        <f>SUMIFS('VIN -MEGA'!$R:$R,'VIN -MEGA'!$D:$D,U$1,'VIN -MEGA'!$K:$K,$A76)+SUMIFS('PXK-HÓA ĐƠN'!$R:$R,'PXK-HÓA ĐƠN'!$D:$D,U$1,'PXK-HÓA ĐƠN'!$K:$K,$A76)</f>
        <v>0</v>
      </c>
      <c r="V76" s="41">
        <f>SUMIFS('VIN -MEGA'!$R:$R,'VIN -MEGA'!$D:$D,V$1,'VIN -MEGA'!$K:$K,$A76)+SUMIFS('PXK-HÓA ĐƠN'!$R:$R,'PXK-HÓA ĐƠN'!$D:$D,V$1,'PXK-HÓA ĐƠN'!$K:$K,$A76)</f>
        <v>0</v>
      </c>
      <c r="W76" s="41">
        <f>SUMIFS('VIN -MEGA'!$R:$R,'VIN -MEGA'!$D:$D,W$1,'VIN -MEGA'!$K:$K,$A76)+SUMIFS('PXK-HÓA ĐƠN'!$R:$R,'PXK-HÓA ĐƠN'!$D:$D,W$1,'PXK-HÓA ĐƠN'!$K:$K,$A76)</f>
        <v>0</v>
      </c>
      <c r="X76" s="41">
        <f>SUMIFS('VIN -MEGA'!$R:$R,'VIN -MEGA'!$D:$D,X$1,'VIN -MEGA'!$K:$K,$A76)+SUMIFS('PXK-HÓA ĐƠN'!$R:$R,'PXK-HÓA ĐƠN'!$D:$D,X$1,'PXK-HÓA ĐƠN'!$K:$K,$A76)</f>
        <v>0</v>
      </c>
      <c r="Y76" s="41">
        <f>SUMIFS('VIN -MEGA'!$R:$R,'VIN -MEGA'!$D:$D,Y$1,'VIN -MEGA'!$K:$K,$A76)+SUMIFS('PXK-HÓA ĐƠN'!$R:$R,'PXK-HÓA ĐƠN'!$D:$D,Y$1,'PXK-HÓA ĐƠN'!$K:$K,$A76)</f>
        <v>0</v>
      </c>
      <c r="Z76" s="41">
        <f>SUMIFS('VIN -MEGA'!$R:$R,'VIN -MEGA'!$D:$D,Z$1,'VIN -MEGA'!$K:$K,$A76)+SUMIFS('PXK-HÓA ĐƠN'!$R:$R,'PXK-HÓA ĐƠN'!$D:$D,Z$1,'PXK-HÓA ĐƠN'!$K:$K,$A76)</f>
        <v>0</v>
      </c>
      <c r="AA76" s="41">
        <f>SUMIFS('VIN -MEGA'!$R:$R,'VIN -MEGA'!$D:$D,AA$1,'VIN -MEGA'!$K:$K,$A76)+SUMIFS('PXK-HÓA ĐƠN'!$R:$R,'PXK-HÓA ĐƠN'!$D:$D,AA$1,'PXK-HÓA ĐƠN'!$K:$K,$A76)</f>
        <v>0</v>
      </c>
      <c r="AB76" s="41">
        <f>SUMIFS('VIN -MEGA'!$R:$R,'VIN -MEGA'!$D:$D,AB$1,'VIN -MEGA'!$K:$K,$A76)+SUMIFS('PXK-HÓA ĐƠN'!$R:$R,'PXK-HÓA ĐƠN'!$D:$D,AB$1,'PXK-HÓA ĐƠN'!$K:$K,$A76)</f>
        <v>0</v>
      </c>
      <c r="AC76" s="41">
        <f>SUMIFS('VIN -MEGA'!$R:$R,'VIN -MEGA'!$D:$D,AC$1,'VIN -MEGA'!$K:$K,$A76)+SUMIFS('PXK-HÓA ĐƠN'!$R:$R,'PXK-HÓA ĐƠN'!$D:$D,AC$1,'PXK-HÓA ĐƠN'!$K:$K,$A76)</f>
        <v>0</v>
      </c>
      <c r="AD76" s="41">
        <f>SUMIFS('VIN -MEGA'!$R:$R,'VIN -MEGA'!$D:$D,AD$1,'VIN -MEGA'!$K:$K,$A76)+SUMIFS('PXK-HÓA ĐƠN'!$R:$R,'PXK-HÓA ĐƠN'!$D:$D,AD$1,'PXK-HÓA ĐƠN'!$K:$K,$A76)</f>
        <v>0</v>
      </c>
      <c r="AE76" s="41">
        <f>SUMIFS('VIN -MEGA'!$R:$R,'VIN -MEGA'!$D:$D,AE$1,'VIN -MEGA'!$K:$K,$A76)+SUMIFS('PXK-HÓA ĐƠN'!$R:$R,'PXK-HÓA ĐƠN'!$D:$D,AE$1,'PXK-HÓA ĐƠN'!$K:$K,$A76)</f>
        <v>0</v>
      </c>
      <c r="AF76" s="41">
        <f>SUMIFS('VIN -MEGA'!$R:$R,'VIN -MEGA'!$D:$D,AF$1,'VIN -MEGA'!$K:$K,$A76)+SUMIFS('PXK-HÓA ĐƠN'!$R:$R,'PXK-HÓA ĐƠN'!$D:$D,AF$1,'PXK-HÓA ĐƠN'!$K:$K,$A76)</f>
        <v>0</v>
      </c>
      <c r="AG76" s="41">
        <f>SUMIFS('VIN -MEGA'!$R:$R,'VIN -MEGA'!$D:$D,AG$1,'VIN -MEGA'!$K:$K,$A76)+SUMIFS('PXK-HÓA ĐƠN'!$R:$R,'PXK-HÓA ĐƠN'!$D:$D,AG$1,'PXK-HÓA ĐƠN'!$K:$K,$A76)</f>
        <v>0</v>
      </c>
      <c r="AH76" s="41">
        <f>SUMIFS('VIN -MEGA'!$R:$R,'VIN -MEGA'!$D:$D,AH$1,'VIN -MEGA'!$K:$K,$A76)+SUMIFS('PXK-HÓA ĐƠN'!$R:$R,'PXK-HÓA ĐƠN'!$D:$D,AH$1,'PXK-HÓA ĐƠN'!$K:$K,$A76)</f>
        <v>0</v>
      </c>
      <c r="AI76" s="41">
        <f>SUMIFS('VIN -MEGA'!$R:$R,'VIN -MEGA'!$D:$D,AI$1,'VIN -MEGA'!$K:$K,$A76)+SUMIFS('PXK-HÓA ĐƠN'!$R:$R,'PXK-HÓA ĐƠN'!$D:$D,AI$1,'PXK-HÓA ĐƠN'!$K:$K,$A76)</f>
        <v>0</v>
      </c>
      <c r="AJ76" s="41">
        <f>SUMIFS('VIN -MEGA'!$R:$R,'VIN -MEGA'!$D:$D,AJ$1,'VIN -MEGA'!$K:$K,$A76)+SUMIFS('PXK-HÓA ĐƠN'!$R:$R,'PXK-HÓA ĐƠN'!$D:$D,AJ$1,'PXK-HÓA ĐƠN'!$K:$K,$A76)</f>
        <v>0</v>
      </c>
      <c r="AK76" s="41">
        <f>SUMIFS('VIN -MEGA'!$R:$R,'VIN -MEGA'!$D:$D,AK$1,'VIN -MEGA'!$K:$K,$A76)+SUMIFS('PXK-HÓA ĐƠN'!$R:$R,'PXK-HÓA ĐƠN'!$D:$D,AK$1,'PXK-HÓA ĐƠN'!$K:$K,$A76)</f>
        <v>0</v>
      </c>
    </row>
    <row r="77" spans="1:37" ht="18.75" customHeight="1" x14ac:dyDescent="0.25">
      <c r="A77" s="23" t="s">
        <v>34</v>
      </c>
      <c r="B77" s="22" t="s">
        <v>35</v>
      </c>
      <c r="C77" s="24" t="s">
        <v>29</v>
      </c>
      <c r="D77" t="str">
        <f t="shared" si="3"/>
        <v>Đang kinh doanh</v>
      </c>
      <c r="E77" s="43">
        <f t="shared" si="4"/>
        <v>1495</v>
      </c>
      <c r="F77" s="43"/>
      <c r="G77" s="41">
        <v>142</v>
      </c>
      <c r="H77" s="41">
        <v>219</v>
      </c>
      <c r="I77" s="41">
        <f>SUMIFS('VIN -MEGA'!$R:$R,'VIN -MEGA'!$D:$D,I$1,'VIN -MEGA'!$K:$K,$A77)+SUMIFS('PXK-HÓA ĐƠN'!$R:$R,'PXK-HÓA ĐƠN'!$D:$D,I$1,'PXK-HÓA ĐƠN'!$K:$K,$A77)</f>
        <v>211</v>
      </c>
      <c r="J77" s="41">
        <f>SUMIFS('VIN -MEGA'!$R:$R,'VIN -MEGA'!$D:$D,J$1,'VIN -MEGA'!$K:$K,$A77)+SUMIFS('PXK-HÓA ĐƠN'!$R:$R,'PXK-HÓA ĐƠN'!$D:$D,J$1,'PXK-HÓA ĐƠN'!$K:$K,$A77)</f>
        <v>343</v>
      </c>
      <c r="K77" s="41">
        <f>SUMIFS('VIN -MEGA'!$R:$R,'VIN -MEGA'!$D:$D,K$1,'VIN -MEGA'!$K:$K,$A77)+SUMIFS('PXK-HÓA ĐƠN'!$R:$R,'PXK-HÓA ĐƠN'!$D:$D,K$1,'PXK-HÓA ĐƠN'!$K:$K,$A77)</f>
        <v>0</v>
      </c>
      <c r="L77" s="41">
        <f>SUMIFS('VIN -MEGA'!$R:$R,'VIN -MEGA'!$D:$D,L$1,'VIN -MEGA'!$K:$K,$A77)+SUMIFS('PXK-HÓA ĐƠN'!$R:$R,'PXK-HÓA ĐƠN'!$D:$D,L$1,'PXK-HÓA ĐƠN'!$K:$K,$A77)</f>
        <v>178</v>
      </c>
      <c r="M77" s="41">
        <f>SUMIFS('VIN -MEGA'!$R:$R,'VIN -MEGA'!$D:$D,M$1,'VIN -MEGA'!$K:$K,$A77)+SUMIFS('PXK-HÓA ĐƠN'!$R:$R,'PXK-HÓA ĐƠN'!$D:$D,M$1,'PXK-HÓA ĐƠN'!$K:$K,$A77)</f>
        <v>329</v>
      </c>
      <c r="N77" s="41">
        <f>SUMIFS('VIN -MEGA'!$R:$R,'VIN -MEGA'!$D:$D,N$1,'VIN -MEGA'!$K:$K,$A77)+SUMIFS('PXK-HÓA ĐƠN'!$R:$R,'PXK-HÓA ĐƠN'!$D:$D,N$1,'PXK-HÓA ĐƠN'!$K:$K,$A77)</f>
        <v>73</v>
      </c>
      <c r="O77" s="41">
        <f>SUMIFS('VIN -MEGA'!$R:$R,'VIN -MEGA'!$D:$D,O$1,'VIN -MEGA'!$K:$K,$A77)+SUMIFS('PXK-HÓA ĐƠN'!$R:$R,'PXK-HÓA ĐƠN'!$D:$D,O$1,'PXK-HÓA ĐƠN'!$K:$K,$A77)</f>
        <v>0</v>
      </c>
      <c r="P77" s="41">
        <f>SUMIFS('VIN -MEGA'!$R:$R,'VIN -MEGA'!$D:$D,P$1,'VIN -MEGA'!$K:$K,$A77)+SUMIFS('PXK-HÓA ĐƠN'!$R:$R,'PXK-HÓA ĐƠN'!$D:$D,P$1,'PXK-HÓA ĐƠN'!$K:$K,$A77)</f>
        <v>0</v>
      </c>
      <c r="Q77" s="41">
        <f>SUMIFS('VIN -MEGA'!$R:$R,'VIN -MEGA'!$D:$D,Q$1,'VIN -MEGA'!$K:$K,$A77)+SUMIFS('PXK-HÓA ĐƠN'!$R:$R,'PXK-HÓA ĐƠN'!$D:$D,Q$1,'PXK-HÓA ĐƠN'!$K:$K,$A77)</f>
        <v>0</v>
      </c>
      <c r="R77" s="41">
        <f>SUMIFS('VIN -MEGA'!$R:$R,'VIN -MEGA'!$D:$D,R$1,'VIN -MEGA'!$K:$K,$A77)+SUMIFS('PXK-HÓA ĐƠN'!$R:$R,'PXK-HÓA ĐƠN'!$D:$D,R$1,'PXK-HÓA ĐƠN'!$K:$K,$A77)</f>
        <v>0</v>
      </c>
      <c r="S77" s="41">
        <f>SUMIFS('VIN -MEGA'!$R:$R,'VIN -MEGA'!$D:$D,S$1,'VIN -MEGA'!$K:$K,$A77)+SUMIFS('PXK-HÓA ĐƠN'!$R:$R,'PXK-HÓA ĐƠN'!$D:$D,S$1,'PXK-HÓA ĐƠN'!$K:$K,$A77)</f>
        <v>0</v>
      </c>
      <c r="T77" s="41">
        <f>SUMIFS('VIN -MEGA'!$R:$R,'VIN -MEGA'!$D:$D,T$1,'VIN -MEGA'!$K:$K,$A77)+SUMIFS('PXK-HÓA ĐƠN'!$R:$R,'PXK-HÓA ĐƠN'!$D:$D,T$1,'PXK-HÓA ĐƠN'!$K:$K,$A77)</f>
        <v>0</v>
      </c>
      <c r="U77" s="41">
        <f>SUMIFS('VIN -MEGA'!$R:$R,'VIN -MEGA'!$D:$D,U$1,'VIN -MEGA'!$K:$K,$A77)+SUMIFS('PXK-HÓA ĐƠN'!$R:$R,'PXK-HÓA ĐƠN'!$D:$D,U$1,'PXK-HÓA ĐƠN'!$K:$K,$A77)</f>
        <v>0</v>
      </c>
      <c r="V77" s="41">
        <f>SUMIFS('VIN -MEGA'!$R:$R,'VIN -MEGA'!$D:$D,V$1,'VIN -MEGA'!$K:$K,$A77)+SUMIFS('PXK-HÓA ĐƠN'!$R:$R,'PXK-HÓA ĐƠN'!$D:$D,V$1,'PXK-HÓA ĐƠN'!$K:$K,$A77)</f>
        <v>0</v>
      </c>
      <c r="W77" s="41">
        <f>SUMIFS('VIN -MEGA'!$R:$R,'VIN -MEGA'!$D:$D,W$1,'VIN -MEGA'!$K:$K,$A77)+SUMIFS('PXK-HÓA ĐƠN'!$R:$R,'PXK-HÓA ĐƠN'!$D:$D,W$1,'PXK-HÓA ĐƠN'!$K:$K,$A77)</f>
        <v>0</v>
      </c>
      <c r="X77" s="41">
        <f>SUMIFS('VIN -MEGA'!$R:$R,'VIN -MEGA'!$D:$D,X$1,'VIN -MEGA'!$K:$K,$A77)+SUMIFS('PXK-HÓA ĐƠN'!$R:$R,'PXK-HÓA ĐƠN'!$D:$D,X$1,'PXK-HÓA ĐƠN'!$K:$K,$A77)</f>
        <v>0</v>
      </c>
      <c r="Y77" s="41">
        <f>SUMIFS('VIN -MEGA'!$R:$R,'VIN -MEGA'!$D:$D,Y$1,'VIN -MEGA'!$K:$K,$A77)+SUMIFS('PXK-HÓA ĐƠN'!$R:$R,'PXK-HÓA ĐƠN'!$D:$D,Y$1,'PXK-HÓA ĐƠN'!$K:$K,$A77)</f>
        <v>0</v>
      </c>
      <c r="Z77" s="41">
        <f>SUMIFS('VIN -MEGA'!$R:$R,'VIN -MEGA'!$D:$D,Z$1,'VIN -MEGA'!$K:$K,$A77)+SUMIFS('PXK-HÓA ĐƠN'!$R:$R,'PXK-HÓA ĐƠN'!$D:$D,Z$1,'PXK-HÓA ĐƠN'!$K:$K,$A77)</f>
        <v>0</v>
      </c>
      <c r="AA77" s="41">
        <f>SUMIFS('VIN -MEGA'!$R:$R,'VIN -MEGA'!$D:$D,AA$1,'VIN -MEGA'!$K:$K,$A77)+SUMIFS('PXK-HÓA ĐƠN'!$R:$R,'PXK-HÓA ĐƠN'!$D:$D,AA$1,'PXK-HÓA ĐƠN'!$K:$K,$A77)</f>
        <v>0</v>
      </c>
      <c r="AB77" s="41">
        <f>SUMIFS('VIN -MEGA'!$R:$R,'VIN -MEGA'!$D:$D,AB$1,'VIN -MEGA'!$K:$K,$A77)+SUMIFS('PXK-HÓA ĐƠN'!$R:$R,'PXK-HÓA ĐƠN'!$D:$D,AB$1,'PXK-HÓA ĐƠN'!$K:$K,$A77)</f>
        <v>0</v>
      </c>
      <c r="AC77" s="41">
        <f>SUMIFS('VIN -MEGA'!$R:$R,'VIN -MEGA'!$D:$D,AC$1,'VIN -MEGA'!$K:$K,$A77)+SUMIFS('PXK-HÓA ĐƠN'!$R:$R,'PXK-HÓA ĐƠN'!$D:$D,AC$1,'PXK-HÓA ĐƠN'!$K:$K,$A77)</f>
        <v>0</v>
      </c>
      <c r="AD77" s="41">
        <f>SUMIFS('VIN -MEGA'!$R:$R,'VIN -MEGA'!$D:$D,AD$1,'VIN -MEGA'!$K:$K,$A77)+SUMIFS('PXK-HÓA ĐƠN'!$R:$R,'PXK-HÓA ĐƠN'!$D:$D,AD$1,'PXK-HÓA ĐƠN'!$K:$K,$A77)</f>
        <v>0</v>
      </c>
      <c r="AE77" s="41">
        <f>SUMIFS('VIN -MEGA'!$R:$R,'VIN -MEGA'!$D:$D,AE$1,'VIN -MEGA'!$K:$K,$A77)+SUMIFS('PXK-HÓA ĐƠN'!$R:$R,'PXK-HÓA ĐƠN'!$D:$D,AE$1,'PXK-HÓA ĐƠN'!$K:$K,$A77)</f>
        <v>0</v>
      </c>
      <c r="AF77" s="41">
        <f>SUMIFS('VIN -MEGA'!$R:$R,'VIN -MEGA'!$D:$D,AF$1,'VIN -MEGA'!$K:$K,$A77)+SUMIFS('PXK-HÓA ĐƠN'!$R:$R,'PXK-HÓA ĐƠN'!$D:$D,AF$1,'PXK-HÓA ĐƠN'!$K:$K,$A77)</f>
        <v>0</v>
      </c>
      <c r="AG77" s="41">
        <f>SUMIFS('VIN -MEGA'!$R:$R,'VIN -MEGA'!$D:$D,AG$1,'VIN -MEGA'!$K:$K,$A77)+SUMIFS('PXK-HÓA ĐƠN'!$R:$R,'PXK-HÓA ĐƠN'!$D:$D,AG$1,'PXK-HÓA ĐƠN'!$K:$K,$A77)</f>
        <v>0</v>
      </c>
      <c r="AH77" s="41">
        <f>SUMIFS('VIN -MEGA'!$R:$R,'VIN -MEGA'!$D:$D,AH$1,'VIN -MEGA'!$K:$K,$A77)+SUMIFS('PXK-HÓA ĐƠN'!$R:$R,'PXK-HÓA ĐƠN'!$D:$D,AH$1,'PXK-HÓA ĐƠN'!$K:$K,$A77)</f>
        <v>0</v>
      </c>
      <c r="AI77" s="41">
        <f>SUMIFS('VIN -MEGA'!$R:$R,'VIN -MEGA'!$D:$D,AI$1,'VIN -MEGA'!$K:$K,$A77)+SUMIFS('PXK-HÓA ĐƠN'!$R:$R,'PXK-HÓA ĐƠN'!$D:$D,AI$1,'PXK-HÓA ĐƠN'!$K:$K,$A77)</f>
        <v>0</v>
      </c>
      <c r="AJ77" s="41">
        <f>SUMIFS('VIN -MEGA'!$R:$R,'VIN -MEGA'!$D:$D,AJ$1,'VIN -MEGA'!$K:$K,$A77)+SUMIFS('PXK-HÓA ĐƠN'!$R:$R,'PXK-HÓA ĐƠN'!$D:$D,AJ$1,'PXK-HÓA ĐƠN'!$K:$K,$A77)</f>
        <v>0</v>
      </c>
      <c r="AK77" s="41">
        <f>SUMIFS('VIN -MEGA'!$R:$R,'VIN -MEGA'!$D:$D,AK$1,'VIN -MEGA'!$K:$K,$A77)+SUMIFS('PXK-HÓA ĐƠN'!$R:$R,'PXK-HÓA ĐƠN'!$D:$D,AK$1,'PXK-HÓA ĐƠN'!$K:$K,$A77)</f>
        <v>0</v>
      </c>
    </row>
    <row r="78" spans="1:37" ht="18.75" hidden="1" customHeight="1" x14ac:dyDescent="0.25">
      <c r="A78" s="23" t="s">
        <v>1757</v>
      </c>
      <c r="B78" s="22" t="s">
        <v>1758</v>
      </c>
      <c r="C78" s="24" t="s">
        <v>1761</v>
      </c>
      <c r="D78" t="str">
        <f t="shared" si="3"/>
        <v>Không kinh doanh</v>
      </c>
      <c r="E78" s="43">
        <f t="shared" si="4"/>
        <v>0</v>
      </c>
      <c r="F78" s="43"/>
      <c r="G78" s="41"/>
      <c r="H78" s="41"/>
      <c r="I78" s="41">
        <f>SUMIFS('VIN -MEGA'!$R:$R,'VIN -MEGA'!$D:$D,I$1,'VIN -MEGA'!$K:$K,$A78)+SUMIFS('PXK-HÓA ĐƠN'!$R:$R,'PXK-HÓA ĐƠN'!$D:$D,I$1,'PXK-HÓA ĐƠN'!$K:$K,$A78)</f>
        <v>0</v>
      </c>
      <c r="J78" s="41">
        <f>SUMIFS('VIN -MEGA'!$R:$R,'VIN -MEGA'!$D:$D,J$1,'VIN -MEGA'!$K:$K,$A78)+SUMIFS('PXK-HÓA ĐƠN'!$R:$R,'PXK-HÓA ĐƠN'!$D:$D,J$1,'PXK-HÓA ĐƠN'!$K:$K,$A78)</f>
        <v>0</v>
      </c>
      <c r="K78" s="41">
        <f>SUMIFS('VIN -MEGA'!$R:$R,'VIN -MEGA'!$D:$D,K$1,'VIN -MEGA'!$K:$K,$A78)+SUMIFS('PXK-HÓA ĐƠN'!$R:$R,'PXK-HÓA ĐƠN'!$D:$D,K$1,'PXK-HÓA ĐƠN'!$K:$K,$A78)</f>
        <v>0</v>
      </c>
      <c r="L78" s="41">
        <f>SUMIFS('VIN -MEGA'!$R:$R,'VIN -MEGA'!$D:$D,L$1,'VIN -MEGA'!$K:$K,$A78)+SUMIFS('PXK-HÓA ĐƠN'!$R:$R,'PXK-HÓA ĐƠN'!$D:$D,L$1,'PXK-HÓA ĐƠN'!$K:$K,$A78)</f>
        <v>0</v>
      </c>
      <c r="M78" s="41">
        <f>SUMIFS('VIN -MEGA'!$R:$R,'VIN -MEGA'!$D:$D,M$1,'VIN -MEGA'!$K:$K,$A78)+SUMIFS('PXK-HÓA ĐƠN'!$R:$R,'PXK-HÓA ĐƠN'!$D:$D,M$1,'PXK-HÓA ĐƠN'!$K:$K,$A78)</f>
        <v>0</v>
      </c>
      <c r="N78" s="41">
        <f>SUMIFS('VIN -MEGA'!$R:$R,'VIN -MEGA'!$D:$D,N$1,'VIN -MEGA'!$K:$K,$A78)+SUMIFS('PXK-HÓA ĐƠN'!$R:$R,'PXK-HÓA ĐƠN'!$D:$D,N$1,'PXK-HÓA ĐƠN'!$K:$K,$A78)</f>
        <v>0</v>
      </c>
      <c r="O78" s="41">
        <f>SUMIFS('VIN -MEGA'!$R:$R,'VIN -MEGA'!$D:$D,O$1,'VIN -MEGA'!$K:$K,$A78)+SUMIFS('PXK-HÓA ĐƠN'!$R:$R,'PXK-HÓA ĐƠN'!$D:$D,O$1,'PXK-HÓA ĐƠN'!$K:$K,$A78)</f>
        <v>0</v>
      </c>
      <c r="P78" s="41">
        <f>SUMIFS('VIN -MEGA'!$R:$R,'VIN -MEGA'!$D:$D,P$1,'VIN -MEGA'!$K:$K,$A78)+SUMIFS('PXK-HÓA ĐƠN'!$R:$R,'PXK-HÓA ĐƠN'!$D:$D,P$1,'PXK-HÓA ĐƠN'!$K:$K,$A78)</f>
        <v>0</v>
      </c>
      <c r="Q78" s="41">
        <f>SUMIFS('VIN -MEGA'!$R:$R,'VIN -MEGA'!$D:$D,Q$1,'VIN -MEGA'!$K:$K,$A78)+SUMIFS('PXK-HÓA ĐƠN'!$R:$R,'PXK-HÓA ĐƠN'!$D:$D,Q$1,'PXK-HÓA ĐƠN'!$K:$K,$A78)</f>
        <v>0</v>
      </c>
      <c r="R78" s="41">
        <f>SUMIFS('VIN -MEGA'!$R:$R,'VIN -MEGA'!$D:$D,R$1,'VIN -MEGA'!$K:$K,$A78)+SUMIFS('PXK-HÓA ĐƠN'!$R:$R,'PXK-HÓA ĐƠN'!$D:$D,R$1,'PXK-HÓA ĐƠN'!$K:$K,$A78)</f>
        <v>0</v>
      </c>
      <c r="S78" s="41">
        <f>SUMIFS('VIN -MEGA'!$R:$R,'VIN -MEGA'!$D:$D,S$1,'VIN -MEGA'!$K:$K,$A78)+SUMIFS('PXK-HÓA ĐƠN'!$R:$R,'PXK-HÓA ĐƠN'!$D:$D,S$1,'PXK-HÓA ĐƠN'!$K:$K,$A78)</f>
        <v>0</v>
      </c>
      <c r="T78" s="41">
        <f>SUMIFS('VIN -MEGA'!$R:$R,'VIN -MEGA'!$D:$D,T$1,'VIN -MEGA'!$K:$K,$A78)+SUMIFS('PXK-HÓA ĐƠN'!$R:$R,'PXK-HÓA ĐƠN'!$D:$D,T$1,'PXK-HÓA ĐƠN'!$K:$K,$A78)</f>
        <v>0</v>
      </c>
      <c r="U78" s="41">
        <f>SUMIFS('VIN -MEGA'!$R:$R,'VIN -MEGA'!$D:$D,U$1,'VIN -MEGA'!$K:$K,$A78)+SUMIFS('PXK-HÓA ĐƠN'!$R:$R,'PXK-HÓA ĐƠN'!$D:$D,U$1,'PXK-HÓA ĐƠN'!$K:$K,$A78)</f>
        <v>0</v>
      </c>
      <c r="V78" s="41">
        <f>SUMIFS('VIN -MEGA'!$R:$R,'VIN -MEGA'!$D:$D,V$1,'VIN -MEGA'!$K:$K,$A78)+SUMIFS('PXK-HÓA ĐƠN'!$R:$R,'PXK-HÓA ĐƠN'!$D:$D,V$1,'PXK-HÓA ĐƠN'!$K:$K,$A78)</f>
        <v>0</v>
      </c>
      <c r="W78" s="41">
        <f>SUMIFS('VIN -MEGA'!$R:$R,'VIN -MEGA'!$D:$D,W$1,'VIN -MEGA'!$K:$K,$A78)+SUMIFS('PXK-HÓA ĐƠN'!$R:$R,'PXK-HÓA ĐƠN'!$D:$D,W$1,'PXK-HÓA ĐƠN'!$K:$K,$A78)</f>
        <v>0</v>
      </c>
      <c r="X78" s="41">
        <f>SUMIFS('VIN -MEGA'!$R:$R,'VIN -MEGA'!$D:$D,X$1,'VIN -MEGA'!$K:$K,$A78)+SUMIFS('PXK-HÓA ĐƠN'!$R:$R,'PXK-HÓA ĐƠN'!$D:$D,X$1,'PXK-HÓA ĐƠN'!$K:$K,$A78)</f>
        <v>0</v>
      </c>
      <c r="Y78" s="41">
        <f>SUMIFS('VIN -MEGA'!$R:$R,'VIN -MEGA'!$D:$D,Y$1,'VIN -MEGA'!$K:$K,$A78)+SUMIFS('PXK-HÓA ĐƠN'!$R:$R,'PXK-HÓA ĐƠN'!$D:$D,Y$1,'PXK-HÓA ĐƠN'!$K:$K,$A78)</f>
        <v>0</v>
      </c>
      <c r="Z78" s="41">
        <f>SUMIFS('VIN -MEGA'!$R:$R,'VIN -MEGA'!$D:$D,Z$1,'VIN -MEGA'!$K:$K,$A78)+SUMIFS('PXK-HÓA ĐƠN'!$R:$R,'PXK-HÓA ĐƠN'!$D:$D,Z$1,'PXK-HÓA ĐƠN'!$K:$K,$A78)</f>
        <v>0</v>
      </c>
      <c r="AA78" s="41">
        <f>SUMIFS('VIN -MEGA'!$R:$R,'VIN -MEGA'!$D:$D,AA$1,'VIN -MEGA'!$K:$K,$A78)+SUMIFS('PXK-HÓA ĐƠN'!$R:$R,'PXK-HÓA ĐƠN'!$D:$D,AA$1,'PXK-HÓA ĐƠN'!$K:$K,$A78)</f>
        <v>0</v>
      </c>
      <c r="AB78" s="41">
        <f>SUMIFS('VIN -MEGA'!$R:$R,'VIN -MEGA'!$D:$D,AB$1,'VIN -MEGA'!$K:$K,$A78)+SUMIFS('PXK-HÓA ĐƠN'!$R:$R,'PXK-HÓA ĐƠN'!$D:$D,AB$1,'PXK-HÓA ĐƠN'!$K:$K,$A78)</f>
        <v>0</v>
      </c>
      <c r="AC78" s="41">
        <f>SUMIFS('VIN -MEGA'!$R:$R,'VIN -MEGA'!$D:$D,AC$1,'VIN -MEGA'!$K:$K,$A78)+SUMIFS('PXK-HÓA ĐƠN'!$R:$R,'PXK-HÓA ĐƠN'!$D:$D,AC$1,'PXK-HÓA ĐƠN'!$K:$K,$A78)</f>
        <v>0</v>
      </c>
      <c r="AD78" s="41">
        <f>SUMIFS('VIN -MEGA'!$R:$R,'VIN -MEGA'!$D:$D,AD$1,'VIN -MEGA'!$K:$K,$A78)+SUMIFS('PXK-HÓA ĐƠN'!$R:$R,'PXK-HÓA ĐƠN'!$D:$D,AD$1,'PXK-HÓA ĐƠN'!$K:$K,$A78)</f>
        <v>0</v>
      </c>
      <c r="AE78" s="41">
        <f>SUMIFS('VIN -MEGA'!$R:$R,'VIN -MEGA'!$D:$D,AE$1,'VIN -MEGA'!$K:$K,$A78)+SUMIFS('PXK-HÓA ĐƠN'!$R:$R,'PXK-HÓA ĐƠN'!$D:$D,AE$1,'PXK-HÓA ĐƠN'!$K:$K,$A78)</f>
        <v>0</v>
      </c>
      <c r="AF78" s="41">
        <f>SUMIFS('VIN -MEGA'!$R:$R,'VIN -MEGA'!$D:$D,AF$1,'VIN -MEGA'!$K:$K,$A78)+SUMIFS('PXK-HÓA ĐƠN'!$R:$R,'PXK-HÓA ĐƠN'!$D:$D,AF$1,'PXK-HÓA ĐƠN'!$K:$K,$A78)</f>
        <v>0</v>
      </c>
      <c r="AG78" s="41">
        <f>SUMIFS('VIN -MEGA'!$R:$R,'VIN -MEGA'!$D:$D,AG$1,'VIN -MEGA'!$K:$K,$A78)+SUMIFS('PXK-HÓA ĐƠN'!$R:$R,'PXK-HÓA ĐƠN'!$D:$D,AG$1,'PXK-HÓA ĐƠN'!$K:$K,$A78)</f>
        <v>0</v>
      </c>
      <c r="AH78" s="41">
        <f>SUMIFS('VIN -MEGA'!$R:$R,'VIN -MEGA'!$D:$D,AH$1,'VIN -MEGA'!$K:$K,$A78)+SUMIFS('PXK-HÓA ĐƠN'!$R:$R,'PXK-HÓA ĐƠN'!$D:$D,AH$1,'PXK-HÓA ĐƠN'!$K:$K,$A78)</f>
        <v>0</v>
      </c>
      <c r="AI78" s="41">
        <f>SUMIFS('VIN -MEGA'!$R:$R,'VIN -MEGA'!$D:$D,AI$1,'VIN -MEGA'!$K:$K,$A78)+SUMIFS('PXK-HÓA ĐƠN'!$R:$R,'PXK-HÓA ĐƠN'!$D:$D,AI$1,'PXK-HÓA ĐƠN'!$K:$K,$A78)</f>
        <v>0</v>
      </c>
      <c r="AJ78" s="41">
        <f>SUMIFS('VIN -MEGA'!$R:$R,'VIN -MEGA'!$D:$D,AJ$1,'VIN -MEGA'!$K:$K,$A78)+SUMIFS('PXK-HÓA ĐƠN'!$R:$R,'PXK-HÓA ĐƠN'!$D:$D,AJ$1,'PXK-HÓA ĐƠN'!$K:$K,$A78)</f>
        <v>0</v>
      </c>
      <c r="AK78" s="41">
        <f>SUMIFS('VIN -MEGA'!$R:$R,'VIN -MEGA'!$D:$D,AK$1,'VIN -MEGA'!$K:$K,$A78)+SUMIFS('PXK-HÓA ĐƠN'!$R:$R,'PXK-HÓA ĐƠN'!$D:$D,AK$1,'PXK-HÓA ĐƠN'!$K:$K,$A78)</f>
        <v>0</v>
      </c>
    </row>
    <row r="79" spans="1:37" ht="18.75" hidden="1" customHeight="1" x14ac:dyDescent="0.25">
      <c r="A79" s="23" t="s">
        <v>548</v>
      </c>
      <c r="B79" s="22" t="s">
        <v>549</v>
      </c>
      <c r="C79" s="24" t="s">
        <v>29</v>
      </c>
      <c r="D79" t="str">
        <f t="shared" si="3"/>
        <v>Đang kinh doanh</v>
      </c>
      <c r="E79" s="43">
        <f t="shared" si="4"/>
        <v>5</v>
      </c>
      <c r="F79" s="43"/>
      <c r="G79" s="41"/>
      <c r="H79" s="41"/>
      <c r="I79" s="41">
        <f>SUMIFS('VIN -MEGA'!$R:$R,'VIN -MEGA'!$D:$D,I$1,'VIN -MEGA'!$K:$K,$A79)+SUMIFS('PXK-HÓA ĐƠN'!$R:$R,'PXK-HÓA ĐƠN'!$D:$D,I$1,'PXK-HÓA ĐƠN'!$K:$K,$A79)</f>
        <v>0</v>
      </c>
      <c r="J79" s="41">
        <f>SUMIFS('VIN -MEGA'!$R:$R,'VIN -MEGA'!$D:$D,J$1,'VIN -MEGA'!$K:$K,$A79)+SUMIFS('PXK-HÓA ĐƠN'!$R:$R,'PXK-HÓA ĐƠN'!$D:$D,J$1,'PXK-HÓA ĐƠN'!$K:$K,$A79)</f>
        <v>0</v>
      </c>
      <c r="K79" s="41">
        <f>SUMIFS('VIN -MEGA'!$R:$R,'VIN -MEGA'!$D:$D,K$1,'VIN -MEGA'!$K:$K,$A79)+SUMIFS('PXK-HÓA ĐƠN'!$R:$R,'PXK-HÓA ĐƠN'!$D:$D,K$1,'PXK-HÓA ĐƠN'!$K:$K,$A79)</f>
        <v>0</v>
      </c>
      <c r="L79" s="41">
        <f>SUMIFS('VIN -MEGA'!$R:$R,'VIN -MEGA'!$D:$D,L$1,'VIN -MEGA'!$K:$K,$A79)+SUMIFS('PXK-HÓA ĐƠN'!$R:$R,'PXK-HÓA ĐƠN'!$D:$D,L$1,'PXK-HÓA ĐƠN'!$K:$K,$A79)</f>
        <v>0</v>
      </c>
      <c r="M79" s="41">
        <f>SUMIFS('VIN -MEGA'!$R:$R,'VIN -MEGA'!$D:$D,M$1,'VIN -MEGA'!$K:$K,$A79)+SUMIFS('PXK-HÓA ĐƠN'!$R:$R,'PXK-HÓA ĐƠN'!$D:$D,M$1,'PXK-HÓA ĐƠN'!$K:$K,$A79)</f>
        <v>5</v>
      </c>
      <c r="N79" s="41">
        <f>SUMIFS('VIN -MEGA'!$R:$R,'VIN -MEGA'!$D:$D,N$1,'VIN -MEGA'!$K:$K,$A79)+SUMIFS('PXK-HÓA ĐƠN'!$R:$R,'PXK-HÓA ĐƠN'!$D:$D,N$1,'PXK-HÓA ĐƠN'!$K:$K,$A79)</f>
        <v>0</v>
      </c>
      <c r="O79" s="41">
        <f>SUMIFS('VIN -MEGA'!$R:$R,'VIN -MEGA'!$D:$D,O$1,'VIN -MEGA'!$K:$K,$A79)+SUMIFS('PXK-HÓA ĐƠN'!$R:$R,'PXK-HÓA ĐƠN'!$D:$D,O$1,'PXK-HÓA ĐƠN'!$K:$K,$A79)</f>
        <v>0</v>
      </c>
      <c r="P79" s="41">
        <f>SUMIFS('VIN -MEGA'!$R:$R,'VIN -MEGA'!$D:$D,P$1,'VIN -MEGA'!$K:$K,$A79)+SUMIFS('PXK-HÓA ĐƠN'!$R:$R,'PXK-HÓA ĐƠN'!$D:$D,P$1,'PXK-HÓA ĐƠN'!$K:$K,$A79)</f>
        <v>0</v>
      </c>
      <c r="Q79" s="41">
        <f>SUMIFS('VIN -MEGA'!$R:$R,'VIN -MEGA'!$D:$D,Q$1,'VIN -MEGA'!$K:$K,$A79)+SUMIFS('PXK-HÓA ĐƠN'!$R:$R,'PXK-HÓA ĐƠN'!$D:$D,Q$1,'PXK-HÓA ĐƠN'!$K:$K,$A79)</f>
        <v>0</v>
      </c>
      <c r="R79" s="41">
        <f>SUMIFS('VIN -MEGA'!$R:$R,'VIN -MEGA'!$D:$D,R$1,'VIN -MEGA'!$K:$K,$A79)+SUMIFS('PXK-HÓA ĐƠN'!$R:$R,'PXK-HÓA ĐƠN'!$D:$D,R$1,'PXK-HÓA ĐƠN'!$K:$K,$A79)</f>
        <v>0</v>
      </c>
      <c r="S79" s="41">
        <f>SUMIFS('VIN -MEGA'!$R:$R,'VIN -MEGA'!$D:$D,S$1,'VIN -MEGA'!$K:$K,$A79)+SUMIFS('PXK-HÓA ĐƠN'!$R:$R,'PXK-HÓA ĐƠN'!$D:$D,S$1,'PXK-HÓA ĐƠN'!$K:$K,$A79)</f>
        <v>0</v>
      </c>
      <c r="T79" s="41">
        <f>SUMIFS('VIN -MEGA'!$R:$R,'VIN -MEGA'!$D:$D,T$1,'VIN -MEGA'!$K:$K,$A79)+SUMIFS('PXK-HÓA ĐƠN'!$R:$R,'PXK-HÓA ĐƠN'!$D:$D,T$1,'PXK-HÓA ĐƠN'!$K:$K,$A79)</f>
        <v>0</v>
      </c>
      <c r="U79" s="41">
        <f>SUMIFS('VIN -MEGA'!$R:$R,'VIN -MEGA'!$D:$D,U$1,'VIN -MEGA'!$K:$K,$A79)+SUMIFS('PXK-HÓA ĐƠN'!$R:$R,'PXK-HÓA ĐƠN'!$D:$D,U$1,'PXK-HÓA ĐƠN'!$K:$K,$A79)</f>
        <v>0</v>
      </c>
      <c r="V79" s="41">
        <f>SUMIFS('VIN -MEGA'!$R:$R,'VIN -MEGA'!$D:$D,V$1,'VIN -MEGA'!$K:$K,$A79)+SUMIFS('PXK-HÓA ĐƠN'!$R:$R,'PXK-HÓA ĐƠN'!$D:$D,V$1,'PXK-HÓA ĐƠN'!$K:$K,$A79)</f>
        <v>0</v>
      </c>
      <c r="W79" s="41">
        <f>SUMIFS('VIN -MEGA'!$R:$R,'VIN -MEGA'!$D:$D,W$1,'VIN -MEGA'!$K:$K,$A79)+SUMIFS('PXK-HÓA ĐƠN'!$R:$R,'PXK-HÓA ĐƠN'!$D:$D,W$1,'PXK-HÓA ĐƠN'!$K:$K,$A79)</f>
        <v>0</v>
      </c>
      <c r="X79" s="41">
        <f>SUMIFS('VIN -MEGA'!$R:$R,'VIN -MEGA'!$D:$D,X$1,'VIN -MEGA'!$K:$K,$A79)+SUMIFS('PXK-HÓA ĐƠN'!$R:$R,'PXK-HÓA ĐƠN'!$D:$D,X$1,'PXK-HÓA ĐƠN'!$K:$K,$A79)</f>
        <v>0</v>
      </c>
      <c r="Y79" s="41">
        <f>SUMIFS('VIN -MEGA'!$R:$R,'VIN -MEGA'!$D:$D,Y$1,'VIN -MEGA'!$K:$K,$A79)+SUMIFS('PXK-HÓA ĐƠN'!$R:$R,'PXK-HÓA ĐƠN'!$D:$D,Y$1,'PXK-HÓA ĐƠN'!$K:$K,$A79)</f>
        <v>0</v>
      </c>
      <c r="Z79" s="41">
        <f>SUMIFS('VIN -MEGA'!$R:$R,'VIN -MEGA'!$D:$D,Z$1,'VIN -MEGA'!$K:$K,$A79)+SUMIFS('PXK-HÓA ĐƠN'!$R:$R,'PXK-HÓA ĐƠN'!$D:$D,Z$1,'PXK-HÓA ĐƠN'!$K:$K,$A79)</f>
        <v>0</v>
      </c>
      <c r="AA79" s="41">
        <f>SUMIFS('VIN -MEGA'!$R:$R,'VIN -MEGA'!$D:$D,AA$1,'VIN -MEGA'!$K:$K,$A79)+SUMIFS('PXK-HÓA ĐƠN'!$R:$R,'PXK-HÓA ĐƠN'!$D:$D,AA$1,'PXK-HÓA ĐƠN'!$K:$K,$A79)</f>
        <v>0</v>
      </c>
      <c r="AB79" s="41">
        <f>SUMIFS('VIN -MEGA'!$R:$R,'VIN -MEGA'!$D:$D,AB$1,'VIN -MEGA'!$K:$K,$A79)+SUMIFS('PXK-HÓA ĐƠN'!$R:$R,'PXK-HÓA ĐƠN'!$D:$D,AB$1,'PXK-HÓA ĐƠN'!$K:$K,$A79)</f>
        <v>0</v>
      </c>
      <c r="AC79" s="41">
        <f>SUMIFS('VIN -MEGA'!$R:$R,'VIN -MEGA'!$D:$D,AC$1,'VIN -MEGA'!$K:$K,$A79)+SUMIFS('PXK-HÓA ĐƠN'!$R:$R,'PXK-HÓA ĐƠN'!$D:$D,AC$1,'PXK-HÓA ĐƠN'!$K:$K,$A79)</f>
        <v>0</v>
      </c>
      <c r="AD79" s="41">
        <f>SUMIFS('VIN -MEGA'!$R:$R,'VIN -MEGA'!$D:$D,AD$1,'VIN -MEGA'!$K:$K,$A79)+SUMIFS('PXK-HÓA ĐƠN'!$R:$R,'PXK-HÓA ĐƠN'!$D:$D,AD$1,'PXK-HÓA ĐƠN'!$K:$K,$A79)</f>
        <v>0</v>
      </c>
      <c r="AE79" s="41">
        <f>SUMIFS('VIN -MEGA'!$R:$R,'VIN -MEGA'!$D:$D,AE$1,'VIN -MEGA'!$K:$K,$A79)+SUMIFS('PXK-HÓA ĐƠN'!$R:$R,'PXK-HÓA ĐƠN'!$D:$D,AE$1,'PXK-HÓA ĐƠN'!$K:$K,$A79)</f>
        <v>0</v>
      </c>
      <c r="AF79" s="41">
        <f>SUMIFS('VIN -MEGA'!$R:$R,'VIN -MEGA'!$D:$D,AF$1,'VIN -MEGA'!$K:$K,$A79)+SUMIFS('PXK-HÓA ĐƠN'!$R:$R,'PXK-HÓA ĐƠN'!$D:$D,AF$1,'PXK-HÓA ĐƠN'!$K:$K,$A79)</f>
        <v>0</v>
      </c>
      <c r="AG79" s="41">
        <f>SUMIFS('VIN -MEGA'!$R:$R,'VIN -MEGA'!$D:$D,AG$1,'VIN -MEGA'!$K:$K,$A79)+SUMIFS('PXK-HÓA ĐƠN'!$R:$R,'PXK-HÓA ĐƠN'!$D:$D,AG$1,'PXK-HÓA ĐƠN'!$K:$K,$A79)</f>
        <v>0</v>
      </c>
      <c r="AH79" s="41">
        <f>SUMIFS('VIN -MEGA'!$R:$R,'VIN -MEGA'!$D:$D,AH$1,'VIN -MEGA'!$K:$K,$A79)+SUMIFS('PXK-HÓA ĐƠN'!$R:$R,'PXK-HÓA ĐƠN'!$D:$D,AH$1,'PXK-HÓA ĐƠN'!$K:$K,$A79)</f>
        <v>0</v>
      </c>
      <c r="AI79" s="41">
        <f>SUMIFS('VIN -MEGA'!$R:$R,'VIN -MEGA'!$D:$D,AI$1,'VIN -MEGA'!$K:$K,$A79)+SUMIFS('PXK-HÓA ĐƠN'!$R:$R,'PXK-HÓA ĐƠN'!$D:$D,AI$1,'PXK-HÓA ĐƠN'!$K:$K,$A79)</f>
        <v>0</v>
      </c>
      <c r="AJ79" s="41">
        <f>SUMIFS('VIN -MEGA'!$R:$R,'VIN -MEGA'!$D:$D,AJ$1,'VIN -MEGA'!$K:$K,$A79)+SUMIFS('PXK-HÓA ĐƠN'!$R:$R,'PXK-HÓA ĐƠN'!$D:$D,AJ$1,'PXK-HÓA ĐƠN'!$K:$K,$A79)</f>
        <v>0</v>
      </c>
      <c r="AK79" s="41">
        <f>SUMIFS('VIN -MEGA'!$R:$R,'VIN -MEGA'!$D:$D,AK$1,'VIN -MEGA'!$K:$K,$A79)+SUMIFS('PXK-HÓA ĐƠN'!$R:$R,'PXK-HÓA ĐƠN'!$D:$D,AK$1,'PXK-HÓA ĐƠN'!$K:$K,$A79)</f>
        <v>0</v>
      </c>
    </row>
    <row r="80" spans="1:37" ht="18.75" hidden="1" customHeight="1" x14ac:dyDescent="0.25">
      <c r="A80" s="23" t="s">
        <v>7671</v>
      </c>
      <c r="B80" s="22" t="s">
        <v>7672</v>
      </c>
      <c r="C80" s="24" t="s">
        <v>29</v>
      </c>
      <c r="D80" t="str">
        <f t="shared" si="3"/>
        <v>Không kinh doanh</v>
      </c>
      <c r="E80" s="43">
        <f t="shared" si="4"/>
        <v>0</v>
      </c>
      <c r="F80" s="43"/>
      <c r="G80" s="41">
        <f>SUMIFS('VIN -MEGA'!$R:$R,'VIN -MEGA'!$D:$D,G$1,'VIN -MEGA'!$K:$K,$A80)+SUMIFS('PXK-HÓA ĐƠN'!$R:$R,'PXK-HÓA ĐƠN'!$D:$D,G$1,'PXK-HÓA ĐƠN'!$K:$K,$A80)</f>
        <v>0</v>
      </c>
      <c r="H80" s="41">
        <f>SUMIFS('VIN -MEGA'!$R:$R,'VIN -MEGA'!$D:$D,H$1,'VIN -MEGA'!$K:$K,$A80)+SUMIFS('PXK-HÓA ĐƠN'!$R:$R,'PXK-HÓA ĐƠN'!$D:$D,H$1,'PXK-HÓA ĐƠN'!$K:$K,$A80)</f>
        <v>0</v>
      </c>
      <c r="I80" s="41">
        <f>SUMIFS('VIN -MEGA'!$R:$R,'VIN -MEGA'!$D:$D,I$1,'VIN -MEGA'!$K:$K,$A80)+SUMIFS('PXK-HÓA ĐƠN'!$R:$R,'PXK-HÓA ĐƠN'!$D:$D,I$1,'PXK-HÓA ĐƠN'!$K:$K,$A80)</f>
        <v>0</v>
      </c>
      <c r="J80" s="41">
        <f>SUMIFS('VIN -MEGA'!$R:$R,'VIN -MEGA'!$D:$D,J$1,'VIN -MEGA'!$K:$K,$A80)+SUMIFS('PXK-HÓA ĐƠN'!$R:$R,'PXK-HÓA ĐƠN'!$D:$D,J$1,'PXK-HÓA ĐƠN'!$K:$K,$A80)</f>
        <v>0</v>
      </c>
      <c r="K80" s="41">
        <f>SUMIFS('VIN -MEGA'!$R:$R,'VIN -MEGA'!$D:$D,K$1,'VIN -MEGA'!$K:$K,$A80)+SUMIFS('PXK-HÓA ĐƠN'!$R:$R,'PXK-HÓA ĐƠN'!$D:$D,K$1,'PXK-HÓA ĐƠN'!$K:$K,$A80)</f>
        <v>0</v>
      </c>
      <c r="L80" s="41">
        <f>SUMIFS('VIN -MEGA'!$R:$R,'VIN -MEGA'!$D:$D,L$1,'VIN -MEGA'!$K:$K,$A80)+SUMIFS('PXK-HÓA ĐƠN'!$R:$R,'PXK-HÓA ĐƠN'!$D:$D,L$1,'PXK-HÓA ĐƠN'!$K:$K,$A80)</f>
        <v>0</v>
      </c>
      <c r="M80" s="41">
        <f>SUMIFS('VIN -MEGA'!$R:$R,'VIN -MEGA'!$D:$D,M$1,'VIN -MEGA'!$K:$K,$A80)+SUMIFS('PXK-HÓA ĐƠN'!$R:$R,'PXK-HÓA ĐƠN'!$D:$D,M$1,'PXK-HÓA ĐƠN'!$K:$K,$A80)</f>
        <v>0</v>
      </c>
      <c r="N80" s="41">
        <f>SUMIFS('VIN -MEGA'!$R:$R,'VIN -MEGA'!$D:$D,N$1,'VIN -MEGA'!$K:$K,$A80)+SUMIFS('PXK-HÓA ĐƠN'!$R:$R,'PXK-HÓA ĐƠN'!$D:$D,N$1,'PXK-HÓA ĐƠN'!$K:$K,$A80)</f>
        <v>0</v>
      </c>
      <c r="O80" s="41">
        <f>SUMIFS('VIN -MEGA'!$R:$R,'VIN -MEGA'!$D:$D,O$1,'VIN -MEGA'!$K:$K,$A80)+SUMIFS('PXK-HÓA ĐƠN'!$R:$R,'PXK-HÓA ĐƠN'!$D:$D,O$1,'PXK-HÓA ĐƠN'!$K:$K,$A80)</f>
        <v>0</v>
      </c>
      <c r="P80" s="41">
        <f>SUMIFS('VIN -MEGA'!$R:$R,'VIN -MEGA'!$D:$D,P$1,'VIN -MEGA'!$K:$K,$A80)+SUMIFS('PXK-HÓA ĐƠN'!$R:$R,'PXK-HÓA ĐƠN'!$D:$D,P$1,'PXK-HÓA ĐƠN'!$K:$K,$A80)</f>
        <v>0</v>
      </c>
      <c r="Q80" s="41">
        <f>SUMIFS('VIN -MEGA'!$R:$R,'VIN -MEGA'!$D:$D,Q$1,'VIN -MEGA'!$K:$K,$A80)+SUMIFS('PXK-HÓA ĐƠN'!$R:$R,'PXK-HÓA ĐƠN'!$D:$D,Q$1,'PXK-HÓA ĐƠN'!$K:$K,$A80)</f>
        <v>0</v>
      </c>
      <c r="R80" s="41">
        <f>SUMIFS('VIN -MEGA'!$R:$R,'VIN -MEGA'!$D:$D,R$1,'VIN -MEGA'!$K:$K,$A80)+SUMIFS('PXK-HÓA ĐƠN'!$R:$R,'PXK-HÓA ĐƠN'!$D:$D,R$1,'PXK-HÓA ĐƠN'!$K:$K,$A80)</f>
        <v>0</v>
      </c>
      <c r="S80" s="41">
        <f>SUMIFS('VIN -MEGA'!$R:$R,'VIN -MEGA'!$D:$D,S$1,'VIN -MEGA'!$K:$K,$A80)+SUMIFS('PXK-HÓA ĐƠN'!$R:$R,'PXK-HÓA ĐƠN'!$D:$D,S$1,'PXK-HÓA ĐƠN'!$K:$K,$A80)</f>
        <v>0</v>
      </c>
      <c r="T80" s="41">
        <f>SUMIFS('VIN -MEGA'!$R:$R,'VIN -MEGA'!$D:$D,T$1,'VIN -MEGA'!$K:$K,$A80)+SUMIFS('PXK-HÓA ĐƠN'!$R:$R,'PXK-HÓA ĐƠN'!$D:$D,T$1,'PXK-HÓA ĐƠN'!$K:$K,$A80)</f>
        <v>0</v>
      </c>
      <c r="U80" s="41">
        <f>SUMIFS('VIN -MEGA'!$R:$R,'VIN -MEGA'!$D:$D,U$1,'VIN -MEGA'!$K:$K,$A80)+SUMIFS('PXK-HÓA ĐƠN'!$R:$R,'PXK-HÓA ĐƠN'!$D:$D,U$1,'PXK-HÓA ĐƠN'!$K:$K,$A80)</f>
        <v>0</v>
      </c>
      <c r="V80" s="41">
        <f>SUMIFS('VIN -MEGA'!$R:$R,'VIN -MEGA'!$D:$D,V$1,'VIN -MEGA'!$K:$K,$A80)+SUMIFS('PXK-HÓA ĐƠN'!$R:$R,'PXK-HÓA ĐƠN'!$D:$D,V$1,'PXK-HÓA ĐƠN'!$K:$K,$A80)</f>
        <v>0</v>
      </c>
      <c r="W80" s="41">
        <f>SUMIFS('VIN -MEGA'!$R:$R,'VIN -MEGA'!$D:$D,W$1,'VIN -MEGA'!$K:$K,$A80)+SUMIFS('PXK-HÓA ĐƠN'!$R:$R,'PXK-HÓA ĐƠN'!$D:$D,W$1,'PXK-HÓA ĐƠN'!$K:$K,$A80)</f>
        <v>0</v>
      </c>
      <c r="X80" s="41">
        <f>SUMIFS('VIN -MEGA'!$R:$R,'VIN -MEGA'!$D:$D,X$1,'VIN -MEGA'!$K:$K,$A80)+SUMIFS('PXK-HÓA ĐƠN'!$R:$R,'PXK-HÓA ĐƠN'!$D:$D,X$1,'PXK-HÓA ĐƠN'!$K:$K,$A80)</f>
        <v>0</v>
      </c>
      <c r="Y80" s="41">
        <f>SUMIFS('VIN -MEGA'!$R:$R,'VIN -MEGA'!$D:$D,Y$1,'VIN -MEGA'!$K:$K,$A80)+SUMIFS('PXK-HÓA ĐƠN'!$R:$R,'PXK-HÓA ĐƠN'!$D:$D,Y$1,'PXK-HÓA ĐƠN'!$K:$K,$A80)</f>
        <v>0</v>
      </c>
      <c r="Z80" s="41">
        <f>SUMIFS('VIN -MEGA'!$R:$R,'VIN -MEGA'!$D:$D,Z$1,'VIN -MEGA'!$K:$K,$A80)+SUMIFS('PXK-HÓA ĐƠN'!$R:$R,'PXK-HÓA ĐƠN'!$D:$D,Z$1,'PXK-HÓA ĐƠN'!$K:$K,$A80)</f>
        <v>0</v>
      </c>
      <c r="AA80" s="41">
        <f>SUMIFS('VIN -MEGA'!$R:$R,'VIN -MEGA'!$D:$D,AA$1,'VIN -MEGA'!$K:$K,$A80)+SUMIFS('PXK-HÓA ĐƠN'!$R:$R,'PXK-HÓA ĐƠN'!$D:$D,AA$1,'PXK-HÓA ĐƠN'!$K:$K,$A80)</f>
        <v>0</v>
      </c>
      <c r="AB80" s="41">
        <f>SUMIFS('VIN -MEGA'!$R:$R,'VIN -MEGA'!$D:$D,AB$1,'VIN -MEGA'!$K:$K,$A80)+SUMIFS('PXK-HÓA ĐƠN'!$R:$R,'PXK-HÓA ĐƠN'!$D:$D,AB$1,'PXK-HÓA ĐƠN'!$K:$K,$A80)</f>
        <v>0</v>
      </c>
      <c r="AC80" s="41">
        <f>SUMIFS('VIN -MEGA'!$R:$R,'VIN -MEGA'!$D:$D,AC$1,'VIN -MEGA'!$K:$K,$A80)+SUMIFS('PXK-HÓA ĐƠN'!$R:$R,'PXK-HÓA ĐƠN'!$D:$D,AC$1,'PXK-HÓA ĐƠN'!$K:$K,$A80)</f>
        <v>0</v>
      </c>
      <c r="AD80" s="41">
        <f>SUMIFS('VIN -MEGA'!$R:$R,'VIN -MEGA'!$D:$D,AD$1,'VIN -MEGA'!$K:$K,$A80)+SUMIFS('PXK-HÓA ĐƠN'!$R:$R,'PXK-HÓA ĐƠN'!$D:$D,AD$1,'PXK-HÓA ĐƠN'!$K:$K,$A80)</f>
        <v>0</v>
      </c>
      <c r="AE80" s="41">
        <f>SUMIFS('VIN -MEGA'!$R:$R,'VIN -MEGA'!$D:$D,AE$1,'VIN -MEGA'!$K:$K,$A80)+SUMIFS('PXK-HÓA ĐƠN'!$R:$R,'PXK-HÓA ĐƠN'!$D:$D,AE$1,'PXK-HÓA ĐƠN'!$K:$K,$A80)</f>
        <v>0</v>
      </c>
      <c r="AF80" s="41">
        <f>SUMIFS('VIN -MEGA'!$R:$R,'VIN -MEGA'!$D:$D,AF$1,'VIN -MEGA'!$K:$K,$A80)+SUMIFS('PXK-HÓA ĐƠN'!$R:$R,'PXK-HÓA ĐƠN'!$D:$D,AF$1,'PXK-HÓA ĐƠN'!$K:$K,$A80)</f>
        <v>0</v>
      </c>
      <c r="AG80" s="41">
        <f>SUMIFS('VIN -MEGA'!$R:$R,'VIN -MEGA'!$D:$D,AG$1,'VIN -MEGA'!$K:$K,$A80)+SUMIFS('PXK-HÓA ĐƠN'!$R:$R,'PXK-HÓA ĐƠN'!$D:$D,AG$1,'PXK-HÓA ĐƠN'!$K:$K,$A80)</f>
        <v>0</v>
      </c>
      <c r="AH80" s="41">
        <f>SUMIFS('VIN -MEGA'!$R:$R,'VIN -MEGA'!$D:$D,AH$1,'VIN -MEGA'!$K:$K,$A80)+SUMIFS('PXK-HÓA ĐƠN'!$R:$R,'PXK-HÓA ĐƠN'!$D:$D,AH$1,'PXK-HÓA ĐƠN'!$K:$K,$A80)</f>
        <v>0</v>
      </c>
      <c r="AI80" s="41">
        <f>SUMIFS('VIN -MEGA'!$R:$R,'VIN -MEGA'!$D:$D,AI$1,'VIN -MEGA'!$K:$K,$A80)+SUMIFS('PXK-HÓA ĐƠN'!$R:$R,'PXK-HÓA ĐƠN'!$D:$D,AI$1,'PXK-HÓA ĐƠN'!$K:$K,$A80)</f>
        <v>0</v>
      </c>
      <c r="AJ80" s="41">
        <f>SUMIFS('VIN -MEGA'!$R:$R,'VIN -MEGA'!$D:$D,AJ$1,'VIN -MEGA'!$K:$K,$A80)+SUMIFS('PXK-HÓA ĐƠN'!$R:$R,'PXK-HÓA ĐƠN'!$D:$D,AJ$1,'PXK-HÓA ĐƠN'!$K:$K,$A80)</f>
        <v>0</v>
      </c>
      <c r="AK80" s="41">
        <f>SUMIFS('VIN -MEGA'!$R:$R,'VIN -MEGA'!$D:$D,AK$1,'VIN -MEGA'!$K:$K,$A80)+SUMIFS('PXK-HÓA ĐƠN'!$R:$R,'PXK-HÓA ĐƠN'!$D:$D,AK$1,'PXK-HÓA ĐƠN'!$K:$K,$A80)</f>
        <v>0</v>
      </c>
    </row>
    <row r="81" spans="1:37" ht="18.75" hidden="1" customHeight="1" x14ac:dyDescent="0.25">
      <c r="A81" s="23" t="s">
        <v>7673</v>
      </c>
      <c r="B81" s="22" t="s">
        <v>7674</v>
      </c>
      <c r="C81" s="24" t="s">
        <v>29</v>
      </c>
      <c r="D81" t="str">
        <f t="shared" si="3"/>
        <v>Không kinh doanh</v>
      </c>
      <c r="E81" s="43">
        <f t="shared" si="4"/>
        <v>0</v>
      </c>
      <c r="F81" s="43"/>
      <c r="G81" s="41">
        <f>SUMIFS('VIN -MEGA'!$R:$R,'VIN -MEGA'!$D:$D,G$1,'VIN -MEGA'!$K:$K,$A81)+SUMIFS('PXK-HÓA ĐƠN'!$R:$R,'PXK-HÓA ĐƠN'!$D:$D,G$1,'PXK-HÓA ĐƠN'!$K:$K,$A81)</f>
        <v>0</v>
      </c>
      <c r="H81" s="41">
        <f>SUMIFS('VIN -MEGA'!$R:$R,'VIN -MEGA'!$D:$D,H$1,'VIN -MEGA'!$K:$K,$A81)+SUMIFS('PXK-HÓA ĐƠN'!$R:$R,'PXK-HÓA ĐƠN'!$D:$D,H$1,'PXK-HÓA ĐƠN'!$K:$K,$A81)</f>
        <v>0</v>
      </c>
      <c r="I81" s="41">
        <f>SUMIFS('VIN -MEGA'!$R:$R,'VIN -MEGA'!$D:$D,I$1,'VIN -MEGA'!$K:$K,$A81)+SUMIFS('PXK-HÓA ĐƠN'!$R:$R,'PXK-HÓA ĐƠN'!$D:$D,I$1,'PXK-HÓA ĐƠN'!$K:$K,$A81)</f>
        <v>0</v>
      </c>
      <c r="J81" s="41">
        <f>SUMIFS('VIN -MEGA'!$R:$R,'VIN -MEGA'!$D:$D,J$1,'VIN -MEGA'!$K:$K,$A81)+SUMIFS('PXK-HÓA ĐƠN'!$R:$R,'PXK-HÓA ĐƠN'!$D:$D,J$1,'PXK-HÓA ĐƠN'!$K:$K,$A81)</f>
        <v>0</v>
      </c>
      <c r="K81" s="41">
        <f>SUMIFS('VIN -MEGA'!$R:$R,'VIN -MEGA'!$D:$D,K$1,'VIN -MEGA'!$K:$K,$A81)+SUMIFS('PXK-HÓA ĐƠN'!$R:$R,'PXK-HÓA ĐƠN'!$D:$D,K$1,'PXK-HÓA ĐƠN'!$K:$K,$A81)</f>
        <v>0</v>
      </c>
      <c r="L81" s="41">
        <f>SUMIFS('VIN -MEGA'!$R:$R,'VIN -MEGA'!$D:$D,L$1,'VIN -MEGA'!$K:$K,$A81)+SUMIFS('PXK-HÓA ĐƠN'!$R:$R,'PXK-HÓA ĐƠN'!$D:$D,L$1,'PXK-HÓA ĐƠN'!$K:$K,$A81)</f>
        <v>0</v>
      </c>
      <c r="M81" s="41">
        <f>SUMIFS('VIN -MEGA'!$R:$R,'VIN -MEGA'!$D:$D,M$1,'VIN -MEGA'!$K:$K,$A81)+SUMIFS('PXK-HÓA ĐƠN'!$R:$R,'PXK-HÓA ĐƠN'!$D:$D,M$1,'PXK-HÓA ĐƠN'!$K:$K,$A81)</f>
        <v>0</v>
      </c>
      <c r="N81" s="41">
        <f>SUMIFS('VIN -MEGA'!$R:$R,'VIN -MEGA'!$D:$D,N$1,'VIN -MEGA'!$K:$K,$A81)+SUMIFS('PXK-HÓA ĐƠN'!$R:$R,'PXK-HÓA ĐƠN'!$D:$D,N$1,'PXK-HÓA ĐƠN'!$K:$K,$A81)</f>
        <v>0</v>
      </c>
      <c r="O81" s="41">
        <f>SUMIFS('VIN -MEGA'!$R:$R,'VIN -MEGA'!$D:$D,O$1,'VIN -MEGA'!$K:$K,$A81)+SUMIFS('PXK-HÓA ĐƠN'!$R:$R,'PXK-HÓA ĐƠN'!$D:$D,O$1,'PXK-HÓA ĐƠN'!$K:$K,$A81)</f>
        <v>0</v>
      </c>
      <c r="P81" s="41">
        <f>SUMIFS('VIN -MEGA'!$R:$R,'VIN -MEGA'!$D:$D,P$1,'VIN -MEGA'!$K:$K,$A81)+SUMIFS('PXK-HÓA ĐƠN'!$R:$R,'PXK-HÓA ĐƠN'!$D:$D,P$1,'PXK-HÓA ĐƠN'!$K:$K,$A81)</f>
        <v>0</v>
      </c>
      <c r="Q81" s="41">
        <f>SUMIFS('VIN -MEGA'!$R:$R,'VIN -MEGA'!$D:$D,Q$1,'VIN -MEGA'!$K:$K,$A81)+SUMIFS('PXK-HÓA ĐƠN'!$R:$R,'PXK-HÓA ĐƠN'!$D:$D,Q$1,'PXK-HÓA ĐƠN'!$K:$K,$A81)</f>
        <v>0</v>
      </c>
      <c r="R81" s="41">
        <f>SUMIFS('VIN -MEGA'!$R:$R,'VIN -MEGA'!$D:$D,R$1,'VIN -MEGA'!$K:$K,$A81)+SUMIFS('PXK-HÓA ĐƠN'!$R:$R,'PXK-HÓA ĐƠN'!$D:$D,R$1,'PXK-HÓA ĐƠN'!$K:$K,$A81)</f>
        <v>0</v>
      </c>
      <c r="S81" s="41">
        <f>SUMIFS('VIN -MEGA'!$R:$R,'VIN -MEGA'!$D:$D,S$1,'VIN -MEGA'!$K:$K,$A81)+SUMIFS('PXK-HÓA ĐƠN'!$R:$R,'PXK-HÓA ĐƠN'!$D:$D,S$1,'PXK-HÓA ĐƠN'!$K:$K,$A81)</f>
        <v>0</v>
      </c>
      <c r="T81" s="41">
        <f>SUMIFS('VIN -MEGA'!$R:$R,'VIN -MEGA'!$D:$D,T$1,'VIN -MEGA'!$K:$K,$A81)+SUMIFS('PXK-HÓA ĐƠN'!$R:$R,'PXK-HÓA ĐƠN'!$D:$D,T$1,'PXK-HÓA ĐƠN'!$K:$K,$A81)</f>
        <v>0</v>
      </c>
      <c r="U81" s="41">
        <f>SUMIFS('VIN -MEGA'!$R:$R,'VIN -MEGA'!$D:$D,U$1,'VIN -MEGA'!$K:$K,$A81)+SUMIFS('PXK-HÓA ĐƠN'!$R:$R,'PXK-HÓA ĐƠN'!$D:$D,U$1,'PXK-HÓA ĐƠN'!$K:$K,$A81)</f>
        <v>0</v>
      </c>
      <c r="V81" s="41">
        <f>SUMIFS('VIN -MEGA'!$R:$R,'VIN -MEGA'!$D:$D,V$1,'VIN -MEGA'!$K:$K,$A81)+SUMIFS('PXK-HÓA ĐƠN'!$R:$R,'PXK-HÓA ĐƠN'!$D:$D,V$1,'PXK-HÓA ĐƠN'!$K:$K,$A81)</f>
        <v>0</v>
      </c>
      <c r="W81" s="41">
        <f>SUMIFS('VIN -MEGA'!$R:$R,'VIN -MEGA'!$D:$D,W$1,'VIN -MEGA'!$K:$K,$A81)+SUMIFS('PXK-HÓA ĐƠN'!$R:$R,'PXK-HÓA ĐƠN'!$D:$D,W$1,'PXK-HÓA ĐƠN'!$K:$K,$A81)</f>
        <v>0</v>
      </c>
      <c r="X81" s="41">
        <f>SUMIFS('VIN -MEGA'!$R:$R,'VIN -MEGA'!$D:$D,X$1,'VIN -MEGA'!$K:$K,$A81)+SUMIFS('PXK-HÓA ĐƠN'!$R:$R,'PXK-HÓA ĐƠN'!$D:$D,X$1,'PXK-HÓA ĐƠN'!$K:$K,$A81)</f>
        <v>0</v>
      </c>
      <c r="Y81" s="41">
        <f>SUMIFS('VIN -MEGA'!$R:$R,'VIN -MEGA'!$D:$D,Y$1,'VIN -MEGA'!$K:$K,$A81)+SUMIFS('PXK-HÓA ĐƠN'!$R:$R,'PXK-HÓA ĐƠN'!$D:$D,Y$1,'PXK-HÓA ĐƠN'!$K:$K,$A81)</f>
        <v>0</v>
      </c>
      <c r="Z81" s="41">
        <f>SUMIFS('VIN -MEGA'!$R:$R,'VIN -MEGA'!$D:$D,Z$1,'VIN -MEGA'!$K:$K,$A81)+SUMIFS('PXK-HÓA ĐƠN'!$R:$R,'PXK-HÓA ĐƠN'!$D:$D,Z$1,'PXK-HÓA ĐƠN'!$K:$K,$A81)</f>
        <v>0</v>
      </c>
      <c r="AA81" s="41">
        <f>SUMIFS('VIN -MEGA'!$R:$R,'VIN -MEGA'!$D:$D,AA$1,'VIN -MEGA'!$K:$K,$A81)+SUMIFS('PXK-HÓA ĐƠN'!$R:$R,'PXK-HÓA ĐƠN'!$D:$D,AA$1,'PXK-HÓA ĐƠN'!$K:$K,$A81)</f>
        <v>0</v>
      </c>
      <c r="AB81" s="41">
        <f>SUMIFS('VIN -MEGA'!$R:$R,'VIN -MEGA'!$D:$D,AB$1,'VIN -MEGA'!$K:$K,$A81)+SUMIFS('PXK-HÓA ĐƠN'!$R:$R,'PXK-HÓA ĐƠN'!$D:$D,AB$1,'PXK-HÓA ĐƠN'!$K:$K,$A81)</f>
        <v>0</v>
      </c>
      <c r="AC81" s="41">
        <f>SUMIFS('VIN -MEGA'!$R:$R,'VIN -MEGA'!$D:$D,AC$1,'VIN -MEGA'!$K:$K,$A81)+SUMIFS('PXK-HÓA ĐƠN'!$R:$R,'PXK-HÓA ĐƠN'!$D:$D,AC$1,'PXK-HÓA ĐƠN'!$K:$K,$A81)</f>
        <v>0</v>
      </c>
      <c r="AD81" s="41">
        <f>SUMIFS('VIN -MEGA'!$R:$R,'VIN -MEGA'!$D:$D,AD$1,'VIN -MEGA'!$K:$K,$A81)+SUMIFS('PXK-HÓA ĐƠN'!$R:$R,'PXK-HÓA ĐƠN'!$D:$D,AD$1,'PXK-HÓA ĐƠN'!$K:$K,$A81)</f>
        <v>0</v>
      </c>
      <c r="AE81" s="41">
        <f>SUMIFS('VIN -MEGA'!$R:$R,'VIN -MEGA'!$D:$D,AE$1,'VIN -MEGA'!$K:$K,$A81)+SUMIFS('PXK-HÓA ĐƠN'!$R:$R,'PXK-HÓA ĐƠN'!$D:$D,AE$1,'PXK-HÓA ĐƠN'!$K:$K,$A81)</f>
        <v>0</v>
      </c>
      <c r="AF81" s="41">
        <f>SUMIFS('VIN -MEGA'!$R:$R,'VIN -MEGA'!$D:$D,AF$1,'VIN -MEGA'!$K:$K,$A81)+SUMIFS('PXK-HÓA ĐƠN'!$R:$R,'PXK-HÓA ĐƠN'!$D:$D,AF$1,'PXK-HÓA ĐƠN'!$K:$K,$A81)</f>
        <v>0</v>
      </c>
      <c r="AG81" s="41">
        <f>SUMIFS('VIN -MEGA'!$R:$R,'VIN -MEGA'!$D:$D,AG$1,'VIN -MEGA'!$K:$K,$A81)+SUMIFS('PXK-HÓA ĐƠN'!$R:$R,'PXK-HÓA ĐƠN'!$D:$D,AG$1,'PXK-HÓA ĐƠN'!$K:$K,$A81)</f>
        <v>0</v>
      </c>
      <c r="AH81" s="41">
        <f>SUMIFS('VIN -MEGA'!$R:$R,'VIN -MEGA'!$D:$D,AH$1,'VIN -MEGA'!$K:$K,$A81)+SUMIFS('PXK-HÓA ĐƠN'!$R:$R,'PXK-HÓA ĐƠN'!$D:$D,AH$1,'PXK-HÓA ĐƠN'!$K:$K,$A81)</f>
        <v>0</v>
      </c>
      <c r="AI81" s="41">
        <f>SUMIFS('VIN -MEGA'!$R:$R,'VIN -MEGA'!$D:$D,AI$1,'VIN -MEGA'!$K:$K,$A81)+SUMIFS('PXK-HÓA ĐƠN'!$R:$R,'PXK-HÓA ĐƠN'!$D:$D,AI$1,'PXK-HÓA ĐƠN'!$K:$K,$A81)</f>
        <v>0</v>
      </c>
      <c r="AJ81" s="41">
        <f>SUMIFS('VIN -MEGA'!$R:$R,'VIN -MEGA'!$D:$D,AJ$1,'VIN -MEGA'!$K:$K,$A81)+SUMIFS('PXK-HÓA ĐƠN'!$R:$R,'PXK-HÓA ĐƠN'!$D:$D,AJ$1,'PXK-HÓA ĐƠN'!$K:$K,$A81)</f>
        <v>0</v>
      </c>
      <c r="AK81" s="41">
        <f>SUMIFS('VIN -MEGA'!$R:$R,'VIN -MEGA'!$D:$D,AK$1,'VIN -MEGA'!$K:$K,$A81)+SUMIFS('PXK-HÓA ĐƠN'!$R:$R,'PXK-HÓA ĐƠN'!$D:$D,AK$1,'PXK-HÓA ĐƠN'!$K:$K,$A81)</f>
        <v>0</v>
      </c>
    </row>
    <row r="82" spans="1:37" ht="18.75" hidden="1" customHeight="1" x14ac:dyDescent="0.25">
      <c r="A82" s="23" t="s">
        <v>565</v>
      </c>
      <c r="B82" s="22" t="s">
        <v>566</v>
      </c>
      <c r="C82" s="24" t="s">
        <v>29</v>
      </c>
      <c r="D82" t="str">
        <f t="shared" si="3"/>
        <v>Đang kinh doanh</v>
      </c>
      <c r="E82" s="43">
        <f t="shared" si="4"/>
        <v>16</v>
      </c>
      <c r="F82" s="43"/>
      <c r="G82" s="41">
        <f>SUMIFS('VIN -MEGA'!$R:$R,'VIN -MEGA'!$D:$D,G$1,'VIN -MEGA'!$K:$K,$A82)+SUMIFS('PXK-HÓA ĐƠN'!$R:$R,'PXK-HÓA ĐƠN'!$D:$D,G$1,'PXK-HÓA ĐƠN'!$K:$K,$A82)</f>
        <v>0</v>
      </c>
      <c r="H82" s="41">
        <f>SUMIFS('VIN -MEGA'!$R:$R,'VIN -MEGA'!$D:$D,H$1,'VIN -MEGA'!$K:$K,$A82)+SUMIFS('PXK-HÓA ĐƠN'!$R:$R,'PXK-HÓA ĐƠN'!$D:$D,H$1,'PXK-HÓA ĐƠN'!$K:$K,$A82)</f>
        <v>0</v>
      </c>
      <c r="I82" s="41">
        <f>SUMIFS('VIN -MEGA'!$R:$R,'VIN -MEGA'!$D:$D,I$1,'VIN -MEGA'!$K:$K,$A82)+SUMIFS('PXK-HÓA ĐƠN'!$R:$R,'PXK-HÓA ĐƠN'!$D:$D,I$1,'PXK-HÓA ĐƠN'!$K:$K,$A82)</f>
        <v>14</v>
      </c>
      <c r="J82" s="41">
        <f>SUMIFS('VIN -MEGA'!$R:$R,'VIN -MEGA'!$D:$D,J$1,'VIN -MEGA'!$K:$K,$A82)+SUMIFS('PXK-HÓA ĐƠN'!$R:$R,'PXK-HÓA ĐƠN'!$D:$D,J$1,'PXK-HÓA ĐƠN'!$K:$K,$A82)</f>
        <v>0</v>
      </c>
      <c r="K82" s="41">
        <f>SUMIFS('VIN -MEGA'!$R:$R,'VIN -MEGA'!$D:$D,K$1,'VIN -MEGA'!$K:$K,$A82)+SUMIFS('PXK-HÓA ĐƠN'!$R:$R,'PXK-HÓA ĐƠN'!$D:$D,K$1,'PXK-HÓA ĐƠN'!$K:$K,$A82)</f>
        <v>0</v>
      </c>
      <c r="L82" s="41">
        <f>SUMIFS('VIN -MEGA'!$R:$R,'VIN -MEGA'!$D:$D,L$1,'VIN -MEGA'!$K:$K,$A82)+SUMIFS('PXK-HÓA ĐƠN'!$R:$R,'PXK-HÓA ĐƠN'!$D:$D,L$1,'PXK-HÓA ĐƠN'!$K:$K,$A82)</f>
        <v>0</v>
      </c>
      <c r="M82" s="41">
        <f>SUMIFS('VIN -MEGA'!$R:$R,'VIN -MEGA'!$D:$D,M$1,'VIN -MEGA'!$K:$K,$A82)+SUMIFS('PXK-HÓA ĐƠN'!$R:$R,'PXK-HÓA ĐƠN'!$D:$D,M$1,'PXK-HÓA ĐƠN'!$K:$K,$A82)</f>
        <v>2</v>
      </c>
      <c r="N82" s="41">
        <f>SUMIFS('VIN -MEGA'!$R:$R,'VIN -MEGA'!$D:$D,N$1,'VIN -MEGA'!$K:$K,$A82)+SUMIFS('PXK-HÓA ĐƠN'!$R:$R,'PXK-HÓA ĐƠN'!$D:$D,N$1,'PXK-HÓA ĐƠN'!$K:$K,$A82)</f>
        <v>0</v>
      </c>
      <c r="O82" s="41">
        <f>SUMIFS('VIN -MEGA'!$R:$R,'VIN -MEGA'!$D:$D,O$1,'VIN -MEGA'!$K:$K,$A82)+SUMIFS('PXK-HÓA ĐƠN'!$R:$R,'PXK-HÓA ĐƠN'!$D:$D,O$1,'PXK-HÓA ĐƠN'!$K:$K,$A82)</f>
        <v>0</v>
      </c>
      <c r="P82" s="41">
        <f>SUMIFS('VIN -MEGA'!$R:$R,'VIN -MEGA'!$D:$D,P$1,'VIN -MEGA'!$K:$K,$A82)+SUMIFS('PXK-HÓA ĐƠN'!$R:$R,'PXK-HÓA ĐƠN'!$D:$D,P$1,'PXK-HÓA ĐƠN'!$K:$K,$A82)</f>
        <v>0</v>
      </c>
      <c r="Q82" s="41">
        <f>SUMIFS('VIN -MEGA'!$R:$R,'VIN -MEGA'!$D:$D,Q$1,'VIN -MEGA'!$K:$K,$A82)+SUMIFS('PXK-HÓA ĐƠN'!$R:$R,'PXK-HÓA ĐƠN'!$D:$D,Q$1,'PXK-HÓA ĐƠN'!$K:$K,$A82)</f>
        <v>0</v>
      </c>
      <c r="R82" s="41">
        <f>SUMIFS('VIN -MEGA'!$R:$R,'VIN -MEGA'!$D:$D,R$1,'VIN -MEGA'!$K:$K,$A82)+SUMIFS('PXK-HÓA ĐƠN'!$R:$R,'PXK-HÓA ĐƠN'!$D:$D,R$1,'PXK-HÓA ĐƠN'!$K:$K,$A82)</f>
        <v>0</v>
      </c>
      <c r="S82" s="41">
        <f>SUMIFS('VIN -MEGA'!$R:$R,'VIN -MEGA'!$D:$D,S$1,'VIN -MEGA'!$K:$K,$A82)+SUMIFS('PXK-HÓA ĐƠN'!$R:$R,'PXK-HÓA ĐƠN'!$D:$D,S$1,'PXK-HÓA ĐƠN'!$K:$K,$A82)</f>
        <v>0</v>
      </c>
      <c r="T82" s="41">
        <f>SUMIFS('VIN -MEGA'!$R:$R,'VIN -MEGA'!$D:$D,T$1,'VIN -MEGA'!$K:$K,$A82)+SUMIFS('PXK-HÓA ĐƠN'!$R:$R,'PXK-HÓA ĐƠN'!$D:$D,T$1,'PXK-HÓA ĐƠN'!$K:$K,$A82)</f>
        <v>0</v>
      </c>
      <c r="U82" s="41">
        <f>SUMIFS('VIN -MEGA'!$R:$R,'VIN -MEGA'!$D:$D,U$1,'VIN -MEGA'!$K:$K,$A82)+SUMIFS('PXK-HÓA ĐƠN'!$R:$R,'PXK-HÓA ĐƠN'!$D:$D,U$1,'PXK-HÓA ĐƠN'!$K:$K,$A82)</f>
        <v>0</v>
      </c>
      <c r="V82" s="41">
        <f>SUMIFS('VIN -MEGA'!$R:$R,'VIN -MEGA'!$D:$D,V$1,'VIN -MEGA'!$K:$K,$A82)+SUMIFS('PXK-HÓA ĐƠN'!$R:$R,'PXK-HÓA ĐƠN'!$D:$D,V$1,'PXK-HÓA ĐƠN'!$K:$K,$A82)</f>
        <v>0</v>
      </c>
      <c r="W82" s="41">
        <f>SUMIFS('VIN -MEGA'!$R:$R,'VIN -MEGA'!$D:$D,W$1,'VIN -MEGA'!$K:$K,$A82)+SUMIFS('PXK-HÓA ĐƠN'!$R:$R,'PXK-HÓA ĐƠN'!$D:$D,W$1,'PXK-HÓA ĐƠN'!$K:$K,$A82)</f>
        <v>0</v>
      </c>
      <c r="X82" s="41">
        <f>SUMIFS('VIN -MEGA'!$R:$R,'VIN -MEGA'!$D:$D,X$1,'VIN -MEGA'!$K:$K,$A82)+SUMIFS('PXK-HÓA ĐƠN'!$R:$R,'PXK-HÓA ĐƠN'!$D:$D,X$1,'PXK-HÓA ĐƠN'!$K:$K,$A82)</f>
        <v>0</v>
      </c>
      <c r="Y82" s="41">
        <f>SUMIFS('VIN -MEGA'!$R:$R,'VIN -MEGA'!$D:$D,Y$1,'VIN -MEGA'!$K:$K,$A82)+SUMIFS('PXK-HÓA ĐƠN'!$R:$R,'PXK-HÓA ĐƠN'!$D:$D,Y$1,'PXK-HÓA ĐƠN'!$K:$K,$A82)</f>
        <v>0</v>
      </c>
      <c r="Z82" s="41">
        <f>SUMIFS('VIN -MEGA'!$R:$R,'VIN -MEGA'!$D:$D,Z$1,'VIN -MEGA'!$K:$K,$A82)+SUMIFS('PXK-HÓA ĐƠN'!$R:$R,'PXK-HÓA ĐƠN'!$D:$D,Z$1,'PXK-HÓA ĐƠN'!$K:$K,$A82)</f>
        <v>0</v>
      </c>
      <c r="AA82" s="41">
        <f>SUMIFS('VIN -MEGA'!$R:$R,'VIN -MEGA'!$D:$D,AA$1,'VIN -MEGA'!$K:$K,$A82)+SUMIFS('PXK-HÓA ĐƠN'!$R:$R,'PXK-HÓA ĐƠN'!$D:$D,AA$1,'PXK-HÓA ĐƠN'!$K:$K,$A82)</f>
        <v>0</v>
      </c>
      <c r="AB82" s="41">
        <f>SUMIFS('VIN -MEGA'!$R:$R,'VIN -MEGA'!$D:$D,AB$1,'VIN -MEGA'!$K:$K,$A82)+SUMIFS('PXK-HÓA ĐƠN'!$R:$R,'PXK-HÓA ĐƠN'!$D:$D,AB$1,'PXK-HÓA ĐƠN'!$K:$K,$A82)</f>
        <v>0</v>
      </c>
      <c r="AC82" s="41">
        <f>SUMIFS('VIN -MEGA'!$R:$R,'VIN -MEGA'!$D:$D,AC$1,'VIN -MEGA'!$K:$K,$A82)+SUMIFS('PXK-HÓA ĐƠN'!$R:$R,'PXK-HÓA ĐƠN'!$D:$D,AC$1,'PXK-HÓA ĐƠN'!$K:$K,$A82)</f>
        <v>0</v>
      </c>
      <c r="AD82" s="41">
        <f>SUMIFS('VIN -MEGA'!$R:$R,'VIN -MEGA'!$D:$D,AD$1,'VIN -MEGA'!$K:$K,$A82)+SUMIFS('PXK-HÓA ĐƠN'!$R:$R,'PXK-HÓA ĐƠN'!$D:$D,AD$1,'PXK-HÓA ĐƠN'!$K:$K,$A82)</f>
        <v>0</v>
      </c>
      <c r="AE82" s="41">
        <f>SUMIFS('VIN -MEGA'!$R:$R,'VIN -MEGA'!$D:$D,AE$1,'VIN -MEGA'!$K:$K,$A82)+SUMIFS('PXK-HÓA ĐƠN'!$R:$R,'PXK-HÓA ĐƠN'!$D:$D,AE$1,'PXK-HÓA ĐƠN'!$K:$K,$A82)</f>
        <v>0</v>
      </c>
      <c r="AF82" s="41">
        <f>SUMIFS('VIN -MEGA'!$R:$R,'VIN -MEGA'!$D:$D,AF$1,'VIN -MEGA'!$K:$K,$A82)+SUMIFS('PXK-HÓA ĐƠN'!$R:$R,'PXK-HÓA ĐƠN'!$D:$D,AF$1,'PXK-HÓA ĐƠN'!$K:$K,$A82)</f>
        <v>0</v>
      </c>
      <c r="AG82" s="41">
        <f>SUMIFS('VIN -MEGA'!$R:$R,'VIN -MEGA'!$D:$D,AG$1,'VIN -MEGA'!$K:$K,$A82)+SUMIFS('PXK-HÓA ĐƠN'!$R:$R,'PXK-HÓA ĐƠN'!$D:$D,AG$1,'PXK-HÓA ĐƠN'!$K:$K,$A82)</f>
        <v>0</v>
      </c>
      <c r="AH82" s="41">
        <f>SUMIFS('VIN -MEGA'!$R:$R,'VIN -MEGA'!$D:$D,AH$1,'VIN -MEGA'!$K:$K,$A82)+SUMIFS('PXK-HÓA ĐƠN'!$R:$R,'PXK-HÓA ĐƠN'!$D:$D,AH$1,'PXK-HÓA ĐƠN'!$K:$K,$A82)</f>
        <v>0</v>
      </c>
      <c r="AI82" s="41">
        <f>SUMIFS('VIN -MEGA'!$R:$R,'VIN -MEGA'!$D:$D,AI$1,'VIN -MEGA'!$K:$K,$A82)+SUMIFS('PXK-HÓA ĐƠN'!$R:$R,'PXK-HÓA ĐƠN'!$D:$D,AI$1,'PXK-HÓA ĐƠN'!$K:$K,$A82)</f>
        <v>0</v>
      </c>
      <c r="AJ82" s="41">
        <f>SUMIFS('VIN -MEGA'!$R:$R,'VIN -MEGA'!$D:$D,AJ$1,'VIN -MEGA'!$K:$K,$A82)+SUMIFS('PXK-HÓA ĐƠN'!$R:$R,'PXK-HÓA ĐƠN'!$D:$D,AJ$1,'PXK-HÓA ĐƠN'!$K:$K,$A82)</f>
        <v>0</v>
      </c>
      <c r="AK82" s="41">
        <f>SUMIFS('VIN -MEGA'!$R:$R,'VIN -MEGA'!$D:$D,AK$1,'VIN -MEGA'!$K:$K,$A82)+SUMIFS('PXK-HÓA ĐƠN'!$R:$R,'PXK-HÓA ĐƠN'!$D:$D,AK$1,'PXK-HÓA ĐƠN'!$K:$K,$A82)</f>
        <v>0</v>
      </c>
    </row>
    <row r="83" spans="1:37" ht="18.75" hidden="1" customHeight="1" x14ac:dyDescent="0.25">
      <c r="A83" s="23" t="s">
        <v>7675</v>
      </c>
      <c r="B83" s="22" t="s">
        <v>7676</v>
      </c>
      <c r="C83" s="24" t="s">
        <v>29</v>
      </c>
      <c r="D83" t="str">
        <f t="shared" si="3"/>
        <v>Không kinh doanh</v>
      </c>
      <c r="E83" s="43">
        <f t="shared" si="4"/>
        <v>0</v>
      </c>
      <c r="F83" s="43"/>
      <c r="G83" s="41">
        <f>SUMIFS('VIN -MEGA'!$R:$R,'VIN -MEGA'!$D:$D,G$1,'VIN -MEGA'!$K:$K,$A83)+SUMIFS('PXK-HÓA ĐƠN'!$R:$R,'PXK-HÓA ĐƠN'!$D:$D,G$1,'PXK-HÓA ĐƠN'!$K:$K,$A83)</f>
        <v>0</v>
      </c>
      <c r="H83" s="41">
        <f>SUMIFS('VIN -MEGA'!$R:$R,'VIN -MEGA'!$D:$D,H$1,'VIN -MEGA'!$K:$K,$A83)+SUMIFS('PXK-HÓA ĐƠN'!$R:$R,'PXK-HÓA ĐƠN'!$D:$D,H$1,'PXK-HÓA ĐƠN'!$K:$K,$A83)</f>
        <v>0</v>
      </c>
      <c r="I83" s="41">
        <f>SUMIFS('VIN -MEGA'!$R:$R,'VIN -MEGA'!$D:$D,I$1,'VIN -MEGA'!$K:$K,$A83)+SUMIFS('PXK-HÓA ĐƠN'!$R:$R,'PXK-HÓA ĐƠN'!$D:$D,I$1,'PXK-HÓA ĐƠN'!$K:$K,$A83)</f>
        <v>0</v>
      </c>
      <c r="J83" s="41">
        <f>SUMIFS('VIN -MEGA'!$R:$R,'VIN -MEGA'!$D:$D,J$1,'VIN -MEGA'!$K:$K,$A83)+SUMIFS('PXK-HÓA ĐƠN'!$R:$R,'PXK-HÓA ĐƠN'!$D:$D,J$1,'PXK-HÓA ĐƠN'!$K:$K,$A83)</f>
        <v>0</v>
      </c>
      <c r="K83" s="41">
        <f>SUMIFS('VIN -MEGA'!$R:$R,'VIN -MEGA'!$D:$D,K$1,'VIN -MEGA'!$K:$K,$A83)+SUMIFS('PXK-HÓA ĐƠN'!$R:$R,'PXK-HÓA ĐƠN'!$D:$D,K$1,'PXK-HÓA ĐƠN'!$K:$K,$A83)</f>
        <v>0</v>
      </c>
      <c r="L83" s="41">
        <f>SUMIFS('VIN -MEGA'!$R:$R,'VIN -MEGA'!$D:$D,L$1,'VIN -MEGA'!$K:$K,$A83)+SUMIFS('PXK-HÓA ĐƠN'!$R:$R,'PXK-HÓA ĐƠN'!$D:$D,L$1,'PXK-HÓA ĐƠN'!$K:$K,$A83)</f>
        <v>0</v>
      </c>
      <c r="M83" s="41">
        <f>SUMIFS('VIN -MEGA'!$R:$R,'VIN -MEGA'!$D:$D,M$1,'VIN -MEGA'!$K:$K,$A83)+SUMIFS('PXK-HÓA ĐƠN'!$R:$R,'PXK-HÓA ĐƠN'!$D:$D,M$1,'PXK-HÓA ĐƠN'!$K:$K,$A83)</f>
        <v>0</v>
      </c>
      <c r="N83" s="41">
        <f>SUMIFS('VIN -MEGA'!$R:$R,'VIN -MEGA'!$D:$D,N$1,'VIN -MEGA'!$K:$K,$A83)+SUMIFS('PXK-HÓA ĐƠN'!$R:$R,'PXK-HÓA ĐƠN'!$D:$D,N$1,'PXK-HÓA ĐƠN'!$K:$K,$A83)</f>
        <v>0</v>
      </c>
      <c r="O83" s="41">
        <f>SUMIFS('VIN -MEGA'!$R:$R,'VIN -MEGA'!$D:$D,O$1,'VIN -MEGA'!$K:$K,$A83)+SUMIFS('PXK-HÓA ĐƠN'!$R:$R,'PXK-HÓA ĐƠN'!$D:$D,O$1,'PXK-HÓA ĐƠN'!$K:$K,$A83)</f>
        <v>0</v>
      </c>
      <c r="P83" s="41">
        <f>SUMIFS('VIN -MEGA'!$R:$R,'VIN -MEGA'!$D:$D,P$1,'VIN -MEGA'!$K:$K,$A83)+SUMIFS('PXK-HÓA ĐƠN'!$R:$R,'PXK-HÓA ĐƠN'!$D:$D,P$1,'PXK-HÓA ĐƠN'!$K:$K,$A83)</f>
        <v>0</v>
      </c>
      <c r="Q83" s="41">
        <f>SUMIFS('VIN -MEGA'!$R:$R,'VIN -MEGA'!$D:$D,Q$1,'VIN -MEGA'!$K:$K,$A83)+SUMIFS('PXK-HÓA ĐƠN'!$R:$R,'PXK-HÓA ĐƠN'!$D:$D,Q$1,'PXK-HÓA ĐƠN'!$K:$K,$A83)</f>
        <v>0</v>
      </c>
      <c r="R83" s="41">
        <f>SUMIFS('VIN -MEGA'!$R:$R,'VIN -MEGA'!$D:$D,R$1,'VIN -MEGA'!$K:$K,$A83)+SUMIFS('PXK-HÓA ĐƠN'!$R:$R,'PXK-HÓA ĐƠN'!$D:$D,R$1,'PXK-HÓA ĐƠN'!$K:$K,$A83)</f>
        <v>0</v>
      </c>
      <c r="S83" s="41">
        <f>SUMIFS('VIN -MEGA'!$R:$R,'VIN -MEGA'!$D:$D,S$1,'VIN -MEGA'!$K:$K,$A83)+SUMIFS('PXK-HÓA ĐƠN'!$R:$R,'PXK-HÓA ĐƠN'!$D:$D,S$1,'PXK-HÓA ĐƠN'!$K:$K,$A83)</f>
        <v>0</v>
      </c>
      <c r="T83" s="41">
        <f>SUMIFS('VIN -MEGA'!$R:$R,'VIN -MEGA'!$D:$D,T$1,'VIN -MEGA'!$K:$K,$A83)+SUMIFS('PXK-HÓA ĐƠN'!$R:$R,'PXK-HÓA ĐƠN'!$D:$D,T$1,'PXK-HÓA ĐƠN'!$K:$K,$A83)</f>
        <v>0</v>
      </c>
      <c r="U83" s="41">
        <f>SUMIFS('VIN -MEGA'!$R:$R,'VIN -MEGA'!$D:$D,U$1,'VIN -MEGA'!$K:$K,$A83)+SUMIFS('PXK-HÓA ĐƠN'!$R:$R,'PXK-HÓA ĐƠN'!$D:$D,U$1,'PXK-HÓA ĐƠN'!$K:$K,$A83)</f>
        <v>0</v>
      </c>
      <c r="V83" s="41">
        <f>SUMIFS('VIN -MEGA'!$R:$R,'VIN -MEGA'!$D:$D,V$1,'VIN -MEGA'!$K:$K,$A83)+SUMIFS('PXK-HÓA ĐƠN'!$R:$R,'PXK-HÓA ĐƠN'!$D:$D,V$1,'PXK-HÓA ĐƠN'!$K:$K,$A83)</f>
        <v>0</v>
      </c>
      <c r="W83" s="41">
        <f>SUMIFS('VIN -MEGA'!$R:$R,'VIN -MEGA'!$D:$D,W$1,'VIN -MEGA'!$K:$K,$A83)+SUMIFS('PXK-HÓA ĐƠN'!$R:$R,'PXK-HÓA ĐƠN'!$D:$D,W$1,'PXK-HÓA ĐƠN'!$K:$K,$A83)</f>
        <v>0</v>
      </c>
      <c r="X83" s="41">
        <f>SUMIFS('VIN -MEGA'!$R:$R,'VIN -MEGA'!$D:$D,X$1,'VIN -MEGA'!$K:$K,$A83)+SUMIFS('PXK-HÓA ĐƠN'!$R:$R,'PXK-HÓA ĐƠN'!$D:$D,X$1,'PXK-HÓA ĐƠN'!$K:$K,$A83)</f>
        <v>0</v>
      </c>
      <c r="Y83" s="41">
        <f>SUMIFS('VIN -MEGA'!$R:$R,'VIN -MEGA'!$D:$D,Y$1,'VIN -MEGA'!$K:$K,$A83)+SUMIFS('PXK-HÓA ĐƠN'!$R:$R,'PXK-HÓA ĐƠN'!$D:$D,Y$1,'PXK-HÓA ĐƠN'!$K:$K,$A83)</f>
        <v>0</v>
      </c>
      <c r="Z83" s="41">
        <f>SUMIFS('VIN -MEGA'!$R:$R,'VIN -MEGA'!$D:$D,Z$1,'VIN -MEGA'!$K:$K,$A83)+SUMIFS('PXK-HÓA ĐƠN'!$R:$R,'PXK-HÓA ĐƠN'!$D:$D,Z$1,'PXK-HÓA ĐƠN'!$K:$K,$A83)</f>
        <v>0</v>
      </c>
      <c r="AA83" s="41">
        <f>SUMIFS('VIN -MEGA'!$R:$R,'VIN -MEGA'!$D:$D,AA$1,'VIN -MEGA'!$K:$K,$A83)+SUMIFS('PXK-HÓA ĐƠN'!$R:$R,'PXK-HÓA ĐƠN'!$D:$D,AA$1,'PXK-HÓA ĐƠN'!$K:$K,$A83)</f>
        <v>0</v>
      </c>
      <c r="AB83" s="41">
        <f>SUMIFS('VIN -MEGA'!$R:$R,'VIN -MEGA'!$D:$D,AB$1,'VIN -MEGA'!$K:$K,$A83)+SUMIFS('PXK-HÓA ĐƠN'!$R:$R,'PXK-HÓA ĐƠN'!$D:$D,AB$1,'PXK-HÓA ĐƠN'!$K:$K,$A83)</f>
        <v>0</v>
      </c>
      <c r="AC83" s="41">
        <f>SUMIFS('VIN -MEGA'!$R:$R,'VIN -MEGA'!$D:$D,AC$1,'VIN -MEGA'!$K:$K,$A83)+SUMIFS('PXK-HÓA ĐƠN'!$R:$R,'PXK-HÓA ĐƠN'!$D:$D,AC$1,'PXK-HÓA ĐƠN'!$K:$K,$A83)</f>
        <v>0</v>
      </c>
      <c r="AD83" s="41">
        <f>SUMIFS('VIN -MEGA'!$R:$R,'VIN -MEGA'!$D:$D,AD$1,'VIN -MEGA'!$K:$K,$A83)+SUMIFS('PXK-HÓA ĐƠN'!$R:$R,'PXK-HÓA ĐƠN'!$D:$D,AD$1,'PXK-HÓA ĐƠN'!$K:$K,$A83)</f>
        <v>0</v>
      </c>
      <c r="AE83" s="41">
        <f>SUMIFS('VIN -MEGA'!$R:$R,'VIN -MEGA'!$D:$D,AE$1,'VIN -MEGA'!$K:$K,$A83)+SUMIFS('PXK-HÓA ĐƠN'!$R:$R,'PXK-HÓA ĐƠN'!$D:$D,AE$1,'PXK-HÓA ĐƠN'!$K:$K,$A83)</f>
        <v>0</v>
      </c>
      <c r="AF83" s="41">
        <f>SUMIFS('VIN -MEGA'!$R:$R,'VIN -MEGA'!$D:$D,AF$1,'VIN -MEGA'!$K:$K,$A83)+SUMIFS('PXK-HÓA ĐƠN'!$R:$R,'PXK-HÓA ĐƠN'!$D:$D,AF$1,'PXK-HÓA ĐƠN'!$K:$K,$A83)</f>
        <v>0</v>
      </c>
      <c r="AG83" s="41">
        <f>SUMIFS('VIN -MEGA'!$R:$R,'VIN -MEGA'!$D:$D,AG$1,'VIN -MEGA'!$K:$K,$A83)+SUMIFS('PXK-HÓA ĐƠN'!$R:$R,'PXK-HÓA ĐƠN'!$D:$D,AG$1,'PXK-HÓA ĐƠN'!$K:$K,$A83)</f>
        <v>0</v>
      </c>
      <c r="AH83" s="41">
        <f>SUMIFS('VIN -MEGA'!$R:$R,'VIN -MEGA'!$D:$D,AH$1,'VIN -MEGA'!$K:$K,$A83)+SUMIFS('PXK-HÓA ĐƠN'!$R:$R,'PXK-HÓA ĐƠN'!$D:$D,AH$1,'PXK-HÓA ĐƠN'!$K:$K,$A83)</f>
        <v>0</v>
      </c>
      <c r="AI83" s="41">
        <f>SUMIFS('VIN -MEGA'!$R:$R,'VIN -MEGA'!$D:$D,AI$1,'VIN -MEGA'!$K:$K,$A83)+SUMIFS('PXK-HÓA ĐƠN'!$R:$R,'PXK-HÓA ĐƠN'!$D:$D,AI$1,'PXK-HÓA ĐƠN'!$K:$K,$A83)</f>
        <v>0</v>
      </c>
      <c r="AJ83" s="41">
        <f>SUMIFS('VIN -MEGA'!$R:$R,'VIN -MEGA'!$D:$D,AJ$1,'VIN -MEGA'!$K:$K,$A83)+SUMIFS('PXK-HÓA ĐƠN'!$R:$R,'PXK-HÓA ĐƠN'!$D:$D,AJ$1,'PXK-HÓA ĐƠN'!$K:$K,$A83)</f>
        <v>0</v>
      </c>
      <c r="AK83" s="41">
        <f>SUMIFS('VIN -MEGA'!$R:$R,'VIN -MEGA'!$D:$D,AK$1,'VIN -MEGA'!$K:$K,$A83)+SUMIFS('PXK-HÓA ĐƠN'!$R:$R,'PXK-HÓA ĐƠN'!$D:$D,AK$1,'PXK-HÓA ĐƠN'!$K:$K,$A83)</f>
        <v>0</v>
      </c>
    </row>
    <row r="84" spans="1:37" ht="18.75" customHeight="1" x14ac:dyDescent="0.25">
      <c r="A84" s="23" t="s">
        <v>600</v>
      </c>
      <c r="B84" s="22" t="s">
        <v>601</v>
      </c>
      <c r="C84" s="24" t="s">
        <v>1762</v>
      </c>
      <c r="D84" t="str">
        <f t="shared" si="3"/>
        <v>Đang kinh doanh</v>
      </c>
      <c r="E84" s="43">
        <f t="shared" si="4"/>
        <v>21</v>
      </c>
      <c r="F84" s="43"/>
      <c r="G84" s="41">
        <f>SUMIFS('VIN -MEGA'!$R:$R,'VIN -MEGA'!$D:$D,G$1,'VIN -MEGA'!$K:$K,$A84)+SUMIFS('PXK-HÓA ĐƠN'!$R:$R,'PXK-HÓA ĐƠN'!$D:$D,G$1,'PXK-HÓA ĐƠN'!$K:$K,$A84)</f>
        <v>0</v>
      </c>
      <c r="H84" s="41">
        <f>SUMIFS('VIN -MEGA'!$R:$R,'VIN -MEGA'!$D:$D,H$1,'VIN -MEGA'!$K:$K,$A84)+SUMIFS('PXK-HÓA ĐƠN'!$R:$R,'PXK-HÓA ĐƠN'!$D:$D,H$1,'PXK-HÓA ĐƠN'!$K:$K,$A84)</f>
        <v>6</v>
      </c>
      <c r="I84" s="41">
        <f>SUMIFS('VIN -MEGA'!$R:$R,'VIN -MEGA'!$D:$D,I$1,'VIN -MEGA'!$K:$K,$A84)+SUMIFS('PXK-HÓA ĐƠN'!$R:$R,'PXK-HÓA ĐƠN'!$D:$D,I$1,'PXK-HÓA ĐƠN'!$K:$K,$A84)</f>
        <v>0</v>
      </c>
      <c r="J84" s="41">
        <f>SUMIFS('VIN -MEGA'!$R:$R,'VIN -MEGA'!$D:$D,J$1,'VIN -MEGA'!$K:$K,$A84)+SUMIFS('PXK-HÓA ĐƠN'!$R:$R,'PXK-HÓA ĐƠN'!$D:$D,J$1,'PXK-HÓA ĐƠN'!$K:$K,$A84)</f>
        <v>2</v>
      </c>
      <c r="K84" s="41">
        <f>SUMIFS('VIN -MEGA'!$R:$R,'VIN -MEGA'!$D:$D,K$1,'VIN -MEGA'!$K:$K,$A84)+SUMIFS('PXK-HÓA ĐƠN'!$R:$R,'PXK-HÓA ĐƠN'!$D:$D,K$1,'PXK-HÓA ĐƠN'!$K:$K,$A84)</f>
        <v>0</v>
      </c>
      <c r="L84" s="41">
        <f>SUMIFS('VIN -MEGA'!$R:$R,'VIN -MEGA'!$D:$D,L$1,'VIN -MEGA'!$K:$K,$A84)+SUMIFS('PXK-HÓA ĐƠN'!$R:$R,'PXK-HÓA ĐƠN'!$D:$D,L$1,'PXK-HÓA ĐƠN'!$K:$K,$A84)</f>
        <v>6</v>
      </c>
      <c r="M84" s="41">
        <f>SUMIFS('VIN -MEGA'!$R:$R,'VIN -MEGA'!$D:$D,M$1,'VIN -MEGA'!$K:$K,$A84)+SUMIFS('PXK-HÓA ĐƠN'!$R:$R,'PXK-HÓA ĐƠN'!$D:$D,M$1,'PXK-HÓA ĐƠN'!$K:$K,$A84)</f>
        <v>7</v>
      </c>
      <c r="N84" s="41">
        <f>SUMIFS('VIN -MEGA'!$R:$R,'VIN -MEGA'!$D:$D,N$1,'VIN -MEGA'!$K:$K,$A84)+SUMIFS('PXK-HÓA ĐƠN'!$R:$R,'PXK-HÓA ĐƠN'!$D:$D,N$1,'PXK-HÓA ĐƠN'!$K:$K,$A84)</f>
        <v>0</v>
      </c>
      <c r="O84" s="41">
        <f>SUMIFS('VIN -MEGA'!$R:$R,'VIN -MEGA'!$D:$D,O$1,'VIN -MEGA'!$K:$K,$A84)+SUMIFS('PXK-HÓA ĐƠN'!$R:$R,'PXK-HÓA ĐƠN'!$D:$D,O$1,'PXK-HÓA ĐƠN'!$K:$K,$A84)</f>
        <v>0</v>
      </c>
      <c r="P84" s="41">
        <f>SUMIFS('VIN -MEGA'!$R:$R,'VIN -MEGA'!$D:$D,P$1,'VIN -MEGA'!$K:$K,$A84)+SUMIFS('PXK-HÓA ĐƠN'!$R:$R,'PXK-HÓA ĐƠN'!$D:$D,P$1,'PXK-HÓA ĐƠN'!$K:$K,$A84)</f>
        <v>0</v>
      </c>
      <c r="Q84" s="41">
        <f>SUMIFS('VIN -MEGA'!$R:$R,'VIN -MEGA'!$D:$D,Q$1,'VIN -MEGA'!$K:$K,$A84)+SUMIFS('PXK-HÓA ĐƠN'!$R:$R,'PXK-HÓA ĐƠN'!$D:$D,Q$1,'PXK-HÓA ĐƠN'!$K:$K,$A84)</f>
        <v>0</v>
      </c>
      <c r="R84" s="41">
        <f>SUMIFS('VIN -MEGA'!$R:$R,'VIN -MEGA'!$D:$D,R$1,'VIN -MEGA'!$K:$K,$A84)+SUMIFS('PXK-HÓA ĐƠN'!$R:$R,'PXK-HÓA ĐƠN'!$D:$D,R$1,'PXK-HÓA ĐƠN'!$K:$K,$A84)</f>
        <v>0</v>
      </c>
      <c r="S84" s="41">
        <f>SUMIFS('VIN -MEGA'!$R:$R,'VIN -MEGA'!$D:$D,S$1,'VIN -MEGA'!$K:$K,$A84)+SUMIFS('PXK-HÓA ĐƠN'!$R:$R,'PXK-HÓA ĐƠN'!$D:$D,S$1,'PXK-HÓA ĐƠN'!$K:$K,$A84)</f>
        <v>0</v>
      </c>
      <c r="T84" s="41">
        <f>SUMIFS('VIN -MEGA'!$R:$R,'VIN -MEGA'!$D:$D,T$1,'VIN -MEGA'!$K:$K,$A84)+SUMIFS('PXK-HÓA ĐƠN'!$R:$R,'PXK-HÓA ĐƠN'!$D:$D,T$1,'PXK-HÓA ĐƠN'!$K:$K,$A84)</f>
        <v>0</v>
      </c>
      <c r="U84" s="41">
        <f>SUMIFS('VIN -MEGA'!$R:$R,'VIN -MEGA'!$D:$D,U$1,'VIN -MEGA'!$K:$K,$A84)+SUMIFS('PXK-HÓA ĐƠN'!$R:$R,'PXK-HÓA ĐƠN'!$D:$D,U$1,'PXK-HÓA ĐƠN'!$K:$K,$A84)</f>
        <v>0</v>
      </c>
      <c r="V84" s="41">
        <f>SUMIFS('VIN -MEGA'!$R:$R,'VIN -MEGA'!$D:$D,V$1,'VIN -MEGA'!$K:$K,$A84)+SUMIFS('PXK-HÓA ĐƠN'!$R:$R,'PXK-HÓA ĐƠN'!$D:$D,V$1,'PXK-HÓA ĐƠN'!$K:$K,$A84)</f>
        <v>0</v>
      </c>
      <c r="W84" s="41">
        <f>SUMIFS('VIN -MEGA'!$R:$R,'VIN -MEGA'!$D:$D,W$1,'VIN -MEGA'!$K:$K,$A84)+SUMIFS('PXK-HÓA ĐƠN'!$R:$R,'PXK-HÓA ĐƠN'!$D:$D,W$1,'PXK-HÓA ĐƠN'!$K:$K,$A84)</f>
        <v>0</v>
      </c>
      <c r="X84" s="41">
        <f>SUMIFS('VIN -MEGA'!$R:$R,'VIN -MEGA'!$D:$D,X$1,'VIN -MEGA'!$K:$K,$A84)+SUMIFS('PXK-HÓA ĐƠN'!$R:$R,'PXK-HÓA ĐƠN'!$D:$D,X$1,'PXK-HÓA ĐƠN'!$K:$K,$A84)</f>
        <v>0</v>
      </c>
      <c r="Y84" s="41">
        <f>SUMIFS('VIN -MEGA'!$R:$R,'VIN -MEGA'!$D:$D,Y$1,'VIN -MEGA'!$K:$K,$A84)+SUMIFS('PXK-HÓA ĐƠN'!$R:$R,'PXK-HÓA ĐƠN'!$D:$D,Y$1,'PXK-HÓA ĐƠN'!$K:$K,$A84)</f>
        <v>0</v>
      </c>
      <c r="Z84" s="41">
        <f>SUMIFS('VIN -MEGA'!$R:$R,'VIN -MEGA'!$D:$D,Z$1,'VIN -MEGA'!$K:$K,$A84)+SUMIFS('PXK-HÓA ĐƠN'!$R:$R,'PXK-HÓA ĐƠN'!$D:$D,Z$1,'PXK-HÓA ĐƠN'!$K:$K,$A84)</f>
        <v>0</v>
      </c>
      <c r="AA84" s="41">
        <f>SUMIFS('VIN -MEGA'!$R:$R,'VIN -MEGA'!$D:$D,AA$1,'VIN -MEGA'!$K:$K,$A84)+SUMIFS('PXK-HÓA ĐƠN'!$R:$R,'PXK-HÓA ĐƠN'!$D:$D,AA$1,'PXK-HÓA ĐƠN'!$K:$K,$A84)</f>
        <v>0</v>
      </c>
      <c r="AB84" s="41">
        <f>SUMIFS('VIN -MEGA'!$R:$R,'VIN -MEGA'!$D:$D,AB$1,'VIN -MEGA'!$K:$K,$A84)+SUMIFS('PXK-HÓA ĐƠN'!$R:$R,'PXK-HÓA ĐƠN'!$D:$D,AB$1,'PXK-HÓA ĐƠN'!$K:$K,$A84)</f>
        <v>0</v>
      </c>
      <c r="AC84" s="41">
        <f>SUMIFS('VIN -MEGA'!$R:$R,'VIN -MEGA'!$D:$D,AC$1,'VIN -MEGA'!$K:$K,$A84)+SUMIFS('PXK-HÓA ĐƠN'!$R:$R,'PXK-HÓA ĐƠN'!$D:$D,AC$1,'PXK-HÓA ĐƠN'!$K:$K,$A84)</f>
        <v>0</v>
      </c>
      <c r="AD84" s="41">
        <f>SUMIFS('VIN -MEGA'!$R:$R,'VIN -MEGA'!$D:$D,AD$1,'VIN -MEGA'!$K:$K,$A84)+SUMIFS('PXK-HÓA ĐƠN'!$R:$R,'PXK-HÓA ĐƠN'!$D:$D,AD$1,'PXK-HÓA ĐƠN'!$K:$K,$A84)</f>
        <v>0</v>
      </c>
      <c r="AE84" s="41">
        <f>SUMIFS('VIN -MEGA'!$R:$R,'VIN -MEGA'!$D:$D,AE$1,'VIN -MEGA'!$K:$K,$A84)+SUMIFS('PXK-HÓA ĐƠN'!$R:$R,'PXK-HÓA ĐƠN'!$D:$D,AE$1,'PXK-HÓA ĐƠN'!$K:$K,$A84)</f>
        <v>0</v>
      </c>
      <c r="AF84" s="41">
        <f>SUMIFS('VIN -MEGA'!$R:$R,'VIN -MEGA'!$D:$D,AF$1,'VIN -MEGA'!$K:$K,$A84)+SUMIFS('PXK-HÓA ĐƠN'!$R:$R,'PXK-HÓA ĐƠN'!$D:$D,AF$1,'PXK-HÓA ĐƠN'!$K:$K,$A84)</f>
        <v>0</v>
      </c>
      <c r="AG84" s="41">
        <f>SUMIFS('VIN -MEGA'!$R:$R,'VIN -MEGA'!$D:$D,AG$1,'VIN -MEGA'!$K:$K,$A84)+SUMIFS('PXK-HÓA ĐƠN'!$R:$R,'PXK-HÓA ĐƠN'!$D:$D,AG$1,'PXK-HÓA ĐƠN'!$K:$K,$A84)</f>
        <v>0</v>
      </c>
      <c r="AH84" s="41">
        <f>SUMIFS('VIN -MEGA'!$R:$R,'VIN -MEGA'!$D:$D,AH$1,'VIN -MEGA'!$K:$K,$A84)+SUMIFS('PXK-HÓA ĐƠN'!$R:$R,'PXK-HÓA ĐƠN'!$D:$D,AH$1,'PXK-HÓA ĐƠN'!$K:$K,$A84)</f>
        <v>0</v>
      </c>
      <c r="AI84" s="41">
        <f>SUMIFS('VIN -MEGA'!$R:$R,'VIN -MEGA'!$D:$D,AI$1,'VIN -MEGA'!$K:$K,$A84)+SUMIFS('PXK-HÓA ĐƠN'!$R:$R,'PXK-HÓA ĐƠN'!$D:$D,AI$1,'PXK-HÓA ĐƠN'!$K:$K,$A84)</f>
        <v>0</v>
      </c>
      <c r="AJ84" s="41">
        <f>SUMIFS('VIN -MEGA'!$R:$R,'VIN -MEGA'!$D:$D,AJ$1,'VIN -MEGA'!$K:$K,$A84)+SUMIFS('PXK-HÓA ĐƠN'!$R:$R,'PXK-HÓA ĐƠN'!$D:$D,AJ$1,'PXK-HÓA ĐƠN'!$K:$K,$A84)</f>
        <v>0</v>
      </c>
      <c r="AK84" s="41">
        <f>SUMIFS('VIN -MEGA'!$R:$R,'VIN -MEGA'!$D:$D,AK$1,'VIN -MEGA'!$K:$K,$A84)+SUMIFS('PXK-HÓA ĐƠN'!$R:$R,'PXK-HÓA ĐƠN'!$D:$D,AK$1,'PXK-HÓA ĐƠN'!$K:$K,$A84)</f>
        <v>0</v>
      </c>
    </row>
    <row r="85" spans="1:37" ht="18.75" hidden="1" customHeight="1" x14ac:dyDescent="0.25">
      <c r="A85" s="23" t="s">
        <v>1759</v>
      </c>
      <c r="B85" s="22" t="s">
        <v>1760</v>
      </c>
      <c r="C85" s="24" t="s">
        <v>1762</v>
      </c>
      <c r="D85" t="str">
        <f t="shared" si="3"/>
        <v>Không kinh doanh</v>
      </c>
      <c r="E85" s="43">
        <f t="shared" si="4"/>
        <v>0</v>
      </c>
      <c r="F85" s="43"/>
      <c r="G85" s="41">
        <f>SUMIFS('VIN -MEGA'!$R:$R,'VIN -MEGA'!$D:$D,G$1,'VIN -MEGA'!$K:$K,$A85)+SUMIFS('PXK-HÓA ĐƠN'!$R:$R,'PXK-HÓA ĐƠN'!$D:$D,G$1,'PXK-HÓA ĐƠN'!$K:$K,$A85)</f>
        <v>0</v>
      </c>
      <c r="H85" s="41">
        <f>SUMIFS('VIN -MEGA'!$R:$R,'VIN -MEGA'!$D:$D,H$1,'VIN -MEGA'!$K:$K,$A85)+SUMIFS('PXK-HÓA ĐƠN'!$R:$R,'PXK-HÓA ĐƠN'!$D:$D,H$1,'PXK-HÓA ĐƠN'!$K:$K,$A85)</f>
        <v>0</v>
      </c>
      <c r="I85" s="41">
        <f>SUMIFS('VIN -MEGA'!$R:$R,'VIN -MEGA'!$D:$D,I$1,'VIN -MEGA'!$K:$K,$A85)+SUMIFS('PXK-HÓA ĐƠN'!$R:$R,'PXK-HÓA ĐƠN'!$D:$D,I$1,'PXK-HÓA ĐƠN'!$K:$K,$A85)</f>
        <v>0</v>
      </c>
      <c r="J85" s="41">
        <f>SUMIFS('VIN -MEGA'!$R:$R,'VIN -MEGA'!$D:$D,J$1,'VIN -MEGA'!$K:$K,$A85)+SUMIFS('PXK-HÓA ĐƠN'!$R:$R,'PXK-HÓA ĐƠN'!$D:$D,J$1,'PXK-HÓA ĐƠN'!$K:$K,$A85)</f>
        <v>0</v>
      </c>
      <c r="K85" s="41">
        <f>SUMIFS('VIN -MEGA'!$R:$R,'VIN -MEGA'!$D:$D,K$1,'VIN -MEGA'!$K:$K,$A85)+SUMIFS('PXK-HÓA ĐƠN'!$R:$R,'PXK-HÓA ĐƠN'!$D:$D,K$1,'PXK-HÓA ĐƠN'!$K:$K,$A85)</f>
        <v>0</v>
      </c>
      <c r="L85" s="41">
        <f>SUMIFS('VIN -MEGA'!$R:$R,'VIN -MEGA'!$D:$D,L$1,'VIN -MEGA'!$K:$K,$A85)+SUMIFS('PXK-HÓA ĐƠN'!$R:$R,'PXK-HÓA ĐƠN'!$D:$D,L$1,'PXK-HÓA ĐƠN'!$K:$K,$A85)</f>
        <v>0</v>
      </c>
      <c r="M85" s="41">
        <f>SUMIFS('VIN -MEGA'!$R:$R,'VIN -MEGA'!$D:$D,M$1,'VIN -MEGA'!$K:$K,$A85)+SUMIFS('PXK-HÓA ĐƠN'!$R:$R,'PXK-HÓA ĐƠN'!$D:$D,M$1,'PXK-HÓA ĐƠN'!$K:$K,$A85)</f>
        <v>0</v>
      </c>
      <c r="N85" s="41">
        <f>SUMIFS('VIN -MEGA'!$R:$R,'VIN -MEGA'!$D:$D,N$1,'VIN -MEGA'!$K:$K,$A85)+SUMIFS('PXK-HÓA ĐƠN'!$R:$R,'PXK-HÓA ĐƠN'!$D:$D,N$1,'PXK-HÓA ĐƠN'!$K:$K,$A85)</f>
        <v>0</v>
      </c>
      <c r="O85" s="41">
        <f>SUMIFS('VIN -MEGA'!$R:$R,'VIN -MEGA'!$D:$D,O$1,'VIN -MEGA'!$K:$K,$A85)+SUMIFS('PXK-HÓA ĐƠN'!$R:$R,'PXK-HÓA ĐƠN'!$D:$D,O$1,'PXK-HÓA ĐƠN'!$K:$K,$A85)</f>
        <v>0</v>
      </c>
      <c r="P85" s="41">
        <f>SUMIFS('VIN -MEGA'!$R:$R,'VIN -MEGA'!$D:$D,P$1,'VIN -MEGA'!$K:$K,$A85)+SUMIFS('PXK-HÓA ĐƠN'!$R:$R,'PXK-HÓA ĐƠN'!$D:$D,P$1,'PXK-HÓA ĐƠN'!$K:$K,$A85)</f>
        <v>0</v>
      </c>
      <c r="Q85" s="41">
        <f>SUMIFS('VIN -MEGA'!$R:$R,'VIN -MEGA'!$D:$D,Q$1,'VIN -MEGA'!$K:$K,$A85)+SUMIFS('PXK-HÓA ĐƠN'!$R:$R,'PXK-HÓA ĐƠN'!$D:$D,Q$1,'PXK-HÓA ĐƠN'!$K:$K,$A85)</f>
        <v>0</v>
      </c>
      <c r="R85" s="41">
        <f>SUMIFS('VIN -MEGA'!$R:$R,'VIN -MEGA'!$D:$D,R$1,'VIN -MEGA'!$K:$K,$A85)+SUMIFS('PXK-HÓA ĐƠN'!$R:$R,'PXK-HÓA ĐƠN'!$D:$D,R$1,'PXK-HÓA ĐƠN'!$K:$K,$A85)</f>
        <v>0</v>
      </c>
      <c r="S85" s="41">
        <f>SUMIFS('VIN -MEGA'!$R:$R,'VIN -MEGA'!$D:$D,S$1,'VIN -MEGA'!$K:$K,$A85)+SUMIFS('PXK-HÓA ĐƠN'!$R:$R,'PXK-HÓA ĐƠN'!$D:$D,S$1,'PXK-HÓA ĐƠN'!$K:$K,$A85)</f>
        <v>0</v>
      </c>
      <c r="T85" s="41">
        <f>SUMIFS('VIN -MEGA'!$R:$R,'VIN -MEGA'!$D:$D,T$1,'VIN -MEGA'!$K:$K,$A85)+SUMIFS('PXK-HÓA ĐƠN'!$R:$R,'PXK-HÓA ĐƠN'!$D:$D,T$1,'PXK-HÓA ĐƠN'!$K:$K,$A85)</f>
        <v>0</v>
      </c>
      <c r="U85" s="41">
        <f>SUMIFS('VIN -MEGA'!$R:$R,'VIN -MEGA'!$D:$D,U$1,'VIN -MEGA'!$K:$K,$A85)+SUMIFS('PXK-HÓA ĐƠN'!$R:$R,'PXK-HÓA ĐƠN'!$D:$D,U$1,'PXK-HÓA ĐƠN'!$K:$K,$A85)</f>
        <v>0</v>
      </c>
      <c r="V85" s="41">
        <f>SUMIFS('VIN -MEGA'!$R:$R,'VIN -MEGA'!$D:$D,V$1,'VIN -MEGA'!$K:$K,$A85)+SUMIFS('PXK-HÓA ĐƠN'!$R:$R,'PXK-HÓA ĐƠN'!$D:$D,V$1,'PXK-HÓA ĐƠN'!$K:$K,$A85)</f>
        <v>0</v>
      </c>
      <c r="W85" s="41">
        <f>SUMIFS('VIN -MEGA'!$R:$R,'VIN -MEGA'!$D:$D,W$1,'VIN -MEGA'!$K:$K,$A85)+SUMIFS('PXK-HÓA ĐƠN'!$R:$R,'PXK-HÓA ĐƠN'!$D:$D,W$1,'PXK-HÓA ĐƠN'!$K:$K,$A85)</f>
        <v>0</v>
      </c>
      <c r="X85" s="41">
        <f>SUMIFS('VIN -MEGA'!$R:$R,'VIN -MEGA'!$D:$D,X$1,'VIN -MEGA'!$K:$K,$A85)+SUMIFS('PXK-HÓA ĐƠN'!$R:$R,'PXK-HÓA ĐƠN'!$D:$D,X$1,'PXK-HÓA ĐƠN'!$K:$K,$A85)</f>
        <v>0</v>
      </c>
      <c r="Y85" s="41">
        <f>SUMIFS('VIN -MEGA'!$R:$R,'VIN -MEGA'!$D:$D,Y$1,'VIN -MEGA'!$K:$K,$A85)+SUMIFS('PXK-HÓA ĐƠN'!$R:$R,'PXK-HÓA ĐƠN'!$D:$D,Y$1,'PXK-HÓA ĐƠN'!$K:$K,$A85)</f>
        <v>0</v>
      </c>
      <c r="Z85" s="41">
        <f>SUMIFS('VIN -MEGA'!$R:$R,'VIN -MEGA'!$D:$D,Z$1,'VIN -MEGA'!$K:$K,$A85)+SUMIFS('PXK-HÓA ĐƠN'!$R:$R,'PXK-HÓA ĐƠN'!$D:$D,Z$1,'PXK-HÓA ĐƠN'!$K:$K,$A85)</f>
        <v>0</v>
      </c>
      <c r="AA85" s="41">
        <f>SUMIFS('VIN -MEGA'!$R:$R,'VIN -MEGA'!$D:$D,AA$1,'VIN -MEGA'!$K:$K,$A85)+SUMIFS('PXK-HÓA ĐƠN'!$R:$R,'PXK-HÓA ĐƠN'!$D:$D,AA$1,'PXK-HÓA ĐƠN'!$K:$K,$A85)</f>
        <v>0</v>
      </c>
      <c r="AB85" s="41">
        <f>SUMIFS('VIN -MEGA'!$R:$R,'VIN -MEGA'!$D:$D,AB$1,'VIN -MEGA'!$K:$K,$A85)+SUMIFS('PXK-HÓA ĐƠN'!$R:$R,'PXK-HÓA ĐƠN'!$D:$D,AB$1,'PXK-HÓA ĐƠN'!$K:$K,$A85)</f>
        <v>0</v>
      </c>
      <c r="AC85" s="41">
        <f>SUMIFS('VIN -MEGA'!$R:$R,'VIN -MEGA'!$D:$D,AC$1,'VIN -MEGA'!$K:$K,$A85)+SUMIFS('PXK-HÓA ĐƠN'!$R:$R,'PXK-HÓA ĐƠN'!$D:$D,AC$1,'PXK-HÓA ĐƠN'!$K:$K,$A85)</f>
        <v>0</v>
      </c>
      <c r="AD85" s="41">
        <f>SUMIFS('VIN -MEGA'!$R:$R,'VIN -MEGA'!$D:$D,AD$1,'VIN -MEGA'!$K:$K,$A85)+SUMIFS('PXK-HÓA ĐƠN'!$R:$R,'PXK-HÓA ĐƠN'!$D:$D,AD$1,'PXK-HÓA ĐƠN'!$K:$K,$A85)</f>
        <v>0</v>
      </c>
      <c r="AE85" s="41">
        <f>SUMIFS('VIN -MEGA'!$R:$R,'VIN -MEGA'!$D:$D,AE$1,'VIN -MEGA'!$K:$K,$A85)+SUMIFS('PXK-HÓA ĐƠN'!$R:$R,'PXK-HÓA ĐƠN'!$D:$D,AE$1,'PXK-HÓA ĐƠN'!$K:$K,$A85)</f>
        <v>0</v>
      </c>
      <c r="AF85" s="41">
        <f>SUMIFS('VIN -MEGA'!$R:$R,'VIN -MEGA'!$D:$D,AF$1,'VIN -MEGA'!$K:$K,$A85)+SUMIFS('PXK-HÓA ĐƠN'!$R:$R,'PXK-HÓA ĐƠN'!$D:$D,AF$1,'PXK-HÓA ĐƠN'!$K:$K,$A85)</f>
        <v>0</v>
      </c>
      <c r="AG85" s="41">
        <f>SUMIFS('VIN -MEGA'!$R:$R,'VIN -MEGA'!$D:$D,AG$1,'VIN -MEGA'!$K:$K,$A85)+SUMIFS('PXK-HÓA ĐƠN'!$R:$R,'PXK-HÓA ĐƠN'!$D:$D,AG$1,'PXK-HÓA ĐƠN'!$K:$K,$A85)</f>
        <v>0</v>
      </c>
      <c r="AH85" s="41">
        <f>SUMIFS('VIN -MEGA'!$R:$R,'VIN -MEGA'!$D:$D,AH$1,'VIN -MEGA'!$K:$K,$A85)+SUMIFS('PXK-HÓA ĐƠN'!$R:$R,'PXK-HÓA ĐƠN'!$D:$D,AH$1,'PXK-HÓA ĐƠN'!$K:$K,$A85)</f>
        <v>0</v>
      </c>
      <c r="AI85" s="41">
        <f>SUMIFS('VIN -MEGA'!$R:$R,'VIN -MEGA'!$D:$D,AI$1,'VIN -MEGA'!$K:$K,$A85)+SUMIFS('PXK-HÓA ĐƠN'!$R:$R,'PXK-HÓA ĐƠN'!$D:$D,AI$1,'PXK-HÓA ĐƠN'!$K:$K,$A85)</f>
        <v>0</v>
      </c>
      <c r="AJ85" s="41">
        <f>SUMIFS('VIN -MEGA'!$R:$R,'VIN -MEGA'!$D:$D,AJ$1,'VIN -MEGA'!$K:$K,$A85)+SUMIFS('PXK-HÓA ĐƠN'!$R:$R,'PXK-HÓA ĐƠN'!$D:$D,AJ$1,'PXK-HÓA ĐƠN'!$K:$K,$A85)</f>
        <v>0</v>
      </c>
      <c r="AK85" s="41">
        <f>SUMIFS('VIN -MEGA'!$R:$R,'VIN -MEGA'!$D:$D,AK$1,'VIN -MEGA'!$K:$K,$A85)+SUMIFS('PXK-HÓA ĐƠN'!$R:$R,'PXK-HÓA ĐƠN'!$D:$D,AK$1,'PXK-HÓA ĐƠN'!$K:$K,$A85)</f>
        <v>0</v>
      </c>
    </row>
    <row r="86" spans="1:37" ht="15" x14ac:dyDescent="0.25">
      <c r="A86" s="133"/>
      <c r="B86" s="133"/>
      <c r="C86" s="133"/>
      <c r="D86" s="131"/>
      <c r="E86" s="65"/>
      <c r="F86" s="65"/>
    </row>
    <row r="87" spans="1:37" ht="35.25" customHeight="1" x14ac:dyDescent="0.25">
      <c r="A87" s="61" t="s">
        <v>537</v>
      </c>
      <c r="B87" s="61" t="s">
        <v>2</v>
      </c>
      <c r="C87" s="62" t="s">
        <v>10</v>
      </c>
      <c r="D87" s="61" t="s">
        <v>1801</v>
      </c>
      <c r="E87" s="69" t="s">
        <v>7175</v>
      </c>
      <c r="F87" s="67" t="s">
        <v>7268</v>
      </c>
    </row>
    <row r="88" spans="1:37" ht="15.75" customHeight="1" x14ac:dyDescent="0.25">
      <c r="A88" s="22" t="s">
        <v>558</v>
      </c>
      <c r="B88" s="22" t="s">
        <v>559</v>
      </c>
      <c r="C88" s="22" t="s">
        <v>29</v>
      </c>
      <c r="D88" s="63" t="s">
        <v>1802</v>
      </c>
      <c r="E88" s="66">
        <f>SUM(F88:AK88)</f>
        <v>140</v>
      </c>
      <c r="F88" s="66">
        <v>65</v>
      </c>
      <c r="I88">
        <v>10</v>
      </c>
      <c r="L88">
        <v>65</v>
      </c>
    </row>
    <row r="89" spans="1:37" ht="15.75" customHeight="1" x14ac:dyDescent="0.25">
      <c r="A89" s="22" t="s">
        <v>37</v>
      </c>
      <c r="B89" s="22" t="s">
        <v>38</v>
      </c>
      <c r="C89" s="22" t="s">
        <v>29</v>
      </c>
      <c r="D89" s="63" t="s">
        <v>1802</v>
      </c>
      <c r="E89" s="66">
        <f t="shared" ref="E89:E125" si="5">SUM(F89:AK89)</f>
        <v>2445</v>
      </c>
      <c r="F89" s="66">
        <v>1095</v>
      </c>
      <c r="H89">
        <v>450</v>
      </c>
      <c r="I89">
        <v>450</v>
      </c>
      <c r="L89">
        <v>450</v>
      </c>
      <c r="AE89" s="210"/>
    </row>
    <row r="90" spans="1:37" ht="15.75" customHeight="1" x14ac:dyDescent="0.25">
      <c r="A90" s="22" t="s">
        <v>551</v>
      </c>
      <c r="B90" s="22" t="s">
        <v>552</v>
      </c>
      <c r="C90" s="22" t="s">
        <v>1761</v>
      </c>
      <c r="D90" s="63" t="s">
        <v>1802</v>
      </c>
      <c r="E90" s="66">
        <f t="shared" si="5"/>
        <v>453</v>
      </c>
      <c r="F90" s="66">
        <v>253</v>
      </c>
      <c r="L90">
        <v>200</v>
      </c>
      <c r="AE90" s="210"/>
    </row>
    <row r="91" spans="1:37" ht="15.75" customHeight="1" x14ac:dyDescent="0.25">
      <c r="A91" s="22" t="s">
        <v>27</v>
      </c>
      <c r="B91" s="22" t="s">
        <v>28</v>
      </c>
      <c r="C91" s="22" t="s">
        <v>29</v>
      </c>
      <c r="D91" s="63" t="s">
        <v>1802</v>
      </c>
      <c r="E91" s="66">
        <f t="shared" si="5"/>
        <v>8365</v>
      </c>
      <c r="F91" s="154">
        <v>2471</v>
      </c>
      <c r="H91">
        <v>1694</v>
      </c>
      <c r="I91">
        <v>1400</v>
      </c>
      <c r="L91">
        <v>2800</v>
      </c>
      <c r="AE91" s="210"/>
    </row>
    <row r="92" spans="1:37" ht="15.75" customHeight="1" x14ac:dyDescent="0.25">
      <c r="A92" s="22" t="s">
        <v>542</v>
      </c>
      <c r="B92" s="22" t="s">
        <v>543</v>
      </c>
      <c r="C92" s="22" t="s">
        <v>29</v>
      </c>
      <c r="D92" s="63" t="s">
        <v>1802</v>
      </c>
      <c r="E92" s="66">
        <f t="shared" si="5"/>
        <v>398</v>
      </c>
      <c r="F92" s="66">
        <v>308</v>
      </c>
      <c r="H92">
        <v>90</v>
      </c>
      <c r="AE92" s="210"/>
    </row>
    <row r="93" spans="1:37" ht="15.75" customHeight="1" x14ac:dyDescent="0.25">
      <c r="A93" s="156" t="s">
        <v>7644</v>
      </c>
      <c r="B93" s="150" t="s">
        <v>7645</v>
      </c>
      <c r="C93" s="155" t="s">
        <v>1762</v>
      </c>
      <c r="D93" s="63" t="s">
        <v>1802</v>
      </c>
      <c r="E93" s="66">
        <f t="shared" si="5"/>
        <v>14</v>
      </c>
      <c r="F93" s="66">
        <v>14</v>
      </c>
      <c r="AE93" s="210"/>
    </row>
    <row r="94" spans="1:37" ht="15.75" customHeight="1" x14ac:dyDescent="0.25">
      <c r="A94" s="22" t="s">
        <v>563</v>
      </c>
      <c r="B94" s="22" t="s">
        <v>564</v>
      </c>
      <c r="C94" s="22" t="s">
        <v>29</v>
      </c>
      <c r="D94" s="63" t="s">
        <v>1802</v>
      </c>
      <c r="E94" s="66">
        <f t="shared" si="5"/>
        <v>15</v>
      </c>
      <c r="F94" s="66">
        <v>15</v>
      </c>
      <c r="AE94" s="210"/>
    </row>
    <row r="95" spans="1:37" ht="15.75" customHeight="1" x14ac:dyDescent="0.25">
      <c r="A95" s="22" t="s">
        <v>598</v>
      </c>
      <c r="B95" s="22" t="s">
        <v>599</v>
      </c>
      <c r="C95" s="22" t="s">
        <v>1762</v>
      </c>
      <c r="D95" s="63" t="s">
        <v>1802</v>
      </c>
      <c r="E95" s="66">
        <f t="shared" si="5"/>
        <v>58</v>
      </c>
      <c r="F95" s="66">
        <v>58</v>
      </c>
      <c r="AE95" s="210"/>
    </row>
    <row r="96" spans="1:37" ht="15.75" customHeight="1" x14ac:dyDescent="0.25">
      <c r="A96" s="22" t="s">
        <v>1701</v>
      </c>
      <c r="B96" s="22" t="s">
        <v>1702</v>
      </c>
      <c r="C96" s="22" t="s">
        <v>1762</v>
      </c>
      <c r="D96" s="63" t="s">
        <v>1802</v>
      </c>
      <c r="E96" s="66">
        <f t="shared" si="5"/>
        <v>10</v>
      </c>
      <c r="F96" s="66">
        <v>10</v>
      </c>
      <c r="AE96" s="210"/>
    </row>
    <row r="97" spans="1:31" ht="15.75" customHeight="1" x14ac:dyDescent="0.25">
      <c r="A97" s="22" t="s">
        <v>39</v>
      </c>
      <c r="B97" s="22" t="s">
        <v>40</v>
      </c>
      <c r="C97" s="22" t="s">
        <v>29</v>
      </c>
      <c r="D97" s="63" t="s">
        <v>1802</v>
      </c>
      <c r="E97" s="66">
        <f t="shared" si="5"/>
        <v>1033</v>
      </c>
      <c r="F97" s="66">
        <v>633</v>
      </c>
      <c r="H97">
        <v>200</v>
      </c>
      <c r="I97">
        <v>100</v>
      </c>
      <c r="L97">
        <v>100</v>
      </c>
      <c r="AE97" s="210"/>
    </row>
    <row r="98" spans="1:31" ht="15.75" hidden="1" customHeight="1" x14ac:dyDescent="0.25">
      <c r="A98" s="22" t="s">
        <v>553</v>
      </c>
      <c r="B98" s="22" t="s">
        <v>554</v>
      </c>
      <c r="C98" s="22" t="s">
        <v>29</v>
      </c>
      <c r="D98" s="63" t="s">
        <v>1802</v>
      </c>
      <c r="E98" s="66">
        <f t="shared" si="5"/>
        <v>0</v>
      </c>
      <c r="F98" s="66"/>
      <c r="AE98" s="210"/>
    </row>
    <row r="99" spans="1:31" ht="15.75" customHeight="1" x14ac:dyDescent="0.25">
      <c r="A99" s="22" t="s">
        <v>44</v>
      </c>
      <c r="B99" s="22" t="s">
        <v>45</v>
      </c>
      <c r="C99" s="22" t="s">
        <v>29</v>
      </c>
      <c r="D99" s="63" t="s">
        <v>1802</v>
      </c>
      <c r="E99" s="66">
        <f t="shared" si="5"/>
        <v>822</v>
      </c>
      <c r="F99" s="66">
        <v>461</v>
      </c>
      <c r="H99">
        <v>160</v>
      </c>
      <c r="I99">
        <v>101</v>
      </c>
      <c r="L99">
        <v>100</v>
      </c>
      <c r="AE99" s="210"/>
    </row>
    <row r="100" spans="1:31" ht="15.75" customHeight="1" x14ac:dyDescent="0.25">
      <c r="A100" s="22" t="s">
        <v>30</v>
      </c>
      <c r="B100" s="22" t="s">
        <v>31</v>
      </c>
      <c r="C100" s="22" t="s">
        <v>29</v>
      </c>
      <c r="D100" s="63" t="s">
        <v>1802</v>
      </c>
      <c r="E100" s="66">
        <f t="shared" si="5"/>
        <v>7549</v>
      </c>
      <c r="F100" s="154">
        <v>4689</v>
      </c>
      <c r="H100">
        <v>1040</v>
      </c>
      <c r="I100">
        <v>1040</v>
      </c>
      <c r="L100">
        <v>780</v>
      </c>
      <c r="AE100" s="210"/>
    </row>
    <row r="101" spans="1:31" ht="15.75" customHeight="1" x14ac:dyDescent="0.25">
      <c r="A101" s="22" t="s">
        <v>553</v>
      </c>
      <c r="B101" s="22" t="s">
        <v>554</v>
      </c>
      <c r="C101" s="22" t="s">
        <v>29</v>
      </c>
      <c r="D101" s="63" t="s">
        <v>1802</v>
      </c>
      <c r="E101" s="66">
        <f t="shared" si="5"/>
        <v>124</v>
      </c>
      <c r="F101" s="154">
        <v>64</v>
      </c>
      <c r="L101">
        <v>60</v>
      </c>
      <c r="AE101" s="210"/>
    </row>
    <row r="102" spans="1:31" ht="15" hidden="1" customHeight="1" x14ac:dyDescent="0.25">
      <c r="A102" s="22" t="s">
        <v>46</v>
      </c>
      <c r="B102" s="22" t="s">
        <v>47</v>
      </c>
      <c r="C102" s="22" t="s">
        <v>29</v>
      </c>
      <c r="D102" s="63" t="s">
        <v>1802</v>
      </c>
      <c r="E102" s="66">
        <f t="shared" si="5"/>
        <v>0</v>
      </c>
      <c r="F102" s="109"/>
      <c r="AE102" s="210"/>
    </row>
    <row r="103" spans="1:31" ht="15.75" customHeight="1" x14ac:dyDescent="0.25">
      <c r="A103" s="22" t="s">
        <v>32</v>
      </c>
      <c r="B103" s="22" t="s">
        <v>33</v>
      </c>
      <c r="C103" s="22" t="s">
        <v>29</v>
      </c>
      <c r="D103" s="63" t="s">
        <v>1802</v>
      </c>
      <c r="E103" s="66">
        <f t="shared" si="5"/>
        <v>4252</v>
      </c>
      <c r="F103" s="66">
        <v>3252</v>
      </c>
      <c r="H103">
        <v>600</v>
      </c>
      <c r="I103">
        <v>400</v>
      </c>
      <c r="AE103" s="210"/>
    </row>
    <row r="104" spans="1:31" ht="15.75" customHeight="1" x14ac:dyDescent="0.25">
      <c r="A104" s="22" t="s">
        <v>52</v>
      </c>
      <c r="B104" s="22" t="s">
        <v>53</v>
      </c>
      <c r="C104" s="22" t="s">
        <v>29</v>
      </c>
      <c r="D104" s="63" t="s">
        <v>1802</v>
      </c>
      <c r="E104" s="66">
        <f t="shared" si="5"/>
        <v>307</v>
      </c>
      <c r="F104" s="66">
        <v>307</v>
      </c>
      <c r="AE104" s="210"/>
    </row>
    <row r="105" spans="1:31" ht="15.75" customHeight="1" x14ac:dyDescent="0.25">
      <c r="A105" s="22" t="s">
        <v>48</v>
      </c>
      <c r="B105" s="22" t="s">
        <v>49</v>
      </c>
      <c r="C105" s="22" t="s">
        <v>29</v>
      </c>
      <c r="D105" s="63" t="s">
        <v>1802</v>
      </c>
      <c r="E105" s="66">
        <f t="shared" si="5"/>
        <v>4835</v>
      </c>
      <c r="F105" s="66">
        <v>2495</v>
      </c>
      <c r="H105">
        <v>780</v>
      </c>
      <c r="I105">
        <v>780</v>
      </c>
      <c r="L105">
        <v>780</v>
      </c>
      <c r="AE105" s="210"/>
    </row>
    <row r="106" spans="1:31" ht="15.75" customHeight="1" x14ac:dyDescent="0.25">
      <c r="A106" s="22" t="s">
        <v>590</v>
      </c>
      <c r="B106" s="22" t="s">
        <v>591</v>
      </c>
      <c r="C106" s="22" t="s">
        <v>29</v>
      </c>
      <c r="D106" s="63" t="s">
        <v>1802</v>
      </c>
      <c r="E106" s="66">
        <f t="shared" si="5"/>
        <v>15</v>
      </c>
      <c r="F106" s="66">
        <v>15</v>
      </c>
      <c r="AE106" s="210"/>
    </row>
    <row r="107" spans="1:31" ht="15" customHeight="1" x14ac:dyDescent="0.25">
      <c r="A107" s="22" t="s">
        <v>34</v>
      </c>
      <c r="B107" s="22" t="s">
        <v>35</v>
      </c>
      <c r="C107" s="22" t="s">
        <v>29</v>
      </c>
      <c r="D107" s="63" t="s">
        <v>1802</v>
      </c>
      <c r="E107" s="66">
        <f t="shared" si="5"/>
        <v>2991</v>
      </c>
      <c r="F107" s="66">
        <v>2187</v>
      </c>
      <c r="H107">
        <v>404</v>
      </c>
      <c r="I107">
        <v>200</v>
      </c>
      <c r="L107">
        <v>200</v>
      </c>
      <c r="AE107" s="210"/>
    </row>
    <row r="108" spans="1:31" ht="15.75" customHeight="1" x14ac:dyDescent="0.25">
      <c r="A108" s="22" t="s">
        <v>548</v>
      </c>
      <c r="B108" s="22" t="s">
        <v>549</v>
      </c>
      <c r="C108" s="22" t="s">
        <v>29</v>
      </c>
      <c r="D108" s="63" t="s">
        <v>1802</v>
      </c>
      <c r="E108" s="66">
        <f t="shared" si="5"/>
        <v>5</v>
      </c>
      <c r="F108" s="66"/>
      <c r="L108">
        <v>5</v>
      </c>
    </row>
    <row r="109" spans="1:31" ht="15.75" customHeight="1" x14ac:dyDescent="0.25">
      <c r="A109" s="22" t="s">
        <v>565</v>
      </c>
      <c r="B109" s="22" t="s">
        <v>566</v>
      </c>
      <c r="C109" s="22" t="s">
        <v>29</v>
      </c>
      <c r="D109" s="63" t="s">
        <v>1802</v>
      </c>
      <c r="E109" s="66">
        <f t="shared" si="5"/>
        <v>41</v>
      </c>
      <c r="F109" s="66">
        <v>1</v>
      </c>
      <c r="H109">
        <v>40</v>
      </c>
    </row>
    <row r="110" spans="1:31" ht="15.75" customHeight="1" x14ac:dyDescent="0.25">
      <c r="A110" s="156" t="s">
        <v>600</v>
      </c>
      <c r="B110" s="156" t="s">
        <v>601</v>
      </c>
      <c r="C110" s="22" t="s">
        <v>1762</v>
      </c>
      <c r="D110" s="63" t="s">
        <v>1802</v>
      </c>
      <c r="E110" s="66">
        <f t="shared" si="5"/>
        <v>47</v>
      </c>
      <c r="F110" s="66">
        <v>47</v>
      </c>
    </row>
    <row r="111" spans="1:31" ht="15" customHeight="1" x14ac:dyDescent="0.25">
      <c r="A111" s="22" t="s">
        <v>1759</v>
      </c>
      <c r="B111" s="22" t="s">
        <v>1760</v>
      </c>
      <c r="C111" s="22" t="s">
        <v>1762</v>
      </c>
      <c r="D111" s="63" t="s">
        <v>1802</v>
      </c>
      <c r="E111" s="66">
        <f t="shared" si="5"/>
        <v>10</v>
      </c>
      <c r="F111" s="66">
        <v>10</v>
      </c>
    </row>
    <row r="112" spans="1:31" ht="15.75" hidden="1" customHeight="1" x14ac:dyDescent="0.25">
      <c r="A112" s="22" t="s">
        <v>1713</v>
      </c>
      <c r="B112" s="22" t="s">
        <v>1714</v>
      </c>
      <c r="C112" s="22" t="s">
        <v>29</v>
      </c>
      <c r="D112" s="63" t="s">
        <v>1802</v>
      </c>
      <c r="E112" s="66">
        <f t="shared" si="5"/>
        <v>0</v>
      </c>
      <c r="F112" s="66"/>
    </row>
    <row r="113" spans="1:33" ht="15" customHeight="1" x14ac:dyDescent="0.25">
      <c r="A113" s="22" t="s">
        <v>7261</v>
      </c>
      <c r="B113" s="22" t="s">
        <v>561</v>
      </c>
      <c r="C113" s="22" t="s">
        <v>29</v>
      </c>
      <c r="D113" s="63" t="s">
        <v>1802</v>
      </c>
      <c r="E113" s="66">
        <f t="shared" si="5"/>
        <v>33</v>
      </c>
      <c r="F113" s="154">
        <v>23</v>
      </c>
      <c r="I113">
        <v>10</v>
      </c>
    </row>
    <row r="114" spans="1:33" ht="15.75" hidden="1" customHeight="1" x14ac:dyDescent="0.25">
      <c r="A114" s="22" t="s">
        <v>7262</v>
      </c>
      <c r="B114" s="22" t="s">
        <v>7256</v>
      </c>
      <c r="C114" s="22" t="s">
        <v>29</v>
      </c>
      <c r="D114" s="63" t="s">
        <v>1802</v>
      </c>
      <c r="E114" s="66">
        <f t="shared" si="5"/>
        <v>0</v>
      </c>
      <c r="F114" s="66"/>
    </row>
    <row r="115" spans="1:33" ht="15.75" customHeight="1" x14ac:dyDescent="0.25">
      <c r="A115" s="22" t="s">
        <v>7263</v>
      </c>
      <c r="B115" s="22" t="s">
        <v>7257</v>
      </c>
      <c r="C115" s="22" t="s">
        <v>1762</v>
      </c>
      <c r="D115" s="63" t="s">
        <v>1802</v>
      </c>
      <c r="E115" s="66">
        <f t="shared" si="5"/>
        <v>41</v>
      </c>
      <c r="F115" s="66">
        <v>41</v>
      </c>
    </row>
    <row r="116" spans="1:33" ht="15.75" hidden="1" customHeight="1" x14ac:dyDescent="0.25">
      <c r="A116" s="22" t="s">
        <v>7264</v>
      </c>
      <c r="B116" s="22" t="s">
        <v>7258</v>
      </c>
      <c r="C116" s="22" t="s">
        <v>1762</v>
      </c>
      <c r="D116" s="63" t="s">
        <v>1802</v>
      </c>
      <c r="E116" s="66">
        <f t="shared" si="5"/>
        <v>0</v>
      </c>
      <c r="F116" s="66"/>
    </row>
    <row r="117" spans="1:33" ht="15.75" hidden="1" customHeight="1" x14ac:dyDescent="0.25">
      <c r="A117" s="22" t="s">
        <v>7265</v>
      </c>
      <c r="B117" s="22" t="s">
        <v>15186</v>
      </c>
      <c r="C117" s="22" t="s">
        <v>29</v>
      </c>
      <c r="D117" s="63" t="s">
        <v>1802</v>
      </c>
      <c r="E117" s="66">
        <f t="shared" si="5"/>
        <v>0</v>
      </c>
      <c r="F117" s="66"/>
    </row>
    <row r="118" spans="1:33" ht="15.75" customHeight="1" x14ac:dyDescent="0.25">
      <c r="A118" s="22" t="s">
        <v>7267</v>
      </c>
      <c r="B118" s="22" t="s">
        <v>7259</v>
      </c>
      <c r="C118" s="22" t="s">
        <v>29</v>
      </c>
      <c r="D118" s="63" t="s">
        <v>1802</v>
      </c>
      <c r="E118" s="66">
        <f t="shared" si="5"/>
        <v>165</v>
      </c>
      <c r="F118" s="154">
        <v>65</v>
      </c>
      <c r="L118">
        <v>100</v>
      </c>
    </row>
    <row r="119" spans="1:33" ht="15.75" customHeight="1" x14ac:dyDescent="0.25">
      <c r="A119" s="22" t="s">
        <v>7266</v>
      </c>
      <c r="B119" s="22" t="s">
        <v>7260</v>
      </c>
      <c r="C119" s="22" t="s">
        <v>1762</v>
      </c>
      <c r="D119" s="63" t="s">
        <v>1802</v>
      </c>
      <c r="E119" s="66">
        <f t="shared" si="5"/>
        <v>72</v>
      </c>
      <c r="F119" s="109"/>
      <c r="L119">
        <v>72</v>
      </c>
      <c r="AF119" s="241"/>
      <c r="AG119" s="241"/>
    </row>
    <row r="120" spans="1:33" ht="15.75" customHeight="1" x14ac:dyDescent="0.25">
      <c r="A120" s="179" t="s">
        <v>15176</v>
      </c>
      <c r="B120" s="180" t="s">
        <v>7665</v>
      </c>
      <c r="C120" s="22" t="s">
        <v>1762</v>
      </c>
      <c r="D120" s="63" t="s">
        <v>1802</v>
      </c>
      <c r="E120" s="66">
        <f t="shared" si="5"/>
        <v>0</v>
      </c>
      <c r="F120" s="66">
        <f>0</f>
        <v>0</v>
      </c>
    </row>
    <row r="121" spans="1:33" ht="15.75" customHeight="1" x14ac:dyDescent="0.25">
      <c r="A121" s="24" t="s">
        <v>15177</v>
      </c>
      <c r="B121" s="182" t="s">
        <v>15184</v>
      </c>
      <c r="C121" s="23" t="s">
        <v>1762</v>
      </c>
      <c r="D121" s="63" t="s">
        <v>1802</v>
      </c>
      <c r="E121" s="66">
        <f t="shared" si="5"/>
        <v>40</v>
      </c>
      <c r="F121" s="66">
        <f>0</f>
        <v>0</v>
      </c>
      <c r="H121">
        <v>30</v>
      </c>
      <c r="I121">
        <v>10</v>
      </c>
    </row>
    <row r="122" spans="1:33" ht="15.75" customHeight="1" x14ac:dyDescent="0.25">
      <c r="A122" s="24" t="s">
        <v>15178</v>
      </c>
      <c r="B122" s="183" t="s">
        <v>15185</v>
      </c>
      <c r="C122" s="23" t="s">
        <v>1762</v>
      </c>
      <c r="D122" s="63" t="s">
        <v>1802</v>
      </c>
      <c r="E122" s="66">
        <f t="shared" si="5"/>
        <v>55</v>
      </c>
      <c r="F122" s="66">
        <f>0</f>
        <v>0</v>
      </c>
      <c r="H122">
        <v>30</v>
      </c>
      <c r="I122">
        <v>10</v>
      </c>
      <c r="L122">
        <v>15</v>
      </c>
    </row>
    <row r="123" spans="1:33" ht="15.75" customHeight="1" x14ac:dyDescent="0.25">
      <c r="A123" s="24" t="s">
        <v>15176</v>
      </c>
      <c r="B123" s="22" t="s">
        <v>7665</v>
      </c>
      <c r="C123" s="23" t="s">
        <v>1762</v>
      </c>
      <c r="D123" s="63" t="s">
        <v>1802</v>
      </c>
      <c r="E123" s="66">
        <f t="shared" si="5"/>
        <v>0</v>
      </c>
      <c r="F123" s="66">
        <f>0</f>
        <v>0</v>
      </c>
    </row>
    <row r="124" spans="1:33" ht="15.75" customHeight="1" x14ac:dyDescent="0.25">
      <c r="A124" s="24"/>
      <c r="B124" s="184"/>
      <c r="C124" s="23"/>
      <c r="D124" s="63"/>
      <c r="E124" s="66">
        <f t="shared" si="5"/>
        <v>0</v>
      </c>
      <c r="F124" s="66"/>
    </row>
    <row r="125" spans="1:33" ht="18" customHeight="1" x14ac:dyDescent="0.25">
      <c r="A125" s="179"/>
      <c r="B125" s="181"/>
      <c r="C125" s="22"/>
      <c r="D125" s="63"/>
      <c r="E125" s="66">
        <f t="shared" si="5"/>
        <v>0</v>
      </c>
      <c r="F125" s="66"/>
    </row>
    <row r="126" spans="1:33" ht="15.75" customHeight="1" x14ac:dyDescent="0.25">
      <c r="F126" s="41">
        <f>SUM(F88:F125)</f>
        <v>18579</v>
      </c>
    </row>
  </sheetData>
  <sheetCalcPr fullCalcOnLoad="1"/>
  <phoneticPr fontId="17" type="noConversion"/>
  <pageMargins left="0.7" right="0.7" top="0.75" bottom="0.75" header="0.3" footer="0.3"/>
  <pageSetup paperSize="9" orientation="portrait" verticalDpi="3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e c 1 f 2 9 0 5 - 6 8 e 9 - 4 f 6 a - a 0 6 8 - b 7 c 5 f 7 6 e c 1 8 c "   x m l n s = " h t t p : / / s c h e m a s . m i c r o s o f t . c o m / D a t a M a s h u p " > A A A A A J U E A A B Q S w M E F A A C A A g A X V a D X B X E s X 6 l A A A A 9 g A A A B I A H A B D b 2 5 m a W c v U G F j a 2 F n Z S 5 4 b W w g o h g A K K A U A A A A A A A A A A A A A A A A A A A A A A A A A A A A h Y + 9 D o I w H M R f h X S n L R g / Q v 6 U w V W M i Q l x b U q F B i i G F s q 7 O f h I v o I Y R d 0 c b r i 7 3 3 B 3 v 9 4 g G Z v a G 2 R n V K t j F G C K P K l F m y t d x K i 3 Z 3 + D E g Y H L i p e S G + C t Y l G k 8 e o t P Y S E e K c w 2 6 B 2 6 4 g I a U B O a W 7 o y h l w 9 E H V v 9 h X 2 l j u R Y S M c h e Y 1 i I g + W k 9 Q p T I H M I q d J f I J z 2 P t u f E L Z 9 b f t O s k H 5 2 R 7 I b I G 8 P 7 A H U E s D B B Q A A g A I A F 1 W g 1 w 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d V o N c f B N X d I 4 B A A B o B A A A E w A c A E Z v c m 1 1 b G F z L 1 N l Y 3 R p b 2 4 x L m 0 g o h g A K K A U A A A A A A A A A A A A A A A A A A A A A A A A A A A A r Z P N a s J A F I X 3 A d / h E j d J C Y K l d F N c S C x a C m 4 M t C B F J j p N g s m M J D N Q C S 6 6 6 r a + g V K 6 L H R X a B Z d K L 5 H 3 q Q T p 8 F f U I p Z Z G D O u e e G + 9 1 E u M s 8 S q A l z / J V Q S k o k Y t C 3 I M a Y q h j u R w q 4 G N W U E A 8 L c r D L h Y 3 1 0 9 d 7 J d M H o a Y s D s a 9 m 1 K + 5 o e t 5 s o w B U 1 r 1 U f R m 2 T E i Z M D 4 a M K K q m i 4 g j G l j D A V Z F l o V s H 5 e s E J H o k Y a B S X 0 e k E y M N N n P i G O 1 6 c w m Q 3 A 8 R M G d T Y i j G s C E B X q I 4 Z E B u W E + X k y J d I B 2 p u + 4 5 q + Z 7 n i z a S 4 R H t g 4 X I p W V u c C 8 9 L k m Q j 9 h r D L i 1 L 2 J V J e 3 g N z e f r 9 A 3 W r b u 3 x p M k X + G n y A m z 2 k W V J s 2 b J M x L v d w a 3 j a q p b x a P 9 I L i k b 0 j 2 o B S a 3 T u + R C T f 1 H J i 0 + N 5 d D U D 8 J b Y Y E I 8 b + p 7 U 6 3 l S Z j 8 B e f a f K 2 D N m S N + B u g z m K b d f 1 R G M G f V d w 4 i f E e 8 z + H L k C 1 c E A k 1 5 5 7 w J I Z i Y N b I 9 g L c 5 / Q 2 O 1 N + t N Z N l 6 d l H N 0 7 V z X T 1 d i 1 9 Q S w E C L Q A U A A I A C A B d V o N c F c S x f q U A A A D 2 A A A A E g A A A A A A A A A A A A A A A A A A A A A A Q 2 9 u Z m l n L 1 B h Y 2 t h Z 2 U u e G 1 s U E s B A i 0 A F A A C A A g A X V a D X A / K 6 a u k A A A A 6 Q A A A B M A A A A A A A A A A A A A A A A A 8 Q A A A F t D b 2 5 0 Z W 5 0 X 1 R 5 c G V z X S 5 4 b W x Q S w E C L Q A U A A I A C A B d V o N c f B N X d I 4 B A A B o B A A A E w A A A A A A A A A A A A A A A A D i A Q A A R m 9 y b X V s Y X M v U 2 V j d G l v b j E u b V B L B Q Y A A A A A A w A D A M I A A A C 9 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4 t J A A A A A A A A A s k 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E Y X R h X 1 R o d T w v S X R l b V B h d G g + P C 9 J d G V t T G 9 j Y X R p b 2 4 + P F N 0 Y W J s Z U V u d H J p Z X M + P E V u d H J 5 I F R 5 c G U 9 I k l z U H J p d m F 0 Z S I g V m F s d W U 9 I m w w I i A v P j x F b n R y e S B U e X B l P S J R d W V y e U l E I i B W Y W x 1 Z T 0 i c z M z N 2 Q 0 Z T R m L W E 5 Z T c t N G U 5 Y i 1 h N T A 0 L T B k M z E w N G Y 0 Z D Y 1 O 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S I g L z 4 8 R W 5 0 c n k g V H l w Z T 0 i T m F 2 a W d h d G l v b l N 0 Z X B O Y W 1 l I i B W Y W x 1 Z T 0 i c 0 5 h d m l n Y X R p b 2 4 i I C 8 + P E V u d H J 5 I F R 5 c G U 9 I k Z p b G x l Z E N v b X B s Z X R l U m V z d W x 0 V G 9 X b 3 J r c 2 h l Z X Q i I F Z h b H V l P S J s M C I g L z 4 8 R W 5 0 c n k g V H l w Z T 0 i R m l s b E V y c m 9 y Q 2 9 k Z S I g V m F s d W U 9 I n N V b m t u b 3 d u I i A v P j x F b n R y e S B U e X B l P S J B Z G R l Z F R v R G F 0 Y U 1 v Z G V s I i B W Y W x 1 Z T 0 i b D A i I C 8 + P E V u d H J 5 I F R 5 c G U 9 I k Z p b G x M Y X N 0 V X B k Y X R l Z C I g V m F s d W U 9 I m Q y M D I 2 L T A 0 L T A z V D A z O j U w O j U 5 L j E 5 M j U z N T F a I i A v P j x F b n R y e S B U e X B l P S J G a W x s U 3 R h d H V z I i B W Y W x 1 Z T 0 i c 0 N v b X B s Z X R l I i A v P j w v U 3 R h Y m x l R W 5 0 c m l l c z 4 8 L 0 l 0 Z W 0 + P E l 0 Z W 0 + P E l 0 Z W 1 M b 2 N h d G l v b j 4 8 S X R l b V R 5 c G U + R m 9 y b X V s Y T w v S X R l b V R 5 c G U + P E l 0 Z W 1 Q Y X R o P l N l Y 3 R p b 2 4 x L 0 R h d G F f V G h 1 L 1 N v d X J j Z T w v S X R l b V B h d G g + P C 9 J d G V t T G 9 j Y X R p b 2 4 + P F N 0 Y W J s Z U V u d H J p Z X M g L z 4 8 L 0 l 0 Z W 0 + P E l 0 Z W 0 + P E l 0 Z W 1 M b 2 N h d G l v b j 4 8 S X R l b V R 5 c G U + R m 9 y b X V s Y T w v S X R l b V R 5 c G U + P E l 0 Z W 1 Q Y X R o P l N l Y 3 R p b 2 4 x L 0 R h d G F f V G h 1 L 0 N o Y W 5 n Z W Q l M j B U e X B l P C 9 J d G V t U G F 0 a D 4 8 L 0 l 0 Z W 1 M b 2 N h d G l v b j 4 8 U 3 R h Y m x l R W 5 0 c m l l c y A v P j w v S X R l b T 4 8 S X R l b T 4 8 S X R l b U x v Y 2 F 0 a W 9 u P j x J d G V t V H l w Z T 5 G b 3 J t d W x h P C 9 J d G V t V H l w Z T 4 8 S X R l b V B h d G g + U 2 V j d G l v b j E v R E R I X 1 h 1 e W V u 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F 1 Z X J 5 S U Q i I F Z h b H V l P S J z O G J k O D F h O G Y t N m E y N C 0 0 Y W V l L W F l N m Q t O W I 0 Y T Q 2 N j M 4 O G M 4 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E x h c 3 R V c G R h d G V k I i B W Y W x 1 Z T 0 i Z D I w M j Y t M D Q t M D N U M D M 6 N T A 6 N T k u M j A 4 N j c 0 N 1 o i I C 8 + P E V u d H J 5 I F R 5 c G U 9 I k Z p b G x T d G F 0 d X M i I F Z h b H V l P S J z Q 2 9 t c G x l d G U i I C 8 + P C 9 T d G F i b G V F b n R y a W V z P j w v S X R l b T 4 8 S X R l b T 4 8 S X R l b U x v Y 2 F 0 a W 9 u P j x J d G V t V H l w Z T 5 G b 3 J t d W x h P C 9 J d G V t V H l w Z T 4 8 S X R l b V B h d G g + U 2 V j d G l v b j E v R E R I X 1 h 1 e W V u L 1 N v d X J j Z T w v S X R l b V B h d G g + P C 9 J d G V t T G 9 j Y X R p b 2 4 + P F N 0 Y W J s Z U V u d H J p Z X M g L z 4 8 L 0 l 0 Z W 0 + P E l 0 Z W 0 + P E l 0 Z W 1 M b 2 N h d G l v b j 4 8 S X R l b V R 5 c G U + R m 9 y b X V s Y T w v S X R l b V R 5 c G U + P E l 0 Z W 1 Q Y X R o P l N l Y 3 R p b 2 4 x L 0 R E S F 9 Y d X l l b i 9 D a G F u Z 2 V k J T I w V H l w Z T w v S X R l b V B h d G g + P C 9 J d G V t T G 9 j Y X R p b 2 4 + P F N 0 Y W J s Z U V u d H J p Z X M g L z 4 8 L 0 l 0 Z W 0 + P E l 0 Z W 0 + P E l 0 Z W 1 M b 2 N h d G l v b j 4 8 S X R l b V R 5 c G U + R m 9 y b X V s Y T w v S X R l b V R 5 c G U + P E l 0 Z W 1 Q Y X R o P l N l Y 3 R p b 2 4 x L 0 F w c G V u Z D E 8 L 0 l 0 Z W 1 Q Y X R o P j w v S X R l b U x v Y 2 F 0 a W 9 u P j x T d G F i b G V F b n R y a W V z P j x F b n R y e S B U e X B l P S J J c 1 B y a X Z h d G U i I F Z h b H V l P S J s M C I g L z 4 8 R W 5 0 c n k g V H l w Z T 0 i U X V l c n l J R C I g V m F s d W U 9 I n M 3 Z W U 3 N D g 1 M y 0 z O D E z L T Q w N T g t Y T A 2 Y i 0 3 M G Z k Y W U 4 O T h i N G U 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T G F z d F V w Z G F 0 Z W Q i I F Z h b H V l P S J k M j A y N i 0 w N C 0 w M 1 Q w M z o 1 M D o 1 O S 4 y M D g 2 N z Q 3 W i I g L z 4 8 R W 5 0 c n k g V H l w Z T 0 i R m l s b F N 0 Y X R 1 c y I g V m F s d W U 9 I n N D b 2 1 w b G V 0 Z S I g L z 4 8 L 1 N 0 Y W J s Z U V u d H J p Z X M + P C 9 J d G V t P j x J d G V t P j x J d G V t T G 9 j Y X R p b 2 4 + P E l 0 Z W 1 U e X B l P k Z v c m 1 1 b G E 8 L 0 l 0 Z W 1 U e X B l P j x J d G V t U G F 0 a D 5 T Z W N 0 a W 9 u M S 9 B c H B l b m Q x L 1 N v d X J j Z T w v S X R l b V B h d G g + P C 9 J d G V t T G 9 j Y X R p b 2 4 + P F N 0 Y W J s Z U V u d H J p Z X M g L z 4 8 L 0 l 0 Z W 0 + P E l 0 Z W 0 + P E l 0 Z W 1 M b 2 N h d G l v b j 4 8 S X R l b V R 5 c G U + R m 9 y b X V s Y T w v S X R l b V R 5 c G U + P E l 0 Z W 1 Q Y X R o P l N l Y 3 R p b 2 4 x L 0 F w c G V u Z D E l M j A o M i k 8 L 0 l 0 Z W 1 Q Y X R o P j w v S X R l b U x v Y 2 F 0 a W 9 u P j x T d G F i b G V F b n R y a W V z P j x F b n R y e S B U e X B l P S J J c 1 B y a X Z h d G U i I F Z h b H V l P S J s M C I g L z 4 8 R W 5 0 c n k g V H l w Z T 0 i U X V l c n l J R C I g V m F s d W U 9 I n M w N G R m Z m Q x Y y 1 j M 2 U 4 L T R l N W Y t Y W M 2 Y S 0 3 Y W Q 3 Z D k 1 N T Q y N G U i I C 8 + P E V u d H J 5 I F R 5 c G U 9 I k Z p b G x F b m F i b G V k I i B W Y W x 1 Z T 0 i b D A i I C 8 + P E V u d H J 5 I F R 5 c G U 9 I k Z p b G x P Y m p l Y 3 R U e X B l I i B W Y W x 1 Z T 0 i c 1 B p d m 9 0 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l B p d m 9 0 T 2 J q Z W N 0 T m F t Z S I g V m F s d W U 9 I n N C Q y B U T 0 5 H I F N M I V B p d m 9 0 V G F i b G U x I i A v P j x F b n R y e S B U e X B l P S J G a W x s Z W R D b 2 1 w b G V 0 Z V J l c 3 V s d F R v V 2 9 y a 3 N o Z W V 0 I i B W Y W x 1 Z T 0 i b D A i I C 8 + P E V u d H J 5 I F R 5 c G U 9 I k x v Y W R l Z F R v Q W 5 h b H l z a X N T Z X J 2 a W N l c y I g V m F s d W U 9 I m w w I i A v P j x F b n R y e S B U e X B l P S J G a W x s T G F z d F V w Z G F 0 Z W Q i I F Z h b H V l P S J k M j A y N i 0 w N C 0 w M 1 Q w M z o 1 M D o 1 O S 4 2 N T M 5 M D U 5 W i I g L z 4 8 R W 5 0 c n k g V H l w Z T 0 i R m l s b E N v b H V t b l R 5 c G V z I i B W Y W x 1 Z T 0 i c 0 N R Q U F D U U F B Q U F B Q U F B Q U F B Q U F B Q U F B Q U F B V U R B Q U F B Q X d N Q S I g L z 4 8 R W 5 0 c n k g V H l w Z T 0 i R m l s b E N v b H V t b k 5 h b W V z I i B W Y W x 1 Z T 0 i c 1 s m c X V v d D t O Z 8 O g e S D E k c a h b i B o w 6 B u Z y A o K i k m c X V v d D s s J n F 1 b 3 Q 7 U + G 7 k S D E k c a h b i B o w 6 B u Z y A o K i k m c X V v d D s s J n F 1 b 3 Q 7 V M O s b m g g d H L h u q F u Z y Z x d W 9 0 O y w m c X V v d D t O Z 8 O g e S B n a W F v I G j D o G 5 n J n F 1 b 3 Q 7 L C Z x d W 9 0 O 8 S Q 4 b u L Y S D E k W n h u 4 N t I G d p Y W 8 g a M O g b m c m c X V v d D s s J n F 1 b 3 Q 7 V M O t b m g g Z 2 n D o S B 0 a M O g b m g m c X V v d D s s J n F 1 b 3 Q 7 T c O j I G t o w 6 F j a C B o w 6 B u Z y A o K i k m c X V v d D s s J n F 1 b 3 Q 7 V M O q b i B r a M O h Y 2 g g a M O g b m c m c X V v d D s s J n F 1 b 3 Q 7 R G n h u 4 V u I G d p 4 b q j a S Z x d W 9 0 O y w m c X V v d D t O V i B i w 6 F u I G j D o G 5 n J n F 1 b 3 Q 7 L C Z x d W 9 0 O 0 3 D o y B o w 6 B u Z y A o K i k m c X V v d D s s J n F 1 b 3 Q 7 V M O q b i B o w 6 B u Z y Z x d W 9 0 O y w m c X V v d D t I w 6 B u Z y B r a H V 5 4 b q / b i B t 4 b q h a S Z x d W 9 0 O y w m c X V v d D t N w 6 M g a 2 h v J n F 1 b 3 Q 7 L C Z x d W 9 0 O 1 P h u 5 E g b M O 0 J n F 1 b 3 Q 7 L C Z x d W 9 0 O 0 j h u q F u I H P h u 6 0 g Z O G 7 p W 5 n J n F 1 b 3 Q 7 L C Z x d W 9 0 O 8 S Q V l Q m c X V v d D s s J n F 1 b 3 Q 7 U + G 7 k S B s x r D h u 6 N u Z y Z x d W 9 0 O y w m c X V v d D v E k M a h b i B n a c O h I H N h d S B 0 a H X h u r 8 m c X V v d D s s J n F 1 b 3 Q 7 x J D G o W 4 g Z 2 n D o S Z x d W 9 0 O y w m c X V v d D t U a M O g b m g g d G n h u 4 F u J n F 1 b 3 Q 7 L C Z x d W 9 0 O 1 T h u 7 c g b O G 7 h y B D S y Z x d W 9 0 O y w m c X V v d D t U a e G 7 g W 4 g Y 2 h p 4 b q / d C B r a O G 6 p X U m c X V v d D s s J n F 1 b 3 Q 7 J S B 0 a H X h u r 8 g R 1 R H V C Z x d W 9 0 O y w m c X V v d D t U 4 b u 3 I G z h u 4 c g d M O t b m g g d G h 1 4 b q / I C h U a H X h u r 8 g c 3 X h u q V 0 I E t I Q U M p J n F 1 b 3 Q 7 L C Z x d W 9 0 O 1 R p 4 b u B b i B 0 a H X h u r 8 g R 1 R H V C Z x d W 9 0 O y w m c X V v d D t T 4 b u R I G 5 n w 6 B 5 I M S R x r D h u 6 N j I G 7 h u 6 M m c X V v d D t d I i A v P j x F b n R y e S B U e X B l P S J G a W x s R X J y b 3 J D b 3 V u d C I g V m F s d W U 9 I m w 1 M S I g L z 4 8 R W 5 0 c n k g V H l w Z T 0 i R m l s b F N 0 Y X R 1 c y I g V m F s d W U 9 I n N D b 2 1 w b G V 0 Z S I g L z 4 8 R W 5 0 c n k g V H l w Z T 0 i U m V s Y X R p b 2 5 z a G l w S W 5 m b 0 N v b n R h a W 5 l c i I g V m F s d W U 9 I n N 7 J n F 1 b 3 Q 7 Y 2 9 s d W 1 u Q 2 9 1 b n Q m c X V v d D s 6 M j c s J n F 1 b 3 Q 7 a 2 V 5 Q 2 9 s d W 1 u T m F t Z X M m c X V v d D s 6 W 1 0 s J n F 1 b 3 Q 7 c X V l c n l S Z W x h d G l v b n N o a X B z J n F 1 b 3 Q 7 O l t d L C Z x d W 9 0 O 2 N v b H V t b k l k Z W 5 0 a X R p Z X M m c X V v d D s 6 W y Z x d W 9 0 O 1 N l Y 3 R p b 2 4 x L 0 F w c G V u Z D E g K D I p L 1 N v d X J j Z S 5 7 T m f D o H k g x J H G o W 4 g a M O g b m c g K C o p L D B 9 J n F 1 b 3 Q 7 L C Z x d W 9 0 O 1 N l Y 3 R p b 2 4 x L 0 F w c G V u Z D E g K D I p L 1 N v d X J j Z S 5 7 U + G 7 k S D E k c a h b i B o w 6 B u Z y A o K i k s M X 0 m c X V v d D s s J n F 1 b 3 Q 7 U 2 V j d G l v b j E v Q X B w Z W 5 k M S A o M i k v U 2 9 1 c m N l L n t U w 6 x u a C B 0 c u G 6 o W 5 n L D J 9 J n F 1 b 3 Q 7 L C Z x d W 9 0 O 1 N l Y 3 R p b 2 4 x L 0 F w c G V u Z D E g K D I p L 1 N v d X J j Z S 5 7 T m f D o H k g Z 2 l h b y B o w 6 B u Z y w z f S Z x d W 9 0 O y w m c X V v d D t T Z W N 0 a W 9 u M S 9 B c H B l b m Q x I C g y K S 9 T b 3 V y Y 2 U u e 8 S Q 4 b u L Y S D E k W n h u 4 N t I G d p Y W 8 g a M O g b m c s N H 0 m c X V v d D s s J n F 1 b 3 Q 7 U 2 V j d G l v b j E v Q X B w Z W 5 k M S A o M i k v U 2 9 1 c m N l L n t U w 6 1 u a C B n a c O h I H R o w 6 B u a C w 1 f S Z x d W 9 0 O y w m c X V v d D t T Z W N 0 a W 9 u M S 9 B c H B l b m Q x I C g y K S 9 T b 3 V y Y 2 U u e 0 3 D o y B r a M O h Y 2 g g a M O g b m c g K C o p L D Z 9 J n F 1 b 3 Q 7 L C Z x d W 9 0 O 1 N l Y 3 R p b 2 4 x L 0 F w c G V u Z D E g K D I p L 1 N v d X J j Z S 5 7 V M O q b i B r a M O h Y 2 g g a M O g b m c s N 3 0 m c X V v d D s s J n F 1 b 3 Q 7 U 2 V j d G l v b j E v Q X B w Z W 5 k M S A o M i k v U 2 9 1 c m N l L n t E a e G 7 h W 4 g Z 2 n h u q N p L D h 9 J n F 1 b 3 Q 7 L C Z x d W 9 0 O 1 N l Y 3 R p b 2 4 x L 0 F w c G V u Z D E g K D I p L 1 N v d X J j Z S 5 7 T l Y g Y s O h b i B o w 6 B u Z y w 5 f S Z x d W 9 0 O y w m c X V v d D t T Z W N 0 a W 9 u M S 9 B c H B l b m Q x I C g y K S 9 T b 3 V y Y 2 U u e 0 3 D o y B o w 6 B u Z y A o K i k s M T B 9 J n F 1 b 3 Q 7 L C Z x d W 9 0 O 1 N l Y 3 R p b 2 4 x L 0 F w c G V u Z D E g K D I p L 1 N v d X J j Z S 5 7 V M O q b i B o w 6 B u Z y w x M X 0 m c X V v d D s s J n F 1 b 3 Q 7 U 2 V j d G l v b j E v Q X B w Z W 5 k M S A o M i k v U 2 9 1 c m N l L n t I w 6 B u Z y B r a H V 5 4 b q / b i B t 4 b q h a S w x M n 0 m c X V v d D s s J n F 1 b 3 Q 7 U 2 V j d G l v b j E v Q X B w Z W 5 k M S A o M i k v U 2 9 1 c m N l L n t N w 6 M g a 2 h v L D E z f S Z x d W 9 0 O y w m c X V v d D t T Z W N 0 a W 9 u M S 9 B c H B l b m Q x I C g y K S 9 T b 3 V y Y 2 U u e 1 P h u 5 E g b M O 0 L D E 0 f S Z x d W 9 0 O y w m c X V v d D t T Z W N 0 a W 9 u M S 9 B c H B l b m Q x I C g y K S 9 T b 3 V y Y 2 U u e 0 j h u q F u I H P h u 6 0 g Z O G 7 p W 5 n L D E 1 f S Z x d W 9 0 O y w m c X V v d D t T Z W N 0 a W 9 u M S 9 B c H B l b m Q x I C g y K S 9 T b 3 V y Y 2 U u e 8 S Q V l Q s M T Z 9 J n F 1 b 3 Q 7 L C Z x d W 9 0 O 1 N l Y 3 R p b 2 4 x L 0 F w c G V u Z D E g K D I p L 1 N v d X J j Z S 5 7 U + G 7 k S B s x r D h u 6 N u Z y w x N 3 0 m c X V v d D s s J n F 1 b 3 Q 7 U 2 V j d G l v b j E v Q X B w Z W 5 k M S A o M i k v U 2 9 1 c m N l L n v E k M a h b i B n a c O h I H N h d S B 0 a H X h u r 8 s M T h 9 J n F 1 b 3 Q 7 L C Z x d W 9 0 O 1 N l Y 3 R p b 2 4 x L 0 F w c G V u Z D E g K D I p L 1 N v d X J j Z S 5 7 x J D G o W 4 g Z 2 n D o S w x O X 0 m c X V v d D s s J n F 1 b 3 Q 7 U 2 V j d G l v b j E v Q X B w Z W 5 k M S A o M i k v U 2 9 1 c m N l L n t U a M O g b m g g d G n h u 4 F u L D I w f S Z x d W 9 0 O y w m c X V v d D t T Z W N 0 a W 9 u M S 9 B c H B l b m Q x I C g y K S 9 T b 3 V y Y 2 U u e 1 T h u 7 c g b O G 7 h y B D S y w y M X 0 m c X V v d D s s J n F 1 b 3 Q 7 U 2 V j d G l v b j E v Q X B w Z W 5 k M S A o M i k v U 2 9 1 c m N l L n t U a e G 7 g W 4 g Y 2 h p 4 b q / d C B r a O G 6 p X U s M j J 9 J n F 1 b 3 Q 7 L C Z x d W 9 0 O 1 N l Y 3 R p b 2 4 x L 0 F w c G V u Z D E g K D I p L 1 N v d X J j Z S 5 7 J S B 0 a H X h u r 8 g R 1 R H V C w y M 3 0 m c X V v d D s s J n F 1 b 3 Q 7 U 2 V j d G l v b j E v Q X B w Z W 5 k M S A o M i k v U 2 9 1 c m N l L n t U 4 b u 3 I G z h u 4 c g d M O t b m g g d G h 1 4 b q / I C h U a H X h u r 8 g c 3 X h u q V 0 I E t I Q U M p L D I 0 f S Z x d W 9 0 O y w m c X V v d D t T Z W N 0 a W 9 u M S 9 B c H B l b m Q x I C g y K S 9 T b 3 V y Y 2 U u e 1 R p 4 b u B b i B 0 a H X h u r 8 g R 1 R H V C w y N X 0 m c X V v d D s s J n F 1 b 3 Q 7 U 2 V j d G l v b j E v Q X B w Z W 5 k M S A o M i k v U 2 9 1 c m N l L n t T 4 b u R I G 5 n w 6 B 5 I M S R x r D h u 6 N j I G 7 h u 6 M s M j Z 9 J n F 1 b 3 Q 7 X S w m c X V v d D t D b 2 x 1 b W 5 D b 3 V u d C Z x d W 9 0 O z o y N y w m c X V v d D t L Z X l D b 2 x 1 b W 5 O Y W 1 l c y Z x d W 9 0 O z p b X S w m c X V v d D t D b 2 x 1 b W 5 J Z G V u d G l 0 a W V z J n F 1 b 3 Q 7 O l s m c X V v d D t T Z W N 0 a W 9 u M S 9 B c H B l b m Q x I C g y K S 9 T b 3 V y Y 2 U u e 0 5 n w 6 B 5 I M S R x q F u I G j D o G 5 n I C g q K S w w f S Z x d W 9 0 O y w m c X V v d D t T Z W N 0 a W 9 u M S 9 B c H B l b m Q x I C g y K S 9 T b 3 V y Y 2 U u e 1 P h u 5 E g x J H G o W 4 g a M O g b m c g K C o p L D F 9 J n F 1 b 3 Q 7 L C Z x d W 9 0 O 1 N l Y 3 R p b 2 4 x L 0 F w c G V u Z D E g K D I p L 1 N v d X J j Z S 5 7 V M O s b m g g d H L h u q F u Z y w y f S Z x d W 9 0 O y w m c X V v d D t T Z W N 0 a W 9 u M S 9 B c H B l b m Q x I C g y K S 9 T b 3 V y Y 2 U u e 0 5 n w 6 B 5 I G d p Y W 8 g a M O g b m c s M 3 0 m c X V v d D s s J n F 1 b 3 Q 7 U 2 V j d G l v b j E v Q X B w Z W 5 k M S A o M i k v U 2 9 1 c m N l L n v E k O G 7 i 2 E g x J F p 4 b u D b S B n a W F v I G j D o G 5 n L D R 9 J n F 1 b 3 Q 7 L C Z x d W 9 0 O 1 N l Y 3 R p b 2 4 x L 0 F w c G V u Z D E g K D I p L 1 N v d X J j Z S 5 7 V M O t b m g g Z 2 n D o S B 0 a M O g b m g s N X 0 m c X V v d D s s J n F 1 b 3 Q 7 U 2 V j d G l v b j E v Q X B w Z W 5 k M S A o M i k v U 2 9 1 c m N l L n t N w 6 M g a 2 j D o W N o I G j D o G 5 n I C g q K S w 2 f S Z x d W 9 0 O y w m c X V v d D t T Z W N 0 a W 9 u M S 9 B c H B l b m Q x I C g y K S 9 T b 3 V y Y 2 U u e 1 T D q m 4 g a 2 j D o W N o I G j D o G 5 n L D d 9 J n F 1 b 3 Q 7 L C Z x d W 9 0 O 1 N l Y 3 R p b 2 4 x L 0 F w c G V u Z D E g K D I p L 1 N v d X J j Z S 5 7 R G n h u 4 V u I G d p 4 b q j a S w 4 f S Z x d W 9 0 O y w m c X V v d D t T Z W N 0 a W 9 u M S 9 B c H B l b m Q x I C g y K S 9 T b 3 V y Y 2 U u e 0 5 W I G L D o W 4 g a M O g b m c s O X 0 m c X V v d D s s J n F 1 b 3 Q 7 U 2 V j d G l v b j E v Q X B w Z W 5 k M S A o M i k v U 2 9 1 c m N l L n t N w 6 M g a M O g b m c g K C o p L D E w f S Z x d W 9 0 O y w m c X V v d D t T Z W N 0 a W 9 u M S 9 B c H B l b m Q x I C g y K S 9 T b 3 V y Y 2 U u e 1 T D q m 4 g a M O g b m c s M T F 9 J n F 1 b 3 Q 7 L C Z x d W 9 0 O 1 N l Y 3 R p b 2 4 x L 0 F w c G V u Z D E g K D I p L 1 N v d X J j Z S 5 7 S M O g b m c g a 2 h 1 e e G 6 v 2 4 g b e G 6 o W k s M T J 9 J n F 1 b 3 Q 7 L C Z x d W 9 0 O 1 N l Y 3 R p b 2 4 x L 0 F w c G V u Z D E g K D I p L 1 N v d X J j Z S 5 7 T c O j I G t o b y w x M 3 0 m c X V v d D s s J n F 1 b 3 Q 7 U 2 V j d G l v b j E v Q X B w Z W 5 k M S A o M i k v U 2 9 1 c m N l L n t T 4 b u R I G z D t C w x N H 0 m c X V v d D s s J n F 1 b 3 Q 7 U 2 V j d G l v b j E v Q X B w Z W 5 k M S A o M i k v U 2 9 1 c m N l L n t I 4 b q h b i B z 4 b u t I G T h u 6 V u Z y w x N X 0 m c X V v d D s s J n F 1 b 3 Q 7 U 2 V j d G l v b j E v Q X B w Z W 5 k M S A o M i k v U 2 9 1 c m N l L n v E k F Z U L D E 2 f S Z x d W 9 0 O y w m c X V v d D t T Z W N 0 a W 9 u M S 9 B c H B l b m Q x I C g y K S 9 T b 3 V y Y 2 U u e 1 P h u 5 E g b M a w 4 b u j b m c s M T d 9 J n F 1 b 3 Q 7 L C Z x d W 9 0 O 1 N l Y 3 R p b 2 4 x L 0 F w c G V u Z D E g K D I p L 1 N v d X J j Z S 5 7 x J D G o W 4 g Z 2 n D o S B z Y X U g d G h 1 4 b q / L D E 4 f S Z x d W 9 0 O y w m c X V v d D t T Z W N 0 a W 9 u M S 9 B c H B l b m Q x I C g y K S 9 T b 3 V y Y 2 U u e 8 S Q x q F u I G d p w 6 E s M T l 9 J n F 1 b 3 Q 7 L C Z x d W 9 0 O 1 N l Y 3 R p b 2 4 x L 0 F w c G V u Z D E g K D I p L 1 N v d X J j Z S 5 7 V G j D o G 5 o I H R p 4 b u B b i w y M H 0 m c X V v d D s s J n F 1 b 3 Q 7 U 2 V j d G l v b j E v Q X B w Z W 5 k M S A o M i k v U 2 9 1 c m N l L n t U 4 b u 3 I G z h u 4 c g Q 0 s s M j F 9 J n F 1 b 3 Q 7 L C Z x d W 9 0 O 1 N l Y 3 R p b 2 4 x L 0 F w c G V u Z D E g K D I p L 1 N v d X J j Z S 5 7 V G n h u 4 F u I G N o a e G 6 v 3 Q g a 2 j h u q V 1 L D I y f S Z x d W 9 0 O y w m c X V v d D t T Z W N 0 a W 9 u M S 9 B c H B l b m Q x I C g y K S 9 T b 3 V y Y 2 U u e y U g d G h 1 4 b q / I E d U R 1 Q s M j N 9 J n F 1 b 3 Q 7 L C Z x d W 9 0 O 1 N l Y 3 R p b 2 4 x L 0 F w c G V u Z D E g K D I p L 1 N v d X J j Z S 5 7 V O G 7 t y B s 4 b u H I H T D r W 5 o I H R o d e G 6 v y A o V G h 1 4 b q / I H N 1 4 b q l d C B L S E F D K S w y N H 0 m c X V v d D s s J n F 1 b 3 Q 7 U 2 V j d G l v b j E v Q X B w Z W 5 k M S A o M i k v U 2 9 1 c m N l L n t U a e G 7 g W 4 g d G h 1 4 b q / I E d U R 1 Q s M j V 9 J n F 1 b 3 Q 7 L C Z x d W 9 0 O 1 N l Y 3 R p b 2 4 x L 0 F w c G V u Z D E g K D I p L 1 N v d X J j Z S 5 7 U + G 7 k S B u Z 8 O g e S D E k c a w 4 b u j Y y B u 4 b u j L D I 2 f S Z x d W 9 0 O 1 0 s J n F 1 b 3 Q 7 U m V s Y X R p b 2 5 z a G l w S W 5 m b y Z x d W 9 0 O z p b X X 0 i I C 8 + P E V u d H J 5 I F R 5 c G U 9 I k Z p b G x F c n J v c k N v Z G U i I F Z h b H V l P S J z V W 5 r b m 9 3 b i I g L z 4 8 R W 5 0 c n k g V H l w Z T 0 i R m l s b E N v d W 5 0 I i B W Y W x 1 Z T 0 i b D k y M i I g L z 4 8 R W 5 0 c n k g V H l w Z T 0 i Q W R k Z W R U b 0 R h d G F N b 2 R l b C I g V m F s d W U 9 I m w w I i A v P j w v U 3 R h Y m x l R W 5 0 c m l l c z 4 8 L 0 l 0 Z W 0 + P E l 0 Z W 0 + P E l 0 Z W 1 M b 2 N h d G l v b j 4 8 S X R l b V R 5 c G U + R m 9 y b X V s Y T w v S X R l b V R 5 c G U + P E l 0 Z W 1 Q Y X R o P l N l Y 3 R p b 2 4 x L 0 F w c G V u Z D E l M j A o M i k v U 2 9 1 c m N l P C 9 J d G V t U G F 0 a D 4 8 L 0 l 0 Z W 1 M b 2 N h d G l v b j 4 8 U 3 R h Y m x l R W 5 0 c m l l c y A v P j w v S X R l b T 4 8 L 0 l 0 Z W 1 z P j w v T G 9 j Y W x Q Y W N r Y W d l T W V 0 Y W R h d G F G a W x l P h Y A A A B Q S w U G A A A A A A A A A A A A A A A A A A A A A A A A J g E A A A E A A A D Q j J 3 f A R X R E Y x 6 A M B P w p f r A Q A A A A D z D l T Y 2 w F K r A L f V y o F P i k A A A A A A g A A A A A A E G Y A A A A B A A A g A A A A 6 S f I V n d R N 8 A j a X d j k V Z w I D b 2 6 g L 6 4 8 P L u I u b 1 2 + 4 a Q E A A A A A D o A A A A A C A A A g A A A A P e t 0 0 F t m o R g I a 0 i m v 4 O c z P A t / x e U 8 / Q W J / A q H h l 5 j C p Q A A A A q E J s v c M R y w s V G k 4 P + + T a x v S d T W 4 p T 2 I A L H + B U a S m B r k 6 m B l i c y 3 p v r + y q s U S S X h 7 2 9 u d r j G 4 b w 5 g j G c e l B e R u B n R 4 d x s e T V 9 7 N i E g z k k J 9 d A A A A A Q u 7 3 W p k m b / t m + 4 f W R P m 5 3 / G V X N 6 J k e 0 9 k / D Q g J M F B q Z x r o O h o n E R F H h u 6 E M y I L H 3 o q v H O Z c 8 2 Y O j n c O N u E B i z Q = = < / D a t a M a s h u p > 
</file>

<file path=customXml/itemProps1.xml><?xml version="1.0" encoding="utf-8"?>
<ds:datastoreItem xmlns:ds="http://schemas.openxmlformats.org/officeDocument/2006/customXml" ds:itemID="{BE2A2ED9-2208-441C-92EA-C2A5C22CB61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4</vt:i4>
      </vt:variant>
    </vt:vector>
  </HeadingPairs>
  <TitlesOfParts>
    <vt:vector size="17" baseType="lpstr">
      <vt:lpstr>Detail1</vt:lpstr>
      <vt:lpstr>BC TONG SL</vt:lpstr>
      <vt:lpstr>VIN -MEGA</vt:lpstr>
      <vt:lpstr>PXK-HÓA ĐƠN</vt:lpstr>
      <vt:lpstr>Hàng bán trả lại ST_Khac</vt:lpstr>
      <vt:lpstr>Xuat_Tra_Doi</vt:lpstr>
      <vt:lpstr>Gia_MB</vt:lpstr>
      <vt:lpstr>MA_NVBH</vt:lpstr>
      <vt:lpstr>TONG_SL</vt:lpstr>
      <vt:lpstr>Ma_KH</vt:lpstr>
      <vt:lpstr>Chuyển Mã</vt:lpstr>
      <vt:lpstr>Gia_HD_XI_SPL</vt:lpstr>
      <vt:lpstr>Ma_Cu-Moi</vt:lpstr>
      <vt:lpstr>Ma_HH</vt:lpstr>
      <vt:lpstr>Ma_KH</vt:lpstr>
      <vt:lpstr>Ma_NV</vt:lpstr>
      <vt:lpstr>MA_VTHH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HOA HOANG THANH</dc:creator>
  <cp:lastModifiedBy>Admin</cp:lastModifiedBy>
  <cp:lastPrinted>2025-11-29T03:53:20Z</cp:lastPrinted>
  <dcterms:created xsi:type="dcterms:W3CDTF">2013-07-04T02:45:59Z</dcterms:created>
  <dcterms:modified xsi:type="dcterms:W3CDTF">2026-04-09T09:32:43Z</dcterms:modified>
</cp:coreProperties>
</file>